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_rels/workbook.xml.rels" ContentType="application/vnd.openxmlformats-package.relationships+xml"/>
  <Override PartName="/xl/charts/chart6.xml" ContentType="application/vnd.openxmlformats-officedocument.drawingml.chart+xml"/>
  <Override PartName="/xl/charts/chart35.xml" ContentType="application/vnd.openxmlformats-officedocument.drawingml.chart+xml"/>
  <Override PartName="/xl/charts/chart1.xml" ContentType="application/vnd.openxmlformats-officedocument.drawingml.chart+xml"/>
  <Override PartName="/xl/charts/chart5.xml" ContentType="application/vnd.openxmlformats-officedocument.drawingml.chart+xml"/>
  <Override PartName="/xl/charts/chart36.xml" ContentType="application/vnd.openxmlformats-officedocument.drawingml.chart+xml"/>
  <Override PartName="/xl/charts/chart28.xml" ContentType="application/vnd.openxmlformats-officedocument.drawingml.chart+xml"/>
  <Override PartName="/xl/charts/chart2.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7.xml" ContentType="application/vnd.openxmlformats-officedocument.drawingml.chart+xml"/>
  <Override PartName="/xl/charts/chart22.xml" ContentType="application/vnd.openxmlformats-officedocument.drawingml.chart+xml"/>
  <Override PartName="/xl/charts/chart8.xml" ContentType="application/vnd.openxmlformats-officedocument.drawingml.chart+xml"/>
  <Override PartName="/xl/charts/chart23.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_rels/pivotTable1.xml.rels" ContentType="application/vnd.openxmlformats-package.relationships+xml"/>
  <Override PartName="/xl/pivotTables/_rels/pivotTable2.xml.rels" ContentType="application/vnd.openxmlformats-package.relationships+xml"/>
  <Override PartName="/xl/pivotTables/_rels/pivotTable3.xml.rels" ContentType="application/vnd.openxmlformats-package.relationships+xml"/>
  <Override PartName="/xl/pivotTables/_rels/pivotTable4.xml.rels" ContentType="application/vnd.openxmlformats-package.relationship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media/image1.png" ContentType="image/png"/>
  <Override PartName="/xl/media/image2.png" ContentType="image/png"/>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pivotCache/pivotCacheRecords2.xml" ContentType="application/vnd.openxmlformats-officedocument.spreadsheetml.pivotCacheRecord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_rels/pivotCacheDefinition1.xml.rels" ContentType="application/vnd.openxmlformats-package.relationships+xml"/>
  <Override PartName="/xl/pivotCache/_rels/pivotCacheDefinition2.xml.rels" ContentType="application/vnd.openxmlformats-package.relationship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Basic Pivot " sheetId="1" state="visible" r:id="rId3"/>
    <sheet name="Product Pivot" sheetId="2" state="visible" r:id="rId4"/>
    <sheet name="Retailer Pivot" sheetId="3" state="visible" r:id="rId5"/>
    <sheet name="Product Pivot 2" sheetId="4" state="visible" r:id="rId6"/>
    <sheet name="Data Sales Adidas" sheetId="5" state="visible" r:id="rId7"/>
    <sheet name="Annual Analysis" sheetId="6" state="visible" r:id="rId8"/>
    <sheet name="Population Analysis" sheetId="7" state="visible" r:id="rId9"/>
    <sheet name="Retailer Analysis" sheetId="8" state="visible" r:id="rId10"/>
    <sheet name="Products Analysis" sheetId="9" state="visible" r:id="rId11"/>
  </sheets>
  <definedNames>
    <definedName function="false" hidden="true" localSheetId="4" name="_xlnm._FilterDatabase" vbProcedure="false">'Data Sales Adidas'!$B$5:$P$9653</definedName>
    <definedName function="false" hidden="true" name="_xlchart.v5.0" vbProcedure="false">'Product Pivot 2'!$AA$53</definedName>
    <definedName function="false" hidden="true" name="_xlchart.v5.1" vbProcedure="false">'Product Pivot 2'!$AA$54:$AA$103</definedName>
    <definedName function="false" hidden="true" name="_xlchart.v5.10" vbProcedure="false">'Product Pivot 2'!$Z$105:$Z$154</definedName>
    <definedName function="false" hidden="true" name="_xlchart.v5.11" vbProcedure="false">'Basic Pivot '!$AA$1</definedName>
    <definedName function="false" hidden="true" name="_xlchart.v5.12" vbProcedure="false">'Basic Pivot '!$AA$2:$AA$10</definedName>
    <definedName function="false" hidden="true" name="_xlchart.v5.13" vbProcedure="false">'Basic Pivot '!$Z$1</definedName>
    <definedName function="false" hidden="true" name="_xlchart.v5.14" vbProcedure="false">'Basic Pivot '!$Z$2:$Z$10</definedName>
    <definedName function="false" hidden="true" name="_xlchart.v5.15" vbProcedure="false">'Basic Pivot '!$AA$10</definedName>
    <definedName function="false" hidden="true" name="_xlchart.v5.16" vbProcedure="false">'Basic Pivot '!$AA$11:$AA$56</definedName>
    <definedName function="false" hidden="true" name="_xlchart.v5.17" vbProcedure="false">'Basic Pivot '!$Z$10</definedName>
    <definedName function="false" hidden="true" name="_xlchart.v5.18" vbProcedure="false">'Basic Pivot '!$Z$11:$Z$56</definedName>
    <definedName function="false" hidden="true" name="_xlchart.v5.19" vbProcedure="false">'Basic Pivot '!$AA$62</definedName>
    <definedName function="false" hidden="true" name="_xlchart.v5.2" vbProcedure="false">'Product Pivot 2'!$Z$53</definedName>
    <definedName function="false" hidden="true" name="_xlchart.v5.20" vbProcedure="false">'Basic Pivot '!$AA$63:$AA$112</definedName>
    <definedName function="false" hidden="true" name="_xlchart.v5.21" vbProcedure="false">'Basic Pivot '!$Z$62</definedName>
    <definedName function="false" hidden="true" name="_xlchart.v5.22" vbProcedure="false">'Basic Pivot '!$Z$63:$Z$112</definedName>
    <definedName function="false" hidden="true" name="_xlchart.v5.23" vbProcedure="false">'Retailer Pivot'!$BB$8</definedName>
    <definedName function="false" hidden="true" name="_xlchart.v5.24" vbProcedure="false">'Retailer Pivot'!$BB$9:$BB$14</definedName>
    <definedName function="false" hidden="true" name="_xlchart.v5.25" vbProcedure="false">'Retailer Pivot'!$BC$9:$BC$14</definedName>
    <definedName function="false" hidden="true" name="_xlchart.v5.26" vbProcedure="false">'Retailer Pivot'!$AS$35</definedName>
    <definedName function="false" hidden="true" name="_xlchart.v5.27" vbProcedure="false">'Retailer Pivot'!$AS$36:$AS$68</definedName>
    <definedName function="false" hidden="true" name="_xlchart.v5.28" vbProcedure="false">'Retailer Pivot'!$AT$36:$AT$68</definedName>
    <definedName function="false" hidden="true" name="_xlchart.v5.29" vbProcedure="false">'Retailer Pivot'!$AP$11</definedName>
    <definedName function="false" hidden="true" name="_xlchart.v5.3" vbProcedure="false">'Product Pivot 2'!$Z$54:$Z$103</definedName>
    <definedName function="false" hidden="true" name="_xlchart.v5.30" vbProcedure="false">'Retailer Pivot'!$AP$12:$AP$20</definedName>
    <definedName function="false" hidden="true" name="_xlchart.v5.31" vbProcedure="false">'Retailer Pivot'!$AQ$12:$AQ$20</definedName>
    <definedName function="false" hidden="true" name="_xlchart.v5.32" vbProcedure="false">'Retailer Pivot'!$AY$28</definedName>
    <definedName function="false" hidden="true" name="_xlchart.v5.33" vbProcedure="false">'Retailer Pivot'!$AY$29:$AY$52</definedName>
    <definedName function="false" hidden="true" name="_xlchart.v5.34" vbProcedure="false">'Retailer Pivot'!$AZ$29:$AZ$52</definedName>
    <definedName function="false" hidden="true" name="_xlchart.v5.35" vbProcedure="false">'Retailer Pivot'!$AV$14</definedName>
    <definedName function="false" hidden="true" name="_xlchart.v5.36" vbProcedure="false">'Retailer Pivot'!$AV$15:$AV$25</definedName>
    <definedName function="false" hidden="true" name="_xlchart.v5.37" vbProcedure="false">'Retailer Pivot'!$AW$15:$AW$25</definedName>
    <definedName function="false" hidden="true" name="_xlchart.v5.38" vbProcedure="false">'Retailer Pivot'!$BE$26</definedName>
    <definedName function="false" hidden="true" name="_xlchart.v5.39" vbProcedure="false">'Retailer Pivot'!$BE$27:$BE$49</definedName>
    <definedName function="false" hidden="true" name="_xlchart.v5.4" vbProcedure="false">'Product Pivot 2'!$AA$2</definedName>
    <definedName function="false" hidden="true" name="_xlchart.v5.40" vbProcedure="false">'Retailer Pivot'!$BF$27:$BF$49</definedName>
    <definedName function="false" hidden="true" name="_xlchart.v5.41" vbProcedure="false">'Product Pivot'!$AY$1</definedName>
    <definedName function="false" hidden="true" name="_xlchart.v5.42" vbProcedure="false">'Product Pivot'!$AY$2:$AY$51</definedName>
    <definedName function="false" hidden="true" name="_xlchart.v5.43" vbProcedure="false">'Product Pivot'!$AZ$1</definedName>
    <definedName function="false" hidden="true" name="_xlchart.v5.44" vbProcedure="false">'Product Pivot'!$AZ$2:$AZ$51</definedName>
    <definedName function="false" hidden="true" name="_xlchart.v5.45" vbProcedure="false">'Product Pivot 2'!$AM$52</definedName>
    <definedName function="false" hidden="true" name="_xlchart.v5.46" vbProcedure="false">'Product Pivot 2'!$AM$53:$AM$102</definedName>
    <definedName function="false" hidden="true" name="_xlchart.v5.47" vbProcedure="false">'Product Pivot 2'!$AN$52</definedName>
    <definedName function="false" hidden="true" name="_xlchart.v5.48" vbProcedure="false">'Product Pivot 2'!$AN$53:$AN$102</definedName>
    <definedName function="false" hidden="true" name="_xlchart.v5.49" vbProcedure="false">'Product Pivot 2'!$AM$1</definedName>
    <definedName function="false" hidden="true" name="_xlchart.v5.5" vbProcedure="false">'Product Pivot 2'!$AA$3:$AA$52</definedName>
    <definedName function="false" hidden="true" name="_xlchart.v5.50" vbProcedure="false">'Product Pivot 2'!$AM$2:$AM$51</definedName>
    <definedName function="false" hidden="true" name="_xlchart.v5.51" vbProcedure="false">'Product Pivot 2'!$AN$1</definedName>
    <definedName function="false" hidden="true" name="_xlchart.v5.52" vbProcedure="false">'Product Pivot 2'!$AN$2:$AN$51</definedName>
    <definedName function="false" hidden="true" name="_xlchart.v5.53" vbProcedure="false">'Product Pivot 2'!$E$110</definedName>
    <definedName function="false" hidden="true" name="_xlchart.v5.54" vbProcedure="false">'Product Pivot 2'!$E$111:$E$160</definedName>
    <definedName function="false" hidden="true" name="_xlchart.v5.55" vbProcedure="false">'Product Pivot 2'!$F$110</definedName>
    <definedName function="false" hidden="true" name="_xlchart.v5.56" vbProcedure="false">'Product Pivot 2'!$F$111:$F$160</definedName>
    <definedName function="false" hidden="true" name="_xlchart.v5.57" vbProcedure="false">'Product Pivot 2'!$E$59</definedName>
    <definedName function="false" hidden="true" name="_xlchart.v5.58" vbProcedure="false">'Product Pivot 2'!$E$60:$E$109</definedName>
    <definedName function="false" hidden="true" name="_xlchart.v5.59" vbProcedure="false">'Product Pivot 2'!$F$59</definedName>
    <definedName function="false" hidden="true" name="_xlchart.v5.6" vbProcedure="false">'Product Pivot 2'!$Z$2</definedName>
    <definedName function="false" hidden="true" name="_xlchart.v5.60" vbProcedure="false">'Product Pivot 2'!$F$60:$F$109</definedName>
    <definedName function="false" hidden="true" name="_xlchart.v5.7" vbProcedure="false">'Product Pivot 2'!$Z$3:$Z$52</definedName>
    <definedName function="false" hidden="true" name="_xlchart.v5.8" vbProcedure="false">'Product Pivot 2'!$AA$105:$AA$154</definedName>
    <definedName function="false" hidden="true" name="_xlchart.v5.9" vbProcedure="false">'Product Pivot 2'!$Z$104</definedName>
  </definedNames>
  <calcPr iterateCount="100" refMode="A1" iterate="false" iterateDelta="0.0001"/>
  <pivotCaches>
    <pivotCache cacheId="1" r:id="rId13"/>
    <pivotCache cacheId="2" r:id="rId14"/>
  </pivotCaches>
  <extLst>
    <ext xmlns:loext="http://schemas.libreoffice.org/" uri="{7626C862-2A13-11E5-B345-FEFF819CDC9F}">
      <loext:extCalcPr stringRefSyntax="ExcelA1"/>
    </ext>
  </extLst>
</workbook>
</file>

<file path=xl/sharedStrings.xml><?xml version="1.0" encoding="utf-8"?>
<sst xmlns="http://schemas.openxmlformats.org/spreadsheetml/2006/main" count="70372" uniqueCount="268">
  <si>
    <t xml:space="preserve">Retailer</t>
  </si>
  <si>
    <t xml:space="preserve">Total Sales</t>
  </si>
  <si>
    <t xml:space="preserve">Sales Method</t>
  </si>
  <si>
    <t xml:space="preserve">Percentage</t>
  </si>
  <si>
    <t xml:space="preserve">Product category</t>
  </si>
  <si>
    <t xml:space="preserve">Percentage by year</t>
  </si>
  <si>
    <t xml:space="preserve">Units Sold</t>
  </si>
  <si>
    <t xml:space="preserve">Percentage of units</t>
  </si>
  <si>
    <t xml:space="preserve">Jan </t>
  </si>
  <si>
    <t xml:space="preserve">Region</t>
  </si>
  <si>
    <t xml:space="preserve">State</t>
  </si>
  <si>
    <t xml:space="preserve">City</t>
  </si>
  <si>
    <t xml:space="preserve">Operating Profit</t>
  </si>
  <si>
    <t xml:space="preserve">Foot Locker</t>
  </si>
  <si>
    <t xml:space="preserve">In-store</t>
  </si>
  <si>
    <t xml:space="preserve">Amazon</t>
  </si>
  <si>
    <t xml:space="preserve">Men's Apparel</t>
  </si>
  <si>
    <t xml:space="preserve">Feb</t>
  </si>
  <si>
    <t xml:space="preserve">West</t>
  </si>
  <si>
    <t xml:space="preserve">California</t>
  </si>
  <si>
    <t xml:space="preserve">Denver</t>
  </si>
  <si>
    <t xml:space="preserve">Sum of Total Sales</t>
  </si>
  <si>
    <t xml:space="preserve">Kohl's</t>
  </si>
  <si>
    <t xml:space="preserve">Online</t>
  </si>
  <si>
    <t xml:space="preserve">Men's Athletic Footwear</t>
  </si>
  <si>
    <t xml:space="preserve">Mar</t>
  </si>
  <si>
    <t xml:space="preserve">Northeast</t>
  </si>
  <si>
    <t xml:space="preserve">Colorado</t>
  </si>
  <si>
    <t xml:space="preserve">Houston</t>
  </si>
  <si>
    <t xml:space="preserve">Midwest</t>
  </si>
  <si>
    <t xml:space="preserve">Sports Direct</t>
  </si>
  <si>
    <t xml:space="preserve">Outlet</t>
  </si>
  <si>
    <t xml:space="preserve">Men's Street Footwear</t>
  </si>
  <si>
    <t xml:space="preserve">Apr</t>
  </si>
  <si>
    <t xml:space="preserve">Southeast</t>
  </si>
  <si>
    <t xml:space="preserve">Florida</t>
  </si>
  <si>
    <t xml:space="preserve">Las Vegas</t>
  </si>
  <si>
    <t xml:space="preserve">Walmart</t>
  </si>
  <si>
    <t xml:space="preserve">Women's Apparel</t>
  </si>
  <si>
    <t xml:space="preserve">May</t>
  </si>
  <si>
    <t xml:space="preserve">South</t>
  </si>
  <si>
    <t xml:space="preserve">Minnesota</t>
  </si>
  <si>
    <t xml:space="preserve">Miami</t>
  </si>
  <si>
    <t xml:space="preserve">West Gear</t>
  </si>
  <si>
    <t xml:space="preserve">Women's Athletic Footwear</t>
  </si>
  <si>
    <t xml:space="preserve">Jun</t>
  </si>
  <si>
    <t xml:space="preserve">Nevada</t>
  </si>
  <si>
    <t xml:space="preserve">Minneapolis</t>
  </si>
  <si>
    <t xml:space="preserve">Women's Street Footwear</t>
  </si>
  <si>
    <t xml:space="preserve">Jul</t>
  </si>
  <si>
    <t xml:space="preserve">New York</t>
  </si>
  <si>
    <t xml:space="preserve">Top 2020</t>
  </si>
  <si>
    <t xml:space="preserve">Grand Total</t>
  </si>
  <si>
    <t xml:space="preserve">Aug</t>
  </si>
  <si>
    <t xml:space="preserve">Pennsylvania</t>
  </si>
  <si>
    <t xml:space="preserve">Philadelphia</t>
  </si>
  <si>
    <t xml:space="preserve">Total Result</t>
  </si>
  <si>
    <t xml:space="preserve">Top 2021</t>
  </si>
  <si>
    <t xml:space="preserve">Sep</t>
  </si>
  <si>
    <t xml:space="preserve">Texas</t>
  </si>
  <si>
    <t xml:space="preserve">San Francisco</t>
  </si>
  <si>
    <t xml:space="preserve">Total</t>
  </si>
  <si>
    <t xml:space="preserve">Oct</t>
  </si>
  <si>
    <t xml:space="preserve">Washington</t>
  </si>
  <si>
    <t xml:space="preserve">Seattle</t>
  </si>
  <si>
    <t xml:space="preserve">Nov</t>
  </si>
  <si>
    <t xml:space="preserve">Alabama</t>
  </si>
  <si>
    <t xml:space="preserve">Albany</t>
  </si>
  <si>
    <t xml:space="preserve">Dec</t>
  </si>
  <si>
    <t xml:space="preserve">Top Region 2020</t>
  </si>
  <si>
    <t xml:space="preserve">Alaska</t>
  </si>
  <si>
    <t xml:space="preserve">Albuquerque</t>
  </si>
  <si>
    <t xml:space="preserve">Top Method</t>
  </si>
  <si>
    <t xml:space="preserve">Jan</t>
  </si>
  <si>
    <t xml:space="preserve">Top Region 2021</t>
  </si>
  <si>
    <t xml:space="preserve">Arizona</t>
  </si>
  <si>
    <t xml:space="preserve">Anchorage</t>
  </si>
  <si>
    <t xml:space="preserve">Top profit retailer 2020</t>
  </si>
  <si>
    <t xml:space="preserve">Top product 2020 by sales</t>
  </si>
  <si>
    <t xml:space="preserve">Top product 2020 by Units</t>
  </si>
  <si>
    <t xml:space="preserve">Arkansas</t>
  </si>
  <si>
    <t xml:space="preserve">Atlanta</t>
  </si>
  <si>
    <t xml:space="preserve">Top profit retailer 2021</t>
  </si>
  <si>
    <t xml:space="preserve">Top product 2021 by sales</t>
  </si>
  <si>
    <t xml:space="preserve">Top product 2021 by Units</t>
  </si>
  <si>
    <t xml:space="preserve">Baltimore</t>
  </si>
  <si>
    <t xml:space="preserve">Connecticut</t>
  </si>
  <si>
    <t xml:space="preserve">Billings</t>
  </si>
  <si>
    <t xml:space="preserve">Profit</t>
  </si>
  <si>
    <t xml:space="preserve">Delaware</t>
  </si>
  <si>
    <t xml:space="preserve">Birmingham</t>
  </si>
  <si>
    <t xml:space="preserve">Boise</t>
  </si>
  <si>
    <t xml:space="preserve">Georgia</t>
  </si>
  <si>
    <t xml:space="preserve">Boston</t>
  </si>
  <si>
    <t xml:space="preserve">Hawaii</t>
  </si>
  <si>
    <t xml:space="preserve">Burlington</t>
  </si>
  <si>
    <t xml:space="preserve">Idaho</t>
  </si>
  <si>
    <t xml:space="preserve">Charlotte</t>
  </si>
  <si>
    <t xml:space="preserve">Illinois</t>
  </si>
  <si>
    <t xml:space="preserve">Cheyenne</t>
  </si>
  <si>
    <t xml:space="preserve">Indiana</t>
  </si>
  <si>
    <t xml:space="preserve">Chicago</t>
  </si>
  <si>
    <t xml:space="preserve">Top</t>
  </si>
  <si>
    <t xml:space="preserve">Iowa</t>
  </si>
  <si>
    <t xml:space="preserve">Columbus</t>
  </si>
  <si>
    <t xml:space="preserve">Kansas</t>
  </si>
  <si>
    <t xml:space="preserve">Dallas</t>
  </si>
  <si>
    <t xml:space="preserve">Kentucky</t>
  </si>
  <si>
    <t xml:space="preserve">Des Moines</t>
  </si>
  <si>
    <t xml:space="preserve">Louisiana</t>
  </si>
  <si>
    <t xml:space="preserve">Detroit</t>
  </si>
  <si>
    <t xml:space="preserve">Maine</t>
  </si>
  <si>
    <t xml:space="preserve">Fargo</t>
  </si>
  <si>
    <t xml:space="preserve">Maryland</t>
  </si>
  <si>
    <t xml:space="preserve">Hartford</t>
  </si>
  <si>
    <t xml:space="preserve">Massachusetts</t>
  </si>
  <si>
    <t xml:space="preserve">Honolulu</t>
  </si>
  <si>
    <t xml:space="preserve">Michigan</t>
  </si>
  <si>
    <t xml:space="preserve">Indianapolis</t>
  </si>
  <si>
    <t xml:space="preserve">Mississippi</t>
  </si>
  <si>
    <t xml:space="preserve">Jackson</t>
  </si>
  <si>
    <t xml:space="preserve">Missouri</t>
  </si>
  <si>
    <t xml:space="preserve">Knoxville</t>
  </si>
  <si>
    <t xml:space="preserve">Top 5 States 2020</t>
  </si>
  <si>
    <t xml:space="preserve">Montana</t>
  </si>
  <si>
    <t xml:space="preserve">Little Rock</t>
  </si>
  <si>
    <t xml:space="preserve">Top 5 Cities 2020</t>
  </si>
  <si>
    <t xml:space="preserve">`</t>
  </si>
  <si>
    <t xml:space="preserve">Nebraska</t>
  </si>
  <si>
    <t xml:space="preserve">Los Angeles</t>
  </si>
  <si>
    <t xml:space="preserve">New Hampshire</t>
  </si>
  <si>
    <t xml:space="preserve">Louisville</t>
  </si>
  <si>
    <t xml:space="preserve">New Jersey</t>
  </si>
  <si>
    <t xml:space="preserve">Manchester</t>
  </si>
  <si>
    <t xml:space="preserve">New Mexico</t>
  </si>
  <si>
    <t xml:space="preserve">Milwaukee</t>
  </si>
  <si>
    <t xml:space="preserve">New Orleans</t>
  </si>
  <si>
    <t xml:space="preserve">Top 10 States 2021</t>
  </si>
  <si>
    <t xml:space="preserve">North Carolina</t>
  </si>
  <si>
    <t xml:space="preserve">Newark</t>
  </si>
  <si>
    <t xml:space="preserve">Top 10 Cities 2021</t>
  </si>
  <si>
    <t xml:space="preserve">North Dakota</t>
  </si>
  <si>
    <t xml:space="preserve">Oklahoma City</t>
  </si>
  <si>
    <t xml:space="preserve">Ohio</t>
  </si>
  <si>
    <t xml:space="preserve">Omaha</t>
  </si>
  <si>
    <t xml:space="preserve">Oklahoma</t>
  </si>
  <si>
    <t xml:space="preserve">Orlando</t>
  </si>
  <si>
    <t xml:space="preserve">Oregon</t>
  </si>
  <si>
    <t xml:space="preserve">Phoenix</t>
  </si>
  <si>
    <t xml:space="preserve">Rhode Island</t>
  </si>
  <si>
    <t xml:space="preserve">Providence</t>
  </si>
  <si>
    <t xml:space="preserve">South Carolina</t>
  </si>
  <si>
    <t xml:space="preserve">Richmond</t>
  </si>
  <si>
    <t xml:space="preserve">South Dakota</t>
  </si>
  <si>
    <t xml:space="preserve">Salt Lake City</t>
  </si>
  <si>
    <t xml:space="preserve">Tennessee</t>
  </si>
  <si>
    <t xml:space="preserve">Sioux Falls</t>
  </si>
  <si>
    <t xml:space="preserve">Utah</t>
  </si>
  <si>
    <t xml:space="preserve">St. Louis</t>
  </si>
  <si>
    <t xml:space="preserve">Vermont</t>
  </si>
  <si>
    <t xml:space="preserve">Wichita</t>
  </si>
  <si>
    <t xml:space="preserve">Virginia</t>
  </si>
  <si>
    <t xml:space="preserve">Wilmington</t>
  </si>
  <si>
    <t xml:space="preserve">West Virginia</t>
  </si>
  <si>
    <t xml:space="preserve">Charleston, SC</t>
  </si>
  <si>
    <t xml:space="preserve">Wisconsin</t>
  </si>
  <si>
    <t xml:space="preserve">Portland, M</t>
  </si>
  <si>
    <t xml:space="preserve">Wyoming</t>
  </si>
  <si>
    <t xml:space="preserve">Portland, O</t>
  </si>
  <si>
    <t xml:space="preserve">Matching states in 2 years</t>
  </si>
  <si>
    <t xml:space="preserve">Top State 2020</t>
  </si>
  <si>
    <t xml:space="preserve">Charleston, WV</t>
  </si>
  <si>
    <t xml:space="preserve">Top State 2021</t>
  </si>
  <si>
    <t xml:space="preserve">Top city 2020</t>
  </si>
  <si>
    <t xml:space="preserve">Matching cities in 2 years</t>
  </si>
  <si>
    <t xml:space="preserve">Number of states 2020</t>
  </si>
  <si>
    <t xml:space="preserve">Top city 2021</t>
  </si>
  <si>
    <t xml:space="preserve">Number of states 2021</t>
  </si>
  <si>
    <t xml:space="preserve">Num of cities 2020</t>
  </si>
  <si>
    <t xml:space="preserve">Num of cities 2021</t>
  </si>
  <si>
    <t xml:space="preserve">Entire population</t>
  </si>
  <si>
    <t xml:space="preserve">Sales</t>
  </si>
  <si>
    <t xml:space="preserve">Top 10 States</t>
  </si>
  <si>
    <t xml:space="preserve">Top 10 Cities</t>
  </si>
  <si>
    <t xml:space="preserve">Average Margin</t>
  </si>
  <si>
    <t xml:space="preserve">Sum of Units Sold</t>
  </si>
  <si>
    <t xml:space="preserve">Average of Price per Unit</t>
  </si>
  <si>
    <t xml:space="preserve">Average of  Margin</t>
  </si>
  <si>
    <t xml:space="preserve">Top State</t>
  </si>
  <si>
    <t xml:space="preserve">Top city</t>
  </si>
  <si>
    <t xml:space="preserve">Products Sold</t>
  </si>
  <si>
    <t xml:space="preserve">Row Labels</t>
  </si>
  <si>
    <t xml:space="preserve">Product</t>
  </si>
  <si>
    <t xml:space="preserve">Average unit price </t>
  </si>
  <si>
    <t xml:space="preserve">TOP 5 Cities</t>
  </si>
  <si>
    <t xml:space="preserve">TOP 5 States</t>
  </si>
  <si>
    <t xml:space="preserve">Max</t>
  </si>
  <si>
    <t xml:space="preserve">Sum</t>
  </si>
  <si>
    <t xml:space="preserve">Top 5 month 2020</t>
  </si>
  <si>
    <t xml:space="preserve">Top 5 month 2021</t>
  </si>
  <si>
    <t xml:space="preserve">Total profit</t>
  </si>
  <si>
    <t xml:space="preserve">Top method</t>
  </si>
  <si>
    <t xml:space="preserve">Most popular Product</t>
  </si>
  <si>
    <t xml:space="preserve">States</t>
  </si>
  <si>
    <t xml:space="preserve">Total cities</t>
  </si>
  <si>
    <t xml:space="preserve">Units sold</t>
  </si>
  <si>
    <t xml:space="preserve">Average price per Unit</t>
  </si>
  <si>
    <t xml:space="preserve">Top state</t>
  </si>
  <si>
    <t xml:space="preserve">Top City</t>
  </si>
  <si>
    <t xml:space="preserve">Total states</t>
  </si>
  <si>
    <t xml:space="preserve">Number of cities</t>
  </si>
  <si>
    <t xml:space="preserve">Number of states</t>
  </si>
  <si>
    <t xml:space="preserve">Average Price</t>
  </si>
  <si>
    <t xml:space="preserve">AverageMargin</t>
  </si>
  <si>
    <t xml:space="preserve">Average Price </t>
  </si>
  <si>
    <t xml:space="preserve">Apparel</t>
  </si>
  <si>
    <t xml:space="preserve">Athletic Footwear</t>
  </si>
  <si>
    <t xml:space="preserve">Street Footwear</t>
  </si>
  <si>
    <t xml:space="preserve">Men</t>
  </si>
  <si>
    <t xml:space="preserve">Women</t>
  </si>
  <si>
    <t xml:space="preserve">Woman</t>
  </si>
  <si>
    <t xml:space="preserve">Count</t>
  </si>
  <si>
    <t xml:space="preserve">Adidas Sales Database</t>
  </si>
  <si>
    <t xml:space="preserve">Retailer ID</t>
  </si>
  <si>
    <t xml:space="preserve">Invoice Date</t>
  </si>
  <si>
    <t xml:space="preserve">Price per Unit</t>
  </si>
  <si>
    <t xml:space="preserve">Operating Margin</t>
  </si>
  <si>
    <t xml:space="preserve">Men/Woman</t>
  </si>
  <si>
    <t xml:space="preserve">Adidas Sales Annual Data Analysis</t>
  </si>
  <si>
    <t xml:space="preserve">Year</t>
  </si>
  <si>
    <t xml:space="preserve">Units sold </t>
  </si>
  <si>
    <t xml:space="preserve">Top retailer </t>
  </si>
  <si>
    <t xml:space="preserve">Top profit retailer</t>
  </si>
  <si>
    <t xml:space="preserve">Top product category</t>
  </si>
  <si>
    <t xml:space="preserve">Top region</t>
  </si>
  <si>
    <t xml:space="preserve">This worksheet analyzes the dataset by year. It was found that the data is incomplete: in 2020, too few cities are represented, and only 2 of them occur in 2021. And even here, data is only available for 4-5 months. Therefore, it is not possible to obtain comprehensive information. Assuming that the data was collected on a specific basis, we can try to analyze the entire population.</t>
  </si>
  <si>
    <t xml:space="preserve">Annual sales volume change  </t>
  </si>
  <si>
    <t xml:space="preserve">Growth in 2021</t>
  </si>
  <si>
    <t xml:space="preserve">Data is incomplete. In 2020, 9 states and cities are represented, while in 2021 - 46 and 47, respectively. 5 States and only 2 cities represented both in 2020 and 2021 years. This means that we can only effectively compare sales data for only 2 cities: Philadelphia and San Francisco</t>
  </si>
  <si>
    <t xml:space="preserve">Region Ranking</t>
  </si>
  <si>
    <t xml:space="preserve">Represented</t>
  </si>
  <si>
    <t xml:space="preserve">Cities</t>
  </si>
  <si>
    <t xml:space="preserve">Represented in 2020 and 2021</t>
  </si>
  <si>
    <t xml:space="preserve">Regions by volume</t>
  </si>
  <si>
    <t xml:space="preserve">ADIDAS Retailers Analysis</t>
  </si>
  <si>
    <t xml:space="preserve">Author: Chad Pearson</t>
  </si>
  <si>
    <t xml:space="preserve">github.com/buyerguy</t>
  </si>
  <si>
    <t xml:space="preserve">https://www.linkedin.com/in/chad-pearson-5b008018b/</t>
  </si>
  <si>
    <t xml:space="preserve">Average unit price</t>
  </si>
  <si>
    <r>
      <rPr>
        <sz val="12"/>
        <color theme="1"/>
        <rFont val="Arial"/>
        <family val="0"/>
        <charset val="204"/>
      </rPr>
      <t xml:space="preserve">It was mentioned that the data is </t>
    </r>
    <r>
      <rPr>
        <sz val="12"/>
        <color rgb="FFFF0000"/>
        <rFont val="Arial"/>
        <family val="0"/>
        <charset val="204"/>
      </rPr>
      <t xml:space="preserve">incomplete</t>
    </r>
    <r>
      <rPr>
        <sz val="12"/>
        <color theme="1"/>
        <rFont val="Arial"/>
        <family val="0"/>
        <charset val="204"/>
      </rPr>
      <t xml:space="preserve"> in terms of geography and timing. But maybe it was collected using some special criteria. In the real world, it's necessary to get more data. But for portfolio purposes, I will analyze the data </t>
    </r>
    <r>
      <rPr>
        <b val="true"/>
        <i val="true"/>
        <sz val="12"/>
        <rFont val="Arial"/>
        <family val="0"/>
        <charset val="204"/>
      </rPr>
      <t xml:space="preserve">as it is</t>
    </r>
    <r>
      <rPr>
        <sz val="12"/>
        <color theme="1"/>
        <rFont val="Arial"/>
        <family val="0"/>
        <charset val="204"/>
      </rPr>
      <t xml:space="preserve">.</t>
    </r>
  </si>
  <si>
    <r>
      <rPr>
        <sz val="12"/>
        <color theme="1"/>
        <rFont val="Arial"/>
        <family val="0"/>
        <charset val="204"/>
      </rPr>
      <t xml:space="preserve">Despite having the </t>
    </r>
    <r>
      <rPr>
        <i val="true"/>
        <sz val="12"/>
        <color rgb="FF00B050"/>
        <rFont val="Arial"/>
        <family val="0"/>
        <charset val="204"/>
      </rPr>
      <t xml:space="preserve">highest</t>
    </r>
    <r>
      <rPr>
        <sz val="12"/>
        <color theme="1"/>
        <rFont val="Arial"/>
        <family val="0"/>
        <charset val="204"/>
      </rPr>
      <t xml:space="preserve"> revenue, West Gear loses first place to Foot Locker (which is not represented in June and July 2020) in 2021. For the seven months of 2021, it also has a </t>
    </r>
    <r>
      <rPr>
        <i val="true"/>
        <sz val="12"/>
        <color rgb="FFFF0000"/>
        <rFont val="Arial"/>
        <family val="0"/>
        <charset val="204"/>
      </rPr>
      <t xml:space="preserve">lower</t>
    </r>
    <r>
      <rPr>
        <sz val="12"/>
        <color theme="1"/>
        <rFont val="Arial"/>
        <family val="0"/>
        <charset val="204"/>
      </rPr>
      <t xml:space="preserve"> total sales value than Sports Direct, and lower than Kohl' in three months. That’s probably because there is more complete data on its sales: West Gear's representation in the dataset is </t>
    </r>
    <r>
      <rPr>
        <b val="true"/>
        <sz val="12"/>
        <color theme="1"/>
        <rFont val="Arial"/>
        <family val="0"/>
        <charset val="204"/>
      </rPr>
      <t xml:space="preserve">stable</t>
    </r>
    <r>
      <rPr>
        <sz val="12"/>
        <color theme="1"/>
        <rFont val="Arial"/>
        <family val="0"/>
        <charset val="204"/>
      </rPr>
      <t xml:space="preserve"> (all months except October 2020).</t>
    </r>
  </si>
  <si>
    <r>
      <rPr>
        <sz val="12"/>
        <color theme="1"/>
        <rFont val="Arial"/>
        <family val="0"/>
        <charset val="204"/>
      </rPr>
      <t xml:space="preserve">Although the most frequent sales method is </t>
    </r>
    <r>
      <rPr>
        <b val="true"/>
        <sz val="12"/>
        <color rgb="FF7030A0"/>
        <rFont val="Arial"/>
        <family val="0"/>
        <charset val="204"/>
      </rPr>
      <t xml:space="preserve">online</t>
    </r>
    <r>
      <rPr>
        <sz val="12"/>
        <color theme="1"/>
        <rFont val="Arial"/>
        <family val="0"/>
        <charset val="204"/>
      </rPr>
      <t xml:space="preserve">, West Gear has more sales </t>
    </r>
    <r>
      <rPr>
        <b val="true"/>
        <sz val="12"/>
        <color rgb="FF7030A0"/>
        <rFont val="Arial"/>
        <family val="0"/>
        <charset val="204"/>
      </rPr>
      <t xml:space="preserve">in-store</t>
    </r>
    <r>
      <rPr>
        <sz val="12"/>
        <color theme="1"/>
        <rFont val="Arial"/>
        <family val="0"/>
        <charset val="204"/>
      </rPr>
      <t xml:space="preserve">, and Walmart and Sports Direct have more products sold in </t>
    </r>
    <r>
      <rPr>
        <b val="true"/>
        <sz val="12"/>
        <color rgb="FF7030A0"/>
        <rFont val="Arial"/>
        <family val="0"/>
        <charset val="204"/>
      </rPr>
      <t xml:space="preserve">outlets</t>
    </r>
    <r>
      <rPr>
        <sz val="12"/>
        <color theme="1"/>
        <rFont val="Arial"/>
        <family val="0"/>
        <charset val="204"/>
      </rPr>
      <t xml:space="preserve">. In profits, there are no surprises: </t>
    </r>
    <r>
      <rPr>
        <i val="true"/>
        <sz val="12"/>
        <color theme="1"/>
        <rFont val="Arial"/>
        <family val="0"/>
        <charset val="204"/>
      </rPr>
      <t xml:space="preserve">more sales mean more profit</t>
    </r>
    <r>
      <rPr>
        <sz val="12"/>
        <color theme="1"/>
        <rFont val="Arial"/>
        <family val="0"/>
        <charset val="204"/>
      </rPr>
      <t xml:space="preserve">.</t>
    </r>
  </si>
  <si>
    <r>
      <rPr>
        <sz val="12"/>
        <color theme="1"/>
        <rFont val="Arial"/>
        <family val="0"/>
        <charset val="204"/>
      </rPr>
      <t xml:space="preserve">The sales structure is nearly</t>
    </r>
    <r>
      <rPr>
        <b val="true"/>
        <sz val="12"/>
        <color rgb="FFFF0000"/>
        <rFont val="Arial"/>
        <family val="0"/>
        <charset val="204"/>
      </rPr>
      <t xml:space="preserve"> </t>
    </r>
    <r>
      <rPr>
        <b val="true"/>
        <sz val="12"/>
        <color rgb="FF7030A0"/>
        <rFont val="Arial"/>
        <family val="0"/>
        <charset val="204"/>
      </rPr>
      <t xml:space="preserve">equal</t>
    </r>
    <r>
      <rPr>
        <b val="true"/>
        <sz val="12"/>
        <color theme="1"/>
        <rFont val="Arial"/>
        <family val="0"/>
        <charset val="204"/>
      </rPr>
      <t xml:space="preserve">,</t>
    </r>
    <r>
      <rPr>
        <sz val="12"/>
        <color theme="1"/>
        <rFont val="Arial"/>
        <family val="0"/>
        <charset val="204"/>
      </rPr>
      <t xml:space="preserve"> with Men's street footwear taking the </t>
    </r>
    <r>
      <rPr>
        <b val="true"/>
        <sz val="12"/>
        <color theme="1"/>
        <rFont val="Arial"/>
        <family val="0"/>
        <charset val="204"/>
      </rPr>
      <t xml:space="preserve">lead</t>
    </r>
    <r>
      <rPr>
        <sz val="12"/>
        <color theme="1"/>
        <rFont val="Arial"/>
        <family val="0"/>
        <charset val="204"/>
      </rPr>
      <t xml:space="preserve">. Women's Apparel (</t>
    </r>
    <r>
      <rPr>
        <b val="true"/>
        <sz val="12"/>
        <color theme="1"/>
        <rFont val="Arial"/>
        <family val="0"/>
        <charset val="204"/>
      </rPr>
      <t xml:space="preserve">number 2</t>
    </r>
    <r>
      <rPr>
        <sz val="12"/>
        <color theme="1"/>
        <rFont val="Arial"/>
        <family val="0"/>
        <charset val="204"/>
      </rPr>
      <t xml:space="preserve"> in the top)</t>
    </r>
    <r>
      <rPr>
        <sz val="12"/>
        <color rgb="FF7030A0"/>
        <rFont val="Arial"/>
        <family val="0"/>
        <charset val="204"/>
      </rPr>
      <t xml:space="preserve"> </t>
    </r>
    <r>
      <rPr>
        <b val="true"/>
        <sz val="12"/>
        <color rgb="FF7030A0"/>
        <rFont val="Arial"/>
        <family val="0"/>
        <charset val="204"/>
      </rPr>
      <t xml:space="preserve">sales are close</t>
    </r>
    <r>
      <rPr>
        <sz val="12"/>
        <color theme="1"/>
        <rFont val="Arial"/>
        <family val="0"/>
        <charset val="204"/>
      </rPr>
      <t xml:space="preserve"> to those of Men's Athletic Footwear, and some retailers </t>
    </r>
    <r>
      <rPr>
        <b val="true"/>
        <sz val="12"/>
        <color rgb="FF26FF21"/>
        <rFont val="Arial"/>
        <family val="0"/>
        <charset val="204"/>
      </rPr>
      <t xml:space="preserve">sell more</t>
    </r>
    <r>
      <rPr>
        <sz val="12"/>
        <color theme="1"/>
        <rFont val="Arial"/>
        <family val="0"/>
        <charset val="204"/>
      </rPr>
      <t xml:space="preserve"> products in this category (Kohl's, Sports Direct, West Gear). Men's apparel (number 4 on Amazon and Walmart) competes with Women's athletic footwear for </t>
    </r>
    <r>
      <rPr>
        <b val="true"/>
        <sz val="12"/>
        <color theme="1"/>
        <rFont val="Arial"/>
        <family val="0"/>
        <charset val="204"/>
      </rPr>
      <t xml:space="preserve">positions 4 and 5</t>
    </r>
    <r>
      <rPr>
        <sz val="12"/>
        <color theme="1"/>
        <rFont val="Arial"/>
        <family val="0"/>
        <charset val="204"/>
      </rPr>
      <t xml:space="preserve"> in different retailers' sales. Women's street footwear is always </t>
    </r>
    <r>
      <rPr>
        <b val="true"/>
        <sz val="12"/>
        <color theme="1"/>
        <rFont val="Arial"/>
        <family val="0"/>
        <charset val="204"/>
      </rPr>
      <t xml:space="preserve">number 3</t>
    </r>
    <r>
      <rPr>
        <sz val="12"/>
        <color theme="1"/>
        <rFont val="Arial"/>
        <family val="0"/>
        <charset val="204"/>
      </rPr>
      <t xml:space="preserve">. </t>
    </r>
  </si>
  <si>
    <r>
      <rPr>
        <sz val="12"/>
        <color theme="1"/>
        <rFont val="Arial"/>
        <family val="0"/>
        <charset val="204"/>
      </rPr>
      <t xml:space="preserve">West Gear and Kohl' have more products sold in the </t>
    </r>
    <r>
      <rPr>
        <b val="true"/>
        <sz val="12"/>
        <color rgb="FF7030A0"/>
        <rFont val="Arial"/>
        <family val="0"/>
        <charset val="204"/>
      </rPr>
      <t xml:space="preserve">West</t>
    </r>
    <r>
      <rPr>
        <b val="true"/>
        <sz val="12"/>
        <color rgb="FFFF0000"/>
        <rFont val="Arial"/>
        <family val="0"/>
        <charset val="204"/>
      </rPr>
      <t xml:space="preserve"> </t>
    </r>
    <r>
      <rPr>
        <sz val="12"/>
        <color theme="1"/>
        <rFont val="Arial"/>
        <family val="0"/>
        <charset val="204"/>
      </rPr>
      <t xml:space="preserve">of the USA, especially in </t>
    </r>
    <r>
      <rPr>
        <b val="true"/>
        <sz val="12"/>
        <color theme="1"/>
        <rFont val="Arial"/>
        <family val="0"/>
        <charset val="204"/>
      </rPr>
      <t xml:space="preserve">California</t>
    </r>
    <r>
      <rPr>
        <sz val="12"/>
        <color theme="1"/>
        <rFont val="Arial"/>
        <family val="0"/>
        <charset val="204"/>
      </rPr>
      <t xml:space="preserve">. Sports Direct and Wallmart - in the </t>
    </r>
    <r>
      <rPr>
        <b val="true"/>
        <sz val="12"/>
        <color rgb="FF7030A0"/>
        <rFont val="Arial"/>
        <family val="0"/>
        <charset val="204"/>
      </rPr>
      <t xml:space="preserve">South</t>
    </r>
    <r>
      <rPr>
        <sz val="12"/>
        <color theme="1"/>
        <rFont val="Arial"/>
        <family val="0"/>
        <charset val="204"/>
      </rPr>
      <t xml:space="preserve">, top state - </t>
    </r>
    <r>
      <rPr>
        <b val="true"/>
        <sz val="12"/>
        <color theme="1"/>
        <rFont val="Arial"/>
        <family val="0"/>
        <charset val="204"/>
      </rPr>
      <t xml:space="preserve">Texas</t>
    </r>
    <r>
      <rPr>
        <sz val="12"/>
        <color theme="1"/>
        <rFont val="Arial"/>
        <family val="0"/>
        <charset val="204"/>
      </rPr>
      <t xml:space="preserve">. Foot Locker and Amazon are more represented in the </t>
    </r>
    <r>
      <rPr>
        <b val="true"/>
        <sz val="12"/>
        <color rgb="FF7030A0"/>
        <rFont val="Arial"/>
        <family val="0"/>
        <charset val="204"/>
      </rPr>
      <t xml:space="preserve">Northeast</t>
    </r>
    <r>
      <rPr>
        <sz val="12"/>
        <color theme="1"/>
        <rFont val="Arial"/>
        <family val="0"/>
        <charset val="204"/>
      </rPr>
      <t xml:space="preserve">, </t>
    </r>
    <r>
      <rPr>
        <b val="true"/>
        <sz val="12"/>
        <color theme="1"/>
        <rFont val="Arial"/>
        <family val="0"/>
        <charset val="204"/>
      </rPr>
      <t xml:space="preserve">New- York</t>
    </r>
    <r>
      <rPr>
        <sz val="12"/>
        <color theme="1"/>
        <rFont val="Arial"/>
        <family val="0"/>
        <charset val="204"/>
      </rPr>
      <t xml:space="preserve">, and </t>
    </r>
    <r>
      <rPr>
        <b val="true"/>
        <sz val="12"/>
        <color theme="1"/>
        <rFont val="Arial"/>
        <family val="0"/>
        <charset val="204"/>
      </rPr>
      <t xml:space="preserve">Ohio</t>
    </r>
    <r>
      <rPr>
        <sz val="12"/>
        <color theme="1"/>
        <rFont val="Arial"/>
        <family val="0"/>
        <charset val="204"/>
      </rPr>
      <t xml:space="preserve">, respectively. </t>
    </r>
  </si>
  <si>
    <t xml:space="preserve">It was mentioned, that data is incomplete concerning geography and time. But maybe it was collected by some special criteria. In the real word it's necessary to get more data. But for portfolio purposes I will analyze data as it is. Although West Gear generated highest revenue, in 2021 it loses first place to the Foot Locker(that is not represented in 2 month). It also has lower total sales value Than Sports Direct it 7 month of 2021. And lower than Kohl' in 3 month. That’s probably because there is more comlete data on it's sales: West Gear representation in dataset is stable - in all month except october 2020. And although the most frequent sales method is online, West Gear has more sales in-store, Walmart and Sports direct have more products sold in outlets. In profits no surprizes - more sales means more profit. Sales structure is almost equal - Men's streat footwear is on the first place. Women's Apparel (number 2 in the top) sales are close to the Men's Athletic Footwear and some retailers sale products in this category more(Kohl', Sports Direct, West Gear). Men's Apparel(number 4 in Amazon and Wallmart) have competition for 4 and 5 places with Woman's athletic footwear in different retailers sales. Woman's street footwear is always number 3. West Gear and Kohl' have more products sold in the west of the USA especially in California. Sports Direct and Wallmart - on the South, top state - Texas. Foot Locker and Amazon are more represented on the Northeast, New york and Ohio respectively. </t>
  </si>
  <si>
    <t xml:space="preserve">Adidas Products Sales Analysis</t>
  </si>
  <si>
    <t xml:space="preserve">https://github.com/paulo81818</t>
  </si>
  <si>
    <t xml:space="preserve">Average margin</t>
  </si>
  <si>
    <t xml:space="preserve">Gender</t>
  </si>
  <si>
    <r>
      <rPr>
        <sz val="10"/>
        <color theme="1"/>
        <rFont val="Arial"/>
        <family val="0"/>
        <charset val="204"/>
      </rPr>
      <t xml:space="preserve">There are </t>
    </r>
    <r>
      <rPr>
        <b val="true"/>
        <sz val="10"/>
        <color theme="1"/>
        <rFont val="Arial"/>
        <family val="0"/>
        <charset val="204"/>
      </rPr>
      <t xml:space="preserve">3</t>
    </r>
    <r>
      <rPr>
        <sz val="10"/>
        <color theme="1"/>
        <rFont val="Arial"/>
        <family val="0"/>
        <charset val="204"/>
      </rPr>
      <t xml:space="preserve"> product groups, divided by gender into </t>
    </r>
    <r>
      <rPr>
        <b val="true"/>
        <sz val="10"/>
        <color theme="1"/>
        <rFont val="Arial"/>
        <family val="0"/>
        <charset val="204"/>
      </rPr>
      <t xml:space="preserve">6</t>
    </r>
    <r>
      <rPr>
        <sz val="10"/>
        <color theme="1"/>
        <rFont val="Arial"/>
        <family val="0"/>
        <charset val="204"/>
      </rPr>
      <t xml:space="preserve"> groups.</t>
    </r>
  </si>
  <si>
    <r>
      <rPr>
        <sz val="10"/>
        <color theme="1"/>
        <rFont val="Arial"/>
        <family val="0"/>
        <charset val="204"/>
      </rPr>
      <t xml:space="preserve">Men's street footwear is the </t>
    </r>
    <r>
      <rPr>
        <sz val="10"/>
        <color rgb="FF7030A0"/>
        <rFont val="Arial"/>
        <family val="0"/>
        <charset val="204"/>
      </rPr>
      <t xml:space="preserve">bestseller</t>
    </r>
    <r>
      <rPr>
        <sz val="10"/>
        <color theme="1"/>
        <rFont val="Arial"/>
        <family val="0"/>
        <charset val="204"/>
      </rPr>
      <t xml:space="preserve"> category. Next up: women's apparel, men's athletic footwear, and women's street footwear. The</t>
    </r>
    <r>
      <rPr>
        <sz val="10"/>
        <rFont val="Arial"/>
        <family val="0"/>
        <charset val="204"/>
      </rPr>
      <t xml:space="preserve"> last two</t>
    </r>
    <r>
      <rPr>
        <sz val="10"/>
        <color theme="1"/>
        <rFont val="Arial"/>
        <family val="0"/>
        <charset val="204"/>
      </rPr>
      <t xml:space="preserve"> categories are men's apparel and women's athletic footwear. The first of them generated </t>
    </r>
    <r>
      <rPr>
        <sz val="10"/>
        <color rgb="FF7030A0"/>
        <rFont val="Arial"/>
        <family val="0"/>
        <charset val="204"/>
      </rPr>
      <t xml:space="preserve">more revenue</t>
    </r>
    <r>
      <rPr>
        <sz val="10"/>
        <color theme="1"/>
        <rFont val="Arial"/>
        <family val="0"/>
        <charset val="204"/>
      </rPr>
      <t xml:space="preserve"> but had </t>
    </r>
    <r>
      <rPr>
        <sz val="10"/>
        <color rgb="FFFF0000"/>
        <rFont val="Arial"/>
        <family val="0"/>
        <charset val="204"/>
      </rPr>
      <t xml:space="preserve">less sales</t>
    </r>
    <r>
      <rPr>
        <sz val="10"/>
        <color theme="1"/>
        <rFont val="Arial"/>
        <family val="0"/>
        <charset val="204"/>
      </rPr>
      <t xml:space="preserve"> than the second. That's because of the difference in average unit price of about 20.29% (50.32$ and 41.11$).</t>
    </r>
  </si>
  <si>
    <r>
      <rPr>
        <sz val="10"/>
        <color theme="1"/>
        <rFont val="Arial"/>
        <family val="0"/>
        <charset val="204"/>
      </rPr>
      <t xml:space="preserve">Apparel has the </t>
    </r>
    <r>
      <rPr>
        <sz val="10"/>
        <color rgb="FF7030A0"/>
        <rFont val="Arial"/>
        <family val="0"/>
        <charset val="204"/>
      </rPr>
      <t xml:space="preserve">highest</t>
    </r>
    <r>
      <rPr>
        <sz val="10"/>
        <color theme="1"/>
        <rFont val="Arial"/>
        <family val="0"/>
        <charset val="204"/>
      </rPr>
      <t xml:space="preserve"> average unit price of </t>
    </r>
    <r>
      <rPr>
        <b val="true"/>
        <sz val="10"/>
        <color theme="1"/>
        <rFont val="Arial"/>
        <family val="0"/>
        <charset val="204"/>
      </rPr>
      <t xml:space="preserve">50.96 </t>
    </r>
    <r>
      <rPr>
        <sz val="10"/>
        <color theme="1"/>
        <rFont val="Arial"/>
        <family val="0"/>
        <charset val="204"/>
      </rPr>
      <t xml:space="preserve">dollars, which is about </t>
    </r>
    <r>
      <rPr>
        <b val="true"/>
        <sz val="10"/>
        <color theme="1"/>
        <rFont val="Arial"/>
        <family val="0"/>
        <charset val="204"/>
      </rPr>
      <t xml:space="preserve">17%</t>
    </r>
    <r>
      <rPr>
        <sz val="10"/>
        <color theme="1"/>
        <rFont val="Arial"/>
        <family val="0"/>
        <charset val="204"/>
      </rPr>
      <t xml:space="preserve"> higher than footwear categories.</t>
    </r>
  </si>
  <si>
    <r>
      <rPr>
        <sz val="10"/>
        <color theme="1"/>
        <rFont val="Arial"/>
        <family val="0"/>
        <charset val="204"/>
      </rPr>
      <t xml:space="preserve">Sport Direct has the lowest average price of </t>
    </r>
    <r>
      <rPr>
        <b val="true"/>
        <sz val="10"/>
        <color theme="1"/>
        <rFont val="Arial"/>
        <family val="0"/>
        <charset val="204"/>
      </rPr>
      <t xml:space="preserve">42.05 $</t>
    </r>
    <r>
      <rPr>
        <sz val="10"/>
        <color theme="1"/>
        <rFont val="Arial"/>
        <family val="0"/>
        <charset val="204"/>
      </rPr>
      <t xml:space="preserve">, while Amazon has the highest average price of </t>
    </r>
    <r>
      <rPr>
        <b val="true"/>
        <sz val="10"/>
        <color theme="1"/>
        <rFont val="Arial"/>
        <family val="0"/>
        <charset val="204"/>
      </rPr>
      <t xml:space="preserve">48.76 $.</t>
    </r>
  </si>
  <si>
    <t xml:space="preserve">Leading regions of sales are New-York (169k), California (163k), Texas (160k), and Florida (133k). Fifth is South Carolina with 73k sales.</t>
  </si>
  <si>
    <r>
      <rPr>
        <sz val="10"/>
        <color theme="1"/>
        <rFont val="Arial"/>
        <family val="0"/>
        <charset val="204"/>
      </rPr>
      <t xml:space="preserve">Men's street footwear has the </t>
    </r>
    <r>
      <rPr>
        <sz val="10"/>
        <color rgb="FF7030A0"/>
        <rFont val="Arial"/>
        <family val="0"/>
        <charset val="204"/>
      </rPr>
      <t xml:space="preserve">highest</t>
    </r>
    <r>
      <rPr>
        <sz val="10"/>
        <color theme="1"/>
        <rFont val="Arial"/>
        <family val="0"/>
        <charset val="204"/>
      </rPr>
      <t xml:space="preserve"> average margin (</t>
    </r>
    <r>
      <rPr>
        <b val="true"/>
        <sz val="10"/>
        <color theme="1"/>
        <rFont val="Arial"/>
        <family val="0"/>
        <charset val="204"/>
      </rPr>
      <t xml:space="preserve">44.61%</t>
    </r>
    <r>
      <rPr>
        <sz val="10"/>
        <color theme="1"/>
        <rFont val="Arial"/>
        <family val="0"/>
        <charset val="204"/>
      </rPr>
      <t xml:space="preserve">), while athletic footwear has the</t>
    </r>
    <r>
      <rPr>
        <sz val="10"/>
        <color rgb="FFFF0000"/>
        <rFont val="Arial"/>
        <family val="0"/>
        <charset val="204"/>
      </rPr>
      <t xml:space="preserve"> lowest</t>
    </r>
    <r>
      <rPr>
        <sz val="10"/>
        <color theme="1"/>
        <rFont val="Arial"/>
        <family val="0"/>
        <charset val="204"/>
      </rPr>
      <t xml:space="preserve"> (</t>
    </r>
    <r>
      <rPr>
        <b val="true"/>
        <sz val="10"/>
        <color theme="1"/>
        <rFont val="Arial"/>
        <family val="0"/>
        <charset val="204"/>
      </rPr>
      <t xml:space="preserve">40.27%</t>
    </r>
    <r>
      <rPr>
        <sz val="10"/>
        <color theme="1"/>
        <rFont val="Arial"/>
        <family val="0"/>
        <charset val="204"/>
      </rPr>
      <t xml:space="preserve">). </t>
    </r>
  </si>
  <si>
    <r>
      <rPr>
        <sz val="10"/>
        <color theme="1"/>
        <rFont val="Arial"/>
        <family val="0"/>
        <charset val="204"/>
      </rPr>
      <t xml:space="preserve">The sales methods of different categories are almost</t>
    </r>
    <r>
      <rPr>
        <sz val="10"/>
        <color rgb="FF7030A0"/>
        <rFont val="Arial"/>
        <family val="0"/>
        <charset val="204"/>
      </rPr>
      <t xml:space="preserve"> identical</t>
    </r>
    <r>
      <rPr>
        <sz val="10"/>
        <color theme="1"/>
        <rFont val="Arial"/>
        <family val="0"/>
        <charset val="204"/>
      </rPr>
      <t xml:space="preserve"> to the basic sales structure. Only in Outlet sales is men's athletic footwear a little bit more expensive than women's apparel.</t>
    </r>
  </si>
  <si>
    <r>
      <rPr>
        <sz val="10"/>
        <color theme="1"/>
        <rFont val="Arial"/>
        <family val="0"/>
        <charset val="204"/>
      </rPr>
      <t xml:space="preserve">Men's product revenue is</t>
    </r>
    <r>
      <rPr>
        <b val="true"/>
        <sz val="10"/>
        <color theme="1"/>
        <rFont val="Arial"/>
        <family val="0"/>
        <charset val="204"/>
      </rPr>
      <t xml:space="preserve"> 8%</t>
    </r>
    <r>
      <rPr>
        <sz val="10"/>
        <color theme="1"/>
        <rFont val="Arial"/>
        <family val="0"/>
        <charset val="204"/>
      </rPr>
      <t xml:space="preserve"> higher (64.78 million dollars) than women's (55.39 million dollars). That works (not in percent) for all retailers and regions; distribution is almost the same. Women's products are only more popular in June, September, and October 2020. Looking to geography here, we can see that, not following the rule, women's products generated </t>
    </r>
    <r>
      <rPr>
        <b val="true"/>
        <sz val="10"/>
        <color theme="1"/>
        <rFont val="Arial"/>
        <family val="0"/>
        <charset val="204"/>
      </rPr>
      <t xml:space="preserve">6.2%</t>
    </r>
    <r>
      <rPr>
        <sz val="10"/>
        <color theme="1"/>
        <rFont val="Arial"/>
        <family val="0"/>
        <charset val="204"/>
      </rPr>
      <t xml:space="preserve"> </t>
    </r>
    <r>
      <rPr>
        <sz val="10"/>
        <color rgb="FFFF0000"/>
        <rFont val="Arial"/>
        <family val="0"/>
        <charset val="204"/>
      </rPr>
      <t xml:space="preserve">more revenue</t>
    </r>
    <r>
      <rPr>
        <sz val="10"/>
        <color theme="1"/>
        <rFont val="Arial"/>
        <family val="0"/>
        <charset val="204"/>
      </rPr>
      <t xml:space="preserve"> than men's in Texas, while sales of units were about </t>
    </r>
    <r>
      <rPr>
        <sz val="10"/>
        <color rgb="FFFF0000"/>
        <rFont val="Arial"/>
        <family val="0"/>
        <charset val="204"/>
      </rPr>
      <t xml:space="preserve">1300 lower</t>
    </r>
    <r>
      <rPr>
        <sz val="10"/>
        <color theme="1"/>
        <rFont val="Arial"/>
        <family val="0"/>
        <charset val="204"/>
      </rPr>
      <t xml:space="preserve">. And in Florida, men's total sales are </t>
    </r>
    <r>
      <rPr>
        <b val="true"/>
        <sz val="10"/>
        <color theme="1"/>
        <rFont val="Arial"/>
        <family val="0"/>
        <charset val="204"/>
      </rPr>
      <t xml:space="preserve">13%</t>
    </r>
    <r>
      <rPr>
        <sz val="10"/>
        <color theme="1"/>
        <rFont val="Arial"/>
        <family val="0"/>
        <charset val="204"/>
      </rPr>
      <t xml:space="preserve">–5% higher than the entire population.</t>
    </r>
  </si>
  <si>
    <r>
      <rPr>
        <sz val="11"/>
        <color theme="1"/>
        <rFont val="Calibri"/>
        <family val="2"/>
        <charset val="1"/>
      </rPr>
      <t xml:space="preserve">Grouping by product category without gender is </t>
    </r>
    <r>
      <rPr>
        <sz val="11"/>
        <color rgb="FFFF0000"/>
        <rFont val="Calibri"/>
        <family val="2"/>
        <charset val="204"/>
      </rPr>
      <t xml:space="preserve">not very effective,</t>
    </r>
    <r>
      <rPr>
        <sz val="11"/>
        <color theme="1"/>
        <rFont val="Calibri"/>
        <family val="2"/>
        <charset val="1"/>
      </rPr>
      <t xml:space="preserve"> because sales of products for men and women don't follow the same pattern. However, when we look at these three groups, we can see that they are</t>
    </r>
    <r>
      <rPr>
        <sz val="11"/>
        <color rgb="FF7030A0"/>
        <rFont val="Calibri"/>
        <family val="2"/>
        <charset val="204"/>
      </rPr>
      <t xml:space="preserve"> closely distributed</t>
    </r>
    <r>
      <rPr>
        <sz val="11"/>
        <color theme="1"/>
        <rFont val="Calibri"/>
        <family val="2"/>
        <charset val="1"/>
      </rPr>
      <t xml:space="preserve"> to the entire population in terms of methods and geography. </t>
    </r>
  </si>
</sst>
</file>

<file path=xl/styles.xml><?xml version="1.0" encoding="utf-8"?>
<styleSheet xmlns="http://schemas.openxmlformats.org/spreadsheetml/2006/main">
  <numFmts count="14">
    <numFmt numFmtId="164" formatCode="General"/>
    <numFmt numFmtId="165" formatCode="m/d/yyyy"/>
    <numFmt numFmtId="166" formatCode="_(\$* #,##0.00_);_(\$* \(#,##0.00\);_(\$* \-??_);_(@_)"/>
    <numFmt numFmtId="167" formatCode="\$#,##0.00,,\m"/>
    <numFmt numFmtId="168" formatCode="0.00%"/>
    <numFmt numFmtId="169" formatCode="_(\$* #,##0_);_(\$* \(#,##0\);_(\$* \-_);_(@_)"/>
    <numFmt numFmtId="170" formatCode="\$#,##0_);[RED]&quot;($&quot;#,##0\)"/>
    <numFmt numFmtId="171" formatCode="0%"/>
    <numFmt numFmtId="172" formatCode="\$#,##0.00"/>
    <numFmt numFmtId="173" formatCode="#,##0,\k"/>
    <numFmt numFmtId="174" formatCode="\$#,##0.00_);[RED]&quot;($&quot;#,##0.00\)"/>
    <numFmt numFmtId="175" formatCode="#,##0"/>
    <numFmt numFmtId="176" formatCode="@"/>
    <numFmt numFmtId="177" formatCode="\$#,##0"/>
  </numFmts>
  <fonts count="6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8"/>
      <color theme="0"/>
      <name val="Arial"/>
      <family val="0"/>
      <charset val="204"/>
    </font>
    <font>
      <sz val="11"/>
      <color theme="1"/>
      <name val="Calibri"/>
      <family val="2"/>
      <charset val="204"/>
    </font>
    <font>
      <sz val="11"/>
      <name val="Times New Roman"/>
      <family val="1"/>
    </font>
    <font>
      <b val="true"/>
      <sz val="22"/>
      <color theme="1"/>
      <name val="Calibri"/>
      <family val="2"/>
      <charset val="1"/>
    </font>
    <font>
      <b val="true"/>
      <sz val="18"/>
      <color theme="1"/>
      <name val="Calibri"/>
      <family val="2"/>
      <charset val="1"/>
    </font>
    <font>
      <b val="true"/>
      <sz val="11"/>
      <color theme="0"/>
      <name val="Calibri"/>
      <family val="2"/>
      <charset val="1"/>
    </font>
    <font>
      <sz val="14"/>
      <name val="Arial"/>
      <family val="0"/>
      <charset val="204"/>
    </font>
    <font>
      <sz val="11"/>
      <name val="Arial"/>
      <family val="0"/>
      <charset val="204"/>
    </font>
    <font>
      <sz val="11.5"/>
      <color theme="1"/>
      <name val="Arial"/>
      <family val="0"/>
      <charset val="204"/>
    </font>
    <font>
      <sz val="13"/>
      <color theme="1"/>
      <name val="Arial"/>
      <family val="0"/>
      <charset val="204"/>
    </font>
    <font>
      <b val="true"/>
      <sz val="16"/>
      <color rgb="FF404040"/>
      <name val="Arial"/>
      <family val="2"/>
    </font>
    <font>
      <b val="true"/>
      <sz val="10"/>
      <color rgb="FFFFFFFF"/>
      <name val="Calibri"/>
      <family val="2"/>
    </font>
    <font>
      <sz val="9"/>
      <color rgb="FF404040"/>
      <name val="Calibri"/>
      <family val="2"/>
    </font>
    <font>
      <b val="true"/>
      <sz val="15"/>
      <color rgb="FFFFFFFF"/>
      <name val="Calibri"/>
      <family val="2"/>
    </font>
    <font>
      <sz val="8"/>
      <color rgb="FFFFFFFF"/>
      <name val="Calibri"/>
      <family val="2"/>
    </font>
    <font>
      <sz val="9"/>
      <color rgb="FFFFFFFF"/>
      <name val="Calibri"/>
      <family val="2"/>
    </font>
    <font>
      <b val="true"/>
      <sz val="14"/>
      <color rgb="FF595959"/>
      <name val="Arial"/>
      <family val="2"/>
    </font>
    <font>
      <sz val="9"/>
      <color rgb="FF595959"/>
      <name val="Calibri"/>
      <family val="2"/>
    </font>
    <font>
      <b val="true"/>
      <sz val="9"/>
      <color rgb="FFFFFFFF"/>
      <name val="Calibri"/>
      <family val="2"/>
    </font>
    <font>
      <b val="true"/>
      <sz val="18"/>
      <color rgb="FF808080"/>
      <name val="Calibri"/>
      <family val="2"/>
    </font>
    <font>
      <b val="true"/>
      <sz val="9"/>
      <color rgb="FF595959"/>
      <name val="Calibri"/>
      <family val="2"/>
    </font>
    <font>
      <sz val="14"/>
      <color rgb="FF595959"/>
      <name val="Arial"/>
      <family val="2"/>
    </font>
    <font>
      <b val="true"/>
      <sz val="9"/>
      <color rgb="FF000000"/>
      <name val="Calibri"/>
      <family val="2"/>
    </font>
    <font>
      <sz val="11"/>
      <color theme="0"/>
      <name val="Calibri"/>
      <family val="2"/>
      <charset val="1"/>
    </font>
    <font>
      <b val="true"/>
      <sz val="16"/>
      <color rgb="FFF2F2F2"/>
      <name val="Calibri"/>
      <family val="2"/>
    </font>
    <font>
      <sz val="9"/>
      <color rgb="FFD9D9D9"/>
      <name val="Calibri"/>
      <family val="2"/>
    </font>
    <font>
      <b val="true"/>
      <sz val="15"/>
      <color rgb="FFFFFFFF"/>
      <name val="Arial"/>
      <family val="2"/>
    </font>
    <font>
      <sz val="26"/>
      <color theme="1"/>
      <name val="Arial"/>
      <family val="0"/>
      <charset val="204"/>
    </font>
    <font>
      <sz val="12"/>
      <color theme="1"/>
      <name val="Arial"/>
      <family val="0"/>
      <charset val="204"/>
    </font>
    <font>
      <sz val="14"/>
      <color theme="1"/>
      <name val="Arial"/>
      <family val="0"/>
      <charset val="204"/>
    </font>
    <font>
      <sz val="12"/>
      <color rgb="FFFF0000"/>
      <name val="Arial"/>
      <family val="0"/>
      <charset val="204"/>
    </font>
    <font>
      <b val="true"/>
      <i val="true"/>
      <sz val="12"/>
      <name val="Arial"/>
      <family val="0"/>
      <charset val="204"/>
    </font>
    <font>
      <i val="true"/>
      <sz val="12"/>
      <color rgb="FF00B050"/>
      <name val="Arial"/>
      <family val="0"/>
      <charset val="204"/>
    </font>
    <font>
      <i val="true"/>
      <sz val="12"/>
      <color rgb="FFFF0000"/>
      <name val="Arial"/>
      <family val="0"/>
      <charset val="204"/>
    </font>
    <font>
      <b val="true"/>
      <sz val="12"/>
      <color theme="1"/>
      <name val="Arial"/>
      <family val="0"/>
      <charset val="204"/>
    </font>
    <font>
      <b val="true"/>
      <sz val="12"/>
      <color rgb="FF7030A0"/>
      <name val="Arial"/>
      <family val="0"/>
      <charset val="204"/>
    </font>
    <font>
      <i val="true"/>
      <sz val="12"/>
      <color theme="1"/>
      <name val="Arial"/>
      <family val="0"/>
      <charset val="204"/>
    </font>
    <font>
      <b val="true"/>
      <sz val="12"/>
      <color rgb="FFFF0000"/>
      <name val="Arial"/>
      <family val="0"/>
      <charset val="204"/>
    </font>
    <font>
      <sz val="12"/>
      <color rgb="FF7030A0"/>
      <name val="Arial"/>
      <family val="0"/>
      <charset val="204"/>
    </font>
    <font>
      <b val="true"/>
      <sz val="12"/>
      <color rgb="FF26FF21"/>
      <name val="Arial"/>
      <family val="0"/>
      <charset val="204"/>
    </font>
    <font>
      <b val="true"/>
      <sz val="14"/>
      <color rgb="FFD9D9D9"/>
      <name val="Arial"/>
      <family val="2"/>
    </font>
    <font>
      <sz val="9"/>
      <color rgb="FFBFBFBF"/>
      <name val="Calibri"/>
      <family val="2"/>
    </font>
    <font>
      <sz val="18"/>
      <color rgb="FFFFFFFF"/>
      <name val="Arial"/>
      <family val="2"/>
    </font>
    <font>
      <sz val="10"/>
      <color rgb="FF000000"/>
      <name val="Calibri"/>
      <family val="2"/>
    </font>
    <font>
      <b val="true"/>
      <sz val="10"/>
      <color rgb="FFBFBFBF"/>
      <name val="Arial"/>
      <family val="2"/>
    </font>
    <font>
      <b val="true"/>
      <sz val="14"/>
      <color rgb="FFF2F2F2"/>
      <name val="Arial"/>
      <family val="2"/>
    </font>
    <font>
      <sz val="22"/>
      <color theme="1"/>
      <name val="Arial"/>
      <family val="0"/>
      <charset val="204"/>
    </font>
    <font>
      <sz val="11"/>
      <color theme="1"/>
      <name val="Arial"/>
      <family val="0"/>
      <charset val="204"/>
    </font>
    <font>
      <sz val="10"/>
      <color theme="1"/>
      <name val="Arial"/>
      <family val="0"/>
      <charset val="204"/>
    </font>
    <font>
      <b val="true"/>
      <sz val="10"/>
      <color theme="1"/>
      <name val="Arial"/>
      <family val="0"/>
      <charset val="204"/>
    </font>
    <font>
      <sz val="10"/>
      <color rgb="FF7030A0"/>
      <name val="Arial"/>
      <family val="0"/>
      <charset val="204"/>
    </font>
    <font>
      <sz val="10"/>
      <name val="Arial"/>
      <family val="0"/>
      <charset val="204"/>
    </font>
    <font>
      <sz val="10"/>
      <color rgb="FFFF0000"/>
      <name val="Arial"/>
      <family val="0"/>
      <charset val="204"/>
    </font>
    <font>
      <sz val="11"/>
      <color rgb="FFFF0000"/>
      <name val="Calibri"/>
      <family val="2"/>
      <charset val="204"/>
    </font>
    <font>
      <sz val="11"/>
      <color rgb="FF7030A0"/>
      <name val="Calibri"/>
      <family val="2"/>
      <charset val="204"/>
    </font>
    <font>
      <b val="true"/>
      <sz val="14"/>
      <color rgb="FFD9D9D9"/>
      <name val="Calibri"/>
      <family val="2"/>
    </font>
    <font>
      <b val="true"/>
      <sz val="9"/>
      <color rgb="FFBFBFBF"/>
      <name val="Calibri"/>
      <family val="2"/>
    </font>
    <font>
      <sz val="16"/>
      <color rgb="FFFFFFFF"/>
      <name val="Arial"/>
      <family val="2"/>
    </font>
    <font>
      <b val="true"/>
      <sz val="16"/>
      <color rgb="FFF2F2F2"/>
      <name val="Arial"/>
      <family val="2"/>
    </font>
    <font>
      <sz val="10"/>
      <name val="Arial"/>
      <family val="2"/>
    </font>
    <font>
      <b val="true"/>
      <sz val="18"/>
      <color rgb="FF404040"/>
      <name val="Calibri"/>
      <family val="2"/>
    </font>
    <font>
      <sz val="9"/>
      <color rgb="FF000000"/>
      <name val="Calibri"/>
      <family val="2"/>
    </font>
    <font>
      <b val="true"/>
      <sz val="9"/>
      <color rgb="FF404040"/>
      <name val="Calibri"/>
      <family val="2"/>
    </font>
  </fonts>
  <fills count="12">
    <fill>
      <patternFill patternType="none"/>
    </fill>
    <fill>
      <patternFill patternType="gray125"/>
    </fill>
    <fill>
      <patternFill patternType="solid">
        <fgColor theme="0"/>
        <bgColor rgb="80FFFFFF"/>
      </patternFill>
    </fill>
    <fill>
      <patternFill patternType="solid">
        <fgColor rgb="FFADCDEA"/>
        <bgColor rgb="FF9DC3E6"/>
      </patternFill>
    </fill>
    <fill>
      <patternFill patternType="solid">
        <fgColor theme="4" tint="0.7999"/>
        <bgColor rgb="FFE8E7E7"/>
      </patternFill>
    </fill>
    <fill>
      <patternFill patternType="solid">
        <fgColor rgb="FFBFBFBF"/>
        <bgColor rgb="FFBAB8B8"/>
      </patternFill>
    </fill>
    <fill>
      <patternFill patternType="solid">
        <fgColor rgb="FF013693"/>
        <bgColor rgb="FF1F4372"/>
      </patternFill>
    </fill>
    <fill>
      <patternFill patternType="solid">
        <fgColor theme="4"/>
        <bgColor rgb="4D5B9BD5"/>
      </patternFill>
    </fill>
    <fill>
      <patternFill patternType="solid">
        <fgColor rgb="FF0070C0"/>
        <bgColor rgb="FF2F61BA"/>
      </patternFill>
    </fill>
    <fill>
      <patternFill patternType="solid">
        <fgColor rgb="FFD6D5D5"/>
        <bgColor rgb="FFD9D9D9"/>
      </patternFill>
    </fill>
    <fill>
      <patternFill patternType="solid">
        <fgColor rgb="FFBAB8B8"/>
        <bgColor rgb="FFBFBFBF"/>
      </patternFill>
    </fill>
    <fill>
      <patternFill patternType="solid">
        <fgColor rgb="FFE8E7E7"/>
        <bgColor rgb="FFDEEBF7"/>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right/>
      <top/>
      <bottom style="thin">
        <color theme="4" tint="0.3999"/>
      </bottom>
      <diagonal/>
    </border>
    <border diagonalUp="false" diagonalDown="false">
      <left/>
      <right/>
      <top style="thin"/>
      <bottom style="thin"/>
      <diagonal/>
    </border>
    <border diagonalUp="false" diagonalDown="false">
      <left style="thin"/>
      <right/>
      <top/>
      <bottom/>
      <diagonal/>
    </border>
    <border diagonalUp="false" diagonalDown="false">
      <left style="medium"/>
      <right style="thin"/>
      <top/>
      <bottom style="thin"/>
      <diagonal/>
    </border>
    <border diagonalUp="false" diagonalDown="false">
      <left/>
      <right/>
      <top/>
      <bottom style="thin"/>
      <diagonal/>
    </border>
    <border diagonalUp="false" diagonalDown="false">
      <left/>
      <right style="thin"/>
      <top style="thin"/>
      <bottom/>
      <diagonal/>
    </border>
    <border diagonalUp="false" diagonalDown="false">
      <left/>
      <right style="thin"/>
      <top/>
      <bottom/>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true" applyBorder="true" applyAlignment="true" applyProtection="false">
      <alignment horizontal="center" vertical="center" textRotation="0" wrapText="false" indent="0" shrinkToFit="false"/>
      <protection locked="true" hidden="false"/>
    </xf>
    <xf numFmtId="167" fontId="0" fillId="0" borderId="1" xfId="17"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17"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false">
      <alignment horizontal="left" vertical="center" textRotation="0" wrapText="false" indent="0" shrinkToFit="false"/>
      <protection locked="true" hidden="false"/>
    </xf>
    <xf numFmtId="168" fontId="0" fillId="0" borderId="2"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0" borderId="3" xfId="17" applyFont="tru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17" applyFont="true" applyBorder="true" applyAlignment="true" applyProtection="true">
      <alignment horizontal="general" vertical="bottom" textRotation="0" wrapText="false" indent="0" shrinkToFit="false"/>
      <protection locked="true" hidden="false"/>
    </xf>
    <xf numFmtId="164" fontId="0" fillId="0" borderId="4" xfId="22" applyFont="tru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6" xfId="23" applyFont="true" applyBorder="true" applyAlignment="false" applyProtection="false">
      <alignment horizontal="left" vertical="bottom" textRotation="0" wrapText="false" indent="0" shrinkToFit="false"/>
      <protection locked="true" hidden="false"/>
    </xf>
    <xf numFmtId="170" fontId="0" fillId="0" borderId="7" xfId="21" applyFont="false" applyBorder="true" applyAlignment="false" applyProtection="false">
      <alignment horizontal="general" vertical="bottom" textRotation="0" wrapText="false" indent="0" shrinkToFit="false"/>
      <protection locked="true" hidden="false"/>
    </xf>
    <xf numFmtId="164" fontId="0" fillId="0" borderId="8" xfId="23" applyFont="true" applyBorder="true" applyAlignment="false" applyProtection="false">
      <alignment horizontal="left" vertical="bottom" textRotation="0" wrapText="false" indent="0" shrinkToFit="false"/>
      <protection locked="true" hidden="false"/>
    </xf>
    <xf numFmtId="170" fontId="0" fillId="0" borderId="9" xfId="21" applyFont="false" applyBorder="true" applyAlignment="false" applyProtection="false">
      <alignment horizontal="general" vertical="bottom" textRotation="0" wrapText="false" indent="0" shrinkToFit="false"/>
      <protection locked="true" hidden="false"/>
    </xf>
    <xf numFmtId="164" fontId="0" fillId="0" borderId="1" xfId="17" applyFont="true" applyBorder="true" applyAlignment="true" applyProtection="true">
      <alignment horizontal="center" vertical="center" textRotation="0" wrapText="false" indent="0" shrinkToFit="false"/>
      <protection locked="true" hidden="false"/>
    </xf>
    <xf numFmtId="170" fontId="0" fillId="0" borderId="10" xfId="21"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4" fillId="0" borderId="11" xfId="24" applyFont="true" applyBorder="true" applyAlignment="false" applyProtection="false">
      <alignment horizontal="left" vertical="bottom" textRotation="0" wrapText="false" indent="0" shrinkToFit="false"/>
      <protection locked="true" hidden="false"/>
    </xf>
    <xf numFmtId="170" fontId="4" fillId="0" borderId="12" xfId="25"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1" shrinkToFit="false"/>
      <protection locked="true" hidden="false"/>
    </xf>
    <xf numFmtId="167" fontId="0" fillId="0" borderId="0" xfId="17"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4" fillId="0" borderId="13" xfId="0" applyFont="true" applyBorder="true" applyAlignment="true" applyProtection="false">
      <alignment horizontal="left" vertical="bottom" textRotation="0" wrapText="fals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1"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2"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3" borderId="14"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74" fontId="0" fillId="0" borderId="7" xfId="21" applyFont="false" applyBorder="true" applyAlignment="false" applyProtection="false">
      <alignment horizontal="general" vertical="bottom" textRotation="0" wrapText="false" indent="0" shrinkToFit="false"/>
      <protection locked="true" hidden="false"/>
    </xf>
    <xf numFmtId="174" fontId="0" fillId="0" borderId="9" xfId="21" applyFont="false" applyBorder="true" applyAlignment="false" applyProtection="false">
      <alignment horizontal="general" vertical="bottom" textRotation="0" wrapText="false" indent="0" shrinkToFit="false"/>
      <protection locked="true" hidden="false"/>
    </xf>
    <xf numFmtId="174" fontId="0" fillId="0" borderId="10" xfId="21" applyFont="false" applyBorder="true" applyAlignment="false" applyProtection="false">
      <alignment horizontal="general" vertical="bottom" textRotation="0" wrapText="false" indent="0" shrinkToFit="false"/>
      <protection locked="true" hidden="false"/>
    </xf>
    <xf numFmtId="174" fontId="4" fillId="0" borderId="12" xfId="25"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3" borderId="2" xfId="0" applyFont="true" applyBorder="true" applyAlignment="true" applyProtection="false">
      <alignment horizontal="center" vertical="bottom" textRotation="0" wrapText="false" indent="0" shrinkToFit="false"/>
      <protection locked="true" hidden="false"/>
    </xf>
    <xf numFmtId="164" fontId="0" fillId="3" borderId="3"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75" fontId="0" fillId="0" borderId="7" xfId="21" applyFont="false" applyBorder="true" applyAlignment="false" applyProtection="false">
      <alignment horizontal="general" vertical="bottom" textRotation="0" wrapText="false" indent="0" shrinkToFit="false"/>
      <protection locked="true" hidden="false"/>
    </xf>
    <xf numFmtId="175" fontId="0" fillId="0" borderId="9" xfId="21" applyFont="false" applyBorder="true" applyAlignment="false" applyProtection="false">
      <alignment horizontal="general" vertical="bottom" textRotation="0" wrapText="false" indent="0" shrinkToFit="false"/>
      <protection locked="true" hidden="false"/>
    </xf>
    <xf numFmtId="175" fontId="0" fillId="0" borderId="10" xfId="21" applyFont="false" applyBorder="true" applyAlignment="false" applyProtection="false">
      <alignment horizontal="general" vertical="bottom" textRotation="0" wrapText="false" indent="0" shrinkToFit="false"/>
      <protection locked="true" hidden="false"/>
    </xf>
    <xf numFmtId="175" fontId="4" fillId="0" borderId="12" xfId="25"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17" applyFont="true" applyBorder="true" applyAlignment="true" applyProtection="true">
      <alignment horizontal="general" vertical="bottom" textRotation="0" wrapText="false" indent="0" shrinkToFit="false"/>
      <protection locked="true" hidden="false"/>
    </xf>
    <xf numFmtId="168" fontId="6" fillId="0" borderId="1" xfId="19"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2"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3" borderId="15" xfId="0" applyFont="true" applyBorder="true" applyAlignment="false" applyProtection="false">
      <alignment horizontal="general" vertical="bottom" textRotation="0" wrapText="false" indent="0" shrinkToFit="false"/>
      <protection locked="true" hidden="false"/>
    </xf>
    <xf numFmtId="167" fontId="4" fillId="3" borderId="15" xfId="0" applyFont="true" applyBorder="true" applyAlignment="false" applyProtection="false">
      <alignment horizontal="general" vertical="bottom" textRotation="0" wrapText="false" indent="0" shrinkToFit="false"/>
      <protection locked="true" hidden="false"/>
    </xf>
    <xf numFmtId="164" fontId="0" fillId="0" borderId="6" xfId="23" applyFont="true" applyBorder="true" applyAlignment="true" applyProtection="false">
      <alignment horizontal="left" vertical="bottom" textRotation="0" wrapText="false" indent="1" shrinkToFit="false"/>
      <protection locked="true" hidden="false"/>
    </xf>
    <xf numFmtId="164" fontId="0" fillId="0" borderId="8" xfId="23" applyFont="true" applyBorder="true" applyAlignment="true" applyProtection="false">
      <alignment horizontal="left" vertical="bottom" textRotation="0" wrapText="false" indent="1" shrinkToFit="false"/>
      <protection locked="true" hidden="false"/>
    </xf>
    <xf numFmtId="164" fontId="4" fillId="3" borderId="1" xfId="0" applyFont="true" applyBorder="true" applyAlignment="true" applyProtection="false">
      <alignment horizontal="left" vertical="bottom" textRotation="0" wrapText="false" indent="1" shrinkToFit="false"/>
      <protection locked="true" hidden="false"/>
    </xf>
    <xf numFmtId="164" fontId="4" fillId="3" borderId="1" xfId="0" applyFont="true" applyBorder="true" applyAlignment="true" applyProtection="false">
      <alignment horizontal="left" vertical="bottom" textRotation="0" wrapText="false" indent="0" shrinkToFit="false"/>
      <protection locked="true" hidden="false"/>
    </xf>
    <xf numFmtId="164" fontId="4" fillId="4" borderId="13" xfId="0" applyFont="tru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left" vertical="bottom" textRotation="0" wrapText="false" indent="2" shrinkToFit="false"/>
      <protection locked="true" hidden="false"/>
    </xf>
    <xf numFmtId="164" fontId="4"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0" borderId="16" xfId="23" applyFont="true" applyBorder="true" applyAlignment="true" applyProtection="false">
      <alignment horizontal="left" vertical="bottom" textRotation="0" wrapText="false" indent="1" shrinkToFit="false"/>
      <protection locked="true" hidden="false"/>
    </xf>
    <xf numFmtId="173" fontId="0" fillId="3" borderId="1" xfId="0" applyFont="fals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17" xfId="0" applyFont="true" applyBorder="true" applyAlignment="true" applyProtection="false">
      <alignment horizontal="left" vertical="center"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76" fontId="10" fillId="6" borderId="0" xfId="0" applyFont="true" applyBorder="false" applyAlignment="true" applyProtection="false">
      <alignment horizontal="center" vertical="bottom" textRotation="0" wrapText="false" indent="0" shrinkToFit="false"/>
      <protection locked="true" hidden="false"/>
    </xf>
    <xf numFmtId="165" fontId="10" fillId="6"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76"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5" fontId="0" fillId="0" borderId="0" xfId="0" applyFont="true" applyBorder="false" applyAlignment="true" applyProtection="false">
      <alignment horizontal="center" vertical="bottom" textRotation="0" wrapText="false" indent="0" shrinkToFit="false"/>
      <protection locked="true" hidden="false"/>
    </xf>
    <xf numFmtId="170" fontId="0"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9" fontId="12" fillId="3" borderId="1" xfId="17" applyFont="true" applyBorder="true" applyAlignment="true" applyProtection="true">
      <alignment horizontal="center" vertical="bottom" textRotation="0" wrapText="false" indent="0" shrinkToFit="false"/>
      <protection locked="true" hidden="false"/>
    </xf>
    <xf numFmtId="166" fontId="12" fillId="3" borderId="1" xfId="0" applyFont="true" applyBorder="tru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14" xfId="0" applyFont="true" applyBorder="true" applyAlignment="true" applyProtection="false">
      <alignment horizontal="left" vertical="top" textRotation="0" wrapText="true" indent="0" shrinkToFit="false"/>
      <protection locked="true" hidden="false"/>
    </xf>
    <xf numFmtId="164" fontId="0" fillId="3" borderId="1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general" vertical="top"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0" fillId="3" borderId="19"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4" fillId="3" borderId="20" xfId="0" applyFont="true" applyBorder="true" applyAlignment="true" applyProtection="false">
      <alignment horizontal="center" vertical="top" textRotation="0" wrapText="true" indent="0" shrinkToFit="false"/>
      <protection locked="true" hidden="false"/>
    </xf>
    <xf numFmtId="164" fontId="11" fillId="7" borderId="19"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70" fontId="12" fillId="7" borderId="1" xfId="17" applyFont="true" applyBorder="true" applyAlignment="true" applyProtection="true">
      <alignment horizontal="center" vertical="center" textRotation="0" wrapText="false" indent="0" shrinkToFit="false"/>
      <protection locked="true" hidden="false"/>
    </xf>
    <xf numFmtId="175" fontId="12"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6" fontId="12" fillId="7" borderId="1" xfId="0" applyFont="true" applyBorder="true" applyAlignment="true" applyProtection="false">
      <alignment horizontal="center" vertical="center" textRotation="0" wrapText="false" indent="0" shrinkToFit="false"/>
      <protection locked="true" hidden="false"/>
    </xf>
    <xf numFmtId="164" fontId="28" fillId="8" borderId="1" xfId="0" applyFont="true" applyBorder="true" applyAlignment="true" applyProtection="false">
      <alignment horizontal="center"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32" fillId="9" borderId="0" xfId="0" applyFont="true" applyBorder="true" applyAlignment="true" applyProtection="false">
      <alignment horizontal="center" vertical="center" textRotation="0" wrapText="false" indent="0" shrinkToFit="false"/>
      <protection locked="true" hidden="false"/>
    </xf>
    <xf numFmtId="164" fontId="33"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34" fillId="9" borderId="1" xfId="0" applyFont="true" applyBorder="true" applyAlignment="true" applyProtection="false">
      <alignment horizontal="center" vertical="bottom" textRotation="0" wrapText="false" indent="0" shrinkToFit="false"/>
      <protection locked="true" hidden="false"/>
    </xf>
    <xf numFmtId="169" fontId="34" fillId="9" borderId="1" xfId="17" applyFont="true" applyBorder="true" applyAlignment="true" applyProtection="true">
      <alignment horizontal="center" vertical="bottom" textRotation="0" wrapText="false" indent="0" shrinkToFit="false"/>
      <protection locked="true" hidden="false"/>
    </xf>
    <xf numFmtId="177" fontId="34" fillId="9" borderId="1" xfId="0" applyFont="true" applyBorder="true" applyAlignment="true" applyProtection="false">
      <alignment horizontal="center" vertical="bottom" textRotation="0" wrapText="false" indent="0" shrinkToFit="false"/>
      <protection locked="true" hidden="false"/>
    </xf>
    <xf numFmtId="172" fontId="34" fillId="9" borderId="1" xfId="0" applyFont="true" applyBorder="true" applyAlignment="true" applyProtection="false">
      <alignment horizontal="center" vertical="bottom" textRotation="0" wrapText="false" indent="0" shrinkToFit="false"/>
      <protection locked="true" hidden="false"/>
    </xf>
    <xf numFmtId="168" fontId="34" fillId="9" borderId="1" xfId="0" applyFont="true" applyBorder="true" applyAlignment="true" applyProtection="false">
      <alignment horizontal="center" vertical="bottom" textRotation="0" wrapText="false" indent="0" shrinkToFit="false"/>
      <protection locked="true" hidden="false"/>
    </xf>
    <xf numFmtId="164" fontId="0" fillId="9" borderId="21" xfId="0" applyFont="false" applyBorder="true" applyAlignment="true" applyProtection="false">
      <alignment horizontal="center" vertical="bottom" textRotation="0" wrapText="false" indent="0" shrinkToFit="false"/>
      <protection locked="true" hidden="false"/>
    </xf>
    <xf numFmtId="164" fontId="33" fillId="9" borderId="22" xfId="0" applyFont="true" applyBorder="true" applyAlignment="true" applyProtection="false">
      <alignment horizontal="left" vertical="bottom" textRotation="0" wrapText="true" indent="0" shrinkToFit="false"/>
      <protection locked="true" hidden="false"/>
    </xf>
    <xf numFmtId="164" fontId="28" fillId="9" borderId="22" xfId="0" applyFont="true" applyBorder="true" applyAlignment="true" applyProtection="false">
      <alignment horizontal="center" vertical="bottom" textRotation="0" wrapText="false" indent="0" shrinkToFit="false"/>
      <protection locked="true" hidden="false"/>
    </xf>
    <xf numFmtId="164" fontId="0" fillId="9" borderId="22" xfId="0" applyFont="false" applyBorder="true" applyAlignment="true" applyProtection="false">
      <alignment horizontal="center" vertical="bottom" textRotation="0" wrapText="false" indent="0" shrinkToFit="false"/>
      <protection locked="true" hidden="false"/>
    </xf>
    <xf numFmtId="164" fontId="0" fillId="9" borderId="22" xfId="0" applyFont="false" applyBorder="true" applyAlignment="true" applyProtection="false">
      <alignment horizontal="center" vertical="bottom" textRotation="0" wrapText="true" indent="0" shrinkToFit="false"/>
      <protection locked="true" hidden="false"/>
    </xf>
    <xf numFmtId="164" fontId="33" fillId="9" borderId="22" xfId="0" applyFont="true" applyBorder="true" applyAlignment="true" applyProtection="false">
      <alignment horizontal="left" vertical="top" textRotation="0" wrapText="true" indent="0" shrinkToFit="false"/>
      <protection locked="true" hidden="false"/>
    </xf>
    <xf numFmtId="164" fontId="0" fillId="9" borderId="23" xfId="0" applyFont="false" applyBorder="true" applyAlignment="true" applyProtection="false">
      <alignment horizontal="center" vertical="bottom" textRotation="0" wrapText="false" indent="0" shrinkToFit="false"/>
      <protection locked="true" hidden="false"/>
    </xf>
    <xf numFmtId="164" fontId="51" fillId="9" borderId="0" xfId="0" applyFont="true" applyBorder="true" applyAlignment="true" applyProtection="false">
      <alignment horizontal="center" vertical="center" textRotation="0" wrapText="false" indent="0" shrinkToFit="false"/>
      <protection locked="true" hidden="false"/>
    </xf>
    <xf numFmtId="164" fontId="52" fillId="9" borderId="0" xfId="0" applyFont="true" applyBorder="true" applyAlignment="true" applyProtection="false">
      <alignment horizontal="center" vertical="center"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33" fillId="9" borderId="1" xfId="0" applyFont="true" applyBorder="true" applyAlignment="true" applyProtection="false">
      <alignment horizontal="center" vertical="bottom" textRotation="0" wrapText="false" indent="0" shrinkToFit="false"/>
      <protection locked="true" hidden="false"/>
    </xf>
    <xf numFmtId="177" fontId="33" fillId="9" borderId="1" xfId="0" applyFont="true" applyBorder="true" applyAlignment="true" applyProtection="false">
      <alignment horizontal="center" vertical="bottom" textRotation="0" wrapText="false" indent="0" shrinkToFit="false"/>
      <protection locked="true" hidden="false"/>
    </xf>
    <xf numFmtId="172" fontId="33" fillId="9" borderId="1" xfId="0" applyFont="true" applyBorder="true" applyAlignment="true" applyProtection="false">
      <alignment horizontal="center" vertical="bottom" textRotation="0" wrapText="false" indent="0" shrinkToFit="false"/>
      <protection locked="true" hidden="false"/>
    </xf>
    <xf numFmtId="168" fontId="33" fillId="9" borderId="1" xfId="0" applyFont="true" applyBorder="true" applyAlignment="true" applyProtection="false">
      <alignment horizontal="center" vertical="bottom" textRotation="0" wrapText="false" indent="0" shrinkToFit="false"/>
      <protection locked="true" hidden="false"/>
    </xf>
    <xf numFmtId="166" fontId="33" fillId="9" borderId="1" xfId="17" applyFont="true" applyBorder="true" applyAlignment="true" applyProtection="true">
      <alignment horizontal="center" vertical="bottom" textRotation="0" wrapText="false" indent="0" shrinkToFit="false"/>
      <protection locked="true" hidden="false"/>
    </xf>
    <xf numFmtId="164" fontId="0" fillId="0" borderId="24"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9" borderId="21" xfId="0" applyFont="false" applyBorder="true" applyAlignment="true" applyProtection="false">
      <alignment horizontal="left" vertical="bottom" textRotation="0" wrapText="false" indent="0" shrinkToFit="false"/>
      <protection locked="true" hidden="false"/>
    </xf>
    <xf numFmtId="164" fontId="53" fillId="9" borderId="22" xfId="0" applyFont="true" applyBorder="true" applyAlignment="true" applyProtection="false">
      <alignment horizontal="center" vertical="bottom" textRotation="0" wrapText="false" indent="0" shrinkToFit="false"/>
      <protection locked="true" hidden="false"/>
    </xf>
    <xf numFmtId="164" fontId="53" fillId="9" borderId="22" xfId="0" applyFont="true" applyBorder="true" applyAlignment="true" applyProtection="false">
      <alignment horizontal="left" vertical="bottom" textRotation="0" wrapText="true" indent="0" shrinkToFit="false"/>
      <protection locked="true" hidden="false"/>
    </xf>
    <xf numFmtId="164" fontId="53" fillId="9" borderId="22" xfId="0" applyFont="true" applyBorder="true" applyAlignment="true" applyProtection="false">
      <alignment horizontal="left" vertical="bottom" textRotation="0" wrapText="false" indent="0" shrinkToFit="false"/>
      <protection locked="true" hidden="false"/>
    </xf>
    <xf numFmtId="164" fontId="0" fillId="9" borderId="22" xfId="0" applyFont="true" applyBorder="true" applyAlignment="true" applyProtection="false">
      <alignment horizontal="left" vertical="bottom" textRotation="0" wrapText="true" indent="0" shrinkToFit="false"/>
      <protection locked="true" hidden="false"/>
    </xf>
    <xf numFmtId="164" fontId="0" fillId="9" borderId="23" xfId="0" applyFont="false" applyBorder="true" applyAlignment="true" applyProtection="false">
      <alignment horizontal="left"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6">
    <dxf>
      <font>
        <color rgb="FF9C0006"/>
      </font>
      <fill>
        <patternFill>
          <bgColor rgb="FFFFC7CE"/>
        </patternFill>
      </fill>
    </dxf>
    <dxf>
      <fill>
        <patternFill patternType="solid">
          <fgColor rgb="FF01369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9C0006"/>
      </font>
      <fill>
        <patternFill>
          <bgColor rgb="FFFFC7CE"/>
        </patternFill>
      </fill>
    </dxf>
  </dxfs>
  <colors>
    <indexedColors>
      <rgbColor rgb="FF000000"/>
      <rgbColor rgb="FFFFFFFF"/>
      <rgbColor rgb="FFFF0000"/>
      <rgbColor rgb="FF26FF21"/>
      <rgbColor rgb="FFADCDEA"/>
      <rgbColor rgb="FFFFC54B"/>
      <rgbColor rgb="45AFABAB"/>
      <rgbColor rgb="D95B9BD5"/>
      <rgbColor rgb="FF9C0006"/>
      <rgbColor rgb="FF6082CA"/>
      <rgbColor rgb="1AF2F2F2"/>
      <rgbColor rgb="FF70AD47"/>
      <rgbColor rgb="FF8B8B8B"/>
      <rgbColor rgb="FF00B050"/>
      <rgbColor rgb="FFBFBFBF"/>
      <rgbColor rgb="FF808080"/>
      <rgbColor rgb="FF71A6DA"/>
      <rgbColor rgb="FF7030A0"/>
      <rgbColor rgb="80FFFFFF"/>
      <rgbColor rgb="FFDEEBF7"/>
      <rgbColor rgb="D9A5A5A5"/>
      <rgbColor rgb="FFF08C56"/>
      <rgbColor rgb="FF0070C0"/>
      <rgbColor rgb="FFD6D5D5"/>
      <rgbColor rgb="40FFFFFF"/>
      <rgbColor rgb="FFAEAEAE"/>
      <rgbColor rgb="FFD9D9D9"/>
      <rgbColor rgb="4D5B9BD5"/>
      <rgbColor rgb="FFA5A5A5"/>
      <rgbColor rgb="D9ED7D31"/>
      <rgbColor rgb="FF448AC9"/>
      <rgbColor rgb="64F2F2F2"/>
      <rgbColor rgb="E15B9BD5"/>
      <rgbColor rgb="FFF2F2F2"/>
      <rgbColor rgb="FFE8E7E7"/>
      <rgbColor rgb="8AF2F2F2"/>
      <rgbColor rgb="FF99CCFF"/>
      <rgbColor rgb="FFAFABAB"/>
      <rgbColor rgb="FFBAB8B8"/>
      <rgbColor rgb="FFFFC7CE"/>
      <rgbColor rgb="FF2F61BA"/>
      <rgbColor rgb="FF5B9BD5"/>
      <rgbColor rgb="FF80B761"/>
      <rgbColor rgb="FFFFC000"/>
      <rgbColor rgb="FFE2AA00"/>
      <rgbColor rgb="FFE46B19"/>
      <rgbColor rgb="FF4472C4"/>
      <rgbColor rgb="FF929292"/>
      <rgbColor rgb="FF013693"/>
      <rgbColor rgb="FF61A235"/>
      <rgbColor rgb="FF9DC3E6"/>
      <rgbColor rgb="FF262626"/>
      <rgbColor rgb="FFED7D31"/>
      <rgbColor rgb="FF5A5951"/>
      <rgbColor rgb="FF1F4372"/>
      <rgbColor rgb="FF4040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pivotCacheDefinition" Target="pivotCache/pivotCacheDefinition1.xml"/><Relationship Id="rId14" Type="http://schemas.openxmlformats.org/officeDocument/2006/relationships/pivotCacheDefinition" Target="pivotCache/pivotCacheDefinition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trike="noStrike" u="none">
                <a:solidFill>
                  <a:srgbClr val="404040"/>
                </a:solidFill>
                <a:uFillTx/>
                <a:latin typeface="Arial"/>
              </a:rPr>
              <a:t>Total</a:t>
            </a:r>
            <a:r>
              <a:rPr b="1" lang="en-US" sz="1600" strike="noStrike" u="none">
                <a:solidFill>
                  <a:srgbClr val="404040"/>
                </a:solidFill>
                <a:uFillTx/>
                <a:latin typeface="Arial"/>
              </a:rPr>
              <a:t> Sales by retailer 2020</a:t>
            </a:r>
          </a:p>
        </c:rich>
      </c:tx>
      <c:overlay val="0"/>
      <c:spPr>
        <a:noFill/>
        <a:ln w="0">
          <a:noFill/>
        </a:ln>
      </c:spPr>
    </c:title>
    <c:autoTitleDeleted val="0"/>
    <c:view3D>
      <c:rotX val="5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5b9bd5"/>
            </a:solidFill>
            <a:ln w="0">
              <a:noFill/>
            </a:ln>
          </c:spPr>
          <c:explosion val="0"/>
          <c:dPt>
            <c:idx val="0"/>
            <c:spPr>
              <a:solidFill>
                <a:srgbClr val="5b9bd5"/>
              </a:solidFill>
              <a:ln w="0">
                <a:noFill/>
              </a:ln>
            </c:spPr>
          </c:dPt>
          <c:dPt>
            <c:idx val="1"/>
            <c:spPr>
              <a:solidFill>
                <a:srgbClr val="ed7d31"/>
              </a:solidFill>
              <a:ln w="0">
                <a:noFill/>
              </a:ln>
            </c:spPr>
          </c:dPt>
          <c:dPt>
            <c:idx val="2"/>
            <c:spPr>
              <a:solidFill>
                <a:srgbClr val="a5a5a5"/>
              </a:solidFill>
              <a:ln w="0">
                <a:noFill/>
              </a:ln>
            </c:spPr>
          </c:dPt>
          <c:dPt>
            <c:idx val="3"/>
            <c:spPr>
              <a:solidFill>
                <a:srgbClr val="ffc000"/>
              </a:solidFill>
              <a:ln w="0">
                <a:noFill/>
              </a:ln>
            </c:spPr>
          </c:dPt>
          <c:dPt>
            <c:idx val="4"/>
            <c:spPr>
              <a:solidFill>
                <a:srgbClr val="4472c4"/>
              </a:solidFill>
              <a:ln w="0">
                <a:noFill/>
              </a:ln>
            </c:spPr>
          </c:dPt>
          <c:dLbls>
            <c:numFmt formatCode="0%" sourceLinked="0"/>
            <c:dLbl>
              <c:idx val="0"/>
              <c:numFmt formatCode="0%" sourceLinked="0"/>
              <c:txPr>
                <a:bodyPr wrap="square"/>
                <a:lstStyle/>
                <a:p>
                  <a:pPr>
                    <a:defRPr b="1" sz="1000" strike="noStrike" u="none">
                      <a:solidFill>
                        <a:srgbClr val="ffffff"/>
                      </a:solidFill>
                      <a:uFillTx/>
                      <a:latin typeface="Calibri"/>
                    </a:defRPr>
                  </a:pPr>
                </a:p>
              </c:txPr>
              <c:tx>
                <c:rich>
                  <a:bodyPr/>
                  <a:p>
                    <a:fld id="{B13FC91A-FCBC-4EA9-A682-560E0192DB9C}"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24%</a:t>
                    </a:r>
                  </a:p>
                </c:rich>
              </c:tx>
              <c:dLblPos val="inEnd"/>
              <c:showLegendKey val="0"/>
              <c:showVal val="0"/>
              <c:showCatName val="0"/>
              <c:showSerName val="0"/>
              <c:showPercent val="1"/>
              <c:separator>
</c:separator>
              <c:extLst>
                <c:ext xmlns:c15="http://schemas.microsoft.com/office/drawing/2012/chart" uri="{CE6537A1-D6FC-4f65-9D91-7224C49458BB}">
                  <c15:showDataLabelsRange val="1"/>
                </c:ext>
              </c:extLst>
            </c:dLbl>
            <c:dLbl>
              <c:idx val="1"/>
              <c:layout>
                <c:manualLayout>
                  <c:x val="-0.132877405225009"/>
                  <c:y val="-0.0378865941420622"/>
                </c:manualLayout>
              </c:layout>
              <c:numFmt formatCode="0%" sourceLinked="0"/>
              <c:txPr>
                <a:bodyPr wrap="square"/>
                <a:lstStyle/>
                <a:p>
                  <a:pPr>
                    <a:defRPr b="1" sz="1000" strike="noStrike" u="none">
                      <a:solidFill>
                        <a:srgbClr val="ffffff"/>
                      </a:solidFill>
                      <a:uFillTx/>
                      <a:latin typeface="Calibri"/>
                    </a:defRPr>
                  </a:pPr>
                </a:p>
              </c:txPr>
              <c:tx>
                <c:rich>
                  <a:bodyPr/>
                  <a:p>
                    <a:fld id="{A2DFC478-2BF5-46C4-917F-70AF1A7108D3}"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0%</a:t>
                    </a:r>
                  </a:p>
                </c:rich>
              </c:tx>
              <c:dLblPos val="bestFit"/>
              <c:showLegendKey val="0"/>
              <c:showVal val="0"/>
              <c:showCatName val="0"/>
              <c:showSerName val="0"/>
              <c:showPercent val="1"/>
              <c:separator>
</c:separator>
              <c:extLst>
                <c:ext xmlns:c15="http://schemas.microsoft.com/office/drawing/2012/chart" uri="{CE6537A1-D6FC-4f65-9D91-7224C49458BB}">
                  <c15:showDataLabelsRange val="1"/>
                </c:ext>
              </c:extLst>
            </c:dLbl>
            <c:dLbl>
              <c:idx val="2"/>
              <c:numFmt formatCode="0%" sourceLinked="0"/>
              <c:txPr>
                <a:bodyPr wrap="square"/>
                <a:lstStyle/>
                <a:p>
                  <a:pPr>
                    <a:defRPr b="1" sz="1000" strike="noStrike" u="none">
                      <a:solidFill>
                        <a:srgbClr val="ffffff"/>
                      </a:solidFill>
                      <a:uFillTx/>
                      <a:latin typeface="Calibri"/>
                    </a:defRPr>
                  </a:pPr>
                </a:p>
              </c:txPr>
              <c:tx>
                <c:rich>
                  <a:bodyPr/>
                  <a:p>
                    <a:fld id="{92C1CAB1-951D-401E-8C56-471147A23CA9}"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8%</a:t>
                    </a:r>
                  </a:p>
                </c:rich>
              </c:tx>
              <c:dLblPos val="inEnd"/>
              <c:showLegendKey val="0"/>
              <c:showVal val="0"/>
              <c:showCatName val="0"/>
              <c:showSerName val="0"/>
              <c:showPercent val="1"/>
              <c:separator>
</c:separator>
              <c:extLst>
                <c:ext xmlns:c15="http://schemas.microsoft.com/office/drawing/2012/chart" uri="{CE6537A1-D6FC-4f65-9D91-7224C49458BB}">
                  <c15:showDataLabelsRange val="1"/>
                </c:ext>
              </c:extLst>
            </c:dLbl>
            <c:dLbl>
              <c:idx val="3"/>
              <c:numFmt formatCode="0%" sourceLinked="0"/>
              <c:txPr>
                <a:bodyPr wrap="square"/>
                <a:lstStyle/>
                <a:p>
                  <a:pPr>
                    <a:defRPr b="1" sz="1000" strike="noStrike" u="none">
                      <a:solidFill>
                        <a:srgbClr val="ffffff"/>
                      </a:solidFill>
                      <a:uFillTx/>
                      <a:latin typeface="Calibri"/>
                    </a:defRPr>
                  </a:pPr>
                </a:p>
              </c:txPr>
              <c:tx>
                <c:rich>
                  <a:bodyPr/>
                  <a:p>
                    <a:fld id="{ADA33AA7-4471-4CC2-AB5A-33449832F822}"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19%</a:t>
                    </a:r>
                  </a:p>
                </c:rich>
              </c:tx>
              <c:dLblPos val="inEnd"/>
              <c:showLegendKey val="0"/>
              <c:showVal val="0"/>
              <c:showCatName val="0"/>
              <c:showSerName val="0"/>
              <c:showPercent val="1"/>
              <c:separator>
</c:separator>
              <c:extLst>
                <c:ext xmlns:c15="http://schemas.microsoft.com/office/drawing/2012/chart" uri="{CE6537A1-D6FC-4f65-9D91-7224C49458BB}">
                  <c15:showDataLabelsRange val="1"/>
                </c:ext>
              </c:extLst>
            </c:dLbl>
            <c:dLbl>
              <c:idx val="4"/>
              <c:numFmt formatCode="0%" sourceLinked="0"/>
              <c:txPr>
                <a:bodyPr wrap="square"/>
                <a:lstStyle/>
                <a:p>
                  <a:pPr>
                    <a:defRPr b="1" sz="1000" strike="noStrike" u="none">
                      <a:solidFill>
                        <a:srgbClr val="ffffff"/>
                      </a:solidFill>
                      <a:uFillTx/>
                      <a:latin typeface="Calibri"/>
                    </a:defRPr>
                  </a:pPr>
                </a:p>
              </c:txPr>
              <c:tx>
                <c:rich>
                  <a:bodyPr/>
                  <a:p>
                    <a:fld id="{E7F28C97-646A-447A-BB97-B128247950B1}"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48%</a:t>
                    </a:r>
                  </a:p>
                </c:rich>
              </c:tx>
              <c:dLblPos val="inEnd"/>
              <c:showLegendKey val="0"/>
              <c:showVal val="0"/>
              <c:showCatName val="0"/>
              <c:showSerName val="0"/>
              <c:showPercent val="1"/>
              <c:separator>
</c:separator>
              <c:extLst>
                <c:ext xmlns:c15="http://schemas.microsoft.com/office/drawing/2012/chart" uri="{CE6537A1-D6FC-4f65-9D91-7224C49458BB}">
                  <c15:showDataLabelsRange val="1"/>
                </c:ext>
              </c:extLst>
            </c:dLbl>
            <c:txPr>
              <a:bodyPr wrap="square"/>
              <a:lstStyle/>
              <a:p>
                <a:pPr>
                  <a:defRPr b="1" sz="1000" strike="noStrike" u="none">
                    <a:solidFill>
                      <a:srgbClr val="ffffff"/>
                    </a:solidFill>
                    <a:uFillTx/>
                    <a:latin typeface="Calibri"/>
                  </a:defRPr>
                </a:pPr>
              </a:p>
            </c:txPr>
            <c:dLblPos val="inEnd"/>
            <c:showLegendKey val="0"/>
            <c:showVal val="0"/>
            <c:showCatName val="0"/>
            <c:showSerName val="0"/>
            <c:showPercent val="1"/>
            <c:separator>
</c:separator>
            <c:showLeaderLines val="1"/>
            <c:leaderLines>
              <c:spPr>
                <a:ln w="9360">
                  <a:solidFill>
                    <a:srgbClr val="808080"/>
                  </a:solidFill>
                </a:ln>
              </c:spPr>
            </c:leaderLines>
          </c:dLbls>
          <c:cat>
            <c:strRef>
              <c:f>'Basic Pivot '!$E$2:$E$6</c:f>
              <c:strCache>
                <c:ptCount val="5"/>
                <c:pt idx="0">
                  <c:v>Foot Locker</c:v>
                </c:pt>
                <c:pt idx="1">
                  <c:v>Kohl's</c:v>
                </c:pt>
                <c:pt idx="2">
                  <c:v>Sports Direct</c:v>
                </c:pt>
                <c:pt idx="3">
                  <c:v>Walmart</c:v>
                </c:pt>
                <c:pt idx="4">
                  <c:v>West Gear</c:v>
                </c:pt>
              </c:strCache>
            </c:strRef>
          </c:cat>
          <c:val>
            <c:numRef>
              <c:f>'Basic Pivot '!$F$2:$F$6</c:f>
              <c:numCache>
                <c:formatCode>_(\$* #,##0.00_);_(\$* \(#,##0.00\);_(\$* \-??_);_(@_)</c:formatCode>
                <c:ptCount val="5"/>
                <c:pt idx="0">
                  <c:v>5748880</c:v>
                </c:pt>
                <c:pt idx="1">
                  <c:v>92503</c:v>
                </c:pt>
                <c:pt idx="2">
                  <c:v>1988351</c:v>
                </c:pt>
                <c:pt idx="3">
                  <c:v>4703975</c:v>
                </c:pt>
                <c:pt idx="4">
                  <c:v>11703616</c:v>
                </c:pt>
              </c:numCache>
            </c:numRef>
          </c:val>
          <c:extLst>
            <c:ext xmlns:c15="http://schemas.microsoft.com/office/drawing/2012/chart" uri="{02D57815-91ED-43cb-92C2-25804820EDAC}">
              <c15:datalabelsRange>
                <c15:f>'Basic Pivot '!$F$14:$F$18</c15:f>
                <c15:dlblRangeCache>
                  <c:ptCount val="5"/>
                  <c:pt idx="0">
                    <c:v>$5.75m</c:v>
                  </c:pt>
                  <c:pt idx="1">
                    <c:v>$0.09m</c:v>
                  </c:pt>
                  <c:pt idx="2">
                    <c:v>$1.99m</c:v>
                  </c:pt>
                  <c:pt idx="3">
                    <c:v>$4.70m</c:v>
                  </c:pt>
                  <c:pt idx="4">
                    <c:v>$11.70m</c:v>
                  </c:pt>
                </c15:dlblRangeCache>
              </c15:datalabelsRange>
            </c:ext>
          </c:extLst>
        </c:ser>
      </c:pie3DChart>
    </c:plotArea>
    <c:legend>
      <c:legendPos val="r"/>
      <c:overlay val="0"/>
      <c:spPr>
        <a:solidFill>
          <a:srgbClr val="f2f2f2">
            <a:alpha val="39000"/>
          </a:srgbClr>
        </a:solidFill>
        <a:ln w="0">
          <a:noFill/>
        </a:ln>
      </c:spPr>
      <c:txPr>
        <a:bodyPr/>
        <a:lstStyle/>
        <a:p>
          <a:pPr>
            <a:defRPr b="0" sz="900" strike="noStrike" u="none">
              <a:solidFill>
                <a:srgbClr val="404040"/>
              </a:solidFill>
              <a:uFillTx/>
              <a:latin typeface="Calibri"/>
            </a:defRPr>
          </a:pPr>
        </a:p>
      </c:txPr>
    </c:legend>
    <c:plotVisOnly val="1"/>
    <c:dispBlanksAs val="gap"/>
  </c:chart>
  <c:spPr>
    <a:solidFill>
      <a:srgbClr val="ffffff"/>
    </a:solidFill>
    <a:ln w="9360">
      <a:solidFill>
        <a:srgbClr val="00000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trike="noStrike" u="none">
                <a:solidFill>
                  <a:srgbClr val="404040"/>
                </a:solidFill>
                <a:uFillTx/>
                <a:latin typeface="Arial"/>
              </a:rPr>
              <a:t>Total</a:t>
            </a:r>
            <a:r>
              <a:rPr b="1" lang="en-US" sz="1600" strike="noStrike" u="none">
                <a:solidFill>
                  <a:srgbClr val="404040"/>
                </a:solidFill>
                <a:uFillTx/>
                <a:latin typeface="Arial"/>
              </a:rPr>
              <a:t> Sales by retailer 2021</a:t>
            </a:r>
          </a:p>
        </c:rich>
      </c:tx>
      <c:overlay val="0"/>
      <c:spPr>
        <a:noFill/>
        <a:ln w="0">
          <a:noFill/>
        </a:ln>
      </c:spPr>
    </c:title>
    <c:autoTitleDeleted val="0"/>
    <c:view3D>
      <c:rotX val="5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5b9bd5"/>
            </a:solidFill>
            <a:ln w="0">
              <a:noFill/>
            </a:ln>
          </c:spPr>
          <c:explosion val="0"/>
          <c:dPt>
            <c:idx val="0"/>
            <c:spPr>
              <a:solidFill>
                <a:srgbClr val="5b9bd5"/>
              </a:solidFill>
              <a:ln w="0">
                <a:noFill/>
              </a:ln>
            </c:spPr>
          </c:dPt>
          <c:dPt>
            <c:idx val="1"/>
            <c:spPr>
              <a:solidFill>
                <a:srgbClr val="ed7d31"/>
              </a:solidFill>
              <a:ln w="0">
                <a:noFill/>
              </a:ln>
            </c:spPr>
          </c:dPt>
          <c:dPt>
            <c:idx val="2"/>
            <c:spPr>
              <a:solidFill>
                <a:srgbClr val="a5a5a5"/>
              </a:solidFill>
              <a:ln w="0">
                <a:noFill/>
              </a:ln>
            </c:spPr>
          </c:dPt>
          <c:dPt>
            <c:idx val="3"/>
            <c:spPr>
              <a:solidFill>
                <a:srgbClr val="ffc000"/>
              </a:solidFill>
              <a:ln w="0">
                <a:noFill/>
              </a:ln>
            </c:spPr>
          </c:dPt>
          <c:dPt>
            <c:idx val="4"/>
            <c:spPr>
              <a:solidFill>
                <a:srgbClr val="4472c4"/>
              </a:solidFill>
              <a:ln w="0">
                <a:noFill/>
              </a:ln>
            </c:spPr>
          </c:dPt>
          <c:dPt>
            <c:idx val="5"/>
            <c:spPr>
              <a:solidFill>
                <a:srgbClr val="70ad47"/>
              </a:solidFill>
              <a:ln w="0">
                <a:noFill/>
              </a:ln>
            </c:spPr>
          </c:dPt>
          <c:dLbls>
            <c:dLbl>
              <c:idx val="0"/>
              <c:txPr>
                <a:bodyPr wrap="square"/>
                <a:lstStyle/>
                <a:p>
                  <a:pPr>
                    <a:defRPr b="1" sz="1000" strike="noStrike" u="none">
                      <a:solidFill>
                        <a:srgbClr val="ffffff"/>
                      </a:solidFill>
                      <a:uFillTx/>
                      <a:latin typeface="Calibri"/>
                    </a:defRPr>
                  </a:pPr>
                </a:p>
              </c:txPr>
              <c:tx>
                <c:rich>
                  <a:bodyPr/>
                  <a:p>
                    <a:fld id="{834B2287-DEAE-4D8F-87E8-39030676BE6F}"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11%</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1"/>
              <c:txPr>
                <a:bodyPr wrap="square"/>
                <a:lstStyle/>
                <a:p>
                  <a:pPr>
                    <a:defRPr b="1" sz="1000" strike="noStrike" u="none">
                      <a:solidFill>
                        <a:srgbClr val="ffffff"/>
                      </a:solidFill>
                      <a:uFillTx/>
                      <a:latin typeface="Calibri"/>
                    </a:defRPr>
                  </a:pPr>
                </a:p>
              </c:txPr>
              <c:tx>
                <c:rich>
                  <a:bodyPr/>
                  <a:p>
                    <a:fld id="{70F34961-B231-4C43-A0AE-0963750AE93C}"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24%</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2"/>
              <c:txPr>
                <a:bodyPr wrap="square"/>
                <a:lstStyle/>
                <a:p>
                  <a:pPr>
                    <a:defRPr b="1" sz="1000" strike="noStrike" u="none">
                      <a:solidFill>
                        <a:srgbClr val="ffffff"/>
                      </a:solidFill>
                      <a:uFillTx/>
                      <a:latin typeface="Calibri"/>
                    </a:defRPr>
                  </a:pPr>
                </a:p>
              </c:txPr>
              <c:tx>
                <c:rich>
                  <a:bodyPr/>
                  <a:p>
                    <a:fld id="{59962221-C04B-484F-9560-6BAE69CC1224}"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14%</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3"/>
              <c:txPr>
                <a:bodyPr wrap="square"/>
                <a:lstStyle/>
                <a:p>
                  <a:pPr>
                    <a:defRPr b="1" sz="1000" strike="noStrike" u="none">
                      <a:solidFill>
                        <a:srgbClr val="ffffff"/>
                      </a:solidFill>
                      <a:uFillTx/>
                      <a:latin typeface="Calibri"/>
                    </a:defRPr>
                  </a:pPr>
                </a:p>
              </c:txPr>
              <c:tx>
                <c:rich>
                  <a:bodyPr/>
                  <a:p>
                    <a:fld id="{5D4BC0AA-7B18-4C6D-BAFD-591048A63799}"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24%</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4"/>
              <c:txPr>
                <a:bodyPr wrap="square"/>
                <a:lstStyle/>
                <a:p>
                  <a:pPr>
                    <a:defRPr b="1" sz="1000" strike="noStrike" u="none">
                      <a:solidFill>
                        <a:srgbClr val="ffffff"/>
                      </a:solidFill>
                      <a:uFillTx/>
                      <a:latin typeface="Calibri"/>
                    </a:defRPr>
                  </a:pPr>
                </a:p>
              </c:txPr>
              <c:tx>
                <c:rich>
                  <a:bodyPr/>
                  <a:p>
                    <a:fld id="{7CBD2D3B-4BA0-4A8A-88CF-C1472642D955}"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6%</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5"/>
              <c:txPr>
                <a:bodyPr wrap="square"/>
                <a:lstStyle/>
                <a:p>
                  <a:pPr>
                    <a:defRPr b="1" sz="1000" strike="noStrike" u="none">
                      <a:solidFill>
                        <a:srgbClr val="ffffff"/>
                      </a:solidFill>
                      <a:uFillTx/>
                      <a:latin typeface="Calibri"/>
                    </a:defRPr>
                  </a:pPr>
                </a:p>
              </c:txPr>
              <c:tx>
                <c:rich>
                  <a:bodyPr/>
                  <a:p>
                    <a:fld id="{1CAFC7C4-2E0D-4558-9AC3-A40DCE4FD93F}" type="CELLRANGE">
                      <a:rPr b="0" lang="en-US" sz="1000" strike="noStrike" u="none">
                        <a:solidFill>
                          <a:srgbClr val="ffffff"/>
                        </a:solidFill>
                        <a:uFillTx/>
                        <a:latin typeface="Calibri"/>
                      </a:rPr>
                      <a:t>[CELLRANGE]</a:t>
                    </a:fld>
                  </a:p>
                  <a:p>
                    <a:r>
                      <a:rPr b="0" lang="en-US" sz="1000" strike="noStrike" u="none">
                        <a:solidFill>
                          <a:srgbClr val="ffffff"/>
                        </a:solidFill>
                        <a:uFillTx/>
                        <a:latin typeface="Calibri"/>
                      </a:rPr>
                      <a:t>22%</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txPr>
              <a:bodyPr wrap="square"/>
              <a:lstStyle/>
              <a:p>
                <a:pPr>
                  <a:defRPr b="1" sz="1000" strike="noStrike" u="none">
                    <a:solidFill>
                      <a:srgbClr val="ffffff"/>
                    </a:solidFill>
                    <a:uFillTx/>
                    <a:latin typeface="Calibri"/>
                  </a:defRPr>
                </a:pPr>
              </a:p>
            </c:txPr>
            <c:dLblPos val="ctr"/>
            <c:showLegendKey val="0"/>
            <c:showVal val="0"/>
            <c:showCatName val="0"/>
            <c:showSerName val="0"/>
            <c:showPercent val="1"/>
            <c:separator>
</c:separator>
            <c:showLeaderLines val="1"/>
            <c:leaderLines>
              <c:spPr>
                <a:ln w="9360">
                  <a:solidFill>
                    <a:srgbClr val="808080"/>
                  </a:solidFill>
                </a:ln>
              </c:spPr>
            </c:leaderLines>
          </c:dLbls>
          <c:cat>
            <c:strRef>
              <c:f>'Basic Pivot '!$E$7:$E$12</c:f>
              <c:strCache>
                <c:ptCount val="6"/>
                <c:pt idx="0">
                  <c:v>Amazon</c:v>
                </c:pt>
                <c:pt idx="1">
                  <c:v>Foot Locker</c:v>
                </c:pt>
                <c:pt idx="2">
                  <c:v>Kohl's</c:v>
                </c:pt>
                <c:pt idx="3">
                  <c:v>Sports Direct</c:v>
                </c:pt>
                <c:pt idx="4">
                  <c:v>Walmart</c:v>
                </c:pt>
                <c:pt idx="5">
                  <c:v>West Gear</c:v>
                </c:pt>
              </c:strCache>
            </c:strRef>
          </c:cat>
          <c:val>
            <c:numRef>
              <c:f>'Basic Pivot '!$F$7:$F$12</c:f>
              <c:numCache>
                <c:formatCode>_(\$* #,##0.00_);_(\$* \(#,##0.00\);_(\$* \-??_);_(@_)</c:formatCode>
                <c:ptCount val="6"/>
                <c:pt idx="0">
                  <c:v>10096987</c:v>
                </c:pt>
                <c:pt idx="1">
                  <c:v>23276065</c:v>
                </c:pt>
                <c:pt idx="2">
                  <c:v>13419950</c:v>
                </c:pt>
                <c:pt idx="3">
                  <c:v>22628271</c:v>
                </c:pt>
                <c:pt idx="4">
                  <c:v>5802110</c:v>
                </c:pt>
                <c:pt idx="5">
                  <c:v>20705942</c:v>
                </c:pt>
              </c:numCache>
            </c:numRef>
          </c:val>
          <c:extLst>
            <c:ext xmlns:c15="http://schemas.microsoft.com/office/drawing/2012/chart" uri="{02D57815-91ED-43cb-92C2-25804820EDAC}">
              <c15:datalabelsRange>
                <c15:f>'Basic Pivot '!$F$19:$F$24</c15:f>
                <c15:dlblRangeCache>
                  <c:ptCount val="6"/>
                  <c:pt idx="0">
                    <c:v>$10.10m</c:v>
                  </c:pt>
                  <c:pt idx="1">
                    <c:v>$23.28m</c:v>
                  </c:pt>
                  <c:pt idx="2">
                    <c:v>$13.42m</c:v>
                  </c:pt>
                  <c:pt idx="3">
                    <c:v>$22.63m</c:v>
                  </c:pt>
                  <c:pt idx="4">
                    <c:v>$5.80m</c:v>
                  </c:pt>
                  <c:pt idx="5">
                    <c:v>$20.71m</c:v>
                  </c:pt>
                </c15:dlblRangeCache>
              </c15:datalabelsRange>
            </c:ext>
          </c:extLst>
        </c:ser>
      </c:pie3DChart>
    </c:plotArea>
    <c:legend>
      <c:legendPos val="r"/>
      <c:overlay val="0"/>
      <c:spPr>
        <a:solidFill>
          <a:srgbClr val="f2f2f2">
            <a:alpha val="39000"/>
          </a:srgbClr>
        </a:solidFill>
        <a:ln w="0">
          <a:noFill/>
        </a:ln>
      </c:spPr>
      <c:txPr>
        <a:bodyPr/>
        <a:lstStyle/>
        <a:p>
          <a:pPr>
            <a:defRPr b="0" sz="900" strike="noStrike" u="none">
              <a:solidFill>
                <a:srgbClr val="404040"/>
              </a:solidFill>
              <a:uFillTx/>
              <a:latin typeface="Calibri"/>
            </a:defRPr>
          </a:pPr>
        </a:p>
      </c:txPr>
    </c:legend>
    <c:plotVisOnly val="1"/>
    <c:dispBlanksAs val="gap"/>
  </c:chart>
  <c:spPr>
    <a:solidFill>
      <a:srgbClr val="ffffff"/>
    </a:solidFill>
    <a:ln w="9360">
      <a:solidFill>
        <a:srgbClr val="000000"/>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Calibri"/>
              </a:rPr>
              <a:t>Methods 2020</a:t>
            </a:r>
          </a:p>
        </c:rich>
      </c:tx>
      <c:overlay val="0"/>
      <c:spPr>
        <a:noFill/>
        <a:ln w="0">
          <a:noFill/>
        </a:ln>
      </c:spPr>
    </c:title>
    <c:autoTitleDeleted val="0"/>
    <c:plotArea>
      <c:barChart>
        <c:barDir val="col"/>
        <c:grouping val="clustered"/>
        <c:varyColors val="0"/>
        <c:ser>
          <c:idx val="0"/>
          <c:order val="0"/>
          <c:spPr>
            <a:pattFill prst="ltUpDiag">
              <a:fgClr>
                <a:srgbClr val="5b9bd5"/>
              </a:fgClr>
              <a:bgClr>
                <a:srgbClr val="ffffff"/>
              </a:bgClr>
            </a:pattFill>
            <a:ln w="12600">
              <a:noFill/>
            </a:ln>
          </c:spPr>
          <c:invertIfNegative val="0"/>
          <c:dPt>
            <c:idx val="0"/>
            <c:invertIfNegative val="0"/>
            <c:spPr>
              <a:pattFill prst="ltUpDiag">
                <a:fgClr>
                  <a:srgbClr val="5b9bd5"/>
                </a:fgClr>
                <a:bgClr>
                  <a:srgbClr val="ffffff"/>
                </a:bgClr>
              </a:pattFill>
              <a:ln w="12600">
                <a:noFill/>
              </a:ln>
            </c:spPr>
          </c:dPt>
          <c:dPt>
            <c:idx val="1"/>
            <c:invertIfNegative val="0"/>
            <c:spPr>
              <a:pattFill prst="ltUpDiag">
                <a:fgClr>
                  <a:srgbClr val="5b9bd5"/>
                </a:fgClr>
                <a:bgClr>
                  <a:srgbClr val="ffffff"/>
                </a:bgClr>
              </a:pattFill>
              <a:ln w="12600">
                <a:noFill/>
              </a:ln>
            </c:spPr>
          </c:dPt>
          <c:dPt>
            <c:idx val="2"/>
            <c:invertIfNegative val="0"/>
            <c:spPr>
              <a:pattFill prst="ltUpDiag">
                <a:fgClr>
                  <a:srgbClr val="5b9bd5"/>
                </a:fgClr>
                <a:bgClr>
                  <a:srgbClr val="ffffff"/>
                </a:bgClr>
              </a:pattFill>
              <a:ln w="12600">
                <a:noFill/>
              </a:ln>
            </c:spPr>
          </c:dPt>
          <c:dLbls>
            <c:dLbl>
              <c:idx val="0"/>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EAE35455-4981-4BA8-8955-BEF44FA32E74}"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dLbl>
              <c:idx val="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91CD71ED-7B46-4378-9D40-D461DD5519A9}"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dLbl>
              <c:idx val="2"/>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F352CC41-B332-420C-BDD1-5BDCDE2635AD}"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spPr>
              <a:solidFill>
                <a:srgbClr val="5b9bd5">
                  <a:alpha val="179"/>
                </a:srgbClr>
              </a:solidFill>
            </c:spPr>
            <c:txPr>
              <a:bodyPr wrap="square"/>
              <a:lstStyle/>
              <a:p>
                <a:pPr>
                  <a:defRPr b="0" sz="900" strike="noStrike" u="none">
                    <a:solidFill>
                      <a:srgbClr val="ffffff"/>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'Basic Pivot '!$H$2:$H$4</c:f>
              <c:strCache>
                <c:ptCount val="3"/>
                <c:pt idx="0">
                  <c:v>In-store</c:v>
                </c:pt>
                <c:pt idx="1">
                  <c:v>Online</c:v>
                </c:pt>
                <c:pt idx="2">
                  <c:v>Outlet</c:v>
                </c:pt>
              </c:strCache>
            </c:strRef>
          </c:cat>
          <c:val>
            <c:numRef>
              <c:f>'Basic Pivot '!$I$2:$I$4</c:f>
              <c:numCache>
                <c:formatCode>_(\$* #,##0.00_);_(\$* \(#,##0.00\);_(\$* \-??_);_(@_)</c:formatCode>
                <c:ptCount val="3"/>
                <c:pt idx="0">
                  <c:v>9390300</c:v>
                </c:pt>
                <c:pt idx="1">
                  <c:v>4519966</c:v>
                </c:pt>
                <c:pt idx="2">
                  <c:v>10327059</c:v>
                </c:pt>
              </c:numCache>
            </c:numRef>
          </c:val>
          <c:extLst>
            <c:ext xmlns:c15="http://schemas.microsoft.com/office/drawing/2012/chart" uri="{02D57815-91ED-43cb-92C2-25804820EDAC}">
              <c15:datalabelsRange>
                <c15:f>'Basic Pivot '!$J$2:$J$4</c15:f>
                <c15:dlblRangeCache>
                  <c:ptCount val="3"/>
                  <c:pt idx="0">
                    <c:v>38.74%</c:v>
                  </c:pt>
                  <c:pt idx="1">
                    <c:v>18.65%</c:v>
                  </c:pt>
                  <c:pt idx="2">
                    <c:v>42.61%</c:v>
                  </c:pt>
                </c15:dlblRangeCache>
              </c15:datalabelsRange>
            </c:ext>
          </c:extLst>
        </c:ser>
        <c:gapWidth val="269"/>
        <c:overlap val="-20"/>
        <c:axId val="85210695"/>
        <c:axId val="63533824"/>
      </c:barChart>
      <c:catAx>
        <c:axId val="85210695"/>
        <c:scaling>
          <c:orientation val="minMax"/>
        </c:scaling>
        <c:delete val="0"/>
        <c:axPos val="b"/>
        <c:majorGridlines>
          <c:spPr>
            <a:ln w="9360">
              <a:solidFill>
                <a:srgbClr val="ffffff">
                  <a:alpha val="25000"/>
                </a:srgbClr>
              </a:solidFill>
              <a:round/>
            </a:ln>
          </c:spPr>
        </c:majorGridlines>
        <c:numFmt formatCode="General" sourceLinked="0"/>
        <c:majorTickMark val="none"/>
        <c:minorTickMark val="none"/>
        <c:tickLblPos val="nextTo"/>
        <c:spPr>
          <a:ln w="3240">
            <a:solidFill>
              <a:srgbClr val="9dc3e6"/>
            </a:solidFill>
            <a:round/>
          </a:ln>
        </c:spPr>
        <c:txPr>
          <a:bodyPr/>
          <a:lstStyle/>
          <a:p>
            <a:pPr>
              <a:defRPr b="0" sz="800" spc="150" strike="noStrike" u="none">
                <a:solidFill>
                  <a:srgbClr val="ffffff"/>
                </a:solidFill>
                <a:uFillTx/>
                <a:latin typeface="Calibri"/>
              </a:defRPr>
            </a:pPr>
          </a:p>
        </c:txPr>
        <c:crossAx val="63533824"/>
        <c:crosses val="autoZero"/>
        <c:auto val="1"/>
        <c:lblAlgn val="ctr"/>
        <c:lblOffset val="100"/>
        <c:noMultiLvlLbl val="0"/>
      </c:catAx>
      <c:valAx>
        <c:axId val="63533824"/>
        <c:scaling>
          <c:orientation val="minMax"/>
        </c:scaling>
        <c:delete val="0"/>
        <c:axPos val="l"/>
        <c:numFmt formatCode="_(\$* #,##0_);_(\$* \(#,##0\);_(\$* \-_);_(@_)"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85210695"/>
        <c:crosses val="autoZero"/>
        <c:crossBetween val="between"/>
      </c:valAx>
      <c:spPr>
        <a:noFill/>
        <a:ln w="0">
          <a:noFill/>
        </a:ln>
      </c:spPr>
    </c:plotArea>
    <c:plotVisOnly val="1"/>
    <c:dispBlanksAs val="gap"/>
  </c:chart>
  <c:spPr>
    <a:solidFill>
      <a:srgbClr val="5b9bd5"/>
    </a:solidFill>
    <a:ln w="9360">
      <a:solidFill>
        <a:srgbClr val="5b9bd5"/>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595959"/>
                </a:solidFill>
                <a:uFillTx/>
                <a:latin typeface="Arial"/>
              </a:rPr>
              <a:t>Methods</a:t>
            </a:r>
            <a:r>
              <a:rPr b="1" lang="en-US" sz="1400" strike="noStrike" u="none">
                <a:solidFill>
                  <a:srgbClr val="595959"/>
                </a:solidFill>
                <a:uFillTx/>
                <a:latin typeface="Arial"/>
              </a:rPr>
              <a:t> 2021</a:t>
            </a:r>
          </a:p>
        </c:rich>
      </c:tx>
      <c:overlay val="0"/>
      <c:spPr>
        <a:noFill/>
        <a:ln w="0">
          <a:noFill/>
        </a:ln>
      </c:spPr>
    </c:title>
    <c:autoTitleDeleted val="0"/>
    <c:plotArea>
      <c:barChart>
        <c:barDir val="col"/>
        <c:grouping val="clustered"/>
        <c:varyColors val="0"/>
        <c:ser>
          <c:idx val="0"/>
          <c:order val="0"/>
          <c:spPr>
            <a:gradFill>
              <a:gsLst>
                <a:gs pos="0">
                  <a:srgbClr val="71a6da"/>
                </a:gs>
                <a:gs pos="50000">
                  <a:srgbClr val="549ada"/>
                </a:gs>
                <a:gs pos="100000">
                  <a:srgbClr val="448ac9"/>
                </a:gs>
              </a:gsLst>
              <a:lin ang="5400000"/>
            </a:gradFill>
            <a:ln w="12600">
              <a:noFill/>
            </a:ln>
          </c:spPr>
          <c:invertIfNegative val="0"/>
          <c:dPt>
            <c:idx val="0"/>
            <c:invertIfNegative val="0"/>
            <c:spPr>
              <a:gradFill>
                <a:gsLst>
                  <a:gs pos="0">
                    <a:srgbClr val="71a6da"/>
                  </a:gs>
                  <a:gs pos="50000">
                    <a:srgbClr val="549ada"/>
                  </a:gs>
                  <a:gs pos="100000">
                    <a:srgbClr val="448ac9"/>
                  </a:gs>
                </a:gsLst>
                <a:lin ang="5400000"/>
              </a:gradFill>
              <a:ln w="12600">
                <a:noFill/>
              </a:ln>
            </c:spPr>
          </c:dPt>
          <c:dPt>
            <c:idx val="1"/>
            <c:invertIfNegative val="0"/>
            <c:spPr>
              <a:gradFill>
                <a:gsLst>
                  <a:gs pos="0">
                    <a:srgbClr val="71a6da"/>
                  </a:gs>
                  <a:gs pos="50000">
                    <a:srgbClr val="549ada"/>
                  </a:gs>
                  <a:gs pos="100000">
                    <a:srgbClr val="448ac9"/>
                  </a:gs>
                </a:gsLst>
                <a:lin ang="5400000"/>
              </a:gradFill>
              <a:ln w="12600">
                <a:noFill/>
              </a:ln>
            </c:spPr>
          </c:dPt>
          <c:dPt>
            <c:idx val="2"/>
            <c:invertIfNegative val="0"/>
            <c:spPr>
              <a:gradFill>
                <a:gsLst>
                  <a:gs pos="0">
                    <a:srgbClr val="71a6da"/>
                  </a:gs>
                  <a:gs pos="50000">
                    <a:srgbClr val="549ada"/>
                  </a:gs>
                  <a:gs pos="100000">
                    <a:srgbClr val="448ac9"/>
                  </a:gs>
                </a:gsLst>
                <a:lin ang="5400000"/>
              </a:gradFill>
              <a:ln w="12600">
                <a:noFill/>
              </a:ln>
            </c:spPr>
          </c:dPt>
          <c:dLbls>
            <c:dLbl>
              <c:idx val="0"/>
              <c:txPr>
                <a:bodyPr wrap="square"/>
                <a:lstStyle/>
                <a:p>
                  <a:pPr>
                    <a:defRPr b="0" sz="900" strike="noStrike" u="none">
                      <a:solidFill>
                        <a:srgbClr val="ffffff"/>
                      </a:solidFill>
                      <a:uFillTx/>
                      <a:latin typeface="Calibri"/>
                    </a:defRPr>
                  </a:pPr>
                </a:p>
              </c:txPr>
              <c:tx>
                <c:rich>
                  <a:bodyPr/>
                  <a:p>
                    <a:fld id="{42302D5C-DA82-4F90-9CE3-E917620E6714}"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dLbl>
              <c:idx val="1"/>
              <c:txPr>
                <a:bodyPr wrap="square"/>
                <a:lstStyle/>
                <a:p>
                  <a:pPr>
                    <a:defRPr b="0" sz="900" strike="noStrike" u="none">
                      <a:solidFill>
                        <a:srgbClr val="ffffff"/>
                      </a:solidFill>
                      <a:uFillTx/>
                      <a:latin typeface="Calibri"/>
                    </a:defRPr>
                  </a:pPr>
                </a:p>
              </c:txPr>
              <c:tx>
                <c:rich>
                  <a:bodyPr/>
                  <a:p>
                    <a:fld id="{12C956D0-84DA-4BF6-9F9A-E9A6AB342A6A}"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dLbl>
              <c:idx val="2"/>
              <c:txPr>
                <a:bodyPr wrap="square"/>
                <a:lstStyle/>
                <a:p>
                  <a:pPr>
                    <a:defRPr b="0" sz="900" strike="noStrike" u="none">
                      <a:solidFill>
                        <a:srgbClr val="ffffff"/>
                      </a:solidFill>
                      <a:uFillTx/>
                      <a:latin typeface="Calibri"/>
                    </a:defRPr>
                  </a:pPr>
                </a:p>
              </c:txPr>
              <c:tx>
                <c:rich>
                  <a:bodyPr/>
                  <a:p>
                    <a:fld id="{56C4E14F-87D7-4215-A61A-194BCAEA9845}" type="CELLRANGE">
                      <a:rPr b="0" lang="en-US" sz="900" strike="noStrike" u="none">
                        <a:solidFill>
                          <a:srgbClr val="ffffff"/>
                        </a:solidFill>
                        <a:uFillTx/>
                        <a:latin typeface="Calibri"/>
                      </a:rPr>
                      <a:t>[CELLRANGE]</a:t>
                    </a:fld>
                  </a:p>
                </c:rich>
              </c:tx>
              <c:dLblPos val="ctr"/>
              <c:showLegendKey val="0"/>
              <c:showVal val="0"/>
              <c:showCatName val="0"/>
              <c:showSerName val="0"/>
              <c:showPercent val="0"/>
              <c:separator>; </c:separator>
              <c:extLst>
                <c:ext xmlns:c15="http://schemas.microsoft.com/office/drawing/2012/chart" uri="{CE6537A1-D6FC-4f65-9D91-7224C49458BB}">
                  <c15:showDataLabelsRange val="1"/>
                </c:ext>
              </c:extLst>
            </c:dLbl>
            <c:txPr>
              <a:bodyPr wrap="square"/>
              <a:lstStyle/>
              <a:p>
                <a:pPr>
                  <a:defRPr b="0" sz="900" strike="noStrike" u="none">
                    <a:solidFill>
                      <a:srgbClr val="ffffff"/>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'Basic Pivot '!$H$5:$H$7</c:f>
              <c:strCache>
                <c:ptCount val="3"/>
                <c:pt idx="0">
                  <c:v>In-store</c:v>
                </c:pt>
                <c:pt idx="1">
                  <c:v>Online</c:v>
                </c:pt>
                <c:pt idx="2">
                  <c:v>Outlet</c:v>
                </c:pt>
              </c:strCache>
            </c:strRef>
          </c:cat>
          <c:val>
            <c:numRef>
              <c:f>'Basic Pivot '!$I$5:$I$7</c:f>
              <c:numCache>
                <c:formatCode>_(\$* #,##0.00_);_(\$* \(#,##0.00\);_(\$* \-??_);_(@_)</c:formatCode>
                <c:ptCount val="3"/>
                <c:pt idx="0">
                  <c:v>26274075</c:v>
                </c:pt>
                <c:pt idx="1">
                  <c:v>40445691</c:v>
                </c:pt>
                <c:pt idx="2">
                  <c:v>29209559</c:v>
                </c:pt>
              </c:numCache>
            </c:numRef>
          </c:val>
          <c:extLst>
            <c:ext xmlns:c15="http://schemas.microsoft.com/office/drawing/2012/chart" uri="{02D57815-91ED-43cb-92C2-25804820EDAC}">
              <c15:datalabelsRange>
                <c15:f>'Basic Pivot '!$J$5:$J$7</c15:f>
                <c15:dlblRangeCache>
                  <c:ptCount val="3"/>
                  <c:pt idx="0">
                    <c:v>27.39%</c:v>
                  </c:pt>
                  <c:pt idx="1">
                    <c:v>42.16%</c:v>
                  </c:pt>
                  <c:pt idx="2">
                    <c:v>30.45%</c:v>
                  </c:pt>
                </c15:dlblRangeCache>
              </c15:datalabelsRange>
            </c:ext>
          </c:extLst>
        </c:ser>
        <c:gapWidth val="100"/>
        <c:overlap val="-24"/>
        <c:axId val="99579720"/>
        <c:axId val="31453660"/>
      </c:barChart>
      <c:catAx>
        <c:axId val="99579720"/>
        <c:scaling>
          <c:orientation val="minMax"/>
        </c:scaling>
        <c:delete val="0"/>
        <c:axPos val="b"/>
        <c:numFmt formatCode="General" sourceLinked="0"/>
        <c:majorTickMark val="none"/>
        <c:minorTickMark val="none"/>
        <c:tickLblPos val="nextTo"/>
        <c:spPr>
          <a:ln w="12600">
            <a:solidFill>
              <a:srgbClr val="d9d9d9"/>
            </a:solidFill>
            <a:round/>
          </a:ln>
        </c:spPr>
        <c:txPr>
          <a:bodyPr/>
          <a:lstStyle/>
          <a:p>
            <a:pPr>
              <a:defRPr b="0" sz="900" strike="noStrike" u="none">
                <a:solidFill>
                  <a:srgbClr val="595959"/>
                </a:solidFill>
                <a:uFillTx/>
                <a:latin typeface="Calibri"/>
              </a:defRPr>
            </a:pPr>
          </a:p>
        </c:txPr>
        <c:crossAx val="31453660"/>
        <c:crosses val="autoZero"/>
        <c:auto val="1"/>
        <c:lblAlgn val="ctr"/>
        <c:lblOffset val="100"/>
        <c:noMultiLvlLbl val="0"/>
      </c:catAx>
      <c:valAx>
        <c:axId val="31453660"/>
        <c:scaling>
          <c:orientation val="minMax"/>
        </c:scaling>
        <c:delete val="0"/>
        <c:axPos val="l"/>
        <c:majorGridlines>
          <c:spPr>
            <a:ln w="9360">
              <a:solidFill>
                <a:srgbClr val="d9d9d9"/>
              </a:solidFill>
              <a:round/>
            </a:ln>
          </c:spPr>
        </c:majorGridlines>
        <c:numFmt formatCode="_(\$* #,##0_);_(\$* \(#,##0\);_(\$* \-_);_(@_)"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99579720"/>
        <c:crosses val="autoZero"/>
        <c:crossBetween val="between"/>
      </c:valAx>
      <c:spPr>
        <a:noFill/>
        <a:ln w="0">
          <a:noFill/>
        </a:ln>
      </c:spPr>
    </c:plotArea>
    <c:plotVisOnly val="1"/>
    <c:dispBlanksAs val="gap"/>
  </c:chart>
  <c:spPr>
    <a:solidFill>
      <a:srgbClr val="ffffff"/>
    </a:solidFill>
    <a:ln w="9360">
      <a:solidFill>
        <a:srgbClr val="000000"/>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Calibri"/>
              </a:rPr>
              <a:t>Products sold 2020</a:t>
            </a:r>
          </a:p>
        </c:rich>
      </c:tx>
      <c:overlay val="0"/>
      <c:spPr>
        <a:noFill/>
        <a:ln w="0">
          <a:noFill/>
        </a:ln>
      </c:spPr>
    </c:title>
    <c:autoTitleDeleted val="0"/>
    <c:plotArea>
      <c:barChart>
        <c:barDir val="bar"/>
        <c:grouping val="clustered"/>
        <c:varyColors val="0"/>
        <c:ser>
          <c:idx val="0"/>
          <c:order val="0"/>
          <c:spPr>
            <a:pattFill prst="ltUpDiag">
              <a:fgClr>
                <a:srgbClr val="5b9bd5"/>
              </a:fgClr>
              <a:bgClr>
                <a:srgbClr val="ffffff"/>
              </a:bgClr>
            </a:pattFill>
            <a:ln w="12600">
              <a:noFill/>
            </a:ln>
          </c:spPr>
          <c:invertIfNegative val="0"/>
          <c:dPt>
            <c:idx val="0"/>
            <c:invertIfNegative val="0"/>
            <c:spPr>
              <a:pattFill prst="ltUpDiag">
                <a:fgClr>
                  <a:srgbClr val="5b9bd5"/>
                </a:fgClr>
                <a:bgClr>
                  <a:srgbClr val="ffffff"/>
                </a:bgClr>
              </a:pattFill>
              <a:ln w="12600">
                <a:noFill/>
              </a:ln>
            </c:spPr>
          </c:dPt>
          <c:dPt>
            <c:idx val="1"/>
            <c:invertIfNegative val="0"/>
            <c:spPr>
              <a:pattFill prst="ltUpDiag">
                <a:fgClr>
                  <a:srgbClr val="5b9bd5"/>
                </a:fgClr>
                <a:bgClr>
                  <a:srgbClr val="ffffff"/>
                </a:bgClr>
              </a:pattFill>
              <a:ln w="12600">
                <a:noFill/>
              </a:ln>
            </c:spPr>
          </c:dPt>
          <c:dPt>
            <c:idx val="2"/>
            <c:invertIfNegative val="0"/>
            <c:spPr>
              <a:pattFill prst="ltUpDiag">
                <a:fgClr>
                  <a:srgbClr val="5b9bd5"/>
                </a:fgClr>
                <a:bgClr>
                  <a:srgbClr val="ffffff"/>
                </a:bgClr>
              </a:pattFill>
              <a:ln w="12600">
                <a:noFill/>
              </a:ln>
            </c:spPr>
          </c:dPt>
          <c:dPt>
            <c:idx val="3"/>
            <c:invertIfNegative val="0"/>
            <c:spPr>
              <a:pattFill prst="ltUpDiag">
                <a:fgClr>
                  <a:srgbClr val="5b9bd5"/>
                </a:fgClr>
                <a:bgClr>
                  <a:srgbClr val="ffffff"/>
                </a:bgClr>
              </a:pattFill>
              <a:ln w="12600">
                <a:noFill/>
              </a:ln>
            </c:spPr>
          </c:dPt>
          <c:dPt>
            <c:idx val="4"/>
            <c:invertIfNegative val="0"/>
            <c:spPr>
              <a:pattFill prst="ltUpDiag">
                <a:fgClr>
                  <a:srgbClr val="5b9bd5"/>
                </a:fgClr>
                <a:bgClr>
                  <a:srgbClr val="ffffff"/>
                </a:bgClr>
              </a:pattFill>
              <a:ln w="12600">
                <a:noFill/>
              </a:ln>
            </c:spPr>
          </c:dPt>
          <c:dPt>
            <c:idx val="5"/>
            <c:invertIfNegative val="0"/>
            <c:spPr>
              <a:pattFill prst="ltUpDiag">
                <a:fgClr>
                  <a:srgbClr val="5b9bd5"/>
                </a:fgClr>
                <a:bgClr>
                  <a:srgbClr val="ffffff"/>
                </a:bgClr>
              </a:pattFill>
              <a:ln w="12600">
                <a:noFill/>
              </a:ln>
            </c:spPr>
          </c:dPt>
          <c:dLbls>
            <c:dLbl>
              <c:idx val="0"/>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6578E41A-6688-45D3-8BA3-20EA10550F4C}"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132209A3-F6E8-4ED3-A4CE-1A1317BD8A1D}"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2"/>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1F052B18-BBD1-4F92-B65E-C559DBEBBC74}"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3"/>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D36F3E91-6C82-40D3-9F1D-A1C0FFCFF63D}"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4"/>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CD70DF40-45A8-4E80-A014-A4591EA730BD}"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5"/>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A3342830-B3EE-4060-A194-E9FB70F719F1}" type="CELLRANGE">
                      <a:rPr b="0" lang="en-US" sz="900" strike="noStrike" u="none">
                        <a:solidFill>
                          <a:srgbClr val="ffffff"/>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spPr>
              <a:solidFill>
                <a:srgbClr val="5b9bd5">
                  <a:alpha val="179"/>
                </a:srgbClr>
              </a:solidFill>
            </c:spPr>
            <c:txPr>
              <a:bodyPr wrap="square"/>
              <a:lstStyle/>
              <a:p>
                <a:pPr>
                  <a:defRPr b="0" sz="900" strike="noStrike" u="none">
                    <a:solidFill>
                      <a:srgbClr val="ffffff"/>
                    </a:solidFill>
                    <a:uFillTx/>
                    <a:latin typeface="Calibri"/>
                  </a:defRPr>
                </a:pPr>
              </a:p>
            </c:txPr>
            <c:dLblPos val="inBase"/>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'Basic Pivot '!$Q$2:$Q$7</c:f>
              <c:numCache>
                <c:formatCode>General</c:formatCode>
                <c:ptCount val="6"/>
                <c:pt idx="0">
                  <c:v>61227</c:v>
                </c:pt>
                <c:pt idx="1">
                  <c:v>81760</c:v>
                </c:pt>
                <c:pt idx="2">
                  <c:v>99186</c:v>
                </c:pt>
                <c:pt idx="3">
                  <c:v>80208</c:v>
                </c:pt>
                <c:pt idx="4">
                  <c:v>64177</c:v>
                </c:pt>
                <c:pt idx="5">
                  <c:v>75791</c:v>
                </c:pt>
              </c:numCache>
            </c:numRef>
          </c:val>
          <c:extLst>
            <c:ext xmlns:c15="http://schemas.microsoft.com/office/drawing/2012/chart" uri="{02D57815-91ED-43cb-92C2-25804820EDAC}">
              <c15:datalabelsRange>
                <c15:f>'Basic Pivot '!$R$2:$R$7</c15:f>
                <c15:dlblRangeCache>
                  <c:ptCount val="6"/>
                  <c:pt idx="0">
                    <c:v>13.24%</c:v>
                  </c:pt>
                  <c:pt idx="1">
                    <c:v>17.68%</c:v>
                  </c:pt>
                  <c:pt idx="2">
                    <c:v>21.45%</c:v>
                  </c:pt>
                  <c:pt idx="3">
                    <c:v>17.35%</c:v>
                  </c:pt>
                  <c:pt idx="4">
                    <c:v>13.88%</c:v>
                  </c:pt>
                  <c:pt idx="5">
                    <c:v>16.39%</c:v>
                  </c:pt>
                </c15:dlblRangeCache>
              </c15:datalabelsRange>
            </c:ext>
          </c:extLst>
        </c:ser>
        <c:gapWidth val="269"/>
        <c:overlap val="-20"/>
        <c:axId val="85810239"/>
        <c:axId val="48840984"/>
      </c:barChart>
      <c:catAx>
        <c:axId val="85810239"/>
        <c:scaling>
          <c:orientation val="minMax"/>
        </c:scaling>
        <c:delete val="0"/>
        <c:axPos val="b"/>
        <c:title>
          <c:tx>
            <c:rich>
              <a:bodyPr rot="-5400000"/>
              <a:lstStyle/>
              <a:p>
                <a:pPr>
                  <a:defRPr b="0" sz="1300" strike="noStrike" u="none">
                    <a:uFillTx/>
                    <a:latin typeface="Arial"/>
                  </a:defRPr>
                </a:pPr>
                <a:r>
                  <a:rPr b="1" lang="en-US" sz="900" strike="noStrike" u="none">
                    <a:solidFill>
                      <a:srgbClr val="ffffff"/>
                    </a:solidFill>
                    <a:uFillTx/>
                    <a:latin typeface="Calibri"/>
                  </a:rPr>
                  <a:t>Product group</a:t>
                </a:r>
              </a:p>
            </c:rich>
          </c:tx>
          <c:overlay val="0"/>
          <c:spPr>
            <a:noFill/>
            <a:ln w="0">
              <a:noFill/>
            </a:ln>
          </c:spPr>
        </c:title>
        <c:numFmt formatCode="General" sourceLinked="0"/>
        <c:majorTickMark val="none"/>
        <c:minorTickMark val="none"/>
        <c:tickLblPos val="nextTo"/>
        <c:spPr>
          <a:ln w="3240">
            <a:solidFill>
              <a:srgbClr val="9dc3e6"/>
            </a:solidFill>
            <a:round/>
          </a:ln>
        </c:spPr>
        <c:txPr>
          <a:bodyPr/>
          <a:lstStyle/>
          <a:p>
            <a:pPr>
              <a:defRPr b="0" sz="800" spc="150" strike="noStrike" u="none">
                <a:solidFill>
                  <a:srgbClr val="ffffff"/>
                </a:solidFill>
                <a:uFillTx/>
                <a:latin typeface="Calibri"/>
              </a:defRPr>
            </a:pPr>
          </a:p>
        </c:txPr>
        <c:crossAx val="48840984"/>
        <c:crosses val="autoZero"/>
        <c:auto val="1"/>
        <c:lblAlgn val="ctr"/>
        <c:lblOffset val="100"/>
        <c:noMultiLvlLbl val="0"/>
      </c:catAx>
      <c:valAx>
        <c:axId val="48840984"/>
        <c:scaling>
          <c:orientation val="minMax"/>
        </c:scaling>
        <c:delete val="0"/>
        <c:axPos val="l"/>
        <c:majorGridlines>
          <c:spPr>
            <a:ln w="9360">
              <a:solidFill>
                <a:srgbClr val="ffffff">
                  <a:alpha val="25000"/>
                </a:srgbClr>
              </a:solidFill>
              <a:round/>
            </a:ln>
          </c:spPr>
        </c:majorGridlines>
        <c:title>
          <c:tx>
            <c:rich>
              <a:bodyPr rot="0"/>
              <a:lstStyle/>
              <a:p>
                <a:pPr>
                  <a:defRPr b="0" sz="1300" strike="noStrike" u="none">
                    <a:uFillTx/>
                    <a:latin typeface="Arial"/>
                  </a:defRPr>
                </a:pPr>
                <a:r>
                  <a:rPr b="1" lang="en-US" sz="900" strike="noStrike" u="none">
                    <a:solidFill>
                      <a:srgbClr val="ffffff"/>
                    </a:solidFill>
                    <a:uFillTx/>
                    <a:latin typeface="Calibri"/>
                  </a:rPr>
                  <a:t>units sold</a:t>
                </a:r>
              </a:p>
            </c:rich>
          </c:tx>
          <c:overlay val="0"/>
          <c:spPr>
            <a:noFill/>
            <a:ln w="0">
              <a:noFill/>
            </a:ln>
          </c:spPr>
        </c:title>
        <c:numFmt formatCode="General"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85810239"/>
        <c:crosses val="autoZero"/>
        <c:crossBetween val="between"/>
      </c:valAx>
      <c:spPr>
        <a:noFill/>
        <a:ln w="0">
          <a:noFill/>
        </a:ln>
      </c:spPr>
    </c:plotArea>
    <c:plotVisOnly val="1"/>
    <c:dispBlanksAs val="gap"/>
  </c:chart>
  <c:spPr>
    <a:solidFill>
      <a:srgbClr val="5b9bd5"/>
    </a:solidFill>
    <a:ln w="9360">
      <a:solidFill>
        <a:srgbClr val="5b9bd5"/>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800" spc="150" strike="noStrike" u="none">
                <a:solidFill>
                  <a:srgbClr val="808080"/>
                </a:solidFill>
                <a:uFillTx/>
                <a:latin typeface="Calibri"/>
              </a:rPr>
              <a:t>Products sold 2021</a:t>
            </a:r>
          </a:p>
        </c:rich>
      </c:tx>
      <c:layout>
        <c:manualLayout>
          <c:xMode val="edge"/>
          <c:yMode val="edge"/>
          <c:x val="0.324046920821114"/>
          <c:y val="0.0245358090185676"/>
        </c:manualLayout>
      </c:layout>
      <c:overlay val="0"/>
      <c:spPr>
        <a:noFill/>
        <a:ln w="0">
          <a:noFill/>
        </a:ln>
      </c:spPr>
    </c:title>
    <c:autoTitleDeleted val="0"/>
    <c:plotArea>
      <c:barChart>
        <c:barDir val="bar"/>
        <c:grouping val="clustered"/>
        <c:varyColors val="0"/>
        <c:ser>
          <c:idx val="0"/>
          <c:order val="0"/>
          <c:spPr>
            <a:pattFill prst="ltVert">
              <a:fgClr>
                <a:srgbClr val="5b9bd5"/>
              </a:fgClr>
              <a:bgClr>
                <a:srgbClr val="deebf7"/>
              </a:bgClr>
            </a:pattFill>
            <a:ln w="12600">
              <a:noFill/>
            </a:ln>
          </c:spPr>
          <c:invertIfNegative val="0"/>
          <c:dPt>
            <c:idx val="0"/>
            <c:invertIfNegative val="0"/>
            <c:spPr>
              <a:pattFill prst="ltVert">
                <a:fgClr>
                  <a:srgbClr val="5b9bd5"/>
                </a:fgClr>
                <a:bgClr>
                  <a:srgbClr val="deebf7"/>
                </a:bgClr>
              </a:pattFill>
              <a:ln w="12600">
                <a:noFill/>
              </a:ln>
            </c:spPr>
          </c:dPt>
          <c:dPt>
            <c:idx val="1"/>
            <c:invertIfNegative val="0"/>
            <c:spPr>
              <a:pattFill prst="ltVert">
                <a:fgClr>
                  <a:srgbClr val="5b9bd5"/>
                </a:fgClr>
                <a:bgClr>
                  <a:srgbClr val="deebf7"/>
                </a:bgClr>
              </a:pattFill>
              <a:ln w="12600">
                <a:noFill/>
              </a:ln>
            </c:spPr>
          </c:dPt>
          <c:dPt>
            <c:idx val="2"/>
            <c:invertIfNegative val="0"/>
            <c:spPr>
              <a:pattFill prst="ltVert">
                <a:fgClr>
                  <a:srgbClr val="5b9bd5"/>
                </a:fgClr>
                <a:bgClr>
                  <a:srgbClr val="deebf7"/>
                </a:bgClr>
              </a:pattFill>
              <a:ln w="12600">
                <a:noFill/>
              </a:ln>
            </c:spPr>
          </c:dPt>
          <c:dPt>
            <c:idx val="3"/>
            <c:invertIfNegative val="0"/>
            <c:spPr>
              <a:pattFill prst="ltVert">
                <a:fgClr>
                  <a:srgbClr val="5b9bd5"/>
                </a:fgClr>
                <a:bgClr>
                  <a:srgbClr val="deebf7"/>
                </a:bgClr>
              </a:pattFill>
              <a:ln w="12600">
                <a:noFill/>
              </a:ln>
            </c:spPr>
          </c:dPt>
          <c:dPt>
            <c:idx val="4"/>
            <c:invertIfNegative val="0"/>
            <c:spPr>
              <a:pattFill prst="ltVert">
                <a:fgClr>
                  <a:srgbClr val="5b9bd5"/>
                </a:fgClr>
                <a:bgClr>
                  <a:srgbClr val="deebf7"/>
                </a:bgClr>
              </a:pattFill>
              <a:ln w="12600">
                <a:noFill/>
              </a:ln>
            </c:spPr>
          </c:dPt>
          <c:dPt>
            <c:idx val="5"/>
            <c:invertIfNegative val="0"/>
            <c:spPr>
              <a:pattFill prst="ltVert">
                <a:fgClr>
                  <a:srgbClr val="5b9bd5"/>
                </a:fgClr>
                <a:bgClr>
                  <a:srgbClr val="deebf7"/>
                </a:bgClr>
              </a:pattFill>
              <a:ln w="12600">
                <a:noFill/>
              </a:ln>
            </c:spPr>
          </c:dPt>
          <c:dLbls>
            <c:dLbl>
              <c:idx val="0"/>
              <c:txPr>
                <a:bodyPr wrap="square"/>
                <a:lstStyle/>
                <a:p>
                  <a:pPr>
                    <a:defRPr b="0" sz="900" strike="noStrike" u="none">
                      <a:solidFill>
                        <a:srgbClr val="404040"/>
                      </a:solidFill>
                      <a:uFillTx/>
                      <a:latin typeface="Calibri"/>
                    </a:defRPr>
                  </a:pPr>
                </a:p>
              </c:txPr>
              <c:tx>
                <c:rich>
                  <a:bodyPr/>
                  <a:p>
                    <a:fld id="{78A6C582-470E-493A-9AD2-D4449DA87590}"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1"/>
              <c:txPr>
                <a:bodyPr wrap="square"/>
                <a:lstStyle/>
                <a:p>
                  <a:pPr>
                    <a:defRPr b="0" sz="900" strike="noStrike" u="none">
                      <a:solidFill>
                        <a:srgbClr val="404040"/>
                      </a:solidFill>
                      <a:uFillTx/>
                      <a:latin typeface="Calibri"/>
                    </a:defRPr>
                  </a:pPr>
                </a:p>
              </c:txPr>
              <c:tx>
                <c:rich>
                  <a:bodyPr/>
                  <a:p>
                    <a:fld id="{C6F5C63C-B925-49EA-9A0D-FB663D6A7F90}"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2"/>
              <c:txPr>
                <a:bodyPr wrap="square"/>
                <a:lstStyle/>
                <a:p>
                  <a:pPr>
                    <a:defRPr b="0" sz="900" strike="noStrike" u="none">
                      <a:solidFill>
                        <a:srgbClr val="404040"/>
                      </a:solidFill>
                      <a:uFillTx/>
                      <a:latin typeface="Calibri"/>
                    </a:defRPr>
                  </a:pPr>
                </a:p>
              </c:txPr>
              <c:tx>
                <c:rich>
                  <a:bodyPr/>
                  <a:p>
                    <a:fld id="{560DDC40-2DA8-40C3-84F2-415FC8D17E1F}"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3"/>
              <c:txPr>
                <a:bodyPr wrap="square"/>
                <a:lstStyle/>
                <a:p>
                  <a:pPr>
                    <a:defRPr b="0" sz="900" strike="noStrike" u="none">
                      <a:solidFill>
                        <a:srgbClr val="404040"/>
                      </a:solidFill>
                      <a:uFillTx/>
                      <a:latin typeface="Calibri"/>
                    </a:defRPr>
                  </a:pPr>
                </a:p>
              </c:txPr>
              <c:tx>
                <c:rich>
                  <a:bodyPr/>
                  <a:p>
                    <a:fld id="{B590F021-BD5F-4844-A24D-7E299B21FFEF}"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4"/>
              <c:txPr>
                <a:bodyPr wrap="square"/>
                <a:lstStyle/>
                <a:p>
                  <a:pPr>
                    <a:defRPr b="0" sz="900" strike="noStrike" u="none">
                      <a:solidFill>
                        <a:srgbClr val="404040"/>
                      </a:solidFill>
                      <a:uFillTx/>
                      <a:latin typeface="Calibri"/>
                    </a:defRPr>
                  </a:pPr>
                </a:p>
              </c:txPr>
              <c:tx>
                <c:rich>
                  <a:bodyPr/>
                  <a:p>
                    <a:fld id="{477DF1B7-4616-45FD-BE33-ECB7201EF471}"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dLbl>
              <c:idx val="5"/>
              <c:txPr>
                <a:bodyPr wrap="square"/>
                <a:lstStyle/>
                <a:p>
                  <a:pPr>
                    <a:defRPr b="0" sz="900" strike="noStrike" u="none">
                      <a:solidFill>
                        <a:srgbClr val="404040"/>
                      </a:solidFill>
                      <a:uFillTx/>
                      <a:latin typeface="Calibri"/>
                    </a:defRPr>
                  </a:pPr>
                </a:p>
              </c:txPr>
              <c:tx>
                <c:rich>
                  <a:bodyPr/>
                  <a:p>
                    <a:fld id="{3E515E20-EE30-48C6-BDCF-4FADA5D33413}" type="CELLRANGE">
                      <a:rPr b="0" lang="en-US" sz="900" strike="noStrike" u="none">
                        <a:solidFill>
                          <a:srgbClr val="404040"/>
                        </a:solidFill>
                        <a:uFillTx/>
                        <a:latin typeface="Calibri"/>
                      </a:rPr>
                      <a:t>[CELLRANGE]</a:t>
                    </a:fld>
                  </a:p>
                </c:rich>
              </c:tx>
              <c:dLblPos val="inBase"/>
              <c:showLegendKey val="0"/>
              <c:showVal val="0"/>
              <c:showCatName val="0"/>
              <c:showSerName val="0"/>
              <c:showPercent val="0"/>
              <c:separator>; </c:separator>
              <c:extLst>
                <c:ext xmlns:c15="http://schemas.microsoft.com/office/drawing/2012/chart" uri="{CE6537A1-D6FC-4f65-9D91-7224C49458BB}">
                  <c15:showDataLabelsRange val="1"/>
                </c:ext>
              </c:extLst>
            </c:dLbl>
            <c:txPr>
              <a:bodyPr wrap="square"/>
              <a:lstStyle/>
              <a:p>
                <a:pPr>
                  <a:defRPr b="0" sz="900" strike="noStrike" u="none">
                    <a:solidFill>
                      <a:srgbClr val="404040"/>
                    </a:solidFill>
                    <a:uFillTx/>
                    <a:latin typeface="Calibri"/>
                  </a:defRPr>
                </a:pPr>
              </a:p>
            </c:txPr>
            <c:dLblPos val="inBase"/>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'Basic Pivot '!$Q$8:$Q$13</c:f>
              <c:numCache>
                <c:formatCode>General</c:formatCode>
                <c:ptCount val="6"/>
                <c:pt idx="0">
                  <c:v>245456</c:v>
                </c:pt>
                <c:pt idx="1">
                  <c:v>353766</c:v>
                </c:pt>
                <c:pt idx="2">
                  <c:v>494134</c:v>
                </c:pt>
                <c:pt idx="3">
                  <c:v>353619</c:v>
                </c:pt>
                <c:pt idx="4">
                  <c:v>253059</c:v>
                </c:pt>
                <c:pt idx="5">
                  <c:v>316478</c:v>
                </c:pt>
              </c:numCache>
            </c:numRef>
          </c:val>
          <c:extLst>
            <c:ext xmlns:c15="http://schemas.microsoft.com/office/drawing/2012/chart" uri="{02D57815-91ED-43cb-92C2-25804820EDAC}">
              <c15:datalabelsRange>
                <c15:f>'Basic Pivot '!$R$8:$R$13</c15:f>
                <c15:dlblRangeCache>
                  <c:ptCount val="6"/>
                  <c:pt idx="0">
                    <c:v>12.17%</c:v>
                  </c:pt>
                  <c:pt idx="1">
                    <c:v>17.54%</c:v>
                  </c:pt>
                  <c:pt idx="2">
                    <c:v>24.50%</c:v>
                  </c:pt>
                  <c:pt idx="3">
                    <c:v>17.54%</c:v>
                  </c:pt>
                  <c:pt idx="4">
                    <c:v>12.55%</c:v>
                  </c:pt>
                  <c:pt idx="5">
                    <c:v>15.69%</c:v>
                  </c:pt>
                </c15:dlblRangeCache>
              </c15:datalabelsRange>
            </c:ext>
          </c:extLst>
        </c:ser>
        <c:gapWidth val="227"/>
        <c:overlap val="-48"/>
        <c:axId val="19083124"/>
        <c:axId val="57986727"/>
      </c:barChart>
      <c:catAx>
        <c:axId val="19083124"/>
        <c:scaling>
          <c:orientation val="minMax"/>
        </c:scaling>
        <c:delete val="0"/>
        <c:axPos val="b"/>
        <c:title>
          <c:tx>
            <c:rich>
              <a:bodyPr rot="-5400000"/>
              <a:lstStyle/>
              <a:p>
                <a:pPr>
                  <a:defRPr b="0" sz="1300" strike="noStrike" u="none">
                    <a:uFillTx/>
                    <a:latin typeface="Arial"/>
                  </a:defRPr>
                </a:pPr>
                <a:r>
                  <a:rPr b="1" lang="en-US" sz="900" strike="noStrike" u="none">
                    <a:solidFill>
                      <a:srgbClr val="595959"/>
                    </a:solidFill>
                    <a:uFillTx/>
                    <a:latin typeface="Calibri"/>
                  </a:rPr>
                  <a:t>Product group</a:t>
                </a:r>
              </a:p>
            </c:rich>
          </c:tx>
          <c:overlay val="0"/>
          <c:spPr>
            <a:noFill/>
            <a:ln w="0">
              <a:noFill/>
            </a:ln>
          </c:spPr>
        </c:title>
        <c:numFmt formatCode="General" sourceLinked="0"/>
        <c:majorTickMark val="none"/>
        <c:minorTickMark val="none"/>
        <c:tickLblPos val="nextTo"/>
        <c:spPr>
          <a:ln w="19080">
            <a:solidFill>
              <a:srgbClr val="bfbfbf"/>
            </a:solidFill>
            <a:round/>
          </a:ln>
        </c:spPr>
        <c:txPr>
          <a:bodyPr/>
          <a:lstStyle/>
          <a:p>
            <a:pPr>
              <a:defRPr b="0" sz="900" strike="noStrike" u="none">
                <a:solidFill>
                  <a:srgbClr val="595959"/>
                </a:solidFill>
                <a:uFillTx/>
                <a:latin typeface="Calibri"/>
              </a:defRPr>
            </a:pPr>
          </a:p>
        </c:txPr>
        <c:crossAx val="57986727"/>
        <c:crosses val="autoZero"/>
        <c:auto val="1"/>
        <c:lblAlgn val="ctr"/>
        <c:lblOffset val="100"/>
        <c:noMultiLvlLbl val="0"/>
      </c:catAx>
      <c:valAx>
        <c:axId val="57986727"/>
        <c:scaling>
          <c:orientation val="minMax"/>
        </c:scaling>
        <c:delete val="0"/>
        <c:axPos val="l"/>
        <c:title>
          <c:tx>
            <c:rich>
              <a:bodyPr rot="0"/>
              <a:lstStyle/>
              <a:p>
                <a:pPr>
                  <a:defRPr b="0" sz="1300" strike="noStrike" u="none">
                    <a:uFillTx/>
                    <a:latin typeface="Arial"/>
                  </a:defRPr>
                </a:pPr>
                <a:r>
                  <a:rPr b="1" lang="en-US" sz="900" strike="noStrike" u="none">
                    <a:solidFill>
                      <a:srgbClr val="595959"/>
                    </a:solidFill>
                    <a:uFillTx/>
                    <a:latin typeface="Calibri"/>
                  </a:rPr>
                  <a:t>units sold</a:t>
                </a:r>
              </a:p>
            </c:rich>
          </c:tx>
          <c:overlay val="0"/>
          <c:spPr>
            <a:noFill/>
            <a:ln w="0">
              <a:noFill/>
            </a:ln>
          </c:spPr>
        </c:title>
        <c:numFmt formatCode="General"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190831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0" lang="en-US" sz="1400" strike="noStrike" u="none">
                <a:solidFill>
                  <a:srgbClr val="595959"/>
                </a:solidFill>
                <a:uFillTx/>
                <a:latin typeface="Arial"/>
              </a:rPr>
              <a:t>Adidas</a:t>
            </a:r>
            <a:r>
              <a:rPr b="0" lang="en-US" sz="1400" strike="noStrike" u="none">
                <a:solidFill>
                  <a:srgbClr val="595959"/>
                </a:solidFill>
                <a:uFillTx/>
                <a:latin typeface="Arial"/>
              </a:rPr>
              <a:t> Sales in San-Francisco</a:t>
            </a:r>
          </a:p>
        </c:rich>
      </c:tx>
      <c:overlay val="0"/>
      <c:spPr>
        <a:noFill/>
        <a:ln w="0">
          <a:noFill/>
        </a:ln>
      </c:spPr>
    </c:title>
    <c:autoTitleDeleted val="0"/>
    <c:plotArea>
      <c:lineChart>
        <c:grouping val="stacked"/>
        <c:varyColors val="0"/>
        <c:ser>
          <c:idx val="0"/>
          <c:order val="0"/>
          <c:tx>
            <c:strRef>
              <c:f>'Basic Pivot '!$F$34</c:f>
              <c:strCache>
                <c:ptCount val="1"/>
                <c:pt idx="0">
                  <c:v>Online</c:v>
                </c:pt>
              </c:strCache>
            </c:strRef>
          </c:tx>
          <c:spPr>
            <a:solidFill>
              <a:srgbClr val="5b9bd5"/>
            </a:solidFill>
            <a:ln cap="rnd" w="28440">
              <a:solidFill>
                <a:srgbClr val="5b9bd5"/>
              </a:solidFill>
              <a:round/>
            </a:ln>
          </c:spPr>
          <c:marker>
            <c:symbol val="circle"/>
            <c:size val="5"/>
            <c:spPr>
              <a:solidFill>
                <a:srgbClr val="5b9bd5"/>
              </a:solidFill>
            </c:spPr>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'Basic Pivot '!$D$35:$E$39</c:f>
              <c:multiLvlStrCache>
                <c:ptCount val="5"/>
                <c:lvl>
                  <c:pt idx="0">
                    <c:v>Nov</c:v>
                  </c:pt>
                  <c:pt idx="1">
                    <c:v>Dec</c:v>
                  </c:pt>
                  <c:pt idx="2">
                    <c:v>Jan</c:v>
                  </c:pt>
                  <c:pt idx="3">
                    <c:v>Feb</c:v>
                  </c:pt>
                  <c:pt idx="4">
                    <c:v>Mar</c:v>
                  </c:pt>
                </c:lvl>
                <c:lvl>
                  <c:pt idx="0">
                    <c:v>2020</c:v>
                  </c:pt>
                  <c:pt idx="2">
                    <c:v>2021</c:v>
                  </c:pt>
                </c:lvl>
              </c:multiLvlStrCache>
            </c:multiLvlStrRef>
          </c:cat>
          <c:val>
            <c:numRef>
              <c:f>'Basic Pivot '!$F$35:$F$39</c:f>
              <c:numCache>
                <c:formatCode>General</c:formatCode>
                <c:ptCount val="5"/>
                <c:pt idx="0">
                  <c:v>102780</c:v>
                </c:pt>
                <c:pt idx="1">
                  <c:v>117064</c:v>
                </c:pt>
                <c:pt idx="2">
                  <c:v>417799</c:v>
                </c:pt>
                <c:pt idx="3">
                  <c:v>206916</c:v>
                </c:pt>
                <c:pt idx="4">
                  <c:v>14309</c:v>
                </c:pt>
              </c:numCache>
            </c:numRef>
          </c:val>
          <c:smooth val="0"/>
        </c:ser>
        <c:ser>
          <c:idx val="1"/>
          <c:order val="1"/>
          <c:tx>
            <c:strRef>
              <c:f>'Basic Pivot '!$G$34</c:f>
              <c:strCache>
                <c:ptCount val="1"/>
                <c:pt idx="0">
                  <c:v>Outlet</c:v>
                </c:pt>
              </c:strCache>
            </c:strRef>
          </c:tx>
          <c:spPr>
            <a:solidFill>
              <a:srgbClr val="ed7d31"/>
            </a:solidFill>
            <a:ln cap="rnd" w="28440">
              <a:solidFill>
                <a:srgbClr val="ed7d31"/>
              </a:solidFill>
              <a:round/>
            </a:ln>
          </c:spPr>
          <c:marker>
            <c:symbol val="circle"/>
            <c:size val="5"/>
            <c:spPr>
              <a:solidFill>
                <a:srgbClr val="ed7d31"/>
              </a:solidFill>
            </c:spPr>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'Basic Pivot '!$D$35:$E$39</c:f>
              <c:multiLvlStrCache>
                <c:ptCount val="5"/>
                <c:lvl>
                  <c:pt idx="0">
                    <c:v>Nov</c:v>
                  </c:pt>
                  <c:pt idx="1">
                    <c:v>Dec</c:v>
                  </c:pt>
                  <c:pt idx="2">
                    <c:v>Jan</c:v>
                  </c:pt>
                  <c:pt idx="3">
                    <c:v>Feb</c:v>
                  </c:pt>
                  <c:pt idx="4">
                    <c:v>Mar</c:v>
                  </c:pt>
                </c:lvl>
                <c:lvl>
                  <c:pt idx="0">
                    <c:v>2020</c:v>
                  </c:pt>
                  <c:pt idx="2">
                    <c:v>2021</c:v>
                  </c:pt>
                </c:lvl>
              </c:multiLvlStrCache>
            </c:multiLvlStrRef>
          </c:cat>
          <c:val>
            <c:numRef>
              <c:f>'Basic Pivot '!$G$35:$G$39</c:f>
              <c:numCache>
                <c:formatCode>General</c:formatCode>
                <c:ptCount val="5"/>
                <c:pt idx="0">
                  <c:v>485104</c:v>
                </c:pt>
                <c:pt idx="1">
                  <c:v>541192</c:v>
                </c:pt>
                <c:pt idx="2">
                  <c:v>1981996</c:v>
                </c:pt>
                <c:pt idx="3">
                  <c:v>991992</c:v>
                </c:pt>
                <c:pt idx="4">
                  <c:v>70068</c:v>
                </c:pt>
              </c:numCache>
            </c:numRef>
          </c:val>
          <c:smooth val="0"/>
        </c:ser>
        <c:hiLowLines>
          <c:spPr>
            <a:ln w="0">
              <a:noFill/>
            </a:ln>
          </c:spPr>
        </c:hiLowLines>
        <c:marker val="1"/>
        <c:axId val="82969751"/>
        <c:axId val="12094036"/>
      </c:lineChart>
      <c:catAx>
        <c:axId val="829697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Calibri"/>
              </a:defRPr>
            </a:pPr>
          </a:p>
        </c:txPr>
        <c:crossAx val="12094036"/>
        <c:crosses val="autoZero"/>
        <c:auto val="1"/>
        <c:lblAlgn val="ctr"/>
        <c:lblOffset val="100"/>
        <c:noMultiLvlLbl val="0"/>
      </c:catAx>
      <c:valAx>
        <c:axId val="1209403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82969751"/>
        <c:crosses val="autoZero"/>
        <c:crossBetween val="between"/>
      </c:valAx>
      <c:spPr>
        <a:noFill/>
        <a:ln w="0">
          <a:noFill/>
        </a:ln>
      </c:spPr>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zero"/>
  </c:chart>
  <c:spPr>
    <a:solidFill>
      <a:srgbClr val="ffffff"/>
    </a:solidFill>
    <a:ln w="9360">
      <a:solidFill>
        <a:srgbClr val="000000"/>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0" lang="en-US" sz="1400" strike="noStrike" u="none">
                <a:solidFill>
                  <a:srgbClr val="595959"/>
                </a:solidFill>
                <a:uFillTx/>
                <a:latin typeface="Arial"/>
              </a:rPr>
              <a:t>Adidas Sales in Philadelphia</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bar"/>
        <c:grouping val="clustered"/>
        <c:varyColors val="0"/>
        <c:ser>
          <c:idx val="0"/>
          <c:order val="0"/>
          <c:tx>
            <c:strRef>
              <c:f>'Basic Pivot '!$F$28</c:f>
              <c:strCache>
                <c:ptCount val="1"/>
                <c:pt idx="0">
                  <c:v>Online</c:v>
                </c:pt>
              </c:strCache>
            </c:strRef>
          </c:tx>
          <c:spPr>
            <a:solidFill>
              <a:srgbClr val="5b9bd5"/>
            </a:solidFill>
            <a:ln w="12600">
              <a:noFill/>
            </a:ln>
          </c:spPr>
          <c:invertIfNegative val="0"/>
          <c:dLbls>
            <c:numFmt formatCode="_(\$* #,##0_);_(\$* \(#,##0\);_(\$* \-_);_(@_)" sourceLinked="1"/>
            <c:txPr>
              <a:bodyPr wrap="square"/>
              <a:lstStyle/>
              <a:p>
                <a:pPr>
                  <a:defRPr b="0" sz="900" strike="noStrike" u="none">
                    <a:solidFill>
                      <a:srgbClr val="404040"/>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'Basic Pivot '!$D$29:$E$32</c:f>
              <c:multiLvlStrCache>
                <c:ptCount val="4"/>
                <c:lvl>
                  <c:pt idx="0">
                    <c:v>Jan</c:v>
                  </c:pt>
                  <c:pt idx="1">
                    <c:v>Oct</c:v>
                  </c:pt>
                  <c:pt idx="2">
                    <c:v>Nov</c:v>
                  </c:pt>
                  <c:pt idx="3">
                    <c:v>Dec</c:v>
                  </c:pt>
                </c:lvl>
                <c:lvl>
                  <c:pt idx="0">
                    <c:v>2020</c:v>
                  </c:pt>
                  <c:pt idx="1">
                    <c:v>2021</c:v>
                  </c:pt>
                </c:lvl>
              </c:multiLvlStrCache>
            </c:multiLvlStrRef>
          </c:cat>
          <c:val>
            <c:numRef>
              <c:f>'Basic Pivot '!$F$29:$F$32</c:f>
              <c:numCache>
                <c:formatCode>_(\$* #,##0_);_(\$* \(#,##0\);_(\$* \-_);_(@_)</c:formatCode>
                <c:ptCount val="4"/>
                <c:pt idx="0">
                  <c:v>23234</c:v>
                </c:pt>
                <c:pt idx="1">
                  <c:v>13176</c:v>
                </c:pt>
                <c:pt idx="2">
                  <c:v>95853</c:v>
                </c:pt>
                <c:pt idx="3">
                  <c:v>123187</c:v>
                </c:pt>
              </c:numCache>
            </c:numRef>
          </c:val>
        </c:ser>
        <c:ser>
          <c:idx val="1"/>
          <c:order val="1"/>
          <c:tx>
            <c:strRef>
              <c:f>'Basic Pivot '!$G$28</c:f>
              <c:strCache>
                <c:ptCount val="1"/>
                <c:pt idx="0">
                  <c:v>Outlet</c:v>
                </c:pt>
              </c:strCache>
            </c:strRef>
          </c:tx>
          <c:spPr>
            <a:solidFill>
              <a:srgbClr val="ed7d31"/>
            </a:solidFill>
            <a:ln w="12600">
              <a:noFill/>
            </a:ln>
          </c:spPr>
          <c:invertIfNegative val="0"/>
          <c:dLbls>
            <c:numFmt formatCode="_(\$* #,##0_);_(\$* \(#,##0\);_(\$* \-_);_(@_)" sourceLinked="1"/>
            <c:txPr>
              <a:bodyPr wrap="square"/>
              <a:lstStyle/>
              <a:p>
                <a:pPr>
                  <a:defRPr b="0" sz="900" strike="noStrike" u="none">
                    <a:solidFill>
                      <a:srgbClr val="404040"/>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'Basic Pivot '!$D$29:$E$32</c:f>
              <c:multiLvlStrCache>
                <c:ptCount val="4"/>
                <c:lvl>
                  <c:pt idx="0">
                    <c:v>Jan</c:v>
                  </c:pt>
                  <c:pt idx="1">
                    <c:v>Oct</c:v>
                  </c:pt>
                  <c:pt idx="2">
                    <c:v>Nov</c:v>
                  </c:pt>
                  <c:pt idx="3">
                    <c:v>Dec</c:v>
                  </c:pt>
                </c:lvl>
                <c:lvl>
                  <c:pt idx="0">
                    <c:v>2020</c:v>
                  </c:pt>
                  <c:pt idx="1">
                    <c:v>2021</c:v>
                  </c:pt>
                </c:lvl>
              </c:multiLvlStrCache>
            </c:multiLvlStrRef>
          </c:cat>
          <c:val>
            <c:numRef>
              <c:f>'Basic Pivot '!$G$29:$G$32</c:f>
              <c:numCache>
                <c:formatCode>_(\$* #,##0_);_(\$* \(#,##0\);_(\$* \-_);_(@_)</c:formatCode>
                <c:ptCount val="4"/>
                <c:pt idx="0">
                  <c:v>111865</c:v>
                </c:pt>
                <c:pt idx="1">
                  <c:v>64633</c:v>
                </c:pt>
                <c:pt idx="2">
                  <c:v>458612</c:v>
                </c:pt>
                <c:pt idx="3">
                  <c:v>588234</c:v>
                </c:pt>
              </c:numCache>
            </c:numRef>
          </c:val>
        </c:ser>
        <c:gapWidth val="150"/>
        <c:shape val="box"/>
        <c:axId val="33607032"/>
        <c:axId val="11529150"/>
        <c:axId val="0"/>
      </c:bar3DChart>
      <c:catAx>
        <c:axId val="33607032"/>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11529150"/>
        <c:crosses val="autoZero"/>
        <c:auto val="1"/>
        <c:lblAlgn val="ctr"/>
        <c:lblOffset val="100"/>
        <c:noMultiLvlLbl val="0"/>
      </c:catAx>
      <c:valAx>
        <c:axId val="11529150"/>
        <c:scaling>
          <c:orientation val="minMax"/>
        </c:scaling>
        <c:delete val="0"/>
        <c:axPos val="l"/>
        <c:majorGridlines>
          <c:spPr>
            <a:ln w="9360">
              <a:solidFill>
                <a:srgbClr val="d9d9d9"/>
              </a:solidFill>
              <a:round/>
            </a:ln>
          </c:spPr>
        </c:majorGridlines>
        <c:numFmt formatCode="_(\$* #,##0_);_(\$* \(#,##0\);_(\$* \-_);_(@_)"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33607032"/>
        <c:crosses val="autoZero"/>
        <c:crossBetween val="between"/>
      </c:valAx>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9360">
      <a:solidFill>
        <a:srgbClr val="000000"/>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Calibri"/>
              </a:rPr>
              <a:t>Total sales in 2020</a:t>
            </a:r>
          </a:p>
        </c:rich>
      </c:tx>
      <c:overlay val="0"/>
      <c:spPr>
        <a:noFill/>
        <a:ln w="0">
          <a:noFill/>
        </a:ln>
      </c:spPr>
    </c:title>
    <c:autoTitleDeleted val="0"/>
    <c:plotArea>
      <c:lineChart>
        <c:grouping val="standard"/>
        <c:varyColors val="0"/>
        <c:ser>
          <c:idx val="0"/>
          <c:order val="0"/>
          <c:spPr>
            <a:solidFill>
              <a:srgbClr val="ffffff"/>
            </a:solidFill>
            <a:ln cap="rnd" w="34920">
              <a:solidFill>
                <a:srgbClr val="ffffff"/>
              </a:solidFill>
              <a:round/>
            </a:ln>
          </c:spPr>
          <c:marker>
            <c:symbol val="none"/>
          </c:marker>
          <c:dPt>
            <c:idx val="11"/>
            <c:marker>
              <c:symbol val="none"/>
            </c:marker>
          </c:dPt>
          <c:dLbls>
            <c:numFmt formatCode="\$#,##0.00,,\m" sourceLinked="1"/>
            <c:dLbl>
              <c:idx val="11"/>
              <c:layout>
                <c:manualLayout>
                  <c:x val="0"/>
                  <c:y val="0.0482456140350877"/>
                </c:manualLayout>
              </c:layout>
              <c:numFmt formatCode="\$#,##0.00,,\m" sourceLinked="1"/>
              <c:txPr>
                <a:bodyPr wrap="square"/>
                <a:lstStyle/>
                <a:p>
                  <a:pPr>
                    <a:defRPr b="1" sz="900" strike="noStrike" u="none">
                      <a:solidFill>
                        <a:srgbClr val="000000"/>
                      </a:solidFill>
                      <a:uFillTx/>
                      <a:latin typeface="Calibri"/>
                    </a:defRPr>
                  </a:pPr>
                </a:p>
              </c:txPr>
              <c:dLblPos val="r"/>
              <c:showLegendKey val="0"/>
              <c:showVal val="1"/>
              <c:showCatName val="0"/>
              <c:showSerName val="0"/>
              <c:showPercent val="0"/>
              <c:separator>; </c:separator>
            </c:dLbl>
            <c:txPr>
              <a:bodyPr wrap="square"/>
              <a:lstStyle/>
              <a:p>
                <a:pPr>
                  <a:defRPr b="1" sz="900" strike="noStrike" u="none">
                    <a:solidFill>
                      <a:srgbClr val="000000"/>
                    </a:solidFill>
                    <a:uFillTx/>
                    <a:latin typeface="Calibri"/>
                  </a:defRPr>
                </a:pPr>
              </a:p>
            </c:txPr>
            <c:dLblPos val="r"/>
            <c:showLegendKey val="0"/>
            <c:showVal val="1"/>
            <c:showCatName val="0"/>
            <c:showSerName val="0"/>
            <c:showPercent val="0"/>
            <c:separator>; </c:separator>
            <c:showLeaderLines val="1"/>
            <c:leaderLines>
              <c:spPr>
                <a:ln cap="rnd" w="34920">
                  <a:solidFill>
                    <a:srgbClr val="000000"/>
                  </a:solidFill>
                </a:ln>
              </c:spPr>
            </c:leaderLines>
            <c:extLst>
              <c:ext xmlns:c15="http://schemas.microsoft.com/office/drawing/2012/chart" uri="{CE6537A1-D6FC-4f65-9D91-7224C49458BB}">
                <c15:showLeaderLines val="1"/>
              </c:ext>
            </c:extLst>
          </c:dLbls>
          <c:cat>
            <c:multiLvlStrRef>
              <c:f>'Basic Pivot '!$S$1:$T$12</c:f>
              <c:multiLvlStrCache>
                <c:ptCount val="12"/>
                <c:lvl>
                  <c:pt idx="0">
                    <c:v>Jan </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'Basic Pivot '!$U$1:$U$12</c:f>
              <c:numCache>
                <c:formatCode>\$#,##0.00,,\m</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smooth val="0"/>
        </c:ser>
        <c:hiLowLines>
          <c:spPr>
            <a:ln w="0">
              <a:noFill/>
            </a:ln>
          </c:spPr>
        </c:hiLowLines>
        <c:marker val="0"/>
        <c:axId val="94012714"/>
        <c:axId val="51932814"/>
      </c:lineChart>
      <c:catAx>
        <c:axId val="94012714"/>
        <c:scaling>
          <c:orientation val="minMax"/>
        </c:scaling>
        <c:delete val="0"/>
        <c:axPos val="b"/>
        <c:numFmt formatCode="General" sourceLinked="0"/>
        <c:majorTickMark val="none"/>
        <c:minorTickMark val="none"/>
        <c:tickLblPos val="nextTo"/>
        <c:spPr>
          <a:ln w="12600">
            <a:solidFill>
              <a:srgbClr val="ffffff"/>
            </a:solidFill>
            <a:round/>
          </a:ln>
        </c:spPr>
        <c:txPr>
          <a:bodyPr/>
          <a:lstStyle/>
          <a:p>
            <a:pPr>
              <a:defRPr b="0" sz="900" spc="99" strike="noStrike" u="none">
                <a:solidFill>
                  <a:srgbClr val="ffffff"/>
                </a:solidFill>
                <a:uFillTx/>
                <a:latin typeface="Calibri"/>
              </a:defRPr>
            </a:pPr>
          </a:p>
        </c:txPr>
        <c:crossAx val="51932814"/>
        <c:crosses val="autoZero"/>
        <c:auto val="1"/>
        <c:lblAlgn val="ctr"/>
        <c:lblOffset val="100"/>
        <c:noMultiLvlLbl val="0"/>
      </c:catAx>
      <c:valAx>
        <c:axId val="51932814"/>
        <c:scaling>
          <c:orientation val="minMax"/>
        </c:scaling>
        <c:delete val="0"/>
        <c:axPos val="l"/>
        <c:numFmt formatCode="\$#,##0.00,,\m"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94012714"/>
        <c:crosses val="autoZero"/>
        <c:crossBetween val="between"/>
      </c:valAx>
      <c:spPr>
        <a:noFill/>
        <a:ln w="0">
          <a:noFill/>
        </a:ln>
      </c:spPr>
    </c:plotArea>
    <c:plotVisOnly val="1"/>
    <c:dispBlanksAs val="gap"/>
  </c:chart>
  <c:spPr>
    <a:solidFill>
      <a:srgbClr val="5b9bd5"/>
    </a:solidFill>
    <a:ln w="9360">
      <a:solidFill>
        <a:srgbClr val="5b9bd5"/>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Calibri"/>
              </a:rPr>
              <a:t>Total sales in 2021</a:t>
            </a:r>
          </a:p>
        </c:rich>
      </c:tx>
      <c:overlay val="0"/>
      <c:spPr>
        <a:noFill/>
        <a:ln w="0">
          <a:noFill/>
        </a:ln>
      </c:spPr>
    </c:title>
    <c:autoTitleDeleted val="0"/>
    <c:plotArea>
      <c:lineChart>
        <c:grouping val="standard"/>
        <c:varyColors val="0"/>
        <c:ser>
          <c:idx val="0"/>
          <c:order val="0"/>
          <c:spPr>
            <a:solidFill>
              <a:srgbClr val="ffffff"/>
            </a:solidFill>
            <a:ln cap="rnd" w="34920">
              <a:solidFill>
                <a:srgbClr val="ffffff"/>
              </a:solidFill>
              <a:round/>
            </a:ln>
          </c:spPr>
          <c:marker>
            <c:symbol val="none"/>
          </c:marker>
          <c:dLbls>
            <c:numFmt formatCode="\$#,##0.00,,\m" sourceLinked="1"/>
            <c:txPr>
              <a:bodyPr wrap="square"/>
              <a:lstStyle/>
              <a:p>
                <a:pPr>
                  <a:defRPr b="1" sz="900" strike="noStrike" u="none">
                    <a:solidFill>
                      <a:srgbClr val="000000"/>
                    </a:solidFill>
                    <a:uFillTx/>
                    <a:latin typeface="Calibri"/>
                  </a:defRPr>
                </a:pPr>
              </a:p>
            </c:txPr>
            <c:dLblPos val="ctr"/>
            <c:showLegendKey val="0"/>
            <c:showVal val="1"/>
            <c:showCatName val="0"/>
            <c:showSerName val="0"/>
            <c:showPercent val="0"/>
            <c:separator>; </c:separator>
            <c:showLeaderLines val="1"/>
            <c:leaderLines>
              <c:spPr>
                <a:ln cap="rnd" w="34920">
                  <a:solidFill>
                    <a:srgbClr val="000000"/>
                  </a:solidFill>
                </a:ln>
              </c:spPr>
            </c:leaderLines>
            <c:extLst>
              <c:ext xmlns:c15="http://schemas.microsoft.com/office/drawing/2012/chart" uri="{CE6537A1-D6FC-4f65-9D91-7224C49458BB}">
                <c15:showLeaderLines val="1"/>
              </c:ext>
            </c:extLst>
          </c:dLbls>
          <c:cat>
            <c:multiLvlStrRef>
              <c:f>'Basic Pivot '!$S$13:$T$24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'Basic Pivot '!$U$13:$U$24</c:f>
              <c:numCache>
                <c:formatCode>\$#,##0.00,,\m</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smooth val="0"/>
        </c:ser>
        <c:hiLowLines>
          <c:spPr>
            <a:ln w="0">
              <a:noFill/>
            </a:ln>
          </c:spPr>
        </c:hiLowLines>
        <c:marker val="0"/>
        <c:axId val="98805376"/>
        <c:axId val="39305262"/>
      </c:lineChart>
      <c:catAx>
        <c:axId val="98805376"/>
        <c:scaling>
          <c:orientation val="minMax"/>
        </c:scaling>
        <c:delete val="0"/>
        <c:axPos val="b"/>
        <c:numFmt formatCode="General" sourceLinked="0"/>
        <c:majorTickMark val="none"/>
        <c:minorTickMark val="none"/>
        <c:tickLblPos val="nextTo"/>
        <c:spPr>
          <a:ln w="12600">
            <a:solidFill>
              <a:srgbClr val="ffffff"/>
            </a:solidFill>
            <a:round/>
          </a:ln>
        </c:spPr>
        <c:txPr>
          <a:bodyPr/>
          <a:lstStyle/>
          <a:p>
            <a:pPr>
              <a:defRPr b="0" sz="900" spc="99" strike="noStrike" u="none">
                <a:solidFill>
                  <a:srgbClr val="ffffff"/>
                </a:solidFill>
                <a:uFillTx/>
                <a:latin typeface="Calibri"/>
              </a:defRPr>
            </a:pPr>
          </a:p>
        </c:txPr>
        <c:crossAx val="39305262"/>
        <c:crosses val="autoZero"/>
        <c:auto val="1"/>
        <c:lblAlgn val="ctr"/>
        <c:lblOffset val="100"/>
        <c:noMultiLvlLbl val="0"/>
      </c:catAx>
      <c:valAx>
        <c:axId val="39305262"/>
        <c:scaling>
          <c:orientation val="minMax"/>
        </c:scaling>
        <c:delete val="0"/>
        <c:axPos val="l"/>
        <c:numFmt formatCode="\$#,##0.00,,\m"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98805376"/>
        <c:crosses val="autoZero"/>
        <c:crossBetween val="between"/>
      </c:valAx>
      <c:spPr>
        <a:noFill/>
        <a:ln w="0">
          <a:noFill/>
        </a:ln>
      </c:spPr>
    </c:plotArea>
    <c:plotVisOnly val="1"/>
    <c:dispBlanksAs val="gap"/>
  </c:chart>
  <c:spPr>
    <a:solidFill>
      <a:srgbClr val="5b9bd5"/>
    </a:solidFill>
    <a:ln w="9360">
      <a:solidFill>
        <a:srgbClr val="5b9bd5"/>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Total sales by retailer</a:t>
            </a:r>
          </a:p>
        </c:rich>
      </c:tx>
      <c:overlay val="0"/>
      <c:spPr>
        <a:noFill/>
        <a:ln w="0">
          <a:noFill/>
        </a:ln>
      </c:spPr>
    </c:title>
    <c:autoTitleDeleted val="0"/>
    <c:view3D>
      <c:rotX val="3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5b9bd5"/>
            </a:solidFill>
            <a:ln w="0">
              <a:noFill/>
            </a:ln>
          </c:spPr>
          <c:explosion val="0"/>
          <c:dPt>
            <c:idx val="0"/>
            <c:spPr>
              <a:gradFill>
                <a:gsLst>
                  <a:gs pos="0">
                    <a:srgbClr val="71a6da"/>
                  </a:gs>
                  <a:gs pos="50000">
                    <a:srgbClr val="549ada"/>
                  </a:gs>
                  <a:gs pos="100000">
                    <a:srgbClr val="448ac9"/>
                  </a:gs>
                </a:gsLst>
                <a:lin ang="5400000"/>
              </a:gradFill>
              <a:ln w="0">
                <a:noFill/>
              </a:ln>
            </c:spPr>
          </c:dPt>
          <c:dPt>
            <c:idx val="1"/>
            <c:spPr>
              <a:gradFill>
                <a:gsLst>
                  <a:gs pos="0">
                    <a:srgbClr val="f08c56"/>
                  </a:gs>
                  <a:gs pos="50000">
                    <a:srgbClr val="f57a27"/>
                  </a:gs>
                  <a:gs pos="100000">
                    <a:srgbClr val="e46b19"/>
                  </a:gs>
                </a:gsLst>
                <a:lin ang="5400000"/>
              </a:gradFill>
              <a:ln w="0">
                <a:noFill/>
              </a:ln>
            </c:spPr>
          </c:dPt>
          <c:dPt>
            <c:idx val="2"/>
            <c:spPr>
              <a:gradFill>
                <a:gsLst>
                  <a:gs pos="0">
                    <a:srgbClr val="aeaeae"/>
                  </a:gs>
                  <a:gs pos="50000">
                    <a:srgbClr val="a4a4a4"/>
                  </a:gs>
                  <a:gs pos="100000">
                    <a:srgbClr val="929292"/>
                  </a:gs>
                </a:gsLst>
                <a:lin ang="5400000"/>
              </a:gradFill>
              <a:ln w="0">
                <a:noFill/>
              </a:ln>
            </c:spPr>
          </c:dPt>
          <c:dPt>
            <c:idx val="3"/>
            <c:spPr>
              <a:gradFill>
                <a:gsLst>
                  <a:gs pos="0">
                    <a:srgbClr val="ffc54b"/>
                  </a:gs>
                  <a:gs pos="50000">
                    <a:srgbClr val="ffbf00"/>
                  </a:gs>
                  <a:gs pos="100000">
                    <a:srgbClr val="e2aa00"/>
                  </a:gs>
                </a:gsLst>
                <a:lin ang="5400000"/>
              </a:gradFill>
              <a:ln w="0">
                <a:noFill/>
              </a:ln>
            </c:spPr>
          </c:dPt>
          <c:dPt>
            <c:idx val="4"/>
            <c:spPr>
              <a:gradFill>
                <a:gsLst>
                  <a:gs pos="0">
                    <a:srgbClr val="6082ca"/>
                  </a:gs>
                  <a:gs pos="50000">
                    <a:srgbClr val="3d6fc9"/>
                  </a:gs>
                  <a:gs pos="100000">
                    <a:srgbClr val="2f61ba"/>
                  </a:gs>
                </a:gsLst>
                <a:lin ang="5400000"/>
              </a:gradFill>
              <a:ln w="0">
                <a:noFill/>
              </a:ln>
            </c:spPr>
          </c:dPt>
          <c:dPt>
            <c:idx val="5"/>
            <c:spPr>
              <a:gradFill>
                <a:gsLst>
                  <a:gs pos="0">
                    <a:srgbClr val="80b761"/>
                  </a:gs>
                  <a:gs pos="50000">
                    <a:srgbClr val="6fb142"/>
                  </a:gs>
                  <a:gs pos="100000">
                    <a:srgbClr val="61a235"/>
                  </a:gs>
                </a:gsLst>
                <a:lin ang="5400000"/>
              </a:gradFill>
              <a:ln w="0">
                <a:noFill/>
              </a:ln>
            </c:spPr>
          </c:dPt>
          <c:dLbls>
            <c:dLbl>
              <c:idx val="0"/>
              <c:txPr>
                <a:bodyPr wrap="square"/>
                <a:lstStyle/>
                <a:p>
                  <a:pPr>
                    <a:defRPr b="0" sz="900" strike="noStrike" u="none">
                      <a:solidFill>
                        <a:srgbClr val="ffffff"/>
                      </a:solidFill>
                      <a:uFillTx/>
                      <a:latin typeface="Calibri"/>
                    </a:defRPr>
                  </a:pPr>
                </a:p>
              </c:txPr>
              <c:tx>
                <c:rich>
                  <a:bodyPr/>
                  <a:p>
                    <a:fld id="{4EA1B19F-6DE2-4C7F-B13C-5278765D333D}"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8%</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1"/>
              <c:txPr>
                <a:bodyPr wrap="square"/>
                <a:lstStyle/>
                <a:p>
                  <a:pPr>
                    <a:defRPr b="0" sz="900" strike="noStrike" u="none">
                      <a:solidFill>
                        <a:srgbClr val="ffffff"/>
                      </a:solidFill>
                      <a:uFillTx/>
                      <a:latin typeface="Calibri"/>
                    </a:defRPr>
                  </a:pPr>
                </a:p>
              </c:txPr>
              <c:tx>
                <c:rich>
                  <a:bodyPr/>
                  <a:p>
                    <a:fld id="{EFB1EDBC-F0BB-472F-9B57-7E83363711E1}"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24%</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2"/>
              <c:txPr>
                <a:bodyPr wrap="square"/>
                <a:lstStyle/>
                <a:p>
                  <a:pPr>
                    <a:defRPr b="0" sz="900" strike="noStrike" u="none">
                      <a:solidFill>
                        <a:srgbClr val="ffffff"/>
                      </a:solidFill>
                      <a:uFillTx/>
                      <a:latin typeface="Calibri"/>
                    </a:defRPr>
                  </a:pPr>
                </a:p>
              </c:txPr>
              <c:tx>
                <c:rich>
                  <a:bodyPr/>
                  <a:p>
                    <a:fld id="{B5CBED79-52D6-441E-ACDC-02EB8065BCA3}"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11%</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3"/>
              <c:txPr>
                <a:bodyPr wrap="square"/>
                <a:lstStyle/>
                <a:p>
                  <a:pPr>
                    <a:defRPr b="0" sz="900" strike="noStrike" u="none">
                      <a:solidFill>
                        <a:srgbClr val="ffffff"/>
                      </a:solidFill>
                      <a:uFillTx/>
                      <a:latin typeface="Calibri"/>
                    </a:defRPr>
                  </a:pPr>
                </a:p>
              </c:txPr>
              <c:tx>
                <c:rich>
                  <a:bodyPr/>
                  <a:p>
                    <a:fld id="{B3382716-0444-4EA3-BDA7-ADD2F8A19057}"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20%</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4"/>
              <c:txPr>
                <a:bodyPr wrap="square"/>
                <a:lstStyle/>
                <a:p>
                  <a:pPr>
                    <a:defRPr b="0" sz="900" strike="noStrike" u="none">
                      <a:solidFill>
                        <a:srgbClr val="ffffff"/>
                      </a:solidFill>
                      <a:uFillTx/>
                      <a:latin typeface="Calibri"/>
                    </a:defRPr>
                  </a:pPr>
                </a:p>
              </c:txPr>
              <c:tx>
                <c:rich>
                  <a:bodyPr/>
                  <a:p>
                    <a:fld id="{35D21A18-FF3D-4006-A9B4-5CFD2BFB565F}"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9%</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dLbl>
              <c:idx val="5"/>
              <c:txPr>
                <a:bodyPr wrap="square"/>
                <a:lstStyle/>
                <a:p>
                  <a:pPr>
                    <a:defRPr b="0" sz="900" strike="noStrike" u="none">
                      <a:solidFill>
                        <a:srgbClr val="ffffff"/>
                      </a:solidFill>
                      <a:uFillTx/>
                      <a:latin typeface="Calibri"/>
                    </a:defRPr>
                  </a:pPr>
                </a:p>
              </c:txPr>
              <c:tx>
                <c:rich>
                  <a:bodyPr/>
                  <a:p>
                    <a:fld id="{8D4BE826-55AE-4965-803A-6F7865A09894}" type="CELLRANGE">
                      <a:rPr b="0" lang="en-US" sz="900" strike="noStrike" u="none">
                        <a:solidFill>
                          <a:srgbClr val="ffffff"/>
                        </a:solidFill>
                        <a:uFillTx/>
                        <a:latin typeface="Calibri"/>
                      </a:rPr>
                      <a:t>[CELLRANGE]</a:t>
                    </a:fld>
                  </a:p>
                  <a:p>
                    <a:r>
                      <a:rPr b="0" lang="en-US" sz="900" strike="noStrike" u="none">
                        <a:solidFill>
                          <a:srgbClr val="ffffff"/>
                        </a:solidFill>
                        <a:uFillTx/>
                        <a:latin typeface="Calibri"/>
                      </a:rPr>
                      <a:t>27%</a:t>
                    </a:r>
                  </a:p>
                </c:rich>
              </c:tx>
              <c:dLblPos val="ctr"/>
              <c:showLegendKey val="0"/>
              <c:showVal val="0"/>
              <c:showCatName val="0"/>
              <c:showSerName val="0"/>
              <c:showPercent val="1"/>
              <c:separator>
</c:separator>
              <c:extLst>
                <c:ext xmlns:c15="http://schemas.microsoft.com/office/drawing/2012/chart" uri="{CE6537A1-D6FC-4f65-9D91-7224C49458BB}">
                  <c15:showDataLabelsRange val="1"/>
                </c:ext>
              </c:extLst>
            </c:dLbl>
            <c:txPr>
              <a:bodyPr wrap="square"/>
              <a:lstStyle/>
              <a:p>
                <a:pPr>
                  <a:defRPr b="0" sz="900" strike="noStrike" u="none">
                    <a:solidFill>
                      <a:srgbClr val="ffffff"/>
                    </a:solidFill>
                    <a:uFillTx/>
                    <a:latin typeface="Calibri"/>
                  </a:defRPr>
                </a:pPr>
              </a:p>
            </c:txPr>
            <c:dLblPos val="ctr"/>
            <c:showLegendKey val="0"/>
            <c:showVal val="0"/>
            <c:showCatName val="0"/>
            <c:showSerName val="0"/>
            <c:showPercent val="1"/>
            <c:separator>
</c:separator>
            <c:showLeaderLines val="1"/>
            <c:leaderLines>
              <c:spPr>
                <a:ln w="9360">
                  <a:solidFill>
                    <a:srgbClr val="f2f2f2"/>
                  </a:solidFill>
                </a:ln>
              </c:spPr>
            </c:leaderLines>
          </c:dLbls>
          <c:cat>
            <c:strRef>
              <c:f>'Basic Pivot '!$K$2:$K$7</c:f>
              <c:strCache>
                <c:ptCount val="6"/>
                <c:pt idx="0">
                  <c:v>Amazon</c:v>
                </c:pt>
                <c:pt idx="1">
                  <c:v>Foot Locker</c:v>
                </c:pt>
                <c:pt idx="2">
                  <c:v>Kohl's</c:v>
                </c:pt>
                <c:pt idx="3">
                  <c:v>Sports Direct</c:v>
                </c:pt>
                <c:pt idx="4">
                  <c:v>Walmart</c:v>
                </c:pt>
                <c:pt idx="5">
                  <c:v>West Gear</c:v>
                </c:pt>
              </c:strCache>
            </c:strRef>
          </c:cat>
          <c:val>
            <c:numRef>
              <c:f>'Basic Pivot '!$L$2:$L$7</c:f>
              <c:numCache>
                <c:formatCode>\$#,##0.00,,\m</c:formatCode>
                <c:ptCount val="6"/>
                <c:pt idx="0">
                  <c:v>10096987</c:v>
                </c:pt>
                <c:pt idx="1">
                  <c:v>29024945</c:v>
                </c:pt>
                <c:pt idx="2">
                  <c:v>13512453</c:v>
                </c:pt>
                <c:pt idx="3">
                  <c:v>24616622</c:v>
                </c:pt>
                <c:pt idx="4">
                  <c:v>10506085</c:v>
                </c:pt>
                <c:pt idx="5">
                  <c:v>32409558</c:v>
                </c:pt>
              </c:numCache>
            </c:numRef>
          </c:val>
          <c:extLst>
            <c:ext xmlns:c15="http://schemas.microsoft.com/office/drawing/2012/chart" uri="{02D57815-91ED-43cb-92C2-25804820EDAC}">
              <c15:datalabelsRange>
                <c15:f>'Basic Pivot '!$L$2:$L$7</c15:f>
                <c15:dlblRangeCache>
                  <c:ptCount val="6"/>
                  <c:pt idx="0">
                    <c:v>$10.10m</c:v>
                  </c:pt>
                  <c:pt idx="1">
                    <c:v>$29.02m</c:v>
                  </c:pt>
                  <c:pt idx="2">
                    <c:v>$13.51m</c:v>
                  </c:pt>
                  <c:pt idx="3">
                    <c:v>$24.62m</c:v>
                  </c:pt>
                  <c:pt idx="4">
                    <c:v>$10.51m</c:v>
                  </c:pt>
                  <c:pt idx="5">
                    <c:v>$32.41m</c:v>
                  </c:pt>
                </c15:dlblRangeCache>
              </c15:datalabelsRange>
            </c:ext>
          </c:extLst>
        </c:ser>
      </c:pie3DChart>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0" lang="en-US" sz="1400" strike="noStrike" u="none">
                <a:solidFill>
                  <a:srgbClr val="595959"/>
                </a:solidFill>
                <a:uFillTx/>
                <a:latin typeface="Arial"/>
              </a:rPr>
              <a:t>Sales methods</a:t>
            </a:r>
            <a:r>
              <a:rPr b="0" lang="en-US" sz="1400" strike="noStrike" u="none">
                <a:solidFill>
                  <a:srgbClr val="595959"/>
                </a:solidFill>
                <a:uFillTx/>
                <a:latin typeface="Arial"/>
              </a:rPr>
              <a:t> </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col"/>
        <c:grouping val="clustered"/>
        <c:varyColors val="0"/>
        <c:ser>
          <c:idx val="0"/>
          <c:order val="0"/>
          <c:spPr>
            <a:solidFill>
              <a:srgbClr val="5b9bd5"/>
            </a:solidFill>
            <a:ln w="12600">
              <a:noFill/>
            </a:ln>
          </c:spPr>
          <c:invertIfNegative val="0"/>
          <c:dPt>
            <c:idx val="0"/>
            <c:invertIfNegative val="0"/>
            <c:spPr>
              <a:solidFill>
                <a:srgbClr val="5b9bd5"/>
              </a:solidFill>
              <a:ln w="12600">
                <a:noFill/>
              </a:ln>
            </c:spPr>
          </c:dPt>
          <c:dPt>
            <c:idx val="1"/>
            <c:invertIfNegative val="0"/>
            <c:spPr>
              <a:solidFill>
                <a:srgbClr val="5b9bd5"/>
              </a:solidFill>
              <a:ln w="12600">
                <a:noFill/>
              </a:ln>
            </c:spPr>
          </c:dPt>
          <c:dPt>
            <c:idx val="2"/>
            <c:invertIfNegative val="0"/>
            <c:spPr>
              <a:solidFill>
                <a:srgbClr val="5b9bd5"/>
              </a:solidFill>
              <a:ln w="12600">
                <a:noFill/>
              </a:ln>
            </c:spPr>
          </c:dPt>
          <c:dLbls>
            <c:dLbl>
              <c:idx val="0"/>
              <c:layout>
                <c:manualLayout>
                  <c:x val="0.00277777777777778"/>
                  <c:y val="0.259259259259259"/>
                </c:manualLayout>
              </c:layout>
              <c:txPr>
                <a:bodyPr wrap="square"/>
                <a:lstStyle/>
                <a:p>
                  <a:pPr>
                    <a:defRPr b="0" sz="900" strike="noStrike" u="none">
                      <a:solidFill>
                        <a:srgbClr val="ffffff"/>
                      </a:solidFill>
                      <a:uFillTx/>
                      <a:latin typeface="Calibri"/>
                    </a:defRPr>
                  </a:pPr>
                </a:p>
              </c:txPr>
              <c:tx>
                <c:rich>
                  <a:bodyPr/>
                  <a:p>
                    <a:fld id="{95390564-1810-4F4A-9B39-D31B8962197E}" type="CELLRANGE">
                      <a:rPr b="0" lang="en-US" sz="900" strike="noStrike" u="none">
                        <a:solidFill>
                          <a:srgbClr val="ffffff"/>
                        </a:solidFill>
                        <a:uFillTx/>
                        <a:latin typeface="Calibri"/>
                      </a:rPr>
                      <a:t>[CELLRANGE]</a:t>
                    </a:fld>
                  </a:p>
                </c:rich>
              </c:tx>
              <c:showLegendKey val="0"/>
              <c:showVal val="0"/>
              <c:showCatName val="0"/>
              <c:showSerName val="0"/>
              <c:showPercent val="0"/>
              <c:separator>; </c:separator>
              <c:extLst>
                <c:ext xmlns:c15="http://schemas.microsoft.com/office/drawing/2012/chart" uri="{CE6537A1-D6FC-4f65-9D91-7224C49458BB}">
                  <c15:showDataLabelsRange val="1"/>
                </c:ext>
              </c:extLst>
            </c:dLbl>
            <c:dLbl>
              <c:idx val="1"/>
              <c:layout>
                <c:manualLayout>
                  <c:x val="-1.0185067526416E-016"/>
                  <c:y val="0.351851851851852"/>
                </c:manualLayout>
              </c:layout>
              <c:txPr>
                <a:bodyPr wrap="square"/>
                <a:lstStyle/>
                <a:p>
                  <a:pPr>
                    <a:defRPr b="0" sz="900" strike="noStrike" u="none">
                      <a:solidFill>
                        <a:srgbClr val="ffffff"/>
                      </a:solidFill>
                      <a:uFillTx/>
                      <a:latin typeface="Calibri"/>
                    </a:defRPr>
                  </a:pPr>
                </a:p>
              </c:txPr>
              <c:tx>
                <c:rich>
                  <a:bodyPr/>
                  <a:p>
                    <a:fld id="{95E15B22-8292-4CC1-B185-104140A97E6C}" type="CELLRANGE">
                      <a:rPr b="0" lang="en-US" sz="900" strike="noStrike" u="none">
                        <a:solidFill>
                          <a:srgbClr val="ffffff"/>
                        </a:solidFill>
                        <a:uFillTx/>
                        <a:latin typeface="Calibri"/>
                      </a:rPr>
                      <a:t>[CELLRANGE]</a:t>
                    </a:fld>
                  </a:p>
                </c:rich>
              </c:tx>
              <c:showLegendKey val="0"/>
              <c:showVal val="0"/>
              <c:showCatName val="0"/>
              <c:showSerName val="0"/>
              <c:showPercent val="0"/>
              <c:separator>; </c:separator>
              <c:extLst>
                <c:ext xmlns:c15="http://schemas.microsoft.com/office/drawing/2012/chart" uri="{CE6537A1-D6FC-4f65-9D91-7224C49458BB}">
                  <c15:showDataLabelsRange val="1"/>
                </c:ext>
              </c:extLst>
            </c:dLbl>
            <c:dLbl>
              <c:idx val="2"/>
              <c:layout>
                <c:manualLayout>
                  <c:x val="-1.0185067526416E-016"/>
                  <c:y val="0.287037037037037"/>
                </c:manualLayout>
              </c:layout>
              <c:txPr>
                <a:bodyPr wrap="square"/>
                <a:lstStyle/>
                <a:p>
                  <a:pPr>
                    <a:defRPr b="0" sz="900" strike="noStrike" u="none">
                      <a:solidFill>
                        <a:srgbClr val="ffffff"/>
                      </a:solidFill>
                      <a:uFillTx/>
                      <a:latin typeface="Calibri"/>
                    </a:defRPr>
                  </a:pPr>
                </a:p>
              </c:txPr>
              <c:tx>
                <c:rich>
                  <a:bodyPr/>
                  <a:p>
                    <a:fld id="{F3D19645-16BA-478F-BE70-C0B199E04972}" type="CELLRANGE">
                      <a:rPr b="0" lang="en-US" sz="900" strike="noStrike" u="none">
                        <a:solidFill>
                          <a:srgbClr val="ffffff"/>
                        </a:solidFill>
                        <a:uFillTx/>
                        <a:latin typeface="Calibri"/>
                      </a:rPr>
                      <a:t>[CELLRANGE]</a:t>
                    </a:fld>
                  </a:p>
                </c:rich>
              </c:tx>
              <c:showLegendKey val="0"/>
              <c:showVal val="0"/>
              <c:showCatName val="0"/>
              <c:showSerName val="0"/>
              <c:showPercent val="0"/>
              <c:separator>; </c:separator>
              <c:extLst>
                <c:ext xmlns:c15="http://schemas.microsoft.com/office/drawing/2012/chart" uri="{CE6537A1-D6FC-4f65-9D91-7224C49458BB}">
                  <c15:showDataLabelsRange val="1"/>
                </c:ext>
              </c:extLst>
            </c:dLbl>
            <c:txPr>
              <a:bodyPr wrap="square"/>
              <a:lstStyle/>
              <a:p>
                <a:pPr>
                  <a:defRPr b="0" sz="900" strike="noStrike" u="none">
                    <a:solidFill>
                      <a:srgbClr val="ffffff"/>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'Basic Pivot '!$H$10:$H$12</c:f>
              <c:strCache>
                <c:ptCount val="3"/>
                <c:pt idx="0">
                  <c:v>In-store</c:v>
                </c:pt>
                <c:pt idx="1">
                  <c:v>Online</c:v>
                </c:pt>
                <c:pt idx="2">
                  <c:v>Outlet</c:v>
                </c:pt>
              </c:strCache>
            </c:strRef>
          </c:cat>
          <c:val>
            <c:numRef>
              <c:f>'Basic Pivot '!$I$10:$I$12</c:f>
              <c:numCache>
                <c:formatCode>_(\$* #,##0.00_);_(\$* \(#,##0.00\);_(\$* \-??_);_(@_)</c:formatCode>
                <c:ptCount val="3"/>
                <c:pt idx="0">
                  <c:v>35664375</c:v>
                </c:pt>
                <c:pt idx="1">
                  <c:v>44965657</c:v>
                </c:pt>
                <c:pt idx="2">
                  <c:v>39536618</c:v>
                </c:pt>
              </c:numCache>
            </c:numRef>
          </c:val>
          <c:extLst>
            <c:ext xmlns:c15="http://schemas.microsoft.com/office/drawing/2012/chart" uri="{02D57815-91ED-43cb-92C2-25804820EDAC}">
              <c15:datalabelsRange>
                <c15:f>'Basic Pivot '!$J$10:$J$12</c15:f>
                <c15:dlblRangeCache>
                  <c:ptCount val="3"/>
                  <c:pt idx="0">
                    <c:v>29.68%</c:v>
                  </c:pt>
                  <c:pt idx="1">
                    <c:v>37.42%</c:v>
                  </c:pt>
                  <c:pt idx="2">
                    <c:v>32.90%</c:v>
                  </c:pt>
                </c15:dlblRangeCache>
              </c15:datalabelsRange>
            </c:ext>
          </c:extLst>
        </c:ser>
        <c:gapWidth val="150"/>
        <c:shape val="box"/>
        <c:axId val="32797520"/>
        <c:axId val="32889077"/>
        <c:axId val="0"/>
      </c:bar3DChart>
      <c:catAx>
        <c:axId val="32797520"/>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32889077"/>
        <c:crosses val="autoZero"/>
        <c:auto val="1"/>
        <c:lblAlgn val="ctr"/>
        <c:lblOffset val="100"/>
        <c:noMultiLvlLbl val="0"/>
      </c:catAx>
      <c:valAx>
        <c:axId val="32889077"/>
        <c:scaling>
          <c:orientation val="minMax"/>
        </c:scaling>
        <c:delete val="0"/>
        <c:axPos val="l"/>
        <c:majorGridlines>
          <c:spPr>
            <a:ln w="9360">
              <a:solidFill>
                <a:srgbClr val="d9d9d9"/>
              </a:solidFill>
              <a:round/>
            </a:ln>
          </c:spPr>
        </c:majorGridlines>
        <c:numFmt formatCode="_(\$* #,##0_);_(\$* \(#,##0\);_(\$* \-_);_(@_)"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32797520"/>
        <c:crosses val="autoZero"/>
        <c:crossBetween val="between"/>
      </c:valAx>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Arial"/>
              </a:rPr>
              <a:t>Products</a:t>
            </a:r>
            <a:r>
              <a:rPr b="1" lang="en-US" sz="1500" spc="99" strike="noStrike" u="none">
                <a:solidFill>
                  <a:srgbClr val="ffffff"/>
                </a:solidFill>
                <a:uFillTx/>
                <a:latin typeface="Arial"/>
              </a:rPr>
              <a:t> sold</a:t>
            </a:r>
          </a:p>
        </c:rich>
      </c:tx>
      <c:overlay val="0"/>
      <c:spPr>
        <a:noFill/>
        <a:ln w="0">
          <a:noFill/>
        </a:ln>
      </c:spPr>
    </c:title>
    <c:autoTitleDeleted val="0"/>
    <c:view3D>
      <c:rotX val="15"/>
      <c:rotY val="20"/>
      <c:rAngAx val="0"/>
      <c:perspective val="30"/>
    </c:view3D>
    <c:floor>
      <c:spPr>
        <a:solidFill>
          <a:srgbClr val="5b9bd5">
            <a:alpha val="30000"/>
          </a:srgbClr>
        </a:solidFill>
        <a:ln w="6480">
          <a:noFill/>
        </a:ln>
      </c:spPr>
    </c:floor>
    <c:sideWall>
      <c:spPr>
        <a:noFill/>
        <a:ln w="6480">
          <a:noFill/>
        </a:ln>
      </c:spPr>
    </c:sideWall>
    <c:backWall>
      <c:spPr>
        <a:noFill/>
        <a:ln w="6480">
          <a:noFill/>
        </a:ln>
      </c:spPr>
    </c:backWall>
    <c:plotArea>
      <c:bar3DChart>
        <c:barDir val="bar"/>
        <c:grouping val="clustered"/>
        <c:varyColors val="0"/>
        <c:ser>
          <c:idx val="0"/>
          <c:order val="0"/>
          <c:spPr>
            <a:solidFill>
              <a:srgbClr val="deebf7"/>
            </a:solidFill>
            <a:ln w="12600">
              <a:noFill/>
            </a:ln>
          </c:spPr>
          <c:invertIfNegative val="0"/>
          <c:dPt>
            <c:idx val="0"/>
            <c:invertIfNegative val="0"/>
            <c:spPr>
              <a:solidFill>
                <a:srgbClr val="deebf7"/>
              </a:solidFill>
              <a:ln w="12600">
                <a:noFill/>
              </a:ln>
            </c:spPr>
          </c:dPt>
          <c:dPt>
            <c:idx val="1"/>
            <c:invertIfNegative val="0"/>
            <c:spPr>
              <a:solidFill>
                <a:srgbClr val="deebf7"/>
              </a:solidFill>
              <a:ln w="12600">
                <a:noFill/>
              </a:ln>
            </c:spPr>
          </c:dPt>
          <c:dPt>
            <c:idx val="2"/>
            <c:invertIfNegative val="0"/>
            <c:spPr>
              <a:solidFill>
                <a:srgbClr val="deebf7"/>
              </a:solidFill>
              <a:ln w="12600">
                <a:noFill/>
              </a:ln>
            </c:spPr>
          </c:dPt>
          <c:dPt>
            <c:idx val="3"/>
            <c:invertIfNegative val="0"/>
            <c:spPr>
              <a:solidFill>
                <a:srgbClr val="deebf7"/>
              </a:solidFill>
              <a:ln w="12600">
                <a:noFill/>
              </a:ln>
            </c:spPr>
          </c:dPt>
          <c:dPt>
            <c:idx val="4"/>
            <c:invertIfNegative val="0"/>
            <c:spPr>
              <a:solidFill>
                <a:srgbClr val="deebf7"/>
              </a:solidFill>
              <a:ln w="12600">
                <a:noFill/>
              </a:ln>
            </c:spPr>
          </c:dPt>
          <c:dPt>
            <c:idx val="5"/>
            <c:invertIfNegative val="0"/>
            <c:spPr>
              <a:solidFill>
                <a:srgbClr val="deebf7"/>
              </a:solidFill>
              <a:ln w="12600">
                <a:noFill/>
              </a:ln>
            </c:spPr>
          </c:dPt>
          <c:dLbls>
            <c:numFmt formatCode="General" sourceLinked="1"/>
            <c:dLbl>
              <c:idx val="0"/>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9040923D-5320-49AC-A20D-C2A5D3625C2A}" type="CELLRANGE">
                      <a:rPr b="0" lang="en-US" sz="900" strike="noStrike" u="none">
                        <a:solidFill>
                          <a:srgbClr val="ffffff"/>
                        </a:solidFill>
                        <a:uFillTx/>
                        <a:latin typeface="Calibri"/>
                      </a:rPr>
                      <a:t>[CELLRANGE]</a:t>
                    </a:fld>
                  </a:p>
                  <a:p>
                    <a:fld id="{A51BA88B-BEC5-433D-B4F4-ED90CE96F396}" type="VALUE">
                      <a:rPr b="0" lang="en-US" sz="900" strike="noStrike" u="none">
                        <a:solidFill>
                          <a:srgbClr val="ffffff"/>
                        </a:solidFill>
                        <a:uFillTx/>
                        <a:latin typeface="Calibri"/>
                      </a:rPr>
                      <a:t>306683</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dLbl>
              <c:idx val="1"/>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E669E568-AF4A-42DE-B06D-2C55EF424D24}" type="CELLRANGE">
                      <a:rPr b="0" lang="en-US" sz="900" strike="noStrike" u="none">
                        <a:solidFill>
                          <a:srgbClr val="ffffff"/>
                        </a:solidFill>
                        <a:uFillTx/>
                        <a:latin typeface="Calibri"/>
                      </a:rPr>
                      <a:t>[CELLRANGE]</a:t>
                    </a:fld>
                  </a:p>
                  <a:p>
                    <a:fld id="{7543D5CF-2D54-4546-B454-90BDA92B2108}" type="VALUE">
                      <a:rPr b="0" lang="en-US" sz="900" strike="noStrike" u="none">
                        <a:solidFill>
                          <a:srgbClr val="ffffff"/>
                        </a:solidFill>
                        <a:uFillTx/>
                        <a:latin typeface="Calibri"/>
                      </a:rPr>
                      <a:t>435526</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dLbl>
              <c:idx val="2"/>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B4D90277-CFE5-4FE9-8806-86D6DD5B9F16}" type="CELLRANGE">
                      <a:rPr b="0" lang="en-US" sz="900" strike="noStrike" u="none">
                        <a:solidFill>
                          <a:srgbClr val="ffffff"/>
                        </a:solidFill>
                        <a:uFillTx/>
                        <a:latin typeface="Calibri"/>
                      </a:rPr>
                      <a:t>[CELLRANGE]</a:t>
                    </a:fld>
                  </a:p>
                  <a:p>
                    <a:fld id="{A12C8B23-5EBA-41B5-9AA8-ABA35DF289BE}" type="VALUE">
                      <a:rPr b="0" lang="en-US" sz="900" strike="noStrike" u="none">
                        <a:solidFill>
                          <a:srgbClr val="ffffff"/>
                        </a:solidFill>
                        <a:uFillTx/>
                        <a:latin typeface="Calibri"/>
                      </a:rPr>
                      <a:t>593320</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dLbl>
              <c:idx val="3"/>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8AEC625C-99A7-4FE4-849A-869ABDD8B880}" type="CELLRANGE">
                      <a:rPr b="0" lang="en-US" sz="900" strike="noStrike" u="none">
                        <a:solidFill>
                          <a:srgbClr val="ffffff"/>
                        </a:solidFill>
                        <a:uFillTx/>
                        <a:latin typeface="Calibri"/>
                      </a:rPr>
                      <a:t>[CELLRANGE]</a:t>
                    </a:fld>
                  </a:p>
                  <a:p>
                    <a:fld id="{952931EB-F874-49A3-8ABB-BA282CBAB42C}" type="VALUE">
                      <a:rPr b="0" lang="en-US" sz="900" strike="noStrike" u="none">
                        <a:solidFill>
                          <a:srgbClr val="ffffff"/>
                        </a:solidFill>
                        <a:uFillTx/>
                        <a:latin typeface="Calibri"/>
                      </a:rPr>
                      <a:t>433827</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dLbl>
              <c:idx val="4"/>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8E7E5B9B-6C8C-4E46-9E68-3D70CD5607F7}" type="CELLRANGE">
                      <a:rPr b="0" lang="en-US" sz="900" strike="noStrike" u="none">
                        <a:solidFill>
                          <a:srgbClr val="ffffff"/>
                        </a:solidFill>
                        <a:uFillTx/>
                        <a:latin typeface="Calibri"/>
                      </a:rPr>
                      <a:t>[CELLRANGE]</a:t>
                    </a:fld>
                  </a:p>
                  <a:p>
                    <a:fld id="{32C64C0A-AFA6-442D-BE51-99F3BE5ECD4F}" type="VALUE">
                      <a:rPr b="0" lang="en-US" sz="900" strike="noStrike" u="none">
                        <a:solidFill>
                          <a:srgbClr val="ffffff"/>
                        </a:solidFill>
                        <a:uFillTx/>
                        <a:latin typeface="Calibri"/>
                      </a:rPr>
                      <a:t>317236</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dLbl>
              <c:idx val="5"/>
              <c:numFmt formatCode="General" sourceLinked="1"/>
              <c:spPr>
                <a:solidFill>
                  <a:srgbClr val="5b9bd5">
                    <a:alpha val="179"/>
                  </a:srgbClr>
                </a:solidFill>
              </c:spPr>
              <c:txPr>
                <a:bodyPr wrap="square"/>
                <a:lstStyle/>
                <a:p>
                  <a:pPr>
                    <a:defRPr b="0" sz="900" strike="noStrike" u="none">
                      <a:solidFill>
                        <a:srgbClr val="ffffff"/>
                      </a:solidFill>
                      <a:uFillTx/>
                      <a:latin typeface="Calibri"/>
                    </a:defRPr>
                  </a:pPr>
                </a:p>
              </c:txPr>
              <c:tx>
                <c:rich>
                  <a:bodyPr/>
                  <a:p>
                    <a:fld id="{130E8ED0-C15F-40FD-879B-0634973227DE}" type="CELLRANGE">
                      <a:rPr b="0" lang="en-US" sz="900" strike="noStrike" u="none">
                        <a:solidFill>
                          <a:srgbClr val="ffffff"/>
                        </a:solidFill>
                        <a:uFillTx/>
                        <a:latin typeface="Calibri"/>
                      </a:rPr>
                      <a:t>[CELLRANGE]</a:t>
                    </a:fld>
                  </a:p>
                  <a:p>
                    <a:fld id="{AA7029C3-F04E-4BD9-94CD-7E84B4D2FF77}" type="VALUE">
                      <a:rPr b="0" lang="en-US" sz="900" strike="noStrike" u="none">
                        <a:solidFill>
                          <a:srgbClr val="ffffff"/>
                        </a:solidFill>
                        <a:uFillTx/>
                        <a:latin typeface="Calibri"/>
                      </a:rPr>
                      <a:t>392269</a:t>
                    </a:fld>
                  </a:p>
                </c:rich>
              </c:tx>
              <c:showLegendKey val="0"/>
              <c:showVal val="1"/>
              <c:showCatName val="0"/>
              <c:showSerName val="0"/>
              <c:showPercent val="0"/>
              <c:separator>
</c:separator>
              <c:extLst>
                <c:ext xmlns:c15="http://schemas.microsoft.com/office/drawing/2012/chart" uri="{CE6537A1-D6FC-4f65-9D91-7224C49458BB}">
                  <c15:showDataLabelsRange val="1"/>
                </c:ext>
              </c:extLst>
            </c:dLbl>
            <c:spPr>
              <a:solidFill>
                <a:srgbClr val="5b9bd5">
                  <a:alpha val="179"/>
                </a:srgbClr>
              </a:solidFill>
            </c:spPr>
            <c:txPr>
              <a:bodyPr wrap="square"/>
              <a:lstStyle/>
              <a:p>
                <a:pPr>
                  <a:defRPr b="0"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'Basic Pivot '!$N$16:$N$21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'Basic Pivot '!$O$16:$O$21</c:f>
              <c:numCache>
                <c:formatCode>General</c:formatCode>
                <c:ptCount val="6"/>
                <c:pt idx="0">
                  <c:v>306683</c:v>
                </c:pt>
                <c:pt idx="1">
                  <c:v>435526</c:v>
                </c:pt>
                <c:pt idx="2">
                  <c:v>593320</c:v>
                </c:pt>
                <c:pt idx="3">
                  <c:v>433827</c:v>
                </c:pt>
                <c:pt idx="4">
                  <c:v>317236</c:v>
                </c:pt>
                <c:pt idx="5">
                  <c:v>392269</c:v>
                </c:pt>
              </c:numCache>
            </c:numRef>
          </c:val>
          <c:extLst>
            <c:ext xmlns:c15="http://schemas.microsoft.com/office/drawing/2012/chart" uri="{02D57815-91ED-43cb-92C2-25804820EDAC}">
              <c15:datalabelsRange>
                <c15:f>'Basic Pivot '!$P$16:$P$21</c15:f>
                <c15:dlblRangeCache>
                  <c:ptCount val="6"/>
                  <c:pt idx="0">
                    <c:v>12.37%</c:v>
                  </c:pt>
                  <c:pt idx="1">
                    <c:v>17.57%</c:v>
                  </c:pt>
                  <c:pt idx="2">
                    <c:v>23.94%</c:v>
                  </c:pt>
                  <c:pt idx="3">
                    <c:v>17.50%</c:v>
                  </c:pt>
                  <c:pt idx="4">
                    <c:v>12.80%</c:v>
                  </c:pt>
                  <c:pt idx="5">
                    <c:v>15.82%</c:v>
                  </c:pt>
                </c15:dlblRangeCache>
              </c15:datalabelsRange>
            </c:ext>
          </c:extLst>
        </c:ser>
        <c:gapWidth val="154"/>
        <c:shape val="box"/>
        <c:axId val="35388588"/>
        <c:axId val="62692035"/>
        <c:axId val="0"/>
      </c:bar3DChart>
      <c:catAx>
        <c:axId val="35388588"/>
        <c:scaling>
          <c:orientation val="minMax"/>
        </c:scaling>
        <c:delete val="0"/>
        <c:axPos val="b"/>
        <c:majorGridlines>
          <c:spPr>
            <a:ln w="9360">
              <a:solidFill>
                <a:srgbClr val="ffffff"/>
              </a:solidFill>
              <a:round/>
            </a:ln>
          </c:spPr>
        </c:majorGridlines>
        <c:numFmt formatCode="General" sourceLinked="0"/>
        <c:majorTickMark val="none"/>
        <c:minorTickMark val="none"/>
        <c:tickLblPos val="nextTo"/>
        <c:spPr>
          <a:ln w="6480">
            <a:noFill/>
          </a:ln>
        </c:spPr>
        <c:txPr>
          <a:bodyPr/>
          <a:lstStyle/>
          <a:p>
            <a:pPr>
              <a:defRPr b="0" sz="900" spc="150" strike="noStrike" u="none">
                <a:solidFill>
                  <a:srgbClr val="ffffff"/>
                </a:solidFill>
                <a:uFillTx/>
                <a:latin typeface="Calibri"/>
              </a:defRPr>
            </a:pPr>
          </a:p>
        </c:txPr>
        <c:crossAx val="62692035"/>
        <c:crosses val="autoZero"/>
        <c:auto val="1"/>
        <c:lblAlgn val="ctr"/>
        <c:lblOffset val="100"/>
        <c:noMultiLvlLbl val="0"/>
      </c:catAx>
      <c:valAx>
        <c:axId val="62692035"/>
        <c:scaling>
          <c:orientation val="minMax"/>
        </c:scaling>
        <c:delete val="0"/>
        <c:axPos val="l"/>
        <c:numFmt formatCode="General"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35388588"/>
        <c:crosses val="autoZero"/>
        <c:crossBetween val="between"/>
      </c:valAx>
    </c:plotArea>
    <c:plotVisOnly val="1"/>
    <c:dispBlanksAs val="gap"/>
  </c:chart>
  <c:spPr>
    <a:solidFill>
      <a:srgbClr val="5b9bd5"/>
    </a:solidFill>
    <a:ln w="9360">
      <a:solidFill>
        <a:srgbClr val="5b9bd5"/>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500" spc="99" strike="noStrike" u="none">
                <a:solidFill>
                  <a:srgbClr val="ffffff"/>
                </a:solidFill>
                <a:uFillTx/>
                <a:latin typeface="Calibri"/>
              </a:rPr>
              <a:t>Total Adidas sales by month</a:t>
            </a:r>
          </a:p>
        </c:rich>
      </c:tx>
      <c:overlay val="0"/>
      <c:spPr>
        <a:noFill/>
        <a:ln w="0">
          <a:noFill/>
        </a:ln>
      </c:spPr>
    </c:title>
    <c:autoTitleDeleted val="0"/>
    <c:plotArea>
      <c:lineChart>
        <c:grouping val="standard"/>
        <c:varyColors val="0"/>
        <c:ser>
          <c:idx val="0"/>
          <c:order val="0"/>
          <c:spPr>
            <a:solidFill>
              <a:srgbClr val="ffffff"/>
            </a:solidFill>
            <a:ln cap="rnd" w="34920">
              <a:solidFill>
                <a:srgbClr val="ffffff"/>
              </a:solidFill>
              <a:round/>
            </a:ln>
          </c:spPr>
          <c:marker>
            <c:symbol val="none"/>
          </c:marker>
          <c:dLbls>
            <c:txPr>
              <a:bodyPr wrap="square"/>
              <a:lstStyle/>
              <a:p>
                <a:pPr>
                  <a:defRPr b="0" sz="1000" strike="noStrike" u="none">
                    <a:solidFill>
                      <a:srgbClr val="000000"/>
                    </a:solidFill>
                    <a:uFillTx/>
                    <a:latin typeface="Calibri"/>
                  </a:defRPr>
                </a:pPr>
              </a:p>
            </c:txPr>
            <c:dLblPos val="r"/>
            <c:showLegendKey val="0"/>
            <c:showVal val="0"/>
            <c:showCatName val="0"/>
            <c:showSerName val="0"/>
            <c:showPercent val="0"/>
            <c:separator>; </c:separator>
            <c:showLeaderLines val="1"/>
            <c:leaderLines>
              <c:spPr>
                <a:ln cap="rnd" w="34920">
                  <a:solidFill>
                    <a:srgbClr val="000000"/>
                  </a:solidFill>
                </a:ln>
              </c:spPr>
            </c:leaderLines>
            <c:extLst>
              <c:ext xmlns:c15="http://schemas.microsoft.com/office/drawing/2012/chart" uri="{CE6537A1-D6FC-4f65-9D91-7224C49458BB}">
                <c15:showLeaderLines val="1"/>
              </c:ext>
            </c:extLst>
          </c:dLbls>
          <c:trendline>
            <c:spPr>
              <a:ln cap="rnd" w="28440">
                <a:solidFill>
                  <a:srgbClr val="ffffff">
                    <a:alpha val="50000"/>
                  </a:srgbClr>
                </a:solidFill>
                <a:round/>
              </a:ln>
            </c:spPr>
            <c:trendlineType val="linear"/>
            <c:forward val="0"/>
            <c:backward val="0"/>
            <c:dispRSqr val="0"/>
            <c:dispEq val="0"/>
          </c:trendline>
          <c:cat>
            <c:multiLvlStrRef>
              <c:f>'Basic Pivot '!$S$1:$T$24</c:f>
              <c:multiLvlStrCache>
                <c:ptCount val="24"/>
                <c:lvl>
                  <c:pt idx="0">
                    <c:v>Jan </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'Basic Pivot '!$U$1:$U$24</c:f>
              <c:numCache>
                <c:formatCode>\$#,##0.00,,\m</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ser>
        <c:hiLowLines>
          <c:spPr>
            <a:ln w="0">
              <a:noFill/>
            </a:ln>
          </c:spPr>
        </c:hiLowLines>
        <c:marker val="0"/>
        <c:axId val="56132937"/>
        <c:axId val="39348158"/>
      </c:lineChart>
      <c:catAx>
        <c:axId val="56132937"/>
        <c:scaling>
          <c:orientation val="minMax"/>
        </c:scaling>
        <c:delete val="0"/>
        <c:axPos val="b"/>
        <c:numFmt formatCode="General" sourceLinked="0"/>
        <c:majorTickMark val="none"/>
        <c:minorTickMark val="none"/>
        <c:tickLblPos val="nextTo"/>
        <c:spPr>
          <a:ln w="12600">
            <a:solidFill>
              <a:srgbClr val="ffffff"/>
            </a:solidFill>
            <a:round/>
          </a:ln>
        </c:spPr>
        <c:txPr>
          <a:bodyPr/>
          <a:lstStyle/>
          <a:p>
            <a:pPr>
              <a:defRPr b="0" sz="900" spc="99" strike="noStrike" u="none">
                <a:solidFill>
                  <a:srgbClr val="ffffff"/>
                </a:solidFill>
                <a:uFillTx/>
                <a:latin typeface="Calibri"/>
              </a:defRPr>
            </a:pPr>
          </a:p>
        </c:txPr>
        <c:crossAx val="39348158"/>
        <c:crosses val="autoZero"/>
        <c:auto val="1"/>
        <c:lblAlgn val="ctr"/>
        <c:lblOffset val="100"/>
        <c:noMultiLvlLbl val="0"/>
      </c:catAx>
      <c:valAx>
        <c:axId val="39348158"/>
        <c:scaling>
          <c:orientation val="minMax"/>
        </c:scaling>
        <c:delete val="0"/>
        <c:axPos val="l"/>
        <c:numFmt formatCode="\$#,##0.00,,\m" sourceLinked="0"/>
        <c:majorTickMark val="none"/>
        <c:minorTickMark val="none"/>
        <c:tickLblPos val="nextTo"/>
        <c:spPr>
          <a:ln w="6480">
            <a:noFill/>
          </a:ln>
        </c:spPr>
        <c:txPr>
          <a:bodyPr/>
          <a:lstStyle/>
          <a:p>
            <a:pPr>
              <a:defRPr b="0" sz="900" strike="noStrike" u="none">
                <a:solidFill>
                  <a:srgbClr val="ffffff"/>
                </a:solidFill>
                <a:uFillTx/>
                <a:latin typeface="Calibri"/>
              </a:defRPr>
            </a:pPr>
          </a:p>
        </c:txPr>
        <c:crossAx val="56132937"/>
        <c:crosses val="autoZero"/>
        <c:crossBetween val="between"/>
      </c:valAx>
      <c:spPr>
        <a:noFill/>
        <a:ln w="0">
          <a:noFill/>
        </a:ln>
      </c:spPr>
    </c:plotArea>
    <c:plotVisOnly val="1"/>
    <c:dispBlanksAs val="gap"/>
  </c:chart>
  <c:spPr>
    <a:solidFill>
      <a:srgbClr val="5b9bd5"/>
    </a:solidFill>
    <a:ln w="9360">
      <a:solidFill>
        <a:srgbClr val="5b9bd5"/>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Arial"/>
              </a:rPr>
              <a:t>Retailers sales volume by month</a:t>
            </a:r>
          </a:p>
        </c:rich>
      </c:tx>
      <c:overlay val="0"/>
      <c:spPr>
        <a:noFill/>
        <a:ln w="0">
          <a:noFill/>
        </a:ln>
      </c:spPr>
    </c:title>
    <c:autoTitleDeleted val="0"/>
    <c:plotArea>
      <c:layout>
        <c:manualLayout>
          <c:layoutTarget val="inner"/>
          <c:xMode val="edge"/>
          <c:yMode val="edge"/>
          <c:x val="0.0580654791521544"/>
          <c:y val="0.204940617577197"/>
          <c:w val="0.917155935914021"/>
          <c:h val="0.663372921615202"/>
        </c:manualLayout>
      </c:layout>
      <c:barChart>
        <c:barDir val="col"/>
        <c:grouping val="clustered"/>
        <c:varyColors val="0"/>
        <c:ser>
          <c:idx val="0"/>
          <c:order val="0"/>
          <c:tx>
            <c:strRef>
              <c:f>'Retailer Pivot'!$G$1</c:f>
              <c:strCache>
                <c:ptCount val="1"/>
                <c:pt idx="0">
                  <c:v>Amazon</c:v>
                </c:pt>
              </c:strCache>
            </c:strRef>
          </c:tx>
          <c:spPr>
            <a:noFill/>
            <a:ln w="9360">
              <a:solidFill>
                <a:srgbClr val="5b9bd5"/>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Pivot'!$G$2:$G$25</c:f>
              <c:numCache>
                <c:formatCode>\$#,##0.00,,\m</c:formatCode>
                <c:ptCount val="24"/>
                <c:pt idx="12">
                  <c:v>517241</c:v>
                </c:pt>
                <c:pt idx="13">
                  <c:v>609131</c:v>
                </c:pt>
                <c:pt idx="14">
                  <c:v>542016</c:v>
                </c:pt>
                <c:pt idx="15">
                  <c:v>515112</c:v>
                </c:pt>
                <c:pt idx="16">
                  <c:v>826771</c:v>
                </c:pt>
                <c:pt idx="17">
                  <c:v>980773</c:v>
                </c:pt>
                <c:pt idx="18">
                  <c:v>1117017</c:v>
                </c:pt>
                <c:pt idx="19">
                  <c:v>1002686</c:v>
                </c:pt>
                <c:pt idx="20">
                  <c:v>755593</c:v>
                </c:pt>
                <c:pt idx="21">
                  <c:v>832885</c:v>
                </c:pt>
                <c:pt idx="22">
                  <c:v>1143180</c:v>
                </c:pt>
                <c:pt idx="23">
                  <c:v>1254582</c:v>
                </c:pt>
              </c:numCache>
            </c:numRef>
          </c:val>
        </c:ser>
        <c:ser>
          <c:idx val="1"/>
          <c:order val="1"/>
          <c:tx>
            <c:strRef>
              <c:f>'Retailer Pivot'!$H$1</c:f>
              <c:strCache>
                <c:ptCount val="1"/>
                <c:pt idx="0">
                  <c:v>Foot Locker</c:v>
                </c:pt>
              </c:strCache>
            </c:strRef>
          </c:tx>
          <c:spPr>
            <a:noFill/>
            <a:ln w="9360">
              <a:solidFill>
                <a:srgbClr val="ed7d31"/>
              </a:solidFill>
              <a:round/>
            </a:ln>
          </c:spPr>
          <c:invertIfNegative val="0"/>
          <c:dPt>
            <c:idx val="0"/>
            <c:invertIfNegative val="0"/>
            <c:spPr>
              <a:noFill/>
              <a:ln w="9360">
                <a:solidFill>
                  <a:srgbClr val="ed7d31"/>
                </a:solidFill>
                <a:round/>
              </a:ln>
            </c:spPr>
          </c:dPt>
          <c:dPt>
            <c:idx val="2"/>
            <c:invertIfNegative val="0"/>
            <c:spPr>
              <a:noFill/>
              <a:ln w="9360">
                <a:solidFill>
                  <a:srgbClr val="ed7d31"/>
                </a:solidFill>
                <a:round/>
              </a:ln>
            </c:spPr>
          </c:dPt>
          <c:dPt>
            <c:idx val="18"/>
            <c:invertIfNegative val="0"/>
            <c:spPr>
              <a:noFill/>
              <a:ln w="9360">
                <a:solidFill>
                  <a:srgbClr val="ed7d31"/>
                </a:solidFill>
                <a:round/>
              </a:ln>
            </c:spPr>
          </c:dPt>
          <c:dPt>
            <c:idx val="23"/>
            <c:invertIfNegative val="0"/>
            <c:spPr>
              <a:noFill/>
              <a:ln w="9360">
                <a:solidFill>
                  <a:srgbClr val="ed7d31"/>
                </a:solidFill>
                <a:round/>
              </a:ln>
            </c:spPr>
          </c:dPt>
          <c:dLbls>
            <c:dLbl>
              <c:idx val="0"/>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2"/>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18"/>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23"/>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Pivot'!$H$2:$H$25</c:f>
              <c:numCache>
                <c:formatCode>\$#,##0.00,,\m</c:formatCode>
                <c:ptCount val="24"/>
                <c:pt idx="0">
                  <c:v>1399680</c:v>
                </c:pt>
                <c:pt idx="1">
                  <c:v>714912</c:v>
                </c:pt>
                <c:pt idx="2">
                  <c:v>1470219</c:v>
                </c:pt>
                <c:pt idx="3">
                  <c:v>98112</c:v>
                </c:pt>
                <c:pt idx="4">
                  <c:v>137761</c:v>
                </c:pt>
                <c:pt idx="7">
                  <c:v>778120</c:v>
                </c:pt>
                <c:pt idx="8">
                  <c:v>296177</c:v>
                </c:pt>
                <c:pt idx="9">
                  <c:v>153373</c:v>
                </c:pt>
                <c:pt idx="10">
                  <c:v>372083</c:v>
                </c:pt>
                <c:pt idx="11">
                  <c:v>328443</c:v>
                </c:pt>
                <c:pt idx="12">
                  <c:v>1416346</c:v>
                </c:pt>
                <c:pt idx="13">
                  <c:v>1266129</c:v>
                </c:pt>
                <c:pt idx="14">
                  <c:v>1098400</c:v>
                </c:pt>
                <c:pt idx="15">
                  <c:v>1046277</c:v>
                </c:pt>
                <c:pt idx="16">
                  <c:v>1666479</c:v>
                </c:pt>
                <c:pt idx="17">
                  <c:v>2926524</c:v>
                </c:pt>
                <c:pt idx="18">
                  <c:v>3309411</c:v>
                </c:pt>
                <c:pt idx="19">
                  <c:v>2284198</c:v>
                </c:pt>
                <c:pt idx="20">
                  <c:v>1054530</c:v>
                </c:pt>
                <c:pt idx="21">
                  <c:v>1391990</c:v>
                </c:pt>
                <c:pt idx="22">
                  <c:v>2303504</c:v>
                </c:pt>
                <c:pt idx="23">
                  <c:v>3512277</c:v>
                </c:pt>
              </c:numCache>
            </c:numRef>
          </c:val>
        </c:ser>
        <c:ser>
          <c:idx val="2"/>
          <c:order val="2"/>
          <c:tx>
            <c:strRef>
              <c:f>'Retailer Pivot'!$I$1</c:f>
              <c:strCache>
                <c:ptCount val="1"/>
                <c:pt idx="0">
                  <c:v>Kohl's</c:v>
                </c:pt>
              </c:strCache>
            </c:strRef>
          </c:tx>
          <c:spPr>
            <a:noFill/>
            <a:ln w="9360">
              <a:solidFill>
                <a:srgbClr val="a5a5a5"/>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a5a5a5"/>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Pivot'!$I$2:$I$25</c:f>
              <c:numCache>
                <c:formatCode>\$#,##0.00,,\m</c:formatCode>
                <c:ptCount val="24"/>
                <c:pt idx="11">
                  <c:v>92503</c:v>
                </c:pt>
                <c:pt idx="12">
                  <c:v>1182285</c:v>
                </c:pt>
                <c:pt idx="13">
                  <c:v>1383420</c:v>
                </c:pt>
                <c:pt idx="14">
                  <c:v>1324979</c:v>
                </c:pt>
                <c:pt idx="15">
                  <c:v>1726194</c:v>
                </c:pt>
                <c:pt idx="16">
                  <c:v>2411759</c:v>
                </c:pt>
                <c:pt idx="17">
                  <c:v>750704</c:v>
                </c:pt>
                <c:pt idx="18">
                  <c:v>842411</c:v>
                </c:pt>
                <c:pt idx="19">
                  <c:v>819066</c:v>
                </c:pt>
                <c:pt idx="20">
                  <c:v>626186</c:v>
                </c:pt>
                <c:pt idx="21">
                  <c:v>586397</c:v>
                </c:pt>
                <c:pt idx="22">
                  <c:v>790890</c:v>
                </c:pt>
                <c:pt idx="23">
                  <c:v>975659</c:v>
                </c:pt>
              </c:numCache>
            </c:numRef>
          </c:val>
        </c:ser>
        <c:ser>
          <c:idx val="3"/>
          <c:order val="3"/>
          <c:tx>
            <c:strRef>
              <c:f>'Retailer Pivot'!$J$1</c:f>
              <c:strCache>
                <c:ptCount val="1"/>
                <c:pt idx="0">
                  <c:v>Walmart</c:v>
                </c:pt>
              </c:strCache>
            </c:strRef>
          </c:tx>
          <c:spPr>
            <a:noFill/>
            <a:ln w="9360">
              <a:solidFill>
                <a:srgbClr val="ffc000"/>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ffc000"/>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Pivot'!$J$2:$J$25</c:f>
              <c:numCache>
                <c:formatCode>\$#,##0.00,,\m</c:formatCode>
                <c:ptCount val="24"/>
                <c:pt idx="3">
                  <c:v>1228842</c:v>
                </c:pt>
                <c:pt idx="4">
                  <c:v>633473</c:v>
                </c:pt>
                <c:pt idx="6">
                  <c:v>106040</c:v>
                </c:pt>
                <c:pt idx="7">
                  <c:v>1155962</c:v>
                </c:pt>
                <c:pt idx="8">
                  <c:v>866702</c:v>
                </c:pt>
                <c:pt idx="9">
                  <c:v>712956</c:v>
                </c:pt>
                <c:pt idx="13">
                  <c:v>37695</c:v>
                </c:pt>
                <c:pt idx="14">
                  <c:v>67052</c:v>
                </c:pt>
                <c:pt idx="15">
                  <c:v>297151</c:v>
                </c:pt>
                <c:pt idx="16">
                  <c:v>388945</c:v>
                </c:pt>
                <c:pt idx="17">
                  <c:v>695474</c:v>
                </c:pt>
                <c:pt idx="18">
                  <c:v>1099799</c:v>
                </c:pt>
                <c:pt idx="19">
                  <c:v>1057046</c:v>
                </c:pt>
                <c:pt idx="20">
                  <c:v>686844</c:v>
                </c:pt>
                <c:pt idx="21">
                  <c:v>554362</c:v>
                </c:pt>
                <c:pt idx="22">
                  <c:v>588604</c:v>
                </c:pt>
                <c:pt idx="23">
                  <c:v>329138</c:v>
                </c:pt>
              </c:numCache>
            </c:numRef>
          </c:val>
        </c:ser>
        <c:ser>
          <c:idx val="4"/>
          <c:order val="4"/>
          <c:tx>
            <c:strRef>
              <c:f>'Retailer Pivot'!$K$1</c:f>
              <c:strCache>
                <c:ptCount val="1"/>
                <c:pt idx="0">
                  <c:v>Sports Direct</c:v>
                </c:pt>
              </c:strCache>
            </c:strRef>
          </c:tx>
          <c:spPr>
            <a:noFill/>
            <a:ln w="9360">
              <a:solidFill>
                <a:srgbClr val="4472c4"/>
              </a:solidFill>
              <a:round/>
            </a:ln>
          </c:spPr>
          <c:invertIfNegative val="0"/>
          <c:dPt>
            <c:idx val="20"/>
            <c:invertIfNegative val="0"/>
            <c:spPr>
              <a:noFill/>
              <a:ln w="9360">
                <a:solidFill>
                  <a:srgbClr val="4472c4"/>
                </a:solidFill>
                <a:round/>
              </a:ln>
            </c:spPr>
          </c:dPt>
          <c:dLbls>
            <c:dLbl>
              <c:idx val="20"/>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4472c4"/>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Pivot'!$K$2:$K$25</c:f>
              <c:numCache>
                <c:formatCode>\$#,##0.00,,\m</c:formatCode>
                <c:ptCount val="24"/>
                <c:pt idx="4">
                  <c:v>263485</c:v>
                </c:pt>
                <c:pt idx="6">
                  <c:v>473973</c:v>
                </c:pt>
                <c:pt idx="7">
                  <c:v>365618</c:v>
                </c:pt>
                <c:pt idx="8">
                  <c:v>323035</c:v>
                </c:pt>
                <c:pt idx="9">
                  <c:v>562240</c:v>
                </c:pt>
                <c:pt idx="12">
                  <c:v>956209</c:v>
                </c:pt>
                <c:pt idx="13">
                  <c:v>869131</c:v>
                </c:pt>
                <c:pt idx="14">
                  <c:v>1319212</c:v>
                </c:pt>
                <c:pt idx="15">
                  <c:v>1929578</c:v>
                </c:pt>
                <c:pt idx="16">
                  <c:v>1847135</c:v>
                </c:pt>
                <c:pt idx="17">
                  <c:v>1216331</c:v>
                </c:pt>
                <c:pt idx="18">
                  <c:v>1467848</c:v>
                </c:pt>
                <c:pt idx="19">
                  <c:v>2680836</c:v>
                </c:pt>
                <c:pt idx="20">
                  <c:v>4005860</c:v>
                </c:pt>
                <c:pt idx="21">
                  <c:v>2743672</c:v>
                </c:pt>
                <c:pt idx="22">
                  <c:v>1542068</c:v>
                </c:pt>
                <c:pt idx="23">
                  <c:v>2050391</c:v>
                </c:pt>
              </c:numCache>
            </c:numRef>
          </c:val>
        </c:ser>
        <c:ser>
          <c:idx val="5"/>
          <c:order val="5"/>
          <c:tx>
            <c:strRef>
              <c:f>'Retailer Pivot'!$L$1</c:f>
              <c:strCache>
                <c:ptCount val="1"/>
                <c:pt idx="0">
                  <c:v>West Gear</c:v>
                </c:pt>
              </c:strCache>
            </c:strRef>
          </c:tx>
          <c:spPr>
            <a:noFill/>
            <a:ln w="9360">
              <a:solidFill>
                <a:srgbClr val="70ad47"/>
              </a:solidFill>
              <a:round/>
            </a:ln>
          </c:spPr>
          <c:invertIfNegative val="0"/>
          <c:dPt>
            <c:idx val="0"/>
            <c:invertIfNegative val="0"/>
            <c:spPr>
              <a:noFill/>
              <a:ln w="9360">
                <a:solidFill>
                  <a:srgbClr val="70ad47"/>
                </a:solidFill>
                <a:round/>
              </a:ln>
            </c:spPr>
          </c:dPt>
          <c:dPt>
            <c:idx val="1"/>
            <c:invertIfNegative val="0"/>
            <c:spPr>
              <a:noFill/>
              <a:ln w="9360">
                <a:solidFill>
                  <a:srgbClr val="70ad47"/>
                </a:solidFill>
                <a:round/>
              </a:ln>
            </c:spPr>
          </c:dPt>
          <c:dPt>
            <c:idx val="2"/>
            <c:invertIfNegative val="0"/>
            <c:spPr>
              <a:noFill/>
              <a:ln w="9360">
                <a:solidFill>
                  <a:srgbClr val="70ad47"/>
                </a:solidFill>
                <a:round/>
              </a:ln>
            </c:spPr>
          </c:dPt>
          <c:dPt>
            <c:idx val="3"/>
            <c:invertIfNegative val="0"/>
            <c:spPr>
              <a:noFill/>
              <a:ln w="9360">
                <a:solidFill>
                  <a:srgbClr val="70ad47"/>
                </a:solidFill>
                <a:round/>
              </a:ln>
            </c:spPr>
          </c:dPt>
          <c:dPt>
            <c:idx val="4"/>
            <c:invertIfNegative val="0"/>
            <c:spPr>
              <a:noFill/>
              <a:ln w="9360">
                <a:solidFill>
                  <a:srgbClr val="70ad47"/>
                </a:solidFill>
                <a:round/>
              </a:ln>
            </c:spPr>
          </c:dPt>
          <c:dPt>
            <c:idx val="5"/>
            <c:invertIfNegative val="0"/>
            <c:spPr>
              <a:noFill/>
              <a:ln w="9360">
                <a:solidFill>
                  <a:srgbClr val="70ad47"/>
                </a:solidFill>
                <a:round/>
              </a:ln>
            </c:spPr>
          </c:dPt>
          <c:dPt>
            <c:idx val="6"/>
            <c:invertIfNegative val="0"/>
            <c:spPr>
              <a:noFill/>
              <a:ln w="9360">
                <a:solidFill>
                  <a:srgbClr val="70ad47"/>
                </a:solidFill>
                <a:round/>
              </a:ln>
            </c:spPr>
          </c:dPt>
          <c:dPt>
            <c:idx val="7"/>
            <c:invertIfNegative val="0"/>
            <c:spPr>
              <a:noFill/>
              <a:ln w="9360">
                <a:solidFill>
                  <a:srgbClr val="70ad47"/>
                </a:solidFill>
                <a:round/>
              </a:ln>
            </c:spPr>
          </c:dPt>
          <c:dPt>
            <c:idx val="8"/>
            <c:invertIfNegative val="0"/>
            <c:spPr>
              <a:noFill/>
              <a:ln w="9360">
                <a:solidFill>
                  <a:srgbClr val="70ad47"/>
                </a:solidFill>
                <a:round/>
              </a:ln>
            </c:spPr>
          </c:dPt>
          <c:dPt>
            <c:idx val="9"/>
            <c:invertIfNegative val="0"/>
            <c:spPr>
              <a:noFill/>
              <a:ln w="9360">
                <a:solidFill>
                  <a:srgbClr val="70ad47"/>
                </a:solidFill>
                <a:round/>
              </a:ln>
            </c:spPr>
          </c:dPt>
          <c:dPt>
            <c:idx val="10"/>
            <c:invertIfNegative val="0"/>
            <c:spPr>
              <a:noFill/>
              <a:ln w="9360">
                <a:solidFill>
                  <a:srgbClr val="70ad47"/>
                </a:solidFill>
                <a:round/>
              </a:ln>
            </c:spPr>
          </c:dPt>
          <c:dPt>
            <c:idx val="11"/>
            <c:invertIfNegative val="0"/>
            <c:spPr>
              <a:noFill/>
              <a:ln w="9360">
                <a:solidFill>
                  <a:srgbClr val="70ad47"/>
                </a:solidFill>
                <a:round/>
              </a:ln>
            </c:spPr>
          </c:dPt>
          <c:dPt>
            <c:idx val="12"/>
            <c:invertIfNegative val="0"/>
            <c:spPr>
              <a:noFill/>
              <a:ln w="9360">
                <a:solidFill>
                  <a:srgbClr val="70ad47"/>
                </a:solidFill>
                <a:round/>
              </a:ln>
            </c:spPr>
          </c:dPt>
          <c:dPt>
            <c:idx val="13"/>
            <c:invertIfNegative val="0"/>
            <c:spPr>
              <a:noFill/>
              <a:ln w="9360">
                <a:solidFill>
                  <a:srgbClr val="70ad47"/>
                </a:solidFill>
                <a:round/>
              </a:ln>
            </c:spPr>
          </c:dPt>
          <c:dPt>
            <c:idx val="14"/>
            <c:invertIfNegative val="0"/>
            <c:spPr>
              <a:noFill/>
              <a:ln w="9360">
                <a:solidFill>
                  <a:srgbClr val="70ad47"/>
                </a:solidFill>
                <a:round/>
              </a:ln>
            </c:spPr>
          </c:dPt>
          <c:dPt>
            <c:idx val="15"/>
            <c:invertIfNegative val="0"/>
            <c:spPr>
              <a:noFill/>
              <a:ln w="9360">
                <a:solidFill>
                  <a:srgbClr val="70ad47"/>
                </a:solidFill>
                <a:round/>
              </a:ln>
            </c:spPr>
          </c:dPt>
          <c:dPt>
            <c:idx val="16"/>
            <c:invertIfNegative val="0"/>
            <c:spPr>
              <a:noFill/>
              <a:ln w="9360">
                <a:solidFill>
                  <a:srgbClr val="70ad47"/>
                </a:solidFill>
                <a:round/>
              </a:ln>
            </c:spPr>
          </c:dPt>
          <c:dPt>
            <c:idx val="17"/>
            <c:invertIfNegative val="0"/>
            <c:spPr>
              <a:noFill/>
              <a:ln w="9360">
                <a:solidFill>
                  <a:srgbClr val="70ad47"/>
                </a:solidFill>
                <a:round/>
              </a:ln>
            </c:spPr>
          </c:dPt>
          <c:dPt>
            <c:idx val="18"/>
            <c:invertIfNegative val="0"/>
            <c:spPr>
              <a:noFill/>
              <a:ln w="9360">
                <a:solidFill>
                  <a:srgbClr val="70ad47"/>
                </a:solidFill>
                <a:round/>
              </a:ln>
            </c:spPr>
          </c:dPt>
          <c:dPt>
            <c:idx val="19"/>
            <c:invertIfNegative val="0"/>
            <c:spPr>
              <a:noFill/>
              <a:ln w="9360">
                <a:solidFill>
                  <a:srgbClr val="70ad47"/>
                </a:solidFill>
                <a:round/>
              </a:ln>
            </c:spPr>
          </c:dPt>
          <c:dPt>
            <c:idx val="20"/>
            <c:invertIfNegative val="0"/>
            <c:spPr>
              <a:noFill/>
              <a:ln w="9360">
                <a:solidFill>
                  <a:srgbClr val="70ad47"/>
                </a:solidFill>
                <a:round/>
              </a:ln>
            </c:spPr>
          </c:dPt>
          <c:dPt>
            <c:idx val="21"/>
            <c:invertIfNegative val="0"/>
            <c:spPr>
              <a:noFill/>
              <a:ln w="9360">
                <a:solidFill>
                  <a:srgbClr val="70ad47"/>
                </a:solidFill>
                <a:round/>
              </a:ln>
            </c:spPr>
          </c:dPt>
          <c:dPt>
            <c:idx val="22"/>
            <c:invertIfNegative val="0"/>
            <c:spPr>
              <a:noFill/>
              <a:ln w="9360">
                <a:solidFill>
                  <a:srgbClr val="70ad47"/>
                </a:solidFill>
                <a:round/>
              </a:ln>
            </c:spPr>
          </c:dPt>
          <c:dPt>
            <c:idx val="23"/>
            <c:invertIfNegative val="0"/>
            <c:spPr>
              <a:noFill/>
              <a:ln w="9360">
                <a:solidFill>
                  <a:srgbClr val="70ad47"/>
                </a:solidFill>
                <a:round/>
              </a:ln>
            </c:spPr>
          </c:dPt>
          <c:dLbls>
            <c:dLbl>
              <c:idx val="0"/>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2"/>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3"/>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4"/>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5"/>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6"/>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7"/>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8"/>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9"/>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0"/>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1"/>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2"/>
              <c:numFmt formatCode="\$#,##0.00,,\m"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13"/>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4"/>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5"/>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6"/>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7"/>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8"/>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19"/>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20"/>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21"/>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22"/>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dLbl>
              <c:idx val="23"/>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70ad47"/>
                  </a:solidFill>
                </a:ln>
              </c:spPr>
            </c:leaderLines>
            <c:extLst>
              <c:ext xmlns:c15="http://schemas.microsoft.com/office/drawing/2012/chart" uri="{CE6537A1-D6FC-4f65-9D91-7224C49458BB}">
                <c15:showLeaderLines val="1"/>
              </c:ext>
            </c:extLst>
          </c:dLbls>
          <c:cat>
            <c:multiLvlStrRef>
              <c:f>'Retailer Pivot'!$E$2:$F$25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'Retailer Pivot'!$L$2:$L$25</c:f>
              <c:numCache>
                <c:formatCode>\$#,##0.00,,\m</c:formatCode>
                <c:ptCount val="24"/>
                <c:pt idx="0">
                  <c:v>913066</c:v>
                </c:pt>
                <c:pt idx="1">
                  <c:v>1425901</c:v>
                </c:pt>
                <c:pt idx="2">
                  <c:v>1003983</c:v>
                </c:pt>
                <c:pt idx="3">
                  <c:v>1866127</c:v>
                </c:pt>
                <c:pt idx="4">
                  <c:v>1130045</c:v>
                </c:pt>
                <c:pt idx="5">
                  <c:v>1084194</c:v>
                </c:pt>
                <c:pt idx="6">
                  <c:v>1602375</c:v>
                </c:pt>
                <c:pt idx="7">
                  <c:v>341930</c:v>
                </c:pt>
                <c:pt idx="8">
                  <c:v>881772</c:v>
                </c:pt>
                <c:pt idx="10">
                  <c:v>795967</c:v>
                </c:pt>
                <c:pt idx="11">
                  <c:v>658256</c:v>
                </c:pt>
                <c:pt idx="12">
                  <c:v>3359940</c:v>
                </c:pt>
                <c:pt idx="13">
                  <c:v>1957534</c:v>
                </c:pt>
                <c:pt idx="14">
                  <c:v>869123</c:v>
                </c:pt>
                <c:pt idx="15">
                  <c:v>984027</c:v>
                </c:pt>
                <c:pt idx="16">
                  <c:v>1435867</c:v>
                </c:pt>
                <c:pt idx="17">
                  <c:v>2149147</c:v>
                </c:pt>
                <c:pt idx="18">
                  <c:v>2531545</c:v>
                </c:pt>
                <c:pt idx="19">
                  <c:v>1807764</c:v>
                </c:pt>
                <c:pt idx="20">
                  <c:v>908885</c:v>
                </c:pt>
                <c:pt idx="21">
                  <c:v>1000883</c:v>
                </c:pt>
                <c:pt idx="22">
                  <c:v>1487144</c:v>
                </c:pt>
                <c:pt idx="23">
                  <c:v>2214083</c:v>
                </c:pt>
              </c:numCache>
            </c:numRef>
          </c:val>
        </c:ser>
        <c:gapWidth val="315"/>
        <c:overlap val="-40"/>
        <c:axId val="37725778"/>
        <c:axId val="90261755"/>
      </c:barChart>
      <c:catAx>
        <c:axId val="37725778"/>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90261755"/>
        <c:crosses val="autoZero"/>
        <c:auto val="1"/>
        <c:lblAlgn val="ctr"/>
        <c:lblOffset val="100"/>
        <c:noMultiLvlLbl val="0"/>
      </c:catAx>
      <c:valAx>
        <c:axId val="90261755"/>
        <c:scaling>
          <c:orientation val="minMax"/>
        </c:scaling>
        <c:delete val="0"/>
        <c:axPos val="l"/>
        <c:majorGridlines>
          <c:spPr>
            <a:ln w="9360">
              <a:solidFill>
                <a:srgbClr val="595959"/>
              </a:solidFill>
              <a:round/>
            </a:ln>
          </c:spPr>
        </c:majorGridlines>
        <c:numFmt formatCode="\$#,##0.00,,\m"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37725778"/>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000000"/>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0" lang="en-US" sz="1800" strike="noStrike" u="none">
                <a:solidFill>
                  <a:srgbClr val="ffffff"/>
                </a:solidFill>
                <a:uFillTx/>
                <a:latin typeface="Arial"/>
              </a:rPr>
              <a:t>Total</a:t>
            </a:r>
            <a:r>
              <a:rPr b="0" lang="en-US" sz="1800" strike="noStrike" u="none">
                <a:solidFill>
                  <a:srgbClr val="ffffff"/>
                </a:solidFill>
                <a:uFillTx/>
                <a:latin typeface="Arial"/>
              </a:rPr>
              <a:t> Profit</a:t>
            </a:r>
          </a:p>
        </c:rich>
      </c:tx>
      <c:overlay val="0"/>
      <c:spPr>
        <a:noFill/>
        <a:ln w="0">
          <a:noFill/>
        </a:ln>
      </c:spPr>
    </c:title>
    <c:autoTitleDeleted val="0"/>
    <c:view3D>
      <c:rotX val="15"/>
      <c:rotY val="20"/>
      <c:rAngAx val="1"/>
      <c:perspective val="30"/>
    </c:view3D>
    <c:floor>
      <c:spPr>
        <a:solidFill>
          <a:srgbClr val="afabab">
            <a:alpha val="27000"/>
          </a:srgbClr>
        </a:solidFill>
        <a:ln w="6480">
          <a:noFill/>
        </a:ln>
      </c:spPr>
    </c:floor>
    <c:sideWall>
      <c:spPr>
        <a:noFill/>
        <a:ln w="6480">
          <a:noFill/>
        </a:ln>
      </c:spPr>
    </c:sideWall>
    <c:backWall>
      <c:spPr>
        <a:noFill/>
        <a:ln w="6480">
          <a:noFill/>
        </a:ln>
      </c:spPr>
    </c:backWall>
    <c:plotArea>
      <c:bar3DChart>
        <c:barDir val="col"/>
        <c:grouping val="clustered"/>
        <c:varyColors val="0"/>
        <c:ser>
          <c:idx val="0"/>
          <c:order val="0"/>
          <c:spPr>
            <a:solidFill>
              <a:srgbClr val="5b9bd5">
                <a:alpha val="88000"/>
              </a:srgbClr>
            </a:solidFill>
            <a:ln w="12600">
              <a:solidFill>
                <a:srgbClr val="1f4e79"/>
              </a:solidFill>
              <a:round/>
            </a:ln>
          </c:spPr>
          <c:invertIfNegative val="0"/>
          <c:dLbls>
            <c:numFmt formatCode="\$#,##0.00,,\m" sourceLinked="1"/>
            <c:spPr>
              <a:solidFill>
                <a:srgbClr val="5b9bd5">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1f4e79"/>
                  </a:solidFill>
                </a:ln>
              </c:spPr>
            </c:leaderLines>
            <c:extLst>
              <c:ext xmlns:c15="http://schemas.microsoft.com/office/drawing/2012/chart" uri="{CE6537A1-D6FC-4f65-9D91-7224C49458BB}">
                <c15:showLeaderLines val="1"/>
              </c:ext>
            </c:extLst>
          </c:dLbls>
          <c:cat>
            <c:strRef>
              <c:f>'Retailer Pivot'!$S$2:$S$7</c:f>
              <c:strCache>
                <c:ptCount val="6"/>
                <c:pt idx="0">
                  <c:v>West Gear</c:v>
                </c:pt>
                <c:pt idx="1">
                  <c:v>Foot Locker</c:v>
                </c:pt>
                <c:pt idx="2">
                  <c:v>Sports Direct</c:v>
                </c:pt>
                <c:pt idx="3">
                  <c:v>Kohl's</c:v>
                </c:pt>
                <c:pt idx="4">
                  <c:v>Amazon</c:v>
                </c:pt>
                <c:pt idx="5">
                  <c:v>Walmart</c:v>
                </c:pt>
              </c:strCache>
            </c:strRef>
          </c:cat>
          <c:val>
            <c:numRef>
              <c:f>'Retailer Pivot'!$T$2:$T$7</c:f>
              <c:numCache>
                <c:formatCode>\$#,##0.00,,\m</c:formatCode>
                <c:ptCount val="6"/>
                <c:pt idx="0">
                  <c:v>12196890.68</c:v>
                </c:pt>
                <c:pt idx="1">
                  <c:v>11317027.31</c:v>
                </c:pt>
                <c:pt idx="2">
                  <c:v>10641608.71</c:v>
                </c:pt>
                <c:pt idx="3">
                  <c:v>5182260.08</c:v>
                </c:pt>
                <c:pt idx="4">
                  <c:v>3984432.06</c:v>
                </c:pt>
                <c:pt idx="5">
                  <c:v>3902748.86</c:v>
                </c:pt>
              </c:numCache>
            </c:numRef>
          </c:val>
        </c:ser>
        <c:gapWidth val="84"/>
        <c:shape val="box"/>
        <c:axId val="82431694"/>
        <c:axId val="60034822"/>
        <c:axId val="0"/>
      </c:bar3DChart>
      <c:catAx>
        <c:axId val="82431694"/>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60034822"/>
        <c:crosses val="autoZero"/>
        <c:auto val="1"/>
        <c:lblAlgn val="ctr"/>
        <c:lblOffset val="100"/>
        <c:noMultiLvlLbl val="0"/>
      </c:catAx>
      <c:valAx>
        <c:axId val="60034822"/>
        <c:scaling>
          <c:orientation val="minMax"/>
        </c:scaling>
        <c:delete val="1"/>
        <c:axPos val="l"/>
        <c:numFmt formatCode="\$#,##0.00,,\m" sourceLinked="1"/>
        <c:majorTickMark val="out"/>
        <c:minorTickMark val="none"/>
        <c:tickLblPos val="nextTo"/>
        <c:spPr>
          <a:ln w="6480">
            <a:solidFill>
              <a:srgbClr val="8b8b8b"/>
            </a:solidFill>
            <a:round/>
          </a:ln>
        </c:spPr>
        <c:txPr>
          <a:bodyPr/>
          <a:lstStyle/>
          <a:p>
            <a:pPr>
              <a:defRPr b="0" sz="1000" strike="noStrike" u="none">
                <a:solidFill>
                  <a:srgbClr val="000000"/>
                </a:solidFill>
                <a:uFillTx/>
                <a:latin typeface="Calibri"/>
              </a:defRPr>
            </a:pPr>
          </a:p>
        </c:txPr>
        <c:crossAx val="82431694"/>
        <c:crossBetween val="between"/>
      </c:valAx>
    </c:plotArea>
    <c:plotVisOnly val="1"/>
    <c:dispBlanksAs val="gap"/>
  </c:chart>
  <c:spPr>
    <a:solidFill>
      <a:srgbClr val="404040"/>
    </a:solidFill>
    <a:ln w="6480">
      <a:solidFill>
        <a:srgbClr val="8b8b8b"/>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Arial"/>
              </a:rPr>
              <a:t>Sales methods</a:t>
            </a:r>
          </a:p>
        </c:rich>
      </c:tx>
      <c:overlay val="0"/>
      <c:spPr>
        <a:noFill/>
        <a:ln w="0">
          <a:noFill/>
        </a:ln>
      </c:spPr>
    </c:title>
    <c:autoTitleDeleted val="0"/>
    <c:plotArea>
      <c:barChart>
        <c:barDir val="bar"/>
        <c:grouping val="clustered"/>
        <c:varyColors val="0"/>
        <c:ser>
          <c:idx val="0"/>
          <c:order val="0"/>
          <c:tx>
            <c:strRef>
              <c:f>'Retailer Pivot'!$V$1</c:f>
              <c:strCache>
                <c:ptCount val="1"/>
                <c:pt idx="0">
                  <c:v>In-store</c:v>
                </c:pt>
              </c:strCache>
            </c:strRef>
          </c:tx>
          <c:spPr>
            <a:noFill/>
            <a:ln w="9360">
              <a:solidFill>
                <a:srgbClr val="70ad47"/>
              </a:solidFill>
              <a:round/>
            </a:ln>
          </c:spPr>
          <c:invertIfNegative val="0"/>
          <c:dPt>
            <c:idx val="5"/>
            <c:invertIfNegative val="0"/>
            <c:spPr>
              <a:noFill/>
              <a:ln w="9360">
                <a:solidFill>
                  <a:srgbClr val="70ad47"/>
                </a:solidFill>
                <a:round/>
              </a:ln>
            </c:spPr>
          </c:dPt>
          <c:dLbls>
            <c:dLbl>
              <c:idx val="5"/>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70ad47"/>
                  </a:solidFill>
                </a:ln>
              </c:spPr>
            </c:leaderLines>
            <c:extLst>
              <c:ext xmlns:c15="http://schemas.microsoft.com/office/drawing/2012/chart" uri="{CE6537A1-D6FC-4f65-9D91-7224C49458BB}">
                <c15:showLeaderLines val="1"/>
              </c:ext>
            </c:extLst>
          </c:dLbls>
          <c:cat>
            <c:strRef>
              <c:f>'Retailer Pivot'!$U$2:$U$7</c:f>
              <c:strCache>
                <c:ptCount val="6"/>
                <c:pt idx="0">
                  <c:v>Amazon</c:v>
                </c:pt>
                <c:pt idx="1">
                  <c:v>Foot Locker</c:v>
                </c:pt>
                <c:pt idx="2">
                  <c:v>Kohl's</c:v>
                </c:pt>
                <c:pt idx="3">
                  <c:v>Sports Direct</c:v>
                </c:pt>
                <c:pt idx="4">
                  <c:v>Walmart</c:v>
                </c:pt>
                <c:pt idx="5">
                  <c:v>West Gear</c:v>
                </c:pt>
              </c:strCache>
            </c:strRef>
          </c:cat>
          <c:val>
            <c:numRef>
              <c:f>'Retailer Pivot'!$V$2:$V$7</c:f>
              <c:numCache>
                <c:formatCode>General</c:formatCode>
                <c:ptCount val="6"/>
                <c:pt idx="0">
                  <c:v>40050</c:v>
                </c:pt>
                <c:pt idx="1">
                  <c:v>160745</c:v>
                </c:pt>
                <c:pt idx="2">
                  <c:v>63370</c:v>
                </c:pt>
                <c:pt idx="3">
                  <c:v>111370</c:v>
                </c:pt>
                <c:pt idx="4">
                  <c:v>20700</c:v>
                </c:pt>
                <c:pt idx="5">
                  <c:v>293755</c:v>
                </c:pt>
              </c:numCache>
            </c:numRef>
          </c:val>
        </c:ser>
        <c:ser>
          <c:idx val="1"/>
          <c:order val="1"/>
          <c:tx>
            <c:strRef>
              <c:f>'Retailer Pivot'!$W$1</c:f>
              <c:strCache>
                <c:ptCount val="1"/>
                <c:pt idx="0">
                  <c:v>Online</c:v>
                </c:pt>
              </c:strCache>
            </c:strRef>
          </c:tx>
          <c:spPr>
            <a:noFill/>
            <a:ln w="9360">
              <a:solidFill>
                <a:srgbClr val="4472c4"/>
              </a:solidFill>
              <a:round/>
            </a:ln>
          </c:spPr>
          <c:invertIfNegative val="0"/>
          <c:dPt>
            <c:idx val="0"/>
            <c:invertIfNegative val="0"/>
            <c:spPr>
              <a:noFill/>
              <a:ln w="9360">
                <a:solidFill>
                  <a:srgbClr val="4472c4"/>
                </a:solidFill>
                <a:round/>
              </a:ln>
            </c:spPr>
          </c:dPt>
          <c:dPt>
            <c:idx val="1"/>
            <c:invertIfNegative val="0"/>
            <c:spPr>
              <a:noFill/>
              <a:ln w="9360">
                <a:solidFill>
                  <a:srgbClr val="4472c4"/>
                </a:solidFill>
                <a:round/>
              </a:ln>
            </c:spPr>
          </c:dPt>
          <c:dPt>
            <c:idx val="2"/>
            <c:invertIfNegative val="0"/>
            <c:spPr>
              <a:noFill/>
              <a:ln w="9360">
                <a:solidFill>
                  <a:srgbClr val="4472c4"/>
                </a:solidFill>
                <a:round/>
              </a:ln>
            </c:spPr>
          </c:dPt>
          <c:dLbls>
            <c:dLbl>
              <c:idx val="0"/>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1"/>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2"/>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4472c4"/>
                  </a:solidFill>
                </a:ln>
              </c:spPr>
            </c:leaderLines>
            <c:extLst>
              <c:ext xmlns:c15="http://schemas.microsoft.com/office/drawing/2012/chart" uri="{CE6537A1-D6FC-4f65-9D91-7224C49458BB}">
                <c15:showLeaderLines val="1"/>
              </c:ext>
            </c:extLst>
          </c:dLbls>
          <c:cat>
            <c:strRef>
              <c:f>'Retailer Pivot'!$U$2:$U$7</c:f>
              <c:strCache>
                <c:ptCount val="6"/>
                <c:pt idx="0">
                  <c:v>Amazon</c:v>
                </c:pt>
                <c:pt idx="1">
                  <c:v>Foot Locker</c:v>
                </c:pt>
                <c:pt idx="2">
                  <c:v>Kohl's</c:v>
                </c:pt>
                <c:pt idx="3">
                  <c:v>Sports Direct</c:v>
                </c:pt>
                <c:pt idx="4">
                  <c:v>Walmart</c:v>
                </c:pt>
                <c:pt idx="5">
                  <c:v>West Gear</c:v>
                </c:pt>
              </c:strCache>
            </c:strRef>
          </c:cat>
          <c:val>
            <c:numRef>
              <c:f>'Retailer Pivot'!$W$2:$W$7</c:f>
              <c:numCache>
                <c:formatCode>General</c:formatCode>
                <c:ptCount val="6"/>
                <c:pt idx="0">
                  <c:v>97859</c:v>
                </c:pt>
                <c:pt idx="1">
                  <c:v>258150</c:v>
                </c:pt>
                <c:pt idx="2">
                  <c:v>112721</c:v>
                </c:pt>
                <c:pt idx="3">
                  <c:v>216897</c:v>
                </c:pt>
                <c:pt idx="4">
                  <c:v>68621</c:v>
                </c:pt>
                <c:pt idx="5">
                  <c:v>184845</c:v>
                </c:pt>
              </c:numCache>
            </c:numRef>
          </c:val>
        </c:ser>
        <c:ser>
          <c:idx val="2"/>
          <c:order val="2"/>
          <c:tx>
            <c:strRef>
              <c:f>'Retailer Pivot'!$X$1</c:f>
              <c:strCache>
                <c:ptCount val="1"/>
                <c:pt idx="0">
                  <c:v>Outlet</c:v>
                </c:pt>
              </c:strCache>
            </c:strRef>
          </c:tx>
          <c:spPr>
            <a:noFill/>
            <a:ln w="9360">
              <a:solidFill>
                <a:srgbClr val="ffc000"/>
              </a:solidFill>
              <a:round/>
            </a:ln>
          </c:spPr>
          <c:invertIfNegative val="0"/>
          <c:dPt>
            <c:idx val="3"/>
            <c:invertIfNegative val="0"/>
            <c:spPr>
              <a:noFill/>
              <a:ln w="9360">
                <a:solidFill>
                  <a:srgbClr val="ffc000"/>
                </a:solidFill>
                <a:round/>
              </a:ln>
            </c:spPr>
          </c:dPt>
          <c:dPt>
            <c:idx val="4"/>
            <c:invertIfNegative val="0"/>
            <c:spPr>
              <a:noFill/>
              <a:ln w="9360">
                <a:solidFill>
                  <a:srgbClr val="ffc000"/>
                </a:solidFill>
                <a:round/>
              </a:ln>
            </c:spPr>
          </c:dPt>
          <c:dLbls>
            <c:dLbl>
              <c:idx val="3"/>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dLbl>
              <c:idx val="4"/>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0"/>
            <c:showCatName val="0"/>
            <c:showSerName val="0"/>
            <c:showPercent val="0"/>
            <c:separator>; </c:separator>
            <c:showLeaderLines val="1"/>
            <c:leaderLines>
              <c:spPr>
                <a:ln w="0">
                  <a:solidFill>
                    <a:srgbClr val="ffc000"/>
                  </a:solidFill>
                </a:ln>
              </c:spPr>
            </c:leaderLines>
            <c:extLst>
              <c:ext xmlns:c15="http://schemas.microsoft.com/office/drawing/2012/chart" uri="{CE6537A1-D6FC-4f65-9D91-7224C49458BB}">
                <c15:showLeaderLines val="1"/>
              </c:ext>
            </c:extLst>
          </c:dLbls>
          <c:cat>
            <c:strRef>
              <c:f>'Retailer Pivot'!$U$2:$U$7</c:f>
              <c:strCache>
                <c:ptCount val="6"/>
                <c:pt idx="0">
                  <c:v>Amazon</c:v>
                </c:pt>
                <c:pt idx="1">
                  <c:v>Foot Locker</c:v>
                </c:pt>
                <c:pt idx="2">
                  <c:v>Kohl's</c:v>
                </c:pt>
                <c:pt idx="3">
                  <c:v>Sports Direct</c:v>
                </c:pt>
                <c:pt idx="4">
                  <c:v>Walmart</c:v>
                </c:pt>
                <c:pt idx="5">
                  <c:v>West Gear</c:v>
                </c:pt>
              </c:strCache>
            </c:strRef>
          </c:cat>
          <c:val>
            <c:numRef>
              <c:f>'Retailer Pivot'!$X$2:$X$7</c:f>
              <c:numCache>
                <c:formatCode>General</c:formatCode>
                <c:ptCount val="6"/>
                <c:pt idx="0">
                  <c:v>60081</c:v>
                </c:pt>
                <c:pt idx="1">
                  <c:v>185474</c:v>
                </c:pt>
                <c:pt idx="2">
                  <c:v>111284</c:v>
                </c:pt>
                <c:pt idx="3">
                  <c:v>229373</c:v>
                </c:pt>
                <c:pt idx="4">
                  <c:v>116904</c:v>
                </c:pt>
                <c:pt idx="5">
                  <c:v>146662</c:v>
                </c:pt>
              </c:numCache>
            </c:numRef>
          </c:val>
        </c:ser>
        <c:gapWidth val="182"/>
        <c:overlap val="-50"/>
        <c:axId val="88669401"/>
        <c:axId val="15368089"/>
      </c:barChart>
      <c:catAx>
        <c:axId val="88669401"/>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15368089"/>
        <c:crosses val="autoZero"/>
        <c:auto val="1"/>
        <c:lblAlgn val="ctr"/>
        <c:lblOffset val="100"/>
        <c:noMultiLvlLbl val="0"/>
      </c:catAx>
      <c:valAx>
        <c:axId val="15368089"/>
        <c:scaling>
          <c:orientation val="minMax"/>
        </c:scaling>
        <c:delete val="0"/>
        <c:axPos val="l"/>
        <c:majorGridlines>
          <c:spPr>
            <a:ln w="9360">
              <a:solidFill>
                <a:srgbClr val="595959"/>
              </a:solidFill>
              <a:round/>
            </a:ln>
          </c:spPr>
        </c:majorGridlines>
        <c:title>
          <c:tx>
            <c:rich>
              <a:bodyPr rot="0"/>
              <a:lstStyle/>
              <a:p>
                <a:pPr>
                  <a:defRPr b="0" sz="1300" strike="noStrike" u="none">
                    <a:uFillTx/>
                    <a:latin typeface="Arial"/>
                  </a:defRPr>
                </a:pPr>
                <a:r>
                  <a:rPr b="1" lang="en-US" sz="1000" strike="noStrike" u="none">
                    <a:solidFill>
                      <a:srgbClr val="bfbfbf"/>
                    </a:solidFill>
                    <a:uFillTx/>
                    <a:latin typeface="Arial"/>
                  </a:rPr>
                  <a:t>Units</a:t>
                </a:r>
                <a:r>
                  <a:rPr b="1" lang="en-US" sz="1000" strike="noStrike" u="none">
                    <a:solidFill>
                      <a:srgbClr val="bfbfbf"/>
                    </a:solidFill>
                    <a:uFillTx/>
                    <a:latin typeface="Arial"/>
                  </a:rPr>
                  <a:t> sold</a:t>
                </a:r>
              </a:p>
            </c:rich>
          </c:tx>
          <c:layout>
            <c:manualLayout>
              <c:xMode val="edge"/>
              <c:yMode val="edge"/>
              <c:x val="0.484740721582827"/>
              <c:y val="0.895235388841527"/>
            </c:manualLayout>
          </c:layout>
          <c:overlay val="0"/>
          <c:spPr>
            <a:noFill/>
            <a:ln w="0">
              <a:noFill/>
            </a:ln>
          </c:spPr>
        </c:title>
        <c:numFmt formatCode="General" sourceLinked="0"/>
        <c:majorTickMark val="none"/>
        <c:minorTickMark val="none"/>
        <c:tickLblPos val="nextTo"/>
        <c:spPr>
          <a:ln w="6480">
            <a:solidFill>
              <a:srgbClr val="000000"/>
            </a:solidFill>
            <a:round/>
          </a:ln>
        </c:spPr>
        <c:txPr>
          <a:bodyPr/>
          <a:lstStyle/>
          <a:p>
            <a:pPr>
              <a:defRPr b="0" sz="900" strike="noStrike" u="none">
                <a:solidFill>
                  <a:srgbClr val="bfbfbf"/>
                </a:solidFill>
                <a:uFillTx/>
                <a:latin typeface="Calibri"/>
              </a:defRPr>
            </a:pPr>
          </a:p>
        </c:txPr>
        <c:crossAx val="88669401"/>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pc="99" strike="noStrike" u="none">
                <a:solidFill>
                  <a:srgbClr val="f2f2f2"/>
                </a:solidFill>
                <a:uFillTx/>
                <a:latin typeface="Arial"/>
              </a:rPr>
              <a:t>Total</a:t>
            </a:r>
            <a:r>
              <a:rPr b="1" lang="en-US" sz="1400" spc="99" strike="noStrike" u="none">
                <a:solidFill>
                  <a:srgbClr val="f2f2f2"/>
                </a:solidFill>
                <a:uFillTx/>
                <a:latin typeface="Arial"/>
              </a:rPr>
              <a:t> products sold by retailer</a:t>
            </a:r>
          </a:p>
        </c:rich>
      </c:tx>
      <c:overlay val="0"/>
      <c:spPr>
        <a:noFill/>
        <a:ln w="0">
          <a:noFill/>
        </a:ln>
      </c:spPr>
    </c:title>
    <c:autoTitleDeleted val="0"/>
    <c:view3D>
      <c:rotX val="3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tx>
            <c:strRef>
              <c:f>'Retailer Pivot'!$AG$1</c:f>
              <c:strCache>
                <c:ptCount val="1"/>
                <c:pt idx="0">
                  <c:v/>
                </c:pt>
              </c:strCache>
            </c:strRef>
          </c:tx>
          <c:spPr>
            <a:solidFill>
              <a:srgbClr val="5b9bd5"/>
            </a:solidFill>
            <a:ln w="0">
              <a:noFill/>
            </a:ln>
          </c:spPr>
          <c:explosion val="0"/>
          <c:dPt>
            <c:idx val="0"/>
            <c:spPr>
              <a:gradFill>
                <a:gsLst>
                  <a:gs pos="0">
                    <a:srgbClr val="71a6da"/>
                  </a:gs>
                  <a:gs pos="50000">
                    <a:srgbClr val="549ada"/>
                  </a:gs>
                  <a:gs pos="100000">
                    <a:srgbClr val="448ac9"/>
                  </a:gs>
                </a:gsLst>
                <a:lin ang="5400000"/>
              </a:gradFill>
              <a:ln w="0">
                <a:noFill/>
              </a:ln>
            </c:spPr>
          </c:dPt>
          <c:dPt>
            <c:idx val="1"/>
            <c:spPr>
              <a:gradFill>
                <a:gsLst>
                  <a:gs pos="0">
                    <a:srgbClr val="f08c56"/>
                  </a:gs>
                  <a:gs pos="50000">
                    <a:srgbClr val="f57a27"/>
                  </a:gs>
                  <a:gs pos="100000">
                    <a:srgbClr val="e46b19"/>
                  </a:gs>
                </a:gsLst>
                <a:lin ang="5400000"/>
              </a:gradFill>
              <a:ln w="0">
                <a:noFill/>
              </a:ln>
            </c:spPr>
          </c:dPt>
          <c:dPt>
            <c:idx val="2"/>
            <c:spPr>
              <a:gradFill>
                <a:gsLst>
                  <a:gs pos="0">
                    <a:srgbClr val="aeaeae"/>
                  </a:gs>
                  <a:gs pos="50000">
                    <a:srgbClr val="a4a4a4"/>
                  </a:gs>
                  <a:gs pos="100000">
                    <a:srgbClr val="929292"/>
                  </a:gs>
                </a:gsLst>
                <a:lin ang="5400000"/>
              </a:gradFill>
              <a:ln w="0">
                <a:noFill/>
              </a:ln>
            </c:spPr>
          </c:dPt>
          <c:dPt>
            <c:idx val="3"/>
            <c:spPr>
              <a:gradFill>
                <a:gsLst>
                  <a:gs pos="0">
                    <a:srgbClr val="ffc54b"/>
                  </a:gs>
                  <a:gs pos="50000">
                    <a:srgbClr val="ffbf00"/>
                  </a:gs>
                  <a:gs pos="100000">
                    <a:srgbClr val="e2aa00"/>
                  </a:gs>
                </a:gsLst>
                <a:lin ang="5400000"/>
              </a:gradFill>
              <a:ln w="0">
                <a:noFill/>
              </a:ln>
            </c:spPr>
          </c:dPt>
          <c:dPt>
            <c:idx val="4"/>
            <c:spPr>
              <a:gradFill>
                <a:gsLst>
                  <a:gs pos="0">
                    <a:srgbClr val="6082ca"/>
                  </a:gs>
                  <a:gs pos="50000">
                    <a:srgbClr val="3d6fc9"/>
                  </a:gs>
                  <a:gs pos="100000">
                    <a:srgbClr val="2f61ba"/>
                  </a:gs>
                </a:gsLst>
                <a:lin ang="5400000"/>
              </a:gradFill>
              <a:ln w="0">
                <a:noFill/>
              </a:ln>
            </c:spPr>
          </c:dPt>
          <c:dPt>
            <c:idx val="5"/>
            <c:spPr>
              <a:gradFill>
                <a:gsLst>
                  <a:gs pos="0">
                    <a:srgbClr val="80b761"/>
                  </a:gs>
                  <a:gs pos="50000">
                    <a:srgbClr val="6fb142"/>
                  </a:gs>
                  <a:gs pos="100000">
                    <a:srgbClr val="61a235"/>
                  </a:gs>
                </a:gsLst>
                <a:lin ang="5400000"/>
              </a:gradFill>
              <a:ln w="0">
                <a:noFill/>
              </a:ln>
            </c:spPr>
          </c:dPt>
          <c:dLbls>
            <c:numFmt formatCode="General" sourceLinked="1"/>
            <c:dLbl>
              <c:idx val="0"/>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dLbl>
              <c:idx val="1"/>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dLbl>
              <c:idx val="2"/>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dLbl>
              <c:idx val="3"/>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dLbl>
              <c:idx val="4"/>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dLbl>
              <c:idx val="5"/>
              <c:numFmt formatCode="General" sourceLinked="1"/>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dLbl>
            <c:txPr>
              <a:bodyPr wrap="square"/>
              <a:lstStyle/>
              <a:p>
                <a:pPr>
                  <a:defRPr b="0" sz="900" strike="noStrike" u="none">
                    <a:solidFill>
                      <a:srgbClr val="ffffff"/>
                    </a:solidFill>
                    <a:uFillTx/>
                    <a:latin typeface="Calibri"/>
                  </a:defRPr>
                </a:pPr>
              </a:p>
            </c:txPr>
            <c:dLblPos val="bestFit"/>
            <c:showLegendKey val="0"/>
            <c:showVal val="1"/>
            <c:showCatName val="0"/>
            <c:showSerName val="0"/>
            <c:showPercent val="1"/>
            <c:separator>
</c:separator>
            <c:showLeaderLines val="1"/>
            <c:leaderLines>
              <c:spPr>
                <a:ln w="9360">
                  <a:solidFill>
                    <a:srgbClr val="f2f2f2"/>
                  </a:solidFill>
                </a:ln>
              </c:spPr>
            </c:leaderLines>
          </c:dLbls>
          <c:cat>
            <c:strRef>
              <c:f>'Retailer Pivot'!$AF$2:$AF$7</c:f>
              <c:strCache>
                <c:ptCount val="6"/>
                <c:pt idx="0">
                  <c:v>Amazon</c:v>
                </c:pt>
                <c:pt idx="1">
                  <c:v>Foot Locker</c:v>
                </c:pt>
                <c:pt idx="2">
                  <c:v>Kohl's</c:v>
                </c:pt>
                <c:pt idx="3">
                  <c:v>Sports Direct</c:v>
                </c:pt>
                <c:pt idx="4">
                  <c:v>Walmart</c:v>
                </c:pt>
                <c:pt idx="5">
                  <c:v>West Gear</c:v>
                </c:pt>
              </c:strCache>
            </c:strRef>
          </c:cat>
          <c:val>
            <c:numRef>
              <c:f>'Retailer Pivot'!$AG$2:$AG$7</c:f>
              <c:numCache>
                <c:formatCode>General</c:formatCode>
                <c:ptCount val="6"/>
                <c:pt idx="0">
                  <c:v>197990</c:v>
                </c:pt>
                <c:pt idx="1">
                  <c:v>604369</c:v>
                </c:pt>
                <c:pt idx="2">
                  <c:v>287375</c:v>
                </c:pt>
                <c:pt idx="3">
                  <c:v>557640</c:v>
                </c:pt>
                <c:pt idx="4">
                  <c:v>206225</c:v>
                </c:pt>
                <c:pt idx="5">
                  <c:v>625262</c:v>
                </c:pt>
              </c:numCache>
            </c:numRef>
          </c:val>
        </c:ser>
      </c:pie3DChart>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pc="99" strike="noStrike" u="none">
                <a:solidFill>
                  <a:srgbClr val="f2f2f2"/>
                </a:solidFill>
                <a:uFillTx/>
                <a:latin typeface="Arial"/>
              </a:rPr>
              <a:t>Products</a:t>
            </a:r>
            <a:r>
              <a:rPr b="1" lang="en-US" sz="1400" spc="99" strike="noStrike" u="none">
                <a:solidFill>
                  <a:srgbClr val="f2f2f2"/>
                </a:solidFill>
                <a:uFillTx/>
                <a:latin typeface="Arial"/>
              </a:rPr>
              <a:t> sales structure</a:t>
            </a:r>
          </a:p>
        </c:rich>
      </c:tx>
      <c:overlay val="0"/>
      <c:spPr>
        <a:noFill/>
        <a:ln w="0">
          <a:noFill/>
        </a:ln>
      </c:spPr>
    </c:title>
    <c:autoTitleDeleted val="0"/>
    <c:plotArea>
      <c:barChart>
        <c:barDir val="col"/>
        <c:grouping val="clustered"/>
        <c:varyColors val="0"/>
        <c:ser>
          <c:idx val="0"/>
          <c:order val="0"/>
          <c:tx>
            <c:strRef>
              <c:f>'Retailer Pivot'!$AH$2</c:f>
              <c:strCache>
                <c:ptCount val="1"/>
                <c:pt idx="0">
                  <c:v>Men's Apparel</c:v>
                </c:pt>
              </c:strCache>
            </c:strRef>
          </c:tx>
          <c:spPr>
            <a:gradFill>
              <a:gsLst>
                <a:gs pos="0">
                  <a:srgbClr val="71a6da"/>
                </a:gs>
                <a:gs pos="50000">
                  <a:srgbClr val="549ada"/>
                </a:gs>
                <a:gs pos="100000">
                  <a:srgbClr val="448ac9"/>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Pivot'!$AI$2:$AN$2</c:f>
              <c:numCache>
                <c:formatCode>General</c:formatCode>
                <c:ptCount val="6"/>
                <c:pt idx="0">
                  <c:v>24062</c:v>
                </c:pt>
                <c:pt idx="1">
                  <c:v>71543</c:v>
                </c:pt>
                <c:pt idx="2">
                  <c:v>36080</c:v>
                </c:pt>
                <c:pt idx="3">
                  <c:v>67160</c:v>
                </c:pt>
                <c:pt idx="4">
                  <c:v>30506</c:v>
                </c:pt>
                <c:pt idx="5">
                  <c:v>77332</c:v>
                </c:pt>
              </c:numCache>
            </c:numRef>
          </c:val>
        </c:ser>
        <c:ser>
          <c:idx val="1"/>
          <c:order val="1"/>
          <c:tx>
            <c:strRef>
              <c:f>'Retailer Pivot'!$AH$3</c:f>
              <c:strCache>
                <c:ptCount val="1"/>
                <c:pt idx="0">
                  <c:v>Men's Athletic Footwear</c:v>
                </c:pt>
              </c:strCache>
            </c:strRef>
          </c:tx>
          <c:spPr>
            <a:gradFill>
              <a:gsLst>
                <a:gs pos="0">
                  <a:srgbClr val="f08c56"/>
                </a:gs>
                <a:gs pos="50000">
                  <a:srgbClr val="f57a27"/>
                </a:gs>
                <a:gs pos="100000">
                  <a:srgbClr val="e46b19"/>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Pivot'!$AI$3:$AN$3</c:f>
              <c:numCache>
                <c:formatCode>General</c:formatCode>
                <c:ptCount val="6"/>
                <c:pt idx="0">
                  <c:v>31987</c:v>
                </c:pt>
                <c:pt idx="1">
                  <c:v>103767</c:v>
                </c:pt>
                <c:pt idx="2">
                  <c:v>51012</c:v>
                </c:pt>
                <c:pt idx="3">
                  <c:v>100203</c:v>
                </c:pt>
                <c:pt idx="4">
                  <c:v>37157</c:v>
                </c:pt>
                <c:pt idx="5">
                  <c:v>111400</c:v>
                </c:pt>
              </c:numCache>
            </c:numRef>
          </c:val>
        </c:ser>
        <c:ser>
          <c:idx val="2"/>
          <c:order val="2"/>
          <c:tx>
            <c:strRef>
              <c:f>'Retailer Pivot'!$AH$4</c:f>
              <c:strCache>
                <c:ptCount val="1"/>
                <c:pt idx="0">
                  <c:v>Men's Street Footwear</c:v>
                </c:pt>
              </c:strCache>
            </c:strRef>
          </c:tx>
          <c:spPr>
            <a:gradFill>
              <a:gsLst>
                <a:gs pos="0">
                  <a:srgbClr val="aeaeae"/>
                </a:gs>
                <a:gs pos="50000">
                  <a:srgbClr val="a4a4a4"/>
                </a:gs>
                <a:gs pos="100000">
                  <a:srgbClr val="929292"/>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Pivot'!$AI$4:$AN$4</c:f>
              <c:numCache>
                <c:formatCode>General</c:formatCode>
                <c:ptCount val="6"/>
                <c:pt idx="0">
                  <c:v>54883</c:v>
                </c:pt>
                <c:pt idx="1">
                  <c:v>159081</c:v>
                </c:pt>
                <c:pt idx="2">
                  <c:v>66844</c:v>
                </c:pt>
                <c:pt idx="3">
                  <c:v>124879</c:v>
                </c:pt>
                <c:pt idx="4">
                  <c:v>41980</c:v>
                </c:pt>
                <c:pt idx="5">
                  <c:v>145653</c:v>
                </c:pt>
              </c:numCache>
            </c:numRef>
          </c:val>
        </c:ser>
        <c:ser>
          <c:idx val="3"/>
          <c:order val="3"/>
          <c:tx>
            <c:strRef>
              <c:f>'Retailer Pivot'!$AH$5</c:f>
              <c:strCache>
                <c:ptCount val="1"/>
                <c:pt idx="0">
                  <c:v>Women's Apparel</c:v>
                </c:pt>
              </c:strCache>
            </c:strRef>
          </c:tx>
          <c:spPr>
            <a:gradFill>
              <a:gsLst>
                <a:gs pos="0">
                  <a:srgbClr val="ffc54b"/>
                </a:gs>
                <a:gs pos="50000">
                  <a:srgbClr val="ffbf00"/>
                </a:gs>
                <a:gs pos="100000">
                  <a:srgbClr val="e2aa00"/>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Pivot'!$AI$5:$AN$5</c:f>
              <c:numCache>
                <c:formatCode>General</c:formatCode>
                <c:ptCount val="6"/>
                <c:pt idx="0">
                  <c:v>35885</c:v>
                </c:pt>
                <c:pt idx="1">
                  <c:v>104489</c:v>
                </c:pt>
                <c:pt idx="2">
                  <c:v>49012</c:v>
                </c:pt>
                <c:pt idx="3">
                  <c:v>99390</c:v>
                </c:pt>
                <c:pt idx="4">
                  <c:v>38002</c:v>
                </c:pt>
                <c:pt idx="5">
                  <c:v>107049</c:v>
                </c:pt>
              </c:numCache>
            </c:numRef>
          </c:val>
        </c:ser>
        <c:ser>
          <c:idx val="4"/>
          <c:order val="4"/>
          <c:tx>
            <c:strRef>
              <c:f>'Retailer Pivot'!$AH$6</c:f>
              <c:strCache>
                <c:ptCount val="1"/>
                <c:pt idx="0">
                  <c:v>Women's Athletic Footwear</c:v>
                </c:pt>
              </c:strCache>
            </c:strRef>
          </c:tx>
          <c:spPr>
            <a:gradFill>
              <a:gsLst>
                <a:gs pos="0">
                  <a:srgbClr val="6082ca"/>
                </a:gs>
                <a:gs pos="50000">
                  <a:srgbClr val="3d6fc9"/>
                </a:gs>
                <a:gs pos="100000">
                  <a:srgbClr val="2f61ba"/>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Pivot'!$AI$6:$AN$6</c:f>
              <c:numCache>
                <c:formatCode>General</c:formatCode>
                <c:ptCount val="6"/>
                <c:pt idx="0">
                  <c:v>22544</c:v>
                </c:pt>
                <c:pt idx="1">
                  <c:v>73104</c:v>
                </c:pt>
                <c:pt idx="2">
                  <c:v>38517</c:v>
                </c:pt>
                <c:pt idx="3">
                  <c:v>73697</c:v>
                </c:pt>
                <c:pt idx="4">
                  <c:v>26835</c:v>
                </c:pt>
                <c:pt idx="5">
                  <c:v>82539</c:v>
                </c:pt>
              </c:numCache>
            </c:numRef>
          </c:val>
        </c:ser>
        <c:ser>
          <c:idx val="5"/>
          <c:order val="5"/>
          <c:tx>
            <c:strRef>
              <c:f>'Retailer Pivot'!$AH$7</c:f>
              <c:strCache>
                <c:ptCount val="1"/>
                <c:pt idx="0">
                  <c:v>Women's Street Footwear</c:v>
                </c:pt>
              </c:strCache>
            </c:strRef>
          </c:tx>
          <c:spPr>
            <a:gradFill>
              <a:gsLst>
                <a:gs pos="0">
                  <a:srgbClr val="80b761"/>
                </a:gs>
                <a:gs pos="50000">
                  <a:srgbClr val="6fb142"/>
                </a:gs>
                <a:gs pos="100000">
                  <a:srgbClr val="61a235"/>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Pivot'!$AI$1:$AN$1</c:f>
              <c:strCache>
                <c:ptCount val="6"/>
                <c:pt idx="0">
                  <c:v>Amazon</c:v>
                </c:pt>
                <c:pt idx="1">
                  <c:v>Foot Locker</c:v>
                </c:pt>
                <c:pt idx="2">
                  <c:v>Kohl's</c:v>
                </c:pt>
                <c:pt idx="3">
                  <c:v>Sports Direct</c:v>
                </c:pt>
                <c:pt idx="4">
                  <c:v>Walmart</c:v>
                </c:pt>
                <c:pt idx="5">
                  <c:v>West Gear</c:v>
                </c:pt>
              </c:strCache>
            </c:strRef>
          </c:cat>
          <c:val>
            <c:numRef>
              <c:f>'Retailer Pivot'!$AI$7:$AN$7</c:f>
              <c:numCache>
                <c:formatCode>General</c:formatCode>
                <c:ptCount val="6"/>
                <c:pt idx="0">
                  <c:v>28629</c:v>
                </c:pt>
                <c:pt idx="1">
                  <c:v>92385</c:v>
                </c:pt>
                <c:pt idx="2">
                  <c:v>45910</c:v>
                </c:pt>
                <c:pt idx="3">
                  <c:v>92311</c:v>
                </c:pt>
                <c:pt idx="4">
                  <c:v>31745</c:v>
                </c:pt>
                <c:pt idx="5">
                  <c:v>101289</c:v>
                </c:pt>
              </c:numCache>
            </c:numRef>
          </c:val>
        </c:ser>
        <c:gapWidth val="100"/>
        <c:overlap val="-24"/>
        <c:axId val="74729523"/>
        <c:axId val="71834551"/>
      </c:barChart>
      <c:catAx>
        <c:axId val="74729523"/>
        <c:scaling>
          <c:orientation val="minMax"/>
        </c:scaling>
        <c:delete val="0"/>
        <c:axPos val="b"/>
        <c:numFmt formatCode="General" sourceLinked="0"/>
        <c:majorTickMark val="none"/>
        <c:minorTickMark val="none"/>
        <c:tickLblPos val="nextTo"/>
        <c:spPr>
          <a:ln w="12600">
            <a:solidFill>
              <a:srgbClr val="f2f2f2">
                <a:alpha val="54000"/>
              </a:srgbClr>
            </a:solidFill>
            <a:round/>
          </a:ln>
        </c:spPr>
        <c:txPr>
          <a:bodyPr/>
          <a:lstStyle/>
          <a:p>
            <a:pPr>
              <a:defRPr b="0" sz="900" strike="noStrike" u="none">
                <a:solidFill>
                  <a:srgbClr val="d9d9d9"/>
                </a:solidFill>
                <a:uFillTx/>
                <a:latin typeface="Calibri"/>
              </a:defRPr>
            </a:pPr>
          </a:p>
        </c:txPr>
        <c:crossAx val="71834551"/>
        <c:crosses val="autoZero"/>
        <c:auto val="1"/>
        <c:lblAlgn val="ctr"/>
        <c:lblOffset val="100"/>
        <c:noMultiLvlLbl val="0"/>
      </c:catAx>
      <c:valAx>
        <c:axId val="71834551"/>
        <c:scaling>
          <c:orientation val="minMax"/>
        </c:scaling>
        <c:delete val="0"/>
        <c:axPos val="l"/>
        <c:majorGridlines>
          <c:spPr>
            <a:ln w="9360">
              <a:solidFill>
                <a:srgbClr val="f2f2f2">
                  <a:alpha val="10000"/>
                </a:srgbClr>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74729523"/>
        <c:crosses val="autoZero"/>
        <c:crossBetween val="between"/>
      </c:valAx>
      <c:spPr>
        <a:noFill/>
        <a:ln w="0">
          <a:noFill/>
        </a:ln>
      </c:spPr>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pc="99" strike="noStrike" u="none">
                <a:solidFill>
                  <a:srgbClr val="f2f2f2"/>
                </a:solidFill>
                <a:uFillTx/>
                <a:latin typeface="Arial"/>
              </a:rPr>
              <a:t>Retailers</a:t>
            </a:r>
            <a:r>
              <a:rPr b="1" lang="en-US" sz="1400" spc="99" strike="noStrike" u="none">
                <a:solidFill>
                  <a:srgbClr val="f2f2f2"/>
                </a:solidFill>
                <a:uFillTx/>
                <a:latin typeface="Arial"/>
              </a:rPr>
              <a:t> sales in regions </a:t>
            </a:r>
          </a:p>
        </c:rich>
      </c:tx>
      <c:overlay val="0"/>
      <c:spPr>
        <a:noFill/>
        <a:ln w="0">
          <a:noFill/>
        </a:ln>
      </c:spPr>
    </c:title>
    <c:autoTitleDeleted val="0"/>
    <c:plotArea>
      <c:barChart>
        <c:barDir val="col"/>
        <c:grouping val="clustered"/>
        <c:varyColors val="0"/>
        <c:ser>
          <c:idx val="0"/>
          <c:order val="0"/>
          <c:tx>
            <c:strRef>
              <c:f>'Retailer Pivot'!$E$30</c:f>
              <c:strCache>
                <c:ptCount val="1"/>
                <c:pt idx="0">
                  <c:v>Midwest</c:v>
                </c:pt>
              </c:strCache>
            </c:strRef>
          </c:tx>
          <c:spPr>
            <a:gradFill>
              <a:gsLst>
                <a:gs pos="0">
                  <a:srgbClr val="71a6da"/>
                </a:gs>
                <a:gs pos="50000">
                  <a:srgbClr val="549ada"/>
                </a:gs>
                <a:gs pos="100000">
                  <a:srgbClr val="448ac9"/>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Pivot'!$F$29:$K$29</c:f>
              <c:strCache>
                <c:ptCount val="6"/>
                <c:pt idx="0">
                  <c:v>Amazon</c:v>
                </c:pt>
                <c:pt idx="1">
                  <c:v>Foot Locker</c:v>
                </c:pt>
                <c:pt idx="2">
                  <c:v>Kohl's</c:v>
                </c:pt>
                <c:pt idx="3">
                  <c:v>Sports Direct</c:v>
                </c:pt>
                <c:pt idx="4">
                  <c:v>Walmart</c:v>
                </c:pt>
                <c:pt idx="5">
                  <c:v>West Gear</c:v>
                </c:pt>
              </c:strCache>
            </c:strRef>
          </c:cat>
          <c:val>
            <c:numRef>
              <c:f>'Retailer Pivot'!$F$30:$K$30</c:f>
              <c:numCache>
                <c:formatCode>General</c:formatCode>
                <c:ptCount val="6"/>
                <c:pt idx="0">
                  <c:v>44925</c:v>
                </c:pt>
                <c:pt idx="1">
                  <c:v>141281</c:v>
                </c:pt>
                <c:pt idx="2">
                  <c:v>62393</c:v>
                </c:pt>
                <c:pt idx="3">
                  <c:v>74415</c:v>
                </c:pt>
                <c:pt idx="5">
                  <c:v>68323</c:v>
                </c:pt>
              </c:numCache>
            </c:numRef>
          </c:val>
        </c:ser>
        <c:ser>
          <c:idx val="1"/>
          <c:order val="1"/>
          <c:tx>
            <c:strRef>
              <c:f>'Retailer Pivot'!$E$31</c:f>
              <c:strCache>
                <c:ptCount val="1"/>
                <c:pt idx="0">
                  <c:v>Northeast</c:v>
                </c:pt>
              </c:strCache>
            </c:strRef>
          </c:tx>
          <c:spPr>
            <a:gradFill>
              <a:gsLst>
                <a:gs pos="0">
                  <a:srgbClr val="f08c56"/>
                </a:gs>
                <a:gs pos="50000">
                  <a:srgbClr val="f57a27"/>
                </a:gs>
                <a:gs pos="100000">
                  <a:srgbClr val="e46b19"/>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Pivot'!$F$29:$K$29</c:f>
              <c:strCache>
                <c:ptCount val="6"/>
                <c:pt idx="0">
                  <c:v>Amazon</c:v>
                </c:pt>
                <c:pt idx="1">
                  <c:v>Foot Locker</c:v>
                </c:pt>
                <c:pt idx="2">
                  <c:v>Kohl's</c:v>
                </c:pt>
                <c:pt idx="3">
                  <c:v>Sports Direct</c:v>
                </c:pt>
                <c:pt idx="4">
                  <c:v>Walmart</c:v>
                </c:pt>
                <c:pt idx="5">
                  <c:v>West Gear</c:v>
                </c:pt>
              </c:strCache>
            </c:strRef>
          </c:cat>
          <c:val>
            <c:numRef>
              <c:f>'Retailer Pivot'!$F$31:$K$31</c:f>
              <c:numCache>
                <c:formatCode>General</c:formatCode>
                <c:ptCount val="6"/>
                <c:pt idx="0">
                  <c:v>95020</c:v>
                </c:pt>
                <c:pt idx="1">
                  <c:v>179087</c:v>
                </c:pt>
                <c:pt idx="2">
                  <c:v>37145</c:v>
                </c:pt>
                <c:pt idx="3">
                  <c:v>74310</c:v>
                </c:pt>
                <c:pt idx="4">
                  <c:v>34726</c:v>
                </c:pt>
                <c:pt idx="5">
                  <c:v>80991</c:v>
                </c:pt>
              </c:numCache>
            </c:numRef>
          </c:val>
        </c:ser>
        <c:ser>
          <c:idx val="2"/>
          <c:order val="2"/>
          <c:tx>
            <c:strRef>
              <c:f>'Retailer Pivot'!$E$32</c:f>
              <c:strCache>
                <c:ptCount val="1"/>
                <c:pt idx="0">
                  <c:v>South</c:v>
                </c:pt>
              </c:strCache>
            </c:strRef>
          </c:tx>
          <c:spPr>
            <a:gradFill>
              <a:gsLst>
                <a:gs pos="0">
                  <a:srgbClr val="aeaeae"/>
                </a:gs>
                <a:gs pos="50000">
                  <a:srgbClr val="a4a4a4"/>
                </a:gs>
                <a:gs pos="100000">
                  <a:srgbClr val="929292"/>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Pivot'!$F$29:$K$29</c:f>
              <c:strCache>
                <c:ptCount val="6"/>
                <c:pt idx="0">
                  <c:v>Amazon</c:v>
                </c:pt>
                <c:pt idx="1">
                  <c:v>Foot Locker</c:v>
                </c:pt>
                <c:pt idx="2">
                  <c:v>Kohl's</c:v>
                </c:pt>
                <c:pt idx="3">
                  <c:v>Sports Direct</c:v>
                </c:pt>
                <c:pt idx="4">
                  <c:v>Walmart</c:v>
                </c:pt>
                <c:pt idx="5">
                  <c:v>West Gear</c:v>
                </c:pt>
              </c:strCache>
            </c:strRef>
          </c:cat>
          <c:val>
            <c:numRef>
              <c:f>'Retailer Pivot'!$F$32:$K$32</c:f>
              <c:numCache>
                <c:formatCode>General</c:formatCode>
                <c:ptCount val="6"/>
                <c:pt idx="0">
                  <c:v>1674</c:v>
                </c:pt>
                <c:pt idx="1">
                  <c:v>34786</c:v>
                </c:pt>
                <c:pt idx="2">
                  <c:v>12778</c:v>
                </c:pt>
                <c:pt idx="3">
                  <c:v>231695</c:v>
                </c:pt>
                <c:pt idx="4">
                  <c:v>117113</c:v>
                </c:pt>
                <c:pt idx="5">
                  <c:v>94214</c:v>
                </c:pt>
              </c:numCache>
            </c:numRef>
          </c:val>
        </c:ser>
        <c:ser>
          <c:idx val="3"/>
          <c:order val="3"/>
          <c:tx>
            <c:strRef>
              <c:f>'Retailer Pivot'!$E$33</c:f>
              <c:strCache>
                <c:ptCount val="1"/>
                <c:pt idx="0">
                  <c:v>Southeast</c:v>
                </c:pt>
              </c:strCache>
            </c:strRef>
          </c:tx>
          <c:spPr>
            <a:gradFill>
              <a:gsLst>
                <a:gs pos="0">
                  <a:srgbClr val="ffc54b"/>
                </a:gs>
                <a:gs pos="50000">
                  <a:srgbClr val="ffbf00"/>
                </a:gs>
                <a:gs pos="100000">
                  <a:srgbClr val="e2aa00"/>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Pivot'!$F$29:$K$29</c:f>
              <c:strCache>
                <c:ptCount val="6"/>
                <c:pt idx="0">
                  <c:v>Amazon</c:v>
                </c:pt>
                <c:pt idx="1">
                  <c:v>Foot Locker</c:v>
                </c:pt>
                <c:pt idx="2">
                  <c:v>Kohl's</c:v>
                </c:pt>
                <c:pt idx="3">
                  <c:v>Sports Direct</c:v>
                </c:pt>
                <c:pt idx="4">
                  <c:v>Walmart</c:v>
                </c:pt>
                <c:pt idx="5">
                  <c:v>West Gear</c:v>
                </c:pt>
              </c:strCache>
            </c:strRef>
          </c:cat>
          <c:val>
            <c:numRef>
              <c:f>'Retailer Pivot'!$F$33:$K$33</c:f>
              <c:numCache>
                <c:formatCode>General</c:formatCode>
                <c:ptCount val="6"/>
                <c:pt idx="0">
                  <c:v>29622</c:v>
                </c:pt>
                <c:pt idx="1">
                  <c:v>150781</c:v>
                </c:pt>
                <c:pt idx="3">
                  <c:v>143599</c:v>
                </c:pt>
                <c:pt idx="4">
                  <c:v>42013</c:v>
                </c:pt>
                <c:pt idx="5">
                  <c:v>40985</c:v>
                </c:pt>
              </c:numCache>
            </c:numRef>
          </c:val>
        </c:ser>
        <c:ser>
          <c:idx val="4"/>
          <c:order val="4"/>
          <c:tx>
            <c:strRef>
              <c:f>'Retailer Pivot'!$E$34</c:f>
              <c:strCache>
                <c:ptCount val="1"/>
                <c:pt idx="0">
                  <c:v>West</c:v>
                </c:pt>
              </c:strCache>
            </c:strRef>
          </c:tx>
          <c:spPr>
            <a:gradFill>
              <a:gsLst>
                <a:gs pos="0">
                  <a:srgbClr val="6082ca"/>
                </a:gs>
                <a:gs pos="50000">
                  <a:srgbClr val="3d6fc9"/>
                </a:gs>
                <a:gs pos="100000">
                  <a:srgbClr val="2f61ba"/>
                </a:gs>
              </a:gsLst>
              <a:lin ang="5400000"/>
            </a:gradFill>
            <a:ln w="1260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'Retailer Pivot'!$F$29:$K$29</c:f>
              <c:strCache>
                <c:ptCount val="6"/>
                <c:pt idx="0">
                  <c:v>Amazon</c:v>
                </c:pt>
                <c:pt idx="1">
                  <c:v>Foot Locker</c:v>
                </c:pt>
                <c:pt idx="2">
                  <c:v>Kohl's</c:v>
                </c:pt>
                <c:pt idx="3">
                  <c:v>Sports Direct</c:v>
                </c:pt>
                <c:pt idx="4">
                  <c:v>Walmart</c:v>
                </c:pt>
                <c:pt idx="5">
                  <c:v>West Gear</c:v>
                </c:pt>
              </c:strCache>
            </c:strRef>
          </c:cat>
          <c:val>
            <c:numRef>
              <c:f>'Retailer Pivot'!$F$34:$K$34</c:f>
              <c:numCache>
                <c:formatCode>General</c:formatCode>
                <c:ptCount val="6"/>
                <c:pt idx="0">
                  <c:v>26749</c:v>
                </c:pt>
                <c:pt idx="1">
                  <c:v>98434</c:v>
                </c:pt>
                <c:pt idx="2">
                  <c:v>175059</c:v>
                </c:pt>
                <c:pt idx="3">
                  <c:v>33621</c:v>
                </c:pt>
                <c:pt idx="4">
                  <c:v>12373</c:v>
                </c:pt>
                <c:pt idx="5">
                  <c:v>340749</c:v>
                </c:pt>
              </c:numCache>
            </c:numRef>
          </c:val>
        </c:ser>
        <c:gapWidth val="100"/>
        <c:overlap val="-24"/>
        <c:axId val="59891037"/>
        <c:axId val="68999526"/>
      </c:barChart>
      <c:catAx>
        <c:axId val="59891037"/>
        <c:scaling>
          <c:orientation val="minMax"/>
        </c:scaling>
        <c:delete val="0"/>
        <c:axPos val="b"/>
        <c:numFmt formatCode="General" sourceLinked="0"/>
        <c:majorTickMark val="none"/>
        <c:minorTickMark val="none"/>
        <c:tickLblPos val="nextTo"/>
        <c:spPr>
          <a:ln w="12600">
            <a:solidFill>
              <a:srgbClr val="f2f2f2">
                <a:alpha val="54000"/>
              </a:srgbClr>
            </a:solidFill>
            <a:round/>
          </a:ln>
        </c:spPr>
        <c:txPr>
          <a:bodyPr/>
          <a:lstStyle/>
          <a:p>
            <a:pPr>
              <a:defRPr b="0" sz="900" strike="noStrike" u="none">
                <a:solidFill>
                  <a:srgbClr val="d9d9d9"/>
                </a:solidFill>
                <a:uFillTx/>
                <a:latin typeface="Calibri"/>
              </a:defRPr>
            </a:pPr>
          </a:p>
        </c:txPr>
        <c:crossAx val="68999526"/>
        <c:crosses val="autoZero"/>
        <c:auto val="1"/>
        <c:lblAlgn val="ctr"/>
        <c:lblOffset val="100"/>
        <c:noMultiLvlLbl val="0"/>
      </c:catAx>
      <c:valAx>
        <c:axId val="68999526"/>
        <c:scaling>
          <c:orientation val="minMax"/>
        </c:scaling>
        <c:delete val="0"/>
        <c:axPos val="l"/>
        <c:majorGridlines>
          <c:spPr>
            <a:ln w="9360">
              <a:solidFill>
                <a:srgbClr val="f2f2f2">
                  <a:alpha val="10000"/>
                </a:srgbClr>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59891037"/>
        <c:crosses val="autoZero"/>
        <c:crossBetween val="between"/>
      </c:valAx>
      <c:spPr>
        <a:noFill/>
        <a:ln w="0">
          <a:noFill/>
        </a:ln>
      </c:spPr>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Sales structure in 2020</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col"/>
        <c:grouping val="clustered"/>
        <c:varyColors val="0"/>
        <c:ser>
          <c:idx val="0"/>
          <c:order val="0"/>
          <c:tx>
            <c:strRef>
              <c:f>'Product Pivot'!$I$19</c:f>
              <c:strCache>
                <c:ptCount val="1"/>
                <c:pt idx="0">
                  <c:v>Men's Apparel</c:v>
                </c:pt>
              </c:strCache>
            </c:strRef>
          </c:tx>
          <c:spPr>
            <a:gradFill>
              <a:gsLst>
                <a:gs pos="0">
                  <a:srgbClr val="71a6da"/>
                </a:gs>
                <a:gs pos="50000">
                  <a:srgbClr val="549ada"/>
                </a:gs>
                <a:gs pos="100000">
                  <a:srgbClr val="448ac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Pivot'!$I$20:$I$31</c:f>
              <c:numCache>
                <c:formatCode>\$#,##0.00,,\m</c:formatCode>
                <c:ptCount val="12"/>
                <c:pt idx="0">
                  <c:v>326362</c:v>
                </c:pt>
                <c:pt idx="1">
                  <c:v>326016</c:v>
                </c:pt>
                <c:pt idx="2">
                  <c:v>308592</c:v>
                </c:pt>
                <c:pt idx="3">
                  <c:v>502349</c:v>
                </c:pt>
                <c:pt idx="4">
                  <c:v>391951</c:v>
                </c:pt>
                <c:pt idx="5">
                  <c:v>104088</c:v>
                </c:pt>
                <c:pt idx="6">
                  <c:v>294696</c:v>
                </c:pt>
                <c:pt idx="7">
                  <c:v>402807</c:v>
                </c:pt>
                <c:pt idx="8">
                  <c:v>358849</c:v>
                </c:pt>
                <c:pt idx="9">
                  <c:v>216862</c:v>
                </c:pt>
                <c:pt idx="10">
                  <c:v>123313</c:v>
                </c:pt>
                <c:pt idx="11">
                  <c:v>139454</c:v>
                </c:pt>
              </c:numCache>
            </c:numRef>
          </c:val>
        </c:ser>
        <c:ser>
          <c:idx val="1"/>
          <c:order val="1"/>
          <c:tx>
            <c:strRef>
              <c:f>'Product Pivot'!$J$19</c:f>
              <c:strCache>
                <c:ptCount val="1"/>
                <c:pt idx="0">
                  <c:v>Men's Athletic Footwear</c:v>
                </c:pt>
              </c:strCache>
            </c:strRef>
          </c:tx>
          <c:spPr>
            <a:gradFill>
              <a:gsLst>
                <a:gs pos="0">
                  <a:srgbClr val="f08c56"/>
                </a:gs>
                <a:gs pos="50000">
                  <a:srgbClr val="f57a27"/>
                </a:gs>
                <a:gs pos="100000">
                  <a:srgbClr val="e46b1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Pivot'!$J$20:$J$31</c:f>
              <c:numCache>
                <c:formatCode>\$#,##0.00,,\m</c:formatCode>
                <c:ptCount val="12"/>
                <c:pt idx="0">
                  <c:v>377583</c:v>
                </c:pt>
                <c:pt idx="1">
                  <c:v>438053</c:v>
                </c:pt>
                <c:pt idx="2">
                  <c:v>449299</c:v>
                </c:pt>
                <c:pt idx="3">
                  <c:v>538944</c:v>
                </c:pt>
                <c:pt idx="4">
                  <c:v>370195</c:v>
                </c:pt>
                <c:pt idx="5">
                  <c:v>189717</c:v>
                </c:pt>
                <c:pt idx="6">
                  <c:v>393292</c:v>
                </c:pt>
                <c:pt idx="7">
                  <c:v>559961</c:v>
                </c:pt>
                <c:pt idx="8">
                  <c:v>347893</c:v>
                </c:pt>
                <c:pt idx="9">
                  <c:v>201790</c:v>
                </c:pt>
                <c:pt idx="10">
                  <c:v>229246</c:v>
                </c:pt>
                <c:pt idx="11">
                  <c:v>141614</c:v>
                </c:pt>
              </c:numCache>
            </c:numRef>
          </c:val>
        </c:ser>
        <c:ser>
          <c:idx val="2"/>
          <c:order val="2"/>
          <c:tx>
            <c:strRef>
              <c:f>'Product Pivot'!$K$19</c:f>
              <c:strCache>
                <c:ptCount val="1"/>
                <c:pt idx="0">
                  <c:v>Men's Street Footwear</c:v>
                </c:pt>
              </c:strCache>
            </c:strRef>
          </c:tx>
          <c:spPr>
            <a:gradFill>
              <a:gsLst>
                <a:gs pos="0">
                  <a:srgbClr val="aeaeae"/>
                </a:gs>
                <a:gs pos="50000">
                  <a:srgbClr val="a4a4a4"/>
                </a:gs>
                <a:gs pos="100000">
                  <a:srgbClr val="929292"/>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Pivot'!$K$20:$K$31</c:f>
              <c:numCache>
                <c:formatCode>\$#,##0.00,,\m</c:formatCode>
                <c:ptCount val="12"/>
                <c:pt idx="0">
                  <c:v>544120</c:v>
                </c:pt>
                <c:pt idx="1">
                  <c:v>410476</c:v>
                </c:pt>
                <c:pt idx="2">
                  <c:v>515790</c:v>
                </c:pt>
                <c:pt idx="3">
                  <c:v>688594</c:v>
                </c:pt>
                <c:pt idx="4">
                  <c:v>411262</c:v>
                </c:pt>
                <c:pt idx="5">
                  <c:v>224950</c:v>
                </c:pt>
                <c:pt idx="6">
                  <c:v>484221</c:v>
                </c:pt>
                <c:pt idx="7">
                  <c:v>431109</c:v>
                </c:pt>
                <c:pt idx="8">
                  <c:v>445151</c:v>
                </c:pt>
                <c:pt idx="9">
                  <c:v>259287</c:v>
                </c:pt>
                <c:pt idx="10">
                  <c:v>299514</c:v>
                </c:pt>
                <c:pt idx="11">
                  <c:v>276546</c:v>
                </c:pt>
              </c:numCache>
            </c:numRef>
          </c:val>
        </c:ser>
        <c:ser>
          <c:idx val="3"/>
          <c:order val="3"/>
          <c:tx>
            <c:strRef>
              <c:f>'Product Pivot'!$L$19</c:f>
              <c:strCache>
                <c:ptCount val="1"/>
                <c:pt idx="0">
                  <c:v>Women's Apparel</c:v>
                </c:pt>
              </c:strCache>
            </c:strRef>
          </c:tx>
          <c:spPr>
            <a:gradFill>
              <a:gsLst>
                <a:gs pos="0">
                  <a:srgbClr val="ffc54b"/>
                </a:gs>
                <a:gs pos="50000">
                  <a:srgbClr val="ffbf00"/>
                </a:gs>
                <a:gs pos="100000">
                  <a:srgbClr val="e2aa00"/>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Pivot'!$L$20:$L$31</c:f>
              <c:numCache>
                <c:formatCode>\$#,##0.00,,\m</c:formatCode>
                <c:ptCount val="12"/>
                <c:pt idx="0">
                  <c:v>437588</c:v>
                </c:pt>
                <c:pt idx="1">
                  <c:v>302611</c:v>
                </c:pt>
                <c:pt idx="2">
                  <c:v>501368</c:v>
                </c:pt>
                <c:pt idx="3">
                  <c:v>651581</c:v>
                </c:pt>
                <c:pt idx="4">
                  <c:v>417820</c:v>
                </c:pt>
                <c:pt idx="5">
                  <c:v>227368</c:v>
                </c:pt>
                <c:pt idx="6">
                  <c:v>428591</c:v>
                </c:pt>
                <c:pt idx="7">
                  <c:v>502008</c:v>
                </c:pt>
                <c:pt idx="8">
                  <c:v>496693</c:v>
                </c:pt>
                <c:pt idx="9">
                  <c:v>308771</c:v>
                </c:pt>
                <c:pt idx="10">
                  <c:v>188094</c:v>
                </c:pt>
                <c:pt idx="11">
                  <c:v>230214</c:v>
                </c:pt>
              </c:numCache>
            </c:numRef>
          </c:val>
        </c:ser>
        <c:ser>
          <c:idx val="4"/>
          <c:order val="4"/>
          <c:tx>
            <c:strRef>
              <c:f>'Product Pivot'!$M$19</c:f>
              <c:strCache>
                <c:ptCount val="1"/>
                <c:pt idx="0">
                  <c:v>Women's Athletic Footwear</c:v>
                </c:pt>
              </c:strCache>
            </c:strRef>
          </c:tx>
          <c:spPr>
            <a:gradFill>
              <a:gsLst>
                <a:gs pos="0">
                  <a:srgbClr val="6082ca"/>
                </a:gs>
                <a:gs pos="50000">
                  <a:srgbClr val="3d6fc9"/>
                </a:gs>
                <a:gs pos="100000">
                  <a:srgbClr val="2f61ba"/>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Pivot'!$M$20:$M$31</c:f>
              <c:numCache>
                <c:formatCode>\$#,##0.00,,\m</c:formatCode>
                <c:ptCount val="12"/>
                <c:pt idx="0">
                  <c:v>282431</c:v>
                </c:pt>
                <c:pt idx="1">
                  <c:v>309938</c:v>
                </c:pt>
                <c:pt idx="2">
                  <c:v>334077</c:v>
                </c:pt>
                <c:pt idx="3">
                  <c:v>379044</c:v>
                </c:pt>
                <c:pt idx="4">
                  <c:v>274544</c:v>
                </c:pt>
                <c:pt idx="5">
                  <c:v>141376</c:v>
                </c:pt>
                <c:pt idx="6">
                  <c:v>278525</c:v>
                </c:pt>
                <c:pt idx="7">
                  <c:v>356600</c:v>
                </c:pt>
                <c:pt idx="8">
                  <c:v>322188</c:v>
                </c:pt>
                <c:pt idx="9">
                  <c:v>201270</c:v>
                </c:pt>
                <c:pt idx="10">
                  <c:v>110819</c:v>
                </c:pt>
                <c:pt idx="11">
                  <c:v>164080</c:v>
                </c:pt>
              </c:numCache>
            </c:numRef>
          </c:val>
        </c:ser>
        <c:ser>
          <c:idx val="5"/>
          <c:order val="5"/>
          <c:tx>
            <c:strRef>
              <c:f>'Product Pivot'!$N$19</c:f>
              <c:strCache>
                <c:ptCount val="1"/>
                <c:pt idx="0">
                  <c:v>Women's Street Footwear</c:v>
                </c:pt>
              </c:strCache>
            </c:strRef>
          </c:tx>
          <c:spPr>
            <a:gradFill>
              <a:gsLst>
                <a:gs pos="0">
                  <a:srgbClr val="80b761"/>
                </a:gs>
                <a:gs pos="50000">
                  <a:srgbClr val="6fb142"/>
                </a:gs>
                <a:gs pos="100000">
                  <a:srgbClr val="61a235"/>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Pivot'!$G$20:$H$31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'Product Pivot'!$N$20:$N$31</c:f>
              <c:numCache>
                <c:formatCode>\$#,##0.00,,\m</c:formatCode>
                <c:ptCount val="12"/>
                <c:pt idx="0">
                  <c:v>344662</c:v>
                </c:pt>
                <c:pt idx="1">
                  <c:v>353719</c:v>
                </c:pt>
                <c:pt idx="2">
                  <c:v>365076</c:v>
                </c:pt>
                <c:pt idx="3">
                  <c:v>432569</c:v>
                </c:pt>
                <c:pt idx="4">
                  <c:v>298992</c:v>
                </c:pt>
                <c:pt idx="5">
                  <c:v>196695</c:v>
                </c:pt>
                <c:pt idx="6">
                  <c:v>303063</c:v>
                </c:pt>
                <c:pt idx="7">
                  <c:v>389145</c:v>
                </c:pt>
                <c:pt idx="8">
                  <c:v>396912</c:v>
                </c:pt>
                <c:pt idx="9">
                  <c:v>240589</c:v>
                </c:pt>
                <c:pt idx="10">
                  <c:v>217064</c:v>
                </c:pt>
                <c:pt idx="11">
                  <c:v>127294</c:v>
                </c:pt>
              </c:numCache>
            </c:numRef>
          </c:val>
        </c:ser>
        <c:gapWidth val="150"/>
        <c:shape val="box"/>
        <c:axId val="11767185"/>
        <c:axId val="86442233"/>
        <c:axId val="0"/>
      </c:bar3DChart>
      <c:catAx>
        <c:axId val="11767185"/>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86442233"/>
        <c:crosses val="autoZero"/>
        <c:auto val="1"/>
        <c:lblAlgn val="ctr"/>
        <c:lblOffset val="100"/>
        <c:noMultiLvlLbl val="0"/>
      </c:catAx>
      <c:valAx>
        <c:axId val="86442233"/>
        <c:scaling>
          <c:orientation val="minMax"/>
        </c:scaling>
        <c:delete val="0"/>
        <c:axPos val="l"/>
        <c:majorGridlines>
          <c:spPr>
            <a:ln w="9360">
              <a:solidFill>
                <a:srgbClr val="808080"/>
              </a:solidFill>
              <a:round/>
            </a:ln>
          </c:spPr>
        </c:majorGridlines>
        <c:numFmt formatCode="\$#,##0.00,,\m"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11767185"/>
        <c:crosses val="autoZero"/>
        <c:crossBetween val="between"/>
      </c:valAx>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Calibri"/>
              </a:rPr>
              <a:t>Sales structure in 2021</a:t>
            </a:r>
          </a:p>
        </c:rich>
      </c:tx>
      <c:overlay val="0"/>
      <c:spPr>
        <a:noFill/>
        <a:ln w="0">
          <a:noFill/>
        </a:ln>
      </c:spPr>
    </c:title>
    <c:autoTitleDeleted val="0"/>
    <c:view3D>
      <c:rotX val="15"/>
      <c:rotY val="20"/>
      <c:rAngAx val="0"/>
      <c:perspective val="30"/>
    </c:view3D>
    <c:floor>
      <c:spPr>
        <a:noFill/>
        <a:ln w="6480">
          <a:noFill/>
        </a:ln>
      </c:spPr>
    </c:floor>
    <c:sideWall>
      <c:spPr>
        <a:noFill/>
        <a:ln w="6480">
          <a:noFill/>
        </a:ln>
      </c:spPr>
    </c:sideWall>
    <c:backWall>
      <c:spPr>
        <a:noFill/>
        <a:ln w="6480">
          <a:noFill/>
        </a:ln>
      </c:spPr>
    </c:backWall>
    <c:plotArea>
      <c:bar3DChart>
        <c:barDir val="col"/>
        <c:grouping val="clustered"/>
        <c:varyColors val="0"/>
        <c:ser>
          <c:idx val="0"/>
          <c:order val="0"/>
          <c:tx>
            <c:strRef>
              <c:f>'Product Pivot'!$I$19</c:f>
              <c:strCache>
                <c:ptCount val="1"/>
                <c:pt idx="0">
                  <c:v>Men's Apparel</c:v>
                </c:pt>
              </c:strCache>
            </c:strRef>
          </c:tx>
          <c:spPr>
            <a:noFill/>
            <a:ln w="9360">
              <a:solidFill>
                <a:srgbClr val="5b9bd5"/>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Pivot'!$I$32:$I$43</c:f>
              <c:numCache>
                <c:formatCode>\$#,##0.00,,\m</c:formatCode>
                <c:ptCount val="12"/>
                <c:pt idx="0">
                  <c:v>1074431</c:v>
                </c:pt>
                <c:pt idx="1">
                  <c:v>915792</c:v>
                </c:pt>
                <c:pt idx="2">
                  <c:v>708175</c:v>
                </c:pt>
                <c:pt idx="3">
                  <c:v>822878</c:v>
                </c:pt>
                <c:pt idx="4">
                  <c:v>1141146</c:v>
                </c:pt>
                <c:pt idx="5">
                  <c:v>1140932</c:v>
                </c:pt>
                <c:pt idx="6">
                  <c:v>1434600</c:v>
                </c:pt>
                <c:pt idx="7">
                  <c:v>1169902</c:v>
                </c:pt>
                <c:pt idx="8">
                  <c:v>1010730</c:v>
                </c:pt>
                <c:pt idx="9">
                  <c:v>935383</c:v>
                </c:pt>
                <c:pt idx="10">
                  <c:v>1257848</c:v>
                </c:pt>
                <c:pt idx="11">
                  <c:v>1413476</c:v>
                </c:pt>
              </c:numCache>
            </c:numRef>
          </c:val>
        </c:ser>
        <c:ser>
          <c:idx val="1"/>
          <c:order val="1"/>
          <c:tx>
            <c:strRef>
              <c:f>'Product Pivot'!$J$19</c:f>
              <c:strCache>
                <c:ptCount val="1"/>
                <c:pt idx="0">
                  <c:v>Men's Athletic Footwear</c:v>
                </c:pt>
              </c:strCache>
            </c:strRef>
          </c:tx>
          <c:spPr>
            <a:noFill/>
            <a:ln w="9360">
              <a:solidFill>
                <a:srgbClr val="ed7d31"/>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Pivot'!$J$32:$J$43</c:f>
              <c:numCache>
                <c:formatCode>\$#,##0.00,,\m</c:formatCode>
                <c:ptCount val="12"/>
                <c:pt idx="0">
                  <c:v>1410053</c:v>
                </c:pt>
                <c:pt idx="1">
                  <c:v>1047589</c:v>
                </c:pt>
                <c:pt idx="2">
                  <c:v>899022</c:v>
                </c:pt>
                <c:pt idx="3">
                  <c:v>1060055</c:v>
                </c:pt>
                <c:pt idx="4">
                  <c:v>1348188</c:v>
                </c:pt>
                <c:pt idx="5">
                  <c:v>1292886</c:v>
                </c:pt>
                <c:pt idx="6">
                  <c:v>1724613</c:v>
                </c:pt>
                <c:pt idx="7">
                  <c:v>1870916</c:v>
                </c:pt>
                <c:pt idx="8">
                  <c:v>1568600</c:v>
                </c:pt>
                <c:pt idx="9">
                  <c:v>1236843</c:v>
                </c:pt>
                <c:pt idx="10">
                  <c:v>1127040</c:v>
                </c:pt>
                <c:pt idx="11">
                  <c:v>1753788</c:v>
                </c:pt>
              </c:numCache>
            </c:numRef>
          </c:val>
        </c:ser>
        <c:ser>
          <c:idx val="2"/>
          <c:order val="2"/>
          <c:tx>
            <c:strRef>
              <c:f>'Product Pivot'!$K$19</c:f>
              <c:strCache>
                <c:ptCount val="1"/>
                <c:pt idx="0">
                  <c:v>Men's Street Footwear</c:v>
                </c:pt>
              </c:strCache>
            </c:strRef>
          </c:tx>
          <c:spPr>
            <a:noFill/>
            <a:ln w="9360">
              <a:solidFill>
                <a:srgbClr val="a5a5a5"/>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a5a5a5"/>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Pivot'!$K$32:$K$43</c:f>
              <c:numCache>
                <c:formatCode>\$#,##0.00,,\m</c:formatCode>
                <c:ptCount val="12"/>
                <c:pt idx="0">
                  <c:v>1560200</c:v>
                </c:pt>
                <c:pt idx="1">
                  <c:v>1500934</c:v>
                </c:pt>
                <c:pt idx="2">
                  <c:v>1273838</c:v>
                </c:pt>
                <c:pt idx="3">
                  <c:v>1533503</c:v>
                </c:pt>
                <c:pt idx="4">
                  <c:v>2067956</c:v>
                </c:pt>
                <c:pt idx="5">
                  <c:v>2012344</c:v>
                </c:pt>
                <c:pt idx="6">
                  <c:v>2533907</c:v>
                </c:pt>
                <c:pt idx="7">
                  <c:v>2468905</c:v>
                </c:pt>
                <c:pt idx="8">
                  <c:v>1912055</c:v>
                </c:pt>
                <c:pt idx="9">
                  <c:v>1661147</c:v>
                </c:pt>
                <c:pt idx="10">
                  <c:v>1652987</c:v>
                </c:pt>
                <c:pt idx="11">
                  <c:v>2511973</c:v>
                </c:pt>
              </c:numCache>
            </c:numRef>
          </c:val>
        </c:ser>
        <c:ser>
          <c:idx val="3"/>
          <c:order val="3"/>
          <c:tx>
            <c:strRef>
              <c:f>'Product Pivot'!$L$19</c:f>
              <c:strCache>
                <c:ptCount val="1"/>
                <c:pt idx="0">
                  <c:v>Women's Apparel</c:v>
                </c:pt>
              </c:strCache>
            </c:strRef>
          </c:tx>
          <c:spPr>
            <a:noFill/>
            <a:ln w="9360">
              <a:solidFill>
                <a:srgbClr val="ffc000"/>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ffc000"/>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Pivot'!$L$32:$L$43</c:f>
              <c:numCache>
                <c:formatCode>\$#,##0.00,,\m</c:formatCode>
                <c:ptCount val="12"/>
                <c:pt idx="0">
                  <c:v>1385615</c:v>
                </c:pt>
                <c:pt idx="1">
                  <c:v>1099169</c:v>
                </c:pt>
                <c:pt idx="2">
                  <c:v>890825</c:v>
                </c:pt>
                <c:pt idx="3">
                  <c:v>1392273</c:v>
                </c:pt>
                <c:pt idx="4">
                  <c:v>1839057</c:v>
                </c:pt>
                <c:pt idx="5">
                  <c:v>2050292</c:v>
                </c:pt>
                <c:pt idx="6">
                  <c:v>2131234</c:v>
                </c:pt>
                <c:pt idx="7">
                  <c:v>1622811</c:v>
                </c:pt>
                <c:pt idx="8">
                  <c:v>1510183</c:v>
                </c:pt>
                <c:pt idx="9">
                  <c:v>1483280</c:v>
                </c:pt>
                <c:pt idx="10">
                  <c:v>1801456</c:v>
                </c:pt>
                <c:pt idx="11">
                  <c:v>1972083</c:v>
                </c:pt>
              </c:numCache>
            </c:numRef>
          </c:val>
        </c:ser>
        <c:ser>
          <c:idx val="4"/>
          <c:order val="4"/>
          <c:tx>
            <c:strRef>
              <c:f>'Product Pivot'!$M$19</c:f>
              <c:strCache>
                <c:ptCount val="1"/>
                <c:pt idx="0">
                  <c:v>Women's Athletic Footwear</c:v>
                </c:pt>
              </c:strCache>
            </c:strRef>
          </c:tx>
          <c:spPr>
            <a:noFill/>
            <a:ln w="9360">
              <a:solidFill>
                <a:srgbClr val="4472c4"/>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4472c4"/>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Pivot'!$M$32:$M$43</c:f>
              <c:numCache>
                <c:formatCode>\$#,##0.00,,\m</c:formatCode>
                <c:ptCount val="12"/>
                <c:pt idx="0">
                  <c:v>864906</c:v>
                </c:pt>
                <c:pt idx="1">
                  <c:v>670285</c:v>
                </c:pt>
                <c:pt idx="2">
                  <c:v>640024</c:v>
                </c:pt>
                <c:pt idx="3">
                  <c:v>713497</c:v>
                </c:pt>
                <c:pt idx="4">
                  <c:v>985391</c:v>
                </c:pt>
                <c:pt idx="5">
                  <c:v>1016812</c:v>
                </c:pt>
                <c:pt idx="6">
                  <c:v>1147834</c:v>
                </c:pt>
                <c:pt idx="7">
                  <c:v>1089827</c:v>
                </c:pt>
                <c:pt idx="8">
                  <c:v>869291</c:v>
                </c:pt>
                <c:pt idx="9">
                  <c:v>837460</c:v>
                </c:pt>
                <c:pt idx="10">
                  <c:v>1048590</c:v>
                </c:pt>
                <c:pt idx="11">
                  <c:v>1276712</c:v>
                </c:pt>
              </c:numCache>
            </c:numRef>
          </c:val>
        </c:ser>
        <c:ser>
          <c:idx val="5"/>
          <c:order val="5"/>
          <c:tx>
            <c:strRef>
              <c:f>'Product Pivot'!$N$19</c:f>
              <c:strCache>
                <c:ptCount val="1"/>
                <c:pt idx="0">
                  <c:v>Women's Street Footwear</c:v>
                </c:pt>
              </c:strCache>
            </c:strRef>
          </c:tx>
          <c:spPr>
            <a:noFill/>
            <a:ln w="9360">
              <a:solidFill>
                <a:srgbClr val="70ad47"/>
              </a:solidFill>
              <a:round/>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70ad47"/>
                  </a:solidFill>
                </a:ln>
              </c:spPr>
            </c:leaderLines>
            <c:extLst>
              <c:ext xmlns:c15="http://schemas.microsoft.com/office/drawing/2012/chart" uri="{CE6537A1-D6FC-4f65-9D91-7224C49458BB}">
                <c15:showLeaderLines val="1"/>
              </c:ext>
            </c:extLst>
          </c:dLbls>
          <c:cat>
            <c:multiLvlStrRef>
              <c:f>'Product Pivot'!$G$32:$H$43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'Product Pivot'!$N$32:$N$43</c:f>
              <c:numCache>
                <c:formatCode>\$#,##0.00,,\m</c:formatCode>
                <c:ptCount val="12"/>
                <c:pt idx="0">
                  <c:v>1136816</c:v>
                </c:pt>
                <c:pt idx="1">
                  <c:v>889271</c:v>
                </c:pt>
                <c:pt idx="2">
                  <c:v>808898</c:v>
                </c:pt>
                <c:pt idx="3">
                  <c:v>976133</c:v>
                </c:pt>
                <c:pt idx="4">
                  <c:v>1195218</c:v>
                </c:pt>
                <c:pt idx="5">
                  <c:v>1205687</c:v>
                </c:pt>
                <c:pt idx="6">
                  <c:v>1395843</c:v>
                </c:pt>
                <c:pt idx="7">
                  <c:v>1429235</c:v>
                </c:pt>
                <c:pt idx="8">
                  <c:v>1167039</c:v>
                </c:pt>
                <c:pt idx="9">
                  <c:v>956076</c:v>
                </c:pt>
                <c:pt idx="10">
                  <c:v>967469</c:v>
                </c:pt>
                <c:pt idx="11">
                  <c:v>1408098</c:v>
                </c:pt>
              </c:numCache>
            </c:numRef>
          </c:val>
        </c:ser>
        <c:gapWidth val="315"/>
        <c:shape val="box"/>
        <c:axId val="80194852"/>
        <c:axId val="59582760"/>
        <c:axId val="0"/>
      </c:bar3DChart>
      <c:catAx>
        <c:axId val="80194852"/>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59582760"/>
        <c:crosses val="autoZero"/>
        <c:auto val="1"/>
        <c:lblAlgn val="ctr"/>
        <c:lblOffset val="100"/>
        <c:noMultiLvlLbl val="0"/>
      </c:catAx>
      <c:valAx>
        <c:axId val="59582760"/>
        <c:scaling>
          <c:orientation val="minMax"/>
        </c:scaling>
        <c:delete val="0"/>
        <c:axPos val="l"/>
        <c:majorGridlines>
          <c:spPr>
            <a:ln w="9360">
              <a:solidFill>
                <a:srgbClr val="595959"/>
              </a:solidFill>
              <a:round/>
            </a:ln>
          </c:spPr>
        </c:majorGridlines>
        <c:numFmt formatCode="\$#,##0.00,,\m"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80194852"/>
        <c:crosses val="autoZero"/>
        <c:crossBetween val="between"/>
      </c:valAx>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Arial"/>
              </a:rPr>
              <a:t>Sales methods </a:t>
            </a:r>
          </a:p>
        </c:rich>
      </c:tx>
      <c:overlay val="0"/>
      <c:spPr>
        <a:noFill/>
        <a:ln w="0">
          <a:noFill/>
        </a:ln>
      </c:spPr>
    </c:title>
    <c:autoTitleDeleted val="0"/>
    <c:plotArea>
      <c:barChart>
        <c:barDir val="col"/>
        <c:grouping val="clustered"/>
        <c:varyColors val="0"/>
        <c:ser>
          <c:idx val="0"/>
          <c:order val="0"/>
          <c:tx>
            <c:strRef>
              <c:f>'Product Pivot'!$AI$1</c:f>
              <c:strCache>
                <c:ptCount val="1"/>
                <c:pt idx="0">
                  <c:v>Men's Apparel</c:v>
                </c:pt>
              </c:strCache>
            </c:strRef>
          </c:tx>
          <c:spPr>
            <a:noFill/>
            <a:ln w="9360">
              <a:solidFill>
                <a:srgbClr val="5b9bd5"/>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Pivot'!$AI$2:$AI$4</c:f>
              <c:numCache>
                <c:formatCode>General</c:formatCode>
                <c:ptCount val="3"/>
                <c:pt idx="0">
                  <c:v>85375</c:v>
                </c:pt>
                <c:pt idx="1">
                  <c:v>117766</c:v>
                </c:pt>
                <c:pt idx="2">
                  <c:v>103542</c:v>
                </c:pt>
              </c:numCache>
            </c:numRef>
          </c:val>
        </c:ser>
        <c:ser>
          <c:idx val="1"/>
          <c:order val="1"/>
          <c:tx>
            <c:strRef>
              <c:f>'Product Pivot'!$AJ$1</c:f>
              <c:strCache>
                <c:ptCount val="1"/>
                <c:pt idx="0">
                  <c:v>Men's Athletic Footwear</c:v>
                </c:pt>
              </c:strCache>
            </c:strRef>
          </c:tx>
          <c:spPr>
            <a:noFill/>
            <a:ln w="9360">
              <a:solidFill>
                <a:srgbClr val="ed7d31"/>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Pivot'!$AJ$2:$AJ$4</c:f>
              <c:numCache>
                <c:formatCode>General</c:formatCode>
                <c:ptCount val="3"/>
                <c:pt idx="0">
                  <c:v>117150</c:v>
                </c:pt>
                <c:pt idx="1">
                  <c:v>163855</c:v>
                </c:pt>
                <c:pt idx="2">
                  <c:v>154521</c:v>
                </c:pt>
              </c:numCache>
            </c:numRef>
          </c:val>
        </c:ser>
        <c:ser>
          <c:idx val="2"/>
          <c:order val="2"/>
          <c:tx>
            <c:strRef>
              <c:f>'Product Pivot'!$AK$1</c:f>
              <c:strCache>
                <c:ptCount val="1"/>
                <c:pt idx="0">
                  <c:v>Men's Street Footwear</c:v>
                </c:pt>
              </c:strCache>
            </c:strRef>
          </c:tx>
          <c:spPr>
            <a:noFill/>
            <a:ln w="9360">
              <a:solidFill>
                <a:srgbClr val="a5a5a5"/>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a5a5a5"/>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Pivot'!$AK$2:$AK$4</c:f>
              <c:numCache>
                <c:formatCode>General</c:formatCode>
                <c:ptCount val="3"/>
                <c:pt idx="0">
                  <c:v>176030</c:v>
                </c:pt>
                <c:pt idx="1">
                  <c:v>225121</c:v>
                </c:pt>
                <c:pt idx="2">
                  <c:v>192169</c:v>
                </c:pt>
              </c:numCache>
            </c:numRef>
          </c:val>
        </c:ser>
        <c:ser>
          <c:idx val="3"/>
          <c:order val="3"/>
          <c:tx>
            <c:strRef>
              <c:f>'Product Pivot'!$AL$1</c:f>
              <c:strCache>
                <c:ptCount val="1"/>
                <c:pt idx="0">
                  <c:v>Women's Apparel</c:v>
                </c:pt>
              </c:strCache>
            </c:strRef>
          </c:tx>
          <c:spPr>
            <a:noFill/>
            <a:ln w="9360">
              <a:solidFill>
                <a:srgbClr val="ffc000"/>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ffc000"/>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Pivot'!$AL$2:$AL$4</c:f>
              <c:numCache>
                <c:formatCode>General</c:formatCode>
                <c:ptCount val="3"/>
                <c:pt idx="0">
                  <c:v>120500</c:v>
                </c:pt>
                <c:pt idx="1">
                  <c:v>163937</c:v>
                </c:pt>
                <c:pt idx="2">
                  <c:v>149390</c:v>
                </c:pt>
              </c:numCache>
            </c:numRef>
          </c:val>
        </c:ser>
        <c:ser>
          <c:idx val="4"/>
          <c:order val="4"/>
          <c:tx>
            <c:strRef>
              <c:f>'Product Pivot'!$AM$1</c:f>
              <c:strCache>
                <c:ptCount val="1"/>
                <c:pt idx="0">
                  <c:v>Women's Athletic Footwear</c:v>
                </c:pt>
              </c:strCache>
            </c:strRef>
          </c:tx>
          <c:spPr>
            <a:noFill/>
            <a:ln w="9360">
              <a:solidFill>
                <a:srgbClr val="4472c4"/>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4472c4"/>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Pivot'!$AM$2:$AM$4</c:f>
              <c:numCache>
                <c:formatCode>General</c:formatCode>
                <c:ptCount val="3"/>
                <c:pt idx="0">
                  <c:v>85450</c:v>
                </c:pt>
                <c:pt idx="1">
                  <c:v>120755</c:v>
                </c:pt>
                <c:pt idx="2">
                  <c:v>111031</c:v>
                </c:pt>
              </c:numCache>
            </c:numRef>
          </c:val>
        </c:ser>
        <c:ser>
          <c:idx val="5"/>
          <c:order val="5"/>
          <c:tx>
            <c:strRef>
              <c:f>'Product Pivot'!$AN$1</c:f>
              <c:strCache>
                <c:ptCount val="1"/>
                <c:pt idx="0">
                  <c:v>Women's Street Footwear</c:v>
                </c:pt>
              </c:strCache>
            </c:strRef>
          </c:tx>
          <c:spPr>
            <a:noFill/>
            <a:ln w="9360">
              <a:solidFill>
                <a:srgbClr val="70ad47"/>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70ad47"/>
                  </a:solidFill>
                </a:ln>
              </c:spPr>
            </c:leaderLines>
            <c:extLst>
              <c:ext xmlns:c15="http://schemas.microsoft.com/office/drawing/2012/chart" uri="{CE6537A1-D6FC-4f65-9D91-7224C49458BB}">
                <c15:showLeaderLines val="1"/>
              </c:ext>
            </c:extLst>
          </c:dLbls>
          <c:cat>
            <c:strRef>
              <c:f>'Product Pivot'!$AH$2:$AH$4</c:f>
              <c:strCache>
                <c:ptCount val="3"/>
                <c:pt idx="0">
                  <c:v>In-store</c:v>
                </c:pt>
                <c:pt idx="1">
                  <c:v>Online</c:v>
                </c:pt>
                <c:pt idx="2">
                  <c:v>Outlet</c:v>
                </c:pt>
              </c:strCache>
            </c:strRef>
          </c:cat>
          <c:val>
            <c:numRef>
              <c:f>'Product Pivot'!$AN$2:$AN$4</c:f>
              <c:numCache>
                <c:formatCode>General</c:formatCode>
                <c:ptCount val="3"/>
                <c:pt idx="0">
                  <c:v>105485</c:v>
                </c:pt>
                <c:pt idx="1">
                  <c:v>147659</c:v>
                </c:pt>
                <c:pt idx="2">
                  <c:v>139125</c:v>
                </c:pt>
              </c:numCache>
            </c:numRef>
          </c:val>
        </c:ser>
        <c:gapWidth val="315"/>
        <c:overlap val="-40"/>
        <c:axId val="59662381"/>
        <c:axId val="61279268"/>
      </c:barChart>
      <c:catAx>
        <c:axId val="59662381"/>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61279268"/>
        <c:crosses val="autoZero"/>
        <c:auto val="1"/>
        <c:lblAlgn val="ctr"/>
        <c:lblOffset val="100"/>
        <c:noMultiLvlLbl val="0"/>
      </c:catAx>
      <c:valAx>
        <c:axId val="61279268"/>
        <c:scaling>
          <c:orientation val="minMax"/>
        </c:scaling>
        <c:delete val="0"/>
        <c:axPos val="l"/>
        <c:majorGridlines>
          <c:spPr>
            <a:ln w="9360">
              <a:solidFill>
                <a:srgbClr val="595959"/>
              </a:solidFill>
              <a:round/>
            </a:ln>
          </c:spPr>
        </c:majorGridlines>
        <c:title>
          <c:tx>
            <c:rich>
              <a:bodyPr rot="-5400000"/>
              <a:lstStyle/>
              <a:p>
                <a:pPr>
                  <a:defRPr b="0" sz="1300" strike="noStrike" u="none">
                    <a:uFillTx/>
                    <a:latin typeface="Arial"/>
                  </a:defRPr>
                </a:pPr>
                <a:r>
                  <a:rPr b="1" lang="en-US" sz="900" strike="noStrike" u="none">
                    <a:solidFill>
                      <a:srgbClr val="bfbfbf"/>
                    </a:solidFill>
                    <a:uFillTx/>
                    <a:latin typeface="Calibri"/>
                  </a:rPr>
                  <a:t> Products</a:t>
                </a:r>
                <a:r>
                  <a:rPr b="1" lang="en-US" sz="900" strike="noStrike" u="none">
                    <a:solidFill>
                      <a:srgbClr val="bfbfbf"/>
                    </a:solidFill>
                    <a:uFillTx/>
                    <a:latin typeface="Calibri"/>
                  </a:rPr>
                  <a:t> sold</a:t>
                </a:r>
              </a:p>
            </c:rich>
          </c:tx>
          <c:overlay val="0"/>
          <c:spPr>
            <a:noFill/>
            <a:ln w="0">
              <a:noFill/>
            </a:ln>
          </c:spPr>
        </c:title>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59662381"/>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0" lang="en-US" sz="1600" strike="noStrike" u="none">
                <a:solidFill>
                  <a:srgbClr val="ffffff"/>
                </a:solidFill>
                <a:uFillTx/>
                <a:latin typeface="Arial"/>
              </a:rPr>
              <a:t>Average Retailer's Unit Price </a:t>
            </a:r>
          </a:p>
        </c:rich>
      </c:tx>
      <c:overlay val="0"/>
      <c:spPr>
        <a:noFill/>
        <a:ln w="0">
          <a:noFill/>
        </a:ln>
      </c:spPr>
    </c:title>
    <c:autoTitleDeleted val="0"/>
    <c:view3D>
      <c:rotX val="15"/>
      <c:rotY val="20"/>
      <c:rAngAx val="1"/>
      <c:perspective val="30"/>
    </c:view3D>
    <c:floor>
      <c:spPr>
        <a:solidFill>
          <a:srgbClr val="afabab">
            <a:alpha val="27000"/>
          </a:srgbClr>
        </a:solidFill>
        <a:ln w="6480">
          <a:noFill/>
        </a:ln>
      </c:spPr>
    </c:floor>
    <c:sideWall>
      <c:spPr>
        <a:noFill/>
        <a:ln w="6480">
          <a:noFill/>
        </a:ln>
      </c:spPr>
    </c:sideWall>
    <c:backWall>
      <c:spPr>
        <a:noFill/>
        <a:ln w="6480">
          <a:noFill/>
        </a:ln>
      </c:spPr>
    </c:backWall>
    <c:plotArea>
      <c:bar3DChart>
        <c:barDir val="col"/>
        <c:grouping val="clustered"/>
        <c:varyColors val="0"/>
        <c:ser>
          <c:idx val="0"/>
          <c:order val="0"/>
          <c:tx>
            <c:strRef>
              <c:f>'Product Pivot'!$AV$2</c:f>
              <c:strCache>
                <c:ptCount val="1"/>
                <c:pt idx="0">
                  <c:v>Amazon</c:v>
                </c:pt>
              </c:strCache>
            </c:strRef>
          </c:tx>
          <c:spPr>
            <a:solidFill>
              <a:srgbClr val="5b9bd5">
                <a:alpha val="88000"/>
              </a:srgbClr>
            </a:solidFill>
            <a:ln w="12600">
              <a:solidFill>
                <a:srgbClr val="1f4e79"/>
              </a:solidFill>
              <a:round/>
            </a:ln>
          </c:spPr>
          <c:invertIfNegative val="0"/>
          <c:dLbls>
            <c:numFmt formatCode="\$#,##0.00" sourceLinked="1"/>
            <c:spPr>
              <a:solidFill>
                <a:srgbClr val="5b9bd5">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1f4e79"/>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Pivot'!$AW$2</c:f>
              <c:numCache>
                <c:formatCode>\$#,##0.00</c:formatCode>
                <c:ptCount val="1"/>
                <c:pt idx="0">
                  <c:v>48.7597471022129</c:v>
                </c:pt>
              </c:numCache>
            </c:numRef>
          </c:val>
        </c:ser>
        <c:ser>
          <c:idx val="1"/>
          <c:order val="1"/>
          <c:tx>
            <c:strRef>
              <c:f>'Product Pivot'!$AV$3</c:f>
              <c:strCache>
                <c:ptCount val="1"/>
                <c:pt idx="0">
                  <c:v>Foot Locker</c:v>
                </c:pt>
              </c:strCache>
            </c:strRef>
          </c:tx>
          <c:spPr>
            <a:solidFill>
              <a:srgbClr val="ed7d31">
                <a:alpha val="88000"/>
              </a:srgbClr>
            </a:solidFill>
            <a:ln w="12600">
              <a:solidFill>
                <a:srgbClr val="843c0b"/>
              </a:solidFill>
              <a:round/>
            </a:ln>
          </c:spPr>
          <c:invertIfNegative val="0"/>
          <c:dLbls>
            <c:numFmt formatCode="\$#,##0.00" sourceLinked="1"/>
            <c:spPr>
              <a:solidFill>
                <a:srgbClr val="ed7d31">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843c0b"/>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Pivot'!$AW$3</c:f>
              <c:numCache>
                <c:formatCode>\$#,##0.00</c:formatCode>
                <c:ptCount val="1"/>
                <c:pt idx="0">
                  <c:v>44.7849829351536</c:v>
                </c:pt>
              </c:numCache>
            </c:numRef>
          </c:val>
        </c:ser>
        <c:ser>
          <c:idx val="2"/>
          <c:order val="2"/>
          <c:tx>
            <c:strRef>
              <c:f>'Product Pivot'!$AV$4</c:f>
              <c:strCache>
                <c:ptCount val="1"/>
                <c:pt idx="0">
                  <c:v>Kohl's</c:v>
                </c:pt>
              </c:strCache>
            </c:strRef>
          </c:tx>
          <c:spPr>
            <a:solidFill>
              <a:srgbClr val="a5a5a5">
                <a:alpha val="88000"/>
              </a:srgbClr>
            </a:solidFill>
            <a:ln w="12600">
              <a:solidFill>
                <a:srgbClr val="535353"/>
              </a:solidFill>
              <a:round/>
            </a:ln>
          </c:spPr>
          <c:invertIfNegative val="0"/>
          <c:dLbls>
            <c:numFmt formatCode="\$#,##0.00" sourceLinked="1"/>
            <c:spPr>
              <a:solidFill>
                <a:srgbClr val="a5a5a5">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535353"/>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Pivot'!$AW$4</c:f>
              <c:numCache>
                <c:formatCode>\$#,##0.00</c:formatCode>
                <c:ptCount val="1"/>
                <c:pt idx="0">
                  <c:v>44.6087378640777</c:v>
                </c:pt>
              </c:numCache>
            </c:numRef>
          </c:val>
        </c:ser>
        <c:ser>
          <c:idx val="3"/>
          <c:order val="3"/>
          <c:tx>
            <c:strRef>
              <c:f>'Product Pivot'!$AV$5</c:f>
              <c:strCache>
                <c:ptCount val="1"/>
                <c:pt idx="0">
                  <c:v>Sports Direct</c:v>
                </c:pt>
              </c:strCache>
            </c:strRef>
          </c:tx>
          <c:spPr>
            <a:solidFill>
              <a:srgbClr val="ffc000">
                <a:alpha val="88000"/>
              </a:srgbClr>
            </a:solidFill>
            <a:ln w="12600">
              <a:solidFill>
                <a:srgbClr val="806000"/>
              </a:solidFill>
              <a:round/>
            </a:ln>
          </c:spPr>
          <c:invertIfNegative val="0"/>
          <c:dLbls>
            <c:numFmt formatCode="\$#,##0.00" sourceLinked="1"/>
            <c:spPr>
              <a:solidFill>
                <a:srgbClr val="ffc000">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806000"/>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Pivot'!$AW$5</c:f>
              <c:numCache>
                <c:formatCode>\$#,##0.00</c:formatCode>
                <c:ptCount val="1"/>
                <c:pt idx="0">
                  <c:v>42.0467519685039</c:v>
                </c:pt>
              </c:numCache>
            </c:numRef>
          </c:val>
        </c:ser>
        <c:ser>
          <c:idx val="4"/>
          <c:order val="4"/>
          <c:tx>
            <c:strRef>
              <c:f>'Product Pivot'!$AV$6</c:f>
              <c:strCache>
                <c:ptCount val="1"/>
                <c:pt idx="0">
                  <c:v>Walmart</c:v>
                </c:pt>
              </c:strCache>
            </c:strRef>
          </c:tx>
          <c:spPr>
            <a:solidFill>
              <a:srgbClr val="4472c4">
                <a:alpha val="88000"/>
              </a:srgbClr>
            </a:solidFill>
            <a:ln w="12600">
              <a:solidFill>
                <a:srgbClr val="203864"/>
              </a:solidFill>
              <a:round/>
            </a:ln>
          </c:spPr>
          <c:invertIfNegative val="0"/>
          <c:dLbls>
            <c:numFmt formatCode="\$#,##0.00" sourceLinked="1"/>
            <c:spPr>
              <a:solidFill>
                <a:srgbClr val="4472c4">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203864"/>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Pivot'!$AW$6</c:f>
              <c:numCache>
                <c:formatCode>\$#,##0.00</c:formatCode>
                <c:ptCount val="1"/>
                <c:pt idx="0">
                  <c:v>47.1837060702875</c:v>
                </c:pt>
              </c:numCache>
            </c:numRef>
          </c:val>
        </c:ser>
        <c:ser>
          <c:idx val="5"/>
          <c:order val="5"/>
          <c:tx>
            <c:strRef>
              <c:f>'Product Pivot'!$AV$7</c:f>
              <c:strCache>
                <c:ptCount val="1"/>
                <c:pt idx="0">
                  <c:v>West Gear</c:v>
                </c:pt>
              </c:strCache>
            </c:strRef>
          </c:tx>
          <c:spPr>
            <a:solidFill>
              <a:srgbClr val="70ad47">
                <a:alpha val="88000"/>
              </a:srgbClr>
            </a:solidFill>
            <a:ln w="12600">
              <a:solidFill>
                <a:srgbClr val="385623"/>
              </a:solidFill>
              <a:round/>
            </a:ln>
          </c:spPr>
          <c:invertIfNegative val="0"/>
          <c:dLbls>
            <c:numFmt formatCode="\$#,##0.00" sourceLinked="1"/>
            <c:spPr>
              <a:solidFill>
                <a:srgbClr val="70ad47">
                  <a:alpha val="77"/>
                </a:srgbClr>
              </a:solidFill>
            </c:spPr>
            <c:txPr>
              <a:bodyPr wrap="square"/>
              <a:lstStyle/>
              <a:p>
                <a:pPr>
                  <a:defRPr b="1"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385623"/>
                  </a:solidFill>
                </a:ln>
              </c:spPr>
            </c:leaderLines>
            <c:extLst>
              <c:ext xmlns:c15="http://schemas.microsoft.com/office/drawing/2012/chart" uri="{CE6537A1-D6FC-4f65-9D91-7224C49458BB}">
                <c15:showLeaderLines val="1"/>
              </c:ext>
            </c:extLst>
          </c:dLbls>
          <c:cat>
            <c:strRef>
              <c:f>'Product Pivot'!$AW$1</c:f>
              <c:strCache>
                <c:ptCount val="1"/>
                <c:pt idx="0">
                  <c:v>Average of Price per Unit</c:v>
                </c:pt>
              </c:strCache>
            </c:strRef>
          </c:cat>
          <c:val>
            <c:numRef>
              <c:f>'Product Pivot'!$AW$7</c:f>
              <c:numCache>
                <c:formatCode>\$#,##0.00</c:formatCode>
                <c:ptCount val="1"/>
                <c:pt idx="0">
                  <c:v>46.7379949452401</c:v>
                </c:pt>
              </c:numCache>
            </c:numRef>
          </c:val>
        </c:ser>
        <c:gapWidth val="84"/>
        <c:shape val="box"/>
        <c:axId val="84280172"/>
        <c:axId val="3191178"/>
        <c:axId val="0"/>
      </c:bar3DChart>
      <c:catAx>
        <c:axId val="84280172"/>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3191178"/>
        <c:crosses val="autoZero"/>
        <c:auto val="1"/>
        <c:lblAlgn val="ctr"/>
        <c:lblOffset val="100"/>
        <c:noMultiLvlLbl val="0"/>
      </c:catAx>
      <c:valAx>
        <c:axId val="3191178"/>
        <c:scaling>
          <c:orientation val="minMax"/>
        </c:scaling>
        <c:delete val="1"/>
        <c:axPos val="l"/>
        <c:numFmt formatCode="\$#,##0.00" sourceLinked="1"/>
        <c:majorTickMark val="out"/>
        <c:minorTickMark val="none"/>
        <c:tickLblPos val="nextTo"/>
        <c:spPr>
          <a:ln w="6480">
            <a:solidFill>
              <a:srgbClr val="8b8b8b"/>
            </a:solidFill>
            <a:round/>
          </a:ln>
        </c:spPr>
        <c:txPr>
          <a:bodyPr/>
          <a:lstStyle/>
          <a:p>
            <a:pPr>
              <a:defRPr b="0" sz="1000" strike="noStrike" u="none">
                <a:solidFill>
                  <a:srgbClr val="000000"/>
                </a:solidFill>
                <a:uFillTx/>
                <a:latin typeface="Calibri"/>
              </a:defRPr>
            </a:pPr>
          </a:p>
        </c:txPr>
        <c:crossAx val="84280172"/>
        <c:crossBetween val="between"/>
      </c:valAx>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6480">
      <a:solidFill>
        <a:srgbClr val="8b8b8b"/>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pc="99" strike="noStrike" u="none">
                <a:solidFill>
                  <a:srgbClr val="f2f2f2"/>
                </a:solidFill>
                <a:uFillTx/>
                <a:latin typeface="Arial"/>
              </a:rPr>
              <a:t>Average Margin</a:t>
            </a:r>
          </a:p>
        </c:rich>
      </c:tx>
      <c:overlay val="0"/>
      <c:spPr>
        <a:noFill/>
        <a:ln w="0">
          <a:noFill/>
        </a:ln>
      </c:spPr>
    </c:title>
    <c:autoTitleDeleted val="0"/>
    <c:plotArea>
      <c:barChart>
        <c:barDir val="bar"/>
        <c:grouping val="clustered"/>
        <c:varyColors val="0"/>
        <c:ser>
          <c:idx val="0"/>
          <c:order val="0"/>
          <c:tx>
            <c:strRef>
              <c:f>'Product Pivot'!$F$1</c:f>
              <c:strCache>
                <c:ptCount val="1"/>
                <c:pt idx="0">
                  <c:v>Average Margin</c:v>
                </c:pt>
              </c:strCache>
            </c:strRef>
          </c:tx>
          <c:spPr>
            <a:gradFill>
              <a:gsLst>
                <a:gs pos="0">
                  <a:srgbClr val="71a6da"/>
                </a:gs>
                <a:gs pos="50000">
                  <a:srgbClr val="549ada"/>
                </a:gs>
                <a:gs pos="100000">
                  <a:srgbClr val="448ac9"/>
                </a:gs>
              </a:gsLst>
              <a:lin ang="5400000"/>
            </a:gradFill>
            <a:ln w="12600">
              <a:noFill/>
            </a:ln>
          </c:spPr>
          <c:invertIfNegative val="0"/>
          <c:dLbls>
            <c:numFmt formatCode="0.00%" sourceLinked="0"/>
            <c:txPr>
              <a:bodyPr wrap="square"/>
              <a:lstStyle/>
              <a:p>
                <a:pPr>
                  <a:defRPr b="0" sz="900" strike="noStrike" u="none">
                    <a:solidFill>
                      <a:srgbClr val="d9d9d9"/>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Pivot'!$E$2:$E$7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'Product Pivot'!$F$2:$F$7</c:f>
              <c:numCache>
                <c:formatCode>0%</c:formatCode>
                <c:ptCount val="6"/>
                <c:pt idx="0">
                  <c:v>0.413225404732256</c:v>
                </c:pt>
                <c:pt idx="1">
                  <c:v>0.402701863354039</c:v>
                </c:pt>
                <c:pt idx="2">
                  <c:v>0.446130434782607</c:v>
                </c:pt>
                <c:pt idx="3">
                  <c:v>0.441318407960197</c:v>
                </c:pt>
                <c:pt idx="4">
                  <c:v>0.424358655043584</c:v>
                </c:pt>
                <c:pt idx="5">
                  <c:v>0.410199004975124</c:v>
                </c:pt>
              </c:numCache>
            </c:numRef>
          </c:val>
        </c:ser>
        <c:gapWidth val="115"/>
        <c:overlap val="-20"/>
        <c:axId val="42303764"/>
        <c:axId val="40535672"/>
      </c:barChart>
      <c:catAx>
        <c:axId val="42303764"/>
        <c:scaling>
          <c:orientation val="minMax"/>
        </c:scaling>
        <c:delete val="0"/>
        <c:axPos val="b"/>
        <c:numFmt formatCode="General" sourceLinked="0"/>
        <c:majorTickMark val="none"/>
        <c:minorTickMark val="none"/>
        <c:tickLblPos val="nextTo"/>
        <c:spPr>
          <a:ln w="12600">
            <a:solidFill>
              <a:srgbClr val="f2f2f2">
                <a:alpha val="54000"/>
              </a:srgbClr>
            </a:solidFill>
            <a:round/>
          </a:ln>
        </c:spPr>
        <c:txPr>
          <a:bodyPr/>
          <a:lstStyle/>
          <a:p>
            <a:pPr>
              <a:defRPr b="0" sz="900" strike="noStrike" u="none">
                <a:solidFill>
                  <a:srgbClr val="d9d9d9"/>
                </a:solidFill>
                <a:uFillTx/>
                <a:latin typeface="Calibri"/>
              </a:defRPr>
            </a:pPr>
          </a:p>
        </c:txPr>
        <c:crossAx val="40535672"/>
        <c:crosses val="autoZero"/>
        <c:auto val="1"/>
        <c:lblAlgn val="ctr"/>
        <c:lblOffset val="100"/>
        <c:noMultiLvlLbl val="0"/>
      </c:catAx>
      <c:valAx>
        <c:axId val="40535672"/>
        <c:scaling>
          <c:orientation val="minMax"/>
        </c:scaling>
        <c:delete val="0"/>
        <c:axPos val="l"/>
        <c:majorGridlines>
          <c:spPr>
            <a:ln w="9360">
              <a:solidFill>
                <a:srgbClr val="f2f2f2">
                  <a:alpha val="10000"/>
                </a:srgbClr>
              </a:solidFill>
              <a:round/>
            </a:ln>
          </c:spPr>
        </c:majorGridlines>
        <c:numFmt formatCode="0%"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42303764"/>
        <c:crosses val="autoZero"/>
        <c:crossBetween val="between"/>
      </c:valAx>
      <c:spPr>
        <a:noFill/>
        <a:ln w="0">
          <a:noFill/>
        </a:ln>
      </c:spPr>
    </c:plotArea>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Arial"/>
              </a:rPr>
              <a:t>Average</a:t>
            </a:r>
            <a:r>
              <a:rPr b="1" lang="en-US" sz="1600" spc="99" strike="noStrike" u="none">
                <a:solidFill>
                  <a:srgbClr val="f2f2f2"/>
                </a:solidFill>
                <a:uFillTx/>
                <a:latin typeface="Arial"/>
              </a:rPr>
              <a:t> unit price</a:t>
            </a:r>
          </a:p>
        </c:rich>
      </c:tx>
      <c:overlay val="0"/>
      <c:spPr>
        <a:noFill/>
        <a:ln w="0">
          <a:noFill/>
        </a:ln>
      </c:spPr>
    </c:title>
    <c:autoTitleDeleted val="0"/>
    <c:view3D>
      <c:rotX val="15"/>
      <c:rotY val="20"/>
      <c:rAngAx val="0"/>
      <c:perspective val="30"/>
    </c:view3D>
    <c:floor>
      <c:spPr>
        <a:noFill/>
        <a:ln w="6480">
          <a:noFill/>
        </a:ln>
      </c:spPr>
    </c:floor>
    <c:sideWall>
      <c:spPr>
        <a:noFill/>
        <a:ln w="6480">
          <a:noFill/>
        </a:ln>
      </c:spPr>
    </c:sideWall>
    <c:backWall>
      <c:spPr>
        <a:noFill/>
        <a:ln w="6480">
          <a:noFill/>
        </a:ln>
      </c:spPr>
    </c:backWall>
    <c:plotArea>
      <c:layout>
        <c:manualLayout>
          <c:layoutTarget val="inner"/>
          <c:xMode val="edge"/>
          <c:yMode val="edge"/>
          <c:x val="0.0583036244800951"/>
          <c:y val="0.180904522613065"/>
          <c:w val="0.86935531788473"/>
          <c:h val="0.512981574539363"/>
        </c:manualLayout>
      </c:layout>
      <c:bar3DChart>
        <c:barDir val="bar"/>
        <c:grouping val="clustered"/>
        <c:varyColors val="0"/>
        <c:ser>
          <c:idx val="0"/>
          <c:order val="0"/>
          <c:tx>
            <c:strRef>
              <c:f>'Product Pivot'!$E$9</c:f>
              <c:strCache>
                <c:ptCount val="1"/>
                <c:pt idx="0">
                  <c:v>Men's Apparel</c:v>
                </c:pt>
              </c:strCache>
            </c:strRef>
          </c:tx>
          <c:spPr>
            <a:gradFill>
              <a:gsLst>
                <a:gs pos="0">
                  <a:srgbClr val="71a6da"/>
                </a:gs>
                <a:gs pos="50000">
                  <a:srgbClr val="549ada"/>
                </a:gs>
                <a:gs pos="100000">
                  <a:srgbClr val="448ac9"/>
                </a:gs>
              </a:gsLst>
              <a:lin ang="5400000"/>
            </a:gradFill>
            <a:ln w="12600">
              <a:noFill/>
            </a:ln>
          </c:spPr>
          <c:invertIfNegative val="0"/>
          <c:dPt>
            <c:idx val="0"/>
            <c:invertIfNegative val="0"/>
            <c:spPr>
              <a:gradFill>
                <a:gsLst>
                  <a:gs pos="0">
                    <a:srgbClr val="71a6da"/>
                  </a:gs>
                  <a:gs pos="50000">
                    <a:srgbClr val="549ada"/>
                  </a:gs>
                  <a:gs pos="100000">
                    <a:srgbClr val="448ac9"/>
                  </a:gs>
                </a:gsLst>
                <a:lin ang="5400000"/>
              </a:gradFill>
              <a:ln w="12600">
                <a:noFill/>
              </a:ln>
            </c:spPr>
          </c:dPt>
          <c:dLbls>
            <c:numFmt formatCode="\$#,##0.00" sourceLinked="1"/>
            <c:dLbl>
              <c:idx val="0"/>
              <c:layout>
                <c:manualLayout>
                  <c:x val="-0.00277777777777778"/>
                  <c:y val="0.0416666666666667"/>
                </c:manualLayout>
              </c:layout>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dLbl>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Pivot'!$F$9</c:f>
              <c:numCache>
                <c:formatCode>\$#,##0.00</c:formatCode>
                <c:ptCount val="1"/>
                <c:pt idx="0">
                  <c:v>50.3219178082192</c:v>
                </c:pt>
              </c:numCache>
            </c:numRef>
          </c:val>
        </c:ser>
        <c:ser>
          <c:idx val="1"/>
          <c:order val="1"/>
          <c:tx>
            <c:strRef>
              <c:f>'Product Pivot'!$E$10</c:f>
              <c:strCache>
                <c:ptCount val="1"/>
                <c:pt idx="0">
                  <c:v>Men's Athletic Footwear</c:v>
                </c:pt>
              </c:strCache>
            </c:strRef>
          </c:tx>
          <c:spPr>
            <a:gradFill>
              <a:gsLst>
                <a:gs pos="0">
                  <a:srgbClr val="f08c56"/>
                </a:gs>
                <a:gs pos="50000">
                  <a:srgbClr val="f57a27"/>
                </a:gs>
                <a:gs pos="100000">
                  <a:srgbClr val="e46b19"/>
                </a:gs>
              </a:gsLst>
              <a:lin ang="5400000"/>
            </a:gradFill>
            <a:ln w="12600">
              <a:noFill/>
            </a:ln>
          </c:spPr>
          <c:invertIfNegative val="0"/>
          <c:dPt>
            <c:idx val="0"/>
            <c:invertIfNegative val="0"/>
            <c:spPr>
              <a:gradFill>
                <a:gsLst>
                  <a:gs pos="0">
                    <a:srgbClr val="f08c56"/>
                  </a:gs>
                  <a:gs pos="50000">
                    <a:srgbClr val="f57a27"/>
                  </a:gs>
                  <a:gs pos="100000">
                    <a:srgbClr val="e46b19"/>
                  </a:gs>
                </a:gsLst>
                <a:lin ang="5400000"/>
              </a:gradFill>
              <a:ln w="12600">
                <a:noFill/>
              </a:ln>
            </c:spPr>
          </c:dPt>
          <c:dLbls>
            <c:numFmt formatCode="\$#,##0.00" sourceLinked="1"/>
            <c:dLbl>
              <c:idx val="0"/>
              <c:layout>
                <c:manualLayout>
                  <c:x val="-0.0250000000000001"/>
                  <c:y val="0.0509259259259258"/>
                </c:manualLayout>
              </c:layout>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dLbl>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Pivot'!$F$10</c:f>
              <c:numCache>
                <c:formatCode>\$#,##0.00</c:formatCode>
                <c:ptCount val="1"/>
                <c:pt idx="0">
                  <c:v>43.7795031055901</c:v>
                </c:pt>
              </c:numCache>
            </c:numRef>
          </c:val>
        </c:ser>
        <c:ser>
          <c:idx val="2"/>
          <c:order val="2"/>
          <c:tx>
            <c:strRef>
              <c:f>'Product Pivot'!$E$11</c:f>
              <c:strCache>
                <c:ptCount val="1"/>
                <c:pt idx="0">
                  <c:v>Men's Street Footwear</c:v>
                </c:pt>
              </c:strCache>
            </c:strRef>
          </c:tx>
          <c:spPr>
            <a:gradFill>
              <a:gsLst>
                <a:gs pos="0">
                  <a:srgbClr val="aeaeae"/>
                </a:gs>
                <a:gs pos="50000">
                  <a:srgbClr val="a4a4a4"/>
                </a:gs>
                <a:gs pos="100000">
                  <a:srgbClr val="929292"/>
                </a:gs>
              </a:gsLst>
              <a:lin ang="5400000"/>
            </a:gradFill>
            <a:ln w="12600">
              <a:noFill/>
            </a:ln>
          </c:spPr>
          <c:invertIfNegative val="0"/>
          <c:dPt>
            <c:idx val="0"/>
            <c:invertIfNegative val="0"/>
            <c:spPr>
              <a:gradFill>
                <a:gsLst>
                  <a:gs pos="0">
                    <a:srgbClr val="aeaeae"/>
                  </a:gs>
                  <a:gs pos="50000">
                    <a:srgbClr val="a4a4a4"/>
                  </a:gs>
                  <a:gs pos="100000">
                    <a:srgbClr val="929292"/>
                  </a:gs>
                </a:gsLst>
                <a:lin ang="5400000"/>
              </a:gradFill>
              <a:ln w="12600">
                <a:noFill/>
              </a:ln>
            </c:spPr>
          </c:dPt>
          <c:dLbls>
            <c:numFmt formatCode="\$#,##0.00" sourceLinked="1"/>
            <c:dLbl>
              <c:idx val="0"/>
              <c:layout>
                <c:manualLayout>
                  <c:x val="-0.0305555555555556"/>
                  <c:y val="0.0416666666666666"/>
                </c:manualLayout>
              </c:layout>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dLbl>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Pivot'!$F$11</c:f>
              <c:numCache>
                <c:formatCode>\$#,##0.00</c:formatCode>
                <c:ptCount val="1"/>
                <c:pt idx="0">
                  <c:v>44.2366459627329</c:v>
                </c:pt>
              </c:numCache>
            </c:numRef>
          </c:val>
        </c:ser>
        <c:ser>
          <c:idx val="3"/>
          <c:order val="3"/>
          <c:tx>
            <c:strRef>
              <c:f>'Product Pivot'!$E$12</c:f>
              <c:strCache>
                <c:ptCount val="1"/>
                <c:pt idx="0">
                  <c:v>Women's Apparel</c:v>
                </c:pt>
              </c:strCache>
            </c:strRef>
          </c:tx>
          <c:spPr>
            <a:gradFill>
              <a:gsLst>
                <a:gs pos="0">
                  <a:srgbClr val="ffc54b"/>
                </a:gs>
                <a:gs pos="50000">
                  <a:srgbClr val="ffbf00"/>
                </a:gs>
                <a:gs pos="100000">
                  <a:srgbClr val="e2aa00"/>
                </a:gs>
              </a:gsLst>
              <a:lin ang="5400000"/>
            </a:gradFill>
            <a:ln w="12600">
              <a:noFill/>
            </a:ln>
          </c:spPr>
          <c:invertIfNegative val="0"/>
          <c:dPt>
            <c:idx val="0"/>
            <c:invertIfNegative val="0"/>
            <c:spPr>
              <a:gradFill>
                <a:gsLst>
                  <a:gs pos="0">
                    <a:srgbClr val="ffc54b"/>
                  </a:gs>
                  <a:gs pos="50000">
                    <a:srgbClr val="ffbf00"/>
                  </a:gs>
                  <a:gs pos="100000">
                    <a:srgbClr val="e2aa00"/>
                  </a:gs>
                </a:gsLst>
                <a:lin ang="5400000"/>
              </a:gradFill>
              <a:ln w="12600">
                <a:noFill/>
              </a:ln>
            </c:spPr>
          </c:dPt>
          <c:dLbls>
            <c:numFmt formatCode="\$#,##0.00" sourceLinked="1"/>
            <c:dLbl>
              <c:idx val="0"/>
              <c:layout>
                <c:manualLayout>
                  <c:x val="-0.025"/>
                  <c:y val="0.0185185185185186"/>
                </c:manualLayout>
              </c:layout>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dLbl>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Pivot'!$F$12</c:f>
              <c:numCache>
                <c:formatCode>\$#,##0.00</c:formatCode>
                <c:ptCount val="1"/>
                <c:pt idx="0">
                  <c:v>51.6007462686567</c:v>
                </c:pt>
              </c:numCache>
            </c:numRef>
          </c:val>
        </c:ser>
        <c:ser>
          <c:idx val="4"/>
          <c:order val="4"/>
          <c:tx>
            <c:strRef>
              <c:f>'Product Pivot'!$E$13</c:f>
              <c:strCache>
                <c:ptCount val="1"/>
                <c:pt idx="0">
                  <c:v>Women's Athletic Footwear</c:v>
                </c:pt>
              </c:strCache>
            </c:strRef>
          </c:tx>
          <c:spPr>
            <a:gradFill>
              <a:gsLst>
                <a:gs pos="0">
                  <a:srgbClr val="6082ca"/>
                </a:gs>
                <a:gs pos="50000">
                  <a:srgbClr val="3d6fc9"/>
                </a:gs>
                <a:gs pos="100000">
                  <a:srgbClr val="2f61ba"/>
                </a:gs>
              </a:gsLst>
              <a:lin ang="5400000"/>
            </a:gradFill>
            <a:ln w="12600">
              <a:noFill/>
            </a:ln>
          </c:spPr>
          <c:invertIfNegative val="0"/>
          <c:dLbls>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Pivot'!$F$13</c:f>
              <c:numCache>
                <c:formatCode>\$#,##0.00</c:formatCode>
                <c:ptCount val="1"/>
                <c:pt idx="0">
                  <c:v>41.112702366127</c:v>
                </c:pt>
              </c:numCache>
            </c:numRef>
          </c:val>
        </c:ser>
        <c:ser>
          <c:idx val="5"/>
          <c:order val="5"/>
          <c:tx>
            <c:strRef>
              <c:f>'Product Pivot'!$E$14</c:f>
              <c:strCache>
                <c:ptCount val="1"/>
                <c:pt idx="0">
                  <c:v>Women's Street Footwear</c:v>
                </c:pt>
              </c:strCache>
            </c:strRef>
          </c:tx>
          <c:spPr>
            <a:gradFill>
              <a:gsLst>
                <a:gs pos="0">
                  <a:srgbClr val="80b761"/>
                </a:gs>
                <a:gs pos="50000">
                  <a:srgbClr val="6fb142"/>
                </a:gs>
                <a:gs pos="100000">
                  <a:srgbClr val="61a235"/>
                </a:gs>
              </a:gsLst>
              <a:lin ang="5400000"/>
            </a:gradFill>
            <a:ln w="12600">
              <a:noFill/>
            </a:ln>
          </c:spPr>
          <c:invertIfNegative val="0"/>
          <c:dPt>
            <c:idx val="0"/>
            <c:invertIfNegative val="0"/>
            <c:spPr>
              <a:gradFill>
                <a:gsLst>
                  <a:gs pos="0">
                    <a:srgbClr val="80b761"/>
                  </a:gs>
                  <a:gs pos="50000">
                    <a:srgbClr val="6fb142"/>
                  </a:gs>
                  <a:gs pos="100000">
                    <a:srgbClr val="61a235"/>
                  </a:gs>
                </a:gsLst>
                <a:lin ang="5400000"/>
              </a:gradFill>
              <a:ln w="12600">
                <a:noFill/>
              </a:ln>
            </c:spPr>
          </c:dPt>
          <c:dLbls>
            <c:numFmt formatCode="\$#,##0.00" sourceLinked="1"/>
            <c:dLbl>
              <c:idx val="0"/>
              <c:layout>
                <c:manualLayout>
                  <c:x val="-0.00833333333333333"/>
                  <c:y val="0"/>
                </c:manualLayout>
              </c:layout>
              <c:numFmt formatCode="\$#,##0.00" sourceLinked="1"/>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dLbl>
            <c:txPr>
              <a:bodyPr wrap="square"/>
              <a:lstStyle/>
              <a:p>
                <a:pPr>
                  <a:defRPr b="1" lang="en-US"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Pivot'!$F$8</c:f>
              <c:strCache>
                <c:ptCount val="1"/>
                <c:pt idx="0">
                  <c:v>Average unit price </c:v>
                </c:pt>
              </c:strCache>
            </c:strRef>
          </c:cat>
          <c:val>
            <c:numRef>
              <c:f>'Product Pivot'!$F$14</c:f>
              <c:numCache>
                <c:formatCode>\$#,##0.00</c:formatCode>
                <c:ptCount val="1"/>
                <c:pt idx="0">
                  <c:v>40.2524875621891</c:v>
                </c:pt>
              </c:numCache>
            </c:numRef>
          </c:val>
        </c:ser>
        <c:gapWidth val="115"/>
        <c:shape val="box"/>
        <c:axId val="13091741"/>
        <c:axId val="77346140"/>
        <c:axId val="0"/>
      </c:bar3DChart>
      <c:catAx>
        <c:axId val="13091741"/>
        <c:scaling>
          <c:orientation val="minMax"/>
        </c:scaling>
        <c:delete val="1"/>
        <c:axPos val="b"/>
        <c:numFmt formatCode="General" sourceLinked="1"/>
        <c:majorTickMark val="out"/>
        <c:minorTickMark val="none"/>
        <c:tickLblPos val="nextTo"/>
        <c:spPr>
          <a:ln w="6480">
            <a:solidFill>
              <a:srgbClr val="8b8b8b"/>
            </a:solidFill>
            <a:round/>
          </a:ln>
        </c:spPr>
        <c:txPr>
          <a:bodyPr/>
          <a:lstStyle/>
          <a:p>
            <a:pPr>
              <a:defRPr b="0" sz="1000" strike="noStrike" u="none">
                <a:solidFill>
                  <a:srgbClr val="000000"/>
                </a:solidFill>
                <a:uFillTx/>
                <a:latin typeface="Calibri"/>
              </a:defRPr>
            </a:pPr>
          </a:p>
        </c:txPr>
        <c:crossAx val="77346140"/>
        <c:auto val="1"/>
        <c:lblAlgn val="ctr"/>
        <c:lblOffset val="100"/>
        <c:noMultiLvlLbl val="0"/>
      </c:catAx>
      <c:valAx>
        <c:axId val="77346140"/>
        <c:scaling>
          <c:orientation val="minMax"/>
        </c:scaling>
        <c:delete val="1"/>
        <c:axPos val="l"/>
        <c:majorGridlines>
          <c:spPr>
            <a:ln w="9360">
              <a:solidFill>
                <a:srgbClr val="f2f2f2">
                  <a:alpha val="10000"/>
                </a:srgbClr>
              </a:solidFill>
              <a:round/>
            </a:ln>
          </c:spPr>
        </c:majorGridlines>
        <c:numFmt formatCode="\$#,##0.00" sourceLinked="1"/>
        <c:majorTickMark val="out"/>
        <c:minorTickMark val="none"/>
        <c:tickLblPos val="nextTo"/>
        <c:spPr>
          <a:ln w="6480">
            <a:solidFill>
              <a:srgbClr val="8b8b8b"/>
            </a:solidFill>
            <a:round/>
          </a:ln>
        </c:spPr>
        <c:txPr>
          <a:bodyPr/>
          <a:lstStyle/>
          <a:p>
            <a:pPr>
              <a:defRPr b="0" sz="1000" strike="noStrike" u="none">
                <a:solidFill>
                  <a:srgbClr val="000000"/>
                </a:solidFill>
                <a:uFillTx/>
                <a:latin typeface="Calibri"/>
              </a:defRPr>
            </a:pPr>
          </a:p>
        </c:txPr>
        <c:crossAx val="13091741"/>
        <c:crossBetween val="between"/>
      </c:valAx>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Average unit</a:t>
            </a:r>
            <a:r>
              <a:rPr b="1" lang="en-US" sz="1600" spc="99" strike="noStrike" u="none">
                <a:solidFill>
                  <a:srgbClr val="f2f2f2"/>
                </a:solidFill>
                <a:uFillTx/>
                <a:latin typeface="Calibri"/>
              </a:rPr>
              <a:t> p</a:t>
            </a:r>
            <a:r>
              <a:rPr b="1" lang="en-US" sz="1600" spc="99" strike="noStrike" u="none">
                <a:solidFill>
                  <a:srgbClr val="f2f2f2"/>
                </a:solidFill>
                <a:uFillTx/>
                <a:latin typeface="Calibri"/>
              </a:rPr>
              <a:t>rice </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col"/>
        <c:grouping val="stacked"/>
        <c:varyColors val="0"/>
        <c:ser>
          <c:idx val="0"/>
          <c:order val="0"/>
          <c:tx>
            <c:strRef>
              <c:f>'Product Pivot 2'!$S$1</c:f>
              <c:strCache>
                <c:ptCount val="1"/>
                <c:pt idx="0">
                  <c:v>Average Price </c:v>
                </c:pt>
              </c:strCache>
            </c:strRef>
          </c:tx>
          <c:spPr>
            <a:gradFill>
              <a:gsLst>
                <a:gs pos="0">
                  <a:srgbClr val="71a6da"/>
                </a:gs>
                <a:gs pos="50000">
                  <a:srgbClr val="549ada"/>
                </a:gs>
                <a:gs pos="100000">
                  <a:srgbClr val="448ac9"/>
                </a:gs>
              </a:gsLst>
              <a:lin ang="5400000"/>
            </a:gradFill>
            <a:ln w="12600">
              <a:noFill/>
            </a:ln>
          </c:spPr>
          <c:invertIfNegative val="0"/>
          <c:dLbls>
            <c:numFmt formatCode="\$#,##0.00" sourceLinked="1"/>
            <c:txPr>
              <a:bodyPr wrap="square"/>
              <a:lstStyle/>
              <a:p>
                <a:pPr>
                  <a:defRPr b="0" sz="900" strike="noStrike" u="none">
                    <a:solidFill>
                      <a:srgbClr val="ffffff"/>
                    </a:solidFill>
                    <a:uFillTx/>
                    <a:latin typeface="Calibri"/>
                  </a:defRPr>
                </a:pPr>
              </a:p>
            </c:txP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 2'!$O$2:$O$4</c:f>
              <c:strCache>
                <c:ptCount val="3"/>
                <c:pt idx="0">
                  <c:v>Apparel</c:v>
                </c:pt>
                <c:pt idx="1">
                  <c:v>Athletic Footwear</c:v>
                </c:pt>
                <c:pt idx="2">
                  <c:v>Street Footwear</c:v>
                </c:pt>
              </c:strCache>
            </c:strRef>
          </c:cat>
          <c:val>
            <c:numRef>
              <c:f>'Product Pivot 2'!$S$2:$S$4</c:f>
              <c:numCache>
                <c:formatCode>\$#,##0.00</c:formatCode>
                <c:ptCount val="3"/>
                <c:pt idx="0">
                  <c:v>50.9617299315495</c:v>
                </c:pt>
                <c:pt idx="1">
                  <c:v>42.4477611940299</c:v>
                </c:pt>
                <c:pt idx="2">
                  <c:v>42.2458048477315</c:v>
                </c:pt>
              </c:numCache>
            </c:numRef>
          </c:val>
        </c:ser>
        <c:gapWidth val="150"/>
        <c:shape val="box"/>
        <c:axId val="44998261"/>
        <c:axId val="98516611"/>
        <c:axId val="0"/>
      </c:bar3DChart>
      <c:catAx>
        <c:axId val="44998261"/>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98516611"/>
        <c:crosses val="autoZero"/>
        <c:auto val="1"/>
        <c:lblAlgn val="ctr"/>
        <c:lblOffset val="100"/>
        <c:noMultiLvlLbl val="0"/>
      </c:catAx>
      <c:valAx>
        <c:axId val="98516611"/>
        <c:scaling>
          <c:orientation val="minMax"/>
        </c:scaling>
        <c:delete val="0"/>
        <c:axPos val="l"/>
        <c:majorGridlines>
          <c:spPr>
            <a:ln w="9360">
              <a:solidFill>
                <a:srgbClr val="808080"/>
              </a:solidFill>
              <a:round/>
            </a:ln>
          </c:spPr>
        </c:majorGridlines>
        <c:numFmt formatCode="\$#,##0.00"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44998261"/>
        <c:crosses val="autoZero"/>
        <c:crossBetween val="between"/>
      </c:valAx>
    </c:plotArea>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Arial"/>
              </a:rPr>
              <a:t>Regional sales gender structure</a:t>
            </a:r>
          </a:p>
        </c:rich>
      </c:tx>
      <c:overlay val="0"/>
      <c:spPr>
        <a:noFill/>
        <a:ln w="0">
          <a:noFill/>
        </a:ln>
      </c:spPr>
    </c:title>
    <c:autoTitleDeleted val="0"/>
    <c:plotArea>
      <c:barChart>
        <c:barDir val="bar"/>
        <c:grouping val="clustered"/>
        <c:varyColors val="0"/>
        <c:ser>
          <c:idx val="0"/>
          <c:order val="0"/>
          <c:tx>
            <c:strRef>
              <c:f>'Product Pivot 2'!$V$8</c:f>
              <c:strCache>
                <c:ptCount val="1"/>
                <c:pt idx="0">
                  <c:v>Men</c:v>
                </c:pt>
              </c:strCache>
            </c:strRef>
          </c:tx>
          <c:spPr>
            <a:noFill/>
            <a:ln w="9360">
              <a:solidFill>
                <a:srgbClr val="5b9bd5"/>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strRef>
              <c:f>'Product Pivot 2'!$U$9:$U$13</c:f>
              <c:strCache>
                <c:ptCount val="5"/>
                <c:pt idx="0">
                  <c:v>Midwest</c:v>
                </c:pt>
                <c:pt idx="1">
                  <c:v>Northeast</c:v>
                </c:pt>
                <c:pt idx="2">
                  <c:v>South</c:v>
                </c:pt>
                <c:pt idx="3">
                  <c:v>Southeast</c:v>
                </c:pt>
                <c:pt idx="4">
                  <c:v>West</c:v>
                </c:pt>
              </c:strCache>
            </c:strRef>
          </c:cat>
          <c:val>
            <c:numRef>
              <c:f>'Product Pivot 2'!$V$9:$V$13</c:f>
              <c:numCache>
                <c:formatCode>General</c:formatCode>
                <c:ptCount val="5"/>
                <c:pt idx="0">
                  <c:v>220285</c:v>
                </c:pt>
                <c:pt idx="1">
                  <c:v>277757</c:v>
                </c:pt>
                <c:pt idx="2">
                  <c:v>257265</c:v>
                </c:pt>
                <c:pt idx="3">
                  <c:v>217381</c:v>
                </c:pt>
                <c:pt idx="4">
                  <c:v>362841</c:v>
                </c:pt>
              </c:numCache>
            </c:numRef>
          </c:val>
        </c:ser>
        <c:ser>
          <c:idx val="1"/>
          <c:order val="1"/>
          <c:tx>
            <c:strRef>
              <c:f>'Product Pivot 2'!$W$8</c:f>
              <c:strCache>
                <c:ptCount val="1"/>
                <c:pt idx="0">
                  <c:v>Women</c:v>
                </c:pt>
              </c:strCache>
            </c:strRef>
          </c:tx>
          <c:spPr>
            <a:noFill/>
            <a:ln w="9360">
              <a:solidFill>
                <a:srgbClr val="ed7d31"/>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strRef>
              <c:f>'Product Pivot 2'!$U$9:$U$13</c:f>
              <c:strCache>
                <c:ptCount val="5"/>
                <c:pt idx="0">
                  <c:v>Midwest</c:v>
                </c:pt>
                <c:pt idx="1">
                  <c:v>Northeast</c:v>
                </c:pt>
                <c:pt idx="2">
                  <c:v>South</c:v>
                </c:pt>
                <c:pt idx="3">
                  <c:v>Southeast</c:v>
                </c:pt>
                <c:pt idx="4">
                  <c:v>West</c:v>
                </c:pt>
              </c:strCache>
            </c:strRef>
          </c:cat>
          <c:val>
            <c:numRef>
              <c:f>'Product Pivot 2'!$W$9:$W$13</c:f>
              <c:numCache>
                <c:formatCode>General</c:formatCode>
                <c:ptCount val="5"/>
                <c:pt idx="0">
                  <c:v>171052</c:v>
                </c:pt>
                <c:pt idx="1">
                  <c:v>223522</c:v>
                </c:pt>
                <c:pt idx="2">
                  <c:v>234995</c:v>
                </c:pt>
                <c:pt idx="3">
                  <c:v>189619</c:v>
                </c:pt>
                <c:pt idx="4">
                  <c:v>324144</c:v>
                </c:pt>
              </c:numCache>
            </c:numRef>
          </c:val>
        </c:ser>
        <c:gapWidth val="182"/>
        <c:overlap val="-50"/>
        <c:axId val="97215335"/>
        <c:axId val="53317350"/>
      </c:barChart>
      <c:catAx>
        <c:axId val="97215335"/>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53317350"/>
        <c:crosses val="autoZero"/>
        <c:auto val="1"/>
        <c:lblAlgn val="ctr"/>
        <c:lblOffset val="100"/>
        <c:noMultiLvlLbl val="0"/>
      </c:catAx>
      <c:valAx>
        <c:axId val="53317350"/>
        <c:scaling>
          <c:orientation val="minMax"/>
        </c:scaling>
        <c:delete val="0"/>
        <c:axPos val="l"/>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97215335"/>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Men's</a:t>
            </a:r>
            <a:r>
              <a:rPr b="1" lang="en-US" sz="1600" spc="99" strike="noStrike" u="none">
                <a:solidFill>
                  <a:srgbClr val="f2f2f2"/>
                </a:solidFill>
                <a:uFillTx/>
                <a:latin typeface="Calibri"/>
              </a:rPr>
              <a:t>/</a:t>
            </a:r>
            <a:r>
              <a:rPr b="1" lang="en-US" sz="1600" spc="99" strike="noStrike" u="none">
                <a:solidFill>
                  <a:srgbClr val="f2f2f2"/>
                </a:solidFill>
                <a:uFillTx/>
                <a:latin typeface="Calibri"/>
              </a:rPr>
              <a:t>Woman's</a:t>
            </a:r>
            <a:r>
              <a:rPr b="1" lang="en-US" sz="1600" spc="99" strike="noStrike" u="none">
                <a:solidFill>
                  <a:srgbClr val="f2f2f2"/>
                </a:solidFill>
                <a:uFillTx/>
                <a:latin typeface="Calibri"/>
              </a:rPr>
              <a:t> products sold</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col"/>
        <c:grouping val="clustered"/>
        <c:varyColors val="0"/>
        <c:ser>
          <c:idx val="0"/>
          <c:order val="0"/>
          <c:tx>
            <c:strRef>
              <c:f>'Product Pivot 2'!$K$21</c:f>
              <c:strCache>
                <c:ptCount val="1"/>
                <c:pt idx="0">
                  <c:v>Men</c:v>
                </c:pt>
              </c:strCache>
            </c:strRef>
          </c:tx>
          <c:spPr>
            <a:gradFill>
              <a:gsLst>
                <a:gs pos="0">
                  <a:srgbClr val="71a6da"/>
                </a:gs>
                <a:gs pos="50000">
                  <a:srgbClr val="549ada"/>
                </a:gs>
                <a:gs pos="100000">
                  <a:srgbClr val="448ac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 2'!$F$22:$G$45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'Product Pivot 2'!$K$22:$K$45</c:f>
              <c:numCache>
                <c:formatCode>General</c:formatCode>
                <c:ptCount val="24"/>
                <c:pt idx="0">
                  <c:v>1248065</c:v>
                </c:pt>
                <c:pt idx="1">
                  <c:v>1174545</c:v>
                </c:pt>
                <c:pt idx="2">
                  <c:v>1273681</c:v>
                </c:pt>
                <c:pt idx="3">
                  <c:v>1729887</c:v>
                </c:pt>
                <c:pt idx="4">
                  <c:v>1173408</c:v>
                </c:pt>
                <c:pt idx="5">
                  <c:v>518755</c:v>
                </c:pt>
                <c:pt idx="6">
                  <c:v>1172209</c:v>
                </c:pt>
                <c:pt idx="7">
                  <c:v>1393877</c:v>
                </c:pt>
                <c:pt idx="8">
                  <c:v>1151893</c:v>
                </c:pt>
                <c:pt idx="9">
                  <c:v>677939</c:v>
                </c:pt>
                <c:pt idx="10">
                  <c:v>652073</c:v>
                </c:pt>
                <c:pt idx="11">
                  <c:v>557614</c:v>
                </c:pt>
                <c:pt idx="12">
                  <c:v>4044684</c:v>
                </c:pt>
                <c:pt idx="13">
                  <c:v>3464315</c:v>
                </c:pt>
                <c:pt idx="14">
                  <c:v>2881035</c:v>
                </c:pt>
                <c:pt idx="15">
                  <c:v>3416436</c:v>
                </c:pt>
                <c:pt idx="16">
                  <c:v>4557290</c:v>
                </c:pt>
                <c:pt idx="17">
                  <c:v>4446162</c:v>
                </c:pt>
                <c:pt idx="18">
                  <c:v>5693120</c:v>
                </c:pt>
                <c:pt idx="19">
                  <c:v>5509723</c:v>
                </c:pt>
                <c:pt idx="20">
                  <c:v>4491385</c:v>
                </c:pt>
                <c:pt idx="21">
                  <c:v>3833373</c:v>
                </c:pt>
                <c:pt idx="22">
                  <c:v>4037875</c:v>
                </c:pt>
                <c:pt idx="23">
                  <c:v>5679237</c:v>
                </c:pt>
              </c:numCache>
            </c:numRef>
          </c:val>
        </c:ser>
        <c:ser>
          <c:idx val="1"/>
          <c:order val="1"/>
          <c:tx>
            <c:strRef>
              <c:f>'Product Pivot 2'!$L$21</c:f>
              <c:strCache>
                <c:ptCount val="1"/>
                <c:pt idx="0">
                  <c:v>Women</c:v>
                </c:pt>
              </c:strCache>
            </c:strRef>
          </c:tx>
          <c:spPr>
            <a:gradFill>
              <a:gsLst>
                <a:gs pos="0">
                  <a:srgbClr val="f08c56"/>
                </a:gs>
                <a:gs pos="50000">
                  <a:srgbClr val="f57a27"/>
                </a:gs>
                <a:gs pos="100000">
                  <a:srgbClr val="e46b1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multiLvlStrRef>
              <c:f>'Product Pivot 2'!$F$22:$G$45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'Product Pivot 2'!$L$22:$L$45</c:f>
              <c:numCache>
                <c:formatCode>General</c:formatCode>
                <c:ptCount val="24"/>
                <c:pt idx="0">
                  <c:v>1064681</c:v>
                </c:pt>
                <c:pt idx="1">
                  <c:v>966268</c:v>
                </c:pt>
                <c:pt idx="2">
                  <c:v>1200521</c:v>
                </c:pt>
                <c:pt idx="3">
                  <c:v>1463194</c:v>
                </c:pt>
                <c:pt idx="4">
                  <c:v>991356</c:v>
                </c:pt>
                <c:pt idx="5">
                  <c:v>565439</c:v>
                </c:pt>
                <c:pt idx="6">
                  <c:v>1010179</c:v>
                </c:pt>
                <c:pt idx="7">
                  <c:v>1247753</c:v>
                </c:pt>
                <c:pt idx="8">
                  <c:v>1215793</c:v>
                </c:pt>
                <c:pt idx="9">
                  <c:v>750630</c:v>
                </c:pt>
                <c:pt idx="10">
                  <c:v>515977</c:v>
                </c:pt>
                <c:pt idx="11">
                  <c:v>521588</c:v>
                </c:pt>
                <c:pt idx="12">
                  <c:v>3387337</c:v>
                </c:pt>
                <c:pt idx="13">
                  <c:v>2658725</c:v>
                </c:pt>
                <c:pt idx="14">
                  <c:v>2339747</c:v>
                </c:pt>
                <c:pt idx="15">
                  <c:v>3081903</c:v>
                </c:pt>
                <c:pt idx="16">
                  <c:v>4019666</c:v>
                </c:pt>
                <c:pt idx="17">
                  <c:v>4272791</c:v>
                </c:pt>
                <c:pt idx="18">
                  <c:v>4674911</c:v>
                </c:pt>
                <c:pt idx="19">
                  <c:v>4141873</c:v>
                </c:pt>
                <c:pt idx="20">
                  <c:v>3546513</c:v>
                </c:pt>
                <c:pt idx="21">
                  <c:v>3276816</c:v>
                </c:pt>
                <c:pt idx="22">
                  <c:v>3817515</c:v>
                </c:pt>
                <c:pt idx="23">
                  <c:v>4656893</c:v>
                </c:pt>
              </c:numCache>
            </c:numRef>
          </c:val>
        </c:ser>
        <c:gapWidth val="150"/>
        <c:shape val="box"/>
        <c:axId val="12670309"/>
        <c:axId val="67007208"/>
        <c:axId val="0"/>
      </c:bar3DChart>
      <c:catAx>
        <c:axId val="12670309"/>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67007208"/>
        <c:crosses val="autoZero"/>
        <c:auto val="1"/>
        <c:lblAlgn val="ctr"/>
        <c:lblOffset val="100"/>
        <c:noMultiLvlLbl val="0"/>
      </c:catAx>
      <c:valAx>
        <c:axId val="67007208"/>
        <c:scaling>
          <c:orientation val="minMax"/>
        </c:scaling>
        <c:delete val="0"/>
        <c:axPos val="l"/>
        <c:majorGridlines>
          <c:spPr>
            <a:ln w="9360">
              <a:solidFill>
                <a:srgbClr val="808080"/>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12670309"/>
        <c:crosses val="autoZero"/>
        <c:crossBetween val="between"/>
      </c:valAx>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800" strike="noStrike" u="none">
                <a:solidFill>
                  <a:srgbClr val="404040"/>
                </a:solidFill>
                <a:uFillTx/>
                <a:latin typeface="Calibri"/>
              </a:rPr>
              <a:t>Product types revenue</a:t>
            </a:r>
          </a:p>
        </c:rich>
      </c:tx>
      <c:overlay val="0"/>
      <c:spPr>
        <a:noFill/>
        <a:ln w="0">
          <a:noFill/>
        </a:ln>
      </c:spPr>
    </c:title>
    <c:autoTitleDeleted val="0"/>
    <c:plotArea>
      <c:doughnutChart>
        <c:varyColors val="1"/>
        <c:ser>
          <c:idx val="0"/>
          <c:order val="0"/>
          <c:tx>
            <c:strRef>
              <c:f>'Product Pivot 2'!$P$1</c:f>
              <c:strCache>
                <c:ptCount val="1"/>
                <c:pt idx="0">
                  <c:v>Total Sales</c:v>
                </c:pt>
              </c:strCache>
            </c:strRef>
          </c:tx>
          <c:spPr>
            <a:solidFill>
              <a:srgbClr val="5b9bd5"/>
            </a:solidFill>
            <a:ln w="0">
              <a:noFill/>
            </a:ln>
          </c:spPr>
          <c:explosion val="0"/>
          <c:dPt>
            <c:idx val="0"/>
            <c:spPr>
              <a:solidFill>
                <a:srgbClr val="5b9bd5"/>
              </a:solidFill>
              <a:ln w="0">
                <a:noFill/>
              </a:ln>
            </c:spPr>
          </c:dPt>
          <c:dPt>
            <c:idx val="1"/>
            <c:spPr>
              <a:solidFill>
                <a:srgbClr val="ed7d31"/>
              </a:solidFill>
              <a:ln w="0">
                <a:noFill/>
              </a:ln>
            </c:spPr>
          </c:dPt>
          <c:dPt>
            <c:idx val="2"/>
            <c:spPr>
              <a:solidFill>
                <a:srgbClr val="a5a5a5"/>
              </a:solidFill>
              <a:ln w="0">
                <a:noFill/>
              </a:ln>
            </c:spPr>
          </c:dPt>
          <c:dLbls>
            <c:numFmt formatCode="\$#,##0.00,,\m" sourceLinked="1"/>
            <c:dLbl>
              <c:idx val="0"/>
              <c:numFmt formatCode="\$#,##0.00,,\m" sourceLinked="1"/>
              <c:spPr>
                <a:solidFill>
                  <a:srgbClr val="595959"/>
                </a:solidFill>
              </c:spPr>
              <c:txPr>
                <a:bodyPr wrap="square"/>
                <a:lstStyle/>
                <a:p>
                  <a:pPr>
                    <a:defRPr b="1" sz="1000" strike="noStrike" u="none">
                      <a:solidFill>
                        <a:srgbClr val="ffffff"/>
                      </a:solidFill>
                      <a:uFillTx/>
                      <a:latin typeface="Calibri"/>
                    </a:defRPr>
                  </a:pPr>
                </a:p>
              </c:txPr>
              <c:showLegendKey val="0"/>
              <c:showVal val="1"/>
              <c:showCatName val="0"/>
              <c:showSerName val="0"/>
              <c:showPercent val="1"/>
              <c:separator>
</c:separator>
            </c:dLbl>
            <c:dLbl>
              <c:idx val="1"/>
              <c:numFmt formatCode="\$#,##0.00,,\m" sourceLinked="1"/>
              <c:spPr>
                <a:solidFill>
                  <a:srgbClr val="595959"/>
                </a:solidFill>
              </c:spPr>
              <c:txPr>
                <a:bodyPr wrap="square"/>
                <a:lstStyle/>
                <a:p>
                  <a:pPr>
                    <a:defRPr b="1" sz="1000" strike="noStrike" u="none">
                      <a:solidFill>
                        <a:srgbClr val="ffffff"/>
                      </a:solidFill>
                      <a:uFillTx/>
                      <a:latin typeface="Calibri"/>
                    </a:defRPr>
                  </a:pPr>
                </a:p>
              </c:txPr>
              <c:showLegendKey val="0"/>
              <c:showVal val="1"/>
              <c:showCatName val="0"/>
              <c:showSerName val="0"/>
              <c:showPercent val="1"/>
              <c:separator>
</c:separator>
            </c:dLbl>
            <c:dLbl>
              <c:idx val="2"/>
              <c:numFmt formatCode="\$#,##0.00,,\m" sourceLinked="1"/>
              <c:spPr>
                <a:solidFill>
                  <a:srgbClr val="595959"/>
                </a:solidFill>
              </c:spPr>
              <c:txPr>
                <a:bodyPr wrap="square"/>
                <a:lstStyle/>
                <a:p>
                  <a:pPr>
                    <a:defRPr b="1" sz="1000" strike="noStrike" u="none">
                      <a:solidFill>
                        <a:srgbClr val="ffffff"/>
                      </a:solidFill>
                      <a:uFillTx/>
                      <a:latin typeface="Calibri"/>
                    </a:defRPr>
                  </a:pPr>
                </a:p>
              </c:txPr>
              <c:showLegendKey val="0"/>
              <c:showVal val="1"/>
              <c:showCatName val="0"/>
              <c:showSerName val="0"/>
              <c:showPercent val="1"/>
              <c:separator>
</c:separator>
            </c:dLbl>
            <c:spPr>
              <a:solidFill>
                <a:srgbClr val="595959"/>
              </a:solidFill>
            </c:spPr>
            <c:txPr>
              <a:bodyPr wrap="square"/>
              <a:lstStyle/>
              <a:p>
                <a:pPr>
                  <a:defRPr b="1" sz="1000" strike="noStrike" u="none">
                    <a:solidFill>
                      <a:srgbClr val="ffffff"/>
                    </a:solidFill>
                    <a:uFillTx/>
                    <a:latin typeface="Calibri"/>
                  </a:defRPr>
                </a:pPr>
              </a:p>
            </c:txPr>
            <c:showLegendKey val="0"/>
            <c:showVal val="1"/>
            <c:showCatName val="0"/>
            <c:showSerName val="0"/>
            <c:showPercent val="1"/>
            <c:separator>
</c:separator>
            <c:showLeaderLines val="1"/>
            <c:leaderLines>
              <c:spPr>
                <a:ln w="9360">
                  <a:solidFill>
                    <a:srgbClr val="808080"/>
                  </a:solidFill>
                </a:ln>
              </c:spPr>
            </c:leaderLines>
          </c:dLbls>
          <c:cat>
            <c:strRef>
              <c:f>'Product Pivot 2'!$O$2:$O$4</c:f>
              <c:strCache>
                <c:ptCount val="3"/>
                <c:pt idx="0">
                  <c:v>Apparel</c:v>
                </c:pt>
                <c:pt idx="1">
                  <c:v>Athletic Footwear</c:v>
                </c:pt>
                <c:pt idx="2">
                  <c:v>Street Footwear</c:v>
                </c:pt>
              </c:strCache>
            </c:strRef>
          </c:cat>
          <c:val>
            <c:numRef>
              <c:f>'Product Pivot 2'!$P$2:$P$4</c:f>
              <c:numCache>
                <c:formatCode>\$#,##0.00,,\m</c:formatCode>
                <c:ptCount val="3"/>
                <c:pt idx="0">
                  <c:v>40391617</c:v>
                </c:pt>
                <c:pt idx="1">
                  <c:v>34892701</c:v>
                </c:pt>
                <c:pt idx="2">
                  <c:v>44882332</c:v>
                </c:pt>
              </c:numCache>
            </c:numRef>
          </c:val>
        </c:ser>
        <c:firstSliceAng val="0"/>
        <c:holeSize val="50"/>
      </c:doughnutChart>
      <c:spPr>
        <a:noFill/>
        <a:ln w="0">
          <a:noFill/>
        </a:ln>
      </c:spPr>
    </c:plotArea>
    <c:legend>
      <c:legendPos val="r"/>
      <c:overlay val="0"/>
      <c:spPr>
        <a:solidFill>
          <a:srgbClr val="f2f2f2">
            <a:alpha val="39000"/>
          </a:srgbClr>
        </a:solidFill>
        <a:ln w="0">
          <a:noFill/>
        </a:ln>
      </c:spPr>
      <c:txPr>
        <a:bodyPr/>
        <a:lstStyle/>
        <a:p>
          <a:pPr>
            <a:defRPr b="0" sz="900" strike="noStrike" u="none">
              <a:solidFill>
                <a:srgbClr val="404040"/>
              </a:solidFill>
              <a:uFillTx/>
              <a:latin typeface="Calibri"/>
            </a:defRPr>
          </a:pPr>
        </a:p>
      </c:txPr>
    </c:legend>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Calibri"/>
              </a:rPr>
              <a:t>Retailer's sales sex structure</a:t>
            </a:r>
          </a:p>
        </c:rich>
      </c:tx>
      <c:overlay val="0"/>
      <c:spPr>
        <a:noFill/>
        <a:ln w="0">
          <a:noFill/>
        </a:ln>
      </c:spPr>
    </c:title>
    <c:autoTitleDeleted val="0"/>
    <c:plotArea>
      <c:barChart>
        <c:barDir val="col"/>
        <c:grouping val="clustered"/>
        <c:varyColors val="0"/>
        <c:ser>
          <c:idx val="0"/>
          <c:order val="0"/>
          <c:tx>
            <c:strRef>
              <c:f>'Product Pivot 2'!$AJ$1</c:f>
              <c:strCache>
                <c:ptCount val="1"/>
                <c:pt idx="0">
                  <c:v>Men</c:v>
                </c:pt>
              </c:strCache>
            </c:strRef>
          </c:tx>
          <c:spPr>
            <a:noFill/>
            <a:ln w="9360">
              <a:solidFill>
                <a:srgbClr val="5b9bd5"/>
              </a:solidFill>
              <a:round/>
            </a:ln>
          </c:spPr>
          <c:invertIfNegative val="0"/>
          <c:dLbls>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strRef>
              <c:f>'Product Pivot 2'!$AI$2:$AI$7</c:f>
              <c:strCache>
                <c:ptCount val="6"/>
                <c:pt idx="0">
                  <c:v>Amazon</c:v>
                </c:pt>
                <c:pt idx="1">
                  <c:v>Foot Locker</c:v>
                </c:pt>
                <c:pt idx="2">
                  <c:v>Kohl's</c:v>
                </c:pt>
                <c:pt idx="3">
                  <c:v>Sports Direct</c:v>
                </c:pt>
                <c:pt idx="4">
                  <c:v>Walmart</c:v>
                </c:pt>
                <c:pt idx="5">
                  <c:v>West Gear</c:v>
                </c:pt>
              </c:strCache>
            </c:strRef>
          </c:cat>
          <c:val>
            <c:numRef>
              <c:f>'Product Pivot 2'!$AJ$2:$AJ$7</c:f>
              <c:numCache>
                <c:formatCode>General</c:formatCode>
                <c:ptCount val="6"/>
                <c:pt idx="0">
                  <c:v>110932</c:v>
                </c:pt>
                <c:pt idx="1">
                  <c:v>334391</c:v>
                </c:pt>
                <c:pt idx="2">
                  <c:v>153936</c:v>
                </c:pt>
                <c:pt idx="3">
                  <c:v>292242</c:v>
                </c:pt>
                <c:pt idx="4">
                  <c:v>109643</c:v>
                </c:pt>
                <c:pt idx="5">
                  <c:v>334385</c:v>
                </c:pt>
              </c:numCache>
            </c:numRef>
          </c:val>
        </c:ser>
        <c:ser>
          <c:idx val="1"/>
          <c:order val="1"/>
          <c:tx>
            <c:strRef>
              <c:f>'Product Pivot 2'!$AK$1</c:f>
              <c:strCache>
                <c:ptCount val="1"/>
                <c:pt idx="0">
                  <c:v>Women</c:v>
                </c:pt>
              </c:strCache>
            </c:strRef>
          </c:tx>
          <c:spPr>
            <a:noFill/>
            <a:ln w="9360">
              <a:solidFill>
                <a:srgbClr val="ed7d31"/>
              </a:solidFill>
              <a:round/>
            </a:ln>
          </c:spPr>
          <c:invertIfNegative val="0"/>
          <c:dPt>
            <c:idx val="4"/>
            <c:invertIfNegative val="0"/>
            <c:spPr>
              <a:noFill/>
              <a:ln w="9360">
                <a:solidFill>
                  <a:srgbClr val="ed7d31"/>
                </a:solidFill>
                <a:round/>
              </a:ln>
            </c:spPr>
          </c:dPt>
          <c:dLbls>
            <c:numFmt formatCode="General" sourceLinked="1"/>
            <c:dLbl>
              <c:idx val="4"/>
              <c:layout>
                <c:manualLayout>
                  <c:x val="0.00968992248062016"/>
                  <c:y val="0.0199600798403194"/>
                </c:manualLayout>
              </c:layout>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dLbl>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strRef>
              <c:f>'Product Pivot 2'!$AI$2:$AI$7</c:f>
              <c:strCache>
                <c:ptCount val="6"/>
                <c:pt idx="0">
                  <c:v>Amazon</c:v>
                </c:pt>
                <c:pt idx="1">
                  <c:v>Foot Locker</c:v>
                </c:pt>
                <c:pt idx="2">
                  <c:v>Kohl's</c:v>
                </c:pt>
                <c:pt idx="3">
                  <c:v>Sports Direct</c:v>
                </c:pt>
                <c:pt idx="4">
                  <c:v>Walmart</c:v>
                </c:pt>
                <c:pt idx="5">
                  <c:v>West Gear</c:v>
                </c:pt>
              </c:strCache>
            </c:strRef>
          </c:cat>
          <c:val>
            <c:numRef>
              <c:f>'Product Pivot 2'!$AK$2:$AK$7</c:f>
              <c:numCache>
                <c:formatCode>General</c:formatCode>
                <c:ptCount val="6"/>
                <c:pt idx="0">
                  <c:v>87058</c:v>
                </c:pt>
                <c:pt idx="1">
                  <c:v>269978</c:v>
                </c:pt>
                <c:pt idx="2">
                  <c:v>133439</c:v>
                </c:pt>
                <c:pt idx="3">
                  <c:v>265398</c:v>
                </c:pt>
                <c:pt idx="4">
                  <c:v>96582</c:v>
                </c:pt>
                <c:pt idx="5">
                  <c:v>290877</c:v>
                </c:pt>
              </c:numCache>
            </c:numRef>
          </c:val>
        </c:ser>
        <c:gapWidth val="315"/>
        <c:overlap val="-40"/>
        <c:axId val="86833978"/>
        <c:axId val="55889278"/>
      </c:barChart>
      <c:catAx>
        <c:axId val="86833978"/>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55889278"/>
        <c:crosses val="autoZero"/>
        <c:auto val="1"/>
        <c:lblAlgn val="ctr"/>
        <c:lblOffset val="100"/>
        <c:noMultiLvlLbl val="0"/>
      </c:catAx>
      <c:valAx>
        <c:axId val="55889278"/>
        <c:scaling>
          <c:orientation val="minMax"/>
        </c:scaling>
        <c:delete val="0"/>
        <c:axPos val="l"/>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86833978"/>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Arial"/>
              </a:rPr>
              <a:t>Product</a:t>
            </a:r>
            <a:r>
              <a:rPr b="1" lang="en-US" sz="1400" strike="noStrike" u="none">
                <a:solidFill>
                  <a:srgbClr val="d9d9d9"/>
                </a:solidFill>
                <a:uFillTx/>
                <a:latin typeface="Arial"/>
              </a:rPr>
              <a:t>s sold by category</a:t>
            </a:r>
          </a:p>
        </c:rich>
      </c:tx>
      <c:overlay val="0"/>
      <c:spPr>
        <a:noFill/>
        <a:ln w="0">
          <a:noFill/>
        </a:ln>
      </c:spPr>
    </c:title>
    <c:autoTitleDeleted val="0"/>
    <c:plotArea>
      <c:barChart>
        <c:barDir val="col"/>
        <c:grouping val="clustered"/>
        <c:varyColors val="0"/>
        <c:ser>
          <c:idx val="0"/>
          <c:order val="0"/>
          <c:tx>
            <c:strRef>
              <c:f>'Product Pivot 2'!$H$21</c:f>
              <c:strCache>
                <c:ptCount val="1"/>
                <c:pt idx="0">
                  <c:v>Apparel</c:v>
                </c:pt>
              </c:strCache>
            </c:strRef>
          </c:tx>
          <c:spPr>
            <a:noFill/>
            <a:ln w="9360">
              <a:solidFill>
                <a:srgbClr val="5b9bd5"/>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multiLvlStrRef>
              <c:f>'Product Pivot 2'!$F$22:$G$45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'Product Pivot 2'!$H$22:$H$45</c:f>
              <c:numCache>
                <c:formatCode>General</c:formatCode>
                <c:ptCount val="24"/>
                <c:pt idx="0">
                  <c:v>763950</c:v>
                </c:pt>
                <c:pt idx="1">
                  <c:v>628627</c:v>
                </c:pt>
                <c:pt idx="2">
                  <c:v>809960</c:v>
                </c:pt>
                <c:pt idx="3">
                  <c:v>1153930</c:v>
                </c:pt>
                <c:pt idx="4">
                  <c:v>809771</c:v>
                </c:pt>
                <c:pt idx="5">
                  <c:v>331456</c:v>
                </c:pt>
                <c:pt idx="6">
                  <c:v>723287</c:v>
                </c:pt>
                <c:pt idx="7">
                  <c:v>904815</c:v>
                </c:pt>
                <c:pt idx="8">
                  <c:v>855542</c:v>
                </c:pt>
                <c:pt idx="9">
                  <c:v>525633</c:v>
                </c:pt>
                <c:pt idx="10">
                  <c:v>311407</c:v>
                </c:pt>
                <c:pt idx="11">
                  <c:v>369668</c:v>
                </c:pt>
                <c:pt idx="12">
                  <c:v>2460046</c:v>
                </c:pt>
                <c:pt idx="13">
                  <c:v>2014961</c:v>
                </c:pt>
                <c:pt idx="14">
                  <c:v>1599000</c:v>
                </c:pt>
                <c:pt idx="15">
                  <c:v>2215151</c:v>
                </c:pt>
                <c:pt idx="16">
                  <c:v>2980203</c:v>
                </c:pt>
                <c:pt idx="17">
                  <c:v>3191224</c:v>
                </c:pt>
                <c:pt idx="18">
                  <c:v>3565834</c:v>
                </c:pt>
                <c:pt idx="19">
                  <c:v>2792713</c:v>
                </c:pt>
                <c:pt idx="20">
                  <c:v>2520913</c:v>
                </c:pt>
                <c:pt idx="21">
                  <c:v>2418663</c:v>
                </c:pt>
                <c:pt idx="22">
                  <c:v>3059304</c:v>
                </c:pt>
                <c:pt idx="23">
                  <c:v>3385559</c:v>
                </c:pt>
              </c:numCache>
            </c:numRef>
          </c:val>
        </c:ser>
        <c:ser>
          <c:idx val="1"/>
          <c:order val="1"/>
          <c:tx>
            <c:strRef>
              <c:f>'Product Pivot 2'!$I$21</c:f>
              <c:strCache>
                <c:ptCount val="1"/>
                <c:pt idx="0">
                  <c:v>Athletic Footwear</c:v>
                </c:pt>
              </c:strCache>
            </c:strRef>
          </c:tx>
          <c:spPr>
            <a:noFill/>
            <a:ln w="9360">
              <a:solidFill>
                <a:srgbClr val="ed7d31"/>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multiLvlStrRef>
              <c:f>'Product Pivot 2'!$F$22:$G$45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'Product Pivot 2'!$I$22:$I$45</c:f>
              <c:numCache>
                <c:formatCode>General</c:formatCode>
                <c:ptCount val="24"/>
                <c:pt idx="0">
                  <c:v>660014</c:v>
                </c:pt>
                <c:pt idx="1">
                  <c:v>747991</c:v>
                </c:pt>
                <c:pt idx="2">
                  <c:v>783376</c:v>
                </c:pt>
                <c:pt idx="3">
                  <c:v>917988</c:v>
                </c:pt>
                <c:pt idx="4">
                  <c:v>644739</c:v>
                </c:pt>
                <c:pt idx="5">
                  <c:v>331093</c:v>
                </c:pt>
                <c:pt idx="6">
                  <c:v>671817</c:v>
                </c:pt>
                <c:pt idx="7">
                  <c:v>916561</c:v>
                </c:pt>
                <c:pt idx="8">
                  <c:v>670081</c:v>
                </c:pt>
                <c:pt idx="9">
                  <c:v>403060</c:v>
                </c:pt>
                <c:pt idx="10">
                  <c:v>340065</c:v>
                </c:pt>
                <c:pt idx="11">
                  <c:v>305694</c:v>
                </c:pt>
                <c:pt idx="12">
                  <c:v>2274959</c:v>
                </c:pt>
                <c:pt idx="13">
                  <c:v>1717874</c:v>
                </c:pt>
                <c:pt idx="14">
                  <c:v>1539046</c:v>
                </c:pt>
                <c:pt idx="15">
                  <c:v>1773552</c:v>
                </c:pt>
                <c:pt idx="16">
                  <c:v>2333579</c:v>
                </c:pt>
                <c:pt idx="17">
                  <c:v>2309698</c:v>
                </c:pt>
                <c:pt idx="18">
                  <c:v>2872447</c:v>
                </c:pt>
                <c:pt idx="19">
                  <c:v>2960743</c:v>
                </c:pt>
                <c:pt idx="20">
                  <c:v>2437891</c:v>
                </c:pt>
                <c:pt idx="21">
                  <c:v>2074303</c:v>
                </c:pt>
                <c:pt idx="22">
                  <c:v>2175630</c:v>
                </c:pt>
                <c:pt idx="23">
                  <c:v>3030500</c:v>
                </c:pt>
              </c:numCache>
            </c:numRef>
          </c:val>
        </c:ser>
        <c:ser>
          <c:idx val="2"/>
          <c:order val="2"/>
          <c:tx>
            <c:strRef>
              <c:f>'Product Pivot 2'!$J$21</c:f>
              <c:strCache>
                <c:ptCount val="1"/>
                <c:pt idx="0">
                  <c:v>Street Footwear</c:v>
                </c:pt>
              </c:strCache>
            </c:strRef>
          </c:tx>
          <c:spPr>
            <a:noFill/>
            <a:ln w="9360">
              <a:solidFill>
                <a:srgbClr val="a5a5a5"/>
              </a:solidFill>
              <a:round/>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a5a5a5"/>
                  </a:solidFill>
                </a:ln>
              </c:spPr>
            </c:leaderLines>
            <c:extLst>
              <c:ext xmlns:c15="http://schemas.microsoft.com/office/drawing/2012/chart" uri="{CE6537A1-D6FC-4f65-9D91-7224C49458BB}">
                <c15:showLeaderLines val="1"/>
              </c:ext>
            </c:extLst>
          </c:dLbls>
          <c:cat>
            <c:multiLvlStrRef>
              <c:f>'Product Pivot 2'!$F$22:$G$45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'Product Pivot 2'!$J$22:$J$45</c:f>
              <c:numCache>
                <c:formatCode>General</c:formatCode>
                <c:ptCount val="24"/>
                <c:pt idx="0">
                  <c:v>888782</c:v>
                </c:pt>
                <c:pt idx="1">
                  <c:v>764195</c:v>
                </c:pt>
                <c:pt idx="2">
                  <c:v>880866</c:v>
                </c:pt>
                <c:pt idx="3">
                  <c:v>1121163</c:v>
                </c:pt>
                <c:pt idx="4">
                  <c:v>710254</c:v>
                </c:pt>
                <c:pt idx="5">
                  <c:v>421645</c:v>
                </c:pt>
                <c:pt idx="6">
                  <c:v>787284</c:v>
                </c:pt>
                <c:pt idx="7">
                  <c:v>820254</c:v>
                </c:pt>
                <c:pt idx="8">
                  <c:v>842063</c:v>
                </c:pt>
                <c:pt idx="9">
                  <c:v>499876</c:v>
                </c:pt>
                <c:pt idx="10">
                  <c:v>516578</c:v>
                </c:pt>
                <c:pt idx="11">
                  <c:v>403840</c:v>
                </c:pt>
                <c:pt idx="12">
                  <c:v>2697016</c:v>
                </c:pt>
                <c:pt idx="13">
                  <c:v>2390205</c:v>
                </c:pt>
                <c:pt idx="14">
                  <c:v>2082736</c:v>
                </c:pt>
                <c:pt idx="15">
                  <c:v>2509636</c:v>
                </c:pt>
                <c:pt idx="16">
                  <c:v>3263174</c:v>
                </c:pt>
                <c:pt idx="17">
                  <c:v>3218031</c:v>
                </c:pt>
                <c:pt idx="18">
                  <c:v>3929750</c:v>
                </c:pt>
                <c:pt idx="19">
                  <c:v>3898140</c:v>
                </c:pt>
                <c:pt idx="20">
                  <c:v>3079094</c:v>
                </c:pt>
                <c:pt idx="21">
                  <c:v>2617223</c:v>
                </c:pt>
                <c:pt idx="22">
                  <c:v>2620456</c:v>
                </c:pt>
                <c:pt idx="23">
                  <c:v>3920071</c:v>
                </c:pt>
              </c:numCache>
            </c:numRef>
          </c:val>
        </c:ser>
        <c:gapWidth val="315"/>
        <c:overlap val="-40"/>
        <c:axId val="72055837"/>
        <c:axId val="78616246"/>
      </c:barChart>
      <c:catAx>
        <c:axId val="72055837"/>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78616246"/>
        <c:crosses val="autoZero"/>
        <c:auto val="1"/>
        <c:lblAlgn val="ctr"/>
        <c:lblOffset val="100"/>
        <c:noMultiLvlLbl val="0"/>
      </c:catAx>
      <c:valAx>
        <c:axId val="78616246"/>
        <c:scaling>
          <c:orientation val="minMax"/>
        </c:scaling>
        <c:delete val="0"/>
        <c:axPos val="l"/>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72055837"/>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3b3838"/>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Retailer's sales structure</a:t>
            </a:r>
          </a:p>
        </c:rich>
      </c:tx>
      <c:overlay val="0"/>
      <c:spPr>
        <a:noFill/>
        <a:ln w="0">
          <a:noFill/>
        </a:ln>
      </c:spPr>
    </c:title>
    <c:autoTitleDeleted val="0"/>
    <c:view3D>
      <c:rotX val="15"/>
      <c:rotY val="20"/>
      <c:rAngAx val="1"/>
      <c:perspective val="30"/>
    </c:view3D>
    <c:floor>
      <c:spPr>
        <a:noFill/>
        <a:ln w="6480">
          <a:noFill/>
        </a:ln>
      </c:spPr>
    </c:floor>
    <c:sideWall>
      <c:spPr>
        <a:noFill/>
        <a:ln w="6480">
          <a:noFill/>
        </a:ln>
      </c:spPr>
    </c:sideWall>
    <c:backWall>
      <c:spPr>
        <a:noFill/>
        <a:ln w="6480">
          <a:noFill/>
        </a:ln>
      </c:spPr>
    </c:backWall>
    <c:plotArea>
      <c:bar3DChart>
        <c:barDir val="col"/>
        <c:grouping val="clustered"/>
        <c:varyColors val="0"/>
        <c:ser>
          <c:idx val="0"/>
          <c:order val="0"/>
          <c:tx>
            <c:strRef>
              <c:f>'Product Pivot 2'!$P$11</c:f>
              <c:strCache>
                <c:ptCount val="1"/>
                <c:pt idx="0">
                  <c:v>Apparel</c:v>
                </c:pt>
              </c:strCache>
            </c:strRef>
          </c:tx>
          <c:spPr>
            <a:gradFill>
              <a:gsLst>
                <a:gs pos="0">
                  <a:srgbClr val="71a6da"/>
                </a:gs>
                <a:gs pos="50000">
                  <a:srgbClr val="549ada"/>
                </a:gs>
                <a:gs pos="100000">
                  <a:srgbClr val="448ac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 2'!$O$12:$O$17</c:f>
              <c:strCache>
                <c:ptCount val="6"/>
                <c:pt idx="0">
                  <c:v>Amazon</c:v>
                </c:pt>
                <c:pt idx="1">
                  <c:v>Foot Locker</c:v>
                </c:pt>
                <c:pt idx="2">
                  <c:v>Kohl's</c:v>
                </c:pt>
                <c:pt idx="3">
                  <c:v>Sports Direct</c:v>
                </c:pt>
                <c:pt idx="4">
                  <c:v>Walmart</c:v>
                </c:pt>
                <c:pt idx="5">
                  <c:v>West Gear</c:v>
                </c:pt>
              </c:strCache>
            </c:strRef>
          </c:cat>
          <c:val>
            <c:numRef>
              <c:f>'Product Pivot 2'!$P$12:$P$17</c:f>
              <c:numCache>
                <c:formatCode>General</c:formatCode>
                <c:ptCount val="6"/>
                <c:pt idx="0">
                  <c:v>59947</c:v>
                </c:pt>
                <c:pt idx="1">
                  <c:v>176032</c:v>
                </c:pt>
                <c:pt idx="2">
                  <c:v>85092</c:v>
                </c:pt>
                <c:pt idx="3">
                  <c:v>166550</c:v>
                </c:pt>
                <c:pt idx="4">
                  <c:v>68508</c:v>
                </c:pt>
                <c:pt idx="5">
                  <c:v>184381</c:v>
                </c:pt>
              </c:numCache>
            </c:numRef>
          </c:val>
        </c:ser>
        <c:ser>
          <c:idx val="1"/>
          <c:order val="1"/>
          <c:tx>
            <c:strRef>
              <c:f>'Product Pivot 2'!$Q$11</c:f>
              <c:strCache>
                <c:ptCount val="1"/>
                <c:pt idx="0">
                  <c:v>Athletic Footwear</c:v>
                </c:pt>
              </c:strCache>
            </c:strRef>
          </c:tx>
          <c:spPr>
            <a:gradFill>
              <a:gsLst>
                <a:gs pos="0">
                  <a:srgbClr val="f08c56"/>
                </a:gs>
                <a:gs pos="50000">
                  <a:srgbClr val="f57a27"/>
                </a:gs>
                <a:gs pos="100000">
                  <a:srgbClr val="e46b19"/>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 2'!$O$12:$O$17</c:f>
              <c:strCache>
                <c:ptCount val="6"/>
                <c:pt idx="0">
                  <c:v>Amazon</c:v>
                </c:pt>
                <c:pt idx="1">
                  <c:v>Foot Locker</c:v>
                </c:pt>
                <c:pt idx="2">
                  <c:v>Kohl's</c:v>
                </c:pt>
                <c:pt idx="3">
                  <c:v>Sports Direct</c:v>
                </c:pt>
                <c:pt idx="4">
                  <c:v>Walmart</c:v>
                </c:pt>
                <c:pt idx="5">
                  <c:v>West Gear</c:v>
                </c:pt>
              </c:strCache>
            </c:strRef>
          </c:cat>
          <c:val>
            <c:numRef>
              <c:f>'Product Pivot 2'!$Q$12:$Q$17</c:f>
              <c:numCache>
                <c:formatCode>General</c:formatCode>
                <c:ptCount val="6"/>
                <c:pt idx="0">
                  <c:v>54531</c:v>
                </c:pt>
                <c:pt idx="1">
                  <c:v>176871</c:v>
                </c:pt>
                <c:pt idx="2">
                  <c:v>89529</c:v>
                </c:pt>
                <c:pt idx="3">
                  <c:v>173900</c:v>
                </c:pt>
                <c:pt idx="4">
                  <c:v>63992</c:v>
                </c:pt>
                <c:pt idx="5">
                  <c:v>193939</c:v>
                </c:pt>
              </c:numCache>
            </c:numRef>
          </c:val>
        </c:ser>
        <c:ser>
          <c:idx val="2"/>
          <c:order val="2"/>
          <c:tx>
            <c:strRef>
              <c:f>'Product Pivot 2'!$R$11</c:f>
              <c:strCache>
                <c:ptCount val="1"/>
                <c:pt idx="0">
                  <c:v>Street Footwear</c:v>
                </c:pt>
              </c:strCache>
            </c:strRef>
          </c:tx>
          <c:spPr>
            <a:gradFill>
              <a:gsLst>
                <a:gs pos="0">
                  <a:srgbClr val="aeaeae"/>
                </a:gs>
                <a:gs pos="50000">
                  <a:srgbClr val="a4a4a4"/>
                </a:gs>
                <a:gs pos="100000">
                  <a:srgbClr val="929292"/>
                </a:gs>
              </a:gsLst>
              <a:lin ang="5400000"/>
            </a:gradFill>
            <a:ln w="12600">
              <a:noFill/>
            </a:ln>
          </c:spPr>
          <c:invertIfNegative val="0"/>
          <c:dLbls>
            <c:txPr>
              <a:bodyPr wrap="square"/>
              <a:lstStyle/>
              <a:p>
                <a:pPr>
                  <a:defRPr b="0" sz="1000" strike="noStrike" u="none">
                    <a:solidFill>
                      <a:srgbClr val="000000"/>
                    </a:solidFill>
                    <a:uFillTx/>
                    <a:latin typeface="Calibri"/>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'Product Pivot 2'!$O$12:$O$17</c:f>
              <c:strCache>
                <c:ptCount val="6"/>
                <c:pt idx="0">
                  <c:v>Amazon</c:v>
                </c:pt>
                <c:pt idx="1">
                  <c:v>Foot Locker</c:v>
                </c:pt>
                <c:pt idx="2">
                  <c:v>Kohl's</c:v>
                </c:pt>
                <c:pt idx="3">
                  <c:v>Sports Direct</c:v>
                </c:pt>
                <c:pt idx="4">
                  <c:v>Walmart</c:v>
                </c:pt>
                <c:pt idx="5">
                  <c:v>West Gear</c:v>
                </c:pt>
              </c:strCache>
            </c:strRef>
          </c:cat>
          <c:val>
            <c:numRef>
              <c:f>'Product Pivot 2'!$R$12:$R$17</c:f>
              <c:numCache>
                <c:formatCode>General</c:formatCode>
                <c:ptCount val="6"/>
                <c:pt idx="0">
                  <c:v>83512</c:v>
                </c:pt>
                <c:pt idx="1">
                  <c:v>251466</c:v>
                </c:pt>
                <c:pt idx="2">
                  <c:v>112754</c:v>
                </c:pt>
                <c:pt idx="3">
                  <c:v>217190</c:v>
                </c:pt>
                <c:pt idx="4">
                  <c:v>73725</c:v>
                </c:pt>
                <c:pt idx="5">
                  <c:v>246942</c:v>
                </c:pt>
              </c:numCache>
            </c:numRef>
          </c:val>
        </c:ser>
        <c:gapWidth val="150"/>
        <c:shape val="box"/>
        <c:axId val="40384915"/>
        <c:axId val="28276254"/>
        <c:axId val="0"/>
      </c:bar3DChart>
      <c:catAx>
        <c:axId val="40384915"/>
        <c:scaling>
          <c:orientation val="minMax"/>
        </c:scaling>
        <c:delete val="0"/>
        <c:axPos val="b"/>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28276254"/>
        <c:crosses val="autoZero"/>
        <c:auto val="1"/>
        <c:lblAlgn val="ctr"/>
        <c:lblOffset val="100"/>
        <c:noMultiLvlLbl val="0"/>
      </c:catAx>
      <c:valAx>
        <c:axId val="28276254"/>
        <c:scaling>
          <c:orientation val="minMax"/>
        </c:scaling>
        <c:delete val="0"/>
        <c:axPos val="l"/>
        <c:majorGridlines>
          <c:spPr>
            <a:ln w="9360">
              <a:solidFill>
                <a:srgbClr val="808080"/>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d9d9d9"/>
                </a:solidFill>
                <a:uFillTx/>
                <a:latin typeface="Calibri"/>
              </a:defRPr>
            </a:pPr>
          </a:p>
        </c:txPr>
        <c:crossAx val="40384915"/>
        <c:crosses val="autoZero"/>
        <c:crossBetween val="between"/>
      </c:valAx>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600" spc="99" strike="noStrike" u="none">
                <a:solidFill>
                  <a:srgbClr val="f2f2f2"/>
                </a:solidFill>
                <a:uFillTx/>
                <a:latin typeface="Calibri"/>
              </a:rPr>
              <a:t>Total Sales by sex</a:t>
            </a:r>
          </a:p>
        </c:rich>
      </c:tx>
      <c:overlay val="0"/>
      <c:spPr>
        <a:noFill/>
        <a:ln w="0">
          <a:noFill/>
        </a:ln>
      </c:spPr>
    </c:title>
    <c:autoTitleDeleted val="0"/>
    <c:plotArea>
      <c:pieChart>
        <c:varyColors val="1"/>
        <c:ser>
          <c:idx val="0"/>
          <c:order val="0"/>
          <c:tx>
            <c:strRef>
              <c:f>'Product Pivot 2'!$J$1</c:f>
              <c:strCache>
                <c:ptCount val="1"/>
                <c:pt idx="0">
                  <c:v>Total Sales</c:v>
                </c:pt>
              </c:strCache>
            </c:strRef>
          </c:tx>
          <c:spPr>
            <a:solidFill>
              <a:srgbClr val="5b9bd5"/>
            </a:solidFill>
            <a:ln w="0">
              <a:noFill/>
            </a:ln>
          </c:spPr>
          <c:explosion val="0"/>
          <c:dPt>
            <c:idx val="0"/>
            <c:spPr>
              <a:gradFill>
                <a:gsLst>
                  <a:gs pos="0">
                    <a:srgbClr val="71a6da"/>
                  </a:gs>
                  <a:gs pos="50000">
                    <a:srgbClr val="549ada"/>
                  </a:gs>
                  <a:gs pos="100000">
                    <a:srgbClr val="448ac9"/>
                  </a:gs>
                </a:gsLst>
                <a:lin ang="5400000"/>
              </a:gradFill>
              <a:ln w="0">
                <a:noFill/>
              </a:ln>
            </c:spPr>
          </c:dPt>
          <c:dPt>
            <c:idx val="1"/>
            <c:spPr>
              <a:gradFill>
                <a:gsLst>
                  <a:gs pos="0">
                    <a:srgbClr val="f08c56"/>
                  </a:gs>
                  <a:gs pos="50000">
                    <a:srgbClr val="f57a27"/>
                  </a:gs>
                  <a:gs pos="100000">
                    <a:srgbClr val="e46b19"/>
                  </a:gs>
                </a:gsLst>
                <a:lin ang="5400000"/>
              </a:gradFill>
              <a:ln w="0">
                <a:noFill/>
              </a:ln>
            </c:spPr>
          </c:dPt>
          <c:dLbls>
            <c:dLbl>
              <c:idx val="0"/>
              <c:txPr>
                <a:bodyPr wrap="square"/>
                <a:lstStyle/>
                <a:p>
                  <a:pPr>
                    <a:defRPr b="0" sz="900" strike="noStrike" u="none">
                      <a:solidFill>
                        <a:srgbClr val="000000"/>
                      </a:solidFill>
                      <a:uFillTx/>
                      <a:latin typeface="Calibri"/>
                    </a:defRPr>
                  </a:pPr>
                </a:p>
              </c:txPr>
              <c:tx>
                <c:rich>
                  <a:bodyPr/>
                  <a:p>
                    <a:fld id="{B4D74AA8-3D5C-47E8-BA4F-8FBDC68494A3}" type="VALUE">
                      <a:rPr b="0" lang="en-US" sz="1000" strike="noStrike" u="none">
                        <a:solidFill>
                          <a:srgbClr val="000000"/>
                        </a:solidFill>
                        <a:uFillTx/>
                        <a:latin typeface="Arial"/>
                      </a:rPr>
                      <a:t>$64.78m</a:t>
                    </a:fld>
                    <a:r>
                      <a:rPr b="0" lang="en-US" sz="1000" strike="noStrike" u="none">
                        <a:solidFill>
                          <a:srgbClr val="000000"/>
                        </a:solidFill>
                        <a:uFillTx/>
                        <a:latin typeface="Arial"/>
                      </a:rPr>
                      <a:t>, </a:t>
                    </a:r>
                    <a:r>
                      <a:rPr b="0" lang="en-US" sz="1000" strike="noStrike" u="none">
                        <a:solidFill>
                          <a:srgbClr val="000000"/>
                        </a:solidFill>
                        <a:uFillTx/>
                        <a:latin typeface="Arial"/>
                      </a:rPr>
                      <a:t>54%</a:t>
                    </a:r>
                  </a:p>
                </c:rich>
              </c:tx>
              <c:dLblPos val="bestFit"/>
              <c:showLegendKey val="0"/>
              <c:showVal val="1"/>
              <c:showCatName val="0"/>
              <c:showSerName val="0"/>
              <c:showPercent val="1"/>
              <c:separator>; </c:separator>
            </c:dLbl>
            <c:dLbl>
              <c:idx val="1"/>
              <c:txPr>
                <a:bodyPr wrap="square"/>
                <a:lstStyle/>
                <a:p>
                  <a:pPr>
                    <a:defRPr b="0" sz="900" strike="noStrike" u="none">
                      <a:solidFill>
                        <a:srgbClr val="000000"/>
                      </a:solidFill>
                      <a:uFillTx/>
                      <a:latin typeface="Calibri"/>
                    </a:defRPr>
                  </a:pPr>
                </a:p>
              </c:txPr>
              <c:tx>
                <c:rich>
                  <a:bodyPr/>
                  <a:p>
                    <a:fld id="{82A7E267-0A0C-446F-998D-7228E42B2267}" type="VALUE">
                      <a:rPr b="0" lang="en-US" sz="1000" strike="noStrike" u="none">
                        <a:solidFill>
                          <a:srgbClr val="000000"/>
                        </a:solidFill>
                        <a:uFillTx/>
                        <a:latin typeface="Arial"/>
                      </a:rPr>
                      <a:t>$55.39m</a:t>
                    </a:fld>
                    <a:r>
                      <a:rPr b="0" lang="en-US" sz="1000" strike="noStrike" u="none">
                        <a:solidFill>
                          <a:srgbClr val="000000"/>
                        </a:solidFill>
                        <a:uFillTx/>
                        <a:latin typeface="Arial"/>
                      </a:rPr>
                      <a:t>, </a:t>
                    </a:r>
                    <a:r>
                      <a:rPr b="0" lang="en-US" sz="1000" strike="noStrike" u="none">
                        <a:solidFill>
                          <a:srgbClr val="000000"/>
                        </a:solidFill>
                        <a:uFillTx/>
                        <a:latin typeface="Arial"/>
                      </a:rPr>
                      <a:t>46%</a:t>
                    </a:r>
                  </a:p>
                </c:rich>
              </c:tx>
              <c:dLblPos val="bestFit"/>
              <c:showLegendKey val="0"/>
              <c:showVal val="1"/>
              <c:showCatName val="0"/>
              <c:showSerName val="0"/>
              <c:showPercent val="1"/>
              <c:separator>; </c:separator>
            </c:dLbl>
            <c:txPr>
              <a:bodyPr wrap="square"/>
              <a:lstStyle/>
              <a:p>
                <a:pPr>
                  <a:defRPr b="0" sz="900" strike="noStrike" u="none">
                    <a:solidFill>
                      <a:srgbClr val="000000"/>
                    </a:solidFill>
                    <a:uFillTx/>
                    <a:latin typeface="Calibri"/>
                  </a:defRPr>
                </a:pPr>
              </a:p>
            </c:txPr>
            <c:dLblPos val="bestFit"/>
            <c:showLegendKey val="0"/>
            <c:showVal val="1"/>
            <c:showCatName val="0"/>
            <c:showSerName val="0"/>
            <c:showPercent val="1"/>
            <c:separator>; </c:separator>
            <c:showLeaderLines val="1"/>
            <c:leaderLines>
              <c:spPr>
                <a:ln w="9360">
                  <a:solidFill>
                    <a:srgbClr val="f2f2f2"/>
                  </a:solidFill>
                </a:ln>
              </c:spPr>
            </c:leaderLines>
          </c:dLbls>
          <c:cat>
            <c:strRef>
              <c:f>'Product Pivot 2'!$I$2:$I$3</c:f>
              <c:strCache>
                <c:ptCount val="2"/>
                <c:pt idx="0">
                  <c:v>Men</c:v>
                </c:pt>
                <c:pt idx="1">
                  <c:v>Woman</c:v>
                </c:pt>
              </c:strCache>
            </c:strRef>
          </c:cat>
          <c:val>
            <c:numRef>
              <c:f>'Product Pivot 2'!$J$2:$J$3</c:f>
              <c:numCache>
                <c:formatCode>\$#,##0.00,,\m</c:formatCode>
                <c:ptCount val="2"/>
                <c:pt idx="0">
                  <c:v>64778581</c:v>
                </c:pt>
                <c:pt idx="1">
                  <c:v>55388069</c:v>
                </c:pt>
              </c:numCache>
            </c:numRef>
          </c:val>
        </c:ser>
        <c:firstSliceAng val="0"/>
      </c:pieChart>
      <c:spPr>
        <a:noFill/>
        <a:ln w="0">
          <a:noFill/>
        </a:ln>
      </c:spPr>
    </c:plotArea>
    <c:legend>
      <c:legendPos val="b"/>
      <c:overlay val="0"/>
      <c:spPr>
        <a:noFill/>
        <a:ln w="0">
          <a:noFill/>
        </a:ln>
      </c:spPr>
      <c:txPr>
        <a:bodyPr/>
        <a:lstStyle/>
        <a:p>
          <a:pPr>
            <a:defRPr b="0" sz="900" strike="noStrike" u="none">
              <a:solidFill>
                <a:srgbClr val="d9d9d9"/>
              </a:solidFill>
              <a:uFillTx/>
              <a:latin typeface="Calibri"/>
            </a:defRPr>
          </a:pPr>
        </a:p>
      </c:txPr>
    </c:legend>
    <c:plotVisOnly val="1"/>
    <c:dispBlanksAs val="gap"/>
  </c:chart>
  <c:spPr>
    <a:gradFill>
      <a:gsLst>
        <a:gs pos="0">
          <a:srgbClr val="595959"/>
        </a:gs>
        <a:gs pos="100000">
          <a:srgbClr val="262626"/>
        </a:gs>
      </a:gsLst>
      <a:path path="circle">
        <a:fillToRect l="50000" t="50000" r="50000" b="50000"/>
      </a:path>
    </a:gra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400" strike="noStrike" u="none">
                <a:solidFill>
                  <a:srgbClr val="d9d9d9"/>
                </a:solidFill>
                <a:uFillTx/>
                <a:latin typeface="Calibri"/>
              </a:rPr>
              <a:t>Sales</a:t>
            </a:r>
            <a:r>
              <a:rPr b="1" lang="en-US" sz="1400" strike="noStrike" u="none">
                <a:solidFill>
                  <a:srgbClr val="d9d9d9"/>
                </a:solidFill>
                <a:uFillTx/>
                <a:latin typeface="Calibri"/>
              </a:rPr>
              <a:t> methods by sex</a:t>
            </a:r>
          </a:p>
        </c:rich>
      </c:tx>
      <c:overlay val="0"/>
      <c:spPr>
        <a:noFill/>
        <a:ln w="0">
          <a:noFill/>
        </a:ln>
      </c:spPr>
    </c:title>
    <c:autoTitleDeleted val="0"/>
    <c:plotArea>
      <c:barChart>
        <c:barDir val="col"/>
        <c:grouping val="clustered"/>
        <c:varyColors val="0"/>
        <c:ser>
          <c:idx val="0"/>
          <c:order val="0"/>
          <c:tx>
            <c:strRef>
              <c:f>'Product Pivot 2'!$G$11</c:f>
              <c:strCache>
                <c:ptCount val="1"/>
                <c:pt idx="0">
                  <c:v/>
                </c:pt>
              </c:strCache>
            </c:strRef>
          </c:tx>
          <c:spPr>
            <a:noFill/>
            <a:ln w="9360">
              <a:solidFill>
                <a:srgbClr val="5b9bd5"/>
              </a:solidFill>
              <a:round/>
            </a:ln>
          </c:spPr>
          <c:invertIfNegative val="0"/>
          <c:dLbls>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showLeaderLines val="1"/>
            <c:leaderLines>
              <c:spPr>
                <a:ln w="0">
                  <a:solidFill>
                    <a:srgbClr val="5b9bd5"/>
                  </a:solidFill>
                </a:ln>
              </c:spPr>
            </c:leaderLines>
            <c:extLst>
              <c:ext xmlns:c15="http://schemas.microsoft.com/office/drawing/2012/chart" uri="{CE6537A1-D6FC-4f65-9D91-7224C49458BB}">
                <c15:showLeaderLines val="1"/>
              </c:ext>
            </c:extLst>
          </c:dLbls>
          <c:cat>
            <c:strRef>
              <c:f>'Product Pivot 2'!$I$7:$K$7</c:f>
              <c:strCache>
                <c:ptCount val="3"/>
                <c:pt idx="0">
                  <c:v>In-store</c:v>
                </c:pt>
                <c:pt idx="1">
                  <c:v>Online</c:v>
                </c:pt>
                <c:pt idx="2">
                  <c:v>Outlet</c:v>
                </c:pt>
              </c:strCache>
            </c:strRef>
          </c:cat>
          <c:val>
            <c:numRef>
              <c:f>'Product Pivot 2'!$I$11:$K$11</c:f>
              <c:numCache>
                <c:formatCode>General</c:formatCode>
                <c:ptCount val="3"/>
                <c:pt idx="0">
                  <c:v>378555</c:v>
                </c:pt>
                <c:pt idx="1">
                  <c:v>506742</c:v>
                </c:pt>
                <c:pt idx="2">
                  <c:v>450232</c:v>
                </c:pt>
              </c:numCache>
            </c:numRef>
          </c:val>
        </c:ser>
        <c:ser>
          <c:idx val="1"/>
          <c:order val="1"/>
          <c:tx>
            <c:strRef>
              <c:f>'Product Pivot 2'!$H$12</c:f>
              <c:strCache>
                <c:ptCount val="1"/>
                <c:pt idx="0">
                  <c:v>Women</c:v>
                </c:pt>
              </c:strCache>
            </c:strRef>
          </c:tx>
          <c:spPr>
            <a:noFill/>
            <a:ln w="9360">
              <a:solidFill>
                <a:srgbClr val="ed7d31"/>
              </a:solidFill>
              <a:round/>
            </a:ln>
          </c:spPr>
          <c:invertIfNegative val="0"/>
          <c:dLbls>
            <c:numFmt formatCode="General" sourceLinked="1"/>
            <c:txPr>
              <a:bodyPr wrap="square"/>
              <a:lstStyle/>
              <a:p>
                <a:pPr>
                  <a:defRPr b="0" sz="900" strike="noStrike" u="none">
                    <a:solidFill>
                      <a:srgbClr val="bfbfbf"/>
                    </a:solidFill>
                    <a:uFillTx/>
                    <a:latin typeface="Calibri"/>
                  </a:defRPr>
                </a:pPr>
              </a:p>
            </c:txPr>
            <c:dLblPos val="outEnd"/>
            <c:showLegendKey val="0"/>
            <c:showVal val="1"/>
            <c:showCatName val="0"/>
            <c:showSerName val="0"/>
            <c:showPercent val="0"/>
            <c:separator>; </c:separator>
            <c:showLeaderLines val="1"/>
            <c:leaderLines>
              <c:spPr>
                <a:ln w="0">
                  <a:solidFill>
                    <a:srgbClr val="ed7d31"/>
                  </a:solidFill>
                </a:ln>
              </c:spPr>
            </c:leaderLines>
            <c:extLst>
              <c:ext xmlns:c15="http://schemas.microsoft.com/office/drawing/2012/chart" uri="{CE6537A1-D6FC-4f65-9D91-7224C49458BB}">
                <c15:showLeaderLines val="1"/>
              </c:ext>
            </c:extLst>
          </c:dLbls>
          <c:cat>
            <c:strRef>
              <c:f>'Product Pivot 2'!$I$7:$K$7</c:f>
              <c:strCache>
                <c:ptCount val="3"/>
                <c:pt idx="0">
                  <c:v>In-store</c:v>
                </c:pt>
                <c:pt idx="1">
                  <c:v>Online</c:v>
                </c:pt>
                <c:pt idx="2">
                  <c:v>Outlet</c:v>
                </c:pt>
              </c:strCache>
            </c:strRef>
          </c:cat>
          <c:val>
            <c:numRef>
              <c:f>'Product Pivot 2'!$I$12:$K$12</c:f>
              <c:numCache>
                <c:formatCode>General</c:formatCode>
                <c:ptCount val="3"/>
                <c:pt idx="0">
                  <c:v>311435</c:v>
                </c:pt>
                <c:pt idx="1">
                  <c:v>432351</c:v>
                </c:pt>
                <c:pt idx="2">
                  <c:v>399546</c:v>
                </c:pt>
              </c:numCache>
            </c:numRef>
          </c:val>
        </c:ser>
        <c:gapWidth val="315"/>
        <c:overlap val="-40"/>
        <c:axId val="64317704"/>
        <c:axId val="44396836"/>
      </c:barChart>
      <c:catAx>
        <c:axId val="64317704"/>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44396836"/>
        <c:crosses val="autoZero"/>
        <c:auto val="1"/>
        <c:lblAlgn val="ctr"/>
        <c:lblOffset val="100"/>
        <c:noMultiLvlLbl val="0"/>
      </c:catAx>
      <c:valAx>
        <c:axId val="44396836"/>
        <c:scaling>
          <c:orientation val="minMax"/>
        </c:scaling>
        <c:delete val="0"/>
        <c:axPos val="l"/>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bfbfbf"/>
                </a:solidFill>
                <a:uFillTx/>
                <a:latin typeface="Calibri"/>
              </a:defRPr>
            </a:pPr>
          </a:p>
        </c:txPr>
        <c:crossAx val="64317704"/>
        <c:crosses val="autoZero"/>
        <c:crossBetween val="between"/>
      </c:valAx>
      <c:spPr>
        <a:noFill/>
        <a:ln w="0">
          <a:noFill/>
        </a:ln>
      </c:spPr>
    </c:plotArea>
    <c:legend>
      <c:legendPos val="t"/>
      <c:overlay val="0"/>
      <c:spPr>
        <a:noFill/>
        <a:ln w="0">
          <a:noFill/>
        </a:ln>
      </c:spPr>
      <c:txPr>
        <a:bodyPr/>
        <a:lstStyle/>
        <a:p>
          <a:pPr>
            <a:defRPr b="0" sz="900" strike="noStrike" u="none">
              <a:solidFill>
                <a:srgbClr val="bfbfbf"/>
              </a:solidFill>
              <a:uFillTx/>
              <a:latin typeface="Calibri"/>
            </a:defRPr>
          </a:pPr>
        </a:p>
      </c:txPr>
    </c:legend>
    <c:plotVisOnly val="1"/>
    <c:dispBlanksAs val="gap"/>
  </c:chart>
  <c:spPr>
    <a:solidFill>
      <a:srgbClr val="404040"/>
    </a:solidFill>
    <a:ln w="9360">
      <a:solidFill>
        <a:srgbClr val="3b3838"/>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b="0" sz="1300" strike="noStrike" u="none">
                <a:uFillTx/>
                <a:latin typeface="Arial"/>
              </a:defRPr>
            </a:pPr>
            <a:r>
              <a:rPr b="1" lang="en-US" sz="1800" strike="noStrike" u="none">
                <a:solidFill>
                  <a:srgbClr val="404040"/>
                </a:solidFill>
                <a:uFillTx/>
                <a:latin typeface="Calibri"/>
              </a:rPr>
              <a:t>Sales methods</a:t>
            </a:r>
          </a:p>
        </c:rich>
      </c:tx>
      <c:overlay val="0"/>
      <c:spPr>
        <a:noFill/>
        <a:ln w="0">
          <a:noFill/>
        </a:ln>
      </c:spPr>
    </c:title>
    <c:autoTitleDeleted val="0"/>
    <c:plotArea>
      <c:barChart>
        <c:barDir val="bar"/>
        <c:grouping val="clustered"/>
        <c:varyColors val="0"/>
        <c:ser>
          <c:idx val="0"/>
          <c:order val="0"/>
          <c:tx>
            <c:strRef>
              <c:f>'Product Pivot 2'!$I$7</c:f>
              <c:strCache>
                <c:ptCount val="1"/>
                <c:pt idx="0">
                  <c:v>In-store</c:v>
                </c:pt>
              </c:strCache>
            </c:strRef>
          </c:tx>
          <c:spPr>
            <a:solidFill>
              <a:srgbClr val="5b9bd5">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w="0">
                  <a:solidFill>
                    <a:srgbClr val="ffffff">
                      <a:alpha val="50000"/>
                    </a:srgbClr>
                  </a:solidFill>
                </a:ln>
              </c:spPr>
            </c:leaderLines>
            <c:extLst>
              <c:ext xmlns:c15="http://schemas.microsoft.com/office/drawing/2012/chart" uri="{CE6537A1-D6FC-4f65-9D91-7224C49458BB}">
                <c15:showLeaderLines val="1"/>
              </c:ext>
            </c:extLst>
          </c:dLbls>
          <c:cat>
            <c:strRef>
              <c:f>'Product Pivot 2'!$H$8:$H$10</c:f>
              <c:strCache>
                <c:ptCount val="3"/>
                <c:pt idx="0">
                  <c:v>Apparel</c:v>
                </c:pt>
                <c:pt idx="1">
                  <c:v>Athletic Footwear</c:v>
                </c:pt>
                <c:pt idx="2">
                  <c:v>Street Footwear</c:v>
                </c:pt>
              </c:strCache>
            </c:strRef>
          </c:cat>
          <c:val>
            <c:numRef>
              <c:f>'Product Pivot 2'!$I$8:$I$10</c:f>
              <c:numCache>
                <c:formatCode>General</c:formatCode>
                <c:ptCount val="3"/>
                <c:pt idx="0">
                  <c:v>205875</c:v>
                </c:pt>
                <c:pt idx="1">
                  <c:v>202600</c:v>
                </c:pt>
                <c:pt idx="2">
                  <c:v>281515</c:v>
                </c:pt>
              </c:numCache>
            </c:numRef>
          </c:val>
        </c:ser>
        <c:ser>
          <c:idx val="1"/>
          <c:order val="1"/>
          <c:tx>
            <c:strRef>
              <c:f>'Product Pivot 2'!$J$7</c:f>
              <c:strCache>
                <c:ptCount val="1"/>
                <c:pt idx="0">
                  <c:v>Online</c:v>
                </c:pt>
              </c:strCache>
            </c:strRef>
          </c:tx>
          <c:spPr>
            <a:solidFill>
              <a:srgbClr val="ed7d31">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w="0">
                  <a:solidFill>
                    <a:srgbClr val="ffffff">
                      <a:alpha val="50000"/>
                    </a:srgbClr>
                  </a:solidFill>
                </a:ln>
              </c:spPr>
            </c:leaderLines>
            <c:extLst>
              <c:ext xmlns:c15="http://schemas.microsoft.com/office/drawing/2012/chart" uri="{CE6537A1-D6FC-4f65-9D91-7224C49458BB}">
                <c15:showLeaderLines val="1"/>
              </c:ext>
            </c:extLst>
          </c:dLbls>
          <c:cat>
            <c:strRef>
              <c:f>'Product Pivot 2'!$H$8:$H$10</c:f>
              <c:strCache>
                <c:ptCount val="3"/>
                <c:pt idx="0">
                  <c:v>Apparel</c:v>
                </c:pt>
                <c:pt idx="1">
                  <c:v>Athletic Footwear</c:v>
                </c:pt>
                <c:pt idx="2">
                  <c:v>Street Footwear</c:v>
                </c:pt>
              </c:strCache>
            </c:strRef>
          </c:cat>
          <c:val>
            <c:numRef>
              <c:f>'Product Pivot 2'!$J$8:$J$10</c:f>
              <c:numCache>
                <c:formatCode>General</c:formatCode>
                <c:ptCount val="3"/>
                <c:pt idx="0">
                  <c:v>281703</c:v>
                </c:pt>
                <c:pt idx="1">
                  <c:v>284610</c:v>
                </c:pt>
                <c:pt idx="2">
                  <c:v>372780</c:v>
                </c:pt>
              </c:numCache>
            </c:numRef>
          </c:val>
        </c:ser>
        <c:ser>
          <c:idx val="2"/>
          <c:order val="2"/>
          <c:tx>
            <c:strRef>
              <c:f>'Product Pivot 2'!$K$7</c:f>
              <c:strCache>
                <c:ptCount val="1"/>
                <c:pt idx="0">
                  <c:v>Outlet</c:v>
                </c:pt>
              </c:strCache>
            </c:strRef>
          </c:tx>
          <c:spPr>
            <a:solidFill>
              <a:srgbClr val="a5a5a5">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w="0">
                  <a:solidFill>
                    <a:srgbClr val="ffffff">
                      <a:alpha val="50000"/>
                    </a:srgbClr>
                  </a:solidFill>
                </a:ln>
              </c:spPr>
            </c:leaderLines>
            <c:extLst>
              <c:ext xmlns:c15="http://schemas.microsoft.com/office/drawing/2012/chart" uri="{CE6537A1-D6FC-4f65-9D91-7224C49458BB}">
                <c15:showLeaderLines val="1"/>
              </c:ext>
            </c:extLst>
          </c:dLbls>
          <c:cat>
            <c:strRef>
              <c:f>'Product Pivot 2'!$H$8:$H$10</c:f>
              <c:strCache>
                <c:ptCount val="3"/>
                <c:pt idx="0">
                  <c:v>Apparel</c:v>
                </c:pt>
                <c:pt idx="1">
                  <c:v>Athletic Footwear</c:v>
                </c:pt>
                <c:pt idx="2">
                  <c:v>Street Footwear</c:v>
                </c:pt>
              </c:strCache>
            </c:strRef>
          </c:cat>
          <c:val>
            <c:numRef>
              <c:f>'Product Pivot 2'!$K$8:$K$10</c:f>
              <c:numCache>
                <c:formatCode>General</c:formatCode>
                <c:ptCount val="3"/>
                <c:pt idx="0">
                  <c:v>252932</c:v>
                </c:pt>
                <c:pt idx="1">
                  <c:v>265552</c:v>
                </c:pt>
                <c:pt idx="2">
                  <c:v>331294</c:v>
                </c:pt>
              </c:numCache>
            </c:numRef>
          </c:val>
        </c:ser>
        <c:gapWidth val="65"/>
        <c:overlap val="0"/>
        <c:axId val="38829638"/>
        <c:axId val="41893899"/>
      </c:barChart>
      <c:catAx>
        <c:axId val="38829638"/>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41893899"/>
        <c:crosses val="autoZero"/>
        <c:auto val="1"/>
        <c:lblAlgn val="ctr"/>
        <c:lblOffset val="100"/>
        <c:noMultiLvlLbl val="0"/>
      </c:catAx>
      <c:valAx>
        <c:axId val="41893899"/>
        <c:scaling>
          <c:orientation val="minMax"/>
        </c:scaling>
        <c:delete val="0"/>
        <c:axPos val="l"/>
        <c:majorGridlines>
          <c:spPr>
            <a:ln w="9360">
              <a:solidFill>
                <a:srgbClr val="bfbfbf">
                  <a:alpha val="36000"/>
                </a:srgbClr>
              </a:solidFill>
              <a:round/>
            </a:ln>
          </c:spPr>
        </c:majorGridlines>
        <c:title>
          <c:tx>
            <c:rich>
              <a:bodyPr rot="0"/>
              <a:lstStyle/>
              <a:p>
                <a:pPr>
                  <a:defRPr b="0" sz="1300" strike="noStrike" u="none">
                    <a:uFillTx/>
                    <a:latin typeface="Arial"/>
                  </a:defRPr>
                </a:pPr>
                <a:r>
                  <a:rPr b="1" lang="en-US" sz="900" strike="noStrike" u="none">
                    <a:solidFill>
                      <a:srgbClr val="404040"/>
                    </a:solidFill>
                    <a:uFillTx/>
                    <a:latin typeface="Calibri"/>
                  </a:rPr>
                  <a:t>Products</a:t>
                </a:r>
                <a:r>
                  <a:rPr b="1" lang="en-US" sz="900" strike="noStrike" u="none">
                    <a:solidFill>
                      <a:srgbClr val="404040"/>
                    </a:solidFill>
                    <a:uFillTx/>
                    <a:latin typeface="Calibri"/>
                  </a:rPr>
                  <a:t> sold</a:t>
                </a:r>
              </a:p>
            </c:rich>
          </c:tx>
          <c:layout>
            <c:manualLayout>
              <c:xMode val="edge"/>
              <c:yMode val="edge"/>
              <c:x val="0.407793472966391"/>
              <c:y val="0.895811983329917"/>
            </c:manualLayout>
          </c:layout>
          <c:overlay val="0"/>
          <c:spPr>
            <a:noFill/>
            <a:ln w="0">
              <a:noFill/>
            </a:ln>
          </c:spPr>
        </c:title>
        <c:numFmt formatCode="General" sourceLinked="0"/>
        <c:majorTickMark val="none"/>
        <c:minorTickMark val="none"/>
        <c:tickLblPos val="nextTo"/>
        <c:spPr>
          <a:ln w="6480">
            <a:noFill/>
          </a:ln>
        </c:spPr>
        <c:txPr>
          <a:bodyPr/>
          <a:lstStyle/>
          <a:p>
            <a:pPr>
              <a:defRPr b="0" sz="900" strike="noStrike" u="none">
                <a:solidFill>
                  <a:srgbClr val="404040"/>
                </a:solidFill>
                <a:uFillTx/>
                <a:latin typeface="Calibri"/>
              </a:defRPr>
            </a:pPr>
          </a:p>
        </c:txPr>
        <c:crossAx val="38829638"/>
        <c:crosses val="autoZero"/>
        <c:crossBetween val="between"/>
      </c:valAx>
      <c:spPr>
        <a:noFill/>
        <a:ln w="0">
          <a:noFill/>
        </a:ln>
      </c:spPr>
    </c:plotArea>
    <c:legend>
      <c:legendPos val="b"/>
      <c:overlay val="0"/>
      <c:spPr>
        <a:solidFill>
          <a:srgbClr val="f2f2f2">
            <a:alpha val="39000"/>
          </a:srgbClr>
        </a:solidFill>
        <a:ln w="0">
          <a:noFill/>
        </a:ln>
      </c:spPr>
      <c:txPr>
        <a:bodyPr/>
        <a:lstStyle/>
        <a:p>
          <a:pPr>
            <a:defRPr b="0" sz="900" strike="noStrike" u="none">
              <a:solidFill>
                <a:srgbClr val="404040"/>
              </a:solidFill>
              <a:uFillTx/>
              <a:latin typeface="Calibri"/>
            </a:defRPr>
          </a:pPr>
        </a:p>
      </c:txPr>
    </c:legend>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
</Relationships>
</file>

<file path=xl/drawings/_rels/drawing5.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5" Type="http://schemas.openxmlformats.org/officeDocument/2006/relationships/chart" Target="../charts/chart19.xml"/><Relationship Id="rId6" Type="http://schemas.openxmlformats.org/officeDocument/2006/relationships/image" Target="../media/image2.png"/><Relationship Id="rId7" Type="http://schemas.openxmlformats.org/officeDocument/2006/relationships/chart" Target="../charts/chart20.xml"/>
</Relationships>
</file>

<file path=xl/drawings/_rels/drawing6.xml.rels><?xml version="1.0" encoding="UTF-8"?>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 Id="rId3" Type="http://schemas.openxmlformats.org/officeDocument/2006/relationships/chart" Target="../charts/chart23.xml"/><Relationship Id="rId4" Type="http://schemas.openxmlformats.org/officeDocument/2006/relationships/chart" Target="../charts/chart24.xml"/><Relationship Id="rId5" Type="http://schemas.openxmlformats.org/officeDocument/2006/relationships/chart" Target="../charts/chart25.xml"/><Relationship Id="rId6" Type="http://schemas.openxmlformats.org/officeDocument/2006/relationships/chart" Target="../charts/chart26.xml"/><Relationship Id="rId7" Type="http://schemas.openxmlformats.org/officeDocument/2006/relationships/chart" Target="../charts/chart27.xml"/><Relationship Id="rId8" Type="http://schemas.openxmlformats.org/officeDocument/2006/relationships/chart" Target="../charts/chart28.xml"/><Relationship Id="rId9" Type="http://schemas.openxmlformats.org/officeDocument/2006/relationships/chart" Target="../charts/chart29.xml"/><Relationship Id="rId10" Type="http://schemas.openxmlformats.org/officeDocument/2006/relationships/chart" Target="../charts/chart30.xml"/><Relationship Id="rId11" Type="http://schemas.openxmlformats.org/officeDocument/2006/relationships/chart" Target="../charts/chart31.xml"/><Relationship Id="rId12" Type="http://schemas.openxmlformats.org/officeDocument/2006/relationships/chart" Target="../charts/chart32.xml"/><Relationship Id="rId13" Type="http://schemas.openxmlformats.org/officeDocument/2006/relationships/chart" Target="../charts/chart33.xml"/><Relationship Id="rId14" Type="http://schemas.openxmlformats.org/officeDocument/2006/relationships/chart" Target="../charts/chart34.xml"/><Relationship Id="rId15" Type="http://schemas.openxmlformats.org/officeDocument/2006/relationships/chart" Target="../charts/chart35.xml"/><Relationship Id="rId16" Type="http://schemas.openxmlformats.org/officeDocument/2006/relationships/chart" Target="../charts/chart3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106560</xdr:colOff>
      <xdr:row>53</xdr:row>
      <xdr:rowOff>125640</xdr:rowOff>
    </xdr:from>
    <xdr:to>
      <xdr:col>15</xdr:col>
      <xdr:colOff>129240</xdr:colOff>
      <xdr:row>68</xdr:row>
      <xdr:rowOff>125280</xdr:rowOff>
    </xdr:to>
    <xdr:sp>
      <xdr:nvSpPr>
        <xdr:cNvPr id="1" name=""/>
        <xdr:cNvSpPr/>
      </xdr:nvSpPr>
      <xdr:spPr>
        <a:xfrm>
          <a:off x="8819280" y="9717480"/>
          <a:ext cx="4575240" cy="2714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15</xdr:col>
      <xdr:colOff>251640</xdr:colOff>
      <xdr:row>54</xdr:row>
      <xdr:rowOff>19080</xdr:rowOff>
    </xdr:from>
    <xdr:to>
      <xdr:col>22</xdr:col>
      <xdr:colOff>556200</xdr:colOff>
      <xdr:row>69</xdr:row>
      <xdr:rowOff>18720</xdr:rowOff>
    </xdr:to>
    <xdr:sp>
      <xdr:nvSpPr>
        <xdr:cNvPr id="2" name=""/>
        <xdr:cNvSpPr/>
      </xdr:nvSpPr>
      <xdr:spPr>
        <a:xfrm>
          <a:off x="13516920" y="9791640"/>
          <a:ext cx="5334840" cy="27144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8</xdr:col>
      <xdr:colOff>114480</xdr:colOff>
      <xdr:row>69</xdr:row>
      <xdr:rowOff>156240</xdr:rowOff>
    </xdr:from>
    <xdr:to>
      <xdr:col>15</xdr:col>
      <xdr:colOff>137160</xdr:colOff>
      <xdr:row>84</xdr:row>
      <xdr:rowOff>155880</xdr:rowOff>
    </xdr:to>
    <xdr:sp>
      <xdr:nvSpPr>
        <xdr:cNvPr id="3" name=""/>
        <xdr:cNvSpPr/>
      </xdr:nvSpPr>
      <xdr:spPr>
        <a:xfrm>
          <a:off x="8827200" y="12643560"/>
          <a:ext cx="4575240" cy="27144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1</xdr:row>
      <xdr:rowOff>19080</xdr:rowOff>
    </xdr:from>
    <xdr:to>
      <xdr:col>1</xdr:col>
      <xdr:colOff>590400</xdr:colOff>
      <xdr:row>2</xdr:row>
      <xdr:rowOff>161640</xdr:rowOff>
    </xdr:to>
    <xdr:pic>
      <xdr:nvPicPr>
        <xdr:cNvPr id="4" name="image2.png" descr=""/>
        <xdr:cNvPicPr/>
      </xdr:nvPicPr>
      <xdr:blipFill>
        <a:blip r:embed="rId1"/>
        <a:stretch/>
      </xdr:blipFill>
      <xdr:spPr>
        <a:xfrm>
          <a:off x="294840" y="104760"/>
          <a:ext cx="475920" cy="3236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0</xdr:rowOff>
    </xdr:from>
    <xdr:to>
      <xdr:col>6</xdr:col>
      <xdr:colOff>1213200</xdr:colOff>
      <xdr:row>23</xdr:row>
      <xdr:rowOff>159840</xdr:rowOff>
    </xdr:to>
    <xdr:graphicFrame>
      <xdr:nvGraphicFramePr>
        <xdr:cNvPr id="5" name="Chart 17"/>
        <xdr:cNvGraphicFramePr/>
      </xdr:nvGraphicFramePr>
      <xdr:xfrm>
        <a:off x="0" y="542880"/>
        <a:ext cx="6137640" cy="37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7560</xdr:colOff>
      <xdr:row>3</xdr:row>
      <xdr:rowOff>0</xdr:rowOff>
    </xdr:from>
    <xdr:to>
      <xdr:col>14</xdr:col>
      <xdr:colOff>1260000</xdr:colOff>
      <xdr:row>23</xdr:row>
      <xdr:rowOff>167400</xdr:rowOff>
    </xdr:to>
    <xdr:graphicFrame>
      <xdr:nvGraphicFramePr>
        <xdr:cNvPr id="6" name="Chart 19"/>
        <xdr:cNvGraphicFramePr/>
      </xdr:nvGraphicFramePr>
      <xdr:xfrm>
        <a:off x="8307000" y="542880"/>
        <a:ext cx="7384680" cy="3786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1158120</xdr:colOff>
      <xdr:row>23</xdr:row>
      <xdr:rowOff>167760</xdr:rowOff>
    </xdr:from>
    <xdr:to>
      <xdr:col>10</xdr:col>
      <xdr:colOff>510120</xdr:colOff>
      <xdr:row>36</xdr:row>
      <xdr:rowOff>7560</xdr:rowOff>
    </xdr:to>
    <xdr:graphicFrame>
      <xdr:nvGraphicFramePr>
        <xdr:cNvPr id="7" name="Chart 22"/>
        <xdr:cNvGraphicFramePr/>
      </xdr:nvGraphicFramePr>
      <xdr:xfrm>
        <a:off x="6082560" y="4330080"/>
        <a:ext cx="3753000" cy="2192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7560</xdr:colOff>
      <xdr:row>36</xdr:row>
      <xdr:rowOff>0</xdr:rowOff>
    </xdr:from>
    <xdr:to>
      <xdr:col>10</xdr:col>
      <xdr:colOff>517680</xdr:colOff>
      <xdr:row>49</xdr:row>
      <xdr:rowOff>22680</xdr:rowOff>
    </xdr:to>
    <xdr:graphicFrame>
      <xdr:nvGraphicFramePr>
        <xdr:cNvPr id="8" name="Chart 26"/>
        <xdr:cNvGraphicFramePr/>
      </xdr:nvGraphicFramePr>
      <xdr:xfrm>
        <a:off x="6145560" y="6515280"/>
        <a:ext cx="3697560" cy="2375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175320</xdr:rowOff>
    </xdr:from>
    <xdr:to>
      <xdr:col>6</xdr:col>
      <xdr:colOff>1213200</xdr:colOff>
      <xdr:row>36</xdr:row>
      <xdr:rowOff>7200</xdr:rowOff>
    </xdr:to>
    <xdr:graphicFrame>
      <xdr:nvGraphicFramePr>
        <xdr:cNvPr id="9" name="Chart 31"/>
        <xdr:cNvGraphicFramePr/>
      </xdr:nvGraphicFramePr>
      <xdr:xfrm>
        <a:off x="0" y="4337640"/>
        <a:ext cx="6137640" cy="2184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36</xdr:row>
      <xdr:rowOff>7560</xdr:rowOff>
    </xdr:from>
    <xdr:to>
      <xdr:col>6</xdr:col>
      <xdr:colOff>1213200</xdr:colOff>
      <xdr:row>48</xdr:row>
      <xdr:rowOff>7200</xdr:rowOff>
    </xdr:to>
    <xdr:graphicFrame>
      <xdr:nvGraphicFramePr>
        <xdr:cNvPr id="10" name="Chart 33"/>
        <xdr:cNvGraphicFramePr/>
      </xdr:nvGraphicFramePr>
      <xdr:xfrm>
        <a:off x="0" y="6522840"/>
        <a:ext cx="6137640" cy="21711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7</xdr:col>
      <xdr:colOff>1089720</xdr:colOff>
      <xdr:row>64</xdr:row>
      <xdr:rowOff>175320</xdr:rowOff>
    </xdr:from>
    <xdr:to>
      <xdr:col>14</xdr:col>
      <xdr:colOff>1260000</xdr:colOff>
      <xdr:row>88</xdr:row>
      <xdr:rowOff>33840</xdr:rowOff>
    </xdr:to>
    <xdr:sp>
      <xdr:nvSpPr>
        <xdr:cNvPr id="11" name=""/>
        <xdr:cNvSpPr/>
      </xdr:nvSpPr>
      <xdr:spPr>
        <a:xfrm>
          <a:off x="7227720" y="11757600"/>
          <a:ext cx="8463960" cy="42019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0</xdr:col>
      <xdr:colOff>0</xdr:colOff>
      <xdr:row>64</xdr:row>
      <xdr:rowOff>175320</xdr:rowOff>
    </xdr:from>
    <xdr:to>
      <xdr:col>8</xdr:col>
      <xdr:colOff>7200</xdr:colOff>
      <xdr:row>88</xdr:row>
      <xdr:rowOff>30240</xdr:rowOff>
    </xdr:to>
    <xdr:sp>
      <xdr:nvSpPr>
        <xdr:cNvPr id="12" name=""/>
        <xdr:cNvSpPr/>
      </xdr:nvSpPr>
      <xdr:spPr>
        <a:xfrm>
          <a:off x="0" y="11757600"/>
          <a:ext cx="7280640" cy="41983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oneCell">
    <xdr:from>
      <xdr:col>10</xdr:col>
      <xdr:colOff>510480</xdr:colOff>
      <xdr:row>23</xdr:row>
      <xdr:rowOff>167760</xdr:rowOff>
    </xdr:from>
    <xdr:to>
      <xdr:col>14</xdr:col>
      <xdr:colOff>1260000</xdr:colOff>
      <xdr:row>36</xdr:row>
      <xdr:rowOff>37800</xdr:rowOff>
    </xdr:to>
    <xdr:graphicFrame>
      <xdr:nvGraphicFramePr>
        <xdr:cNvPr id="13" name="Chart 2"/>
        <xdr:cNvGraphicFramePr/>
      </xdr:nvGraphicFramePr>
      <xdr:xfrm>
        <a:off x="9835920" y="4330080"/>
        <a:ext cx="5855760" cy="22230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502920</xdr:colOff>
      <xdr:row>36</xdr:row>
      <xdr:rowOff>0</xdr:rowOff>
    </xdr:from>
    <xdr:to>
      <xdr:col>15</xdr:col>
      <xdr:colOff>7200</xdr:colOff>
      <xdr:row>49</xdr:row>
      <xdr:rowOff>30240</xdr:rowOff>
    </xdr:to>
    <xdr:graphicFrame>
      <xdr:nvGraphicFramePr>
        <xdr:cNvPr id="14" name="Chart 4"/>
        <xdr:cNvGraphicFramePr/>
      </xdr:nvGraphicFramePr>
      <xdr:xfrm>
        <a:off x="9828360" y="6515280"/>
        <a:ext cx="5870880" cy="238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7560</xdr:colOff>
      <xdr:row>49</xdr:row>
      <xdr:rowOff>15120</xdr:rowOff>
    </xdr:from>
    <xdr:to>
      <xdr:col>11</xdr:col>
      <xdr:colOff>52920</xdr:colOff>
      <xdr:row>64</xdr:row>
      <xdr:rowOff>167040</xdr:rowOff>
    </xdr:to>
    <xdr:graphicFrame>
      <xdr:nvGraphicFramePr>
        <xdr:cNvPr id="15" name="Chart 8"/>
        <xdr:cNvGraphicFramePr/>
      </xdr:nvGraphicFramePr>
      <xdr:xfrm>
        <a:off x="6145560" y="8883000"/>
        <a:ext cx="4485960" cy="28663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45720</xdr:colOff>
      <xdr:row>49</xdr:row>
      <xdr:rowOff>15120</xdr:rowOff>
    </xdr:from>
    <xdr:to>
      <xdr:col>14</xdr:col>
      <xdr:colOff>1218960</xdr:colOff>
      <xdr:row>64</xdr:row>
      <xdr:rowOff>167040</xdr:rowOff>
    </xdr:to>
    <xdr:graphicFrame>
      <xdr:nvGraphicFramePr>
        <xdr:cNvPr id="16" name="Chart 10"/>
        <xdr:cNvGraphicFramePr/>
      </xdr:nvGraphicFramePr>
      <xdr:xfrm>
        <a:off x="10624320" y="8883000"/>
        <a:ext cx="5026320" cy="28663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7560</xdr:rowOff>
    </xdr:from>
    <xdr:to>
      <xdr:col>7</xdr:col>
      <xdr:colOff>677880</xdr:colOff>
      <xdr:row>20</xdr:row>
      <xdr:rowOff>30240</xdr:rowOff>
    </xdr:to>
    <xdr:graphicFrame>
      <xdr:nvGraphicFramePr>
        <xdr:cNvPr id="17" name="Chart 2"/>
        <xdr:cNvGraphicFramePr/>
      </xdr:nvGraphicFramePr>
      <xdr:xfrm>
        <a:off x="0" y="550440"/>
        <a:ext cx="6013800" cy="3099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35</xdr:row>
      <xdr:rowOff>0</xdr:rowOff>
    </xdr:from>
    <xdr:to>
      <xdr:col>5</xdr:col>
      <xdr:colOff>1127520</xdr:colOff>
      <xdr:row>49</xdr:row>
      <xdr:rowOff>180360</xdr:rowOff>
    </xdr:to>
    <xdr:graphicFrame>
      <xdr:nvGraphicFramePr>
        <xdr:cNvPr id="18" name="Chart 4"/>
        <xdr:cNvGraphicFramePr/>
      </xdr:nvGraphicFramePr>
      <xdr:xfrm>
        <a:off x="0" y="6334200"/>
        <a:ext cx="4137480" cy="2714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167760</xdr:rowOff>
    </xdr:from>
    <xdr:to>
      <xdr:col>6</xdr:col>
      <xdr:colOff>14760</xdr:colOff>
      <xdr:row>34</xdr:row>
      <xdr:rowOff>167400</xdr:rowOff>
    </xdr:to>
    <xdr:graphicFrame>
      <xdr:nvGraphicFramePr>
        <xdr:cNvPr id="19" name="Chart 6"/>
        <xdr:cNvGraphicFramePr/>
      </xdr:nvGraphicFramePr>
      <xdr:xfrm>
        <a:off x="0" y="3606120"/>
        <a:ext cx="4191840" cy="2714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6</xdr:col>
      <xdr:colOff>1120320</xdr:colOff>
      <xdr:row>19</xdr:row>
      <xdr:rowOff>160200</xdr:rowOff>
    </xdr:from>
    <xdr:to>
      <xdr:col>14</xdr:col>
      <xdr:colOff>7560</xdr:colOff>
      <xdr:row>49</xdr:row>
      <xdr:rowOff>180720</xdr:rowOff>
    </xdr:to>
    <xdr:sp>
      <xdr:nvSpPr>
        <xdr:cNvPr id="20" name=""/>
        <xdr:cNvSpPr/>
      </xdr:nvSpPr>
      <xdr:spPr>
        <a:xfrm>
          <a:off x="5297400" y="3598560"/>
          <a:ext cx="7132680" cy="5450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oneCell">
    <xdr:from>
      <xdr:col>7</xdr:col>
      <xdr:colOff>655200</xdr:colOff>
      <xdr:row>3</xdr:row>
      <xdr:rowOff>0</xdr:rowOff>
    </xdr:from>
    <xdr:to>
      <xdr:col>13</xdr:col>
      <xdr:colOff>915840</xdr:colOff>
      <xdr:row>20</xdr:row>
      <xdr:rowOff>7200</xdr:rowOff>
    </xdr:to>
    <xdr:graphicFrame>
      <xdr:nvGraphicFramePr>
        <xdr:cNvPr id="21" name="Chart 12"/>
        <xdr:cNvGraphicFramePr/>
      </xdr:nvGraphicFramePr>
      <xdr:xfrm>
        <a:off x="5991120" y="542880"/>
        <a:ext cx="6431040" cy="30837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15120</xdr:rowOff>
    </xdr:from>
    <xdr:to>
      <xdr:col>6</xdr:col>
      <xdr:colOff>7200</xdr:colOff>
      <xdr:row>24</xdr:row>
      <xdr:rowOff>3240</xdr:rowOff>
    </xdr:to>
    <xdr:graphicFrame>
      <xdr:nvGraphicFramePr>
        <xdr:cNvPr id="22" name="Chart 2"/>
        <xdr:cNvGraphicFramePr/>
      </xdr:nvGraphicFramePr>
      <xdr:xfrm>
        <a:off x="0" y="573120"/>
        <a:ext cx="7234920" cy="378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97200</xdr:colOff>
      <xdr:row>30</xdr:row>
      <xdr:rowOff>202320</xdr:rowOff>
    </xdr:from>
    <xdr:to>
      <xdr:col>7</xdr:col>
      <xdr:colOff>195840</xdr:colOff>
      <xdr:row>47</xdr:row>
      <xdr:rowOff>109800</xdr:rowOff>
    </xdr:to>
    <xdr:graphicFrame>
      <xdr:nvGraphicFramePr>
        <xdr:cNvPr id="23" name="Chart 4"/>
        <xdr:cNvGraphicFramePr/>
      </xdr:nvGraphicFramePr>
      <xdr:xfrm>
        <a:off x="4435560" y="5875560"/>
        <a:ext cx="3989880" cy="3021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xdr:row>
      <xdr:rowOff>8640</xdr:rowOff>
    </xdr:from>
    <xdr:to>
      <xdr:col>10</xdr:col>
      <xdr:colOff>8280</xdr:colOff>
      <xdr:row>24</xdr:row>
      <xdr:rowOff>8280</xdr:rowOff>
    </xdr:to>
    <xdr:graphicFrame>
      <xdr:nvGraphicFramePr>
        <xdr:cNvPr id="24" name="Chart 6"/>
        <xdr:cNvGraphicFramePr/>
      </xdr:nvGraphicFramePr>
      <xdr:xfrm>
        <a:off x="7227720" y="566640"/>
        <a:ext cx="5567400" cy="3800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30</xdr:row>
      <xdr:rowOff>209880</xdr:rowOff>
    </xdr:from>
    <xdr:to>
      <xdr:col>4</xdr:col>
      <xdr:colOff>121680</xdr:colOff>
      <xdr:row>47</xdr:row>
      <xdr:rowOff>118080</xdr:rowOff>
    </xdr:to>
    <xdr:graphicFrame>
      <xdr:nvGraphicFramePr>
        <xdr:cNvPr id="25" name="Chart 8"/>
        <xdr:cNvGraphicFramePr/>
      </xdr:nvGraphicFramePr>
      <xdr:xfrm>
        <a:off x="0" y="5883120"/>
        <a:ext cx="4460040" cy="3022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195480</xdr:colOff>
      <xdr:row>30</xdr:row>
      <xdr:rowOff>213480</xdr:rowOff>
    </xdr:from>
    <xdr:to>
      <xdr:col>10</xdr:col>
      <xdr:colOff>7920</xdr:colOff>
      <xdr:row>47</xdr:row>
      <xdr:rowOff>109800</xdr:rowOff>
    </xdr:to>
    <xdr:graphicFrame>
      <xdr:nvGraphicFramePr>
        <xdr:cNvPr id="26" name="Chart 11"/>
        <xdr:cNvGraphicFramePr/>
      </xdr:nvGraphicFramePr>
      <xdr:xfrm>
        <a:off x="8425080" y="5886720"/>
        <a:ext cx="4369680" cy="30106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twoCell">
    <xdr:from>
      <xdr:col>7</xdr:col>
      <xdr:colOff>219960</xdr:colOff>
      <xdr:row>47</xdr:row>
      <xdr:rowOff>101520</xdr:rowOff>
    </xdr:from>
    <xdr:to>
      <xdr:col>10</xdr:col>
      <xdr:colOff>16560</xdr:colOff>
      <xdr:row>63</xdr:row>
      <xdr:rowOff>7920</xdr:rowOff>
    </xdr:to>
    <xdr:sp>
      <xdr:nvSpPr>
        <xdr:cNvPr id="27" name=""/>
        <xdr:cNvSpPr/>
      </xdr:nvSpPr>
      <xdr:spPr>
        <a:xfrm>
          <a:off x="8449560" y="8889120"/>
          <a:ext cx="4353840" cy="28022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0</xdr:col>
      <xdr:colOff>0</xdr:colOff>
      <xdr:row>63</xdr:row>
      <xdr:rowOff>5040</xdr:rowOff>
    </xdr:from>
    <xdr:to>
      <xdr:col>4</xdr:col>
      <xdr:colOff>135000</xdr:colOff>
      <xdr:row>79</xdr:row>
      <xdr:rowOff>16200</xdr:rowOff>
    </xdr:to>
    <xdr:sp>
      <xdr:nvSpPr>
        <xdr:cNvPr id="28" name=""/>
        <xdr:cNvSpPr/>
      </xdr:nvSpPr>
      <xdr:spPr>
        <a:xfrm>
          <a:off x="0" y="11688480"/>
          <a:ext cx="4473360" cy="28782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0</xdr:col>
      <xdr:colOff>0</xdr:colOff>
      <xdr:row>47</xdr:row>
      <xdr:rowOff>101520</xdr:rowOff>
    </xdr:from>
    <xdr:to>
      <xdr:col>4</xdr:col>
      <xdr:colOff>101160</xdr:colOff>
      <xdr:row>63</xdr:row>
      <xdr:rowOff>14760</xdr:rowOff>
    </xdr:to>
    <xdr:sp>
      <xdr:nvSpPr>
        <xdr:cNvPr id="29" name=""/>
        <xdr:cNvSpPr/>
      </xdr:nvSpPr>
      <xdr:spPr>
        <a:xfrm>
          <a:off x="0" y="8889120"/>
          <a:ext cx="4439520" cy="28090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4</xdr:col>
      <xdr:colOff>93240</xdr:colOff>
      <xdr:row>47</xdr:row>
      <xdr:rowOff>105840</xdr:rowOff>
    </xdr:from>
    <xdr:to>
      <xdr:col>7</xdr:col>
      <xdr:colOff>236880</xdr:colOff>
      <xdr:row>63</xdr:row>
      <xdr:rowOff>16560</xdr:rowOff>
    </xdr:to>
    <xdr:sp>
      <xdr:nvSpPr>
        <xdr:cNvPr id="30" name=""/>
        <xdr:cNvSpPr/>
      </xdr:nvSpPr>
      <xdr:spPr>
        <a:xfrm>
          <a:off x="4431600" y="8893440"/>
          <a:ext cx="4034880" cy="280656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7</xdr:col>
      <xdr:colOff>347040</xdr:colOff>
      <xdr:row>63</xdr:row>
      <xdr:rowOff>5400</xdr:rowOff>
    </xdr:from>
    <xdr:to>
      <xdr:col>10</xdr:col>
      <xdr:colOff>7920</xdr:colOff>
      <xdr:row>79</xdr:row>
      <xdr:rowOff>16560</xdr:rowOff>
    </xdr:to>
    <xdr:sp>
      <xdr:nvSpPr>
        <xdr:cNvPr id="31" name=""/>
        <xdr:cNvSpPr/>
      </xdr:nvSpPr>
      <xdr:spPr>
        <a:xfrm>
          <a:off x="8576640" y="11688840"/>
          <a:ext cx="4218120" cy="28782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4</xdr:col>
      <xdr:colOff>126000</xdr:colOff>
      <xdr:row>63</xdr:row>
      <xdr:rowOff>2880</xdr:rowOff>
    </xdr:from>
    <xdr:to>
      <xdr:col>7</xdr:col>
      <xdr:colOff>380520</xdr:colOff>
      <xdr:row>79</xdr:row>
      <xdr:rowOff>16560</xdr:rowOff>
    </xdr:to>
    <xdr:sp>
      <xdr:nvSpPr>
        <xdr:cNvPr id="32" name=""/>
        <xdr:cNvSpPr/>
      </xdr:nvSpPr>
      <xdr:spPr>
        <a:xfrm>
          <a:off x="4464360" y="11686320"/>
          <a:ext cx="4145760" cy="28807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oneCell">
    <xdr:from>
      <xdr:col>7</xdr:col>
      <xdr:colOff>8640</xdr:colOff>
      <xdr:row>79</xdr:row>
      <xdr:rowOff>8640</xdr:rowOff>
    </xdr:from>
    <xdr:to>
      <xdr:col>10</xdr:col>
      <xdr:colOff>6480</xdr:colOff>
      <xdr:row>91</xdr:row>
      <xdr:rowOff>25560</xdr:rowOff>
    </xdr:to>
    <xdr:pic>
      <xdr:nvPicPr>
        <xdr:cNvPr id="33" name="Picture 7" descr=""/>
        <xdr:cNvPicPr/>
      </xdr:nvPicPr>
      <xdr:blipFill>
        <a:blip r:embed="rId6"/>
        <a:stretch/>
      </xdr:blipFill>
      <xdr:spPr>
        <a:xfrm>
          <a:off x="8238240" y="14559120"/>
          <a:ext cx="4555080" cy="2188440"/>
        </a:xfrm>
        <a:prstGeom prst="rect">
          <a:avLst/>
        </a:prstGeom>
        <a:noFill/>
        <a:ln w="0">
          <a:noFill/>
        </a:ln>
      </xdr:spPr>
    </xdr:pic>
    <xdr:clientData/>
  </xdr:twoCellAnchor>
  <xdr:twoCellAnchor editAs="oneCell">
    <xdr:from>
      <xdr:col>7</xdr:col>
      <xdr:colOff>16920</xdr:colOff>
      <xdr:row>91</xdr:row>
      <xdr:rowOff>0</xdr:rowOff>
    </xdr:from>
    <xdr:to>
      <xdr:col>10</xdr:col>
      <xdr:colOff>7920</xdr:colOff>
      <xdr:row>102</xdr:row>
      <xdr:rowOff>180360</xdr:rowOff>
    </xdr:to>
    <xdr:graphicFrame>
      <xdr:nvGraphicFramePr>
        <xdr:cNvPr id="34" name="Chart 10"/>
        <xdr:cNvGraphicFramePr/>
      </xdr:nvGraphicFramePr>
      <xdr:xfrm>
        <a:off x="8246520" y="16722000"/>
        <a:ext cx="4548240" cy="21711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7560</xdr:rowOff>
    </xdr:from>
    <xdr:to>
      <xdr:col>4</xdr:col>
      <xdr:colOff>7200</xdr:colOff>
      <xdr:row>22</xdr:row>
      <xdr:rowOff>7200</xdr:rowOff>
    </xdr:to>
    <xdr:graphicFrame>
      <xdr:nvGraphicFramePr>
        <xdr:cNvPr id="35" name="Chart 5"/>
        <xdr:cNvGraphicFramePr/>
      </xdr:nvGraphicFramePr>
      <xdr:xfrm>
        <a:off x="0" y="522000"/>
        <a:ext cx="5355000" cy="3438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29</xdr:row>
      <xdr:rowOff>0</xdr:rowOff>
    </xdr:from>
    <xdr:to>
      <xdr:col>4</xdr:col>
      <xdr:colOff>7200</xdr:colOff>
      <xdr:row>47</xdr:row>
      <xdr:rowOff>51480</xdr:rowOff>
    </xdr:to>
    <xdr:graphicFrame>
      <xdr:nvGraphicFramePr>
        <xdr:cNvPr id="36" name="Chart 8"/>
        <xdr:cNvGraphicFramePr/>
      </xdr:nvGraphicFramePr>
      <xdr:xfrm>
        <a:off x="0" y="5286240"/>
        <a:ext cx="5355000" cy="3309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137160</xdr:colOff>
      <xdr:row>57</xdr:row>
      <xdr:rowOff>0</xdr:rowOff>
    </xdr:from>
    <xdr:to>
      <xdr:col>9</xdr:col>
      <xdr:colOff>14760</xdr:colOff>
      <xdr:row>70</xdr:row>
      <xdr:rowOff>68400</xdr:rowOff>
    </xdr:to>
    <xdr:graphicFrame>
      <xdr:nvGraphicFramePr>
        <xdr:cNvPr id="37" name="Chart 9"/>
        <xdr:cNvGraphicFramePr/>
      </xdr:nvGraphicFramePr>
      <xdr:xfrm>
        <a:off x="6644160" y="10353600"/>
        <a:ext cx="3565440" cy="2421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7560</xdr:colOff>
      <xdr:row>29</xdr:row>
      <xdr:rowOff>7560</xdr:rowOff>
    </xdr:from>
    <xdr:to>
      <xdr:col>9</xdr:col>
      <xdr:colOff>7200</xdr:colOff>
      <xdr:row>47</xdr:row>
      <xdr:rowOff>22320</xdr:rowOff>
    </xdr:to>
    <xdr:graphicFrame>
      <xdr:nvGraphicFramePr>
        <xdr:cNvPr id="38" name="Chart 11"/>
        <xdr:cNvGraphicFramePr/>
      </xdr:nvGraphicFramePr>
      <xdr:xfrm>
        <a:off x="5355360" y="5293800"/>
        <a:ext cx="4846680" cy="3272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twoCell">
    <xdr:from>
      <xdr:col>0</xdr:col>
      <xdr:colOff>0</xdr:colOff>
      <xdr:row>47</xdr:row>
      <xdr:rowOff>7560</xdr:rowOff>
    </xdr:from>
    <xdr:to>
      <xdr:col>5</xdr:col>
      <xdr:colOff>228240</xdr:colOff>
      <xdr:row>70</xdr:row>
      <xdr:rowOff>68040</xdr:rowOff>
    </xdr:to>
    <xdr:sp>
      <xdr:nvSpPr>
        <xdr:cNvPr id="39" name=""/>
        <xdr:cNvSpPr/>
      </xdr:nvSpPr>
      <xdr:spPr>
        <a:xfrm>
          <a:off x="0" y="8551440"/>
          <a:ext cx="6735240" cy="42228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oneCell">
    <xdr:from>
      <xdr:col>5</xdr:col>
      <xdr:colOff>228600</xdr:colOff>
      <xdr:row>47</xdr:row>
      <xdr:rowOff>15120</xdr:rowOff>
    </xdr:from>
    <xdr:to>
      <xdr:col>9</xdr:col>
      <xdr:colOff>14760</xdr:colOff>
      <xdr:row>57</xdr:row>
      <xdr:rowOff>7200</xdr:rowOff>
    </xdr:to>
    <xdr:graphicFrame>
      <xdr:nvGraphicFramePr>
        <xdr:cNvPr id="40" name="Chart 14"/>
        <xdr:cNvGraphicFramePr/>
      </xdr:nvGraphicFramePr>
      <xdr:xfrm>
        <a:off x="6735600" y="8559000"/>
        <a:ext cx="3474000" cy="1801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7560</xdr:colOff>
      <xdr:row>3</xdr:row>
      <xdr:rowOff>7560</xdr:rowOff>
    </xdr:from>
    <xdr:to>
      <xdr:col>9</xdr:col>
      <xdr:colOff>7200</xdr:colOff>
      <xdr:row>22</xdr:row>
      <xdr:rowOff>7200</xdr:rowOff>
    </xdr:to>
    <xdr:graphicFrame>
      <xdr:nvGraphicFramePr>
        <xdr:cNvPr id="41" name="Chart 16"/>
        <xdr:cNvGraphicFramePr/>
      </xdr:nvGraphicFramePr>
      <xdr:xfrm>
        <a:off x="5355360" y="522000"/>
        <a:ext cx="4846680" cy="3438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228600</xdr:colOff>
      <xdr:row>70</xdr:row>
      <xdr:rowOff>68760</xdr:rowOff>
    </xdr:from>
    <xdr:to>
      <xdr:col>9</xdr:col>
      <xdr:colOff>22680</xdr:colOff>
      <xdr:row>86</xdr:row>
      <xdr:rowOff>15120</xdr:rowOff>
    </xdr:to>
    <xdr:graphicFrame>
      <xdr:nvGraphicFramePr>
        <xdr:cNvPr id="42" name="Chart 2"/>
        <xdr:cNvGraphicFramePr/>
      </xdr:nvGraphicFramePr>
      <xdr:xfrm>
        <a:off x="6735600" y="12774960"/>
        <a:ext cx="3481920" cy="28422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7560</xdr:colOff>
      <xdr:row>129</xdr:row>
      <xdr:rowOff>175320</xdr:rowOff>
    </xdr:from>
    <xdr:to>
      <xdr:col>9</xdr:col>
      <xdr:colOff>22320</xdr:colOff>
      <xdr:row>142</xdr:row>
      <xdr:rowOff>7200</xdr:rowOff>
    </xdr:to>
    <xdr:graphicFrame>
      <xdr:nvGraphicFramePr>
        <xdr:cNvPr id="43" name="Chart 4"/>
        <xdr:cNvGraphicFramePr/>
      </xdr:nvGraphicFramePr>
      <xdr:xfrm>
        <a:off x="5355360" y="23559120"/>
        <a:ext cx="4861800" cy="21844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1318320</xdr:colOff>
      <xdr:row>99</xdr:row>
      <xdr:rowOff>175320</xdr:rowOff>
    </xdr:from>
    <xdr:to>
      <xdr:col>9</xdr:col>
      <xdr:colOff>15120</xdr:colOff>
      <xdr:row>115</xdr:row>
      <xdr:rowOff>15120</xdr:rowOff>
    </xdr:to>
    <xdr:graphicFrame>
      <xdr:nvGraphicFramePr>
        <xdr:cNvPr id="44" name="Chart 7"/>
        <xdr:cNvGraphicFramePr/>
      </xdr:nvGraphicFramePr>
      <xdr:xfrm>
        <a:off x="5295960" y="18129960"/>
        <a:ext cx="4914000" cy="2735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320040</xdr:colOff>
      <xdr:row>70</xdr:row>
      <xdr:rowOff>68760</xdr:rowOff>
    </xdr:from>
    <xdr:to>
      <xdr:col>5</xdr:col>
      <xdr:colOff>220680</xdr:colOff>
      <xdr:row>86</xdr:row>
      <xdr:rowOff>7560</xdr:rowOff>
    </xdr:to>
    <xdr:graphicFrame>
      <xdr:nvGraphicFramePr>
        <xdr:cNvPr id="45" name="Chart 15"/>
        <xdr:cNvGraphicFramePr/>
      </xdr:nvGraphicFramePr>
      <xdr:xfrm>
        <a:off x="3350160" y="12774960"/>
        <a:ext cx="3377520" cy="2834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86</xdr:row>
      <xdr:rowOff>7560</xdr:rowOff>
    </xdr:from>
    <xdr:to>
      <xdr:col>4</xdr:col>
      <xdr:colOff>37800</xdr:colOff>
      <xdr:row>99</xdr:row>
      <xdr:rowOff>174960</xdr:rowOff>
    </xdr:to>
    <xdr:graphicFrame>
      <xdr:nvGraphicFramePr>
        <xdr:cNvPr id="46" name="Chart 18"/>
        <xdr:cNvGraphicFramePr/>
      </xdr:nvGraphicFramePr>
      <xdr:xfrm>
        <a:off x="0" y="15609600"/>
        <a:ext cx="5385600" cy="25200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99</xdr:row>
      <xdr:rowOff>175320</xdr:rowOff>
    </xdr:from>
    <xdr:to>
      <xdr:col>4</xdr:col>
      <xdr:colOff>7200</xdr:colOff>
      <xdr:row>115</xdr:row>
      <xdr:rowOff>15120</xdr:rowOff>
    </xdr:to>
    <xdr:graphicFrame>
      <xdr:nvGraphicFramePr>
        <xdr:cNvPr id="47" name="Chart 19"/>
        <xdr:cNvGraphicFramePr/>
      </xdr:nvGraphicFramePr>
      <xdr:xfrm>
        <a:off x="0" y="18129960"/>
        <a:ext cx="5355000" cy="2735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1325880</xdr:colOff>
      <xdr:row>86</xdr:row>
      <xdr:rowOff>15120</xdr:rowOff>
    </xdr:from>
    <xdr:to>
      <xdr:col>9</xdr:col>
      <xdr:colOff>14760</xdr:colOff>
      <xdr:row>99</xdr:row>
      <xdr:rowOff>174960</xdr:rowOff>
    </xdr:to>
    <xdr:graphicFrame>
      <xdr:nvGraphicFramePr>
        <xdr:cNvPr id="48" name="Chart 21"/>
        <xdr:cNvGraphicFramePr/>
      </xdr:nvGraphicFramePr>
      <xdr:xfrm>
        <a:off x="5303520" y="15617160"/>
        <a:ext cx="4906080" cy="25124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70</xdr:row>
      <xdr:rowOff>68760</xdr:rowOff>
    </xdr:from>
    <xdr:to>
      <xdr:col>2</xdr:col>
      <xdr:colOff>327240</xdr:colOff>
      <xdr:row>86</xdr:row>
      <xdr:rowOff>15120</xdr:rowOff>
    </xdr:to>
    <xdr:graphicFrame>
      <xdr:nvGraphicFramePr>
        <xdr:cNvPr id="49" name="Chart 22"/>
        <xdr:cNvGraphicFramePr/>
      </xdr:nvGraphicFramePr>
      <xdr:xfrm>
        <a:off x="0" y="12774960"/>
        <a:ext cx="3357360" cy="284220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twoCell">
    <xdr:from>
      <xdr:col>0</xdr:col>
      <xdr:colOff>0</xdr:colOff>
      <xdr:row>115</xdr:row>
      <xdr:rowOff>0</xdr:rowOff>
    </xdr:from>
    <xdr:to>
      <xdr:col>4</xdr:col>
      <xdr:colOff>7200</xdr:colOff>
      <xdr:row>129</xdr:row>
      <xdr:rowOff>180360</xdr:rowOff>
    </xdr:to>
    <xdr:sp>
      <xdr:nvSpPr>
        <xdr:cNvPr id="50" name=""/>
        <xdr:cNvSpPr/>
      </xdr:nvSpPr>
      <xdr:spPr>
        <a:xfrm>
          <a:off x="0" y="20850120"/>
          <a:ext cx="5355000" cy="2714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4</xdr:col>
      <xdr:colOff>0</xdr:colOff>
      <xdr:row>115</xdr:row>
      <xdr:rowOff>0</xdr:rowOff>
    </xdr:from>
    <xdr:to>
      <xdr:col>9</xdr:col>
      <xdr:colOff>22680</xdr:colOff>
      <xdr:row>129</xdr:row>
      <xdr:rowOff>180360</xdr:rowOff>
    </xdr:to>
    <xdr:sp>
      <xdr:nvSpPr>
        <xdr:cNvPr id="51" name=""/>
        <xdr:cNvSpPr/>
      </xdr:nvSpPr>
      <xdr:spPr>
        <a:xfrm>
          <a:off x="5347800" y="20850120"/>
          <a:ext cx="4869720" cy="2714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oneCell">
    <xdr:from>
      <xdr:col>0</xdr:col>
      <xdr:colOff>0</xdr:colOff>
      <xdr:row>130</xdr:row>
      <xdr:rowOff>0</xdr:rowOff>
    </xdr:from>
    <xdr:to>
      <xdr:col>4</xdr:col>
      <xdr:colOff>14760</xdr:colOff>
      <xdr:row>141</xdr:row>
      <xdr:rowOff>180720</xdr:rowOff>
    </xdr:to>
    <xdr:graphicFrame>
      <xdr:nvGraphicFramePr>
        <xdr:cNvPr id="52" name="Chart 28"/>
        <xdr:cNvGraphicFramePr/>
      </xdr:nvGraphicFramePr>
      <xdr:xfrm>
        <a:off x="0" y="23564880"/>
        <a:ext cx="5362560" cy="21715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xdr:col>
      <xdr:colOff>7560</xdr:colOff>
      <xdr:row>156</xdr:row>
      <xdr:rowOff>160200</xdr:rowOff>
    </xdr:from>
    <xdr:to>
      <xdr:col>9</xdr:col>
      <xdr:colOff>14760</xdr:colOff>
      <xdr:row>185</xdr:row>
      <xdr:rowOff>181080</xdr:rowOff>
    </xdr:to>
    <xdr:graphicFrame>
      <xdr:nvGraphicFramePr>
        <xdr:cNvPr id="53" name="Chart 30"/>
        <xdr:cNvGraphicFramePr/>
      </xdr:nvGraphicFramePr>
      <xdr:xfrm>
        <a:off x="6514560" y="28430280"/>
        <a:ext cx="3695040" cy="526932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0</xdr:col>
      <xdr:colOff>0</xdr:colOff>
      <xdr:row>142</xdr:row>
      <xdr:rowOff>0</xdr:rowOff>
    </xdr:from>
    <xdr:to>
      <xdr:col>4</xdr:col>
      <xdr:colOff>7200</xdr:colOff>
      <xdr:row>156</xdr:row>
      <xdr:rowOff>180360</xdr:rowOff>
    </xdr:to>
    <xdr:sp>
      <xdr:nvSpPr>
        <xdr:cNvPr id="54" name=""/>
        <xdr:cNvSpPr/>
      </xdr:nvSpPr>
      <xdr:spPr>
        <a:xfrm>
          <a:off x="0" y="25736400"/>
          <a:ext cx="5355000" cy="2714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twoCellAnchor editAs="twoCell">
    <xdr:from>
      <xdr:col>4</xdr:col>
      <xdr:colOff>0</xdr:colOff>
      <xdr:row>142</xdr:row>
      <xdr:rowOff>0</xdr:rowOff>
    </xdr:from>
    <xdr:to>
      <xdr:col>9</xdr:col>
      <xdr:colOff>22680</xdr:colOff>
      <xdr:row>156</xdr:row>
      <xdr:rowOff>180360</xdr:rowOff>
    </xdr:to>
    <xdr:sp>
      <xdr:nvSpPr>
        <xdr:cNvPr id="55" name=""/>
        <xdr:cNvSpPr/>
      </xdr:nvSpPr>
      <xdr:spPr>
        <a:xfrm>
          <a:off x="5347800" y="25736400"/>
          <a:ext cx="4869720" cy="27140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n-US" sz="1100" strike="noStrike" u="none">
              <a:effectLst/>
              <a:uFillTx/>
              <a:latin typeface="Times New Roman"/>
            </a:rPr>
            <a:t>This chart isn't available in your version of Excel.</a:t>
          </a:r>
          <a:endParaRPr b="0" lang="en-US" sz="1100" strike="noStrike" u="none">
            <a:effectLst/>
            <a:uFillTx/>
            <a:latin typeface="Times New Roman"/>
          </a:endParaRPr>
        </a:p>
        <a:p>
          <a:endParaRPr b="0" lang="en-US" sz="1100" strike="noStrike" u="none">
            <a:effectLst/>
            <a:uFillTx/>
            <a:latin typeface="Times New Roman"/>
          </a:endParaRPr>
        </a:p>
        <a:p>
          <a:pPr>
            <a:lnSpc>
              <a:spcPct val="100000"/>
            </a:lnSpc>
          </a:pPr>
          <a:r>
            <a:rPr b="0" lang="en-US" sz="1100" strike="noStrike" u="none">
              <a:effectLst/>
              <a:uFillTx/>
              <a:latin typeface="Times New Roman"/>
            </a:rPr>
            <a:t>Editing this shape or saving this workbook into a different file format will permanently break the chart.</a:t>
          </a:r>
          <a:endParaRPr b="0" lang="en-US" sz="1100" strike="noStrike" u="none">
            <a:effectLst/>
            <a:uFillTx/>
            <a:latin typeface="Times New Roman"/>
          </a:endParaRPr>
        </a:p>
      </xdr:txBody>
    </xdr:sp>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9648" createdVersion="3">
  <cacheSource type="worksheet">
    <worksheetSource ref="B5:N9653" sheet="Data Sales Adidas"/>
  </cacheSource>
  <cacheFields count="15">
    <cacheField name="Retailer" numFmtId="0">
      <sharedItems count="6">
        <s v="Amazon"/>
        <s v="Foot Locker"/>
        <s v="Kohl's"/>
        <s v="Sports Direct"/>
        <s v="Walmart"/>
        <s v="West Gear"/>
      </sharedItems>
    </cacheField>
    <cacheField name="Retailer ID" numFmtId="0">
      <sharedItems containsSemiMixedTypes="0" containsString="0" containsNumber="1" containsInteger="1" minValue="1128299" maxValue="1197831" count="4">
        <n v="1128299"/>
        <n v="1185732"/>
        <n v="1189833"/>
        <n v="1197831"/>
      </sharedItems>
    </cacheField>
    <cacheField name="Invoice Date" numFmtId="0">
      <sharedItems containsSemiMixedTypes="0" containsNonDate="0" containsDate="1" containsString="0" minDate="2020-01-01T00:00:00" maxDate="2021-12-3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Midwest"/>
        <s v="Northeast"/>
        <s v="South"/>
        <s v="Southeast"/>
        <s v="West"/>
      </sharedItems>
    </cacheField>
    <cacheField name="State" numFmtId="0">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City" numFmtId="0">
      <sharedItems count="54">
        <s v="Albany"/>
        <s v="Albuquerque"/>
        <s v="Anchorage"/>
        <s v="Atlanta"/>
        <s v="Baltimore"/>
        <s v="Billings"/>
        <s v="Birmingham"/>
        <s v="Boise"/>
        <s v="Boston"/>
        <s v="Burlington"/>
        <s v="Charleston, SC"/>
        <s v="Charleston, WV"/>
        <s v="Charlotte"/>
        <s v="Cheyenne"/>
        <s v="Chicago"/>
        <s v="Columbus"/>
        <s v="Dallas"/>
        <s v="Denver"/>
        <s v="Des Moines"/>
        <s v="Detroit"/>
        <s v="Fargo"/>
        <s v="Hartford"/>
        <s v="Honolulu"/>
        <s v="Houston"/>
        <s v="Indianapolis"/>
        <s v="Jackson"/>
        <s v="Knoxville"/>
        <s v="Las Vegas"/>
        <s v="Little Rock"/>
        <s v="Los Angeles"/>
        <s v="Louisville"/>
        <s v="Manchester"/>
        <s v="Miami"/>
        <s v="Milwaukee"/>
        <s v="Minneapolis"/>
        <s v="New Orleans"/>
        <s v="New York"/>
        <s v="Newark"/>
        <s v="Oklahoma City"/>
        <s v="Omaha"/>
        <s v="Orlando"/>
        <s v="Philadelphia"/>
        <s v="Phoenix"/>
        <s v="Portland, M"/>
        <s v="Portland, O"/>
        <s v="Providence"/>
        <s v="Richmond"/>
        <s v="Salt Lake City"/>
        <s v="San Francisco"/>
        <s v="Seattle"/>
        <s v="Sioux Falls"/>
        <s v="St. Louis"/>
        <s v="Wichita"/>
        <s v="Wilmington"/>
      </sharedItems>
    </cacheField>
    <cacheField name="Product" numFmtId="0">
      <sharedItems count="6">
        <s v="Men's Apparel"/>
        <s v="Men's Athletic Footwear"/>
        <s v="Men's Street Footwear"/>
        <s v="Women's Apparel"/>
        <s v="Women's Athletic Footwear"/>
        <s v="Women's Street Footwear"/>
      </sharedItems>
    </cacheField>
    <cacheField name="Price per Unit" numFmtId="0">
      <sharedItems containsSemiMixedTypes="0" containsString="0" containsNumber="1" minValue="7" maxValue="110" count="94">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2"/>
        <n v="95"/>
        <n v="96"/>
        <n v="97"/>
        <n v="98"/>
        <n v="100"/>
        <n v="101"/>
        <n v="103"/>
        <n v="105"/>
        <n v="110"/>
      </sharedItems>
    </cacheField>
    <cacheField name="Units Sold" numFmtId="0">
      <sharedItems containsSemiMixedTypes="0" containsString="0" containsNumber="1" containsInteger="1" minValue="0" maxValue="1275" count="361">
        <n v="0"/>
        <n v="6"/>
        <n v="7"/>
        <n v="8"/>
        <n v="13"/>
        <n v="14"/>
        <n v="15"/>
        <n v="16"/>
        <n v="17"/>
        <n v="19"/>
        <n v="20"/>
        <n v="21"/>
        <n v="22"/>
        <n v="23"/>
        <n v="24"/>
        <n v="25"/>
        <n v="26"/>
        <n v="27"/>
        <n v="28"/>
        <n v="29"/>
        <n v="30"/>
        <n v="31"/>
        <n v="32"/>
        <n v="33"/>
        <n v="34"/>
        <n v="35"/>
        <n v="36"/>
        <n v="38"/>
        <n v="39"/>
        <n v="40"/>
        <n v="41"/>
        <n v="42"/>
        <n v="43"/>
        <n v="44"/>
        <n v="45"/>
        <n v="46"/>
        <n v="47"/>
        <n v="48"/>
        <n v="49"/>
        <n v="50"/>
        <n v="51"/>
        <n v="52"/>
        <n v="53"/>
        <n v="54"/>
        <n v="55"/>
        <n v="56"/>
        <n v="57"/>
        <n v="58"/>
        <n v="59"/>
        <n v="60"/>
        <n v="61"/>
        <n v="62"/>
        <n v="63"/>
        <n v="64"/>
        <n v="65"/>
        <n v="66"/>
        <n v="68"/>
        <n v="69"/>
        <n v="70"/>
        <n v="72"/>
        <n v="73"/>
        <n v="74"/>
        <n v="75"/>
        <n v="77"/>
        <n v="78"/>
        <n v="79"/>
        <n v="80"/>
        <n v="81"/>
        <n v="83"/>
        <n v="84"/>
        <n v="85"/>
        <n v="86"/>
        <n v="87"/>
        <n v="88"/>
        <n v="90"/>
        <n v="91"/>
        <n v="93"/>
        <n v="94"/>
        <n v="95"/>
        <n v="96"/>
        <n v="98"/>
        <n v="99"/>
        <n v="100"/>
        <n v="101"/>
        <n v="102"/>
        <n v="103"/>
        <n v="104"/>
        <n v="105"/>
        <n v="106"/>
        <n v="107"/>
        <n v="108"/>
        <n v="109"/>
        <n v="111"/>
        <n v="112"/>
        <n v="113"/>
        <n v="114"/>
        <n v="115"/>
        <n v="116"/>
        <n v="117"/>
        <n v="118"/>
        <n v="119"/>
        <n v="120"/>
        <n v="122"/>
        <n v="123"/>
        <n v="124"/>
        <n v="125"/>
        <n v="126"/>
        <n v="127"/>
        <n v="128"/>
        <n v="129"/>
        <n v="130"/>
        <n v="131"/>
        <n v="132"/>
        <n v="133"/>
        <n v="134"/>
        <n v="135"/>
        <n v="136"/>
        <n v="137"/>
        <n v="138"/>
        <n v="139"/>
        <n v="140"/>
        <n v="141"/>
        <n v="142"/>
        <n v="143"/>
        <n v="144"/>
        <n v="145"/>
        <n v="146"/>
        <n v="147"/>
        <n v="149"/>
        <n v="150"/>
        <n v="151"/>
        <n v="152"/>
        <n v="153"/>
        <n v="154"/>
        <n v="155"/>
        <n v="156"/>
        <n v="157"/>
        <n v="158"/>
        <n v="160"/>
        <n v="161"/>
        <n v="162"/>
        <n v="163"/>
        <n v="164"/>
        <n v="165"/>
        <n v="166"/>
        <n v="167"/>
        <n v="168"/>
        <n v="169"/>
        <n v="170"/>
        <n v="171"/>
        <n v="173"/>
        <n v="174"/>
        <n v="175"/>
        <n v="176"/>
        <n v="177"/>
        <n v="178"/>
        <n v="179"/>
        <n v="180"/>
        <n v="181"/>
        <n v="182"/>
        <n v="184"/>
        <n v="185"/>
        <n v="186"/>
        <n v="187"/>
        <n v="188"/>
        <n v="189"/>
        <n v="190"/>
        <n v="191"/>
        <n v="192"/>
        <n v="193"/>
        <n v="194"/>
        <n v="195"/>
        <n v="196"/>
        <n v="198"/>
        <n v="200"/>
        <n v="201"/>
        <n v="202"/>
        <n v="203"/>
        <n v="204"/>
        <n v="206"/>
        <n v="207"/>
        <n v="208"/>
        <n v="209"/>
        <n v="210"/>
        <n v="213"/>
        <n v="215"/>
        <n v="216"/>
        <n v="217"/>
        <n v="218"/>
        <n v="219"/>
        <n v="220"/>
        <n v="221"/>
        <n v="223"/>
        <n v="224"/>
        <n v="225"/>
        <n v="228"/>
        <n v="230"/>
        <n v="231"/>
        <n v="232"/>
        <n v="233"/>
        <n v="234"/>
        <n v="236"/>
        <n v="238"/>
        <n v="239"/>
        <n v="240"/>
        <n v="241"/>
        <n v="243"/>
        <n v="244"/>
        <n v="245"/>
        <n v="246"/>
        <n v="247"/>
        <n v="248"/>
        <n v="250"/>
        <n v="252"/>
        <n v="254"/>
        <n v="255"/>
        <n v="256"/>
        <n v="257"/>
        <n v="258"/>
        <n v="259"/>
        <n v="260"/>
        <n v="261"/>
        <n v="263"/>
        <n v="264"/>
        <n v="265"/>
        <n v="267"/>
        <n v="268"/>
        <n v="270"/>
        <n v="271"/>
        <n v="272"/>
        <n v="273"/>
        <n v="275"/>
        <n v="276"/>
        <n v="277"/>
        <n v="278"/>
        <n v="279"/>
        <n v="280"/>
        <n v="281"/>
        <n v="282"/>
        <n v="283"/>
        <n v="284"/>
        <n v="285"/>
        <n v="286"/>
        <n v="287"/>
        <n v="288"/>
        <n v="289"/>
        <n v="290"/>
        <n v="293"/>
        <n v="294"/>
        <n v="295"/>
        <n v="296"/>
        <n v="297"/>
        <n v="298"/>
        <n v="299"/>
        <n v="300"/>
        <n v="302"/>
        <n v="304"/>
        <n v="305"/>
        <n v="306"/>
        <n v="308"/>
        <n v="310"/>
        <n v="311"/>
        <n v="312"/>
        <n v="313"/>
        <n v="314"/>
        <n v="315"/>
        <n v="317"/>
        <n v="318"/>
        <n v="319"/>
        <n v="320"/>
        <n v="322"/>
        <n v="323"/>
        <n v="324"/>
        <n v="325"/>
        <n v="326"/>
        <n v="330"/>
        <n v="332"/>
        <n v="333"/>
        <n v="336"/>
        <n v="338"/>
        <n v="340"/>
        <n v="341"/>
        <n v="345"/>
        <n v="347"/>
        <n v="349"/>
        <n v="350"/>
        <n v="352"/>
        <n v="354"/>
        <n v="355"/>
        <n v="359"/>
        <n v="360"/>
        <n v="366"/>
        <n v="372"/>
        <n v="374"/>
        <n v="375"/>
        <n v="376"/>
        <n v="384"/>
        <n v="388"/>
        <n v="390"/>
        <n v="395"/>
        <n v="400"/>
        <n v="403"/>
        <n v="408"/>
        <n v="420"/>
        <n v="425"/>
        <n v="434"/>
        <n v="445"/>
        <n v="450"/>
        <n v="470"/>
        <n v="475"/>
        <n v="495"/>
        <n v="500"/>
        <n v="520"/>
        <n v="525"/>
        <n v="545"/>
        <n v="550"/>
        <n v="570"/>
        <n v="575"/>
        <n v="595"/>
        <n v="600"/>
        <n v="620"/>
        <n v="625"/>
        <n v="645"/>
        <n v="650"/>
        <n v="670"/>
        <n v="675"/>
        <n v="695"/>
        <n v="700"/>
        <n v="720"/>
        <n v="725"/>
        <n v="745"/>
        <n v="750"/>
        <n v="770"/>
        <n v="775"/>
        <n v="795"/>
        <n v="800"/>
        <n v="820"/>
        <n v="825"/>
        <n v="850"/>
        <n v="870"/>
        <n v="875"/>
        <n v="900"/>
        <n v="920"/>
        <n v="925"/>
        <n v="945"/>
        <n v="950"/>
        <n v="975"/>
        <n v="1000"/>
        <n v="1020"/>
        <n v="1025"/>
        <n v="1045"/>
        <n v="1050"/>
        <n v="1070"/>
        <n v="1075"/>
        <n v="1100"/>
        <n v="1125"/>
        <n v="1150"/>
        <n v="1200"/>
        <n v="1220"/>
        <n v="1250"/>
        <n v="1275"/>
      </sharedItems>
    </cacheField>
    <cacheField name="Total Sales" numFmtId="0">
      <sharedItems containsSemiMixedTypes="0" containsString="0" containsNumber="1" minValue="0" maxValue="82500" count="3082">
        <n v="0"/>
        <n v="160"/>
        <n v="203"/>
        <n v="224"/>
        <n v="232"/>
        <n v="238"/>
        <n v="252"/>
        <n v="256"/>
        <n v="259"/>
        <n v="280"/>
        <n v="320"/>
        <n v="330"/>
        <n v="344"/>
        <n v="351"/>
        <n v="357"/>
        <n v="369"/>
        <n v="377"/>
        <n v="392"/>
        <n v="406"/>
        <n v="416"/>
        <n v="420"/>
        <n v="437"/>
        <n v="450"/>
        <n v="460"/>
        <n v="468"/>
        <n v="476"/>
        <n v="483"/>
        <n v="495"/>
        <n v="506"/>
        <n v="507"/>
        <n v="513"/>
        <n v="520"/>
        <n v="528"/>
        <n v="530"/>
        <n v="531"/>
        <n v="540"/>
        <n v="550"/>
        <n v="560"/>
        <n v="575"/>
        <n v="576"/>
        <n v="580"/>
        <n v="581"/>
        <n v="585"/>
        <n v="589"/>
        <n v="594"/>
        <n v="598"/>
        <n v="609"/>
        <n v="615"/>
        <n v="624"/>
        <n v="644"/>
        <n v="646"/>
        <n v="658"/>
        <n v="660"/>
        <n v="665"/>
        <n v="667"/>
        <n v="672"/>
        <n v="675"/>
        <n v="680"/>
        <n v="684"/>
        <n v="693"/>
        <n v="700"/>
        <n v="704"/>
        <n v="705"/>
        <n v="720"/>
        <n v="722"/>
        <n v="725"/>
        <n v="728"/>
        <n v="729"/>
        <n v="735"/>
        <n v="736"/>
        <n v="744"/>
        <n v="750"/>
        <n v="754"/>
        <n v="759"/>
        <n v="777"/>
        <n v="779"/>
        <n v="780"/>
        <n v="782"/>
        <n v="792"/>
        <n v="800"/>
        <n v="810"/>
        <n v="819"/>
        <n v="825"/>
        <n v="836"/>
        <n v="840"/>
        <n v="864"/>
        <n v="870"/>
        <n v="874"/>
        <n v="875"/>
        <n v="880"/>
        <n v="882"/>
        <n v="884"/>
        <n v="893"/>
        <n v="896"/>
        <n v="897"/>
        <n v="900"/>
        <n v="910"/>
        <n v="918"/>
        <n v="920"/>
        <n v="924"/>
        <n v="930"/>
        <n v="931"/>
        <n v="936"/>
        <n v="940"/>
        <n v="946"/>
        <n v="952"/>
        <n v="954"/>
        <n v="960"/>
        <n v="962"/>
        <n v="966"/>
        <n v="972"/>
        <n v="984"/>
        <n v="986"/>
        <n v="990"/>
        <n v="992"/>
        <n v="996"/>
        <n v="999"/>
        <n v="1000"/>
        <n v="1001"/>
        <n v="1008"/>
        <n v="1014"/>
        <n v="1026"/>
        <n v="1029"/>
        <n v="1036"/>
        <n v="1044"/>
        <n v="1045"/>
        <n v="1050"/>
        <n v="1053"/>
        <n v="1054"/>
        <n v="1056"/>
        <n v="1064"/>
        <n v="1066"/>
        <n v="1070"/>
        <n v="1081"/>
        <n v="1088"/>
        <n v="1089"/>
        <n v="1092"/>
        <n v="1102"/>
        <n v="1104"/>
        <n v="1107"/>
        <n v="1110"/>
        <n v="1116"/>
        <n v="1118"/>
        <n v="1120"/>
        <n v="1121"/>
        <n v="1122"/>
        <n v="1125"/>
        <n v="1127"/>
        <n v="1128"/>
        <n v="1131"/>
        <n v="1134"/>
        <n v="1140"/>
        <n v="1150"/>
        <n v="1156"/>
        <n v="1160"/>
        <n v="1162"/>
        <n v="1170"/>
        <n v="1173"/>
        <n v="1175"/>
        <n v="1176"/>
        <n v="1188"/>
        <n v="1189"/>
        <n v="1196"/>
        <n v="1200"/>
        <n v="1210"/>
        <n v="1215"/>
        <n v="1216"/>
        <n v="1218"/>
        <n v="1222"/>
        <n v="1224"/>
        <n v="1225"/>
        <n v="1232"/>
        <n v="1242"/>
        <n v="1248"/>
        <n v="1254"/>
        <n v="1258"/>
        <n v="1260"/>
        <n v="1265"/>
        <n v="1269"/>
        <n v="1271"/>
        <n v="1272"/>
        <n v="1275"/>
        <n v="1276"/>
        <n v="1280"/>
        <n v="1290"/>
        <n v="1292"/>
        <n v="1296"/>
        <n v="1300"/>
        <n v="1305"/>
        <n v="1310"/>
        <n v="1312"/>
        <n v="1316"/>
        <n v="1326"/>
        <n v="1330"/>
        <n v="1334"/>
        <n v="1344"/>
        <n v="1350"/>
        <n v="1353"/>
        <n v="1357"/>
        <n v="1360"/>
        <n v="1363"/>
        <n v="1364"/>
        <n v="1365"/>
        <n v="1368"/>
        <n v="1372"/>
        <n v="1376"/>
        <n v="1377"/>
        <n v="1380"/>
        <n v="1386"/>
        <n v="1387"/>
        <n v="1392"/>
        <n v="1394"/>
        <n v="1395"/>
        <n v="1400"/>
        <n v="1403"/>
        <n v="1404"/>
        <n v="1406"/>
        <n v="1408"/>
        <n v="1410"/>
        <n v="1411"/>
        <n v="1414"/>
        <n v="1416"/>
        <n v="1419"/>
        <n v="1421"/>
        <n v="1422"/>
        <n v="1425"/>
        <n v="1426"/>
        <n v="1428"/>
        <n v="1430"/>
        <n v="1435"/>
        <n v="1440"/>
        <n v="1443"/>
        <n v="1444"/>
        <n v="1450"/>
        <n v="1452"/>
        <n v="1457"/>
        <n v="1458"/>
        <n v="1462"/>
        <n v="1464"/>
        <n v="1470"/>
        <n v="1476"/>
        <n v="1479"/>
        <n v="1480"/>
        <n v="1482"/>
        <n v="1485"/>
        <n v="1488"/>
        <n v="1494"/>
        <n v="1495"/>
        <n v="1496"/>
        <n v="1498"/>
        <n v="1500"/>
        <n v="1504"/>
        <n v="1505"/>
        <n v="1508"/>
        <n v="1512"/>
        <n v="1518"/>
        <n v="1520"/>
        <n v="1521"/>
        <n v="1530"/>
        <n v="1536"/>
        <n v="1537"/>
        <n v="1539"/>
        <n v="1540"/>
        <n v="1548"/>
        <n v="1551"/>
        <n v="1558"/>
        <n v="1560"/>
        <n v="1564"/>
        <n v="1566"/>
        <n v="1568"/>
        <n v="1584"/>
        <n v="1586"/>
        <n v="1587"/>
        <n v="1593"/>
        <n v="1596"/>
        <n v="1599"/>
        <n v="1600"/>
        <n v="1610"/>
        <n v="1612"/>
        <n v="1615"/>
        <n v="1617"/>
        <n v="1620"/>
        <n v="1624"/>
        <n v="1628"/>
        <n v="1632"/>
        <n v="1638"/>
        <n v="1643"/>
        <n v="1645"/>
        <n v="1647"/>
        <n v="1650"/>
        <n v="1653"/>
        <n v="1656"/>
        <n v="1664"/>
        <n v="1665"/>
        <n v="1666"/>
        <n v="1672"/>
        <n v="1674"/>
        <n v="1677"/>
        <n v="1679"/>
        <n v="1680"/>
        <n v="1682"/>
        <n v="1683"/>
        <n v="1696"/>
        <n v="1700"/>
        <n v="1702"/>
        <n v="1710"/>
        <n v="1711"/>
        <n v="1715"/>
        <n v="1716"/>
        <n v="1722"/>
        <n v="1725"/>
        <n v="1728"/>
        <n v="1729"/>
        <n v="1734"/>
        <n v="1736"/>
        <n v="1739"/>
        <n v="1740"/>
        <n v="1749"/>
        <n v="1750"/>
        <n v="1752"/>
        <n v="1755"/>
        <n v="1764"/>
        <n v="1767"/>
        <n v="1768"/>
        <n v="1771"/>
        <n v="1776"/>
        <n v="1782"/>
        <n v="1786"/>
        <n v="1792"/>
        <n v="1794"/>
        <n v="1798"/>
        <n v="1800"/>
        <n v="1802"/>
        <n v="1804"/>
        <n v="1806"/>
        <n v="1820"/>
        <n v="1824"/>
        <n v="1827"/>
        <n v="1829"/>
        <n v="1833"/>
        <n v="1836"/>
        <n v="1840"/>
        <n v="1845"/>
        <n v="1848"/>
        <n v="1850"/>
        <n v="1855"/>
        <n v="1856"/>
        <n v="1860"/>
        <n v="1862"/>
        <n v="1863"/>
        <n v="1870"/>
        <n v="1872"/>
        <n v="1875"/>
        <n v="1885"/>
        <n v="1886"/>
        <n v="1887"/>
        <n v="1890"/>
        <n v="1891"/>
        <n v="1892"/>
        <n v="1900"/>
        <n v="1904"/>
        <n v="1908"/>
        <n v="1909"/>
        <n v="1911"/>
        <n v="1914"/>
        <n v="1919"/>
        <n v="1920"/>
        <n v="1924"/>
        <n v="1927"/>
        <n v="1932"/>
        <n v="1935"/>
        <n v="1936"/>
        <n v="1938"/>
        <n v="1944"/>
        <n v="1947"/>
        <n v="1950"/>
        <n v="1952"/>
        <n v="1955"/>
        <n v="1960"/>
        <n v="1968"/>
        <n v="1971"/>
        <n v="1972"/>
        <n v="1974"/>
        <n v="1976"/>
        <n v="1978"/>
        <n v="1980"/>
        <n v="1989"/>
        <n v="1998"/>
        <n v="2000"/>
        <n v="2001"/>
        <n v="2002"/>
        <n v="2006"/>
        <n v="2009"/>
        <n v="2014"/>
        <n v="2016"/>
        <n v="2021"/>
        <n v="2023"/>
        <n v="2024"/>
        <n v="2025"/>
        <n v="2028"/>
        <n v="2030"/>
        <n v="2034"/>
        <n v="2040"/>
        <n v="2044"/>
        <n v="2048"/>
        <n v="2050"/>
        <n v="2052"/>
        <n v="2058"/>
        <n v="2064"/>
        <n v="2065"/>
        <n v="2067"/>
        <n v="2068"/>
        <n v="2070"/>
        <n v="2071"/>
        <n v="2072"/>
        <n v="2079"/>
        <n v="2080"/>
        <n v="2088"/>
        <n v="2090"/>
        <n v="2091"/>
        <n v="2093"/>
        <n v="2100"/>
        <n v="2106"/>
        <n v="2107"/>
        <n v="2108"/>
        <n v="2112"/>
        <n v="2115"/>
        <n v="2116"/>
        <n v="2120"/>
        <n v="2125"/>
        <n v="2128"/>
        <n v="2142"/>
        <n v="2145"/>
        <n v="2146"/>
        <n v="2147"/>
        <n v="2156"/>
        <n v="2158"/>
        <n v="2160"/>
        <n v="2162"/>
        <n v="2173"/>
        <n v="2175"/>
        <n v="2176"/>
        <n v="2180"/>
        <n v="2183"/>
        <n v="2184"/>
        <n v="2185"/>
        <n v="2193"/>
        <n v="2196"/>
        <n v="2200"/>
        <n v="2204"/>
        <n v="2205"/>
        <n v="2208"/>
        <n v="2210"/>
        <n v="2212"/>
        <n v="2214"/>
        <n v="2220"/>
        <n v="2222"/>
        <n v="2232"/>
        <n v="2240"/>
        <n v="2241"/>
        <n v="2244"/>
        <n v="2250"/>
        <n v="2254"/>
        <n v="2256"/>
        <n v="2257"/>
        <n v="2262"/>
        <n v="2268"/>
        <n v="2275"/>
        <n v="2277"/>
        <n v="2279"/>
        <n v="2280"/>
        <n v="2288"/>
        <n v="2295"/>
        <n v="2296"/>
        <n v="2304"/>
        <n v="2310"/>
        <n v="2312"/>
        <n v="2318"/>
        <n v="2320"/>
        <n v="2323"/>
        <n v="2325"/>
        <n v="2331"/>
        <n v="2332"/>
        <n v="2337"/>
        <n v="2340"/>
        <n v="2346"/>
        <n v="2349"/>
        <n v="2350"/>
        <n v="2352"/>
        <n v="2356"/>
        <n v="2368"/>
        <n v="2370"/>
        <n v="2376"/>
        <n v="2378"/>
        <n v="2379"/>
        <n v="2380"/>
        <n v="2392"/>
        <n v="2394"/>
        <n v="2397"/>
        <n v="2400"/>
        <n v="2401"/>
        <n v="2405"/>
        <n v="2407"/>
        <n v="2408"/>
        <n v="2415"/>
        <n v="2418"/>
        <n v="2419"/>
        <n v="2420"/>
        <n v="2424"/>
        <n v="2430"/>
        <n v="2436"/>
        <n v="2438"/>
        <n v="2440"/>
        <n v="2442"/>
        <n v="2444"/>
        <n v="2448"/>
        <n v="2450"/>
        <n v="2451"/>
        <n v="2457"/>
        <n v="2460"/>
        <n v="2464"/>
        <n v="2465"/>
        <n v="2475"/>
        <n v="2478"/>
        <n v="2480"/>
        <n v="2482"/>
        <n v="2484"/>
        <n v="2491"/>
        <n v="2494"/>
        <n v="2496"/>
        <n v="2500"/>
        <n v="2501"/>
        <n v="2507"/>
        <n v="2516"/>
        <n v="2520"/>
        <n v="2523"/>
        <n v="2530"/>
        <n v="2535"/>
        <n v="2537"/>
        <n v="2538"/>
        <n v="2541"/>
        <n v="2548"/>
        <n v="2550"/>
        <n v="2552"/>
        <n v="2553"/>
        <n v="2560"/>
        <n v="2565"/>
        <n v="2574"/>
        <n v="2576"/>
        <n v="2580"/>
        <n v="2583"/>
        <n v="2584"/>
        <n v="2585"/>
        <n v="2590"/>
        <n v="2592"/>
        <n v="2595"/>
        <n v="2597"/>
        <n v="2599"/>
        <n v="2600"/>
        <n v="2610"/>
        <n v="2616"/>
        <n v="2618"/>
        <n v="2622"/>
        <n v="2623"/>
        <n v="2624"/>
        <n v="2625"/>
        <n v="2628"/>
        <n v="2632"/>
        <n v="2639"/>
        <n v="2640"/>
        <n v="2645"/>
        <n v="2646"/>
        <n v="2650"/>
        <n v="2652"/>
        <n v="2655"/>
        <n v="2656"/>
        <n v="2660"/>
        <n v="2664"/>
        <n v="2665"/>
        <n v="2666"/>
        <n v="2668"/>
        <n v="2673"/>
        <n v="2679"/>
        <n v="2682"/>
        <n v="2684"/>
        <n v="2688"/>
        <n v="2691"/>
        <n v="2695"/>
        <n v="2697"/>
        <n v="2700"/>
        <n v="2701"/>
        <n v="2704"/>
        <n v="2709"/>
        <n v="2712"/>
        <n v="2714"/>
        <n v="2720"/>
        <n v="2725"/>
        <n v="2726"/>
        <n v="2727"/>
        <n v="2728"/>
        <n v="2730"/>
        <n v="2736"/>
        <n v="2737"/>
        <n v="2739"/>
        <n v="2744"/>
        <n v="2745"/>
        <n v="2750"/>
        <n v="2754"/>
        <n v="2756"/>
        <n v="2760"/>
        <n v="2772"/>
        <n v="2774"/>
        <n v="2775"/>
        <n v="2782"/>
        <n v="2784"/>
        <n v="2788"/>
        <n v="2800"/>
        <n v="2805"/>
        <n v="2806"/>
        <n v="2808"/>
        <n v="2816"/>
        <n v="2820"/>
        <n v="2821"/>
        <n v="2822"/>
        <n v="2828"/>
        <n v="2829"/>
        <n v="2832"/>
        <n v="2835"/>
        <n v="2838"/>
        <n v="2842"/>
        <n v="2844"/>
        <n v="2850"/>
        <n v="2856"/>
        <n v="2860"/>
        <n v="2862"/>
        <n v="2875"/>
        <n v="2880"/>
        <n v="2886"/>
        <n v="2889"/>
        <n v="2890"/>
        <n v="2891"/>
        <n v="2898"/>
        <n v="2900"/>
        <n v="2904"/>
        <n v="2905"/>
        <n v="2912"/>
        <n v="2914"/>
        <n v="2915"/>
        <n v="2916"/>
        <n v="2924"/>
        <n v="2925"/>
        <n v="2926"/>
        <n v="2928"/>
        <n v="2929"/>
        <n v="2938"/>
        <n v="2940"/>
        <n v="2950"/>
        <n v="2952"/>
        <n v="2958"/>
        <n v="2960"/>
        <n v="2961"/>
        <n v="2964"/>
        <n v="2968"/>
        <n v="2975"/>
        <n v="2976"/>
        <n v="2980"/>
        <n v="2983"/>
        <n v="2989"/>
        <n v="2990"/>
        <n v="2992"/>
        <n v="2993"/>
        <n v="2997"/>
        <n v="3000"/>
        <n v="3002"/>
        <n v="3003"/>
        <n v="3008"/>
        <n v="3009"/>
        <n v="3016"/>
        <n v="3021"/>
        <n v="3024"/>
        <n v="3025"/>
        <n v="3026"/>
        <n v="3029"/>
        <n v="3030"/>
        <n v="3034"/>
        <n v="3036"/>
        <n v="3038"/>
        <n v="3040"/>
        <n v="3042"/>
        <n v="3045"/>
        <n v="3050"/>
        <n v="3051"/>
        <n v="3052"/>
        <n v="3055"/>
        <n v="3059"/>
        <n v="3060"/>
        <n v="3071"/>
        <n v="3072"/>
        <n v="3074"/>
        <n v="3075"/>
        <n v="3078"/>
        <n v="3080"/>
        <n v="3087"/>
        <n v="3090"/>
        <n v="3094"/>
        <n v="3096"/>
        <n v="3100"/>
        <n v="3102"/>
        <n v="3108"/>
        <n v="3120"/>
        <n v="3122"/>
        <n v="3124"/>
        <n v="3125"/>
        <n v="3127"/>
        <n v="3128"/>
        <n v="3131"/>
        <n v="3132"/>
        <n v="3135"/>
        <n v="3136"/>
        <n v="3144"/>
        <n v="3145"/>
        <n v="3150"/>
        <n v="3157"/>
        <n v="3159"/>
        <n v="3161"/>
        <n v="3164"/>
        <n v="3168"/>
        <n v="3174"/>
        <n v="3180"/>
        <n v="3182"/>
        <n v="3185"/>
        <n v="3186"/>
        <n v="3190"/>
        <n v="3196"/>
        <n v="3198"/>
        <n v="3200"/>
        <n v="3210"/>
        <n v="3211"/>
        <n v="3212"/>
        <n v="3213"/>
        <n v="3219"/>
        <n v="3220"/>
        <n v="3225"/>
        <n v="3230"/>
        <n v="3232"/>
        <n v="3234"/>
        <n v="3237"/>
        <n v="3240"/>
        <n v="3243"/>
        <n v="3245"/>
        <n v="3248"/>
        <n v="3250"/>
        <n v="3255"/>
        <n v="3256"/>
        <n v="3258"/>
        <n v="3264"/>
        <n v="3266"/>
        <n v="3275"/>
        <n v="3276"/>
        <n v="3277"/>
        <n v="3280"/>
        <n v="3285"/>
        <n v="3290"/>
        <n v="3294"/>
        <n v="3296"/>
        <n v="3300"/>
        <n v="3304"/>
        <n v="3306"/>
        <n v="3311"/>
        <n v="3312"/>
        <n v="3320"/>
        <n v="3321"/>
        <n v="3328"/>
        <n v="3330"/>
        <n v="3332"/>
        <n v="3333"/>
        <n v="3344"/>
        <n v="3348"/>
        <n v="3354"/>
        <n v="3355"/>
        <n v="3360"/>
        <n v="3363"/>
        <n v="3364"/>
        <n v="3366"/>
        <n v="3375"/>
        <n v="3380"/>
        <n v="3381"/>
        <n v="3384"/>
        <n v="3392"/>
        <n v="3393"/>
        <n v="3400"/>
        <n v="3402"/>
        <n v="3403"/>
        <n v="3420"/>
        <n v="3422"/>
        <n v="3427"/>
        <n v="3430"/>
        <n v="3431"/>
        <n v="3432"/>
        <n v="3439"/>
        <n v="3441"/>
        <n v="3444"/>
        <n v="3445"/>
        <n v="3450"/>
        <n v="3451"/>
        <n v="3456"/>
        <n v="3458"/>
        <n v="3460"/>
        <n v="3465"/>
        <n v="3468"/>
        <n v="3472"/>
        <n v="3473"/>
        <n v="3476"/>
        <n v="3478"/>
        <n v="3480"/>
        <n v="3481"/>
        <n v="3483"/>
        <n v="3485"/>
        <n v="3486"/>
        <n v="3488"/>
        <n v="3498"/>
        <n v="3500"/>
        <n v="3504"/>
        <n v="3510"/>
        <n v="3520"/>
        <n v="3525"/>
        <n v="3528"/>
        <n v="3534"/>
        <n v="3535"/>
        <n v="3536"/>
        <n v="3537"/>
        <n v="3549"/>
        <n v="3552"/>
        <n v="3564"/>
        <n v="3567"/>
        <n v="3569"/>
        <n v="3570"/>
        <n v="3575"/>
        <n v="3576"/>
        <n v="3577"/>
        <n v="3580"/>
        <n v="3584"/>
        <n v="3588"/>
        <n v="3591"/>
        <n v="3596"/>
        <n v="3597"/>
        <n v="3599"/>
        <n v="3600"/>
        <n v="3604"/>
        <n v="3608"/>
        <n v="3612"/>
        <n v="3616"/>
        <n v="3619"/>
        <n v="3625"/>
        <n v="3626"/>
        <n v="3627"/>
        <n v="3630"/>
        <n v="3634"/>
        <n v="3636"/>
        <n v="3640"/>
        <n v="3645"/>
        <n v="3648"/>
        <n v="3650"/>
        <n v="3652"/>
        <n v="3654"/>
        <n v="3655"/>
        <n v="3657"/>
        <n v="3663"/>
        <n v="3666"/>
        <n v="3668"/>
        <n v="3672"/>
        <n v="3675"/>
        <n v="3680"/>
        <n v="3690"/>
        <n v="3696"/>
        <n v="3700"/>
        <n v="3705"/>
        <n v="3708"/>
        <n v="3712"/>
        <n v="3720"/>
        <n v="3723"/>
        <n v="3724"/>
        <n v="3725"/>
        <n v="3726"/>
        <n v="3731"/>
        <n v="3735"/>
        <n v="3740"/>
        <n v="3741"/>
        <n v="3744"/>
        <n v="3745"/>
        <n v="3749"/>
        <n v="3750"/>
        <n v="3774"/>
        <n v="3780"/>
        <n v="3792"/>
        <n v="3795"/>
        <n v="3799"/>
        <n v="3800"/>
        <n v="3807"/>
        <n v="3808"/>
        <n v="3813"/>
        <n v="3816"/>
        <n v="3818"/>
        <n v="3822"/>
        <n v="3825"/>
        <n v="3828"/>
        <n v="3834"/>
        <n v="3840"/>
        <n v="3841"/>
        <n v="3844"/>
        <n v="3848"/>
        <n v="3850"/>
        <n v="3852"/>
        <n v="3854"/>
        <n v="3857"/>
        <n v="3861"/>
        <n v="3864"/>
        <n v="3869"/>
        <n v="3870"/>
        <n v="3872"/>
        <n v="3876"/>
        <n v="3880"/>
        <n v="3885"/>
        <n v="3886"/>
        <n v="3887"/>
        <n v="3888"/>
        <n v="3895"/>
        <n v="3900"/>
        <n v="3901"/>
        <n v="3904"/>
        <n v="3906"/>
        <n v="3910"/>
        <n v="3912"/>
        <n v="3915"/>
        <n v="3920"/>
        <n v="3922"/>
        <n v="3924"/>
        <n v="3927"/>
        <n v="3930"/>
        <n v="3936"/>
        <n v="3944"/>
        <n v="3948"/>
        <n v="3952"/>
        <n v="3959"/>
        <n v="3960"/>
        <n v="3965"/>
        <n v="3968"/>
        <n v="3973"/>
        <n v="3975"/>
        <n v="3978"/>
        <n v="3979"/>
        <n v="3984"/>
        <n v="3990"/>
        <n v="3995"/>
        <n v="3996"/>
        <n v="3999"/>
        <n v="4000"/>
        <n v="4002"/>
        <n v="4004"/>
        <n v="4008"/>
        <n v="4018"/>
        <n v="4023"/>
        <n v="4028"/>
        <n v="4030"/>
        <n v="4032"/>
        <n v="4033"/>
        <n v="4042"/>
        <n v="4046"/>
        <n v="4048"/>
        <n v="4050"/>
        <n v="4056"/>
        <n v="4060"/>
        <n v="4067"/>
        <n v="4068"/>
        <n v="4071"/>
        <n v="4080"/>
        <n v="4092"/>
        <n v="4095"/>
        <n v="4096"/>
        <n v="4104"/>
        <n v="4116"/>
        <n v="4118"/>
        <n v="4125"/>
        <n v="4128"/>
        <n v="4130"/>
        <n v="4131"/>
        <n v="4134"/>
        <n v="4136"/>
        <n v="4140"/>
        <n v="4144"/>
        <n v="4147"/>
        <n v="4150"/>
        <n v="4158"/>
        <n v="4160"/>
        <n v="4161"/>
        <n v="4165"/>
        <n v="4172"/>
        <n v="4173"/>
        <n v="4176"/>
        <n v="4180"/>
        <n v="4181"/>
        <n v="4182"/>
        <n v="4185"/>
        <n v="4186"/>
        <n v="4192"/>
        <n v="4200"/>
        <n v="4205"/>
        <n v="4212"/>
        <n v="4216"/>
        <n v="4218"/>
        <n v="4221"/>
        <n v="4224"/>
        <n v="4230"/>
        <n v="4233"/>
        <n v="4237"/>
        <n v="4242"/>
        <n v="4248"/>
        <n v="4250"/>
        <n v="4256"/>
        <n v="4263"/>
        <n v="4264"/>
        <n v="4266"/>
        <n v="4277"/>
        <n v="4278"/>
        <n v="4284"/>
        <n v="4290"/>
        <n v="4292"/>
        <n v="4293"/>
        <n v="4294"/>
        <n v="4301"/>
        <n v="4305"/>
        <n v="4307"/>
        <n v="4312"/>
        <n v="4316"/>
        <n v="4320"/>
        <n v="4321"/>
        <n v="4323"/>
        <n v="4324"/>
        <n v="4329"/>
        <n v="4335"/>
        <n v="4340"/>
        <n v="4343"/>
        <n v="4344"/>
        <n v="4346"/>
        <n v="4350"/>
        <n v="4352"/>
        <n v="4356"/>
        <n v="4360"/>
        <n v="4368"/>
        <n v="4370"/>
        <n v="4374"/>
        <n v="4375"/>
        <n v="4384"/>
        <n v="4389"/>
        <n v="4392"/>
        <n v="4399"/>
        <n v="4400"/>
        <n v="4401"/>
        <n v="4403"/>
        <n v="4407"/>
        <n v="4408"/>
        <n v="4410"/>
        <n v="4416"/>
        <n v="4418"/>
        <n v="4420"/>
        <n v="4425"/>
        <n v="4437"/>
        <n v="4440"/>
        <n v="4444"/>
        <n v="4446"/>
        <n v="4450"/>
        <n v="4452"/>
        <n v="4454"/>
        <n v="4455"/>
        <n v="4459"/>
        <n v="4460"/>
        <n v="4462"/>
        <n v="4464"/>
        <n v="4465"/>
        <n v="4469"/>
        <n v="4472"/>
        <n v="4480"/>
        <n v="4482"/>
        <n v="4485"/>
        <n v="4488"/>
        <n v="4495"/>
        <n v="4500"/>
        <n v="4505"/>
        <n v="4508"/>
        <n v="4512"/>
        <n v="4514"/>
        <n v="4515"/>
        <n v="4520"/>
        <n v="4522"/>
        <n v="4524"/>
        <n v="4532"/>
        <n v="4536"/>
        <n v="4550"/>
        <n v="4551"/>
        <n v="4554"/>
        <n v="4560"/>
        <n v="4563"/>
        <n v="4564"/>
        <n v="4565"/>
        <n v="4575"/>
        <n v="4576"/>
        <n v="4578"/>
        <n v="4582"/>
        <n v="4590"/>
        <n v="4592"/>
        <n v="4602"/>
        <n v="4606"/>
        <n v="4608"/>
        <n v="4611"/>
        <n v="4615"/>
        <n v="4620"/>
        <n v="4625"/>
        <n v="4633"/>
        <n v="4636"/>
        <n v="4640"/>
        <n v="4641"/>
        <n v="4646"/>
        <n v="4648"/>
        <n v="4650"/>
        <n v="4658"/>
        <n v="4662"/>
        <n v="4664"/>
        <n v="4671"/>
        <n v="4674"/>
        <n v="4675"/>
        <n v="4680"/>
        <n v="4683"/>
        <n v="4687"/>
        <n v="4692"/>
        <n v="4698"/>
        <n v="4700"/>
        <n v="4704"/>
        <n v="4712"/>
        <n v="4715"/>
        <n v="4716"/>
        <n v="4719"/>
        <n v="4725"/>
        <n v="4732"/>
        <n v="4736"/>
        <n v="4740"/>
        <n v="4750"/>
        <n v="4752"/>
        <n v="4756"/>
        <n v="4760"/>
        <n v="4770"/>
        <n v="4779"/>
        <n v="4785"/>
        <n v="4788"/>
        <n v="4794"/>
        <n v="4797"/>
        <n v="4800"/>
        <n v="4802"/>
        <n v="4816"/>
        <n v="4823"/>
        <n v="4824"/>
        <n v="4825"/>
        <n v="4826"/>
        <n v="4828"/>
        <n v="4836"/>
        <n v="4840"/>
        <n v="4844"/>
        <n v="4845"/>
        <n v="4847"/>
        <n v="4848"/>
        <n v="4851"/>
        <n v="4859"/>
        <n v="4860"/>
        <n v="4862"/>
        <n v="4864"/>
        <n v="4872"/>
        <n v="4875"/>
        <n v="4876"/>
        <n v="4879"/>
        <n v="4884"/>
        <n v="4887"/>
        <n v="4888"/>
        <n v="4890"/>
        <n v="4896"/>
        <n v="4899"/>
        <n v="4900"/>
        <n v="4901"/>
        <n v="4902"/>
        <n v="4914"/>
        <n v="4917"/>
        <n v="4920"/>
        <n v="4921"/>
        <n v="4930"/>
        <n v="4932"/>
        <n v="4935"/>
        <n v="4940"/>
        <n v="4941"/>
        <n v="4945"/>
        <n v="4950"/>
        <n v="4953"/>
        <n v="4956"/>
        <n v="4960"/>
        <n v="4968"/>
        <n v="4978"/>
        <n v="4982"/>
        <n v="4988"/>
        <n v="4992"/>
        <n v="4995"/>
        <n v="4998"/>
        <n v="5000"/>
        <n v="5002"/>
        <n v="5005"/>
        <n v="5012"/>
        <n v="5014"/>
        <n v="5017"/>
        <n v="5024"/>
        <n v="5029"/>
        <n v="5031"/>
        <n v="5032"/>
        <n v="5037"/>
        <n v="5040"/>
        <n v="5043"/>
        <n v="5060"/>
        <n v="5066"/>
        <n v="5069"/>
        <n v="5070"/>
        <n v="5075"/>
        <n v="5076"/>
        <n v="5096"/>
        <n v="5100"/>
        <n v="5103"/>
        <n v="5104"/>
        <n v="5106"/>
        <n v="5109"/>
        <n v="5112"/>
        <n v="5115"/>
        <n v="5117"/>
        <n v="5120"/>
        <n v="5125"/>
        <n v="5130"/>
        <n v="5136"/>
        <n v="5145"/>
        <n v="5148"/>
        <n v="5151"/>
        <n v="5152"/>
        <n v="5160"/>
        <n v="5166"/>
        <n v="5168"/>
        <n v="5175"/>
        <n v="5180"/>
        <n v="5181"/>
        <n v="5184"/>
        <n v="5191"/>
        <n v="5192"/>
        <n v="5194"/>
        <n v="5198"/>
        <n v="5200"/>
        <n v="5202"/>
        <n v="5206"/>
        <n v="5208"/>
        <n v="5214"/>
        <n v="5215"/>
        <n v="5216"/>
        <n v="5225"/>
        <n v="5236"/>
        <n v="5244"/>
        <n v="5246"/>
        <n v="5248"/>
        <n v="5250"/>
        <n v="5252"/>
        <n v="5265"/>
        <n v="5270"/>
        <n v="5278"/>
        <n v="5280"/>
        <n v="5289"/>
        <n v="5292"/>
        <n v="5300"/>
        <n v="5304"/>
        <n v="5310"/>
        <n v="5311"/>
        <n v="5312"/>
        <n v="5313"/>
        <n v="5320"/>
        <n v="5328"/>
        <n v="5332"/>
        <n v="5336"/>
        <n v="5346"/>
        <n v="5355"/>
        <n v="5358"/>
        <n v="5359"/>
        <n v="5360"/>
        <n v="5363"/>
        <n v="5364"/>
        <n v="5365"/>
        <n v="5369"/>
        <n v="5371"/>
        <n v="5372"/>
        <n v="5376"/>
        <n v="5390"/>
        <n v="5400"/>
        <n v="5406"/>
        <n v="5408"/>
        <n v="5412"/>
        <n v="5418"/>
        <n v="5424"/>
        <n v="5425"/>
        <n v="5427"/>
        <n v="5434"/>
        <n v="5439"/>
        <n v="5440"/>
        <n v="5450"/>
        <n v="5452"/>
        <n v="5454"/>
        <n v="5456"/>
        <n v="5460"/>
        <n v="5467"/>
        <n v="5472"/>
        <n v="5474"/>
        <n v="5475"/>
        <n v="5481"/>
        <n v="5487"/>
        <n v="5488"/>
        <n v="5500"/>
        <n v="5502"/>
        <n v="5504"/>
        <n v="5508"/>
        <n v="5510"/>
        <n v="5512"/>
        <n v="5513"/>
        <n v="5520"/>
        <n v="5530"/>
        <n v="5535"/>
        <n v="5536"/>
        <n v="5537"/>
        <n v="5538"/>
        <n v="5544"/>
        <n v="5546"/>
        <n v="5549"/>
        <n v="5550"/>
        <n v="5551"/>
        <n v="5555"/>
        <n v="5559"/>
        <n v="5565"/>
        <n v="5568"/>
        <n v="5577"/>
        <n v="5580"/>
        <n v="5586"/>
        <n v="5589"/>
        <n v="5593"/>
        <n v="5600"/>
        <n v="5610"/>
        <n v="5612"/>
        <n v="5616"/>
        <n v="5617"/>
        <n v="5618"/>
        <n v="5624"/>
        <n v="5625"/>
        <n v="5626"/>
        <n v="5628"/>
        <n v="5632"/>
        <n v="5633"/>
        <n v="5640"/>
        <n v="5642"/>
        <n v="5644"/>
        <n v="5655"/>
        <n v="5658"/>
        <n v="5661"/>
        <n v="5662"/>
        <n v="5664"/>
        <n v="5670"/>
        <n v="5676"/>
        <n v="5684"/>
        <n v="5688"/>
        <n v="5700"/>
        <n v="5704"/>
        <n v="5709"/>
        <n v="5712"/>
        <n v="5720"/>
        <n v="5724"/>
        <n v="5727"/>
        <n v="5733"/>
        <n v="5734"/>
        <n v="5742"/>
        <n v="5746"/>
        <n v="5750"/>
        <n v="5751"/>
        <n v="5757"/>
        <n v="5760"/>
        <n v="5763"/>
        <n v="5764"/>
        <n v="5775"/>
        <n v="5782"/>
        <n v="5792"/>
        <n v="5795"/>
        <n v="5796"/>
        <n v="5800"/>
        <n v="5805"/>
        <n v="5811"/>
        <n v="5814"/>
        <n v="5824"/>
        <n v="5828"/>
        <n v="5830"/>
        <n v="5831"/>
        <n v="5832"/>
        <n v="5846"/>
        <n v="5850"/>
        <n v="5852"/>
        <n v="5856"/>
        <n v="5863"/>
        <n v="5865"/>
        <n v="5868"/>
        <n v="5875"/>
        <n v="5876"/>
        <n v="5880"/>
        <n v="5882"/>
        <n v="5886"/>
        <n v="5887"/>
        <n v="5888"/>
        <n v="5895"/>
        <n v="5900"/>
        <n v="5904"/>
        <n v="5916"/>
        <n v="5922"/>
        <n v="5928"/>
        <n v="5934"/>
        <n v="5936"/>
        <n v="5940"/>
        <n v="5945"/>
        <n v="5950"/>
        <n v="5952"/>
        <n v="5957"/>
        <n v="5959"/>
        <n v="5960"/>
        <n v="5964"/>
        <n v="5966"/>
        <n v="5973"/>
        <n v="5976"/>
        <n v="5978"/>
        <n v="5984"/>
        <n v="5985"/>
        <n v="5989"/>
        <n v="5994"/>
        <n v="6000"/>
        <n v="6004"/>
        <n v="6006"/>
        <n v="6012"/>
        <n v="6016"/>
        <n v="6018"/>
        <n v="6020"/>
        <n v="6026"/>
        <n v="6027"/>
        <n v="6028"/>
        <n v="6030"/>
        <n v="6031"/>
        <n v="6032"/>
        <n v="6045"/>
        <n v="6048"/>
        <n v="6059"/>
        <n v="6072"/>
        <n v="6075"/>
        <n v="6076"/>
        <n v="6080"/>
        <n v="6084"/>
        <n v="6086"/>
        <n v="6090"/>
        <n v="6102"/>
        <n v="6104"/>
        <n v="6105"/>
        <n v="6109"/>
        <n v="6110"/>
        <n v="6120"/>
        <n v="6123"/>
        <n v="6125"/>
        <n v="6132"/>
        <n v="6144"/>
        <n v="6148"/>
        <n v="6149"/>
        <n v="6150"/>
        <n v="6154"/>
        <n v="6156"/>
        <n v="6157"/>
        <n v="6160"/>
        <n v="6162"/>
        <n v="6171"/>
        <n v="6174"/>
        <n v="6179"/>
        <n v="6188"/>
        <n v="6192"/>
        <n v="6194"/>
        <n v="6200"/>
        <n v="6204"/>
        <n v="6208"/>
        <n v="6210"/>
        <n v="6215"/>
        <n v="6216"/>
        <n v="6222"/>
        <n v="6228"/>
        <n v="6232"/>
        <n v="6235"/>
        <n v="6237"/>
        <n v="6240"/>
        <n v="6244"/>
        <n v="6248"/>
        <n v="6250"/>
        <n v="6253"/>
        <n v="6256"/>
        <n v="6258"/>
        <n v="6264"/>
        <n v="6265"/>
        <n v="6270"/>
        <n v="6272"/>
        <n v="6279"/>
        <n v="6288"/>
        <n v="6291"/>
        <n v="6292"/>
        <n v="6293"/>
        <n v="6298"/>
        <n v="6300"/>
        <n v="6302"/>
        <n v="6307"/>
        <n v="6314"/>
        <n v="6318"/>
        <n v="6321"/>
        <n v="6324"/>
        <n v="6325"/>
        <n v="6328"/>
        <n v="6336"/>
        <n v="6344"/>
        <n v="6345"/>
        <n v="6346"/>
        <n v="6351"/>
        <n v="6360"/>
        <n v="6365"/>
        <n v="6369"/>
        <n v="6370"/>
        <n v="6372"/>
        <n v="6375"/>
        <n v="6380"/>
        <n v="6384"/>
        <n v="6390"/>
        <n v="6392"/>
        <n v="6396"/>
        <n v="6400"/>
        <n v="6401"/>
        <n v="6402"/>
        <n v="6407"/>
        <n v="6409"/>
        <n v="6419"/>
        <n v="6422"/>
        <n v="6424"/>
        <n v="6426"/>
        <n v="6432"/>
        <n v="6435"/>
        <n v="6438"/>
        <n v="6439"/>
        <n v="6440"/>
        <n v="6441"/>
        <n v="6448"/>
        <n v="6450"/>
        <n v="6460"/>
        <n v="6461"/>
        <n v="6466"/>
        <n v="6468"/>
        <n v="6474"/>
        <n v="6475"/>
        <n v="6478"/>
        <n v="6480"/>
        <n v="6486"/>
        <n v="6496"/>
        <n v="6500"/>
        <n v="6510"/>
        <n v="6517"/>
        <n v="6520"/>
        <n v="6525"/>
        <n v="6528"/>
        <n v="6536"/>
        <n v="6545"/>
        <n v="6549"/>
        <n v="6552"/>
        <n v="6554"/>
        <n v="6560"/>
        <n v="6570"/>
        <n v="6572"/>
        <n v="6574"/>
        <n v="6576"/>
        <n v="6578"/>
        <n v="6579"/>
        <n v="6580"/>
        <n v="6588"/>
        <n v="6591"/>
        <n v="6600"/>
        <n v="6608"/>
        <n v="6612"/>
        <n v="6615"/>
        <n v="6623"/>
        <n v="6624"/>
        <n v="6640"/>
        <n v="6642"/>
        <n v="6647"/>
        <n v="6650"/>
        <n v="6656"/>
        <n v="6660"/>
        <n v="6664"/>
        <n v="6667"/>
        <n v="6669"/>
        <n v="6670"/>
        <n v="6674"/>
        <n v="6678"/>
        <n v="6681"/>
        <n v="6683"/>
        <n v="6688"/>
        <n v="6696"/>
        <n v="6699"/>
        <n v="6700"/>
        <n v="6705"/>
        <n v="6720"/>
        <n v="6732"/>
        <n v="6747"/>
        <n v="6750"/>
        <n v="6757"/>
        <n v="6760"/>
        <n v="6762"/>
        <n v="6765"/>
        <n v="6768"/>
        <n v="6780"/>
        <n v="6783"/>
        <n v="6784"/>
        <n v="6785"/>
        <n v="6786"/>
        <n v="6790"/>
        <n v="6794"/>
        <n v="6800"/>
        <n v="6815"/>
        <n v="6816"/>
        <n v="6820"/>
        <n v="6825"/>
        <n v="6834"/>
        <n v="6837"/>
        <n v="6838"/>
        <n v="6840"/>
        <n v="6844"/>
        <n v="6846"/>
        <n v="6847"/>
        <n v="6850"/>
        <n v="6854"/>
        <n v="6860"/>
        <n v="6864"/>
        <n v="6875"/>
        <n v="6878"/>
        <n v="6880"/>
        <n v="6888"/>
        <n v="6890"/>
        <n v="6893"/>
        <n v="6900"/>
        <n v="6902"/>
        <n v="6908"/>
        <n v="6909"/>
        <n v="6912"/>
        <n v="6916"/>
        <n v="6919"/>
        <n v="6923"/>
        <n v="6929"/>
        <n v="6930"/>
        <n v="6943"/>
        <n v="6944"/>
        <n v="6948"/>
        <n v="6952"/>
        <n v="6954"/>
        <n v="6958"/>
        <n v="6960"/>
        <n v="6968"/>
        <n v="6969"/>
        <n v="6975"/>
        <n v="6987"/>
        <n v="6992"/>
        <n v="7000"/>
        <n v="7003"/>
        <n v="7006"/>
        <n v="7009"/>
        <n v="7011"/>
        <n v="7014"/>
        <n v="7020"/>
        <n v="7021"/>
        <n v="7029"/>
        <n v="7038"/>
        <n v="7040"/>
        <n v="7047"/>
        <n v="7050"/>
        <n v="7056"/>
        <n v="7059"/>
        <n v="7072"/>
        <n v="7074"/>
        <n v="7080"/>
        <n v="7084"/>
        <n v="7093"/>
        <n v="7095"/>
        <n v="7098"/>
        <n v="7100"/>
        <n v="7101"/>
        <n v="7105"/>
        <n v="7124"/>
        <n v="7125"/>
        <n v="7128"/>
        <n v="7130"/>
        <n v="7140"/>
        <n v="7144"/>
        <n v="7150"/>
        <n v="7155"/>
        <n v="7161"/>
        <n v="7168"/>
        <n v="7171"/>
        <n v="7172"/>
        <n v="7176"/>
        <n v="7178"/>
        <n v="7182"/>
        <n v="7192"/>
        <n v="7198"/>
        <n v="7200"/>
        <n v="7205"/>
        <n v="7208"/>
        <n v="7216"/>
        <n v="7222"/>
        <n v="7223"/>
        <n v="7238"/>
        <n v="7242"/>
        <n v="7245"/>
        <n v="7250"/>
        <n v="7254"/>
        <n v="7260"/>
        <n v="7266"/>
        <n v="7268"/>
        <n v="7280"/>
        <n v="7290"/>
        <n v="7293"/>
        <n v="7296"/>
        <n v="7301"/>
        <n v="7304"/>
        <n v="7308"/>
        <n v="7310"/>
        <n v="7314"/>
        <n v="7316"/>
        <n v="7320"/>
        <n v="7326"/>
        <n v="7332"/>
        <n v="7335"/>
        <n v="7344"/>
        <n v="7345"/>
        <n v="7350"/>
        <n v="7353"/>
        <n v="7359"/>
        <n v="7360"/>
        <n v="7366"/>
        <n v="7371"/>
        <n v="7375"/>
        <n v="7380"/>
        <n v="7384"/>
        <n v="7392"/>
        <n v="7400"/>
        <n v="7410"/>
        <n v="7416"/>
        <n v="7420"/>
        <n v="7421"/>
        <n v="7424"/>
        <n v="7425"/>
        <n v="7426"/>
        <n v="7434"/>
        <n v="7436"/>
        <n v="7439"/>
        <n v="7440"/>
        <n v="7448"/>
        <n v="7450"/>
        <n v="7452"/>
        <n v="7458"/>
        <n v="7462"/>
        <n v="7467"/>
        <n v="7474"/>
        <n v="7475"/>
        <n v="7482"/>
        <n v="7488"/>
        <n v="7498"/>
        <n v="7500"/>
        <n v="7504"/>
        <n v="7511"/>
        <n v="7514"/>
        <n v="7520"/>
        <n v="7524"/>
        <n v="7526"/>
        <n v="7536"/>
        <n v="7540"/>
        <n v="7544"/>
        <n v="7548"/>
        <n v="7560"/>
        <n v="7566"/>
        <n v="7567"/>
        <n v="7579"/>
        <n v="7581"/>
        <n v="7595"/>
        <n v="7599"/>
        <n v="7600"/>
        <n v="7605"/>
        <n v="7612"/>
        <n v="7616"/>
        <n v="7622"/>
        <n v="7623"/>
        <n v="7625"/>
        <n v="7626"/>
        <n v="7640"/>
        <n v="7644"/>
        <n v="7650"/>
        <n v="7656"/>
        <n v="7661"/>
        <n v="7665"/>
        <n v="7668"/>
        <n v="7670"/>
        <n v="7672"/>
        <n v="7676"/>
        <n v="7680"/>
        <n v="7682"/>
        <n v="7684"/>
        <n v="7688"/>
        <n v="7695"/>
        <n v="7700"/>
        <n v="7708"/>
        <n v="7714"/>
        <n v="7720"/>
        <n v="7722"/>
        <n v="7728"/>
        <n v="7729"/>
        <n v="7733"/>
        <n v="7735"/>
        <n v="7740"/>
        <n v="7742"/>
        <n v="7744"/>
        <n v="7748"/>
        <n v="7749"/>
        <n v="7755"/>
        <n v="7760"/>
        <n v="7770"/>
        <n v="7772"/>
        <n v="7776"/>
        <n v="7785"/>
        <n v="7788"/>
        <n v="7791"/>
        <n v="7800"/>
        <n v="7802"/>
        <n v="7805"/>
        <n v="7812"/>
        <n v="7820"/>
        <n v="7824"/>
        <n v="7826"/>
        <n v="7828"/>
        <n v="7830"/>
        <n v="7840"/>
        <n v="7847"/>
        <n v="7848"/>
        <n v="7849"/>
        <n v="7854"/>
        <n v="7865"/>
        <n v="7875"/>
        <n v="7876"/>
        <n v="7888"/>
        <n v="7890"/>
        <n v="7896"/>
        <n v="7905"/>
        <n v="7912"/>
        <n v="7913"/>
        <n v="7917"/>
        <n v="7920"/>
        <n v="7935"/>
        <n v="7936"/>
        <n v="7938"/>
        <n v="7943"/>
        <n v="7950"/>
        <n v="7954"/>
        <n v="7956"/>
        <n v="7958"/>
        <n v="7964"/>
        <n v="7965"/>
        <n v="7975"/>
        <n v="7980"/>
        <n v="7987"/>
        <n v="7990"/>
        <n v="7992"/>
        <n v="7995"/>
        <n v="8000"/>
        <n v="8004"/>
        <n v="8007"/>
        <n v="8008"/>
        <n v="8028"/>
        <n v="8036"/>
        <n v="8037"/>
        <n v="8040"/>
        <n v="8046"/>
        <n v="8050"/>
        <n v="8056"/>
        <n v="8058"/>
        <n v="8060"/>
        <n v="8062"/>
        <n v="8064"/>
        <n v="8066"/>
        <n v="8073"/>
        <n v="8083"/>
        <n v="8085"/>
        <n v="8092"/>
        <n v="8096"/>
        <n v="8100"/>
        <n v="8103"/>
        <n v="8109"/>
        <n v="8112"/>
        <n v="8120"/>
        <n v="8125"/>
        <n v="8131"/>
        <n v="8150"/>
        <n v="8151"/>
        <n v="8153"/>
        <n v="8155"/>
        <n v="8160"/>
        <n v="8170"/>
        <n v="8178"/>
        <n v="8184"/>
        <n v="8188"/>
        <n v="8190"/>
        <n v="8195"/>
        <n v="8208"/>
        <n v="8211"/>
        <n v="8235"/>
        <n v="8236"/>
        <n v="8240"/>
        <n v="8241"/>
        <n v="8246"/>
        <n v="8250"/>
        <n v="8251"/>
        <n v="8260"/>
        <n v="8262"/>
        <n v="8265"/>
        <n v="8268"/>
        <n v="8272"/>
        <n v="8280"/>
        <n v="8281"/>
        <n v="8288"/>
        <n v="8294"/>
        <n v="8296"/>
        <n v="8304"/>
        <n v="8308"/>
        <n v="8313"/>
        <n v="8316"/>
        <n v="8320"/>
        <n v="8322"/>
        <n v="8323"/>
        <n v="8330"/>
        <n v="8360"/>
        <n v="8362"/>
        <n v="8364"/>
        <n v="8370"/>
        <n v="8372"/>
        <n v="8378"/>
        <n v="8379"/>
        <n v="8384"/>
        <n v="8385"/>
        <n v="8388"/>
        <n v="8400"/>
        <n v="8401"/>
        <n v="8410"/>
        <n v="8415"/>
        <n v="8418"/>
        <n v="8424"/>
        <n v="8430"/>
        <n v="8432"/>
        <n v="8442"/>
        <n v="8448"/>
        <n v="8460"/>
        <n v="8470"/>
        <n v="8476"/>
        <n v="8478"/>
        <n v="8484"/>
        <n v="8496"/>
        <n v="8500"/>
        <n v="8502"/>
        <n v="8505"/>
        <n v="8507"/>
        <n v="8512"/>
        <n v="8526"/>
        <n v="8528"/>
        <n v="8532"/>
        <n v="8533"/>
        <n v="8541"/>
        <n v="8550"/>
        <n v="8554"/>
        <n v="8555"/>
        <n v="8556"/>
        <n v="8568"/>
        <n v="8575"/>
        <n v="8580"/>
        <n v="8584"/>
        <n v="8604"/>
        <n v="8610"/>
        <n v="8619"/>
        <n v="8621"/>
        <n v="8624"/>
        <n v="8625"/>
        <n v="8640"/>
        <n v="8642"/>
        <n v="8645"/>
        <n v="8648"/>
        <n v="8652"/>
        <n v="8658"/>
        <n v="8662"/>
        <n v="8664"/>
        <n v="8670"/>
        <n v="8686"/>
        <n v="8694"/>
        <n v="8697"/>
        <n v="8700"/>
        <n v="8704"/>
        <n v="8710"/>
        <n v="8712"/>
        <n v="8723"/>
        <n v="8729"/>
        <n v="8733"/>
        <n v="8736"/>
        <n v="8740"/>
        <n v="8745"/>
        <n v="8748"/>
        <n v="8750"/>
        <n v="8768"/>
        <n v="8775"/>
        <n v="8777"/>
        <n v="8778"/>
        <n v="8784"/>
        <n v="8788"/>
        <n v="8789"/>
        <n v="8791"/>
        <n v="8800"/>
        <n v="8806"/>
        <n v="8816"/>
        <n v="8820"/>
        <n v="8823"/>
        <n v="8832"/>
        <n v="8835"/>
        <n v="8836"/>
        <n v="8843"/>
        <n v="8844"/>
        <n v="8850"/>
        <n v="8854"/>
        <n v="8855"/>
        <n v="8856"/>
        <n v="8858"/>
        <n v="8866"/>
        <n v="8869"/>
        <n v="8874"/>
        <n v="8880"/>
        <n v="8883"/>
        <n v="8918"/>
        <n v="8925"/>
        <n v="8928"/>
        <n v="8942"/>
        <n v="8943"/>
        <n v="8957"/>
        <n v="8959"/>
        <n v="8960"/>
        <n v="8965"/>
        <n v="8968"/>
        <n v="8976"/>
        <n v="8990"/>
        <n v="8996"/>
        <n v="9000"/>
        <n v="9009"/>
        <n v="9016"/>
        <n v="9024"/>
        <n v="9030"/>
        <n v="9039"/>
        <n v="9044"/>
        <n v="9048"/>
        <n v="9061"/>
        <n v="9064"/>
        <n v="9074"/>
        <n v="9075"/>
        <n v="9078"/>
        <n v="9086"/>
        <n v="9087"/>
        <n v="9100"/>
        <n v="9108"/>
        <n v="9120"/>
        <n v="9126"/>
        <n v="9129"/>
        <n v="9152"/>
        <n v="9156"/>
        <n v="9164"/>
        <n v="9165"/>
        <n v="9177"/>
        <n v="9180"/>
        <n v="9184"/>
        <n v="9204"/>
        <n v="9205"/>
        <n v="9212"/>
        <n v="9216"/>
        <n v="9225"/>
        <n v="9238"/>
        <n v="9240"/>
        <n v="9261"/>
        <n v="9263"/>
        <n v="9264"/>
        <n v="9280"/>
        <n v="9282"/>
        <n v="9288"/>
        <n v="9300"/>
        <n v="9322"/>
        <n v="9328"/>
        <n v="9339"/>
        <n v="9348"/>
        <n v="9350"/>
        <n v="9360"/>
        <n v="9366"/>
        <n v="9375"/>
        <n v="9379"/>
        <n v="9380"/>
        <n v="9384"/>
        <n v="9400"/>
        <n v="9405"/>
        <n v="9408"/>
        <n v="9417"/>
        <n v="9430"/>
        <n v="9432"/>
        <n v="9434"/>
        <n v="9435"/>
        <n v="9440"/>
        <n v="9450"/>
        <n v="9452"/>
        <n v="9454"/>
        <n v="9460"/>
        <n v="9468"/>
        <n v="9471"/>
        <n v="9472"/>
        <n v="9480"/>
        <n v="9486"/>
        <n v="9490"/>
        <n v="9494"/>
        <n v="9499"/>
        <n v="9500"/>
        <n v="9504"/>
        <n v="9506"/>
        <n v="9514"/>
        <n v="9520"/>
        <n v="9537"/>
        <n v="9541"/>
        <n v="9548"/>
        <n v="9553"/>
        <n v="9554"/>
        <n v="9558"/>
        <n v="9568"/>
        <n v="9570"/>
        <n v="9576"/>
        <n v="9581"/>
        <n v="9588"/>
        <n v="9593"/>
        <n v="9600"/>
        <n v="9604"/>
        <n v="9610"/>
        <n v="9617"/>
        <n v="9625"/>
        <n v="9632"/>
        <n v="9633"/>
        <n v="9639"/>
        <n v="9646"/>
        <n v="9650"/>
        <n v="9656"/>
        <n v="9660"/>
        <n v="9672"/>
        <n v="9675"/>
        <n v="9682"/>
        <n v="9688"/>
        <n v="9702"/>
        <n v="9735"/>
        <n v="9744"/>
        <n v="9750"/>
        <n v="9758"/>
        <n v="9768"/>
        <n v="9775"/>
        <n v="9792"/>
        <n v="9799"/>
        <n v="9800"/>
        <n v="9823"/>
        <n v="9828"/>
        <n v="9840"/>
        <n v="9842"/>
        <n v="9843"/>
        <n v="9853"/>
        <n v="9856"/>
        <n v="9867"/>
        <n v="9870"/>
        <n v="9880"/>
        <n v="9882"/>
        <n v="9890"/>
        <n v="9894"/>
        <n v="9898"/>
        <n v="9900"/>
        <n v="9916"/>
        <n v="9920"/>
        <n v="9936"/>
        <n v="9943"/>
        <n v="9945"/>
        <n v="9947"/>
        <n v="9971"/>
        <n v="9982"/>
        <n v="9984"/>
        <n v="9990"/>
        <n v="9996"/>
        <n v="10000"/>
        <n v="10008"/>
        <n v="10010"/>
        <n v="10011"/>
        <n v="10017"/>
        <n v="10019"/>
        <n v="10034"/>
        <n v="10036"/>
        <n v="10045"/>
        <n v="10050"/>
        <n v="10062"/>
        <n v="10064"/>
        <n v="10065"/>
        <n v="10070"/>
        <n v="10074"/>
        <n v="10080"/>
        <n v="10086"/>
        <n v="10092"/>
        <n v="10100"/>
        <n v="10105"/>
        <n v="10116"/>
        <n v="10125"/>
        <n v="10127"/>
        <n v="10140"/>
        <n v="10143"/>
        <n v="10150"/>
        <n v="10152"/>
        <n v="10168"/>
        <n v="10176"/>
        <n v="10192"/>
        <n v="10199"/>
        <n v="10206"/>
        <n v="10207"/>
        <n v="10208"/>
        <n v="10212"/>
        <n v="10218"/>
        <n v="10224"/>
        <n v="10230"/>
        <n v="10234"/>
        <n v="10241"/>
        <n v="10246"/>
        <n v="10252"/>
        <n v="10257"/>
        <n v="10269"/>
        <n v="10275"/>
        <n v="10281"/>
        <n v="10290"/>
        <n v="10296"/>
        <n v="10304"/>
        <n v="10320"/>
        <n v="10325"/>
        <n v="10335"/>
        <n v="10336"/>
        <n v="10350"/>
        <n v="10353"/>
        <n v="10360"/>
        <n v="10368"/>
        <n v="10370"/>
        <n v="10382"/>
        <n v="10388"/>
        <n v="10404"/>
        <n v="10414"/>
        <n v="10416"/>
        <n v="10431"/>
        <n v="10449"/>
        <n v="10450"/>
        <n v="10452"/>
        <n v="10455"/>
        <n v="10458"/>
        <n v="10464"/>
        <n v="10472"/>
        <n v="10476"/>
        <n v="10478"/>
        <n v="10481"/>
        <n v="10488"/>
        <n v="10496"/>
        <n v="10500"/>
        <n v="10504"/>
        <n v="10516"/>
        <n v="10528"/>
        <n v="10530"/>
        <n v="10535"/>
        <n v="10556"/>
        <n v="10560"/>
        <n v="10569"/>
        <n v="10575"/>
        <n v="10580"/>
        <n v="10582"/>
        <n v="10584"/>
        <n v="10585"/>
        <n v="10600"/>
        <n v="10614"/>
        <n v="10619"/>
        <n v="10625"/>
        <n v="10626"/>
        <n v="10650"/>
        <n v="10656"/>
        <n v="10659"/>
        <n v="10686"/>
        <n v="10692"/>
        <n v="10704"/>
        <n v="10710"/>
        <n v="10712"/>
        <n v="10720"/>
        <n v="10725"/>
        <n v="10736"/>
        <n v="10738"/>
        <n v="10742"/>
        <n v="10744"/>
        <n v="10750"/>
        <n v="10752"/>
        <n v="10759"/>
        <n v="10764"/>
        <n v="10773"/>
        <n v="10780"/>
        <n v="10787"/>
        <n v="10788"/>
        <n v="10816"/>
        <n v="10824"/>
        <n v="10840"/>
        <n v="10846"/>
        <n v="10850"/>
        <n v="10856"/>
        <n v="10860"/>
        <n v="10863"/>
        <n v="10872"/>
        <n v="10875"/>
        <n v="10880"/>
        <n v="10900"/>
        <n v="10904"/>
        <n v="10906"/>
        <n v="10912"/>
        <n v="10920"/>
        <n v="10944"/>
        <n v="10948"/>
        <n v="10952"/>
        <n v="10962"/>
        <n v="10974"/>
        <n v="10976"/>
        <n v="10982"/>
        <n v="10985"/>
        <n v="10988"/>
        <n v="10994"/>
        <n v="10998"/>
        <n v="11000"/>
        <n v="11005"/>
        <n v="11008"/>
        <n v="11011"/>
        <n v="11016"/>
        <n v="11024"/>
        <n v="11025"/>
        <n v="11026"/>
        <n v="11040"/>
        <n v="11050"/>
        <n v="11055"/>
        <n v="11070"/>
        <n v="11072"/>
        <n v="11086"/>
        <n v="11088"/>
        <n v="11092"/>
        <n v="11098"/>
        <n v="11100"/>
        <n v="11102"/>
        <n v="11110"/>
        <n v="11124"/>
        <n v="11130"/>
        <n v="11151"/>
        <n v="11165"/>
        <n v="11169"/>
        <n v="11176"/>
        <n v="11178"/>
        <n v="11184"/>
        <n v="11200"/>
        <n v="11214"/>
        <n v="11220"/>
        <n v="11224"/>
        <n v="11232"/>
        <n v="11250"/>
        <n v="11264"/>
        <n v="11270"/>
        <n v="11271"/>
        <n v="11280"/>
        <n v="11286"/>
        <n v="11310"/>
        <n v="11319"/>
        <n v="11322"/>
        <n v="11324"/>
        <n v="11327"/>
        <n v="11340"/>
        <n v="11352"/>
        <n v="11362"/>
        <n v="11368"/>
        <n v="11375"/>
        <n v="11395"/>
        <n v="11400"/>
        <n v="11417"/>
        <n v="11424"/>
        <n v="11446"/>
        <n v="11456"/>
        <n v="11466"/>
        <n v="11468"/>
        <n v="11470"/>
        <n v="11475"/>
        <n v="11480"/>
        <n v="11500"/>
        <n v="11515"/>
        <n v="11520"/>
        <n v="11529"/>
        <n v="11544"/>
        <n v="11550"/>
        <n v="11554"/>
        <n v="11564"/>
        <n v="11565"/>
        <n v="11583"/>
        <n v="11584"/>
        <n v="11591"/>
        <n v="11592"/>
        <n v="11596"/>
        <n v="11600"/>
        <n v="11610"/>
        <n v="11618"/>
        <n v="11620"/>
        <n v="11628"/>
        <n v="11648"/>
        <n v="11650"/>
        <n v="11656"/>
        <n v="11662"/>
        <n v="11684"/>
        <n v="11692"/>
        <n v="11700"/>
        <n v="11718"/>
        <n v="11730"/>
        <n v="11736"/>
        <n v="11750"/>
        <n v="11760"/>
        <n v="11792"/>
        <n v="11800"/>
        <n v="11802"/>
        <n v="11803"/>
        <n v="11832"/>
        <n v="11844"/>
        <n v="11850"/>
        <n v="11856"/>
        <n v="11872"/>
        <n v="11875"/>
        <n v="11880"/>
        <n v="11883"/>
        <n v="11895"/>
        <n v="11899"/>
        <n v="11900"/>
        <n v="11920"/>
        <n v="11924"/>
        <n v="11925"/>
        <n v="11935"/>
        <n v="11938"/>
        <n v="11960"/>
        <n v="11968"/>
        <n v="11977"/>
        <n v="11985"/>
        <n v="11988"/>
        <n v="11990"/>
        <n v="11997"/>
        <n v="11999"/>
        <n v="12000"/>
        <n v="12006"/>
        <n v="12012"/>
        <n v="12032"/>
        <n v="12036"/>
        <n v="12040"/>
        <n v="12054"/>
        <n v="12064"/>
        <n v="12090"/>
        <n v="12096"/>
        <n v="12116"/>
        <n v="12120"/>
        <n v="12144"/>
        <n v="12150"/>
        <n v="12152"/>
        <n v="12155"/>
        <n v="12200"/>
        <n v="12218"/>
        <n v="12220"/>
        <n v="12240"/>
        <n v="12243"/>
        <n v="12246"/>
        <n v="12250"/>
        <n v="12265"/>
        <n v="12267"/>
        <n v="12276"/>
        <n v="12285"/>
        <n v="12288"/>
        <n v="12291"/>
        <n v="12300"/>
        <n v="12320"/>
        <n v="12348"/>
        <n v="12349"/>
        <n v="12350"/>
        <n v="12354"/>
        <n v="12358"/>
        <n v="12364"/>
        <n v="12375"/>
        <n v="12390"/>
        <n v="12427"/>
        <n v="12432"/>
        <n v="12474"/>
        <n v="12480"/>
        <n v="12489"/>
        <n v="12500"/>
        <n v="12512"/>
        <n v="12516"/>
        <n v="12540"/>
        <n v="12544"/>
        <n v="12546"/>
        <n v="12558"/>
        <n v="12582"/>
        <n v="12586"/>
        <n v="12596"/>
        <n v="12597"/>
        <n v="12600"/>
        <n v="12638"/>
        <n v="12642"/>
        <n v="12644"/>
        <n v="12648"/>
        <n v="12672"/>
        <n v="12688"/>
        <n v="12702"/>
        <n v="12705"/>
        <n v="12716"/>
        <n v="12720"/>
        <n v="12750"/>
        <n v="12768"/>
        <n v="12780"/>
        <n v="12784"/>
        <n v="12788"/>
        <n v="12800"/>
        <n v="12804"/>
        <n v="12818"/>
        <n v="12825"/>
        <n v="12852"/>
        <n v="12870"/>
        <n v="12880"/>
        <n v="12887"/>
        <n v="12896"/>
        <n v="12900"/>
        <n v="12921"/>
        <n v="12926"/>
        <n v="12928"/>
        <n v="12936"/>
        <n v="12950"/>
        <n v="12954"/>
        <n v="12960"/>
        <n v="12972"/>
        <n v="12987"/>
        <n v="12992"/>
        <n v="13000"/>
        <n v="13020"/>
        <n v="13038"/>
        <n v="13041"/>
        <n v="13048"/>
        <n v="13050"/>
        <n v="13056"/>
        <n v="13066"/>
        <n v="13068"/>
        <n v="13080"/>
        <n v="13090"/>
        <n v="13104"/>
        <n v="13110"/>
        <n v="13122"/>
        <n v="13125"/>
        <n v="13157"/>
        <n v="13158"/>
        <n v="13160"/>
        <n v="13184"/>
        <n v="13192"/>
        <n v="13202"/>
        <n v="13230"/>
        <n v="13250"/>
        <n v="13260"/>
        <n v="13283"/>
        <n v="13300"/>
        <n v="13312"/>
        <n v="13321"/>
        <n v="13330"/>
        <n v="13392"/>
        <n v="13398"/>
        <n v="13416"/>
        <n v="13440"/>
        <n v="13464"/>
        <n v="13500"/>
        <n v="13530"/>
        <n v="13534"/>
        <n v="13536"/>
        <n v="13570"/>
        <n v="13572"/>
        <n v="13583"/>
        <n v="13590"/>
        <n v="13600"/>
        <n v="13601"/>
        <n v="13603"/>
        <n v="13608"/>
        <n v="13632"/>
        <n v="13650"/>
        <n v="13664"/>
        <n v="13668"/>
        <n v="13676"/>
        <n v="13688"/>
        <n v="13717"/>
        <n v="13725"/>
        <n v="13734"/>
        <n v="13750"/>
        <n v="13756"/>
        <n v="13770"/>
        <n v="13771"/>
        <n v="13797"/>
        <n v="13804"/>
        <n v="13824"/>
        <n v="13833"/>
        <n v="13845"/>
        <n v="13858"/>
        <n v="13860"/>
        <n v="13900"/>
        <n v="13908"/>
        <n v="13912"/>
        <n v="13920"/>
        <n v="13923"/>
        <n v="13932"/>
        <n v="13936"/>
        <n v="13939"/>
        <n v="13940"/>
        <n v="13981"/>
        <n v="13986"/>
        <n v="14000"/>
        <n v="14014"/>
        <n v="14016"/>
        <n v="14018"/>
        <n v="14025"/>
        <n v="14040"/>
        <n v="14070"/>
        <n v="14076"/>
        <n v="14080"/>
        <n v="14094"/>
        <n v="14105"/>
        <n v="14112"/>
        <n v="14144"/>
        <n v="14151"/>
        <n v="14235"/>
        <n v="14250"/>
        <n v="14280"/>
        <n v="14322"/>
        <n v="14336"/>
        <n v="14375"/>
        <n v="14384"/>
        <n v="14398"/>
        <n v="14400"/>
        <n v="14446"/>
        <n v="14448"/>
        <n v="14455"/>
        <n v="14465"/>
        <n v="14469"/>
        <n v="14490"/>
        <n v="14500"/>
        <n v="14550"/>
        <n v="14573"/>
        <n v="14580"/>
        <n v="14586"/>
        <n v="14592"/>
        <n v="14616"/>
        <n v="14625"/>
        <n v="14637"/>
        <n v="14664"/>
        <n v="14725"/>
        <n v="14739"/>
        <n v="14742"/>
        <n v="14760"/>
        <n v="14784"/>
        <n v="14850"/>
        <n v="14875"/>
        <n v="14912"/>
        <n v="14924"/>
        <n v="14943"/>
        <n v="15000"/>
        <n v="15008"/>
        <n v="15015"/>
        <n v="15023"/>
        <n v="15050"/>
        <n v="15052"/>
        <n v="15104"/>
        <n v="15120"/>
        <n v="15125"/>
        <n v="15145"/>
        <n v="15190"/>
        <n v="15225"/>
        <n v="15240"/>
        <n v="15244"/>
        <n v="15252"/>
        <n v="15272"/>
        <n v="15288"/>
        <n v="15300"/>
        <n v="15352"/>
        <n v="15360"/>
        <n v="15375"/>
        <n v="15376"/>
        <n v="15390"/>
        <n v="15392"/>
        <n v="15477"/>
        <n v="15478"/>
        <n v="15500"/>
        <n v="15504"/>
        <n v="15512"/>
        <n v="15517"/>
        <n v="15525"/>
        <n v="15552"/>
        <n v="15568"/>
        <n v="15575"/>
        <n v="15600"/>
        <n v="15616"/>
        <n v="15624"/>
        <n v="15625"/>
        <n v="15652"/>
        <n v="15660"/>
        <n v="15696"/>
        <n v="15750"/>
        <n v="15768"/>
        <n v="15792"/>
        <n v="15834"/>
        <n v="15862"/>
        <n v="15872"/>
        <n v="15876"/>
        <n v="15912"/>
        <n v="15950"/>
        <n v="15962"/>
        <n v="16000"/>
        <n v="16104"/>
        <n v="16124"/>
        <n v="16133"/>
        <n v="16170"/>
        <n v="16200"/>
        <n v="16225"/>
        <n v="16240"/>
        <n v="16250"/>
        <n v="16254"/>
        <n v="16256"/>
        <n v="16284"/>
        <n v="16317"/>
        <n v="16320"/>
        <n v="16324"/>
        <n v="16348"/>
        <n v="16393"/>
        <n v="16400"/>
        <n v="16443"/>
        <n v="16463"/>
        <n v="16500"/>
        <n v="16520"/>
        <n v="16544"/>
        <n v="16560"/>
        <n v="16590"/>
        <n v="16616"/>
        <n v="16625"/>
        <n v="16650"/>
        <n v="16660"/>
        <n v="16776"/>
        <n v="16789"/>
        <n v="16800"/>
        <n v="16832"/>
        <n v="16848"/>
        <n v="16849"/>
        <n v="16875"/>
        <n v="16926"/>
        <n v="17000"/>
        <n v="17040"/>
        <n v="17066"/>
        <n v="17094"/>
        <n v="17100"/>
        <n v="17110"/>
        <n v="17118"/>
        <n v="17136"/>
        <n v="17215"/>
        <n v="17250"/>
        <n v="17280"/>
        <n v="17325"/>
        <n v="17340"/>
        <n v="17355"/>
        <n v="17358"/>
        <n v="17360"/>
        <n v="17446"/>
        <n v="17447"/>
        <n v="17472"/>
        <n v="17500"/>
        <n v="17600"/>
        <n v="17640"/>
        <n v="17664"/>
        <n v="17708"/>
        <n v="17800"/>
        <n v="17836"/>
        <n v="17875"/>
        <n v="17880"/>
        <n v="17940"/>
        <n v="17955"/>
        <n v="17980"/>
        <n v="18000"/>
        <n v="18125"/>
        <n v="18224"/>
        <n v="18240"/>
        <n v="18352"/>
        <n v="18360"/>
        <n v="18375"/>
        <n v="18403"/>
        <n v="18531"/>
        <n v="18538"/>
        <n v="18615"/>
        <n v="18676"/>
        <n v="18750"/>
        <n v="18788"/>
        <n v="18800"/>
        <n v="18821"/>
        <n v="18850"/>
        <n v="18900"/>
        <n v="18942"/>
        <n v="18972"/>
        <n v="19000"/>
        <n v="19096"/>
        <n v="19125"/>
        <n v="19200"/>
        <n v="19250"/>
        <n v="19344"/>
        <n v="19430"/>
        <n v="19462"/>
        <n v="19500"/>
        <n v="19520"/>
        <n v="19593"/>
        <n v="19720"/>
        <n v="19800"/>
        <n v="19840"/>
        <n v="19920"/>
        <n v="20000"/>
        <n v="20025"/>
        <n v="20100"/>
        <n v="20125"/>
        <n v="20145"/>
        <n v="20160"/>
        <n v="20196"/>
        <n v="20212"/>
        <n v="20250"/>
        <n v="20349"/>
        <n v="20625"/>
        <n v="20800"/>
        <n v="21000"/>
        <n v="21125"/>
        <n v="21250"/>
        <n v="21375"/>
        <n v="21663"/>
        <n v="21700"/>
        <n v="21750"/>
        <n v="21800"/>
        <n v="21875"/>
        <n v="21930"/>
        <n v="22000"/>
        <n v="22250"/>
        <n v="22425"/>
        <n v="22454"/>
        <n v="22500"/>
        <n v="22750"/>
        <n v="22800"/>
        <n v="23000"/>
        <n v="23100"/>
        <n v="23220"/>
        <n v="23250"/>
        <n v="23375"/>
        <n v="23400"/>
        <n v="23450"/>
        <n v="23500"/>
        <n v="23625"/>
        <n v="23750"/>
        <n v="23800"/>
        <n v="24000"/>
        <n v="24375"/>
        <n v="24500"/>
        <n v="24525"/>
        <n v="24750"/>
        <n v="24800"/>
        <n v="25000"/>
        <n v="25375"/>
        <n v="25500"/>
        <n v="25875"/>
        <n v="26000"/>
        <n v="26125"/>
        <n v="26250"/>
        <n v="26800"/>
        <n v="26950"/>
        <n v="27000"/>
        <n v="27125"/>
        <n v="27225"/>
        <n v="27250"/>
        <n v="27500"/>
        <n v="27600"/>
        <n v="27625"/>
        <n v="27750"/>
        <n v="28000"/>
        <n v="28125"/>
        <n v="28200"/>
        <n v="28500"/>
        <n v="28750"/>
        <n v="28875"/>
        <n v="29000"/>
        <n v="29250"/>
        <n v="29700"/>
        <n v="29750"/>
        <n v="29800"/>
        <n v="29975"/>
        <n v="30000"/>
        <n v="30250"/>
        <n v="30375"/>
        <n v="30875"/>
        <n v="31000"/>
        <n v="31200"/>
        <n v="31250"/>
        <n v="31275"/>
        <n v="31350"/>
        <n v="31500"/>
        <n v="31625"/>
        <n v="31875"/>
        <n v="32000"/>
        <n v="32375"/>
        <n v="32500"/>
        <n v="32625"/>
        <n v="32700"/>
        <n v="32800"/>
        <n v="33000"/>
        <n v="33250"/>
        <n v="33750"/>
        <n v="34000"/>
        <n v="34125"/>
        <n v="34200"/>
        <n v="34375"/>
        <n v="34500"/>
        <n v="34875"/>
        <n v="35000"/>
        <n v="35625"/>
        <n v="35700"/>
        <n v="35750"/>
        <n v="35775"/>
        <n v="36000"/>
        <n v="36250"/>
        <n v="36750"/>
        <n v="37000"/>
        <n v="37050"/>
        <n v="37125"/>
        <n v="37250"/>
        <n v="37375"/>
        <n v="37500"/>
        <n v="38000"/>
        <n v="38250"/>
        <n v="38500"/>
        <n v="38675"/>
        <n v="38750"/>
        <n v="39000"/>
        <n v="39150"/>
        <n v="39375"/>
        <n v="39750"/>
        <n v="39875"/>
        <n v="40000"/>
        <n v="40250"/>
        <n v="40375"/>
        <n v="40500"/>
        <n v="40625"/>
        <n v="41000"/>
        <n v="41250"/>
        <n v="41625"/>
        <n v="42000"/>
        <n v="42250"/>
        <n v="42500"/>
        <n v="42525"/>
        <n v="42625"/>
        <n v="42750"/>
        <n v="43000"/>
        <n v="43125"/>
        <n v="43500"/>
        <n v="43750"/>
        <n v="43875"/>
        <n v="44000"/>
        <n v="44625"/>
        <n v="45000"/>
        <n v="45375"/>
        <n v="45500"/>
        <n v="46000"/>
        <n v="46125"/>
        <n v="46250"/>
        <n v="46500"/>
        <n v="46750"/>
        <n v="46875"/>
        <n v="47125"/>
        <n v="47250"/>
        <n v="47500"/>
        <n v="47850"/>
        <n v="48000"/>
        <n v="48125"/>
        <n v="48150"/>
        <n v="48750"/>
        <n v="48875"/>
        <n v="49000"/>
        <n v="49500"/>
        <n v="49875"/>
        <n v="50000"/>
        <n v="50375"/>
        <n v="50600"/>
        <n v="50625"/>
        <n v="50750"/>
        <n v="50875"/>
        <n v="51000"/>
        <n v="52000"/>
        <n v="52250"/>
        <n v="52500"/>
        <n v="53125"/>
        <n v="53625"/>
        <n v="54000"/>
        <n v="54250"/>
        <n v="54375"/>
        <n v="54625"/>
        <n v="55000"/>
        <n v="55250"/>
        <n v="55500"/>
        <n v="56000"/>
        <n v="56250"/>
        <n v="56375"/>
        <n v="56875"/>
        <n v="57375"/>
        <n v="57500"/>
        <n v="57750"/>
        <n v="58000"/>
        <n v="58125"/>
        <n v="58500"/>
        <n v="58850"/>
        <n v="59375"/>
        <n v="59500"/>
        <n v="60000"/>
        <n v="60125"/>
        <n v="61000"/>
        <n v="61250"/>
        <n v="61500"/>
        <n v="61750"/>
        <n v="61875"/>
        <n v="62000"/>
        <n v="62500"/>
        <n v="63000"/>
        <n v="63375"/>
        <n v="63750"/>
        <n v="64000"/>
        <n v="64500"/>
        <n v="64750"/>
        <n v="65000"/>
        <n v="65625"/>
        <n v="65875"/>
        <n v="66000"/>
        <n v="66500"/>
        <n v="66625"/>
        <n v="67500"/>
        <n v="68000"/>
        <n v="68250"/>
        <n v="69875"/>
        <n v="70000"/>
        <n v="70125"/>
        <n v="71250"/>
        <n v="71500"/>
        <n v="72000"/>
        <n v="72250"/>
        <n v="73125"/>
        <n v="73200"/>
        <n v="73500"/>
        <n v="74750"/>
        <n v="75000"/>
        <n v="75250"/>
        <n v="76500"/>
        <n v="78000"/>
        <n v="80750"/>
        <n v="81000"/>
        <n v="82500"/>
      </sharedItems>
    </cacheField>
    <cacheField name="Operating Profit" numFmtId="0">
      <sharedItems containsSemiMixedTypes="0" containsString="0" containsNumber="1" minValue="0" maxValue="39000" count="5566">
        <n v="0"/>
        <n v="75.2"/>
        <n v="93.38"/>
        <n v="107.59"/>
        <n v="112"/>
        <n v="112.64"/>
        <n v="114.8"/>
        <n v="116"/>
        <n v="120.96"/>
        <n v="124.32"/>
        <n v="126.14"/>
        <n v="135.3"/>
        <n v="144"/>
        <n v="158.4"/>
        <n v="158.67"/>
        <n v="160.65"/>
        <n v="164.64"/>
        <n v="164.97"/>
        <n v="166.4"/>
        <n v="175.44"/>
        <n v="189"/>
        <n v="196"/>
        <n v="197.8"/>
        <n v="199.81"/>
        <n v="199.92"/>
        <n v="203"/>
        <n v="203.58"/>
        <n v="216"/>
        <n v="217.35"/>
        <n v="217.58"/>
        <n v="227.04"/>
        <n v="227.24"/>
        <n v="229.32"/>
        <n v="231"/>
        <n v="233.2"/>
        <n v="233.64"/>
        <n v="234"/>
        <n v="247.5"/>
        <n v="249.6"/>
        <n v="251.16"/>
        <n v="253"/>
        <n v="253.8"/>
        <n v="255.75"/>
        <n v="261.45"/>
        <n v="262.5"/>
        <n v="263.2"/>
        <n v="263.64"/>
        <n v="264"/>
        <n v="264.96"/>
        <n v="265.05"/>
        <n v="271.32"/>
        <n v="271.89"/>
        <n v="274.95"/>
        <n v="275.08"/>
        <n v="276.75"/>
        <n v="276.92"/>
        <n v="277.2"/>
        <n v="280"/>
        <n v="280.8"/>
        <n v="292.32"/>
        <n v="292.4"/>
        <n v="293.28"/>
        <n v="293.76"/>
        <n v="295.68"/>
        <n v="297"/>
        <n v="299.25"/>
        <n v="300"/>
        <n v="300.15"/>
        <n v="303.15"/>
        <n v="303.6"/>
        <n v="306.25"/>
        <n v="307.4"/>
        <n v="308.7"/>
        <n v="308.88"/>
        <n v="309.12"/>
        <n v="310.5"/>
        <n v="322"/>
        <n v="327.18"/>
        <n v="328.32"/>
        <n v="331.2"/>
        <n v="331.76"/>
        <n v="333.96"/>
        <n v="334.56"/>
        <n v="334.8"/>
        <n v="335.92"/>
        <n v="336"/>
        <n v="337.5"/>
        <n v="339.3"/>
        <n v="340"/>
        <n v="340.75"/>
        <n v="341.12"/>
        <n v="342.24"/>
        <n v="347.82"/>
        <n v="350"/>
        <n v="351.9"/>
        <n v="357.2"/>
        <n v="357.42"/>
        <n v="358.02"/>
        <n v="358.8"/>
        <n v="360"/>
        <n v="363"/>
        <n v="364"/>
        <n v="368"/>
        <n v="368.22"/>
        <n v="371.79"/>
        <n v="375.06"/>
        <n v="378"/>
        <n v="383.76"/>
        <n v="386.1"/>
        <n v="386.4"/>
        <n v="388.08"/>
        <n v="390.32"/>
        <n v="390.6"/>
        <n v="391.5"/>
        <n v="392.04"/>
        <n v="393.3"/>
        <n v="393.6"/>
        <n v="393.75"/>
        <n v="396"/>
        <n v="400.2"/>
        <n v="401.28"/>
        <n v="401.85"/>
        <n v="403.2"/>
        <n v="403.65"/>
        <n v="403.92"/>
        <n v="405"/>
        <n v="406.78"/>
        <n v="409.5"/>
        <n v="410"/>
        <n v="410.22"/>
        <n v="411.84"/>
        <n v="412.87"/>
        <n v="413.66"/>
        <n v="415.8"/>
        <n v="416.15"/>
        <n v="418"/>
        <n v="418.32"/>
        <n v="420"/>
        <n v="423"/>
        <n v="425.7"/>
        <n v="427.7"/>
        <n v="428.64"/>
        <n v="429.3"/>
        <n v="432.18"/>
        <n v="432.9"/>
        <n v="432.96"/>
        <n v="435.12"/>
        <n v="436.24"/>
        <n v="436.8"/>
        <n v="438.7"/>
        <n v="440"/>
        <n v="441.6"/>
        <n v="442.68"/>
        <n v="446.88"/>
        <n v="447.44"/>
        <n v="448"/>
        <n v="448.8"/>
        <n v="449.28"/>
        <n v="449.82"/>
        <n v="450"/>
        <n v="458.64"/>
        <n v="460.8"/>
        <n v="461.1"/>
        <n v="462.48"/>
        <n v="464"/>
        <n v="464.1"/>
        <n v="464.64"/>
        <n v="466.24"/>
        <n v="466.44"/>
        <n v="467.4"/>
        <n v="468"/>
        <n v="470.4"/>
        <n v="470.47"/>
        <n v="471.24"/>
        <n v="472.5"/>
        <n v="473.85"/>
        <n v="474.81"/>
        <n v="475.2"/>
        <n v="478.5"/>
        <n v="478.72"/>
        <n v="479.52"/>
        <n v="479.7"/>
        <n v="482.46"/>
        <n v="485.52"/>
        <n v="486.33"/>
        <n v="486.72"/>
        <n v="487.2"/>
        <n v="489.6"/>
        <n v="490.68"/>
        <n v="492.66"/>
        <n v="493.5"/>
        <n v="493.68"/>
        <n v="495.69"/>
        <n v="496.32"/>
        <n v="501.6"/>
        <n v="501.84"/>
        <n v="503.1"/>
        <n v="503.2"/>
        <n v="503.44"/>
        <n v="504"/>
        <n v="504.56"/>
        <n v="505.12"/>
        <n v="505.44"/>
        <n v="508.2"/>
        <n v="508.95"/>
        <n v="509.22"/>
        <n v="511.56"/>
        <n v="511.68"/>
        <n v="513"/>
        <n v="513.24"/>
        <n v="514.08"/>
        <n v="514.5"/>
        <n v="514.8"/>
        <n v="515.16"/>
        <n v="516"/>
        <n v="516.8"/>
        <n v="517.5"/>
        <n v="518.4"/>
        <n v="518.88"/>
        <n v="520"/>
        <n v="520.26"/>
        <n v="520.29"/>
        <n v="521.36"/>
        <n v="522"/>
        <n v="522.72"/>
        <n v="522.75"/>
        <n v="524.16"/>
        <n v="525"/>
        <n v="525.76"/>
        <n v="526.87"/>
        <n v="528"/>
        <n v="528.75"/>
        <n v="529.69"/>
        <n v="529.76"/>
        <n v="530.4"/>
        <n v="532"/>
        <n v="532.8"/>
        <n v="534.6"/>
        <n v="535.04"/>
        <n v="535.8"/>
        <n v="535.92"/>
        <n v="538.56"/>
        <n v="540.5"/>
        <n v="543.66"/>
        <n v="546"/>
        <n v="546.94"/>
        <n v="547.2"/>
        <n v="548.34"/>
        <n v="548.72"/>
        <n v="549.12"/>
        <n v="549.45"/>
        <n v="549.9"/>
        <n v="550.29"/>
        <n v="550.8"/>
        <n v="552"/>
        <n v="552.72"/>
        <n v="554.04"/>
        <n v="554.19"/>
        <n v="554.26"/>
        <n v="554.4"/>
        <n v="554.58"/>
        <n v="556.8"/>
        <n v="557.6"/>
        <n v="558"/>
        <n v="558.9"/>
        <n v="562.02"/>
        <n v="562.12"/>
        <n v="562.5"/>
        <n v="563.2"/>
        <n v="563.3"/>
        <n v="563.5"/>
        <n v="565.5"/>
        <n v="567.6"/>
        <n v="568.48"/>
        <n v="568.62"/>
        <n v="571.2"/>
        <n v="571.52"/>
        <n v="571.95"/>
        <n v="573.75"/>
        <n v="574.56"/>
        <n v="575.05"/>
        <n v="575.28"/>
        <n v="577.2"/>
        <n v="578.34"/>
        <n v="578.76"/>
        <n v="579.6"/>
        <n v="580.8"/>
        <n v="581.4"/>
        <n v="583.2"/>
        <n v="585.9"/>
        <n v="586.09"/>
        <n v="586.56"/>
        <n v="588"/>
        <n v="588.35"/>
        <n v="589.68"/>
        <n v="591.36"/>
        <n v="591.6"/>
        <n v="591.63"/>
        <n v="592.8"/>
        <n v="593.6"/>
        <n v="594.32"/>
        <n v="595.98"/>
        <n v="597.31"/>
        <n v="599.43"/>
        <n v="600"/>
        <n v="601.46"/>
        <n v="603.52"/>
        <n v="603.84"/>
        <n v="604.8"/>
        <n v="605.44"/>
        <n v="605.88"/>
        <n v="607.5"/>
        <n v="609"/>
        <n v="609.84"/>
        <n v="609.96"/>
        <n v="611"/>
        <n v="612"/>
        <n v="612.36"/>
        <n v="613.8"/>
        <n v="614.46"/>
        <n v="615.68"/>
        <n v="615.86"/>
        <n v="618.64"/>
        <n v="619.2"/>
        <n v="620.4"/>
        <n v="621.18"/>
        <n v="621.92"/>
        <n v="622.79"/>
        <n v="623.22"/>
        <n v="623.28"/>
        <n v="624.24"/>
        <n v="624.96"/>
        <n v="625.86"/>
        <n v="626.4"/>
        <n v="626.98"/>
        <n v="627"/>
        <n v="628.32"/>
        <n v="629.16"/>
        <n v="630"/>
        <n v="630.7"/>
        <n v="631.12"/>
        <n v="632.4"/>
        <n v="632.5"/>
        <n v="633.42"/>
        <n v="634.5"/>
        <n v="634.8"/>
        <n v="635.91"/>
        <n v="636.48"/>
        <n v="638"/>
        <n v="638.4"/>
        <n v="640.64"/>
        <n v="641.52"/>
        <n v="642.94"/>
        <n v="643.5"/>
        <n v="645.84"/>
        <n v="647.13"/>
        <n v="648"/>
        <n v="649.89"/>
        <n v="650.16"/>
        <n v="651"/>
        <n v="653.66"/>
        <n v="654.16"/>
        <n v="654.36"/>
        <n v="654.72"/>
        <n v="655.2"/>
        <n v="656.25"/>
        <n v="656.64"/>
        <n v="657.72"/>
        <n v="657.9"/>
        <n v="658"/>
        <n v="658.56"/>
        <n v="660.1"/>
        <n v="660.48"/>
        <n v="661.2"/>
        <n v="661.77"/>
        <n v="663"/>
        <n v="664.24"/>
        <n v="665.28"/>
        <n v="665.76"/>
        <n v="666.12"/>
        <n v="667.8"/>
        <n v="667.92"/>
        <n v="669.06"/>
        <n v="669.24"/>
        <n v="670.32"/>
        <n v="671.58"/>
        <n v="672"/>
        <n v="673.2"/>
        <n v="673.92"/>
        <n v="674.56"/>
        <n v="675"/>
        <n v="675.84"/>
        <n v="676.8"/>
        <n v="677.25"/>
        <n v="677.6"/>
        <n v="678.4"/>
        <n v="678.5"/>
        <n v="678.6"/>
        <n v="679.32"/>
        <n v="680.4"/>
        <n v="682.5"/>
        <n v="684"/>
        <n v="684.48"/>
        <n v="685.44"/>
        <n v="685.52"/>
        <n v="686.34"/>
        <n v="686.4"/>
        <n v="686.72"/>
        <n v="687.14"/>
        <n v="691.2"/>
        <n v="691.65"/>
        <n v="692.64"/>
        <n v="695.13"/>
        <n v="695.36"/>
        <n v="695.52"/>
        <n v="696"/>
        <n v="696.6"/>
        <n v="697.68"/>
        <n v="697.95"/>
        <n v="698.32"/>
        <n v="698.88"/>
        <n v="700"/>
        <n v="702.24"/>
        <n v="702.78"/>
        <n v="703.12"/>
        <n v="703.8"/>
        <n v="704.7"/>
        <n v="705.6"/>
        <n v="706.02"/>
        <n v="707.07"/>
        <n v="707.2"/>
        <n v="707.85"/>
        <n v="708.4"/>
        <n v="709.56"/>
        <n v="710.64"/>
        <n v="712.32"/>
        <n v="712.8"/>
        <n v="712.99"/>
        <n v="714"/>
        <n v="716.72"/>
        <n v="717.36"/>
        <n v="717.6"/>
        <n v="718.08"/>
        <n v="718.58"/>
        <n v="718.96"/>
        <n v="719.1"/>
        <n v="720"/>
        <n v="720.8"/>
        <n v="721.28"/>
        <n v="722.4"/>
        <n v="723.24"/>
        <n v="723.8"/>
        <n v="724.5"/>
        <n v="724.88"/>
        <n v="725.04"/>
        <n v="725.76"/>
        <n v="726.18"/>
        <n v="726.75"/>
        <n v="727.65"/>
        <n v="728.5"/>
        <n v="728.64"/>
        <n v="730.62"/>
        <n v="732.06"/>
        <n v="732.16"/>
        <n v="732.6"/>
        <n v="733.72"/>
        <n v="734.4"/>
        <n v="734.72"/>
        <n v="735.73"/>
        <n v="735.93"/>
        <n v="736.96"/>
        <n v="737.88"/>
        <n v="739.2"/>
        <n v="739.64"/>
        <n v="740"/>
        <n v="740.88"/>
        <n v="741"/>
        <n v="742.5"/>
        <n v="742.56"/>
        <n v="742.9"/>
        <n v="743.04"/>
        <n v="744.12"/>
        <n v="745.18"/>
        <n v="745.2"/>
        <n v="745.62"/>
        <n v="747.04"/>
        <n v="747.5"/>
        <n v="747.84"/>
        <n v="748.51"/>
        <n v="748.8"/>
        <n v="748.88"/>
        <n v="750"/>
        <n v="750.48"/>
        <n v="752.4"/>
        <n v="754.65"/>
        <n v="756.45"/>
        <n v="756.9"/>
        <n v="759.99"/>
        <n v="760"/>
        <n v="760.32"/>
        <n v="760.96"/>
        <n v="761.4"/>
        <n v="761.6"/>
        <n v="762.96"/>
        <n v="763.42"/>
        <n v="763.84"/>
        <n v="764.15"/>
        <n v="764.79"/>
        <n v="765.16"/>
        <n v="767.52"/>
        <n v="767.98"/>
        <n v="768"/>
        <n v="768.18"/>
        <n v="769.12"/>
        <n v="769.56"/>
        <n v="769.86"/>
        <n v="770.8"/>
        <n v="771.12"/>
        <n v="771.65"/>
        <n v="772.2"/>
        <n v="773.76"/>
        <n v="774.18"/>
        <n v="775.2"/>
        <n v="775.72"/>
        <n v="777"/>
        <n v="777.7"/>
        <n v="778.8"/>
        <n v="779.22"/>
        <n v="779.76"/>
        <n v="779.96"/>
        <n v="781.2"/>
        <n v="781.44"/>
        <n v="783.02"/>
        <n v="785.46"/>
        <n v="785.84"/>
        <n v="786.24"/>
        <n v="786.98"/>
        <n v="787.5"/>
        <n v="788.19"/>
        <n v="789.36"/>
        <n v="789.48"/>
        <n v="790.07"/>
        <n v="790.4"/>
        <n v="791.01"/>
        <n v="791.2"/>
        <n v="792"/>
        <n v="792.54"/>
        <n v="793.26"/>
        <n v="793.76"/>
        <n v="794.2"/>
        <n v="795.6"/>
        <n v="797.12"/>
        <n v="797.94"/>
        <n v="798"/>
        <n v="799.2"/>
        <n v="800"/>
        <n v="801.78"/>
        <n v="802.56"/>
        <n v="803.7"/>
        <n v="805.2"/>
        <n v="805.92"/>
        <n v="806.05"/>
        <n v="806.4"/>
        <n v="806.52"/>
        <n v="807.3"/>
        <n v="808.08"/>
        <n v="808.5"/>
        <n v="809.2"/>
        <n v="809.37"/>
        <n v="809.97"/>
        <n v="810"/>
        <n v="810.16"/>
        <n v="811.41"/>
        <n v="812.52"/>
        <n v="813.12"/>
        <n v="813.28"/>
        <n v="813.96"/>
        <n v="814"/>
        <n v="815.92"/>
        <n v="816"/>
        <n v="816.34"/>
        <n v="816.75"/>
        <n v="818.4"/>
        <n v="819"/>
        <n v="819.18"/>
        <n v="821.4"/>
        <n v="821.56"/>
        <n v="822.03"/>
        <n v="822.12"/>
        <n v="823.68"/>
        <n v="826.5"/>
        <n v="826.88"/>
        <n v="827.2"/>
        <n v="829.4"/>
        <n v="829.92"/>
        <n v="830.76"/>
        <n v="831.6"/>
        <n v="832.32"/>
        <n v="832.37"/>
        <n v="832.48"/>
        <n v="833.34"/>
        <n v="835.2"/>
        <n v="835.38"/>
        <n v="836"/>
        <n v="837"/>
        <n v="837.2"/>
        <n v="837.76"/>
        <n v="837.9"/>
        <n v="839.52"/>
        <n v="840"/>
        <n v="840.84"/>
        <n v="842.16"/>
        <n v="842.4"/>
        <n v="842.8"/>
        <n v="844.56"/>
        <n v="844.8"/>
        <n v="846.4"/>
        <n v="846.72"/>
        <n v="847.96"/>
        <n v="848"/>
        <n v="848.16"/>
        <n v="848.25"/>
        <n v="848.64"/>
        <n v="848.7"/>
        <n v="849.52"/>
        <n v="850"/>
        <n v="850.08"/>
        <n v="850.5"/>
        <n v="853.3"/>
        <n v="855.6"/>
        <n v="856.08"/>
        <n v="856.52"/>
        <n v="856.9"/>
        <n v="856.98"/>
        <n v="857.31"/>
        <n v="857.66"/>
        <n v="858"/>
        <n v="858.13"/>
        <n v="858.6"/>
        <n v="858.88"/>
        <n v="860.25"/>
        <n v="861"/>
        <n v="862.4"/>
        <n v="863.46"/>
        <n v="864"/>
        <n v="864.36"/>
        <n v="865.59"/>
        <n v="866.02"/>
        <n v="866.88"/>
        <n v="868.56"/>
        <n v="869.5"/>
        <n v="870.24"/>
        <n v="872.1"/>
        <n v="872.32"/>
        <n v="873.2"/>
        <n v="873.6"/>
        <n v="874.65"/>
        <n v="874.8"/>
        <n v="875"/>
        <n v="875.14"/>
        <n v="876"/>
        <n v="876.15"/>
        <n v="876.9"/>
        <n v="877.5"/>
        <n v="877.8"/>
        <n v="878.08"/>
        <n v="878.22"/>
        <n v="879.06"/>
        <n v="879.78"/>
        <n v="879.84"/>
        <n v="880.6"/>
        <n v="880.84"/>
        <n v="881.28"/>
        <n v="882"/>
        <n v="882.98"/>
        <n v="883.96"/>
        <n v="884.8"/>
        <n v="885.6"/>
        <n v="885.72"/>
        <n v="886.6"/>
        <n v="887.04"/>
        <n v="887.4"/>
        <n v="888.72"/>
        <n v="889.87"/>
        <n v="891.48"/>
        <n v="892.08"/>
        <n v="892.32"/>
        <n v="893.76"/>
        <n v="894.4"/>
        <n v="894.88"/>
        <n v="895.44"/>
        <n v="896"/>
        <n v="897.92"/>
        <n v="898.56"/>
        <n v="899.64"/>
        <n v="900"/>
        <n v="900.36"/>
        <n v="900.9"/>
        <n v="901.6"/>
        <n v="901.68"/>
        <n v="902.06"/>
        <n v="903.04"/>
        <n v="903.64"/>
        <n v="905.28"/>
        <n v="905.52"/>
        <n v="906.3"/>
        <n v="907.5"/>
        <n v="908.04"/>
        <n v="909.44"/>
        <n v="909.48"/>
        <n v="909.88"/>
        <n v="910.8"/>
        <n v="912.66"/>
        <n v="913.92"/>
        <n v="914.76"/>
        <n v="917.28"/>
        <n v="918.4"/>
        <n v="918.75"/>
        <n v="919.08"/>
        <n v="921.06"/>
        <n v="922.2"/>
        <n v="922.5"/>
        <n v="923.52"/>
        <n v="924"/>
        <n v="924.14"/>
        <n v="926.1"/>
        <n v="928"/>
        <n v="930.24"/>
        <n v="930.6"/>
        <n v="931.04"/>
        <n v="932.75"/>
        <n v="933.12"/>
        <n v="933.3"/>
        <n v="933.66"/>
        <n v="933.8"/>
        <n v="934.83"/>
        <n v="935.55"/>
        <n v="936"/>
        <n v="937.5"/>
        <n v="938.4"/>
        <n v="938.6"/>
        <n v="939.6"/>
        <n v="940.94"/>
        <n v="940.95"/>
        <n v="942.48"/>
        <n v="944.61"/>
        <n v="946.58"/>
        <n v="947.7"/>
        <n v="947.72"/>
        <n v="947.94"/>
        <n v="948.15"/>
        <n v="949.76"/>
        <n v="949.9"/>
        <n v="950"/>
        <n v="950.13"/>
        <n v="950.4"/>
        <n v="951.75"/>
        <n v="952.38"/>
        <n v="952.56"/>
        <n v="954"/>
        <n v="954.72"/>
        <n v="955.5"/>
        <n v="955.71"/>
        <n v="956.08"/>
        <n v="956.34"/>
        <n v="956.8"/>
        <n v="957.44"/>
        <n v="960.4"/>
        <n v="960.96"/>
        <n v="961.35"/>
        <n v="962"/>
        <n v="962.56"/>
        <n v="963.9"/>
        <n v="964.32"/>
        <n v="964.44"/>
        <n v="965.25"/>
        <n v="966"/>
        <n v="966.15"/>
        <n v="967.26"/>
        <n v="967.92"/>
        <n v="968.31"/>
        <n v="968.76"/>
        <n v="969"/>
        <n v="970.92"/>
        <n v="971.04"/>
        <n v="971.52"/>
        <n v="972"/>
        <n v="973.84"/>
        <n v="974.16"/>
        <n v="974.4"/>
        <n v="975.24"/>
        <n v="976"/>
        <n v="976.43"/>
        <n v="976.8"/>
        <n v="977.13"/>
        <n v="977.73"/>
        <n v="979.2"/>
        <n v="981"/>
        <n v="981.92"/>
        <n v="982.3"/>
        <n v="982.94"/>
        <n v="985.6"/>
        <n v="986.04"/>
        <n v="988"/>
        <n v="989.43"/>
        <n v="989.52"/>
        <n v="990"/>
        <n v="991.44"/>
        <n v="991.76"/>
        <n v="992.2"/>
        <n v="992.64"/>
        <n v="993.6"/>
        <n v="994.52"/>
        <n v="994.56"/>
        <n v="996.74"/>
        <n v="997.5"/>
        <n v="997.92"/>
        <n v="998.2"/>
        <n v="998.4"/>
        <n v="999"/>
        <n v="1000"/>
        <n v="1000.16"/>
        <n v="1001.52"/>
        <n v="1003.68"/>
        <n v="1004.4"/>
        <n v="1004.64"/>
        <n v="1005.1"/>
        <n v="1005.48"/>
        <n v="1006.02"/>
        <n v="1006.4"/>
        <n v="1007"/>
        <n v="1008"/>
        <n v="1010.24"/>
        <n v="1010.94"/>
        <n v="1011.84"/>
        <n v="1012.5"/>
        <n v="1013.32"/>
        <n v="1013.76"/>
        <n v="1013.84"/>
        <n v="1014.3"/>
        <n v="1015.04"/>
        <n v="1015.2"/>
        <n v="1016.4"/>
        <n v="1016.8"/>
        <n v="1017.07"/>
        <n v="1018.08"/>
        <n v="1019.2"/>
        <n v="1020"/>
        <n v="1020.6"/>
        <n v="1021.31"/>
        <n v="1021.44"/>
        <n v="1022.25"/>
        <n v="1022.72"/>
        <n v="1022.97"/>
        <n v="1024.1"/>
        <n v="1024.86"/>
        <n v="1025.57"/>
        <n v="1026"/>
        <n v="1026.48"/>
        <n v="1028.16"/>
        <n v="1029.6"/>
        <n v="1030.08"/>
        <n v="1030.4"/>
        <n v="1030.71"/>
        <n v="1032.43"/>
        <n v="1032.75"/>
        <n v="1033.6"/>
        <n v="1034"/>
        <n v="1034.88"/>
        <n v="1036"/>
        <n v="1036.75"/>
        <n v="1037.85"/>
        <n v="1038.22"/>
        <n v="1040"/>
        <n v="1040.4"/>
        <n v="1040.52"/>
        <n v="1040.58"/>
        <n v="1041.25"/>
        <n v="1041.81"/>
        <n v="1041.92"/>
        <n v="1044"/>
        <n v="1044.34"/>
        <n v="1044.48"/>
        <n v="1045"/>
        <n v="1045.5"/>
        <n v="1046.32"/>
        <n v="1046.5"/>
        <n v="1046.52"/>
        <n v="1046.73"/>
        <n v="1047.48"/>
        <n v="1048.32"/>
        <n v="1049.58"/>
        <n v="1050"/>
        <n v="1050.06"/>
        <n v="1051.65"/>
        <n v="1052.48"/>
        <n v="1052.64"/>
        <n v="1053"/>
        <n v="1053.27"/>
        <n v="1053.36"/>
        <n v="1054.17"/>
        <n v="1055.7"/>
        <n v="1056"/>
        <n v="1056.44"/>
        <n v="1057.5"/>
        <n v="1058.4"/>
        <n v="1059.03"/>
        <n v="1060.2"/>
        <n v="1060.8"/>
        <n v="1061.48"/>
        <n v="1061.9"/>
        <n v="1063.72"/>
        <n v="1064"/>
        <n v="1064.77"/>
        <n v="1064.88"/>
        <n v="1065.9"/>
        <n v="1065.96"/>
        <n v="1067.42"/>
        <n v="1068.12"/>
        <n v="1068.93"/>
        <n v="1069.2"/>
        <n v="1070.65"/>
        <n v="1071"/>
        <n v="1071.13"/>
        <n v="1071.6"/>
        <n v="1072.26"/>
        <n v="1073"/>
        <n v="1073.6"/>
        <n v="1074.84"/>
        <n v="1074.85"/>
        <n v="1077.12"/>
        <n v="1077.48"/>
        <n v="1077.93"/>
        <n v="1078.44"/>
        <n v="1078.65"/>
        <n v="1080"/>
        <n v="1080.54"/>
        <n v="1081"/>
        <n v="1082.25"/>
        <n v="1082.4"/>
        <n v="1085.6"/>
        <n v="1085.76"/>
        <n v="1086.64"/>
        <n v="1086.8"/>
        <n v="1087.8"/>
        <n v="1088.64"/>
        <n v="1089"/>
        <n v="1089.46"/>
        <n v="1090.6"/>
        <n v="1090.8"/>
        <n v="1091.34"/>
        <n v="1091.5"/>
        <n v="1092"/>
        <n v="1093.4"/>
        <n v="1093.75"/>
        <n v="1094.46"/>
        <n v="1094.97"/>
        <n v="1096.2"/>
        <n v="1096.5"/>
        <n v="1098"/>
        <n v="1098.39"/>
        <n v="1099.56"/>
        <n v="1100"/>
        <n v="1101.6"/>
        <n v="1102"/>
        <n v="1102.5"/>
        <n v="1103.3"/>
        <n v="1103.52"/>
        <n v="1104"/>
        <n v="1104.46"/>
        <n v="1105.44"/>
        <n v="1105.65"/>
        <n v="1106.82"/>
        <n v="1108.8"/>
        <n v="1115.92"/>
        <n v="1116"/>
        <n v="1116.71"/>
        <n v="1116.72"/>
        <n v="1118"/>
        <n v="1118.6"/>
        <n v="1120.95"/>
        <n v="1121"/>
        <n v="1122"/>
        <n v="1122.58"/>
        <n v="1122.66"/>
        <n v="1122.88"/>
        <n v="1123.32"/>
        <n v="1123.75"/>
        <n v="1124.2"/>
        <n v="1124.24"/>
        <n v="1125"/>
        <n v="1125.74"/>
        <n v="1128"/>
        <n v="1128.96"/>
        <n v="1129.14"/>
        <n v="1130.22"/>
        <n v="1131.52"/>
        <n v="1131.9"/>
        <n v="1132.2"/>
        <n v="1133.44"/>
        <n v="1134"/>
        <n v="1136.52"/>
        <n v="1136.8"/>
        <n v="1136.85"/>
        <n v="1136.96"/>
        <n v="1137.5"/>
        <n v="1138.86"/>
        <n v="1139.28"/>
        <n v="1139.6"/>
        <n v="1140.7"/>
        <n v="1140.76"/>
        <n v="1141.44"/>
        <n v="1142.4"/>
        <n v="1143.08"/>
        <n v="1143.42"/>
        <n v="1144"/>
        <n v="1144.44"/>
        <n v="1144.8"/>
        <n v="1146.08"/>
        <n v="1146.6"/>
        <n v="1147.74"/>
        <n v="1148"/>
        <n v="1148.4"/>
        <n v="1149.12"/>
        <n v="1150.56"/>
        <n v="1151.01"/>
        <n v="1151.02"/>
        <n v="1151.4"/>
        <n v="1152"/>
        <n v="1154.12"/>
        <n v="1155"/>
        <n v="1155.6"/>
        <n v="1155.84"/>
        <n v="1155.96"/>
        <n v="1156"/>
        <n v="1156.61"/>
        <n v="1156.99"/>
        <n v="1158.47"/>
        <n v="1158.84"/>
        <n v="1160.58"/>
        <n v="1162.35"/>
        <n v="1163.25"/>
        <n v="1163.37"/>
        <n v="1164.24"/>
        <n v="1164.8"/>
        <n v="1165.22"/>
        <n v="1165.5"/>
        <n v="1166.4"/>
        <n v="1166.88"/>
        <n v="1167.48"/>
        <n v="1168.09"/>
        <n v="1168.5"/>
        <n v="1168.64"/>
        <n v="1169.57"/>
        <n v="1170"/>
        <n v="1172.08"/>
        <n v="1172.16"/>
        <n v="1172.18"/>
        <n v="1173"/>
        <n v="1173.12"/>
        <n v="1173.9"/>
        <n v="1174.53"/>
        <n v="1175.52"/>
        <n v="1176"/>
        <n v="1178"/>
        <n v="1179.36"/>
        <n v="1179.9"/>
        <n v="1180.3"/>
        <n v="1180.8"/>
        <n v="1181.25"/>
        <n v="1182.6"/>
        <n v="1182.72"/>
        <n v="1184"/>
        <n v="1184.04"/>
        <n v="1184.4"/>
        <n v="1185.31"/>
        <n v="1185.6"/>
        <n v="1186.8"/>
        <n v="1187.55"/>
        <n v="1188"/>
        <n v="1188.81"/>
        <n v="1189.32"/>
        <n v="1190.4"/>
        <n v="1190.7"/>
        <n v="1191.87"/>
        <n v="1192"/>
        <n v="1192.32"/>
        <n v="1193.4"/>
        <n v="1194.27"/>
        <n v="1195.15"/>
        <n v="1196.25"/>
        <n v="1197.69"/>
        <n v="1197.7"/>
        <n v="1198.08"/>
        <n v="1198.5"/>
        <n v="1198.8"/>
        <n v="1199.25"/>
        <n v="1199.44"/>
        <n v="1199.52"/>
        <n v="1200"/>
        <n v="1201.2"/>
        <n v="1203.5"/>
        <n v="1203.84"/>
        <n v="1204"/>
        <n v="1205.4"/>
        <n v="1206.12"/>
        <n v="1207.44"/>
        <n v="1207.5"/>
        <n v="1207.68"/>
        <n v="1207.8"/>
        <n v="1207.96"/>
        <n v="1208.4"/>
        <n v="1209.6"/>
        <n v="1209.78"/>
        <n v="1210.72"/>
        <n v="1211.76"/>
        <n v="1212.12"/>
        <n v="1212.2"/>
        <n v="1212.78"/>
        <n v="1213.8"/>
        <n v="1213.94"/>
        <n v="1214.22"/>
        <n v="1214.4"/>
        <n v="1215"/>
        <n v="1215.2"/>
        <n v="1215.24"/>
        <n v="1215.45"/>
        <n v="1215.5"/>
        <n v="1217.3"/>
        <n v="1218.24"/>
        <n v="1219.05"/>
        <n v="1219.92"/>
        <n v="1220.56"/>
        <n v="1220.59"/>
        <n v="1220.94"/>
        <n v="1221"/>
        <n v="1221.3"/>
        <n v="1222.92"/>
        <n v="1223.04"/>
        <n v="1224"/>
        <n v="1224.72"/>
        <n v="1225"/>
        <n v="1225.07"/>
        <n v="1226.25"/>
        <n v="1226.36"/>
        <n v="1226.4"/>
        <n v="1227.6"/>
        <n v="1228.08"/>
        <n v="1228.5"/>
        <n v="1231.19"/>
        <n v="1231.2"/>
        <n v="1231.36"/>
        <n v="1232"/>
        <n v="1233.21"/>
        <n v="1234.8"/>
        <n v="1235.52"/>
        <n v="1236.48"/>
        <n v="1237.5"/>
        <n v="1237.6"/>
        <n v="1240"/>
        <n v="1240.32"/>
        <n v="1241"/>
        <n v="1242"/>
        <n v="1242.27"/>
        <n v="1242.36"/>
        <n v="1243.2"/>
        <n v="1243.62"/>
        <n v="1244.16"/>
        <n v="1245.09"/>
        <n v="1246.56"/>
        <n v="1247.4"/>
        <n v="1248"/>
        <n v="1248.32"/>
        <n v="1248.48"/>
        <n v="1248.75"/>
        <n v="1250"/>
        <n v="1250.6"/>
        <n v="1251.2"/>
        <n v="1252.08"/>
        <n v="1252.35"/>
        <n v="1253.02"/>
        <n v="1253.07"/>
        <n v="1253.45"/>
        <n v="1253.5"/>
        <n v="1254"/>
        <n v="1254.4"/>
        <n v="1254.6"/>
        <n v="1255.04"/>
        <n v="1255.8"/>
        <n v="1256.64"/>
        <n v="1257.06"/>
        <n v="1257.36"/>
        <n v="1258"/>
        <n v="1258.74"/>
        <n v="1259.11"/>
        <n v="1260"/>
        <n v="1262.24"/>
        <n v="1262.7"/>
        <n v="1263.6"/>
        <n v="1264.2"/>
        <n v="1264.77"/>
        <n v="1265.4"/>
        <n v="1266.72"/>
        <n v="1267.2"/>
        <n v="1268.46"/>
        <n v="1268.54"/>
        <n v="1269.45"/>
        <n v="1269.84"/>
        <n v="1270.08"/>
        <n v="1272.8"/>
        <n v="1272.96"/>
        <n v="1273.17"/>
        <n v="1273.51"/>
        <n v="1274.28"/>
        <n v="1275"/>
        <n v="1276.8"/>
        <n v="1278.2"/>
        <n v="1280"/>
        <n v="1280.64"/>
        <n v="1282.82"/>
        <n v="1285.2"/>
        <n v="1285.27"/>
        <n v="1286.39"/>
        <n v="1287.9"/>
        <n v="1288"/>
        <n v="1289.68"/>
        <n v="1290.24"/>
        <n v="1290.76"/>
        <n v="1291.5"/>
        <n v="1291.68"/>
        <n v="1292.14"/>
        <n v="1293.6"/>
        <n v="1294.38"/>
        <n v="1296.42"/>
        <n v="1296.48"/>
        <n v="1296.54"/>
        <n v="1298.88"/>
        <n v="1299.03"/>
        <n v="1299.2"/>
        <n v="1300"/>
        <n v="1304.1"/>
        <n v="1305.36"/>
        <n v="1306.8"/>
        <n v="1307.58"/>
        <n v="1308.32"/>
        <n v="1308.72"/>
        <n v="1310.36"/>
        <n v="1310.4"/>
        <n v="1311"/>
        <n v="1312.5"/>
        <n v="1313.28"/>
        <n v="1313.76"/>
        <n v="1314.24"/>
        <n v="1314.4"/>
        <n v="1315.44"/>
        <n v="1316"/>
        <n v="1317.12"/>
        <n v="1317.33"/>
        <n v="1318.82"/>
        <n v="1319.67"/>
        <n v="1319.76"/>
        <n v="1320"/>
        <n v="1321.6"/>
        <n v="1321.92"/>
        <n v="1322.5"/>
        <n v="1322.88"/>
        <n v="1323"/>
        <n v="1323.54"/>
        <n v="1324.8"/>
        <n v="1324.96"/>
        <n v="1327.36"/>
        <n v="1328"/>
        <n v="1330.89"/>
        <n v="1331.1"/>
        <n v="1331.2"/>
        <n v="1331.28"/>
        <n v="1331.68"/>
        <n v="1332.8"/>
        <n v="1333"/>
        <n v="1333.8"/>
        <n v="1335.6"/>
        <n v="1335.74"/>
        <n v="1337.73"/>
        <n v="1337.92"/>
        <n v="1339.2"/>
        <n v="1341.99"/>
        <n v="1342"/>
        <n v="1342.44"/>
        <n v="1342.88"/>
        <n v="1343.16"/>
        <n v="1343.68"/>
        <n v="1344"/>
        <n v="1345.32"/>
        <n v="1345.5"/>
        <n v="1345.89"/>
        <n v="1345.96"/>
        <n v="1346.4"/>
        <n v="1348.2"/>
        <n v="1348.65"/>
        <n v="1349.76"/>
        <n v="1350"/>
        <n v="1350.5"/>
        <n v="1351.35"/>
        <n v="1352"/>
        <n v="1352.35"/>
        <n v="1352.4"/>
        <n v="1354.32"/>
        <n v="1354.5"/>
        <n v="1355.2"/>
        <n v="1356.42"/>
        <n v="1356.6"/>
        <n v="1357.2"/>
        <n v="1359.15"/>
        <n v="1359.26"/>
        <n v="1359.45"/>
        <n v="1359.54"/>
        <n v="1360.8"/>
        <n v="1362.06"/>
        <n v="1363"/>
        <n v="1363.44"/>
        <n v="1364.16"/>
        <n v="1364.88"/>
        <n v="1366.86"/>
        <n v="1368"/>
        <n v="1368.64"/>
        <n v="1368.9"/>
        <n v="1370.8"/>
        <n v="1371.96"/>
        <n v="1372"/>
        <n v="1372.68"/>
        <n v="1372.95"/>
        <n v="1373.76"/>
        <n v="1374.75"/>
        <n v="1375"/>
        <n v="1376.76"/>
        <n v="1377"/>
        <n v="1377.6"/>
        <n v="1378.62"/>
        <n v="1379.04"/>
        <n v="1379.7"/>
        <n v="1380.06"/>
        <n v="1380.6"/>
        <n v="1383.12"/>
        <n v="1385.1"/>
        <n v="1385.28"/>
        <n v="1385.8"/>
        <n v="1386"/>
        <n v="1389.66"/>
        <n v="1392.3"/>
        <n v="1393.08"/>
        <n v="1393.92"/>
        <n v="1394"/>
        <n v="1394.25"/>
        <n v="1395.2"/>
        <n v="1396.2"/>
        <n v="1396.38"/>
        <n v="1396.5"/>
        <n v="1396.64"/>
        <n v="1397.76"/>
        <n v="1398.4"/>
        <n v="1398.6"/>
        <n v="1398.67"/>
        <n v="1399.2"/>
        <n v="1400"/>
        <n v="1400.7"/>
        <n v="1401.84"/>
        <n v="1402.38"/>
        <n v="1403.46"/>
        <n v="1404"/>
        <n v="1404.38"/>
        <n v="1405.3"/>
        <n v="1405.56"/>
        <n v="1406.24"/>
        <n v="1406.25"/>
        <n v="1406.3"/>
        <n v="1407.12"/>
        <n v="1407.68"/>
        <n v="1408"/>
        <n v="1409.4"/>
        <n v="1410.75"/>
        <n v="1410.94"/>
        <n v="1411"/>
        <n v="1411.2"/>
        <n v="1413.72"/>
        <n v="1414"/>
        <n v="1414.4"/>
        <n v="1417.5"/>
        <n v="1418.82"/>
        <n v="1419.6"/>
        <n v="1422.22"/>
        <n v="1422.52"/>
        <n v="1424.28"/>
        <n v="1425"/>
        <n v="1425.6"/>
        <n v="1426.8"/>
        <n v="1427.6"/>
        <n v="1427.8"/>
        <n v="1428"/>
        <n v="1430"/>
        <n v="1431"/>
        <n v="1432.2"/>
        <n v="1432.6"/>
        <n v="1432.64"/>
        <n v="1433.19"/>
        <n v="1433.25"/>
        <n v="1433.6"/>
        <n v="1434.24"/>
        <n v="1435.2"/>
        <n v="1435.21"/>
        <n v="1435.85"/>
        <n v="1436.16"/>
        <n v="1437.73"/>
        <n v="1438.42"/>
        <n v="1439.1"/>
        <n v="1439.34"/>
        <n v="1440"/>
        <n v="1441.44"/>
        <n v="1441.6"/>
        <n v="1442.28"/>
        <n v="1443.42"/>
        <n v="1443.75"/>
        <n v="1443.84"/>
        <n v="1445.25"/>
        <n v="1445.85"/>
        <n v="1447.6"/>
        <n v="1448.94"/>
        <n v="1449.42"/>
        <n v="1451.25"/>
        <n v="1451.45"/>
        <n v="1451.52"/>
        <n v="1451.97"/>
        <n v="1452.22"/>
        <n v="1452.3"/>
        <n v="1452.75"/>
        <n v="1453.2"/>
        <n v="1453.5"/>
        <n v="1453.76"/>
        <n v="1454.4"/>
        <n v="1455.3"/>
        <n v="1456"/>
        <n v="1456.56"/>
        <n v="1457.28"/>
        <n v="1458.24"/>
        <n v="1458.41"/>
        <n v="1459.12"/>
        <n v="1459.35"/>
        <n v="1460.2"/>
        <n v="1460.55"/>
        <n v="1462.5"/>
        <n v="1462.8"/>
        <n v="1463"/>
        <n v="1463.7"/>
        <n v="1464.48"/>
        <n v="1464.5"/>
        <n v="1464.75"/>
        <n v="1465.2"/>
        <n v="1468.16"/>
        <n v="1468.8"/>
        <n v="1469.44"/>
        <n v="1470.16"/>
        <n v="1471.86"/>
        <n v="1472.46"/>
        <n v="1473.12"/>
        <n v="1473.75"/>
        <n v="1474.2"/>
        <n v="1474.77"/>
        <n v="1475.1"/>
        <n v="1475.6"/>
        <n v="1476"/>
        <n v="1477.44"/>
        <n v="1478.4"/>
        <n v="1482"/>
        <n v="1483.5"/>
        <n v="1485.55"/>
        <n v="1486.94"/>
        <n v="1487.16"/>
        <n v="1487.2"/>
        <n v="1488"/>
        <n v="1488.96"/>
        <n v="1489.6"/>
        <n v="1489.94"/>
        <n v="1489.95"/>
        <n v="1491.1"/>
        <n v="1491.84"/>
        <n v="1492.21"/>
        <n v="1494"/>
        <n v="1495"/>
        <n v="1495.48"/>
        <n v="1495.68"/>
        <n v="1496"/>
        <n v="1497.6"/>
        <n v="1497.76"/>
        <n v="1498.14"/>
        <n v="1498.5"/>
        <n v="1499.4"/>
        <n v="1499.6"/>
        <n v="1500"/>
        <n v="1500.24"/>
        <n v="1500.72"/>
        <n v="1500.96"/>
        <n v="1501.44"/>
        <n v="1503.36"/>
        <n v="1504.5"/>
        <n v="1504.8"/>
        <n v="1505.16"/>
        <n v="1506.75"/>
        <n v="1506.96"/>
        <n v="1511.64"/>
        <n v="1512"/>
        <n v="1513.4"/>
        <n v="1514.04"/>
        <n v="1516.86"/>
        <n v="1519.04"/>
        <n v="1519.98"/>
        <n v="1520"/>
        <n v="1520.48"/>
        <n v="1522.8"/>
        <n v="1522.92"/>
        <n v="1523.08"/>
        <n v="1523.34"/>
        <n v="1524.6"/>
        <n v="1524.9"/>
        <n v="1525"/>
        <n v="1526.4"/>
        <n v="1526.85"/>
        <n v="1527.36"/>
        <n v="1528.8"/>
        <n v="1529.44"/>
        <n v="1529.58"/>
        <n v="1530.9"/>
        <n v="1531.2"/>
        <n v="1531.25"/>
        <n v="1531.4"/>
        <n v="1533.4"/>
        <n v="1533.81"/>
        <n v="1535.5"/>
        <n v="1536"/>
        <n v="1538.16"/>
        <n v="1539"/>
        <n v="1539.72"/>
        <n v="1539.9"/>
        <n v="1540"/>
        <n v="1540.08"/>
        <n v="1540.19"/>
        <n v="1541.12"/>
        <n v="1542.24"/>
        <n v="1542.42"/>
        <n v="1542.45"/>
        <n v="1544.4"/>
        <n v="1545.48"/>
        <n v="1545.84"/>
        <n v="1546.28"/>
        <n v="1546.71"/>
        <n v="1547.44"/>
        <n v="1547.7"/>
        <n v="1549.12"/>
        <n v="1550.36"/>
        <n v="1550.4"/>
        <n v="1551"/>
        <n v="1551.04"/>
        <n v="1551.42"/>
        <n v="1551.84"/>
        <n v="1552.32"/>
        <n v="1552.37"/>
        <n v="1552.5"/>
        <n v="1554"/>
        <n v="1554.34"/>
        <n v="1555.2"/>
        <n v="1555.84"/>
        <n v="1556.1"/>
        <n v="1556.52"/>
        <n v="1556.64"/>
        <n v="1558.44"/>
        <n v="1559.18"/>
        <n v="1560"/>
        <n v="1560.65"/>
        <n v="1560.9"/>
        <n v="1561.14"/>
        <n v="1562.4"/>
        <n v="1562.5"/>
        <n v="1562.88"/>
        <n v="1563.33"/>
        <n v="1564.2"/>
        <n v="1565.1"/>
        <n v="1566"/>
        <n v="1566.04"/>
        <n v="1567.02"/>
        <n v="1567.35"/>
        <n v="1567.5"/>
        <n v="1568"/>
        <n v="1568.16"/>
        <n v="1568.7"/>
        <n v="1569.6"/>
        <n v="1570.36"/>
        <n v="1570.8"/>
        <n v="1572.48"/>
        <n v="1573.25"/>
        <n v="1574.12"/>
        <n v="1574.4"/>
        <n v="1575"/>
        <n v="1576.8"/>
        <n v="1577.8"/>
        <n v="1579.5"/>
        <n v="1579.9"/>
        <n v="1580.25"/>
        <n v="1581.25"/>
        <n v="1582.24"/>
        <n v="1584"/>
        <n v="1586.25"/>
        <n v="1587"/>
        <n v="1587.6"/>
        <n v="1589.28"/>
        <n v="1589.76"/>
        <n v="1591.2"/>
        <n v="1593"/>
        <n v="1594.24"/>
        <n v="1595.88"/>
        <n v="1596"/>
        <n v="1597.05"/>
        <n v="1598"/>
        <n v="1598.4"/>
        <n v="1598.48"/>
        <n v="1599.6"/>
        <n v="1600"/>
        <n v="1600.56"/>
        <n v="1601.13"/>
        <n v="1601.6"/>
        <n v="1603.25"/>
        <n v="1603.8"/>
        <n v="1604.48"/>
        <n v="1605.12"/>
        <n v="1605.24"/>
        <n v="1605.5"/>
        <n v="1605.73"/>
        <n v="1606.5"/>
        <n v="1607.2"/>
        <n v="1607.76"/>
        <n v="1608.2"/>
        <n v="1610.4"/>
        <n v="1612.8"/>
        <n v="1613.04"/>
        <n v="1613.52"/>
        <n v="1615.68"/>
        <n v="1615.95"/>
        <n v="1617"/>
        <n v="1617.04"/>
        <n v="1618.38"/>
        <n v="1620"/>
        <n v="1620.32"/>
        <n v="1621.5"/>
        <n v="1624"/>
        <n v="1625"/>
        <n v="1625.4"/>
        <n v="1625.64"/>
        <n v="1626.2"/>
        <n v="1627.48"/>
        <n v="1628.55"/>
        <n v="1631.25"/>
        <n v="1631.52"/>
        <n v="1631.7"/>
        <n v="1632"/>
        <n v="1632.96"/>
        <n v="1633.44"/>
        <n v="1635.9"/>
        <n v="1636.8"/>
        <n v="1637.44"/>
        <n v="1637.95"/>
        <n v="1638.42"/>
        <n v="1641.6"/>
        <n v="1641.69"/>
        <n v="1642.68"/>
        <n v="1643"/>
        <n v="1643.95"/>
        <n v="1644.3"/>
        <n v="1644.96"/>
        <n v="1646.04"/>
        <n v="1646.4"/>
        <n v="1647.36"/>
        <n v="1650"/>
        <n v="1650.48"/>
        <n v="1650.72"/>
        <n v="1651.86"/>
        <n v="1652.4"/>
        <n v="1652.92"/>
        <n v="1653"/>
        <n v="1653.6"/>
        <n v="1653.75"/>
        <n v="1654.4"/>
        <n v="1656"/>
        <n v="1656.48"/>
        <n v="1658.88"/>
        <n v="1659.84"/>
        <n v="1659.96"/>
        <n v="1660.5"/>
        <n v="1661.55"/>
        <n v="1661.92"/>
        <n v="1662.08"/>
        <n v="1662.57"/>
        <n v="1663.2"/>
        <n v="1664"/>
        <n v="1664.08"/>
        <n v="1664.6"/>
        <n v="1664.64"/>
        <n v="1666.56"/>
        <n v="1666.68"/>
        <n v="1667.88"/>
        <n v="1668.7"/>
        <n v="1671.84"/>
        <n v="1672.4"/>
        <n v="1672.8"/>
        <n v="1673.88"/>
        <n v="1674"/>
        <n v="1674.4"/>
        <n v="1675.8"/>
        <n v="1676.49"/>
        <n v="1677"/>
        <n v="1677.9"/>
        <n v="1678.32"/>
        <n v="1679.23"/>
        <n v="1679.36"/>
        <n v="1679.58"/>
        <n v="1679.92"/>
        <n v="1680"/>
        <n v="1682"/>
        <n v="1682.64"/>
        <n v="1683"/>
        <n v="1684.8"/>
        <n v="1687.2"/>
        <n v="1687.32"/>
        <n v="1687.5"/>
        <n v="1687.56"/>
        <n v="1688.61"/>
        <n v="1689.48"/>
        <n v="1690"/>
        <n v="1690.5"/>
        <n v="1691.25"/>
        <n v="1691.36"/>
        <n v="1692.8"/>
        <n v="1693.12"/>
        <n v="1694.94"/>
        <n v="1695.76"/>
        <n v="1696.5"/>
        <n v="1697.4"/>
        <n v="1697.64"/>
        <n v="1697.76"/>
        <n v="1698.84"/>
        <n v="1699.83"/>
        <n v="1700.16"/>
        <n v="1701"/>
        <n v="1701.5"/>
        <n v="1701.7"/>
        <n v="1702.4"/>
        <n v="1703.52"/>
        <n v="1704.22"/>
        <n v="1704.96"/>
        <n v="1705.2"/>
        <n v="1706.25"/>
        <n v="1707.16"/>
        <n v="1707.52"/>
        <n v="1707.75"/>
        <n v="1709.12"/>
        <n v="1710"/>
        <n v="1710.72"/>
        <n v="1710.8"/>
        <n v="1713.15"/>
        <n v="1713.6"/>
        <n v="1714.02"/>
        <n v="1714.21"/>
        <n v="1714.56"/>
        <n v="1716"/>
        <n v="1716.26"/>
        <n v="1717.2"/>
        <n v="1718.75"/>
        <n v="1719.12"/>
        <n v="1721.25"/>
        <n v="1722"/>
        <n v="1722.6"/>
        <n v="1724.31"/>
        <n v="1725"/>
        <n v="1725.68"/>
        <n v="1725.84"/>
        <n v="1726.74"/>
        <n v="1726.92"/>
        <n v="1728"/>
        <n v="1729.35"/>
        <n v="1729.38"/>
        <n v="1730.56"/>
        <n v="1731.84"/>
        <n v="1733.76"/>
        <n v="1735.02"/>
        <n v="1735.68"/>
        <n v="1736"/>
        <n v="1736.04"/>
        <n v="1737.12"/>
        <n v="1737.2"/>
        <n v="1737.45"/>
        <n v="1738.8"/>
        <n v="1739.01"/>
        <n v="1739.78"/>
        <n v="1740"/>
        <n v="1740.48"/>
        <n v="1740.64"/>
        <n v="1741.35"/>
        <n v="1742.4"/>
        <n v="1744.08"/>
        <n v="1744.2"/>
        <n v="1744.96"/>
        <n v="1745.22"/>
        <n v="1745.7"/>
        <n v="1748.4"/>
        <n v="1748.76"/>
        <n v="1749"/>
        <n v="1749.06"/>
        <n v="1750"/>
        <n v="1751.22"/>
        <n v="1751.75"/>
        <n v="1752.75"/>
        <n v="1753.05"/>
        <n v="1753.57"/>
        <n v="1753.92"/>
        <n v="1753.98"/>
        <n v="1755"/>
        <n v="1756.16"/>
        <n v="1758.24"/>
        <n v="1760.15"/>
        <n v="1760.64"/>
        <n v="1760.85"/>
        <n v="1761.48"/>
        <n v="1762.56"/>
        <n v="1764"/>
        <n v="1765.96"/>
        <n v="1766.4"/>
        <n v="1766.6"/>
        <n v="1767"/>
        <n v="1768"/>
        <n v="1771.23"/>
        <n v="1771.92"/>
        <n v="1772.32"/>
        <n v="1772.84"/>
        <n v="1773.78"/>
        <n v="1774.5"/>
        <n v="1774.89"/>
        <n v="1775.04"/>
        <n v="1776.6"/>
        <n v="1777.54"/>
        <n v="1778.7"/>
        <n v="1780.2"/>
        <n v="1780.8"/>
        <n v="1781.92"/>
        <n v="1782.5"/>
        <n v="1782.96"/>
        <n v="1784.12"/>
        <n v="1784.32"/>
        <n v="1784.8"/>
        <n v="1785.6"/>
        <n v="1785.96"/>
        <n v="1786.05"/>
        <n v="1786.4"/>
        <n v="1786.84"/>
        <n v="1787.1"/>
        <n v="1788.28"/>
        <n v="1790.46"/>
        <n v="1790.88"/>
        <n v="1790.95"/>
        <n v="1791.72"/>
        <n v="1792.42"/>
        <n v="1793.34"/>
        <n v="1793.4"/>
        <n v="1795.2"/>
        <n v="1795.5"/>
        <n v="1796.34"/>
        <n v="1797.75"/>
        <n v="1798.6"/>
        <n v="1799.28"/>
        <n v="1800"/>
        <n v="1800.75"/>
        <n v="1802.35"/>
        <n v="1803.2"/>
        <n v="1804"/>
        <n v="1804.8"/>
        <n v="1805.23"/>
        <n v="1805.27"/>
        <n v="1806"/>
        <n v="1808.1"/>
        <n v="1808.8"/>
        <n v="1809.5"/>
        <n v="1809.99"/>
        <n v="1810.35"/>
        <n v="1811.04"/>
        <n v="1811.16"/>
        <n v="1811.7"/>
        <n v="1812.72"/>
        <n v="1813.66"/>
        <n v="1814.4"/>
        <n v="1815.45"/>
        <n v="1816.08"/>
        <n v="1816.32"/>
        <n v="1817"/>
        <n v="1818.88"/>
        <n v="1820.7"/>
        <n v="1821.6"/>
        <n v="1821.72"/>
        <n v="1822.5"/>
        <n v="1823.36"/>
        <n v="1824"/>
        <n v="1824.1"/>
        <n v="1825.2"/>
        <n v="1826.42"/>
        <n v="1827"/>
        <n v="1827.36"/>
        <n v="1827.84"/>
        <n v="1828.75"/>
        <n v="1830.24"/>
        <n v="1830.4"/>
        <n v="1832.22"/>
        <n v="1832.6"/>
        <n v="1833"/>
        <n v="1833.52"/>
        <n v="1834.56"/>
        <n v="1836"/>
        <n v="1837.5"/>
        <n v="1837.68"/>
        <n v="1839.64"/>
        <n v="1840.41"/>
        <n v="1841.28"/>
        <n v="1843.2"/>
        <n v="1844.64"/>
        <n v="1845.69"/>
        <n v="1845.99"/>
        <n v="1846.8"/>
        <n v="1847.05"/>
        <n v="1848"/>
        <n v="1850.74"/>
        <n v="1852.5"/>
        <n v="1853.1"/>
        <n v="1854.72"/>
        <n v="1854.84"/>
        <n v="1855.56"/>
        <n v="1856"/>
        <n v="1857.12"/>
        <n v="1858.89"/>
        <n v="1858.95"/>
        <n v="1860"/>
        <n v="1860.48"/>
        <n v="1861.2"/>
        <n v="1861.47"/>
        <n v="1862"/>
        <n v="1863"/>
        <n v="1863.54"/>
        <n v="1864.28"/>
        <n v="1864.8"/>
        <n v="1865.91"/>
        <n v="1866.2"/>
        <n v="1866.48"/>
        <n v="1867.6"/>
        <n v="1868.4"/>
        <n v="1870.5"/>
        <n v="1871.36"/>
        <n v="1872"/>
        <n v="1872.72"/>
        <n v="1872.78"/>
        <n v="1873.08"/>
        <n v="1873.92"/>
        <n v="1874.42"/>
        <n v="1875"/>
        <n v="1875.3"/>
        <n v="1875.72"/>
        <n v="1877.4"/>
        <n v="1877.76"/>
        <n v="1878.24"/>
        <n v="1879.1"/>
        <n v="1880.94"/>
        <n v="1881.6"/>
        <n v="1882.32"/>
        <n v="1883.52"/>
        <n v="1884.16"/>
        <n v="1884.96"/>
        <n v="1885.52"/>
        <n v="1887"/>
        <n v="1887.48"/>
        <n v="1887.6"/>
        <n v="1888.46"/>
        <n v="1888.92"/>
        <n v="1889.28"/>
        <n v="1890"/>
        <n v="1890.51"/>
        <n v="1893.12"/>
        <n v="1893.29"/>
        <n v="1894.2"/>
        <n v="1894.4"/>
        <n v="1894.75"/>
        <n v="1895.4"/>
        <n v="1895.81"/>
        <n v="1896.3"/>
        <n v="1899.8"/>
        <n v="1900.6"/>
        <n v="1900.8"/>
        <n v="1901.9"/>
        <n v="1903.5"/>
        <n v="1903.65"/>
        <n v="1904"/>
        <n v="1904.76"/>
        <n v="1905.88"/>
        <n v="1907.4"/>
        <n v="1908.2"/>
        <n v="1909"/>
        <n v="1909.6"/>
        <n v="1911"/>
        <n v="1911.42"/>
        <n v="1912.24"/>
        <n v="1912.68"/>
        <n v="1913.6"/>
        <n v="1915.2"/>
        <n v="1916.64"/>
        <n v="1921.67"/>
        <n v="1921.78"/>
        <n v="1921.92"/>
        <n v="1924"/>
        <n v="1925"/>
        <n v="1925.1"/>
        <n v="1925.76"/>
        <n v="1926.18"/>
        <n v="1929.84"/>
        <n v="1932"/>
        <n v="1933.15"/>
        <n v="1933.2"/>
        <n v="1933.44"/>
        <n v="1934.3"/>
        <n v="1934.5"/>
        <n v="1934.52"/>
        <n v="1934.79"/>
        <n v="1935.36"/>
        <n v="1936"/>
        <n v="1936.62"/>
        <n v="1937.15"/>
        <n v="1937.49"/>
        <n v="1937.52"/>
        <n v="1938.15"/>
        <n v="1938.3"/>
        <n v="1939.52"/>
        <n v="1940.4"/>
        <n v="1941.1"/>
        <n v="1944"/>
        <n v="1944.32"/>
        <n v="1945.35"/>
        <n v="1946.16"/>
        <n v="1946.88"/>
        <n v="1948.76"/>
        <n v="1948.8"/>
        <n v="1949.22"/>
        <n v="1949.28"/>
        <n v="1950"/>
        <n v="1950.48"/>
        <n v="1951.6"/>
        <n v="1952.16"/>
        <n v="1954.08"/>
        <n v="1954.35"/>
        <n v="1957.5"/>
        <n v="1958.71"/>
        <n v="1959.36"/>
        <n v="1960.2"/>
        <n v="1960.8"/>
        <n v="1961"/>
        <n v="1964.43"/>
        <n v="1965.54"/>
        <n v="1965.6"/>
        <n v="1967.42"/>
        <n v="1967.68"/>
        <n v="1968.75"/>
        <n v="1968.82"/>
        <n v="1969.11"/>
        <n v="1970.64"/>
        <n v="1971.2"/>
        <n v="1973.7"/>
        <n v="1974"/>
        <n v="1974.32"/>
        <n v="1974.56"/>
        <n v="1975.24"/>
        <n v="1975.68"/>
        <n v="1979.64"/>
        <n v="1980"/>
        <n v="1980.3"/>
        <n v="1982.2"/>
        <n v="1982.46"/>
        <n v="1982.5"/>
        <n v="1982.54"/>
        <n v="1982.88"/>
        <n v="1983.6"/>
        <n v="1984.4"/>
        <n v="1986.6"/>
        <n v="1987.44"/>
        <n v="1989"/>
        <n v="1989.4"/>
        <n v="1989.51"/>
        <n v="1991.04"/>
        <n v="1993.74"/>
        <n v="1994.08"/>
        <n v="1996.4"/>
        <n v="1998.64"/>
        <n v="1999.5"/>
        <n v="2000"/>
        <n v="2000.22"/>
        <n v="2000.7"/>
        <n v="2001"/>
        <n v="2003.4"/>
        <n v="2004.45"/>
        <n v="2006.4"/>
        <n v="2006.55"/>
        <n v="2007.72"/>
        <n v="2008.53"/>
        <n v="2009"/>
        <n v="2009.7"/>
        <n v="2010.19"/>
        <n v="2010.2"/>
        <n v="2011.44"/>
        <n v="2012.4"/>
        <n v="2013.76"/>
        <n v="2016"/>
        <n v="2016.3"/>
        <n v="2018.18"/>
        <n v="2018.24"/>
        <n v="2019.6"/>
        <n v="2020.2"/>
        <n v="2020.48"/>
        <n v="2021.76"/>
        <n v="2025"/>
        <n v="2025.66"/>
        <n v="2026.64"/>
        <n v="2027.52"/>
        <n v="2028"/>
        <n v="2028.6"/>
        <n v="2029.17"/>
        <n v="2030"/>
        <n v="2030.4"/>
        <n v="2030.6"/>
        <n v="2031.12"/>
        <n v="2032.03"/>
        <n v="2034.76"/>
        <n v="2034.9"/>
        <n v="2035.5"/>
        <n v="2037.32"/>
        <n v="2037.42"/>
        <n v="2037.94"/>
        <n v="2039.04"/>
        <n v="2039.44"/>
        <n v="2039.8"/>
        <n v="2040"/>
        <n v="2040.78"/>
        <n v="2041.2"/>
        <n v="2042.4"/>
        <n v="2042.88"/>
        <n v="2044.21"/>
        <n v="2044.8"/>
        <n v="2045.08"/>
        <n v="2047.5"/>
        <n v="2047.95"/>
        <n v="2048"/>
        <n v="2048.2"/>
        <n v="2048.69"/>
        <n v="2049.18"/>
        <n v="2050"/>
        <n v="2050.57"/>
        <n v="2050.88"/>
        <n v="2051.1"/>
        <n v="2051.14"/>
        <n v="2051.6"/>
        <n v="2052.16"/>
        <n v="2054.25"/>
        <n v="2055.04"/>
        <n v="2055.3"/>
        <n v="2056.32"/>
        <n v="2056.56"/>
        <n v="2058"/>
        <n v="2058.84"/>
        <n v="2059"/>
        <n v="2059.2"/>
        <n v="2060.16"/>
        <n v="2062.5"/>
        <n v="2063.1"/>
        <n v="2063.36"/>
        <n v="2065.5"/>
        <n v="2066.4"/>
        <n v="2066.82"/>
        <n v="2067"/>
        <n v="2068"/>
        <n v="2069.24"/>
        <n v="2069.41"/>
        <n v="2070"/>
        <n v="2070.6"/>
        <n v="2071.44"/>
        <n v="2072.07"/>
        <n v="2072.3"/>
        <n v="2072.7"/>
        <n v="2073.28"/>
        <n v="2073.5"/>
        <n v="2073.68"/>
        <n v="2074.8"/>
        <n v="2075.7"/>
        <n v="2079"/>
        <n v="2080"/>
        <n v="2082.78"/>
        <n v="2085.39"/>
        <n v="2086.4"/>
        <n v="2086.92"/>
        <n v="2088"/>
        <n v="2089.8"/>
        <n v="2091"/>
        <n v="2092.44"/>
        <n v="2092.5"/>
        <n v="2093.04"/>
        <n v="2093.38"/>
        <n v="2093.46"/>
        <n v="2094.38"/>
        <n v="2094.96"/>
        <n v="2096.64"/>
        <n v="2097.15"/>
        <n v="2097.6"/>
        <n v="2098.98"/>
        <n v="2099.16"/>
        <n v="2100"/>
        <n v="2101.84"/>
        <n v="2102.7"/>
        <n v="2103.75"/>
        <n v="2105.04"/>
        <n v="2106"/>
        <n v="2106.72"/>
        <n v="2108"/>
        <n v="2109.12"/>
        <n v="2111.4"/>
        <n v="2111.52"/>
        <n v="2112"/>
        <n v="2112.48"/>
        <n v="2113.44"/>
        <n v="2114.7"/>
        <n v="2115.84"/>
        <n v="2116.8"/>
        <n v="2117.5"/>
        <n v="2117.92"/>
        <n v="2118.69"/>
        <n v="2119.68"/>
        <n v="2120"/>
        <n v="2120.4"/>
        <n v="2120.58"/>
        <n v="2122.12"/>
        <n v="2123.41"/>
        <n v="2123.44"/>
        <n v="2124.24"/>
        <n v="2124.54"/>
        <n v="2125.2"/>
        <n v="2125.34"/>
        <n v="2125.76"/>
        <n v="2128"/>
        <n v="2129.54"/>
        <n v="2129.92"/>
        <n v="2132.68"/>
        <n v="2133.12"/>
        <n v="2134.08"/>
        <n v="2134.44"/>
        <n v="2134.84"/>
        <n v="2134.86"/>
        <n v="2135.9"/>
        <n v="2136"/>
        <n v="2136.24"/>
        <n v="2136.96"/>
        <n v="2137.5"/>
        <n v="2137.74"/>
        <n v="2137.85"/>
        <n v="2138.4"/>
        <n v="2138.5"/>
        <n v="2139.93"/>
        <n v="2140.16"/>
        <n v="2140.32"/>
        <n v="2141.3"/>
        <n v="2143.68"/>
        <n v="2143.75"/>
        <n v="2145.42"/>
        <n v="2146"/>
        <n v="2147"/>
        <n v="2148.9"/>
        <n v="2150.4"/>
        <n v="2150.61"/>
        <n v="2151"/>
        <n v="2151.36"/>
        <n v="2151.8"/>
        <n v="2152.08"/>
        <n v="2152.15"/>
        <n v="2152.32"/>
        <n v="2154.24"/>
        <n v="2154.6"/>
        <n v="2155.16"/>
        <n v="2156"/>
        <n v="2156.02"/>
        <n v="2156.04"/>
        <n v="2157.3"/>
        <n v="2158.83"/>
        <n v="2159.4"/>
        <n v="2159.85"/>
        <n v="2160.5"/>
        <n v="2161.08"/>
        <n v="2162.16"/>
        <n v="2162.4"/>
        <n v="2163.84"/>
        <n v="2164.32"/>
        <n v="2164.8"/>
        <n v="2164.89"/>
        <n v="2165.76"/>
        <n v="2166.45"/>
        <n v="2166.72"/>
        <n v="2167.2"/>
        <n v="2169.72"/>
        <n v="2170.35"/>
        <n v="2170.56"/>
        <n v="2170.88"/>
        <n v="2171.16"/>
        <n v="2172.6"/>
        <n v="2173.5"/>
        <n v="2173.75"/>
        <n v="2175.6"/>
        <n v="2176"/>
        <n v="2176.2"/>
        <n v="2177.28"/>
        <n v="2177.51"/>
        <n v="2178.38"/>
        <n v="2180.4"/>
        <n v="2181.15"/>
        <n v="2181.6"/>
        <n v="2185"/>
        <n v="2185.92"/>
        <n v="2186.24"/>
        <n v="2186.38"/>
        <n v="2187.5"/>
        <n v="2188.45"/>
        <n v="2189.6"/>
        <n v="2190.08"/>
        <n v="2190.3"/>
        <n v="2191.2"/>
        <n v="2195.2"/>
        <n v="2196.18"/>
        <n v="2196.48"/>
        <n v="2196.78"/>
        <n v="2197.8"/>
        <n v="2198.34"/>
        <n v="2199.12"/>
        <n v="2199.5"/>
        <n v="2199.65"/>
        <n v="2200"/>
        <n v="2200.64"/>
        <n v="2201.5"/>
        <n v="2201.6"/>
        <n v="2203.2"/>
        <n v="2204"/>
        <n v="2204.16"/>
        <n v="2205"/>
        <n v="2205.2"/>
        <n v="2205.9"/>
        <n v="2208"/>
        <n v="2208.64"/>
        <n v="2208.96"/>
        <n v="2211.25"/>
        <n v="2211.3"/>
        <n v="2212.35"/>
        <n v="2213.4"/>
        <n v="2214.45"/>
        <n v="2214.64"/>
        <n v="2216.16"/>
        <n v="2216.28"/>
        <n v="2216.76"/>
        <n v="2217.6"/>
        <n v="2219.4"/>
        <n v="2220"/>
        <n v="2220.4"/>
        <n v="2222.64"/>
        <n v="2223"/>
        <n v="2226"/>
        <n v="2227.2"/>
        <n v="2227.68"/>
        <n v="2227.94"/>
        <n v="2228.65"/>
        <n v="2229.5"/>
        <n v="2230.2"/>
        <n v="2230.4"/>
        <n v="2230.62"/>
        <n v="2230.74"/>
        <n v="2231.25"/>
        <n v="2232.36"/>
        <n v="2232.56"/>
        <n v="2233.44"/>
        <n v="2234.48"/>
        <n v="2235"/>
        <n v="2235.32"/>
        <n v="2235.54"/>
        <n v="2235.6"/>
        <n v="2236.26"/>
        <n v="2240.1"/>
        <n v="2240.96"/>
        <n v="2242.24"/>
        <n v="2244"/>
        <n v="2244.34"/>
        <n v="2245.23"/>
        <n v="2246.4"/>
        <n v="2247.21"/>
        <n v="2247.75"/>
        <n v="2248.95"/>
        <n v="2249.1"/>
        <n v="2250"/>
        <n v="2252.25"/>
        <n v="2252.8"/>
        <n v="2253.08"/>
        <n v="2253.18"/>
        <n v="2253.3"/>
        <n v="2254.2"/>
        <n v="2256"/>
        <n v="2256.94"/>
        <n v="2257.92"/>
        <n v="2258.28"/>
        <n v="2258.85"/>
        <n v="2260.8"/>
        <n v="2261"/>
        <n v="2262"/>
        <n v="2263.8"/>
        <n v="2264.4"/>
        <n v="2267.28"/>
        <n v="2268"/>
        <n v="2269.35"/>
        <n v="2270.1"/>
        <n v="2270.52"/>
        <n v="2271.36"/>
        <n v="2271.54"/>
        <n v="2275"/>
        <n v="2275.5"/>
        <n v="2277"/>
        <n v="2278.08"/>
        <n v="2279.2"/>
        <n v="2279.34"/>
        <n v="2279.4"/>
        <n v="2280.72"/>
        <n v="2281.6"/>
        <n v="2282.28"/>
        <n v="2284.8"/>
        <n v="2285.36"/>
        <n v="2288"/>
        <n v="2288.88"/>
        <n v="2289.6"/>
        <n v="2290.26"/>
        <n v="2291.52"/>
        <n v="2294.67"/>
        <n v="2296.32"/>
        <n v="2296.96"/>
        <n v="2297.55"/>
        <n v="2298.24"/>
        <n v="2299.5"/>
        <n v="2300.1"/>
        <n v="2300.4"/>
        <n v="2300.92"/>
        <n v="2301.12"/>
        <n v="2302.02"/>
        <n v="2302.65"/>
        <n v="2305.6"/>
        <n v="2307.36"/>
        <n v="2308.5"/>
        <n v="2308.8"/>
        <n v="2309.12"/>
        <n v="2309.58"/>
        <n v="2309.96"/>
        <n v="2310"/>
        <n v="2310.4"/>
        <n v="2310.88"/>
        <n v="2311.68"/>
        <n v="2313.22"/>
        <n v="2313.36"/>
        <n v="2314.26"/>
        <n v="2314.77"/>
        <n v="2316.6"/>
        <n v="2318.4"/>
        <n v="2318.76"/>
        <n v="2321.01"/>
        <n v="2321.42"/>
        <n v="2322"/>
        <n v="2322.03"/>
        <n v="2322.6"/>
        <n v="2323.2"/>
        <n v="2324.7"/>
        <n v="2325.6"/>
        <n v="2326.17"/>
        <n v="2328.41"/>
        <n v="2329.6"/>
        <n v="2330.58"/>
        <n v="2331"/>
        <n v="2332"/>
        <n v="2332.32"/>
        <n v="2333.25"/>
        <n v="2333.76"/>
        <n v="2334.72"/>
        <n v="2336.4"/>
        <n v="2337"/>
        <n v="2337.5"/>
        <n v="2338.56"/>
        <n v="2340"/>
        <n v="2340.48"/>
        <n v="2340.8"/>
        <n v="2341.56"/>
        <n v="2344.16"/>
        <n v="2346.84"/>
        <n v="2349"/>
        <n v="2349.06"/>
        <n v="2350"/>
        <n v="2351.44"/>
        <n v="2352"/>
        <n v="2352.48"/>
        <n v="2356.2"/>
        <n v="2357.04"/>
        <n v="2358"/>
        <n v="2358.72"/>
        <n v="2359.5"/>
        <n v="2359.8"/>
        <n v="2361.18"/>
        <n v="2361.96"/>
        <n v="2362.5"/>
        <n v="2362.83"/>
        <n v="2365.55"/>
        <n v="2366.7"/>
        <n v="2368.8"/>
        <n v="2369.3"/>
        <n v="2369.64"/>
        <n v="2370.06"/>
        <n v="2371.2"/>
        <n v="2374.05"/>
        <n v="2375"/>
        <n v="2375.1"/>
        <n v="2376"/>
        <n v="2376.99"/>
        <n v="2377.62"/>
        <n v="2379"/>
        <n v="2380.8"/>
        <n v="2381.4"/>
        <n v="2382.51"/>
        <n v="2382.8"/>
        <n v="2383.26"/>
        <n v="2383.36"/>
        <n v="2383.92"/>
        <n v="2384"/>
        <n v="2384.64"/>
        <n v="2385"/>
        <n v="2385.72"/>
        <n v="2387.86"/>
        <n v="2387.97"/>
        <n v="2389.5"/>
        <n v="2389.86"/>
        <n v="2390.2"/>
        <n v="2390.4"/>
        <n v="2392"/>
        <n v="2394"/>
        <n v="2394.76"/>
        <n v="2397"/>
        <n v="2397.6"/>
        <n v="2398.5"/>
        <n v="2399.04"/>
        <n v="2400"/>
        <n v="2400.64"/>
        <n v="2400.84"/>
        <n v="2400.96"/>
        <n v="2401.2"/>
        <n v="2401.23"/>
        <n v="2402.4"/>
        <n v="2403.12"/>
        <n v="2404.08"/>
        <n v="2406.25"/>
        <n v="2407.86"/>
        <n v="2410.8"/>
        <n v="2411.1"/>
        <n v="2412.5"/>
        <n v="2413.26"/>
        <n v="2415"/>
        <n v="2415.42"/>
        <n v="2417.58"/>
        <n v="2419.2"/>
        <n v="2420.22"/>
        <n v="2421.36"/>
        <n v="2421.76"/>
        <n v="2422.5"/>
        <n v="2423.6"/>
        <n v="2425.2"/>
        <n v="2425.5"/>
        <n v="2425.56"/>
        <n v="2426.92"/>
        <n v="2426.97"/>
        <n v="2427.6"/>
        <n v="2427.88"/>
        <n v="2430.4"/>
        <n v="2432"/>
        <n v="2433.6"/>
        <n v="2434.23"/>
        <n v="2436.72"/>
        <n v="2437.5"/>
        <n v="2440.62"/>
        <n v="2442.96"/>
        <n v="2443.5"/>
        <n v="2444"/>
        <n v="2445.3"/>
        <n v="2446.08"/>
        <n v="2448"/>
        <n v="2448.6"/>
        <n v="2449.44"/>
        <n v="2449.5"/>
        <n v="2449.7"/>
        <n v="2450"/>
        <n v="2452.1"/>
        <n v="2457"/>
        <n v="2459.6"/>
        <n v="2460"/>
        <n v="2460.92"/>
        <n v="2462.38"/>
        <n v="2462.4"/>
        <n v="2464"/>
        <n v="2464.56"/>
        <n v="2465.68"/>
        <n v="2467.53"/>
        <n v="2467.9"/>
        <n v="2468.4"/>
        <n v="2469.6"/>
        <n v="2470.44"/>
        <n v="2471.04"/>
        <n v="2471.48"/>
        <n v="2474.55"/>
        <n v="2475"/>
        <n v="2476.16"/>
        <n v="2476.8"/>
        <n v="2477.52"/>
        <n v="2478.6"/>
        <n v="2479.4"/>
        <n v="2479.68"/>
        <n v="2488.2"/>
        <n v="2489.52"/>
        <n v="2489.94"/>
        <n v="2490.75"/>
        <n v="2491"/>
        <n v="2492.8"/>
        <n v="2493.75"/>
        <n v="2494.8"/>
        <n v="2495.26"/>
        <n v="2496"/>
        <n v="2496.6"/>
        <n v="2498.12"/>
        <n v="2499"/>
        <n v="2499.64"/>
        <n v="2500"/>
        <n v="2500.4"/>
        <n v="2500.96"/>
        <n v="2503.44"/>
        <n v="2504.32"/>
        <n v="2506.14"/>
        <n v="2507"/>
        <n v="2507.96"/>
        <n v="2508"/>
        <n v="2508.6"/>
        <n v="2508.8"/>
        <n v="2509.2"/>
        <n v="2509.65"/>
        <n v="2509.85"/>
        <n v="2509.92"/>
        <n v="2510.2"/>
        <n v="2511.6"/>
        <n v="2513.7"/>
        <n v="2515.2"/>
        <n v="2515.5"/>
        <n v="2516.74"/>
        <n v="2516.85"/>
        <n v="2519.4"/>
        <n v="2520"/>
        <n v="2520.68"/>
        <n v="2520.8"/>
        <n v="2521.26"/>
        <n v="2521.55"/>
        <n v="2523.4"/>
        <n v="2525.4"/>
        <n v="2525.6"/>
        <n v="2529.26"/>
        <n v="2529.67"/>
        <n v="2531.1"/>
        <n v="2531.25"/>
        <n v="2531.34"/>
        <n v="2533.44"/>
        <n v="2533.68"/>
        <n v="2534.22"/>
        <n v="2534.4"/>
        <n v="2534.5"/>
        <n v="2534.6"/>
        <n v="2535"/>
        <n v="2535.98"/>
        <n v="2536.92"/>
        <n v="2538"/>
        <n v="2538.72"/>
        <n v="2538.9"/>
        <n v="2540.16"/>
        <n v="2545.06"/>
        <n v="2545.92"/>
        <n v="2546.1"/>
        <n v="2547.45"/>
        <n v="2548.52"/>
        <n v="2550"/>
        <n v="2552"/>
        <n v="2552.55"/>
        <n v="2553"/>
        <n v="2553.48"/>
        <n v="2553.98"/>
        <n v="2554.5"/>
        <n v="2556"/>
        <n v="2558.4"/>
        <n v="2560.25"/>
        <n v="2563.08"/>
        <n v="2563.6"/>
        <n v="2563.86"/>
        <n v="2565"/>
        <n v="2565.2"/>
        <n v="2565.81"/>
        <n v="2568.24"/>
        <n v="2569.56"/>
        <n v="2570.4"/>
        <n v="2570.7"/>
        <n v="2571.93"/>
        <n v="2572.5"/>
        <n v="2573.12"/>
        <n v="2575.8"/>
        <n v="2577.96"/>
        <n v="2578.68"/>
        <n v="2579.2"/>
        <n v="2580"/>
        <n v="2581.25"/>
        <n v="2581.72"/>
        <n v="2582.3"/>
        <n v="2583"/>
        <n v="2583.36"/>
        <n v="2583.9"/>
        <n v="2585.87"/>
        <n v="2586.88"/>
        <n v="2587.04"/>
        <n v="2587.2"/>
        <n v="2590"/>
        <n v="2590.38"/>
        <n v="2591.61"/>
        <n v="2591.82"/>
        <n v="2592"/>
        <n v="2592.84"/>
        <n v="2593.08"/>
        <n v="2593.8"/>
        <n v="2594.07"/>
        <n v="2594.4"/>
        <n v="2595.84"/>
        <n v="2597.4"/>
        <n v="2598.4"/>
        <n v="2598.96"/>
        <n v="2599"/>
        <n v="2600"/>
        <n v="2600.64"/>
        <n v="2600.91"/>
        <n v="2601"/>
        <n v="2602.53"/>
        <n v="2602.68"/>
        <n v="2604.06"/>
        <n v="2604.42"/>
        <n v="2604.96"/>
        <n v="2606.8"/>
        <n v="2608.2"/>
        <n v="2610.72"/>
        <n v="2612.5"/>
        <n v="2612.52"/>
        <n v="2613"/>
        <n v="2614.4"/>
        <n v="2615.76"/>
        <n v="2615.8"/>
        <n v="2616.12"/>
        <n v="2616.48"/>
        <n v="2616.9"/>
        <n v="2616.96"/>
        <n v="2617.38"/>
        <n v="2618.7"/>
        <n v="2618.88"/>
        <n v="2619.54"/>
        <n v="2620.72"/>
        <n v="2620.8"/>
        <n v="2624"/>
        <n v="2625"/>
        <n v="2626.56"/>
        <n v="2627.01"/>
        <n v="2627.52"/>
        <n v="2630.7"/>
        <n v="2630.88"/>
        <n v="2632"/>
        <n v="2632.5"/>
        <n v="2633.4"/>
        <n v="2634.24"/>
        <n v="2634.35"/>
        <n v="2635.68"/>
        <n v="2639"/>
        <n v="2639.52"/>
        <n v="2640"/>
        <n v="2640.46"/>
        <n v="2641.8"/>
        <n v="2643.84"/>
        <n v="2644.8"/>
        <n v="2645"/>
        <n v="2646"/>
        <n v="2646.24"/>
        <n v="2647.08"/>
        <n v="2647.92"/>
        <n v="2648.22"/>
        <n v="2648.7"/>
        <n v="2652"/>
        <n v="2653.56"/>
        <n v="2655.18"/>
        <n v="2656.8"/>
        <n v="2656.96"/>
        <n v="2657.76"/>
        <n v="2659.72"/>
        <n v="2660"/>
        <n v="2661.14"/>
        <n v="2664"/>
        <n v="2664.9"/>
        <n v="2666.16"/>
        <n v="2667.6"/>
        <n v="2668.05"/>
        <n v="2669.76"/>
        <n v="2669.94"/>
        <n v="2670.36"/>
        <n v="2671.2"/>
        <n v="2671.48"/>
        <n v="2675.2"/>
        <n v="2675.4"/>
        <n v="2676.96"/>
        <n v="2678.83"/>
        <n v="2680"/>
        <n v="2681.25"/>
        <n v="2681.28"/>
        <n v="2681.8"/>
        <n v="2682.72"/>
        <n v="2683.2"/>
        <n v="2683.45"/>
        <n v="2684.92"/>
        <n v="2685.15"/>
        <n v="2686"/>
        <n v="2686.2"/>
        <n v="2688"/>
        <n v="2690.28"/>
        <n v="2695.98"/>
        <n v="2697.3"/>
        <n v="2697.8"/>
        <n v="2698.24"/>
        <n v="2698.92"/>
        <n v="2699.84"/>
        <n v="2700"/>
        <n v="2700.88"/>
        <n v="2702.7"/>
        <n v="2702.96"/>
        <n v="2704.8"/>
        <n v="2705.04"/>
        <n v="2705.72"/>
        <n v="2706"/>
        <n v="2707.12"/>
        <n v="2707.2"/>
        <n v="2708.61"/>
        <n v="2708.64"/>
        <n v="2710.92"/>
        <n v="2713.13"/>
        <n v="2713.2"/>
        <n v="2714.25"/>
        <n v="2714.4"/>
        <n v="2715.84"/>
        <n v="2716"/>
        <n v="2716.6"/>
        <n v="2717"/>
        <n v="2717.76"/>
        <n v="2718.72"/>
        <n v="2718.9"/>
        <n v="2719.08"/>
        <n v="2721.6"/>
        <n v="2723.84"/>
        <n v="2726.88"/>
        <n v="2727.92"/>
        <n v="2728.32"/>
        <n v="2730"/>
        <n v="2730.6"/>
        <n v="2731.04"/>
        <n v="2736"/>
        <n v="2737.14"/>
        <n v="2737.8"/>
        <n v="2738.61"/>
        <n v="2739.21"/>
        <n v="2742.75"/>
        <n v="2744.74"/>
        <n v="2747"/>
        <n v="2748.9"/>
        <n v="2749.5"/>
        <n v="2750"/>
        <n v="2750.28"/>
        <n v="2751"/>
        <n v="2751.84"/>
        <n v="2754"/>
        <n v="2755.61"/>
        <n v="2756.25"/>
        <n v="2756.74"/>
        <n v="2757.06"/>
        <n v="2758.08"/>
        <n v="2759.35"/>
        <n v="2759.4"/>
        <n v="2760"/>
        <n v="2760.12"/>
        <n v="2760.24"/>
        <n v="2761.2"/>
        <n v="2761.92"/>
        <n v="2763.18"/>
        <n v="2767.36"/>
        <n v="2769"/>
        <n v="2769.2"/>
        <n v="2770.95"/>
        <n v="2771.6"/>
        <n v="2772.42"/>
        <n v="2773.44"/>
        <n v="2773.8"/>
        <n v="2777.5"/>
        <n v="2778.3"/>
        <n v="2779.32"/>
        <n v="2779.5"/>
        <n v="2779.92"/>
        <n v="2780.05"/>
        <n v="2780.18"/>
        <n v="2781.54"/>
        <n v="2781.6"/>
        <n v="2782.56"/>
        <n v="2784"/>
        <n v="2784.6"/>
        <n v="2785.54"/>
        <n v="2785.86"/>
        <n v="2786.4"/>
        <n v="2786.68"/>
        <n v="2787.84"/>
        <n v="2789.64"/>
        <n v="2791.28"/>
        <n v="2791.74"/>
        <n v="2793"/>
        <n v="2794.15"/>
        <n v="2794.96"/>
        <n v="2795.52"/>
        <n v="2797.34"/>
        <n v="2798.25"/>
        <n v="2798.5"/>
        <n v="2798.64"/>
        <n v="2798.88"/>
        <n v="2799.36"/>
        <n v="2799.42"/>
        <n v="2799.9"/>
        <n v="2800"/>
        <n v="2803.68"/>
        <n v="2804.76"/>
        <n v="2804.88"/>
        <n v="2805"/>
        <n v="2805.75"/>
        <n v="2806.02"/>
        <n v="2806.04"/>
        <n v="2807.04"/>
        <n v="2807.2"/>
        <n v="2808"/>
        <n v="2808.96"/>
        <n v="2809.17"/>
        <n v="2811.6"/>
        <n v="2812.32"/>
        <n v="2812.5"/>
        <n v="2813.7"/>
        <n v="2814.24"/>
        <n v="2814.83"/>
        <n v="2815.2"/>
        <n v="2816"/>
        <n v="2816.1"/>
        <n v="2816.44"/>
        <n v="2819.08"/>
        <n v="2820"/>
        <n v="2820.48"/>
        <n v="2821"/>
        <n v="2822.4"/>
        <n v="2824.92"/>
        <n v="2825.68"/>
        <n v="2826.24"/>
        <n v="2829.06"/>
        <n v="2830.24"/>
        <n v="2831.76"/>
        <n v="2832"/>
        <n v="2832.2"/>
        <n v="2832.69"/>
        <n v="2833.05"/>
        <n v="2835"/>
        <n v="2835.56"/>
        <n v="2837.12"/>
        <n v="2838"/>
        <n v="2839.68"/>
        <n v="2840.04"/>
        <n v="2840.84"/>
        <n v="2841.15"/>
        <n v="2841.3"/>
        <n v="2841.6"/>
        <n v="2842.14"/>
        <n v="2843.75"/>
        <n v="2844.27"/>
        <n v="2844.45"/>
        <n v="2845.57"/>
        <n v="2846.48"/>
        <n v="2847.89"/>
        <n v="2848.32"/>
        <n v="2848.56"/>
        <n v="2848.68"/>
        <n v="2849.28"/>
        <n v="2850"/>
        <n v="2851.2"/>
        <n v="2852"/>
        <n v="2853.76"/>
        <n v="2853.84"/>
        <n v="2854.25"/>
        <n v="2855.6"/>
        <n v="2856"/>
        <n v="2856.7"/>
        <n v="2857.6"/>
        <n v="2857.68"/>
        <n v="2858.24"/>
        <n v="2860"/>
        <n v="2862"/>
        <n v="2862.08"/>
        <n v="2862.12"/>
        <n v="2862.72"/>
        <n v="2864.16"/>
        <n v="2864.4"/>
        <n v="2864.88"/>
        <n v="2866.24"/>
        <n v="2866.5"/>
        <n v="2867.04"/>
        <n v="2872.8"/>
        <n v="2873.69"/>
        <n v="2874.52"/>
        <n v="2876.4"/>
        <n v="2878.61"/>
        <n v="2879.2"/>
        <n v="2880"/>
        <n v="2882.04"/>
        <n v="2882.88"/>
        <n v="2886.1"/>
        <n v="2886.4"/>
        <n v="2886.66"/>
        <n v="2887.5"/>
        <n v="2888.5"/>
        <n v="2888.55"/>
        <n v="2888.6"/>
        <n v="2891"/>
        <n v="2892.96"/>
        <n v="2893.32"/>
        <n v="2893.8"/>
        <n v="2894.76"/>
        <n v="2897.1"/>
        <n v="2897.5"/>
        <n v="2897.88"/>
        <n v="2898"/>
        <n v="2898.84"/>
        <n v="2900"/>
        <n v="2901.22"/>
        <n v="2902.9"/>
        <n v="2903.04"/>
        <n v="2903.46"/>
        <n v="2904.72"/>
        <n v="2905.5"/>
        <n v="2906.28"/>
        <n v="2907.52"/>
        <n v="2909.04"/>
        <n v="2910.6"/>
        <n v="2911.18"/>
        <n v="2914"/>
        <n v="2914.12"/>
        <n v="2914.56"/>
        <n v="2914.86"/>
        <n v="2915.5"/>
        <n v="2917.2"/>
        <n v="2917.55"/>
        <n v="2917.76"/>
        <n v="2918.4"/>
        <n v="2918.52"/>
        <n v="2918.56"/>
        <n v="2918.7"/>
        <n v="2920.32"/>
        <n v="2921.05"/>
        <n v="2921.52"/>
        <n v="2923"/>
        <n v="2925"/>
        <n v="2926.4"/>
        <n v="2926.56"/>
        <n v="2930.4"/>
        <n v="2932.5"/>
        <n v="2932.8"/>
        <n v="2937.5"/>
        <n v="2937.6"/>
        <n v="2938"/>
        <n v="2939.91"/>
        <n v="2940"/>
        <n v="2940.3"/>
        <n v="2940.52"/>
        <n v="2941.26"/>
        <n v="2941.9"/>
        <n v="2943"/>
        <n v="2944.08"/>
        <n v="2944.46"/>
        <n v="2944.62"/>
        <n v="2946.86"/>
        <n v="2946.9"/>
        <n v="2948.4"/>
        <n v="2951.13"/>
        <n v="2952.18"/>
        <n v="2955.04"/>
        <n v="2955.36"/>
        <n v="2955.96"/>
        <n v="2956.8"/>
        <n v="2959.74"/>
        <n v="2961"/>
        <n v="2968"/>
        <n v="2970"/>
        <n v="2972.75"/>
        <n v="2973.88"/>
        <n v="2975"/>
        <n v="2975.28"/>
        <n v="2975.6"/>
        <n v="2976"/>
        <n v="2977.24"/>
        <n v="2978.56"/>
        <n v="2979.06"/>
        <n v="2981.46"/>
        <n v="2984.97"/>
        <n v="2985.92"/>
        <n v="2987.92"/>
        <n v="2989"/>
        <n v="2989.98"/>
        <n v="2990.13"/>
        <n v="2990.22"/>
        <n v="2991.55"/>
        <n v="2992"/>
        <n v="2992.8"/>
        <n v="2995.2"/>
        <n v="2997"/>
        <n v="2997.54"/>
        <n v="2998.8"/>
        <n v="2999.2"/>
        <n v="2999.25"/>
        <n v="3000"/>
        <n v="3000.48"/>
        <n v="3001.2"/>
        <n v="3001.5"/>
        <n v="3001.6"/>
        <n v="3002.88"/>
        <n v="3005.1"/>
        <n v="3006.64"/>
        <n v="3010"/>
        <n v="3010.56"/>
        <n v="3012.58"/>
        <n v="3013.92"/>
        <n v="3015.5"/>
        <n v="3015.68"/>
        <n v="3016.02"/>
        <n v="3016.65"/>
        <n v="3017.6"/>
        <n v="3019.2"/>
        <n v="3023.28"/>
        <n v="3023.79"/>
        <n v="3024"/>
        <n v="3025"/>
        <n v="3026.33"/>
        <n v="3027.36"/>
        <n v="3027.7"/>
        <n v="3029.4"/>
        <n v="3030.72"/>
        <n v="3032.64"/>
        <n v="3036.88"/>
        <n v="3037.5"/>
        <n v="3039.96"/>
        <n v="3040.1"/>
        <n v="3041.28"/>
        <n v="3041.5"/>
        <n v="3042"/>
        <n v="3044.25"/>
        <n v="3044.8"/>
        <n v="3045"/>
        <n v="3045.12"/>
        <n v="3045.35"/>
        <n v="3046.95"/>
        <n v="3048.03"/>
        <n v="3049.2"/>
        <n v="3049.8"/>
        <n v="3050.64"/>
        <n v="3051.18"/>
        <n v="3052.5"/>
        <n v="3052.56"/>
        <n v="3053.68"/>
        <n v="3054.39"/>
        <n v="3055"/>
        <n v="3055.15"/>
        <n v="3057.3"/>
        <n v="3058.56"/>
        <n v="3059.7"/>
        <n v="3061.8"/>
        <n v="3062.04"/>
        <n v="3062.4"/>
        <n v="3062.5"/>
        <n v="3063.06"/>
        <n v="3064.32"/>
        <n v="3064.4"/>
        <n v="3065.44"/>
        <n v="3066"/>
        <n v="3066.12"/>
        <n v="3066.75"/>
        <n v="3068.16"/>
        <n v="3069"/>
        <n v="3069.36"/>
        <n v="3070.08"/>
        <n v="3071.88"/>
        <n v="3072"/>
        <n v="3073.26"/>
        <n v="3074"/>
        <n v="3076.32"/>
        <n v="3077"/>
        <n v="3077.1"/>
        <n v="3078"/>
        <n v="3078.03"/>
        <n v="3079.44"/>
        <n v="3080"/>
        <n v="3081.12"/>
        <n v="3081.32"/>
        <n v="3081.54"/>
        <n v="3083.96"/>
        <n v="3088.8"/>
        <n v="3088.84"/>
        <n v="3090.78"/>
        <n v="3091.2"/>
        <n v="3091.6"/>
        <n v="3091.66"/>
        <n v="3092.88"/>
        <n v="3093.04"/>
        <n v="3093.75"/>
        <n v="3094.65"/>
        <n v="3095.04"/>
        <n v="3096"/>
        <n v="3096.72"/>
        <n v="3100"/>
        <n v="3100.68"/>
        <n v="3100.8"/>
        <n v="3102"/>
        <n v="3102.84"/>
        <n v="3103.68"/>
        <n v="3104.64"/>
        <n v="3105"/>
        <n v="3105.9"/>
        <n v="3109.05"/>
        <n v="3111.68"/>
        <n v="3112.83"/>
        <n v="3114.28"/>
        <n v="3115.2"/>
        <n v="3116.4"/>
        <n v="3118.05"/>
        <n v="3120.8"/>
        <n v="3121.2"/>
        <n v="3125"/>
        <n v="3131.58"/>
        <n v="3132"/>
        <n v="3133.44"/>
        <n v="3133.52"/>
        <n v="3135.99"/>
        <n v="3136"/>
        <n v="3136.12"/>
        <n v="3138.8"/>
        <n v="3139.08"/>
        <n v="3139.56"/>
        <n v="3141.6"/>
        <n v="3143.52"/>
        <n v="3144.96"/>
        <n v="3145.52"/>
        <n v="3146.85"/>
        <n v="3147.12"/>
        <n v="3150"/>
        <n v="3150.85"/>
        <n v="3151.29"/>
        <n v="3153.15"/>
        <n v="3154.56"/>
        <n v="3155.6"/>
        <n v="3157.44"/>
        <n v="3158.35"/>
        <n v="3158.4"/>
        <n v="3159.45"/>
        <n v="3159.52"/>
        <n v="3165.2"/>
        <n v="3165.72"/>
        <n v="3167.1"/>
        <n v="3168"/>
        <n v="3172.5"/>
        <n v="3172.75"/>
        <n v="3173.04"/>
        <n v="3174.92"/>
        <n v="3175.2"/>
        <n v="3177.3"/>
        <n v="3179.52"/>
        <n v="3181.36"/>
        <n v="3181.6"/>
        <n v="3182.12"/>
        <n v="3182.4"/>
        <n v="3182.74"/>
        <n v="3183.04"/>
        <n v="3185.7"/>
        <n v="3186.52"/>
        <n v="3187.2"/>
        <n v="3187.8"/>
        <n v="3188.01"/>
        <n v="3188.48"/>
        <n v="3189.77"/>
        <n v="3189.9"/>
        <n v="3190"/>
        <n v="3192"/>
        <n v="3194.1"/>
        <n v="3194.31"/>
        <n v="3196.8"/>
        <n v="3197.25"/>
        <n v="3198"/>
        <n v="3198.72"/>
        <n v="3200"/>
        <n v="3201.24"/>
        <n v="3202.5"/>
        <n v="3202.64"/>
        <n v="3203.2"/>
        <n v="3205.28"/>
        <n v="3206.25"/>
        <n v="3206.88"/>
        <n v="3207.05"/>
        <n v="3207.12"/>
        <n v="3207.75"/>
        <n v="3208.41"/>
        <n v="3211.98"/>
        <n v="3214.4"/>
        <n v="3214.8"/>
        <n v="3215.52"/>
        <n v="3217.86"/>
        <n v="3219.75"/>
        <n v="3220.5"/>
        <n v="3221.64"/>
        <n v="3222.4"/>
        <n v="3224"/>
        <n v="3224.65"/>
        <n v="3225.24"/>
        <n v="3225.6"/>
        <n v="3228.16"/>
        <n v="3228.48"/>
        <n v="3229.2"/>
        <n v="3231.8"/>
        <n v="3231.9"/>
        <n v="3232.32"/>
        <n v="3233.34"/>
        <n v="3234.06"/>
        <n v="3235.44"/>
        <n v="3235.65"/>
        <n v="3238.4"/>
        <n v="3240"/>
        <n v="3242.16"/>
        <n v="3243.24"/>
        <n v="3243.92"/>
        <n v="3244.8"/>
        <n v="3246.48"/>
        <n v="3246.76"/>
        <n v="3247.2"/>
        <n v="3247.23"/>
        <n v="3248"/>
        <n v="3250"/>
        <n v="3252"/>
        <n v="3254.04"/>
        <n v="3254.13"/>
        <n v="3256.11"/>
        <n v="3256.2"/>
        <n v="3257.8"/>
        <n v="3258.5"/>
        <n v="3258.9"/>
        <n v="3259.2"/>
        <n v="3261.12"/>
        <n v="3261.44"/>
        <n v="3261.96"/>
        <n v="3264"/>
        <n v="3265.92"/>
        <n v="3266"/>
        <n v="3267.57"/>
        <n v="3267.84"/>
        <n v="3269.32"/>
        <n v="3269.7"/>
        <n v="3272.28"/>
        <n v="3272.4"/>
        <n v="3272.5"/>
        <n v="3275.2"/>
        <n v="3275.22"/>
        <n v="3276"/>
        <n v="3276.84"/>
        <n v="3280.42"/>
        <n v="3280.5"/>
        <n v="3281.04"/>
        <n v="3281.25"/>
        <n v="3281.64"/>
        <n v="3282.24"/>
        <n v="3283.2"/>
        <n v="3283.38"/>
        <n v="3284.4"/>
        <n v="3286.92"/>
        <n v="3288.48"/>
        <n v="3292.2"/>
        <n v="3292.8"/>
        <n v="3294.72"/>
        <n v="3295.5"/>
        <n v="3298.68"/>
        <n v="3299.87"/>
        <n v="3300"/>
        <n v="3300.96"/>
        <n v="3301.2"/>
        <n v="3302.4"/>
        <n v="3303.3"/>
        <n v="3303.63"/>
        <n v="3303.78"/>
        <n v="3304.8"/>
        <n v="3305.64"/>
        <n v="3307.5"/>
        <n v="3307.92"/>
        <n v="3310.56"/>
        <n v="3311"/>
        <n v="3312.96"/>
        <n v="3313.38"/>
        <n v="3314.09"/>
        <n v="3314.62"/>
        <n v="3314.7"/>
        <n v="3314.83"/>
        <n v="3315.2"/>
        <n v="3315.68"/>
        <n v="3316.32"/>
        <n v="3320.1"/>
        <n v="3323.2"/>
        <n v="3323.67"/>
        <n v="3324.16"/>
        <n v="3325.14"/>
        <n v="3325.68"/>
        <n v="3326.05"/>
        <n v="3326.4"/>
        <n v="3329.48"/>
        <n v="3330"/>
        <n v="3331.64"/>
        <n v="3332.64"/>
        <n v="3333.96"/>
        <n v="3334.5"/>
        <n v="3335"/>
        <n v="3335.64"/>
        <n v="3337.88"/>
        <n v="3339.6"/>
        <n v="3340.8"/>
        <n v="3341.1"/>
        <n v="3341.52"/>
        <n v="3341.7"/>
        <n v="3348.54"/>
        <n v="3348.66"/>
        <n v="3349.5"/>
        <n v="3351.04"/>
        <n v="3351.6"/>
        <n v="3352.8"/>
        <n v="3353.4"/>
        <n v="3354"/>
        <n v="3354.78"/>
        <n v="3355.03"/>
        <n v="3355.44"/>
        <n v="3357.2"/>
        <n v="3357.9"/>
        <n v="3358.08"/>
        <n v="3359.2"/>
        <n v="3359.88"/>
        <n v="3360"/>
        <n v="3361.6"/>
        <n v="3368.75"/>
        <n v="3368.96"/>
        <n v="3369.6"/>
        <n v="3371.2"/>
        <n v="3371.55"/>
        <n v="3372.72"/>
        <n v="3373.65"/>
        <n v="3375"/>
        <n v="3375.12"/>
        <n v="3377.92"/>
        <n v="3381"/>
        <n v="3385.2"/>
        <n v="3386.35"/>
        <n v="3386.6"/>
        <n v="3386.88"/>
        <n v="3390"/>
        <n v="3390.75"/>
        <n v="3391.52"/>
        <n v="3392.73"/>
        <n v="3393"/>
        <n v="3398.64"/>
        <n v="3400"/>
        <n v="3400.32"/>
        <n v="3402"/>
        <n v="3405.6"/>
        <n v="3407.25"/>
        <n v="3408"/>
        <n v="3410.55"/>
        <n v="3412.5"/>
        <n v="3413.25"/>
        <n v="3415.5"/>
        <n v="3417.44"/>
        <n v="3418.5"/>
        <n v="3418.8"/>
        <n v="3419.1"/>
        <n v="3420"/>
        <n v="3422"/>
        <n v="3425"/>
        <n v="3425.1"/>
        <n v="3425.4"/>
        <n v="3426.84"/>
        <n v="3427.2"/>
        <n v="3429.12"/>
        <n v="3429.25"/>
        <n v="3429.9"/>
        <n v="3431.7"/>
        <n v="3432"/>
        <n v="3433.32"/>
        <n v="3434.4"/>
        <n v="3435.7"/>
        <n v="3437.5"/>
        <n v="3438.5"/>
        <n v="3439"/>
        <n v="3442.5"/>
        <n v="3442.88"/>
        <n v="3446.07"/>
        <n v="3446.5"/>
        <n v="3447.45"/>
        <n v="3449.6"/>
        <n v="3451.68"/>
        <n v="3451.84"/>
        <n v="3453.45"/>
        <n v="3453.82"/>
        <n v="3454.01"/>
        <n v="3456"/>
        <n v="3456.54"/>
        <n v="3456.8"/>
        <n v="3456.81"/>
        <n v="3456.9"/>
        <n v="3459.84"/>
        <n v="3460.05"/>
        <n v="3462.12"/>
        <n v="3462.75"/>
        <n v="3463.2"/>
        <n v="3468.4"/>
        <n v="3469.2"/>
        <n v="3470.48"/>
        <n v="3470.72"/>
        <n v="3471.39"/>
        <n v="3475.16"/>
        <n v="3475.2"/>
        <n v="3475.98"/>
        <n v="3477"/>
        <n v="3477.97"/>
        <n v="3478.2"/>
        <n v="3479"/>
        <n v="3479.85"/>
        <n v="3481.92"/>
        <n v="3483"/>
        <n v="3483.9"/>
        <n v="3484.8"/>
        <n v="3485.28"/>
        <n v="3487.4"/>
        <n v="3488.4"/>
        <n v="3493.5"/>
        <n v="3495.24"/>
        <n v="3496.5"/>
        <n v="3498"/>
        <n v="3498.6"/>
        <n v="3500"/>
        <n v="3500.56"/>
        <n v="3500.64"/>
        <n v="3501.52"/>
        <n v="3503.36"/>
        <n v="3505.95"/>
        <n v="3506.49"/>
        <n v="3507.84"/>
        <n v="3510"/>
        <n v="3512.32"/>
        <n v="3512.88"/>
        <n v="3513.6"/>
        <n v="3515.2"/>
        <n v="3516.24"/>
        <n v="3517.5"/>
        <n v="3519.18"/>
        <n v="3520.8"/>
        <n v="3521.7"/>
        <n v="3523.5"/>
        <n v="3525.21"/>
        <n v="3528.2"/>
        <n v="3528.72"/>
        <n v="3529.44"/>
        <n v="3530.45"/>
        <n v="3532.2"/>
        <n v="3532.88"/>
        <n v="3534.3"/>
        <n v="3534.64"/>
        <n v="3535.56"/>
        <n v="3536.28"/>
        <n v="3536.46"/>
        <n v="3536.48"/>
        <n v="3537.6"/>
        <n v="3538.08"/>
        <n v="3539.16"/>
        <n v="3540"/>
        <n v="3542"/>
        <n v="3543.75"/>
        <n v="3544.32"/>
        <n v="3545.52"/>
        <n v="3545.64"/>
        <n v="3546.4"/>
        <n v="3547.56"/>
        <n v="3548.58"/>
        <n v="3549.96"/>
        <n v="3553.2"/>
        <n v="3553.95"/>
        <n v="3556.8"/>
        <n v="3557.4"/>
        <n v="3560.04"/>
        <n v="3562.08"/>
        <n v="3562.5"/>
        <n v="3563.37"/>
        <n v="3564"/>
        <n v="3567.2"/>
        <n v="3570"/>
        <n v="3571.2"/>
        <n v="3571.92"/>
        <n v="3572.8"/>
        <n v="3573.57"/>
        <n v="3576"/>
        <n v="3576.3"/>
        <n v="3576.96"/>
        <n v="3578.46"/>
        <n v="3580.2"/>
        <n v="3581.1"/>
        <n v="3584.84"/>
        <n v="3587.32"/>
        <n v="3588.48"/>
        <n v="3589.56"/>
        <n v="3589.74"/>
        <n v="3589.95"/>
        <n v="3590.3"/>
        <n v="3590.4"/>
        <n v="3590.74"/>
        <n v="3591"/>
        <n v="3591.04"/>
        <n v="3592.68"/>
        <n v="3593.1"/>
        <n v="3593.52"/>
        <n v="3594.15"/>
        <n v="3595.52"/>
        <n v="3598.4"/>
        <n v="3598.56"/>
        <n v="3600"/>
        <n v="3602.5"/>
        <n v="3603.6"/>
        <n v="3604.48"/>
        <n v="3609.6"/>
        <n v="3610.54"/>
        <n v="3611.48"/>
        <n v="3611.95"/>
        <n v="3612.42"/>
        <n v="3612.48"/>
        <n v="3615.32"/>
        <n v="3616.2"/>
        <n v="3616.65"/>
        <n v="3618.45"/>
        <n v="3619.2"/>
        <n v="3621"/>
        <n v="3621.42"/>
        <n v="3625.58"/>
        <n v="3625.76"/>
        <n v="3627.32"/>
        <n v="3628.4"/>
        <n v="3628.5"/>
        <n v="3628.8"/>
        <n v="3630"/>
        <n v="3636.6"/>
        <n v="3638.25"/>
        <n v="3638.34"/>
        <n v="3639.68"/>
        <n v="3640.78"/>
        <n v="3643.2"/>
        <n v="3645"/>
        <n v="3645.6"/>
        <n v="3646.4"/>
        <n v="3648"/>
        <n v="3650"/>
        <n v="3650.4"/>
        <n v="3654"/>
        <n v="3655.68"/>
        <n v="3656.25"/>
        <n v="3657"/>
        <n v="3659.04"/>
        <n v="3659.76"/>
        <n v="3660.16"/>
        <n v="3660.8"/>
        <n v="3661.77"/>
        <n v="3663.44"/>
        <n v="3666"/>
        <n v="3666.85"/>
        <n v="3668.5"/>
        <n v="3669.12"/>
        <n v="3670.8"/>
        <n v="3672.9"/>
        <n v="3675"/>
        <n v="3678.4"/>
        <n v="3679.16"/>
        <n v="3679.65"/>
        <n v="3681.6"/>
        <n v="3684.8"/>
        <n v="3685.5"/>
        <n v="3687.25"/>
        <n v="3689.28"/>
        <n v="3696"/>
        <n v="3696.55"/>
        <n v="3698.92"/>
        <n v="3700"/>
        <n v="3701.25"/>
        <n v="3704.4"/>
        <n v="3704.75"/>
        <n v="3705"/>
        <n v="3709.44"/>
        <n v="3710"/>
        <n v="3710.36"/>
        <n v="3712"/>
        <n v="3712.28"/>
        <n v="3712.5"/>
        <n v="3717.12"/>
        <n v="3718"/>
        <n v="3718.68"/>
        <n v="3719.04"/>
        <n v="3720"/>
        <n v="3720.6"/>
        <n v="3720.75"/>
        <n v="3720.99"/>
        <n v="3722.32"/>
        <n v="3722.4"/>
        <n v="3723.51"/>
        <n v="3726"/>
        <n v="3726.06"/>
        <n v="3727.08"/>
        <n v="3729.92"/>
        <n v="3730.56"/>
        <n v="3731.75"/>
        <n v="3734.04"/>
        <n v="3735.2"/>
        <n v="3739.96"/>
        <n v="3742.2"/>
        <n v="3742.92"/>
        <n v="3744"/>
        <n v="3744.14"/>
        <n v="3747.09"/>
        <n v="3748.16"/>
        <n v="3748.5"/>
        <n v="3748.8"/>
        <n v="3749.22"/>
        <n v="3749.46"/>
        <n v="3750"/>
        <n v="3756.06"/>
        <n v="3756.24"/>
        <n v="3757.32"/>
        <n v="3758.3"/>
        <n v="3758.7"/>
        <n v="3759.28"/>
        <n v="3760.35"/>
        <n v="3763.2"/>
        <n v="3764.64"/>
        <n v="3765.44"/>
        <n v="3765.65"/>
        <n v="3769.92"/>
        <n v="3772.08"/>
        <n v="3774.05"/>
        <n v="3775.68"/>
        <n v="3775.8"/>
        <n v="3779.27"/>
        <n v="3780"/>
        <n v="3780.13"/>
        <n v="3781.25"/>
        <n v="3782.9"/>
        <n v="3784"/>
        <n v="3786.72"/>
        <n v="3786.75"/>
        <n v="3788.56"/>
        <n v="3789.14"/>
        <n v="3791.34"/>
        <n v="3792.6"/>
        <n v="3794.4"/>
        <n v="3795"/>
        <n v="3796"/>
        <n v="3798.24"/>
        <n v="3800"/>
        <n v="3807"/>
        <n v="3810.24"/>
        <n v="3811.5"/>
        <n v="3811.86"/>
        <n v="3812.48"/>
        <n v="3812.64"/>
        <n v="3814.2"/>
        <n v="3814.8"/>
        <n v="3815"/>
        <n v="3818.88"/>
        <n v="3819.2"/>
        <n v="3821.04"/>
        <n v="3821.57"/>
        <n v="3822"/>
        <n v="3824.7"/>
        <n v="3825.92"/>
        <n v="3830.4"/>
        <n v="3831.75"/>
        <n v="3832.85"/>
        <n v="3833.2"/>
        <n v="3834.32"/>
        <n v="3834.54"/>
        <n v="3836.25"/>
        <n v="3839.4"/>
        <n v="3839.85"/>
        <n v="3840"/>
        <n v="3843.84"/>
        <n v="3847.5"/>
        <n v="3848.46"/>
        <n v="3849.12"/>
        <n v="3850"/>
        <n v="3854.34"/>
        <n v="3857"/>
        <n v="3858.4"/>
        <n v="3859.24"/>
        <n v="3861"/>
        <n v="3864"/>
        <n v="3865.7"/>
        <n v="3868.8"/>
        <n v="3869.04"/>
        <n v="3872.05"/>
        <n v="3872.8"/>
        <n v="3872.96"/>
        <n v="3873.45"/>
        <n v="3875.04"/>
        <n v="3876.6"/>
        <n v="3877.5"/>
        <n v="3879.6"/>
        <n v="3880.56"/>
        <n v="3880.8"/>
        <n v="3881.25"/>
        <n v="3886.08"/>
        <n v="3886.54"/>
        <n v="3889.62"/>
        <n v="3890.46"/>
        <n v="3892.07"/>
        <n v="3892.54"/>
        <n v="3898.44"/>
        <n v="3900"/>
        <n v="3902.88"/>
        <n v="3903.9"/>
        <n v="3906"/>
        <n v="3907.75"/>
        <n v="3908.52"/>
        <n v="3910"/>
        <n v="3910.68"/>
        <n v="3910.92"/>
        <n v="3912.1"/>
        <n v="3916.8"/>
        <n v="3917.76"/>
        <n v="3919.5"/>
        <n v="3920.8"/>
        <n v="3921.6"/>
        <n v="3925.44"/>
        <n v="3927.68"/>
        <n v="3928.05"/>
        <n v="3928.86"/>
        <n v="3929.2"/>
        <n v="3929.85"/>
        <n v="3931.2"/>
        <n v="3933.6"/>
        <n v="3934.5"/>
        <n v="3934.84"/>
        <n v="3936"/>
        <n v="3936.24"/>
        <n v="3937.5"/>
        <n v="3938.22"/>
        <n v="3942.4"/>
        <n v="3944"/>
        <n v="3946.32"/>
        <n v="3948.5"/>
        <n v="3950.1"/>
        <n v="3952.8"/>
        <n v="3957.6"/>
        <n v="3959.01"/>
        <n v="3960"/>
        <n v="3960.32"/>
        <n v="3960.6"/>
        <n v="3961.16"/>
        <n v="3962.7"/>
        <n v="3962.88"/>
        <n v="3965"/>
        <n v="3965.52"/>
        <n v="3969"/>
        <n v="3969.84"/>
        <n v="3971.5"/>
        <n v="3973.41"/>
        <n v="3976.64"/>
        <n v="3977.5"/>
        <n v="3981.25"/>
        <n v="3982.5"/>
        <n v="3984.12"/>
        <n v="3984.66"/>
        <n v="3987.5"/>
        <n v="3991.68"/>
        <n v="3993"/>
        <n v="3993.5"/>
        <n v="3997.5"/>
        <n v="3999.43"/>
        <n v="4000"/>
        <n v="4001.6"/>
        <n v="4003.84"/>
        <n v="4006.8"/>
        <n v="4010.04"/>
        <n v="4010.51"/>
        <n v="4012.8"/>
        <n v="4013.1"/>
        <n v="4014.72"/>
        <n v="4017.18"/>
        <n v="4018"/>
        <n v="4018.5"/>
        <n v="4018.68"/>
        <n v="4019.4"/>
        <n v="4021.92"/>
        <n v="4022.88"/>
        <n v="4023"/>
        <n v="4024.32"/>
        <n v="4026.88"/>
        <n v="4027.47"/>
        <n v="4029.48"/>
        <n v="4030"/>
        <n v="4030.25"/>
        <n v="4032"/>
        <n v="4032.6"/>
        <n v="4033"/>
        <n v="4035.15"/>
        <n v="4036.48"/>
        <n v="4039.2"/>
        <n v="4042.5"/>
        <n v="4043.52"/>
        <n v="4047.4"/>
        <n v="4048"/>
        <n v="4048.2"/>
        <n v="4048.38"/>
        <n v="4049.76"/>
        <n v="4050"/>
        <n v="4050.8"/>
        <n v="4054.05"/>
        <n v="4054.5"/>
        <n v="4055.36"/>
        <n v="4056.25"/>
        <n v="4057.05"/>
        <n v="4057.56"/>
        <n v="4060.8"/>
        <n v="4062.24"/>
        <n v="4062.5"/>
        <n v="4063.5"/>
        <n v="4069.8"/>
        <n v="4073.4"/>
        <n v="4075"/>
        <n v="4075.92"/>
        <n v="4076.8"/>
        <n v="4077.45"/>
        <n v="4079.6"/>
        <n v="4083.2"/>
        <n v="4087.26"/>
        <n v="4087.59"/>
        <n v="4088.7"/>
        <n v="4089"/>
        <n v="4089.8"/>
        <n v="4090.32"/>
        <n v="4093.44"/>
        <n v="4095.9"/>
        <n v="4100.8"/>
        <n v="4106.88"/>
        <n v="4108.65"/>
        <n v="4115.1"/>
        <n v="4116"/>
        <n v="4119.2"/>
        <n v="4120.96"/>
        <n v="4125"/>
        <n v="4125.5"/>
        <n v="4125.66"/>
        <n v="4128"/>
        <n v="4130"/>
        <n v="4132.8"/>
        <n v="4140"/>
        <n v="4141.2"/>
        <n v="4141.8"/>
        <n v="4144"/>
        <n v="4144.14"/>
        <n v="4144.28"/>
        <n v="4145.4"/>
        <n v="4146.81"/>
        <n v="4148.28"/>
        <n v="4151.04"/>
        <n v="4152.92"/>
        <n v="4153.8"/>
        <n v="4156.25"/>
        <n v="4157.4"/>
        <n v="4158.56"/>
        <n v="4159.5"/>
        <n v="4160"/>
        <n v="4161.3"/>
        <n v="4161.6"/>
        <n v="4162.32"/>
        <n v="4164.65"/>
        <n v="4165.56"/>
        <n v="4173.12"/>
        <n v="4173.6"/>
        <n v="4175.01"/>
        <n v="4176"/>
        <n v="4179.56"/>
        <n v="4179.6"/>
        <n v="4180"/>
        <n v="4182"/>
        <n v="4194.3"/>
        <n v="4196.88"/>
        <n v="4198.32"/>
        <n v="4200"/>
        <n v="4202.24"/>
        <n v="4203.32"/>
        <n v="4204.2"/>
        <n v="4206.08"/>
        <n v="4206.16"/>
        <n v="4207.5"/>
        <n v="4207.72"/>
        <n v="4209.92"/>
        <n v="4210.22"/>
        <n v="4211.2"/>
        <n v="4214"/>
        <n v="4216.15"/>
        <n v="4216.68"/>
        <n v="4218.75"/>
        <n v="4223.31"/>
        <n v="4225"/>
        <n v="4228.2"/>
        <n v="4229.94"/>
        <n v="4232.06"/>
        <n v="4237.38"/>
        <n v="4240.8"/>
        <n v="4241.28"/>
        <n v="4242.42"/>
        <n v="4244.24"/>
        <n v="4248"/>
        <n v="4250"/>
        <n v="4250.4"/>
        <n v="4252.56"/>
        <n v="4254.25"/>
        <n v="4259.52"/>
        <n v="4262.4"/>
        <n v="4264.62"/>
        <n v="4264.78"/>
        <n v="4264.96"/>
        <n v="4266"/>
        <n v="4270"/>
        <n v="4273.5"/>
        <n v="4274.4"/>
        <n v="4275"/>
        <n v="4275.18"/>
        <n v="4276.71"/>
        <n v="4278"/>
        <n v="4280.4"/>
        <n v="4280.76"/>
        <n v="4284"/>
        <n v="4285.44"/>
        <n v="4287.5"/>
        <n v="4288.68"/>
        <n v="4289.22"/>
        <n v="4290"/>
        <n v="4290.88"/>
        <n v="4291.95"/>
        <n v="4296.24"/>
        <n v="4296.32"/>
        <n v="4296.6"/>
        <n v="4297.8"/>
        <n v="4298.28"/>
        <n v="4298.66"/>
        <n v="4299.36"/>
        <n v="4300"/>
        <n v="4303.12"/>
        <n v="4305"/>
        <n v="4305.4"/>
        <n v="4308.48"/>
        <n v="4309.2"/>
        <n v="4309.5"/>
        <n v="4311.45"/>
        <n v="4314.8"/>
        <n v="4314.94"/>
        <n v="4315.68"/>
        <n v="4320"/>
        <n v="4322.5"/>
        <n v="4323.9"/>
        <n v="4324.32"/>
        <n v="4326.84"/>
        <n v="4327.65"/>
        <n v="4330.92"/>
        <n v="4331.25"/>
        <n v="4331.52"/>
        <n v="4332.96"/>
        <n v="4336.5"/>
        <n v="4337.8"/>
        <n v="4339.56"/>
        <n v="4342.8"/>
        <n v="4347"/>
        <n v="4347.92"/>
        <n v="4350"/>
        <n v="4350.24"/>
        <n v="4352"/>
        <n v="4352.67"/>
        <n v="4354.35"/>
        <n v="4354.56"/>
        <n v="4355.12"/>
        <n v="4356"/>
        <n v="4362.54"/>
        <n v="4364.8"/>
        <n v="4364.82"/>
        <n v="4365.36"/>
        <n v="4368"/>
        <n v="4371"/>
        <n v="4371.84"/>
        <n v="4373.04"/>
        <n v="4375"/>
        <n v="4375.68"/>
        <n v="4381.26"/>
        <n v="4384.8"/>
        <n v="4386"/>
        <n v="4387.5"/>
        <n v="4395.05"/>
        <n v="4396.98"/>
        <n v="4398.24"/>
        <n v="4400"/>
        <n v="4405.1"/>
        <n v="4406.4"/>
        <n v="4409.6"/>
        <n v="4410"/>
        <n v="4410.4"/>
        <n v="4411.68"/>
        <n v="4411.8"/>
        <n v="4417.28"/>
        <n v="4418"/>
        <n v="4422.6"/>
        <n v="4424.7"/>
        <n v="4425.2"/>
        <n v="4426.24"/>
        <n v="4428"/>
        <n v="4431.49"/>
        <n v="4433.85"/>
        <n v="4433.94"/>
        <n v="4434.5"/>
        <n v="4434.56"/>
        <n v="4435.2"/>
        <n v="4437"/>
        <n v="4437.16"/>
        <n v="4438.98"/>
        <n v="4439.89"/>
        <n v="4441.36"/>
        <n v="4446.86"/>
        <n v="4450.6"/>
        <n v="4451.04"/>
        <n v="4452"/>
        <n v="4454.4"/>
        <n v="4456.65"/>
        <n v="4459.68"/>
        <n v="4462.5"/>
        <n v="4462.92"/>
        <n v="4463.68"/>
        <n v="4466.88"/>
        <n v="4467.9"/>
        <n v="4468.75"/>
        <n v="4471"/>
        <n v="4476.78"/>
        <n v="4477.44"/>
        <n v="4479.84"/>
        <n v="4482.24"/>
        <n v="4484"/>
        <n v="4490.32"/>
        <n v="4490.64"/>
        <n v="4490.85"/>
        <n v="4491.9"/>
        <n v="4492.8"/>
        <n v="4498.2"/>
        <n v="4499.73"/>
        <n v="4500"/>
        <n v="4500.16"/>
        <n v="4508"/>
        <n v="4508.4"/>
        <n v="4508.55"/>
        <n v="4509.18"/>
        <n v="4509.84"/>
        <n v="4513.5"/>
        <n v="4516.22"/>
        <n v="4520.88"/>
        <n v="4524.66"/>
        <n v="4526.4"/>
        <n v="4526.73"/>
        <n v="4527.32"/>
        <n v="4529.91"/>
        <n v="4531.25"/>
        <n v="4535.96"/>
        <n v="4536"/>
        <n v="4537.5"/>
        <n v="4542.72"/>
        <n v="4547.2"/>
        <n v="4547.25"/>
        <n v="4547.72"/>
        <n v="4550"/>
        <n v="4550.18"/>
        <n v="4553.28"/>
        <n v="4554"/>
        <n v="4556.25"/>
        <n v="4556.76"/>
        <n v="4557"/>
        <n v="4560"/>
        <n v="4562.8"/>
        <n v="4569.5"/>
        <n v="4572.15"/>
        <n v="4578.4"/>
        <n v="4582"/>
        <n v="4586.4"/>
        <n v="4588.5"/>
        <n v="4592"/>
        <n v="4592.7"/>
        <n v="4593.75"/>
        <n v="4594.92"/>
        <n v="4598.16"/>
        <n v="4600"/>
        <n v="4600.8"/>
        <n v="4601.84"/>
        <n v="4605.3"/>
        <n v="4606"/>
        <n v="4609.92"/>
        <n v="4610.7"/>
        <n v="4611.64"/>
        <n v="4617"/>
        <n v="4620"/>
        <n v="4623.19"/>
        <n v="4624.62"/>
        <n v="4630.5"/>
        <n v="4636.8"/>
        <n v="4641"/>
        <n v="4642.56"/>
        <n v="4642.8"/>
        <n v="4644"/>
        <n v="4646.4"/>
        <n v="4647.36"/>
        <n v="4658.42"/>
        <n v="4661.2"/>
        <n v="4665.5"/>
        <n v="4665.6"/>
        <n v="4667.52"/>
        <n v="4669.92"/>
        <n v="4674.6"/>
        <n v="4677.12"/>
        <n v="4677.48"/>
        <n v="4678.85"/>
        <n v="4680"/>
        <n v="4681.6"/>
        <n v="4681.8"/>
        <n v="4683.84"/>
        <n v="4687.5"/>
        <n v="4689.3"/>
        <n v="4698"/>
        <n v="4702.5"/>
        <n v="4704"/>
        <n v="4704.48"/>
        <n v="4705.96"/>
        <n v="4708.8"/>
        <n v="4709.6"/>
        <n v="4712.4"/>
        <n v="4716.25"/>
        <n v="4716.48"/>
        <n v="4717.44"/>
        <n v="4720"/>
        <n v="4720.17"/>
        <n v="4723.2"/>
        <n v="4724.72"/>
        <n v="4725"/>
        <n v="4726.26"/>
        <n v="4727.52"/>
        <n v="4730.88"/>
        <n v="4731.44"/>
        <n v="4732"/>
        <n v="4737.6"/>
        <n v="4739.6"/>
        <n v="4740"/>
        <n v="4742.4"/>
        <n v="4748.1"/>
        <n v="4750"/>
        <n v="4755.24"/>
        <n v="4756.08"/>
        <n v="4758.6"/>
        <n v="4765.2"/>
        <n v="4765.8"/>
        <n v="4771.52"/>
        <n v="4772.04"/>
        <n v="4773.6"/>
        <n v="4777.5"/>
        <n v="4778.48"/>
        <n v="4778.55"/>
        <n v="4779"/>
        <n v="4781.25"/>
        <n v="4782.72"/>
        <n v="4786.32"/>
        <n v="4787.2"/>
        <n v="4788"/>
        <n v="4791.36"/>
        <n v="4793.53"/>
        <n v="4796"/>
        <n v="4800"/>
        <n v="4800.95"/>
        <n v="4801.51"/>
        <n v="4804.8"/>
        <n v="4812.5"/>
        <n v="4817.12"/>
        <n v="4819.5"/>
        <n v="4823"/>
        <n v="4824.06"/>
        <n v="4827.9"/>
        <n v="4830"/>
        <n v="4837.36"/>
        <n v="4838.4"/>
        <n v="4846.4"/>
        <n v="4847.04"/>
        <n v="4847.7"/>
        <n v="4850.56"/>
        <n v="4852.98"/>
        <n v="4857.6"/>
        <n v="4858.84"/>
        <n v="4860.8"/>
        <n v="4865.04"/>
        <n v="4867.5"/>
        <n v="4868.46"/>
        <n v="4872"/>
        <n v="4872.07"/>
        <n v="4872.96"/>
        <n v="4875"/>
        <n v="4883.76"/>
        <n v="4887.75"/>
        <n v="4888"/>
        <n v="4890.6"/>
        <n v="4892.16"/>
        <n v="4895.52"/>
        <n v="4896"/>
        <n v="4900"/>
        <n v="4900.48"/>
        <n v="4904.4"/>
        <n v="4906.44"/>
        <n v="4906.98"/>
        <n v="4914"/>
        <n v="4914.7"/>
        <n v="4919.46"/>
        <n v="4920.96"/>
        <n v="4922.64"/>
        <n v="4924.92"/>
        <n v="4926.6"/>
        <n v="4930.38"/>
        <n v="4932.72"/>
        <n v="4939.2"/>
        <n v="4939.48"/>
        <n v="4945.08"/>
        <n v="4947.6"/>
        <n v="4950"/>
        <n v="4955.04"/>
        <n v="4956.59"/>
        <n v="4957.2"/>
        <n v="4961.32"/>
        <n v="4966.5"/>
        <n v="4969.44"/>
        <n v="4974.75"/>
        <n v="4976.58"/>
        <n v="4981.5"/>
        <n v="4986.8"/>
        <n v="4987.5"/>
        <n v="4999.5"/>
        <n v="5000"/>
        <n v="5004.8"/>
        <n v="5008.5"/>
        <n v="5009.76"/>
        <n v="5012.28"/>
        <n v="5012.36"/>
        <n v="5012.7"/>
        <n v="5018.4"/>
        <n v="5019.52"/>
        <n v="5020.16"/>
        <n v="5022"/>
        <n v="5029.44"/>
        <n v="5031.25"/>
        <n v="5033.16"/>
        <n v="5033.6"/>
        <n v="5033.7"/>
        <n v="5038.4"/>
        <n v="5046.8"/>
        <n v="5051.72"/>
        <n v="5056.8"/>
        <n v="5062.5"/>
        <n v="5063.68"/>
        <n v="5065.74"/>
        <n v="5066.04"/>
        <n v="5066.88"/>
        <n v="5071.5"/>
        <n v="5072.1"/>
        <n v="5077.03"/>
        <n v="5078.4"/>
        <n v="5080.8"/>
        <n v="5082"/>
        <n v="5083.26"/>
        <n v="5092.2"/>
        <n v="5100"/>
        <n v="5102.32"/>
        <n v="5103"/>
        <n v="5104.2"/>
        <n v="5105.1"/>
        <n v="5107.2"/>
        <n v="5107.84"/>
        <n v="5108.67"/>
        <n v="5112"/>
        <n v="5112.9"/>
        <n v="5114.85"/>
        <n v="5116.32"/>
        <n v="5118.75"/>
        <n v="5120.01"/>
        <n v="5125.12"/>
        <n v="5127.1"/>
        <n v="5128.2"/>
        <n v="5129.46"/>
        <n v="5132.4"/>
        <n v="5134.22"/>
        <n v="5135.13"/>
        <n v="5137.64"/>
        <n v="5137.92"/>
        <n v="5139.12"/>
        <n v="5140.8"/>
        <n v="5141.88"/>
        <n v="5142.92"/>
        <n v="5145"/>
        <n v="5147.44"/>
        <n v="5148"/>
        <n v="5150.7"/>
        <n v="5152.14"/>
        <n v="5153.75"/>
        <n v="5156.25"/>
        <n v="5160"/>
        <n v="5162.22"/>
        <n v="5172.93"/>
        <n v="5175"/>
        <n v="5180"/>
        <n v="5184"/>
        <n v="5188.7"/>
        <n v="5193.5"/>
        <n v="5194"/>
        <n v="5197.5"/>
        <n v="5197.92"/>
        <n v="5200"/>
        <n v="5202.6"/>
        <n v="5203"/>
        <n v="5205.2"/>
        <n v="5206.25"/>
        <n v="5208"/>
        <n v="5210.88"/>
        <n v="5215.5"/>
        <n v="5219.2"/>
        <n v="5220"/>
        <n v="5227.2"/>
        <n v="5238"/>
        <n v="5239.4"/>
        <n v="5247.55"/>
        <n v="5250"/>
        <n v="5257.6"/>
        <n v="5260.64"/>
        <n v="5261.62"/>
        <n v="5262.52"/>
        <n v="5265"/>
        <n v="5266.04"/>
        <n v="5268.48"/>
        <n v="5274.36"/>
        <n v="5276.15"/>
        <n v="5278"/>
        <n v="5278.5"/>
        <n v="5280"/>
        <n v="5281.25"/>
        <n v="5282.64"/>
        <n v="5284.63"/>
        <n v="5289"/>
        <n v="5289.6"/>
        <n v="5292"/>
        <n v="5293.75"/>
        <n v="5294.82"/>
        <n v="5299.84"/>
        <n v="5304.1"/>
        <n v="5304.24"/>
        <n v="5305.8"/>
        <n v="5307.12"/>
        <n v="5309.64"/>
        <n v="5310.07"/>
        <n v="5310.9"/>
        <n v="5311.35"/>
        <n v="5312.5"/>
        <n v="5313"/>
        <n v="5319.6"/>
        <n v="5319.9"/>
        <n v="5322.24"/>
        <n v="5323.23"/>
        <n v="5323.69"/>
        <n v="5327.92"/>
        <n v="5328.18"/>
        <n v="5328.4"/>
        <n v="5336.64"/>
        <n v="5342.4"/>
        <n v="5342.96"/>
        <n v="5343.75"/>
        <n v="5345.76"/>
        <n v="5348.88"/>
        <n v="5350.8"/>
        <n v="5355"/>
        <n v="5359.2"/>
        <n v="5360"/>
        <n v="5362.5"/>
        <n v="5371.66"/>
        <n v="5372.1"/>
        <n v="5372.4"/>
        <n v="5372.64"/>
        <n v="5380.8"/>
        <n v="5382.65"/>
        <n v="5383.56"/>
        <n v="5385.6"/>
        <n v="5386.5"/>
        <n v="5397.6"/>
        <n v="5397.84"/>
        <n v="5398.64"/>
        <n v="5400"/>
        <n v="5405.94"/>
        <n v="5410.26"/>
        <n v="5416.2"/>
        <n v="5418.36"/>
        <n v="5425"/>
        <n v="5426.85"/>
        <n v="5427.73"/>
        <n v="5436"/>
        <n v="5440.5"/>
        <n v="5443.2"/>
        <n v="5445.21"/>
        <n v="5445.7"/>
        <n v="5448.24"/>
        <n v="5449.36"/>
        <n v="5450.76"/>
        <n v="5451.25"/>
        <n v="5460"/>
        <n v="5461.17"/>
        <n v="5461.4"/>
        <n v="5462.08"/>
        <n v="5465.16"/>
        <n v="5468.75"/>
        <n v="5477.55"/>
        <n v="5478.2"/>
        <n v="5483.32"/>
        <n v="5488"/>
        <n v="5491.2"/>
        <n v="5500"/>
        <n v="5504.64"/>
        <n v="5507.46"/>
        <n v="5511.24"/>
        <n v="5512"/>
        <n v="5512.5"/>
        <n v="5518.8"/>
        <n v="5519.28"/>
        <n v="5520.15"/>
        <n v="5522.4"/>
        <n v="5524.2"/>
        <n v="5544"/>
        <n v="5545.92"/>
        <n v="5547.3"/>
        <n v="5551"/>
        <n v="5551.7"/>
        <n v="5551.74"/>
        <n v="5553.6"/>
        <n v="5556.6"/>
        <n v="5566.86"/>
        <n v="5569.2"/>
        <n v="5570.32"/>
        <n v="5572.8"/>
        <n v="5577"/>
        <n v="5582.5"/>
        <n v="5589"/>
        <n v="5589.92"/>
        <n v="5594.4"/>
        <n v="5594.88"/>
        <n v="5600"/>
        <n v="5601.96"/>
        <n v="5606.16"/>
        <n v="5608.8"/>
        <n v="5616"/>
        <n v="5620.28"/>
        <n v="5621.07"/>
        <n v="5622.75"/>
        <n v="5625"/>
        <n v="5628"/>
        <n v="5632.88"/>
        <n v="5640"/>
        <n v="5641.02"/>
        <n v="5642.82"/>
        <n v="5651.1"/>
        <n v="5653.44"/>
        <n v="5655.04"/>
        <n v="5659.5"/>
        <n v="5662.8"/>
        <n v="5663.7"/>
        <n v="5674.24"/>
        <n v="5680.8"/>
        <n v="5686.2"/>
        <n v="5687.5"/>
        <n v="5695.04"/>
        <n v="5699.4"/>
        <n v="5700"/>
        <n v="5705.7"/>
        <n v="5713.4"/>
        <n v="5715.9"/>
        <n v="5732.52"/>
        <n v="5732.76"/>
        <n v="5737.5"/>
        <n v="5738.04"/>
        <n v="5740"/>
        <n v="5750"/>
        <n v="5750.25"/>
        <n v="5750.64"/>
        <n v="5755.52"/>
        <n v="5755.62"/>
        <n v="5755.86"/>
        <n v="5756.4"/>
        <n v="5757.5"/>
        <n v="5761.14"/>
        <n v="5768.28"/>
        <n v="5775"/>
        <n v="5775.36"/>
        <n v="5780.88"/>
        <n v="5790.72"/>
        <n v="5794.74"/>
        <n v="5798.52"/>
        <n v="5800.96"/>
        <n v="5804.03"/>
        <n v="5809.86"/>
        <n v="5812.5"/>
        <n v="5812.56"/>
        <n v="5814.9"/>
        <n v="5818.75"/>
        <n v="5821.2"/>
        <n v="5822.05"/>
        <n v="5825"/>
        <n v="5826.24"/>
        <n v="5829"/>
        <n v="5829.2"/>
        <n v="5832.96"/>
        <n v="5837.4"/>
        <n v="5837.46"/>
        <n v="5838.54"/>
        <n v="5843.75"/>
        <n v="5846"/>
        <n v="5846.4"/>
        <n v="5850"/>
        <n v="5853.33"/>
        <n v="5865.6"/>
        <n v="5868.16"/>
        <n v="5872.02"/>
        <n v="5872.65"/>
        <n v="5889.65"/>
        <n v="5899.5"/>
        <n v="5906.25"/>
        <n v="5913.6"/>
        <n v="5919.57"/>
        <n v="5920.12"/>
        <n v="5932.85"/>
        <n v="5937.5"/>
        <n v="5938.8"/>
        <n v="5940"/>
        <n v="5942.23"/>
        <n v="5943.42"/>
        <n v="5948.8"/>
        <n v="5950"/>
        <n v="5969.6"/>
        <n v="5977.2"/>
        <n v="5977.8"/>
        <n v="5989.2"/>
        <n v="5997.6"/>
        <n v="6000"/>
        <n v="6000.96"/>
        <n v="6007.5"/>
        <n v="6010.2"/>
        <n v="6011.83"/>
        <n v="6017.44"/>
        <n v="6019.2"/>
        <n v="6021.4"/>
        <n v="6025.04"/>
        <n v="6032.88"/>
        <n v="6035.7"/>
        <n v="6037.5"/>
        <n v="6038.4"/>
        <n v="6048"/>
        <n v="6050"/>
        <n v="6050.52"/>
        <n v="6060.42"/>
        <n v="6060.96"/>
        <n v="6063.75"/>
        <n v="6064.24"/>
        <n v="6065.28"/>
        <n v="6071.1"/>
        <n v="6075"/>
        <n v="6075.22"/>
        <n v="6079.92"/>
        <n v="6081.24"/>
        <n v="6088.38"/>
        <n v="6093.75"/>
        <n v="6095"/>
        <n v="6097.3"/>
        <n v="6098.4"/>
        <n v="6111"/>
        <n v="6114.9"/>
        <n v="6121.35"/>
        <n v="6124.8"/>
        <n v="6125"/>
        <n v="6126.12"/>
        <n v="6127.2"/>
        <n v="6131.8"/>
        <n v="6135.48"/>
        <n v="6138.24"/>
        <n v="6138.3"/>
        <n v="6138.72"/>
        <n v="6143.9"/>
        <n v="6144"/>
        <n v="6146.8"/>
        <n v="6148"/>
        <n v="6158.88"/>
        <n v="6159.6"/>
        <n v="6174"/>
        <n v="6175"/>
        <n v="6182.4"/>
        <n v="6187.5"/>
        <n v="6190.08"/>
        <n v="6192"/>
        <n v="6193.44"/>
        <n v="6195"/>
        <n v="6217.12"/>
        <n v="6217.6"/>
        <n v="6220.8"/>
        <n v="6221.67"/>
        <n v="6228.04"/>
        <n v="6230"/>
        <n v="6230.36"/>
        <n v="6236.16"/>
        <n v="6236.64"/>
        <n v="6237"/>
        <n v="6240"/>
        <n v="6242.4"/>
        <n v="6248.18"/>
        <n v="6248.88"/>
        <n v="6250"/>
        <n v="6251.05"/>
        <n v="6256.25"/>
        <n v="6256.8"/>
        <n v="6259.68"/>
        <n v="6260.8"/>
        <n v="6278.74"/>
        <n v="6281.73"/>
        <n v="6284.88"/>
        <n v="6300"/>
        <n v="6306.3"/>
        <n v="6319"/>
        <n v="6322.68"/>
        <n v="6327.72"/>
        <n v="6328.34"/>
        <n v="6334.18"/>
        <n v="6337.5"/>
        <n v="6339.06"/>
        <n v="6342.6"/>
        <n v="6343.68"/>
        <n v="6343.75"/>
        <n v="6345"/>
        <n v="6346.8"/>
        <n v="6347.81"/>
        <n v="6375"/>
        <n v="6381.12"/>
        <n v="6389.76"/>
        <n v="6400"/>
        <n v="6408.32"/>
        <n v="6412.5"/>
        <n v="6414.76"/>
        <n v="6418.86"/>
        <n v="6420.48"/>
        <n v="6422.46"/>
        <n v="6426"/>
        <n v="6429.78"/>
        <n v="6431.25"/>
        <n v="6433.56"/>
        <n v="6439.68"/>
        <n v="6451.2"/>
        <n v="6459.89"/>
        <n v="6464"/>
        <n v="6468"/>
        <n v="6494.4"/>
        <n v="6496"/>
        <n v="6497.4"/>
        <n v="6500"/>
        <n v="6501.6"/>
        <n v="6504.75"/>
        <n v="6525"/>
        <n v="6531.25"/>
        <n v="6531.84"/>
        <n v="6534"/>
        <n v="6535.68"/>
        <n v="6537.18"/>
        <n v="6541.92"/>
        <n v="6548.96"/>
        <n v="6552"/>
        <n v="6553.84"/>
        <n v="6560.82"/>
        <n v="6561"/>
        <n v="6562.5"/>
        <n v="6580"/>
        <n v="6581.25"/>
        <n v="6588.46"/>
        <n v="6591"/>
        <n v="6592.8"/>
        <n v="6599.45"/>
        <n v="6600"/>
        <n v="6603.3"/>
        <n v="6606.6"/>
        <n v="6608"/>
        <n v="6625.92"/>
        <n v="6629.04"/>
        <n v="6641.44"/>
        <n v="6648.32"/>
        <n v="6650"/>
        <n v="6651.44"/>
        <n v="6652.6"/>
        <n v="6658.08"/>
        <n v="6666.24"/>
        <n v="6670.8"/>
        <n v="6679.98"/>
        <n v="6682.5"/>
        <n v="6683.6"/>
        <n v="6692.84"/>
        <n v="6693.75"/>
        <n v="6701.32"/>
        <n v="6720"/>
        <n v="6722.78"/>
        <n v="6725.25"/>
        <n v="6726.72"/>
        <n v="6727.5"/>
        <n v="6732"/>
        <n v="6733.8"/>
        <n v="6737.5"/>
        <n v="6742.4"/>
        <n v="6750"/>
        <n v="6756.75"/>
        <n v="6757.92"/>
        <n v="6765.12"/>
        <n v="6781.25"/>
        <n v="6781.32"/>
        <n v="6789.12"/>
        <n v="6794.28"/>
        <n v="6800"/>
        <n v="6806.25"/>
        <n v="6810.3"/>
        <n v="6811.03"/>
        <n v="6812.5"/>
        <n v="6816"/>
        <n v="6820.8"/>
        <n v="6825"/>
        <n v="6827.52"/>
        <n v="6832.8"/>
        <n v="6840"/>
        <n v="6851.25"/>
        <n v="6873.75"/>
        <n v="6875"/>
        <n v="6879.99"/>
        <n v="6880.23"/>
        <n v="6890"/>
        <n v="6900"/>
        <n v="6900.3"/>
        <n v="6900.6"/>
        <n v="6902"/>
        <n v="6906.25"/>
        <n v="6906.9"/>
        <n v="6907.68"/>
        <n v="6912"/>
        <n v="6926.4"/>
        <n v="6930"/>
        <n v="6944"/>
        <n v="6945.75"/>
        <n v="6954"/>
        <n v="6978.4"/>
        <n v="6978.8"/>
        <n v="6980.4"/>
        <n v="6987.96"/>
        <n v="6988.8"/>
        <n v="6991.76"/>
        <n v="6995.04"/>
        <n v="7000"/>
        <n v="7004.16"/>
        <n v="7008.54"/>
        <n v="7012.5"/>
        <n v="7021"/>
        <n v="7031.25"/>
        <n v="7040"/>
        <n v="7043.4"/>
        <n v="7043.75"/>
        <n v="7047.94"/>
        <n v="7056"/>
        <n v="7072.52"/>
        <n v="7072.96"/>
        <n v="7078.54"/>
        <n v="7079.41"/>
        <n v="7080"/>
        <n v="7087.5"/>
        <n v="7098"/>
        <n v="7104.78"/>
        <n v="7105.28"/>
        <n v="7106.4"/>
        <n v="7125"/>
        <n v="7134.12"/>
        <n v="7150"/>
        <n v="7151.76"/>
        <n v="7158.06"/>
        <n v="7171.74"/>
        <n v="7194"/>
        <n v="7195.5"/>
        <n v="7197.12"/>
        <n v="7200"/>
        <n v="7218.75"/>
        <n v="7224"/>
        <n v="7233.3"/>
        <n v="7238.4"/>
        <n v="7248.12"/>
        <n v="7250"/>
        <n v="7251.2"/>
        <n v="7261.1"/>
        <n v="7276.5"/>
        <n v="7285.32"/>
        <n v="7286.88"/>
        <n v="7289.6"/>
        <n v="7312.5"/>
        <n v="7320"/>
        <n v="7335.84"/>
        <n v="7341.96"/>
        <n v="7350"/>
        <n v="7368.96"/>
        <n v="7377.12"/>
        <n v="7393.75"/>
        <n v="7425"/>
        <n v="7437.5"/>
        <n v="7444.8"/>
        <n v="7464.6"/>
        <n v="7472.52"/>
        <n v="7475"/>
        <n v="7480.55"/>
        <n v="7481.25"/>
        <n v="7492.5"/>
        <n v="7493.6"/>
        <n v="7500"/>
        <n v="7509.6"/>
        <n v="7516.6"/>
        <n v="7520"/>
        <n v="7560"/>
        <n v="7562.8"/>
        <n v="7573.5"/>
        <n v="7581"/>
        <n v="7593.75"/>
        <n v="7597.71"/>
        <n v="7600"/>
        <n v="7612.5"/>
        <n v="7612.8"/>
        <n v="7630"/>
        <n v="7643.36"/>
        <n v="7644"/>
        <n v="7650"/>
        <n v="7656.25"/>
        <n v="7659.52"/>
        <n v="7664.8"/>
        <n v="7670.4"/>
        <n v="7673.4"/>
        <n v="7687.68"/>
        <n v="7695"/>
        <n v="7700"/>
        <n v="7718.75"/>
        <n v="7726.95"/>
        <n v="7743.18"/>
        <n v="7750"/>
        <n v="7750.05"/>
        <n v="7756.8"/>
        <n v="7762.5"/>
        <n v="7776"/>
        <n v="7777.28"/>
        <n v="7785.96"/>
        <n v="7787.5"/>
        <n v="7796.88"/>
        <n v="7800"/>
        <n v="7801.92"/>
        <n v="7810.14"/>
        <n v="7812"/>
        <n v="7818.69"/>
        <n v="7818.75"/>
        <n v="7830"/>
        <n v="7830.2"/>
        <n v="7837.5"/>
        <n v="7866"/>
        <n v="7868.07"/>
        <n v="7875"/>
        <n v="7905.17"/>
        <n v="7906.25"/>
        <n v="7909.12"/>
        <n v="7912.92"/>
        <n v="7920"/>
        <n v="7923"/>
        <n v="7925.12"/>
        <n v="7943.76"/>
        <n v="7962.5"/>
        <n v="7964.16"/>
        <n v="7965.72"/>
        <n v="7968.75"/>
        <n v="7980"/>
        <n v="7983.36"/>
        <n v="7995"/>
        <n v="8000"/>
        <n v="8015.15"/>
        <n v="8037.12"/>
        <n v="8040"/>
        <n v="8043.75"/>
        <n v="8050"/>
        <n v="8058.72"/>
        <n v="8075"/>
        <n v="8079.75"/>
        <n v="8085"/>
        <n v="8100"/>
        <n v="8112"/>
        <n v="8114.4"/>
        <n v="8117.2"/>
        <n v="8125"/>
        <n v="8134.4"/>
        <n v="8137.5"/>
        <n v="8156.25"/>
        <n v="8157.96"/>
        <n v="8167.5"/>
        <n v="8179.2"/>
        <n v="8181.25"/>
        <n v="8190"/>
        <n v="8200.8"/>
        <n v="8219.88"/>
        <n v="8220.24"/>
        <n v="8221.5"/>
        <n v="8225"/>
        <n v="8250"/>
        <n v="8255.52"/>
        <n v="8268.26"/>
        <n v="8268.75"/>
        <n v="8278.6"/>
        <n v="8287.5"/>
        <n v="8294.4"/>
        <n v="8312.5"/>
        <n v="8317.12"/>
        <n v="8320"/>
        <n v="8322.6"/>
        <n v="8325"/>
        <n v="8352"/>
        <n v="8370"/>
        <n v="8374.08"/>
        <n v="8383.9"/>
        <n v="8400"/>
        <n v="8437.5"/>
        <n v="8450"/>
        <n v="8489.46"/>
        <n v="8500"/>
        <n v="8524.36"/>
        <n v="8531.25"/>
        <n v="8550"/>
        <n v="8552.05"/>
        <n v="8555.25"/>
        <n v="8575"/>
        <n v="8576.46"/>
        <n v="8593.75"/>
        <n v="8606.25"/>
        <n v="8611.2"/>
        <n v="8625"/>
        <n v="8625.44"/>
        <n v="8662.5"/>
        <n v="8675.73"/>
        <n v="8676.92"/>
        <n v="8680"/>
        <n v="8689.52"/>
        <n v="8700"/>
        <n v="8736"/>
        <n v="8749.05"/>
        <n v="8750"/>
        <n v="8751.6"/>
        <n v="8775"/>
        <n v="8781.57"/>
        <n v="8800"/>
        <n v="8820"/>
        <n v="8830.08"/>
        <n v="8844.69"/>
        <n v="8881.25"/>
        <n v="8906.25"/>
        <n v="8910"/>
        <n v="8925"/>
        <n v="8926.76"/>
        <n v="8937.5"/>
        <n v="8964"/>
        <n v="8983.8"/>
        <n v="9000"/>
        <n v="9056.25"/>
        <n v="9062.5"/>
        <n v="9072"/>
        <n v="9100"/>
        <n v="9112.5"/>
        <n v="9133.6"/>
        <n v="9143.75"/>
        <n v="9185.28"/>
        <n v="9187.5"/>
        <n v="9200"/>
        <n v="9212"/>
        <n v="9225.9"/>
        <n v="9240"/>
        <n v="9257.6"/>
        <n v="9266.95"/>
        <n v="9281.25"/>
        <n v="9286.2"/>
        <n v="9300"/>
        <n v="9302.4"/>
        <n v="9312.5"/>
        <n v="9343.75"/>
        <n v="9350"/>
        <n v="9360"/>
        <n v="9375"/>
        <n v="9380"/>
        <n v="9383.91"/>
        <n v="9385.53"/>
        <n v="9400"/>
        <n v="9410.5"/>
        <n v="9425"/>
        <n v="9427.32"/>
        <n v="9450"/>
        <n v="9487.5"/>
        <n v="9493.75"/>
        <n v="9496.48"/>
        <n v="9500"/>
        <n v="9520"/>
        <n v="9525.6"/>
        <n v="9528.75"/>
        <n v="9531.72"/>
        <n v="9543.68"/>
        <n v="9562.5"/>
        <n v="9600"/>
        <n v="9603.72"/>
        <n v="9618.75"/>
        <n v="9625"/>
        <n v="9633.12"/>
        <n v="9669.6"/>
        <n v="9676.8"/>
        <n v="9687.5"/>
        <n v="9712.5"/>
        <n v="9750"/>
        <n v="9776"/>
        <n v="9787.5"/>
        <n v="9800"/>
        <n v="9835.64"/>
        <n v="9843.75"/>
        <n v="9900"/>
        <n v="9920"/>
        <n v="9929.92"/>
        <n v="9957.64"/>
        <n v="9968.75"/>
        <n v="9975"/>
        <n v="9995.7"/>
        <n v="10000"/>
        <n v="10062.5"/>
        <n v="10072.5"/>
        <n v="10091.25"/>
        <n v="10106.25"/>
        <n v="10125"/>
        <n v="10150"/>
        <n v="10156.25"/>
        <n v="10156.5"/>
        <n v="10158.08"/>
        <n v="10200"/>
        <n v="10237.5"/>
        <n v="10258.92"/>
        <n v="10271.8"/>
        <n v="10312.5"/>
        <n v="10350"/>
        <n v="10381.28"/>
        <n v="10395"/>
        <n v="10396.8"/>
        <n v="10400"/>
        <n v="10412.5"/>
        <n v="10450"/>
        <n v="10462.5"/>
        <n v="10467.6"/>
        <n v="10491.25"/>
        <n v="10500"/>
        <n v="10501.15"/>
        <n v="10518.75"/>
        <n v="10587.5"/>
        <n v="10604.16"/>
        <n v="10606.05"/>
        <n v="10626.2"/>
        <n v="10631.25"/>
        <n v="10656.25"/>
        <n v="10687.5"/>
        <n v="10720"/>
        <n v="10725"/>
        <n v="10752"/>
        <n v="10764"/>
        <n v="10781.25"/>
        <n v="10800"/>
        <n v="10806.25"/>
        <n v="10850"/>
        <n v="10875"/>
        <n v="10925"/>
        <n v="10937.5"/>
        <n v="10955.52"/>
        <n v="10972.5"/>
        <n v="11000"/>
        <n v="11025"/>
        <n v="11036.25"/>
        <n v="11040"/>
        <n v="11043.2"/>
        <n v="11050"/>
        <n v="11068.75"/>
        <n v="11137.5"/>
        <n v="11156.25"/>
        <n v="11184.3"/>
        <n v="11200"/>
        <n v="11212.5"/>
        <n v="11250"/>
        <n v="11289.6"/>
        <n v="11292.6"/>
        <n v="11343.75"/>
        <n v="11375"/>
        <n v="11395.44"/>
        <n v="11400"/>
        <n v="11418.75"/>
        <n v="11475"/>
        <n v="11498.5"/>
        <n v="11500"/>
        <n v="11520.84"/>
        <n v="11550"/>
        <n v="11559.87"/>
        <n v="11600"/>
        <n v="11625"/>
        <n v="11637.5"/>
        <n v="11643.75"/>
        <n v="11658"/>
        <n v="11687.5"/>
        <n v="11700"/>
        <n v="11718.75"/>
        <n v="11756.25"/>
        <n v="11812.5"/>
        <n v="11875"/>
        <n v="11880"/>
        <n v="11900"/>
        <n v="11920"/>
        <n v="11943.75"/>
        <n v="11962.5"/>
        <n v="11990"/>
        <n v="12000"/>
        <n v="12031.25"/>
        <n v="12075"/>
        <n v="12100"/>
        <n v="12150"/>
        <n v="12187.5"/>
        <n v="12218.75"/>
        <n v="12237.5"/>
        <n v="12250"/>
        <n v="12306.6"/>
        <n v="12350"/>
        <n v="12375"/>
        <n v="12380.16"/>
        <n v="12400"/>
        <n v="12499.2"/>
        <n v="12500"/>
        <n v="12512.5"/>
        <n v="12574.24"/>
        <n v="12600"/>
        <n v="12650"/>
        <n v="12656.25"/>
        <n v="12687.5"/>
        <n v="12750"/>
        <n v="12787.5"/>
        <n v="12825"/>
        <n v="12862.5"/>
        <n v="12937.5"/>
        <n v="12950"/>
        <n v="12967.5"/>
        <n v="12993.75"/>
        <n v="13000"/>
        <n v="13050"/>
        <n v="13080"/>
        <n v="13081.25"/>
        <n v="13125"/>
        <n v="13162.5"/>
        <n v="13200"/>
        <n v="13281.25"/>
        <n v="13300"/>
        <n v="13387.5"/>
        <n v="13406.25"/>
        <n v="13475"/>
        <n v="13500"/>
        <n v="13562.5"/>
        <n v="13650"/>
        <n v="13668.75"/>
        <n v="13750"/>
        <n v="13781.25"/>
        <n v="13800"/>
        <n v="13875"/>
        <n v="13893.75"/>
        <n v="13950"/>
        <n v="13956.25"/>
        <n v="14000"/>
        <n v="14025"/>
        <n v="14062.5"/>
        <n v="14100"/>
        <n v="14175"/>
        <n v="14218.75"/>
        <n v="14250"/>
        <n v="14280"/>
        <n v="14300"/>
        <n v="14310"/>
        <n v="14343.75"/>
        <n v="14368.75"/>
        <n v="14400"/>
        <n v="14437.5"/>
        <n v="14500"/>
        <n v="14568.75"/>
        <n v="14625"/>
        <n v="14662.5"/>
        <n v="14700"/>
        <n v="14787.5"/>
        <n v="14850"/>
        <n v="14875"/>
        <n v="14918.75"/>
        <n v="14950"/>
        <n v="14962.5"/>
        <n v="15000"/>
        <n v="15125"/>
        <n v="15187.5"/>
        <n v="15200"/>
        <n v="15225"/>
        <n v="15262.5"/>
        <n v="15300"/>
        <n v="15356.25"/>
        <n v="15390"/>
        <n v="15400"/>
        <n v="15437.5"/>
        <n v="15468.75"/>
        <n v="15470"/>
        <n v="15500"/>
        <n v="15525"/>
        <n v="15600"/>
        <n v="15693.75"/>
        <n v="15750"/>
        <n v="15812.5"/>
        <n v="15881.25"/>
        <n v="15925"/>
        <n v="15937.5"/>
        <n v="15950"/>
        <n v="16000"/>
        <n v="16065"/>
        <n v="16087.5"/>
        <n v="16187.5"/>
        <n v="16200"/>
        <n v="16250"/>
        <n v="16275"/>
        <n v="16362.5"/>
        <n v="16400"/>
        <n v="16406.25"/>
        <n v="16493.75"/>
        <n v="16500"/>
        <n v="16537.5"/>
        <n v="16625"/>
        <n v="16650"/>
        <n v="16706.25"/>
        <n v="16800"/>
        <n v="16843.75"/>
        <n v="16875"/>
        <n v="16900"/>
        <n v="16912.5"/>
        <n v="17000"/>
        <n v="17010"/>
        <n v="17050"/>
        <n v="17062.5"/>
        <n v="17100"/>
        <n v="17187.5"/>
        <n v="17212.5"/>
        <n v="17325"/>
        <n v="17400"/>
        <n v="17437.5"/>
        <n v="17468.75"/>
        <n v="17500"/>
        <n v="17531.25"/>
        <n v="17550"/>
        <n v="17600"/>
        <n v="17617.5"/>
        <n v="17631.25"/>
        <n v="17710"/>
        <n v="17762.5"/>
        <n v="17812.5"/>
        <n v="17850"/>
        <n v="17875"/>
        <n v="18000"/>
        <n v="18112.5"/>
        <n v="18150"/>
        <n v="18200"/>
        <n v="18225"/>
        <n v="18287.5"/>
        <n v="18375"/>
        <n v="18450"/>
        <n v="18500"/>
        <n v="18562.5"/>
        <n v="18687.5"/>
        <n v="18750"/>
        <n v="18768.75"/>
        <n v="18850"/>
        <n v="18900"/>
        <n v="18975"/>
        <n v="18987.5"/>
        <n v="19000"/>
        <n v="19012.5"/>
        <n v="19125"/>
        <n v="19181.25"/>
        <n v="19237.5"/>
        <n v="19250"/>
        <n v="19350"/>
        <n v="19500"/>
        <n v="19550"/>
        <n v="19593.75"/>
        <n v="19600"/>
        <n v="19662.5"/>
        <n v="19687.5"/>
        <n v="19762.5"/>
        <n v="19800"/>
        <n v="19875"/>
        <n v="19950"/>
        <n v="20000"/>
        <n v="20081.25"/>
        <n v="20250"/>
        <n v="20312.5"/>
        <n v="20350"/>
        <n v="20400"/>
        <n v="20475"/>
        <n v="20500"/>
        <n v="20556.25"/>
        <n v="20625"/>
        <n v="20756.25"/>
        <n v="20925"/>
        <n v="21000"/>
        <n v="21037.5"/>
        <n v="21206.25"/>
        <n v="21250"/>
        <n v="21262.5"/>
        <n v="21312.5"/>
        <n v="21375"/>
        <n v="21450"/>
        <n v="21525"/>
        <n v="21532.5"/>
        <n v="21562.5"/>
        <n v="21600"/>
        <n v="21667.5"/>
        <n v="21700"/>
        <n v="21750"/>
        <n v="21875"/>
        <n v="21937.5"/>
        <n v="22000"/>
        <n v="22050"/>
        <n v="22181.25"/>
        <n v="22275"/>
        <n v="22343.75"/>
        <n v="22400"/>
        <n v="22500"/>
        <n v="22668.75"/>
        <n v="22687.5"/>
        <n v="22750"/>
        <n v="22837.5"/>
        <n v="22893.75"/>
        <n v="23000"/>
        <n v="23237.5"/>
        <n v="23250"/>
        <n v="23375"/>
        <n v="23400"/>
        <n v="23512.5"/>
        <n v="23625"/>
        <n v="23800"/>
        <n v="23925"/>
        <n v="24000"/>
        <n v="24062.5"/>
        <n v="24131.25"/>
        <n v="24225"/>
        <n v="24300"/>
        <n v="24375"/>
        <n v="24750"/>
        <n v="25000"/>
        <n v="25025"/>
        <n v="25187.5"/>
        <n v="25200"/>
        <n v="25287.5"/>
        <n v="25350"/>
        <n v="25368.75"/>
        <n v="25375"/>
        <n v="25437.5"/>
        <n v="25500"/>
        <n v="25575"/>
        <n v="25593.75"/>
        <n v="25600"/>
        <n v="25918.75"/>
        <n v="25987.5"/>
        <n v="26000"/>
        <n v="26250"/>
        <n v="26325"/>
        <n v="26482.5"/>
        <n v="26600"/>
        <n v="26650"/>
        <n v="26718.75"/>
        <n v="26812.5"/>
        <n v="27000"/>
        <n v="27056.25"/>
        <n v="27125"/>
        <n v="27187.5"/>
        <n v="27225"/>
        <n v="27300"/>
        <n v="27750"/>
        <n v="27787.5"/>
        <n v="28050"/>
        <n v="28125"/>
        <n v="28500"/>
        <n v="28600"/>
        <n v="28875"/>
        <n v="29025"/>
        <n v="29062.5"/>
        <n v="29250"/>
        <n v="29750"/>
        <n v="29837.5"/>
        <n v="30000"/>
        <n v="30500"/>
        <n v="30625"/>
        <n v="30937.5"/>
        <n v="31200"/>
        <n v="31250"/>
        <n v="31443.75"/>
        <n v="32175"/>
        <n v="32300"/>
        <n v="32375"/>
        <n v="32400"/>
        <n v="32812.5"/>
        <n v="32906.25"/>
        <n v="33637.5"/>
        <n v="33862.5"/>
        <n v="34125"/>
        <n v="36000"/>
        <n v="36600"/>
        <n v="37125"/>
        <n v="37375"/>
        <n v="37500"/>
        <n v="38250"/>
        <n v="39000"/>
      </sharedItems>
    </cacheField>
    <cacheField name="Operating Margin" numFmtId="0">
      <sharedItems containsSemiMixedTypes="0" containsString="0" containsNumber="1" minValue="0.1" maxValue="0.8" count="66">
        <n v="0.1"/>
        <n v="0.12"/>
        <n v="0.15"/>
        <n v="0.17"/>
        <n v="0.18"/>
        <n v="0.19"/>
        <n v="0.2"/>
        <n v="0.21"/>
        <n v="0.22"/>
        <n v="0.23"/>
        <n v="0.24"/>
        <n v="0.25"/>
        <n v="0.26"/>
        <n v="0.27"/>
        <n v="0.28"/>
        <n v="0.29"/>
        <n v="0.3"/>
        <n v="0.31"/>
        <n v="0.32"/>
        <n v="0.33"/>
        <n v="0.34"/>
        <n v="0.35"/>
        <n v="0.36"/>
        <n v="0.37"/>
        <n v="0.38"/>
        <n v="0.39"/>
        <n v="0.4"/>
        <n v="0.41"/>
        <n v="0.42"/>
        <n v="0.43"/>
        <n v="0.44"/>
        <n v="0.45"/>
        <n v="0.46"/>
        <n v="0.47"/>
        <n v="0.48"/>
        <n v="0.49"/>
        <n v="0.5"/>
        <n v="0.51"/>
        <n v="0.52"/>
        <n v="0.53"/>
        <n v="0.54"/>
        <n v="0.55"/>
        <n v="0.56"/>
        <n v="0.57"/>
        <n v="0.58"/>
        <n v="0.59"/>
        <n v="0.6"/>
        <n v="0.61"/>
        <n v="0.62"/>
        <n v="0.63"/>
        <n v="0.64"/>
        <n v="0.65"/>
        <n v="0.66"/>
        <n v="0.67"/>
        <n v="0.68"/>
        <n v="0.69"/>
        <n v="0.7"/>
        <n v="0.71"/>
        <n v="0.72"/>
        <n v="0.73"/>
        <n v="0.74"/>
        <n v="0.75"/>
        <n v="0.76"/>
        <n v="0.77"/>
        <n v="0.79"/>
        <n v="0.8"/>
      </sharedItems>
    </cacheField>
    <cacheField name="Sales Method" numFmtId="0">
      <sharedItems count="3">
        <s v="In-store"/>
        <s v="Online"/>
        <s v="Outlet"/>
      </sharedItems>
    </cacheField>
    <cacheField name="Quarters" numFmtId="0" databaseField="0">
      <fieldGroup base="2">
        <rangePr groupBy="quarters" startDate="2020-01-01T00:00:00" endDate="2022-01-01T00:00:00"/>
        <groupItems count="6">
          <s v="&lt;01/01/2020"/>
          <s v="Q1"/>
          <s v="Q2"/>
          <s v="Q3"/>
          <s v="Q4"/>
          <s v="&gt;01/01/2022"/>
        </groupItems>
      </fieldGroup>
    </cacheField>
    <cacheField name="Years" numFmtId="0" databaseField="0">
      <fieldGroup base="2">
        <rangePr groupBy="years" startDate="2020-01-01T00:00:00" endDate="2022-01-01T00:00:00"/>
        <groupItems count="4">
          <s v="&lt;01/01/2020"/>
          <s v="2020"/>
          <s v="2021"/>
          <s v="&gt;01/01/2022"/>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9648" createdVersion="3">
  <cacheSource type="worksheet">
    <worksheetSource ref="B5:P9653" sheet="Data Sales Adidas"/>
  </cacheSource>
  <cacheFields count="17">
    <cacheField name="Retailer" numFmtId="0">
      <sharedItems count="6">
        <s v="Amazon"/>
        <s v="Foot Locker"/>
        <s v="Kohl's"/>
        <s v="Sports Direct"/>
        <s v="Walmart"/>
        <s v="West Gear"/>
      </sharedItems>
    </cacheField>
    <cacheField name="Retailer ID" numFmtId="0">
      <sharedItems containsSemiMixedTypes="0" containsString="0" containsNumber="1" containsInteger="1" minValue="1128299" maxValue="1197831" count="4">
        <n v="1128299"/>
        <n v="1185732"/>
        <n v="1189833"/>
        <n v="1197831"/>
      </sharedItems>
    </cacheField>
    <cacheField name="Invoice Date" numFmtId="0">
      <sharedItems containsSemiMixedTypes="0" containsNonDate="0" containsDate="1" containsString="0" minDate="2020-01-01T00:00:00" maxDate="2021-12-3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Midwest"/>
        <s v="Northeast"/>
        <s v="South"/>
        <s v="Southeast"/>
        <s v="West"/>
      </sharedItems>
    </cacheField>
    <cacheField name="State" numFmtId="0">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City" numFmtId="0">
      <sharedItems count="54">
        <s v="Albany"/>
        <s v="Albuquerque"/>
        <s v="Anchorage"/>
        <s v="Atlanta"/>
        <s v="Baltimore"/>
        <s v="Billings"/>
        <s v="Birmingham"/>
        <s v="Boise"/>
        <s v="Boston"/>
        <s v="Burlington"/>
        <s v="Charleston, SC"/>
        <s v="Charleston, WV"/>
        <s v="Charlotte"/>
        <s v="Cheyenne"/>
        <s v="Chicago"/>
        <s v="Columbus"/>
        <s v="Dallas"/>
        <s v="Denver"/>
        <s v="Des Moines"/>
        <s v="Detroit"/>
        <s v="Fargo"/>
        <s v="Hartford"/>
        <s v="Honolulu"/>
        <s v="Houston"/>
        <s v="Indianapolis"/>
        <s v="Jackson"/>
        <s v="Knoxville"/>
        <s v="Las Vegas"/>
        <s v="Little Rock"/>
        <s v="Los Angeles"/>
        <s v="Louisville"/>
        <s v="Manchester"/>
        <s v="Miami"/>
        <s v="Milwaukee"/>
        <s v="Minneapolis"/>
        <s v="New Orleans"/>
        <s v="New York"/>
        <s v="Newark"/>
        <s v="Oklahoma City"/>
        <s v="Omaha"/>
        <s v="Orlando"/>
        <s v="Philadelphia"/>
        <s v="Phoenix"/>
        <s v="Portland, M"/>
        <s v="Portland, O"/>
        <s v="Providence"/>
        <s v="Richmond"/>
        <s v="Salt Lake City"/>
        <s v="San Francisco"/>
        <s v="Seattle"/>
        <s v="Sioux Falls"/>
        <s v="St. Louis"/>
        <s v="Wichita"/>
        <s v="Wilmington"/>
      </sharedItems>
    </cacheField>
    <cacheField name="Product" numFmtId="0">
      <sharedItems count="6">
        <s v="Men's Apparel"/>
        <s v="Men's Athletic Footwear"/>
        <s v="Men's Street Footwear"/>
        <s v="Women's Apparel"/>
        <s v="Women's Athletic Footwear"/>
        <s v="Women's Street Footwear"/>
      </sharedItems>
    </cacheField>
    <cacheField name="Price per Unit" numFmtId="0">
      <sharedItems containsSemiMixedTypes="0" containsString="0" containsNumber="1" minValue="7" maxValue="110" count="94">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2"/>
        <n v="95"/>
        <n v="96"/>
        <n v="97"/>
        <n v="98"/>
        <n v="100"/>
        <n v="101"/>
        <n v="103"/>
        <n v="105"/>
        <n v="110"/>
      </sharedItems>
    </cacheField>
    <cacheField name="Units Sold" numFmtId="0">
      <sharedItems containsSemiMixedTypes="0" containsString="0" containsNumber="1" containsInteger="1" minValue="0" maxValue="1275" count="361">
        <n v="0"/>
        <n v="6"/>
        <n v="7"/>
        <n v="8"/>
        <n v="13"/>
        <n v="14"/>
        <n v="15"/>
        <n v="16"/>
        <n v="17"/>
        <n v="19"/>
        <n v="20"/>
        <n v="21"/>
        <n v="22"/>
        <n v="23"/>
        <n v="24"/>
        <n v="25"/>
        <n v="26"/>
        <n v="27"/>
        <n v="28"/>
        <n v="29"/>
        <n v="30"/>
        <n v="31"/>
        <n v="32"/>
        <n v="33"/>
        <n v="34"/>
        <n v="35"/>
        <n v="36"/>
        <n v="38"/>
        <n v="39"/>
        <n v="40"/>
        <n v="41"/>
        <n v="42"/>
        <n v="43"/>
        <n v="44"/>
        <n v="45"/>
        <n v="46"/>
        <n v="47"/>
        <n v="48"/>
        <n v="49"/>
        <n v="50"/>
        <n v="51"/>
        <n v="52"/>
        <n v="53"/>
        <n v="54"/>
        <n v="55"/>
        <n v="56"/>
        <n v="57"/>
        <n v="58"/>
        <n v="59"/>
        <n v="60"/>
        <n v="61"/>
        <n v="62"/>
        <n v="63"/>
        <n v="64"/>
        <n v="65"/>
        <n v="66"/>
        <n v="68"/>
        <n v="69"/>
        <n v="70"/>
        <n v="72"/>
        <n v="73"/>
        <n v="74"/>
        <n v="75"/>
        <n v="77"/>
        <n v="78"/>
        <n v="79"/>
        <n v="80"/>
        <n v="81"/>
        <n v="83"/>
        <n v="84"/>
        <n v="85"/>
        <n v="86"/>
        <n v="87"/>
        <n v="88"/>
        <n v="90"/>
        <n v="91"/>
        <n v="93"/>
        <n v="94"/>
        <n v="95"/>
        <n v="96"/>
        <n v="98"/>
        <n v="99"/>
        <n v="100"/>
        <n v="101"/>
        <n v="102"/>
        <n v="103"/>
        <n v="104"/>
        <n v="105"/>
        <n v="106"/>
        <n v="107"/>
        <n v="108"/>
        <n v="109"/>
        <n v="111"/>
        <n v="112"/>
        <n v="113"/>
        <n v="114"/>
        <n v="115"/>
        <n v="116"/>
        <n v="117"/>
        <n v="118"/>
        <n v="119"/>
        <n v="120"/>
        <n v="122"/>
        <n v="123"/>
        <n v="124"/>
        <n v="125"/>
        <n v="126"/>
        <n v="127"/>
        <n v="128"/>
        <n v="129"/>
        <n v="130"/>
        <n v="131"/>
        <n v="132"/>
        <n v="133"/>
        <n v="134"/>
        <n v="135"/>
        <n v="136"/>
        <n v="137"/>
        <n v="138"/>
        <n v="139"/>
        <n v="140"/>
        <n v="141"/>
        <n v="142"/>
        <n v="143"/>
        <n v="144"/>
        <n v="145"/>
        <n v="146"/>
        <n v="147"/>
        <n v="149"/>
        <n v="150"/>
        <n v="151"/>
        <n v="152"/>
        <n v="153"/>
        <n v="154"/>
        <n v="155"/>
        <n v="156"/>
        <n v="157"/>
        <n v="158"/>
        <n v="160"/>
        <n v="161"/>
        <n v="162"/>
        <n v="163"/>
        <n v="164"/>
        <n v="165"/>
        <n v="166"/>
        <n v="167"/>
        <n v="168"/>
        <n v="169"/>
        <n v="170"/>
        <n v="171"/>
        <n v="173"/>
        <n v="174"/>
        <n v="175"/>
        <n v="176"/>
        <n v="177"/>
        <n v="178"/>
        <n v="179"/>
        <n v="180"/>
        <n v="181"/>
        <n v="182"/>
        <n v="184"/>
        <n v="185"/>
        <n v="186"/>
        <n v="187"/>
        <n v="188"/>
        <n v="189"/>
        <n v="190"/>
        <n v="191"/>
        <n v="192"/>
        <n v="193"/>
        <n v="194"/>
        <n v="195"/>
        <n v="196"/>
        <n v="198"/>
        <n v="200"/>
        <n v="201"/>
        <n v="202"/>
        <n v="203"/>
        <n v="204"/>
        <n v="206"/>
        <n v="207"/>
        <n v="208"/>
        <n v="209"/>
        <n v="210"/>
        <n v="213"/>
        <n v="215"/>
        <n v="216"/>
        <n v="217"/>
        <n v="218"/>
        <n v="219"/>
        <n v="220"/>
        <n v="221"/>
        <n v="223"/>
        <n v="224"/>
        <n v="225"/>
        <n v="228"/>
        <n v="230"/>
        <n v="231"/>
        <n v="232"/>
        <n v="233"/>
        <n v="234"/>
        <n v="236"/>
        <n v="238"/>
        <n v="239"/>
        <n v="240"/>
        <n v="241"/>
        <n v="243"/>
        <n v="244"/>
        <n v="245"/>
        <n v="246"/>
        <n v="247"/>
        <n v="248"/>
        <n v="250"/>
        <n v="252"/>
        <n v="254"/>
        <n v="255"/>
        <n v="256"/>
        <n v="257"/>
        <n v="258"/>
        <n v="259"/>
        <n v="260"/>
        <n v="261"/>
        <n v="263"/>
        <n v="264"/>
        <n v="265"/>
        <n v="267"/>
        <n v="268"/>
        <n v="270"/>
        <n v="271"/>
        <n v="272"/>
        <n v="273"/>
        <n v="275"/>
        <n v="276"/>
        <n v="277"/>
        <n v="278"/>
        <n v="279"/>
        <n v="280"/>
        <n v="281"/>
        <n v="282"/>
        <n v="283"/>
        <n v="284"/>
        <n v="285"/>
        <n v="286"/>
        <n v="287"/>
        <n v="288"/>
        <n v="289"/>
        <n v="290"/>
        <n v="293"/>
        <n v="294"/>
        <n v="295"/>
        <n v="296"/>
        <n v="297"/>
        <n v="298"/>
        <n v="299"/>
        <n v="300"/>
        <n v="302"/>
        <n v="304"/>
        <n v="305"/>
        <n v="306"/>
        <n v="308"/>
        <n v="310"/>
        <n v="311"/>
        <n v="312"/>
        <n v="313"/>
        <n v="314"/>
        <n v="315"/>
        <n v="317"/>
        <n v="318"/>
        <n v="319"/>
        <n v="320"/>
        <n v="322"/>
        <n v="323"/>
        <n v="324"/>
        <n v="325"/>
        <n v="326"/>
        <n v="330"/>
        <n v="332"/>
        <n v="333"/>
        <n v="336"/>
        <n v="338"/>
        <n v="340"/>
        <n v="341"/>
        <n v="345"/>
        <n v="347"/>
        <n v="349"/>
        <n v="350"/>
        <n v="352"/>
        <n v="354"/>
        <n v="355"/>
        <n v="359"/>
        <n v="360"/>
        <n v="366"/>
        <n v="372"/>
        <n v="374"/>
        <n v="375"/>
        <n v="376"/>
        <n v="384"/>
        <n v="388"/>
        <n v="390"/>
        <n v="395"/>
        <n v="400"/>
        <n v="403"/>
        <n v="408"/>
        <n v="420"/>
        <n v="425"/>
        <n v="434"/>
        <n v="445"/>
        <n v="450"/>
        <n v="470"/>
        <n v="475"/>
        <n v="495"/>
        <n v="500"/>
        <n v="520"/>
        <n v="525"/>
        <n v="545"/>
        <n v="550"/>
        <n v="570"/>
        <n v="575"/>
        <n v="595"/>
        <n v="600"/>
        <n v="620"/>
        <n v="625"/>
        <n v="645"/>
        <n v="650"/>
        <n v="670"/>
        <n v="675"/>
        <n v="695"/>
        <n v="700"/>
        <n v="720"/>
        <n v="725"/>
        <n v="745"/>
        <n v="750"/>
        <n v="770"/>
        <n v="775"/>
        <n v="795"/>
        <n v="800"/>
        <n v="820"/>
        <n v="825"/>
        <n v="850"/>
        <n v="870"/>
        <n v="875"/>
        <n v="900"/>
        <n v="920"/>
        <n v="925"/>
        <n v="945"/>
        <n v="950"/>
        <n v="975"/>
        <n v="1000"/>
        <n v="1020"/>
        <n v="1025"/>
        <n v="1045"/>
        <n v="1050"/>
        <n v="1070"/>
        <n v="1075"/>
        <n v="1100"/>
        <n v="1125"/>
        <n v="1150"/>
        <n v="1200"/>
        <n v="1220"/>
        <n v="1250"/>
        <n v="1275"/>
      </sharedItems>
    </cacheField>
    <cacheField name="Total Sales" numFmtId="0">
      <sharedItems containsSemiMixedTypes="0" containsString="0" containsNumber="1" minValue="0" maxValue="82500" count="3082">
        <n v="0"/>
        <n v="160"/>
        <n v="203"/>
        <n v="224"/>
        <n v="232"/>
        <n v="238"/>
        <n v="252"/>
        <n v="256"/>
        <n v="259"/>
        <n v="280"/>
        <n v="320"/>
        <n v="330"/>
        <n v="344"/>
        <n v="351"/>
        <n v="357"/>
        <n v="369"/>
        <n v="377"/>
        <n v="392"/>
        <n v="406"/>
        <n v="416"/>
        <n v="420"/>
        <n v="437"/>
        <n v="450"/>
        <n v="460"/>
        <n v="468"/>
        <n v="476"/>
        <n v="483"/>
        <n v="495"/>
        <n v="506"/>
        <n v="507"/>
        <n v="513"/>
        <n v="520"/>
        <n v="528"/>
        <n v="530"/>
        <n v="531"/>
        <n v="540"/>
        <n v="550"/>
        <n v="560"/>
        <n v="575"/>
        <n v="576"/>
        <n v="580"/>
        <n v="581"/>
        <n v="585"/>
        <n v="589"/>
        <n v="594"/>
        <n v="598"/>
        <n v="609"/>
        <n v="615"/>
        <n v="624"/>
        <n v="644"/>
        <n v="646"/>
        <n v="658"/>
        <n v="660"/>
        <n v="665"/>
        <n v="667"/>
        <n v="672"/>
        <n v="675"/>
        <n v="680"/>
        <n v="684"/>
        <n v="693"/>
        <n v="700"/>
        <n v="704"/>
        <n v="705"/>
        <n v="720"/>
        <n v="722"/>
        <n v="725"/>
        <n v="728"/>
        <n v="729"/>
        <n v="735"/>
        <n v="736"/>
        <n v="744"/>
        <n v="750"/>
        <n v="754"/>
        <n v="759"/>
        <n v="777"/>
        <n v="779"/>
        <n v="780"/>
        <n v="782"/>
        <n v="792"/>
        <n v="800"/>
        <n v="810"/>
        <n v="819"/>
        <n v="825"/>
        <n v="836"/>
        <n v="840"/>
        <n v="864"/>
        <n v="870"/>
        <n v="874"/>
        <n v="875"/>
        <n v="880"/>
        <n v="882"/>
        <n v="884"/>
        <n v="893"/>
        <n v="896"/>
        <n v="897"/>
        <n v="900"/>
        <n v="910"/>
        <n v="918"/>
        <n v="920"/>
        <n v="924"/>
        <n v="930"/>
        <n v="931"/>
        <n v="936"/>
        <n v="940"/>
        <n v="946"/>
        <n v="952"/>
        <n v="954"/>
        <n v="960"/>
        <n v="962"/>
        <n v="966"/>
        <n v="972"/>
        <n v="984"/>
        <n v="986"/>
        <n v="990"/>
        <n v="992"/>
        <n v="996"/>
        <n v="999"/>
        <n v="1000"/>
        <n v="1001"/>
        <n v="1008"/>
        <n v="1014"/>
        <n v="1026"/>
        <n v="1029"/>
        <n v="1036"/>
        <n v="1044"/>
        <n v="1045"/>
        <n v="1050"/>
        <n v="1053"/>
        <n v="1054"/>
        <n v="1056"/>
        <n v="1064"/>
        <n v="1066"/>
        <n v="1070"/>
        <n v="1081"/>
        <n v="1088"/>
        <n v="1089"/>
        <n v="1092"/>
        <n v="1102"/>
        <n v="1104"/>
        <n v="1107"/>
        <n v="1110"/>
        <n v="1116"/>
        <n v="1118"/>
        <n v="1120"/>
        <n v="1121"/>
        <n v="1122"/>
        <n v="1125"/>
        <n v="1127"/>
        <n v="1128"/>
        <n v="1131"/>
        <n v="1134"/>
        <n v="1140"/>
        <n v="1150"/>
        <n v="1156"/>
        <n v="1160"/>
        <n v="1162"/>
        <n v="1170"/>
        <n v="1173"/>
        <n v="1175"/>
        <n v="1176"/>
        <n v="1188"/>
        <n v="1189"/>
        <n v="1196"/>
        <n v="1200"/>
        <n v="1210"/>
        <n v="1215"/>
        <n v="1216"/>
        <n v="1218"/>
        <n v="1222"/>
        <n v="1224"/>
        <n v="1225"/>
        <n v="1232"/>
        <n v="1242"/>
        <n v="1248"/>
        <n v="1254"/>
        <n v="1258"/>
        <n v="1260"/>
        <n v="1265"/>
        <n v="1269"/>
        <n v="1271"/>
        <n v="1272"/>
        <n v="1275"/>
        <n v="1276"/>
        <n v="1280"/>
        <n v="1290"/>
        <n v="1292"/>
        <n v="1296"/>
        <n v="1300"/>
        <n v="1305"/>
        <n v="1310"/>
        <n v="1312"/>
        <n v="1316"/>
        <n v="1326"/>
        <n v="1330"/>
        <n v="1334"/>
        <n v="1344"/>
        <n v="1350"/>
        <n v="1353"/>
        <n v="1357"/>
        <n v="1360"/>
        <n v="1363"/>
        <n v="1364"/>
        <n v="1365"/>
        <n v="1368"/>
        <n v="1372"/>
        <n v="1376"/>
        <n v="1377"/>
        <n v="1380"/>
        <n v="1386"/>
        <n v="1387"/>
        <n v="1392"/>
        <n v="1394"/>
        <n v="1395"/>
        <n v="1400"/>
        <n v="1403"/>
        <n v="1404"/>
        <n v="1406"/>
        <n v="1408"/>
        <n v="1410"/>
        <n v="1411"/>
        <n v="1414"/>
        <n v="1416"/>
        <n v="1419"/>
        <n v="1421"/>
        <n v="1422"/>
        <n v="1425"/>
        <n v="1426"/>
        <n v="1428"/>
        <n v="1430"/>
        <n v="1435"/>
        <n v="1440"/>
        <n v="1443"/>
        <n v="1444"/>
        <n v="1450"/>
        <n v="1452"/>
        <n v="1457"/>
        <n v="1458"/>
        <n v="1462"/>
        <n v="1464"/>
        <n v="1470"/>
        <n v="1476"/>
        <n v="1479"/>
        <n v="1480"/>
        <n v="1482"/>
        <n v="1485"/>
        <n v="1488"/>
        <n v="1494"/>
        <n v="1495"/>
        <n v="1496"/>
        <n v="1498"/>
        <n v="1500"/>
        <n v="1504"/>
        <n v="1505"/>
        <n v="1508"/>
        <n v="1512"/>
        <n v="1518"/>
        <n v="1520"/>
        <n v="1521"/>
        <n v="1530"/>
        <n v="1536"/>
        <n v="1537"/>
        <n v="1539"/>
        <n v="1540"/>
        <n v="1548"/>
        <n v="1551"/>
        <n v="1558"/>
        <n v="1560"/>
        <n v="1564"/>
        <n v="1566"/>
        <n v="1568"/>
        <n v="1584"/>
        <n v="1586"/>
        <n v="1587"/>
        <n v="1593"/>
        <n v="1596"/>
        <n v="1599"/>
        <n v="1600"/>
        <n v="1610"/>
        <n v="1612"/>
        <n v="1615"/>
        <n v="1617"/>
        <n v="1620"/>
        <n v="1624"/>
        <n v="1628"/>
        <n v="1632"/>
        <n v="1638"/>
        <n v="1643"/>
        <n v="1645"/>
        <n v="1647"/>
        <n v="1650"/>
        <n v="1653"/>
        <n v="1656"/>
        <n v="1664"/>
        <n v="1665"/>
        <n v="1666"/>
        <n v="1672"/>
        <n v="1674"/>
        <n v="1677"/>
        <n v="1679"/>
        <n v="1680"/>
        <n v="1682"/>
        <n v="1683"/>
        <n v="1696"/>
        <n v="1700"/>
        <n v="1702"/>
        <n v="1710"/>
        <n v="1711"/>
        <n v="1715"/>
        <n v="1716"/>
        <n v="1722"/>
        <n v="1725"/>
        <n v="1728"/>
        <n v="1729"/>
        <n v="1734"/>
        <n v="1736"/>
        <n v="1739"/>
        <n v="1740"/>
        <n v="1749"/>
        <n v="1750"/>
        <n v="1752"/>
        <n v="1755"/>
        <n v="1764"/>
        <n v="1767"/>
        <n v="1768"/>
        <n v="1771"/>
        <n v="1776"/>
        <n v="1782"/>
        <n v="1786"/>
        <n v="1792"/>
        <n v="1794"/>
        <n v="1798"/>
        <n v="1800"/>
        <n v="1802"/>
        <n v="1804"/>
        <n v="1806"/>
        <n v="1820"/>
        <n v="1824"/>
        <n v="1827"/>
        <n v="1829"/>
        <n v="1833"/>
        <n v="1836"/>
        <n v="1840"/>
        <n v="1845"/>
        <n v="1848"/>
        <n v="1850"/>
        <n v="1855"/>
        <n v="1856"/>
        <n v="1860"/>
        <n v="1862"/>
        <n v="1863"/>
        <n v="1870"/>
        <n v="1872"/>
        <n v="1875"/>
        <n v="1885"/>
        <n v="1886"/>
        <n v="1887"/>
        <n v="1890"/>
        <n v="1891"/>
        <n v="1892"/>
        <n v="1900"/>
        <n v="1904"/>
        <n v="1908"/>
        <n v="1909"/>
        <n v="1911"/>
        <n v="1914"/>
        <n v="1919"/>
        <n v="1920"/>
        <n v="1924"/>
        <n v="1927"/>
        <n v="1932"/>
        <n v="1935"/>
        <n v="1936"/>
        <n v="1938"/>
        <n v="1944"/>
        <n v="1947"/>
        <n v="1950"/>
        <n v="1952"/>
        <n v="1955"/>
        <n v="1960"/>
        <n v="1968"/>
        <n v="1971"/>
        <n v="1972"/>
        <n v="1974"/>
        <n v="1976"/>
        <n v="1978"/>
        <n v="1980"/>
        <n v="1989"/>
        <n v="1998"/>
        <n v="2000"/>
        <n v="2001"/>
        <n v="2002"/>
        <n v="2006"/>
        <n v="2009"/>
        <n v="2014"/>
        <n v="2016"/>
        <n v="2021"/>
        <n v="2023"/>
        <n v="2024"/>
        <n v="2025"/>
        <n v="2028"/>
        <n v="2030"/>
        <n v="2034"/>
        <n v="2040"/>
        <n v="2044"/>
        <n v="2048"/>
        <n v="2050"/>
        <n v="2052"/>
        <n v="2058"/>
        <n v="2064"/>
        <n v="2065"/>
        <n v="2067"/>
        <n v="2068"/>
        <n v="2070"/>
        <n v="2071"/>
        <n v="2072"/>
        <n v="2079"/>
        <n v="2080"/>
        <n v="2088"/>
        <n v="2090"/>
        <n v="2091"/>
        <n v="2093"/>
        <n v="2100"/>
        <n v="2106"/>
        <n v="2107"/>
        <n v="2108"/>
        <n v="2112"/>
        <n v="2115"/>
        <n v="2116"/>
        <n v="2120"/>
        <n v="2125"/>
        <n v="2128"/>
        <n v="2142"/>
        <n v="2145"/>
        <n v="2146"/>
        <n v="2147"/>
        <n v="2156"/>
        <n v="2158"/>
        <n v="2160"/>
        <n v="2162"/>
        <n v="2173"/>
        <n v="2175"/>
        <n v="2176"/>
        <n v="2180"/>
        <n v="2183"/>
        <n v="2184"/>
        <n v="2185"/>
        <n v="2193"/>
        <n v="2196"/>
        <n v="2200"/>
        <n v="2204"/>
        <n v="2205"/>
        <n v="2208"/>
        <n v="2210"/>
        <n v="2212"/>
        <n v="2214"/>
        <n v="2220"/>
        <n v="2222"/>
        <n v="2232"/>
        <n v="2240"/>
        <n v="2241"/>
        <n v="2244"/>
        <n v="2250"/>
        <n v="2254"/>
        <n v="2256"/>
        <n v="2257"/>
        <n v="2262"/>
        <n v="2268"/>
        <n v="2275"/>
        <n v="2277"/>
        <n v="2279"/>
        <n v="2280"/>
        <n v="2288"/>
        <n v="2295"/>
        <n v="2296"/>
        <n v="2304"/>
        <n v="2310"/>
        <n v="2312"/>
        <n v="2318"/>
        <n v="2320"/>
        <n v="2323"/>
        <n v="2325"/>
        <n v="2331"/>
        <n v="2332"/>
        <n v="2337"/>
        <n v="2340"/>
        <n v="2346"/>
        <n v="2349"/>
        <n v="2350"/>
        <n v="2352"/>
        <n v="2356"/>
        <n v="2368"/>
        <n v="2370"/>
        <n v="2376"/>
        <n v="2378"/>
        <n v="2379"/>
        <n v="2380"/>
        <n v="2392"/>
        <n v="2394"/>
        <n v="2397"/>
        <n v="2400"/>
        <n v="2401"/>
        <n v="2405"/>
        <n v="2407"/>
        <n v="2408"/>
        <n v="2415"/>
        <n v="2418"/>
        <n v="2419"/>
        <n v="2420"/>
        <n v="2424"/>
        <n v="2430"/>
        <n v="2436"/>
        <n v="2438"/>
        <n v="2440"/>
        <n v="2442"/>
        <n v="2444"/>
        <n v="2448"/>
        <n v="2450"/>
        <n v="2451"/>
        <n v="2457"/>
        <n v="2460"/>
        <n v="2464"/>
        <n v="2465"/>
        <n v="2475"/>
        <n v="2478"/>
        <n v="2480"/>
        <n v="2482"/>
        <n v="2484"/>
        <n v="2491"/>
        <n v="2494"/>
        <n v="2496"/>
        <n v="2500"/>
        <n v="2501"/>
        <n v="2507"/>
        <n v="2516"/>
        <n v="2520"/>
        <n v="2523"/>
        <n v="2530"/>
        <n v="2535"/>
        <n v="2537"/>
        <n v="2538"/>
        <n v="2541"/>
        <n v="2548"/>
        <n v="2550"/>
        <n v="2552"/>
        <n v="2553"/>
        <n v="2560"/>
        <n v="2565"/>
        <n v="2574"/>
        <n v="2576"/>
        <n v="2580"/>
        <n v="2583"/>
        <n v="2584"/>
        <n v="2585"/>
        <n v="2590"/>
        <n v="2592"/>
        <n v="2595"/>
        <n v="2597"/>
        <n v="2599"/>
        <n v="2600"/>
        <n v="2610"/>
        <n v="2616"/>
        <n v="2618"/>
        <n v="2622"/>
        <n v="2623"/>
        <n v="2624"/>
        <n v="2625"/>
        <n v="2628"/>
        <n v="2632"/>
        <n v="2639"/>
        <n v="2640"/>
        <n v="2645"/>
        <n v="2646"/>
        <n v="2650"/>
        <n v="2652"/>
        <n v="2655"/>
        <n v="2656"/>
        <n v="2660"/>
        <n v="2664"/>
        <n v="2665"/>
        <n v="2666"/>
        <n v="2668"/>
        <n v="2673"/>
        <n v="2679"/>
        <n v="2682"/>
        <n v="2684"/>
        <n v="2688"/>
        <n v="2691"/>
        <n v="2695"/>
        <n v="2697"/>
        <n v="2700"/>
        <n v="2701"/>
        <n v="2704"/>
        <n v="2709"/>
        <n v="2712"/>
        <n v="2714"/>
        <n v="2720"/>
        <n v="2725"/>
        <n v="2726"/>
        <n v="2727"/>
        <n v="2728"/>
        <n v="2730"/>
        <n v="2736"/>
        <n v="2737"/>
        <n v="2739"/>
        <n v="2744"/>
        <n v="2745"/>
        <n v="2750"/>
        <n v="2754"/>
        <n v="2756"/>
        <n v="2760"/>
        <n v="2772"/>
        <n v="2774"/>
        <n v="2775"/>
        <n v="2782"/>
        <n v="2784"/>
        <n v="2788"/>
        <n v="2800"/>
        <n v="2805"/>
        <n v="2806"/>
        <n v="2808"/>
        <n v="2816"/>
        <n v="2820"/>
        <n v="2821"/>
        <n v="2822"/>
        <n v="2828"/>
        <n v="2829"/>
        <n v="2832"/>
        <n v="2835"/>
        <n v="2838"/>
        <n v="2842"/>
        <n v="2844"/>
        <n v="2850"/>
        <n v="2856"/>
        <n v="2860"/>
        <n v="2862"/>
        <n v="2875"/>
        <n v="2880"/>
        <n v="2886"/>
        <n v="2889"/>
        <n v="2890"/>
        <n v="2891"/>
        <n v="2898"/>
        <n v="2900"/>
        <n v="2904"/>
        <n v="2905"/>
        <n v="2912"/>
        <n v="2914"/>
        <n v="2915"/>
        <n v="2916"/>
        <n v="2924"/>
        <n v="2925"/>
        <n v="2926"/>
        <n v="2928"/>
        <n v="2929"/>
        <n v="2938"/>
        <n v="2940"/>
        <n v="2950"/>
        <n v="2952"/>
        <n v="2958"/>
        <n v="2960"/>
        <n v="2961"/>
        <n v="2964"/>
        <n v="2968"/>
        <n v="2975"/>
        <n v="2976"/>
        <n v="2980"/>
        <n v="2983"/>
        <n v="2989"/>
        <n v="2990"/>
        <n v="2992"/>
        <n v="2993"/>
        <n v="2997"/>
        <n v="3000"/>
        <n v="3002"/>
        <n v="3003"/>
        <n v="3008"/>
        <n v="3009"/>
        <n v="3016"/>
        <n v="3021"/>
        <n v="3024"/>
        <n v="3025"/>
        <n v="3026"/>
        <n v="3029"/>
        <n v="3030"/>
        <n v="3034"/>
        <n v="3036"/>
        <n v="3038"/>
        <n v="3040"/>
        <n v="3042"/>
        <n v="3045"/>
        <n v="3050"/>
        <n v="3051"/>
        <n v="3052"/>
        <n v="3055"/>
        <n v="3059"/>
        <n v="3060"/>
        <n v="3071"/>
        <n v="3072"/>
        <n v="3074"/>
        <n v="3075"/>
        <n v="3078"/>
        <n v="3080"/>
        <n v="3087"/>
        <n v="3090"/>
        <n v="3094"/>
        <n v="3096"/>
        <n v="3100"/>
        <n v="3102"/>
        <n v="3108"/>
        <n v="3120"/>
        <n v="3122"/>
        <n v="3124"/>
        <n v="3125"/>
        <n v="3127"/>
        <n v="3128"/>
        <n v="3131"/>
        <n v="3132"/>
        <n v="3135"/>
        <n v="3136"/>
        <n v="3144"/>
        <n v="3145"/>
        <n v="3150"/>
        <n v="3157"/>
        <n v="3159"/>
        <n v="3161"/>
        <n v="3164"/>
        <n v="3168"/>
        <n v="3174"/>
        <n v="3180"/>
        <n v="3182"/>
        <n v="3185"/>
        <n v="3186"/>
        <n v="3190"/>
        <n v="3196"/>
        <n v="3198"/>
        <n v="3200"/>
        <n v="3210"/>
        <n v="3211"/>
        <n v="3212"/>
        <n v="3213"/>
        <n v="3219"/>
        <n v="3220"/>
        <n v="3225"/>
        <n v="3230"/>
        <n v="3232"/>
        <n v="3234"/>
        <n v="3237"/>
        <n v="3240"/>
        <n v="3243"/>
        <n v="3245"/>
        <n v="3248"/>
        <n v="3250"/>
        <n v="3255"/>
        <n v="3256"/>
        <n v="3258"/>
        <n v="3264"/>
        <n v="3266"/>
        <n v="3275"/>
        <n v="3276"/>
        <n v="3277"/>
        <n v="3280"/>
        <n v="3285"/>
        <n v="3290"/>
        <n v="3294"/>
        <n v="3296"/>
        <n v="3300"/>
        <n v="3304"/>
        <n v="3306"/>
        <n v="3311"/>
        <n v="3312"/>
        <n v="3320"/>
        <n v="3321"/>
        <n v="3328"/>
        <n v="3330"/>
        <n v="3332"/>
        <n v="3333"/>
        <n v="3344"/>
        <n v="3348"/>
        <n v="3354"/>
        <n v="3355"/>
        <n v="3360"/>
        <n v="3363"/>
        <n v="3364"/>
        <n v="3366"/>
        <n v="3375"/>
        <n v="3380"/>
        <n v="3381"/>
        <n v="3384"/>
        <n v="3392"/>
        <n v="3393"/>
        <n v="3400"/>
        <n v="3402"/>
        <n v="3403"/>
        <n v="3420"/>
        <n v="3422"/>
        <n v="3427"/>
        <n v="3430"/>
        <n v="3431"/>
        <n v="3432"/>
        <n v="3439"/>
        <n v="3441"/>
        <n v="3444"/>
        <n v="3445"/>
        <n v="3450"/>
        <n v="3451"/>
        <n v="3456"/>
        <n v="3458"/>
        <n v="3460"/>
        <n v="3465"/>
        <n v="3468"/>
        <n v="3472"/>
        <n v="3473"/>
        <n v="3476"/>
        <n v="3478"/>
        <n v="3480"/>
        <n v="3481"/>
        <n v="3483"/>
        <n v="3485"/>
        <n v="3486"/>
        <n v="3488"/>
        <n v="3498"/>
        <n v="3500"/>
        <n v="3504"/>
        <n v="3510"/>
        <n v="3520"/>
        <n v="3525"/>
        <n v="3528"/>
        <n v="3534"/>
        <n v="3535"/>
        <n v="3536"/>
        <n v="3537"/>
        <n v="3549"/>
        <n v="3552"/>
        <n v="3564"/>
        <n v="3567"/>
        <n v="3569"/>
        <n v="3570"/>
        <n v="3575"/>
        <n v="3576"/>
        <n v="3577"/>
        <n v="3580"/>
        <n v="3584"/>
        <n v="3588"/>
        <n v="3591"/>
        <n v="3596"/>
        <n v="3597"/>
        <n v="3599"/>
        <n v="3600"/>
        <n v="3604"/>
        <n v="3608"/>
        <n v="3612"/>
        <n v="3616"/>
        <n v="3619"/>
        <n v="3625"/>
        <n v="3626"/>
        <n v="3627"/>
        <n v="3630"/>
        <n v="3634"/>
        <n v="3636"/>
        <n v="3640"/>
        <n v="3645"/>
        <n v="3648"/>
        <n v="3650"/>
        <n v="3652"/>
        <n v="3654"/>
        <n v="3655"/>
        <n v="3657"/>
        <n v="3663"/>
        <n v="3666"/>
        <n v="3668"/>
        <n v="3672"/>
        <n v="3675"/>
        <n v="3680"/>
        <n v="3690"/>
        <n v="3696"/>
        <n v="3700"/>
        <n v="3705"/>
        <n v="3708"/>
        <n v="3712"/>
        <n v="3720"/>
        <n v="3723"/>
        <n v="3724"/>
        <n v="3725"/>
        <n v="3726"/>
        <n v="3731"/>
        <n v="3735"/>
        <n v="3740"/>
        <n v="3741"/>
        <n v="3744"/>
        <n v="3745"/>
        <n v="3749"/>
        <n v="3750"/>
        <n v="3774"/>
        <n v="3780"/>
        <n v="3792"/>
        <n v="3795"/>
        <n v="3799"/>
        <n v="3800"/>
        <n v="3807"/>
        <n v="3808"/>
        <n v="3813"/>
        <n v="3816"/>
        <n v="3818"/>
        <n v="3822"/>
        <n v="3825"/>
        <n v="3828"/>
        <n v="3834"/>
        <n v="3840"/>
        <n v="3841"/>
        <n v="3844"/>
        <n v="3848"/>
        <n v="3850"/>
        <n v="3852"/>
        <n v="3854"/>
        <n v="3857"/>
        <n v="3861"/>
        <n v="3864"/>
        <n v="3869"/>
        <n v="3870"/>
        <n v="3872"/>
        <n v="3876"/>
        <n v="3880"/>
        <n v="3885"/>
        <n v="3886"/>
        <n v="3887"/>
        <n v="3888"/>
        <n v="3895"/>
        <n v="3900"/>
        <n v="3901"/>
        <n v="3904"/>
        <n v="3906"/>
        <n v="3910"/>
        <n v="3912"/>
        <n v="3915"/>
        <n v="3920"/>
        <n v="3922"/>
        <n v="3924"/>
        <n v="3927"/>
        <n v="3930"/>
        <n v="3936"/>
        <n v="3944"/>
        <n v="3948"/>
        <n v="3952"/>
        <n v="3959"/>
        <n v="3960"/>
        <n v="3965"/>
        <n v="3968"/>
        <n v="3973"/>
        <n v="3975"/>
        <n v="3978"/>
        <n v="3979"/>
        <n v="3984"/>
        <n v="3990"/>
        <n v="3995"/>
        <n v="3996"/>
        <n v="3999"/>
        <n v="4000"/>
        <n v="4002"/>
        <n v="4004"/>
        <n v="4008"/>
        <n v="4018"/>
        <n v="4023"/>
        <n v="4028"/>
        <n v="4030"/>
        <n v="4032"/>
        <n v="4033"/>
        <n v="4042"/>
        <n v="4046"/>
        <n v="4048"/>
        <n v="4050"/>
        <n v="4056"/>
        <n v="4060"/>
        <n v="4067"/>
        <n v="4068"/>
        <n v="4071"/>
        <n v="4080"/>
        <n v="4092"/>
        <n v="4095"/>
        <n v="4096"/>
        <n v="4104"/>
        <n v="4116"/>
        <n v="4118"/>
        <n v="4125"/>
        <n v="4128"/>
        <n v="4130"/>
        <n v="4131"/>
        <n v="4134"/>
        <n v="4136"/>
        <n v="4140"/>
        <n v="4144"/>
        <n v="4147"/>
        <n v="4150"/>
        <n v="4158"/>
        <n v="4160"/>
        <n v="4161"/>
        <n v="4165"/>
        <n v="4172"/>
        <n v="4173"/>
        <n v="4176"/>
        <n v="4180"/>
        <n v="4181"/>
        <n v="4182"/>
        <n v="4185"/>
        <n v="4186"/>
        <n v="4192"/>
        <n v="4200"/>
        <n v="4205"/>
        <n v="4212"/>
        <n v="4216"/>
        <n v="4218"/>
        <n v="4221"/>
        <n v="4224"/>
        <n v="4230"/>
        <n v="4233"/>
        <n v="4237"/>
        <n v="4242"/>
        <n v="4248"/>
        <n v="4250"/>
        <n v="4256"/>
        <n v="4263"/>
        <n v="4264"/>
        <n v="4266"/>
        <n v="4277"/>
        <n v="4278"/>
        <n v="4284"/>
        <n v="4290"/>
        <n v="4292"/>
        <n v="4293"/>
        <n v="4294"/>
        <n v="4301"/>
        <n v="4305"/>
        <n v="4307"/>
        <n v="4312"/>
        <n v="4316"/>
        <n v="4320"/>
        <n v="4321"/>
        <n v="4323"/>
        <n v="4324"/>
        <n v="4329"/>
        <n v="4335"/>
        <n v="4340"/>
        <n v="4343"/>
        <n v="4344"/>
        <n v="4346"/>
        <n v="4350"/>
        <n v="4352"/>
        <n v="4356"/>
        <n v="4360"/>
        <n v="4368"/>
        <n v="4370"/>
        <n v="4374"/>
        <n v="4375"/>
        <n v="4384"/>
        <n v="4389"/>
        <n v="4392"/>
        <n v="4399"/>
        <n v="4400"/>
        <n v="4401"/>
        <n v="4403"/>
        <n v="4407"/>
        <n v="4408"/>
        <n v="4410"/>
        <n v="4416"/>
        <n v="4418"/>
        <n v="4420"/>
        <n v="4425"/>
        <n v="4437"/>
        <n v="4440"/>
        <n v="4444"/>
        <n v="4446"/>
        <n v="4450"/>
        <n v="4452"/>
        <n v="4454"/>
        <n v="4455"/>
        <n v="4459"/>
        <n v="4460"/>
        <n v="4462"/>
        <n v="4464"/>
        <n v="4465"/>
        <n v="4469"/>
        <n v="4472"/>
        <n v="4480"/>
        <n v="4482"/>
        <n v="4485"/>
        <n v="4488"/>
        <n v="4495"/>
        <n v="4500"/>
        <n v="4505"/>
        <n v="4508"/>
        <n v="4512"/>
        <n v="4514"/>
        <n v="4515"/>
        <n v="4520"/>
        <n v="4522"/>
        <n v="4524"/>
        <n v="4532"/>
        <n v="4536"/>
        <n v="4550"/>
        <n v="4551"/>
        <n v="4554"/>
        <n v="4560"/>
        <n v="4563"/>
        <n v="4564"/>
        <n v="4565"/>
        <n v="4575"/>
        <n v="4576"/>
        <n v="4578"/>
        <n v="4582"/>
        <n v="4590"/>
        <n v="4592"/>
        <n v="4602"/>
        <n v="4606"/>
        <n v="4608"/>
        <n v="4611"/>
        <n v="4615"/>
        <n v="4620"/>
        <n v="4625"/>
        <n v="4633"/>
        <n v="4636"/>
        <n v="4640"/>
        <n v="4641"/>
        <n v="4646"/>
        <n v="4648"/>
        <n v="4650"/>
        <n v="4658"/>
        <n v="4662"/>
        <n v="4664"/>
        <n v="4671"/>
        <n v="4674"/>
        <n v="4675"/>
        <n v="4680"/>
        <n v="4683"/>
        <n v="4687"/>
        <n v="4692"/>
        <n v="4698"/>
        <n v="4700"/>
        <n v="4704"/>
        <n v="4712"/>
        <n v="4715"/>
        <n v="4716"/>
        <n v="4719"/>
        <n v="4725"/>
        <n v="4732"/>
        <n v="4736"/>
        <n v="4740"/>
        <n v="4750"/>
        <n v="4752"/>
        <n v="4756"/>
        <n v="4760"/>
        <n v="4770"/>
        <n v="4779"/>
        <n v="4785"/>
        <n v="4788"/>
        <n v="4794"/>
        <n v="4797"/>
        <n v="4800"/>
        <n v="4802"/>
        <n v="4816"/>
        <n v="4823"/>
        <n v="4824"/>
        <n v="4825"/>
        <n v="4826"/>
        <n v="4828"/>
        <n v="4836"/>
        <n v="4840"/>
        <n v="4844"/>
        <n v="4845"/>
        <n v="4847"/>
        <n v="4848"/>
        <n v="4851"/>
        <n v="4859"/>
        <n v="4860"/>
        <n v="4862"/>
        <n v="4864"/>
        <n v="4872"/>
        <n v="4875"/>
        <n v="4876"/>
        <n v="4879"/>
        <n v="4884"/>
        <n v="4887"/>
        <n v="4888"/>
        <n v="4890"/>
        <n v="4896"/>
        <n v="4899"/>
        <n v="4900"/>
        <n v="4901"/>
        <n v="4902"/>
        <n v="4914"/>
        <n v="4917"/>
        <n v="4920"/>
        <n v="4921"/>
        <n v="4930"/>
        <n v="4932"/>
        <n v="4935"/>
        <n v="4940"/>
        <n v="4941"/>
        <n v="4945"/>
        <n v="4950"/>
        <n v="4953"/>
        <n v="4956"/>
        <n v="4960"/>
        <n v="4968"/>
        <n v="4978"/>
        <n v="4982"/>
        <n v="4988"/>
        <n v="4992"/>
        <n v="4995"/>
        <n v="4998"/>
        <n v="5000"/>
        <n v="5002"/>
        <n v="5005"/>
        <n v="5012"/>
        <n v="5014"/>
        <n v="5017"/>
        <n v="5024"/>
        <n v="5029"/>
        <n v="5031"/>
        <n v="5032"/>
        <n v="5037"/>
        <n v="5040"/>
        <n v="5043"/>
        <n v="5060"/>
        <n v="5066"/>
        <n v="5069"/>
        <n v="5070"/>
        <n v="5075"/>
        <n v="5076"/>
        <n v="5096"/>
        <n v="5100"/>
        <n v="5103"/>
        <n v="5104"/>
        <n v="5106"/>
        <n v="5109"/>
        <n v="5112"/>
        <n v="5115"/>
        <n v="5117"/>
        <n v="5120"/>
        <n v="5125"/>
        <n v="5130"/>
        <n v="5136"/>
        <n v="5145"/>
        <n v="5148"/>
        <n v="5151"/>
        <n v="5152"/>
        <n v="5160"/>
        <n v="5166"/>
        <n v="5168"/>
        <n v="5175"/>
        <n v="5180"/>
        <n v="5181"/>
        <n v="5184"/>
        <n v="5191"/>
        <n v="5192"/>
        <n v="5194"/>
        <n v="5198"/>
        <n v="5200"/>
        <n v="5202"/>
        <n v="5206"/>
        <n v="5208"/>
        <n v="5214"/>
        <n v="5215"/>
        <n v="5216"/>
        <n v="5225"/>
        <n v="5236"/>
        <n v="5244"/>
        <n v="5246"/>
        <n v="5248"/>
        <n v="5250"/>
        <n v="5252"/>
        <n v="5265"/>
        <n v="5270"/>
        <n v="5278"/>
        <n v="5280"/>
        <n v="5289"/>
        <n v="5292"/>
        <n v="5300"/>
        <n v="5304"/>
        <n v="5310"/>
        <n v="5311"/>
        <n v="5312"/>
        <n v="5313"/>
        <n v="5320"/>
        <n v="5328"/>
        <n v="5332"/>
        <n v="5336"/>
        <n v="5346"/>
        <n v="5355"/>
        <n v="5358"/>
        <n v="5359"/>
        <n v="5360"/>
        <n v="5363"/>
        <n v="5364"/>
        <n v="5365"/>
        <n v="5369"/>
        <n v="5371"/>
        <n v="5372"/>
        <n v="5376"/>
        <n v="5390"/>
        <n v="5400"/>
        <n v="5406"/>
        <n v="5408"/>
        <n v="5412"/>
        <n v="5418"/>
        <n v="5424"/>
        <n v="5425"/>
        <n v="5427"/>
        <n v="5434"/>
        <n v="5439"/>
        <n v="5440"/>
        <n v="5450"/>
        <n v="5452"/>
        <n v="5454"/>
        <n v="5456"/>
        <n v="5460"/>
        <n v="5467"/>
        <n v="5472"/>
        <n v="5474"/>
        <n v="5475"/>
        <n v="5481"/>
        <n v="5487"/>
        <n v="5488"/>
        <n v="5500"/>
        <n v="5502"/>
        <n v="5504"/>
        <n v="5508"/>
        <n v="5510"/>
        <n v="5512"/>
        <n v="5513"/>
        <n v="5520"/>
        <n v="5530"/>
        <n v="5535"/>
        <n v="5536"/>
        <n v="5537"/>
        <n v="5538"/>
        <n v="5544"/>
        <n v="5546"/>
        <n v="5549"/>
        <n v="5550"/>
        <n v="5551"/>
        <n v="5555"/>
        <n v="5559"/>
        <n v="5565"/>
        <n v="5568"/>
        <n v="5577"/>
        <n v="5580"/>
        <n v="5586"/>
        <n v="5589"/>
        <n v="5593"/>
        <n v="5600"/>
        <n v="5610"/>
        <n v="5612"/>
        <n v="5616"/>
        <n v="5617"/>
        <n v="5618"/>
        <n v="5624"/>
        <n v="5625"/>
        <n v="5626"/>
        <n v="5628"/>
        <n v="5632"/>
        <n v="5633"/>
        <n v="5640"/>
        <n v="5642"/>
        <n v="5644"/>
        <n v="5655"/>
        <n v="5658"/>
        <n v="5661"/>
        <n v="5662"/>
        <n v="5664"/>
        <n v="5670"/>
        <n v="5676"/>
        <n v="5684"/>
        <n v="5688"/>
        <n v="5700"/>
        <n v="5704"/>
        <n v="5709"/>
        <n v="5712"/>
        <n v="5720"/>
        <n v="5724"/>
        <n v="5727"/>
        <n v="5733"/>
        <n v="5734"/>
        <n v="5742"/>
        <n v="5746"/>
        <n v="5750"/>
        <n v="5751"/>
        <n v="5757"/>
        <n v="5760"/>
        <n v="5763"/>
        <n v="5764"/>
        <n v="5775"/>
        <n v="5782"/>
        <n v="5792"/>
        <n v="5795"/>
        <n v="5796"/>
        <n v="5800"/>
        <n v="5805"/>
        <n v="5811"/>
        <n v="5814"/>
        <n v="5824"/>
        <n v="5828"/>
        <n v="5830"/>
        <n v="5831"/>
        <n v="5832"/>
        <n v="5846"/>
        <n v="5850"/>
        <n v="5852"/>
        <n v="5856"/>
        <n v="5863"/>
        <n v="5865"/>
        <n v="5868"/>
        <n v="5875"/>
        <n v="5876"/>
        <n v="5880"/>
        <n v="5882"/>
        <n v="5886"/>
        <n v="5887"/>
        <n v="5888"/>
        <n v="5895"/>
        <n v="5900"/>
        <n v="5904"/>
        <n v="5916"/>
        <n v="5922"/>
        <n v="5928"/>
        <n v="5934"/>
        <n v="5936"/>
        <n v="5940"/>
        <n v="5945"/>
        <n v="5950"/>
        <n v="5952"/>
        <n v="5957"/>
        <n v="5959"/>
        <n v="5960"/>
        <n v="5964"/>
        <n v="5966"/>
        <n v="5973"/>
        <n v="5976"/>
        <n v="5978"/>
        <n v="5984"/>
        <n v="5985"/>
        <n v="5989"/>
        <n v="5994"/>
        <n v="6000"/>
        <n v="6004"/>
        <n v="6006"/>
        <n v="6012"/>
        <n v="6016"/>
        <n v="6018"/>
        <n v="6020"/>
        <n v="6026"/>
        <n v="6027"/>
        <n v="6028"/>
        <n v="6030"/>
        <n v="6031"/>
        <n v="6032"/>
        <n v="6045"/>
        <n v="6048"/>
        <n v="6059"/>
        <n v="6072"/>
        <n v="6075"/>
        <n v="6076"/>
        <n v="6080"/>
        <n v="6084"/>
        <n v="6086"/>
        <n v="6090"/>
        <n v="6102"/>
        <n v="6104"/>
        <n v="6105"/>
        <n v="6109"/>
        <n v="6110"/>
        <n v="6120"/>
        <n v="6123"/>
        <n v="6125"/>
        <n v="6132"/>
        <n v="6144"/>
        <n v="6148"/>
        <n v="6149"/>
        <n v="6150"/>
        <n v="6154"/>
        <n v="6156"/>
        <n v="6157"/>
        <n v="6160"/>
        <n v="6162"/>
        <n v="6171"/>
        <n v="6174"/>
        <n v="6179"/>
        <n v="6188"/>
        <n v="6192"/>
        <n v="6194"/>
        <n v="6200"/>
        <n v="6204"/>
        <n v="6208"/>
        <n v="6210"/>
        <n v="6215"/>
        <n v="6216"/>
        <n v="6222"/>
        <n v="6228"/>
        <n v="6232"/>
        <n v="6235"/>
        <n v="6237"/>
        <n v="6240"/>
        <n v="6244"/>
        <n v="6248"/>
        <n v="6250"/>
        <n v="6253"/>
        <n v="6256"/>
        <n v="6258"/>
        <n v="6264"/>
        <n v="6265"/>
        <n v="6270"/>
        <n v="6272"/>
        <n v="6279"/>
        <n v="6288"/>
        <n v="6291"/>
        <n v="6292"/>
        <n v="6293"/>
        <n v="6298"/>
        <n v="6300"/>
        <n v="6302"/>
        <n v="6307"/>
        <n v="6314"/>
        <n v="6318"/>
        <n v="6321"/>
        <n v="6324"/>
        <n v="6325"/>
        <n v="6328"/>
        <n v="6336"/>
        <n v="6344"/>
        <n v="6345"/>
        <n v="6346"/>
        <n v="6351"/>
        <n v="6360"/>
        <n v="6365"/>
        <n v="6369"/>
        <n v="6370"/>
        <n v="6372"/>
        <n v="6375"/>
        <n v="6380"/>
        <n v="6384"/>
        <n v="6390"/>
        <n v="6392"/>
        <n v="6396"/>
        <n v="6400"/>
        <n v="6401"/>
        <n v="6402"/>
        <n v="6407"/>
        <n v="6409"/>
        <n v="6419"/>
        <n v="6422"/>
        <n v="6424"/>
        <n v="6426"/>
        <n v="6432"/>
        <n v="6435"/>
        <n v="6438"/>
        <n v="6439"/>
        <n v="6440"/>
        <n v="6441"/>
        <n v="6448"/>
        <n v="6450"/>
        <n v="6460"/>
        <n v="6461"/>
        <n v="6466"/>
        <n v="6468"/>
        <n v="6474"/>
        <n v="6475"/>
        <n v="6478"/>
        <n v="6480"/>
        <n v="6486"/>
        <n v="6496"/>
        <n v="6500"/>
        <n v="6510"/>
        <n v="6517"/>
        <n v="6520"/>
        <n v="6525"/>
        <n v="6528"/>
        <n v="6536"/>
        <n v="6545"/>
        <n v="6549"/>
        <n v="6552"/>
        <n v="6554"/>
        <n v="6560"/>
        <n v="6570"/>
        <n v="6572"/>
        <n v="6574"/>
        <n v="6576"/>
        <n v="6578"/>
        <n v="6579"/>
        <n v="6580"/>
        <n v="6588"/>
        <n v="6591"/>
        <n v="6600"/>
        <n v="6608"/>
        <n v="6612"/>
        <n v="6615"/>
        <n v="6623"/>
        <n v="6624"/>
        <n v="6640"/>
        <n v="6642"/>
        <n v="6647"/>
        <n v="6650"/>
        <n v="6656"/>
        <n v="6660"/>
        <n v="6664"/>
        <n v="6667"/>
        <n v="6669"/>
        <n v="6670"/>
        <n v="6674"/>
        <n v="6678"/>
        <n v="6681"/>
        <n v="6683"/>
        <n v="6688"/>
        <n v="6696"/>
        <n v="6699"/>
        <n v="6700"/>
        <n v="6705"/>
        <n v="6720"/>
        <n v="6732"/>
        <n v="6747"/>
        <n v="6750"/>
        <n v="6757"/>
        <n v="6760"/>
        <n v="6762"/>
        <n v="6765"/>
        <n v="6768"/>
        <n v="6780"/>
        <n v="6783"/>
        <n v="6784"/>
        <n v="6785"/>
        <n v="6786"/>
        <n v="6790"/>
        <n v="6794"/>
        <n v="6800"/>
        <n v="6815"/>
        <n v="6816"/>
        <n v="6820"/>
        <n v="6825"/>
        <n v="6834"/>
        <n v="6837"/>
        <n v="6838"/>
        <n v="6840"/>
        <n v="6844"/>
        <n v="6846"/>
        <n v="6847"/>
        <n v="6850"/>
        <n v="6854"/>
        <n v="6860"/>
        <n v="6864"/>
        <n v="6875"/>
        <n v="6878"/>
        <n v="6880"/>
        <n v="6888"/>
        <n v="6890"/>
        <n v="6893"/>
        <n v="6900"/>
        <n v="6902"/>
        <n v="6908"/>
        <n v="6909"/>
        <n v="6912"/>
        <n v="6916"/>
        <n v="6919"/>
        <n v="6923"/>
        <n v="6929"/>
        <n v="6930"/>
        <n v="6943"/>
        <n v="6944"/>
        <n v="6948"/>
        <n v="6952"/>
        <n v="6954"/>
        <n v="6958"/>
        <n v="6960"/>
        <n v="6968"/>
        <n v="6969"/>
        <n v="6975"/>
        <n v="6987"/>
        <n v="6992"/>
        <n v="7000"/>
        <n v="7003"/>
        <n v="7006"/>
        <n v="7009"/>
        <n v="7011"/>
        <n v="7014"/>
        <n v="7020"/>
        <n v="7021"/>
        <n v="7029"/>
        <n v="7038"/>
        <n v="7040"/>
        <n v="7047"/>
        <n v="7050"/>
        <n v="7056"/>
        <n v="7059"/>
        <n v="7072"/>
        <n v="7074"/>
        <n v="7080"/>
        <n v="7084"/>
        <n v="7093"/>
        <n v="7095"/>
        <n v="7098"/>
        <n v="7100"/>
        <n v="7101"/>
        <n v="7105"/>
        <n v="7124"/>
        <n v="7125"/>
        <n v="7128"/>
        <n v="7130"/>
        <n v="7140"/>
        <n v="7144"/>
        <n v="7150"/>
        <n v="7155"/>
        <n v="7161"/>
        <n v="7168"/>
        <n v="7171"/>
        <n v="7172"/>
        <n v="7176"/>
        <n v="7178"/>
        <n v="7182"/>
        <n v="7192"/>
        <n v="7198"/>
        <n v="7200"/>
        <n v="7205"/>
        <n v="7208"/>
        <n v="7216"/>
        <n v="7222"/>
        <n v="7223"/>
        <n v="7238"/>
        <n v="7242"/>
        <n v="7245"/>
        <n v="7250"/>
        <n v="7254"/>
        <n v="7260"/>
        <n v="7266"/>
        <n v="7268"/>
        <n v="7280"/>
        <n v="7290"/>
        <n v="7293"/>
        <n v="7296"/>
        <n v="7301"/>
        <n v="7304"/>
        <n v="7308"/>
        <n v="7310"/>
        <n v="7314"/>
        <n v="7316"/>
        <n v="7320"/>
        <n v="7326"/>
        <n v="7332"/>
        <n v="7335"/>
        <n v="7344"/>
        <n v="7345"/>
        <n v="7350"/>
        <n v="7353"/>
        <n v="7359"/>
        <n v="7360"/>
        <n v="7366"/>
        <n v="7371"/>
        <n v="7375"/>
        <n v="7380"/>
        <n v="7384"/>
        <n v="7392"/>
        <n v="7400"/>
        <n v="7410"/>
        <n v="7416"/>
        <n v="7420"/>
        <n v="7421"/>
        <n v="7424"/>
        <n v="7425"/>
        <n v="7426"/>
        <n v="7434"/>
        <n v="7436"/>
        <n v="7439"/>
        <n v="7440"/>
        <n v="7448"/>
        <n v="7450"/>
        <n v="7452"/>
        <n v="7458"/>
        <n v="7462"/>
        <n v="7467"/>
        <n v="7474"/>
        <n v="7475"/>
        <n v="7482"/>
        <n v="7488"/>
        <n v="7498"/>
        <n v="7500"/>
        <n v="7504"/>
        <n v="7511"/>
        <n v="7514"/>
        <n v="7520"/>
        <n v="7524"/>
        <n v="7526"/>
        <n v="7536"/>
        <n v="7540"/>
        <n v="7544"/>
        <n v="7548"/>
        <n v="7560"/>
        <n v="7566"/>
        <n v="7567"/>
        <n v="7579"/>
        <n v="7581"/>
        <n v="7595"/>
        <n v="7599"/>
        <n v="7600"/>
        <n v="7605"/>
        <n v="7612"/>
        <n v="7616"/>
        <n v="7622"/>
        <n v="7623"/>
        <n v="7625"/>
        <n v="7626"/>
        <n v="7640"/>
        <n v="7644"/>
        <n v="7650"/>
        <n v="7656"/>
        <n v="7661"/>
        <n v="7665"/>
        <n v="7668"/>
        <n v="7670"/>
        <n v="7672"/>
        <n v="7676"/>
        <n v="7680"/>
        <n v="7682"/>
        <n v="7684"/>
        <n v="7688"/>
        <n v="7695"/>
        <n v="7700"/>
        <n v="7708"/>
        <n v="7714"/>
        <n v="7720"/>
        <n v="7722"/>
        <n v="7728"/>
        <n v="7729"/>
        <n v="7733"/>
        <n v="7735"/>
        <n v="7740"/>
        <n v="7742"/>
        <n v="7744"/>
        <n v="7748"/>
        <n v="7749"/>
        <n v="7755"/>
        <n v="7760"/>
        <n v="7770"/>
        <n v="7772"/>
        <n v="7776"/>
        <n v="7785"/>
        <n v="7788"/>
        <n v="7791"/>
        <n v="7800"/>
        <n v="7802"/>
        <n v="7805"/>
        <n v="7812"/>
        <n v="7820"/>
        <n v="7824"/>
        <n v="7826"/>
        <n v="7828"/>
        <n v="7830"/>
        <n v="7840"/>
        <n v="7847"/>
        <n v="7848"/>
        <n v="7849"/>
        <n v="7854"/>
        <n v="7865"/>
        <n v="7875"/>
        <n v="7876"/>
        <n v="7888"/>
        <n v="7890"/>
        <n v="7896"/>
        <n v="7905"/>
        <n v="7912"/>
        <n v="7913"/>
        <n v="7917"/>
        <n v="7920"/>
        <n v="7935"/>
        <n v="7936"/>
        <n v="7938"/>
        <n v="7943"/>
        <n v="7950"/>
        <n v="7954"/>
        <n v="7956"/>
        <n v="7958"/>
        <n v="7964"/>
        <n v="7965"/>
        <n v="7975"/>
        <n v="7980"/>
        <n v="7987"/>
        <n v="7990"/>
        <n v="7992"/>
        <n v="7995"/>
        <n v="8000"/>
        <n v="8004"/>
        <n v="8007"/>
        <n v="8008"/>
        <n v="8028"/>
        <n v="8036"/>
        <n v="8037"/>
        <n v="8040"/>
        <n v="8046"/>
        <n v="8050"/>
        <n v="8056"/>
        <n v="8058"/>
        <n v="8060"/>
        <n v="8062"/>
        <n v="8064"/>
        <n v="8066"/>
        <n v="8073"/>
        <n v="8083"/>
        <n v="8085"/>
        <n v="8092"/>
        <n v="8096"/>
        <n v="8100"/>
        <n v="8103"/>
        <n v="8109"/>
        <n v="8112"/>
        <n v="8120"/>
        <n v="8125"/>
        <n v="8131"/>
        <n v="8150"/>
        <n v="8151"/>
        <n v="8153"/>
        <n v="8155"/>
        <n v="8160"/>
        <n v="8170"/>
        <n v="8178"/>
        <n v="8184"/>
        <n v="8188"/>
        <n v="8190"/>
        <n v="8195"/>
        <n v="8208"/>
        <n v="8211"/>
        <n v="8235"/>
        <n v="8236"/>
        <n v="8240"/>
        <n v="8241"/>
        <n v="8246"/>
        <n v="8250"/>
        <n v="8251"/>
        <n v="8260"/>
        <n v="8262"/>
        <n v="8265"/>
        <n v="8268"/>
        <n v="8272"/>
        <n v="8280"/>
        <n v="8281"/>
        <n v="8288"/>
        <n v="8294"/>
        <n v="8296"/>
        <n v="8304"/>
        <n v="8308"/>
        <n v="8313"/>
        <n v="8316"/>
        <n v="8320"/>
        <n v="8322"/>
        <n v="8323"/>
        <n v="8330"/>
        <n v="8360"/>
        <n v="8362"/>
        <n v="8364"/>
        <n v="8370"/>
        <n v="8372"/>
        <n v="8378"/>
        <n v="8379"/>
        <n v="8384"/>
        <n v="8385"/>
        <n v="8388"/>
        <n v="8400"/>
        <n v="8401"/>
        <n v="8410"/>
        <n v="8415"/>
        <n v="8418"/>
        <n v="8424"/>
        <n v="8430"/>
        <n v="8432"/>
        <n v="8442"/>
        <n v="8448"/>
        <n v="8460"/>
        <n v="8470"/>
        <n v="8476"/>
        <n v="8478"/>
        <n v="8484"/>
        <n v="8496"/>
        <n v="8500"/>
        <n v="8502"/>
        <n v="8505"/>
        <n v="8507"/>
        <n v="8512"/>
        <n v="8526"/>
        <n v="8528"/>
        <n v="8532"/>
        <n v="8533"/>
        <n v="8541"/>
        <n v="8550"/>
        <n v="8554"/>
        <n v="8555"/>
        <n v="8556"/>
        <n v="8568"/>
        <n v="8575"/>
        <n v="8580"/>
        <n v="8584"/>
        <n v="8604"/>
        <n v="8610"/>
        <n v="8619"/>
        <n v="8621"/>
        <n v="8624"/>
        <n v="8625"/>
        <n v="8640"/>
        <n v="8642"/>
        <n v="8645"/>
        <n v="8648"/>
        <n v="8652"/>
        <n v="8658"/>
        <n v="8662"/>
        <n v="8664"/>
        <n v="8670"/>
        <n v="8686"/>
        <n v="8694"/>
        <n v="8697"/>
        <n v="8700"/>
        <n v="8704"/>
        <n v="8710"/>
        <n v="8712"/>
        <n v="8723"/>
        <n v="8729"/>
        <n v="8733"/>
        <n v="8736"/>
        <n v="8740"/>
        <n v="8745"/>
        <n v="8748"/>
        <n v="8750"/>
        <n v="8768"/>
        <n v="8775"/>
        <n v="8777"/>
        <n v="8778"/>
        <n v="8784"/>
        <n v="8788"/>
        <n v="8789"/>
        <n v="8791"/>
        <n v="8800"/>
        <n v="8806"/>
        <n v="8816"/>
        <n v="8820"/>
        <n v="8823"/>
        <n v="8832"/>
        <n v="8835"/>
        <n v="8836"/>
        <n v="8843"/>
        <n v="8844"/>
        <n v="8850"/>
        <n v="8854"/>
        <n v="8855"/>
        <n v="8856"/>
        <n v="8858"/>
        <n v="8866"/>
        <n v="8869"/>
        <n v="8874"/>
        <n v="8880"/>
        <n v="8883"/>
        <n v="8918"/>
        <n v="8925"/>
        <n v="8928"/>
        <n v="8942"/>
        <n v="8943"/>
        <n v="8957"/>
        <n v="8959"/>
        <n v="8960"/>
        <n v="8965"/>
        <n v="8968"/>
        <n v="8976"/>
        <n v="8990"/>
        <n v="8996"/>
        <n v="9000"/>
        <n v="9009"/>
        <n v="9016"/>
        <n v="9024"/>
        <n v="9030"/>
        <n v="9039"/>
        <n v="9044"/>
        <n v="9048"/>
        <n v="9061"/>
        <n v="9064"/>
        <n v="9074"/>
        <n v="9075"/>
        <n v="9078"/>
        <n v="9086"/>
        <n v="9087"/>
        <n v="9100"/>
        <n v="9108"/>
        <n v="9120"/>
        <n v="9126"/>
        <n v="9129"/>
        <n v="9152"/>
        <n v="9156"/>
        <n v="9164"/>
        <n v="9165"/>
        <n v="9177"/>
        <n v="9180"/>
        <n v="9184"/>
        <n v="9204"/>
        <n v="9205"/>
        <n v="9212"/>
        <n v="9216"/>
        <n v="9225"/>
        <n v="9238"/>
        <n v="9240"/>
        <n v="9261"/>
        <n v="9263"/>
        <n v="9264"/>
        <n v="9280"/>
        <n v="9282"/>
        <n v="9288"/>
        <n v="9300"/>
        <n v="9322"/>
        <n v="9328"/>
        <n v="9339"/>
        <n v="9348"/>
        <n v="9350"/>
        <n v="9360"/>
        <n v="9366"/>
        <n v="9375"/>
        <n v="9379"/>
        <n v="9380"/>
        <n v="9384"/>
        <n v="9400"/>
        <n v="9405"/>
        <n v="9408"/>
        <n v="9417"/>
        <n v="9430"/>
        <n v="9432"/>
        <n v="9434"/>
        <n v="9435"/>
        <n v="9440"/>
        <n v="9450"/>
        <n v="9452"/>
        <n v="9454"/>
        <n v="9460"/>
        <n v="9468"/>
        <n v="9471"/>
        <n v="9472"/>
        <n v="9480"/>
        <n v="9486"/>
        <n v="9490"/>
        <n v="9494"/>
        <n v="9499"/>
        <n v="9500"/>
        <n v="9504"/>
        <n v="9506"/>
        <n v="9514"/>
        <n v="9520"/>
        <n v="9537"/>
        <n v="9541"/>
        <n v="9548"/>
        <n v="9553"/>
        <n v="9554"/>
        <n v="9558"/>
        <n v="9568"/>
        <n v="9570"/>
        <n v="9576"/>
        <n v="9581"/>
        <n v="9588"/>
        <n v="9593"/>
        <n v="9600"/>
        <n v="9604"/>
        <n v="9610"/>
        <n v="9617"/>
        <n v="9625"/>
        <n v="9632"/>
        <n v="9633"/>
        <n v="9639"/>
        <n v="9646"/>
        <n v="9650"/>
        <n v="9656"/>
        <n v="9660"/>
        <n v="9672"/>
        <n v="9675"/>
        <n v="9682"/>
        <n v="9688"/>
        <n v="9702"/>
        <n v="9735"/>
        <n v="9744"/>
        <n v="9750"/>
        <n v="9758"/>
        <n v="9768"/>
        <n v="9775"/>
        <n v="9792"/>
        <n v="9799"/>
        <n v="9800"/>
        <n v="9823"/>
        <n v="9828"/>
        <n v="9840"/>
        <n v="9842"/>
        <n v="9843"/>
        <n v="9853"/>
        <n v="9856"/>
        <n v="9867"/>
        <n v="9870"/>
        <n v="9880"/>
        <n v="9882"/>
        <n v="9890"/>
        <n v="9894"/>
        <n v="9898"/>
        <n v="9900"/>
        <n v="9916"/>
        <n v="9920"/>
        <n v="9936"/>
        <n v="9943"/>
        <n v="9945"/>
        <n v="9947"/>
        <n v="9971"/>
        <n v="9982"/>
        <n v="9984"/>
        <n v="9990"/>
        <n v="9996"/>
        <n v="10000"/>
        <n v="10008"/>
        <n v="10010"/>
        <n v="10011"/>
        <n v="10017"/>
        <n v="10019"/>
        <n v="10034"/>
        <n v="10036"/>
        <n v="10045"/>
        <n v="10050"/>
        <n v="10062"/>
        <n v="10064"/>
        <n v="10065"/>
        <n v="10070"/>
        <n v="10074"/>
        <n v="10080"/>
        <n v="10086"/>
        <n v="10092"/>
        <n v="10100"/>
        <n v="10105"/>
        <n v="10116"/>
        <n v="10125"/>
        <n v="10127"/>
        <n v="10140"/>
        <n v="10143"/>
        <n v="10150"/>
        <n v="10152"/>
        <n v="10168"/>
        <n v="10176"/>
        <n v="10192"/>
        <n v="10199"/>
        <n v="10206"/>
        <n v="10207"/>
        <n v="10208"/>
        <n v="10212"/>
        <n v="10218"/>
        <n v="10224"/>
        <n v="10230"/>
        <n v="10234"/>
        <n v="10241"/>
        <n v="10246"/>
        <n v="10252"/>
        <n v="10257"/>
        <n v="10269"/>
        <n v="10275"/>
        <n v="10281"/>
        <n v="10290"/>
        <n v="10296"/>
        <n v="10304"/>
        <n v="10320"/>
        <n v="10325"/>
        <n v="10335"/>
        <n v="10336"/>
        <n v="10350"/>
        <n v="10353"/>
        <n v="10360"/>
        <n v="10368"/>
        <n v="10370"/>
        <n v="10382"/>
        <n v="10388"/>
        <n v="10404"/>
        <n v="10414"/>
        <n v="10416"/>
        <n v="10431"/>
        <n v="10449"/>
        <n v="10450"/>
        <n v="10452"/>
        <n v="10455"/>
        <n v="10458"/>
        <n v="10464"/>
        <n v="10472"/>
        <n v="10476"/>
        <n v="10478"/>
        <n v="10481"/>
        <n v="10488"/>
        <n v="10496"/>
        <n v="10500"/>
        <n v="10504"/>
        <n v="10516"/>
        <n v="10528"/>
        <n v="10530"/>
        <n v="10535"/>
        <n v="10556"/>
        <n v="10560"/>
        <n v="10569"/>
        <n v="10575"/>
        <n v="10580"/>
        <n v="10582"/>
        <n v="10584"/>
        <n v="10585"/>
        <n v="10600"/>
        <n v="10614"/>
        <n v="10619"/>
        <n v="10625"/>
        <n v="10626"/>
        <n v="10650"/>
        <n v="10656"/>
        <n v="10659"/>
        <n v="10686"/>
        <n v="10692"/>
        <n v="10704"/>
        <n v="10710"/>
        <n v="10712"/>
        <n v="10720"/>
        <n v="10725"/>
        <n v="10736"/>
        <n v="10738"/>
        <n v="10742"/>
        <n v="10744"/>
        <n v="10750"/>
        <n v="10752"/>
        <n v="10759"/>
        <n v="10764"/>
        <n v="10773"/>
        <n v="10780"/>
        <n v="10787"/>
        <n v="10788"/>
        <n v="10816"/>
        <n v="10824"/>
        <n v="10840"/>
        <n v="10846"/>
        <n v="10850"/>
        <n v="10856"/>
        <n v="10860"/>
        <n v="10863"/>
        <n v="10872"/>
        <n v="10875"/>
        <n v="10880"/>
        <n v="10900"/>
        <n v="10904"/>
        <n v="10906"/>
        <n v="10912"/>
        <n v="10920"/>
        <n v="10944"/>
        <n v="10948"/>
        <n v="10952"/>
        <n v="10962"/>
        <n v="10974"/>
        <n v="10976"/>
        <n v="10982"/>
        <n v="10985"/>
        <n v="10988"/>
        <n v="10994"/>
        <n v="10998"/>
        <n v="11000"/>
        <n v="11005"/>
        <n v="11008"/>
        <n v="11011"/>
        <n v="11016"/>
        <n v="11024"/>
        <n v="11025"/>
        <n v="11026"/>
        <n v="11040"/>
        <n v="11050"/>
        <n v="11055"/>
        <n v="11070"/>
        <n v="11072"/>
        <n v="11086"/>
        <n v="11088"/>
        <n v="11092"/>
        <n v="11098"/>
        <n v="11100"/>
        <n v="11102"/>
        <n v="11110"/>
        <n v="11124"/>
        <n v="11130"/>
        <n v="11151"/>
        <n v="11165"/>
        <n v="11169"/>
        <n v="11176"/>
        <n v="11178"/>
        <n v="11184"/>
        <n v="11200"/>
        <n v="11214"/>
        <n v="11220"/>
        <n v="11224"/>
        <n v="11232"/>
        <n v="11250"/>
        <n v="11264"/>
        <n v="11270"/>
        <n v="11271"/>
        <n v="11280"/>
        <n v="11286"/>
        <n v="11310"/>
        <n v="11319"/>
        <n v="11322"/>
        <n v="11324"/>
        <n v="11327"/>
        <n v="11340"/>
        <n v="11352"/>
        <n v="11362"/>
        <n v="11368"/>
        <n v="11375"/>
        <n v="11395"/>
        <n v="11400"/>
        <n v="11417"/>
        <n v="11424"/>
        <n v="11446"/>
        <n v="11456"/>
        <n v="11466"/>
        <n v="11468"/>
        <n v="11470"/>
        <n v="11475"/>
        <n v="11480"/>
        <n v="11500"/>
        <n v="11515"/>
        <n v="11520"/>
        <n v="11529"/>
        <n v="11544"/>
        <n v="11550"/>
        <n v="11554"/>
        <n v="11564"/>
        <n v="11565"/>
        <n v="11583"/>
        <n v="11584"/>
        <n v="11591"/>
        <n v="11592"/>
        <n v="11596"/>
        <n v="11600"/>
        <n v="11610"/>
        <n v="11618"/>
        <n v="11620"/>
        <n v="11628"/>
        <n v="11648"/>
        <n v="11650"/>
        <n v="11656"/>
        <n v="11662"/>
        <n v="11684"/>
        <n v="11692"/>
        <n v="11700"/>
        <n v="11718"/>
        <n v="11730"/>
        <n v="11736"/>
        <n v="11750"/>
        <n v="11760"/>
        <n v="11792"/>
        <n v="11800"/>
        <n v="11802"/>
        <n v="11803"/>
        <n v="11832"/>
        <n v="11844"/>
        <n v="11850"/>
        <n v="11856"/>
        <n v="11872"/>
        <n v="11875"/>
        <n v="11880"/>
        <n v="11883"/>
        <n v="11895"/>
        <n v="11899"/>
        <n v="11900"/>
        <n v="11920"/>
        <n v="11924"/>
        <n v="11925"/>
        <n v="11935"/>
        <n v="11938"/>
        <n v="11960"/>
        <n v="11968"/>
        <n v="11977"/>
        <n v="11985"/>
        <n v="11988"/>
        <n v="11990"/>
        <n v="11997"/>
        <n v="11999"/>
        <n v="12000"/>
        <n v="12006"/>
        <n v="12012"/>
        <n v="12032"/>
        <n v="12036"/>
        <n v="12040"/>
        <n v="12054"/>
        <n v="12064"/>
        <n v="12090"/>
        <n v="12096"/>
        <n v="12116"/>
        <n v="12120"/>
        <n v="12144"/>
        <n v="12150"/>
        <n v="12152"/>
        <n v="12155"/>
        <n v="12200"/>
        <n v="12218"/>
        <n v="12220"/>
        <n v="12240"/>
        <n v="12243"/>
        <n v="12246"/>
        <n v="12250"/>
        <n v="12265"/>
        <n v="12267"/>
        <n v="12276"/>
        <n v="12285"/>
        <n v="12288"/>
        <n v="12291"/>
        <n v="12300"/>
        <n v="12320"/>
        <n v="12348"/>
        <n v="12349"/>
        <n v="12350"/>
        <n v="12354"/>
        <n v="12358"/>
        <n v="12364"/>
        <n v="12375"/>
        <n v="12390"/>
        <n v="12427"/>
        <n v="12432"/>
        <n v="12474"/>
        <n v="12480"/>
        <n v="12489"/>
        <n v="12500"/>
        <n v="12512"/>
        <n v="12516"/>
        <n v="12540"/>
        <n v="12544"/>
        <n v="12546"/>
        <n v="12558"/>
        <n v="12582"/>
        <n v="12586"/>
        <n v="12596"/>
        <n v="12597"/>
        <n v="12600"/>
        <n v="12638"/>
        <n v="12642"/>
        <n v="12644"/>
        <n v="12648"/>
        <n v="12672"/>
        <n v="12688"/>
        <n v="12702"/>
        <n v="12705"/>
        <n v="12716"/>
        <n v="12720"/>
        <n v="12750"/>
        <n v="12768"/>
        <n v="12780"/>
        <n v="12784"/>
        <n v="12788"/>
        <n v="12800"/>
        <n v="12804"/>
        <n v="12818"/>
        <n v="12825"/>
        <n v="12852"/>
        <n v="12870"/>
        <n v="12880"/>
        <n v="12887"/>
        <n v="12896"/>
        <n v="12900"/>
        <n v="12921"/>
        <n v="12926"/>
        <n v="12928"/>
        <n v="12936"/>
        <n v="12950"/>
        <n v="12954"/>
        <n v="12960"/>
        <n v="12972"/>
        <n v="12987"/>
        <n v="12992"/>
        <n v="13000"/>
        <n v="13020"/>
        <n v="13038"/>
        <n v="13041"/>
        <n v="13048"/>
        <n v="13050"/>
        <n v="13056"/>
        <n v="13066"/>
        <n v="13068"/>
        <n v="13080"/>
        <n v="13090"/>
        <n v="13104"/>
        <n v="13110"/>
        <n v="13122"/>
        <n v="13125"/>
        <n v="13157"/>
        <n v="13158"/>
        <n v="13160"/>
        <n v="13184"/>
        <n v="13192"/>
        <n v="13202"/>
        <n v="13230"/>
        <n v="13250"/>
        <n v="13260"/>
        <n v="13283"/>
        <n v="13300"/>
        <n v="13312"/>
        <n v="13321"/>
        <n v="13330"/>
        <n v="13392"/>
        <n v="13398"/>
        <n v="13416"/>
        <n v="13440"/>
        <n v="13464"/>
        <n v="13500"/>
        <n v="13530"/>
        <n v="13534"/>
        <n v="13536"/>
        <n v="13570"/>
        <n v="13572"/>
        <n v="13583"/>
        <n v="13590"/>
        <n v="13600"/>
        <n v="13601"/>
        <n v="13603"/>
        <n v="13608"/>
        <n v="13632"/>
        <n v="13650"/>
        <n v="13664"/>
        <n v="13668"/>
        <n v="13676"/>
        <n v="13688"/>
        <n v="13717"/>
        <n v="13725"/>
        <n v="13734"/>
        <n v="13750"/>
        <n v="13756"/>
        <n v="13770"/>
        <n v="13771"/>
        <n v="13797"/>
        <n v="13804"/>
        <n v="13824"/>
        <n v="13833"/>
        <n v="13845"/>
        <n v="13858"/>
        <n v="13860"/>
        <n v="13900"/>
        <n v="13908"/>
        <n v="13912"/>
        <n v="13920"/>
        <n v="13923"/>
        <n v="13932"/>
        <n v="13936"/>
        <n v="13939"/>
        <n v="13940"/>
        <n v="13981"/>
        <n v="13986"/>
        <n v="14000"/>
        <n v="14014"/>
        <n v="14016"/>
        <n v="14018"/>
        <n v="14025"/>
        <n v="14040"/>
        <n v="14070"/>
        <n v="14076"/>
        <n v="14080"/>
        <n v="14094"/>
        <n v="14105"/>
        <n v="14112"/>
        <n v="14144"/>
        <n v="14151"/>
        <n v="14235"/>
        <n v="14250"/>
        <n v="14280"/>
        <n v="14322"/>
        <n v="14336"/>
        <n v="14375"/>
        <n v="14384"/>
        <n v="14398"/>
        <n v="14400"/>
        <n v="14446"/>
        <n v="14448"/>
        <n v="14455"/>
        <n v="14465"/>
        <n v="14469"/>
        <n v="14490"/>
        <n v="14500"/>
        <n v="14550"/>
        <n v="14573"/>
        <n v="14580"/>
        <n v="14586"/>
        <n v="14592"/>
        <n v="14616"/>
        <n v="14625"/>
        <n v="14637"/>
        <n v="14664"/>
        <n v="14725"/>
        <n v="14739"/>
        <n v="14742"/>
        <n v="14760"/>
        <n v="14784"/>
        <n v="14850"/>
        <n v="14875"/>
        <n v="14912"/>
        <n v="14924"/>
        <n v="14943"/>
        <n v="15000"/>
        <n v="15008"/>
        <n v="15015"/>
        <n v="15023"/>
        <n v="15050"/>
        <n v="15052"/>
        <n v="15104"/>
        <n v="15120"/>
        <n v="15125"/>
        <n v="15145"/>
        <n v="15190"/>
        <n v="15225"/>
        <n v="15240"/>
        <n v="15244"/>
        <n v="15252"/>
        <n v="15272"/>
        <n v="15288"/>
        <n v="15300"/>
        <n v="15352"/>
        <n v="15360"/>
        <n v="15375"/>
        <n v="15376"/>
        <n v="15390"/>
        <n v="15392"/>
        <n v="15477"/>
        <n v="15478"/>
        <n v="15500"/>
        <n v="15504"/>
        <n v="15512"/>
        <n v="15517"/>
        <n v="15525"/>
        <n v="15552"/>
        <n v="15568"/>
        <n v="15575"/>
        <n v="15600"/>
        <n v="15616"/>
        <n v="15624"/>
        <n v="15625"/>
        <n v="15652"/>
        <n v="15660"/>
        <n v="15696"/>
        <n v="15750"/>
        <n v="15768"/>
        <n v="15792"/>
        <n v="15834"/>
        <n v="15862"/>
        <n v="15872"/>
        <n v="15876"/>
        <n v="15912"/>
        <n v="15950"/>
        <n v="15962"/>
        <n v="16000"/>
        <n v="16104"/>
        <n v="16124"/>
        <n v="16133"/>
        <n v="16170"/>
        <n v="16200"/>
        <n v="16225"/>
        <n v="16240"/>
        <n v="16250"/>
        <n v="16254"/>
        <n v="16256"/>
        <n v="16284"/>
        <n v="16317"/>
        <n v="16320"/>
        <n v="16324"/>
        <n v="16348"/>
        <n v="16393"/>
        <n v="16400"/>
        <n v="16443"/>
        <n v="16463"/>
        <n v="16500"/>
        <n v="16520"/>
        <n v="16544"/>
        <n v="16560"/>
        <n v="16590"/>
        <n v="16616"/>
        <n v="16625"/>
        <n v="16650"/>
        <n v="16660"/>
        <n v="16776"/>
        <n v="16789"/>
        <n v="16800"/>
        <n v="16832"/>
        <n v="16848"/>
        <n v="16849"/>
        <n v="16875"/>
        <n v="16926"/>
        <n v="17000"/>
        <n v="17040"/>
        <n v="17066"/>
        <n v="17094"/>
        <n v="17100"/>
        <n v="17110"/>
        <n v="17118"/>
        <n v="17136"/>
        <n v="17215"/>
        <n v="17250"/>
        <n v="17280"/>
        <n v="17325"/>
        <n v="17340"/>
        <n v="17355"/>
        <n v="17358"/>
        <n v="17360"/>
        <n v="17446"/>
        <n v="17447"/>
        <n v="17472"/>
        <n v="17500"/>
        <n v="17600"/>
        <n v="17640"/>
        <n v="17664"/>
        <n v="17708"/>
        <n v="17800"/>
        <n v="17836"/>
        <n v="17875"/>
        <n v="17880"/>
        <n v="17940"/>
        <n v="17955"/>
        <n v="17980"/>
        <n v="18000"/>
        <n v="18125"/>
        <n v="18224"/>
        <n v="18240"/>
        <n v="18352"/>
        <n v="18360"/>
        <n v="18375"/>
        <n v="18403"/>
        <n v="18531"/>
        <n v="18538"/>
        <n v="18615"/>
        <n v="18676"/>
        <n v="18750"/>
        <n v="18788"/>
        <n v="18800"/>
        <n v="18821"/>
        <n v="18850"/>
        <n v="18900"/>
        <n v="18942"/>
        <n v="18972"/>
        <n v="19000"/>
        <n v="19096"/>
        <n v="19125"/>
        <n v="19200"/>
        <n v="19250"/>
        <n v="19344"/>
        <n v="19430"/>
        <n v="19462"/>
        <n v="19500"/>
        <n v="19520"/>
        <n v="19593"/>
        <n v="19720"/>
        <n v="19800"/>
        <n v="19840"/>
        <n v="19920"/>
        <n v="20000"/>
        <n v="20025"/>
        <n v="20100"/>
        <n v="20125"/>
        <n v="20145"/>
        <n v="20160"/>
        <n v="20196"/>
        <n v="20212"/>
        <n v="20250"/>
        <n v="20349"/>
        <n v="20625"/>
        <n v="20800"/>
        <n v="21000"/>
        <n v="21125"/>
        <n v="21250"/>
        <n v="21375"/>
        <n v="21663"/>
        <n v="21700"/>
        <n v="21750"/>
        <n v="21800"/>
        <n v="21875"/>
        <n v="21930"/>
        <n v="22000"/>
        <n v="22250"/>
        <n v="22425"/>
        <n v="22454"/>
        <n v="22500"/>
        <n v="22750"/>
        <n v="22800"/>
        <n v="23000"/>
        <n v="23100"/>
        <n v="23220"/>
        <n v="23250"/>
        <n v="23375"/>
        <n v="23400"/>
        <n v="23450"/>
        <n v="23500"/>
        <n v="23625"/>
        <n v="23750"/>
        <n v="23800"/>
        <n v="24000"/>
        <n v="24375"/>
        <n v="24500"/>
        <n v="24525"/>
        <n v="24750"/>
        <n v="24800"/>
        <n v="25000"/>
        <n v="25375"/>
        <n v="25500"/>
        <n v="25875"/>
        <n v="26000"/>
        <n v="26125"/>
        <n v="26250"/>
        <n v="26800"/>
        <n v="26950"/>
        <n v="27000"/>
        <n v="27125"/>
        <n v="27225"/>
        <n v="27250"/>
        <n v="27500"/>
        <n v="27600"/>
        <n v="27625"/>
        <n v="27750"/>
        <n v="28000"/>
        <n v="28125"/>
        <n v="28200"/>
        <n v="28500"/>
        <n v="28750"/>
        <n v="28875"/>
        <n v="29000"/>
        <n v="29250"/>
        <n v="29700"/>
        <n v="29750"/>
        <n v="29800"/>
        <n v="29975"/>
        <n v="30000"/>
        <n v="30250"/>
        <n v="30375"/>
        <n v="30875"/>
        <n v="31000"/>
        <n v="31200"/>
        <n v="31250"/>
        <n v="31275"/>
        <n v="31350"/>
        <n v="31500"/>
        <n v="31625"/>
        <n v="31875"/>
        <n v="32000"/>
        <n v="32375"/>
        <n v="32500"/>
        <n v="32625"/>
        <n v="32700"/>
        <n v="32800"/>
        <n v="33000"/>
        <n v="33250"/>
        <n v="33750"/>
        <n v="34000"/>
        <n v="34125"/>
        <n v="34200"/>
        <n v="34375"/>
        <n v="34500"/>
        <n v="34875"/>
        <n v="35000"/>
        <n v="35625"/>
        <n v="35700"/>
        <n v="35750"/>
        <n v="35775"/>
        <n v="36000"/>
        <n v="36250"/>
        <n v="36750"/>
        <n v="37000"/>
        <n v="37050"/>
        <n v="37125"/>
        <n v="37250"/>
        <n v="37375"/>
        <n v="37500"/>
        <n v="38000"/>
        <n v="38250"/>
        <n v="38500"/>
        <n v="38675"/>
        <n v="38750"/>
        <n v="39000"/>
        <n v="39150"/>
        <n v="39375"/>
        <n v="39750"/>
        <n v="39875"/>
        <n v="40000"/>
        <n v="40250"/>
        <n v="40375"/>
        <n v="40500"/>
        <n v="40625"/>
        <n v="41000"/>
        <n v="41250"/>
        <n v="41625"/>
        <n v="42000"/>
        <n v="42250"/>
        <n v="42500"/>
        <n v="42525"/>
        <n v="42625"/>
        <n v="42750"/>
        <n v="43000"/>
        <n v="43125"/>
        <n v="43500"/>
        <n v="43750"/>
        <n v="43875"/>
        <n v="44000"/>
        <n v="44625"/>
        <n v="45000"/>
        <n v="45375"/>
        <n v="45500"/>
        <n v="46000"/>
        <n v="46125"/>
        <n v="46250"/>
        <n v="46500"/>
        <n v="46750"/>
        <n v="46875"/>
        <n v="47125"/>
        <n v="47250"/>
        <n v="47500"/>
        <n v="47850"/>
        <n v="48000"/>
        <n v="48125"/>
        <n v="48150"/>
        <n v="48750"/>
        <n v="48875"/>
        <n v="49000"/>
        <n v="49500"/>
        <n v="49875"/>
        <n v="50000"/>
        <n v="50375"/>
        <n v="50600"/>
        <n v="50625"/>
        <n v="50750"/>
        <n v="50875"/>
        <n v="51000"/>
        <n v="52000"/>
        <n v="52250"/>
        <n v="52500"/>
        <n v="53125"/>
        <n v="53625"/>
        <n v="54000"/>
        <n v="54250"/>
        <n v="54375"/>
        <n v="54625"/>
        <n v="55000"/>
        <n v="55250"/>
        <n v="55500"/>
        <n v="56000"/>
        <n v="56250"/>
        <n v="56375"/>
        <n v="56875"/>
        <n v="57375"/>
        <n v="57500"/>
        <n v="57750"/>
        <n v="58000"/>
        <n v="58125"/>
        <n v="58500"/>
        <n v="58850"/>
        <n v="59375"/>
        <n v="59500"/>
        <n v="60000"/>
        <n v="60125"/>
        <n v="61000"/>
        <n v="61250"/>
        <n v="61500"/>
        <n v="61750"/>
        <n v="61875"/>
        <n v="62000"/>
        <n v="62500"/>
        <n v="63000"/>
        <n v="63375"/>
        <n v="63750"/>
        <n v="64000"/>
        <n v="64500"/>
        <n v="64750"/>
        <n v="65000"/>
        <n v="65625"/>
        <n v="65875"/>
        <n v="66000"/>
        <n v="66500"/>
        <n v="66625"/>
        <n v="67500"/>
        <n v="68000"/>
        <n v="68250"/>
        <n v="69875"/>
        <n v="70000"/>
        <n v="70125"/>
        <n v="71250"/>
        <n v="71500"/>
        <n v="72000"/>
        <n v="72250"/>
        <n v="73125"/>
        <n v="73200"/>
        <n v="73500"/>
        <n v="74750"/>
        <n v="75000"/>
        <n v="75250"/>
        <n v="76500"/>
        <n v="78000"/>
        <n v="80750"/>
        <n v="81000"/>
        <n v="82500"/>
      </sharedItems>
    </cacheField>
    <cacheField name="Operating Profit" numFmtId="0">
      <sharedItems containsSemiMixedTypes="0" containsString="0" containsNumber="1" minValue="0" maxValue="39000" count="5566">
        <n v="0"/>
        <n v="75.2"/>
        <n v="93.38"/>
        <n v="107.59"/>
        <n v="112"/>
        <n v="112.64"/>
        <n v="114.8"/>
        <n v="116"/>
        <n v="120.96"/>
        <n v="124.32"/>
        <n v="126.14"/>
        <n v="135.3"/>
        <n v="144"/>
        <n v="158.4"/>
        <n v="158.67"/>
        <n v="160.65"/>
        <n v="164.64"/>
        <n v="164.97"/>
        <n v="166.4"/>
        <n v="175.44"/>
        <n v="189"/>
        <n v="196"/>
        <n v="197.8"/>
        <n v="199.81"/>
        <n v="199.92"/>
        <n v="203"/>
        <n v="203.58"/>
        <n v="216"/>
        <n v="217.35"/>
        <n v="217.58"/>
        <n v="227.04"/>
        <n v="227.24"/>
        <n v="229.32"/>
        <n v="231"/>
        <n v="233.2"/>
        <n v="233.64"/>
        <n v="234"/>
        <n v="247.5"/>
        <n v="249.6"/>
        <n v="251.16"/>
        <n v="253"/>
        <n v="253.8"/>
        <n v="255.75"/>
        <n v="261.45"/>
        <n v="262.5"/>
        <n v="263.2"/>
        <n v="263.64"/>
        <n v="264"/>
        <n v="264.96"/>
        <n v="265.05"/>
        <n v="271.32"/>
        <n v="271.89"/>
        <n v="274.95"/>
        <n v="275.08"/>
        <n v="276.75"/>
        <n v="276.92"/>
        <n v="277.2"/>
        <n v="280"/>
        <n v="280.8"/>
        <n v="292.32"/>
        <n v="292.4"/>
        <n v="293.28"/>
        <n v="293.76"/>
        <n v="295.68"/>
        <n v="297"/>
        <n v="299.25"/>
        <n v="300"/>
        <n v="300.15"/>
        <n v="303.15"/>
        <n v="303.6"/>
        <n v="306.25"/>
        <n v="307.4"/>
        <n v="308.7"/>
        <n v="308.88"/>
        <n v="309.12"/>
        <n v="310.5"/>
        <n v="322"/>
        <n v="327.18"/>
        <n v="328.32"/>
        <n v="331.2"/>
        <n v="331.76"/>
        <n v="333.96"/>
        <n v="334.56"/>
        <n v="334.8"/>
        <n v="335.92"/>
        <n v="336"/>
        <n v="337.5"/>
        <n v="339.3"/>
        <n v="340"/>
        <n v="340.75"/>
        <n v="341.12"/>
        <n v="342.24"/>
        <n v="347.82"/>
        <n v="350"/>
        <n v="351.9"/>
        <n v="357.2"/>
        <n v="357.42"/>
        <n v="358.02"/>
        <n v="358.8"/>
        <n v="360"/>
        <n v="363"/>
        <n v="364"/>
        <n v="368"/>
        <n v="368.22"/>
        <n v="371.79"/>
        <n v="375.06"/>
        <n v="378"/>
        <n v="383.76"/>
        <n v="386.1"/>
        <n v="386.4"/>
        <n v="388.08"/>
        <n v="390.32"/>
        <n v="390.6"/>
        <n v="391.5"/>
        <n v="392.04"/>
        <n v="393.3"/>
        <n v="393.6"/>
        <n v="393.75"/>
        <n v="396"/>
        <n v="400.2"/>
        <n v="401.28"/>
        <n v="401.85"/>
        <n v="403.2"/>
        <n v="403.65"/>
        <n v="403.92"/>
        <n v="405"/>
        <n v="406.78"/>
        <n v="409.5"/>
        <n v="410"/>
        <n v="410.22"/>
        <n v="411.84"/>
        <n v="412.87"/>
        <n v="413.66"/>
        <n v="415.8"/>
        <n v="416.15"/>
        <n v="418"/>
        <n v="418.32"/>
        <n v="420"/>
        <n v="423"/>
        <n v="425.7"/>
        <n v="427.7"/>
        <n v="428.64"/>
        <n v="429.3"/>
        <n v="432.18"/>
        <n v="432.9"/>
        <n v="432.96"/>
        <n v="435.12"/>
        <n v="436.24"/>
        <n v="436.8"/>
        <n v="438.7"/>
        <n v="440"/>
        <n v="441.6"/>
        <n v="442.68"/>
        <n v="446.88"/>
        <n v="447.44"/>
        <n v="448"/>
        <n v="448.8"/>
        <n v="449.28"/>
        <n v="449.82"/>
        <n v="450"/>
        <n v="458.64"/>
        <n v="460.8"/>
        <n v="461.1"/>
        <n v="462.48"/>
        <n v="464"/>
        <n v="464.1"/>
        <n v="464.64"/>
        <n v="466.24"/>
        <n v="466.44"/>
        <n v="467.4"/>
        <n v="468"/>
        <n v="470.4"/>
        <n v="470.47"/>
        <n v="471.24"/>
        <n v="472.5"/>
        <n v="473.85"/>
        <n v="474.81"/>
        <n v="475.2"/>
        <n v="478.5"/>
        <n v="478.72"/>
        <n v="479.52"/>
        <n v="479.7"/>
        <n v="482.46"/>
        <n v="485.52"/>
        <n v="486.33"/>
        <n v="486.72"/>
        <n v="487.2"/>
        <n v="489.6"/>
        <n v="490.68"/>
        <n v="492.66"/>
        <n v="493.5"/>
        <n v="493.68"/>
        <n v="495.69"/>
        <n v="496.32"/>
        <n v="501.6"/>
        <n v="501.84"/>
        <n v="503.1"/>
        <n v="503.2"/>
        <n v="503.44"/>
        <n v="504"/>
        <n v="504.56"/>
        <n v="505.12"/>
        <n v="505.44"/>
        <n v="508.2"/>
        <n v="508.95"/>
        <n v="509.22"/>
        <n v="511.56"/>
        <n v="511.68"/>
        <n v="513"/>
        <n v="513.24"/>
        <n v="514.08"/>
        <n v="514.5"/>
        <n v="514.8"/>
        <n v="515.16"/>
        <n v="516"/>
        <n v="516.8"/>
        <n v="517.5"/>
        <n v="518.4"/>
        <n v="518.88"/>
        <n v="520"/>
        <n v="520.26"/>
        <n v="520.29"/>
        <n v="521.36"/>
        <n v="522"/>
        <n v="522.72"/>
        <n v="522.75"/>
        <n v="524.16"/>
        <n v="525"/>
        <n v="525.76"/>
        <n v="526.87"/>
        <n v="528"/>
        <n v="528.75"/>
        <n v="529.69"/>
        <n v="529.76"/>
        <n v="530.4"/>
        <n v="532"/>
        <n v="532.8"/>
        <n v="534.6"/>
        <n v="535.04"/>
        <n v="535.8"/>
        <n v="535.92"/>
        <n v="538.56"/>
        <n v="540.5"/>
        <n v="543.66"/>
        <n v="546"/>
        <n v="546.94"/>
        <n v="547.2"/>
        <n v="548.34"/>
        <n v="548.72"/>
        <n v="549.12"/>
        <n v="549.45"/>
        <n v="549.9"/>
        <n v="550.29"/>
        <n v="550.8"/>
        <n v="552"/>
        <n v="552.72"/>
        <n v="554.04"/>
        <n v="554.19"/>
        <n v="554.26"/>
        <n v="554.4"/>
        <n v="554.58"/>
        <n v="556.8"/>
        <n v="557.6"/>
        <n v="558"/>
        <n v="558.9"/>
        <n v="562.02"/>
        <n v="562.12"/>
        <n v="562.5"/>
        <n v="563.2"/>
        <n v="563.3"/>
        <n v="563.5"/>
        <n v="565.5"/>
        <n v="567.6"/>
        <n v="568.48"/>
        <n v="568.62"/>
        <n v="571.2"/>
        <n v="571.52"/>
        <n v="571.95"/>
        <n v="573.75"/>
        <n v="574.56"/>
        <n v="575.05"/>
        <n v="575.28"/>
        <n v="577.2"/>
        <n v="578.34"/>
        <n v="578.76"/>
        <n v="579.6"/>
        <n v="580.8"/>
        <n v="581.4"/>
        <n v="583.2"/>
        <n v="585.9"/>
        <n v="586.09"/>
        <n v="586.56"/>
        <n v="588"/>
        <n v="588.35"/>
        <n v="589.68"/>
        <n v="591.36"/>
        <n v="591.6"/>
        <n v="591.63"/>
        <n v="592.8"/>
        <n v="593.6"/>
        <n v="594.32"/>
        <n v="595.98"/>
        <n v="597.31"/>
        <n v="599.43"/>
        <n v="600"/>
        <n v="601.46"/>
        <n v="603.52"/>
        <n v="603.84"/>
        <n v="604.8"/>
        <n v="605.44"/>
        <n v="605.88"/>
        <n v="607.5"/>
        <n v="609"/>
        <n v="609.84"/>
        <n v="609.96"/>
        <n v="611"/>
        <n v="612"/>
        <n v="612.36"/>
        <n v="613.8"/>
        <n v="614.46"/>
        <n v="615.68"/>
        <n v="615.86"/>
        <n v="618.64"/>
        <n v="619.2"/>
        <n v="620.4"/>
        <n v="621.18"/>
        <n v="621.92"/>
        <n v="622.79"/>
        <n v="623.22"/>
        <n v="623.28"/>
        <n v="624.24"/>
        <n v="624.96"/>
        <n v="625.86"/>
        <n v="626.4"/>
        <n v="626.98"/>
        <n v="627"/>
        <n v="628.32"/>
        <n v="629.16"/>
        <n v="630"/>
        <n v="630.7"/>
        <n v="631.12"/>
        <n v="632.4"/>
        <n v="632.5"/>
        <n v="633.42"/>
        <n v="634.5"/>
        <n v="634.8"/>
        <n v="635.91"/>
        <n v="636.48"/>
        <n v="638"/>
        <n v="638.4"/>
        <n v="640.64"/>
        <n v="641.52"/>
        <n v="642.94"/>
        <n v="643.5"/>
        <n v="645.84"/>
        <n v="647.13"/>
        <n v="648"/>
        <n v="649.89"/>
        <n v="650.16"/>
        <n v="651"/>
        <n v="653.66"/>
        <n v="654.16"/>
        <n v="654.36"/>
        <n v="654.72"/>
        <n v="655.2"/>
        <n v="656.25"/>
        <n v="656.64"/>
        <n v="657.72"/>
        <n v="657.9"/>
        <n v="658"/>
        <n v="658.56"/>
        <n v="660.1"/>
        <n v="660.48"/>
        <n v="661.2"/>
        <n v="661.77"/>
        <n v="663"/>
        <n v="664.24"/>
        <n v="665.28"/>
        <n v="665.76"/>
        <n v="666.12"/>
        <n v="667.8"/>
        <n v="667.92"/>
        <n v="669.06"/>
        <n v="669.24"/>
        <n v="670.32"/>
        <n v="671.58"/>
        <n v="672"/>
        <n v="673.2"/>
        <n v="673.92"/>
        <n v="674.56"/>
        <n v="675"/>
        <n v="675.84"/>
        <n v="676.8"/>
        <n v="677.25"/>
        <n v="677.6"/>
        <n v="678.4"/>
        <n v="678.5"/>
        <n v="678.6"/>
        <n v="679.32"/>
        <n v="680.4"/>
        <n v="682.5"/>
        <n v="684"/>
        <n v="684.48"/>
        <n v="685.44"/>
        <n v="685.52"/>
        <n v="686.34"/>
        <n v="686.4"/>
        <n v="686.72"/>
        <n v="687.14"/>
        <n v="691.2"/>
        <n v="691.65"/>
        <n v="692.64"/>
        <n v="695.13"/>
        <n v="695.36"/>
        <n v="695.52"/>
        <n v="696"/>
        <n v="696.6"/>
        <n v="697.68"/>
        <n v="697.95"/>
        <n v="698.32"/>
        <n v="698.88"/>
        <n v="700"/>
        <n v="702.24"/>
        <n v="702.78"/>
        <n v="703.12"/>
        <n v="703.8"/>
        <n v="704.7"/>
        <n v="705.6"/>
        <n v="706.02"/>
        <n v="707.07"/>
        <n v="707.2"/>
        <n v="707.85"/>
        <n v="708.4"/>
        <n v="709.56"/>
        <n v="710.64"/>
        <n v="712.32"/>
        <n v="712.8"/>
        <n v="712.99"/>
        <n v="714"/>
        <n v="716.72"/>
        <n v="717.36"/>
        <n v="717.6"/>
        <n v="718.08"/>
        <n v="718.58"/>
        <n v="718.96"/>
        <n v="719.1"/>
        <n v="720"/>
        <n v="720.8"/>
        <n v="721.28"/>
        <n v="722.4"/>
        <n v="723.24"/>
        <n v="723.8"/>
        <n v="724.5"/>
        <n v="724.88"/>
        <n v="725.04"/>
        <n v="725.76"/>
        <n v="726.18"/>
        <n v="726.75"/>
        <n v="727.65"/>
        <n v="728.5"/>
        <n v="728.64"/>
        <n v="730.62"/>
        <n v="732.06"/>
        <n v="732.16"/>
        <n v="732.6"/>
        <n v="733.72"/>
        <n v="734.4"/>
        <n v="734.72"/>
        <n v="735.73"/>
        <n v="735.93"/>
        <n v="736.96"/>
        <n v="737.88"/>
        <n v="739.2"/>
        <n v="739.64"/>
        <n v="740"/>
        <n v="740.88"/>
        <n v="741"/>
        <n v="742.5"/>
        <n v="742.56"/>
        <n v="742.9"/>
        <n v="743.04"/>
        <n v="744.12"/>
        <n v="745.18"/>
        <n v="745.2"/>
        <n v="745.62"/>
        <n v="747.04"/>
        <n v="747.5"/>
        <n v="747.84"/>
        <n v="748.51"/>
        <n v="748.8"/>
        <n v="748.88"/>
        <n v="750"/>
        <n v="750.48"/>
        <n v="752.4"/>
        <n v="754.65"/>
        <n v="756.45"/>
        <n v="756.9"/>
        <n v="759.99"/>
        <n v="760"/>
        <n v="760.32"/>
        <n v="760.96"/>
        <n v="761.4"/>
        <n v="761.6"/>
        <n v="762.96"/>
        <n v="763.42"/>
        <n v="763.84"/>
        <n v="764.15"/>
        <n v="764.79"/>
        <n v="765.16"/>
        <n v="767.52"/>
        <n v="767.98"/>
        <n v="768"/>
        <n v="768.18"/>
        <n v="769.12"/>
        <n v="769.56"/>
        <n v="769.86"/>
        <n v="770.8"/>
        <n v="771.12"/>
        <n v="771.65"/>
        <n v="772.2"/>
        <n v="773.76"/>
        <n v="774.18"/>
        <n v="775.2"/>
        <n v="775.72"/>
        <n v="777"/>
        <n v="777.7"/>
        <n v="778.8"/>
        <n v="779.22"/>
        <n v="779.76"/>
        <n v="779.96"/>
        <n v="781.2"/>
        <n v="781.44"/>
        <n v="783.02"/>
        <n v="785.46"/>
        <n v="785.84"/>
        <n v="786.24"/>
        <n v="786.98"/>
        <n v="787.5"/>
        <n v="788.19"/>
        <n v="789.36"/>
        <n v="789.48"/>
        <n v="790.07"/>
        <n v="790.4"/>
        <n v="791.01"/>
        <n v="791.2"/>
        <n v="792"/>
        <n v="792.54"/>
        <n v="793.26"/>
        <n v="793.76"/>
        <n v="794.2"/>
        <n v="795.6"/>
        <n v="797.12"/>
        <n v="797.94"/>
        <n v="798"/>
        <n v="799.2"/>
        <n v="800"/>
        <n v="801.78"/>
        <n v="802.56"/>
        <n v="803.7"/>
        <n v="805.2"/>
        <n v="805.92"/>
        <n v="806.05"/>
        <n v="806.4"/>
        <n v="806.52"/>
        <n v="807.3"/>
        <n v="808.08"/>
        <n v="808.5"/>
        <n v="809.2"/>
        <n v="809.37"/>
        <n v="809.97"/>
        <n v="810"/>
        <n v="810.16"/>
        <n v="811.41"/>
        <n v="812.52"/>
        <n v="813.12"/>
        <n v="813.28"/>
        <n v="813.96"/>
        <n v="814"/>
        <n v="815.92"/>
        <n v="816"/>
        <n v="816.34"/>
        <n v="816.75"/>
        <n v="818.4"/>
        <n v="819"/>
        <n v="819.18"/>
        <n v="821.4"/>
        <n v="821.56"/>
        <n v="822.03"/>
        <n v="822.12"/>
        <n v="823.68"/>
        <n v="826.5"/>
        <n v="826.88"/>
        <n v="827.2"/>
        <n v="829.4"/>
        <n v="829.92"/>
        <n v="830.76"/>
        <n v="831.6"/>
        <n v="832.32"/>
        <n v="832.37"/>
        <n v="832.48"/>
        <n v="833.34"/>
        <n v="835.2"/>
        <n v="835.38"/>
        <n v="836"/>
        <n v="837"/>
        <n v="837.2"/>
        <n v="837.76"/>
        <n v="837.9"/>
        <n v="839.52"/>
        <n v="840"/>
        <n v="840.84"/>
        <n v="842.16"/>
        <n v="842.4"/>
        <n v="842.8"/>
        <n v="844.56"/>
        <n v="844.8"/>
        <n v="846.4"/>
        <n v="846.72"/>
        <n v="847.96"/>
        <n v="848"/>
        <n v="848.16"/>
        <n v="848.25"/>
        <n v="848.64"/>
        <n v="848.7"/>
        <n v="849.52"/>
        <n v="850"/>
        <n v="850.08"/>
        <n v="850.5"/>
        <n v="853.3"/>
        <n v="855.6"/>
        <n v="856.08"/>
        <n v="856.52"/>
        <n v="856.9"/>
        <n v="856.98"/>
        <n v="857.31"/>
        <n v="857.66"/>
        <n v="858"/>
        <n v="858.13"/>
        <n v="858.6"/>
        <n v="858.88"/>
        <n v="860.25"/>
        <n v="861"/>
        <n v="862.4"/>
        <n v="863.46"/>
        <n v="864"/>
        <n v="864.36"/>
        <n v="865.59"/>
        <n v="866.02"/>
        <n v="866.88"/>
        <n v="868.56"/>
        <n v="869.5"/>
        <n v="870.24"/>
        <n v="872.1"/>
        <n v="872.32"/>
        <n v="873.2"/>
        <n v="873.6"/>
        <n v="874.65"/>
        <n v="874.8"/>
        <n v="875"/>
        <n v="875.14"/>
        <n v="876"/>
        <n v="876.15"/>
        <n v="876.9"/>
        <n v="877.5"/>
        <n v="877.8"/>
        <n v="878.08"/>
        <n v="878.22"/>
        <n v="879.06"/>
        <n v="879.78"/>
        <n v="879.84"/>
        <n v="880.6"/>
        <n v="880.84"/>
        <n v="881.28"/>
        <n v="882"/>
        <n v="882.98"/>
        <n v="883.96"/>
        <n v="884.8"/>
        <n v="885.6"/>
        <n v="885.72"/>
        <n v="886.6"/>
        <n v="887.04"/>
        <n v="887.4"/>
        <n v="888.72"/>
        <n v="889.87"/>
        <n v="891.48"/>
        <n v="892.08"/>
        <n v="892.32"/>
        <n v="893.76"/>
        <n v="894.4"/>
        <n v="894.88"/>
        <n v="895.44"/>
        <n v="896"/>
        <n v="897.92"/>
        <n v="898.56"/>
        <n v="899.64"/>
        <n v="900"/>
        <n v="900.36"/>
        <n v="900.9"/>
        <n v="901.6"/>
        <n v="901.68"/>
        <n v="902.06"/>
        <n v="903.04"/>
        <n v="903.64"/>
        <n v="905.28"/>
        <n v="905.52"/>
        <n v="906.3"/>
        <n v="907.5"/>
        <n v="908.04"/>
        <n v="909.44"/>
        <n v="909.48"/>
        <n v="909.88"/>
        <n v="910.8"/>
        <n v="912.66"/>
        <n v="913.92"/>
        <n v="914.76"/>
        <n v="917.28"/>
        <n v="918.4"/>
        <n v="918.75"/>
        <n v="919.08"/>
        <n v="921.06"/>
        <n v="922.2"/>
        <n v="922.5"/>
        <n v="923.52"/>
        <n v="924"/>
        <n v="924.14"/>
        <n v="926.1"/>
        <n v="928"/>
        <n v="930.24"/>
        <n v="930.6"/>
        <n v="931.04"/>
        <n v="932.75"/>
        <n v="933.12"/>
        <n v="933.3"/>
        <n v="933.66"/>
        <n v="933.8"/>
        <n v="934.83"/>
        <n v="935.55"/>
        <n v="936"/>
        <n v="937.5"/>
        <n v="938.4"/>
        <n v="938.6"/>
        <n v="939.6"/>
        <n v="940.94"/>
        <n v="940.95"/>
        <n v="942.48"/>
        <n v="944.61"/>
        <n v="946.58"/>
        <n v="947.7"/>
        <n v="947.72"/>
        <n v="947.94"/>
        <n v="948.15"/>
        <n v="949.76"/>
        <n v="949.9"/>
        <n v="950"/>
        <n v="950.13"/>
        <n v="950.4"/>
        <n v="951.75"/>
        <n v="952.38"/>
        <n v="952.56"/>
        <n v="954"/>
        <n v="954.72"/>
        <n v="955.5"/>
        <n v="955.71"/>
        <n v="956.08"/>
        <n v="956.34"/>
        <n v="956.8"/>
        <n v="957.44"/>
        <n v="960.4"/>
        <n v="960.96"/>
        <n v="961.35"/>
        <n v="962"/>
        <n v="962.56"/>
        <n v="963.9"/>
        <n v="964.32"/>
        <n v="964.44"/>
        <n v="965.25"/>
        <n v="966"/>
        <n v="966.15"/>
        <n v="967.26"/>
        <n v="967.92"/>
        <n v="968.31"/>
        <n v="968.76"/>
        <n v="969"/>
        <n v="970.92"/>
        <n v="971.04"/>
        <n v="971.52"/>
        <n v="972"/>
        <n v="973.84"/>
        <n v="974.16"/>
        <n v="974.4"/>
        <n v="975.24"/>
        <n v="976"/>
        <n v="976.43"/>
        <n v="976.8"/>
        <n v="977.13"/>
        <n v="977.73"/>
        <n v="979.2"/>
        <n v="981"/>
        <n v="981.92"/>
        <n v="982.3"/>
        <n v="982.94"/>
        <n v="985.6"/>
        <n v="986.04"/>
        <n v="988"/>
        <n v="989.43"/>
        <n v="989.52"/>
        <n v="990"/>
        <n v="991.44"/>
        <n v="991.76"/>
        <n v="992.2"/>
        <n v="992.64"/>
        <n v="993.6"/>
        <n v="994.52"/>
        <n v="994.56"/>
        <n v="996.74"/>
        <n v="997.5"/>
        <n v="997.92"/>
        <n v="998.2"/>
        <n v="998.4"/>
        <n v="999"/>
        <n v="1000"/>
        <n v="1000.16"/>
        <n v="1001.52"/>
        <n v="1003.68"/>
        <n v="1004.4"/>
        <n v="1004.64"/>
        <n v="1005.1"/>
        <n v="1005.48"/>
        <n v="1006.02"/>
        <n v="1006.4"/>
        <n v="1007"/>
        <n v="1008"/>
        <n v="1010.24"/>
        <n v="1010.94"/>
        <n v="1011.84"/>
        <n v="1012.5"/>
        <n v="1013.32"/>
        <n v="1013.76"/>
        <n v="1013.84"/>
        <n v="1014.3"/>
        <n v="1015.04"/>
        <n v="1015.2"/>
        <n v="1016.4"/>
        <n v="1016.8"/>
        <n v="1017.07"/>
        <n v="1018.08"/>
        <n v="1019.2"/>
        <n v="1020"/>
        <n v="1020.6"/>
        <n v="1021.31"/>
        <n v="1021.44"/>
        <n v="1022.25"/>
        <n v="1022.72"/>
        <n v="1022.97"/>
        <n v="1024.1"/>
        <n v="1024.86"/>
        <n v="1025.57"/>
        <n v="1026"/>
        <n v="1026.48"/>
        <n v="1028.16"/>
        <n v="1029.6"/>
        <n v="1030.08"/>
        <n v="1030.4"/>
        <n v="1030.71"/>
        <n v="1032.43"/>
        <n v="1032.75"/>
        <n v="1033.6"/>
        <n v="1034"/>
        <n v="1034.88"/>
        <n v="1036"/>
        <n v="1036.75"/>
        <n v="1037.85"/>
        <n v="1038.22"/>
        <n v="1040"/>
        <n v="1040.4"/>
        <n v="1040.52"/>
        <n v="1040.58"/>
        <n v="1041.25"/>
        <n v="1041.81"/>
        <n v="1041.92"/>
        <n v="1044"/>
        <n v="1044.34"/>
        <n v="1044.48"/>
        <n v="1045"/>
        <n v="1045.5"/>
        <n v="1046.32"/>
        <n v="1046.5"/>
        <n v="1046.52"/>
        <n v="1046.73"/>
        <n v="1047.48"/>
        <n v="1048.32"/>
        <n v="1049.58"/>
        <n v="1050"/>
        <n v="1050.06"/>
        <n v="1051.65"/>
        <n v="1052.48"/>
        <n v="1052.64"/>
        <n v="1053"/>
        <n v="1053.27"/>
        <n v="1053.36"/>
        <n v="1054.17"/>
        <n v="1055.7"/>
        <n v="1056"/>
        <n v="1056.44"/>
        <n v="1057.5"/>
        <n v="1058.4"/>
        <n v="1059.03"/>
        <n v="1060.2"/>
        <n v="1060.8"/>
        <n v="1061.48"/>
        <n v="1061.9"/>
        <n v="1063.72"/>
        <n v="1064"/>
        <n v="1064.77"/>
        <n v="1064.88"/>
        <n v="1065.9"/>
        <n v="1065.96"/>
        <n v="1067.42"/>
        <n v="1068.12"/>
        <n v="1068.93"/>
        <n v="1069.2"/>
        <n v="1070.65"/>
        <n v="1071"/>
        <n v="1071.13"/>
        <n v="1071.6"/>
        <n v="1072.26"/>
        <n v="1073"/>
        <n v="1073.6"/>
        <n v="1074.84"/>
        <n v="1074.85"/>
        <n v="1077.12"/>
        <n v="1077.48"/>
        <n v="1077.93"/>
        <n v="1078.44"/>
        <n v="1078.65"/>
        <n v="1080"/>
        <n v="1080.54"/>
        <n v="1081"/>
        <n v="1082.25"/>
        <n v="1082.4"/>
        <n v="1085.6"/>
        <n v="1085.76"/>
        <n v="1086.64"/>
        <n v="1086.8"/>
        <n v="1087.8"/>
        <n v="1088.64"/>
        <n v="1089"/>
        <n v="1089.46"/>
        <n v="1090.6"/>
        <n v="1090.8"/>
        <n v="1091.34"/>
        <n v="1091.5"/>
        <n v="1092"/>
        <n v="1093.4"/>
        <n v="1093.75"/>
        <n v="1094.46"/>
        <n v="1094.97"/>
        <n v="1096.2"/>
        <n v="1096.5"/>
        <n v="1098"/>
        <n v="1098.39"/>
        <n v="1099.56"/>
        <n v="1100"/>
        <n v="1101.6"/>
        <n v="1102"/>
        <n v="1102.5"/>
        <n v="1103.3"/>
        <n v="1103.52"/>
        <n v="1104"/>
        <n v="1104.46"/>
        <n v="1105.44"/>
        <n v="1105.65"/>
        <n v="1106.82"/>
        <n v="1108.8"/>
        <n v="1115.92"/>
        <n v="1116"/>
        <n v="1116.71"/>
        <n v="1116.72"/>
        <n v="1118"/>
        <n v="1118.6"/>
        <n v="1120.95"/>
        <n v="1121"/>
        <n v="1122"/>
        <n v="1122.58"/>
        <n v="1122.66"/>
        <n v="1122.88"/>
        <n v="1123.32"/>
        <n v="1123.75"/>
        <n v="1124.2"/>
        <n v="1124.24"/>
        <n v="1125"/>
        <n v="1125.74"/>
        <n v="1128"/>
        <n v="1128.96"/>
        <n v="1129.14"/>
        <n v="1130.22"/>
        <n v="1131.52"/>
        <n v="1131.9"/>
        <n v="1132.2"/>
        <n v="1133.44"/>
        <n v="1134"/>
        <n v="1136.52"/>
        <n v="1136.8"/>
        <n v="1136.85"/>
        <n v="1136.96"/>
        <n v="1137.5"/>
        <n v="1138.86"/>
        <n v="1139.28"/>
        <n v="1139.6"/>
        <n v="1140.7"/>
        <n v="1140.76"/>
        <n v="1141.44"/>
        <n v="1142.4"/>
        <n v="1143.08"/>
        <n v="1143.42"/>
        <n v="1144"/>
        <n v="1144.44"/>
        <n v="1144.8"/>
        <n v="1146.08"/>
        <n v="1146.6"/>
        <n v="1147.74"/>
        <n v="1148"/>
        <n v="1148.4"/>
        <n v="1149.12"/>
        <n v="1150.56"/>
        <n v="1151.01"/>
        <n v="1151.02"/>
        <n v="1151.4"/>
        <n v="1152"/>
        <n v="1154.12"/>
        <n v="1155"/>
        <n v="1155.6"/>
        <n v="1155.84"/>
        <n v="1155.96"/>
        <n v="1156"/>
        <n v="1156.61"/>
        <n v="1156.99"/>
        <n v="1158.47"/>
        <n v="1158.84"/>
        <n v="1160.58"/>
        <n v="1162.35"/>
        <n v="1163.25"/>
        <n v="1163.37"/>
        <n v="1164.24"/>
        <n v="1164.8"/>
        <n v="1165.22"/>
        <n v="1165.5"/>
        <n v="1166.4"/>
        <n v="1166.88"/>
        <n v="1167.48"/>
        <n v="1168.09"/>
        <n v="1168.5"/>
        <n v="1168.64"/>
        <n v="1169.57"/>
        <n v="1170"/>
        <n v="1172.08"/>
        <n v="1172.16"/>
        <n v="1172.18"/>
        <n v="1173"/>
        <n v="1173.12"/>
        <n v="1173.9"/>
        <n v="1174.53"/>
        <n v="1175.52"/>
        <n v="1176"/>
        <n v="1178"/>
        <n v="1179.36"/>
        <n v="1179.9"/>
        <n v="1180.3"/>
        <n v="1180.8"/>
        <n v="1181.25"/>
        <n v="1182.6"/>
        <n v="1182.72"/>
        <n v="1184"/>
        <n v="1184.04"/>
        <n v="1184.4"/>
        <n v="1185.31"/>
        <n v="1185.6"/>
        <n v="1186.8"/>
        <n v="1187.55"/>
        <n v="1188"/>
        <n v="1188.81"/>
        <n v="1189.32"/>
        <n v="1190.4"/>
        <n v="1190.7"/>
        <n v="1191.87"/>
        <n v="1192"/>
        <n v="1192.32"/>
        <n v="1193.4"/>
        <n v="1194.27"/>
        <n v="1195.15"/>
        <n v="1196.25"/>
        <n v="1197.69"/>
        <n v="1197.7"/>
        <n v="1198.08"/>
        <n v="1198.5"/>
        <n v="1198.8"/>
        <n v="1199.25"/>
        <n v="1199.44"/>
        <n v="1199.52"/>
        <n v="1200"/>
        <n v="1201.2"/>
        <n v="1203.5"/>
        <n v="1203.84"/>
        <n v="1204"/>
        <n v="1205.4"/>
        <n v="1206.12"/>
        <n v="1207.44"/>
        <n v="1207.5"/>
        <n v="1207.68"/>
        <n v="1207.8"/>
        <n v="1207.96"/>
        <n v="1208.4"/>
        <n v="1209.6"/>
        <n v="1209.78"/>
        <n v="1210.72"/>
        <n v="1211.76"/>
        <n v="1212.12"/>
        <n v="1212.2"/>
        <n v="1212.78"/>
        <n v="1213.8"/>
        <n v="1213.94"/>
        <n v="1214.22"/>
        <n v="1214.4"/>
        <n v="1215"/>
        <n v="1215.2"/>
        <n v="1215.24"/>
        <n v="1215.45"/>
        <n v="1215.5"/>
        <n v="1217.3"/>
        <n v="1218.24"/>
        <n v="1219.05"/>
        <n v="1219.92"/>
        <n v="1220.56"/>
        <n v="1220.59"/>
        <n v="1220.94"/>
        <n v="1221"/>
        <n v="1221.3"/>
        <n v="1222.92"/>
        <n v="1223.04"/>
        <n v="1224"/>
        <n v="1224.72"/>
        <n v="1225"/>
        <n v="1225.07"/>
        <n v="1226.25"/>
        <n v="1226.36"/>
        <n v="1226.4"/>
        <n v="1227.6"/>
        <n v="1228.08"/>
        <n v="1228.5"/>
        <n v="1231.19"/>
        <n v="1231.2"/>
        <n v="1231.36"/>
        <n v="1232"/>
        <n v="1233.21"/>
        <n v="1234.8"/>
        <n v="1235.52"/>
        <n v="1236.48"/>
        <n v="1237.5"/>
        <n v="1237.6"/>
        <n v="1240"/>
        <n v="1240.32"/>
        <n v="1241"/>
        <n v="1242"/>
        <n v="1242.27"/>
        <n v="1242.36"/>
        <n v="1243.2"/>
        <n v="1243.62"/>
        <n v="1244.16"/>
        <n v="1245.09"/>
        <n v="1246.56"/>
        <n v="1247.4"/>
        <n v="1248"/>
        <n v="1248.32"/>
        <n v="1248.48"/>
        <n v="1248.75"/>
        <n v="1250"/>
        <n v="1250.6"/>
        <n v="1251.2"/>
        <n v="1252.08"/>
        <n v="1252.35"/>
        <n v="1253.02"/>
        <n v="1253.07"/>
        <n v="1253.45"/>
        <n v="1253.5"/>
        <n v="1254"/>
        <n v="1254.4"/>
        <n v="1254.6"/>
        <n v="1255.04"/>
        <n v="1255.8"/>
        <n v="1256.64"/>
        <n v="1257.06"/>
        <n v="1257.36"/>
        <n v="1258"/>
        <n v="1258.74"/>
        <n v="1259.11"/>
        <n v="1260"/>
        <n v="1262.24"/>
        <n v="1262.7"/>
        <n v="1263.6"/>
        <n v="1264.2"/>
        <n v="1264.77"/>
        <n v="1265.4"/>
        <n v="1266.72"/>
        <n v="1267.2"/>
        <n v="1268.46"/>
        <n v="1268.54"/>
        <n v="1269.45"/>
        <n v="1269.84"/>
        <n v="1270.08"/>
        <n v="1272.8"/>
        <n v="1272.96"/>
        <n v="1273.17"/>
        <n v="1273.51"/>
        <n v="1274.28"/>
        <n v="1275"/>
        <n v="1276.8"/>
        <n v="1278.2"/>
        <n v="1280"/>
        <n v="1280.64"/>
        <n v="1282.82"/>
        <n v="1285.2"/>
        <n v="1285.27"/>
        <n v="1286.39"/>
        <n v="1287.9"/>
        <n v="1288"/>
        <n v="1289.68"/>
        <n v="1290.24"/>
        <n v="1290.76"/>
        <n v="1291.5"/>
        <n v="1291.68"/>
        <n v="1292.14"/>
        <n v="1293.6"/>
        <n v="1294.38"/>
        <n v="1296.42"/>
        <n v="1296.48"/>
        <n v="1296.54"/>
        <n v="1298.88"/>
        <n v="1299.03"/>
        <n v="1299.2"/>
        <n v="1300"/>
        <n v="1304.1"/>
        <n v="1305.36"/>
        <n v="1306.8"/>
        <n v="1307.58"/>
        <n v="1308.32"/>
        <n v="1308.72"/>
        <n v="1310.36"/>
        <n v="1310.4"/>
        <n v="1311"/>
        <n v="1312.5"/>
        <n v="1313.28"/>
        <n v="1313.76"/>
        <n v="1314.24"/>
        <n v="1314.4"/>
        <n v="1315.44"/>
        <n v="1316"/>
        <n v="1317.12"/>
        <n v="1317.33"/>
        <n v="1318.82"/>
        <n v="1319.67"/>
        <n v="1319.76"/>
        <n v="1320"/>
        <n v="1321.6"/>
        <n v="1321.92"/>
        <n v="1322.5"/>
        <n v="1322.88"/>
        <n v="1323"/>
        <n v="1323.54"/>
        <n v="1324.8"/>
        <n v="1324.96"/>
        <n v="1327.36"/>
        <n v="1328"/>
        <n v="1330.89"/>
        <n v="1331.1"/>
        <n v="1331.2"/>
        <n v="1331.28"/>
        <n v="1331.68"/>
        <n v="1332.8"/>
        <n v="1333"/>
        <n v="1333.8"/>
        <n v="1335.6"/>
        <n v="1335.74"/>
        <n v="1337.73"/>
        <n v="1337.92"/>
        <n v="1339.2"/>
        <n v="1341.99"/>
        <n v="1342"/>
        <n v="1342.44"/>
        <n v="1342.88"/>
        <n v="1343.16"/>
        <n v="1343.68"/>
        <n v="1344"/>
        <n v="1345.32"/>
        <n v="1345.5"/>
        <n v="1345.89"/>
        <n v="1345.96"/>
        <n v="1346.4"/>
        <n v="1348.2"/>
        <n v="1348.65"/>
        <n v="1349.76"/>
        <n v="1350"/>
        <n v="1350.5"/>
        <n v="1351.35"/>
        <n v="1352"/>
        <n v="1352.35"/>
        <n v="1352.4"/>
        <n v="1354.32"/>
        <n v="1354.5"/>
        <n v="1355.2"/>
        <n v="1356.42"/>
        <n v="1356.6"/>
        <n v="1357.2"/>
        <n v="1359.15"/>
        <n v="1359.26"/>
        <n v="1359.45"/>
        <n v="1359.54"/>
        <n v="1360.8"/>
        <n v="1362.06"/>
        <n v="1363"/>
        <n v="1363.44"/>
        <n v="1364.16"/>
        <n v="1364.88"/>
        <n v="1366.86"/>
        <n v="1368"/>
        <n v="1368.64"/>
        <n v="1368.9"/>
        <n v="1370.8"/>
        <n v="1371.96"/>
        <n v="1372"/>
        <n v="1372.68"/>
        <n v="1372.95"/>
        <n v="1373.76"/>
        <n v="1374.75"/>
        <n v="1375"/>
        <n v="1376.76"/>
        <n v="1377"/>
        <n v="1377.6"/>
        <n v="1378.62"/>
        <n v="1379.04"/>
        <n v="1379.7"/>
        <n v="1380.06"/>
        <n v="1380.6"/>
        <n v="1383.12"/>
        <n v="1385.1"/>
        <n v="1385.28"/>
        <n v="1385.8"/>
        <n v="1386"/>
        <n v="1389.66"/>
        <n v="1392.3"/>
        <n v="1393.08"/>
        <n v="1393.92"/>
        <n v="1394"/>
        <n v="1394.25"/>
        <n v="1395.2"/>
        <n v="1396.2"/>
        <n v="1396.38"/>
        <n v="1396.5"/>
        <n v="1396.64"/>
        <n v="1397.76"/>
        <n v="1398.4"/>
        <n v="1398.6"/>
        <n v="1398.67"/>
        <n v="1399.2"/>
        <n v="1400"/>
        <n v="1400.7"/>
        <n v="1401.84"/>
        <n v="1402.38"/>
        <n v="1403.46"/>
        <n v="1404"/>
        <n v="1404.38"/>
        <n v="1405.3"/>
        <n v="1405.56"/>
        <n v="1406.24"/>
        <n v="1406.25"/>
        <n v="1406.3"/>
        <n v="1407.12"/>
        <n v="1407.68"/>
        <n v="1408"/>
        <n v="1409.4"/>
        <n v="1410.75"/>
        <n v="1410.94"/>
        <n v="1411"/>
        <n v="1411.2"/>
        <n v="1413.72"/>
        <n v="1414"/>
        <n v="1414.4"/>
        <n v="1417.5"/>
        <n v="1418.82"/>
        <n v="1419.6"/>
        <n v="1422.22"/>
        <n v="1422.52"/>
        <n v="1424.28"/>
        <n v="1425"/>
        <n v="1425.6"/>
        <n v="1426.8"/>
        <n v="1427.6"/>
        <n v="1427.8"/>
        <n v="1428"/>
        <n v="1430"/>
        <n v="1431"/>
        <n v="1432.2"/>
        <n v="1432.6"/>
        <n v="1432.64"/>
        <n v="1433.19"/>
        <n v="1433.25"/>
        <n v="1433.6"/>
        <n v="1434.24"/>
        <n v="1435.2"/>
        <n v="1435.21"/>
        <n v="1435.85"/>
        <n v="1436.16"/>
        <n v="1437.73"/>
        <n v="1438.42"/>
        <n v="1439.1"/>
        <n v="1439.34"/>
        <n v="1440"/>
        <n v="1441.44"/>
        <n v="1441.6"/>
        <n v="1442.28"/>
        <n v="1443.42"/>
        <n v="1443.75"/>
        <n v="1443.84"/>
        <n v="1445.25"/>
        <n v="1445.85"/>
        <n v="1447.6"/>
        <n v="1448.94"/>
        <n v="1449.42"/>
        <n v="1451.25"/>
        <n v="1451.45"/>
        <n v="1451.52"/>
        <n v="1451.97"/>
        <n v="1452.22"/>
        <n v="1452.3"/>
        <n v="1452.75"/>
        <n v="1453.2"/>
        <n v="1453.5"/>
        <n v="1453.76"/>
        <n v="1454.4"/>
        <n v="1455.3"/>
        <n v="1456"/>
        <n v="1456.56"/>
        <n v="1457.28"/>
        <n v="1458.24"/>
        <n v="1458.41"/>
        <n v="1459.12"/>
        <n v="1459.35"/>
        <n v="1460.2"/>
        <n v="1460.55"/>
        <n v="1462.5"/>
        <n v="1462.8"/>
        <n v="1463"/>
        <n v="1463.7"/>
        <n v="1464.48"/>
        <n v="1464.5"/>
        <n v="1464.75"/>
        <n v="1465.2"/>
        <n v="1468.16"/>
        <n v="1468.8"/>
        <n v="1469.44"/>
        <n v="1470.16"/>
        <n v="1471.86"/>
        <n v="1472.46"/>
        <n v="1473.12"/>
        <n v="1473.75"/>
        <n v="1474.2"/>
        <n v="1474.77"/>
        <n v="1475.1"/>
        <n v="1475.6"/>
        <n v="1476"/>
        <n v="1477.44"/>
        <n v="1478.4"/>
        <n v="1482"/>
        <n v="1483.5"/>
        <n v="1485.55"/>
        <n v="1486.94"/>
        <n v="1487.16"/>
        <n v="1487.2"/>
        <n v="1488"/>
        <n v="1488.96"/>
        <n v="1489.6"/>
        <n v="1489.94"/>
        <n v="1489.95"/>
        <n v="1491.1"/>
        <n v="1491.84"/>
        <n v="1492.21"/>
        <n v="1494"/>
        <n v="1495"/>
        <n v="1495.48"/>
        <n v="1495.68"/>
        <n v="1496"/>
        <n v="1497.6"/>
        <n v="1497.76"/>
        <n v="1498.14"/>
        <n v="1498.5"/>
        <n v="1499.4"/>
        <n v="1499.6"/>
        <n v="1500"/>
        <n v="1500.24"/>
        <n v="1500.72"/>
        <n v="1500.96"/>
        <n v="1501.44"/>
        <n v="1503.36"/>
        <n v="1504.5"/>
        <n v="1504.8"/>
        <n v="1505.16"/>
        <n v="1506.75"/>
        <n v="1506.96"/>
        <n v="1511.64"/>
        <n v="1512"/>
        <n v="1513.4"/>
        <n v="1514.04"/>
        <n v="1516.86"/>
        <n v="1519.04"/>
        <n v="1519.98"/>
        <n v="1520"/>
        <n v="1520.48"/>
        <n v="1522.8"/>
        <n v="1522.92"/>
        <n v="1523.08"/>
        <n v="1523.34"/>
        <n v="1524.6"/>
        <n v="1524.9"/>
        <n v="1525"/>
        <n v="1526.4"/>
        <n v="1526.85"/>
        <n v="1527.36"/>
        <n v="1528.8"/>
        <n v="1529.44"/>
        <n v="1529.58"/>
        <n v="1530.9"/>
        <n v="1531.2"/>
        <n v="1531.25"/>
        <n v="1531.4"/>
        <n v="1533.4"/>
        <n v="1533.81"/>
        <n v="1535.5"/>
        <n v="1536"/>
        <n v="1538.16"/>
        <n v="1539"/>
        <n v="1539.72"/>
        <n v="1539.9"/>
        <n v="1540"/>
        <n v="1540.08"/>
        <n v="1540.19"/>
        <n v="1541.12"/>
        <n v="1542.24"/>
        <n v="1542.42"/>
        <n v="1542.45"/>
        <n v="1544.4"/>
        <n v="1545.48"/>
        <n v="1545.84"/>
        <n v="1546.28"/>
        <n v="1546.71"/>
        <n v="1547.44"/>
        <n v="1547.7"/>
        <n v="1549.12"/>
        <n v="1550.36"/>
        <n v="1550.4"/>
        <n v="1551"/>
        <n v="1551.04"/>
        <n v="1551.42"/>
        <n v="1551.84"/>
        <n v="1552.32"/>
        <n v="1552.37"/>
        <n v="1552.5"/>
        <n v="1554"/>
        <n v="1554.34"/>
        <n v="1555.2"/>
        <n v="1555.84"/>
        <n v="1556.1"/>
        <n v="1556.52"/>
        <n v="1556.64"/>
        <n v="1558.44"/>
        <n v="1559.18"/>
        <n v="1560"/>
        <n v="1560.65"/>
        <n v="1560.9"/>
        <n v="1561.14"/>
        <n v="1562.4"/>
        <n v="1562.5"/>
        <n v="1562.88"/>
        <n v="1563.33"/>
        <n v="1564.2"/>
        <n v="1565.1"/>
        <n v="1566"/>
        <n v="1566.04"/>
        <n v="1567.02"/>
        <n v="1567.35"/>
        <n v="1567.5"/>
        <n v="1568"/>
        <n v="1568.16"/>
        <n v="1568.7"/>
        <n v="1569.6"/>
        <n v="1570.36"/>
        <n v="1570.8"/>
        <n v="1572.48"/>
        <n v="1573.25"/>
        <n v="1574.12"/>
        <n v="1574.4"/>
        <n v="1575"/>
        <n v="1576.8"/>
        <n v="1577.8"/>
        <n v="1579.5"/>
        <n v="1579.9"/>
        <n v="1580.25"/>
        <n v="1581.25"/>
        <n v="1582.24"/>
        <n v="1584"/>
        <n v="1586.25"/>
        <n v="1587"/>
        <n v="1587.6"/>
        <n v="1589.28"/>
        <n v="1589.76"/>
        <n v="1591.2"/>
        <n v="1593"/>
        <n v="1594.24"/>
        <n v="1595.88"/>
        <n v="1596"/>
        <n v="1597.05"/>
        <n v="1598"/>
        <n v="1598.4"/>
        <n v="1598.48"/>
        <n v="1599.6"/>
        <n v="1600"/>
        <n v="1600.56"/>
        <n v="1601.13"/>
        <n v="1601.6"/>
        <n v="1603.25"/>
        <n v="1603.8"/>
        <n v="1604.48"/>
        <n v="1605.12"/>
        <n v="1605.24"/>
        <n v="1605.5"/>
        <n v="1605.73"/>
        <n v="1606.5"/>
        <n v="1607.2"/>
        <n v="1607.76"/>
        <n v="1608.2"/>
        <n v="1610.4"/>
        <n v="1612.8"/>
        <n v="1613.04"/>
        <n v="1613.52"/>
        <n v="1615.68"/>
        <n v="1615.95"/>
        <n v="1617"/>
        <n v="1617.04"/>
        <n v="1618.38"/>
        <n v="1620"/>
        <n v="1620.32"/>
        <n v="1621.5"/>
        <n v="1624"/>
        <n v="1625"/>
        <n v="1625.4"/>
        <n v="1625.64"/>
        <n v="1626.2"/>
        <n v="1627.48"/>
        <n v="1628.55"/>
        <n v="1631.25"/>
        <n v="1631.52"/>
        <n v="1631.7"/>
        <n v="1632"/>
        <n v="1632.96"/>
        <n v="1633.44"/>
        <n v="1635.9"/>
        <n v="1636.8"/>
        <n v="1637.44"/>
        <n v="1637.95"/>
        <n v="1638.42"/>
        <n v="1641.6"/>
        <n v="1641.69"/>
        <n v="1642.68"/>
        <n v="1643"/>
        <n v="1643.95"/>
        <n v="1644.3"/>
        <n v="1644.96"/>
        <n v="1646.04"/>
        <n v="1646.4"/>
        <n v="1647.36"/>
        <n v="1650"/>
        <n v="1650.48"/>
        <n v="1650.72"/>
        <n v="1651.86"/>
        <n v="1652.4"/>
        <n v="1652.92"/>
        <n v="1653"/>
        <n v="1653.6"/>
        <n v="1653.75"/>
        <n v="1654.4"/>
        <n v="1656"/>
        <n v="1656.48"/>
        <n v="1658.88"/>
        <n v="1659.84"/>
        <n v="1659.96"/>
        <n v="1660.5"/>
        <n v="1661.55"/>
        <n v="1661.92"/>
        <n v="1662.08"/>
        <n v="1662.57"/>
        <n v="1663.2"/>
        <n v="1664"/>
        <n v="1664.08"/>
        <n v="1664.6"/>
        <n v="1664.64"/>
        <n v="1666.56"/>
        <n v="1666.68"/>
        <n v="1667.88"/>
        <n v="1668.7"/>
        <n v="1671.84"/>
        <n v="1672.4"/>
        <n v="1672.8"/>
        <n v="1673.88"/>
        <n v="1674"/>
        <n v="1674.4"/>
        <n v="1675.8"/>
        <n v="1676.49"/>
        <n v="1677"/>
        <n v="1677.9"/>
        <n v="1678.32"/>
        <n v="1679.23"/>
        <n v="1679.36"/>
        <n v="1679.58"/>
        <n v="1679.92"/>
        <n v="1680"/>
        <n v="1682"/>
        <n v="1682.64"/>
        <n v="1683"/>
        <n v="1684.8"/>
        <n v="1687.2"/>
        <n v="1687.32"/>
        <n v="1687.5"/>
        <n v="1687.56"/>
        <n v="1688.61"/>
        <n v="1689.48"/>
        <n v="1690"/>
        <n v="1690.5"/>
        <n v="1691.25"/>
        <n v="1691.36"/>
        <n v="1692.8"/>
        <n v="1693.12"/>
        <n v="1694.94"/>
        <n v="1695.76"/>
        <n v="1696.5"/>
        <n v="1697.4"/>
        <n v="1697.64"/>
        <n v="1697.76"/>
        <n v="1698.84"/>
        <n v="1699.83"/>
        <n v="1700.16"/>
        <n v="1701"/>
        <n v="1701.5"/>
        <n v="1701.7"/>
        <n v="1702.4"/>
        <n v="1703.52"/>
        <n v="1704.22"/>
        <n v="1704.96"/>
        <n v="1705.2"/>
        <n v="1706.25"/>
        <n v="1707.16"/>
        <n v="1707.52"/>
        <n v="1707.75"/>
        <n v="1709.12"/>
        <n v="1710"/>
        <n v="1710.72"/>
        <n v="1710.8"/>
        <n v="1713.15"/>
        <n v="1713.6"/>
        <n v="1714.02"/>
        <n v="1714.21"/>
        <n v="1714.56"/>
        <n v="1716"/>
        <n v="1716.26"/>
        <n v="1717.2"/>
        <n v="1718.75"/>
        <n v="1719.12"/>
        <n v="1721.25"/>
        <n v="1722"/>
        <n v="1722.6"/>
        <n v="1724.31"/>
        <n v="1725"/>
        <n v="1725.68"/>
        <n v="1725.84"/>
        <n v="1726.74"/>
        <n v="1726.92"/>
        <n v="1728"/>
        <n v="1729.35"/>
        <n v="1729.38"/>
        <n v="1730.56"/>
        <n v="1731.84"/>
        <n v="1733.76"/>
        <n v="1735.02"/>
        <n v="1735.68"/>
        <n v="1736"/>
        <n v="1736.04"/>
        <n v="1737.12"/>
        <n v="1737.2"/>
        <n v="1737.45"/>
        <n v="1738.8"/>
        <n v="1739.01"/>
        <n v="1739.78"/>
        <n v="1740"/>
        <n v="1740.48"/>
        <n v="1740.64"/>
        <n v="1741.35"/>
        <n v="1742.4"/>
        <n v="1744.08"/>
        <n v="1744.2"/>
        <n v="1744.96"/>
        <n v="1745.22"/>
        <n v="1745.7"/>
        <n v="1748.4"/>
        <n v="1748.76"/>
        <n v="1749"/>
        <n v="1749.06"/>
        <n v="1750"/>
        <n v="1751.22"/>
        <n v="1751.75"/>
        <n v="1752.75"/>
        <n v="1753.05"/>
        <n v="1753.57"/>
        <n v="1753.92"/>
        <n v="1753.98"/>
        <n v="1755"/>
        <n v="1756.16"/>
        <n v="1758.24"/>
        <n v="1760.15"/>
        <n v="1760.64"/>
        <n v="1760.85"/>
        <n v="1761.48"/>
        <n v="1762.56"/>
        <n v="1764"/>
        <n v="1765.96"/>
        <n v="1766.4"/>
        <n v="1766.6"/>
        <n v="1767"/>
        <n v="1768"/>
        <n v="1771.23"/>
        <n v="1771.92"/>
        <n v="1772.32"/>
        <n v="1772.84"/>
        <n v="1773.78"/>
        <n v="1774.5"/>
        <n v="1774.89"/>
        <n v="1775.04"/>
        <n v="1776.6"/>
        <n v="1777.54"/>
        <n v="1778.7"/>
        <n v="1780.2"/>
        <n v="1780.8"/>
        <n v="1781.92"/>
        <n v="1782.5"/>
        <n v="1782.96"/>
        <n v="1784.12"/>
        <n v="1784.32"/>
        <n v="1784.8"/>
        <n v="1785.6"/>
        <n v="1785.96"/>
        <n v="1786.05"/>
        <n v="1786.4"/>
        <n v="1786.84"/>
        <n v="1787.1"/>
        <n v="1788.28"/>
        <n v="1790.46"/>
        <n v="1790.88"/>
        <n v="1790.95"/>
        <n v="1791.72"/>
        <n v="1792.42"/>
        <n v="1793.34"/>
        <n v="1793.4"/>
        <n v="1795.2"/>
        <n v="1795.5"/>
        <n v="1796.34"/>
        <n v="1797.75"/>
        <n v="1798.6"/>
        <n v="1799.28"/>
        <n v="1800"/>
        <n v="1800.75"/>
        <n v="1802.35"/>
        <n v="1803.2"/>
        <n v="1804"/>
        <n v="1804.8"/>
        <n v="1805.23"/>
        <n v="1805.27"/>
        <n v="1806"/>
        <n v="1808.1"/>
        <n v="1808.8"/>
        <n v="1809.5"/>
        <n v="1809.99"/>
        <n v="1810.35"/>
        <n v="1811.04"/>
        <n v="1811.16"/>
        <n v="1811.7"/>
        <n v="1812.72"/>
        <n v="1813.66"/>
        <n v="1814.4"/>
        <n v="1815.45"/>
        <n v="1816.08"/>
        <n v="1816.32"/>
        <n v="1817"/>
        <n v="1818.88"/>
        <n v="1820.7"/>
        <n v="1821.6"/>
        <n v="1821.72"/>
        <n v="1822.5"/>
        <n v="1823.36"/>
        <n v="1824"/>
        <n v="1824.1"/>
        <n v="1825.2"/>
        <n v="1826.42"/>
        <n v="1827"/>
        <n v="1827.36"/>
        <n v="1827.84"/>
        <n v="1828.75"/>
        <n v="1830.24"/>
        <n v="1830.4"/>
        <n v="1832.22"/>
        <n v="1832.6"/>
        <n v="1833"/>
        <n v="1833.52"/>
        <n v="1834.56"/>
        <n v="1836"/>
        <n v="1837.5"/>
        <n v="1837.68"/>
        <n v="1839.64"/>
        <n v="1840.41"/>
        <n v="1841.28"/>
        <n v="1843.2"/>
        <n v="1844.64"/>
        <n v="1845.69"/>
        <n v="1845.99"/>
        <n v="1846.8"/>
        <n v="1847.05"/>
        <n v="1848"/>
        <n v="1850.74"/>
        <n v="1852.5"/>
        <n v="1853.1"/>
        <n v="1854.72"/>
        <n v="1854.84"/>
        <n v="1855.56"/>
        <n v="1856"/>
        <n v="1857.12"/>
        <n v="1858.89"/>
        <n v="1858.95"/>
        <n v="1860"/>
        <n v="1860.48"/>
        <n v="1861.2"/>
        <n v="1861.47"/>
        <n v="1862"/>
        <n v="1863"/>
        <n v="1863.54"/>
        <n v="1864.28"/>
        <n v="1864.8"/>
        <n v="1865.91"/>
        <n v="1866.2"/>
        <n v="1866.48"/>
        <n v="1867.6"/>
        <n v="1868.4"/>
        <n v="1870.5"/>
        <n v="1871.36"/>
        <n v="1872"/>
        <n v="1872.72"/>
        <n v="1872.78"/>
        <n v="1873.08"/>
        <n v="1873.92"/>
        <n v="1874.42"/>
        <n v="1875"/>
        <n v="1875.3"/>
        <n v="1875.72"/>
        <n v="1877.4"/>
        <n v="1877.76"/>
        <n v="1878.24"/>
        <n v="1879.1"/>
        <n v="1880.94"/>
        <n v="1881.6"/>
        <n v="1882.32"/>
        <n v="1883.52"/>
        <n v="1884.16"/>
        <n v="1884.96"/>
        <n v="1885.52"/>
        <n v="1887"/>
        <n v="1887.48"/>
        <n v="1887.6"/>
        <n v="1888.46"/>
        <n v="1888.92"/>
        <n v="1889.28"/>
        <n v="1890"/>
        <n v="1890.51"/>
        <n v="1893.12"/>
        <n v="1893.29"/>
        <n v="1894.2"/>
        <n v="1894.4"/>
        <n v="1894.75"/>
        <n v="1895.4"/>
        <n v="1895.81"/>
        <n v="1896.3"/>
        <n v="1899.8"/>
        <n v="1900.6"/>
        <n v="1900.8"/>
        <n v="1901.9"/>
        <n v="1903.5"/>
        <n v="1903.65"/>
        <n v="1904"/>
        <n v="1904.76"/>
        <n v="1905.88"/>
        <n v="1907.4"/>
        <n v="1908.2"/>
        <n v="1909"/>
        <n v="1909.6"/>
        <n v="1911"/>
        <n v="1911.42"/>
        <n v="1912.24"/>
        <n v="1912.68"/>
        <n v="1913.6"/>
        <n v="1915.2"/>
        <n v="1916.64"/>
        <n v="1921.67"/>
        <n v="1921.78"/>
        <n v="1921.92"/>
        <n v="1924"/>
        <n v="1925"/>
        <n v="1925.1"/>
        <n v="1925.76"/>
        <n v="1926.18"/>
        <n v="1929.84"/>
        <n v="1932"/>
        <n v="1933.15"/>
        <n v="1933.2"/>
        <n v="1933.44"/>
        <n v="1934.3"/>
        <n v="1934.5"/>
        <n v="1934.52"/>
        <n v="1934.79"/>
        <n v="1935.36"/>
        <n v="1936"/>
        <n v="1936.62"/>
        <n v="1937.15"/>
        <n v="1937.49"/>
        <n v="1937.52"/>
        <n v="1938.15"/>
        <n v="1938.3"/>
        <n v="1939.52"/>
        <n v="1940.4"/>
        <n v="1941.1"/>
        <n v="1944"/>
        <n v="1944.32"/>
        <n v="1945.35"/>
        <n v="1946.16"/>
        <n v="1946.88"/>
        <n v="1948.76"/>
        <n v="1948.8"/>
        <n v="1949.22"/>
        <n v="1949.28"/>
        <n v="1950"/>
        <n v="1950.48"/>
        <n v="1951.6"/>
        <n v="1952.16"/>
        <n v="1954.08"/>
        <n v="1954.35"/>
        <n v="1957.5"/>
        <n v="1958.71"/>
        <n v="1959.36"/>
        <n v="1960.2"/>
        <n v="1960.8"/>
        <n v="1961"/>
        <n v="1964.43"/>
        <n v="1965.54"/>
        <n v="1965.6"/>
        <n v="1967.42"/>
        <n v="1967.68"/>
        <n v="1968.75"/>
        <n v="1968.82"/>
        <n v="1969.11"/>
        <n v="1970.64"/>
        <n v="1971.2"/>
        <n v="1973.7"/>
        <n v="1974"/>
        <n v="1974.32"/>
        <n v="1974.56"/>
        <n v="1975.24"/>
        <n v="1975.68"/>
        <n v="1979.64"/>
        <n v="1980"/>
        <n v="1980.3"/>
        <n v="1982.2"/>
        <n v="1982.46"/>
        <n v="1982.5"/>
        <n v="1982.54"/>
        <n v="1982.88"/>
        <n v="1983.6"/>
        <n v="1984.4"/>
        <n v="1986.6"/>
        <n v="1987.44"/>
        <n v="1989"/>
        <n v="1989.4"/>
        <n v="1989.51"/>
        <n v="1991.04"/>
        <n v="1993.74"/>
        <n v="1994.08"/>
        <n v="1996.4"/>
        <n v="1998.64"/>
        <n v="1999.5"/>
        <n v="2000"/>
        <n v="2000.22"/>
        <n v="2000.7"/>
        <n v="2001"/>
        <n v="2003.4"/>
        <n v="2004.45"/>
        <n v="2006.4"/>
        <n v="2006.55"/>
        <n v="2007.72"/>
        <n v="2008.53"/>
        <n v="2009"/>
        <n v="2009.7"/>
        <n v="2010.19"/>
        <n v="2010.2"/>
        <n v="2011.44"/>
        <n v="2012.4"/>
        <n v="2013.76"/>
        <n v="2016"/>
        <n v="2016.3"/>
        <n v="2018.18"/>
        <n v="2018.24"/>
        <n v="2019.6"/>
        <n v="2020.2"/>
        <n v="2020.48"/>
        <n v="2021.76"/>
        <n v="2025"/>
        <n v="2025.66"/>
        <n v="2026.64"/>
        <n v="2027.52"/>
        <n v="2028"/>
        <n v="2028.6"/>
        <n v="2029.17"/>
        <n v="2030"/>
        <n v="2030.4"/>
        <n v="2030.6"/>
        <n v="2031.12"/>
        <n v="2032.03"/>
        <n v="2034.76"/>
        <n v="2034.9"/>
        <n v="2035.5"/>
        <n v="2037.32"/>
        <n v="2037.42"/>
        <n v="2037.94"/>
        <n v="2039.04"/>
        <n v="2039.44"/>
        <n v="2039.8"/>
        <n v="2040"/>
        <n v="2040.78"/>
        <n v="2041.2"/>
        <n v="2042.4"/>
        <n v="2042.88"/>
        <n v="2044.21"/>
        <n v="2044.8"/>
        <n v="2045.08"/>
        <n v="2047.5"/>
        <n v="2047.95"/>
        <n v="2048"/>
        <n v="2048.2"/>
        <n v="2048.69"/>
        <n v="2049.18"/>
        <n v="2050"/>
        <n v="2050.57"/>
        <n v="2050.88"/>
        <n v="2051.1"/>
        <n v="2051.14"/>
        <n v="2051.6"/>
        <n v="2052.16"/>
        <n v="2054.25"/>
        <n v="2055.04"/>
        <n v="2055.3"/>
        <n v="2056.32"/>
        <n v="2056.56"/>
        <n v="2058"/>
        <n v="2058.84"/>
        <n v="2059"/>
        <n v="2059.2"/>
        <n v="2060.16"/>
        <n v="2062.5"/>
        <n v="2063.1"/>
        <n v="2063.36"/>
        <n v="2065.5"/>
        <n v="2066.4"/>
        <n v="2066.82"/>
        <n v="2067"/>
        <n v="2068"/>
        <n v="2069.24"/>
        <n v="2069.41"/>
        <n v="2070"/>
        <n v="2070.6"/>
        <n v="2071.44"/>
        <n v="2072.07"/>
        <n v="2072.3"/>
        <n v="2072.7"/>
        <n v="2073.28"/>
        <n v="2073.5"/>
        <n v="2073.68"/>
        <n v="2074.8"/>
        <n v="2075.7"/>
        <n v="2079"/>
        <n v="2080"/>
        <n v="2082.78"/>
        <n v="2085.39"/>
        <n v="2086.4"/>
        <n v="2086.92"/>
        <n v="2088"/>
        <n v="2089.8"/>
        <n v="2091"/>
        <n v="2092.44"/>
        <n v="2092.5"/>
        <n v="2093.04"/>
        <n v="2093.38"/>
        <n v="2093.46"/>
        <n v="2094.38"/>
        <n v="2094.96"/>
        <n v="2096.64"/>
        <n v="2097.15"/>
        <n v="2097.6"/>
        <n v="2098.98"/>
        <n v="2099.16"/>
        <n v="2100"/>
        <n v="2101.84"/>
        <n v="2102.7"/>
        <n v="2103.75"/>
        <n v="2105.04"/>
        <n v="2106"/>
        <n v="2106.72"/>
        <n v="2108"/>
        <n v="2109.12"/>
        <n v="2111.4"/>
        <n v="2111.52"/>
        <n v="2112"/>
        <n v="2112.48"/>
        <n v="2113.44"/>
        <n v="2114.7"/>
        <n v="2115.84"/>
        <n v="2116.8"/>
        <n v="2117.5"/>
        <n v="2117.92"/>
        <n v="2118.69"/>
        <n v="2119.68"/>
        <n v="2120"/>
        <n v="2120.4"/>
        <n v="2120.58"/>
        <n v="2122.12"/>
        <n v="2123.41"/>
        <n v="2123.44"/>
        <n v="2124.24"/>
        <n v="2124.54"/>
        <n v="2125.2"/>
        <n v="2125.34"/>
        <n v="2125.76"/>
        <n v="2128"/>
        <n v="2129.54"/>
        <n v="2129.92"/>
        <n v="2132.68"/>
        <n v="2133.12"/>
        <n v="2134.08"/>
        <n v="2134.44"/>
        <n v="2134.84"/>
        <n v="2134.86"/>
        <n v="2135.9"/>
        <n v="2136"/>
        <n v="2136.24"/>
        <n v="2136.96"/>
        <n v="2137.5"/>
        <n v="2137.74"/>
        <n v="2137.85"/>
        <n v="2138.4"/>
        <n v="2138.5"/>
        <n v="2139.93"/>
        <n v="2140.16"/>
        <n v="2140.32"/>
        <n v="2141.3"/>
        <n v="2143.68"/>
        <n v="2143.75"/>
        <n v="2145.42"/>
        <n v="2146"/>
        <n v="2147"/>
        <n v="2148.9"/>
        <n v="2150.4"/>
        <n v="2150.61"/>
        <n v="2151"/>
        <n v="2151.36"/>
        <n v="2151.8"/>
        <n v="2152.08"/>
        <n v="2152.15"/>
        <n v="2152.32"/>
        <n v="2154.24"/>
        <n v="2154.6"/>
        <n v="2155.16"/>
        <n v="2156"/>
        <n v="2156.02"/>
        <n v="2156.04"/>
        <n v="2157.3"/>
        <n v="2158.83"/>
        <n v="2159.4"/>
        <n v="2159.85"/>
        <n v="2160.5"/>
        <n v="2161.08"/>
        <n v="2162.16"/>
        <n v="2162.4"/>
        <n v="2163.84"/>
        <n v="2164.32"/>
        <n v="2164.8"/>
        <n v="2164.89"/>
        <n v="2165.76"/>
        <n v="2166.45"/>
        <n v="2166.72"/>
        <n v="2167.2"/>
        <n v="2169.72"/>
        <n v="2170.35"/>
        <n v="2170.56"/>
        <n v="2170.88"/>
        <n v="2171.16"/>
        <n v="2172.6"/>
        <n v="2173.5"/>
        <n v="2173.75"/>
        <n v="2175.6"/>
        <n v="2176"/>
        <n v="2176.2"/>
        <n v="2177.28"/>
        <n v="2177.51"/>
        <n v="2178.38"/>
        <n v="2180.4"/>
        <n v="2181.15"/>
        <n v="2181.6"/>
        <n v="2185"/>
        <n v="2185.92"/>
        <n v="2186.24"/>
        <n v="2186.38"/>
        <n v="2187.5"/>
        <n v="2188.45"/>
        <n v="2189.6"/>
        <n v="2190.08"/>
        <n v="2190.3"/>
        <n v="2191.2"/>
        <n v="2195.2"/>
        <n v="2196.18"/>
        <n v="2196.48"/>
        <n v="2196.78"/>
        <n v="2197.8"/>
        <n v="2198.34"/>
        <n v="2199.12"/>
        <n v="2199.5"/>
        <n v="2199.65"/>
        <n v="2200"/>
        <n v="2200.64"/>
        <n v="2201.5"/>
        <n v="2201.6"/>
        <n v="2203.2"/>
        <n v="2204"/>
        <n v="2204.16"/>
        <n v="2205"/>
        <n v="2205.2"/>
        <n v="2205.9"/>
        <n v="2208"/>
        <n v="2208.64"/>
        <n v="2208.96"/>
        <n v="2211.25"/>
        <n v="2211.3"/>
        <n v="2212.35"/>
        <n v="2213.4"/>
        <n v="2214.45"/>
        <n v="2214.64"/>
        <n v="2216.16"/>
        <n v="2216.28"/>
        <n v="2216.76"/>
        <n v="2217.6"/>
        <n v="2219.4"/>
        <n v="2220"/>
        <n v="2220.4"/>
        <n v="2222.64"/>
        <n v="2223"/>
        <n v="2226"/>
        <n v="2227.2"/>
        <n v="2227.68"/>
        <n v="2227.94"/>
        <n v="2228.65"/>
        <n v="2229.5"/>
        <n v="2230.2"/>
        <n v="2230.4"/>
        <n v="2230.62"/>
        <n v="2230.74"/>
        <n v="2231.25"/>
        <n v="2232.36"/>
        <n v="2232.56"/>
        <n v="2233.44"/>
        <n v="2234.48"/>
        <n v="2235"/>
        <n v="2235.32"/>
        <n v="2235.54"/>
        <n v="2235.6"/>
        <n v="2236.26"/>
        <n v="2240.1"/>
        <n v="2240.96"/>
        <n v="2242.24"/>
        <n v="2244"/>
        <n v="2244.34"/>
        <n v="2245.23"/>
        <n v="2246.4"/>
        <n v="2247.21"/>
        <n v="2247.75"/>
        <n v="2248.95"/>
        <n v="2249.1"/>
        <n v="2250"/>
        <n v="2252.25"/>
        <n v="2252.8"/>
        <n v="2253.08"/>
        <n v="2253.18"/>
        <n v="2253.3"/>
        <n v="2254.2"/>
        <n v="2256"/>
        <n v="2256.94"/>
        <n v="2257.92"/>
        <n v="2258.28"/>
        <n v="2258.85"/>
        <n v="2260.8"/>
        <n v="2261"/>
        <n v="2262"/>
        <n v="2263.8"/>
        <n v="2264.4"/>
        <n v="2267.28"/>
        <n v="2268"/>
        <n v="2269.35"/>
        <n v="2270.1"/>
        <n v="2270.52"/>
        <n v="2271.36"/>
        <n v="2271.54"/>
        <n v="2275"/>
        <n v="2275.5"/>
        <n v="2277"/>
        <n v="2278.08"/>
        <n v="2279.2"/>
        <n v="2279.34"/>
        <n v="2279.4"/>
        <n v="2280.72"/>
        <n v="2281.6"/>
        <n v="2282.28"/>
        <n v="2284.8"/>
        <n v="2285.36"/>
        <n v="2288"/>
        <n v="2288.88"/>
        <n v="2289.6"/>
        <n v="2290.26"/>
        <n v="2291.52"/>
        <n v="2294.67"/>
        <n v="2296.32"/>
        <n v="2296.96"/>
        <n v="2297.55"/>
        <n v="2298.24"/>
        <n v="2299.5"/>
        <n v="2300.1"/>
        <n v="2300.4"/>
        <n v="2300.92"/>
        <n v="2301.12"/>
        <n v="2302.02"/>
        <n v="2302.65"/>
        <n v="2305.6"/>
        <n v="2307.36"/>
        <n v="2308.5"/>
        <n v="2308.8"/>
        <n v="2309.12"/>
        <n v="2309.58"/>
        <n v="2309.96"/>
        <n v="2310"/>
        <n v="2310.4"/>
        <n v="2310.88"/>
        <n v="2311.68"/>
        <n v="2313.22"/>
        <n v="2313.36"/>
        <n v="2314.26"/>
        <n v="2314.77"/>
        <n v="2316.6"/>
        <n v="2318.4"/>
        <n v="2318.76"/>
        <n v="2321.01"/>
        <n v="2321.42"/>
        <n v="2322"/>
        <n v="2322.03"/>
        <n v="2322.6"/>
        <n v="2323.2"/>
        <n v="2324.7"/>
        <n v="2325.6"/>
        <n v="2326.17"/>
        <n v="2328.41"/>
        <n v="2329.6"/>
        <n v="2330.58"/>
        <n v="2331"/>
        <n v="2332"/>
        <n v="2332.32"/>
        <n v="2333.25"/>
        <n v="2333.76"/>
        <n v="2334.72"/>
        <n v="2336.4"/>
        <n v="2337"/>
        <n v="2337.5"/>
        <n v="2338.56"/>
        <n v="2340"/>
        <n v="2340.48"/>
        <n v="2340.8"/>
        <n v="2341.56"/>
        <n v="2344.16"/>
        <n v="2346.84"/>
        <n v="2349"/>
        <n v="2349.06"/>
        <n v="2350"/>
        <n v="2351.44"/>
        <n v="2352"/>
        <n v="2352.48"/>
        <n v="2356.2"/>
        <n v="2357.04"/>
        <n v="2358"/>
        <n v="2358.72"/>
        <n v="2359.5"/>
        <n v="2359.8"/>
        <n v="2361.18"/>
        <n v="2361.96"/>
        <n v="2362.5"/>
        <n v="2362.83"/>
        <n v="2365.55"/>
        <n v="2366.7"/>
        <n v="2368.8"/>
        <n v="2369.3"/>
        <n v="2369.64"/>
        <n v="2370.06"/>
        <n v="2371.2"/>
        <n v="2374.05"/>
        <n v="2375"/>
        <n v="2375.1"/>
        <n v="2376"/>
        <n v="2376.99"/>
        <n v="2377.62"/>
        <n v="2379"/>
        <n v="2380.8"/>
        <n v="2381.4"/>
        <n v="2382.51"/>
        <n v="2382.8"/>
        <n v="2383.26"/>
        <n v="2383.36"/>
        <n v="2383.92"/>
        <n v="2384"/>
        <n v="2384.64"/>
        <n v="2385"/>
        <n v="2385.72"/>
        <n v="2387.86"/>
        <n v="2387.97"/>
        <n v="2389.5"/>
        <n v="2389.86"/>
        <n v="2390.2"/>
        <n v="2390.4"/>
        <n v="2392"/>
        <n v="2394"/>
        <n v="2394.76"/>
        <n v="2397"/>
        <n v="2397.6"/>
        <n v="2398.5"/>
        <n v="2399.04"/>
        <n v="2400"/>
        <n v="2400.64"/>
        <n v="2400.84"/>
        <n v="2400.96"/>
        <n v="2401.2"/>
        <n v="2401.23"/>
        <n v="2402.4"/>
        <n v="2403.12"/>
        <n v="2404.08"/>
        <n v="2406.25"/>
        <n v="2407.86"/>
        <n v="2410.8"/>
        <n v="2411.1"/>
        <n v="2412.5"/>
        <n v="2413.26"/>
        <n v="2415"/>
        <n v="2415.42"/>
        <n v="2417.58"/>
        <n v="2419.2"/>
        <n v="2420.22"/>
        <n v="2421.36"/>
        <n v="2421.76"/>
        <n v="2422.5"/>
        <n v="2423.6"/>
        <n v="2425.2"/>
        <n v="2425.5"/>
        <n v="2425.56"/>
        <n v="2426.92"/>
        <n v="2426.97"/>
        <n v="2427.6"/>
        <n v="2427.88"/>
        <n v="2430.4"/>
        <n v="2432"/>
        <n v="2433.6"/>
        <n v="2434.23"/>
        <n v="2436.72"/>
        <n v="2437.5"/>
        <n v="2440.62"/>
        <n v="2442.96"/>
        <n v="2443.5"/>
        <n v="2444"/>
        <n v="2445.3"/>
        <n v="2446.08"/>
        <n v="2448"/>
        <n v="2448.6"/>
        <n v="2449.44"/>
        <n v="2449.5"/>
        <n v="2449.7"/>
        <n v="2450"/>
        <n v="2452.1"/>
        <n v="2457"/>
        <n v="2459.6"/>
        <n v="2460"/>
        <n v="2460.92"/>
        <n v="2462.38"/>
        <n v="2462.4"/>
        <n v="2464"/>
        <n v="2464.56"/>
        <n v="2465.68"/>
        <n v="2467.53"/>
        <n v="2467.9"/>
        <n v="2468.4"/>
        <n v="2469.6"/>
        <n v="2470.44"/>
        <n v="2471.04"/>
        <n v="2471.48"/>
        <n v="2474.55"/>
        <n v="2475"/>
        <n v="2476.16"/>
        <n v="2476.8"/>
        <n v="2477.52"/>
        <n v="2478.6"/>
        <n v="2479.4"/>
        <n v="2479.68"/>
        <n v="2488.2"/>
        <n v="2489.52"/>
        <n v="2489.94"/>
        <n v="2490.75"/>
        <n v="2491"/>
        <n v="2492.8"/>
        <n v="2493.75"/>
        <n v="2494.8"/>
        <n v="2495.26"/>
        <n v="2496"/>
        <n v="2496.6"/>
        <n v="2498.12"/>
        <n v="2499"/>
        <n v="2499.64"/>
        <n v="2500"/>
        <n v="2500.4"/>
        <n v="2500.96"/>
        <n v="2503.44"/>
        <n v="2504.32"/>
        <n v="2506.14"/>
        <n v="2507"/>
        <n v="2507.96"/>
        <n v="2508"/>
        <n v="2508.6"/>
        <n v="2508.8"/>
        <n v="2509.2"/>
        <n v="2509.65"/>
        <n v="2509.85"/>
        <n v="2509.92"/>
        <n v="2510.2"/>
        <n v="2511.6"/>
        <n v="2513.7"/>
        <n v="2515.2"/>
        <n v="2515.5"/>
        <n v="2516.74"/>
        <n v="2516.85"/>
        <n v="2519.4"/>
        <n v="2520"/>
        <n v="2520.68"/>
        <n v="2520.8"/>
        <n v="2521.26"/>
        <n v="2521.55"/>
        <n v="2523.4"/>
        <n v="2525.4"/>
        <n v="2525.6"/>
        <n v="2529.26"/>
        <n v="2529.67"/>
        <n v="2531.1"/>
        <n v="2531.25"/>
        <n v="2531.34"/>
        <n v="2533.44"/>
        <n v="2533.68"/>
        <n v="2534.22"/>
        <n v="2534.4"/>
        <n v="2534.5"/>
        <n v="2534.6"/>
        <n v="2535"/>
        <n v="2535.98"/>
        <n v="2536.92"/>
        <n v="2538"/>
        <n v="2538.72"/>
        <n v="2538.9"/>
        <n v="2540.16"/>
        <n v="2545.06"/>
        <n v="2545.92"/>
        <n v="2546.1"/>
        <n v="2547.45"/>
        <n v="2548.52"/>
        <n v="2550"/>
        <n v="2552"/>
        <n v="2552.55"/>
        <n v="2553"/>
        <n v="2553.48"/>
        <n v="2553.98"/>
        <n v="2554.5"/>
        <n v="2556"/>
        <n v="2558.4"/>
        <n v="2560.25"/>
        <n v="2563.08"/>
        <n v="2563.6"/>
        <n v="2563.86"/>
        <n v="2565"/>
        <n v="2565.2"/>
        <n v="2565.81"/>
        <n v="2568.24"/>
        <n v="2569.56"/>
        <n v="2570.4"/>
        <n v="2570.7"/>
        <n v="2571.93"/>
        <n v="2572.5"/>
        <n v="2573.12"/>
        <n v="2575.8"/>
        <n v="2577.96"/>
        <n v="2578.68"/>
        <n v="2579.2"/>
        <n v="2580"/>
        <n v="2581.25"/>
        <n v="2581.72"/>
        <n v="2582.3"/>
        <n v="2583"/>
        <n v="2583.36"/>
        <n v="2583.9"/>
        <n v="2585.87"/>
        <n v="2586.88"/>
        <n v="2587.04"/>
        <n v="2587.2"/>
        <n v="2590"/>
        <n v="2590.38"/>
        <n v="2591.61"/>
        <n v="2591.82"/>
        <n v="2592"/>
        <n v="2592.84"/>
        <n v="2593.08"/>
        <n v="2593.8"/>
        <n v="2594.07"/>
        <n v="2594.4"/>
        <n v="2595.84"/>
        <n v="2597.4"/>
        <n v="2598.4"/>
        <n v="2598.96"/>
        <n v="2599"/>
        <n v="2600"/>
        <n v="2600.64"/>
        <n v="2600.91"/>
        <n v="2601"/>
        <n v="2602.53"/>
        <n v="2602.68"/>
        <n v="2604.06"/>
        <n v="2604.42"/>
        <n v="2604.96"/>
        <n v="2606.8"/>
        <n v="2608.2"/>
        <n v="2610.72"/>
        <n v="2612.5"/>
        <n v="2612.52"/>
        <n v="2613"/>
        <n v="2614.4"/>
        <n v="2615.76"/>
        <n v="2615.8"/>
        <n v="2616.12"/>
        <n v="2616.48"/>
        <n v="2616.9"/>
        <n v="2616.96"/>
        <n v="2617.38"/>
        <n v="2618.7"/>
        <n v="2618.88"/>
        <n v="2619.54"/>
        <n v="2620.72"/>
        <n v="2620.8"/>
        <n v="2624"/>
        <n v="2625"/>
        <n v="2626.56"/>
        <n v="2627.01"/>
        <n v="2627.52"/>
        <n v="2630.7"/>
        <n v="2630.88"/>
        <n v="2632"/>
        <n v="2632.5"/>
        <n v="2633.4"/>
        <n v="2634.24"/>
        <n v="2634.35"/>
        <n v="2635.68"/>
        <n v="2639"/>
        <n v="2639.52"/>
        <n v="2640"/>
        <n v="2640.46"/>
        <n v="2641.8"/>
        <n v="2643.84"/>
        <n v="2644.8"/>
        <n v="2645"/>
        <n v="2646"/>
        <n v="2646.24"/>
        <n v="2647.08"/>
        <n v="2647.92"/>
        <n v="2648.22"/>
        <n v="2648.7"/>
        <n v="2652"/>
        <n v="2653.56"/>
        <n v="2655.18"/>
        <n v="2656.8"/>
        <n v="2656.96"/>
        <n v="2657.76"/>
        <n v="2659.72"/>
        <n v="2660"/>
        <n v="2661.14"/>
        <n v="2664"/>
        <n v="2664.9"/>
        <n v="2666.16"/>
        <n v="2667.6"/>
        <n v="2668.05"/>
        <n v="2669.76"/>
        <n v="2669.94"/>
        <n v="2670.36"/>
        <n v="2671.2"/>
        <n v="2671.48"/>
        <n v="2675.2"/>
        <n v="2675.4"/>
        <n v="2676.96"/>
        <n v="2678.83"/>
        <n v="2680"/>
        <n v="2681.25"/>
        <n v="2681.28"/>
        <n v="2681.8"/>
        <n v="2682.72"/>
        <n v="2683.2"/>
        <n v="2683.45"/>
        <n v="2684.92"/>
        <n v="2685.15"/>
        <n v="2686"/>
        <n v="2686.2"/>
        <n v="2688"/>
        <n v="2690.28"/>
        <n v="2695.98"/>
        <n v="2697.3"/>
        <n v="2697.8"/>
        <n v="2698.24"/>
        <n v="2698.92"/>
        <n v="2699.84"/>
        <n v="2700"/>
        <n v="2700.88"/>
        <n v="2702.7"/>
        <n v="2702.96"/>
        <n v="2704.8"/>
        <n v="2705.04"/>
        <n v="2705.72"/>
        <n v="2706"/>
        <n v="2707.12"/>
        <n v="2707.2"/>
        <n v="2708.61"/>
        <n v="2708.64"/>
        <n v="2710.92"/>
        <n v="2713.13"/>
        <n v="2713.2"/>
        <n v="2714.25"/>
        <n v="2714.4"/>
        <n v="2715.84"/>
        <n v="2716"/>
        <n v="2716.6"/>
        <n v="2717"/>
        <n v="2717.76"/>
        <n v="2718.72"/>
        <n v="2718.9"/>
        <n v="2719.08"/>
        <n v="2721.6"/>
        <n v="2723.84"/>
        <n v="2726.88"/>
        <n v="2727.92"/>
        <n v="2728.32"/>
        <n v="2730"/>
        <n v="2730.6"/>
        <n v="2731.04"/>
        <n v="2736"/>
        <n v="2737.14"/>
        <n v="2737.8"/>
        <n v="2738.61"/>
        <n v="2739.21"/>
        <n v="2742.75"/>
        <n v="2744.74"/>
        <n v="2747"/>
        <n v="2748.9"/>
        <n v="2749.5"/>
        <n v="2750"/>
        <n v="2750.28"/>
        <n v="2751"/>
        <n v="2751.84"/>
        <n v="2754"/>
        <n v="2755.61"/>
        <n v="2756.25"/>
        <n v="2756.74"/>
        <n v="2757.06"/>
        <n v="2758.08"/>
        <n v="2759.35"/>
        <n v="2759.4"/>
        <n v="2760"/>
        <n v="2760.12"/>
        <n v="2760.24"/>
        <n v="2761.2"/>
        <n v="2761.92"/>
        <n v="2763.18"/>
        <n v="2767.36"/>
        <n v="2769"/>
        <n v="2769.2"/>
        <n v="2770.95"/>
        <n v="2771.6"/>
        <n v="2772.42"/>
        <n v="2773.44"/>
        <n v="2773.8"/>
        <n v="2777.5"/>
        <n v="2778.3"/>
        <n v="2779.32"/>
        <n v="2779.5"/>
        <n v="2779.92"/>
        <n v="2780.05"/>
        <n v="2780.18"/>
        <n v="2781.54"/>
        <n v="2781.6"/>
        <n v="2782.56"/>
        <n v="2784"/>
        <n v="2784.6"/>
        <n v="2785.54"/>
        <n v="2785.86"/>
        <n v="2786.4"/>
        <n v="2786.68"/>
        <n v="2787.84"/>
        <n v="2789.64"/>
        <n v="2791.28"/>
        <n v="2791.74"/>
        <n v="2793"/>
        <n v="2794.15"/>
        <n v="2794.96"/>
        <n v="2795.52"/>
        <n v="2797.34"/>
        <n v="2798.25"/>
        <n v="2798.5"/>
        <n v="2798.64"/>
        <n v="2798.88"/>
        <n v="2799.36"/>
        <n v="2799.42"/>
        <n v="2799.9"/>
        <n v="2800"/>
        <n v="2803.68"/>
        <n v="2804.76"/>
        <n v="2804.88"/>
        <n v="2805"/>
        <n v="2805.75"/>
        <n v="2806.02"/>
        <n v="2806.04"/>
        <n v="2807.04"/>
        <n v="2807.2"/>
        <n v="2808"/>
        <n v="2808.96"/>
        <n v="2809.17"/>
        <n v="2811.6"/>
        <n v="2812.32"/>
        <n v="2812.5"/>
        <n v="2813.7"/>
        <n v="2814.24"/>
        <n v="2814.83"/>
        <n v="2815.2"/>
        <n v="2816"/>
        <n v="2816.1"/>
        <n v="2816.44"/>
        <n v="2819.08"/>
        <n v="2820"/>
        <n v="2820.48"/>
        <n v="2821"/>
        <n v="2822.4"/>
        <n v="2824.92"/>
        <n v="2825.68"/>
        <n v="2826.24"/>
        <n v="2829.06"/>
        <n v="2830.24"/>
        <n v="2831.76"/>
        <n v="2832"/>
        <n v="2832.2"/>
        <n v="2832.69"/>
        <n v="2833.05"/>
        <n v="2835"/>
        <n v="2835.56"/>
        <n v="2837.12"/>
        <n v="2838"/>
        <n v="2839.68"/>
        <n v="2840.04"/>
        <n v="2840.84"/>
        <n v="2841.15"/>
        <n v="2841.3"/>
        <n v="2841.6"/>
        <n v="2842.14"/>
        <n v="2843.75"/>
        <n v="2844.27"/>
        <n v="2844.45"/>
        <n v="2845.57"/>
        <n v="2846.48"/>
        <n v="2847.89"/>
        <n v="2848.32"/>
        <n v="2848.56"/>
        <n v="2848.68"/>
        <n v="2849.28"/>
        <n v="2850"/>
        <n v="2851.2"/>
        <n v="2852"/>
        <n v="2853.76"/>
        <n v="2853.84"/>
        <n v="2854.25"/>
        <n v="2855.6"/>
        <n v="2856"/>
        <n v="2856.7"/>
        <n v="2857.6"/>
        <n v="2857.68"/>
        <n v="2858.24"/>
        <n v="2860"/>
        <n v="2862"/>
        <n v="2862.08"/>
        <n v="2862.12"/>
        <n v="2862.72"/>
        <n v="2864.16"/>
        <n v="2864.4"/>
        <n v="2864.88"/>
        <n v="2866.24"/>
        <n v="2866.5"/>
        <n v="2867.04"/>
        <n v="2872.8"/>
        <n v="2873.69"/>
        <n v="2874.52"/>
        <n v="2876.4"/>
        <n v="2878.61"/>
        <n v="2879.2"/>
        <n v="2880"/>
        <n v="2882.04"/>
        <n v="2882.88"/>
        <n v="2886.1"/>
        <n v="2886.4"/>
        <n v="2886.66"/>
        <n v="2887.5"/>
        <n v="2888.5"/>
        <n v="2888.55"/>
        <n v="2888.6"/>
        <n v="2891"/>
        <n v="2892.96"/>
        <n v="2893.32"/>
        <n v="2893.8"/>
        <n v="2894.76"/>
        <n v="2897.1"/>
        <n v="2897.5"/>
        <n v="2897.88"/>
        <n v="2898"/>
        <n v="2898.84"/>
        <n v="2900"/>
        <n v="2901.22"/>
        <n v="2902.9"/>
        <n v="2903.04"/>
        <n v="2903.46"/>
        <n v="2904.72"/>
        <n v="2905.5"/>
        <n v="2906.28"/>
        <n v="2907.52"/>
        <n v="2909.04"/>
        <n v="2910.6"/>
        <n v="2911.18"/>
        <n v="2914"/>
        <n v="2914.12"/>
        <n v="2914.56"/>
        <n v="2914.86"/>
        <n v="2915.5"/>
        <n v="2917.2"/>
        <n v="2917.55"/>
        <n v="2917.76"/>
        <n v="2918.4"/>
        <n v="2918.52"/>
        <n v="2918.56"/>
        <n v="2918.7"/>
        <n v="2920.32"/>
        <n v="2921.05"/>
        <n v="2921.52"/>
        <n v="2923"/>
        <n v="2925"/>
        <n v="2926.4"/>
        <n v="2926.56"/>
        <n v="2930.4"/>
        <n v="2932.5"/>
        <n v="2932.8"/>
        <n v="2937.5"/>
        <n v="2937.6"/>
        <n v="2938"/>
        <n v="2939.91"/>
        <n v="2940"/>
        <n v="2940.3"/>
        <n v="2940.52"/>
        <n v="2941.26"/>
        <n v="2941.9"/>
        <n v="2943"/>
        <n v="2944.08"/>
        <n v="2944.46"/>
        <n v="2944.62"/>
        <n v="2946.86"/>
        <n v="2946.9"/>
        <n v="2948.4"/>
        <n v="2951.13"/>
        <n v="2952.18"/>
        <n v="2955.04"/>
        <n v="2955.36"/>
        <n v="2955.96"/>
        <n v="2956.8"/>
        <n v="2959.74"/>
        <n v="2961"/>
        <n v="2968"/>
        <n v="2970"/>
        <n v="2972.75"/>
        <n v="2973.88"/>
        <n v="2975"/>
        <n v="2975.28"/>
        <n v="2975.6"/>
        <n v="2976"/>
        <n v="2977.24"/>
        <n v="2978.56"/>
        <n v="2979.06"/>
        <n v="2981.46"/>
        <n v="2984.97"/>
        <n v="2985.92"/>
        <n v="2987.92"/>
        <n v="2989"/>
        <n v="2989.98"/>
        <n v="2990.13"/>
        <n v="2990.22"/>
        <n v="2991.55"/>
        <n v="2992"/>
        <n v="2992.8"/>
        <n v="2995.2"/>
        <n v="2997"/>
        <n v="2997.54"/>
        <n v="2998.8"/>
        <n v="2999.2"/>
        <n v="2999.25"/>
        <n v="3000"/>
        <n v="3000.48"/>
        <n v="3001.2"/>
        <n v="3001.5"/>
        <n v="3001.6"/>
        <n v="3002.88"/>
        <n v="3005.1"/>
        <n v="3006.64"/>
        <n v="3010"/>
        <n v="3010.56"/>
        <n v="3012.58"/>
        <n v="3013.92"/>
        <n v="3015.5"/>
        <n v="3015.68"/>
        <n v="3016.02"/>
        <n v="3016.65"/>
        <n v="3017.6"/>
        <n v="3019.2"/>
        <n v="3023.28"/>
        <n v="3023.79"/>
        <n v="3024"/>
        <n v="3025"/>
        <n v="3026.33"/>
        <n v="3027.36"/>
        <n v="3027.7"/>
        <n v="3029.4"/>
        <n v="3030.72"/>
        <n v="3032.64"/>
        <n v="3036.88"/>
        <n v="3037.5"/>
        <n v="3039.96"/>
        <n v="3040.1"/>
        <n v="3041.28"/>
        <n v="3041.5"/>
        <n v="3042"/>
        <n v="3044.25"/>
        <n v="3044.8"/>
        <n v="3045"/>
        <n v="3045.12"/>
        <n v="3045.35"/>
        <n v="3046.95"/>
        <n v="3048.03"/>
        <n v="3049.2"/>
        <n v="3049.8"/>
        <n v="3050.64"/>
        <n v="3051.18"/>
        <n v="3052.5"/>
        <n v="3052.56"/>
        <n v="3053.68"/>
        <n v="3054.39"/>
        <n v="3055"/>
        <n v="3055.15"/>
        <n v="3057.3"/>
        <n v="3058.56"/>
        <n v="3059.7"/>
        <n v="3061.8"/>
        <n v="3062.04"/>
        <n v="3062.4"/>
        <n v="3062.5"/>
        <n v="3063.06"/>
        <n v="3064.32"/>
        <n v="3064.4"/>
        <n v="3065.44"/>
        <n v="3066"/>
        <n v="3066.12"/>
        <n v="3066.75"/>
        <n v="3068.16"/>
        <n v="3069"/>
        <n v="3069.36"/>
        <n v="3070.08"/>
        <n v="3071.88"/>
        <n v="3072"/>
        <n v="3073.26"/>
        <n v="3074"/>
        <n v="3076.32"/>
        <n v="3077"/>
        <n v="3077.1"/>
        <n v="3078"/>
        <n v="3078.03"/>
        <n v="3079.44"/>
        <n v="3080"/>
        <n v="3081.12"/>
        <n v="3081.32"/>
        <n v="3081.54"/>
        <n v="3083.96"/>
        <n v="3088.8"/>
        <n v="3088.84"/>
        <n v="3090.78"/>
        <n v="3091.2"/>
        <n v="3091.6"/>
        <n v="3091.66"/>
        <n v="3092.88"/>
        <n v="3093.04"/>
        <n v="3093.75"/>
        <n v="3094.65"/>
        <n v="3095.04"/>
        <n v="3096"/>
        <n v="3096.72"/>
        <n v="3100"/>
        <n v="3100.68"/>
        <n v="3100.8"/>
        <n v="3102"/>
        <n v="3102.84"/>
        <n v="3103.68"/>
        <n v="3104.64"/>
        <n v="3105"/>
        <n v="3105.9"/>
        <n v="3109.05"/>
        <n v="3111.68"/>
        <n v="3112.83"/>
        <n v="3114.28"/>
        <n v="3115.2"/>
        <n v="3116.4"/>
        <n v="3118.05"/>
        <n v="3120.8"/>
        <n v="3121.2"/>
        <n v="3125"/>
        <n v="3131.58"/>
        <n v="3132"/>
        <n v="3133.44"/>
        <n v="3133.52"/>
        <n v="3135.99"/>
        <n v="3136"/>
        <n v="3136.12"/>
        <n v="3138.8"/>
        <n v="3139.08"/>
        <n v="3139.56"/>
        <n v="3141.6"/>
        <n v="3143.52"/>
        <n v="3144.96"/>
        <n v="3145.52"/>
        <n v="3146.85"/>
        <n v="3147.12"/>
        <n v="3150"/>
        <n v="3150.85"/>
        <n v="3151.29"/>
        <n v="3153.15"/>
        <n v="3154.56"/>
        <n v="3155.6"/>
        <n v="3157.44"/>
        <n v="3158.35"/>
        <n v="3158.4"/>
        <n v="3159.45"/>
        <n v="3159.52"/>
        <n v="3165.2"/>
        <n v="3165.72"/>
        <n v="3167.1"/>
        <n v="3168"/>
        <n v="3172.5"/>
        <n v="3172.75"/>
        <n v="3173.04"/>
        <n v="3174.92"/>
        <n v="3175.2"/>
        <n v="3177.3"/>
        <n v="3179.52"/>
        <n v="3181.36"/>
        <n v="3181.6"/>
        <n v="3182.12"/>
        <n v="3182.4"/>
        <n v="3182.74"/>
        <n v="3183.04"/>
        <n v="3185.7"/>
        <n v="3186.52"/>
        <n v="3187.2"/>
        <n v="3187.8"/>
        <n v="3188.01"/>
        <n v="3188.48"/>
        <n v="3189.77"/>
        <n v="3189.9"/>
        <n v="3190"/>
        <n v="3192"/>
        <n v="3194.1"/>
        <n v="3194.31"/>
        <n v="3196.8"/>
        <n v="3197.25"/>
        <n v="3198"/>
        <n v="3198.72"/>
        <n v="3200"/>
        <n v="3201.24"/>
        <n v="3202.5"/>
        <n v="3202.64"/>
        <n v="3203.2"/>
        <n v="3205.28"/>
        <n v="3206.25"/>
        <n v="3206.88"/>
        <n v="3207.05"/>
        <n v="3207.12"/>
        <n v="3207.75"/>
        <n v="3208.41"/>
        <n v="3211.98"/>
        <n v="3214.4"/>
        <n v="3214.8"/>
        <n v="3215.52"/>
        <n v="3217.86"/>
        <n v="3219.75"/>
        <n v="3220.5"/>
        <n v="3221.64"/>
        <n v="3222.4"/>
        <n v="3224"/>
        <n v="3224.65"/>
        <n v="3225.24"/>
        <n v="3225.6"/>
        <n v="3228.16"/>
        <n v="3228.48"/>
        <n v="3229.2"/>
        <n v="3231.8"/>
        <n v="3231.9"/>
        <n v="3232.32"/>
        <n v="3233.34"/>
        <n v="3234.06"/>
        <n v="3235.44"/>
        <n v="3235.65"/>
        <n v="3238.4"/>
        <n v="3240"/>
        <n v="3242.16"/>
        <n v="3243.24"/>
        <n v="3243.92"/>
        <n v="3244.8"/>
        <n v="3246.48"/>
        <n v="3246.76"/>
        <n v="3247.2"/>
        <n v="3247.23"/>
        <n v="3248"/>
        <n v="3250"/>
        <n v="3252"/>
        <n v="3254.04"/>
        <n v="3254.13"/>
        <n v="3256.11"/>
        <n v="3256.2"/>
        <n v="3257.8"/>
        <n v="3258.5"/>
        <n v="3258.9"/>
        <n v="3259.2"/>
        <n v="3261.12"/>
        <n v="3261.44"/>
        <n v="3261.96"/>
        <n v="3264"/>
        <n v="3265.92"/>
        <n v="3266"/>
        <n v="3267.57"/>
        <n v="3267.84"/>
        <n v="3269.32"/>
        <n v="3269.7"/>
        <n v="3272.28"/>
        <n v="3272.4"/>
        <n v="3272.5"/>
        <n v="3275.2"/>
        <n v="3275.22"/>
        <n v="3276"/>
        <n v="3276.84"/>
        <n v="3280.42"/>
        <n v="3280.5"/>
        <n v="3281.04"/>
        <n v="3281.25"/>
        <n v="3281.64"/>
        <n v="3282.24"/>
        <n v="3283.2"/>
        <n v="3283.38"/>
        <n v="3284.4"/>
        <n v="3286.92"/>
        <n v="3288.48"/>
        <n v="3292.2"/>
        <n v="3292.8"/>
        <n v="3294.72"/>
        <n v="3295.5"/>
        <n v="3298.68"/>
        <n v="3299.87"/>
        <n v="3300"/>
        <n v="3300.96"/>
        <n v="3301.2"/>
        <n v="3302.4"/>
        <n v="3303.3"/>
        <n v="3303.63"/>
        <n v="3303.78"/>
        <n v="3304.8"/>
        <n v="3305.64"/>
        <n v="3307.5"/>
        <n v="3307.92"/>
        <n v="3310.56"/>
        <n v="3311"/>
        <n v="3312.96"/>
        <n v="3313.38"/>
        <n v="3314.09"/>
        <n v="3314.62"/>
        <n v="3314.7"/>
        <n v="3314.83"/>
        <n v="3315.2"/>
        <n v="3315.68"/>
        <n v="3316.32"/>
        <n v="3320.1"/>
        <n v="3323.2"/>
        <n v="3323.67"/>
        <n v="3324.16"/>
        <n v="3325.14"/>
        <n v="3325.68"/>
        <n v="3326.05"/>
        <n v="3326.4"/>
        <n v="3329.48"/>
        <n v="3330"/>
        <n v="3331.64"/>
        <n v="3332.64"/>
        <n v="3333.96"/>
        <n v="3334.5"/>
        <n v="3335"/>
        <n v="3335.64"/>
        <n v="3337.88"/>
        <n v="3339.6"/>
        <n v="3340.8"/>
        <n v="3341.1"/>
        <n v="3341.52"/>
        <n v="3341.7"/>
        <n v="3348.54"/>
        <n v="3348.66"/>
        <n v="3349.5"/>
        <n v="3351.04"/>
        <n v="3351.6"/>
        <n v="3352.8"/>
        <n v="3353.4"/>
        <n v="3354"/>
        <n v="3354.78"/>
        <n v="3355.03"/>
        <n v="3355.44"/>
        <n v="3357.2"/>
        <n v="3357.9"/>
        <n v="3358.08"/>
        <n v="3359.2"/>
        <n v="3359.88"/>
        <n v="3360"/>
        <n v="3361.6"/>
        <n v="3368.75"/>
        <n v="3368.96"/>
        <n v="3369.6"/>
        <n v="3371.2"/>
        <n v="3371.55"/>
        <n v="3372.72"/>
        <n v="3373.65"/>
        <n v="3375"/>
        <n v="3375.12"/>
        <n v="3377.92"/>
        <n v="3381"/>
        <n v="3385.2"/>
        <n v="3386.35"/>
        <n v="3386.6"/>
        <n v="3386.88"/>
        <n v="3390"/>
        <n v="3390.75"/>
        <n v="3391.52"/>
        <n v="3392.73"/>
        <n v="3393"/>
        <n v="3398.64"/>
        <n v="3400"/>
        <n v="3400.32"/>
        <n v="3402"/>
        <n v="3405.6"/>
        <n v="3407.25"/>
        <n v="3408"/>
        <n v="3410.55"/>
        <n v="3412.5"/>
        <n v="3413.25"/>
        <n v="3415.5"/>
        <n v="3417.44"/>
        <n v="3418.5"/>
        <n v="3418.8"/>
        <n v="3419.1"/>
        <n v="3420"/>
        <n v="3422"/>
        <n v="3425"/>
        <n v="3425.1"/>
        <n v="3425.4"/>
        <n v="3426.84"/>
        <n v="3427.2"/>
        <n v="3429.12"/>
        <n v="3429.25"/>
        <n v="3429.9"/>
        <n v="3431.7"/>
        <n v="3432"/>
        <n v="3433.32"/>
        <n v="3434.4"/>
        <n v="3435.7"/>
        <n v="3437.5"/>
        <n v="3438.5"/>
        <n v="3439"/>
        <n v="3442.5"/>
        <n v="3442.88"/>
        <n v="3446.07"/>
        <n v="3446.5"/>
        <n v="3447.45"/>
        <n v="3449.6"/>
        <n v="3451.68"/>
        <n v="3451.84"/>
        <n v="3453.45"/>
        <n v="3453.82"/>
        <n v="3454.01"/>
        <n v="3456"/>
        <n v="3456.54"/>
        <n v="3456.8"/>
        <n v="3456.81"/>
        <n v="3456.9"/>
        <n v="3459.84"/>
        <n v="3460.05"/>
        <n v="3462.12"/>
        <n v="3462.75"/>
        <n v="3463.2"/>
        <n v="3468.4"/>
        <n v="3469.2"/>
        <n v="3470.48"/>
        <n v="3470.72"/>
        <n v="3471.39"/>
        <n v="3475.16"/>
        <n v="3475.2"/>
        <n v="3475.98"/>
        <n v="3477"/>
        <n v="3477.97"/>
        <n v="3478.2"/>
        <n v="3479"/>
        <n v="3479.85"/>
        <n v="3481.92"/>
        <n v="3483"/>
        <n v="3483.9"/>
        <n v="3484.8"/>
        <n v="3485.28"/>
        <n v="3487.4"/>
        <n v="3488.4"/>
        <n v="3493.5"/>
        <n v="3495.24"/>
        <n v="3496.5"/>
        <n v="3498"/>
        <n v="3498.6"/>
        <n v="3500"/>
        <n v="3500.56"/>
        <n v="3500.64"/>
        <n v="3501.52"/>
        <n v="3503.36"/>
        <n v="3505.95"/>
        <n v="3506.49"/>
        <n v="3507.84"/>
        <n v="3510"/>
        <n v="3512.32"/>
        <n v="3512.88"/>
        <n v="3513.6"/>
        <n v="3515.2"/>
        <n v="3516.24"/>
        <n v="3517.5"/>
        <n v="3519.18"/>
        <n v="3520.8"/>
        <n v="3521.7"/>
        <n v="3523.5"/>
        <n v="3525.21"/>
        <n v="3528.2"/>
        <n v="3528.72"/>
        <n v="3529.44"/>
        <n v="3530.45"/>
        <n v="3532.2"/>
        <n v="3532.88"/>
        <n v="3534.3"/>
        <n v="3534.64"/>
        <n v="3535.56"/>
        <n v="3536.28"/>
        <n v="3536.46"/>
        <n v="3536.48"/>
        <n v="3537.6"/>
        <n v="3538.08"/>
        <n v="3539.16"/>
        <n v="3540"/>
        <n v="3542"/>
        <n v="3543.75"/>
        <n v="3544.32"/>
        <n v="3545.52"/>
        <n v="3545.64"/>
        <n v="3546.4"/>
        <n v="3547.56"/>
        <n v="3548.58"/>
        <n v="3549.96"/>
        <n v="3553.2"/>
        <n v="3553.95"/>
        <n v="3556.8"/>
        <n v="3557.4"/>
        <n v="3560.04"/>
        <n v="3562.08"/>
        <n v="3562.5"/>
        <n v="3563.37"/>
        <n v="3564"/>
        <n v="3567.2"/>
        <n v="3570"/>
        <n v="3571.2"/>
        <n v="3571.92"/>
        <n v="3572.8"/>
        <n v="3573.57"/>
        <n v="3576"/>
        <n v="3576.3"/>
        <n v="3576.96"/>
        <n v="3578.46"/>
        <n v="3580.2"/>
        <n v="3581.1"/>
        <n v="3584.84"/>
        <n v="3587.32"/>
        <n v="3588.48"/>
        <n v="3589.56"/>
        <n v="3589.74"/>
        <n v="3589.95"/>
        <n v="3590.3"/>
        <n v="3590.4"/>
        <n v="3590.74"/>
        <n v="3591"/>
        <n v="3591.04"/>
        <n v="3592.68"/>
        <n v="3593.1"/>
        <n v="3593.52"/>
        <n v="3594.15"/>
        <n v="3595.52"/>
        <n v="3598.4"/>
        <n v="3598.56"/>
        <n v="3600"/>
        <n v="3602.5"/>
        <n v="3603.6"/>
        <n v="3604.48"/>
        <n v="3609.6"/>
        <n v="3610.54"/>
        <n v="3611.48"/>
        <n v="3611.95"/>
        <n v="3612.42"/>
        <n v="3612.48"/>
        <n v="3615.32"/>
        <n v="3616.2"/>
        <n v="3616.65"/>
        <n v="3618.45"/>
        <n v="3619.2"/>
        <n v="3621"/>
        <n v="3621.42"/>
        <n v="3625.58"/>
        <n v="3625.76"/>
        <n v="3627.32"/>
        <n v="3628.4"/>
        <n v="3628.5"/>
        <n v="3628.8"/>
        <n v="3630"/>
        <n v="3636.6"/>
        <n v="3638.25"/>
        <n v="3638.34"/>
        <n v="3639.68"/>
        <n v="3640.78"/>
        <n v="3643.2"/>
        <n v="3645"/>
        <n v="3645.6"/>
        <n v="3646.4"/>
        <n v="3648"/>
        <n v="3650"/>
        <n v="3650.4"/>
        <n v="3654"/>
        <n v="3655.68"/>
        <n v="3656.25"/>
        <n v="3657"/>
        <n v="3659.04"/>
        <n v="3659.76"/>
        <n v="3660.16"/>
        <n v="3660.8"/>
        <n v="3661.77"/>
        <n v="3663.44"/>
        <n v="3666"/>
        <n v="3666.85"/>
        <n v="3668.5"/>
        <n v="3669.12"/>
        <n v="3670.8"/>
        <n v="3672.9"/>
        <n v="3675"/>
        <n v="3678.4"/>
        <n v="3679.16"/>
        <n v="3679.65"/>
        <n v="3681.6"/>
        <n v="3684.8"/>
        <n v="3685.5"/>
        <n v="3687.25"/>
        <n v="3689.28"/>
        <n v="3696"/>
        <n v="3696.55"/>
        <n v="3698.92"/>
        <n v="3700"/>
        <n v="3701.25"/>
        <n v="3704.4"/>
        <n v="3704.75"/>
        <n v="3705"/>
        <n v="3709.44"/>
        <n v="3710"/>
        <n v="3710.36"/>
        <n v="3712"/>
        <n v="3712.28"/>
        <n v="3712.5"/>
        <n v="3717.12"/>
        <n v="3718"/>
        <n v="3718.68"/>
        <n v="3719.04"/>
        <n v="3720"/>
        <n v="3720.6"/>
        <n v="3720.75"/>
        <n v="3720.99"/>
        <n v="3722.32"/>
        <n v="3722.4"/>
        <n v="3723.51"/>
        <n v="3726"/>
        <n v="3726.06"/>
        <n v="3727.08"/>
        <n v="3729.92"/>
        <n v="3730.56"/>
        <n v="3731.75"/>
        <n v="3734.04"/>
        <n v="3735.2"/>
        <n v="3739.96"/>
        <n v="3742.2"/>
        <n v="3742.92"/>
        <n v="3744"/>
        <n v="3744.14"/>
        <n v="3747.09"/>
        <n v="3748.16"/>
        <n v="3748.5"/>
        <n v="3748.8"/>
        <n v="3749.22"/>
        <n v="3749.46"/>
        <n v="3750"/>
        <n v="3756.06"/>
        <n v="3756.24"/>
        <n v="3757.32"/>
        <n v="3758.3"/>
        <n v="3758.7"/>
        <n v="3759.28"/>
        <n v="3760.35"/>
        <n v="3763.2"/>
        <n v="3764.64"/>
        <n v="3765.44"/>
        <n v="3765.65"/>
        <n v="3769.92"/>
        <n v="3772.08"/>
        <n v="3774.05"/>
        <n v="3775.68"/>
        <n v="3775.8"/>
        <n v="3779.27"/>
        <n v="3780"/>
        <n v="3780.13"/>
        <n v="3781.25"/>
        <n v="3782.9"/>
        <n v="3784"/>
        <n v="3786.72"/>
        <n v="3786.75"/>
        <n v="3788.56"/>
        <n v="3789.14"/>
        <n v="3791.34"/>
        <n v="3792.6"/>
        <n v="3794.4"/>
        <n v="3795"/>
        <n v="3796"/>
        <n v="3798.24"/>
        <n v="3800"/>
        <n v="3807"/>
        <n v="3810.24"/>
        <n v="3811.5"/>
        <n v="3811.86"/>
        <n v="3812.48"/>
        <n v="3812.64"/>
        <n v="3814.2"/>
        <n v="3814.8"/>
        <n v="3815"/>
        <n v="3818.88"/>
        <n v="3819.2"/>
        <n v="3821.04"/>
        <n v="3821.57"/>
        <n v="3822"/>
        <n v="3824.7"/>
        <n v="3825.92"/>
        <n v="3830.4"/>
        <n v="3831.75"/>
        <n v="3832.85"/>
        <n v="3833.2"/>
        <n v="3834.32"/>
        <n v="3834.54"/>
        <n v="3836.25"/>
        <n v="3839.4"/>
        <n v="3839.85"/>
        <n v="3840"/>
        <n v="3843.84"/>
        <n v="3847.5"/>
        <n v="3848.46"/>
        <n v="3849.12"/>
        <n v="3850"/>
        <n v="3854.34"/>
        <n v="3857"/>
        <n v="3858.4"/>
        <n v="3859.24"/>
        <n v="3861"/>
        <n v="3864"/>
        <n v="3865.7"/>
        <n v="3868.8"/>
        <n v="3869.04"/>
        <n v="3872.05"/>
        <n v="3872.8"/>
        <n v="3872.96"/>
        <n v="3873.45"/>
        <n v="3875.04"/>
        <n v="3876.6"/>
        <n v="3877.5"/>
        <n v="3879.6"/>
        <n v="3880.56"/>
        <n v="3880.8"/>
        <n v="3881.25"/>
        <n v="3886.08"/>
        <n v="3886.54"/>
        <n v="3889.62"/>
        <n v="3890.46"/>
        <n v="3892.07"/>
        <n v="3892.54"/>
        <n v="3898.44"/>
        <n v="3900"/>
        <n v="3902.88"/>
        <n v="3903.9"/>
        <n v="3906"/>
        <n v="3907.75"/>
        <n v="3908.52"/>
        <n v="3910"/>
        <n v="3910.68"/>
        <n v="3910.92"/>
        <n v="3912.1"/>
        <n v="3916.8"/>
        <n v="3917.76"/>
        <n v="3919.5"/>
        <n v="3920.8"/>
        <n v="3921.6"/>
        <n v="3925.44"/>
        <n v="3927.68"/>
        <n v="3928.05"/>
        <n v="3928.86"/>
        <n v="3929.2"/>
        <n v="3929.85"/>
        <n v="3931.2"/>
        <n v="3933.6"/>
        <n v="3934.5"/>
        <n v="3934.84"/>
        <n v="3936"/>
        <n v="3936.24"/>
        <n v="3937.5"/>
        <n v="3938.22"/>
        <n v="3942.4"/>
        <n v="3944"/>
        <n v="3946.32"/>
        <n v="3948.5"/>
        <n v="3950.1"/>
        <n v="3952.8"/>
        <n v="3957.6"/>
        <n v="3959.01"/>
        <n v="3960"/>
        <n v="3960.32"/>
        <n v="3960.6"/>
        <n v="3961.16"/>
        <n v="3962.7"/>
        <n v="3962.88"/>
        <n v="3965"/>
        <n v="3965.52"/>
        <n v="3969"/>
        <n v="3969.84"/>
        <n v="3971.5"/>
        <n v="3973.41"/>
        <n v="3976.64"/>
        <n v="3977.5"/>
        <n v="3981.25"/>
        <n v="3982.5"/>
        <n v="3984.12"/>
        <n v="3984.66"/>
        <n v="3987.5"/>
        <n v="3991.68"/>
        <n v="3993"/>
        <n v="3993.5"/>
        <n v="3997.5"/>
        <n v="3999.43"/>
        <n v="4000"/>
        <n v="4001.6"/>
        <n v="4003.84"/>
        <n v="4006.8"/>
        <n v="4010.04"/>
        <n v="4010.51"/>
        <n v="4012.8"/>
        <n v="4013.1"/>
        <n v="4014.72"/>
        <n v="4017.18"/>
        <n v="4018"/>
        <n v="4018.5"/>
        <n v="4018.68"/>
        <n v="4019.4"/>
        <n v="4021.92"/>
        <n v="4022.88"/>
        <n v="4023"/>
        <n v="4024.32"/>
        <n v="4026.88"/>
        <n v="4027.47"/>
        <n v="4029.48"/>
        <n v="4030"/>
        <n v="4030.25"/>
        <n v="4032"/>
        <n v="4032.6"/>
        <n v="4033"/>
        <n v="4035.15"/>
        <n v="4036.48"/>
        <n v="4039.2"/>
        <n v="4042.5"/>
        <n v="4043.52"/>
        <n v="4047.4"/>
        <n v="4048"/>
        <n v="4048.2"/>
        <n v="4048.38"/>
        <n v="4049.76"/>
        <n v="4050"/>
        <n v="4050.8"/>
        <n v="4054.05"/>
        <n v="4054.5"/>
        <n v="4055.36"/>
        <n v="4056.25"/>
        <n v="4057.05"/>
        <n v="4057.56"/>
        <n v="4060.8"/>
        <n v="4062.24"/>
        <n v="4062.5"/>
        <n v="4063.5"/>
        <n v="4069.8"/>
        <n v="4073.4"/>
        <n v="4075"/>
        <n v="4075.92"/>
        <n v="4076.8"/>
        <n v="4077.45"/>
        <n v="4079.6"/>
        <n v="4083.2"/>
        <n v="4087.26"/>
        <n v="4087.59"/>
        <n v="4088.7"/>
        <n v="4089"/>
        <n v="4089.8"/>
        <n v="4090.32"/>
        <n v="4093.44"/>
        <n v="4095.9"/>
        <n v="4100.8"/>
        <n v="4106.88"/>
        <n v="4108.65"/>
        <n v="4115.1"/>
        <n v="4116"/>
        <n v="4119.2"/>
        <n v="4120.96"/>
        <n v="4125"/>
        <n v="4125.5"/>
        <n v="4125.66"/>
        <n v="4128"/>
        <n v="4130"/>
        <n v="4132.8"/>
        <n v="4140"/>
        <n v="4141.2"/>
        <n v="4141.8"/>
        <n v="4144"/>
        <n v="4144.14"/>
        <n v="4144.28"/>
        <n v="4145.4"/>
        <n v="4146.81"/>
        <n v="4148.28"/>
        <n v="4151.04"/>
        <n v="4152.92"/>
        <n v="4153.8"/>
        <n v="4156.25"/>
        <n v="4157.4"/>
        <n v="4158.56"/>
        <n v="4159.5"/>
        <n v="4160"/>
        <n v="4161.3"/>
        <n v="4161.6"/>
        <n v="4162.32"/>
        <n v="4164.65"/>
        <n v="4165.56"/>
        <n v="4173.12"/>
        <n v="4173.6"/>
        <n v="4175.01"/>
        <n v="4176"/>
        <n v="4179.56"/>
        <n v="4179.6"/>
        <n v="4180"/>
        <n v="4182"/>
        <n v="4194.3"/>
        <n v="4196.88"/>
        <n v="4198.32"/>
        <n v="4200"/>
        <n v="4202.24"/>
        <n v="4203.32"/>
        <n v="4204.2"/>
        <n v="4206.08"/>
        <n v="4206.16"/>
        <n v="4207.5"/>
        <n v="4207.72"/>
        <n v="4209.92"/>
        <n v="4210.22"/>
        <n v="4211.2"/>
        <n v="4214"/>
        <n v="4216.15"/>
        <n v="4216.68"/>
        <n v="4218.75"/>
        <n v="4223.31"/>
        <n v="4225"/>
        <n v="4228.2"/>
        <n v="4229.94"/>
        <n v="4232.06"/>
        <n v="4237.38"/>
        <n v="4240.8"/>
        <n v="4241.28"/>
        <n v="4242.42"/>
        <n v="4244.24"/>
        <n v="4248"/>
        <n v="4250"/>
        <n v="4250.4"/>
        <n v="4252.56"/>
        <n v="4254.25"/>
        <n v="4259.52"/>
        <n v="4262.4"/>
        <n v="4264.62"/>
        <n v="4264.78"/>
        <n v="4264.96"/>
        <n v="4266"/>
        <n v="4270"/>
        <n v="4273.5"/>
        <n v="4274.4"/>
        <n v="4275"/>
        <n v="4275.18"/>
        <n v="4276.71"/>
        <n v="4278"/>
        <n v="4280.4"/>
        <n v="4280.76"/>
        <n v="4284"/>
        <n v="4285.44"/>
        <n v="4287.5"/>
        <n v="4288.68"/>
        <n v="4289.22"/>
        <n v="4290"/>
        <n v="4290.88"/>
        <n v="4291.95"/>
        <n v="4296.24"/>
        <n v="4296.32"/>
        <n v="4296.6"/>
        <n v="4297.8"/>
        <n v="4298.28"/>
        <n v="4298.66"/>
        <n v="4299.36"/>
        <n v="4300"/>
        <n v="4303.12"/>
        <n v="4305"/>
        <n v="4305.4"/>
        <n v="4308.48"/>
        <n v="4309.2"/>
        <n v="4309.5"/>
        <n v="4311.45"/>
        <n v="4314.8"/>
        <n v="4314.94"/>
        <n v="4315.68"/>
        <n v="4320"/>
        <n v="4322.5"/>
        <n v="4323.9"/>
        <n v="4324.32"/>
        <n v="4326.84"/>
        <n v="4327.65"/>
        <n v="4330.92"/>
        <n v="4331.25"/>
        <n v="4331.52"/>
        <n v="4332.96"/>
        <n v="4336.5"/>
        <n v="4337.8"/>
        <n v="4339.56"/>
        <n v="4342.8"/>
        <n v="4347"/>
        <n v="4347.92"/>
        <n v="4350"/>
        <n v="4350.24"/>
        <n v="4352"/>
        <n v="4352.67"/>
        <n v="4354.35"/>
        <n v="4354.56"/>
        <n v="4355.12"/>
        <n v="4356"/>
        <n v="4362.54"/>
        <n v="4364.8"/>
        <n v="4364.82"/>
        <n v="4365.36"/>
        <n v="4368"/>
        <n v="4371"/>
        <n v="4371.84"/>
        <n v="4373.04"/>
        <n v="4375"/>
        <n v="4375.68"/>
        <n v="4381.26"/>
        <n v="4384.8"/>
        <n v="4386"/>
        <n v="4387.5"/>
        <n v="4395.05"/>
        <n v="4396.98"/>
        <n v="4398.24"/>
        <n v="4400"/>
        <n v="4405.1"/>
        <n v="4406.4"/>
        <n v="4409.6"/>
        <n v="4410"/>
        <n v="4410.4"/>
        <n v="4411.68"/>
        <n v="4411.8"/>
        <n v="4417.28"/>
        <n v="4418"/>
        <n v="4422.6"/>
        <n v="4424.7"/>
        <n v="4425.2"/>
        <n v="4426.24"/>
        <n v="4428"/>
        <n v="4431.49"/>
        <n v="4433.85"/>
        <n v="4433.94"/>
        <n v="4434.5"/>
        <n v="4434.56"/>
        <n v="4435.2"/>
        <n v="4437"/>
        <n v="4437.16"/>
        <n v="4438.98"/>
        <n v="4439.89"/>
        <n v="4441.36"/>
        <n v="4446.86"/>
        <n v="4450.6"/>
        <n v="4451.04"/>
        <n v="4452"/>
        <n v="4454.4"/>
        <n v="4456.65"/>
        <n v="4459.68"/>
        <n v="4462.5"/>
        <n v="4462.92"/>
        <n v="4463.68"/>
        <n v="4466.88"/>
        <n v="4467.9"/>
        <n v="4468.75"/>
        <n v="4471"/>
        <n v="4476.78"/>
        <n v="4477.44"/>
        <n v="4479.84"/>
        <n v="4482.24"/>
        <n v="4484"/>
        <n v="4490.32"/>
        <n v="4490.64"/>
        <n v="4490.85"/>
        <n v="4491.9"/>
        <n v="4492.8"/>
        <n v="4498.2"/>
        <n v="4499.73"/>
        <n v="4500"/>
        <n v="4500.16"/>
        <n v="4508"/>
        <n v="4508.4"/>
        <n v="4508.55"/>
        <n v="4509.18"/>
        <n v="4509.84"/>
        <n v="4513.5"/>
        <n v="4516.22"/>
        <n v="4520.88"/>
        <n v="4524.66"/>
        <n v="4526.4"/>
        <n v="4526.73"/>
        <n v="4527.32"/>
        <n v="4529.91"/>
        <n v="4531.25"/>
        <n v="4535.96"/>
        <n v="4536"/>
        <n v="4537.5"/>
        <n v="4542.72"/>
        <n v="4547.2"/>
        <n v="4547.25"/>
        <n v="4547.72"/>
        <n v="4550"/>
        <n v="4550.18"/>
        <n v="4553.28"/>
        <n v="4554"/>
        <n v="4556.25"/>
        <n v="4556.76"/>
        <n v="4557"/>
        <n v="4560"/>
        <n v="4562.8"/>
        <n v="4569.5"/>
        <n v="4572.15"/>
        <n v="4578.4"/>
        <n v="4582"/>
        <n v="4586.4"/>
        <n v="4588.5"/>
        <n v="4592"/>
        <n v="4592.7"/>
        <n v="4593.75"/>
        <n v="4594.92"/>
        <n v="4598.16"/>
        <n v="4600"/>
        <n v="4600.8"/>
        <n v="4601.84"/>
        <n v="4605.3"/>
        <n v="4606"/>
        <n v="4609.92"/>
        <n v="4610.7"/>
        <n v="4611.64"/>
        <n v="4617"/>
        <n v="4620"/>
        <n v="4623.19"/>
        <n v="4624.62"/>
        <n v="4630.5"/>
        <n v="4636.8"/>
        <n v="4641"/>
        <n v="4642.56"/>
        <n v="4642.8"/>
        <n v="4644"/>
        <n v="4646.4"/>
        <n v="4647.36"/>
        <n v="4658.42"/>
        <n v="4661.2"/>
        <n v="4665.5"/>
        <n v="4665.6"/>
        <n v="4667.52"/>
        <n v="4669.92"/>
        <n v="4674.6"/>
        <n v="4677.12"/>
        <n v="4677.48"/>
        <n v="4678.85"/>
        <n v="4680"/>
        <n v="4681.6"/>
        <n v="4681.8"/>
        <n v="4683.84"/>
        <n v="4687.5"/>
        <n v="4689.3"/>
        <n v="4698"/>
        <n v="4702.5"/>
        <n v="4704"/>
        <n v="4704.48"/>
        <n v="4705.96"/>
        <n v="4708.8"/>
        <n v="4709.6"/>
        <n v="4712.4"/>
        <n v="4716.25"/>
        <n v="4716.48"/>
        <n v="4717.44"/>
        <n v="4720"/>
        <n v="4720.17"/>
        <n v="4723.2"/>
        <n v="4724.72"/>
        <n v="4725"/>
        <n v="4726.26"/>
        <n v="4727.52"/>
        <n v="4730.88"/>
        <n v="4731.44"/>
        <n v="4732"/>
        <n v="4737.6"/>
        <n v="4739.6"/>
        <n v="4740"/>
        <n v="4742.4"/>
        <n v="4748.1"/>
        <n v="4750"/>
        <n v="4755.24"/>
        <n v="4756.08"/>
        <n v="4758.6"/>
        <n v="4765.2"/>
        <n v="4765.8"/>
        <n v="4771.52"/>
        <n v="4772.04"/>
        <n v="4773.6"/>
        <n v="4777.5"/>
        <n v="4778.48"/>
        <n v="4778.55"/>
        <n v="4779"/>
        <n v="4781.25"/>
        <n v="4782.72"/>
        <n v="4786.32"/>
        <n v="4787.2"/>
        <n v="4788"/>
        <n v="4791.36"/>
        <n v="4793.53"/>
        <n v="4796"/>
        <n v="4800"/>
        <n v="4800.95"/>
        <n v="4801.51"/>
        <n v="4804.8"/>
        <n v="4812.5"/>
        <n v="4817.12"/>
        <n v="4819.5"/>
        <n v="4823"/>
        <n v="4824.06"/>
        <n v="4827.9"/>
        <n v="4830"/>
        <n v="4837.36"/>
        <n v="4838.4"/>
        <n v="4846.4"/>
        <n v="4847.04"/>
        <n v="4847.7"/>
        <n v="4850.56"/>
        <n v="4852.98"/>
        <n v="4857.6"/>
        <n v="4858.84"/>
        <n v="4860.8"/>
        <n v="4865.04"/>
        <n v="4867.5"/>
        <n v="4868.46"/>
        <n v="4872"/>
        <n v="4872.07"/>
        <n v="4872.96"/>
        <n v="4875"/>
        <n v="4883.76"/>
        <n v="4887.75"/>
        <n v="4888"/>
        <n v="4890.6"/>
        <n v="4892.16"/>
        <n v="4895.52"/>
        <n v="4896"/>
        <n v="4900"/>
        <n v="4900.48"/>
        <n v="4904.4"/>
        <n v="4906.44"/>
        <n v="4906.98"/>
        <n v="4914"/>
        <n v="4914.7"/>
        <n v="4919.46"/>
        <n v="4920.96"/>
        <n v="4922.64"/>
        <n v="4924.92"/>
        <n v="4926.6"/>
        <n v="4930.38"/>
        <n v="4932.72"/>
        <n v="4939.2"/>
        <n v="4939.48"/>
        <n v="4945.08"/>
        <n v="4947.6"/>
        <n v="4950"/>
        <n v="4955.04"/>
        <n v="4956.59"/>
        <n v="4957.2"/>
        <n v="4961.32"/>
        <n v="4966.5"/>
        <n v="4969.44"/>
        <n v="4974.75"/>
        <n v="4976.58"/>
        <n v="4981.5"/>
        <n v="4986.8"/>
        <n v="4987.5"/>
        <n v="4999.5"/>
        <n v="5000"/>
        <n v="5004.8"/>
        <n v="5008.5"/>
        <n v="5009.76"/>
        <n v="5012.28"/>
        <n v="5012.36"/>
        <n v="5012.7"/>
        <n v="5018.4"/>
        <n v="5019.52"/>
        <n v="5020.16"/>
        <n v="5022"/>
        <n v="5029.44"/>
        <n v="5031.25"/>
        <n v="5033.16"/>
        <n v="5033.6"/>
        <n v="5033.7"/>
        <n v="5038.4"/>
        <n v="5046.8"/>
        <n v="5051.72"/>
        <n v="5056.8"/>
        <n v="5062.5"/>
        <n v="5063.68"/>
        <n v="5065.74"/>
        <n v="5066.04"/>
        <n v="5066.88"/>
        <n v="5071.5"/>
        <n v="5072.1"/>
        <n v="5077.03"/>
        <n v="5078.4"/>
        <n v="5080.8"/>
        <n v="5082"/>
        <n v="5083.26"/>
        <n v="5092.2"/>
        <n v="5100"/>
        <n v="5102.32"/>
        <n v="5103"/>
        <n v="5104.2"/>
        <n v="5105.1"/>
        <n v="5107.2"/>
        <n v="5107.84"/>
        <n v="5108.67"/>
        <n v="5112"/>
        <n v="5112.9"/>
        <n v="5114.85"/>
        <n v="5116.32"/>
        <n v="5118.75"/>
        <n v="5120.01"/>
        <n v="5125.12"/>
        <n v="5127.1"/>
        <n v="5128.2"/>
        <n v="5129.46"/>
        <n v="5132.4"/>
        <n v="5134.22"/>
        <n v="5135.13"/>
        <n v="5137.64"/>
        <n v="5137.92"/>
        <n v="5139.12"/>
        <n v="5140.8"/>
        <n v="5141.88"/>
        <n v="5142.92"/>
        <n v="5145"/>
        <n v="5147.44"/>
        <n v="5148"/>
        <n v="5150.7"/>
        <n v="5152.14"/>
        <n v="5153.75"/>
        <n v="5156.25"/>
        <n v="5160"/>
        <n v="5162.22"/>
        <n v="5172.93"/>
        <n v="5175"/>
        <n v="5180"/>
        <n v="5184"/>
        <n v="5188.7"/>
        <n v="5193.5"/>
        <n v="5194"/>
        <n v="5197.5"/>
        <n v="5197.92"/>
        <n v="5200"/>
        <n v="5202.6"/>
        <n v="5203"/>
        <n v="5205.2"/>
        <n v="5206.25"/>
        <n v="5208"/>
        <n v="5210.88"/>
        <n v="5215.5"/>
        <n v="5219.2"/>
        <n v="5220"/>
        <n v="5227.2"/>
        <n v="5238"/>
        <n v="5239.4"/>
        <n v="5247.55"/>
        <n v="5250"/>
        <n v="5257.6"/>
        <n v="5260.64"/>
        <n v="5261.62"/>
        <n v="5262.52"/>
        <n v="5265"/>
        <n v="5266.04"/>
        <n v="5268.48"/>
        <n v="5274.36"/>
        <n v="5276.15"/>
        <n v="5278"/>
        <n v="5278.5"/>
        <n v="5280"/>
        <n v="5281.25"/>
        <n v="5282.64"/>
        <n v="5284.63"/>
        <n v="5289"/>
        <n v="5289.6"/>
        <n v="5292"/>
        <n v="5293.75"/>
        <n v="5294.82"/>
        <n v="5299.84"/>
        <n v="5304.1"/>
        <n v="5304.24"/>
        <n v="5305.8"/>
        <n v="5307.12"/>
        <n v="5309.64"/>
        <n v="5310.07"/>
        <n v="5310.9"/>
        <n v="5311.35"/>
        <n v="5312.5"/>
        <n v="5313"/>
        <n v="5319.6"/>
        <n v="5319.9"/>
        <n v="5322.24"/>
        <n v="5323.23"/>
        <n v="5323.69"/>
        <n v="5327.92"/>
        <n v="5328.18"/>
        <n v="5328.4"/>
        <n v="5336.64"/>
        <n v="5342.4"/>
        <n v="5342.96"/>
        <n v="5343.75"/>
        <n v="5345.76"/>
        <n v="5348.88"/>
        <n v="5350.8"/>
        <n v="5355"/>
        <n v="5359.2"/>
        <n v="5360"/>
        <n v="5362.5"/>
        <n v="5371.66"/>
        <n v="5372.1"/>
        <n v="5372.4"/>
        <n v="5372.64"/>
        <n v="5380.8"/>
        <n v="5382.65"/>
        <n v="5383.56"/>
        <n v="5385.6"/>
        <n v="5386.5"/>
        <n v="5397.6"/>
        <n v="5397.84"/>
        <n v="5398.64"/>
        <n v="5400"/>
        <n v="5405.94"/>
        <n v="5410.26"/>
        <n v="5416.2"/>
        <n v="5418.36"/>
        <n v="5425"/>
        <n v="5426.85"/>
        <n v="5427.73"/>
        <n v="5436"/>
        <n v="5440.5"/>
        <n v="5443.2"/>
        <n v="5445.21"/>
        <n v="5445.7"/>
        <n v="5448.24"/>
        <n v="5449.36"/>
        <n v="5450.76"/>
        <n v="5451.25"/>
        <n v="5460"/>
        <n v="5461.17"/>
        <n v="5461.4"/>
        <n v="5462.08"/>
        <n v="5465.16"/>
        <n v="5468.75"/>
        <n v="5477.55"/>
        <n v="5478.2"/>
        <n v="5483.32"/>
        <n v="5488"/>
        <n v="5491.2"/>
        <n v="5500"/>
        <n v="5504.64"/>
        <n v="5507.46"/>
        <n v="5511.24"/>
        <n v="5512"/>
        <n v="5512.5"/>
        <n v="5518.8"/>
        <n v="5519.28"/>
        <n v="5520.15"/>
        <n v="5522.4"/>
        <n v="5524.2"/>
        <n v="5544"/>
        <n v="5545.92"/>
        <n v="5547.3"/>
        <n v="5551"/>
        <n v="5551.7"/>
        <n v="5551.74"/>
        <n v="5553.6"/>
        <n v="5556.6"/>
        <n v="5566.86"/>
        <n v="5569.2"/>
        <n v="5570.32"/>
        <n v="5572.8"/>
        <n v="5577"/>
        <n v="5582.5"/>
        <n v="5589"/>
        <n v="5589.92"/>
        <n v="5594.4"/>
        <n v="5594.88"/>
        <n v="5600"/>
        <n v="5601.96"/>
        <n v="5606.16"/>
        <n v="5608.8"/>
        <n v="5616"/>
        <n v="5620.28"/>
        <n v="5621.07"/>
        <n v="5622.75"/>
        <n v="5625"/>
        <n v="5628"/>
        <n v="5632.88"/>
        <n v="5640"/>
        <n v="5641.02"/>
        <n v="5642.82"/>
        <n v="5651.1"/>
        <n v="5653.44"/>
        <n v="5655.04"/>
        <n v="5659.5"/>
        <n v="5662.8"/>
        <n v="5663.7"/>
        <n v="5674.24"/>
        <n v="5680.8"/>
        <n v="5686.2"/>
        <n v="5687.5"/>
        <n v="5695.04"/>
        <n v="5699.4"/>
        <n v="5700"/>
        <n v="5705.7"/>
        <n v="5713.4"/>
        <n v="5715.9"/>
        <n v="5732.52"/>
        <n v="5732.76"/>
        <n v="5737.5"/>
        <n v="5738.04"/>
        <n v="5740"/>
        <n v="5750"/>
        <n v="5750.25"/>
        <n v="5750.64"/>
        <n v="5755.52"/>
        <n v="5755.62"/>
        <n v="5755.86"/>
        <n v="5756.4"/>
        <n v="5757.5"/>
        <n v="5761.14"/>
        <n v="5768.28"/>
        <n v="5775"/>
        <n v="5775.36"/>
        <n v="5780.88"/>
        <n v="5790.72"/>
        <n v="5794.74"/>
        <n v="5798.52"/>
        <n v="5800.96"/>
        <n v="5804.03"/>
        <n v="5809.86"/>
        <n v="5812.5"/>
        <n v="5812.56"/>
        <n v="5814.9"/>
        <n v="5818.75"/>
        <n v="5821.2"/>
        <n v="5822.05"/>
        <n v="5825"/>
        <n v="5826.24"/>
        <n v="5829"/>
        <n v="5829.2"/>
        <n v="5832.96"/>
        <n v="5837.4"/>
        <n v="5837.46"/>
        <n v="5838.54"/>
        <n v="5843.75"/>
        <n v="5846"/>
        <n v="5846.4"/>
        <n v="5850"/>
        <n v="5853.33"/>
        <n v="5865.6"/>
        <n v="5868.16"/>
        <n v="5872.02"/>
        <n v="5872.65"/>
        <n v="5889.65"/>
        <n v="5899.5"/>
        <n v="5906.25"/>
        <n v="5913.6"/>
        <n v="5919.57"/>
        <n v="5920.12"/>
        <n v="5932.85"/>
        <n v="5937.5"/>
        <n v="5938.8"/>
        <n v="5940"/>
        <n v="5942.23"/>
        <n v="5943.42"/>
        <n v="5948.8"/>
        <n v="5950"/>
        <n v="5969.6"/>
        <n v="5977.2"/>
        <n v="5977.8"/>
        <n v="5989.2"/>
        <n v="5997.6"/>
        <n v="6000"/>
        <n v="6000.96"/>
        <n v="6007.5"/>
        <n v="6010.2"/>
        <n v="6011.83"/>
        <n v="6017.44"/>
        <n v="6019.2"/>
        <n v="6021.4"/>
        <n v="6025.04"/>
        <n v="6032.88"/>
        <n v="6035.7"/>
        <n v="6037.5"/>
        <n v="6038.4"/>
        <n v="6048"/>
        <n v="6050"/>
        <n v="6050.52"/>
        <n v="6060.42"/>
        <n v="6060.96"/>
        <n v="6063.75"/>
        <n v="6064.24"/>
        <n v="6065.28"/>
        <n v="6071.1"/>
        <n v="6075"/>
        <n v="6075.22"/>
        <n v="6079.92"/>
        <n v="6081.24"/>
        <n v="6088.38"/>
        <n v="6093.75"/>
        <n v="6095"/>
        <n v="6097.3"/>
        <n v="6098.4"/>
        <n v="6111"/>
        <n v="6114.9"/>
        <n v="6121.35"/>
        <n v="6124.8"/>
        <n v="6125"/>
        <n v="6126.12"/>
        <n v="6127.2"/>
        <n v="6131.8"/>
        <n v="6135.48"/>
        <n v="6138.24"/>
        <n v="6138.3"/>
        <n v="6138.72"/>
        <n v="6143.9"/>
        <n v="6144"/>
        <n v="6146.8"/>
        <n v="6148"/>
        <n v="6158.88"/>
        <n v="6159.6"/>
        <n v="6174"/>
        <n v="6175"/>
        <n v="6182.4"/>
        <n v="6187.5"/>
        <n v="6190.08"/>
        <n v="6192"/>
        <n v="6193.44"/>
        <n v="6195"/>
        <n v="6217.12"/>
        <n v="6217.6"/>
        <n v="6220.8"/>
        <n v="6221.67"/>
        <n v="6228.04"/>
        <n v="6230"/>
        <n v="6230.36"/>
        <n v="6236.16"/>
        <n v="6236.64"/>
        <n v="6237"/>
        <n v="6240"/>
        <n v="6242.4"/>
        <n v="6248.18"/>
        <n v="6248.88"/>
        <n v="6250"/>
        <n v="6251.05"/>
        <n v="6256.25"/>
        <n v="6256.8"/>
        <n v="6259.68"/>
        <n v="6260.8"/>
        <n v="6278.74"/>
        <n v="6281.73"/>
        <n v="6284.88"/>
        <n v="6300"/>
        <n v="6306.3"/>
        <n v="6319"/>
        <n v="6322.68"/>
        <n v="6327.72"/>
        <n v="6328.34"/>
        <n v="6334.18"/>
        <n v="6337.5"/>
        <n v="6339.06"/>
        <n v="6342.6"/>
        <n v="6343.68"/>
        <n v="6343.75"/>
        <n v="6345"/>
        <n v="6346.8"/>
        <n v="6347.81"/>
        <n v="6375"/>
        <n v="6381.12"/>
        <n v="6389.76"/>
        <n v="6400"/>
        <n v="6408.32"/>
        <n v="6412.5"/>
        <n v="6414.76"/>
        <n v="6418.86"/>
        <n v="6420.48"/>
        <n v="6422.46"/>
        <n v="6426"/>
        <n v="6429.78"/>
        <n v="6431.25"/>
        <n v="6433.56"/>
        <n v="6439.68"/>
        <n v="6451.2"/>
        <n v="6459.89"/>
        <n v="6464"/>
        <n v="6468"/>
        <n v="6494.4"/>
        <n v="6496"/>
        <n v="6497.4"/>
        <n v="6500"/>
        <n v="6501.6"/>
        <n v="6504.75"/>
        <n v="6525"/>
        <n v="6531.25"/>
        <n v="6531.84"/>
        <n v="6534"/>
        <n v="6535.68"/>
        <n v="6537.18"/>
        <n v="6541.92"/>
        <n v="6548.96"/>
        <n v="6552"/>
        <n v="6553.84"/>
        <n v="6560.82"/>
        <n v="6561"/>
        <n v="6562.5"/>
        <n v="6580"/>
        <n v="6581.25"/>
        <n v="6588.46"/>
        <n v="6591"/>
        <n v="6592.8"/>
        <n v="6599.45"/>
        <n v="6600"/>
        <n v="6603.3"/>
        <n v="6606.6"/>
        <n v="6608"/>
        <n v="6625.92"/>
        <n v="6629.04"/>
        <n v="6641.44"/>
        <n v="6648.32"/>
        <n v="6650"/>
        <n v="6651.44"/>
        <n v="6652.6"/>
        <n v="6658.08"/>
        <n v="6666.24"/>
        <n v="6670.8"/>
        <n v="6679.98"/>
        <n v="6682.5"/>
        <n v="6683.6"/>
        <n v="6692.84"/>
        <n v="6693.75"/>
        <n v="6701.32"/>
        <n v="6720"/>
        <n v="6722.78"/>
        <n v="6725.25"/>
        <n v="6726.72"/>
        <n v="6727.5"/>
        <n v="6732"/>
        <n v="6733.8"/>
        <n v="6737.5"/>
        <n v="6742.4"/>
        <n v="6750"/>
        <n v="6756.75"/>
        <n v="6757.92"/>
        <n v="6765.12"/>
        <n v="6781.25"/>
        <n v="6781.32"/>
        <n v="6789.12"/>
        <n v="6794.28"/>
        <n v="6800"/>
        <n v="6806.25"/>
        <n v="6810.3"/>
        <n v="6811.03"/>
        <n v="6812.5"/>
        <n v="6816"/>
        <n v="6820.8"/>
        <n v="6825"/>
        <n v="6827.52"/>
        <n v="6832.8"/>
        <n v="6840"/>
        <n v="6851.25"/>
        <n v="6873.75"/>
        <n v="6875"/>
        <n v="6879.99"/>
        <n v="6880.23"/>
        <n v="6890"/>
        <n v="6900"/>
        <n v="6900.3"/>
        <n v="6900.6"/>
        <n v="6902"/>
        <n v="6906.25"/>
        <n v="6906.9"/>
        <n v="6907.68"/>
        <n v="6912"/>
        <n v="6926.4"/>
        <n v="6930"/>
        <n v="6944"/>
        <n v="6945.75"/>
        <n v="6954"/>
        <n v="6978.4"/>
        <n v="6978.8"/>
        <n v="6980.4"/>
        <n v="6987.96"/>
        <n v="6988.8"/>
        <n v="6991.76"/>
        <n v="6995.04"/>
        <n v="7000"/>
        <n v="7004.16"/>
        <n v="7008.54"/>
        <n v="7012.5"/>
        <n v="7021"/>
        <n v="7031.25"/>
        <n v="7040"/>
        <n v="7043.4"/>
        <n v="7043.75"/>
        <n v="7047.94"/>
        <n v="7056"/>
        <n v="7072.52"/>
        <n v="7072.96"/>
        <n v="7078.54"/>
        <n v="7079.41"/>
        <n v="7080"/>
        <n v="7087.5"/>
        <n v="7098"/>
        <n v="7104.78"/>
        <n v="7105.28"/>
        <n v="7106.4"/>
        <n v="7125"/>
        <n v="7134.12"/>
        <n v="7150"/>
        <n v="7151.76"/>
        <n v="7158.06"/>
        <n v="7171.74"/>
        <n v="7194"/>
        <n v="7195.5"/>
        <n v="7197.12"/>
        <n v="7200"/>
        <n v="7218.75"/>
        <n v="7224"/>
        <n v="7233.3"/>
        <n v="7238.4"/>
        <n v="7248.12"/>
        <n v="7250"/>
        <n v="7251.2"/>
        <n v="7261.1"/>
        <n v="7276.5"/>
        <n v="7285.32"/>
        <n v="7286.88"/>
        <n v="7289.6"/>
        <n v="7312.5"/>
        <n v="7320"/>
        <n v="7335.84"/>
        <n v="7341.96"/>
        <n v="7350"/>
        <n v="7368.96"/>
        <n v="7377.12"/>
        <n v="7393.75"/>
        <n v="7425"/>
        <n v="7437.5"/>
        <n v="7444.8"/>
        <n v="7464.6"/>
        <n v="7472.52"/>
        <n v="7475"/>
        <n v="7480.55"/>
        <n v="7481.25"/>
        <n v="7492.5"/>
        <n v="7493.6"/>
        <n v="7500"/>
        <n v="7509.6"/>
        <n v="7516.6"/>
        <n v="7520"/>
        <n v="7560"/>
        <n v="7562.8"/>
        <n v="7573.5"/>
        <n v="7581"/>
        <n v="7593.75"/>
        <n v="7597.71"/>
        <n v="7600"/>
        <n v="7612.5"/>
        <n v="7612.8"/>
        <n v="7630"/>
        <n v="7643.36"/>
        <n v="7644"/>
        <n v="7650"/>
        <n v="7656.25"/>
        <n v="7659.52"/>
        <n v="7664.8"/>
        <n v="7670.4"/>
        <n v="7673.4"/>
        <n v="7687.68"/>
        <n v="7695"/>
        <n v="7700"/>
        <n v="7718.75"/>
        <n v="7726.95"/>
        <n v="7743.18"/>
        <n v="7750"/>
        <n v="7750.05"/>
        <n v="7756.8"/>
        <n v="7762.5"/>
        <n v="7776"/>
        <n v="7777.28"/>
        <n v="7785.96"/>
        <n v="7787.5"/>
        <n v="7796.88"/>
        <n v="7800"/>
        <n v="7801.92"/>
        <n v="7810.14"/>
        <n v="7812"/>
        <n v="7818.69"/>
        <n v="7818.75"/>
        <n v="7830"/>
        <n v="7830.2"/>
        <n v="7837.5"/>
        <n v="7866"/>
        <n v="7868.07"/>
        <n v="7875"/>
        <n v="7905.17"/>
        <n v="7906.25"/>
        <n v="7909.12"/>
        <n v="7912.92"/>
        <n v="7920"/>
        <n v="7923"/>
        <n v="7925.12"/>
        <n v="7943.76"/>
        <n v="7962.5"/>
        <n v="7964.16"/>
        <n v="7965.72"/>
        <n v="7968.75"/>
        <n v="7980"/>
        <n v="7983.36"/>
        <n v="7995"/>
        <n v="8000"/>
        <n v="8015.15"/>
        <n v="8037.12"/>
        <n v="8040"/>
        <n v="8043.75"/>
        <n v="8050"/>
        <n v="8058.72"/>
        <n v="8075"/>
        <n v="8079.75"/>
        <n v="8085"/>
        <n v="8100"/>
        <n v="8112"/>
        <n v="8114.4"/>
        <n v="8117.2"/>
        <n v="8125"/>
        <n v="8134.4"/>
        <n v="8137.5"/>
        <n v="8156.25"/>
        <n v="8157.96"/>
        <n v="8167.5"/>
        <n v="8179.2"/>
        <n v="8181.25"/>
        <n v="8190"/>
        <n v="8200.8"/>
        <n v="8219.88"/>
        <n v="8220.24"/>
        <n v="8221.5"/>
        <n v="8225"/>
        <n v="8250"/>
        <n v="8255.52"/>
        <n v="8268.26"/>
        <n v="8268.75"/>
        <n v="8278.6"/>
        <n v="8287.5"/>
        <n v="8294.4"/>
        <n v="8312.5"/>
        <n v="8317.12"/>
        <n v="8320"/>
        <n v="8322.6"/>
        <n v="8325"/>
        <n v="8352"/>
        <n v="8370"/>
        <n v="8374.08"/>
        <n v="8383.9"/>
        <n v="8400"/>
        <n v="8437.5"/>
        <n v="8450"/>
        <n v="8489.46"/>
        <n v="8500"/>
        <n v="8524.36"/>
        <n v="8531.25"/>
        <n v="8550"/>
        <n v="8552.05"/>
        <n v="8555.25"/>
        <n v="8575"/>
        <n v="8576.46"/>
        <n v="8593.75"/>
        <n v="8606.25"/>
        <n v="8611.2"/>
        <n v="8625"/>
        <n v="8625.44"/>
        <n v="8662.5"/>
        <n v="8675.73"/>
        <n v="8676.92"/>
        <n v="8680"/>
        <n v="8689.52"/>
        <n v="8700"/>
        <n v="8736"/>
        <n v="8749.05"/>
        <n v="8750"/>
        <n v="8751.6"/>
        <n v="8775"/>
        <n v="8781.57"/>
        <n v="8800"/>
        <n v="8820"/>
        <n v="8830.08"/>
        <n v="8844.69"/>
        <n v="8881.25"/>
        <n v="8906.25"/>
        <n v="8910"/>
        <n v="8925"/>
        <n v="8926.76"/>
        <n v="8937.5"/>
        <n v="8964"/>
        <n v="8983.8"/>
        <n v="9000"/>
        <n v="9056.25"/>
        <n v="9062.5"/>
        <n v="9072"/>
        <n v="9100"/>
        <n v="9112.5"/>
        <n v="9133.6"/>
        <n v="9143.75"/>
        <n v="9185.28"/>
        <n v="9187.5"/>
        <n v="9200"/>
        <n v="9212"/>
        <n v="9225.9"/>
        <n v="9240"/>
        <n v="9257.6"/>
        <n v="9266.95"/>
        <n v="9281.25"/>
        <n v="9286.2"/>
        <n v="9300"/>
        <n v="9302.4"/>
        <n v="9312.5"/>
        <n v="9343.75"/>
        <n v="9350"/>
        <n v="9360"/>
        <n v="9375"/>
        <n v="9380"/>
        <n v="9383.91"/>
        <n v="9385.53"/>
        <n v="9400"/>
        <n v="9410.5"/>
        <n v="9425"/>
        <n v="9427.32"/>
        <n v="9450"/>
        <n v="9487.5"/>
        <n v="9493.75"/>
        <n v="9496.48"/>
        <n v="9500"/>
        <n v="9520"/>
        <n v="9525.6"/>
        <n v="9528.75"/>
        <n v="9531.72"/>
        <n v="9543.68"/>
        <n v="9562.5"/>
        <n v="9600"/>
        <n v="9603.72"/>
        <n v="9618.75"/>
        <n v="9625"/>
        <n v="9633.12"/>
        <n v="9669.6"/>
        <n v="9676.8"/>
        <n v="9687.5"/>
        <n v="9712.5"/>
        <n v="9750"/>
        <n v="9776"/>
        <n v="9787.5"/>
        <n v="9800"/>
        <n v="9835.64"/>
        <n v="9843.75"/>
        <n v="9900"/>
        <n v="9920"/>
        <n v="9929.92"/>
        <n v="9957.64"/>
        <n v="9968.75"/>
        <n v="9975"/>
        <n v="9995.7"/>
        <n v="10000"/>
        <n v="10062.5"/>
        <n v="10072.5"/>
        <n v="10091.25"/>
        <n v="10106.25"/>
        <n v="10125"/>
        <n v="10150"/>
        <n v="10156.25"/>
        <n v="10156.5"/>
        <n v="10158.08"/>
        <n v="10200"/>
        <n v="10237.5"/>
        <n v="10258.92"/>
        <n v="10271.8"/>
        <n v="10312.5"/>
        <n v="10350"/>
        <n v="10381.28"/>
        <n v="10395"/>
        <n v="10396.8"/>
        <n v="10400"/>
        <n v="10412.5"/>
        <n v="10450"/>
        <n v="10462.5"/>
        <n v="10467.6"/>
        <n v="10491.25"/>
        <n v="10500"/>
        <n v="10501.15"/>
        <n v="10518.75"/>
        <n v="10587.5"/>
        <n v="10604.16"/>
        <n v="10606.05"/>
        <n v="10626.2"/>
        <n v="10631.25"/>
        <n v="10656.25"/>
        <n v="10687.5"/>
        <n v="10720"/>
        <n v="10725"/>
        <n v="10752"/>
        <n v="10764"/>
        <n v="10781.25"/>
        <n v="10800"/>
        <n v="10806.25"/>
        <n v="10850"/>
        <n v="10875"/>
        <n v="10925"/>
        <n v="10937.5"/>
        <n v="10955.52"/>
        <n v="10972.5"/>
        <n v="11000"/>
        <n v="11025"/>
        <n v="11036.25"/>
        <n v="11040"/>
        <n v="11043.2"/>
        <n v="11050"/>
        <n v="11068.75"/>
        <n v="11137.5"/>
        <n v="11156.25"/>
        <n v="11184.3"/>
        <n v="11200"/>
        <n v="11212.5"/>
        <n v="11250"/>
        <n v="11289.6"/>
        <n v="11292.6"/>
        <n v="11343.75"/>
        <n v="11375"/>
        <n v="11395.44"/>
        <n v="11400"/>
        <n v="11418.75"/>
        <n v="11475"/>
        <n v="11498.5"/>
        <n v="11500"/>
        <n v="11520.84"/>
        <n v="11550"/>
        <n v="11559.87"/>
        <n v="11600"/>
        <n v="11625"/>
        <n v="11637.5"/>
        <n v="11643.75"/>
        <n v="11658"/>
        <n v="11687.5"/>
        <n v="11700"/>
        <n v="11718.75"/>
        <n v="11756.25"/>
        <n v="11812.5"/>
        <n v="11875"/>
        <n v="11880"/>
        <n v="11900"/>
        <n v="11920"/>
        <n v="11943.75"/>
        <n v="11962.5"/>
        <n v="11990"/>
        <n v="12000"/>
        <n v="12031.25"/>
        <n v="12075"/>
        <n v="12100"/>
        <n v="12150"/>
        <n v="12187.5"/>
        <n v="12218.75"/>
        <n v="12237.5"/>
        <n v="12250"/>
        <n v="12306.6"/>
        <n v="12350"/>
        <n v="12375"/>
        <n v="12380.16"/>
        <n v="12400"/>
        <n v="12499.2"/>
        <n v="12500"/>
        <n v="12512.5"/>
        <n v="12574.24"/>
        <n v="12600"/>
        <n v="12650"/>
        <n v="12656.25"/>
        <n v="12687.5"/>
        <n v="12750"/>
        <n v="12787.5"/>
        <n v="12825"/>
        <n v="12862.5"/>
        <n v="12937.5"/>
        <n v="12950"/>
        <n v="12967.5"/>
        <n v="12993.75"/>
        <n v="13000"/>
        <n v="13050"/>
        <n v="13080"/>
        <n v="13081.25"/>
        <n v="13125"/>
        <n v="13162.5"/>
        <n v="13200"/>
        <n v="13281.25"/>
        <n v="13300"/>
        <n v="13387.5"/>
        <n v="13406.25"/>
        <n v="13475"/>
        <n v="13500"/>
        <n v="13562.5"/>
        <n v="13650"/>
        <n v="13668.75"/>
        <n v="13750"/>
        <n v="13781.25"/>
        <n v="13800"/>
        <n v="13875"/>
        <n v="13893.75"/>
        <n v="13950"/>
        <n v="13956.25"/>
        <n v="14000"/>
        <n v="14025"/>
        <n v="14062.5"/>
        <n v="14100"/>
        <n v="14175"/>
        <n v="14218.75"/>
        <n v="14250"/>
        <n v="14280"/>
        <n v="14300"/>
        <n v="14310"/>
        <n v="14343.75"/>
        <n v="14368.75"/>
        <n v="14400"/>
        <n v="14437.5"/>
        <n v="14500"/>
        <n v="14568.75"/>
        <n v="14625"/>
        <n v="14662.5"/>
        <n v="14700"/>
        <n v="14787.5"/>
        <n v="14850"/>
        <n v="14875"/>
        <n v="14918.75"/>
        <n v="14950"/>
        <n v="14962.5"/>
        <n v="15000"/>
        <n v="15125"/>
        <n v="15187.5"/>
        <n v="15200"/>
        <n v="15225"/>
        <n v="15262.5"/>
        <n v="15300"/>
        <n v="15356.25"/>
        <n v="15390"/>
        <n v="15400"/>
        <n v="15437.5"/>
        <n v="15468.75"/>
        <n v="15470"/>
        <n v="15500"/>
        <n v="15525"/>
        <n v="15600"/>
        <n v="15693.75"/>
        <n v="15750"/>
        <n v="15812.5"/>
        <n v="15881.25"/>
        <n v="15925"/>
        <n v="15937.5"/>
        <n v="15950"/>
        <n v="16000"/>
        <n v="16065"/>
        <n v="16087.5"/>
        <n v="16187.5"/>
        <n v="16200"/>
        <n v="16250"/>
        <n v="16275"/>
        <n v="16362.5"/>
        <n v="16400"/>
        <n v="16406.25"/>
        <n v="16493.75"/>
        <n v="16500"/>
        <n v="16537.5"/>
        <n v="16625"/>
        <n v="16650"/>
        <n v="16706.25"/>
        <n v="16800"/>
        <n v="16843.75"/>
        <n v="16875"/>
        <n v="16900"/>
        <n v="16912.5"/>
        <n v="17000"/>
        <n v="17010"/>
        <n v="17050"/>
        <n v="17062.5"/>
        <n v="17100"/>
        <n v="17187.5"/>
        <n v="17212.5"/>
        <n v="17325"/>
        <n v="17400"/>
        <n v="17437.5"/>
        <n v="17468.75"/>
        <n v="17500"/>
        <n v="17531.25"/>
        <n v="17550"/>
        <n v="17600"/>
        <n v="17617.5"/>
        <n v="17631.25"/>
        <n v="17710"/>
        <n v="17762.5"/>
        <n v="17812.5"/>
        <n v="17850"/>
        <n v="17875"/>
        <n v="18000"/>
        <n v="18112.5"/>
        <n v="18150"/>
        <n v="18200"/>
        <n v="18225"/>
        <n v="18287.5"/>
        <n v="18375"/>
        <n v="18450"/>
        <n v="18500"/>
        <n v="18562.5"/>
        <n v="18687.5"/>
        <n v="18750"/>
        <n v="18768.75"/>
        <n v="18850"/>
        <n v="18900"/>
        <n v="18975"/>
        <n v="18987.5"/>
        <n v="19000"/>
        <n v="19012.5"/>
        <n v="19125"/>
        <n v="19181.25"/>
        <n v="19237.5"/>
        <n v="19250"/>
        <n v="19350"/>
        <n v="19500"/>
        <n v="19550"/>
        <n v="19593.75"/>
        <n v="19600"/>
        <n v="19662.5"/>
        <n v="19687.5"/>
        <n v="19762.5"/>
        <n v="19800"/>
        <n v="19875"/>
        <n v="19950"/>
        <n v="20000"/>
        <n v="20081.25"/>
        <n v="20250"/>
        <n v="20312.5"/>
        <n v="20350"/>
        <n v="20400"/>
        <n v="20475"/>
        <n v="20500"/>
        <n v="20556.25"/>
        <n v="20625"/>
        <n v="20756.25"/>
        <n v="20925"/>
        <n v="21000"/>
        <n v="21037.5"/>
        <n v="21206.25"/>
        <n v="21250"/>
        <n v="21262.5"/>
        <n v="21312.5"/>
        <n v="21375"/>
        <n v="21450"/>
        <n v="21525"/>
        <n v="21532.5"/>
        <n v="21562.5"/>
        <n v="21600"/>
        <n v="21667.5"/>
        <n v="21700"/>
        <n v="21750"/>
        <n v="21875"/>
        <n v="21937.5"/>
        <n v="22000"/>
        <n v="22050"/>
        <n v="22181.25"/>
        <n v="22275"/>
        <n v="22343.75"/>
        <n v="22400"/>
        <n v="22500"/>
        <n v="22668.75"/>
        <n v="22687.5"/>
        <n v="22750"/>
        <n v="22837.5"/>
        <n v="22893.75"/>
        <n v="23000"/>
        <n v="23237.5"/>
        <n v="23250"/>
        <n v="23375"/>
        <n v="23400"/>
        <n v="23512.5"/>
        <n v="23625"/>
        <n v="23800"/>
        <n v="23925"/>
        <n v="24000"/>
        <n v="24062.5"/>
        <n v="24131.25"/>
        <n v="24225"/>
        <n v="24300"/>
        <n v="24375"/>
        <n v="24750"/>
        <n v="25000"/>
        <n v="25025"/>
        <n v="25187.5"/>
        <n v="25200"/>
        <n v="25287.5"/>
        <n v="25350"/>
        <n v="25368.75"/>
        <n v="25375"/>
        <n v="25437.5"/>
        <n v="25500"/>
        <n v="25575"/>
        <n v="25593.75"/>
        <n v="25600"/>
        <n v="25918.75"/>
        <n v="25987.5"/>
        <n v="26000"/>
        <n v="26250"/>
        <n v="26325"/>
        <n v="26482.5"/>
        <n v="26600"/>
        <n v="26650"/>
        <n v="26718.75"/>
        <n v="26812.5"/>
        <n v="27000"/>
        <n v="27056.25"/>
        <n v="27125"/>
        <n v="27187.5"/>
        <n v="27225"/>
        <n v="27300"/>
        <n v="27750"/>
        <n v="27787.5"/>
        <n v="28050"/>
        <n v="28125"/>
        <n v="28500"/>
        <n v="28600"/>
        <n v="28875"/>
        <n v="29025"/>
        <n v="29062.5"/>
        <n v="29250"/>
        <n v="29750"/>
        <n v="29837.5"/>
        <n v="30000"/>
        <n v="30500"/>
        <n v="30625"/>
        <n v="30937.5"/>
        <n v="31200"/>
        <n v="31250"/>
        <n v="31443.75"/>
        <n v="32175"/>
        <n v="32300"/>
        <n v="32375"/>
        <n v="32400"/>
        <n v="32812.5"/>
        <n v="32906.25"/>
        <n v="33637.5"/>
        <n v="33862.5"/>
        <n v="34125"/>
        <n v="36000"/>
        <n v="36600"/>
        <n v="37125"/>
        <n v="37375"/>
        <n v="37500"/>
        <n v="38250"/>
        <n v="39000"/>
      </sharedItems>
    </cacheField>
    <cacheField name="Operating Margin" numFmtId="0">
      <sharedItems containsSemiMixedTypes="0" containsString="0" containsNumber="1" minValue="0.1" maxValue="0.8" count="66">
        <n v="0.1"/>
        <n v="0.12"/>
        <n v="0.15"/>
        <n v="0.17"/>
        <n v="0.18"/>
        <n v="0.19"/>
        <n v="0.2"/>
        <n v="0.21"/>
        <n v="0.22"/>
        <n v="0.23"/>
        <n v="0.24"/>
        <n v="0.25"/>
        <n v="0.26"/>
        <n v="0.27"/>
        <n v="0.28"/>
        <n v="0.29"/>
        <n v="0.3"/>
        <n v="0.31"/>
        <n v="0.32"/>
        <n v="0.33"/>
        <n v="0.34"/>
        <n v="0.35"/>
        <n v="0.36"/>
        <n v="0.37"/>
        <n v="0.38"/>
        <n v="0.39"/>
        <n v="0.4"/>
        <n v="0.41"/>
        <n v="0.42"/>
        <n v="0.43"/>
        <n v="0.44"/>
        <n v="0.45"/>
        <n v="0.46"/>
        <n v="0.47"/>
        <n v="0.48"/>
        <n v="0.49"/>
        <n v="0.5"/>
        <n v="0.51"/>
        <n v="0.52"/>
        <n v="0.53"/>
        <n v="0.54"/>
        <n v="0.55"/>
        <n v="0.56"/>
        <n v="0.57"/>
        <n v="0.58"/>
        <n v="0.59"/>
        <n v="0.6"/>
        <n v="0.61"/>
        <n v="0.62"/>
        <n v="0.63"/>
        <n v="0.64"/>
        <n v="0.65"/>
        <n v="0.66"/>
        <n v="0.67"/>
        <n v="0.68"/>
        <n v="0.69"/>
        <n v="0.7"/>
        <n v="0.71"/>
        <n v="0.72"/>
        <n v="0.73"/>
        <n v="0.74"/>
        <n v="0.75"/>
        <n v="0.76"/>
        <n v="0.77"/>
        <n v="0.79"/>
        <n v="0.8"/>
      </sharedItems>
    </cacheField>
    <cacheField name="Sales Method" numFmtId="0">
      <sharedItems count="3">
        <s v="In-store"/>
        <s v="Online"/>
        <s v="Outlet"/>
      </sharedItems>
    </cacheField>
    <cacheField name="Men/Woman" numFmtId="0">
      <sharedItems count="2">
        <s v="Men"/>
        <s v="Women"/>
      </sharedItems>
    </cacheField>
    <cacheField name="Product category" numFmtId="0">
      <sharedItems count="3">
        <s v="Apparel"/>
        <s v="Athletic Footwear"/>
        <s v="Street Footwear"/>
      </sharedItems>
    </cacheField>
    <cacheField name="Quarters" numFmtId="0" databaseField="0">
      <fieldGroup base="2">
        <rangePr groupBy="quarters" startDate="2020-01-01T00:00:00" endDate="2022-01-01T00:00:00"/>
        <groupItems count="6">
          <s v="&lt;01/01/2020"/>
          <s v="Q1"/>
          <s v="Q2"/>
          <s v="Q3"/>
          <s v="Q4"/>
          <s v="&gt;01/01/2022"/>
        </groupItems>
      </fieldGroup>
    </cacheField>
    <cacheField name="Years" numFmtId="0" databaseField="0">
      <fieldGroup base="2">
        <rangePr groupBy="years" startDate="2020-01-01T00:00:00" endDate="2022-01-01T00:00:00"/>
        <groupItems count="4">
          <s v="&lt;01/01/2020"/>
          <s v="2020"/>
          <s v="2021"/>
          <s v="&gt;01/01/2022"/>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9648">
  <r>
    <x v="1"/>
    <x v="1"/>
    <x v="0"/>
    <x v="1"/>
    <x v="31"/>
    <x v="36"/>
    <x v="2"/>
    <x v="43"/>
    <x v="357"/>
    <x v="3040"/>
    <x v="5543"/>
    <x v="36"/>
    <x v="0"/>
  </r>
  <r>
    <x v="1"/>
    <x v="1"/>
    <x v="0"/>
    <x v="1"/>
    <x v="37"/>
    <x v="41"/>
    <x v="3"/>
    <x v="68"/>
    <x v="231"/>
    <x v="2850"/>
    <x v="4740"/>
    <x v="16"/>
    <x v="2"/>
  </r>
  <r>
    <x v="1"/>
    <x v="1"/>
    <x v="0"/>
    <x v="1"/>
    <x v="31"/>
    <x v="36"/>
    <x v="2"/>
    <x v="40"/>
    <x v="278"/>
    <x v="2729"/>
    <x v="5158"/>
    <x v="47"/>
    <x v="1"/>
  </r>
  <r>
    <x v="1"/>
    <x v="1"/>
    <x v="0"/>
    <x v="1"/>
    <x v="37"/>
    <x v="41"/>
    <x v="3"/>
    <x v="61"/>
    <x v="68"/>
    <x v="1362"/>
    <x v="2584"/>
    <x v="29"/>
    <x v="1"/>
  </r>
  <r>
    <x v="1"/>
    <x v="1"/>
    <x v="0"/>
    <x v="1"/>
    <x v="31"/>
    <x v="36"/>
    <x v="2"/>
    <x v="27"/>
    <x v="296"/>
    <x v="2566"/>
    <x v="4862"/>
    <x v="38"/>
    <x v="2"/>
  </r>
  <r>
    <x v="1"/>
    <x v="1"/>
    <x v="0"/>
    <x v="1"/>
    <x v="37"/>
    <x v="41"/>
    <x v="3"/>
    <x v="46"/>
    <x v="68"/>
    <x v="1055"/>
    <x v="1376"/>
    <x v="18"/>
    <x v="2"/>
  </r>
  <r>
    <x v="1"/>
    <x v="1"/>
    <x v="1"/>
    <x v="1"/>
    <x v="31"/>
    <x v="36"/>
    <x v="1"/>
    <x v="43"/>
    <x v="347"/>
    <x v="3008"/>
    <x v="5345"/>
    <x v="16"/>
    <x v="0"/>
  </r>
  <r>
    <x v="5"/>
    <x v="0"/>
    <x v="1"/>
    <x v="1"/>
    <x v="37"/>
    <x v="41"/>
    <x v="2"/>
    <x v="28"/>
    <x v="307"/>
    <x v="2727"/>
    <x v="4768"/>
    <x v="26"/>
    <x v="2"/>
  </r>
  <r>
    <x v="1"/>
    <x v="1"/>
    <x v="1"/>
    <x v="1"/>
    <x v="31"/>
    <x v="36"/>
    <x v="1"/>
    <x v="40"/>
    <x v="220"/>
    <x v="2487"/>
    <x v="4431"/>
    <x v="28"/>
    <x v="1"/>
  </r>
  <r>
    <x v="5"/>
    <x v="0"/>
    <x v="1"/>
    <x v="1"/>
    <x v="37"/>
    <x v="41"/>
    <x v="2"/>
    <x v="25"/>
    <x v="102"/>
    <x v="929"/>
    <x v="2094"/>
    <x v="37"/>
    <x v="1"/>
  </r>
  <r>
    <x v="1"/>
    <x v="1"/>
    <x v="1"/>
    <x v="1"/>
    <x v="31"/>
    <x v="36"/>
    <x v="1"/>
    <x v="29"/>
    <x v="269"/>
    <x v="2412"/>
    <x v="3937"/>
    <x v="21"/>
    <x v="2"/>
  </r>
  <r>
    <x v="5"/>
    <x v="0"/>
    <x v="1"/>
    <x v="1"/>
    <x v="37"/>
    <x v="41"/>
    <x v="2"/>
    <x v="20"/>
    <x v="137"/>
    <x v="1021"/>
    <x v="1864"/>
    <x v="28"/>
    <x v="2"/>
  </r>
  <r>
    <x v="1"/>
    <x v="1"/>
    <x v="2"/>
    <x v="1"/>
    <x v="31"/>
    <x v="36"/>
    <x v="5"/>
    <x v="33"/>
    <x v="347"/>
    <x v="2966"/>
    <x v="5320"/>
    <x v="21"/>
    <x v="0"/>
  </r>
  <r>
    <x v="5"/>
    <x v="0"/>
    <x v="2"/>
    <x v="1"/>
    <x v="37"/>
    <x v="41"/>
    <x v="1"/>
    <x v="38"/>
    <x v="307"/>
    <x v="2848"/>
    <x v="4400"/>
    <x v="11"/>
    <x v="2"/>
  </r>
  <r>
    <x v="1"/>
    <x v="1"/>
    <x v="2"/>
    <x v="1"/>
    <x v="31"/>
    <x v="36"/>
    <x v="5"/>
    <x v="29"/>
    <x v="212"/>
    <x v="2064"/>
    <x v="3991"/>
    <x v="32"/>
    <x v="1"/>
  </r>
  <r>
    <x v="5"/>
    <x v="0"/>
    <x v="2"/>
    <x v="1"/>
    <x v="37"/>
    <x v="41"/>
    <x v="1"/>
    <x v="37"/>
    <x v="98"/>
    <x v="1241"/>
    <x v="2001"/>
    <x v="23"/>
    <x v="1"/>
  </r>
  <r>
    <x v="1"/>
    <x v="1"/>
    <x v="2"/>
    <x v="1"/>
    <x v="31"/>
    <x v="36"/>
    <x v="5"/>
    <x v="25"/>
    <x v="285"/>
    <x v="2378"/>
    <x v="3994"/>
    <x v="23"/>
    <x v="2"/>
  </r>
  <r>
    <x v="5"/>
    <x v="0"/>
    <x v="2"/>
    <x v="1"/>
    <x v="37"/>
    <x v="41"/>
    <x v="1"/>
    <x v="28"/>
    <x v="115"/>
    <x v="1141"/>
    <x v="1454"/>
    <x v="17"/>
    <x v="2"/>
  </r>
  <r>
    <x v="1"/>
    <x v="1"/>
    <x v="3"/>
    <x v="1"/>
    <x v="31"/>
    <x v="36"/>
    <x v="4"/>
    <x v="38"/>
    <x v="338"/>
    <x v="2957"/>
    <x v="5306"/>
    <x v="21"/>
    <x v="0"/>
  </r>
  <r>
    <x v="5"/>
    <x v="0"/>
    <x v="3"/>
    <x v="1"/>
    <x v="37"/>
    <x v="41"/>
    <x v="5"/>
    <x v="38"/>
    <x v="307"/>
    <x v="2848"/>
    <x v="5036"/>
    <x v="26"/>
    <x v="2"/>
  </r>
  <r>
    <x v="1"/>
    <x v="1"/>
    <x v="3"/>
    <x v="1"/>
    <x v="31"/>
    <x v="36"/>
    <x v="4"/>
    <x v="34"/>
    <x v="210"/>
    <x v="2228"/>
    <x v="4251"/>
    <x v="32"/>
    <x v="1"/>
  </r>
  <r>
    <x v="5"/>
    <x v="0"/>
    <x v="3"/>
    <x v="1"/>
    <x v="37"/>
    <x v="41"/>
    <x v="5"/>
    <x v="34"/>
    <x v="98"/>
    <x v="1154"/>
    <x v="2738"/>
    <x v="40"/>
    <x v="1"/>
  </r>
  <r>
    <x v="1"/>
    <x v="1"/>
    <x v="3"/>
    <x v="1"/>
    <x v="31"/>
    <x v="36"/>
    <x v="4"/>
    <x v="29"/>
    <x v="237"/>
    <x v="2226"/>
    <x v="3752"/>
    <x v="23"/>
    <x v="2"/>
  </r>
  <r>
    <x v="5"/>
    <x v="0"/>
    <x v="3"/>
    <x v="1"/>
    <x v="37"/>
    <x v="41"/>
    <x v="5"/>
    <x v="29"/>
    <x v="120"/>
    <x v="1219"/>
    <x v="2521"/>
    <x v="33"/>
    <x v="2"/>
  </r>
  <r>
    <x v="1"/>
    <x v="1"/>
    <x v="4"/>
    <x v="1"/>
    <x v="31"/>
    <x v="36"/>
    <x v="0"/>
    <x v="53"/>
    <x v="341"/>
    <x v="3020"/>
    <x v="5372"/>
    <x v="16"/>
    <x v="0"/>
  </r>
  <r>
    <x v="5"/>
    <x v="0"/>
    <x v="4"/>
    <x v="1"/>
    <x v="37"/>
    <x v="41"/>
    <x v="4"/>
    <x v="38"/>
    <x v="254"/>
    <x v="2594"/>
    <x v="4282"/>
    <x v="21"/>
    <x v="2"/>
  </r>
  <r>
    <x v="1"/>
    <x v="1"/>
    <x v="4"/>
    <x v="1"/>
    <x v="31"/>
    <x v="36"/>
    <x v="0"/>
    <x v="48"/>
    <x v="200"/>
    <x v="2545"/>
    <x v="4442"/>
    <x v="26"/>
    <x v="1"/>
  </r>
  <r>
    <x v="5"/>
    <x v="0"/>
    <x v="4"/>
    <x v="1"/>
    <x v="37"/>
    <x v="41"/>
    <x v="4"/>
    <x v="36"/>
    <x v="72"/>
    <x v="887"/>
    <x v="1956"/>
    <x v="36"/>
    <x v="1"/>
  </r>
  <r>
    <x v="1"/>
    <x v="1"/>
    <x v="4"/>
    <x v="1"/>
    <x v="31"/>
    <x v="36"/>
    <x v="0"/>
    <x v="36"/>
    <x v="258"/>
    <x v="2576"/>
    <x v="4337"/>
    <x v="23"/>
    <x v="2"/>
  </r>
  <r>
    <x v="5"/>
    <x v="0"/>
    <x v="4"/>
    <x v="1"/>
    <x v="37"/>
    <x v="41"/>
    <x v="4"/>
    <x v="27"/>
    <x v="74"/>
    <x v="695"/>
    <x v="1186"/>
    <x v="27"/>
    <x v="2"/>
  </r>
  <r>
    <x v="1"/>
    <x v="1"/>
    <x v="5"/>
    <x v="1"/>
    <x v="31"/>
    <x v="36"/>
    <x v="3"/>
    <x v="43"/>
    <x v="347"/>
    <x v="3008"/>
    <x v="5282"/>
    <x v="11"/>
    <x v="0"/>
  </r>
  <r>
    <x v="5"/>
    <x v="0"/>
    <x v="5"/>
    <x v="4"/>
    <x v="27"/>
    <x v="27"/>
    <x v="0"/>
    <x v="43"/>
    <x v="212"/>
    <x v="2513"/>
    <x v="4877"/>
    <x v="41"/>
    <x v="2"/>
  </r>
  <r>
    <x v="1"/>
    <x v="1"/>
    <x v="5"/>
    <x v="1"/>
    <x v="31"/>
    <x v="36"/>
    <x v="3"/>
    <x v="39"/>
    <x v="220"/>
    <x v="2461"/>
    <x v="4148"/>
    <x v="23"/>
    <x v="1"/>
  </r>
  <r>
    <x v="5"/>
    <x v="0"/>
    <x v="5"/>
    <x v="4"/>
    <x v="27"/>
    <x v="27"/>
    <x v="0"/>
    <x v="40"/>
    <x v="58"/>
    <x v="762"/>
    <x v="2268"/>
    <x v="51"/>
    <x v="1"/>
  </r>
  <r>
    <x v="1"/>
    <x v="1"/>
    <x v="5"/>
    <x v="1"/>
    <x v="31"/>
    <x v="36"/>
    <x v="3"/>
    <x v="31"/>
    <x v="275"/>
    <x v="2516"/>
    <x v="3920"/>
    <x v="18"/>
    <x v="2"/>
  </r>
  <r>
    <x v="5"/>
    <x v="0"/>
    <x v="5"/>
    <x v="4"/>
    <x v="27"/>
    <x v="27"/>
    <x v="0"/>
    <x v="30"/>
    <x v="66"/>
    <x v="659"/>
    <x v="1727"/>
    <x v="43"/>
    <x v="2"/>
  </r>
  <r>
    <x v="1"/>
    <x v="1"/>
    <x v="6"/>
    <x v="1"/>
    <x v="31"/>
    <x v="36"/>
    <x v="2"/>
    <x v="43"/>
    <x v="359"/>
    <x v="3048"/>
    <x v="5548"/>
    <x v="36"/>
    <x v="0"/>
  </r>
  <r>
    <x v="5"/>
    <x v="0"/>
    <x v="6"/>
    <x v="4"/>
    <x v="27"/>
    <x v="27"/>
    <x v="3"/>
    <x v="38"/>
    <x v="309"/>
    <x v="2855"/>
    <x v="4063"/>
    <x v="6"/>
    <x v="2"/>
  </r>
  <r>
    <x v="1"/>
    <x v="1"/>
    <x v="6"/>
    <x v="1"/>
    <x v="31"/>
    <x v="36"/>
    <x v="2"/>
    <x v="39"/>
    <x v="263"/>
    <x v="2658"/>
    <x v="5107"/>
    <x v="48"/>
    <x v="1"/>
  </r>
  <r>
    <x v="5"/>
    <x v="0"/>
    <x v="6"/>
    <x v="4"/>
    <x v="27"/>
    <x v="27"/>
    <x v="3"/>
    <x v="34"/>
    <x v="108"/>
    <x v="1266"/>
    <x v="1598"/>
    <x v="16"/>
    <x v="1"/>
  </r>
  <r>
    <x v="1"/>
    <x v="1"/>
    <x v="6"/>
    <x v="1"/>
    <x v="31"/>
    <x v="36"/>
    <x v="2"/>
    <x v="26"/>
    <x v="297"/>
    <x v="2541"/>
    <x v="4838"/>
    <x v="38"/>
    <x v="2"/>
  </r>
  <r>
    <x v="5"/>
    <x v="0"/>
    <x v="6"/>
    <x v="4"/>
    <x v="27"/>
    <x v="27"/>
    <x v="3"/>
    <x v="29"/>
    <x v="144"/>
    <x v="1435"/>
    <x v="1406"/>
    <x v="10"/>
    <x v="2"/>
  </r>
  <r>
    <x v="1"/>
    <x v="1"/>
    <x v="7"/>
    <x v="1"/>
    <x v="31"/>
    <x v="36"/>
    <x v="1"/>
    <x v="43"/>
    <x v="341"/>
    <x v="2987"/>
    <x v="5309"/>
    <x v="16"/>
    <x v="2"/>
  </r>
  <r>
    <x v="5"/>
    <x v="0"/>
    <x v="7"/>
    <x v="4"/>
    <x v="27"/>
    <x v="27"/>
    <x v="2"/>
    <x v="28"/>
    <x v="313"/>
    <x v="2811"/>
    <x v="4948"/>
    <x v="26"/>
    <x v="2"/>
  </r>
  <r>
    <x v="1"/>
    <x v="1"/>
    <x v="7"/>
    <x v="1"/>
    <x v="31"/>
    <x v="36"/>
    <x v="1"/>
    <x v="39"/>
    <x v="221"/>
    <x v="2470"/>
    <x v="4486"/>
    <x v="30"/>
    <x v="1"/>
  </r>
  <r>
    <x v="5"/>
    <x v="0"/>
    <x v="7"/>
    <x v="4"/>
    <x v="27"/>
    <x v="27"/>
    <x v="2"/>
    <x v="27"/>
    <x v="137"/>
    <x v="1295"/>
    <x v="2839"/>
    <x v="36"/>
    <x v="1"/>
  </r>
  <r>
    <x v="1"/>
    <x v="1"/>
    <x v="7"/>
    <x v="1"/>
    <x v="31"/>
    <x v="36"/>
    <x v="1"/>
    <x v="32"/>
    <x v="265"/>
    <x v="2495"/>
    <x v="3952"/>
    <x v="19"/>
    <x v="2"/>
  </r>
  <r>
    <x v="5"/>
    <x v="0"/>
    <x v="7"/>
    <x v="4"/>
    <x v="27"/>
    <x v="27"/>
    <x v="2"/>
    <x v="20"/>
    <x v="150"/>
    <x v="1127"/>
    <x v="2109"/>
    <x v="29"/>
    <x v="2"/>
  </r>
  <r>
    <x v="5"/>
    <x v="0"/>
    <x v="8"/>
    <x v="4"/>
    <x v="27"/>
    <x v="27"/>
    <x v="1"/>
    <x v="38"/>
    <x v="304"/>
    <x v="2827"/>
    <x v="4306"/>
    <x v="11"/>
    <x v="2"/>
  </r>
  <r>
    <x v="5"/>
    <x v="0"/>
    <x v="8"/>
    <x v="4"/>
    <x v="27"/>
    <x v="27"/>
    <x v="1"/>
    <x v="36"/>
    <x v="108"/>
    <x v="1323"/>
    <x v="2348"/>
    <x v="26"/>
    <x v="1"/>
  </r>
  <r>
    <x v="5"/>
    <x v="0"/>
    <x v="8"/>
    <x v="4"/>
    <x v="27"/>
    <x v="27"/>
    <x v="1"/>
    <x v="28"/>
    <x v="125"/>
    <x v="1225"/>
    <x v="1596"/>
    <x v="17"/>
    <x v="2"/>
  </r>
  <r>
    <x v="5"/>
    <x v="0"/>
    <x v="9"/>
    <x v="4"/>
    <x v="27"/>
    <x v="27"/>
    <x v="5"/>
    <x v="38"/>
    <x v="304"/>
    <x v="2827"/>
    <x v="4978"/>
    <x v="26"/>
    <x v="2"/>
  </r>
  <r>
    <x v="5"/>
    <x v="0"/>
    <x v="9"/>
    <x v="4"/>
    <x v="27"/>
    <x v="27"/>
    <x v="5"/>
    <x v="34"/>
    <x v="100"/>
    <x v="1177"/>
    <x v="2733"/>
    <x v="39"/>
    <x v="1"/>
  </r>
  <r>
    <x v="5"/>
    <x v="0"/>
    <x v="9"/>
    <x v="4"/>
    <x v="27"/>
    <x v="27"/>
    <x v="5"/>
    <x v="24"/>
    <x v="120"/>
    <x v="1040"/>
    <x v="1952"/>
    <x v="29"/>
    <x v="2"/>
  </r>
  <r>
    <x v="5"/>
    <x v="0"/>
    <x v="10"/>
    <x v="4"/>
    <x v="27"/>
    <x v="27"/>
    <x v="4"/>
    <x v="38"/>
    <x v="231"/>
    <x v="2506"/>
    <x v="4102"/>
    <x v="21"/>
    <x v="2"/>
  </r>
  <r>
    <x v="5"/>
    <x v="0"/>
    <x v="10"/>
    <x v="4"/>
    <x v="27"/>
    <x v="27"/>
    <x v="4"/>
    <x v="37"/>
    <x v="61"/>
    <x v="753"/>
    <x v="1491"/>
    <x v="32"/>
    <x v="1"/>
  </r>
  <r>
    <x v="5"/>
    <x v="0"/>
    <x v="10"/>
    <x v="4"/>
    <x v="27"/>
    <x v="27"/>
    <x v="4"/>
    <x v="23"/>
    <x v="70"/>
    <x v="542"/>
    <x v="884"/>
    <x v="27"/>
    <x v="2"/>
  </r>
  <r>
    <x v="5"/>
    <x v="0"/>
    <x v="11"/>
    <x v="4"/>
    <x v="27"/>
    <x v="27"/>
    <x v="0"/>
    <x v="43"/>
    <x v="174"/>
    <x v="2206"/>
    <x v="4563"/>
    <x v="41"/>
    <x v="2"/>
  </r>
  <r>
    <x v="5"/>
    <x v="0"/>
    <x v="11"/>
    <x v="4"/>
    <x v="27"/>
    <x v="27"/>
    <x v="0"/>
    <x v="39"/>
    <x v="41"/>
    <x v="496"/>
    <x v="1712"/>
    <x v="56"/>
    <x v="1"/>
  </r>
  <r>
    <x v="5"/>
    <x v="0"/>
    <x v="11"/>
    <x v="4"/>
    <x v="27"/>
    <x v="27"/>
    <x v="0"/>
    <x v="30"/>
    <x v="58"/>
    <x v="553"/>
    <x v="1603"/>
    <x v="47"/>
    <x v="2"/>
  </r>
  <r>
    <x v="5"/>
    <x v="0"/>
    <x v="12"/>
    <x v="4"/>
    <x v="27"/>
    <x v="27"/>
    <x v="3"/>
    <x v="38"/>
    <x v="300"/>
    <x v="2805"/>
    <x v="3656"/>
    <x v="6"/>
    <x v="2"/>
  </r>
  <r>
    <x v="5"/>
    <x v="0"/>
    <x v="12"/>
    <x v="4"/>
    <x v="27"/>
    <x v="27"/>
    <x v="3"/>
    <x v="34"/>
    <x v="97"/>
    <x v="1147"/>
    <x v="1645"/>
    <x v="20"/>
    <x v="1"/>
  </r>
  <r>
    <x v="5"/>
    <x v="0"/>
    <x v="12"/>
    <x v="4"/>
    <x v="27"/>
    <x v="27"/>
    <x v="3"/>
    <x v="24"/>
    <x v="120"/>
    <x v="1040"/>
    <x v="817"/>
    <x v="9"/>
    <x v="2"/>
  </r>
  <r>
    <x v="5"/>
    <x v="0"/>
    <x v="13"/>
    <x v="4"/>
    <x v="27"/>
    <x v="27"/>
    <x v="2"/>
    <x v="38"/>
    <x v="315"/>
    <x v="2884"/>
    <x v="5169"/>
    <x v="26"/>
    <x v="2"/>
  </r>
  <r>
    <x v="5"/>
    <x v="0"/>
    <x v="13"/>
    <x v="4"/>
    <x v="27"/>
    <x v="27"/>
    <x v="2"/>
    <x v="36"/>
    <x v="138"/>
    <x v="1648"/>
    <x v="3783"/>
    <x v="41"/>
    <x v="1"/>
  </r>
  <r>
    <x v="5"/>
    <x v="0"/>
    <x v="13"/>
    <x v="4"/>
    <x v="27"/>
    <x v="27"/>
    <x v="2"/>
    <x v="24"/>
    <x v="159"/>
    <x v="1361"/>
    <x v="2692"/>
    <x v="31"/>
    <x v="2"/>
  </r>
  <r>
    <x v="5"/>
    <x v="0"/>
    <x v="14"/>
    <x v="4"/>
    <x v="27"/>
    <x v="27"/>
    <x v="1"/>
    <x v="48"/>
    <x v="300"/>
    <x v="2862"/>
    <x v="4563"/>
    <x v="11"/>
    <x v="2"/>
  </r>
  <r>
    <x v="5"/>
    <x v="0"/>
    <x v="14"/>
    <x v="4"/>
    <x v="27"/>
    <x v="27"/>
    <x v="1"/>
    <x v="43"/>
    <x v="101"/>
    <x v="1441"/>
    <x v="2557"/>
    <x v="26"/>
    <x v="1"/>
  </r>
  <r>
    <x v="5"/>
    <x v="0"/>
    <x v="14"/>
    <x v="4"/>
    <x v="27"/>
    <x v="27"/>
    <x v="1"/>
    <x v="35"/>
    <x v="104"/>
    <x v="1258"/>
    <x v="1703"/>
    <x v="18"/>
    <x v="2"/>
  </r>
  <r>
    <x v="5"/>
    <x v="0"/>
    <x v="15"/>
    <x v="4"/>
    <x v="27"/>
    <x v="27"/>
    <x v="5"/>
    <x v="48"/>
    <x v="300"/>
    <x v="2862"/>
    <x v="5099"/>
    <x v="26"/>
    <x v="2"/>
  </r>
  <r>
    <x v="5"/>
    <x v="0"/>
    <x v="15"/>
    <x v="4"/>
    <x v="27"/>
    <x v="27"/>
    <x v="5"/>
    <x v="45"/>
    <x v="86"/>
    <x v="1300"/>
    <x v="3029"/>
    <x v="39"/>
    <x v="1"/>
  </r>
  <r>
    <x v="5"/>
    <x v="0"/>
    <x v="15"/>
    <x v="4"/>
    <x v="27"/>
    <x v="27"/>
    <x v="5"/>
    <x v="36"/>
    <x v="108"/>
    <x v="1323"/>
    <x v="2734"/>
    <x v="33"/>
    <x v="2"/>
  </r>
  <r>
    <x v="5"/>
    <x v="0"/>
    <x v="16"/>
    <x v="4"/>
    <x v="27"/>
    <x v="27"/>
    <x v="4"/>
    <x v="48"/>
    <x v="254"/>
    <x v="2757"/>
    <x v="4637"/>
    <x v="21"/>
    <x v="2"/>
  </r>
  <r>
    <x v="5"/>
    <x v="0"/>
    <x v="16"/>
    <x v="4"/>
    <x v="27"/>
    <x v="27"/>
    <x v="4"/>
    <x v="43"/>
    <x v="69"/>
    <x v="1005"/>
    <x v="2074"/>
    <x v="33"/>
    <x v="1"/>
  </r>
  <r>
    <x v="5"/>
    <x v="0"/>
    <x v="16"/>
    <x v="4"/>
    <x v="27"/>
    <x v="27"/>
    <x v="4"/>
    <x v="34"/>
    <x v="76"/>
    <x v="900"/>
    <x v="1581"/>
    <x v="27"/>
    <x v="2"/>
  </r>
  <r>
    <x v="5"/>
    <x v="0"/>
    <x v="17"/>
    <x v="4"/>
    <x v="27"/>
    <x v="27"/>
    <x v="0"/>
    <x v="53"/>
    <x v="152"/>
    <x v="2282"/>
    <x v="4637"/>
    <x v="41"/>
    <x v="2"/>
  </r>
  <r>
    <x v="5"/>
    <x v="0"/>
    <x v="17"/>
    <x v="4"/>
    <x v="27"/>
    <x v="27"/>
    <x v="0"/>
    <x v="48"/>
    <x v="36"/>
    <x v="552"/>
    <x v="1885"/>
    <x v="56"/>
    <x v="1"/>
  </r>
  <r>
    <x v="5"/>
    <x v="0"/>
    <x v="17"/>
    <x v="4"/>
    <x v="27"/>
    <x v="27"/>
    <x v="0"/>
    <x v="37"/>
    <x v="49"/>
    <x v="569"/>
    <x v="1664"/>
    <x v="48"/>
    <x v="2"/>
  </r>
  <r>
    <x v="5"/>
    <x v="0"/>
    <x v="18"/>
    <x v="4"/>
    <x v="27"/>
    <x v="27"/>
    <x v="3"/>
    <x v="48"/>
    <x v="294"/>
    <x v="2850"/>
    <x v="3985"/>
    <x v="6"/>
    <x v="2"/>
  </r>
  <r>
    <x v="5"/>
    <x v="0"/>
    <x v="18"/>
    <x v="4"/>
    <x v="27"/>
    <x v="27"/>
    <x v="3"/>
    <x v="47"/>
    <x v="77"/>
    <x v="1226"/>
    <x v="1780"/>
    <x v="20"/>
    <x v="1"/>
  </r>
  <r>
    <x v="5"/>
    <x v="0"/>
    <x v="18"/>
    <x v="4"/>
    <x v="27"/>
    <x v="27"/>
    <x v="3"/>
    <x v="32"/>
    <x v="104"/>
    <x v="1163"/>
    <x v="1191"/>
    <x v="12"/>
    <x v="2"/>
  </r>
  <r>
    <x v="5"/>
    <x v="0"/>
    <x v="19"/>
    <x v="4"/>
    <x v="27"/>
    <x v="27"/>
    <x v="2"/>
    <x v="53"/>
    <x v="315"/>
    <x v="2933"/>
    <x v="5303"/>
    <x v="26"/>
    <x v="2"/>
  </r>
  <r>
    <x v="5"/>
    <x v="0"/>
    <x v="19"/>
    <x v="4"/>
    <x v="27"/>
    <x v="27"/>
    <x v="2"/>
    <x v="51"/>
    <x v="123"/>
    <x v="1939"/>
    <x v="4042"/>
    <x v="37"/>
    <x v="1"/>
  </r>
  <r>
    <x v="5"/>
    <x v="0"/>
    <x v="19"/>
    <x v="4"/>
    <x v="27"/>
    <x v="27"/>
    <x v="2"/>
    <x v="34"/>
    <x v="149"/>
    <x v="1678"/>
    <x v="3104"/>
    <x v="28"/>
    <x v="2"/>
  </r>
  <r>
    <x v="1"/>
    <x v="1"/>
    <x v="20"/>
    <x v="1"/>
    <x v="31"/>
    <x v="36"/>
    <x v="5"/>
    <x v="33"/>
    <x v="345"/>
    <x v="2956"/>
    <x v="5305"/>
    <x v="21"/>
    <x v="2"/>
  </r>
  <r>
    <x v="5"/>
    <x v="0"/>
    <x v="20"/>
    <x v="4"/>
    <x v="27"/>
    <x v="27"/>
    <x v="1"/>
    <x v="58"/>
    <x v="285"/>
    <x v="2867"/>
    <x v="4615"/>
    <x v="11"/>
    <x v="2"/>
  </r>
  <r>
    <x v="1"/>
    <x v="1"/>
    <x v="20"/>
    <x v="1"/>
    <x v="31"/>
    <x v="36"/>
    <x v="5"/>
    <x v="29"/>
    <x v="232"/>
    <x v="2197"/>
    <x v="4256"/>
    <x v="33"/>
    <x v="1"/>
  </r>
  <r>
    <x v="5"/>
    <x v="0"/>
    <x v="20"/>
    <x v="4"/>
    <x v="27"/>
    <x v="27"/>
    <x v="1"/>
    <x v="55"/>
    <x v="84"/>
    <x v="1522"/>
    <x v="2564"/>
    <x v="24"/>
    <x v="1"/>
  </r>
  <r>
    <x v="1"/>
    <x v="1"/>
    <x v="20"/>
    <x v="1"/>
    <x v="31"/>
    <x v="36"/>
    <x v="5"/>
    <x v="25"/>
    <x v="271"/>
    <x v="2258"/>
    <x v="3869"/>
    <x v="24"/>
    <x v="2"/>
  </r>
  <r>
    <x v="5"/>
    <x v="0"/>
    <x v="20"/>
    <x v="4"/>
    <x v="27"/>
    <x v="27"/>
    <x v="1"/>
    <x v="39"/>
    <x v="97"/>
    <x v="1284"/>
    <x v="1553"/>
    <x v="15"/>
    <x v="2"/>
  </r>
  <r>
    <x v="1"/>
    <x v="1"/>
    <x v="21"/>
    <x v="1"/>
    <x v="31"/>
    <x v="36"/>
    <x v="4"/>
    <x v="38"/>
    <x v="337"/>
    <x v="2952"/>
    <x v="5296"/>
    <x v="21"/>
    <x v="2"/>
  </r>
  <r>
    <x v="5"/>
    <x v="0"/>
    <x v="21"/>
    <x v="4"/>
    <x v="27"/>
    <x v="27"/>
    <x v="5"/>
    <x v="58"/>
    <x v="300"/>
    <x v="2890"/>
    <x v="5195"/>
    <x v="26"/>
    <x v="2"/>
  </r>
  <r>
    <x v="1"/>
    <x v="1"/>
    <x v="21"/>
    <x v="1"/>
    <x v="31"/>
    <x v="36"/>
    <x v="4"/>
    <x v="37"/>
    <x v="179"/>
    <x v="2073"/>
    <x v="4161"/>
    <x v="35"/>
    <x v="1"/>
  </r>
  <r>
    <x v="5"/>
    <x v="0"/>
    <x v="21"/>
    <x v="4"/>
    <x v="27"/>
    <x v="27"/>
    <x v="5"/>
    <x v="54"/>
    <x v="101"/>
    <x v="1740"/>
    <x v="3842"/>
    <x v="39"/>
    <x v="1"/>
  </r>
  <r>
    <x v="1"/>
    <x v="1"/>
    <x v="21"/>
    <x v="1"/>
    <x v="31"/>
    <x v="36"/>
    <x v="4"/>
    <x v="25"/>
    <x v="211"/>
    <x v="1868"/>
    <x v="3157"/>
    <x v="24"/>
    <x v="2"/>
  </r>
  <r>
    <x v="5"/>
    <x v="0"/>
    <x v="21"/>
    <x v="4"/>
    <x v="27"/>
    <x v="27"/>
    <x v="5"/>
    <x v="40"/>
    <x v="101"/>
    <x v="1360"/>
    <x v="2690"/>
    <x v="31"/>
    <x v="2"/>
  </r>
  <r>
    <x v="1"/>
    <x v="1"/>
    <x v="22"/>
    <x v="1"/>
    <x v="31"/>
    <x v="36"/>
    <x v="0"/>
    <x v="53"/>
    <x v="341"/>
    <x v="3020"/>
    <x v="5372"/>
    <x v="16"/>
    <x v="2"/>
  </r>
  <r>
    <x v="5"/>
    <x v="0"/>
    <x v="22"/>
    <x v="4"/>
    <x v="27"/>
    <x v="27"/>
    <x v="4"/>
    <x v="53"/>
    <x v="254"/>
    <x v="2805"/>
    <x v="4768"/>
    <x v="21"/>
    <x v="2"/>
  </r>
  <r>
    <x v="1"/>
    <x v="1"/>
    <x v="22"/>
    <x v="1"/>
    <x v="31"/>
    <x v="36"/>
    <x v="0"/>
    <x v="51"/>
    <x v="206"/>
    <x v="2646"/>
    <x v="4704"/>
    <x v="29"/>
    <x v="1"/>
  </r>
  <r>
    <x v="5"/>
    <x v="0"/>
    <x v="22"/>
    <x v="4"/>
    <x v="27"/>
    <x v="27"/>
    <x v="4"/>
    <x v="52"/>
    <x v="62"/>
    <x v="1065"/>
    <x v="2139"/>
    <x v="32"/>
    <x v="1"/>
  </r>
  <r>
    <x v="1"/>
    <x v="1"/>
    <x v="22"/>
    <x v="1"/>
    <x v="31"/>
    <x v="36"/>
    <x v="0"/>
    <x v="36"/>
    <x v="258"/>
    <x v="2576"/>
    <x v="4234"/>
    <x v="21"/>
    <x v="2"/>
  </r>
  <r>
    <x v="5"/>
    <x v="0"/>
    <x v="22"/>
    <x v="4"/>
    <x v="27"/>
    <x v="27"/>
    <x v="4"/>
    <x v="33"/>
    <x v="74"/>
    <x v="847"/>
    <x v="1468"/>
    <x v="27"/>
    <x v="2"/>
  </r>
  <r>
    <x v="1"/>
    <x v="1"/>
    <x v="23"/>
    <x v="1"/>
    <x v="31"/>
    <x v="36"/>
    <x v="3"/>
    <x v="43"/>
    <x v="347"/>
    <x v="3008"/>
    <x v="5282"/>
    <x v="11"/>
    <x v="2"/>
  </r>
  <r>
    <x v="5"/>
    <x v="0"/>
    <x v="23"/>
    <x v="4"/>
    <x v="27"/>
    <x v="27"/>
    <x v="0"/>
    <x v="58"/>
    <x v="174"/>
    <x v="2560"/>
    <x v="4924"/>
    <x v="41"/>
    <x v="2"/>
  </r>
  <r>
    <x v="1"/>
    <x v="1"/>
    <x v="23"/>
    <x v="1"/>
    <x v="31"/>
    <x v="36"/>
    <x v="3"/>
    <x v="41"/>
    <x v="246"/>
    <x v="2629"/>
    <x v="4489"/>
    <x v="24"/>
    <x v="1"/>
  </r>
  <r>
    <x v="5"/>
    <x v="0"/>
    <x v="23"/>
    <x v="4"/>
    <x v="27"/>
    <x v="27"/>
    <x v="0"/>
    <x v="56"/>
    <x v="41"/>
    <x v="758"/>
    <x v="2299"/>
    <x v="52"/>
    <x v="1"/>
  </r>
  <r>
    <x v="1"/>
    <x v="1"/>
    <x v="23"/>
    <x v="1"/>
    <x v="31"/>
    <x v="36"/>
    <x v="3"/>
    <x v="29"/>
    <x v="285"/>
    <x v="2524"/>
    <x v="3692"/>
    <x v="15"/>
    <x v="2"/>
  </r>
  <r>
    <x v="5"/>
    <x v="0"/>
    <x v="23"/>
    <x v="4"/>
    <x v="27"/>
    <x v="27"/>
    <x v="0"/>
    <x v="40"/>
    <x v="51"/>
    <x v="646"/>
    <x v="1844"/>
    <x v="47"/>
    <x v="2"/>
  </r>
  <r>
    <x v="1"/>
    <x v="1"/>
    <x v="24"/>
    <x v="1"/>
    <x v="31"/>
    <x v="36"/>
    <x v="2"/>
    <x v="43"/>
    <x v="358"/>
    <x v="3042"/>
    <x v="5544"/>
    <x v="36"/>
    <x v="2"/>
  </r>
  <r>
    <x v="5"/>
    <x v="0"/>
    <x v="24"/>
    <x v="4"/>
    <x v="27"/>
    <x v="27"/>
    <x v="3"/>
    <x v="73"/>
    <x v="285"/>
    <x v="2903"/>
    <x v="4592"/>
    <x v="6"/>
    <x v="2"/>
  </r>
  <r>
    <x v="1"/>
    <x v="1"/>
    <x v="24"/>
    <x v="1"/>
    <x v="31"/>
    <x v="36"/>
    <x v="2"/>
    <x v="39"/>
    <x v="287"/>
    <x v="2748"/>
    <x v="5188"/>
    <x v="49"/>
    <x v="1"/>
  </r>
  <r>
    <x v="5"/>
    <x v="0"/>
    <x v="24"/>
    <x v="4"/>
    <x v="27"/>
    <x v="27"/>
    <x v="3"/>
    <x v="71"/>
    <x v="78"/>
    <x v="1757"/>
    <x v="2667"/>
    <x v="20"/>
    <x v="1"/>
  </r>
  <r>
    <x v="1"/>
    <x v="1"/>
    <x v="24"/>
    <x v="1"/>
    <x v="31"/>
    <x v="36"/>
    <x v="2"/>
    <x v="33"/>
    <x v="298"/>
    <x v="2720"/>
    <x v="5037"/>
    <x v="38"/>
    <x v="2"/>
  </r>
  <r>
    <x v="5"/>
    <x v="0"/>
    <x v="24"/>
    <x v="4"/>
    <x v="27"/>
    <x v="27"/>
    <x v="3"/>
    <x v="47"/>
    <x v="103"/>
    <x v="1596"/>
    <x v="1866"/>
    <x v="13"/>
    <x v="2"/>
  </r>
  <r>
    <x v="1"/>
    <x v="1"/>
    <x v="25"/>
    <x v="1"/>
    <x v="31"/>
    <x v="36"/>
    <x v="1"/>
    <x v="43"/>
    <x v="343"/>
    <x v="2992"/>
    <x v="5316"/>
    <x v="16"/>
    <x v="2"/>
  </r>
  <r>
    <x v="5"/>
    <x v="0"/>
    <x v="25"/>
    <x v="4"/>
    <x v="27"/>
    <x v="27"/>
    <x v="2"/>
    <x v="53"/>
    <x v="315"/>
    <x v="2933"/>
    <x v="5340"/>
    <x v="31"/>
    <x v="2"/>
  </r>
  <r>
    <x v="1"/>
    <x v="1"/>
    <x v="25"/>
    <x v="1"/>
    <x v="31"/>
    <x v="36"/>
    <x v="1"/>
    <x v="41"/>
    <x v="219"/>
    <x v="2509"/>
    <x v="4516"/>
    <x v="29"/>
    <x v="1"/>
  </r>
  <r>
    <x v="5"/>
    <x v="0"/>
    <x v="25"/>
    <x v="4"/>
    <x v="27"/>
    <x v="27"/>
    <x v="2"/>
    <x v="51"/>
    <x v="128"/>
    <x v="2000"/>
    <x v="4385"/>
    <x v="44"/>
    <x v="1"/>
  </r>
  <r>
    <x v="1"/>
    <x v="1"/>
    <x v="25"/>
    <x v="1"/>
    <x v="31"/>
    <x v="36"/>
    <x v="1"/>
    <x v="28"/>
    <x v="265"/>
    <x v="2356"/>
    <x v="3898"/>
    <x v="22"/>
    <x v="2"/>
  </r>
  <r>
    <x v="5"/>
    <x v="0"/>
    <x v="25"/>
    <x v="4"/>
    <x v="27"/>
    <x v="27"/>
    <x v="2"/>
    <x v="36"/>
    <x v="149"/>
    <x v="1747"/>
    <x v="3594"/>
    <x v="34"/>
    <x v="2"/>
  </r>
  <r>
    <x v="1"/>
    <x v="1"/>
    <x v="26"/>
    <x v="1"/>
    <x v="31"/>
    <x v="36"/>
    <x v="5"/>
    <x v="33"/>
    <x v="345"/>
    <x v="2956"/>
    <x v="5305"/>
    <x v="21"/>
    <x v="2"/>
  </r>
  <r>
    <x v="5"/>
    <x v="0"/>
    <x v="26"/>
    <x v="4"/>
    <x v="27"/>
    <x v="27"/>
    <x v="1"/>
    <x v="58"/>
    <x v="300"/>
    <x v="2890"/>
    <x v="4999"/>
    <x v="16"/>
    <x v="2"/>
  </r>
  <r>
    <x v="1"/>
    <x v="1"/>
    <x v="26"/>
    <x v="1"/>
    <x v="31"/>
    <x v="36"/>
    <x v="5"/>
    <x v="32"/>
    <x v="210"/>
    <x v="2160"/>
    <x v="4279"/>
    <x v="35"/>
    <x v="1"/>
  </r>
  <r>
    <x v="5"/>
    <x v="0"/>
    <x v="26"/>
    <x v="4"/>
    <x v="27"/>
    <x v="27"/>
    <x v="1"/>
    <x v="53"/>
    <x v="86"/>
    <x v="1499"/>
    <x v="2835"/>
    <x v="29"/>
    <x v="1"/>
  </r>
  <r>
    <x v="1"/>
    <x v="1"/>
    <x v="26"/>
    <x v="1"/>
    <x v="31"/>
    <x v="36"/>
    <x v="5"/>
    <x v="20"/>
    <x v="264"/>
    <x v="1972"/>
    <x v="3554"/>
    <x v="27"/>
    <x v="2"/>
  </r>
  <r>
    <x v="5"/>
    <x v="0"/>
    <x v="26"/>
    <x v="4"/>
    <x v="27"/>
    <x v="27"/>
    <x v="1"/>
    <x v="36"/>
    <x v="101"/>
    <x v="1244"/>
    <x v="1882"/>
    <x v="21"/>
    <x v="2"/>
  </r>
  <r>
    <x v="1"/>
    <x v="1"/>
    <x v="27"/>
    <x v="1"/>
    <x v="31"/>
    <x v="36"/>
    <x v="4"/>
    <x v="38"/>
    <x v="335"/>
    <x v="2947"/>
    <x v="5285"/>
    <x v="21"/>
    <x v="2"/>
  </r>
  <r>
    <x v="5"/>
    <x v="0"/>
    <x v="27"/>
    <x v="4"/>
    <x v="27"/>
    <x v="27"/>
    <x v="5"/>
    <x v="58"/>
    <x v="300"/>
    <x v="2890"/>
    <x v="5256"/>
    <x v="31"/>
    <x v="2"/>
  </r>
  <r>
    <x v="1"/>
    <x v="1"/>
    <x v="27"/>
    <x v="1"/>
    <x v="31"/>
    <x v="36"/>
    <x v="4"/>
    <x v="36"/>
    <x v="186"/>
    <x v="2103"/>
    <x v="4248"/>
    <x v="36"/>
    <x v="1"/>
  </r>
  <r>
    <x v="5"/>
    <x v="0"/>
    <x v="27"/>
    <x v="4"/>
    <x v="27"/>
    <x v="27"/>
    <x v="5"/>
    <x v="56"/>
    <x v="97"/>
    <x v="1736"/>
    <x v="4012"/>
    <x v="43"/>
    <x v="1"/>
  </r>
  <r>
    <x v="1"/>
    <x v="1"/>
    <x v="27"/>
    <x v="1"/>
    <x v="31"/>
    <x v="36"/>
    <x v="4"/>
    <x v="24"/>
    <x v="204"/>
    <x v="1767"/>
    <x v="3123"/>
    <x v="26"/>
    <x v="2"/>
  </r>
  <r>
    <x v="5"/>
    <x v="0"/>
    <x v="27"/>
    <x v="4"/>
    <x v="27"/>
    <x v="27"/>
    <x v="5"/>
    <x v="42"/>
    <x v="112"/>
    <x v="1561"/>
    <x v="3174"/>
    <x v="33"/>
    <x v="2"/>
  </r>
  <r>
    <x v="1"/>
    <x v="1"/>
    <x v="28"/>
    <x v="1"/>
    <x v="31"/>
    <x v="36"/>
    <x v="0"/>
    <x v="53"/>
    <x v="338"/>
    <x v="3014"/>
    <x v="5351"/>
    <x v="16"/>
    <x v="2"/>
  </r>
  <r>
    <x v="5"/>
    <x v="0"/>
    <x v="28"/>
    <x v="4"/>
    <x v="27"/>
    <x v="27"/>
    <x v="4"/>
    <x v="53"/>
    <x v="254"/>
    <x v="2805"/>
    <x v="4931"/>
    <x v="26"/>
    <x v="2"/>
  </r>
  <r>
    <x v="1"/>
    <x v="1"/>
    <x v="28"/>
    <x v="1"/>
    <x v="31"/>
    <x v="36"/>
    <x v="0"/>
    <x v="52"/>
    <x v="196"/>
    <x v="2598"/>
    <x v="4617"/>
    <x v="28"/>
    <x v="1"/>
  </r>
  <r>
    <x v="5"/>
    <x v="0"/>
    <x v="28"/>
    <x v="4"/>
    <x v="27"/>
    <x v="27"/>
    <x v="4"/>
    <x v="50"/>
    <x v="74"/>
    <x v="1238"/>
    <x v="2712"/>
    <x v="36"/>
    <x v="1"/>
  </r>
  <r>
    <x v="1"/>
    <x v="1"/>
    <x v="28"/>
    <x v="1"/>
    <x v="31"/>
    <x v="36"/>
    <x v="0"/>
    <x v="36"/>
    <x v="245"/>
    <x v="2508"/>
    <x v="3902"/>
    <x v="18"/>
    <x v="2"/>
  </r>
  <r>
    <x v="5"/>
    <x v="0"/>
    <x v="28"/>
    <x v="4"/>
    <x v="27"/>
    <x v="27"/>
    <x v="4"/>
    <x v="40"/>
    <x v="87"/>
    <x v="1193"/>
    <x v="2424"/>
    <x v="32"/>
    <x v="2"/>
  </r>
  <r>
    <x v="1"/>
    <x v="1"/>
    <x v="29"/>
    <x v="1"/>
    <x v="31"/>
    <x v="36"/>
    <x v="3"/>
    <x v="43"/>
    <x v="345"/>
    <x v="2998"/>
    <x v="5260"/>
    <x v="11"/>
    <x v="2"/>
  </r>
  <r>
    <x v="5"/>
    <x v="0"/>
    <x v="29"/>
    <x v="4"/>
    <x v="27"/>
    <x v="27"/>
    <x v="0"/>
    <x v="58"/>
    <x v="174"/>
    <x v="2560"/>
    <x v="4999"/>
    <x v="46"/>
    <x v="2"/>
  </r>
  <r>
    <x v="1"/>
    <x v="1"/>
    <x v="29"/>
    <x v="1"/>
    <x v="31"/>
    <x v="36"/>
    <x v="3"/>
    <x v="38"/>
    <x v="202"/>
    <x v="2307"/>
    <x v="3757"/>
    <x v="21"/>
    <x v="1"/>
  </r>
  <r>
    <x v="5"/>
    <x v="0"/>
    <x v="29"/>
    <x v="4"/>
    <x v="27"/>
    <x v="27"/>
    <x v="0"/>
    <x v="53"/>
    <x v="49"/>
    <x v="847"/>
    <x v="2668"/>
    <x v="56"/>
    <x v="1"/>
  </r>
  <r>
    <x v="1"/>
    <x v="1"/>
    <x v="29"/>
    <x v="1"/>
    <x v="31"/>
    <x v="36"/>
    <x v="3"/>
    <x v="29"/>
    <x v="271"/>
    <x v="2428"/>
    <x v="3270"/>
    <x v="13"/>
    <x v="2"/>
  </r>
  <r>
    <x v="5"/>
    <x v="0"/>
    <x v="29"/>
    <x v="4"/>
    <x v="27"/>
    <x v="27"/>
    <x v="0"/>
    <x v="36"/>
    <x v="55"/>
    <x v="628"/>
    <x v="1961"/>
    <x v="52"/>
    <x v="2"/>
  </r>
  <r>
    <x v="1"/>
    <x v="1"/>
    <x v="30"/>
    <x v="1"/>
    <x v="31"/>
    <x v="36"/>
    <x v="2"/>
    <x v="43"/>
    <x v="357"/>
    <x v="3040"/>
    <x v="5543"/>
    <x v="36"/>
    <x v="2"/>
  </r>
  <r>
    <x v="5"/>
    <x v="0"/>
    <x v="30"/>
    <x v="4"/>
    <x v="27"/>
    <x v="27"/>
    <x v="3"/>
    <x v="73"/>
    <x v="307"/>
    <x v="2947"/>
    <x v="5111"/>
    <x v="11"/>
    <x v="2"/>
  </r>
  <r>
    <x v="1"/>
    <x v="1"/>
    <x v="30"/>
    <x v="1"/>
    <x v="31"/>
    <x v="36"/>
    <x v="2"/>
    <x v="38"/>
    <x v="254"/>
    <x v="2594"/>
    <x v="5067"/>
    <x v="48"/>
    <x v="1"/>
  </r>
  <r>
    <x v="5"/>
    <x v="0"/>
    <x v="30"/>
    <x v="4"/>
    <x v="27"/>
    <x v="27"/>
    <x v="3"/>
    <x v="71"/>
    <x v="111"/>
    <x v="2241"/>
    <x v="3633"/>
    <x v="21"/>
    <x v="1"/>
  </r>
  <r>
    <x v="1"/>
    <x v="1"/>
    <x v="30"/>
    <x v="1"/>
    <x v="31"/>
    <x v="36"/>
    <x v="2"/>
    <x v="26"/>
    <x v="292"/>
    <x v="2494"/>
    <x v="4832"/>
    <x v="40"/>
    <x v="2"/>
  </r>
  <r>
    <x v="5"/>
    <x v="0"/>
    <x v="30"/>
    <x v="4"/>
    <x v="27"/>
    <x v="27"/>
    <x v="3"/>
    <x v="47"/>
    <x v="120"/>
    <x v="1790"/>
    <x v="2575"/>
    <x v="18"/>
    <x v="2"/>
  </r>
  <r>
    <x v="1"/>
    <x v="1"/>
    <x v="31"/>
    <x v="1"/>
    <x v="31"/>
    <x v="36"/>
    <x v="1"/>
    <x v="43"/>
    <x v="341"/>
    <x v="2987"/>
    <x v="5309"/>
    <x v="16"/>
    <x v="2"/>
  </r>
  <r>
    <x v="5"/>
    <x v="0"/>
    <x v="31"/>
    <x v="4"/>
    <x v="27"/>
    <x v="27"/>
    <x v="2"/>
    <x v="53"/>
    <x v="327"/>
    <x v="2974"/>
    <x v="5425"/>
    <x v="31"/>
    <x v="2"/>
  </r>
  <r>
    <x v="1"/>
    <x v="1"/>
    <x v="31"/>
    <x v="1"/>
    <x v="31"/>
    <x v="36"/>
    <x v="1"/>
    <x v="40"/>
    <x v="200"/>
    <x v="2349"/>
    <x v="4193"/>
    <x v="27"/>
    <x v="1"/>
  </r>
  <r>
    <x v="5"/>
    <x v="0"/>
    <x v="31"/>
    <x v="4"/>
    <x v="27"/>
    <x v="27"/>
    <x v="2"/>
    <x v="49"/>
    <x v="165"/>
    <x v="2294"/>
    <x v="4697"/>
    <x v="43"/>
    <x v="1"/>
  </r>
  <r>
    <x v="1"/>
    <x v="1"/>
    <x v="31"/>
    <x v="1"/>
    <x v="31"/>
    <x v="36"/>
    <x v="1"/>
    <x v="28"/>
    <x v="265"/>
    <x v="2356"/>
    <x v="3681"/>
    <x v="19"/>
    <x v="2"/>
  </r>
  <r>
    <x v="5"/>
    <x v="0"/>
    <x v="31"/>
    <x v="4"/>
    <x v="27"/>
    <x v="27"/>
    <x v="2"/>
    <x v="40"/>
    <x v="208"/>
    <x v="2411"/>
    <x v="4634"/>
    <x v="36"/>
    <x v="2"/>
  </r>
  <r>
    <x v="1"/>
    <x v="1"/>
    <x v="32"/>
    <x v="1"/>
    <x v="31"/>
    <x v="36"/>
    <x v="5"/>
    <x v="33"/>
    <x v="341"/>
    <x v="2947"/>
    <x v="5285"/>
    <x v="21"/>
    <x v="2"/>
  </r>
  <r>
    <x v="5"/>
    <x v="0"/>
    <x v="32"/>
    <x v="4"/>
    <x v="27"/>
    <x v="27"/>
    <x v="1"/>
    <x v="58"/>
    <x v="315"/>
    <x v="2945"/>
    <x v="5212"/>
    <x v="16"/>
    <x v="2"/>
  </r>
  <r>
    <x v="1"/>
    <x v="1"/>
    <x v="32"/>
    <x v="1"/>
    <x v="31"/>
    <x v="36"/>
    <x v="5"/>
    <x v="32"/>
    <x v="213"/>
    <x v="2181"/>
    <x v="4354"/>
    <x v="36"/>
    <x v="1"/>
  </r>
  <r>
    <x v="5"/>
    <x v="0"/>
    <x v="32"/>
    <x v="4"/>
    <x v="27"/>
    <x v="27"/>
    <x v="1"/>
    <x v="55"/>
    <x v="143"/>
    <x v="2243"/>
    <x v="4021"/>
    <x v="27"/>
    <x v="1"/>
  </r>
  <r>
    <x v="1"/>
    <x v="1"/>
    <x v="32"/>
    <x v="1"/>
    <x v="31"/>
    <x v="36"/>
    <x v="5"/>
    <x v="21"/>
    <x v="265"/>
    <x v="2034"/>
    <x v="3459"/>
    <x v="24"/>
    <x v="2"/>
  </r>
  <r>
    <x v="5"/>
    <x v="0"/>
    <x v="32"/>
    <x v="4"/>
    <x v="27"/>
    <x v="27"/>
    <x v="1"/>
    <x v="44"/>
    <x v="159"/>
    <x v="2102"/>
    <x v="3453"/>
    <x v="22"/>
    <x v="2"/>
  </r>
  <r>
    <x v="1"/>
    <x v="1"/>
    <x v="33"/>
    <x v="1"/>
    <x v="31"/>
    <x v="36"/>
    <x v="4"/>
    <x v="38"/>
    <x v="337"/>
    <x v="2952"/>
    <x v="5296"/>
    <x v="21"/>
    <x v="2"/>
  </r>
  <r>
    <x v="5"/>
    <x v="0"/>
    <x v="33"/>
    <x v="4"/>
    <x v="27"/>
    <x v="27"/>
    <x v="5"/>
    <x v="58"/>
    <x v="315"/>
    <x v="2945"/>
    <x v="5370"/>
    <x v="31"/>
    <x v="2"/>
  </r>
  <r>
    <x v="1"/>
    <x v="1"/>
    <x v="33"/>
    <x v="1"/>
    <x v="31"/>
    <x v="36"/>
    <x v="4"/>
    <x v="34"/>
    <x v="203"/>
    <x v="2178"/>
    <x v="4316"/>
    <x v="35"/>
    <x v="1"/>
  </r>
  <r>
    <x v="5"/>
    <x v="0"/>
    <x v="33"/>
    <x v="4"/>
    <x v="27"/>
    <x v="27"/>
    <x v="5"/>
    <x v="55"/>
    <x v="143"/>
    <x v="2243"/>
    <x v="4698"/>
    <x v="45"/>
    <x v="1"/>
  </r>
  <r>
    <x v="1"/>
    <x v="1"/>
    <x v="33"/>
    <x v="1"/>
    <x v="31"/>
    <x v="36"/>
    <x v="4"/>
    <x v="24"/>
    <x v="245"/>
    <x v="2057"/>
    <x v="3429"/>
    <x v="23"/>
    <x v="2"/>
  </r>
  <r>
    <x v="5"/>
    <x v="0"/>
    <x v="33"/>
    <x v="4"/>
    <x v="27"/>
    <x v="27"/>
    <x v="5"/>
    <x v="39"/>
    <x v="153"/>
    <x v="1903"/>
    <x v="3846"/>
    <x v="34"/>
    <x v="2"/>
  </r>
  <r>
    <x v="1"/>
    <x v="1"/>
    <x v="34"/>
    <x v="1"/>
    <x v="31"/>
    <x v="36"/>
    <x v="0"/>
    <x v="53"/>
    <x v="337"/>
    <x v="3006"/>
    <x v="5340"/>
    <x v="16"/>
    <x v="2"/>
  </r>
  <r>
    <x v="5"/>
    <x v="0"/>
    <x v="34"/>
    <x v="4"/>
    <x v="27"/>
    <x v="27"/>
    <x v="4"/>
    <x v="53"/>
    <x v="304"/>
    <x v="2888"/>
    <x v="5186"/>
    <x v="26"/>
    <x v="2"/>
  </r>
  <r>
    <x v="1"/>
    <x v="1"/>
    <x v="34"/>
    <x v="1"/>
    <x v="31"/>
    <x v="36"/>
    <x v="0"/>
    <x v="49"/>
    <x v="185"/>
    <x v="2474"/>
    <x v="4399"/>
    <x v="28"/>
    <x v="1"/>
  </r>
  <r>
    <x v="5"/>
    <x v="0"/>
    <x v="34"/>
    <x v="4"/>
    <x v="27"/>
    <x v="27"/>
    <x v="4"/>
    <x v="51"/>
    <x v="92"/>
    <x v="1552"/>
    <x v="3401"/>
    <x v="37"/>
    <x v="1"/>
  </r>
  <r>
    <x v="1"/>
    <x v="1"/>
    <x v="34"/>
    <x v="1"/>
    <x v="31"/>
    <x v="36"/>
    <x v="0"/>
    <x v="37"/>
    <x v="237"/>
    <x v="2505"/>
    <x v="4164"/>
    <x v="22"/>
    <x v="2"/>
  </r>
  <r>
    <x v="5"/>
    <x v="0"/>
    <x v="34"/>
    <x v="4"/>
    <x v="27"/>
    <x v="27"/>
    <x v="4"/>
    <x v="40"/>
    <x v="125"/>
    <x v="1631"/>
    <x v="3209"/>
    <x v="31"/>
    <x v="2"/>
  </r>
  <r>
    <x v="1"/>
    <x v="1"/>
    <x v="35"/>
    <x v="1"/>
    <x v="31"/>
    <x v="36"/>
    <x v="3"/>
    <x v="43"/>
    <x v="345"/>
    <x v="2998"/>
    <x v="5260"/>
    <x v="11"/>
    <x v="2"/>
  </r>
  <r>
    <x v="5"/>
    <x v="0"/>
    <x v="35"/>
    <x v="4"/>
    <x v="27"/>
    <x v="27"/>
    <x v="0"/>
    <x v="58"/>
    <x v="254"/>
    <x v="2833"/>
    <x v="5256"/>
    <x v="46"/>
    <x v="2"/>
  </r>
  <r>
    <x v="1"/>
    <x v="1"/>
    <x v="35"/>
    <x v="1"/>
    <x v="31"/>
    <x v="36"/>
    <x v="3"/>
    <x v="42"/>
    <x v="202"/>
    <x v="2432"/>
    <x v="4093"/>
    <x v="23"/>
    <x v="1"/>
  </r>
  <r>
    <x v="5"/>
    <x v="0"/>
    <x v="35"/>
    <x v="4"/>
    <x v="27"/>
    <x v="27"/>
    <x v="0"/>
    <x v="52"/>
    <x v="67"/>
    <x v="1150"/>
    <x v="3602"/>
    <x v="60"/>
    <x v="1"/>
  </r>
  <r>
    <x v="1"/>
    <x v="1"/>
    <x v="35"/>
    <x v="1"/>
    <x v="31"/>
    <x v="36"/>
    <x v="3"/>
    <x v="32"/>
    <x v="277"/>
    <x v="2558"/>
    <x v="3578"/>
    <x v="13"/>
    <x v="2"/>
  </r>
  <r>
    <x v="5"/>
    <x v="0"/>
    <x v="35"/>
    <x v="4"/>
    <x v="27"/>
    <x v="27"/>
    <x v="0"/>
    <x v="40"/>
    <x v="87"/>
    <x v="1193"/>
    <x v="3331"/>
    <x v="51"/>
    <x v="2"/>
  </r>
  <r>
    <x v="1"/>
    <x v="1"/>
    <x v="36"/>
    <x v="1"/>
    <x v="31"/>
    <x v="36"/>
    <x v="2"/>
    <x v="53"/>
    <x v="358"/>
    <x v="3072"/>
    <x v="5560"/>
    <x v="36"/>
    <x v="2"/>
  </r>
  <r>
    <x v="5"/>
    <x v="0"/>
    <x v="36"/>
    <x v="4"/>
    <x v="27"/>
    <x v="27"/>
    <x v="3"/>
    <x v="73"/>
    <x v="319"/>
    <x v="3000"/>
    <x v="5267"/>
    <x v="11"/>
    <x v="2"/>
  </r>
  <r>
    <x v="1"/>
    <x v="1"/>
    <x v="36"/>
    <x v="1"/>
    <x v="31"/>
    <x v="36"/>
    <x v="2"/>
    <x v="47"/>
    <x v="266"/>
    <x v="2780"/>
    <x v="5222"/>
    <x v="50"/>
    <x v="1"/>
  </r>
  <r>
    <x v="5"/>
    <x v="0"/>
    <x v="36"/>
    <x v="4"/>
    <x v="27"/>
    <x v="27"/>
    <x v="3"/>
    <x v="66"/>
    <x v="151"/>
    <x v="2531"/>
    <x v="4409"/>
    <x v="26"/>
    <x v="1"/>
  </r>
  <r>
    <x v="1"/>
    <x v="1"/>
    <x v="36"/>
    <x v="1"/>
    <x v="31"/>
    <x v="36"/>
    <x v="2"/>
    <x v="37"/>
    <x v="291"/>
    <x v="2738"/>
    <x v="5068"/>
    <x v="38"/>
    <x v="2"/>
  </r>
  <r>
    <x v="5"/>
    <x v="0"/>
    <x v="36"/>
    <x v="4"/>
    <x v="27"/>
    <x v="27"/>
    <x v="3"/>
    <x v="50"/>
    <x v="168"/>
    <x v="2339"/>
    <x v="3204"/>
    <x v="14"/>
    <x v="2"/>
  </r>
  <r>
    <x v="1"/>
    <x v="1"/>
    <x v="37"/>
    <x v="1"/>
    <x v="31"/>
    <x v="36"/>
    <x v="1"/>
    <x v="48"/>
    <x v="343"/>
    <x v="3013"/>
    <x v="5350"/>
    <x v="16"/>
    <x v="2"/>
  </r>
  <r>
    <x v="5"/>
    <x v="0"/>
    <x v="37"/>
    <x v="4"/>
    <x v="27"/>
    <x v="27"/>
    <x v="2"/>
    <x v="53"/>
    <x v="331"/>
    <x v="2987"/>
    <x v="5411"/>
    <x v="26"/>
    <x v="2"/>
  </r>
  <r>
    <x v="1"/>
    <x v="1"/>
    <x v="37"/>
    <x v="1"/>
    <x v="31"/>
    <x v="36"/>
    <x v="1"/>
    <x v="43"/>
    <x v="219"/>
    <x v="2554"/>
    <x v="4451"/>
    <x v="26"/>
    <x v="1"/>
  </r>
  <r>
    <x v="5"/>
    <x v="0"/>
    <x v="37"/>
    <x v="4"/>
    <x v="27"/>
    <x v="27"/>
    <x v="2"/>
    <x v="51"/>
    <x v="188"/>
    <x v="2527"/>
    <x v="4846"/>
    <x v="39"/>
    <x v="1"/>
  </r>
  <r>
    <x v="1"/>
    <x v="1"/>
    <x v="37"/>
    <x v="1"/>
    <x v="31"/>
    <x v="36"/>
    <x v="1"/>
    <x v="30"/>
    <x v="250"/>
    <x v="2341"/>
    <x v="3814"/>
    <x v="21"/>
    <x v="2"/>
  </r>
  <r>
    <x v="5"/>
    <x v="0"/>
    <x v="37"/>
    <x v="4"/>
    <x v="27"/>
    <x v="27"/>
    <x v="2"/>
    <x v="41"/>
    <x v="199"/>
    <x v="2377"/>
    <x v="4357"/>
    <x v="30"/>
    <x v="2"/>
  </r>
  <r>
    <x v="1"/>
    <x v="1"/>
    <x v="38"/>
    <x v="1"/>
    <x v="31"/>
    <x v="36"/>
    <x v="5"/>
    <x v="43"/>
    <x v="341"/>
    <x v="2987"/>
    <x v="5362"/>
    <x v="21"/>
    <x v="2"/>
  </r>
  <r>
    <x v="5"/>
    <x v="0"/>
    <x v="38"/>
    <x v="4"/>
    <x v="27"/>
    <x v="27"/>
    <x v="1"/>
    <x v="58"/>
    <x v="319"/>
    <x v="2961"/>
    <x v="5163"/>
    <x v="11"/>
    <x v="2"/>
  </r>
  <r>
    <x v="1"/>
    <x v="1"/>
    <x v="38"/>
    <x v="1"/>
    <x v="31"/>
    <x v="36"/>
    <x v="5"/>
    <x v="39"/>
    <x v="221"/>
    <x v="2470"/>
    <x v="4605"/>
    <x v="33"/>
    <x v="1"/>
  </r>
  <r>
    <x v="5"/>
    <x v="0"/>
    <x v="38"/>
    <x v="4"/>
    <x v="27"/>
    <x v="27"/>
    <x v="1"/>
    <x v="54"/>
    <x v="151"/>
    <x v="2297"/>
    <x v="3806"/>
    <x v="22"/>
    <x v="1"/>
  </r>
  <r>
    <x v="1"/>
    <x v="1"/>
    <x v="38"/>
    <x v="1"/>
    <x v="31"/>
    <x v="36"/>
    <x v="5"/>
    <x v="29"/>
    <x v="244"/>
    <x v="2262"/>
    <x v="4116"/>
    <x v="28"/>
    <x v="2"/>
  </r>
  <r>
    <x v="5"/>
    <x v="0"/>
    <x v="38"/>
    <x v="4"/>
    <x v="27"/>
    <x v="27"/>
    <x v="1"/>
    <x v="39"/>
    <x v="178"/>
    <x v="2115"/>
    <x v="2682"/>
    <x v="13"/>
    <x v="2"/>
  </r>
  <r>
    <x v="1"/>
    <x v="1"/>
    <x v="39"/>
    <x v="1"/>
    <x v="31"/>
    <x v="36"/>
    <x v="4"/>
    <x v="43"/>
    <x v="338"/>
    <x v="2976"/>
    <x v="5341"/>
    <x v="21"/>
    <x v="2"/>
  </r>
  <r>
    <x v="5"/>
    <x v="0"/>
    <x v="39"/>
    <x v="4"/>
    <x v="27"/>
    <x v="27"/>
    <x v="5"/>
    <x v="58"/>
    <x v="315"/>
    <x v="2945"/>
    <x v="5328"/>
    <x v="26"/>
    <x v="0"/>
  </r>
  <r>
    <x v="1"/>
    <x v="1"/>
    <x v="39"/>
    <x v="1"/>
    <x v="31"/>
    <x v="36"/>
    <x v="4"/>
    <x v="39"/>
    <x v="196"/>
    <x v="2292"/>
    <x v="4408"/>
    <x v="34"/>
    <x v="1"/>
  </r>
  <r>
    <x v="5"/>
    <x v="0"/>
    <x v="39"/>
    <x v="4"/>
    <x v="27"/>
    <x v="27"/>
    <x v="5"/>
    <x v="54"/>
    <x v="123"/>
    <x v="2015"/>
    <x v="4241"/>
    <x v="39"/>
    <x v="1"/>
  </r>
  <r>
    <x v="1"/>
    <x v="1"/>
    <x v="39"/>
    <x v="1"/>
    <x v="31"/>
    <x v="36"/>
    <x v="4"/>
    <x v="26"/>
    <x v="245"/>
    <x v="2142"/>
    <x v="3802"/>
    <x v="26"/>
    <x v="2"/>
  </r>
  <r>
    <x v="5"/>
    <x v="0"/>
    <x v="39"/>
    <x v="4"/>
    <x v="27"/>
    <x v="27"/>
    <x v="5"/>
    <x v="40"/>
    <x v="149"/>
    <x v="1889"/>
    <x v="3668"/>
    <x v="31"/>
    <x v="2"/>
  </r>
  <r>
    <x v="1"/>
    <x v="1"/>
    <x v="40"/>
    <x v="1"/>
    <x v="31"/>
    <x v="36"/>
    <x v="0"/>
    <x v="53"/>
    <x v="340"/>
    <x v="3017"/>
    <x v="5362"/>
    <x v="16"/>
    <x v="2"/>
  </r>
  <r>
    <x v="5"/>
    <x v="0"/>
    <x v="40"/>
    <x v="4"/>
    <x v="27"/>
    <x v="27"/>
    <x v="4"/>
    <x v="53"/>
    <x v="307"/>
    <x v="2895"/>
    <x v="5143"/>
    <x v="21"/>
    <x v="0"/>
  </r>
  <r>
    <x v="1"/>
    <x v="1"/>
    <x v="40"/>
    <x v="1"/>
    <x v="31"/>
    <x v="36"/>
    <x v="0"/>
    <x v="52"/>
    <x v="208"/>
    <x v="2662"/>
    <x v="4807"/>
    <x v="31"/>
    <x v="1"/>
  </r>
  <r>
    <x v="5"/>
    <x v="0"/>
    <x v="40"/>
    <x v="4"/>
    <x v="27"/>
    <x v="27"/>
    <x v="4"/>
    <x v="48"/>
    <x v="98"/>
    <x v="1551"/>
    <x v="3280"/>
    <x v="35"/>
    <x v="1"/>
  </r>
  <r>
    <x v="1"/>
    <x v="1"/>
    <x v="40"/>
    <x v="1"/>
    <x v="31"/>
    <x v="36"/>
    <x v="0"/>
    <x v="40"/>
    <x v="236"/>
    <x v="2577"/>
    <x v="4235"/>
    <x v="21"/>
    <x v="2"/>
  </r>
  <r>
    <x v="5"/>
    <x v="0"/>
    <x v="40"/>
    <x v="4"/>
    <x v="27"/>
    <x v="27"/>
    <x v="4"/>
    <x v="39"/>
    <x v="120"/>
    <x v="1554"/>
    <x v="2853"/>
    <x v="28"/>
    <x v="2"/>
  </r>
  <r>
    <x v="5"/>
    <x v="0"/>
    <x v="41"/>
    <x v="4"/>
    <x v="27"/>
    <x v="27"/>
    <x v="0"/>
    <x v="58"/>
    <x v="311"/>
    <x v="2929"/>
    <x v="5410"/>
    <x v="41"/>
    <x v="0"/>
  </r>
  <r>
    <x v="5"/>
    <x v="0"/>
    <x v="41"/>
    <x v="4"/>
    <x v="27"/>
    <x v="27"/>
    <x v="0"/>
    <x v="53"/>
    <x v="110"/>
    <x v="1842"/>
    <x v="4552"/>
    <x v="56"/>
    <x v="1"/>
  </r>
  <r>
    <x v="5"/>
    <x v="0"/>
    <x v="41"/>
    <x v="4"/>
    <x v="27"/>
    <x v="27"/>
    <x v="0"/>
    <x v="40"/>
    <x v="129"/>
    <x v="1686"/>
    <x v="4006"/>
    <x v="45"/>
    <x v="2"/>
  </r>
  <r>
    <x v="5"/>
    <x v="0"/>
    <x v="42"/>
    <x v="4"/>
    <x v="27"/>
    <x v="27"/>
    <x v="3"/>
    <x v="73"/>
    <x v="311"/>
    <x v="2966"/>
    <x v="5026"/>
    <x v="6"/>
    <x v="0"/>
  </r>
  <r>
    <x v="5"/>
    <x v="0"/>
    <x v="42"/>
    <x v="4"/>
    <x v="27"/>
    <x v="27"/>
    <x v="3"/>
    <x v="71"/>
    <x v="125"/>
    <x v="2389"/>
    <x v="3492"/>
    <x v="16"/>
    <x v="1"/>
  </r>
  <r>
    <x v="5"/>
    <x v="0"/>
    <x v="42"/>
    <x v="4"/>
    <x v="27"/>
    <x v="27"/>
    <x v="3"/>
    <x v="54"/>
    <x v="148"/>
    <x v="2263"/>
    <x v="2949"/>
    <x v="13"/>
    <x v="2"/>
  </r>
  <r>
    <x v="5"/>
    <x v="0"/>
    <x v="43"/>
    <x v="4"/>
    <x v="27"/>
    <x v="27"/>
    <x v="2"/>
    <x v="58"/>
    <x v="327"/>
    <x v="2989"/>
    <x v="5414"/>
    <x v="26"/>
    <x v="0"/>
  </r>
  <r>
    <x v="5"/>
    <x v="0"/>
    <x v="43"/>
    <x v="4"/>
    <x v="27"/>
    <x v="27"/>
    <x v="2"/>
    <x v="55"/>
    <x v="183"/>
    <x v="2561"/>
    <x v="4883"/>
    <x v="39"/>
    <x v="1"/>
  </r>
  <r>
    <x v="5"/>
    <x v="0"/>
    <x v="43"/>
    <x v="4"/>
    <x v="27"/>
    <x v="27"/>
    <x v="2"/>
    <x v="37"/>
    <x v="202"/>
    <x v="2276"/>
    <x v="4319"/>
    <x v="32"/>
    <x v="2"/>
  </r>
  <r>
    <x v="5"/>
    <x v="0"/>
    <x v="44"/>
    <x v="4"/>
    <x v="27"/>
    <x v="27"/>
    <x v="1"/>
    <x v="63"/>
    <x v="323"/>
    <x v="2989"/>
    <x v="5240"/>
    <x v="11"/>
    <x v="0"/>
  </r>
  <r>
    <x v="5"/>
    <x v="0"/>
    <x v="44"/>
    <x v="4"/>
    <x v="27"/>
    <x v="27"/>
    <x v="1"/>
    <x v="57"/>
    <x v="159"/>
    <x v="2429"/>
    <x v="4207"/>
    <x v="25"/>
    <x v="1"/>
  </r>
  <r>
    <x v="5"/>
    <x v="0"/>
    <x v="44"/>
    <x v="4"/>
    <x v="27"/>
    <x v="27"/>
    <x v="1"/>
    <x v="49"/>
    <x v="181"/>
    <x v="2429"/>
    <x v="3482"/>
    <x v="15"/>
    <x v="2"/>
  </r>
  <r>
    <x v="5"/>
    <x v="0"/>
    <x v="45"/>
    <x v="4"/>
    <x v="27"/>
    <x v="27"/>
    <x v="5"/>
    <x v="58"/>
    <x v="313"/>
    <x v="2937"/>
    <x v="5311"/>
    <x v="26"/>
    <x v="0"/>
  </r>
  <r>
    <x v="5"/>
    <x v="0"/>
    <x v="45"/>
    <x v="4"/>
    <x v="27"/>
    <x v="27"/>
    <x v="5"/>
    <x v="53"/>
    <x v="131"/>
    <x v="2081"/>
    <x v="4291"/>
    <x v="38"/>
    <x v="1"/>
  </r>
  <r>
    <x v="5"/>
    <x v="0"/>
    <x v="45"/>
    <x v="4"/>
    <x v="27"/>
    <x v="27"/>
    <x v="5"/>
    <x v="37"/>
    <x v="156"/>
    <x v="1858"/>
    <x v="3421"/>
    <x v="28"/>
    <x v="2"/>
  </r>
  <r>
    <x v="5"/>
    <x v="0"/>
    <x v="46"/>
    <x v="4"/>
    <x v="27"/>
    <x v="27"/>
    <x v="4"/>
    <x v="58"/>
    <x v="309"/>
    <x v="2918"/>
    <x v="5217"/>
    <x v="21"/>
    <x v="0"/>
  </r>
  <r>
    <x v="5"/>
    <x v="0"/>
    <x v="46"/>
    <x v="4"/>
    <x v="27"/>
    <x v="27"/>
    <x v="4"/>
    <x v="57"/>
    <x v="104"/>
    <x v="1868"/>
    <x v="3745"/>
    <x v="33"/>
    <x v="1"/>
  </r>
  <r>
    <x v="5"/>
    <x v="0"/>
    <x v="46"/>
    <x v="4"/>
    <x v="27"/>
    <x v="27"/>
    <x v="4"/>
    <x v="35"/>
    <x v="131"/>
    <x v="1537"/>
    <x v="2832"/>
    <x v="28"/>
    <x v="2"/>
  </r>
  <r>
    <x v="5"/>
    <x v="0"/>
    <x v="47"/>
    <x v="4"/>
    <x v="27"/>
    <x v="27"/>
    <x v="0"/>
    <x v="68"/>
    <x v="309"/>
    <x v="2943"/>
    <x v="5437"/>
    <x v="41"/>
    <x v="0"/>
  </r>
  <r>
    <x v="5"/>
    <x v="0"/>
    <x v="47"/>
    <x v="4"/>
    <x v="27"/>
    <x v="27"/>
    <x v="0"/>
    <x v="61"/>
    <x v="118"/>
    <x v="2115"/>
    <x v="4784"/>
    <x v="54"/>
    <x v="1"/>
  </r>
  <r>
    <x v="5"/>
    <x v="0"/>
    <x v="47"/>
    <x v="4"/>
    <x v="27"/>
    <x v="27"/>
    <x v="0"/>
    <x v="43"/>
    <x v="131"/>
    <x v="1797"/>
    <x v="4180"/>
    <x v="45"/>
    <x v="2"/>
  </r>
  <r>
    <x v="5"/>
    <x v="0"/>
    <x v="48"/>
    <x v="4"/>
    <x v="27"/>
    <x v="27"/>
    <x v="3"/>
    <x v="73"/>
    <x v="300"/>
    <x v="2927"/>
    <x v="4786"/>
    <x v="6"/>
    <x v="0"/>
  </r>
  <r>
    <x v="5"/>
    <x v="0"/>
    <x v="48"/>
    <x v="4"/>
    <x v="27"/>
    <x v="27"/>
    <x v="3"/>
    <x v="71"/>
    <x v="90"/>
    <x v="1964"/>
    <x v="3026"/>
    <x v="20"/>
    <x v="1"/>
  </r>
  <r>
    <x v="5"/>
    <x v="0"/>
    <x v="48"/>
    <x v="4"/>
    <x v="27"/>
    <x v="27"/>
    <x v="3"/>
    <x v="48"/>
    <x v="108"/>
    <x v="1684"/>
    <x v="1913"/>
    <x v="12"/>
    <x v="2"/>
  </r>
  <r>
    <x v="5"/>
    <x v="0"/>
    <x v="49"/>
    <x v="4"/>
    <x v="27"/>
    <x v="27"/>
    <x v="2"/>
    <x v="53"/>
    <x v="319"/>
    <x v="2947"/>
    <x v="5285"/>
    <x v="21"/>
    <x v="0"/>
  </r>
  <r>
    <x v="5"/>
    <x v="0"/>
    <x v="49"/>
    <x v="4"/>
    <x v="27"/>
    <x v="27"/>
    <x v="2"/>
    <x v="49"/>
    <x v="151"/>
    <x v="2172"/>
    <x v="4258"/>
    <x v="34"/>
    <x v="1"/>
  </r>
  <r>
    <x v="5"/>
    <x v="0"/>
    <x v="49"/>
    <x v="4"/>
    <x v="27"/>
    <x v="27"/>
    <x v="2"/>
    <x v="34"/>
    <x v="162"/>
    <x v="1804"/>
    <x v="3055"/>
    <x v="24"/>
    <x v="2"/>
  </r>
  <r>
    <x v="5"/>
    <x v="0"/>
    <x v="50"/>
    <x v="4"/>
    <x v="27"/>
    <x v="27"/>
    <x v="1"/>
    <x v="58"/>
    <x v="319"/>
    <x v="2961"/>
    <x v="4999"/>
    <x v="6"/>
    <x v="0"/>
  </r>
  <r>
    <x v="5"/>
    <x v="0"/>
    <x v="50"/>
    <x v="4"/>
    <x v="27"/>
    <x v="27"/>
    <x v="1"/>
    <x v="54"/>
    <x v="140"/>
    <x v="2190"/>
    <x v="3470"/>
    <x v="20"/>
    <x v="1"/>
  </r>
  <r>
    <x v="5"/>
    <x v="0"/>
    <x v="50"/>
    <x v="4"/>
    <x v="27"/>
    <x v="27"/>
    <x v="1"/>
    <x v="44"/>
    <x v="157"/>
    <x v="2089"/>
    <x v="2628"/>
    <x v="13"/>
    <x v="2"/>
  </r>
  <r>
    <x v="5"/>
    <x v="0"/>
    <x v="51"/>
    <x v="4"/>
    <x v="27"/>
    <x v="27"/>
    <x v="5"/>
    <x v="53"/>
    <x v="307"/>
    <x v="2895"/>
    <x v="5143"/>
    <x v="21"/>
    <x v="0"/>
  </r>
  <r>
    <x v="5"/>
    <x v="0"/>
    <x v="51"/>
    <x v="4"/>
    <x v="27"/>
    <x v="27"/>
    <x v="5"/>
    <x v="50"/>
    <x v="98"/>
    <x v="1603"/>
    <x v="3446"/>
    <x v="36"/>
    <x v="1"/>
  </r>
  <r>
    <x v="5"/>
    <x v="0"/>
    <x v="51"/>
    <x v="4"/>
    <x v="27"/>
    <x v="27"/>
    <x v="5"/>
    <x v="39"/>
    <x v="124"/>
    <x v="1594"/>
    <x v="2866"/>
    <x v="27"/>
    <x v="2"/>
  </r>
  <r>
    <x v="5"/>
    <x v="0"/>
    <x v="52"/>
    <x v="4"/>
    <x v="27"/>
    <x v="27"/>
    <x v="4"/>
    <x v="53"/>
    <x v="300"/>
    <x v="2880"/>
    <x v="4931"/>
    <x v="16"/>
    <x v="0"/>
  </r>
  <r>
    <x v="5"/>
    <x v="0"/>
    <x v="52"/>
    <x v="4"/>
    <x v="27"/>
    <x v="27"/>
    <x v="4"/>
    <x v="51"/>
    <x v="93"/>
    <x v="1567"/>
    <x v="3020"/>
    <x v="30"/>
    <x v="1"/>
  </r>
  <r>
    <x v="5"/>
    <x v="0"/>
    <x v="52"/>
    <x v="4"/>
    <x v="27"/>
    <x v="27"/>
    <x v="4"/>
    <x v="36"/>
    <x v="104"/>
    <x v="1283"/>
    <x v="1952"/>
    <x v="21"/>
    <x v="2"/>
  </r>
  <r>
    <x v="5"/>
    <x v="0"/>
    <x v="53"/>
    <x v="4"/>
    <x v="27"/>
    <x v="27"/>
    <x v="0"/>
    <x v="63"/>
    <x v="300"/>
    <x v="2903"/>
    <x v="5320"/>
    <x v="36"/>
    <x v="0"/>
  </r>
  <r>
    <x v="5"/>
    <x v="0"/>
    <x v="53"/>
    <x v="4"/>
    <x v="27"/>
    <x v="27"/>
    <x v="0"/>
    <x v="60"/>
    <x v="101"/>
    <x v="1890"/>
    <x v="4351"/>
    <x v="47"/>
    <x v="1"/>
  </r>
  <r>
    <x v="5"/>
    <x v="0"/>
    <x v="53"/>
    <x v="4"/>
    <x v="27"/>
    <x v="27"/>
    <x v="0"/>
    <x v="46"/>
    <x v="108"/>
    <x v="1625"/>
    <x v="3653"/>
    <x v="39"/>
    <x v="2"/>
  </r>
  <r>
    <x v="5"/>
    <x v="0"/>
    <x v="54"/>
    <x v="4"/>
    <x v="27"/>
    <x v="27"/>
    <x v="3"/>
    <x v="68"/>
    <x v="307"/>
    <x v="2935"/>
    <x v="4400"/>
    <x v="2"/>
    <x v="0"/>
  </r>
  <r>
    <x v="5"/>
    <x v="0"/>
    <x v="54"/>
    <x v="4"/>
    <x v="27"/>
    <x v="27"/>
    <x v="3"/>
    <x v="67"/>
    <x v="94"/>
    <x v="1950"/>
    <x v="2654"/>
    <x v="16"/>
    <x v="1"/>
  </r>
  <r>
    <x v="5"/>
    <x v="0"/>
    <x v="54"/>
    <x v="4"/>
    <x v="27"/>
    <x v="27"/>
    <x v="3"/>
    <x v="47"/>
    <x v="120"/>
    <x v="1790"/>
    <x v="1610"/>
    <x v="7"/>
    <x v="2"/>
  </r>
  <r>
    <x v="5"/>
    <x v="0"/>
    <x v="55"/>
    <x v="4"/>
    <x v="27"/>
    <x v="27"/>
    <x v="2"/>
    <x v="53"/>
    <x v="315"/>
    <x v="2933"/>
    <x v="5248"/>
    <x v="21"/>
    <x v="0"/>
  </r>
  <r>
    <x v="5"/>
    <x v="0"/>
    <x v="55"/>
    <x v="4"/>
    <x v="27"/>
    <x v="27"/>
    <x v="2"/>
    <x v="49"/>
    <x v="118"/>
    <x v="1825"/>
    <x v="3784"/>
    <x v="35"/>
    <x v="1"/>
  </r>
  <r>
    <x v="5"/>
    <x v="0"/>
    <x v="55"/>
    <x v="4"/>
    <x v="27"/>
    <x v="27"/>
    <x v="2"/>
    <x v="40"/>
    <x v="149"/>
    <x v="1889"/>
    <x v="3335"/>
    <x v="26"/>
    <x v="2"/>
  </r>
  <r>
    <x v="5"/>
    <x v="0"/>
    <x v="56"/>
    <x v="4"/>
    <x v="27"/>
    <x v="27"/>
    <x v="1"/>
    <x v="58"/>
    <x v="315"/>
    <x v="2945"/>
    <x v="4924"/>
    <x v="6"/>
    <x v="0"/>
  </r>
  <r>
    <x v="5"/>
    <x v="0"/>
    <x v="56"/>
    <x v="4"/>
    <x v="27"/>
    <x v="27"/>
    <x v="1"/>
    <x v="52"/>
    <x v="143"/>
    <x v="2171"/>
    <x v="3498"/>
    <x v="21"/>
    <x v="1"/>
  </r>
  <r>
    <x v="5"/>
    <x v="0"/>
    <x v="56"/>
    <x v="4"/>
    <x v="27"/>
    <x v="27"/>
    <x v="1"/>
    <x v="43"/>
    <x v="169"/>
    <x v="2163"/>
    <x v="2570"/>
    <x v="11"/>
    <x v="2"/>
  </r>
  <r>
    <x v="5"/>
    <x v="0"/>
    <x v="57"/>
    <x v="4"/>
    <x v="27"/>
    <x v="27"/>
    <x v="5"/>
    <x v="53"/>
    <x v="294"/>
    <x v="2866"/>
    <x v="5010"/>
    <x v="21"/>
    <x v="0"/>
  </r>
  <r>
    <x v="5"/>
    <x v="0"/>
    <x v="57"/>
    <x v="4"/>
    <x v="27"/>
    <x v="27"/>
    <x v="5"/>
    <x v="47"/>
    <x v="91"/>
    <x v="1414"/>
    <x v="2806"/>
    <x v="31"/>
    <x v="1"/>
  </r>
  <r>
    <x v="5"/>
    <x v="0"/>
    <x v="57"/>
    <x v="4"/>
    <x v="27"/>
    <x v="27"/>
    <x v="5"/>
    <x v="40"/>
    <x v="94"/>
    <x v="1278"/>
    <x v="2381"/>
    <x v="28"/>
    <x v="2"/>
  </r>
  <r>
    <x v="5"/>
    <x v="0"/>
    <x v="58"/>
    <x v="4"/>
    <x v="27"/>
    <x v="27"/>
    <x v="4"/>
    <x v="53"/>
    <x v="285"/>
    <x v="2852"/>
    <x v="4768"/>
    <x v="16"/>
    <x v="0"/>
  </r>
  <r>
    <x v="5"/>
    <x v="0"/>
    <x v="58"/>
    <x v="4"/>
    <x v="27"/>
    <x v="27"/>
    <x v="4"/>
    <x v="47"/>
    <x v="87"/>
    <x v="1368"/>
    <x v="2534"/>
    <x v="28"/>
    <x v="1"/>
  </r>
  <r>
    <x v="5"/>
    <x v="0"/>
    <x v="58"/>
    <x v="4"/>
    <x v="27"/>
    <x v="27"/>
    <x v="4"/>
    <x v="36"/>
    <x v="100"/>
    <x v="1235"/>
    <x v="1731"/>
    <x v="19"/>
    <x v="2"/>
  </r>
  <r>
    <x v="5"/>
    <x v="0"/>
    <x v="59"/>
    <x v="4"/>
    <x v="27"/>
    <x v="27"/>
    <x v="0"/>
    <x v="63"/>
    <x v="273"/>
    <x v="2867"/>
    <x v="5240"/>
    <x v="36"/>
    <x v="0"/>
  </r>
  <r>
    <x v="5"/>
    <x v="0"/>
    <x v="59"/>
    <x v="4"/>
    <x v="27"/>
    <x v="27"/>
    <x v="0"/>
    <x v="56"/>
    <x v="67"/>
    <x v="1229"/>
    <x v="3253"/>
    <x v="47"/>
    <x v="1"/>
  </r>
  <r>
    <x v="5"/>
    <x v="0"/>
    <x v="59"/>
    <x v="4"/>
    <x v="27"/>
    <x v="27"/>
    <x v="0"/>
    <x v="41"/>
    <x v="89"/>
    <x v="1239"/>
    <x v="2916"/>
    <x v="40"/>
    <x v="2"/>
  </r>
  <r>
    <x v="5"/>
    <x v="0"/>
    <x v="60"/>
    <x v="4"/>
    <x v="27"/>
    <x v="27"/>
    <x v="3"/>
    <x v="68"/>
    <x v="294"/>
    <x v="2904"/>
    <x v="4038"/>
    <x v="2"/>
    <x v="0"/>
  </r>
  <r>
    <x v="5"/>
    <x v="0"/>
    <x v="60"/>
    <x v="4"/>
    <x v="27"/>
    <x v="27"/>
    <x v="3"/>
    <x v="61"/>
    <x v="77"/>
    <x v="1539"/>
    <x v="1619"/>
    <x v="11"/>
    <x v="1"/>
  </r>
  <r>
    <x v="5"/>
    <x v="0"/>
    <x v="60"/>
    <x v="4"/>
    <x v="27"/>
    <x v="27"/>
    <x v="3"/>
    <x v="46"/>
    <x v="101"/>
    <x v="1530"/>
    <x v="1362"/>
    <x v="8"/>
    <x v="2"/>
  </r>
  <r>
    <x v="1"/>
    <x v="1"/>
    <x v="61"/>
    <x v="1"/>
    <x v="31"/>
    <x v="36"/>
    <x v="3"/>
    <x v="58"/>
    <x v="347"/>
    <x v="3055"/>
    <x v="5373"/>
    <x v="11"/>
    <x v="2"/>
  </r>
  <r>
    <x v="5"/>
    <x v="0"/>
    <x v="61"/>
    <x v="4"/>
    <x v="27"/>
    <x v="27"/>
    <x v="2"/>
    <x v="53"/>
    <x v="317"/>
    <x v="2940"/>
    <x v="5269"/>
    <x v="21"/>
    <x v="0"/>
  </r>
  <r>
    <x v="1"/>
    <x v="1"/>
    <x v="61"/>
    <x v="1"/>
    <x v="31"/>
    <x v="36"/>
    <x v="3"/>
    <x v="52"/>
    <x v="246"/>
    <x v="2779"/>
    <x v="4736"/>
    <x v="22"/>
    <x v="1"/>
  </r>
  <r>
    <x v="5"/>
    <x v="0"/>
    <x v="61"/>
    <x v="4"/>
    <x v="27"/>
    <x v="27"/>
    <x v="2"/>
    <x v="50"/>
    <x v="134"/>
    <x v="2037"/>
    <x v="4045"/>
    <x v="34"/>
    <x v="1"/>
  </r>
  <r>
    <x v="1"/>
    <x v="1"/>
    <x v="61"/>
    <x v="1"/>
    <x v="31"/>
    <x v="36"/>
    <x v="3"/>
    <x v="37"/>
    <x v="269"/>
    <x v="2645"/>
    <x v="3969"/>
    <x v="15"/>
    <x v="2"/>
  </r>
  <r>
    <x v="5"/>
    <x v="0"/>
    <x v="61"/>
    <x v="4"/>
    <x v="27"/>
    <x v="27"/>
    <x v="2"/>
    <x v="40"/>
    <x v="172"/>
    <x v="2093"/>
    <x v="3834"/>
    <x v="28"/>
    <x v="2"/>
  </r>
  <r>
    <x v="1"/>
    <x v="1"/>
    <x v="62"/>
    <x v="1"/>
    <x v="31"/>
    <x v="36"/>
    <x v="2"/>
    <x v="53"/>
    <x v="359"/>
    <x v="3075"/>
    <x v="5563"/>
    <x v="36"/>
    <x v="2"/>
  </r>
  <r>
    <x v="5"/>
    <x v="0"/>
    <x v="62"/>
    <x v="4"/>
    <x v="27"/>
    <x v="27"/>
    <x v="1"/>
    <x v="58"/>
    <x v="317"/>
    <x v="2954"/>
    <x v="4957"/>
    <x v="6"/>
    <x v="0"/>
  </r>
  <r>
    <x v="1"/>
    <x v="1"/>
    <x v="62"/>
    <x v="1"/>
    <x v="31"/>
    <x v="36"/>
    <x v="2"/>
    <x v="48"/>
    <x v="263"/>
    <x v="2782"/>
    <x v="5202"/>
    <x v="47"/>
    <x v="1"/>
  </r>
  <r>
    <x v="5"/>
    <x v="0"/>
    <x v="62"/>
    <x v="4"/>
    <x v="27"/>
    <x v="27"/>
    <x v="1"/>
    <x v="57"/>
    <x v="129"/>
    <x v="2154"/>
    <x v="3380"/>
    <x v="20"/>
    <x v="1"/>
  </r>
  <r>
    <x v="1"/>
    <x v="1"/>
    <x v="62"/>
    <x v="1"/>
    <x v="31"/>
    <x v="36"/>
    <x v="2"/>
    <x v="40"/>
    <x v="300"/>
    <x v="2819"/>
    <x v="5164"/>
    <x v="38"/>
    <x v="2"/>
  </r>
  <r>
    <x v="5"/>
    <x v="0"/>
    <x v="62"/>
    <x v="4"/>
    <x v="27"/>
    <x v="27"/>
    <x v="1"/>
    <x v="45"/>
    <x v="175"/>
    <x v="2272"/>
    <x v="2766"/>
    <x v="11"/>
    <x v="2"/>
  </r>
  <r>
    <x v="1"/>
    <x v="1"/>
    <x v="63"/>
    <x v="1"/>
    <x v="31"/>
    <x v="36"/>
    <x v="1"/>
    <x v="48"/>
    <x v="347"/>
    <x v="3024"/>
    <x v="5379"/>
    <x v="16"/>
    <x v="2"/>
  </r>
  <r>
    <x v="5"/>
    <x v="0"/>
    <x v="63"/>
    <x v="4"/>
    <x v="27"/>
    <x v="27"/>
    <x v="5"/>
    <x v="53"/>
    <x v="304"/>
    <x v="2888"/>
    <x v="5106"/>
    <x v="21"/>
    <x v="0"/>
  </r>
  <r>
    <x v="1"/>
    <x v="1"/>
    <x v="63"/>
    <x v="1"/>
    <x v="31"/>
    <x v="36"/>
    <x v="1"/>
    <x v="47"/>
    <x v="227"/>
    <x v="2669"/>
    <x v="4685"/>
    <x v="27"/>
    <x v="1"/>
  </r>
  <r>
    <x v="5"/>
    <x v="0"/>
    <x v="63"/>
    <x v="4"/>
    <x v="27"/>
    <x v="27"/>
    <x v="5"/>
    <x v="48"/>
    <x v="88"/>
    <x v="1400"/>
    <x v="2833"/>
    <x v="32"/>
    <x v="1"/>
  </r>
  <r>
    <x v="1"/>
    <x v="1"/>
    <x v="63"/>
    <x v="1"/>
    <x v="31"/>
    <x v="36"/>
    <x v="1"/>
    <x v="34"/>
    <x v="280"/>
    <x v="2634"/>
    <x v="4289"/>
    <x v="20"/>
    <x v="2"/>
  </r>
  <r>
    <x v="5"/>
    <x v="0"/>
    <x v="63"/>
    <x v="4"/>
    <x v="27"/>
    <x v="27"/>
    <x v="5"/>
    <x v="37"/>
    <x v="120"/>
    <x v="1480"/>
    <x v="2736"/>
    <x v="28"/>
    <x v="2"/>
  </r>
  <r>
    <x v="1"/>
    <x v="1"/>
    <x v="64"/>
    <x v="1"/>
    <x v="31"/>
    <x v="36"/>
    <x v="5"/>
    <x v="43"/>
    <x v="343"/>
    <x v="2992"/>
    <x v="5371"/>
    <x v="21"/>
    <x v="2"/>
  </r>
  <r>
    <x v="5"/>
    <x v="0"/>
    <x v="64"/>
    <x v="4"/>
    <x v="27"/>
    <x v="27"/>
    <x v="4"/>
    <x v="53"/>
    <x v="300"/>
    <x v="2880"/>
    <x v="4931"/>
    <x v="16"/>
    <x v="0"/>
  </r>
  <r>
    <x v="1"/>
    <x v="1"/>
    <x v="64"/>
    <x v="1"/>
    <x v="31"/>
    <x v="36"/>
    <x v="5"/>
    <x v="39"/>
    <x v="234"/>
    <x v="2539"/>
    <x v="4728"/>
    <x v="34"/>
    <x v="1"/>
  </r>
  <r>
    <x v="5"/>
    <x v="0"/>
    <x v="64"/>
    <x v="4"/>
    <x v="27"/>
    <x v="27"/>
    <x v="4"/>
    <x v="49"/>
    <x v="90"/>
    <x v="1455"/>
    <x v="2630"/>
    <x v="27"/>
    <x v="1"/>
  </r>
  <r>
    <x v="1"/>
    <x v="1"/>
    <x v="64"/>
    <x v="1"/>
    <x v="31"/>
    <x v="36"/>
    <x v="5"/>
    <x v="30"/>
    <x v="250"/>
    <x v="2341"/>
    <x v="4181"/>
    <x v="27"/>
    <x v="2"/>
  </r>
  <r>
    <x v="5"/>
    <x v="0"/>
    <x v="64"/>
    <x v="4"/>
    <x v="27"/>
    <x v="27"/>
    <x v="4"/>
    <x v="36"/>
    <x v="112"/>
    <x v="1369"/>
    <x v="2089"/>
    <x v="21"/>
    <x v="2"/>
  </r>
  <r>
    <x v="1"/>
    <x v="1"/>
    <x v="65"/>
    <x v="1"/>
    <x v="31"/>
    <x v="36"/>
    <x v="4"/>
    <x v="43"/>
    <x v="341"/>
    <x v="2987"/>
    <x v="5362"/>
    <x v="21"/>
    <x v="2"/>
  </r>
  <r>
    <x v="5"/>
    <x v="0"/>
    <x v="65"/>
    <x v="4"/>
    <x v="27"/>
    <x v="27"/>
    <x v="0"/>
    <x v="63"/>
    <x v="285"/>
    <x v="2882"/>
    <x v="5275"/>
    <x v="36"/>
    <x v="0"/>
  </r>
  <r>
    <x v="1"/>
    <x v="1"/>
    <x v="65"/>
    <x v="1"/>
    <x v="31"/>
    <x v="36"/>
    <x v="4"/>
    <x v="40"/>
    <x v="221"/>
    <x v="2493"/>
    <x v="4571"/>
    <x v="31"/>
    <x v="1"/>
  </r>
  <r>
    <x v="5"/>
    <x v="0"/>
    <x v="65"/>
    <x v="4"/>
    <x v="27"/>
    <x v="27"/>
    <x v="0"/>
    <x v="57"/>
    <x v="73"/>
    <x v="1358"/>
    <x v="3659"/>
    <x v="50"/>
    <x v="1"/>
  </r>
  <r>
    <x v="1"/>
    <x v="1"/>
    <x v="65"/>
    <x v="1"/>
    <x v="31"/>
    <x v="36"/>
    <x v="4"/>
    <x v="31"/>
    <x v="251"/>
    <x v="2388"/>
    <x v="4072"/>
    <x v="24"/>
    <x v="2"/>
  </r>
  <r>
    <x v="5"/>
    <x v="0"/>
    <x v="65"/>
    <x v="4"/>
    <x v="27"/>
    <x v="27"/>
    <x v="0"/>
    <x v="39"/>
    <x v="100"/>
    <x v="1316"/>
    <x v="3112"/>
    <x v="40"/>
    <x v="2"/>
  </r>
  <r>
    <x v="1"/>
    <x v="1"/>
    <x v="66"/>
    <x v="1"/>
    <x v="31"/>
    <x v="36"/>
    <x v="0"/>
    <x v="53"/>
    <x v="341"/>
    <x v="3020"/>
    <x v="5372"/>
    <x v="16"/>
    <x v="2"/>
  </r>
  <r>
    <x v="5"/>
    <x v="0"/>
    <x v="66"/>
    <x v="4"/>
    <x v="27"/>
    <x v="27"/>
    <x v="3"/>
    <x v="68"/>
    <x v="309"/>
    <x v="2943"/>
    <x v="4515"/>
    <x v="2"/>
    <x v="0"/>
  </r>
  <r>
    <x v="1"/>
    <x v="1"/>
    <x v="66"/>
    <x v="1"/>
    <x v="31"/>
    <x v="36"/>
    <x v="0"/>
    <x v="48"/>
    <x v="213"/>
    <x v="2625"/>
    <x v="4754"/>
    <x v="31"/>
    <x v="1"/>
  </r>
  <r>
    <x v="5"/>
    <x v="0"/>
    <x v="66"/>
    <x v="4"/>
    <x v="27"/>
    <x v="27"/>
    <x v="3"/>
    <x v="61"/>
    <x v="113"/>
    <x v="2070"/>
    <x v="2506"/>
    <x v="12"/>
    <x v="1"/>
  </r>
  <r>
    <x v="1"/>
    <x v="1"/>
    <x v="66"/>
    <x v="1"/>
    <x v="31"/>
    <x v="36"/>
    <x v="0"/>
    <x v="38"/>
    <x v="244"/>
    <x v="2556"/>
    <x v="4138"/>
    <x v="20"/>
    <x v="2"/>
  </r>
  <r>
    <x v="5"/>
    <x v="0"/>
    <x v="66"/>
    <x v="4"/>
    <x v="27"/>
    <x v="27"/>
    <x v="3"/>
    <x v="44"/>
    <x v="140"/>
    <x v="1932"/>
    <x v="1789"/>
    <x v="7"/>
    <x v="2"/>
  </r>
  <r>
    <x v="1"/>
    <x v="1"/>
    <x v="67"/>
    <x v="1"/>
    <x v="31"/>
    <x v="36"/>
    <x v="3"/>
    <x v="58"/>
    <x v="351"/>
    <x v="3063"/>
    <x v="5392"/>
    <x v="11"/>
    <x v="2"/>
  </r>
  <r>
    <x v="5"/>
    <x v="0"/>
    <x v="67"/>
    <x v="4"/>
    <x v="27"/>
    <x v="27"/>
    <x v="2"/>
    <x v="53"/>
    <x v="325"/>
    <x v="2969"/>
    <x v="5324"/>
    <x v="21"/>
    <x v="0"/>
  </r>
  <r>
    <x v="1"/>
    <x v="1"/>
    <x v="67"/>
    <x v="1"/>
    <x v="31"/>
    <x v="36"/>
    <x v="3"/>
    <x v="57"/>
    <x v="257"/>
    <x v="2834"/>
    <x v="4974"/>
    <x v="25"/>
    <x v="1"/>
  </r>
  <r>
    <x v="5"/>
    <x v="0"/>
    <x v="67"/>
    <x v="4"/>
    <x v="27"/>
    <x v="27"/>
    <x v="2"/>
    <x v="51"/>
    <x v="172"/>
    <x v="2397"/>
    <x v="4514"/>
    <x v="33"/>
    <x v="1"/>
  </r>
  <r>
    <x v="1"/>
    <x v="1"/>
    <x v="67"/>
    <x v="1"/>
    <x v="31"/>
    <x v="36"/>
    <x v="3"/>
    <x v="39"/>
    <x v="283"/>
    <x v="2736"/>
    <x v="4419"/>
    <x v="18"/>
    <x v="2"/>
  </r>
  <r>
    <x v="5"/>
    <x v="0"/>
    <x v="67"/>
    <x v="4"/>
    <x v="27"/>
    <x v="27"/>
    <x v="2"/>
    <x v="40"/>
    <x v="186"/>
    <x v="2232"/>
    <x v="3763"/>
    <x v="23"/>
    <x v="2"/>
  </r>
  <r>
    <x v="1"/>
    <x v="1"/>
    <x v="68"/>
    <x v="1"/>
    <x v="31"/>
    <x v="36"/>
    <x v="2"/>
    <x v="53"/>
    <x v="360"/>
    <x v="3077"/>
    <x v="5564"/>
    <x v="36"/>
    <x v="2"/>
  </r>
  <r>
    <x v="5"/>
    <x v="0"/>
    <x v="68"/>
    <x v="4"/>
    <x v="27"/>
    <x v="27"/>
    <x v="1"/>
    <x v="58"/>
    <x v="325"/>
    <x v="2984"/>
    <x v="5097"/>
    <x v="6"/>
    <x v="0"/>
  </r>
  <r>
    <x v="1"/>
    <x v="1"/>
    <x v="68"/>
    <x v="1"/>
    <x v="31"/>
    <x v="36"/>
    <x v="2"/>
    <x v="52"/>
    <x v="268"/>
    <x v="2820"/>
    <x v="5238"/>
    <x v="46"/>
    <x v="1"/>
  </r>
  <r>
    <x v="5"/>
    <x v="0"/>
    <x v="68"/>
    <x v="4"/>
    <x v="27"/>
    <x v="27"/>
    <x v="1"/>
    <x v="55"/>
    <x v="165"/>
    <x v="2436"/>
    <x v="3906"/>
    <x v="20"/>
    <x v="1"/>
  </r>
  <r>
    <x v="1"/>
    <x v="1"/>
    <x v="68"/>
    <x v="1"/>
    <x v="31"/>
    <x v="36"/>
    <x v="2"/>
    <x v="37"/>
    <x v="305"/>
    <x v="2826"/>
    <x v="5171"/>
    <x v="38"/>
    <x v="2"/>
  </r>
  <r>
    <x v="5"/>
    <x v="0"/>
    <x v="68"/>
    <x v="4"/>
    <x v="27"/>
    <x v="27"/>
    <x v="1"/>
    <x v="43"/>
    <x v="182"/>
    <x v="2271"/>
    <x v="2764"/>
    <x v="11"/>
    <x v="2"/>
  </r>
  <r>
    <x v="1"/>
    <x v="1"/>
    <x v="69"/>
    <x v="1"/>
    <x v="31"/>
    <x v="36"/>
    <x v="1"/>
    <x v="48"/>
    <x v="349"/>
    <x v="3029"/>
    <x v="5388"/>
    <x v="16"/>
    <x v="2"/>
  </r>
  <r>
    <x v="5"/>
    <x v="0"/>
    <x v="69"/>
    <x v="4"/>
    <x v="27"/>
    <x v="27"/>
    <x v="5"/>
    <x v="53"/>
    <x v="309"/>
    <x v="2906"/>
    <x v="5174"/>
    <x v="21"/>
    <x v="0"/>
  </r>
  <r>
    <x v="1"/>
    <x v="1"/>
    <x v="69"/>
    <x v="1"/>
    <x v="31"/>
    <x v="36"/>
    <x v="1"/>
    <x v="46"/>
    <x v="225"/>
    <x v="2650"/>
    <x v="4680"/>
    <x v="28"/>
    <x v="1"/>
  </r>
  <r>
    <x v="5"/>
    <x v="0"/>
    <x v="69"/>
    <x v="4"/>
    <x v="27"/>
    <x v="27"/>
    <x v="5"/>
    <x v="52"/>
    <x v="100"/>
    <x v="1681"/>
    <x v="3410"/>
    <x v="33"/>
    <x v="1"/>
  </r>
  <r>
    <x v="1"/>
    <x v="1"/>
    <x v="69"/>
    <x v="1"/>
    <x v="31"/>
    <x v="36"/>
    <x v="1"/>
    <x v="34"/>
    <x v="267"/>
    <x v="2562"/>
    <x v="4322"/>
    <x v="23"/>
    <x v="2"/>
  </r>
  <r>
    <x v="5"/>
    <x v="0"/>
    <x v="69"/>
    <x v="4"/>
    <x v="27"/>
    <x v="27"/>
    <x v="5"/>
    <x v="40"/>
    <x v="144"/>
    <x v="1843"/>
    <x v="3393"/>
    <x v="28"/>
    <x v="2"/>
  </r>
  <r>
    <x v="1"/>
    <x v="1"/>
    <x v="70"/>
    <x v="1"/>
    <x v="31"/>
    <x v="36"/>
    <x v="5"/>
    <x v="43"/>
    <x v="345"/>
    <x v="2998"/>
    <x v="5381"/>
    <x v="21"/>
    <x v="2"/>
  </r>
  <r>
    <x v="5"/>
    <x v="0"/>
    <x v="70"/>
    <x v="4"/>
    <x v="27"/>
    <x v="27"/>
    <x v="4"/>
    <x v="53"/>
    <x v="309"/>
    <x v="2906"/>
    <x v="5077"/>
    <x v="16"/>
    <x v="0"/>
  </r>
  <r>
    <x v="1"/>
    <x v="1"/>
    <x v="70"/>
    <x v="1"/>
    <x v="31"/>
    <x v="36"/>
    <x v="5"/>
    <x v="39"/>
    <x v="210"/>
    <x v="2396"/>
    <x v="4422"/>
    <x v="31"/>
    <x v="1"/>
  </r>
  <r>
    <x v="5"/>
    <x v="0"/>
    <x v="70"/>
    <x v="4"/>
    <x v="27"/>
    <x v="27"/>
    <x v="4"/>
    <x v="50"/>
    <x v="113"/>
    <x v="1794"/>
    <x v="3448"/>
    <x v="30"/>
    <x v="1"/>
  </r>
  <r>
    <x v="1"/>
    <x v="1"/>
    <x v="70"/>
    <x v="1"/>
    <x v="31"/>
    <x v="36"/>
    <x v="5"/>
    <x v="28"/>
    <x v="249"/>
    <x v="2256"/>
    <x v="4105"/>
    <x v="28"/>
    <x v="2"/>
  </r>
  <r>
    <x v="5"/>
    <x v="0"/>
    <x v="70"/>
    <x v="4"/>
    <x v="27"/>
    <x v="27"/>
    <x v="4"/>
    <x v="33"/>
    <x v="144"/>
    <x v="1595"/>
    <x v="2549"/>
    <x v="22"/>
    <x v="2"/>
  </r>
  <r>
    <x v="1"/>
    <x v="1"/>
    <x v="71"/>
    <x v="1"/>
    <x v="31"/>
    <x v="36"/>
    <x v="4"/>
    <x v="43"/>
    <x v="341"/>
    <x v="2987"/>
    <x v="5362"/>
    <x v="21"/>
    <x v="2"/>
  </r>
  <r>
    <x v="5"/>
    <x v="0"/>
    <x v="71"/>
    <x v="4"/>
    <x v="27"/>
    <x v="27"/>
    <x v="0"/>
    <x v="63"/>
    <x v="300"/>
    <x v="2903"/>
    <x v="5320"/>
    <x v="36"/>
    <x v="0"/>
  </r>
  <r>
    <x v="1"/>
    <x v="1"/>
    <x v="71"/>
    <x v="1"/>
    <x v="31"/>
    <x v="36"/>
    <x v="4"/>
    <x v="39"/>
    <x v="206"/>
    <x v="2376"/>
    <x v="4438"/>
    <x v="32"/>
    <x v="1"/>
  </r>
  <r>
    <x v="5"/>
    <x v="0"/>
    <x v="71"/>
    <x v="4"/>
    <x v="27"/>
    <x v="27"/>
    <x v="0"/>
    <x v="62"/>
    <x v="93"/>
    <x v="1825"/>
    <x v="4244"/>
    <x v="46"/>
    <x v="1"/>
  </r>
  <r>
    <x v="1"/>
    <x v="1"/>
    <x v="71"/>
    <x v="1"/>
    <x v="31"/>
    <x v="36"/>
    <x v="4"/>
    <x v="28"/>
    <x v="227"/>
    <x v="2125"/>
    <x v="3569"/>
    <x v="23"/>
    <x v="2"/>
  </r>
  <r>
    <x v="5"/>
    <x v="0"/>
    <x v="71"/>
    <x v="4"/>
    <x v="27"/>
    <x v="27"/>
    <x v="0"/>
    <x v="42"/>
    <x v="116"/>
    <x v="1601"/>
    <x v="3655"/>
    <x v="40"/>
    <x v="2"/>
  </r>
  <r>
    <x v="1"/>
    <x v="1"/>
    <x v="72"/>
    <x v="1"/>
    <x v="31"/>
    <x v="36"/>
    <x v="0"/>
    <x v="53"/>
    <x v="343"/>
    <x v="3026"/>
    <x v="5382"/>
    <x v="16"/>
    <x v="2"/>
  </r>
  <r>
    <x v="5"/>
    <x v="0"/>
    <x v="72"/>
    <x v="4"/>
    <x v="27"/>
    <x v="27"/>
    <x v="3"/>
    <x v="68"/>
    <x v="311"/>
    <x v="2955"/>
    <x v="4600"/>
    <x v="2"/>
    <x v="0"/>
  </r>
  <r>
    <x v="1"/>
    <x v="1"/>
    <x v="72"/>
    <x v="1"/>
    <x v="31"/>
    <x v="36"/>
    <x v="0"/>
    <x v="51"/>
    <x v="197"/>
    <x v="2590"/>
    <x v="4635"/>
    <x v="29"/>
    <x v="1"/>
  </r>
  <r>
    <x v="5"/>
    <x v="0"/>
    <x v="72"/>
    <x v="4"/>
    <x v="27"/>
    <x v="27"/>
    <x v="3"/>
    <x v="67"/>
    <x v="129"/>
    <x v="2367"/>
    <x v="3139"/>
    <x v="13"/>
    <x v="1"/>
  </r>
  <r>
    <x v="1"/>
    <x v="1"/>
    <x v="72"/>
    <x v="1"/>
    <x v="31"/>
    <x v="36"/>
    <x v="0"/>
    <x v="39"/>
    <x v="234"/>
    <x v="2539"/>
    <x v="4110"/>
    <x v="20"/>
    <x v="2"/>
  </r>
  <r>
    <x v="5"/>
    <x v="0"/>
    <x v="72"/>
    <x v="4"/>
    <x v="27"/>
    <x v="27"/>
    <x v="3"/>
    <x v="49"/>
    <x v="148"/>
    <x v="2141"/>
    <x v="1765"/>
    <x v="4"/>
    <x v="2"/>
  </r>
  <r>
    <x v="1"/>
    <x v="1"/>
    <x v="73"/>
    <x v="1"/>
    <x v="31"/>
    <x v="36"/>
    <x v="3"/>
    <x v="58"/>
    <x v="354"/>
    <x v="3068"/>
    <x v="5410"/>
    <x v="11"/>
    <x v="2"/>
  </r>
  <r>
    <x v="5"/>
    <x v="0"/>
    <x v="73"/>
    <x v="4"/>
    <x v="27"/>
    <x v="27"/>
    <x v="2"/>
    <x v="23"/>
    <x v="304"/>
    <x v="2535"/>
    <x v="4169"/>
    <x v="21"/>
    <x v="0"/>
  </r>
  <r>
    <x v="1"/>
    <x v="1"/>
    <x v="73"/>
    <x v="1"/>
    <x v="31"/>
    <x v="36"/>
    <x v="3"/>
    <x v="54"/>
    <x v="242"/>
    <x v="2790"/>
    <x v="4894"/>
    <x v="26"/>
    <x v="1"/>
  </r>
  <r>
    <x v="5"/>
    <x v="0"/>
    <x v="73"/>
    <x v="4"/>
    <x v="27"/>
    <x v="27"/>
    <x v="2"/>
    <x v="21"/>
    <x v="103"/>
    <x v="801"/>
    <x v="1775"/>
    <x v="36"/>
    <x v="1"/>
  </r>
  <r>
    <x v="1"/>
    <x v="1"/>
    <x v="73"/>
    <x v="1"/>
    <x v="31"/>
    <x v="36"/>
    <x v="3"/>
    <x v="40"/>
    <x v="286"/>
    <x v="2759"/>
    <x v="4172"/>
    <x v="13"/>
    <x v="2"/>
  </r>
  <r>
    <x v="5"/>
    <x v="0"/>
    <x v="73"/>
    <x v="4"/>
    <x v="27"/>
    <x v="27"/>
    <x v="2"/>
    <x v="13"/>
    <x v="128"/>
    <x v="665"/>
    <x v="1085"/>
    <x v="26"/>
    <x v="2"/>
  </r>
  <r>
    <x v="1"/>
    <x v="1"/>
    <x v="74"/>
    <x v="1"/>
    <x v="31"/>
    <x v="36"/>
    <x v="2"/>
    <x v="53"/>
    <x v="359"/>
    <x v="3075"/>
    <x v="5563"/>
    <x v="36"/>
    <x v="2"/>
  </r>
  <r>
    <x v="5"/>
    <x v="0"/>
    <x v="74"/>
    <x v="4"/>
    <x v="27"/>
    <x v="27"/>
    <x v="1"/>
    <x v="33"/>
    <x v="304"/>
    <x v="2774"/>
    <x v="3494"/>
    <x v="6"/>
    <x v="0"/>
  </r>
  <r>
    <x v="1"/>
    <x v="1"/>
    <x v="74"/>
    <x v="1"/>
    <x v="31"/>
    <x v="36"/>
    <x v="2"/>
    <x v="51"/>
    <x v="273"/>
    <x v="2821"/>
    <x v="5245"/>
    <x v="47"/>
    <x v="1"/>
  </r>
  <r>
    <x v="5"/>
    <x v="0"/>
    <x v="74"/>
    <x v="4"/>
    <x v="27"/>
    <x v="27"/>
    <x v="1"/>
    <x v="31"/>
    <x v="103"/>
    <x v="1128"/>
    <x v="1546"/>
    <x v="19"/>
    <x v="1"/>
  </r>
  <r>
    <x v="1"/>
    <x v="1"/>
    <x v="74"/>
    <x v="1"/>
    <x v="31"/>
    <x v="36"/>
    <x v="2"/>
    <x v="34"/>
    <x v="294"/>
    <x v="2706"/>
    <x v="5025"/>
    <x v="38"/>
    <x v="2"/>
  </r>
  <r>
    <x v="5"/>
    <x v="0"/>
    <x v="74"/>
    <x v="4"/>
    <x v="27"/>
    <x v="27"/>
    <x v="1"/>
    <x v="24"/>
    <x v="125"/>
    <x v="1085"/>
    <x v="987"/>
    <x v="11"/>
    <x v="2"/>
  </r>
  <r>
    <x v="1"/>
    <x v="1"/>
    <x v="75"/>
    <x v="1"/>
    <x v="31"/>
    <x v="36"/>
    <x v="1"/>
    <x v="48"/>
    <x v="349"/>
    <x v="3029"/>
    <x v="5388"/>
    <x v="16"/>
    <x v="2"/>
  </r>
  <r>
    <x v="5"/>
    <x v="0"/>
    <x v="75"/>
    <x v="4"/>
    <x v="27"/>
    <x v="27"/>
    <x v="5"/>
    <x v="33"/>
    <x v="304"/>
    <x v="2774"/>
    <x v="4682"/>
    <x v="21"/>
    <x v="0"/>
  </r>
  <r>
    <x v="1"/>
    <x v="1"/>
    <x v="75"/>
    <x v="1"/>
    <x v="31"/>
    <x v="36"/>
    <x v="1"/>
    <x v="46"/>
    <x v="259"/>
    <x v="2751"/>
    <x v="4844"/>
    <x v="27"/>
    <x v="1"/>
  </r>
  <r>
    <x v="5"/>
    <x v="0"/>
    <x v="75"/>
    <x v="4"/>
    <x v="27"/>
    <x v="27"/>
    <x v="5"/>
    <x v="32"/>
    <x v="96"/>
    <x v="1083"/>
    <x v="2178"/>
    <x v="32"/>
    <x v="1"/>
  </r>
  <r>
    <x v="1"/>
    <x v="1"/>
    <x v="75"/>
    <x v="1"/>
    <x v="31"/>
    <x v="36"/>
    <x v="1"/>
    <x v="30"/>
    <x v="289"/>
    <x v="2584"/>
    <x v="4196"/>
    <x v="20"/>
    <x v="2"/>
  </r>
  <r>
    <x v="5"/>
    <x v="0"/>
    <x v="75"/>
    <x v="4"/>
    <x v="27"/>
    <x v="27"/>
    <x v="5"/>
    <x v="19"/>
    <x v="108"/>
    <x v="772"/>
    <x v="1358"/>
    <x v="28"/>
    <x v="2"/>
  </r>
  <r>
    <x v="1"/>
    <x v="1"/>
    <x v="76"/>
    <x v="1"/>
    <x v="31"/>
    <x v="36"/>
    <x v="5"/>
    <x v="43"/>
    <x v="345"/>
    <x v="2998"/>
    <x v="5381"/>
    <x v="21"/>
    <x v="2"/>
  </r>
  <r>
    <x v="5"/>
    <x v="0"/>
    <x v="76"/>
    <x v="4"/>
    <x v="27"/>
    <x v="27"/>
    <x v="4"/>
    <x v="33"/>
    <x v="231"/>
    <x v="2350"/>
    <x v="3411"/>
    <x v="16"/>
    <x v="0"/>
  </r>
  <r>
    <x v="1"/>
    <x v="1"/>
    <x v="76"/>
    <x v="1"/>
    <x v="31"/>
    <x v="36"/>
    <x v="5"/>
    <x v="38"/>
    <x v="217"/>
    <x v="2418"/>
    <x v="4505"/>
    <x v="32"/>
    <x v="1"/>
  </r>
  <r>
    <x v="5"/>
    <x v="0"/>
    <x v="76"/>
    <x v="4"/>
    <x v="27"/>
    <x v="27"/>
    <x v="4"/>
    <x v="31"/>
    <x v="59"/>
    <x v="601"/>
    <x v="1150"/>
    <x v="31"/>
    <x v="1"/>
  </r>
  <r>
    <x v="1"/>
    <x v="1"/>
    <x v="76"/>
    <x v="1"/>
    <x v="31"/>
    <x v="36"/>
    <x v="5"/>
    <x v="30"/>
    <x v="264"/>
    <x v="2426"/>
    <x v="4082"/>
    <x v="23"/>
    <x v="2"/>
  </r>
  <r>
    <x v="5"/>
    <x v="0"/>
    <x v="76"/>
    <x v="4"/>
    <x v="27"/>
    <x v="27"/>
    <x v="4"/>
    <x v="19"/>
    <x v="79"/>
    <x v="529"/>
    <x v="622"/>
    <x v="20"/>
    <x v="2"/>
  </r>
  <r>
    <x v="5"/>
    <x v="0"/>
    <x v="77"/>
    <x v="4"/>
    <x v="5"/>
    <x v="17"/>
    <x v="0"/>
    <x v="38"/>
    <x v="194"/>
    <x v="2227"/>
    <x v="4400"/>
    <x v="36"/>
    <x v="0"/>
  </r>
  <r>
    <x v="5"/>
    <x v="0"/>
    <x v="77"/>
    <x v="4"/>
    <x v="5"/>
    <x v="17"/>
    <x v="0"/>
    <x v="34"/>
    <x v="45"/>
    <x v="473"/>
    <x v="1458"/>
    <x v="50"/>
    <x v="1"/>
  </r>
  <r>
    <x v="5"/>
    <x v="0"/>
    <x v="78"/>
    <x v="4"/>
    <x v="5"/>
    <x v="17"/>
    <x v="3"/>
    <x v="33"/>
    <x v="309"/>
    <x v="2825"/>
    <x v="3009"/>
    <x v="2"/>
    <x v="0"/>
  </r>
  <r>
    <x v="5"/>
    <x v="0"/>
    <x v="78"/>
    <x v="4"/>
    <x v="5"/>
    <x v="17"/>
    <x v="3"/>
    <x v="30"/>
    <x v="108"/>
    <x v="1143"/>
    <x v="1151"/>
    <x v="12"/>
    <x v="1"/>
  </r>
  <r>
    <x v="5"/>
    <x v="0"/>
    <x v="79"/>
    <x v="4"/>
    <x v="5"/>
    <x v="17"/>
    <x v="2"/>
    <x v="23"/>
    <x v="313"/>
    <x v="2727"/>
    <x v="4568"/>
    <x v="21"/>
    <x v="0"/>
  </r>
  <r>
    <x v="5"/>
    <x v="0"/>
    <x v="79"/>
    <x v="4"/>
    <x v="5"/>
    <x v="17"/>
    <x v="2"/>
    <x v="20"/>
    <x v="111"/>
    <x v="830"/>
    <x v="1744"/>
    <x v="34"/>
    <x v="1"/>
  </r>
  <r>
    <x v="5"/>
    <x v="0"/>
    <x v="80"/>
    <x v="4"/>
    <x v="5"/>
    <x v="17"/>
    <x v="1"/>
    <x v="33"/>
    <x v="304"/>
    <x v="2774"/>
    <x v="3494"/>
    <x v="6"/>
    <x v="0"/>
  </r>
  <r>
    <x v="5"/>
    <x v="0"/>
    <x v="80"/>
    <x v="4"/>
    <x v="5"/>
    <x v="17"/>
    <x v="1"/>
    <x v="31"/>
    <x v="92"/>
    <x v="1009"/>
    <x v="1201"/>
    <x v="16"/>
    <x v="1"/>
  </r>
  <r>
    <x v="5"/>
    <x v="0"/>
    <x v="81"/>
    <x v="4"/>
    <x v="5"/>
    <x v="17"/>
    <x v="5"/>
    <x v="33"/>
    <x v="304"/>
    <x v="2774"/>
    <x v="4682"/>
    <x v="21"/>
    <x v="0"/>
  </r>
  <r>
    <x v="5"/>
    <x v="0"/>
    <x v="81"/>
    <x v="4"/>
    <x v="5"/>
    <x v="17"/>
    <x v="5"/>
    <x v="31"/>
    <x v="103"/>
    <x v="1128"/>
    <x v="2494"/>
    <x v="36"/>
    <x v="1"/>
  </r>
  <r>
    <x v="5"/>
    <x v="0"/>
    <x v="82"/>
    <x v="4"/>
    <x v="5"/>
    <x v="17"/>
    <x v="4"/>
    <x v="33"/>
    <x v="231"/>
    <x v="2350"/>
    <x v="3411"/>
    <x v="16"/>
    <x v="0"/>
  </r>
  <r>
    <x v="5"/>
    <x v="0"/>
    <x v="82"/>
    <x v="4"/>
    <x v="5"/>
    <x v="17"/>
    <x v="4"/>
    <x v="29"/>
    <x v="59"/>
    <x v="554"/>
    <x v="1047"/>
    <x v="31"/>
    <x v="1"/>
  </r>
  <r>
    <x v="5"/>
    <x v="0"/>
    <x v="83"/>
    <x v="4"/>
    <x v="5"/>
    <x v="17"/>
    <x v="0"/>
    <x v="38"/>
    <x v="174"/>
    <x v="2064"/>
    <x v="4188"/>
    <x v="36"/>
    <x v="0"/>
  </r>
  <r>
    <x v="5"/>
    <x v="0"/>
    <x v="83"/>
    <x v="4"/>
    <x v="5"/>
    <x v="17"/>
    <x v="0"/>
    <x v="36"/>
    <x v="47"/>
    <x v="528"/>
    <x v="1551"/>
    <x v="48"/>
    <x v="1"/>
  </r>
  <r>
    <x v="5"/>
    <x v="0"/>
    <x v="84"/>
    <x v="4"/>
    <x v="5"/>
    <x v="17"/>
    <x v="3"/>
    <x v="33"/>
    <x v="300"/>
    <x v="2737"/>
    <x v="2557"/>
    <x v="2"/>
    <x v="0"/>
  </r>
  <r>
    <x v="5"/>
    <x v="0"/>
    <x v="84"/>
    <x v="4"/>
    <x v="5"/>
    <x v="17"/>
    <x v="3"/>
    <x v="30"/>
    <x v="97"/>
    <x v="1026"/>
    <x v="1038"/>
    <x v="13"/>
    <x v="1"/>
  </r>
  <r>
    <x v="5"/>
    <x v="0"/>
    <x v="85"/>
    <x v="4"/>
    <x v="5"/>
    <x v="17"/>
    <x v="2"/>
    <x v="33"/>
    <x v="315"/>
    <x v="2862"/>
    <x v="4986"/>
    <x v="21"/>
    <x v="0"/>
  </r>
  <r>
    <x v="5"/>
    <x v="0"/>
    <x v="85"/>
    <x v="4"/>
    <x v="5"/>
    <x v="17"/>
    <x v="2"/>
    <x v="30"/>
    <x v="143"/>
    <x v="1466"/>
    <x v="3089"/>
    <x v="34"/>
    <x v="1"/>
  </r>
  <r>
    <x v="5"/>
    <x v="0"/>
    <x v="86"/>
    <x v="4"/>
    <x v="5"/>
    <x v="17"/>
    <x v="1"/>
    <x v="43"/>
    <x v="300"/>
    <x v="2840"/>
    <x v="3914"/>
    <x v="6"/>
    <x v="0"/>
  </r>
  <r>
    <x v="5"/>
    <x v="0"/>
    <x v="86"/>
    <x v="4"/>
    <x v="5"/>
    <x v="17"/>
    <x v="1"/>
    <x v="41"/>
    <x v="93"/>
    <x v="1296"/>
    <x v="1910"/>
    <x v="20"/>
    <x v="1"/>
  </r>
  <r>
    <x v="5"/>
    <x v="0"/>
    <x v="87"/>
    <x v="4"/>
    <x v="5"/>
    <x v="17"/>
    <x v="5"/>
    <x v="48"/>
    <x v="300"/>
    <x v="2862"/>
    <x v="4986"/>
    <x v="21"/>
    <x v="0"/>
  </r>
  <r>
    <x v="5"/>
    <x v="0"/>
    <x v="87"/>
    <x v="4"/>
    <x v="5"/>
    <x v="17"/>
    <x v="5"/>
    <x v="44"/>
    <x v="97"/>
    <x v="1420"/>
    <x v="3057"/>
    <x v="35"/>
    <x v="1"/>
  </r>
  <r>
    <x v="5"/>
    <x v="0"/>
    <x v="88"/>
    <x v="4"/>
    <x v="5"/>
    <x v="17"/>
    <x v="4"/>
    <x v="48"/>
    <x v="254"/>
    <x v="2757"/>
    <x v="4367"/>
    <x v="16"/>
    <x v="0"/>
  </r>
  <r>
    <x v="5"/>
    <x v="0"/>
    <x v="88"/>
    <x v="4"/>
    <x v="5"/>
    <x v="17"/>
    <x v="4"/>
    <x v="44"/>
    <x v="74"/>
    <x v="1108"/>
    <x v="2073"/>
    <x v="29"/>
    <x v="1"/>
  </r>
  <r>
    <x v="1"/>
    <x v="1"/>
    <x v="89"/>
    <x v="1"/>
    <x v="31"/>
    <x v="36"/>
    <x v="4"/>
    <x v="43"/>
    <x v="343"/>
    <x v="2992"/>
    <x v="5371"/>
    <x v="21"/>
    <x v="2"/>
  </r>
  <r>
    <x v="5"/>
    <x v="0"/>
    <x v="89"/>
    <x v="4"/>
    <x v="5"/>
    <x v="17"/>
    <x v="0"/>
    <x v="53"/>
    <x v="129"/>
    <x v="2064"/>
    <x v="4188"/>
    <x v="36"/>
    <x v="0"/>
  </r>
  <r>
    <x v="1"/>
    <x v="1"/>
    <x v="89"/>
    <x v="1"/>
    <x v="31"/>
    <x v="36"/>
    <x v="4"/>
    <x v="40"/>
    <x v="205"/>
    <x v="2393"/>
    <x v="4508"/>
    <x v="33"/>
    <x v="1"/>
  </r>
  <r>
    <x v="5"/>
    <x v="0"/>
    <x v="89"/>
    <x v="4"/>
    <x v="5"/>
    <x v="17"/>
    <x v="0"/>
    <x v="49"/>
    <x v="28"/>
    <x v="444"/>
    <x v="1247"/>
    <x v="46"/>
    <x v="1"/>
  </r>
  <r>
    <x v="1"/>
    <x v="1"/>
    <x v="89"/>
    <x v="1"/>
    <x v="31"/>
    <x v="36"/>
    <x v="4"/>
    <x v="33"/>
    <x v="272"/>
    <x v="2556"/>
    <x v="4452"/>
    <x v="26"/>
    <x v="2"/>
  </r>
  <r>
    <x v="5"/>
    <x v="0"/>
    <x v="90"/>
    <x v="4"/>
    <x v="5"/>
    <x v="17"/>
    <x v="3"/>
    <x v="48"/>
    <x v="285"/>
    <x v="2829"/>
    <x v="3044"/>
    <x v="2"/>
    <x v="0"/>
  </r>
  <r>
    <x v="5"/>
    <x v="0"/>
    <x v="90"/>
    <x v="4"/>
    <x v="5"/>
    <x v="17"/>
    <x v="3"/>
    <x v="45"/>
    <x v="78"/>
    <x v="1194"/>
    <x v="1401"/>
    <x v="15"/>
    <x v="1"/>
  </r>
  <r>
    <x v="5"/>
    <x v="0"/>
    <x v="91"/>
    <x v="4"/>
    <x v="5"/>
    <x v="17"/>
    <x v="2"/>
    <x v="53"/>
    <x v="313"/>
    <x v="2924"/>
    <x v="5225"/>
    <x v="21"/>
    <x v="0"/>
  </r>
  <r>
    <x v="5"/>
    <x v="0"/>
    <x v="91"/>
    <x v="4"/>
    <x v="5"/>
    <x v="17"/>
    <x v="2"/>
    <x v="48"/>
    <x v="111"/>
    <x v="1717"/>
    <x v="3485"/>
    <x v="33"/>
    <x v="1"/>
  </r>
  <r>
    <x v="5"/>
    <x v="0"/>
    <x v="92"/>
    <x v="4"/>
    <x v="5"/>
    <x v="17"/>
    <x v="1"/>
    <x v="58"/>
    <x v="273"/>
    <x v="2853"/>
    <x v="4040"/>
    <x v="6"/>
    <x v="0"/>
  </r>
  <r>
    <x v="5"/>
    <x v="0"/>
    <x v="92"/>
    <x v="4"/>
    <x v="5"/>
    <x v="17"/>
    <x v="1"/>
    <x v="52"/>
    <x v="77"/>
    <x v="1335"/>
    <x v="2041"/>
    <x v="21"/>
    <x v="1"/>
  </r>
  <r>
    <x v="5"/>
    <x v="0"/>
    <x v="93"/>
    <x v="4"/>
    <x v="5"/>
    <x v="17"/>
    <x v="5"/>
    <x v="58"/>
    <x v="294"/>
    <x v="2881"/>
    <x v="5076"/>
    <x v="21"/>
    <x v="0"/>
  </r>
  <r>
    <x v="5"/>
    <x v="0"/>
    <x v="93"/>
    <x v="4"/>
    <x v="5"/>
    <x v="17"/>
    <x v="5"/>
    <x v="54"/>
    <x v="94"/>
    <x v="1651"/>
    <x v="3529"/>
    <x v="36"/>
    <x v="1"/>
  </r>
  <r>
    <x v="5"/>
    <x v="0"/>
    <x v="94"/>
    <x v="4"/>
    <x v="5"/>
    <x v="17"/>
    <x v="4"/>
    <x v="53"/>
    <x v="231"/>
    <x v="2757"/>
    <x v="4367"/>
    <x v="16"/>
    <x v="0"/>
  </r>
  <r>
    <x v="5"/>
    <x v="0"/>
    <x v="94"/>
    <x v="4"/>
    <x v="5"/>
    <x v="17"/>
    <x v="4"/>
    <x v="49"/>
    <x v="61"/>
    <x v="989"/>
    <x v="1848"/>
    <x v="29"/>
    <x v="1"/>
  </r>
  <r>
    <x v="5"/>
    <x v="0"/>
    <x v="95"/>
    <x v="4"/>
    <x v="5"/>
    <x v="17"/>
    <x v="0"/>
    <x v="58"/>
    <x v="152"/>
    <x v="2398"/>
    <x v="4615"/>
    <x v="36"/>
    <x v="0"/>
  </r>
  <r>
    <x v="5"/>
    <x v="0"/>
    <x v="95"/>
    <x v="4"/>
    <x v="5"/>
    <x v="17"/>
    <x v="0"/>
    <x v="55"/>
    <x v="33"/>
    <x v="599"/>
    <x v="1700"/>
    <x v="47"/>
    <x v="1"/>
  </r>
  <r>
    <x v="5"/>
    <x v="0"/>
    <x v="96"/>
    <x v="4"/>
    <x v="5"/>
    <x v="17"/>
    <x v="3"/>
    <x v="73"/>
    <x v="273"/>
    <x v="2890"/>
    <x v="3853"/>
    <x v="2"/>
    <x v="0"/>
  </r>
  <r>
    <x v="5"/>
    <x v="0"/>
    <x v="96"/>
    <x v="4"/>
    <x v="5"/>
    <x v="17"/>
    <x v="3"/>
    <x v="65"/>
    <x v="80"/>
    <x v="1687"/>
    <x v="1829"/>
    <x v="11"/>
    <x v="1"/>
  </r>
  <r>
    <x v="5"/>
    <x v="0"/>
    <x v="97"/>
    <x v="4"/>
    <x v="5"/>
    <x v="17"/>
    <x v="2"/>
    <x v="53"/>
    <x v="313"/>
    <x v="2924"/>
    <x v="5362"/>
    <x v="36"/>
    <x v="0"/>
  </r>
  <r>
    <x v="5"/>
    <x v="0"/>
    <x v="97"/>
    <x v="4"/>
    <x v="5"/>
    <x v="17"/>
    <x v="2"/>
    <x v="48"/>
    <x v="111"/>
    <x v="1717"/>
    <x v="4133"/>
    <x v="47"/>
    <x v="1"/>
  </r>
  <r>
    <x v="5"/>
    <x v="0"/>
    <x v="98"/>
    <x v="4"/>
    <x v="5"/>
    <x v="17"/>
    <x v="1"/>
    <x v="58"/>
    <x v="294"/>
    <x v="2881"/>
    <x v="5076"/>
    <x v="21"/>
    <x v="0"/>
  </r>
  <r>
    <x v="5"/>
    <x v="0"/>
    <x v="98"/>
    <x v="4"/>
    <x v="5"/>
    <x v="17"/>
    <x v="1"/>
    <x v="53"/>
    <x v="87"/>
    <x v="1516"/>
    <x v="3056"/>
    <x v="32"/>
    <x v="1"/>
  </r>
  <r>
    <x v="5"/>
    <x v="0"/>
    <x v="99"/>
    <x v="4"/>
    <x v="5"/>
    <x v="17"/>
    <x v="5"/>
    <x v="58"/>
    <x v="294"/>
    <x v="2881"/>
    <x v="5272"/>
    <x v="36"/>
    <x v="0"/>
  </r>
  <r>
    <x v="5"/>
    <x v="0"/>
    <x v="99"/>
    <x v="4"/>
    <x v="5"/>
    <x v="17"/>
    <x v="5"/>
    <x v="52"/>
    <x v="80"/>
    <x v="1390"/>
    <x v="3548"/>
    <x v="46"/>
    <x v="1"/>
  </r>
  <r>
    <x v="5"/>
    <x v="0"/>
    <x v="100"/>
    <x v="4"/>
    <x v="5"/>
    <x v="17"/>
    <x v="4"/>
    <x v="53"/>
    <x v="231"/>
    <x v="2757"/>
    <x v="4952"/>
    <x v="31"/>
    <x v="0"/>
  </r>
  <r>
    <x v="5"/>
    <x v="0"/>
    <x v="100"/>
    <x v="4"/>
    <x v="5"/>
    <x v="17"/>
    <x v="4"/>
    <x v="51"/>
    <x v="57"/>
    <x v="957"/>
    <x v="2515"/>
    <x v="45"/>
    <x v="1"/>
  </r>
  <r>
    <x v="5"/>
    <x v="0"/>
    <x v="101"/>
    <x v="4"/>
    <x v="5"/>
    <x v="17"/>
    <x v="0"/>
    <x v="58"/>
    <x v="152"/>
    <x v="2398"/>
    <x v="4951"/>
    <x v="51"/>
    <x v="0"/>
  </r>
  <r>
    <x v="5"/>
    <x v="0"/>
    <x v="101"/>
    <x v="4"/>
    <x v="5"/>
    <x v="17"/>
    <x v="0"/>
    <x v="56"/>
    <x v="33"/>
    <x v="610"/>
    <x v="2225"/>
    <x v="62"/>
    <x v="1"/>
  </r>
  <r>
    <x v="5"/>
    <x v="0"/>
    <x v="102"/>
    <x v="4"/>
    <x v="5"/>
    <x v="17"/>
    <x v="3"/>
    <x v="73"/>
    <x v="309"/>
    <x v="2956"/>
    <x v="5242"/>
    <x v="16"/>
    <x v="0"/>
  </r>
  <r>
    <x v="5"/>
    <x v="0"/>
    <x v="102"/>
    <x v="4"/>
    <x v="5"/>
    <x v="17"/>
    <x v="3"/>
    <x v="67"/>
    <x v="113"/>
    <x v="2183"/>
    <x v="4043"/>
    <x v="29"/>
    <x v="1"/>
  </r>
  <r>
    <x v="5"/>
    <x v="0"/>
    <x v="103"/>
    <x v="4"/>
    <x v="5"/>
    <x v="17"/>
    <x v="2"/>
    <x v="53"/>
    <x v="329"/>
    <x v="2982"/>
    <x v="5471"/>
    <x v="36"/>
    <x v="0"/>
  </r>
  <r>
    <x v="5"/>
    <x v="0"/>
    <x v="103"/>
    <x v="4"/>
    <x v="5"/>
    <x v="17"/>
    <x v="2"/>
    <x v="47"/>
    <x v="165"/>
    <x v="2237"/>
    <x v="4810"/>
    <x v="50"/>
    <x v="1"/>
  </r>
  <r>
    <x v="5"/>
    <x v="0"/>
    <x v="104"/>
    <x v="4"/>
    <x v="5"/>
    <x v="17"/>
    <x v="1"/>
    <x v="58"/>
    <x v="317"/>
    <x v="2954"/>
    <x v="5300"/>
    <x v="21"/>
    <x v="0"/>
  </r>
  <r>
    <x v="5"/>
    <x v="0"/>
    <x v="104"/>
    <x v="4"/>
    <x v="5"/>
    <x v="17"/>
    <x v="1"/>
    <x v="52"/>
    <x v="124"/>
    <x v="1974"/>
    <x v="4049"/>
    <x v="36"/>
    <x v="1"/>
  </r>
  <r>
    <x v="5"/>
    <x v="0"/>
    <x v="105"/>
    <x v="4"/>
    <x v="5"/>
    <x v="17"/>
    <x v="5"/>
    <x v="58"/>
    <x v="317"/>
    <x v="2954"/>
    <x v="5421"/>
    <x v="36"/>
    <x v="0"/>
  </r>
  <r>
    <x v="5"/>
    <x v="0"/>
    <x v="105"/>
    <x v="4"/>
    <x v="5"/>
    <x v="17"/>
    <x v="5"/>
    <x v="57"/>
    <x v="129"/>
    <x v="2154"/>
    <x v="4732"/>
    <x v="50"/>
    <x v="1"/>
  </r>
  <r>
    <x v="4"/>
    <x v="1"/>
    <x v="106"/>
    <x v="1"/>
    <x v="31"/>
    <x v="36"/>
    <x v="0"/>
    <x v="53"/>
    <x v="341"/>
    <x v="3020"/>
    <x v="5372"/>
    <x v="16"/>
    <x v="2"/>
  </r>
  <r>
    <x v="5"/>
    <x v="0"/>
    <x v="106"/>
    <x v="4"/>
    <x v="5"/>
    <x v="17"/>
    <x v="4"/>
    <x v="58"/>
    <x v="307"/>
    <x v="2910"/>
    <x v="5302"/>
    <x v="31"/>
    <x v="0"/>
  </r>
  <r>
    <x v="4"/>
    <x v="1"/>
    <x v="106"/>
    <x v="1"/>
    <x v="31"/>
    <x v="36"/>
    <x v="0"/>
    <x v="47"/>
    <x v="227"/>
    <x v="2669"/>
    <x v="4819"/>
    <x v="31"/>
    <x v="1"/>
  </r>
  <r>
    <x v="5"/>
    <x v="0"/>
    <x v="106"/>
    <x v="4"/>
    <x v="5"/>
    <x v="17"/>
    <x v="4"/>
    <x v="55"/>
    <x v="115"/>
    <x v="1952"/>
    <x v="4390"/>
    <x v="46"/>
    <x v="1"/>
  </r>
  <r>
    <x v="4"/>
    <x v="1"/>
    <x v="106"/>
    <x v="1"/>
    <x v="31"/>
    <x v="36"/>
    <x v="0"/>
    <x v="36"/>
    <x v="235"/>
    <x v="2467"/>
    <x v="3889"/>
    <x v="19"/>
    <x v="2"/>
  </r>
  <r>
    <x v="4"/>
    <x v="1"/>
    <x v="107"/>
    <x v="1"/>
    <x v="31"/>
    <x v="36"/>
    <x v="3"/>
    <x v="58"/>
    <x v="353"/>
    <x v="3064"/>
    <x v="5399"/>
    <x v="11"/>
    <x v="2"/>
  </r>
  <r>
    <x v="5"/>
    <x v="0"/>
    <x v="107"/>
    <x v="4"/>
    <x v="5"/>
    <x v="17"/>
    <x v="0"/>
    <x v="63"/>
    <x v="273"/>
    <x v="2867"/>
    <x v="5339"/>
    <x v="51"/>
    <x v="0"/>
  </r>
  <r>
    <x v="4"/>
    <x v="1"/>
    <x v="107"/>
    <x v="1"/>
    <x v="31"/>
    <x v="36"/>
    <x v="3"/>
    <x v="55"/>
    <x v="246"/>
    <x v="2804"/>
    <x v="4837"/>
    <x v="23"/>
    <x v="1"/>
  </r>
  <r>
    <x v="5"/>
    <x v="0"/>
    <x v="107"/>
    <x v="4"/>
    <x v="5"/>
    <x v="17"/>
    <x v="0"/>
    <x v="59"/>
    <x v="75"/>
    <x v="1443"/>
    <x v="4242"/>
    <x v="63"/>
    <x v="1"/>
  </r>
  <r>
    <x v="4"/>
    <x v="1"/>
    <x v="107"/>
    <x v="1"/>
    <x v="31"/>
    <x v="36"/>
    <x v="3"/>
    <x v="41"/>
    <x v="288"/>
    <x v="2775"/>
    <x v="4421"/>
    <x v="16"/>
    <x v="2"/>
  </r>
  <r>
    <x v="4"/>
    <x v="1"/>
    <x v="108"/>
    <x v="1"/>
    <x v="31"/>
    <x v="36"/>
    <x v="2"/>
    <x v="53"/>
    <x v="357"/>
    <x v="3069"/>
    <x v="5559"/>
    <x v="36"/>
    <x v="2"/>
  </r>
  <r>
    <x v="5"/>
    <x v="0"/>
    <x v="108"/>
    <x v="4"/>
    <x v="5"/>
    <x v="17"/>
    <x v="3"/>
    <x v="78"/>
    <x v="321"/>
    <x v="3018"/>
    <x v="5366"/>
    <x v="16"/>
    <x v="0"/>
  </r>
  <r>
    <x v="4"/>
    <x v="1"/>
    <x v="108"/>
    <x v="1"/>
    <x v="31"/>
    <x v="36"/>
    <x v="2"/>
    <x v="49"/>
    <x v="290"/>
    <x v="2845"/>
    <x v="5281"/>
    <x v="48"/>
    <x v="1"/>
  </r>
  <r>
    <x v="5"/>
    <x v="0"/>
    <x v="108"/>
    <x v="4"/>
    <x v="5"/>
    <x v="17"/>
    <x v="3"/>
    <x v="76"/>
    <x v="158"/>
    <x v="2689"/>
    <x v="4799"/>
    <x v="29"/>
    <x v="1"/>
  </r>
  <r>
    <x v="4"/>
    <x v="1"/>
    <x v="108"/>
    <x v="1"/>
    <x v="31"/>
    <x v="36"/>
    <x v="2"/>
    <x v="32"/>
    <x v="302"/>
    <x v="2734"/>
    <x v="5096"/>
    <x v="41"/>
    <x v="2"/>
  </r>
  <r>
    <x v="4"/>
    <x v="1"/>
    <x v="109"/>
    <x v="1"/>
    <x v="31"/>
    <x v="36"/>
    <x v="1"/>
    <x v="48"/>
    <x v="347"/>
    <x v="3024"/>
    <x v="5379"/>
    <x v="16"/>
    <x v="2"/>
  </r>
  <r>
    <x v="5"/>
    <x v="0"/>
    <x v="109"/>
    <x v="4"/>
    <x v="5"/>
    <x v="17"/>
    <x v="2"/>
    <x v="58"/>
    <x v="333"/>
    <x v="3009"/>
    <x v="5481"/>
    <x v="31"/>
    <x v="0"/>
  </r>
  <r>
    <x v="4"/>
    <x v="1"/>
    <x v="109"/>
    <x v="1"/>
    <x v="31"/>
    <x v="36"/>
    <x v="1"/>
    <x v="43"/>
    <x v="227"/>
    <x v="2594"/>
    <x v="4678"/>
    <x v="30"/>
    <x v="1"/>
  </r>
  <r>
    <x v="5"/>
    <x v="0"/>
    <x v="109"/>
    <x v="4"/>
    <x v="5"/>
    <x v="17"/>
    <x v="2"/>
    <x v="57"/>
    <x v="176"/>
    <x v="2552"/>
    <x v="4992"/>
    <x v="46"/>
    <x v="1"/>
  </r>
  <r>
    <x v="4"/>
    <x v="1"/>
    <x v="109"/>
    <x v="1"/>
    <x v="31"/>
    <x v="36"/>
    <x v="1"/>
    <x v="36"/>
    <x v="285"/>
    <x v="2690"/>
    <x v="4372"/>
    <x v="19"/>
    <x v="2"/>
  </r>
  <r>
    <x v="4"/>
    <x v="1"/>
    <x v="110"/>
    <x v="1"/>
    <x v="31"/>
    <x v="36"/>
    <x v="5"/>
    <x v="43"/>
    <x v="343"/>
    <x v="2992"/>
    <x v="5371"/>
    <x v="21"/>
    <x v="2"/>
  </r>
  <r>
    <x v="5"/>
    <x v="0"/>
    <x v="110"/>
    <x v="4"/>
    <x v="5"/>
    <x v="17"/>
    <x v="1"/>
    <x v="63"/>
    <x v="321"/>
    <x v="2983"/>
    <x v="5301"/>
    <x v="16"/>
    <x v="0"/>
  </r>
  <r>
    <x v="4"/>
    <x v="1"/>
    <x v="110"/>
    <x v="1"/>
    <x v="31"/>
    <x v="36"/>
    <x v="5"/>
    <x v="40"/>
    <x v="226"/>
    <x v="2522"/>
    <x v="4674"/>
    <x v="33"/>
    <x v="1"/>
  </r>
  <r>
    <x v="5"/>
    <x v="0"/>
    <x v="110"/>
    <x v="4"/>
    <x v="5"/>
    <x v="17"/>
    <x v="1"/>
    <x v="60"/>
    <x v="164"/>
    <x v="2522"/>
    <x v="4396"/>
    <x v="26"/>
    <x v="1"/>
  </r>
  <r>
    <x v="4"/>
    <x v="1"/>
    <x v="110"/>
    <x v="1"/>
    <x v="31"/>
    <x v="36"/>
    <x v="5"/>
    <x v="29"/>
    <x v="265"/>
    <x v="2394"/>
    <x v="4146"/>
    <x v="25"/>
    <x v="2"/>
  </r>
  <r>
    <x v="4"/>
    <x v="1"/>
    <x v="111"/>
    <x v="1"/>
    <x v="31"/>
    <x v="36"/>
    <x v="4"/>
    <x v="43"/>
    <x v="341"/>
    <x v="2987"/>
    <x v="5362"/>
    <x v="21"/>
    <x v="2"/>
  </r>
  <r>
    <x v="5"/>
    <x v="0"/>
    <x v="111"/>
    <x v="4"/>
    <x v="5"/>
    <x v="17"/>
    <x v="5"/>
    <x v="63"/>
    <x v="317"/>
    <x v="2967"/>
    <x v="5412"/>
    <x v="31"/>
    <x v="0"/>
  </r>
  <r>
    <x v="4"/>
    <x v="1"/>
    <x v="111"/>
    <x v="1"/>
    <x v="31"/>
    <x v="36"/>
    <x v="4"/>
    <x v="40"/>
    <x v="213"/>
    <x v="2446"/>
    <x v="4548"/>
    <x v="32"/>
    <x v="1"/>
  </r>
  <r>
    <x v="5"/>
    <x v="0"/>
    <x v="111"/>
    <x v="4"/>
    <x v="5"/>
    <x v="17"/>
    <x v="5"/>
    <x v="60"/>
    <x v="139"/>
    <x v="2321"/>
    <x v="4675"/>
    <x v="41"/>
    <x v="1"/>
  </r>
  <r>
    <x v="4"/>
    <x v="1"/>
    <x v="111"/>
    <x v="1"/>
    <x v="31"/>
    <x v="36"/>
    <x v="4"/>
    <x v="27"/>
    <x v="258"/>
    <x v="2266"/>
    <x v="3957"/>
    <x v="25"/>
    <x v="2"/>
  </r>
  <r>
    <x v="4"/>
    <x v="1"/>
    <x v="112"/>
    <x v="1"/>
    <x v="31"/>
    <x v="36"/>
    <x v="0"/>
    <x v="53"/>
    <x v="341"/>
    <x v="3020"/>
    <x v="5372"/>
    <x v="16"/>
    <x v="2"/>
  </r>
  <r>
    <x v="5"/>
    <x v="0"/>
    <x v="112"/>
    <x v="4"/>
    <x v="5"/>
    <x v="17"/>
    <x v="4"/>
    <x v="58"/>
    <x v="309"/>
    <x v="2918"/>
    <x v="5277"/>
    <x v="26"/>
    <x v="0"/>
  </r>
  <r>
    <x v="4"/>
    <x v="1"/>
    <x v="112"/>
    <x v="1"/>
    <x v="31"/>
    <x v="36"/>
    <x v="0"/>
    <x v="51"/>
    <x v="213"/>
    <x v="2672"/>
    <x v="4662"/>
    <x v="26"/>
    <x v="1"/>
  </r>
  <r>
    <x v="5"/>
    <x v="0"/>
    <x v="112"/>
    <x v="4"/>
    <x v="5"/>
    <x v="17"/>
    <x v="4"/>
    <x v="54"/>
    <x v="123"/>
    <x v="2015"/>
    <x v="4204"/>
    <x v="38"/>
    <x v="1"/>
  </r>
  <r>
    <x v="4"/>
    <x v="1"/>
    <x v="112"/>
    <x v="1"/>
    <x v="31"/>
    <x v="36"/>
    <x v="0"/>
    <x v="37"/>
    <x v="265"/>
    <x v="2625"/>
    <x v="4429"/>
    <x v="23"/>
    <x v="2"/>
  </r>
  <r>
    <x v="4"/>
    <x v="1"/>
    <x v="113"/>
    <x v="1"/>
    <x v="31"/>
    <x v="36"/>
    <x v="3"/>
    <x v="58"/>
    <x v="347"/>
    <x v="3055"/>
    <x v="5373"/>
    <x v="11"/>
    <x v="2"/>
  </r>
  <r>
    <x v="5"/>
    <x v="0"/>
    <x v="113"/>
    <x v="4"/>
    <x v="5"/>
    <x v="17"/>
    <x v="0"/>
    <x v="63"/>
    <x v="313"/>
    <x v="2949"/>
    <x v="5475"/>
    <x v="46"/>
    <x v="0"/>
  </r>
  <r>
    <x v="1"/>
    <x v="1"/>
    <x v="113"/>
    <x v="3"/>
    <x v="8"/>
    <x v="32"/>
    <x v="2"/>
    <x v="38"/>
    <x v="349"/>
    <x v="2991"/>
    <x v="5455"/>
    <x v="31"/>
    <x v="0"/>
  </r>
  <r>
    <x v="1"/>
    <x v="1"/>
    <x v="113"/>
    <x v="3"/>
    <x v="8"/>
    <x v="32"/>
    <x v="1"/>
    <x v="38"/>
    <x v="329"/>
    <x v="2930"/>
    <x v="5243"/>
    <x v="21"/>
    <x v="0"/>
  </r>
  <r>
    <x v="5"/>
    <x v="1"/>
    <x v="113"/>
    <x v="3"/>
    <x v="8"/>
    <x v="32"/>
    <x v="5"/>
    <x v="28"/>
    <x v="329"/>
    <x v="2887"/>
    <x v="4779"/>
    <x v="11"/>
    <x v="0"/>
  </r>
  <r>
    <x v="5"/>
    <x v="1"/>
    <x v="113"/>
    <x v="3"/>
    <x v="8"/>
    <x v="32"/>
    <x v="4"/>
    <x v="33"/>
    <x v="323"/>
    <x v="2890"/>
    <x v="4999"/>
    <x v="16"/>
    <x v="0"/>
  </r>
  <r>
    <x v="5"/>
    <x v="1"/>
    <x v="113"/>
    <x v="3"/>
    <x v="8"/>
    <x v="32"/>
    <x v="0"/>
    <x v="48"/>
    <x v="325"/>
    <x v="2952"/>
    <x v="5296"/>
    <x v="21"/>
    <x v="0"/>
  </r>
  <r>
    <x v="5"/>
    <x v="1"/>
    <x v="113"/>
    <x v="3"/>
    <x v="8"/>
    <x v="32"/>
    <x v="3"/>
    <x v="38"/>
    <x v="335"/>
    <x v="2947"/>
    <x v="5411"/>
    <x v="36"/>
    <x v="0"/>
  </r>
  <r>
    <x v="5"/>
    <x v="1"/>
    <x v="113"/>
    <x v="3"/>
    <x v="8"/>
    <x v="32"/>
    <x v="2"/>
    <x v="48"/>
    <x v="352"/>
    <x v="3037"/>
    <x v="5520"/>
    <x v="31"/>
    <x v="0"/>
  </r>
  <r>
    <x v="5"/>
    <x v="1"/>
    <x v="113"/>
    <x v="3"/>
    <x v="8"/>
    <x v="32"/>
    <x v="1"/>
    <x v="48"/>
    <x v="333"/>
    <x v="2978"/>
    <x v="5342"/>
    <x v="21"/>
    <x v="0"/>
  </r>
  <r>
    <x v="5"/>
    <x v="1"/>
    <x v="113"/>
    <x v="3"/>
    <x v="8"/>
    <x v="32"/>
    <x v="5"/>
    <x v="43"/>
    <x v="331"/>
    <x v="2955"/>
    <x v="5135"/>
    <x v="11"/>
    <x v="0"/>
  </r>
  <r>
    <x v="5"/>
    <x v="1"/>
    <x v="113"/>
    <x v="3"/>
    <x v="8"/>
    <x v="32"/>
    <x v="4"/>
    <x v="43"/>
    <x v="327"/>
    <x v="2942"/>
    <x v="5201"/>
    <x v="16"/>
    <x v="0"/>
  </r>
  <r>
    <x v="5"/>
    <x v="1"/>
    <x v="113"/>
    <x v="3"/>
    <x v="8"/>
    <x v="32"/>
    <x v="0"/>
    <x v="53"/>
    <x v="329"/>
    <x v="2982"/>
    <x v="5349"/>
    <x v="21"/>
    <x v="0"/>
  </r>
  <r>
    <x v="5"/>
    <x v="1"/>
    <x v="113"/>
    <x v="3"/>
    <x v="8"/>
    <x v="32"/>
    <x v="3"/>
    <x v="58"/>
    <x v="337"/>
    <x v="3019"/>
    <x v="5524"/>
    <x v="36"/>
    <x v="0"/>
  </r>
  <r>
    <x v="5"/>
    <x v="1"/>
    <x v="113"/>
    <x v="3"/>
    <x v="8"/>
    <x v="32"/>
    <x v="2"/>
    <x v="53"/>
    <x v="353"/>
    <x v="3053"/>
    <x v="5538"/>
    <x v="31"/>
    <x v="0"/>
  </r>
  <r>
    <x v="5"/>
    <x v="1"/>
    <x v="113"/>
    <x v="3"/>
    <x v="8"/>
    <x v="32"/>
    <x v="1"/>
    <x v="48"/>
    <x v="337"/>
    <x v="2988"/>
    <x v="5364"/>
    <x v="21"/>
    <x v="0"/>
  </r>
  <r>
    <x v="4"/>
    <x v="1"/>
    <x v="113"/>
    <x v="1"/>
    <x v="31"/>
    <x v="36"/>
    <x v="3"/>
    <x v="52"/>
    <x v="236"/>
    <x v="2758"/>
    <x v="4830"/>
    <x v="26"/>
    <x v="1"/>
  </r>
  <r>
    <x v="5"/>
    <x v="0"/>
    <x v="113"/>
    <x v="4"/>
    <x v="5"/>
    <x v="17"/>
    <x v="0"/>
    <x v="60"/>
    <x v="111"/>
    <x v="2025"/>
    <x v="4731"/>
    <x v="56"/>
    <x v="1"/>
  </r>
  <r>
    <x v="1"/>
    <x v="1"/>
    <x v="113"/>
    <x v="3"/>
    <x v="8"/>
    <x v="32"/>
    <x v="2"/>
    <x v="35"/>
    <x v="216"/>
    <x v="2316"/>
    <x v="4752"/>
    <x v="44"/>
    <x v="1"/>
  </r>
  <r>
    <x v="1"/>
    <x v="1"/>
    <x v="113"/>
    <x v="3"/>
    <x v="8"/>
    <x v="32"/>
    <x v="1"/>
    <x v="34"/>
    <x v="183"/>
    <x v="1994"/>
    <x v="4086"/>
    <x v="36"/>
    <x v="1"/>
  </r>
  <r>
    <x v="5"/>
    <x v="1"/>
    <x v="113"/>
    <x v="3"/>
    <x v="8"/>
    <x v="32"/>
    <x v="5"/>
    <x v="25"/>
    <x v="177"/>
    <x v="1567"/>
    <x v="2749"/>
    <x v="26"/>
    <x v="1"/>
  </r>
  <r>
    <x v="5"/>
    <x v="1"/>
    <x v="113"/>
    <x v="3"/>
    <x v="8"/>
    <x v="32"/>
    <x v="4"/>
    <x v="31"/>
    <x v="165"/>
    <x v="1713"/>
    <x v="3350"/>
    <x v="31"/>
    <x v="1"/>
  </r>
  <r>
    <x v="5"/>
    <x v="1"/>
    <x v="113"/>
    <x v="3"/>
    <x v="8"/>
    <x v="32"/>
    <x v="0"/>
    <x v="45"/>
    <x v="172"/>
    <x v="2235"/>
    <x v="4224"/>
    <x v="31"/>
    <x v="1"/>
  </r>
  <r>
    <x v="5"/>
    <x v="1"/>
    <x v="113"/>
    <x v="3"/>
    <x v="8"/>
    <x v="32"/>
    <x v="3"/>
    <x v="37"/>
    <x v="181"/>
    <x v="2084"/>
    <x v="4562"/>
    <x v="46"/>
    <x v="1"/>
  </r>
  <r>
    <x v="5"/>
    <x v="1"/>
    <x v="113"/>
    <x v="3"/>
    <x v="8"/>
    <x v="32"/>
    <x v="2"/>
    <x v="45"/>
    <x v="254"/>
    <x v="2720"/>
    <x v="5093"/>
    <x v="42"/>
    <x v="1"/>
  </r>
  <r>
    <x v="5"/>
    <x v="1"/>
    <x v="113"/>
    <x v="3"/>
    <x v="8"/>
    <x v="32"/>
    <x v="1"/>
    <x v="47"/>
    <x v="170"/>
    <x v="2277"/>
    <x v="4469"/>
    <x v="36"/>
    <x v="1"/>
  </r>
  <r>
    <x v="5"/>
    <x v="1"/>
    <x v="113"/>
    <x v="3"/>
    <x v="8"/>
    <x v="32"/>
    <x v="5"/>
    <x v="40"/>
    <x v="164"/>
    <x v="2038"/>
    <x v="3385"/>
    <x v="23"/>
    <x v="1"/>
  </r>
  <r>
    <x v="5"/>
    <x v="1"/>
    <x v="113"/>
    <x v="3"/>
    <x v="8"/>
    <x v="32"/>
    <x v="4"/>
    <x v="42"/>
    <x v="152"/>
    <x v="1990"/>
    <x v="3715"/>
    <x v="29"/>
    <x v="1"/>
  </r>
  <r>
    <x v="5"/>
    <x v="1"/>
    <x v="113"/>
    <x v="3"/>
    <x v="8"/>
    <x v="32"/>
    <x v="0"/>
    <x v="51"/>
    <x v="172"/>
    <x v="2397"/>
    <x v="4514"/>
    <x v="33"/>
    <x v="1"/>
  </r>
  <r>
    <x v="5"/>
    <x v="1"/>
    <x v="113"/>
    <x v="3"/>
    <x v="8"/>
    <x v="32"/>
    <x v="3"/>
    <x v="57"/>
    <x v="211"/>
    <x v="2732"/>
    <x v="5185"/>
    <x v="50"/>
    <x v="1"/>
  </r>
  <r>
    <x v="5"/>
    <x v="1"/>
    <x v="113"/>
    <x v="3"/>
    <x v="8"/>
    <x v="32"/>
    <x v="2"/>
    <x v="48"/>
    <x v="246"/>
    <x v="2735"/>
    <x v="5140"/>
    <x v="45"/>
    <x v="1"/>
  </r>
  <r>
    <x v="5"/>
    <x v="1"/>
    <x v="113"/>
    <x v="3"/>
    <x v="8"/>
    <x v="32"/>
    <x v="1"/>
    <x v="47"/>
    <x v="179"/>
    <x v="2370"/>
    <x v="4550"/>
    <x v="35"/>
    <x v="1"/>
  </r>
  <r>
    <x v="4"/>
    <x v="1"/>
    <x v="113"/>
    <x v="1"/>
    <x v="31"/>
    <x v="36"/>
    <x v="3"/>
    <x v="38"/>
    <x v="285"/>
    <x v="2727"/>
    <x v="4282"/>
    <x v="16"/>
    <x v="2"/>
  </r>
  <r>
    <x v="4"/>
    <x v="1"/>
    <x v="114"/>
    <x v="1"/>
    <x v="31"/>
    <x v="36"/>
    <x v="0"/>
    <x v="58"/>
    <x v="340"/>
    <x v="3030"/>
    <x v="5392"/>
    <x v="16"/>
    <x v="2"/>
  </r>
  <r>
    <x v="5"/>
    <x v="0"/>
    <x v="114"/>
    <x v="4"/>
    <x v="5"/>
    <x v="17"/>
    <x v="3"/>
    <x v="78"/>
    <x v="313"/>
    <x v="2986"/>
    <x v="5232"/>
    <x v="11"/>
    <x v="0"/>
  </r>
  <r>
    <x v="4"/>
    <x v="1"/>
    <x v="114"/>
    <x v="1"/>
    <x v="31"/>
    <x v="36"/>
    <x v="0"/>
    <x v="57"/>
    <x v="201"/>
    <x v="2692"/>
    <x v="4778"/>
    <x v="28"/>
    <x v="1"/>
  </r>
  <r>
    <x v="5"/>
    <x v="0"/>
    <x v="114"/>
    <x v="4"/>
    <x v="5"/>
    <x v="17"/>
    <x v="3"/>
    <x v="71"/>
    <x v="117"/>
    <x v="2304"/>
    <x v="4062"/>
    <x v="26"/>
    <x v="1"/>
  </r>
  <r>
    <x v="4"/>
    <x v="1"/>
    <x v="114"/>
    <x v="1"/>
    <x v="31"/>
    <x v="36"/>
    <x v="0"/>
    <x v="44"/>
    <x v="245"/>
    <x v="2677"/>
    <x v="4276"/>
    <x v="18"/>
    <x v="2"/>
  </r>
  <r>
    <x v="4"/>
    <x v="1"/>
    <x v="115"/>
    <x v="1"/>
    <x v="31"/>
    <x v="36"/>
    <x v="3"/>
    <x v="63"/>
    <x v="347"/>
    <x v="3065"/>
    <x v="5400"/>
    <x v="11"/>
    <x v="2"/>
  </r>
  <r>
    <x v="5"/>
    <x v="0"/>
    <x v="115"/>
    <x v="4"/>
    <x v="5"/>
    <x v="17"/>
    <x v="2"/>
    <x v="63"/>
    <x v="329"/>
    <x v="3012"/>
    <x v="5484"/>
    <x v="31"/>
    <x v="0"/>
  </r>
  <r>
    <x v="4"/>
    <x v="1"/>
    <x v="115"/>
    <x v="1"/>
    <x v="31"/>
    <x v="36"/>
    <x v="3"/>
    <x v="61"/>
    <x v="246"/>
    <x v="2836"/>
    <x v="4961"/>
    <x v="24"/>
    <x v="1"/>
  </r>
  <r>
    <x v="5"/>
    <x v="0"/>
    <x v="115"/>
    <x v="4"/>
    <x v="5"/>
    <x v="17"/>
    <x v="2"/>
    <x v="56"/>
    <x v="172"/>
    <x v="2500"/>
    <x v="4941"/>
    <x v="45"/>
    <x v="1"/>
  </r>
  <r>
    <x v="4"/>
    <x v="1"/>
    <x v="115"/>
    <x v="1"/>
    <x v="31"/>
    <x v="36"/>
    <x v="3"/>
    <x v="43"/>
    <x v="275"/>
    <x v="2757"/>
    <x v="4240"/>
    <x v="14"/>
    <x v="2"/>
  </r>
  <r>
    <x v="4"/>
    <x v="1"/>
    <x v="116"/>
    <x v="1"/>
    <x v="31"/>
    <x v="36"/>
    <x v="2"/>
    <x v="58"/>
    <x v="356"/>
    <x v="3074"/>
    <x v="5562"/>
    <x v="36"/>
    <x v="2"/>
  </r>
  <r>
    <x v="5"/>
    <x v="0"/>
    <x v="116"/>
    <x v="4"/>
    <x v="5"/>
    <x v="17"/>
    <x v="1"/>
    <x v="68"/>
    <x v="325"/>
    <x v="3011"/>
    <x v="5347"/>
    <x v="16"/>
    <x v="0"/>
  </r>
  <r>
    <x v="4"/>
    <x v="1"/>
    <x v="116"/>
    <x v="1"/>
    <x v="31"/>
    <x v="36"/>
    <x v="2"/>
    <x v="53"/>
    <x v="253"/>
    <x v="2802"/>
    <x v="5214"/>
    <x v="46"/>
    <x v="1"/>
  </r>
  <r>
    <x v="5"/>
    <x v="0"/>
    <x v="116"/>
    <x v="4"/>
    <x v="5"/>
    <x v="17"/>
    <x v="1"/>
    <x v="66"/>
    <x v="165"/>
    <x v="2619"/>
    <x v="4641"/>
    <x v="28"/>
    <x v="1"/>
  </r>
  <r>
    <x v="4"/>
    <x v="1"/>
    <x v="116"/>
    <x v="1"/>
    <x v="31"/>
    <x v="36"/>
    <x v="2"/>
    <x v="39"/>
    <x v="301"/>
    <x v="2814"/>
    <x v="5192"/>
    <x v="42"/>
    <x v="2"/>
  </r>
  <r>
    <x v="4"/>
    <x v="1"/>
    <x v="117"/>
    <x v="1"/>
    <x v="31"/>
    <x v="36"/>
    <x v="1"/>
    <x v="48"/>
    <x v="346"/>
    <x v="3019"/>
    <x v="5370"/>
    <x v="16"/>
    <x v="2"/>
  </r>
  <r>
    <x v="5"/>
    <x v="0"/>
    <x v="117"/>
    <x v="4"/>
    <x v="5"/>
    <x v="17"/>
    <x v="5"/>
    <x v="63"/>
    <x v="315"/>
    <x v="2958"/>
    <x v="5396"/>
    <x v="31"/>
    <x v="0"/>
  </r>
  <r>
    <x v="4"/>
    <x v="1"/>
    <x v="117"/>
    <x v="1"/>
    <x v="31"/>
    <x v="36"/>
    <x v="1"/>
    <x v="46"/>
    <x v="230"/>
    <x v="2664"/>
    <x v="4748"/>
    <x v="29"/>
    <x v="1"/>
  </r>
  <r>
    <x v="5"/>
    <x v="0"/>
    <x v="117"/>
    <x v="4"/>
    <x v="5"/>
    <x v="17"/>
    <x v="5"/>
    <x v="60"/>
    <x v="123"/>
    <x v="2151"/>
    <x v="4553"/>
    <x v="43"/>
    <x v="1"/>
  </r>
  <r>
    <x v="4"/>
    <x v="1"/>
    <x v="117"/>
    <x v="1"/>
    <x v="31"/>
    <x v="36"/>
    <x v="1"/>
    <x v="33"/>
    <x v="262"/>
    <x v="2511"/>
    <x v="4185"/>
    <x v="22"/>
    <x v="2"/>
  </r>
  <r>
    <x v="4"/>
    <x v="1"/>
    <x v="118"/>
    <x v="1"/>
    <x v="31"/>
    <x v="36"/>
    <x v="5"/>
    <x v="48"/>
    <x v="342"/>
    <x v="3010"/>
    <x v="5406"/>
    <x v="21"/>
    <x v="2"/>
  </r>
  <r>
    <x v="5"/>
    <x v="0"/>
    <x v="118"/>
    <x v="4"/>
    <x v="5"/>
    <x v="17"/>
    <x v="4"/>
    <x v="63"/>
    <x v="311"/>
    <x v="2942"/>
    <x v="5320"/>
    <x v="26"/>
    <x v="0"/>
  </r>
  <r>
    <x v="4"/>
    <x v="1"/>
    <x v="118"/>
    <x v="1"/>
    <x v="31"/>
    <x v="36"/>
    <x v="5"/>
    <x v="45"/>
    <x v="218"/>
    <x v="2591"/>
    <x v="4797"/>
    <x v="34"/>
    <x v="1"/>
  </r>
  <r>
    <x v="5"/>
    <x v="0"/>
    <x v="118"/>
    <x v="4"/>
    <x v="5"/>
    <x v="17"/>
    <x v="4"/>
    <x v="56"/>
    <x v="115"/>
    <x v="1977"/>
    <x v="4227"/>
    <x v="40"/>
    <x v="1"/>
  </r>
  <r>
    <x v="4"/>
    <x v="1"/>
    <x v="118"/>
    <x v="1"/>
    <x v="31"/>
    <x v="36"/>
    <x v="5"/>
    <x v="36"/>
    <x v="248"/>
    <x v="2526"/>
    <x v="4498"/>
    <x v="28"/>
    <x v="2"/>
  </r>
  <r>
    <x v="4"/>
    <x v="1"/>
    <x v="119"/>
    <x v="1"/>
    <x v="31"/>
    <x v="36"/>
    <x v="4"/>
    <x v="48"/>
    <x v="341"/>
    <x v="3006"/>
    <x v="5396"/>
    <x v="21"/>
    <x v="2"/>
  </r>
  <r>
    <x v="5"/>
    <x v="0"/>
    <x v="119"/>
    <x v="4"/>
    <x v="5"/>
    <x v="17"/>
    <x v="0"/>
    <x v="68"/>
    <x v="311"/>
    <x v="2955"/>
    <x v="5480"/>
    <x v="46"/>
    <x v="0"/>
  </r>
  <r>
    <x v="4"/>
    <x v="1"/>
    <x v="119"/>
    <x v="1"/>
    <x v="31"/>
    <x v="36"/>
    <x v="4"/>
    <x v="43"/>
    <x v="213"/>
    <x v="2524"/>
    <x v="4737"/>
    <x v="35"/>
    <x v="1"/>
  </r>
  <r>
    <x v="5"/>
    <x v="0"/>
    <x v="119"/>
    <x v="4"/>
    <x v="5"/>
    <x v="17"/>
    <x v="0"/>
    <x v="67"/>
    <x v="120"/>
    <x v="2261"/>
    <x v="4967"/>
    <x v="59"/>
    <x v="1"/>
  </r>
  <r>
    <x v="4"/>
    <x v="1"/>
    <x v="119"/>
    <x v="1"/>
    <x v="31"/>
    <x v="36"/>
    <x v="4"/>
    <x v="34"/>
    <x v="227"/>
    <x v="2361"/>
    <x v="3977"/>
    <x v="23"/>
    <x v="2"/>
  </r>
  <r>
    <x v="4"/>
    <x v="1"/>
    <x v="120"/>
    <x v="1"/>
    <x v="31"/>
    <x v="36"/>
    <x v="0"/>
    <x v="58"/>
    <x v="340"/>
    <x v="3030"/>
    <x v="5392"/>
    <x v="16"/>
    <x v="2"/>
  </r>
  <r>
    <x v="5"/>
    <x v="0"/>
    <x v="120"/>
    <x v="4"/>
    <x v="5"/>
    <x v="17"/>
    <x v="3"/>
    <x v="73"/>
    <x v="300"/>
    <x v="2927"/>
    <x v="5026"/>
    <x v="11"/>
    <x v="0"/>
  </r>
  <r>
    <x v="4"/>
    <x v="1"/>
    <x v="120"/>
    <x v="1"/>
    <x v="31"/>
    <x v="36"/>
    <x v="0"/>
    <x v="57"/>
    <x v="214"/>
    <x v="2747"/>
    <x v="4872"/>
    <x v="28"/>
    <x v="1"/>
  </r>
  <r>
    <x v="5"/>
    <x v="0"/>
    <x v="120"/>
    <x v="4"/>
    <x v="5"/>
    <x v="17"/>
    <x v="3"/>
    <x v="67"/>
    <x v="82"/>
    <x v="1756"/>
    <x v="2737"/>
    <x v="21"/>
    <x v="1"/>
  </r>
  <r>
    <x v="4"/>
    <x v="1"/>
    <x v="120"/>
    <x v="1"/>
    <x v="31"/>
    <x v="36"/>
    <x v="0"/>
    <x v="40"/>
    <x v="236"/>
    <x v="2577"/>
    <x v="4288"/>
    <x v="22"/>
    <x v="2"/>
  </r>
  <r>
    <x v="4"/>
    <x v="1"/>
    <x v="121"/>
    <x v="1"/>
    <x v="31"/>
    <x v="36"/>
    <x v="3"/>
    <x v="63"/>
    <x v="346"/>
    <x v="3063"/>
    <x v="5392"/>
    <x v="11"/>
    <x v="2"/>
  </r>
  <r>
    <x v="5"/>
    <x v="0"/>
    <x v="121"/>
    <x v="4"/>
    <x v="5"/>
    <x v="17"/>
    <x v="2"/>
    <x v="58"/>
    <x v="319"/>
    <x v="2961"/>
    <x v="5360"/>
    <x v="26"/>
    <x v="0"/>
  </r>
  <r>
    <x v="4"/>
    <x v="1"/>
    <x v="121"/>
    <x v="1"/>
    <x v="31"/>
    <x v="36"/>
    <x v="3"/>
    <x v="59"/>
    <x v="222"/>
    <x v="2788"/>
    <x v="4792"/>
    <x v="23"/>
    <x v="1"/>
  </r>
  <r>
    <x v="5"/>
    <x v="0"/>
    <x v="121"/>
    <x v="4"/>
    <x v="5"/>
    <x v="17"/>
    <x v="2"/>
    <x v="52"/>
    <x v="140"/>
    <x v="2147"/>
    <x v="4402"/>
    <x v="39"/>
    <x v="1"/>
  </r>
  <r>
    <x v="4"/>
    <x v="1"/>
    <x v="121"/>
    <x v="1"/>
    <x v="31"/>
    <x v="36"/>
    <x v="3"/>
    <x v="46"/>
    <x v="270"/>
    <x v="2776"/>
    <x v="4303"/>
    <x v="14"/>
    <x v="2"/>
  </r>
  <r>
    <x v="4"/>
    <x v="1"/>
    <x v="122"/>
    <x v="1"/>
    <x v="31"/>
    <x v="36"/>
    <x v="2"/>
    <x v="58"/>
    <x v="357"/>
    <x v="3078"/>
    <x v="5565"/>
    <x v="36"/>
    <x v="2"/>
  </r>
  <r>
    <x v="5"/>
    <x v="0"/>
    <x v="122"/>
    <x v="4"/>
    <x v="5"/>
    <x v="17"/>
    <x v="1"/>
    <x v="63"/>
    <x v="319"/>
    <x v="2974"/>
    <x v="5201"/>
    <x v="11"/>
    <x v="0"/>
  </r>
  <r>
    <x v="4"/>
    <x v="1"/>
    <x v="122"/>
    <x v="1"/>
    <x v="31"/>
    <x v="36"/>
    <x v="2"/>
    <x v="55"/>
    <x v="262"/>
    <x v="2830"/>
    <x v="5279"/>
    <x v="50"/>
    <x v="1"/>
  </r>
  <r>
    <x v="5"/>
    <x v="0"/>
    <x v="122"/>
    <x v="4"/>
    <x v="5"/>
    <x v="17"/>
    <x v="1"/>
    <x v="62"/>
    <x v="146"/>
    <x v="2422"/>
    <x v="4013"/>
    <x v="22"/>
    <x v="1"/>
  </r>
  <r>
    <x v="4"/>
    <x v="1"/>
    <x v="122"/>
    <x v="1"/>
    <x v="31"/>
    <x v="36"/>
    <x v="2"/>
    <x v="41"/>
    <x v="303"/>
    <x v="2845"/>
    <x v="5237"/>
    <x v="42"/>
    <x v="2"/>
  </r>
  <r>
    <x v="4"/>
    <x v="1"/>
    <x v="123"/>
    <x v="1"/>
    <x v="31"/>
    <x v="36"/>
    <x v="1"/>
    <x v="48"/>
    <x v="347"/>
    <x v="3024"/>
    <x v="5379"/>
    <x v="16"/>
    <x v="2"/>
  </r>
  <r>
    <x v="5"/>
    <x v="0"/>
    <x v="123"/>
    <x v="4"/>
    <x v="5"/>
    <x v="17"/>
    <x v="5"/>
    <x v="58"/>
    <x v="307"/>
    <x v="2910"/>
    <x v="5256"/>
    <x v="26"/>
    <x v="0"/>
  </r>
  <r>
    <x v="4"/>
    <x v="1"/>
    <x v="123"/>
    <x v="1"/>
    <x v="31"/>
    <x v="36"/>
    <x v="1"/>
    <x v="44"/>
    <x v="254"/>
    <x v="2703"/>
    <x v="4793"/>
    <x v="28"/>
    <x v="1"/>
  </r>
  <r>
    <x v="5"/>
    <x v="0"/>
    <x v="123"/>
    <x v="4"/>
    <x v="5"/>
    <x v="17"/>
    <x v="5"/>
    <x v="53"/>
    <x v="94"/>
    <x v="1623"/>
    <x v="3488"/>
    <x v="36"/>
    <x v="1"/>
  </r>
  <r>
    <x v="4"/>
    <x v="1"/>
    <x v="123"/>
    <x v="1"/>
    <x v="31"/>
    <x v="36"/>
    <x v="1"/>
    <x v="36"/>
    <x v="260"/>
    <x v="2588"/>
    <x v="4253"/>
    <x v="21"/>
    <x v="2"/>
  </r>
  <r>
    <x v="4"/>
    <x v="1"/>
    <x v="124"/>
    <x v="1"/>
    <x v="31"/>
    <x v="36"/>
    <x v="5"/>
    <x v="48"/>
    <x v="345"/>
    <x v="3016"/>
    <x v="5416"/>
    <x v="21"/>
    <x v="2"/>
  </r>
  <r>
    <x v="5"/>
    <x v="0"/>
    <x v="124"/>
    <x v="4"/>
    <x v="5"/>
    <x v="17"/>
    <x v="4"/>
    <x v="58"/>
    <x v="300"/>
    <x v="2890"/>
    <x v="5115"/>
    <x v="21"/>
    <x v="0"/>
  </r>
  <r>
    <x v="4"/>
    <x v="1"/>
    <x v="124"/>
    <x v="1"/>
    <x v="31"/>
    <x v="36"/>
    <x v="5"/>
    <x v="47"/>
    <x v="241"/>
    <x v="2708"/>
    <x v="4934"/>
    <x v="33"/>
    <x v="1"/>
  </r>
  <r>
    <x v="5"/>
    <x v="0"/>
    <x v="124"/>
    <x v="4"/>
    <x v="5"/>
    <x v="17"/>
    <x v="4"/>
    <x v="52"/>
    <x v="82"/>
    <x v="1418"/>
    <x v="2984"/>
    <x v="34"/>
    <x v="1"/>
  </r>
  <r>
    <x v="4"/>
    <x v="1"/>
    <x v="124"/>
    <x v="1"/>
    <x v="31"/>
    <x v="36"/>
    <x v="5"/>
    <x v="35"/>
    <x v="277"/>
    <x v="2636"/>
    <x v="4590"/>
    <x v="26"/>
    <x v="2"/>
  </r>
  <r>
    <x v="4"/>
    <x v="1"/>
    <x v="125"/>
    <x v="1"/>
    <x v="31"/>
    <x v="36"/>
    <x v="4"/>
    <x v="48"/>
    <x v="341"/>
    <x v="3006"/>
    <x v="5396"/>
    <x v="21"/>
    <x v="2"/>
  </r>
  <r>
    <x v="5"/>
    <x v="0"/>
    <x v="125"/>
    <x v="4"/>
    <x v="5"/>
    <x v="17"/>
    <x v="0"/>
    <x v="68"/>
    <x v="300"/>
    <x v="2915"/>
    <x v="5379"/>
    <x v="41"/>
    <x v="0"/>
  </r>
  <r>
    <x v="4"/>
    <x v="1"/>
    <x v="125"/>
    <x v="1"/>
    <x v="31"/>
    <x v="36"/>
    <x v="4"/>
    <x v="47"/>
    <x v="194"/>
    <x v="2482"/>
    <x v="4588"/>
    <x v="32"/>
    <x v="1"/>
  </r>
  <r>
    <x v="5"/>
    <x v="0"/>
    <x v="125"/>
    <x v="4"/>
    <x v="5"/>
    <x v="17"/>
    <x v="0"/>
    <x v="67"/>
    <x v="101"/>
    <x v="2049"/>
    <x v="4725"/>
    <x v="55"/>
    <x v="1"/>
  </r>
  <r>
    <x v="4"/>
    <x v="1"/>
    <x v="125"/>
    <x v="1"/>
    <x v="31"/>
    <x v="36"/>
    <x v="4"/>
    <x v="34"/>
    <x v="258"/>
    <x v="2518"/>
    <x v="4387"/>
    <x v="26"/>
    <x v="2"/>
  </r>
  <r>
    <x v="4"/>
    <x v="1"/>
    <x v="126"/>
    <x v="1"/>
    <x v="31"/>
    <x v="36"/>
    <x v="0"/>
    <x v="58"/>
    <x v="341"/>
    <x v="3036"/>
    <x v="5402"/>
    <x v="16"/>
    <x v="2"/>
  </r>
  <r>
    <x v="5"/>
    <x v="0"/>
    <x v="126"/>
    <x v="4"/>
    <x v="5"/>
    <x v="17"/>
    <x v="3"/>
    <x v="63"/>
    <x v="304"/>
    <x v="2912"/>
    <x v="4682"/>
    <x v="6"/>
    <x v="0"/>
  </r>
  <r>
    <x v="4"/>
    <x v="1"/>
    <x v="126"/>
    <x v="1"/>
    <x v="31"/>
    <x v="36"/>
    <x v="0"/>
    <x v="53"/>
    <x v="221"/>
    <x v="2725"/>
    <x v="4853"/>
    <x v="29"/>
    <x v="1"/>
  </r>
  <r>
    <x v="5"/>
    <x v="0"/>
    <x v="126"/>
    <x v="4"/>
    <x v="5"/>
    <x v="17"/>
    <x v="3"/>
    <x v="58"/>
    <x v="88"/>
    <x v="1650"/>
    <x v="2260"/>
    <x v="17"/>
    <x v="1"/>
  </r>
  <r>
    <x v="4"/>
    <x v="1"/>
    <x v="126"/>
    <x v="1"/>
    <x v="31"/>
    <x v="36"/>
    <x v="0"/>
    <x v="41"/>
    <x v="235"/>
    <x v="2589"/>
    <x v="4368"/>
    <x v="23"/>
    <x v="2"/>
  </r>
  <r>
    <x v="5"/>
    <x v="0"/>
    <x v="127"/>
    <x v="4"/>
    <x v="5"/>
    <x v="17"/>
    <x v="2"/>
    <x v="48"/>
    <x v="313"/>
    <x v="2908"/>
    <x v="5248"/>
    <x v="26"/>
    <x v="0"/>
  </r>
  <r>
    <x v="5"/>
    <x v="0"/>
    <x v="127"/>
    <x v="4"/>
    <x v="5"/>
    <x v="17"/>
    <x v="2"/>
    <x v="44"/>
    <x v="117"/>
    <x v="1672"/>
    <x v="3567"/>
    <x v="36"/>
    <x v="1"/>
  </r>
  <r>
    <x v="5"/>
    <x v="0"/>
    <x v="128"/>
    <x v="4"/>
    <x v="5"/>
    <x v="17"/>
    <x v="1"/>
    <x v="53"/>
    <x v="313"/>
    <x v="2924"/>
    <x v="5010"/>
    <x v="11"/>
    <x v="0"/>
  </r>
  <r>
    <x v="5"/>
    <x v="0"/>
    <x v="128"/>
    <x v="4"/>
    <x v="5"/>
    <x v="17"/>
    <x v="1"/>
    <x v="47"/>
    <x v="131"/>
    <x v="1922"/>
    <x v="3032"/>
    <x v="21"/>
    <x v="1"/>
  </r>
  <r>
    <x v="5"/>
    <x v="0"/>
    <x v="129"/>
    <x v="4"/>
    <x v="5"/>
    <x v="17"/>
    <x v="5"/>
    <x v="48"/>
    <x v="285"/>
    <x v="2829"/>
    <x v="4986"/>
    <x v="26"/>
    <x v="0"/>
  </r>
  <r>
    <x v="5"/>
    <x v="0"/>
    <x v="129"/>
    <x v="4"/>
    <x v="5"/>
    <x v="17"/>
    <x v="5"/>
    <x v="44"/>
    <x v="84"/>
    <x v="1256"/>
    <x v="2755"/>
    <x v="36"/>
    <x v="1"/>
  </r>
  <r>
    <x v="5"/>
    <x v="0"/>
    <x v="130"/>
    <x v="4"/>
    <x v="5"/>
    <x v="17"/>
    <x v="4"/>
    <x v="48"/>
    <x v="273"/>
    <x v="2800"/>
    <x v="4761"/>
    <x v="21"/>
    <x v="0"/>
  </r>
  <r>
    <x v="5"/>
    <x v="0"/>
    <x v="130"/>
    <x v="4"/>
    <x v="5"/>
    <x v="17"/>
    <x v="4"/>
    <x v="46"/>
    <x v="70"/>
    <x v="1087"/>
    <x v="2191"/>
    <x v="32"/>
    <x v="1"/>
  </r>
  <r>
    <x v="5"/>
    <x v="0"/>
    <x v="131"/>
    <x v="4"/>
    <x v="5"/>
    <x v="17"/>
    <x v="0"/>
    <x v="58"/>
    <x v="254"/>
    <x v="2833"/>
    <x v="5212"/>
    <x v="41"/>
    <x v="0"/>
  </r>
  <r>
    <x v="5"/>
    <x v="0"/>
    <x v="131"/>
    <x v="4"/>
    <x v="5"/>
    <x v="17"/>
    <x v="0"/>
    <x v="57"/>
    <x v="62"/>
    <x v="1155"/>
    <x v="3291"/>
    <x v="52"/>
    <x v="1"/>
  </r>
  <r>
    <x v="5"/>
    <x v="0"/>
    <x v="132"/>
    <x v="4"/>
    <x v="5"/>
    <x v="17"/>
    <x v="3"/>
    <x v="63"/>
    <x v="285"/>
    <x v="2882"/>
    <x v="4349"/>
    <x v="6"/>
    <x v="0"/>
  </r>
  <r>
    <x v="5"/>
    <x v="0"/>
    <x v="132"/>
    <x v="4"/>
    <x v="5"/>
    <x v="17"/>
    <x v="3"/>
    <x v="58"/>
    <x v="87"/>
    <x v="1634"/>
    <x v="2154"/>
    <x v="16"/>
    <x v="1"/>
  </r>
  <r>
    <x v="5"/>
    <x v="0"/>
    <x v="133"/>
    <x v="4"/>
    <x v="5"/>
    <x v="17"/>
    <x v="2"/>
    <x v="48"/>
    <x v="317"/>
    <x v="2925"/>
    <x v="5286"/>
    <x v="26"/>
    <x v="0"/>
  </r>
  <r>
    <x v="5"/>
    <x v="0"/>
    <x v="133"/>
    <x v="4"/>
    <x v="5"/>
    <x v="17"/>
    <x v="2"/>
    <x v="45"/>
    <x v="129"/>
    <x v="1842"/>
    <x v="4074"/>
    <x v="41"/>
    <x v="1"/>
  </r>
  <r>
    <x v="5"/>
    <x v="0"/>
    <x v="134"/>
    <x v="4"/>
    <x v="5"/>
    <x v="17"/>
    <x v="1"/>
    <x v="53"/>
    <x v="317"/>
    <x v="2940"/>
    <x v="5085"/>
    <x v="11"/>
    <x v="0"/>
  </r>
  <r>
    <x v="5"/>
    <x v="0"/>
    <x v="134"/>
    <x v="4"/>
    <x v="5"/>
    <x v="17"/>
    <x v="1"/>
    <x v="48"/>
    <x v="129"/>
    <x v="1929"/>
    <x v="3190"/>
    <x v="23"/>
    <x v="1"/>
  </r>
  <r>
    <x v="5"/>
    <x v="0"/>
    <x v="135"/>
    <x v="4"/>
    <x v="5"/>
    <x v="17"/>
    <x v="5"/>
    <x v="48"/>
    <x v="304"/>
    <x v="2873"/>
    <x v="5133"/>
    <x v="26"/>
    <x v="0"/>
  </r>
  <r>
    <x v="5"/>
    <x v="0"/>
    <x v="135"/>
    <x v="4"/>
    <x v="5"/>
    <x v="17"/>
    <x v="5"/>
    <x v="44"/>
    <x v="108"/>
    <x v="1573"/>
    <x v="3542"/>
    <x v="39"/>
    <x v="1"/>
  </r>
  <r>
    <x v="5"/>
    <x v="0"/>
    <x v="136"/>
    <x v="4"/>
    <x v="5"/>
    <x v="17"/>
    <x v="4"/>
    <x v="58"/>
    <x v="300"/>
    <x v="2890"/>
    <x v="5115"/>
    <x v="21"/>
    <x v="0"/>
  </r>
  <r>
    <x v="5"/>
    <x v="0"/>
    <x v="136"/>
    <x v="4"/>
    <x v="5"/>
    <x v="17"/>
    <x v="4"/>
    <x v="53"/>
    <x v="97"/>
    <x v="1668"/>
    <x v="3451"/>
    <x v="34"/>
    <x v="1"/>
  </r>
  <r>
    <x v="5"/>
    <x v="0"/>
    <x v="137"/>
    <x v="4"/>
    <x v="5"/>
    <x v="17"/>
    <x v="0"/>
    <x v="68"/>
    <x v="294"/>
    <x v="2904"/>
    <x v="5356"/>
    <x v="41"/>
    <x v="0"/>
  </r>
  <r>
    <x v="5"/>
    <x v="0"/>
    <x v="137"/>
    <x v="4"/>
    <x v="5"/>
    <x v="17"/>
    <x v="0"/>
    <x v="61"/>
    <x v="87"/>
    <x v="1703"/>
    <x v="4360"/>
    <x v="55"/>
    <x v="1"/>
  </r>
  <r>
    <x v="5"/>
    <x v="0"/>
    <x v="138"/>
    <x v="4"/>
    <x v="5"/>
    <x v="17"/>
    <x v="3"/>
    <x v="73"/>
    <x v="311"/>
    <x v="2966"/>
    <x v="5026"/>
    <x v="6"/>
    <x v="0"/>
  </r>
  <r>
    <x v="5"/>
    <x v="0"/>
    <x v="138"/>
    <x v="4"/>
    <x v="5"/>
    <x v="17"/>
    <x v="3"/>
    <x v="66"/>
    <x v="110"/>
    <x v="2134"/>
    <x v="3100"/>
    <x v="17"/>
    <x v="1"/>
  </r>
  <r>
    <x v="5"/>
    <x v="0"/>
    <x v="139"/>
    <x v="4"/>
    <x v="5"/>
    <x v="17"/>
    <x v="2"/>
    <x v="58"/>
    <x v="327"/>
    <x v="2989"/>
    <x v="5414"/>
    <x v="26"/>
    <x v="0"/>
  </r>
  <r>
    <x v="5"/>
    <x v="0"/>
    <x v="139"/>
    <x v="4"/>
    <x v="5"/>
    <x v="17"/>
    <x v="2"/>
    <x v="52"/>
    <x v="177"/>
    <x v="2463"/>
    <x v="4749"/>
    <x v="38"/>
    <x v="1"/>
  </r>
  <r>
    <x v="5"/>
    <x v="0"/>
    <x v="140"/>
    <x v="4"/>
    <x v="5"/>
    <x v="17"/>
    <x v="1"/>
    <x v="63"/>
    <x v="327"/>
    <x v="3005"/>
    <x v="5275"/>
    <x v="11"/>
    <x v="0"/>
  </r>
  <r>
    <x v="5"/>
    <x v="0"/>
    <x v="140"/>
    <x v="4"/>
    <x v="5"/>
    <x v="17"/>
    <x v="1"/>
    <x v="57"/>
    <x v="159"/>
    <x v="2429"/>
    <x v="4149"/>
    <x v="24"/>
    <x v="1"/>
  </r>
  <r>
    <x v="5"/>
    <x v="0"/>
    <x v="141"/>
    <x v="4"/>
    <x v="5"/>
    <x v="17"/>
    <x v="5"/>
    <x v="58"/>
    <x v="311"/>
    <x v="2929"/>
    <x v="5297"/>
    <x v="26"/>
    <x v="0"/>
  </r>
  <r>
    <x v="5"/>
    <x v="0"/>
    <x v="141"/>
    <x v="4"/>
    <x v="5"/>
    <x v="17"/>
    <x v="5"/>
    <x v="53"/>
    <x v="105"/>
    <x v="1779"/>
    <x v="3985"/>
    <x v="41"/>
    <x v="1"/>
  </r>
  <r>
    <x v="5"/>
    <x v="0"/>
    <x v="142"/>
    <x v="4"/>
    <x v="5"/>
    <x v="17"/>
    <x v="4"/>
    <x v="58"/>
    <x v="311"/>
    <x v="2929"/>
    <x v="5240"/>
    <x v="21"/>
    <x v="0"/>
  </r>
  <r>
    <x v="5"/>
    <x v="0"/>
    <x v="142"/>
    <x v="4"/>
    <x v="5"/>
    <x v="17"/>
    <x v="4"/>
    <x v="56"/>
    <x v="105"/>
    <x v="1857"/>
    <x v="3609"/>
    <x v="31"/>
    <x v="1"/>
  </r>
  <r>
    <x v="5"/>
    <x v="0"/>
    <x v="143"/>
    <x v="4"/>
    <x v="5"/>
    <x v="17"/>
    <x v="0"/>
    <x v="68"/>
    <x v="304"/>
    <x v="2926"/>
    <x v="5401"/>
    <x v="41"/>
    <x v="0"/>
  </r>
  <r>
    <x v="3"/>
    <x v="1"/>
    <x v="143"/>
    <x v="3"/>
    <x v="8"/>
    <x v="32"/>
    <x v="2"/>
    <x v="58"/>
    <x v="353"/>
    <x v="3064"/>
    <x v="5549"/>
    <x v="31"/>
    <x v="0"/>
  </r>
  <r>
    <x v="3"/>
    <x v="1"/>
    <x v="143"/>
    <x v="3"/>
    <x v="8"/>
    <x v="32"/>
    <x v="1"/>
    <x v="48"/>
    <x v="340"/>
    <x v="3001"/>
    <x v="5385"/>
    <x v="21"/>
    <x v="0"/>
  </r>
  <r>
    <x v="3"/>
    <x v="1"/>
    <x v="143"/>
    <x v="3"/>
    <x v="8"/>
    <x v="32"/>
    <x v="5"/>
    <x v="48"/>
    <x v="337"/>
    <x v="2988"/>
    <x v="5239"/>
    <x v="11"/>
    <x v="0"/>
  </r>
  <r>
    <x v="3"/>
    <x v="1"/>
    <x v="143"/>
    <x v="3"/>
    <x v="8"/>
    <x v="32"/>
    <x v="4"/>
    <x v="48"/>
    <x v="333"/>
    <x v="2978"/>
    <x v="5290"/>
    <x v="16"/>
    <x v="0"/>
  </r>
  <r>
    <x v="1"/>
    <x v="1"/>
    <x v="143"/>
    <x v="3"/>
    <x v="8"/>
    <x v="32"/>
    <x v="0"/>
    <x v="58"/>
    <x v="333"/>
    <x v="3009"/>
    <x v="5405"/>
    <x v="21"/>
    <x v="0"/>
  </r>
  <r>
    <x v="1"/>
    <x v="1"/>
    <x v="143"/>
    <x v="3"/>
    <x v="8"/>
    <x v="32"/>
    <x v="3"/>
    <x v="63"/>
    <x v="340"/>
    <x v="3043"/>
    <x v="5545"/>
    <x v="36"/>
    <x v="0"/>
  </r>
  <r>
    <x v="5"/>
    <x v="0"/>
    <x v="143"/>
    <x v="4"/>
    <x v="5"/>
    <x v="17"/>
    <x v="0"/>
    <x v="61"/>
    <x v="96"/>
    <x v="1846"/>
    <x v="4470"/>
    <x v="53"/>
    <x v="1"/>
  </r>
  <r>
    <x v="3"/>
    <x v="1"/>
    <x v="143"/>
    <x v="3"/>
    <x v="8"/>
    <x v="32"/>
    <x v="2"/>
    <x v="56"/>
    <x v="271"/>
    <x v="2849"/>
    <x v="5241"/>
    <x v="42"/>
    <x v="1"/>
  </r>
  <r>
    <x v="3"/>
    <x v="1"/>
    <x v="143"/>
    <x v="3"/>
    <x v="8"/>
    <x v="32"/>
    <x v="1"/>
    <x v="44"/>
    <x v="214"/>
    <x v="2555"/>
    <x v="4714"/>
    <x v="33"/>
    <x v="1"/>
  </r>
  <r>
    <x v="3"/>
    <x v="1"/>
    <x v="143"/>
    <x v="3"/>
    <x v="8"/>
    <x v="32"/>
    <x v="5"/>
    <x v="45"/>
    <x v="211"/>
    <x v="2548"/>
    <x v="4299"/>
    <x v="23"/>
    <x v="1"/>
  </r>
  <r>
    <x v="3"/>
    <x v="1"/>
    <x v="143"/>
    <x v="3"/>
    <x v="8"/>
    <x v="32"/>
    <x v="4"/>
    <x v="47"/>
    <x v="182"/>
    <x v="2388"/>
    <x v="4331"/>
    <x v="29"/>
    <x v="1"/>
  </r>
  <r>
    <x v="1"/>
    <x v="1"/>
    <x v="143"/>
    <x v="3"/>
    <x v="8"/>
    <x v="32"/>
    <x v="0"/>
    <x v="53"/>
    <x v="176"/>
    <x v="2480"/>
    <x v="4677"/>
    <x v="35"/>
    <x v="1"/>
  </r>
  <r>
    <x v="1"/>
    <x v="1"/>
    <x v="143"/>
    <x v="3"/>
    <x v="8"/>
    <x v="32"/>
    <x v="3"/>
    <x v="57"/>
    <x v="189"/>
    <x v="2639"/>
    <x v="5101"/>
    <x v="49"/>
    <x v="1"/>
  </r>
  <r>
    <x v="5"/>
    <x v="0"/>
    <x v="144"/>
    <x v="4"/>
    <x v="5"/>
    <x v="17"/>
    <x v="3"/>
    <x v="73"/>
    <x v="313"/>
    <x v="2974"/>
    <x v="5070"/>
    <x v="6"/>
    <x v="0"/>
  </r>
  <r>
    <x v="5"/>
    <x v="0"/>
    <x v="144"/>
    <x v="4"/>
    <x v="5"/>
    <x v="17"/>
    <x v="3"/>
    <x v="68"/>
    <x v="117"/>
    <x v="2250"/>
    <x v="3489"/>
    <x v="19"/>
    <x v="1"/>
  </r>
  <r>
    <x v="5"/>
    <x v="0"/>
    <x v="145"/>
    <x v="4"/>
    <x v="5"/>
    <x v="17"/>
    <x v="2"/>
    <x v="33"/>
    <x v="307"/>
    <x v="2805"/>
    <x v="4535"/>
    <x v="16"/>
    <x v="0"/>
  </r>
  <r>
    <x v="5"/>
    <x v="0"/>
    <x v="145"/>
    <x v="4"/>
    <x v="5"/>
    <x v="17"/>
    <x v="2"/>
    <x v="29"/>
    <x v="98"/>
    <x v="1007"/>
    <x v="1782"/>
    <x v="27"/>
    <x v="1"/>
  </r>
  <r>
    <x v="5"/>
    <x v="0"/>
    <x v="146"/>
    <x v="4"/>
    <x v="5"/>
    <x v="17"/>
    <x v="1"/>
    <x v="43"/>
    <x v="307"/>
    <x v="2866"/>
    <x v="4600"/>
    <x v="11"/>
    <x v="0"/>
  </r>
  <r>
    <x v="5"/>
    <x v="0"/>
    <x v="146"/>
    <x v="4"/>
    <x v="5"/>
    <x v="17"/>
    <x v="1"/>
    <x v="41"/>
    <x v="111"/>
    <x v="1511"/>
    <x v="2663"/>
    <x v="26"/>
    <x v="1"/>
  </r>
  <r>
    <x v="5"/>
    <x v="0"/>
    <x v="147"/>
    <x v="4"/>
    <x v="5"/>
    <x v="17"/>
    <x v="5"/>
    <x v="43"/>
    <x v="307"/>
    <x v="2866"/>
    <x v="4600"/>
    <x v="11"/>
    <x v="0"/>
  </r>
  <r>
    <x v="5"/>
    <x v="0"/>
    <x v="147"/>
    <x v="4"/>
    <x v="5"/>
    <x v="17"/>
    <x v="5"/>
    <x v="39"/>
    <x v="115"/>
    <x v="1491"/>
    <x v="2315"/>
    <x v="21"/>
    <x v="1"/>
  </r>
  <r>
    <x v="5"/>
    <x v="0"/>
    <x v="148"/>
    <x v="4"/>
    <x v="5"/>
    <x v="17"/>
    <x v="4"/>
    <x v="43"/>
    <x v="254"/>
    <x v="2686"/>
    <x v="4188"/>
    <x v="16"/>
    <x v="0"/>
  </r>
  <r>
    <x v="5"/>
    <x v="0"/>
    <x v="148"/>
    <x v="4"/>
    <x v="5"/>
    <x v="17"/>
    <x v="4"/>
    <x v="42"/>
    <x v="64"/>
    <x v="903"/>
    <x v="1586"/>
    <x v="27"/>
    <x v="1"/>
  </r>
  <r>
    <x v="5"/>
    <x v="0"/>
    <x v="149"/>
    <x v="4"/>
    <x v="46"/>
    <x v="49"/>
    <x v="0"/>
    <x v="48"/>
    <x v="212"/>
    <x v="2615"/>
    <x v="3523"/>
    <x v="11"/>
    <x v="0"/>
  </r>
  <r>
    <x v="5"/>
    <x v="0"/>
    <x v="149"/>
    <x v="4"/>
    <x v="46"/>
    <x v="49"/>
    <x v="0"/>
    <x v="44"/>
    <x v="60"/>
    <x v="880"/>
    <x v="1430"/>
    <x v="25"/>
    <x v="1"/>
  </r>
  <r>
    <x v="5"/>
    <x v="0"/>
    <x v="150"/>
    <x v="4"/>
    <x v="46"/>
    <x v="49"/>
    <x v="3"/>
    <x v="43"/>
    <x v="311"/>
    <x v="2886"/>
    <x v="4380"/>
    <x v="6"/>
    <x v="0"/>
  </r>
  <r>
    <x v="5"/>
    <x v="0"/>
    <x v="150"/>
    <x v="4"/>
    <x v="46"/>
    <x v="49"/>
    <x v="3"/>
    <x v="39"/>
    <x v="105"/>
    <x v="1383"/>
    <x v="1849"/>
    <x v="17"/>
    <x v="1"/>
  </r>
  <r>
    <x v="5"/>
    <x v="0"/>
    <x v="151"/>
    <x v="4"/>
    <x v="46"/>
    <x v="49"/>
    <x v="2"/>
    <x v="33"/>
    <x v="315"/>
    <x v="2862"/>
    <x v="4827"/>
    <x v="16"/>
    <x v="0"/>
  </r>
  <r>
    <x v="5"/>
    <x v="0"/>
    <x v="151"/>
    <x v="4"/>
    <x v="46"/>
    <x v="49"/>
    <x v="2"/>
    <x v="29"/>
    <x v="118"/>
    <x v="1201"/>
    <x v="2262"/>
    <x v="29"/>
    <x v="1"/>
  </r>
  <r>
    <x v="5"/>
    <x v="0"/>
    <x v="152"/>
    <x v="4"/>
    <x v="46"/>
    <x v="49"/>
    <x v="1"/>
    <x v="43"/>
    <x v="307"/>
    <x v="2866"/>
    <x v="4600"/>
    <x v="11"/>
    <x v="0"/>
  </r>
  <r>
    <x v="5"/>
    <x v="0"/>
    <x v="152"/>
    <x v="4"/>
    <x v="46"/>
    <x v="49"/>
    <x v="1"/>
    <x v="40"/>
    <x v="111"/>
    <x v="1479"/>
    <x v="2562"/>
    <x v="25"/>
    <x v="1"/>
  </r>
  <r>
    <x v="5"/>
    <x v="0"/>
    <x v="153"/>
    <x v="4"/>
    <x v="46"/>
    <x v="49"/>
    <x v="5"/>
    <x v="43"/>
    <x v="307"/>
    <x v="2866"/>
    <x v="4600"/>
    <x v="11"/>
    <x v="0"/>
  </r>
  <r>
    <x v="5"/>
    <x v="0"/>
    <x v="153"/>
    <x v="4"/>
    <x v="46"/>
    <x v="49"/>
    <x v="5"/>
    <x v="40"/>
    <x v="102"/>
    <x v="1380"/>
    <x v="2392"/>
    <x v="25"/>
    <x v="1"/>
  </r>
  <r>
    <x v="5"/>
    <x v="0"/>
    <x v="154"/>
    <x v="4"/>
    <x v="46"/>
    <x v="49"/>
    <x v="4"/>
    <x v="43"/>
    <x v="254"/>
    <x v="2686"/>
    <x v="4188"/>
    <x v="16"/>
    <x v="0"/>
  </r>
  <r>
    <x v="5"/>
    <x v="0"/>
    <x v="154"/>
    <x v="4"/>
    <x v="46"/>
    <x v="49"/>
    <x v="4"/>
    <x v="41"/>
    <x v="72"/>
    <x v="998"/>
    <x v="1819"/>
    <x v="28"/>
    <x v="1"/>
  </r>
  <r>
    <x v="5"/>
    <x v="0"/>
    <x v="155"/>
    <x v="4"/>
    <x v="46"/>
    <x v="49"/>
    <x v="0"/>
    <x v="48"/>
    <x v="194"/>
    <x v="2506"/>
    <x v="3237"/>
    <x v="11"/>
    <x v="0"/>
  </r>
  <r>
    <x v="5"/>
    <x v="0"/>
    <x v="155"/>
    <x v="4"/>
    <x v="46"/>
    <x v="49"/>
    <x v="0"/>
    <x v="45"/>
    <x v="54"/>
    <x v="785"/>
    <x v="1303"/>
    <x v="26"/>
    <x v="1"/>
  </r>
  <r>
    <x v="5"/>
    <x v="0"/>
    <x v="156"/>
    <x v="4"/>
    <x v="46"/>
    <x v="49"/>
    <x v="3"/>
    <x v="43"/>
    <x v="304"/>
    <x v="2854"/>
    <x v="4050"/>
    <x v="6"/>
    <x v="0"/>
  </r>
  <r>
    <x v="5"/>
    <x v="0"/>
    <x v="156"/>
    <x v="4"/>
    <x v="46"/>
    <x v="49"/>
    <x v="3"/>
    <x v="39"/>
    <x v="103"/>
    <x v="1364"/>
    <x v="1820"/>
    <x v="17"/>
    <x v="1"/>
  </r>
  <r>
    <x v="5"/>
    <x v="0"/>
    <x v="157"/>
    <x v="4"/>
    <x v="46"/>
    <x v="49"/>
    <x v="2"/>
    <x v="43"/>
    <x v="317"/>
    <x v="2907"/>
    <x v="5085"/>
    <x v="16"/>
    <x v="0"/>
  </r>
  <r>
    <x v="5"/>
    <x v="0"/>
    <x v="157"/>
    <x v="4"/>
    <x v="46"/>
    <x v="49"/>
    <x v="2"/>
    <x v="39"/>
    <x v="145"/>
    <x v="1816"/>
    <x v="3541"/>
    <x v="31"/>
    <x v="1"/>
  </r>
  <r>
    <x v="5"/>
    <x v="0"/>
    <x v="158"/>
    <x v="4"/>
    <x v="46"/>
    <x v="49"/>
    <x v="1"/>
    <x v="53"/>
    <x v="304"/>
    <x v="2888"/>
    <x v="4783"/>
    <x v="11"/>
    <x v="0"/>
  </r>
  <r>
    <x v="5"/>
    <x v="0"/>
    <x v="158"/>
    <x v="4"/>
    <x v="46"/>
    <x v="49"/>
    <x v="1"/>
    <x v="51"/>
    <x v="96"/>
    <x v="1604"/>
    <x v="2561"/>
    <x v="22"/>
    <x v="1"/>
  </r>
  <r>
    <x v="5"/>
    <x v="0"/>
    <x v="159"/>
    <x v="4"/>
    <x v="46"/>
    <x v="49"/>
    <x v="5"/>
    <x v="58"/>
    <x v="304"/>
    <x v="2901"/>
    <x v="4885"/>
    <x v="11"/>
    <x v="0"/>
  </r>
  <r>
    <x v="5"/>
    <x v="0"/>
    <x v="159"/>
    <x v="4"/>
    <x v="46"/>
    <x v="49"/>
    <x v="5"/>
    <x v="53"/>
    <x v="96"/>
    <x v="1652"/>
    <x v="2904"/>
    <x v="26"/>
    <x v="1"/>
  </r>
  <r>
    <x v="5"/>
    <x v="0"/>
    <x v="160"/>
    <x v="4"/>
    <x v="46"/>
    <x v="49"/>
    <x v="4"/>
    <x v="58"/>
    <x v="273"/>
    <x v="2853"/>
    <x v="4775"/>
    <x v="16"/>
    <x v="0"/>
  </r>
  <r>
    <x v="5"/>
    <x v="0"/>
    <x v="160"/>
    <x v="4"/>
    <x v="46"/>
    <x v="49"/>
    <x v="4"/>
    <x v="57"/>
    <x v="70"/>
    <x v="1308"/>
    <x v="2438"/>
    <x v="28"/>
    <x v="1"/>
  </r>
  <r>
    <x v="5"/>
    <x v="0"/>
    <x v="161"/>
    <x v="4"/>
    <x v="46"/>
    <x v="49"/>
    <x v="0"/>
    <x v="63"/>
    <x v="152"/>
    <x v="2491"/>
    <x v="3202"/>
    <x v="11"/>
    <x v="0"/>
  </r>
  <r>
    <x v="5"/>
    <x v="0"/>
    <x v="161"/>
    <x v="4"/>
    <x v="46"/>
    <x v="49"/>
    <x v="0"/>
    <x v="62"/>
    <x v="35"/>
    <x v="727"/>
    <x v="1105"/>
    <x v="24"/>
    <x v="1"/>
  </r>
  <r>
    <x v="5"/>
    <x v="0"/>
    <x v="162"/>
    <x v="4"/>
    <x v="46"/>
    <x v="49"/>
    <x v="3"/>
    <x v="58"/>
    <x v="294"/>
    <x v="2881"/>
    <x v="4341"/>
    <x v="6"/>
    <x v="0"/>
  </r>
  <r>
    <x v="5"/>
    <x v="0"/>
    <x v="162"/>
    <x v="4"/>
    <x v="46"/>
    <x v="49"/>
    <x v="3"/>
    <x v="55"/>
    <x v="87"/>
    <x v="1569"/>
    <x v="2361"/>
    <x v="20"/>
    <x v="1"/>
  </r>
  <r>
    <x v="5"/>
    <x v="0"/>
    <x v="163"/>
    <x v="4"/>
    <x v="46"/>
    <x v="49"/>
    <x v="2"/>
    <x v="63"/>
    <x v="315"/>
    <x v="2958"/>
    <x v="5248"/>
    <x v="16"/>
    <x v="0"/>
  </r>
  <r>
    <x v="5"/>
    <x v="0"/>
    <x v="163"/>
    <x v="4"/>
    <x v="46"/>
    <x v="49"/>
    <x v="2"/>
    <x v="61"/>
    <x v="138"/>
    <x v="2333"/>
    <x v="4309"/>
    <x v="30"/>
    <x v="1"/>
  </r>
  <r>
    <x v="5"/>
    <x v="0"/>
    <x v="164"/>
    <x v="4"/>
    <x v="46"/>
    <x v="49"/>
    <x v="1"/>
    <x v="68"/>
    <x v="285"/>
    <x v="2892"/>
    <x v="4820"/>
    <x v="11"/>
    <x v="0"/>
  </r>
  <r>
    <x v="5"/>
    <x v="0"/>
    <x v="164"/>
    <x v="4"/>
    <x v="46"/>
    <x v="49"/>
    <x v="1"/>
    <x v="64"/>
    <x v="73"/>
    <x v="1501"/>
    <x v="2592"/>
    <x v="25"/>
    <x v="1"/>
  </r>
  <r>
    <x v="5"/>
    <x v="0"/>
    <x v="165"/>
    <x v="4"/>
    <x v="46"/>
    <x v="49"/>
    <x v="5"/>
    <x v="68"/>
    <x v="300"/>
    <x v="2915"/>
    <x v="4962"/>
    <x v="11"/>
    <x v="0"/>
  </r>
  <r>
    <x v="5"/>
    <x v="0"/>
    <x v="165"/>
    <x v="4"/>
    <x v="46"/>
    <x v="49"/>
    <x v="5"/>
    <x v="67"/>
    <x v="101"/>
    <x v="2049"/>
    <x v="3546"/>
    <x v="25"/>
    <x v="1"/>
  </r>
  <r>
    <x v="5"/>
    <x v="0"/>
    <x v="166"/>
    <x v="4"/>
    <x v="46"/>
    <x v="49"/>
    <x v="4"/>
    <x v="53"/>
    <x v="254"/>
    <x v="2805"/>
    <x v="4535"/>
    <x v="16"/>
    <x v="0"/>
  </r>
  <r>
    <x v="5"/>
    <x v="0"/>
    <x v="166"/>
    <x v="4"/>
    <x v="46"/>
    <x v="49"/>
    <x v="4"/>
    <x v="48"/>
    <x v="74"/>
    <x v="1197"/>
    <x v="2198"/>
    <x v="28"/>
    <x v="1"/>
  </r>
  <r>
    <x v="5"/>
    <x v="0"/>
    <x v="167"/>
    <x v="4"/>
    <x v="46"/>
    <x v="49"/>
    <x v="0"/>
    <x v="58"/>
    <x v="174"/>
    <x v="2560"/>
    <x v="3367"/>
    <x v="11"/>
    <x v="0"/>
  </r>
  <r>
    <x v="5"/>
    <x v="0"/>
    <x v="167"/>
    <x v="4"/>
    <x v="46"/>
    <x v="49"/>
    <x v="0"/>
    <x v="52"/>
    <x v="45"/>
    <x v="766"/>
    <x v="1262"/>
    <x v="26"/>
    <x v="1"/>
  </r>
  <r>
    <x v="5"/>
    <x v="0"/>
    <x v="168"/>
    <x v="4"/>
    <x v="46"/>
    <x v="49"/>
    <x v="3"/>
    <x v="73"/>
    <x v="285"/>
    <x v="2903"/>
    <x v="4592"/>
    <x v="6"/>
    <x v="0"/>
  </r>
  <r>
    <x v="5"/>
    <x v="0"/>
    <x v="168"/>
    <x v="4"/>
    <x v="46"/>
    <x v="49"/>
    <x v="3"/>
    <x v="71"/>
    <x v="73"/>
    <x v="1645"/>
    <x v="2338"/>
    <x v="18"/>
    <x v="1"/>
  </r>
  <r>
    <x v="5"/>
    <x v="0"/>
    <x v="169"/>
    <x v="4"/>
    <x v="46"/>
    <x v="49"/>
    <x v="2"/>
    <x v="53"/>
    <x v="315"/>
    <x v="2933"/>
    <x v="5169"/>
    <x v="16"/>
    <x v="0"/>
  </r>
  <r>
    <x v="5"/>
    <x v="0"/>
    <x v="169"/>
    <x v="4"/>
    <x v="46"/>
    <x v="49"/>
    <x v="2"/>
    <x v="48"/>
    <x v="143"/>
    <x v="2075"/>
    <x v="3737"/>
    <x v="27"/>
    <x v="1"/>
  </r>
  <r>
    <x v="5"/>
    <x v="0"/>
    <x v="170"/>
    <x v="4"/>
    <x v="46"/>
    <x v="49"/>
    <x v="1"/>
    <x v="58"/>
    <x v="300"/>
    <x v="2890"/>
    <x v="4805"/>
    <x v="11"/>
    <x v="0"/>
  </r>
  <r>
    <x v="5"/>
    <x v="0"/>
    <x v="170"/>
    <x v="4"/>
    <x v="46"/>
    <x v="49"/>
    <x v="1"/>
    <x v="53"/>
    <x v="90"/>
    <x v="1565"/>
    <x v="2612"/>
    <x v="24"/>
    <x v="1"/>
  </r>
  <r>
    <x v="5"/>
    <x v="0"/>
    <x v="171"/>
    <x v="4"/>
    <x v="46"/>
    <x v="49"/>
    <x v="5"/>
    <x v="58"/>
    <x v="300"/>
    <x v="2890"/>
    <x v="4805"/>
    <x v="11"/>
    <x v="0"/>
  </r>
  <r>
    <x v="5"/>
    <x v="0"/>
    <x v="171"/>
    <x v="4"/>
    <x v="46"/>
    <x v="49"/>
    <x v="5"/>
    <x v="54"/>
    <x v="101"/>
    <x v="1740"/>
    <x v="2926"/>
    <x v="24"/>
    <x v="1"/>
  </r>
  <r>
    <x v="5"/>
    <x v="0"/>
    <x v="172"/>
    <x v="4"/>
    <x v="46"/>
    <x v="49"/>
    <x v="4"/>
    <x v="53"/>
    <x v="254"/>
    <x v="2805"/>
    <x v="4535"/>
    <x v="16"/>
    <x v="0"/>
  </r>
  <r>
    <x v="5"/>
    <x v="0"/>
    <x v="172"/>
    <x v="4"/>
    <x v="46"/>
    <x v="49"/>
    <x v="4"/>
    <x v="52"/>
    <x v="74"/>
    <x v="1277"/>
    <x v="2493"/>
    <x v="30"/>
    <x v="1"/>
  </r>
  <r>
    <x v="5"/>
    <x v="0"/>
    <x v="173"/>
    <x v="4"/>
    <x v="46"/>
    <x v="49"/>
    <x v="0"/>
    <x v="58"/>
    <x v="174"/>
    <x v="2560"/>
    <x v="3367"/>
    <x v="11"/>
    <x v="0"/>
  </r>
  <r>
    <x v="5"/>
    <x v="0"/>
    <x v="173"/>
    <x v="4"/>
    <x v="46"/>
    <x v="49"/>
    <x v="0"/>
    <x v="53"/>
    <x v="41"/>
    <x v="709"/>
    <x v="1076"/>
    <x v="24"/>
    <x v="1"/>
  </r>
  <r>
    <x v="5"/>
    <x v="0"/>
    <x v="174"/>
    <x v="4"/>
    <x v="46"/>
    <x v="49"/>
    <x v="3"/>
    <x v="73"/>
    <x v="311"/>
    <x v="2966"/>
    <x v="5026"/>
    <x v="6"/>
    <x v="0"/>
  </r>
  <r>
    <x v="5"/>
    <x v="0"/>
    <x v="174"/>
    <x v="4"/>
    <x v="46"/>
    <x v="49"/>
    <x v="3"/>
    <x v="68"/>
    <x v="105"/>
    <x v="2112"/>
    <x v="3237"/>
    <x v="19"/>
    <x v="1"/>
  </r>
  <r>
    <x v="5"/>
    <x v="0"/>
    <x v="175"/>
    <x v="4"/>
    <x v="46"/>
    <x v="49"/>
    <x v="2"/>
    <x v="68"/>
    <x v="331"/>
    <x v="3028"/>
    <x v="5386"/>
    <x v="16"/>
    <x v="0"/>
  </r>
  <r>
    <x v="5"/>
    <x v="0"/>
    <x v="175"/>
    <x v="4"/>
    <x v="46"/>
    <x v="49"/>
    <x v="2"/>
    <x v="64"/>
    <x v="171"/>
    <x v="2623"/>
    <x v="4648"/>
    <x v="28"/>
    <x v="1"/>
  </r>
  <r>
    <x v="5"/>
    <x v="0"/>
    <x v="176"/>
    <x v="4"/>
    <x v="46"/>
    <x v="49"/>
    <x v="1"/>
    <x v="73"/>
    <x v="321"/>
    <x v="3008"/>
    <x v="5282"/>
    <x v="11"/>
    <x v="0"/>
  </r>
  <r>
    <x v="5"/>
    <x v="0"/>
    <x v="176"/>
    <x v="4"/>
    <x v="46"/>
    <x v="49"/>
    <x v="1"/>
    <x v="67"/>
    <x v="164"/>
    <x v="2628"/>
    <x v="4441"/>
    <x v="23"/>
    <x v="1"/>
  </r>
  <r>
    <x v="5"/>
    <x v="0"/>
    <x v="177"/>
    <x v="4"/>
    <x v="46"/>
    <x v="49"/>
    <x v="5"/>
    <x v="73"/>
    <x v="321"/>
    <x v="3008"/>
    <x v="5282"/>
    <x v="11"/>
    <x v="0"/>
  </r>
  <r>
    <x v="5"/>
    <x v="0"/>
    <x v="177"/>
    <x v="4"/>
    <x v="46"/>
    <x v="49"/>
    <x v="5"/>
    <x v="65"/>
    <x v="141"/>
    <x v="2438"/>
    <x v="4168"/>
    <x v="24"/>
    <x v="1"/>
  </r>
  <r>
    <x v="5"/>
    <x v="0"/>
    <x v="178"/>
    <x v="4"/>
    <x v="46"/>
    <x v="49"/>
    <x v="4"/>
    <x v="73"/>
    <x v="311"/>
    <x v="2966"/>
    <x v="5267"/>
    <x v="16"/>
    <x v="0"/>
  </r>
  <r>
    <x v="5"/>
    <x v="0"/>
    <x v="178"/>
    <x v="4"/>
    <x v="46"/>
    <x v="49"/>
    <x v="4"/>
    <x v="68"/>
    <x v="105"/>
    <x v="2112"/>
    <x v="3761"/>
    <x v="26"/>
    <x v="1"/>
  </r>
  <r>
    <x v="5"/>
    <x v="0"/>
    <x v="179"/>
    <x v="4"/>
    <x v="46"/>
    <x v="49"/>
    <x v="0"/>
    <x v="78"/>
    <x v="294"/>
    <x v="2926"/>
    <x v="5022"/>
    <x v="11"/>
    <x v="0"/>
  </r>
  <r>
    <x v="5"/>
    <x v="0"/>
    <x v="179"/>
    <x v="4"/>
    <x v="46"/>
    <x v="49"/>
    <x v="0"/>
    <x v="75"/>
    <x v="87"/>
    <x v="1994"/>
    <x v="3467"/>
    <x v="25"/>
    <x v="1"/>
  </r>
  <r>
    <x v="5"/>
    <x v="0"/>
    <x v="180"/>
    <x v="4"/>
    <x v="46"/>
    <x v="49"/>
    <x v="3"/>
    <x v="89"/>
    <x v="325"/>
    <x v="3061"/>
    <x v="5309"/>
    <x v="6"/>
    <x v="0"/>
  </r>
  <r>
    <x v="5"/>
    <x v="0"/>
    <x v="180"/>
    <x v="4"/>
    <x v="46"/>
    <x v="49"/>
    <x v="3"/>
    <x v="88"/>
    <x v="159"/>
    <x v="2799"/>
    <x v="4707"/>
    <x v="20"/>
    <x v="1"/>
  </r>
  <r>
    <x v="5"/>
    <x v="0"/>
    <x v="181"/>
    <x v="4"/>
    <x v="46"/>
    <x v="49"/>
    <x v="2"/>
    <x v="73"/>
    <x v="337"/>
    <x v="3058"/>
    <x v="5442"/>
    <x v="16"/>
    <x v="0"/>
  </r>
  <r>
    <x v="5"/>
    <x v="0"/>
    <x v="181"/>
    <x v="4"/>
    <x v="46"/>
    <x v="49"/>
    <x v="2"/>
    <x v="66"/>
    <x v="203"/>
    <x v="2791"/>
    <x v="4895"/>
    <x v="26"/>
    <x v="1"/>
  </r>
  <r>
    <x v="5"/>
    <x v="0"/>
    <x v="182"/>
    <x v="4"/>
    <x v="46"/>
    <x v="49"/>
    <x v="1"/>
    <x v="78"/>
    <x v="325"/>
    <x v="3031"/>
    <x v="5330"/>
    <x v="11"/>
    <x v="0"/>
  </r>
  <r>
    <x v="5"/>
    <x v="0"/>
    <x v="182"/>
    <x v="4"/>
    <x v="46"/>
    <x v="49"/>
    <x v="1"/>
    <x v="75"/>
    <x v="159"/>
    <x v="2684"/>
    <x v="4526"/>
    <x v="22"/>
    <x v="1"/>
  </r>
  <r>
    <x v="5"/>
    <x v="0"/>
    <x v="183"/>
    <x v="4"/>
    <x v="46"/>
    <x v="49"/>
    <x v="5"/>
    <x v="78"/>
    <x v="321"/>
    <x v="3018"/>
    <x v="5304"/>
    <x v="11"/>
    <x v="0"/>
  </r>
  <r>
    <x v="5"/>
    <x v="0"/>
    <x v="183"/>
    <x v="4"/>
    <x v="46"/>
    <x v="49"/>
    <x v="5"/>
    <x v="71"/>
    <x v="152"/>
    <x v="2607"/>
    <x v="4302"/>
    <x v="21"/>
    <x v="1"/>
  </r>
  <r>
    <x v="5"/>
    <x v="0"/>
    <x v="184"/>
    <x v="4"/>
    <x v="46"/>
    <x v="49"/>
    <x v="4"/>
    <x v="73"/>
    <x v="313"/>
    <x v="2974"/>
    <x v="5285"/>
    <x v="16"/>
    <x v="0"/>
  </r>
  <r>
    <x v="5"/>
    <x v="0"/>
    <x v="184"/>
    <x v="4"/>
    <x v="46"/>
    <x v="49"/>
    <x v="4"/>
    <x v="71"/>
    <x v="117"/>
    <x v="2304"/>
    <x v="4129"/>
    <x v="27"/>
    <x v="1"/>
  </r>
  <r>
    <x v="5"/>
    <x v="0"/>
    <x v="185"/>
    <x v="4"/>
    <x v="46"/>
    <x v="49"/>
    <x v="0"/>
    <x v="78"/>
    <x v="317"/>
    <x v="3004"/>
    <x v="5273"/>
    <x v="11"/>
    <x v="0"/>
  </r>
  <r>
    <x v="5"/>
    <x v="0"/>
    <x v="185"/>
    <x v="4"/>
    <x v="46"/>
    <x v="49"/>
    <x v="0"/>
    <x v="70"/>
    <x v="124"/>
    <x v="2364"/>
    <x v="3844"/>
    <x v="21"/>
    <x v="1"/>
  </r>
  <r>
    <x v="5"/>
    <x v="0"/>
    <x v="186"/>
    <x v="4"/>
    <x v="46"/>
    <x v="49"/>
    <x v="3"/>
    <x v="89"/>
    <x v="317"/>
    <x v="3032"/>
    <x v="5246"/>
    <x v="6"/>
    <x v="0"/>
  </r>
  <r>
    <x v="5"/>
    <x v="0"/>
    <x v="186"/>
    <x v="4"/>
    <x v="46"/>
    <x v="49"/>
    <x v="3"/>
    <x v="85"/>
    <x v="134"/>
    <x v="2676"/>
    <x v="4445"/>
    <x v="21"/>
    <x v="1"/>
  </r>
  <r>
    <x v="5"/>
    <x v="0"/>
    <x v="187"/>
    <x v="4"/>
    <x v="46"/>
    <x v="49"/>
    <x v="2"/>
    <x v="78"/>
    <x v="333"/>
    <x v="3057"/>
    <x v="5441"/>
    <x v="16"/>
    <x v="0"/>
  </r>
  <r>
    <x v="5"/>
    <x v="0"/>
    <x v="187"/>
    <x v="4"/>
    <x v="46"/>
    <x v="49"/>
    <x v="2"/>
    <x v="73"/>
    <x v="187"/>
    <x v="2789"/>
    <x v="5002"/>
    <x v="31"/>
    <x v="1"/>
  </r>
  <r>
    <x v="5"/>
    <x v="0"/>
    <x v="188"/>
    <x v="4"/>
    <x v="46"/>
    <x v="49"/>
    <x v="1"/>
    <x v="73"/>
    <x v="331"/>
    <x v="3040"/>
    <x v="5345"/>
    <x v="11"/>
    <x v="0"/>
  </r>
  <r>
    <x v="5"/>
    <x v="0"/>
    <x v="188"/>
    <x v="4"/>
    <x v="46"/>
    <x v="49"/>
    <x v="1"/>
    <x v="70"/>
    <x v="183"/>
    <x v="2741"/>
    <x v="4769"/>
    <x v="25"/>
    <x v="1"/>
  </r>
  <r>
    <x v="5"/>
    <x v="0"/>
    <x v="189"/>
    <x v="4"/>
    <x v="46"/>
    <x v="49"/>
    <x v="5"/>
    <x v="68"/>
    <x v="321"/>
    <x v="2995"/>
    <x v="5257"/>
    <x v="11"/>
    <x v="0"/>
  </r>
  <r>
    <x v="5"/>
    <x v="0"/>
    <x v="189"/>
    <x v="4"/>
    <x v="46"/>
    <x v="49"/>
    <x v="5"/>
    <x v="66"/>
    <x v="141"/>
    <x v="2454"/>
    <x v="4011"/>
    <x v="21"/>
    <x v="1"/>
  </r>
  <r>
    <x v="5"/>
    <x v="0"/>
    <x v="190"/>
    <x v="4"/>
    <x v="46"/>
    <x v="49"/>
    <x v="4"/>
    <x v="68"/>
    <x v="317"/>
    <x v="2981"/>
    <x v="5293"/>
    <x v="16"/>
    <x v="0"/>
  </r>
  <r>
    <x v="5"/>
    <x v="0"/>
    <x v="190"/>
    <x v="4"/>
    <x v="46"/>
    <x v="49"/>
    <x v="4"/>
    <x v="67"/>
    <x v="134"/>
    <x v="2407"/>
    <x v="4397"/>
    <x v="30"/>
    <x v="1"/>
  </r>
  <r>
    <x v="5"/>
    <x v="0"/>
    <x v="191"/>
    <x v="4"/>
    <x v="46"/>
    <x v="49"/>
    <x v="0"/>
    <x v="68"/>
    <x v="317"/>
    <x v="2981"/>
    <x v="5215"/>
    <x v="11"/>
    <x v="0"/>
  </r>
  <r>
    <x v="5"/>
    <x v="0"/>
    <x v="191"/>
    <x v="4"/>
    <x v="46"/>
    <x v="49"/>
    <x v="0"/>
    <x v="64"/>
    <x v="134"/>
    <x v="2351"/>
    <x v="4076"/>
    <x v="25"/>
    <x v="1"/>
  </r>
  <r>
    <x v="5"/>
    <x v="0"/>
    <x v="192"/>
    <x v="4"/>
    <x v="46"/>
    <x v="49"/>
    <x v="3"/>
    <x v="73"/>
    <x v="300"/>
    <x v="2927"/>
    <x v="4786"/>
    <x v="6"/>
    <x v="0"/>
  </r>
  <r>
    <x v="5"/>
    <x v="0"/>
    <x v="192"/>
    <x v="4"/>
    <x v="46"/>
    <x v="49"/>
    <x v="3"/>
    <x v="69"/>
    <x v="90"/>
    <x v="1922"/>
    <x v="2860"/>
    <x v="19"/>
    <x v="1"/>
  </r>
  <r>
    <x v="5"/>
    <x v="0"/>
    <x v="193"/>
    <x v="4"/>
    <x v="46"/>
    <x v="49"/>
    <x v="2"/>
    <x v="63"/>
    <x v="319"/>
    <x v="2974"/>
    <x v="5285"/>
    <x v="16"/>
    <x v="0"/>
  </r>
  <r>
    <x v="5"/>
    <x v="0"/>
    <x v="193"/>
    <x v="4"/>
    <x v="46"/>
    <x v="49"/>
    <x v="2"/>
    <x v="57"/>
    <x v="135"/>
    <x v="2203"/>
    <x v="3976"/>
    <x v="27"/>
    <x v="1"/>
  </r>
  <r>
    <x v="5"/>
    <x v="0"/>
    <x v="194"/>
    <x v="4"/>
    <x v="46"/>
    <x v="49"/>
    <x v="1"/>
    <x v="68"/>
    <x v="319"/>
    <x v="2987"/>
    <x v="5236"/>
    <x v="11"/>
    <x v="0"/>
  </r>
  <r>
    <x v="5"/>
    <x v="0"/>
    <x v="194"/>
    <x v="4"/>
    <x v="46"/>
    <x v="49"/>
    <x v="1"/>
    <x v="64"/>
    <x v="151"/>
    <x v="2503"/>
    <x v="4097"/>
    <x v="21"/>
    <x v="1"/>
  </r>
  <r>
    <x v="5"/>
    <x v="0"/>
    <x v="195"/>
    <x v="4"/>
    <x v="46"/>
    <x v="49"/>
    <x v="5"/>
    <x v="63"/>
    <x v="307"/>
    <x v="2924"/>
    <x v="5010"/>
    <x v="11"/>
    <x v="0"/>
  </r>
  <r>
    <x v="5"/>
    <x v="0"/>
    <x v="195"/>
    <x v="4"/>
    <x v="46"/>
    <x v="49"/>
    <x v="5"/>
    <x v="56"/>
    <x v="115"/>
    <x v="1977"/>
    <x v="3275"/>
    <x v="23"/>
    <x v="1"/>
  </r>
  <r>
    <x v="5"/>
    <x v="0"/>
    <x v="196"/>
    <x v="4"/>
    <x v="46"/>
    <x v="49"/>
    <x v="4"/>
    <x v="63"/>
    <x v="300"/>
    <x v="2903"/>
    <x v="5070"/>
    <x v="16"/>
    <x v="0"/>
  </r>
  <r>
    <x v="5"/>
    <x v="0"/>
    <x v="196"/>
    <x v="4"/>
    <x v="46"/>
    <x v="49"/>
    <x v="4"/>
    <x v="60"/>
    <x v="93"/>
    <x v="1780"/>
    <x v="3148"/>
    <x v="26"/>
    <x v="1"/>
  </r>
  <r>
    <x v="5"/>
    <x v="0"/>
    <x v="197"/>
    <x v="4"/>
    <x v="46"/>
    <x v="49"/>
    <x v="0"/>
    <x v="73"/>
    <x v="304"/>
    <x v="2936"/>
    <x v="5074"/>
    <x v="11"/>
    <x v="0"/>
  </r>
  <r>
    <x v="5"/>
    <x v="0"/>
    <x v="197"/>
    <x v="4"/>
    <x v="46"/>
    <x v="49"/>
    <x v="0"/>
    <x v="65"/>
    <x v="92"/>
    <x v="1881"/>
    <x v="3317"/>
    <x v="26"/>
    <x v="1"/>
  </r>
  <r>
    <x v="4"/>
    <x v="1"/>
    <x v="198"/>
    <x v="1"/>
    <x v="31"/>
    <x v="36"/>
    <x v="3"/>
    <x v="63"/>
    <x v="347"/>
    <x v="3065"/>
    <x v="5400"/>
    <x v="11"/>
    <x v="2"/>
  </r>
  <r>
    <x v="5"/>
    <x v="0"/>
    <x v="198"/>
    <x v="4"/>
    <x v="46"/>
    <x v="49"/>
    <x v="3"/>
    <x v="58"/>
    <x v="307"/>
    <x v="2910"/>
    <x v="4663"/>
    <x v="6"/>
    <x v="0"/>
  </r>
  <r>
    <x v="4"/>
    <x v="1"/>
    <x v="198"/>
    <x v="1"/>
    <x v="31"/>
    <x v="36"/>
    <x v="3"/>
    <x v="61"/>
    <x v="246"/>
    <x v="2836"/>
    <x v="4884"/>
    <x v="21"/>
    <x v="1"/>
  </r>
  <r>
    <x v="5"/>
    <x v="0"/>
    <x v="198"/>
    <x v="4"/>
    <x v="46"/>
    <x v="49"/>
    <x v="3"/>
    <x v="55"/>
    <x v="94"/>
    <x v="1676"/>
    <x v="2606"/>
    <x v="21"/>
    <x v="1"/>
  </r>
  <r>
    <x v="4"/>
    <x v="1"/>
    <x v="198"/>
    <x v="1"/>
    <x v="31"/>
    <x v="36"/>
    <x v="3"/>
    <x v="41"/>
    <x v="280"/>
    <x v="2750"/>
    <x v="4348"/>
    <x v="16"/>
    <x v="2"/>
  </r>
  <r>
    <x v="3"/>
    <x v="3"/>
    <x v="199"/>
    <x v="1"/>
    <x v="31"/>
    <x v="36"/>
    <x v="2"/>
    <x v="18"/>
    <x v="341"/>
    <x v="2866"/>
    <x v="5010"/>
    <x v="21"/>
    <x v="2"/>
  </r>
  <r>
    <x v="5"/>
    <x v="0"/>
    <x v="199"/>
    <x v="4"/>
    <x v="46"/>
    <x v="49"/>
    <x v="2"/>
    <x v="53"/>
    <x v="315"/>
    <x v="2933"/>
    <x v="5169"/>
    <x v="16"/>
    <x v="0"/>
  </r>
  <r>
    <x v="3"/>
    <x v="3"/>
    <x v="199"/>
    <x v="1"/>
    <x v="31"/>
    <x v="36"/>
    <x v="2"/>
    <x v="17"/>
    <x v="200"/>
    <x v="1351"/>
    <x v="2794"/>
    <x v="33"/>
    <x v="1"/>
  </r>
  <r>
    <x v="5"/>
    <x v="0"/>
    <x v="199"/>
    <x v="4"/>
    <x v="46"/>
    <x v="49"/>
    <x v="2"/>
    <x v="51"/>
    <x v="128"/>
    <x v="2000"/>
    <x v="3539"/>
    <x v="26"/>
    <x v="1"/>
  </r>
  <r>
    <x v="3"/>
    <x v="3"/>
    <x v="199"/>
    <x v="1"/>
    <x v="31"/>
    <x v="36"/>
    <x v="2"/>
    <x v="13"/>
    <x v="227"/>
    <x v="1298"/>
    <x v="2224"/>
    <x v="25"/>
    <x v="2"/>
  </r>
  <r>
    <x v="3"/>
    <x v="3"/>
    <x v="200"/>
    <x v="1"/>
    <x v="31"/>
    <x v="36"/>
    <x v="1"/>
    <x v="28"/>
    <x v="341"/>
    <x v="2924"/>
    <x v="5225"/>
    <x v="21"/>
    <x v="2"/>
  </r>
  <r>
    <x v="5"/>
    <x v="0"/>
    <x v="200"/>
    <x v="4"/>
    <x v="46"/>
    <x v="49"/>
    <x v="1"/>
    <x v="58"/>
    <x v="315"/>
    <x v="2945"/>
    <x v="5108"/>
    <x v="11"/>
    <x v="0"/>
  </r>
  <r>
    <x v="3"/>
    <x v="3"/>
    <x v="200"/>
    <x v="1"/>
    <x v="31"/>
    <x v="36"/>
    <x v="1"/>
    <x v="27"/>
    <x v="194"/>
    <x v="1807"/>
    <x v="3757"/>
    <x v="35"/>
    <x v="1"/>
  </r>
  <r>
    <x v="5"/>
    <x v="0"/>
    <x v="200"/>
    <x v="4"/>
    <x v="46"/>
    <x v="49"/>
    <x v="1"/>
    <x v="57"/>
    <x v="118"/>
    <x v="2036"/>
    <x v="3384"/>
    <x v="23"/>
    <x v="1"/>
  </r>
  <r>
    <x v="3"/>
    <x v="3"/>
    <x v="200"/>
    <x v="1"/>
    <x v="31"/>
    <x v="36"/>
    <x v="1"/>
    <x v="19"/>
    <x v="227"/>
    <x v="1680"/>
    <x v="2748"/>
    <x v="23"/>
    <x v="2"/>
  </r>
  <r>
    <x v="3"/>
    <x v="3"/>
    <x v="201"/>
    <x v="1"/>
    <x v="31"/>
    <x v="36"/>
    <x v="5"/>
    <x v="28"/>
    <x v="327"/>
    <x v="2882"/>
    <x v="5080"/>
    <x v="21"/>
    <x v="2"/>
  </r>
  <r>
    <x v="5"/>
    <x v="0"/>
    <x v="201"/>
    <x v="4"/>
    <x v="46"/>
    <x v="49"/>
    <x v="5"/>
    <x v="53"/>
    <x v="294"/>
    <x v="2866"/>
    <x v="4600"/>
    <x v="11"/>
    <x v="0"/>
  </r>
  <r>
    <x v="3"/>
    <x v="3"/>
    <x v="201"/>
    <x v="1"/>
    <x v="31"/>
    <x v="36"/>
    <x v="5"/>
    <x v="26"/>
    <x v="183"/>
    <x v="1661"/>
    <x v="3308"/>
    <x v="32"/>
    <x v="1"/>
  </r>
  <r>
    <x v="5"/>
    <x v="0"/>
    <x v="201"/>
    <x v="4"/>
    <x v="46"/>
    <x v="49"/>
    <x v="5"/>
    <x v="49"/>
    <x v="94"/>
    <x v="1524"/>
    <x v="2431"/>
    <x v="22"/>
    <x v="1"/>
  </r>
  <r>
    <x v="3"/>
    <x v="3"/>
    <x v="201"/>
    <x v="1"/>
    <x v="31"/>
    <x v="36"/>
    <x v="5"/>
    <x v="20"/>
    <x v="202"/>
    <x v="1549"/>
    <x v="2650"/>
    <x v="25"/>
    <x v="2"/>
  </r>
  <r>
    <x v="3"/>
    <x v="3"/>
    <x v="202"/>
    <x v="1"/>
    <x v="31"/>
    <x v="36"/>
    <x v="4"/>
    <x v="28"/>
    <x v="327"/>
    <x v="2882"/>
    <x v="5225"/>
    <x v="31"/>
    <x v="2"/>
  </r>
  <r>
    <x v="5"/>
    <x v="0"/>
    <x v="202"/>
    <x v="4"/>
    <x v="46"/>
    <x v="49"/>
    <x v="4"/>
    <x v="53"/>
    <x v="285"/>
    <x v="2852"/>
    <x v="4768"/>
    <x v="16"/>
    <x v="0"/>
  </r>
  <r>
    <x v="3"/>
    <x v="3"/>
    <x v="202"/>
    <x v="1"/>
    <x v="31"/>
    <x v="36"/>
    <x v="4"/>
    <x v="27"/>
    <x v="152"/>
    <x v="1427"/>
    <x v="3389"/>
    <x v="41"/>
    <x v="1"/>
  </r>
  <r>
    <x v="5"/>
    <x v="0"/>
    <x v="202"/>
    <x v="4"/>
    <x v="46"/>
    <x v="49"/>
    <x v="4"/>
    <x v="51"/>
    <x v="80"/>
    <x v="1370"/>
    <x v="2647"/>
    <x v="30"/>
    <x v="1"/>
  </r>
  <r>
    <x v="3"/>
    <x v="3"/>
    <x v="202"/>
    <x v="1"/>
    <x v="31"/>
    <x v="36"/>
    <x v="4"/>
    <x v="20"/>
    <x v="183"/>
    <x v="1368"/>
    <x v="3107"/>
    <x v="38"/>
    <x v="2"/>
  </r>
  <r>
    <x v="3"/>
    <x v="3"/>
    <x v="203"/>
    <x v="2"/>
    <x v="42"/>
    <x v="23"/>
    <x v="0"/>
    <x v="33"/>
    <x v="315"/>
    <x v="2862"/>
    <x v="4827"/>
    <x v="16"/>
    <x v="2"/>
  </r>
  <r>
    <x v="5"/>
    <x v="0"/>
    <x v="203"/>
    <x v="4"/>
    <x v="46"/>
    <x v="49"/>
    <x v="0"/>
    <x v="63"/>
    <x v="273"/>
    <x v="2867"/>
    <x v="4615"/>
    <x v="11"/>
    <x v="0"/>
  </r>
  <r>
    <x v="3"/>
    <x v="3"/>
    <x v="203"/>
    <x v="2"/>
    <x v="42"/>
    <x v="23"/>
    <x v="0"/>
    <x v="29"/>
    <x v="133"/>
    <x v="1334"/>
    <x v="2539"/>
    <x v="29"/>
    <x v="1"/>
  </r>
  <r>
    <x v="5"/>
    <x v="0"/>
    <x v="203"/>
    <x v="4"/>
    <x v="46"/>
    <x v="49"/>
    <x v="0"/>
    <x v="62"/>
    <x v="77"/>
    <x v="1566"/>
    <x v="2424"/>
    <x v="21"/>
    <x v="1"/>
  </r>
  <r>
    <x v="3"/>
    <x v="3"/>
    <x v="203"/>
    <x v="2"/>
    <x v="42"/>
    <x v="23"/>
    <x v="0"/>
    <x v="19"/>
    <x v="153"/>
    <x v="1105"/>
    <x v="1568"/>
    <x v="20"/>
    <x v="2"/>
  </r>
  <r>
    <x v="3"/>
    <x v="3"/>
    <x v="204"/>
    <x v="2"/>
    <x v="42"/>
    <x v="23"/>
    <x v="3"/>
    <x v="28"/>
    <x v="327"/>
    <x v="2882"/>
    <x v="5275"/>
    <x v="36"/>
    <x v="2"/>
  </r>
  <r>
    <x v="5"/>
    <x v="0"/>
    <x v="204"/>
    <x v="4"/>
    <x v="46"/>
    <x v="49"/>
    <x v="3"/>
    <x v="68"/>
    <x v="294"/>
    <x v="2904"/>
    <x v="4600"/>
    <x v="6"/>
    <x v="0"/>
  </r>
  <r>
    <x v="3"/>
    <x v="3"/>
    <x v="204"/>
    <x v="2"/>
    <x v="42"/>
    <x v="23"/>
    <x v="3"/>
    <x v="27"/>
    <x v="177"/>
    <x v="1653"/>
    <x v="4144"/>
    <x v="50"/>
    <x v="1"/>
  </r>
  <r>
    <x v="5"/>
    <x v="0"/>
    <x v="204"/>
    <x v="4"/>
    <x v="46"/>
    <x v="49"/>
    <x v="3"/>
    <x v="64"/>
    <x v="83"/>
    <x v="1709"/>
    <x v="2658"/>
    <x v="21"/>
    <x v="1"/>
  </r>
  <r>
    <x v="3"/>
    <x v="3"/>
    <x v="204"/>
    <x v="2"/>
    <x v="42"/>
    <x v="23"/>
    <x v="3"/>
    <x v="18"/>
    <x v="193"/>
    <x v="1348"/>
    <x v="3266"/>
    <x v="42"/>
    <x v="2"/>
  </r>
  <r>
    <x v="3"/>
    <x v="3"/>
    <x v="205"/>
    <x v="2"/>
    <x v="42"/>
    <x v="23"/>
    <x v="2"/>
    <x v="18"/>
    <x v="338"/>
    <x v="2854"/>
    <x v="4953"/>
    <x v="21"/>
    <x v="2"/>
  </r>
  <r>
    <x v="5"/>
    <x v="0"/>
    <x v="205"/>
    <x v="4"/>
    <x v="46"/>
    <x v="49"/>
    <x v="2"/>
    <x v="53"/>
    <x v="319"/>
    <x v="2947"/>
    <x v="5216"/>
    <x v="16"/>
    <x v="0"/>
  </r>
  <r>
    <x v="3"/>
    <x v="3"/>
    <x v="205"/>
    <x v="2"/>
    <x v="42"/>
    <x v="23"/>
    <x v="2"/>
    <x v="16"/>
    <x v="184"/>
    <x v="1183"/>
    <x v="2603"/>
    <x v="36"/>
    <x v="1"/>
  </r>
  <r>
    <x v="5"/>
    <x v="0"/>
    <x v="205"/>
    <x v="4"/>
    <x v="46"/>
    <x v="49"/>
    <x v="2"/>
    <x v="47"/>
    <x v="140"/>
    <x v="2021"/>
    <x v="3824"/>
    <x v="30"/>
    <x v="1"/>
  </r>
  <r>
    <x v="3"/>
    <x v="3"/>
    <x v="205"/>
    <x v="2"/>
    <x v="42"/>
    <x v="23"/>
    <x v="2"/>
    <x v="13"/>
    <x v="215"/>
    <x v="1228"/>
    <x v="2206"/>
    <x v="27"/>
    <x v="2"/>
  </r>
  <r>
    <x v="3"/>
    <x v="3"/>
    <x v="206"/>
    <x v="2"/>
    <x v="42"/>
    <x v="23"/>
    <x v="1"/>
    <x v="28"/>
    <x v="338"/>
    <x v="2912"/>
    <x v="5196"/>
    <x v="21"/>
    <x v="2"/>
  </r>
  <r>
    <x v="5"/>
    <x v="0"/>
    <x v="206"/>
    <x v="4"/>
    <x v="46"/>
    <x v="49"/>
    <x v="1"/>
    <x v="58"/>
    <x v="321"/>
    <x v="2970"/>
    <x v="5183"/>
    <x v="11"/>
    <x v="0"/>
  </r>
  <r>
    <x v="3"/>
    <x v="3"/>
    <x v="206"/>
    <x v="2"/>
    <x v="42"/>
    <x v="23"/>
    <x v="1"/>
    <x v="26"/>
    <x v="215"/>
    <x v="1962"/>
    <x v="3785"/>
    <x v="31"/>
    <x v="1"/>
  </r>
  <r>
    <x v="5"/>
    <x v="0"/>
    <x v="206"/>
    <x v="4"/>
    <x v="46"/>
    <x v="49"/>
    <x v="1"/>
    <x v="53"/>
    <x v="164"/>
    <x v="2387"/>
    <x v="4014"/>
    <x v="23"/>
    <x v="1"/>
  </r>
  <r>
    <x v="3"/>
    <x v="3"/>
    <x v="206"/>
    <x v="2"/>
    <x v="42"/>
    <x v="23"/>
    <x v="1"/>
    <x v="16"/>
    <x v="245"/>
    <x v="1597"/>
    <x v="2937"/>
    <x v="28"/>
    <x v="2"/>
  </r>
  <r>
    <x v="3"/>
    <x v="3"/>
    <x v="207"/>
    <x v="2"/>
    <x v="42"/>
    <x v="23"/>
    <x v="5"/>
    <x v="28"/>
    <x v="325"/>
    <x v="2877"/>
    <x v="5057"/>
    <x v="21"/>
    <x v="2"/>
  </r>
  <r>
    <x v="5"/>
    <x v="0"/>
    <x v="207"/>
    <x v="4"/>
    <x v="46"/>
    <x v="49"/>
    <x v="5"/>
    <x v="53"/>
    <x v="309"/>
    <x v="2906"/>
    <x v="4922"/>
    <x v="11"/>
    <x v="0"/>
  </r>
  <r>
    <x v="3"/>
    <x v="3"/>
    <x v="207"/>
    <x v="2"/>
    <x v="42"/>
    <x v="23"/>
    <x v="5"/>
    <x v="25"/>
    <x v="153"/>
    <x v="1358"/>
    <x v="2684"/>
    <x v="31"/>
    <x v="1"/>
  </r>
  <r>
    <x v="5"/>
    <x v="0"/>
    <x v="207"/>
    <x v="4"/>
    <x v="46"/>
    <x v="49"/>
    <x v="5"/>
    <x v="47"/>
    <x v="104"/>
    <x v="1610"/>
    <x v="2627"/>
    <x v="23"/>
    <x v="1"/>
  </r>
  <r>
    <x v="3"/>
    <x v="3"/>
    <x v="207"/>
    <x v="2"/>
    <x v="42"/>
    <x v="23"/>
    <x v="5"/>
    <x v="20"/>
    <x v="201"/>
    <x v="1534"/>
    <x v="2765"/>
    <x v="27"/>
    <x v="2"/>
  </r>
  <r>
    <x v="3"/>
    <x v="3"/>
    <x v="208"/>
    <x v="2"/>
    <x v="42"/>
    <x v="23"/>
    <x v="4"/>
    <x v="28"/>
    <x v="321"/>
    <x v="2860"/>
    <x v="5168"/>
    <x v="31"/>
    <x v="2"/>
  </r>
  <r>
    <x v="5"/>
    <x v="0"/>
    <x v="208"/>
    <x v="4"/>
    <x v="46"/>
    <x v="49"/>
    <x v="4"/>
    <x v="63"/>
    <x v="307"/>
    <x v="2924"/>
    <x v="5143"/>
    <x v="16"/>
    <x v="0"/>
  </r>
  <r>
    <x v="3"/>
    <x v="3"/>
    <x v="208"/>
    <x v="2"/>
    <x v="42"/>
    <x v="23"/>
    <x v="4"/>
    <x v="27"/>
    <x v="152"/>
    <x v="1427"/>
    <x v="3627"/>
    <x v="46"/>
    <x v="1"/>
  </r>
  <r>
    <x v="5"/>
    <x v="0"/>
    <x v="208"/>
    <x v="4"/>
    <x v="46"/>
    <x v="49"/>
    <x v="4"/>
    <x v="62"/>
    <x v="98"/>
    <x v="1899"/>
    <x v="3551"/>
    <x v="29"/>
    <x v="1"/>
  </r>
  <r>
    <x v="3"/>
    <x v="3"/>
    <x v="208"/>
    <x v="2"/>
    <x v="42"/>
    <x v="23"/>
    <x v="4"/>
    <x v="19"/>
    <x v="184"/>
    <x v="1333"/>
    <x v="2911"/>
    <x v="36"/>
    <x v="2"/>
  </r>
  <r>
    <x v="3"/>
    <x v="3"/>
    <x v="209"/>
    <x v="2"/>
    <x v="42"/>
    <x v="23"/>
    <x v="0"/>
    <x v="33"/>
    <x v="311"/>
    <x v="2840"/>
    <x v="4688"/>
    <x v="16"/>
    <x v="2"/>
  </r>
  <r>
    <x v="5"/>
    <x v="0"/>
    <x v="209"/>
    <x v="4"/>
    <x v="46"/>
    <x v="49"/>
    <x v="0"/>
    <x v="83"/>
    <x v="304"/>
    <x v="2957"/>
    <x v="5153"/>
    <x v="11"/>
    <x v="0"/>
  </r>
  <r>
    <x v="3"/>
    <x v="3"/>
    <x v="209"/>
    <x v="2"/>
    <x v="42"/>
    <x v="23"/>
    <x v="0"/>
    <x v="31"/>
    <x v="105"/>
    <x v="1145"/>
    <x v="2264"/>
    <x v="31"/>
    <x v="1"/>
  </r>
  <r>
    <x v="5"/>
    <x v="0"/>
    <x v="209"/>
    <x v="4"/>
    <x v="46"/>
    <x v="49"/>
    <x v="0"/>
    <x v="78"/>
    <x v="96"/>
    <x v="2176"/>
    <x v="3859"/>
    <x v="26"/>
    <x v="1"/>
  </r>
  <r>
    <x v="3"/>
    <x v="3"/>
    <x v="209"/>
    <x v="2"/>
    <x v="42"/>
    <x v="23"/>
    <x v="0"/>
    <x v="21"/>
    <x v="138"/>
    <x v="1081"/>
    <x v="1470"/>
    <x v="19"/>
    <x v="2"/>
  </r>
  <r>
    <x v="3"/>
    <x v="3"/>
    <x v="210"/>
    <x v="2"/>
    <x v="42"/>
    <x v="23"/>
    <x v="3"/>
    <x v="28"/>
    <x v="327"/>
    <x v="2882"/>
    <x v="5275"/>
    <x v="36"/>
    <x v="2"/>
  </r>
  <r>
    <x v="5"/>
    <x v="0"/>
    <x v="210"/>
    <x v="4"/>
    <x v="46"/>
    <x v="49"/>
    <x v="3"/>
    <x v="85"/>
    <x v="315"/>
    <x v="3016"/>
    <x v="5197"/>
    <x v="6"/>
    <x v="0"/>
  </r>
  <r>
    <x v="3"/>
    <x v="3"/>
    <x v="210"/>
    <x v="2"/>
    <x v="42"/>
    <x v="23"/>
    <x v="3"/>
    <x v="27"/>
    <x v="172"/>
    <x v="1601"/>
    <x v="4023"/>
    <x v="49"/>
    <x v="1"/>
  </r>
  <r>
    <x v="5"/>
    <x v="0"/>
    <x v="210"/>
    <x v="4"/>
    <x v="46"/>
    <x v="49"/>
    <x v="3"/>
    <x v="81"/>
    <x v="118"/>
    <x v="2481"/>
    <x v="3770"/>
    <x v="17"/>
    <x v="1"/>
  </r>
  <r>
    <x v="3"/>
    <x v="3"/>
    <x v="210"/>
    <x v="2"/>
    <x v="42"/>
    <x v="23"/>
    <x v="3"/>
    <x v="19"/>
    <x v="197"/>
    <x v="1443"/>
    <x v="3415"/>
    <x v="41"/>
    <x v="2"/>
  </r>
  <r>
    <x v="3"/>
    <x v="3"/>
    <x v="211"/>
    <x v="2"/>
    <x v="42"/>
    <x v="23"/>
    <x v="2"/>
    <x v="23"/>
    <x v="340"/>
    <x v="2892"/>
    <x v="5120"/>
    <x v="21"/>
    <x v="2"/>
  </r>
  <r>
    <x v="5"/>
    <x v="0"/>
    <x v="211"/>
    <x v="4"/>
    <x v="46"/>
    <x v="49"/>
    <x v="2"/>
    <x v="73"/>
    <x v="331"/>
    <x v="3040"/>
    <x v="5411"/>
    <x v="16"/>
    <x v="0"/>
  </r>
  <r>
    <x v="3"/>
    <x v="3"/>
    <x v="211"/>
    <x v="2"/>
    <x v="42"/>
    <x v="23"/>
    <x v="2"/>
    <x v="22"/>
    <x v="214"/>
    <x v="1750"/>
    <x v="3428"/>
    <x v="31"/>
    <x v="1"/>
  </r>
  <r>
    <x v="5"/>
    <x v="0"/>
    <x v="211"/>
    <x v="4"/>
    <x v="46"/>
    <x v="49"/>
    <x v="2"/>
    <x v="71"/>
    <x v="164"/>
    <x v="2675"/>
    <x v="4665"/>
    <x v="26"/>
    <x v="1"/>
  </r>
  <r>
    <x v="3"/>
    <x v="3"/>
    <x v="211"/>
    <x v="2"/>
    <x v="42"/>
    <x v="23"/>
    <x v="2"/>
    <x v="13"/>
    <x v="258"/>
    <x v="1469"/>
    <x v="2717"/>
    <x v="28"/>
    <x v="2"/>
  </r>
  <r>
    <x v="3"/>
    <x v="3"/>
    <x v="212"/>
    <x v="2"/>
    <x v="42"/>
    <x v="23"/>
    <x v="1"/>
    <x v="33"/>
    <x v="340"/>
    <x v="2942"/>
    <x v="5275"/>
    <x v="21"/>
    <x v="2"/>
  </r>
  <r>
    <x v="5"/>
    <x v="0"/>
    <x v="212"/>
    <x v="4"/>
    <x v="46"/>
    <x v="49"/>
    <x v="1"/>
    <x v="78"/>
    <x v="331"/>
    <x v="3051"/>
    <x v="5366"/>
    <x v="11"/>
    <x v="0"/>
  </r>
  <r>
    <x v="3"/>
    <x v="3"/>
    <x v="212"/>
    <x v="2"/>
    <x v="42"/>
    <x v="23"/>
    <x v="1"/>
    <x v="32"/>
    <x v="201"/>
    <x v="2091"/>
    <x v="3993"/>
    <x v="31"/>
    <x v="1"/>
  </r>
  <r>
    <x v="5"/>
    <x v="0"/>
    <x v="212"/>
    <x v="4"/>
    <x v="46"/>
    <x v="49"/>
    <x v="1"/>
    <x v="70"/>
    <x v="171"/>
    <x v="2688"/>
    <x v="4619"/>
    <x v="24"/>
    <x v="1"/>
  </r>
  <r>
    <x v="3"/>
    <x v="3"/>
    <x v="212"/>
    <x v="2"/>
    <x v="42"/>
    <x v="23"/>
    <x v="1"/>
    <x v="23"/>
    <x v="222"/>
    <x v="1860"/>
    <x v="3220"/>
    <x v="25"/>
    <x v="2"/>
  </r>
  <r>
    <x v="3"/>
    <x v="3"/>
    <x v="213"/>
    <x v="2"/>
    <x v="42"/>
    <x v="23"/>
    <x v="5"/>
    <x v="28"/>
    <x v="327"/>
    <x v="2882"/>
    <x v="5080"/>
    <x v="21"/>
    <x v="2"/>
  </r>
  <r>
    <x v="5"/>
    <x v="0"/>
    <x v="213"/>
    <x v="4"/>
    <x v="46"/>
    <x v="49"/>
    <x v="5"/>
    <x v="73"/>
    <x v="315"/>
    <x v="2985"/>
    <x v="5224"/>
    <x v="11"/>
    <x v="0"/>
  </r>
  <r>
    <x v="3"/>
    <x v="3"/>
    <x v="213"/>
    <x v="2"/>
    <x v="42"/>
    <x v="23"/>
    <x v="5"/>
    <x v="25"/>
    <x v="159"/>
    <x v="1398"/>
    <x v="3012"/>
    <x v="35"/>
    <x v="1"/>
  </r>
  <r>
    <x v="5"/>
    <x v="0"/>
    <x v="213"/>
    <x v="4"/>
    <x v="46"/>
    <x v="49"/>
    <x v="5"/>
    <x v="66"/>
    <x v="118"/>
    <x v="2220"/>
    <x v="3871"/>
    <x v="25"/>
    <x v="1"/>
  </r>
  <r>
    <x v="3"/>
    <x v="3"/>
    <x v="213"/>
    <x v="2"/>
    <x v="42"/>
    <x v="23"/>
    <x v="5"/>
    <x v="16"/>
    <x v="193"/>
    <x v="1243"/>
    <x v="2301"/>
    <x v="28"/>
    <x v="2"/>
  </r>
  <r>
    <x v="3"/>
    <x v="3"/>
    <x v="214"/>
    <x v="2"/>
    <x v="42"/>
    <x v="23"/>
    <x v="4"/>
    <x v="33"/>
    <x v="319"/>
    <x v="2880"/>
    <x v="5216"/>
    <x v="31"/>
    <x v="2"/>
  </r>
  <r>
    <x v="5"/>
    <x v="0"/>
    <x v="214"/>
    <x v="4"/>
    <x v="46"/>
    <x v="49"/>
    <x v="4"/>
    <x v="73"/>
    <x v="315"/>
    <x v="2985"/>
    <x v="5303"/>
    <x v="16"/>
    <x v="0"/>
  </r>
  <r>
    <x v="3"/>
    <x v="3"/>
    <x v="214"/>
    <x v="2"/>
    <x v="42"/>
    <x v="23"/>
    <x v="4"/>
    <x v="30"/>
    <x v="151"/>
    <x v="1552"/>
    <x v="3748"/>
    <x v="44"/>
    <x v="1"/>
  </r>
  <r>
    <x v="5"/>
    <x v="0"/>
    <x v="214"/>
    <x v="4"/>
    <x v="46"/>
    <x v="49"/>
    <x v="4"/>
    <x v="69"/>
    <x v="118"/>
    <x v="2280"/>
    <x v="4194"/>
    <x v="29"/>
    <x v="1"/>
  </r>
  <r>
    <x v="3"/>
    <x v="3"/>
    <x v="214"/>
    <x v="2"/>
    <x v="42"/>
    <x v="23"/>
    <x v="4"/>
    <x v="23"/>
    <x v="178"/>
    <x v="1469"/>
    <x v="3093"/>
    <x v="34"/>
    <x v="2"/>
  </r>
  <r>
    <x v="3"/>
    <x v="3"/>
    <x v="215"/>
    <x v="2"/>
    <x v="42"/>
    <x v="23"/>
    <x v="0"/>
    <x v="38"/>
    <x v="311"/>
    <x v="2866"/>
    <x v="4856"/>
    <x v="16"/>
    <x v="2"/>
  </r>
  <r>
    <x v="5"/>
    <x v="0"/>
    <x v="215"/>
    <x v="4"/>
    <x v="46"/>
    <x v="49"/>
    <x v="0"/>
    <x v="83"/>
    <x v="309"/>
    <x v="2979"/>
    <x v="5210"/>
    <x v="11"/>
    <x v="0"/>
  </r>
  <r>
    <x v="3"/>
    <x v="3"/>
    <x v="215"/>
    <x v="2"/>
    <x v="42"/>
    <x v="23"/>
    <x v="0"/>
    <x v="34"/>
    <x v="105"/>
    <x v="1237"/>
    <x v="2160"/>
    <x v="26"/>
    <x v="1"/>
  </r>
  <r>
    <x v="5"/>
    <x v="0"/>
    <x v="215"/>
    <x v="4"/>
    <x v="46"/>
    <x v="49"/>
    <x v="0"/>
    <x v="75"/>
    <x v="113"/>
    <x v="2336"/>
    <x v="3996"/>
    <x v="24"/>
    <x v="1"/>
  </r>
  <r>
    <x v="3"/>
    <x v="3"/>
    <x v="215"/>
    <x v="2"/>
    <x v="42"/>
    <x v="23"/>
    <x v="0"/>
    <x v="28"/>
    <x v="134"/>
    <x v="1304"/>
    <x v="1791"/>
    <x v="18"/>
    <x v="2"/>
  </r>
  <r>
    <x v="3"/>
    <x v="3"/>
    <x v="216"/>
    <x v="2"/>
    <x v="42"/>
    <x v="23"/>
    <x v="3"/>
    <x v="33"/>
    <x v="323"/>
    <x v="2890"/>
    <x v="5297"/>
    <x v="36"/>
    <x v="2"/>
  </r>
  <r>
    <x v="5"/>
    <x v="0"/>
    <x v="216"/>
    <x v="4"/>
    <x v="46"/>
    <x v="49"/>
    <x v="3"/>
    <x v="85"/>
    <x v="317"/>
    <x v="3023"/>
    <x v="5220"/>
    <x v="6"/>
    <x v="0"/>
  </r>
  <r>
    <x v="3"/>
    <x v="3"/>
    <x v="216"/>
    <x v="2"/>
    <x v="42"/>
    <x v="23"/>
    <x v="3"/>
    <x v="32"/>
    <x v="165"/>
    <x v="1751"/>
    <x v="4146"/>
    <x v="46"/>
    <x v="1"/>
  </r>
  <r>
    <x v="5"/>
    <x v="0"/>
    <x v="216"/>
    <x v="4"/>
    <x v="46"/>
    <x v="49"/>
    <x v="3"/>
    <x v="79"/>
    <x v="129"/>
    <x v="2549"/>
    <x v="4131"/>
    <x v="20"/>
    <x v="1"/>
  </r>
  <r>
    <x v="3"/>
    <x v="3"/>
    <x v="216"/>
    <x v="2"/>
    <x v="42"/>
    <x v="23"/>
    <x v="3"/>
    <x v="22"/>
    <x v="195"/>
    <x v="1591"/>
    <x v="3680"/>
    <x v="41"/>
    <x v="2"/>
  </r>
  <r>
    <x v="3"/>
    <x v="3"/>
    <x v="217"/>
    <x v="2"/>
    <x v="42"/>
    <x v="23"/>
    <x v="2"/>
    <x v="23"/>
    <x v="341"/>
    <x v="2895"/>
    <x v="5143"/>
    <x v="21"/>
    <x v="2"/>
  </r>
  <r>
    <x v="1"/>
    <x v="1"/>
    <x v="217"/>
    <x v="4"/>
    <x v="46"/>
    <x v="49"/>
    <x v="2"/>
    <x v="38"/>
    <x v="351"/>
    <x v="2997"/>
    <x v="5461"/>
    <x v="31"/>
    <x v="0"/>
  </r>
  <r>
    <x v="3"/>
    <x v="3"/>
    <x v="217"/>
    <x v="2"/>
    <x v="42"/>
    <x v="23"/>
    <x v="2"/>
    <x v="20"/>
    <x v="200"/>
    <x v="1520"/>
    <x v="3171"/>
    <x v="34"/>
    <x v="1"/>
  </r>
  <r>
    <x v="1"/>
    <x v="1"/>
    <x v="217"/>
    <x v="4"/>
    <x v="46"/>
    <x v="49"/>
    <x v="2"/>
    <x v="37"/>
    <x v="230"/>
    <x v="2471"/>
    <x v="4829"/>
    <x v="41"/>
    <x v="1"/>
  </r>
  <r>
    <x v="3"/>
    <x v="3"/>
    <x v="217"/>
    <x v="2"/>
    <x v="42"/>
    <x v="23"/>
    <x v="2"/>
    <x v="16"/>
    <x v="258"/>
    <x v="1683"/>
    <x v="2758"/>
    <x v="23"/>
    <x v="2"/>
  </r>
  <r>
    <x v="3"/>
    <x v="3"/>
    <x v="218"/>
    <x v="2"/>
    <x v="42"/>
    <x v="23"/>
    <x v="1"/>
    <x v="33"/>
    <x v="341"/>
    <x v="2947"/>
    <x v="5285"/>
    <x v="21"/>
    <x v="2"/>
  </r>
  <r>
    <x v="1"/>
    <x v="1"/>
    <x v="218"/>
    <x v="4"/>
    <x v="46"/>
    <x v="49"/>
    <x v="1"/>
    <x v="38"/>
    <x v="338"/>
    <x v="2957"/>
    <x v="5306"/>
    <x v="21"/>
    <x v="0"/>
  </r>
  <r>
    <x v="3"/>
    <x v="3"/>
    <x v="218"/>
    <x v="2"/>
    <x v="42"/>
    <x v="23"/>
    <x v="1"/>
    <x v="31"/>
    <x v="194"/>
    <x v="1985"/>
    <x v="3822"/>
    <x v="31"/>
    <x v="1"/>
  </r>
  <r>
    <x v="1"/>
    <x v="1"/>
    <x v="218"/>
    <x v="4"/>
    <x v="46"/>
    <x v="49"/>
    <x v="1"/>
    <x v="34"/>
    <x v="191"/>
    <x v="2072"/>
    <x v="4160"/>
    <x v="35"/>
    <x v="1"/>
  </r>
  <r>
    <x v="3"/>
    <x v="3"/>
    <x v="218"/>
    <x v="2"/>
    <x v="42"/>
    <x v="23"/>
    <x v="1"/>
    <x v="22"/>
    <x v="258"/>
    <x v="2048"/>
    <x v="3682"/>
    <x v="27"/>
    <x v="2"/>
  </r>
  <r>
    <x v="3"/>
    <x v="3"/>
    <x v="219"/>
    <x v="2"/>
    <x v="42"/>
    <x v="23"/>
    <x v="5"/>
    <x v="28"/>
    <x v="329"/>
    <x v="2887"/>
    <x v="5103"/>
    <x v="21"/>
    <x v="2"/>
  </r>
  <r>
    <x v="1"/>
    <x v="1"/>
    <x v="219"/>
    <x v="4"/>
    <x v="46"/>
    <x v="49"/>
    <x v="5"/>
    <x v="28"/>
    <x v="338"/>
    <x v="2912"/>
    <x v="4953"/>
    <x v="11"/>
    <x v="0"/>
  </r>
  <r>
    <x v="3"/>
    <x v="3"/>
    <x v="219"/>
    <x v="2"/>
    <x v="42"/>
    <x v="23"/>
    <x v="5"/>
    <x v="27"/>
    <x v="177"/>
    <x v="1653"/>
    <x v="3295"/>
    <x v="32"/>
    <x v="1"/>
  </r>
  <r>
    <x v="1"/>
    <x v="1"/>
    <x v="219"/>
    <x v="4"/>
    <x v="46"/>
    <x v="49"/>
    <x v="5"/>
    <x v="27"/>
    <x v="196"/>
    <x v="1846"/>
    <x v="3187"/>
    <x v="25"/>
    <x v="1"/>
  </r>
  <r>
    <x v="3"/>
    <x v="3"/>
    <x v="219"/>
    <x v="2"/>
    <x v="42"/>
    <x v="23"/>
    <x v="5"/>
    <x v="17"/>
    <x v="198"/>
    <x v="1342"/>
    <x v="2176"/>
    <x v="23"/>
    <x v="2"/>
  </r>
  <r>
    <x v="3"/>
    <x v="3"/>
    <x v="220"/>
    <x v="2"/>
    <x v="42"/>
    <x v="23"/>
    <x v="4"/>
    <x v="33"/>
    <x v="321"/>
    <x v="2886"/>
    <x v="5236"/>
    <x v="31"/>
    <x v="2"/>
  </r>
  <r>
    <x v="1"/>
    <x v="1"/>
    <x v="220"/>
    <x v="4"/>
    <x v="46"/>
    <x v="49"/>
    <x v="4"/>
    <x v="33"/>
    <x v="327"/>
    <x v="2903"/>
    <x v="5070"/>
    <x v="16"/>
    <x v="0"/>
  </r>
  <r>
    <x v="3"/>
    <x v="3"/>
    <x v="220"/>
    <x v="2"/>
    <x v="42"/>
    <x v="23"/>
    <x v="4"/>
    <x v="29"/>
    <x v="141"/>
    <x v="1409"/>
    <x v="3544"/>
    <x v="45"/>
    <x v="1"/>
  </r>
  <r>
    <x v="1"/>
    <x v="1"/>
    <x v="220"/>
    <x v="4"/>
    <x v="46"/>
    <x v="49"/>
    <x v="4"/>
    <x v="31"/>
    <x v="152"/>
    <x v="1598"/>
    <x v="2814"/>
    <x v="26"/>
    <x v="1"/>
  </r>
  <r>
    <x v="3"/>
    <x v="3"/>
    <x v="220"/>
    <x v="2"/>
    <x v="42"/>
    <x v="23"/>
    <x v="4"/>
    <x v="21"/>
    <x v="184"/>
    <x v="1432"/>
    <x v="3025"/>
    <x v="34"/>
    <x v="2"/>
  </r>
  <r>
    <x v="4"/>
    <x v="3"/>
    <x v="221"/>
    <x v="2"/>
    <x v="42"/>
    <x v="23"/>
    <x v="0"/>
    <x v="38"/>
    <x v="313"/>
    <x v="2877"/>
    <x v="4917"/>
    <x v="16"/>
    <x v="2"/>
  </r>
  <r>
    <x v="1"/>
    <x v="1"/>
    <x v="221"/>
    <x v="3"/>
    <x v="8"/>
    <x v="32"/>
    <x v="0"/>
    <x v="48"/>
    <x v="331"/>
    <x v="2972"/>
    <x v="5333"/>
    <x v="21"/>
    <x v="0"/>
  </r>
  <r>
    <x v="4"/>
    <x v="3"/>
    <x v="221"/>
    <x v="2"/>
    <x v="42"/>
    <x v="23"/>
    <x v="0"/>
    <x v="35"/>
    <x v="127"/>
    <x v="1483"/>
    <x v="2743"/>
    <x v="28"/>
    <x v="1"/>
  </r>
  <r>
    <x v="1"/>
    <x v="1"/>
    <x v="221"/>
    <x v="3"/>
    <x v="8"/>
    <x v="32"/>
    <x v="0"/>
    <x v="43"/>
    <x v="171"/>
    <x v="2173"/>
    <x v="4341"/>
    <x v="36"/>
    <x v="1"/>
  </r>
  <r>
    <x v="4"/>
    <x v="3"/>
    <x v="221"/>
    <x v="2"/>
    <x v="42"/>
    <x v="23"/>
    <x v="0"/>
    <x v="27"/>
    <x v="156"/>
    <x v="1462"/>
    <x v="2185"/>
    <x v="20"/>
    <x v="2"/>
  </r>
  <r>
    <x v="4"/>
    <x v="3"/>
    <x v="222"/>
    <x v="2"/>
    <x v="42"/>
    <x v="23"/>
    <x v="3"/>
    <x v="33"/>
    <x v="335"/>
    <x v="2927"/>
    <x v="5368"/>
    <x v="36"/>
    <x v="2"/>
  </r>
  <r>
    <x v="1"/>
    <x v="1"/>
    <x v="222"/>
    <x v="3"/>
    <x v="8"/>
    <x v="32"/>
    <x v="3"/>
    <x v="38"/>
    <x v="338"/>
    <x v="2957"/>
    <x v="5430"/>
    <x v="36"/>
    <x v="0"/>
  </r>
  <r>
    <x v="4"/>
    <x v="3"/>
    <x v="222"/>
    <x v="2"/>
    <x v="42"/>
    <x v="23"/>
    <x v="3"/>
    <x v="32"/>
    <x v="198"/>
    <x v="2071"/>
    <x v="4570"/>
    <x v="47"/>
    <x v="1"/>
  </r>
  <r>
    <x v="1"/>
    <x v="1"/>
    <x v="222"/>
    <x v="3"/>
    <x v="8"/>
    <x v="32"/>
    <x v="3"/>
    <x v="34"/>
    <x v="210"/>
    <x v="2228"/>
    <x v="4765"/>
    <x v="48"/>
    <x v="1"/>
  </r>
  <r>
    <x v="4"/>
    <x v="3"/>
    <x v="222"/>
    <x v="2"/>
    <x v="42"/>
    <x v="23"/>
    <x v="3"/>
    <x v="20"/>
    <x v="229"/>
    <x v="1744"/>
    <x v="3942"/>
    <x v="41"/>
    <x v="2"/>
  </r>
  <r>
    <x v="4"/>
    <x v="3"/>
    <x v="223"/>
    <x v="2"/>
    <x v="42"/>
    <x v="23"/>
    <x v="2"/>
    <x v="23"/>
    <x v="343"/>
    <x v="2902"/>
    <x v="5162"/>
    <x v="21"/>
    <x v="2"/>
  </r>
  <r>
    <x v="1"/>
    <x v="1"/>
    <x v="223"/>
    <x v="3"/>
    <x v="8"/>
    <x v="32"/>
    <x v="2"/>
    <x v="38"/>
    <x v="354"/>
    <x v="3006"/>
    <x v="5477"/>
    <x v="31"/>
    <x v="0"/>
  </r>
  <r>
    <x v="4"/>
    <x v="3"/>
    <x v="223"/>
    <x v="2"/>
    <x v="42"/>
    <x v="23"/>
    <x v="2"/>
    <x v="22"/>
    <x v="226"/>
    <x v="1837"/>
    <x v="3746"/>
    <x v="34"/>
    <x v="1"/>
  </r>
  <r>
    <x v="1"/>
    <x v="1"/>
    <x v="223"/>
    <x v="3"/>
    <x v="8"/>
    <x v="32"/>
    <x v="2"/>
    <x v="36"/>
    <x v="268"/>
    <x v="2612"/>
    <x v="5003"/>
    <x v="43"/>
    <x v="1"/>
  </r>
  <r>
    <x v="4"/>
    <x v="3"/>
    <x v="223"/>
    <x v="2"/>
    <x v="42"/>
    <x v="23"/>
    <x v="2"/>
    <x v="17"/>
    <x v="265"/>
    <x v="1790"/>
    <x v="3107"/>
    <x v="25"/>
    <x v="2"/>
  </r>
  <r>
    <x v="4"/>
    <x v="3"/>
    <x v="224"/>
    <x v="2"/>
    <x v="42"/>
    <x v="23"/>
    <x v="1"/>
    <x v="33"/>
    <x v="343"/>
    <x v="2950"/>
    <x v="5294"/>
    <x v="21"/>
    <x v="2"/>
  </r>
  <r>
    <x v="1"/>
    <x v="1"/>
    <x v="224"/>
    <x v="3"/>
    <x v="8"/>
    <x v="32"/>
    <x v="1"/>
    <x v="38"/>
    <x v="331"/>
    <x v="2935"/>
    <x v="5259"/>
    <x v="21"/>
    <x v="0"/>
  </r>
  <r>
    <x v="4"/>
    <x v="3"/>
    <x v="224"/>
    <x v="2"/>
    <x v="42"/>
    <x v="23"/>
    <x v="1"/>
    <x v="31"/>
    <x v="219"/>
    <x v="2183"/>
    <x v="4201"/>
    <x v="32"/>
    <x v="1"/>
  </r>
  <r>
    <x v="1"/>
    <x v="1"/>
    <x v="224"/>
    <x v="3"/>
    <x v="8"/>
    <x v="32"/>
    <x v="1"/>
    <x v="36"/>
    <x v="171"/>
    <x v="1957"/>
    <x v="3980"/>
    <x v="35"/>
    <x v="1"/>
  </r>
  <r>
    <x v="4"/>
    <x v="3"/>
    <x v="224"/>
    <x v="2"/>
    <x v="42"/>
    <x v="23"/>
    <x v="1"/>
    <x v="23"/>
    <x v="243"/>
    <x v="1994"/>
    <x v="3667"/>
    <x v="28"/>
    <x v="2"/>
  </r>
  <r>
    <x v="4"/>
    <x v="3"/>
    <x v="225"/>
    <x v="2"/>
    <x v="42"/>
    <x v="23"/>
    <x v="5"/>
    <x v="28"/>
    <x v="333"/>
    <x v="2896"/>
    <x v="5145"/>
    <x v="21"/>
    <x v="2"/>
  </r>
  <r>
    <x v="1"/>
    <x v="1"/>
    <x v="225"/>
    <x v="3"/>
    <x v="8"/>
    <x v="32"/>
    <x v="5"/>
    <x v="28"/>
    <x v="335"/>
    <x v="2903"/>
    <x v="4901"/>
    <x v="11"/>
    <x v="0"/>
  </r>
  <r>
    <x v="4"/>
    <x v="3"/>
    <x v="225"/>
    <x v="2"/>
    <x v="42"/>
    <x v="23"/>
    <x v="5"/>
    <x v="26"/>
    <x v="194"/>
    <x v="1762"/>
    <x v="3625"/>
    <x v="34"/>
    <x v="1"/>
  </r>
  <r>
    <x v="1"/>
    <x v="1"/>
    <x v="225"/>
    <x v="3"/>
    <x v="8"/>
    <x v="32"/>
    <x v="5"/>
    <x v="25"/>
    <x v="204"/>
    <x v="1815"/>
    <x v="3078"/>
    <x v="24"/>
    <x v="1"/>
  </r>
  <r>
    <x v="4"/>
    <x v="3"/>
    <x v="225"/>
    <x v="2"/>
    <x v="42"/>
    <x v="23"/>
    <x v="5"/>
    <x v="16"/>
    <x v="204"/>
    <x v="1328"/>
    <x v="2149"/>
    <x v="23"/>
    <x v="2"/>
  </r>
  <r>
    <x v="4"/>
    <x v="3"/>
    <x v="226"/>
    <x v="2"/>
    <x v="42"/>
    <x v="23"/>
    <x v="4"/>
    <x v="33"/>
    <x v="327"/>
    <x v="2903"/>
    <x v="5285"/>
    <x v="31"/>
    <x v="2"/>
  </r>
  <r>
    <x v="5"/>
    <x v="1"/>
    <x v="226"/>
    <x v="3"/>
    <x v="8"/>
    <x v="32"/>
    <x v="4"/>
    <x v="33"/>
    <x v="325"/>
    <x v="2895"/>
    <x v="5036"/>
    <x v="16"/>
    <x v="0"/>
  </r>
  <r>
    <x v="4"/>
    <x v="3"/>
    <x v="226"/>
    <x v="2"/>
    <x v="42"/>
    <x v="23"/>
    <x v="4"/>
    <x v="32"/>
    <x v="165"/>
    <x v="1751"/>
    <x v="4064"/>
    <x v="44"/>
    <x v="1"/>
  </r>
  <r>
    <x v="5"/>
    <x v="1"/>
    <x v="226"/>
    <x v="3"/>
    <x v="8"/>
    <x v="32"/>
    <x v="4"/>
    <x v="31"/>
    <x v="147"/>
    <x v="1547"/>
    <x v="2979"/>
    <x v="30"/>
    <x v="1"/>
  </r>
  <r>
    <x v="4"/>
    <x v="3"/>
    <x v="226"/>
    <x v="2"/>
    <x v="42"/>
    <x v="23"/>
    <x v="4"/>
    <x v="24"/>
    <x v="208"/>
    <x v="1795"/>
    <x v="3838"/>
    <x v="37"/>
    <x v="2"/>
  </r>
  <r>
    <x v="4"/>
    <x v="3"/>
    <x v="227"/>
    <x v="2"/>
    <x v="42"/>
    <x v="23"/>
    <x v="0"/>
    <x v="38"/>
    <x v="319"/>
    <x v="2895"/>
    <x v="5036"/>
    <x v="16"/>
    <x v="2"/>
  </r>
  <r>
    <x v="1"/>
    <x v="1"/>
    <x v="227"/>
    <x v="3"/>
    <x v="8"/>
    <x v="32"/>
    <x v="0"/>
    <x v="48"/>
    <x v="331"/>
    <x v="2972"/>
    <x v="5333"/>
    <x v="21"/>
    <x v="0"/>
  </r>
  <r>
    <x v="4"/>
    <x v="3"/>
    <x v="227"/>
    <x v="2"/>
    <x v="42"/>
    <x v="23"/>
    <x v="0"/>
    <x v="35"/>
    <x v="146"/>
    <x v="1687"/>
    <x v="2977"/>
    <x v="26"/>
    <x v="1"/>
  </r>
  <r>
    <x v="1"/>
    <x v="1"/>
    <x v="227"/>
    <x v="3"/>
    <x v="8"/>
    <x v="32"/>
    <x v="0"/>
    <x v="46"/>
    <x v="188"/>
    <x v="2416"/>
    <x v="4575"/>
    <x v="34"/>
    <x v="1"/>
  </r>
  <r>
    <x v="4"/>
    <x v="3"/>
    <x v="227"/>
    <x v="2"/>
    <x v="42"/>
    <x v="23"/>
    <x v="0"/>
    <x v="28"/>
    <x v="157"/>
    <x v="1516"/>
    <x v="2352"/>
    <x v="21"/>
    <x v="2"/>
  </r>
  <r>
    <x v="4"/>
    <x v="3"/>
    <x v="228"/>
    <x v="2"/>
    <x v="42"/>
    <x v="23"/>
    <x v="3"/>
    <x v="33"/>
    <x v="345"/>
    <x v="2956"/>
    <x v="5428"/>
    <x v="36"/>
    <x v="2"/>
  </r>
  <r>
    <x v="1"/>
    <x v="1"/>
    <x v="228"/>
    <x v="3"/>
    <x v="8"/>
    <x v="32"/>
    <x v="3"/>
    <x v="38"/>
    <x v="338"/>
    <x v="2957"/>
    <x v="5430"/>
    <x v="36"/>
    <x v="0"/>
  </r>
  <r>
    <x v="4"/>
    <x v="3"/>
    <x v="228"/>
    <x v="2"/>
    <x v="42"/>
    <x v="23"/>
    <x v="3"/>
    <x v="30"/>
    <x v="232"/>
    <x v="2240"/>
    <x v="4796"/>
    <x v="49"/>
    <x v="1"/>
  </r>
  <r>
    <x v="1"/>
    <x v="1"/>
    <x v="228"/>
    <x v="3"/>
    <x v="8"/>
    <x v="32"/>
    <x v="3"/>
    <x v="34"/>
    <x v="191"/>
    <x v="2072"/>
    <x v="4669"/>
    <x v="51"/>
    <x v="1"/>
  </r>
  <r>
    <x v="4"/>
    <x v="3"/>
    <x v="228"/>
    <x v="2"/>
    <x v="42"/>
    <x v="23"/>
    <x v="3"/>
    <x v="25"/>
    <x v="249"/>
    <x v="2124"/>
    <x v="4527"/>
    <x v="43"/>
    <x v="2"/>
  </r>
  <r>
    <x v="4"/>
    <x v="3"/>
    <x v="229"/>
    <x v="2"/>
    <x v="42"/>
    <x v="23"/>
    <x v="2"/>
    <x v="33"/>
    <x v="345"/>
    <x v="2956"/>
    <x v="5305"/>
    <x v="21"/>
    <x v="2"/>
  </r>
  <r>
    <x v="1"/>
    <x v="1"/>
    <x v="229"/>
    <x v="3"/>
    <x v="8"/>
    <x v="32"/>
    <x v="2"/>
    <x v="38"/>
    <x v="352"/>
    <x v="3002"/>
    <x v="5469"/>
    <x v="31"/>
    <x v="0"/>
  </r>
  <r>
    <x v="4"/>
    <x v="3"/>
    <x v="229"/>
    <x v="2"/>
    <x v="42"/>
    <x v="23"/>
    <x v="2"/>
    <x v="32"/>
    <x v="202"/>
    <x v="2102"/>
    <x v="4119"/>
    <x v="33"/>
    <x v="1"/>
  </r>
  <r>
    <x v="1"/>
    <x v="1"/>
    <x v="229"/>
    <x v="3"/>
    <x v="8"/>
    <x v="32"/>
    <x v="2"/>
    <x v="34"/>
    <x v="226"/>
    <x v="2347"/>
    <x v="4825"/>
    <x v="46"/>
    <x v="1"/>
  </r>
  <r>
    <x v="4"/>
    <x v="3"/>
    <x v="229"/>
    <x v="2"/>
    <x v="42"/>
    <x v="23"/>
    <x v="2"/>
    <x v="21"/>
    <x v="249"/>
    <x v="1931"/>
    <x v="3486"/>
    <x v="27"/>
    <x v="2"/>
  </r>
  <r>
    <x v="4"/>
    <x v="3"/>
    <x v="230"/>
    <x v="2"/>
    <x v="42"/>
    <x v="23"/>
    <x v="1"/>
    <x v="38"/>
    <x v="345"/>
    <x v="2979"/>
    <x v="5344"/>
    <x v="21"/>
    <x v="2"/>
  </r>
  <r>
    <x v="1"/>
    <x v="1"/>
    <x v="230"/>
    <x v="3"/>
    <x v="8"/>
    <x v="32"/>
    <x v="1"/>
    <x v="38"/>
    <x v="331"/>
    <x v="2935"/>
    <x v="5259"/>
    <x v="21"/>
    <x v="0"/>
  </r>
  <r>
    <x v="4"/>
    <x v="3"/>
    <x v="230"/>
    <x v="2"/>
    <x v="42"/>
    <x v="23"/>
    <x v="1"/>
    <x v="35"/>
    <x v="202"/>
    <x v="2205"/>
    <x v="4186"/>
    <x v="31"/>
    <x v="1"/>
  </r>
  <r>
    <x v="1"/>
    <x v="1"/>
    <x v="230"/>
    <x v="3"/>
    <x v="8"/>
    <x v="32"/>
    <x v="1"/>
    <x v="35"/>
    <x v="194"/>
    <x v="2125"/>
    <x v="4205"/>
    <x v="34"/>
    <x v="1"/>
  </r>
  <r>
    <x v="4"/>
    <x v="3"/>
    <x v="230"/>
    <x v="2"/>
    <x v="42"/>
    <x v="23"/>
    <x v="1"/>
    <x v="26"/>
    <x v="271"/>
    <x v="2303"/>
    <x v="4176"/>
    <x v="28"/>
    <x v="2"/>
  </r>
  <r>
    <x v="4"/>
    <x v="3"/>
    <x v="231"/>
    <x v="2"/>
    <x v="42"/>
    <x v="23"/>
    <x v="5"/>
    <x v="33"/>
    <x v="335"/>
    <x v="2927"/>
    <x v="5234"/>
    <x v="21"/>
    <x v="2"/>
  </r>
  <r>
    <x v="1"/>
    <x v="1"/>
    <x v="231"/>
    <x v="3"/>
    <x v="8"/>
    <x v="32"/>
    <x v="5"/>
    <x v="28"/>
    <x v="333"/>
    <x v="2896"/>
    <x v="4860"/>
    <x v="11"/>
    <x v="0"/>
  </r>
  <r>
    <x v="4"/>
    <x v="3"/>
    <x v="231"/>
    <x v="2"/>
    <x v="42"/>
    <x v="23"/>
    <x v="5"/>
    <x v="30"/>
    <x v="198"/>
    <x v="1992"/>
    <x v="4029"/>
    <x v="35"/>
    <x v="1"/>
  </r>
  <r>
    <x v="1"/>
    <x v="1"/>
    <x v="231"/>
    <x v="3"/>
    <x v="8"/>
    <x v="32"/>
    <x v="5"/>
    <x v="25"/>
    <x v="187"/>
    <x v="1663"/>
    <x v="2588"/>
    <x v="21"/>
    <x v="1"/>
  </r>
  <r>
    <x v="4"/>
    <x v="3"/>
    <x v="231"/>
    <x v="2"/>
    <x v="42"/>
    <x v="23"/>
    <x v="5"/>
    <x v="20"/>
    <x v="223"/>
    <x v="1701"/>
    <x v="3010"/>
    <x v="26"/>
    <x v="2"/>
  </r>
  <r>
    <x v="4"/>
    <x v="3"/>
    <x v="232"/>
    <x v="2"/>
    <x v="42"/>
    <x v="23"/>
    <x v="4"/>
    <x v="33"/>
    <x v="331"/>
    <x v="2915"/>
    <x v="5309"/>
    <x v="31"/>
    <x v="2"/>
  </r>
  <r>
    <x v="1"/>
    <x v="1"/>
    <x v="232"/>
    <x v="3"/>
    <x v="8"/>
    <x v="32"/>
    <x v="4"/>
    <x v="33"/>
    <x v="321"/>
    <x v="2886"/>
    <x v="4962"/>
    <x v="16"/>
    <x v="0"/>
  </r>
  <r>
    <x v="4"/>
    <x v="3"/>
    <x v="232"/>
    <x v="2"/>
    <x v="42"/>
    <x v="23"/>
    <x v="4"/>
    <x v="31"/>
    <x v="177"/>
    <x v="1822"/>
    <x v="4134"/>
    <x v="43"/>
    <x v="1"/>
  </r>
  <r>
    <x v="1"/>
    <x v="1"/>
    <x v="232"/>
    <x v="3"/>
    <x v="8"/>
    <x v="32"/>
    <x v="4"/>
    <x v="29"/>
    <x v="152"/>
    <x v="1516"/>
    <x v="2668"/>
    <x v="26"/>
    <x v="1"/>
  </r>
  <r>
    <x v="4"/>
    <x v="3"/>
    <x v="232"/>
    <x v="2"/>
    <x v="42"/>
    <x v="23"/>
    <x v="4"/>
    <x v="19"/>
    <x v="222"/>
    <x v="1637"/>
    <x v="3399"/>
    <x v="34"/>
    <x v="2"/>
  </r>
  <r>
    <x v="4"/>
    <x v="3"/>
    <x v="233"/>
    <x v="2"/>
    <x v="42"/>
    <x v="23"/>
    <x v="0"/>
    <x v="38"/>
    <x v="323"/>
    <x v="2910"/>
    <x v="5097"/>
    <x v="16"/>
    <x v="2"/>
  </r>
  <r>
    <x v="1"/>
    <x v="1"/>
    <x v="233"/>
    <x v="3"/>
    <x v="8"/>
    <x v="32"/>
    <x v="0"/>
    <x v="48"/>
    <x v="325"/>
    <x v="2952"/>
    <x v="5296"/>
    <x v="21"/>
    <x v="0"/>
  </r>
  <r>
    <x v="4"/>
    <x v="3"/>
    <x v="233"/>
    <x v="2"/>
    <x v="42"/>
    <x v="23"/>
    <x v="0"/>
    <x v="34"/>
    <x v="147"/>
    <x v="1660"/>
    <x v="3257"/>
    <x v="31"/>
    <x v="1"/>
  </r>
  <r>
    <x v="1"/>
    <x v="1"/>
    <x v="233"/>
    <x v="3"/>
    <x v="8"/>
    <x v="32"/>
    <x v="0"/>
    <x v="46"/>
    <x v="159"/>
    <x v="2162"/>
    <x v="4158"/>
    <x v="32"/>
    <x v="1"/>
  </r>
  <r>
    <x v="4"/>
    <x v="3"/>
    <x v="233"/>
    <x v="2"/>
    <x v="42"/>
    <x v="23"/>
    <x v="0"/>
    <x v="22"/>
    <x v="191"/>
    <x v="1545"/>
    <x v="2162"/>
    <x v="18"/>
    <x v="2"/>
  </r>
  <r>
    <x v="4"/>
    <x v="3"/>
    <x v="234"/>
    <x v="2"/>
    <x v="42"/>
    <x v="23"/>
    <x v="3"/>
    <x v="43"/>
    <x v="347"/>
    <x v="3008"/>
    <x v="5502"/>
    <x v="36"/>
    <x v="2"/>
  </r>
  <r>
    <x v="1"/>
    <x v="1"/>
    <x v="234"/>
    <x v="3"/>
    <x v="8"/>
    <x v="32"/>
    <x v="3"/>
    <x v="38"/>
    <x v="333"/>
    <x v="2941"/>
    <x v="5398"/>
    <x v="36"/>
    <x v="0"/>
  </r>
  <r>
    <x v="4"/>
    <x v="3"/>
    <x v="234"/>
    <x v="2"/>
    <x v="42"/>
    <x v="23"/>
    <x v="3"/>
    <x v="40"/>
    <x v="212"/>
    <x v="2439"/>
    <x v="4965"/>
    <x v="50"/>
    <x v="1"/>
  </r>
  <r>
    <x v="1"/>
    <x v="1"/>
    <x v="234"/>
    <x v="3"/>
    <x v="8"/>
    <x v="32"/>
    <x v="3"/>
    <x v="35"/>
    <x v="194"/>
    <x v="2125"/>
    <x v="4701"/>
    <x v="50"/>
    <x v="1"/>
  </r>
  <r>
    <x v="4"/>
    <x v="3"/>
    <x v="234"/>
    <x v="2"/>
    <x v="42"/>
    <x v="23"/>
    <x v="3"/>
    <x v="31"/>
    <x v="285"/>
    <x v="2585"/>
    <x v="4969"/>
    <x v="43"/>
    <x v="2"/>
  </r>
  <r>
    <x v="4"/>
    <x v="3"/>
    <x v="235"/>
    <x v="2"/>
    <x v="42"/>
    <x v="23"/>
    <x v="2"/>
    <x v="33"/>
    <x v="345"/>
    <x v="2956"/>
    <x v="5305"/>
    <x v="21"/>
    <x v="2"/>
  </r>
  <r>
    <x v="4"/>
    <x v="3"/>
    <x v="235"/>
    <x v="2"/>
    <x v="42"/>
    <x v="23"/>
    <x v="2"/>
    <x v="30"/>
    <x v="202"/>
    <x v="2032"/>
    <x v="3894"/>
    <x v="31"/>
    <x v="1"/>
  </r>
  <r>
    <x v="4"/>
    <x v="3"/>
    <x v="235"/>
    <x v="2"/>
    <x v="42"/>
    <x v="23"/>
    <x v="2"/>
    <x v="22"/>
    <x v="249"/>
    <x v="1987"/>
    <x v="3509"/>
    <x v="26"/>
    <x v="2"/>
  </r>
  <r>
    <x v="4"/>
    <x v="3"/>
    <x v="236"/>
    <x v="2"/>
    <x v="42"/>
    <x v="23"/>
    <x v="1"/>
    <x v="38"/>
    <x v="345"/>
    <x v="2979"/>
    <x v="5344"/>
    <x v="21"/>
    <x v="2"/>
  </r>
  <r>
    <x v="4"/>
    <x v="3"/>
    <x v="236"/>
    <x v="2"/>
    <x v="42"/>
    <x v="23"/>
    <x v="1"/>
    <x v="35"/>
    <x v="202"/>
    <x v="2205"/>
    <x v="4230"/>
    <x v="32"/>
    <x v="1"/>
  </r>
  <r>
    <x v="4"/>
    <x v="3"/>
    <x v="236"/>
    <x v="2"/>
    <x v="42"/>
    <x v="23"/>
    <x v="1"/>
    <x v="25"/>
    <x v="241"/>
    <x v="2081"/>
    <x v="3811"/>
    <x v="28"/>
    <x v="2"/>
  </r>
  <r>
    <x v="4"/>
    <x v="3"/>
    <x v="237"/>
    <x v="2"/>
    <x v="42"/>
    <x v="23"/>
    <x v="5"/>
    <x v="33"/>
    <x v="354"/>
    <x v="2985"/>
    <x v="5354"/>
    <x v="21"/>
    <x v="2"/>
  </r>
  <r>
    <x v="4"/>
    <x v="3"/>
    <x v="237"/>
    <x v="2"/>
    <x v="42"/>
    <x v="23"/>
    <x v="5"/>
    <x v="30"/>
    <x v="268"/>
    <x v="2444"/>
    <x v="4501"/>
    <x v="31"/>
    <x v="1"/>
  </r>
  <r>
    <x v="4"/>
    <x v="3"/>
    <x v="237"/>
    <x v="2"/>
    <x v="42"/>
    <x v="23"/>
    <x v="5"/>
    <x v="22"/>
    <x v="293"/>
    <x v="2326"/>
    <x v="4162"/>
    <x v="27"/>
    <x v="2"/>
  </r>
  <r>
    <x v="4"/>
    <x v="3"/>
    <x v="238"/>
    <x v="2"/>
    <x v="42"/>
    <x v="23"/>
    <x v="4"/>
    <x v="33"/>
    <x v="327"/>
    <x v="2903"/>
    <x v="5285"/>
    <x v="31"/>
    <x v="2"/>
  </r>
  <r>
    <x v="4"/>
    <x v="3"/>
    <x v="238"/>
    <x v="2"/>
    <x v="42"/>
    <x v="23"/>
    <x v="4"/>
    <x v="29"/>
    <x v="183"/>
    <x v="1790"/>
    <x v="4205"/>
    <x v="46"/>
    <x v="1"/>
  </r>
  <r>
    <x v="4"/>
    <x v="3"/>
    <x v="238"/>
    <x v="2"/>
    <x v="42"/>
    <x v="23"/>
    <x v="4"/>
    <x v="21"/>
    <x v="193"/>
    <x v="1509"/>
    <x v="3378"/>
    <x v="38"/>
    <x v="2"/>
  </r>
  <r>
    <x v="4"/>
    <x v="3"/>
    <x v="239"/>
    <x v="2"/>
    <x v="42"/>
    <x v="23"/>
    <x v="0"/>
    <x v="38"/>
    <x v="327"/>
    <x v="2924"/>
    <x v="5143"/>
    <x v="16"/>
    <x v="2"/>
  </r>
  <r>
    <x v="4"/>
    <x v="3"/>
    <x v="239"/>
    <x v="2"/>
    <x v="42"/>
    <x v="23"/>
    <x v="0"/>
    <x v="34"/>
    <x v="172"/>
    <x v="1888"/>
    <x v="3334"/>
    <x v="26"/>
    <x v="1"/>
  </r>
  <r>
    <x v="4"/>
    <x v="3"/>
    <x v="239"/>
    <x v="2"/>
    <x v="42"/>
    <x v="23"/>
    <x v="0"/>
    <x v="26"/>
    <x v="187"/>
    <x v="1707"/>
    <x v="2723"/>
    <x v="22"/>
    <x v="2"/>
  </r>
  <r>
    <x v="4"/>
    <x v="3"/>
    <x v="240"/>
    <x v="2"/>
    <x v="42"/>
    <x v="23"/>
    <x v="3"/>
    <x v="43"/>
    <x v="346"/>
    <x v="3003"/>
    <x v="5500"/>
    <x v="36"/>
    <x v="2"/>
  </r>
  <r>
    <x v="4"/>
    <x v="3"/>
    <x v="240"/>
    <x v="2"/>
    <x v="42"/>
    <x v="23"/>
    <x v="3"/>
    <x v="40"/>
    <x v="247"/>
    <x v="2618"/>
    <x v="5088"/>
    <x v="49"/>
    <x v="1"/>
  </r>
  <r>
    <x v="4"/>
    <x v="3"/>
    <x v="240"/>
    <x v="2"/>
    <x v="42"/>
    <x v="23"/>
    <x v="3"/>
    <x v="29"/>
    <x v="255"/>
    <x v="2331"/>
    <x v="4607"/>
    <x v="38"/>
    <x v="2"/>
  </r>
  <r>
    <x v="4"/>
    <x v="3"/>
    <x v="241"/>
    <x v="2"/>
    <x v="42"/>
    <x v="23"/>
    <x v="2"/>
    <x v="33"/>
    <x v="343"/>
    <x v="2950"/>
    <x v="5294"/>
    <x v="21"/>
    <x v="2"/>
  </r>
  <r>
    <x v="4"/>
    <x v="3"/>
    <x v="241"/>
    <x v="2"/>
    <x v="42"/>
    <x v="23"/>
    <x v="2"/>
    <x v="30"/>
    <x v="226"/>
    <x v="2195"/>
    <x v="4333"/>
    <x v="35"/>
    <x v="1"/>
  </r>
  <r>
    <x v="4"/>
    <x v="3"/>
    <x v="241"/>
    <x v="2"/>
    <x v="42"/>
    <x v="23"/>
    <x v="2"/>
    <x v="20"/>
    <x v="257"/>
    <x v="1924"/>
    <x v="3184"/>
    <x v="23"/>
    <x v="2"/>
  </r>
  <r>
    <x v="4"/>
    <x v="3"/>
    <x v="242"/>
    <x v="2"/>
    <x v="42"/>
    <x v="23"/>
    <x v="1"/>
    <x v="38"/>
    <x v="343"/>
    <x v="2973"/>
    <x v="5335"/>
    <x v="21"/>
    <x v="2"/>
  </r>
  <r>
    <x v="4"/>
    <x v="3"/>
    <x v="242"/>
    <x v="2"/>
    <x v="42"/>
    <x v="23"/>
    <x v="1"/>
    <x v="34"/>
    <x v="219"/>
    <x v="2298"/>
    <x v="4304"/>
    <x v="31"/>
    <x v="1"/>
  </r>
  <r>
    <x v="4"/>
    <x v="3"/>
    <x v="242"/>
    <x v="2"/>
    <x v="42"/>
    <x v="23"/>
    <x v="1"/>
    <x v="26"/>
    <x v="257"/>
    <x v="2218"/>
    <x v="3809"/>
    <x v="24"/>
    <x v="2"/>
  </r>
  <r>
    <x v="4"/>
    <x v="3"/>
    <x v="243"/>
    <x v="2"/>
    <x v="42"/>
    <x v="23"/>
    <x v="5"/>
    <x v="33"/>
    <x v="354"/>
    <x v="2985"/>
    <x v="5354"/>
    <x v="21"/>
    <x v="2"/>
  </r>
  <r>
    <x v="4"/>
    <x v="3"/>
    <x v="243"/>
    <x v="2"/>
    <x v="42"/>
    <x v="23"/>
    <x v="5"/>
    <x v="32"/>
    <x v="251"/>
    <x v="2419"/>
    <x v="4510"/>
    <x v="32"/>
    <x v="1"/>
  </r>
  <r>
    <x v="4"/>
    <x v="3"/>
    <x v="243"/>
    <x v="2"/>
    <x v="42"/>
    <x v="23"/>
    <x v="5"/>
    <x v="22"/>
    <x v="293"/>
    <x v="2326"/>
    <x v="4162"/>
    <x v="27"/>
    <x v="2"/>
  </r>
  <r>
    <x v="4"/>
    <x v="3"/>
    <x v="244"/>
    <x v="2"/>
    <x v="42"/>
    <x v="23"/>
    <x v="4"/>
    <x v="33"/>
    <x v="323"/>
    <x v="2890"/>
    <x v="5256"/>
    <x v="31"/>
    <x v="2"/>
  </r>
  <r>
    <x v="4"/>
    <x v="3"/>
    <x v="244"/>
    <x v="2"/>
    <x v="42"/>
    <x v="23"/>
    <x v="4"/>
    <x v="31"/>
    <x v="165"/>
    <x v="1713"/>
    <x v="4044"/>
    <x v="45"/>
    <x v="1"/>
  </r>
  <r>
    <x v="4"/>
    <x v="3"/>
    <x v="244"/>
    <x v="2"/>
    <x v="42"/>
    <x v="23"/>
    <x v="4"/>
    <x v="23"/>
    <x v="185"/>
    <x v="1557"/>
    <x v="3240"/>
    <x v="34"/>
    <x v="2"/>
  </r>
  <r>
    <x v="4"/>
    <x v="3"/>
    <x v="245"/>
    <x v="2"/>
    <x v="42"/>
    <x v="23"/>
    <x v="0"/>
    <x v="38"/>
    <x v="323"/>
    <x v="2910"/>
    <x v="5097"/>
    <x v="16"/>
    <x v="2"/>
  </r>
  <r>
    <x v="4"/>
    <x v="3"/>
    <x v="245"/>
    <x v="2"/>
    <x v="42"/>
    <x v="23"/>
    <x v="0"/>
    <x v="34"/>
    <x v="147"/>
    <x v="1660"/>
    <x v="2914"/>
    <x v="26"/>
    <x v="1"/>
  </r>
  <r>
    <x v="4"/>
    <x v="3"/>
    <x v="245"/>
    <x v="2"/>
    <x v="42"/>
    <x v="23"/>
    <x v="0"/>
    <x v="28"/>
    <x v="195"/>
    <x v="1878"/>
    <x v="2863"/>
    <x v="20"/>
    <x v="2"/>
  </r>
  <r>
    <x v="4"/>
    <x v="3"/>
    <x v="246"/>
    <x v="2"/>
    <x v="42"/>
    <x v="23"/>
    <x v="3"/>
    <x v="43"/>
    <x v="341"/>
    <x v="2987"/>
    <x v="5480"/>
    <x v="36"/>
    <x v="2"/>
  </r>
  <r>
    <x v="4"/>
    <x v="3"/>
    <x v="246"/>
    <x v="2"/>
    <x v="42"/>
    <x v="23"/>
    <x v="3"/>
    <x v="39"/>
    <x v="194"/>
    <x v="2259"/>
    <x v="4851"/>
    <x v="51"/>
    <x v="1"/>
  </r>
  <r>
    <x v="4"/>
    <x v="3"/>
    <x v="246"/>
    <x v="2"/>
    <x v="42"/>
    <x v="23"/>
    <x v="3"/>
    <x v="32"/>
    <x v="227"/>
    <x v="2286"/>
    <x v="4614"/>
    <x v="40"/>
    <x v="2"/>
  </r>
  <r>
    <x v="4"/>
    <x v="3"/>
    <x v="247"/>
    <x v="2"/>
    <x v="42"/>
    <x v="23"/>
    <x v="2"/>
    <x v="38"/>
    <x v="338"/>
    <x v="2957"/>
    <x v="5306"/>
    <x v="21"/>
    <x v="2"/>
  </r>
  <r>
    <x v="4"/>
    <x v="3"/>
    <x v="247"/>
    <x v="2"/>
    <x v="42"/>
    <x v="23"/>
    <x v="2"/>
    <x v="37"/>
    <x v="215"/>
    <x v="2380"/>
    <x v="4530"/>
    <x v="34"/>
    <x v="1"/>
  </r>
  <r>
    <x v="4"/>
    <x v="3"/>
    <x v="247"/>
    <x v="2"/>
    <x v="42"/>
    <x v="23"/>
    <x v="2"/>
    <x v="26"/>
    <x v="223"/>
    <x v="2014"/>
    <x v="3696"/>
    <x v="28"/>
    <x v="2"/>
  </r>
  <r>
    <x v="4"/>
    <x v="3"/>
    <x v="248"/>
    <x v="2"/>
    <x v="42"/>
    <x v="23"/>
    <x v="1"/>
    <x v="38"/>
    <x v="338"/>
    <x v="2957"/>
    <x v="5306"/>
    <x v="21"/>
    <x v="2"/>
  </r>
  <r>
    <x v="4"/>
    <x v="3"/>
    <x v="248"/>
    <x v="2"/>
    <x v="42"/>
    <x v="23"/>
    <x v="1"/>
    <x v="34"/>
    <x v="184"/>
    <x v="2017"/>
    <x v="3923"/>
    <x v="32"/>
    <x v="1"/>
  </r>
  <r>
    <x v="4"/>
    <x v="3"/>
    <x v="248"/>
    <x v="2"/>
    <x v="42"/>
    <x v="23"/>
    <x v="1"/>
    <x v="25"/>
    <x v="215"/>
    <x v="1915"/>
    <x v="3161"/>
    <x v="23"/>
    <x v="2"/>
  </r>
  <r>
    <x v="4"/>
    <x v="3"/>
    <x v="249"/>
    <x v="2"/>
    <x v="42"/>
    <x v="23"/>
    <x v="5"/>
    <x v="43"/>
    <x v="341"/>
    <x v="2987"/>
    <x v="5362"/>
    <x v="21"/>
    <x v="2"/>
  </r>
  <r>
    <x v="5"/>
    <x v="1"/>
    <x v="249"/>
    <x v="3"/>
    <x v="8"/>
    <x v="32"/>
    <x v="5"/>
    <x v="43"/>
    <x v="335"/>
    <x v="2966"/>
    <x v="5176"/>
    <x v="11"/>
    <x v="0"/>
  </r>
  <r>
    <x v="4"/>
    <x v="3"/>
    <x v="249"/>
    <x v="2"/>
    <x v="42"/>
    <x v="23"/>
    <x v="5"/>
    <x v="39"/>
    <x v="200"/>
    <x v="2318"/>
    <x v="4480"/>
    <x v="35"/>
    <x v="1"/>
  </r>
  <r>
    <x v="5"/>
    <x v="1"/>
    <x v="249"/>
    <x v="3"/>
    <x v="8"/>
    <x v="32"/>
    <x v="5"/>
    <x v="42"/>
    <x v="181"/>
    <x v="2235"/>
    <x v="3626"/>
    <x v="21"/>
    <x v="1"/>
  </r>
  <r>
    <x v="4"/>
    <x v="3"/>
    <x v="249"/>
    <x v="2"/>
    <x v="42"/>
    <x v="23"/>
    <x v="5"/>
    <x v="29"/>
    <x v="265"/>
    <x v="2394"/>
    <x v="4089"/>
    <x v="24"/>
    <x v="2"/>
  </r>
  <r>
    <x v="4"/>
    <x v="3"/>
    <x v="250"/>
    <x v="2"/>
    <x v="42"/>
    <x v="23"/>
    <x v="4"/>
    <x v="43"/>
    <x v="321"/>
    <x v="2921"/>
    <x v="5322"/>
    <x v="31"/>
    <x v="2"/>
  </r>
  <r>
    <x v="5"/>
    <x v="1"/>
    <x v="250"/>
    <x v="3"/>
    <x v="8"/>
    <x v="32"/>
    <x v="4"/>
    <x v="43"/>
    <x v="333"/>
    <x v="2960"/>
    <x v="5251"/>
    <x v="16"/>
    <x v="0"/>
  </r>
  <r>
    <x v="4"/>
    <x v="3"/>
    <x v="250"/>
    <x v="2"/>
    <x v="42"/>
    <x v="23"/>
    <x v="4"/>
    <x v="40"/>
    <x v="158"/>
    <x v="1978"/>
    <x v="4260"/>
    <x v="41"/>
    <x v="1"/>
  </r>
  <r>
    <x v="5"/>
    <x v="1"/>
    <x v="250"/>
    <x v="3"/>
    <x v="8"/>
    <x v="32"/>
    <x v="4"/>
    <x v="40"/>
    <x v="187"/>
    <x v="2236"/>
    <x v="3968"/>
    <x v="26"/>
    <x v="1"/>
  </r>
  <r>
    <x v="4"/>
    <x v="3"/>
    <x v="250"/>
    <x v="2"/>
    <x v="42"/>
    <x v="23"/>
    <x v="4"/>
    <x v="30"/>
    <x v="174"/>
    <x v="1756"/>
    <x v="3720"/>
    <x v="36"/>
    <x v="2"/>
  </r>
  <r>
    <x v="4"/>
    <x v="3"/>
    <x v="251"/>
    <x v="2"/>
    <x v="42"/>
    <x v="23"/>
    <x v="0"/>
    <x v="38"/>
    <x v="321"/>
    <x v="2904"/>
    <x v="5071"/>
    <x v="16"/>
    <x v="2"/>
  </r>
  <r>
    <x v="5"/>
    <x v="1"/>
    <x v="251"/>
    <x v="3"/>
    <x v="8"/>
    <x v="32"/>
    <x v="0"/>
    <x v="58"/>
    <x v="333"/>
    <x v="3009"/>
    <x v="5405"/>
    <x v="21"/>
    <x v="0"/>
  </r>
  <r>
    <x v="4"/>
    <x v="3"/>
    <x v="251"/>
    <x v="2"/>
    <x v="42"/>
    <x v="23"/>
    <x v="0"/>
    <x v="37"/>
    <x v="152"/>
    <x v="1820"/>
    <x v="3423"/>
    <x v="29"/>
    <x v="1"/>
  </r>
  <r>
    <x v="5"/>
    <x v="1"/>
    <x v="251"/>
    <x v="3"/>
    <x v="8"/>
    <x v="32"/>
    <x v="0"/>
    <x v="55"/>
    <x v="199"/>
    <x v="2660"/>
    <x v="4914"/>
    <x v="35"/>
    <x v="1"/>
  </r>
  <r>
    <x v="4"/>
    <x v="3"/>
    <x v="251"/>
    <x v="2"/>
    <x v="42"/>
    <x v="23"/>
    <x v="0"/>
    <x v="29"/>
    <x v="179"/>
    <x v="1758"/>
    <x v="2821"/>
    <x v="22"/>
    <x v="2"/>
  </r>
  <r>
    <x v="4"/>
    <x v="3"/>
    <x v="252"/>
    <x v="2"/>
    <x v="42"/>
    <x v="23"/>
    <x v="3"/>
    <x v="48"/>
    <x v="338"/>
    <x v="2994"/>
    <x v="5489"/>
    <x v="36"/>
    <x v="2"/>
  </r>
  <r>
    <x v="5"/>
    <x v="1"/>
    <x v="252"/>
    <x v="3"/>
    <x v="8"/>
    <x v="32"/>
    <x v="3"/>
    <x v="63"/>
    <x v="343"/>
    <x v="3054"/>
    <x v="5552"/>
    <x v="36"/>
    <x v="0"/>
  </r>
  <r>
    <x v="4"/>
    <x v="3"/>
    <x v="252"/>
    <x v="2"/>
    <x v="42"/>
    <x v="23"/>
    <x v="3"/>
    <x v="43"/>
    <x v="184"/>
    <x v="2301"/>
    <x v="4869"/>
    <x v="50"/>
    <x v="1"/>
  </r>
  <r>
    <x v="5"/>
    <x v="1"/>
    <x v="252"/>
    <x v="3"/>
    <x v="8"/>
    <x v="32"/>
    <x v="3"/>
    <x v="56"/>
    <x v="219"/>
    <x v="2749"/>
    <x v="5206"/>
    <x v="51"/>
    <x v="1"/>
  </r>
  <r>
    <x v="4"/>
    <x v="3"/>
    <x v="252"/>
    <x v="2"/>
    <x v="42"/>
    <x v="23"/>
    <x v="3"/>
    <x v="35"/>
    <x v="252"/>
    <x v="2515"/>
    <x v="4923"/>
    <x v="43"/>
    <x v="2"/>
  </r>
  <r>
    <x v="4"/>
    <x v="3"/>
    <x v="253"/>
    <x v="2"/>
    <x v="42"/>
    <x v="23"/>
    <x v="2"/>
    <x v="38"/>
    <x v="335"/>
    <x v="2947"/>
    <x v="5285"/>
    <x v="21"/>
    <x v="2"/>
  </r>
  <r>
    <x v="5"/>
    <x v="1"/>
    <x v="253"/>
    <x v="3"/>
    <x v="8"/>
    <x v="32"/>
    <x v="2"/>
    <x v="58"/>
    <x v="356"/>
    <x v="3074"/>
    <x v="5556"/>
    <x v="31"/>
    <x v="0"/>
  </r>
  <r>
    <x v="4"/>
    <x v="3"/>
    <x v="253"/>
    <x v="2"/>
    <x v="42"/>
    <x v="23"/>
    <x v="2"/>
    <x v="37"/>
    <x v="204"/>
    <x v="2289"/>
    <x v="4484"/>
    <x v="36"/>
    <x v="1"/>
  </r>
  <r>
    <x v="5"/>
    <x v="1"/>
    <x v="253"/>
    <x v="3"/>
    <x v="8"/>
    <x v="32"/>
    <x v="2"/>
    <x v="53"/>
    <x v="253"/>
    <x v="2802"/>
    <x v="5214"/>
    <x v="46"/>
    <x v="1"/>
  </r>
  <r>
    <x v="4"/>
    <x v="3"/>
    <x v="253"/>
    <x v="2"/>
    <x v="42"/>
    <x v="23"/>
    <x v="2"/>
    <x v="24"/>
    <x v="229"/>
    <x v="1966"/>
    <x v="3404"/>
    <x v="25"/>
    <x v="2"/>
  </r>
  <r>
    <x v="4"/>
    <x v="3"/>
    <x v="254"/>
    <x v="2"/>
    <x v="42"/>
    <x v="23"/>
    <x v="1"/>
    <x v="38"/>
    <x v="335"/>
    <x v="2947"/>
    <x v="5285"/>
    <x v="21"/>
    <x v="2"/>
  </r>
  <r>
    <x v="5"/>
    <x v="1"/>
    <x v="254"/>
    <x v="3"/>
    <x v="8"/>
    <x v="32"/>
    <x v="1"/>
    <x v="53"/>
    <x v="341"/>
    <x v="3020"/>
    <x v="5425"/>
    <x v="21"/>
    <x v="0"/>
  </r>
  <r>
    <x v="4"/>
    <x v="3"/>
    <x v="254"/>
    <x v="2"/>
    <x v="42"/>
    <x v="23"/>
    <x v="1"/>
    <x v="36"/>
    <x v="186"/>
    <x v="2103"/>
    <x v="4122"/>
    <x v="33"/>
    <x v="1"/>
  </r>
  <r>
    <x v="5"/>
    <x v="1"/>
    <x v="254"/>
    <x v="3"/>
    <x v="8"/>
    <x v="32"/>
    <x v="1"/>
    <x v="50"/>
    <x v="194"/>
    <x v="2543"/>
    <x v="4670"/>
    <x v="32"/>
    <x v="1"/>
  </r>
  <r>
    <x v="4"/>
    <x v="3"/>
    <x v="254"/>
    <x v="2"/>
    <x v="42"/>
    <x v="23"/>
    <x v="1"/>
    <x v="22"/>
    <x v="211"/>
    <x v="1714"/>
    <x v="2953"/>
    <x v="25"/>
    <x v="2"/>
  </r>
  <r>
    <x v="4"/>
    <x v="3"/>
    <x v="255"/>
    <x v="2"/>
    <x v="42"/>
    <x v="23"/>
    <x v="5"/>
    <x v="43"/>
    <x v="331"/>
    <x v="2955"/>
    <x v="5301"/>
    <x v="21"/>
    <x v="2"/>
  </r>
  <r>
    <x v="5"/>
    <x v="1"/>
    <x v="255"/>
    <x v="3"/>
    <x v="8"/>
    <x v="32"/>
    <x v="5"/>
    <x v="48"/>
    <x v="337"/>
    <x v="2988"/>
    <x v="5239"/>
    <x v="11"/>
    <x v="0"/>
  </r>
  <r>
    <x v="4"/>
    <x v="3"/>
    <x v="255"/>
    <x v="2"/>
    <x v="42"/>
    <x v="23"/>
    <x v="5"/>
    <x v="41"/>
    <x v="164"/>
    <x v="2067"/>
    <x v="4046"/>
    <x v="33"/>
    <x v="1"/>
  </r>
  <r>
    <x v="5"/>
    <x v="1"/>
    <x v="255"/>
    <x v="3"/>
    <x v="8"/>
    <x v="32"/>
    <x v="5"/>
    <x v="43"/>
    <x v="185"/>
    <x v="2315"/>
    <x v="3903"/>
    <x v="23"/>
    <x v="1"/>
  </r>
  <r>
    <x v="4"/>
    <x v="3"/>
    <x v="255"/>
    <x v="2"/>
    <x v="42"/>
    <x v="23"/>
    <x v="5"/>
    <x v="32"/>
    <x v="215"/>
    <x v="2199"/>
    <x v="3711"/>
    <x v="23"/>
    <x v="2"/>
  </r>
  <r>
    <x v="4"/>
    <x v="3"/>
    <x v="256"/>
    <x v="2"/>
    <x v="42"/>
    <x v="23"/>
    <x v="4"/>
    <x v="43"/>
    <x v="319"/>
    <x v="2915"/>
    <x v="5309"/>
    <x v="31"/>
    <x v="2"/>
  </r>
  <r>
    <x v="5"/>
    <x v="1"/>
    <x v="256"/>
    <x v="3"/>
    <x v="8"/>
    <x v="32"/>
    <x v="4"/>
    <x v="48"/>
    <x v="333"/>
    <x v="2978"/>
    <x v="5290"/>
    <x v="16"/>
    <x v="0"/>
  </r>
  <r>
    <x v="4"/>
    <x v="3"/>
    <x v="256"/>
    <x v="2"/>
    <x v="42"/>
    <x v="23"/>
    <x v="4"/>
    <x v="38"/>
    <x v="146"/>
    <x v="1790"/>
    <x v="4130"/>
    <x v="44"/>
    <x v="1"/>
  </r>
  <r>
    <x v="5"/>
    <x v="1"/>
    <x v="256"/>
    <x v="3"/>
    <x v="8"/>
    <x v="32"/>
    <x v="4"/>
    <x v="46"/>
    <x v="199"/>
    <x v="2501"/>
    <x v="4499"/>
    <x v="29"/>
    <x v="1"/>
  </r>
  <r>
    <x v="4"/>
    <x v="3"/>
    <x v="256"/>
    <x v="2"/>
    <x v="42"/>
    <x v="23"/>
    <x v="4"/>
    <x v="29"/>
    <x v="178"/>
    <x v="1744"/>
    <x v="3532"/>
    <x v="33"/>
    <x v="2"/>
  </r>
  <r>
    <x v="4"/>
    <x v="3"/>
    <x v="257"/>
    <x v="2"/>
    <x v="42"/>
    <x v="23"/>
    <x v="0"/>
    <x v="38"/>
    <x v="317"/>
    <x v="2889"/>
    <x v="4993"/>
    <x v="16"/>
    <x v="2"/>
  </r>
  <r>
    <x v="5"/>
    <x v="1"/>
    <x v="257"/>
    <x v="3"/>
    <x v="8"/>
    <x v="32"/>
    <x v="0"/>
    <x v="58"/>
    <x v="335"/>
    <x v="3015"/>
    <x v="5414"/>
    <x v="21"/>
    <x v="0"/>
  </r>
  <r>
    <x v="4"/>
    <x v="3"/>
    <x v="257"/>
    <x v="2"/>
    <x v="42"/>
    <x v="23"/>
    <x v="0"/>
    <x v="35"/>
    <x v="129"/>
    <x v="1516"/>
    <x v="2730"/>
    <x v="27"/>
    <x v="1"/>
  </r>
  <r>
    <x v="5"/>
    <x v="1"/>
    <x v="257"/>
    <x v="3"/>
    <x v="8"/>
    <x v="32"/>
    <x v="0"/>
    <x v="54"/>
    <x v="181"/>
    <x v="2530"/>
    <x v="4745"/>
    <x v="35"/>
    <x v="1"/>
  </r>
  <r>
    <x v="4"/>
    <x v="3"/>
    <x v="257"/>
    <x v="2"/>
    <x v="42"/>
    <x v="23"/>
    <x v="0"/>
    <x v="28"/>
    <x v="160"/>
    <x v="1554"/>
    <x v="2536"/>
    <x v="23"/>
    <x v="2"/>
  </r>
  <r>
    <x v="4"/>
    <x v="3"/>
    <x v="258"/>
    <x v="2"/>
    <x v="42"/>
    <x v="23"/>
    <x v="3"/>
    <x v="48"/>
    <x v="331"/>
    <x v="2972"/>
    <x v="5454"/>
    <x v="36"/>
    <x v="2"/>
  </r>
  <r>
    <x v="5"/>
    <x v="1"/>
    <x v="258"/>
    <x v="3"/>
    <x v="8"/>
    <x v="32"/>
    <x v="3"/>
    <x v="63"/>
    <x v="346"/>
    <x v="3063"/>
    <x v="5558"/>
    <x v="36"/>
    <x v="0"/>
  </r>
  <r>
    <x v="4"/>
    <x v="3"/>
    <x v="258"/>
    <x v="2"/>
    <x v="42"/>
    <x v="23"/>
    <x v="3"/>
    <x v="46"/>
    <x v="183"/>
    <x v="2371"/>
    <x v="4883"/>
    <x v="48"/>
    <x v="1"/>
  </r>
  <r>
    <x v="5"/>
    <x v="1"/>
    <x v="258"/>
    <x v="3"/>
    <x v="8"/>
    <x v="32"/>
    <x v="3"/>
    <x v="60"/>
    <x v="207"/>
    <x v="2752"/>
    <x v="5207"/>
    <x v="51"/>
    <x v="1"/>
  </r>
  <r>
    <x v="4"/>
    <x v="3"/>
    <x v="258"/>
    <x v="2"/>
    <x v="42"/>
    <x v="23"/>
    <x v="3"/>
    <x v="36"/>
    <x v="199"/>
    <x v="2211"/>
    <x v="4537"/>
    <x v="40"/>
    <x v="2"/>
  </r>
  <r>
    <x v="5"/>
    <x v="1"/>
    <x v="259"/>
    <x v="3"/>
    <x v="8"/>
    <x v="32"/>
    <x v="2"/>
    <x v="58"/>
    <x v="355"/>
    <x v="3071"/>
    <x v="5555"/>
    <x v="31"/>
    <x v="0"/>
  </r>
  <r>
    <x v="5"/>
    <x v="1"/>
    <x v="259"/>
    <x v="3"/>
    <x v="8"/>
    <x v="32"/>
    <x v="2"/>
    <x v="53"/>
    <x v="256"/>
    <x v="2808"/>
    <x v="5194"/>
    <x v="43"/>
    <x v="1"/>
  </r>
  <r>
    <x v="5"/>
    <x v="1"/>
    <x v="260"/>
    <x v="3"/>
    <x v="8"/>
    <x v="32"/>
    <x v="1"/>
    <x v="53"/>
    <x v="341"/>
    <x v="3020"/>
    <x v="5425"/>
    <x v="21"/>
    <x v="0"/>
  </r>
  <r>
    <x v="5"/>
    <x v="1"/>
    <x v="260"/>
    <x v="3"/>
    <x v="8"/>
    <x v="32"/>
    <x v="1"/>
    <x v="48"/>
    <x v="213"/>
    <x v="2625"/>
    <x v="4754"/>
    <x v="31"/>
    <x v="1"/>
  </r>
  <r>
    <x v="5"/>
    <x v="1"/>
    <x v="261"/>
    <x v="3"/>
    <x v="8"/>
    <x v="32"/>
    <x v="5"/>
    <x v="48"/>
    <x v="337"/>
    <x v="2988"/>
    <x v="5239"/>
    <x v="11"/>
    <x v="0"/>
  </r>
  <r>
    <x v="5"/>
    <x v="1"/>
    <x v="261"/>
    <x v="3"/>
    <x v="8"/>
    <x v="32"/>
    <x v="5"/>
    <x v="46"/>
    <x v="197"/>
    <x v="2489"/>
    <x v="4202"/>
    <x v="23"/>
    <x v="1"/>
  </r>
  <r>
    <x v="1"/>
    <x v="1"/>
    <x v="262"/>
    <x v="3"/>
    <x v="8"/>
    <x v="32"/>
    <x v="4"/>
    <x v="38"/>
    <x v="333"/>
    <x v="2941"/>
    <x v="5198"/>
    <x v="16"/>
    <x v="0"/>
  </r>
  <r>
    <x v="1"/>
    <x v="1"/>
    <x v="262"/>
    <x v="3"/>
    <x v="8"/>
    <x v="32"/>
    <x v="4"/>
    <x v="37"/>
    <x v="199"/>
    <x v="2247"/>
    <x v="3978"/>
    <x v="26"/>
    <x v="1"/>
  </r>
  <r>
    <x v="1"/>
    <x v="1"/>
    <x v="263"/>
    <x v="3"/>
    <x v="8"/>
    <x v="32"/>
    <x v="0"/>
    <x v="48"/>
    <x v="331"/>
    <x v="2972"/>
    <x v="5333"/>
    <x v="21"/>
    <x v="0"/>
  </r>
  <r>
    <x v="1"/>
    <x v="1"/>
    <x v="263"/>
    <x v="3"/>
    <x v="8"/>
    <x v="32"/>
    <x v="0"/>
    <x v="45"/>
    <x v="194"/>
    <x v="2435"/>
    <x v="4477"/>
    <x v="31"/>
    <x v="1"/>
  </r>
  <r>
    <x v="1"/>
    <x v="1"/>
    <x v="264"/>
    <x v="3"/>
    <x v="8"/>
    <x v="32"/>
    <x v="3"/>
    <x v="53"/>
    <x v="343"/>
    <x v="3026"/>
    <x v="5531"/>
    <x v="36"/>
    <x v="0"/>
  </r>
  <r>
    <x v="1"/>
    <x v="1"/>
    <x v="264"/>
    <x v="3"/>
    <x v="8"/>
    <x v="32"/>
    <x v="3"/>
    <x v="49"/>
    <x v="234"/>
    <x v="2718"/>
    <x v="5146"/>
    <x v="47"/>
    <x v="1"/>
  </r>
  <r>
    <x v="1"/>
    <x v="1"/>
    <x v="265"/>
    <x v="3"/>
    <x v="8"/>
    <x v="32"/>
    <x v="2"/>
    <x v="48"/>
    <x v="351"/>
    <x v="3033"/>
    <x v="5516"/>
    <x v="31"/>
    <x v="0"/>
  </r>
  <r>
    <x v="1"/>
    <x v="1"/>
    <x v="265"/>
    <x v="3"/>
    <x v="8"/>
    <x v="32"/>
    <x v="2"/>
    <x v="46"/>
    <x v="240"/>
    <x v="2691"/>
    <x v="5058"/>
    <x v="41"/>
    <x v="1"/>
  </r>
  <r>
    <x v="1"/>
    <x v="1"/>
    <x v="266"/>
    <x v="3"/>
    <x v="8"/>
    <x v="32"/>
    <x v="1"/>
    <x v="43"/>
    <x v="338"/>
    <x v="2976"/>
    <x v="5341"/>
    <x v="21"/>
    <x v="0"/>
  </r>
  <r>
    <x v="1"/>
    <x v="1"/>
    <x v="266"/>
    <x v="3"/>
    <x v="8"/>
    <x v="32"/>
    <x v="1"/>
    <x v="39"/>
    <x v="215"/>
    <x v="2437"/>
    <x v="4483"/>
    <x v="31"/>
    <x v="1"/>
  </r>
  <r>
    <x v="3"/>
    <x v="1"/>
    <x v="267"/>
    <x v="3"/>
    <x v="8"/>
    <x v="32"/>
    <x v="5"/>
    <x v="38"/>
    <x v="331"/>
    <x v="2935"/>
    <x v="5071"/>
    <x v="11"/>
    <x v="0"/>
  </r>
  <r>
    <x v="3"/>
    <x v="1"/>
    <x v="267"/>
    <x v="3"/>
    <x v="8"/>
    <x v="32"/>
    <x v="5"/>
    <x v="34"/>
    <x v="194"/>
    <x v="2095"/>
    <x v="3502"/>
    <x v="23"/>
    <x v="1"/>
  </r>
  <r>
    <x v="3"/>
    <x v="1"/>
    <x v="268"/>
    <x v="3"/>
    <x v="8"/>
    <x v="32"/>
    <x v="4"/>
    <x v="38"/>
    <x v="329"/>
    <x v="2930"/>
    <x v="5165"/>
    <x v="16"/>
    <x v="0"/>
  </r>
  <r>
    <x v="3"/>
    <x v="1"/>
    <x v="268"/>
    <x v="3"/>
    <x v="8"/>
    <x v="32"/>
    <x v="4"/>
    <x v="35"/>
    <x v="183"/>
    <x v="2034"/>
    <x v="3789"/>
    <x v="29"/>
    <x v="1"/>
  </r>
  <r>
    <x v="3"/>
    <x v="1"/>
    <x v="269"/>
    <x v="3"/>
    <x v="8"/>
    <x v="32"/>
    <x v="0"/>
    <x v="48"/>
    <x v="329"/>
    <x v="2965"/>
    <x v="5319"/>
    <x v="21"/>
    <x v="0"/>
  </r>
  <r>
    <x v="3"/>
    <x v="1"/>
    <x v="269"/>
    <x v="3"/>
    <x v="8"/>
    <x v="32"/>
    <x v="0"/>
    <x v="43"/>
    <x v="183"/>
    <x v="2282"/>
    <x v="4472"/>
    <x v="36"/>
    <x v="1"/>
  </r>
  <r>
    <x v="3"/>
    <x v="1"/>
    <x v="270"/>
    <x v="3"/>
    <x v="8"/>
    <x v="32"/>
    <x v="3"/>
    <x v="53"/>
    <x v="337"/>
    <x v="3006"/>
    <x v="5501"/>
    <x v="36"/>
    <x v="0"/>
  </r>
  <r>
    <x v="3"/>
    <x v="1"/>
    <x v="270"/>
    <x v="3"/>
    <x v="8"/>
    <x v="32"/>
    <x v="3"/>
    <x v="48"/>
    <x v="192"/>
    <x v="2492"/>
    <x v="4988"/>
    <x v="49"/>
    <x v="1"/>
  </r>
  <r>
    <x v="3"/>
    <x v="1"/>
    <x v="271"/>
    <x v="3"/>
    <x v="8"/>
    <x v="32"/>
    <x v="2"/>
    <x v="53"/>
    <x v="347"/>
    <x v="3040"/>
    <x v="5525"/>
    <x v="31"/>
    <x v="0"/>
  </r>
  <r>
    <x v="3"/>
    <x v="1"/>
    <x v="271"/>
    <x v="3"/>
    <x v="8"/>
    <x v="32"/>
    <x v="2"/>
    <x v="49"/>
    <x v="227"/>
    <x v="2693"/>
    <x v="5114"/>
    <x v="46"/>
    <x v="1"/>
  </r>
  <r>
    <x v="3"/>
    <x v="1"/>
    <x v="272"/>
    <x v="3"/>
    <x v="8"/>
    <x v="32"/>
    <x v="1"/>
    <x v="43"/>
    <x v="337"/>
    <x v="2972"/>
    <x v="5333"/>
    <x v="21"/>
    <x v="0"/>
  </r>
  <r>
    <x v="3"/>
    <x v="1"/>
    <x v="272"/>
    <x v="3"/>
    <x v="8"/>
    <x v="32"/>
    <x v="1"/>
    <x v="40"/>
    <x v="185"/>
    <x v="2225"/>
    <x v="4209"/>
    <x v="31"/>
    <x v="1"/>
  </r>
  <r>
    <x v="3"/>
    <x v="1"/>
    <x v="273"/>
    <x v="3"/>
    <x v="8"/>
    <x v="32"/>
    <x v="5"/>
    <x v="43"/>
    <x v="329"/>
    <x v="2948"/>
    <x v="5113"/>
    <x v="11"/>
    <x v="0"/>
  </r>
  <r>
    <x v="3"/>
    <x v="1"/>
    <x v="273"/>
    <x v="3"/>
    <x v="8"/>
    <x v="32"/>
    <x v="5"/>
    <x v="40"/>
    <x v="177"/>
    <x v="2143"/>
    <x v="3738"/>
    <x v="25"/>
    <x v="1"/>
  </r>
  <r>
    <x v="3"/>
    <x v="1"/>
    <x v="274"/>
    <x v="3"/>
    <x v="8"/>
    <x v="32"/>
    <x v="4"/>
    <x v="43"/>
    <x v="327"/>
    <x v="2942"/>
    <x v="5201"/>
    <x v="16"/>
    <x v="0"/>
  </r>
  <r>
    <x v="3"/>
    <x v="1"/>
    <x v="274"/>
    <x v="3"/>
    <x v="8"/>
    <x v="32"/>
    <x v="4"/>
    <x v="38"/>
    <x v="159"/>
    <x v="1920"/>
    <x v="3658"/>
    <x v="30"/>
    <x v="1"/>
  </r>
  <r>
    <x v="3"/>
    <x v="1"/>
    <x v="275"/>
    <x v="3"/>
    <x v="8"/>
    <x v="32"/>
    <x v="0"/>
    <x v="53"/>
    <x v="327"/>
    <x v="2974"/>
    <x v="5338"/>
    <x v="21"/>
    <x v="0"/>
  </r>
  <r>
    <x v="3"/>
    <x v="1"/>
    <x v="275"/>
    <x v="3"/>
    <x v="8"/>
    <x v="32"/>
    <x v="0"/>
    <x v="50"/>
    <x v="165"/>
    <x v="2319"/>
    <x v="4531"/>
    <x v="36"/>
    <x v="1"/>
  </r>
  <r>
    <x v="3"/>
    <x v="1"/>
    <x v="276"/>
    <x v="3"/>
    <x v="8"/>
    <x v="32"/>
    <x v="3"/>
    <x v="58"/>
    <x v="337"/>
    <x v="3019"/>
    <x v="5524"/>
    <x v="36"/>
    <x v="0"/>
  </r>
  <r>
    <x v="3"/>
    <x v="1"/>
    <x v="276"/>
    <x v="3"/>
    <x v="8"/>
    <x v="32"/>
    <x v="3"/>
    <x v="52"/>
    <x v="192"/>
    <x v="2575"/>
    <x v="5078"/>
    <x v="51"/>
    <x v="1"/>
  </r>
  <r>
    <x v="3"/>
    <x v="1"/>
    <x v="277"/>
    <x v="3"/>
    <x v="8"/>
    <x v="32"/>
    <x v="2"/>
    <x v="53"/>
    <x v="346"/>
    <x v="3036"/>
    <x v="5519"/>
    <x v="31"/>
    <x v="0"/>
  </r>
  <r>
    <x v="3"/>
    <x v="1"/>
    <x v="277"/>
    <x v="3"/>
    <x v="8"/>
    <x v="32"/>
    <x v="2"/>
    <x v="49"/>
    <x v="207"/>
    <x v="2608"/>
    <x v="5017"/>
    <x v="44"/>
    <x v="1"/>
  </r>
  <r>
    <x v="3"/>
    <x v="1"/>
    <x v="278"/>
    <x v="3"/>
    <x v="8"/>
    <x v="32"/>
    <x v="1"/>
    <x v="43"/>
    <x v="335"/>
    <x v="2966"/>
    <x v="5320"/>
    <x v="21"/>
    <x v="0"/>
  </r>
  <r>
    <x v="3"/>
    <x v="1"/>
    <x v="278"/>
    <x v="3"/>
    <x v="8"/>
    <x v="32"/>
    <x v="1"/>
    <x v="42"/>
    <x v="193"/>
    <x v="2344"/>
    <x v="4479"/>
    <x v="34"/>
    <x v="1"/>
  </r>
  <r>
    <x v="3"/>
    <x v="1"/>
    <x v="279"/>
    <x v="3"/>
    <x v="8"/>
    <x v="32"/>
    <x v="5"/>
    <x v="43"/>
    <x v="330"/>
    <x v="2953"/>
    <x v="5131"/>
    <x v="11"/>
    <x v="0"/>
  </r>
  <r>
    <x v="3"/>
    <x v="1"/>
    <x v="279"/>
    <x v="3"/>
    <x v="8"/>
    <x v="32"/>
    <x v="5"/>
    <x v="39"/>
    <x v="193"/>
    <x v="2254"/>
    <x v="3799"/>
    <x v="23"/>
    <x v="1"/>
  </r>
  <r>
    <x v="3"/>
    <x v="1"/>
    <x v="280"/>
    <x v="3"/>
    <x v="8"/>
    <x v="32"/>
    <x v="4"/>
    <x v="43"/>
    <x v="333"/>
    <x v="2960"/>
    <x v="5251"/>
    <x v="16"/>
    <x v="0"/>
  </r>
  <r>
    <x v="3"/>
    <x v="1"/>
    <x v="280"/>
    <x v="3"/>
    <x v="8"/>
    <x v="32"/>
    <x v="4"/>
    <x v="42"/>
    <x v="176"/>
    <x v="2193"/>
    <x v="4117"/>
    <x v="30"/>
    <x v="1"/>
  </r>
  <r>
    <x v="3"/>
    <x v="1"/>
    <x v="281"/>
    <x v="3"/>
    <x v="8"/>
    <x v="32"/>
    <x v="0"/>
    <x v="58"/>
    <x v="331"/>
    <x v="3003"/>
    <x v="5392"/>
    <x v="21"/>
    <x v="0"/>
  </r>
  <r>
    <x v="3"/>
    <x v="1"/>
    <x v="281"/>
    <x v="3"/>
    <x v="8"/>
    <x v="32"/>
    <x v="0"/>
    <x v="57"/>
    <x v="171"/>
    <x v="2511"/>
    <x v="4755"/>
    <x v="36"/>
    <x v="1"/>
  </r>
  <r>
    <x v="3"/>
    <x v="1"/>
    <x v="282"/>
    <x v="3"/>
    <x v="8"/>
    <x v="32"/>
    <x v="3"/>
    <x v="63"/>
    <x v="338"/>
    <x v="3039"/>
    <x v="5541"/>
    <x v="36"/>
    <x v="0"/>
  </r>
  <r>
    <x v="3"/>
    <x v="1"/>
    <x v="282"/>
    <x v="3"/>
    <x v="8"/>
    <x v="32"/>
    <x v="3"/>
    <x v="57"/>
    <x v="184"/>
    <x v="2606"/>
    <x v="5046"/>
    <x v="46"/>
    <x v="1"/>
  </r>
  <r>
    <x v="1"/>
    <x v="1"/>
    <x v="283"/>
    <x v="3"/>
    <x v="8"/>
    <x v="32"/>
    <x v="2"/>
    <x v="28"/>
    <x v="307"/>
    <x v="2727"/>
    <x v="4568"/>
    <x v="21"/>
    <x v="0"/>
  </r>
  <r>
    <x v="1"/>
    <x v="1"/>
    <x v="283"/>
    <x v="3"/>
    <x v="8"/>
    <x v="32"/>
    <x v="2"/>
    <x v="26"/>
    <x v="111"/>
    <x v="1036"/>
    <x v="2044"/>
    <x v="31"/>
    <x v="1"/>
  </r>
  <r>
    <x v="1"/>
    <x v="1"/>
    <x v="284"/>
    <x v="3"/>
    <x v="8"/>
    <x v="32"/>
    <x v="1"/>
    <x v="28"/>
    <x v="212"/>
    <x v="2022"/>
    <x v="2781"/>
    <x v="16"/>
    <x v="0"/>
  </r>
  <r>
    <x v="1"/>
    <x v="1"/>
    <x v="284"/>
    <x v="3"/>
    <x v="8"/>
    <x v="32"/>
    <x v="1"/>
    <x v="26"/>
    <x v="54"/>
    <x v="432"/>
    <x v="636"/>
    <x v="26"/>
    <x v="1"/>
  </r>
  <r>
    <x v="1"/>
    <x v="1"/>
    <x v="285"/>
    <x v="3"/>
    <x v="8"/>
    <x v="32"/>
    <x v="5"/>
    <x v="18"/>
    <x v="212"/>
    <x v="1502"/>
    <x v="1964"/>
    <x v="16"/>
    <x v="0"/>
  </r>
  <r>
    <x v="1"/>
    <x v="1"/>
    <x v="285"/>
    <x v="3"/>
    <x v="8"/>
    <x v="32"/>
    <x v="5"/>
    <x v="17"/>
    <x v="52"/>
    <x v="254"/>
    <x v="377"/>
    <x v="30"/>
    <x v="1"/>
  </r>
  <r>
    <x v="4"/>
    <x v="3"/>
    <x v="286"/>
    <x v="2"/>
    <x v="42"/>
    <x v="23"/>
    <x v="2"/>
    <x v="38"/>
    <x v="341"/>
    <x v="2969"/>
    <x v="5324"/>
    <x v="21"/>
    <x v="2"/>
  </r>
  <r>
    <x v="1"/>
    <x v="1"/>
    <x v="286"/>
    <x v="3"/>
    <x v="8"/>
    <x v="32"/>
    <x v="4"/>
    <x v="23"/>
    <x v="82"/>
    <x v="672"/>
    <x v="892"/>
    <x v="21"/>
    <x v="0"/>
  </r>
  <r>
    <x v="4"/>
    <x v="3"/>
    <x v="286"/>
    <x v="2"/>
    <x v="42"/>
    <x v="23"/>
    <x v="2"/>
    <x v="36"/>
    <x v="200"/>
    <x v="2216"/>
    <x v="4361"/>
    <x v="35"/>
    <x v="1"/>
  </r>
  <r>
    <x v="1"/>
    <x v="1"/>
    <x v="286"/>
    <x v="3"/>
    <x v="8"/>
    <x v="32"/>
    <x v="4"/>
    <x v="22"/>
    <x v="16"/>
    <x v="72"/>
    <x v="87"/>
    <x v="31"/>
    <x v="1"/>
  </r>
  <r>
    <x v="4"/>
    <x v="3"/>
    <x v="286"/>
    <x v="2"/>
    <x v="42"/>
    <x v="23"/>
    <x v="2"/>
    <x v="27"/>
    <x v="227"/>
    <x v="2089"/>
    <x v="3566"/>
    <x v="24"/>
    <x v="2"/>
  </r>
  <r>
    <x v="4"/>
    <x v="3"/>
    <x v="287"/>
    <x v="2"/>
    <x v="42"/>
    <x v="23"/>
    <x v="1"/>
    <x v="38"/>
    <x v="341"/>
    <x v="2969"/>
    <x v="5324"/>
    <x v="21"/>
    <x v="2"/>
  </r>
  <r>
    <x v="1"/>
    <x v="1"/>
    <x v="287"/>
    <x v="0"/>
    <x v="22"/>
    <x v="34"/>
    <x v="0"/>
    <x v="38"/>
    <x v="129"/>
    <x v="1617"/>
    <x v="2125"/>
    <x v="16"/>
    <x v="0"/>
  </r>
  <r>
    <x v="4"/>
    <x v="3"/>
    <x v="287"/>
    <x v="2"/>
    <x v="42"/>
    <x v="23"/>
    <x v="1"/>
    <x v="36"/>
    <x v="206"/>
    <x v="2270"/>
    <x v="4426"/>
    <x v="35"/>
    <x v="1"/>
  </r>
  <r>
    <x v="1"/>
    <x v="1"/>
    <x v="287"/>
    <x v="0"/>
    <x v="22"/>
    <x v="34"/>
    <x v="0"/>
    <x v="36"/>
    <x v="28"/>
    <x v="297"/>
    <x v="494"/>
    <x v="31"/>
    <x v="1"/>
  </r>
  <r>
    <x v="4"/>
    <x v="3"/>
    <x v="287"/>
    <x v="2"/>
    <x v="42"/>
    <x v="23"/>
    <x v="1"/>
    <x v="24"/>
    <x v="258"/>
    <x v="2133"/>
    <x v="3790"/>
    <x v="26"/>
    <x v="2"/>
  </r>
  <r>
    <x v="4"/>
    <x v="3"/>
    <x v="288"/>
    <x v="2"/>
    <x v="42"/>
    <x v="23"/>
    <x v="5"/>
    <x v="43"/>
    <x v="337"/>
    <x v="2972"/>
    <x v="5333"/>
    <x v="21"/>
    <x v="2"/>
  </r>
  <r>
    <x v="1"/>
    <x v="1"/>
    <x v="288"/>
    <x v="0"/>
    <x v="22"/>
    <x v="34"/>
    <x v="3"/>
    <x v="28"/>
    <x v="212"/>
    <x v="2022"/>
    <x v="3880"/>
    <x v="31"/>
    <x v="0"/>
  </r>
  <r>
    <x v="4"/>
    <x v="3"/>
    <x v="288"/>
    <x v="2"/>
    <x v="42"/>
    <x v="23"/>
    <x v="5"/>
    <x v="40"/>
    <x v="179"/>
    <x v="2168"/>
    <x v="4250"/>
    <x v="34"/>
    <x v="1"/>
  </r>
  <r>
    <x v="1"/>
    <x v="1"/>
    <x v="288"/>
    <x v="0"/>
    <x v="22"/>
    <x v="34"/>
    <x v="3"/>
    <x v="25"/>
    <x v="54"/>
    <x v="416"/>
    <x v="1044"/>
    <x v="42"/>
    <x v="1"/>
  </r>
  <r>
    <x v="4"/>
    <x v="3"/>
    <x v="288"/>
    <x v="2"/>
    <x v="42"/>
    <x v="23"/>
    <x v="5"/>
    <x v="27"/>
    <x v="237"/>
    <x v="2146"/>
    <x v="3743"/>
    <x v="25"/>
    <x v="2"/>
  </r>
  <r>
    <x v="4"/>
    <x v="3"/>
    <x v="289"/>
    <x v="2"/>
    <x v="42"/>
    <x v="23"/>
    <x v="4"/>
    <x v="43"/>
    <x v="325"/>
    <x v="2935"/>
    <x v="5347"/>
    <x v="31"/>
    <x v="2"/>
  </r>
  <r>
    <x v="1"/>
    <x v="1"/>
    <x v="289"/>
    <x v="0"/>
    <x v="22"/>
    <x v="34"/>
    <x v="2"/>
    <x v="28"/>
    <x v="311"/>
    <x v="2793"/>
    <x v="4723"/>
    <x v="21"/>
    <x v="0"/>
  </r>
  <r>
    <x v="4"/>
    <x v="3"/>
    <x v="289"/>
    <x v="2"/>
    <x v="42"/>
    <x v="23"/>
    <x v="4"/>
    <x v="41"/>
    <x v="177"/>
    <x v="2172"/>
    <x v="4520"/>
    <x v="41"/>
    <x v="1"/>
  </r>
  <r>
    <x v="1"/>
    <x v="1"/>
    <x v="289"/>
    <x v="0"/>
    <x v="22"/>
    <x v="34"/>
    <x v="2"/>
    <x v="25"/>
    <x v="115"/>
    <x v="1034"/>
    <x v="2042"/>
    <x v="31"/>
    <x v="1"/>
  </r>
  <r>
    <x v="4"/>
    <x v="3"/>
    <x v="289"/>
    <x v="2"/>
    <x v="42"/>
    <x v="23"/>
    <x v="4"/>
    <x v="29"/>
    <x v="196"/>
    <x v="1936"/>
    <x v="3991"/>
    <x v="36"/>
    <x v="2"/>
  </r>
  <r>
    <x v="4"/>
    <x v="3"/>
    <x v="290"/>
    <x v="2"/>
    <x v="42"/>
    <x v="23"/>
    <x v="0"/>
    <x v="38"/>
    <x v="323"/>
    <x v="2910"/>
    <x v="5097"/>
    <x v="16"/>
    <x v="2"/>
  </r>
  <r>
    <x v="1"/>
    <x v="1"/>
    <x v="290"/>
    <x v="0"/>
    <x v="22"/>
    <x v="34"/>
    <x v="1"/>
    <x v="28"/>
    <x v="129"/>
    <x v="1267"/>
    <x v="1599"/>
    <x v="16"/>
    <x v="0"/>
  </r>
  <r>
    <x v="4"/>
    <x v="3"/>
    <x v="290"/>
    <x v="2"/>
    <x v="42"/>
    <x v="23"/>
    <x v="0"/>
    <x v="35"/>
    <x v="171"/>
    <x v="1920"/>
    <x v="3714"/>
    <x v="31"/>
    <x v="1"/>
  </r>
  <r>
    <x v="1"/>
    <x v="1"/>
    <x v="290"/>
    <x v="0"/>
    <x v="22"/>
    <x v="34"/>
    <x v="1"/>
    <x v="27"/>
    <x v="27"/>
    <x v="185"/>
    <x v="287"/>
    <x v="31"/>
    <x v="1"/>
  </r>
  <r>
    <x v="4"/>
    <x v="3"/>
    <x v="290"/>
    <x v="2"/>
    <x v="42"/>
    <x v="23"/>
    <x v="0"/>
    <x v="23"/>
    <x v="171"/>
    <x v="1404"/>
    <x v="1958"/>
    <x v="18"/>
    <x v="2"/>
  </r>
  <r>
    <x v="4"/>
    <x v="3"/>
    <x v="291"/>
    <x v="2"/>
    <x v="42"/>
    <x v="23"/>
    <x v="3"/>
    <x v="48"/>
    <x v="338"/>
    <x v="2994"/>
    <x v="5489"/>
    <x v="36"/>
    <x v="2"/>
  </r>
  <r>
    <x v="1"/>
    <x v="1"/>
    <x v="291"/>
    <x v="0"/>
    <x v="22"/>
    <x v="34"/>
    <x v="5"/>
    <x v="18"/>
    <x v="174"/>
    <x v="1208"/>
    <x v="1496"/>
    <x v="16"/>
    <x v="0"/>
  </r>
  <r>
    <x v="4"/>
    <x v="3"/>
    <x v="291"/>
    <x v="2"/>
    <x v="42"/>
    <x v="23"/>
    <x v="3"/>
    <x v="44"/>
    <x v="210"/>
    <x v="2523"/>
    <x v="5001"/>
    <x v="48"/>
    <x v="1"/>
  </r>
  <r>
    <x v="1"/>
    <x v="1"/>
    <x v="291"/>
    <x v="0"/>
    <x v="22"/>
    <x v="34"/>
    <x v="5"/>
    <x v="18"/>
    <x v="45"/>
    <x v="213"/>
    <x v="292"/>
    <x v="28"/>
    <x v="1"/>
  </r>
  <r>
    <x v="4"/>
    <x v="3"/>
    <x v="291"/>
    <x v="2"/>
    <x v="42"/>
    <x v="23"/>
    <x v="3"/>
    <x v="37"/>
    <x v="245"/>
    <x v="2533"/>
    <x v="4936"/>
    <x v="43"/>
    <x v="2"/>
  </r>
  <r>
    <x v="4"/>
    <x v="3"/>
    <x v="292"/>
    <x v="2"/>
    <x v="42"/>
    <x v="23"/>
    <x v="2"/>
    <x v="38"/>
    <x v="345"/>
    <x v="2979"/>
    <x v="5344"/>
    <x v="21"/>
    <x v="2"/>
  </r>
  <r>
    <x v="1"/>
    <x v="1"/>
    <x v="292"/>
    <x v="0"/>
    <x v="22"/>
    <x v="34"/>
    <x v="4"/>
    <x v="23"/>
    <x v="62"/>
    <x v="461"/>
    <x v="537"/>
    <x v="21"/>
    <x v="0"/>
  </r>
  <r>
    <x v="4"/>
    <x v="3"/>
    <x v="292"/>
    <x v="2"/>
    <x v="42"/>
    <x v="23"/>
    <x v="2"/>
    <x v="34"/>
    <x v="202"/>
    <x v="2174"/>
    <x v="4264"/>
    <x v="34"/>
    <x v="1"/>
  </r>
  <r>
    <x v="1"/>
    <x v="1"/>
    <x v="292"/>
    <x v="0"/>
    <x v="22"/>
    <x v="34"/>
    <x v="4"/>
    <x v="20"/>
    <x v="10"/>
    <x v="35"/>
    <x v="41"/>
    <x v="33"/>
    <x v="1"/>
  </r>
  <r>
    <x v="4"/>
    <x v="3"/>
    <x v="292"/>
    <x v="2"/>
    <x v="42"/>
    <x v="23"/>
    <x v="2"/>
    <x v="25"/>
    <x v="277"/>
    <x v="2302"/>
    <x v="4055"/>
    <x v="26"/>
    <x v="2"/>
  </r>
  <r>
    <x v="4"/>
    <x v="3"/>
    <x v="293"/>
    <x v="2"/>
    <x v="42"/>
    <x v="23"/>
    <x v="1"/>
    <x v="38"/>
    <x v="345"/>
    <x v="2979"/>
    <x v="5344"/>
    <x v="21"/>
    <x v="2"/>
  </r>
  <r>
    <x v="1"/>
    <x v="1"/>
    <x v="293"/>
    <x v="0"/>
    <x v="22"/>
    <x v="34"/>
    <x v="0"/>
    <x v="38"/>
    <x v="129"/>
    <x v="1617"/>
    <x v="2125"/>
    <x v="16"/>
    <x v="0"/>
  </r>
  <r>
    <x v="4"/>
    <x v="3"/>
    <x v="293"/>
    <x v="2"/>
    <x v="42"/>
    <x v="23"/>
    <x v="1"/>
    <x v="37"/>
    <x v="241"/>
    <x v="2516"/>
    <x v="4694"/>
    <x v="34"/>
    <x v="1"/>
  </r>
  <r>
    <x v="1"/>
    <x v="1"/>
    <x v="293"/>
    <x v="0"/>
    <x v="22"/>
    <x v="34"/>
    <x v="0"/>
    <x v="34"/>
    <x v="33"/>
    <x v="333"/>
    <x v="473"/>
    <x v="27"/>
    <x v="1"/>
  </r>
  <r>
    <x v="4"/>
    <x v="3"/>
    <x v="293"/>
    <x v="2"/>
    <x v="42"/>
    <x v="23"/>
    <x v="1"/>
    <x v="27"/>
    <x v="277"/>
    <x v="2391"/>
    <x v="4294"/>
    <x v="28"/>
    <x v="2"/>
  </r>
  <r>
    <x v="4"/>
    <x v="3"/>
    <x v="294"/>
    <x v="2"/>
    <x v="42"/>
    <x v="23"/>
    <x v="5"/>
    <x v="43"/>
    <x v="338"/>
    <x v="2976"/>
    <x v="5341"/>
    <x v="21"/>
    <x v="2"/>
  </r>
  <r>
    <x v="1"/>
    <x v="1"/>
    <x v="294"/>
    <x v="0"/>
    <x v="22"/>
    <x v="34"/>
    <x v="3"/>
    <x v="28"/>
    <x v="194"/>
    <x v="1857"/>
    <x v="3609"/>
    <x v="31"/>
    <x v="0"/>
  </r>
  <r>
    <x v="4"/>
    <x v="3"/>
    <x v="294"/>
    <x v="2"/>
    <x v="42"/>
    <x v="23"/>
    <x v="5"/>
    <x v="40"/>
    <x v="215"/>
    <x v="2464"/>
    <x v="4668"/>
    <x v="35"/>
    <x v="1"/>
  </r>
  <r>
    <x v="1"/>
    <x v="1"/>
    <x v="294"/>
    <x v="0"/>
    <x v="22"/>
    <x v="34"/>
    <x v="3"/>
    <x v="27"/>
    <x v="54"/>
    <x v="452"/>
    <x v="1127"/>
    <x v="41"/>
    <x v="1"/>
  </r>
  <r>
    <x v="4"/>
    <x v="3"/>
    <x v="294"/>
    <x v="2"/>
    <x v="42"/>
    <x v="23"/>
    <x v="5"/>
    <x v="31"/>
    <x v="252"/>
    <x v="2392"/>
    <x v="4085"/>
    <x v="24"/>
    <x v="2"/>
  </r>
  <r>
    <x v="4"/>
    <x v="3"/>
    <x v="295"/>
    <x v="2"/>
    <x v="42"/>
    <x v="23"/>
    <x v="4"/>
    <x v="43"/>
    <x v="327"/>
    <x v="2942"/>
    <x v="5362"/>
    <x v="31"/>
    <x v="2"/>
  </r>
  <r>
    <x v="1"/>
    <x v="1"/>
    <x v="295"/>
    <x v="0"/>
    <x v="22"/>
    <x v="34"/>
    <x v="2"/>
    <x v="33"/>
    <x v="306"/>
    <x v="2798"/>
    <x v="4750"/>
    <x v="21"/>
    <x v="0"/>
  </r>
  <r>
    <x v="4"/>
    <x v="3"/>
    <x v="295"/>
    <x v="2"/>
    <x v="42"/>
    <x v="23"/>
    <x v="4"/>
    <x v="40"/>
    <x v="159"/>
    <x v="1986"/>
    <x v="4371"/>
    <x v="44"/>
    <x v="1"/>
  </r>
  <r>
    <x v="1"/>
    <x v="1"/>
    <x v="295"/>
    <x v="0"/>
    <x v="22"/>
    <x v="34"/>
    <x v="2"/>
    <x v="32"/>
    <x v="97"/>
    <x v="1094"/>
    <x v="2418"/>
    <x v="36"/>
    <x v="1"/>
  </r>
  <r>
    <x v="4"/>
    <x v="3"/>
    <x v="295"/>
    <x v="2"/>
    <x v="42"/>
    <x v="23"/>
    <x v="4"/>
    <x v="29"/>
    <x v="183"/>
    <x v="1790"/>
    <x v="3874"/>
    <x v="38"/>
    <x v="2"/>
  </r>
  <r>
    <x v="4"/>
    <x v="3"/>
    <x v="296"/>
    <x v="2"/>
    <x v="42"/>
    <x v="23"/>
    <x v="0"/>
    <x v="38"/>
    <x v="323"/>
    <x v="2910"/>
    <x v="5097"/>
    <x v="16"/>
    <x v="2"/>
  </r>
  <r>
    <x v="1"/>
    <x v="1"/>
    <x v="296"/>
    <x v="0"/>
    <x v="22"/>
    <x v="34"/>
    <x v="1"/>
    <x v="33"/>
    <x v="105"/>
    <x v="1208"/>
    <x v="1496"/>
    <x v="16"/>
    <x v="0"/>
  </r>
  <r>
    <x v="4"/>
    <x v="3"/>
    <x v="296"/>
    <x v="2"/>
    <x v="42"/>
    <x v="23"/>
    <x v="0"/>
    <x v="35"/>
    <x v="147"/>
    <x v="1695"/>
    <x v="3315"/>
    <x v="31"/>
    <x v="1"/>
  </r>
  <r>
    <x v="1"/>
    <x v="1"/>
    <x v="296"/>
    <x v="0"/>
    <x v="22"/>
    <x v="34"/>
    <x v="1"/>
    <x v="31"/>
    <x v="25"/>
    <x v="193"/>
    <x v="235"/>
    <x v="26"/>
    <x v="1"/>
  </r>
  <r>
    <x v="4"/>
    <x v="3"/>
    <x v="296"/>
    <x v="2"/>
    <x v="42"/>
    <x v="23"/>
    <x v="0"/>
    <x v="23"/>
    <x v="181"/>
    <x v="1499"/>
    <x v="2399"/>
    <x v="22"/>
    <x v="2"/>
  </r>
  <r>
    <x v="4"/>
    <x v="3"/>
    <x v="297"/>
    <x v="2"/>
    <x v="42"/>
    <x v="23"/>
    <x v="3"/>
    <x v="48"/>
    <x v="341"/>
    <x v="3006"/>
    <x v="5501"/>
    <x v="36"/>
    <x v="2"/>
  </r>
  <r>
    <x v="1"/>
    <x v="1"/>
    <x v="297"/>
    <x v="0"/>
    <x v="22"/>
    <x v="34"/>
    <x v="5"/>
    <x v="23"/>
    <x v="152"/>
    <x v="1267"/>
    <x v="1599"/>
    <x v="16"/>
    <x v="0"/>
  </r>
  <r>
    <x v="4"/>
    <x v="3"/>
    <x v="297"/>
    <x v="2"/>
    <x v="42"/>
    <x v="23"/>
    <x v="3"/>
    <x v="46"/>
    <x v="221"/>
    <x v="2622"/>
    <x v="5081"/>
    <x v="48"/>
    <x v="1"/>
  </r>
  <r>
    <x v="1"/>
    <x v="1"/>
    <x v="297"/>
    <x v="0"/>
    <x v="22"/>
    <x v="34"/>
    <x v="5"/>
    <x v="22"/>
    <x v="42"/>
    <x v="260"/>
    <x v="410"/>
    <x v="31"/>
    <x v="1"/>
  </r>
  <r>
    <x v="4"/>
    <x v="3"/>
    <x v="297"/>
    <x v="2"/>
    <x v="42"/>
    <x v="23"/>
    <x v="3"/>
    <x v="34"/>
    <x v="258"/>
    <x v="2518"/>
    <x v="4882"/>
    <x v="41"/>
    <x v="2"/>
  </r>
  <r>
    <x v="5"/>
    <x v="0"/>
    <x v="298"/>
    <x v="2"/>
    <x v="42"/>
    <x v="23"/>
    <x v="2"/>
    <x v="33"/>
    <x v="333"/>
    <x v="2919"/>
    <x v="5218"/>
    <x v="21"/>
    <x v="2"/>
  </r>
  <r>
    <x v="1"/>
    <x v="1"/>
    <x v="298"/>
    <x v="0"/>
    <x v="22"/>
    <x v="34"/>
    <x v="4"/>
    <x v="28"/>
    <x v="15"/>
    <x v="88"/>
    <x v="70"/>
    <x v="21"/>
    <x v="0"/>
  </r>
  <r>
    <x v="5"/>
    <x v="0"/>
    <x v="298"/>
    <x v="2"/>
    <x v="42"/>
    <x v="23"/>
    <x v="2"/>
    <x v="30"/>
    <x v="182"/>
    <x v="1827"/>
    <x v="3559"/>
    <x v="31"/>
    <x v="1"/>
  </r>
  <r>
    <x v="1"/>
    <x v="1"/>
    <x v="298"/>
    <x v="0"/>
    <x v="22"/>
    <x v="34"/>
    <x v="4"/>
    <x v="25"/>
    <x v="2"/>
    <x v="3"/>
    <x v="4"/>
    <x v="36"/>
    <x v="1"/>
  </r>
  <r>
    <x v="5"/>
    <x v="0"/>
    <x v="298"/>
    <x v="2"/>
    <x v="42"/>
    <x v="23"/>
    <x v="2"/>
    <x v="23"/>
    <x v="223"/>
    <x v="1866"/>
    <x v="3229"/>
    <x v="25"/>
    <x v="2"/>
  </r>
  <r>
    <x v="5"/>
    <x v="0"/>
    <x v="299"/>
    <x v="2"/>
    <x v="42"/>
    <x v="23"/>
    <x v="1"/>
    <x v="43"/>
    <x v="333"/>
    <x v="2960"/>
    <x v="4990"/>
    <x v="6"/>
    <x v="2"/>
  </r>
  <r>
    <x v="1"/>
    <x v="1"/>
    <x v="299"/>
    <x v="0"/>
    <x v="22"/>
    <x v="34"/>
    <x v="0"/>
    <x v="43"/>
    <x v="62"/>
    <x v="891"/>
    <x v="990"/>
    <x v="16"/>
    <x v="0"/>
  </r>
  <r>
    <x v="5"/>
    <x v="0"/>
    <x v="299"/>
    <x v="2"/>
    <x v="42"/>
    <x v="23"/>
    <x v="1"/>
    <x v="42"/>
    <x v="170"/>
    <x v="2139"/>
    <x v="3105"/>
    <x v="17"/>
    <x v="1"/>
  </r>
  <r>
    <x v="1"/>
    <x v="1"/>
    <x v="299"/>
    <x v="0"/>
    <x v="22"/>
    <x v="34"/>
    <x v="0"/>
    <x v="40"/>
    <x v="9"/>
    <x v="92"/>
    <x v="105"/>
    <x v="28"/>
    <x v="1"/>
  </r>
  <r>
    <x v="5"/>
    <x v="0"/>
    <x v="299"/>
    <x v="2"/>
    <x v="42"/>
    <x v="23"/>
    <x v="1"/>
    <x v="26"/>
    <x v="211"/>
    <x v="1918"/>
    <x v="1973"/>
    <x v="9"/>
    <x v="2"/>
  </r>
  <r>
    <x v="5"/>
    <x v="0"/>
    <x v="300"/>
    <x v="2"/>
    <x v="42"/>
    <x v="23"/>
    <x v="5"/>
    <x v="43"/>
    <x v="333"/>
    <x v="2960"/>
    <x v="5310"/>
    <x v="21"/>
    <x v="2"/>
  </r>
  <r>
    <x v="1"/>
    <x v="1"/>
    <x v="300"/>
    <x v="0"/>
    <x v="22"/>
    <x v="34"/>
    <x v="3"/>
    <x v="33"/>
    <x v="152"/>
    <x v="1674"/>
    <x v="3277"/>
    <x v="31"/>
    <x v="0"/>
  </r>
  <r>
    <x v="5"/>
    <x v="0"/>
    <x v="300"/>
    <x v="2"/>
    <x v="42"/>
    <x v="23"/>
    <x v="5"/>
    <x v="39"/>
    <x v="187"/>
    <x v="2202"/>
    <x v="4184"/>
    <x v="31"/>
    <x v="1"/>
  </r>
  <r>
    <x v="1"/>
    <x v="1"/>
    <x v="300"/>
    <x v="0"/>
    <x v="22"/>
    <x v="34"/>
    <x v="3"/>
    <x v="31"/>
    <x v="36"/>
    <x v="327"/>
    <x v="799"/>
    <x v="41"/>
    <x v="1"/>
  </r>
  <r>
    <x v="5"/>
    <x v="0"/>
    <x v="300"/>
    <x v="2"/>
    <x v="42"/>
    <x v="23"/>
    <x v="5"/>
    <x v="26"/>
    <x v="228"/>
    <x v="2055"/>
    <x v="3762"/>
    <x v="28"/>
    <x v="2"/>
  </r>
  <r>
    <x v="5"/>
    <x v="0"/>
    <x v="301"/>
    <x v="2"/>
    <x v="42"/>
    <x v="23"/>
    <x v="4"/>
    <x v="43"/>
    <x v="321"/>
    <x v="2921"/>
    <x v="5135"/>
    <x v="16"/>
    <x v="2"/>
  </r>
  <r>
    <x v="1"/>
    <x v="1"/>
    <x v="301"/>
    <x v="0"/>
    <x v="22"/>
    <x v="34"/>
    <x v="2"/>
    <x v="33"/>
    <x v="300"/>
    <x v="2737"/>
    <x v="4592"/>
    <x v="21"/>
    <x v="0"/>
  </r>
  <r>
    <x v="5"/>
    <x v="0"/>
    <x v="301"/>
    <x v="2"/>
    <x v="42"/>
    <x v="23"/>
    <x v="4"/>
    <x v="41"/>
    <x v="152"/>
    <x v="1959"/>
    <x v="3471"/>
    <x v="26"/>
    <x v="1"/>
  </r>
  <r>
    <x v="1"/>
    <x v="1"/>
    <x v="301"/>
    <x v="0"/>
    <x v="22"/>
    <x v="34"/>
    <x v="2"/>
    <x v="29"/>
    <x v="101"/>
    <x v="1034"/>
    <x v="2133"/>
    <x v="33"/>
    <x v="1"/>
  </r>
  <r>
    <x v="5"/>
    <x v="0"/>
    <x v="301"/>
    <x v="2"/>
    <x v="42"/>
    <x v="23"/>
    <x v="4"/>
    <x v="28"/>
    <x v="189"/>
    <x v="1810"/>
    <x v="2903"/>
    <x v="22"/>
    <x v="2"/>
  </r>
  <r>
    <x v="5"/>
    <x v="0"/>
    <x v="302"/>
    <x v="4"/>
    <x v="4"/>
    <x v="48"/>
    <x v="0"/>
    <x v="48"/>
    <x v="317"/>
    <x v="2925"/>
    <x v="5363"/>
    <x v="36"/>
    <x v="2"/>
  </r>
  <r>
    <x v="1"/>
    <x v="1"/>
    <x v="302"/>
    <x v="0"/>
    <x v="22"/>
    <x v="34"/>
    <x v="1"/>
    <x v="33"/>
    <x v="82"/>
    <x v="956"/>
    <x v="1099"/>
    <x v="16"/>
    <x v="0"/>
  </r>
  <r>
    <x v="5"/>
    <x v="0"/>
    <x v="302"/>
    <x v="4"/>
    <x v="4"/>
    <x v="48"/>
    <x v="0"/>
    <x v="44"/>
    <x v="139"/>
    <x v="1923"/>
    <x v="4449"/>
    <x v="49"/>
    <x v="1"/>
  </r>
  <r>
    <x v="1"/>
    <x v="1"/>
    <x v="302"/>
    <x v="0"/>
    <x v="22"/>
    <x v="34"/>
    <x v="1"/>
    <x v="31"/>
    <x v="18"/>
    <x v="130"/>
    <x v="153"/>
    <x v="28"/>
    <x v="1"/>
  </r>
  <r>
    <x v="5"/>
    <x v="0"/>
    <x v="302"/>
    <x v="4"/>
    <x v="4"/>
    <x v="48"/>
    <x v="0"/>
    <x v="31"/>
    <x v="150"/>
    <x v="1582"/>
    <x v="3616"/>
    <x v="40"/>
    <x v="2"/>
  </r>
  <r>
    <x v="5"/>
    <x v="0"/>
    <x v="303"/>
    <x v="4"/>
    <x v="4"/>
    <x v="48"/>
    <x v="3"/>
    <x v="43"/>
    <x v="333"/>
    <x v="2960"/>
    <x v="4646"/>
    <x v="2"/>
    <x v="2"/>
  </r>
  <r>
    <x v="1"/>
    <x v="1"/>
    <x v="303"/>
    <x v="0"/>
    <x v="22"/>
    <x v="34"/>
    <x v="5"/>
    <x v="23"/>
    <x v="82"/>
    <x v="672"/>
    <x v="695"/>
    <x v="16"/>
    <x v="0"/>
  </r>
  <r>
    <x v="5"/>
    <x v="0"/>
    <x v="303"/>
    <x v="4"/>
    <x v="4"/>
    <x v="48"/>
    <x v="3"/>
    <x v="42"/>
    <x v="199"/>
    <x v="2401"/>
    <x v="3014"/>
    <x v="11"/>
    <x v="1"/>
  </r>
  <r>
    <x v="1"/>
    <x v="1"/>
    <x v="303"/>
    <x v="0"/>
    <x v="22"/>
    <x v="34"/>
    <x v="5"/>
    <x v="22"/>
    <x v="16"/>
    <x v="72"/>
    <x v="80"/>
    <x v="30"/>
    <x v="1"/>
  </r>
  <r>
    <x v="5"/>
    <x v="0"/>
    <x v="303"/>
    <x v="4"/>
    <x v="4"/>
    <x v="48"/>
    <x v="3"/>
    <x v="29"/>
    <x v="199"/>
    <x v="1958"/>
    <x v="1827"/>
    <x v="7"/>
    <x v="2"/>
  </r>
  <r>
    <x v="5"/>
    <x v="0"/>
    <x v="304"/>
    <x v="4"/>
    <x v="4"/>
    <x v="48"/>
    <x v="2"/>
    <x v="33"/>
    <x v="337"/>
    <x v="2933"/>
    <x v="5248"/>
    <x v="21"/>
    <x v="2"/>
  </r>
  <r>
    <x v="1"/>
    <x v="1"/>
    <x v="304"/>
    <x v="0"/>
    <x v="22"/>
    <x v="34"/>
    <x v="4"/>
    <x v="28"/>
    <x v="15"/>
    <x v="88"/>
    <x v="70"/>
    <x v="21"/>
    <x v="0"/>
  </r>
  <r>
    <x v="5"/>
    <x v="0"/>
    <x v="304"/>
    <x v="4"/>
    <x v="4"/>
    <x v="48"/>
    <x v="2"/>
    <x v="30"/>
    <x v="192"/>
    <x v="1930"/>
    <x v="3986"/>
    <x v="36"/>
    <x v="1"/>
  </r>
  <r>
    <x v="1"/>
    <x v="1"/>
    <x v="304"/>
    <x v="0"/>
    <x v="22"/>
    <x v="34"/>
    <x v="4"/>
    <x v="25"/>
    <x v="2"/>
    <x v="3"/>
    <x v="4"/>
    <x v="36"/>
    <x v="1"/>
  </r>
  <r>
    <x v="5"/>
    <x v="0"/>
    <x v="304"/>
    <x v="4"/>
    <x v="4"/>
    <x v="48"/>
    <x v="2"/>
    <x v="21"/>
    <x v="245"/>
    <x v="1902"/>
    <x v="3493"/>
    <x v="28"/>
    <x v="2"/>
  </r>
  <r>
    <x v="5"/>
    <x v="0"/>
    <x v="305"/>
    <x v="4"/>
    <x v="4"/>
    <x v="48"/>
    <x v="1"/>
    <x v="43"/>
    <x v="329"/>
    <x v="2948"/>
    <x v="4937"/>
    <x v="6"/>
    <x v="2"/>
  </r>
  <r>
    <x v="1"/>
    <x v="1"/>
    <x v="305"/>
    <x v="0"/>
    <x v="22"/>
    <x v="34"/>
    <x v="0"/>
    <x v="43"/>
    <x v="39"/>
    <x v="530"/>
    <x v="491"/>
    <x v="16"/>
    <x v="0"/>
  </r>
  <r>
    <x v="5"/>
    <x v="0"/>
    <x v="305"/>
    <x v="4"/>
    <x v="4"/>
    <x v="48"/>
    <x v="1"/>
    <x v="42"/>
    <x v="183"/>
    <x v="2252"/>
    <x v="3312"/>
    <x v="17"/>
    <x v="1"/>
  </r>
  <r>
    <x v="1"/>
    <x v="1"/>
    <x v="305"/>
    <x v="0"/>
    <x v="22"/>
    <x v="34"/>
    <x v="0"/>
    <x v="40"/>
    <x v="5"/>
    <x v="51"/>
    <x v="45"/>
    <x v="26"/>
    <x v="1"/>
  </r>
  <r>
    <x v="5"/>
    <x v="0"/>
    <x v="305"/>
    <x v="4"/>
    <x v="4"/>
    <x v="48"/>
    <x v="1"/>
    <x v="29"/>
    <x v="203"/>
    <x v="1993"/>
    <x v="2281"/>
    <x v="11"/>
    <x v="2"/>
  </r>
  <r>
    <x v="5"/>
    <x v="0"/>
    <x v="306"/>
    <x v="4"/>
    <x v="4"/>
    <x v="48"/>
    <x v="5"/>
    <x v="43"/>
    <x v="329"/>
    <x v="2948"/>
    <x v="5288"/>
    <x v="21"/>
    <x v="2"/>
  </r>
  <r>
    <x v="1"/>
    <x v="1"/>
    <x v="306"/>
    <x v="0"/>
    <x v="22"/>
    <x v="34"/>
    <x v="3"/>
    <x v="33"/>
    <x v="152"/>
    <x v="1674"/>
    <x v="3277"/>
    <x v="31"/>
    <x v="0"/>
  </r>
  <r>
    <x v="5"/>
    <x v="0"/>
    <x v="306"/>
    <x v="4"/>
    <x v="4"/>
    <x v="48"/>
    <x v="5"/>
    <x v="42"/>
    <x v="172"/>
    <x v="2155"/>
    <x v="4271"/>
    <x v="35"/>
    <x v="1"/>
  </r>
  <r>
    <x v="1"/>
    <x v="1"/>
    <x v="306"/>
    <x v="0"/>
    <x v="22"/>
    <x v="34"/>
    <x v="3"/>
    <x v="29"/>
    <x v="42"/>
    <x v="361"/>
    <x v="1017"/>
    <x v="46"/>
    <x v="1"/>
  </r>
  <r>
    <x v="5"/>
    <x v="0"/>
    <x v="306"/>
    <x v="4"/>
    <x v="4"/>
    <x v="48"/>
    <x v="5"/>
    <x v="33"/>
    <x v="210"/>
    <x v="2189"/>
    <x v="3951"/>
    <x v="27"/>
    <x v="2"/>
  </r>
  <r>
    <x v="5"/>
    <x v="0"/>
    <x v="307"/>
    <x v="4"/>
    <x v="4"/>
    <x v="48"/>
    <x v="4"/>
    <x v="43"/>
    <x v="317"/>
    <x v="2907"/>
    <x v="5085"/>
    <x v="16"/>
    <x v="2"/>
  </r>
  <r>
    <x v="1"/>
    <x v="1"/>
    <x v="307"/>
    <x v="0"/>
    <x v="22"/>
    <x v="34"/>
    <x v="2"/>
    <x v="43"/>
    <x v="306"/>
    <x v="2863"/>
    <x v="4997"/>
    <x v="21"/>
    <x v="0"/>
  </r>
  <r>
    <x v="5"/>
    <x v="0"/>
    <x v="307"/>
    <x v="4"/>
    <x v="4"/>
    <x v="48"/>
    <x v="4"/>
    <x v="40"/>
    <x v="129"/>
    <x v="1686"/>
    <x v="3115"/>
    <x v="28"/>
    <x v="1"/>
  </r>
  <r>
    <x v="1"/>
    <x v="1"/>
    <x v="307"/>
    <x v="0"/>
    <x v="22"/>
    <x v="34"/>
    <x v="2"/>
    <x v="41"/>
    <x v="97"/>
    <x v="1342"/>
    <x v="2773"/>
    <x v="33"/>
    <x v="1"/>
  </r>
  <r>
    <x v="5"/>
    <x v="0"/>
    <x v="307"/>
    <x v="4"/>
    <x v="4"/>
    <x v="48"/>
    <x v="4"/>
    <x v="32"/>
    <x v="166"/>
    <x v="1757"/>
    <x v="2667"/>
    <x v="20"/>
    <x v="2"/>
  </r>
  <r>
    <x v="5"/>
    <x v="0"/>
    <x v="308"/>
    <x v="4"/>
    <x v="4"/>
    <x v="48"/>
    <x v="0"/>
    <x v="48"/>
    <x v="311"/>
    <x v="2899"/>
    <x v="5313"/>
    <x v="36"/>
    <x v="2"/>
  </r>
  <r>
    <x v="1"/>
    <x v="1"/>
    <x v="308"/>
    <x v="0"/>
    <x v="22"/>
    <x v="34"/>
    <x v="1"/>
    <x v="38"/>
    <x v="129"/>
    <x v="1617"/>
    <x v="2125"/>
    <x v="16"/>
    <x v="0"/>
  </r>
  <r>
    <x v="5"/>
    <x v="0"/>
    <x v="308"/>
    <x v="4"/>
    <x v="4"/>
    <x v="48"/>
    <x v="0"/>
    <x v="43"/>
    <x v="120"/>
    <x v="1674"/>
    <x v="4060"/>
    <x v="47"/>
    <x v="1"/>
  </r>
  <r>
    <x v="1"/>
    <x v="1"/>
    <x v="308"/>
    <x v="0"/>
    <x v="22"/>
    <x v="34"/>
    <x v="1"/>
    <x v="37"/>
    <x v="33"/>
    <x v="371"/>
    <x v="548"/>
    <x v="27"/>
    <x v="1"/>
  </r>
  <r>
    <x v="5"/>
    <x v="0"/>
    <x v="308"/>
    <x v="4"/>
    <x v="4"/>
    <x v="48"/>
    <x v="0"/>
    <x v="35"/>
    <x v="143"/>
    <x v="1661"/>
    <x v="3886"/>
    <x v="43"/>
    <x v="2"/>
  </r>
  <r>
    <x v="5"/>
    <x v="0"/>
    <x v="309"/>
    <x v="4"/>
    <x v="4"/>
    <x v="48"/>
    <x v="3"/>
    <x v="43"/>
    <x v="327"/>
    <x v="2942"/>
    <x v="4472"/>
    <x v="2"/>
    <x v="2"/>
  </r>
  <r>
    <x v="1"/>
    <x v="1"/>
    <x v="309"/>
    <x v="0"/>
    <x v="22"/>
    <x v="34"/>
    <x v="5"/>
    <x v="33"/>
    <x v="105"/>
    <x v="1208"/>
    <x v="1496"/>
    <x v="16"/>
    <x v="0"/>
  </r>
  <r>
    <x v="5"/>
    <x v="0"/>
    <x v="309"/>
    <x v="4"/>
    <x v="4"/>
    <x v="48"/>
    <x v="3"/>
    <x v="39"/>
    <x v="159"/>
    <x v="1953"/>
    <x v="2501"/>
    <x v="14"/>
    <x v="1"/>
  </r>
  <r>
    <x v="1"/>
    <x v="1"/>
    <x v="309"/>
    <x v="0"/>
    <x v="22"/>
    <x v="34"/>
    <x v="5"/>
    <x v="30"/>
    <x v="27"/>
    <x v="216"/>
    <x v="322"/>
    <x v="30"/>
    <x v="1"/>
  </r>
  <r>
    <x v="5"/>
    <x v="0"/>
    <x v="309"/>
    <x v="4"/>
    <x v="4"/>
    <x v="48"/>
    <x v="3"/>
    <x v="26"/>
    <x v="183"/>
    <x v="1661"/>
    <x v="1520"/>
    <x v="8"/>
    <x v="2"/>
  </r>
  <r>
    <x v="5"/>
    <x v="0"/>
    <x v="310"/>
    <x v="4"/>
    <x v="4"/>
    <x v="48"/>
    <x v="2"/>
    <x v="43"/>
    <x v="338"/>
    <x v="2976"/>
    <x v="5341"/>
    <x v="21"/>
    <x v="2"/>
  </r>
  <r>
    <x v="1"/>
    <x v="1"/>
    <x v="310"/>
    <x v="0"/>
    <x v="22"/>
    <x v="34"/>
    <x v="4"/>
    <x v="33"/>
    <x v="39"/>
    <x v="388"/>
    <x v="421"/>
    <x v="21"/>
    <x v="0"/>
  </r>
  <r>
    <x v="5"/>
    <x v="0"/>
    <x v="310"/>
    <x v="4"/>
    <x v="4"/>
    <x v="48"/>
    <x v="2"/>
    <x v="42"/>
    <x v="196"/>
    <x v="2385"/>
    <x v="4405"/>
    <x v="31"/>
    <x v="1"/>
  </r>
  <r>
    <x v="1"/>
    <x v="1"/>
    <x v="310"/>
    <x v="0"/>
    <x v="22"/>
    <x v="34"/>
    <x v="4"/>
    <x v="29"/>
    <x v="4"/>
    <x v="24"/>
    <x v="32"/>
    <x v="35"/>
    <x v="1"/>
  </r>
  <r>
    <x v="5"/>
    <x v="0"/>
    <x v="310"/>
    <x v="4"/>
    <x v="4"/>
    <x v="48"/>
    <x v="2"/>
    <x v="29"/>
    <x v="229"/>
    <x v="2177"/>
    <x v="3804"/>
    <x v="25"/>
    <x v="2"/>
  </r>
  <r>
    <x v="5"/>
    <x v="0"/>
    <x v="311"/>
    <x v="4"/>
    <x v="4"/>
    <x v="48"/>
    <x v="1"/>
    <x v="53"/>
    <x v="327"/>
    <x v="2974"/>
    <x v="5070"/>
    <x v="6"/>
    <x v="2"/>
  </r>
  <r>
    <x v="1"/>
    <x v="1"/>
    <x v="311"/>
    <x v="0"/>
    <x v="22"/>
    <x v="34"/>
    <x v="0"/>
    <x v="48"/>
    <x v="62"/>
    <x v="982"/>
    <x v="1157"/>
    <x v="16"/>
    <x v="0"/>
  </r>
  <r>
    <x v="5"/>
    <x v="0"/>
    <x v="311"/>
    <x v="4"/>
    <x v="4"/>
    <x v="48"/>
    <x v="1"/>
    <x v="51"/>
    <x v="152"/>
    <x v="2231"/>
    <x v="3181"/>
    <x v="16"/>
    <x v="1"/>
  </r>
  <r>
    <x v="1"/>
    <x v="1"/>
    <x v="311"/>
    <x v="0"/>
    <x v="22"/>
    <x v="34"/>
    <x v="0"/>
    <x v="43"/>
    <x v="10"/>
    <x v="117"/>
    <x v="128"/>
    <x v="27"/>
    <x v="1"/>
  </r>
  <r>
    <x v="5"/>
    <x v="0"/>
    <x v="311"/>
    <x v="4"/>
    <x v="4"/>
    <x v="48"/>
    <x v="1"/>
    <x v="32"/>
    <x v="197"/>
    <x v="2065"/>
    <x v="2190"/>
    <x v="9"/>
    <x v="2"/>
  </r>
  <r>
    <x v="5"/>
    <x v="0"/>
    <x v="312"/>
    <x v="4"/>
    <x v="4"/>
    <x v="48"/>
    <x v="5"/>
    <x v="53"/>
    <x v="327"/>
    <x v="2974"/>
    <x v="5338"/>
    <x v="21"/>
    <x v="2"/>
  </r>
  <r>
    <x v="1"/>
    <x v="1"/>
    <x v="312"/>
    <x v="0"/>
    <x v="22"/>
    <x v="34"/>
    <x v="3"/>
    <x v="53"/>
    <x v="152"/>
    <x v="2282"/>
    <x v="4282"/>
    <x v="31"/>
    <x v="0"/>
  </r>
  <r>
    <x v="5"/>
    <x v="0"/>
    <x v="312"/>
    <x v="4"/>
    <x v="4"/>
    <x v="48"/>
    <x v="5"/>
    <x v="48"/>
    <x v="177"/>
    <x v="2373"/>
    <x v="4471"/>
    <x v="33"/>
    <x v="1"/>
  </r>
  <r>
    <x v="1"/>
    <x v="1"/>
    <x v="312"/>
    <x v="0"/>
    <x v="22"/>
    <x v="34"/>
    <x v="3"/>
    <x v="51"/>
    <x v="40"/>
    <x v="658"/>
    <x v="1807"/>
    <x v="45"/>
    <x v="1"/>
  </r>
  <r>
    <x v="5"/>
    <x v="0"/>
    <x v="312"/>
    <x v="4"/>
    <x v="4"/>
    <x v="48"/>
    <x v="5"/>
    <x v="40"/>
    <x v="183"/>
    <x v="2188"/>
    <x v="3997"/>
    <x v="28"/>
    <x v="2"/>
  </r>
  <r>
    <x v="1"/>
    <x v="1"/>
    <x v="313"/>
    <x v="0"/>
    <x v="22"/>
    <x v="34"/>
    <x v="2"/>
    <x v="38"/>
    <x v="304"/>
    <x v="2827"/>
    <x v="4845"/>
    <x v="21"/>
    <x v="2"/>
  </r>
  <r>
    <x v="1"/>
    <x v="1"/>
    <x v="313"/>
    <x v="0"/>
    <x v="22"/>
    <x v="34"/>
    <x v="2"/>
    <x v="37"/>
    <x v="88"/>
    <x v="1126"/>
    <x v="2439"/>
    <x v="35"/>
    <x v="1"/>
  </r>
  <r>
    <x v="1"/>
    <x v="1"/>
    <x v="314"/>
    <x v="0"/>
    <x v="22"/>
    <x v="34"/>
    <x v="1"/>
    <x v="33"/>
    <x v="152"/>
    <x v="1674"/>
    <x v="2219"/>
    <x v="16"/>
    <x v="2"/>
  </r>
  <r>
    <x v="1"/>
    <x v="1"/>
    <x v="314"/>
    <x v="0"/>
    <x v="22"/>
    <x v="34"/>
    <x v="1"/>
    <x v="31"/>
    <x v="38"/>
    <x v="348"/>
    <x v="504"/>
    <x v="27"/>
    <x v="1"/>
  </r>
  <r>
    <x v="1"/>
    <x v="1"/>
    <x v="315"/>
    <x v="0"/>
    <x v="22"/>
    <x v="34"/>
    <x v="5"/>
    <x v="28"/>
    <x v="152"/>
    <x v="1471"/>
    <x v="1920"/>
    <x v="16"/>
    <x v="2"/>
  </r>
  <r>
    <x v="1"/>
    <x v="1"/>
    <x v="315"/>
    <x v="0"/>
    <x v="22"/>
    <x v="34"/>
    <x v="5"/>
    <x v="26"/>
    <x v="36"/>
    <x v="264"/>
    <x v="418"/>
    <x v="31"/>
    <x v="1"/>
  </r>
  <r>
    <x v="1"/>
    <x v="1"/>
    <x v="316"/>
    <x v="0"/>
    <x v="22"/>
    <x v="34"/>
    <x v="4"/>
    <x v="28"/>
    <x v="129"/>
    <x v="1267"/>
    <x v="1920"/>
    <x v="21"/>
    <x v="2"/>
  </r>
  <r>
    <x v="1"/>
    <x v="1"/>
    <x v="316"/>
    <x v="0"/>
    <x v="22"/>
    <x v="34"/>
    <x v="4"/>
    <x v="25"/>
    <x v="34"/>
    <x v="230"/>
    <x v="392"/>
    <x v="33"/>
    <x v="1"/>
  </r>
  <r>
    <x v="1"/>
    <x v="1"/>
    <x v="317"/>
    <x v="0"/>
    <x v="22"/>
    <x v="34"/>
    <x v="0"/>
    <x v="43"/>
    <x v="129"/>
    <x v="1779"/>
    <x v="2404"/>
    <x v="16"/>
    <x v="2"/>
  </r>
  <r>
    <x v="1"/>
    <x v="1"/>
    <x v="317"/>
    <x v="0"/>
    <x v="22"/>
    <x v="34"/>
    <x v="0"/>
    <x v="42"/>
    <x v="34"/>
    <x v="450"/>
    <x v="725"/>
    <x v="28"/>
    <x v="1"/>
  </r>
  <r>
    <x v="1"/>
    <x v="1"/>
    <x v="318"/>
    <x v="0"/>
    <x v="22"/>
    <x v="34"/>
    <x v="3"/>
    <x v="48"/>
    <x v="273"/>
    <x v="2800"/>
    <x v="5030"/>
    <x v="31"/>
    <x v="2"/>
  </r>
  <r>
    <x v="1"/>
    <x v="1"/>
    <x v="318"/>
    <x v="0"/>
    <x v="22"/>
    <x v="34"/>
    <x v="3"/>
    <x v="46"/>
    <x v="67"/>
    <x v="1027"/>
    <x v="2565"/>
    <x v="42"/>
    <x v="1"/>
  </r>
  <r>
    <x v="1"/>
    <x v="1"/>
    <x v="319"/>
    <x v="0"/>
    <x v="22"/>
    <x v="34"/>
    <x v="2"/>
    <x v="43"/>
    <x v="315"/>
    <x v="2899"/>
    <x v="5157"/>
    <x v="21"/>
    <x v="2"/>
  </r>
  <r>
    <x v="1"/>
    <x v="1"/>
    <x v="319"/>
    <x v="0"/>
    <x v="22"/>
    <x v="34"/>
    <x v="2"/>
    <x v="42"/>
    <x v="138"/>
    <x v="1851"/>
    <x v="3713"/>
    <x v="33"/>
    <x v="1"/>
  </r>
  <r>
    <x v="1"/>
    <x v="1"/>
    <x v="320"/>
    <x v="0"/>
    <x v="22"/>
    <x v="34"/>
    <x v="1"/>
    <x v="38"/>
    <x v="254"/>
    <x v="2594"/>
    <x v="3950"/>
    <x v="16"/>
    <x v="2"/>
  </r>
  <r>
    <x v="1"/>
    <x v="1"/>
    <x v="320"/>
    <x v="0"/>
    <x v="22"/>
    <x v="34"/>
    <x v="1"/>
    <x v="35"/>
    <x v="62"/>
    <x v="721"/>
    <x v="1386"/>
    <x v="31"/>
    <x v="1"/>
  </r>
  <r>
    <x v="1"/>
    <x v="1"/>
    <x v="321"/>
    <x v="0"/>
    <x v="22"/>
    <x v="34"/>
    <x v="5"/>
    <x v="33"/>
    <x v="194"/>
    <x v="2064"/>
    <x v="2849"/>
    <x v="16"/>
    <x v="2"/>
  </r>
  <r>
    <x v="1"/>
    <x v="1"/>
    <x v="321"/>
    <x v="0"/>
    <x v="22"/>
    <x v="34"/>
    <x v="5"/>
    <x v="29"/>
    <x v="52"/>
    <x v="466"/>
    <x v="758"/>
    <x v="28"/>
    <x v="1"/>
  </r>
  <r>
    <x v="1"/>
    <x v="1"/>
    <x v="322"/>
    <x v="0"/>
    <x v="22"/>
    <x v="34"/>
    <x v="4"/>
    <x v="33"/>
    <x v="152"/>
    <x v="1674"/>
    <x v="2605"/>
    <x v="21"/>
    <x v="2"/>
  </r>
  <r>
    <x v="1"/>
    <x v="1"/>
    <x v="322"/>
    <x v="0"/>
    <x v="22"/>
    <x v="34"/>
    <x v="4"/>
    <x v="31"/>
    <x v="40"/>
    <x v="372"/>
    <x v="727"/>
    <x v="34"/>
    <x v="1"/>
  </r>
  <r>
    <x v="1"/>
    <x v="1"/>
    <x v="323"/>
    <x v="0"/>
    <x v="22"/>
    <x v="34"/>
    <x v="0"/>
    <x v="43"/>
    <x v="174"/>
    <x v="2206"/>
    <x v="3144"/>
    <x v="16"/>
    <x v="2"/>
  </r>
  <r>
    <x v="1"/>
    <x v="1"/>
    <x v="323"/>
    <x v="0"/>
    <x v="22"/>
    <x v="34"/>
    <x v="0"/>
    <x v="42"/>
    <x v="47"/>
    <x v="629"/>
    <x v="1045"/>
    <x v="27"/>
    <x v="1"/>
  </r>
  <r>
    <x v="1"/>
    <x v="1"/>
    <x v="324"/>
    <x v="0"/>
    <x v="22"/>
    <x v="34"/>
    <x v="3"/>
    <x v="48"/>
    <x v="294"/>
    <x v="2850"/>
    <x v="5127"/>
    <x v="31"/>
    <x v="2"/>
  </r>
  <r>
    <x v="1"/>
    <x v="1"/>
    <x v="324"/>
    <x v="0"/>
    <x v="22"/>
    <x v="34"/>
    <x v="3"/>
    <x v="47"/>
    <x v="80"/>
    <x v="1274"/>
    <x v="3068"/>
    <x v="41"/>
    <x v="1"/>
  </r>
  <r>
    <x v="1"/>
    <x v="1"/>
    <x v="325"/>
    <x v="0"/>
    <x v="22"/>
    <x v="34"/>
    <x v="2"/>
    <x v="43"/>
    <x v="313"/>
    <x v="2892"/>
    <x v="5120"/>
    <x v="21"/>
    <x v="2"/>
  </r>
  <r>
    <x v="1"/>
    <x v="1"/>
    <x v="325"/>
    <x v="0"/>
    <x v="22"/>
    <x v="34"/>
    <x v="2"/>
    <x v="40"/>
    <x v="117"/>
    <x v="1553"/>
    <x v="3166"/>
    <x v="33"/>
    <x v="1"/>
  </r>
  <r>
    <x v="1"/>
    <x v="1"/>
    <x v="326"/>
    <x v="0"/>
    <x v="22"/>
    <x v="34"/>
    <x v="1"/>
    <x v="38"/>
    <x v="254"/>
    <x v="2594"/>
    <x v="3950"/>
    <x v="16"/>
    <x v="2"/>
  </r>
  <r>
    <x v="1"/>
    <x v="1"/>
    <x v="326"/>
    <x v="0"/>
    <x v="22"/>
    <x v="34"/>
    <x v="1"/>
    <x v="36"/>
    <x v="72"/>
    <x v="887"/>
    <x v="1534"/>
    <x v="27"/>
    <x v="1"/>
  </r>
  <r>
    <x v="1"/>
    <x v="1"/>
    <x v="327"/>
    <x v="0"/>
    <x v="22"/>
    <x v="34"/>
    <x v="5"/>
    <x v="33"/>
    <x v="194"/>
    <x v="2064"/>
    <x v="2849"/>
    <x v="16"/>
    <x v="2"/>
  </r>
  <r>
    <x v="1"/>
    <x v="1"/>
    <x v="327"/>
    <x v="0"/>
    <x v="22"/>
    <x v="34"/>
    <x v="5"/>
    <x v="30"/>
    <x v="56"/>
    <x v="533"/>
    <x v="829"/>
    <x v="26"/>
    <x v="1"/>
  </r>
  <r>
    <x v="1"/>
    <x v="1"/>
    <x v="328"/>
    <x v="0"/>
    <x v="22"/>
    <x v="34"/>
    <x v="4"/>
    <x v="28"/>
    <x v="152"/>
    <x v="1471"/>
    <x v="2274"/>
    <x v="21"/>
    <x v="2"/>
  </r>
  <r>
    <x v="1"/>
    <x v="1"/>
    <x v="328"/>
    <x v="0"/>
    <x v="22"/>
    <x v="34"/>
    <x v="4"/>
    <x v="26"/>
    <x v="36"/>
    <x v="264"/>
    <x v="497"/>
    <x v="35"/>
    <x v="1"/>
  </r>
  <r>
    <x v="1"/>
    <x v="1"/>
    <x v="329"/>
    <x v="0"/>
    <x v="22"/>
    <x v="34"/>
    <x v="0"/>
    <x v="38"/>
    <x v="129"/>
    <x v="1617"/>
    <x v="2125"/>
    <x v="16"/>
    <x v="2"/>
  </r>
  <r>
    <x v="1"/>
    <x v="1"/>
    <x v="329"/>
    <x v="0"/>
    <x v="22"/>
    <x v="34"/>
    <x v="0"/>
    <x v="35"/>
    <x v="31"/>
    <x v="321"/>
    <x v="450"/>
    <x v="27"/>
    <x v="1"/>
  </r>
  <r>
    <x v="1"/>
    <x v="1"/>
    <x v="330"/>
    <x v="0"/>
    <x v="22"/>
    <x v="34"/>
    <x v="3"/>
    <x v="43"/>
    <x v="273"/>
    <x v="2745"/>
    <x v="4944"/>
    <x v="31"/>
    <x v="2"/>
  </r>
  <r>
    <x v="1"/>
    <x v="1"/>
    <x v="330"/>
    <x v="0"/>
    <x v="22"/>
    <x v="34"/>
    <x v="3"/>
    <x v="39"/>
    <x v="73"/>
    <x v="968"/>
    <x v="2458"/>
    <x v="43"/>
    <x v="1"/>
  </r>
  <r>
    <x v="1"/>
    <x v="1"/>
    <x v="331"/>
    <x v="0"/>
    <x v="22"/>
    <x v="34"/>
    <x v="2"/>
    <x v="38"/>
    <x v="307"/>
    <x v="2848"/>
    <x v="4917"/>
    <x v="21"/>
    <x v="2"/>
  </r>
  <r>
    <x v="1"/>
    <x v="1"/>
    <x v="331"/>
    <x v="0"/>
    <x v="22"/>
    <x v="34"/>
    <x v="2"/>
    <x v="36"/>
    <x v="94"/>
    <x v="1170"/>
    <x v="2489"/>
    <x v="34"/>
    <x v="1"/>
  </r>
  <r>
    <x v="1"/>
    <x v="1"/>
    <x v="332"/>
    <x v="0"/>
    <x v="22"/>
    <x v="34"/>
    <x v="1"/>
    <x v="33"/>
    <x v="212"/>
    <x v="2206"/>
    <x v="3144"/>
    <x v="16"/>
    <x v="2"/>
  </r>
  <r>
    <x v="1"/>
    <x v="1"/>
    <x v="332"/>
    <x v="0"/>
    <x v="22"/>
    <x v="34"/>
    <x v="1"/>
    <x v="30"/>
    <x v="60"/>
    <x v="590"/>
    <x v="1126"/>
    <x v="31"/>
    <x v="1"/>
  </r>
  <r>
    <x v="1"/>
    <x v="1"/>
    <x v="333"/>
    <x v="0"/>
    <x v="22"/>
    <x v="34"/>
    <x v="5"/>
    <x v="18"/>
    <x v="129"/>
    <x v="891"/>
    <x v="990"/>
    <x v="16"/>
    <x v="2"/>
  </r>
  <r>
    <x v="1"/>
    <x v="1"/>
    <x v="333"/>
    <x v="0"/>
    <x v="22"/>
    <x v="34"/>
    <x v="5"/>
    <x v="17"/>
    <x v="30"/>
    <x v="111"/>
    <x v="116"/>
    <x v="26"/>
    <x v="1"/>
  </r>
  <r>
    <x v="1"/>
    <x v="1"/>
    <x v="334"/>
    <x v="0"/>
    <x v="22"/>
    <x v="34"/>
    <x v="4"/>
    <x v="18"/>
    <x v="105"/>
    <x v="712"/>
    <x v="954"/>
    <x v="21"/>
    <x v="2"/>
  </r>
  <r>
    <x v="1"/>
    <x v="1"/>
    <x v="334"/>
    <x v="0"/>
    <x v="22"/>
    <x v="34"/>
    <x v="4"/>
    <x v="17"/>
    <x v="21"/>
    <x v="70"/>
    <x v="91"/>
    <x v="32"/>
    <x v="1"/>
  </r>
  <r>
    <x v="1"/>
    <x v="1"/>
    <x v="335"/>
    <x v="0"/>
    <x v="22"/>
    <x v="34"/>
    <x v="0"/>
    <x v="28"/>
    <x v="105"/>
    <x v="1051"/>
    <x v="1249"/>
    <x v="16"/>
    <x v="2"/>
  </r>
  <r>
    <x v="1"/>
    <x v="1"/>
    <x v="335"/>
    <x v="0"/>
    <x v="22"/>
    <x v="34"/>
    <x v="0"/>
    <x v="25"/>
    <x v="24"/>
    <x v="134"/>
    <x v="179"/>
    <x v="30"/>
    <x v="1"/>
  </r>
  <r>
    <x v="1"/>
    <x v="1"/>
    <x v="336"/>
    <x v="0"/>
    <x v="22"/>
    <x v="34"/>
    <x v="3"/>
    <x v="33"/>
    <x v="174"/>
    <x v="1883"/>
    <x v="3656"/>
    <x v="31"/>
    <x v="2"/>
  </r>
  <r>
    <x v="1"/>
    <x v="1"/>
    <x v="336"/>
    <x v="0"/>
    <x v="22"/>
    <x v="34"/>
    <x v="3"/>
    <x v="32"/>
    <x v="41"/>
    <x v="399"/>
    <x v="1033"/>
    <x v="43"/>
    <x v="1"/>
  </r>
  <r>
    <x v="1"/>
    <x v="1"/>
    <x v="337"/>
    <x v="0"/>
    <x v="22"/>
    <x v="34"/>
    <x v="2"/>
    <x v="38"/>
    <x v="294"/>
    <x v="2772"/>
    <x v="4671"/>
    <x v="21"/>
    <x v="2"/>
  </r>
  <r>
    <x v="1"/>
    <x v="1"/>
    <x v="337"/>
    <x v="0"/>
    <x v="22"/>
    <x v="34"/>
    <x v="2"/>
    <x v="34"/>
    <x v="80"/>
    <x v="960"/>
    <x v="1981"/>
    <x v="33"/>
    <x v="1"/>
  </r>
  <r>
    <x v="1"/>
    <x v="1"/>
    <x v="338"/>
    <x v="0"/>
    <x v="22"/>
    <x v="34"/>
    <x v="1"/>
    <x v="28"/>
    <x v="174"/>
    <x v="1674"/>
    <x v="2219"/>
    <x v="16"/>
    <x v="2"/>
  </r>
  <r>
    <x v="1"/>
    <x v="1"/>
    <x v="338"/>
    <x v="0"/>
    <x v="22"/>
    <x v="34"/>
    <x v="1"/>
    <x v="27"/>
    <x v="47"/>
    <x v="381"/>
    <x v="618"/>
    <x v="29"/>
    <x v="1"/>
  </r>
  <r>
    <x v="1"/>
    <x v="1"/>
    <x v="339"/>
    <x v="0"/>
    <x v="22"/>
    <x v="34"/>
    <x v="5"/>
    <x v="28"/>
    <x v="82"/>
    <x v="821"/>
    <x v="892"/>
    <x v="16"/>
    <x v="2"/>
  </r>
  <r>
    <x v="1"/>
    <x v="1"/>
    <x v="339"/>
    <x v="0"/>
    <x v="22"/>
    <x v="34"/>
    <x v="5"/>
    <x v="25"/>
    <x v="15"/>
    <x v="79"/>
    <x v="85"/>
    <x v="28"/>
    <x v="1"/>
  </r>
  <r>
    <x v="1"/>
    <x v="1"/>
    <x v="340"/>
    <x v="0"/>
    <x v="22"/>
    <x v="34"/>
    <x v="4"/>
    <x v="28"/>
    <x v="62"/>
    <x v="565"/>
    <x v="717"/>
    <x v="21"/>
    <x v="2"/>
  </r>
  <r>
    <x v="1"/>
    <x v="1"/>
    <x v="340"/>
    <x v="0"/>
    <x v="22"/>
    <x v="34"/>
    <x v="4"/>
    <x v="25"/>
    <x v="11"/>
    <x v="55"/>
    <x v="74"/>
    <x v="32"/>
    <x v="1"/>
  </r>
  <r>
    <x v="1"/>
    <x v="1"/>
    <x v="341"/>
    <x v="0"/>
    <x v="22"/>
    <x v="34"/>
    <x v="0"/>
    <x v="38"/>
    <x v="62"/>
    <x v="784"/>
    <x v="835"/>
    <x v="16"/>
    <x v="2"/>
  </r>
  <r>
    <x v="1"/>
    <x v="1"/>
    <x v="341"/>
    <x v="0"/>
    <x v="22"/>
    <x v="34"/>
    <x v="0"/>
    <x v="34"/>
    <x v="9"/>
    <x v="75"/>
    <x v="77"/>
    <x v="28"/>
    <x v="1"/>
  </r>
  <r>
    <x v="1"/>
    <x v="1"/>
    <x v="342"/>
    <x v="0"/>
    <x v="22"/>
    <x v="34"/>
    <x v="3"/>
    <x v="43"/>
    <x v="174"/>
    <x v="2206"/>
    <x v="4188"/>
    <x v="31"/>
    <x v="2"/>
  </r>
  <r>
    <x v="1"/>
    <x v="1"/>
    <x v="342"/>
    <x v="0"/>
    <x v="22"/>
    <x v="34"/>
    <x v="3"/>
    <x v="42"/>
    <x v="49"/>
    <x v="655"/>
    <x v="1829"/>
    <x v="46"/>
    <x v="1"/>
  </r>
  <r>
    <x v="1"/>
    <x v="1"/>
    <x v="343"/>
    <x v="0"/>
    <x v="22"/>
    <x v="34"/>
    <x v="2"/>
    <x v="43"/>
    <x v="285"/>
    <x v="2793"/>
    <x v="4723"/>
    <x v="21"/>
    <x v="2"/>
  </r>
  <r>
    <x v="1"/>
    <x v="1"/>
    <x v="343"/>
    <x v="0"/>
    <x v="22"/>
    <x v="34"/>
    <x v="2"/>
    <x v="39"/>
    <x v="75"/>
    <x v="1003"/>
    <x v="2066"/>
    <x v="33"/>
    <x v="1"/>
  </r>
  <r>
    <x v="1"/>
    <x v="1"/>
    <x v="344"/>
    <x v="0"/>
    <x v="22"/>
    <x v="34"/>
    <x v="1"/>
    <x v="33"/>
    <x v="174"/>
    <x v="1883"/>
    <x v="2557"/>
    <x v="16"/>
    <x v="2"/>
  </r>
  <r>
    <x v="1"/>
    <x v="1"/>
    <x v="344"/>
    <x v="0"/>
    <x v="22"/>
    <x v="34"/>
    <x v="1"/>
    <x v="31"/>
    <x v="41"/>
    <x v="383"/>
    <x v="542"/>
    <x v="26"/>
    <x v="1"/>
  </r>
  <r>
    <x v="1"/>
    <x v="1"/>
    <x v="345"/>
    <x v="0"/>
    <x v="22"/>
    <x v="34"/>
    <x v="5"/>
    <x v="33"/>
    <x v="125"/>
    <x v="1394"/>
    <x v="1799"/>
    <x v="16"/>
    <x v="2"/>
  </r>
  <r>
    <x v="1"/>
    <x v="1"/>
    <x v="345"/>
    <x v="0"/>
    <x v="22"/>
    <x v="34"/>
    <x v="5"/>
    <x v="29"/>
    <x v="27"/>
    <x v="203"/>
    <x v="246"/>
    <x v="26"/>
    <x v="1"/>
  </r>
  <r>
    <x v="1"/>
    <x v="1"/>
    <x v="346"/>
    <x v="0"/>
    <x v="22"/>
    <x v="34"/>
    <x v="4"/>
    <x v="33"/>
    <x v="129"/>
    <x v="1441"/>
    <x v="2219"/>
    <x v="21"/>
    <x v="2"/>
  </r>
  <r>
    <x v="1"/>
    <x v="1"/>
    <x v="346"/>
    <x v="0"/>
    <x v="22"/>
    <x v="34"/>
    <x v="4"/>
    <x v="31"/>
    <x v="34"/>
    <x v="305"/>
    <x v="607"/>
    <x v="35"/>
    <x v="1"/>
  </r>
  <r>
    <x v="1"/>
    <x v="1"/>
    <x v="347"/>
    <x v="0"/>
    <x v="22"/>
    <x v="34"/>
    <x v="0"/>
    <x v="48"/>
    <x v="105"/>
    <x v="1646"/>
    <x v="2177"/>
    <x v="16"/>
    <x v="2"/>
  </r>
  <r>
    <x v="1"/>
    <x v="1"/>
    <x v="347"/>
    <x v="0"/>
    <x v="22"/>
    <x v="34"/>
    <x v="0"/>
    <x v="45"/>
    <x v="24"/>
    <x v="323"/>
    <x v="478"/>
    <x v="28"/>
    <x v="1"/>
  </r>
  <r>
    <x v="1"/>
    <x v="1"/>
    <x v="348"/>
    <x v="0"/>
    <x v="22"/>
    <x v="34"/>
    <x v="3"/>
    <x v="53"/>
    <x v="194"/>
    <x v="2594"/>
    <x v="4710"/>
    <x v="31"/>
    <x v="2"/>
  </r>
  <r>
    <x v="1"/>
    <x v="1"/>
    <x v="348"/>
    <x v="0"/>
    <x v="22"/>
    <x v="34"/>
    <x v="3"/>
    <x v="52"/>
    <x v="50"/>
    <x v="846"/>
    <x v="2295"/>
    <x v="46"/>
    <x v="1"/>
  </r>
  <r>
    <x v="5"/>
    <x v="0"/>
    <x v="349"/>
    <x v="4"/>
    <x v="4"/>
    <x v="48"/>
    <x v="4"/>
    <x v="53"/>
    <x v="319"/>
    <x v="2947"/>
    <x v="5216"/>
    <x v="16"/>
    <x v="2"/>
  </r>
  <r>
    <x v="1"/>
    <x v="1"/>
    <x v="349"/>
    <x v="0"/>
    <x v="22"/>
    <x v="34"/>
    <x v="2"/>
    <x v="48"/>
    <x v="309"/>
    <x v="2891"/>
    <x v="5118"/>
    <x v="21"/>
    <x v="2"/>
  </r>
  <r>
    <x v="5"/>
    <x v="0"/>
    <x v="349"/>
    <x v="4"/>
    <x v="4"/>
    <x v="48"/>
    <x v="4"/>
    <x v="51"/>
    <x v="151"/>
    <x v="2223"/>
    <x v="4107"/>
    <x v="29"/>
    <x v="1"/>
  </r>
  <r>
    <x v="1"/>
    <x v="1"/>
    <x v="349"/>
    <x v="0"/>
    <x v="22"/>
    <x v="34"/>
    <x v="2"/>
    <x v="43"/>
    <x v="104"/>
    <x v="1488"/>
    <x v="3242"/>
    <x v="36"/>
    <x v="1"/>
  </r>
  <r>
    <x v="5"/>
    <x v="0"/>
    <x v="349"/>
    <x v="4"/>
    <x v="4"/>
    <x v="48"/>
    <x v="4"/>
    <x v="41"/>
    <x v="178"/>
    <x v="2177"/>
    <x v="3263"/>
    <x v="18"/>
    <x v="2"/>
  </r>
  <r>
    <x v="5"/>
    <x v="0"/>
    <x v="350"/>
    <x v="4"/>
    <x v="4"/>
    <x v="48"/>
    <x v="0"/>
    <x v="58"/>
    <x v="311"/>
    <x v="2929"/>
    <x v="5373"/>
    <x v="36"/>
    <x v="2"/>
  </r>
  <r>
    <x v="1"/>
    <x v="1"/>
    <x v="350"/>
    <x v="0"/>
    <x v="22"/>
    <x v="34"/>
    <x v="1"/>
    <x v="38"/>
    <x v="231"/>
    <x v="2506"/>
    <x v="3730"/>
    <x v="16"/>
    <x v="2"/>
  </r>
  <r>
    <x v="5"/>
    <x v="0"/>
    <x v="350"/>
    <x v="4"/>
    <x v="4"/>
    <x v="48"/>
    <x v="0"/>
    <x v="55"/>
    <x v="125"/>
    <x v="2062"/>
    <x v="4611"/>
    <x v="49"/>
    <x v="1"/>
  </r>
  <r>
    <x v="1"/>
    <x v="1"/>
    <x v="350"/>
    <x v="0"/>
    <x v="22"/>
    <x v="34"/>
    <x v="1"/>
    <x v="35"/>
    <x v="63"/>
    <x v="745"/>
    <x v="1438"/>
    <x v="31"/>
    <x v="1"/>
  </r>
  <r>
    <x v="5"/>
    <x v="0"/>
    <x v="350"/>
    <x v="4"/>
    <x v="4"/>
    <x v="48"/>
    <x v="0"/>
    <x v="44"/>
    <x v="148"/>
    <x v="2007"/>
    <x v="4263"/>
    <x v="40"/>
    <x v="2"/>
  </r>
  <r>
    <x v="5"/>
    <x v="0"/>
    <x v="351"/>
    <x v="4"/>
    <x v="4"/>
    <x v="48"/>
    <x v="3"/>
    <x v="53"/>
    <x v="327"/>
    <x v="2974"/>
    <x v="4768"/>
    <x v="2"/>
    <x v="2"/>
  </r>
  <r>
    <x v="1"/>
    <x v="1"/>
    <x v="351"/>
    <x v="0"/>
    <x v="22"/>
    <x v="34"/>
    <x v="5"/>
    <x v="38"/>
    <x v="194"/>
    <x v="2227"/>
    <x v="3173"/>
    <x v="16"/>
    <x v="2"/>
  </r>
  <r>
    <x v="5"/>
    <x v="0"/>
    <x v="351"/>
    <x v="4"/>
    <x v="4"/>
    <x v="48"/>
    <x v="3"/>
    <x v="47"/>
    <x v="183"/>
    <x v="2394"/>
    <x v="3199"/>
    <x v="13"/>
    <x v="1"/>
  </r>
  <r>
    <x v="1"/>
    <x v="1"/>
    <x v="351"/>
    <x v="0"/>
    <x v="22"/>
    <x v="34"/>
    <x v="5"/>
    <x v="37"/>
    <x v="45"/>
    <x v="520"/>
    <x v="832"/>
    <x v="27"/>
    <x v="1"/>
  </r>
  <r>
    <x v="5"/>
    <x v="0"/>
    <x v="351"/>
    <x v="4"/>
    <x v="4"/>
    <x v="48"/>
    <x v="3"/>
    <x v="34"/>
    <x v="208"/>
    <x v="2214"/>
    <x v="2110"/>
    <x v="6"/>
    <x v="2"/>
  </r>
  <r>
    <x v="5"/>
    <x v="0"/>
    <x v="352"/>
    <x v="4"/>
    <x v="4"/>
    <x v="48"/>
    <x v="2"/>
    <x v="53"/>
    <x v="340"/>
    <x v="3017"/>
    <x v="5417"/>
    <x v="21"/>
    <x v="2"/>
  </r>
  <r>
    <x v="1"/>
    <x v="1"/>
    <x v="352"/>
    <x v="0"/>
    <x v="22"/>
    <x v="34"/>
    <x v="4"/>
    <x v="38"/>
    <x v="152"/>
    <x v="1857"/>
    <x v="2898"/>
    <x v="21"/>
    <x v="2"/>
  </r>
  <r>
    <x v="5"/>
    <x v="0"/>
    <x v="352"/>
    <x v="4"/>
    <x v="4"/>
    <x v="48"/>
    <x v="2"/>
    <x v="49"/>
    <x v="195"/>
    <x v="2536"/>
    <x v="4689"/>
    <x v="33"/>
    <x v="1"/>
  </r>
  <r>
    <x v="1"/>
    <x v="1"/>
    <x v="352"/>
    <x v="0"/>
    <x v="22"/>
    <x v="34"/>
    <x v="4"/>
    <x v="37"/>
    <x v="38"/>
    <x v="435"/>
    <x v="903"/>
    <x v="35"/>
    <x v="1"/>
  </r>
  <r>
    <x v="5"/>
    <x v="0"/>
    <x v="352"/>
    <x v="4"/>
    <x v="4"/>
    <x v="48"/>
    <x v="2"/>
    <x v="33"/>
    <x v="228"/>
    <x v="2325"/>
    <x v="3983"/>
    <x v="24"/>
    <x v="2"/>
  </r>
  <r>
    <x v="5"/>
    <x v="0"/>
    <x v="353"/>
    <x v="4"/>
    <x v="4"/>
    <x v="48"/>
    <x v="1"/>
    <x v="58"/>
    <x v="325"/>
    <x v="2984"/>
    <x v="5097"/>
    <x v="6"/>
    <x v="2"/>
  </r>
  <r>
    <x v="1"/>
    <x v="1"/>
    <x v="353"/>
    <x v="0"/>
    <x v="22"/>
    <x v="34"/>
    <x v="0"/>
    <x v="48"/>
    <x v="152"/>
    <x v="2158"/>
    <x v="3044"/>
    <x v="16"/>
    <x v="2"/>
  </r>
  <r>
    <x v="5"/>
    <x v="0"/>
    <x v="353"/>
    <x v="4"/>
    <x v="4"/>
    <x v="48"/>
    <x v="1"/>
    <x v="55"/>
    <x v="177"/>
    <x v="2521"/>
    <x v="3777"/>
    <x v="16"/>
    <x v="1"/>
  </r>
  <r>
    <x v="1"/>
    <x v="1"/>
    <x v="353"/>
    <x v="0"/>
    <x v="22"/>
    <x v="34"/>
    <x v="0"/>
    <x v="47"/>
    <x v="33"/>
    <x v="492"/>
    <x v="788"/>
    <x v="27"/>
    <x v="1"/>
  </r>
  <r>
    <x v="5"/>
    <x v="0"/>
    <x v="353"/>
    <x v="4"/>
    <x v="4"/>
    <x v="48"/>
    <x v="1"/>
    <x v="44"/>
    <x v="186"/>
    <x v="2354"/>
    <x v="2896"/>
    <x v="11"/>
    <x v="2"/>
  </r>
  <r>
    <x v="5"/>
    <x v="0"/>
    <x v="354"/>
    <x v="4"/>
    <x v="4"/>
    <x v="48"/>
    <x v="5"/>
    <x v="58"/>
    <x v="329"/>
    <x v="2996"/>
    <x v="5378"/>
    <x v="21"/>
    <x v="2"/>
  </r>
  <r>
    <x v="1"/>
    <x v="1"/>
    <x v="354"/>
    <x v="0"/>
    <x v="22"/>
    <x v="34"/>
    <x v="3"/>
    <x v="53"/>
    <x v="231"/>
    <x v="2757"/>
    <x v="4952"/>
    <x v="31"/>
    <x v="2"/>
  </r>
  <r>
    <x v="5"/>
    <x v="0"/>
    <x v="354"/>
    <x v="4"/>
    <x v="4"/>
    <x v="48"/>
    <x v="5"/>
    <x v="57"/>
    <x v="183"/>
    <x v="2592"/>
    <x v="4847"/>
    <x v="36"/>
    <x v="1"/>
  </r>
  <r>
    <x v="1"/>
    <x v="1"/>
    <x v="354"/>
    <x v="0"/>
    <x v="22"/>
    <x v="34"/>
    <x v="3"/>
    <x v="47"/>
    <x v="63"/>
    <x v="992"/>
    <x v="2524"/>
    <x v="43"/>
    <x v="1"/>
  </r>
  <r>
    <x v="5"/>
    <x v="0"/>
    <x v="354"/>
    <x v="4"/>
    <x v="4"/>
    <x v="48"/>
    <x v="5"/>
    <x v="39"/>
    <x v="214"/>
    <x v="2433"/>
    <x v="4216"/>
    <x v="25"/>
    <x v="2"/>
  </r>
  <r>
    <x v="5"/>
    <x v="0"/>
    <x v="355"/>
    <x v="4"/>
    <x v="4"/>
    <x v="48"/>
    <x v="4"/>
    <x v="53"/>
    <x v="321"/>
    <x v="2955"/>
    <x v="5236"/>
    <x v="16"/>
    <x v="2"/>
  </r>
  <r>
    <x v="2"/>
    <x v="2"/>
    <x v="355"/>
    <x v="0"/>
    <x v="22"/>
    <x v="34"/>
    <x v="2"/>
    <x v="28"/>
    <x v="309"/>
    <x v="2763"/>
    <x v="4959"/>
    <x v="31"/>
    <x v="2"/>
  </r>
  <r>
    <x v="5"/>
    <x v="0"/>
    <x v="355"/>
    <x v="4"/>
    <x v="4"/>
    <x v="48"/>
    <x v="4"/>
    <x v="47"/>
    <x v="164"/>
    <x v="2232"/>
    <x v="4010"/>
    <x v="27"/>
    <x v="1"/>
  </r>
  <r>
    <x v="2"/>
    <x v="2"/>
    <x v="355"/>
    <x v="0"/>
    <x v="22"/>
    <x v="34"/>
    <x v="2"/>
    <x v="25"/>
    <x v="100"/>
    <x v="899"/>
    <x v="2356"/>
    <x v="44"/>
    <x v="1"/>
  </r>
  <r>
    <x v="5"/>
    <x v="0"/>
    <x v="355"/>
    <x v="4"/>
    <x v="4"/>
    <x v="48"/>
    <x v="4"/>
    <x v="41"/>
    <x v="164"/>
    <x v="2067"/>
    <x v="3210"/>
    <x v="20"/>
    <x v="2"/>
  </r>
  <r>
    <x v="5"/>
    <x v="0"/>
    <x v="356"/>
    <x v="4"/>
    <x v="4"/>
    <x v="48"/>
    <x v="0"/>
    <x v="58"/>
    <x v="313"/>
    <x v="2937"/>
    <x v="5392"/>
    <x v="36"/>
    <x v="2"/>
  </r>
  <r>
    <x v="2"/>
    <x v="2"/>
    <x v="356"/>
    <x v="0"/>
    <x v="22"/>
    <x v="34"/>
    <x v="1"/>
    <x v="38"/>
    <x v="309"/>
    <x v="2855"/>
    <x v="4788"/>
    <x v="16"/>
    <x v="2"/>
  </r>
  <r>
    <x v="5"/>
    <x v="0"/>
    <x v="356"/>
    <x v="4"/>
    <x v="4"/>
    <x v="48"/>
    <x v="0"/>
    <x v="52"/>
    <x v="131"/>
    <x v="2060"/>
    <x v="4655"/>
    <x v="51"/>
    <x v="1"/>
  </r>
  <r>
    <x v="2"/>
    <x v="2"/>
    <x v="356"/>
    <x v="0"/>
    <x v="22"/>
    <x v="34"/>
    <x v="1"/>
    <x v="36"/>
    <x v="108"/>
    <x v="1323"/>
    <x v="2467"/>
    <x v="28"/>
    <x v="1"/>
  </r>
  <r>
    <x v="5"/>
    <x v="0"/>
    <x v="356"/>
    <x v="4"/>
    <x v="4"/>
    <x v="48"/>
    <x v="0"/>
    <x v="40"/>
    <x v="137"/>
    <x v="1763"/>
    <x v="4005"/>
    <x v="42"/>
    <x v="2"/>
  </r>
  <r>
    <x v="5"/>
    <x v="0"/>
    <x v="357"/>
    <x v="4"/>
    <x v="4"/>
    <x v="48"/>
    <x v="3"/>
    <x v="73"/>
    <x v="327"/>
    <x v="3027"/>
    <x v="5070"/>
    <x v="2"/>
    <x v="2"/>
  </r>
  <r>
    <x v="2"/>
    <x v="2"/>
    <x v="357"/>
    <x v="0"/>
    <x v="22"/>
    <x v="34"/>
    <x v="5"/>
    <x v="38"/>
    <x v="309"/>
    <x v="2855"/>
    <x v="5156"/>
    <x v="31"/>
    <x v="2"/>
  </r>
  <r>
    <x v="5"/>
    <x v="0"/>
    <x v="357"/>
    <x v="4"/>
    <x v="4"/>
    <x v="48"/>
    <x v="3"/>
    <x v="65"/>
    <x v="177"/>
    <x v="2672"/>
    <x v="3884"/>
    <x v="13"/>
    <x v="1"/>
  </r>
  <r>
    <x v="2"/>
    <x v="2"/>
    <x v="357"/>
    <x v="0"/>
    <x v="22"/>
    <x v="34"/>
    <x v="5"/>
    <x v="34"/>
    <x v="100"/>
    <x v="1177"/>
    <x v="3036"/>
    <x v="45"/>
    <x v="1"/>
  </r>
  <r>
    <x v="5"/>
    <x v="0"/>
    <x v="357"/>
    <x v="4"/>
    <x v="4"/>
    <x v="48"/>
    <x v="3"/>
    <x v="55"/>
    <x v="208"/>
    <x v="2696"/>
    <x v="3041"/>
    <x v="5"/>
    <x v="2"/>
  </r>
  <r>
    <x v="5"/>
    <x v="0"/>
    <x v="358"/>
    <x v="4"/>
    <x v="4"/>
    <x v="48"/>
    <x v="2"/>
    <x v="53"/>
    <x v="341"/>
    <x v="3020"/>
    <x v="5468"/>
    <x v="26"/>
    <x v="2"/>
  </r>
  <r>
    <x v="2"/>
    <x v="2"/>
    <x v="358"/>
    <x v="0"/>
    <x v="22"/>
    <x v="34"/>
    <x v="4"/>
    <x v="38"/>
    <x v="273"/>
    <x v="2673"/>
    <x v="4663"/>
    <x v="26"/>
    <x v="2"/>
  </r>
  <r>
    <x v="5"/>
    <x v="0"/>
    <x v="358"/>
    <x v="4"/>
    <x v="4"/>
    <x v="48"/>
    <x v="2"/>
    <x v="49"/>
    <x v="213"/>
    <x v="2648"/>
    <x v="4911"/>
    <x v="36"/>
    <x v="1"/>
  </r>
  <r>
    <x v="2"/>
    <x v="2"/>
    <x v="358"/>
    <x v="0"/>
    <x v="22"/>
    <x v="34"/>
    <x v="4"/>
    <x v="37"/>
    <x v="80"/>
    <x v="1032"/>
    <x v="2395"/>
    <x v="38"/>
    <x v="1"/>
  </r>
  <r>
    <x v="5"/>
    <x v="0"/>
    <x v="358"/>
    <x v="4"/>
    <x v="4"/>
    <x v="48"/>
    <x v="2"/>
    <x v="37"/>
    <x v="227"/>
    <x v="2451"/>
    <x v="4468"/>
    <x v="30"/>
    <x v="2"/>
  </r>
  <r>
    <x v="5"/>
    <x v="0"/>
    <x v="359"/>
    <x v="4"/>
    <x v="4"/>
    <x v="48"/>
    <x v="1"/>
    <x v="58"/>
    <x v="331"/>
    <x v="3003"/>
    <x v="5272"/>
    <x v="11"/>
    <x v="2"/>
  </r>
  <r>
    <x v="2"/>
    <x v="2"/>
    <x v="359"/>
    <x v="0"/>
    <x v="25"/>
    <x v="5"/>
    <x v="0"/>
    <x v="43"/>
    <x v="231"/>
    <x v="2615"/>
    <x v="5054"/>
    <x v="46"/>
    <x v="2"/>
  </r>
  <r>
    <x v="5"/>
    <x v="0"/>
    <x v="359"/>
    <x v="4"/>
    <x v="4"/>
    <x v="48"/>
    <x v="1"/>
    <x v="57"/>
    <x v="194"/>
    <x v="2659"/>
    <x v="4452"/>
    <x v="22"/>
    <x v="1"/>
  </r>
  <r>
    <x v="2"/>
    <x v="2"/>
    <x v="359"/>
    <x v="0"/>
    <x v="25"/>
    <x v="5"/>
    <x v="0"/>
    <x v="40"/>
    <x v="63"/>
    <x v="852"/>
    <x v="2864"/>
    <x v="61"/>
    <x v="1"/>
  </r>
  <r>
    <x v="5"/>
    <x v="0"/>
    <x v="359"/>
    <x v="4"/>
    <x v="4"/>
    <x v="48"/>
    <x v="1"/>
    <x v="44"/>
    <x v="199"/>
    <x v="2452"/>
    <x v="3332"/>
    <x v="13"/>
    <x v="2"/>
  </r>
  <r>
    <x v="5"/>
    <x v="0"/>
    <x v="360"/>
    <x v="4"/>
    <x v="4"/>
    <x v="48"/>
    <x v="5"/>
    <x v="58"/>
    <x v="331"/>
    <x v="3003"/>
    <x v="5435"/>
    <x v="26"/>
    <x v="2"/>
  </r>
  <r>
    <x v="2"/>
    <x v="2"/>
    <x v="360"/>
    <x v="0"/>
    <x v="25"/>
    <x v="5"/>
    <x v="3"/>
    <x v="38"/>
    <x v="309"/>
    <x v="2855"/>
    <x v="4515"/>
    <x v="11"/>
    <x v="2"/>
  </r>
  <r>
    <x v="5"/>
    <x v="0"/>
    <x v="360"/>
    <x v="4"/>
    <x v="4"/>
    <x v="48"/>
    <x v="5"/>
    <x v="53"/>
    <x v="188"/>
    <x v="2569"/>
    <x v="4840"/>
    <x v="37"/>
    <x v="1"/>
  </r>
  <r>
    <x v="2"/>
    <x v="2"/>
    <x v="360"/>
    <x v="0"/>
    <x v="25"/>
    <x v="5"/>
    <x v="3"/>
    <x v="36"/>
    <x v="118"/>
    <x v="1423"/>
    <x v="2470"/>
    <x v="25"/>
    <x v="1"/>
  </r>
  <r>
    <x v="5"/>
    <x v="0"/>
    <x v="360"/>
    <x v="4"/>
    <x v="4"/>
    <x v="48"/>
    <x v="5"/>
    <x v="39"/>
    <x v="194"/>
    <x v="2259"/>
    <x v="4214"/>
    <x v="30"/>
    <x v="2"/>
  </r>
  <r>
    <x v="5"/>
    <x v="0"/>
    <x v="361"/>
    <x v="4"/>
    <x v="4"/>
    <x v="48"/>
    <x v="4"/>
    <x v="53"/>
    <x v="323"/>
    <x v="2961"/>
    <x v="5311"/>
    <x v="21"/>
    <x v="2"/>
  </r>
  <r>
    <x v="2"/>
    <x v="2"/>
    <x v="361"/>
    <x v="0"/>
    <x v="25"/>
    <x v="5"/>
    <x v="2"/>
    <x v="28"/>
    <x v="313"/>
    <x v="2811"/>
    <x v="5057"/>
    <x v="31"/>
    <x v="2"/>
  </r>
  <r>
    <x v="5"/>
    <x v="1"/>
    <x v="361"/>
    <x v="0"/>
    <x v="14"/>
    <x v="18"/>
    <x v="2"/>
    <x v="23"/>
    <x v="307"/>
    <x v="2594"/>
    <x v="3950"/>
    <x v="16"/>
    <x v="0"/>
  </r>
  <r>
    <x v="5"/>
    <x v="1"/>
    <x v="361"/>
    <x v="0"/>
    <x v="14"/>
    <x v="18"/>
    <x v="1"/>
    <x v="23"/>
    <x v="212"/>
    <x v="1779"/>
    <x v="2781"/>
    <x v="21"/>
    <x v="0"/>
  </r>
  <r>
    <x v="5"/>
    <x v="1"/>
    <x v="361"/>
    <x v="0"/>
    <x v="14"/>
    <x v="18"/>
    <x v="5"/>
    <x v="13"/>
    <x v="212"/>
    <x v="1208"/>
    <x v="1496"/>
    <x v="16"/>
    <x v="0"/>
  </r>
  <r>
    <x v="5"/>
    <x v="1"/>
    <x v="361"/>
    <x v="0"/>
    <x v="14"/>
    <x v="18"/>
    <x v="4"/>
    <x v="18"/>
    <x v="82"/>
    <x v="530"/>
    <x v="491"/>
    <x v="16"/>
    <x v="0"/>
  </r>
  <r>
    <x v="5"/>
    <x v="1"/>
    <x v="361"/>
    <x v="0"/>
    <x v="14"/>
    <x v="18"/>
    <x v="0"/>
    <x v="33"/>
    <x v="129"/>
    <x v="1441"/>
    <x v="3144"/>
    <x v="36"/>
    <x v="0"/>
  </r>
  <r>
    <x v="5"/>
    <x v="1"/>
    <x v="361"/>
    <x v="0"/>
    <x v="14"/>
    <x v="18"/>
    <x v="3"/>
    <x v="23"/>
    <x v="212"/>
    <x v="1779"/>
    <x v="3144"/>
    <x v="26"/>
    <x v="0"/>
  </r>
  <r>
    <x v="5"/>
    <x v="0"/>
    <x v="361"/>
    <x v="4"/>
    <x v="4"/>
    <x v="48"/>
    <x v="4"/>
    <x v="49"/>
    <x v="159"/>
    <x v="2235"/>
    <x v="4224"/>
    <x v="31"/>
    <x v="1"/>
  </r>
  <r>
    <x v="2"/>
    <x v="2"/>
    <x v="361"/>
    <x v="0"/>
    <x v="25"/>
    <x v="5"/>
    <x v="2"/>
    <x v="27"/>
    <x v="137"/>
    <x v="1295"/>
    <x v="3200"/>
    <x v="43"/>
    <x v="1"/>
  </r>
  <r>
    <x v="5"/>
    <x v="1"/>
    <x v="361"/>
    <x v="0"/>
    <x v="14"/>
    <x v="18"/>
    <x v="2"/>
    <x v="21"/>
    <x v="106"/>
    <x v="826"/>
    <x v="1610"/>
    <x v="31"/>
    <x v="1"/>
  </r>
  <r>
    <x v="5"/>
    <x v="1"/>
    <x v="361"/>
    <x v="0"/>
    <x v="14"/>
    <x v="18"/>
    <x v="1"/>
    <x v="22"/>
    <x v="58"/>
    <x v="400"/>
    <x v="734"/>
    <x v="32"/>
    <x v="1"/>
  </r>
  <r>
    <x v="5"/>
    <x v="1"/>
    <x v="361"/>
    <x v="0"/>
    <x v="14"/>
    <x v="18"/>
    <x v="5"/>
    <x v="11"/>
    <x v="54"/>
    <x v="156"/>
    <x v="181"/>
    <x v="27"/>
    <x v="1"/>
  </r>
  <r>
    <x v="5"/>
    <x v="1"/>
    <x v="361"/>
    <x v="0"/>
    <x v="14"/>
    <x v="18"/>
    <x v="4"/>
    <x v="16"/>
    <x v="19"/>
    <x v="54"/>
    <x v="67"/>
    <x v="31"/>
    <x v="1"/>
  </r>
  <r>
    <x v="5"/>
    <x v="1"/>
    <x v="361"/>
    <x v="0"/>
    <x v="14"/>
    <x v="18"/>
    <x v="0"/>
    <x v="31"/>
    <x v="34"/>
    <x v="305"/>
    <x v="907"/>
    <x v="48"/>
    <x v="1"/>
  </r>
  <r>
    <x v="5"/>
    <x v="1"/>
    <x v="361"/>
    <x v="0"/>
    <x v="14"/>
    <x v="18"/>
    <x v="3"/>
    <x v="21"/>
    <x v="60"/>
    <x v="403"/>
    <x v="988"/>
    <x v="41"/>
    <x v="1"/>
  </r>
  <r>
    <x v="5"/>
    <x v="0"/>
    <x v="361"/>
    <x v="4"/>
    <x v="4"/>
    <x v="48"/>
    <x v="4"/>
    <x v="35"/>
    <x v="195"/>
    <x v="2150"/>
    <x v="3928"/>
    <x v="28"/>
    <x v="2"/>
  </r>
  <r>
    <x v="5"/>
    <x v="0"/>
    <x v="362"/>
    <x v="4"/>
    <x v="4"/>
    <x v="48"/>
    <x v="0"/>
    <x v="58"/>
    <x v="315"/>
    <x v="2945"/>
    <x v="5439"/>
    <x v="41"/>
    <x v="2"/>
  </r>
  <r>
    <x v="2"/>
    <x v="2"/>
    <x v="362"/>
    <x v="0"/>
    <x v="25"/>
    <x v="5"/>
    <x v="1"/>
    <x v="38"/>
    <x v="304"/>
    <x v="2827"/>
    <x v="4624"/>
    <x v="16"/>
    <x v="2"/>
  </r>
  <r>
    <x v="5"/>
    <x v="0"/>
    <x v="362"/>
    <x v="4"/>
    <x v="4"/>
    <x v="48"/>
    <x v="0"/>
    <x v="53"/>
    <x v="133"/>
    <x v="2097"/>
    <x v="4718"/>
    <x v="52"/>
    <x v="1"/>
  </r>
  <r>
    <x v="2"/>
    <x v="2"/>
    <x v="362"/>
    <x v="0"/>
    <x v="25"/>
    <x v="5"/>
    <x v="1"/>
    <x v="35"/>
    <x v="103"/>
    <x v="1245"/>
    <x v="2481"/>
    <x v="31"/>
    <x v="1"/>
  </r>
  <r>
    <x v="5"/>
    <x v="0"/>
    <x v="362"/>
    <x v="4"/>
    <x v="4"/>
    <x v="48"/>
    <x v="0"/>
    <x v="42"/>
    <x v="159"/>
    <x v="2051"/>
    <x v="4411"/>
    <x v="43"/>
    <x v="2"/>
  </r>
  <r>
    <x v="5"/>
    <x v="0"/>
    <x v="363"/>
    <x v="4"/>
    <x v="4"/>
    <x v="48"/>
    <x v="3"/>
    <x v="73"/>
    <x v="329"/>
    <x v="3034"/>
    <x v="5250"/>
    <x v="6"/>
    <x v="2"/>
  </r>
  <r>
    <x v="2"/>
    <x v="2"/>
    <x v="363"/>
    <x v="0"/>
    <x v="25"/>
    <x v="5"/>
    <x v="5"/>
    <x v="38"/>
    <x v="307"/>
    <x v="2848"/>
    <x v="5116"/>
    <x v="31"/>
    <x v="2"/>
  </r>
  <r>
    <x v="1"/>
    <x v="3"/>
    <x v="363"/>
    <x v="2"/>
    <x v="17"/>
    <x v="35"/>
    <x v="2"/>
    <x v="13"/>
    <x v="325"/>
    <x v="2594"/>
    <x v="3950"/>
    <x v="16"/>
    <x v="1"/>
  </r>
  <r>
    <x v="1"/>
    <x v="3"/>
    <x v="363"/>
    <x v="2"/>
    <x v="17"/>
    <x v="35"/>
    <x v="1"/>
    <x v="23"/>
    <x v="325"/>
    <x v="2848"/>
    <x v="4710"/>
    <x v="16"/>
    <x v="1"/>
  </r>
  <r>
    <x v="1"/>
    <x v="3"/>
    <x v="363"/>
    <x v="2"/>
    <x v="17"/>
    <x v="35"/>
    <x v="5"/>
    <x v="23"/>
    <x v="309"/>
    <x v="2652"/>
    <x v="4063"/>
    <x v="16"/>
    <x v="1"/>
  </r>
  <r>
    <x v="1"/>
    <x v="3"/>
    <x v="363"/>
    <x v="2"/>
    <x v="17"/>
    <x v="35"/>
    <x v="4"/>
    <x v="28"/>
    <x v="309"/>
    <x v="2763"/>
    <x v="4835"/>
    <x v="26"/>
    <x v="1"/>
  </r>
  <r>
    <x v="1"/>
    <x v="3"/>
    <x v="363"/>
    <x v="2"/>
    <x v="17"/>
    <x v="35"/>
    <x v="0"/>
    <x v="33"/>
    <x v="273"/>
    <x v="2560"/>
    <x v="3367"/>
    <x v="11"/>
    <x v="1"/>
  </r>
  <r>
    <x v="5"/>
    <x v="3"/>
    <x v="363"/>
    <x v="2"/>
    <x v="17"/>
    <x v="35"/>
    <x v="3"/>
    <x v="28"/>
    <x v="309"/>
    <x v="2763"/>
    <x v="4959"/>
    <x v="31"/>
    <x v="1"/>
  </r>
  <r>
    <x v="5"/>
    <x v="0"/>
    <x v="363"/>
    <x v="4"/>
    <x v="4"/>
    <x v="48"/>
    <x v="3"/>
    <x v="65"/>
    <x v="165"/>
    <x v="2605"/>
    <x v="4182"/>
    <x v="19"/>
    <x v="1"/>
  </r>
  <r>
    <x v="2"/>
    <x v="2"/>
    <x v="363"/>
    <x v="0"/>
    <x v="25"/>
    <x v="5"/>
    <x v="5"/>
    <x v="36"/>
    <x v="102"/>
    <x v="1265"/>
    <x v="3134"/>
    <x v="43"/>
    <x v="1"/>
  </r>
  <r>
    <x v="1"/>
    <x v="3"/>
    <x v="363"/>
    <x v="2"/>
    <x v="17"/>
    <x v="35"/>
    <x v="2"/>
    <x v="12"/>
    <x v="159"/>
    <x v="806"/>
    <x v="1474"/>
    <x v="29"/>
    <x v="1"/>
  </r>
  <r>
    <x v="1"/>
    <x v="3"/>
    <x v="363"/>
    <x v="2"/>
    <x v="17"/>
    <x v="35"/>
    <x v="1"/>
    <x v="21"/>
    <x v="172"/>
    <x v="1320"/>
    <x v="2619"/>
    <x v="31"/>
    <x v="1"/>
  </r>
  <r>
    <x v="1"/>
    <x v="3"/>
    <x v="363"/>
    <x v="2"/>
    <x v="17"/>
    <x v="35"/>
    <x v="5"/>
    <x v="21"/>
    <x v="100"/>
    <x v="774"/>
    <x v="1277"/>
    <x v="26"/>
    <x v="1"/>
  </r>
  <r>
    <x v="1"/>
    <x v="3"/>
    <x v="363"/>
    <x v="2"/>
    <x v="17"/>
    <x v="35"/>
    <x v="4"/>
    <x v="26"/>
    <x v="113"/>
    <x v="1053"/>
    <x v="2483"/>
    <x v="39"/>
    <x v="1"/>
  </r>
  <r>
    <x v="1"/>
    <x v="3"/>
    <x v="363"/>
    <x v="2"/>
    <x v="17"/>
    <x v="35"/>
    <x v="0"/>
    <x v="29"/>
    <x v="70"/>
    <x v="695"/>
    <x v="998"/>
    <x v="23"/>
    <x v="1"/>
  </r>
  <r>
    <x v="5"/>
    <x v="3"/>
    <x v="363"/>
    <x v="2"/>
    <x v="17"/>
    <x v="35"/>
    <x v="3"/>
    <x v="27"/>
    <x v="123"/>
    <x v="1172"/>
    <x v="3075"/>
    <x v="46"/>
    <x v="1"/>
  </r>
  <r>
    <x v="5"/>
    <x v="0"/>
    <x v="363"/>
    <x v="4"/>
    <x v="4"/>
    <x v="48"/>
    <x v="3"/>
    <x v="51"/>
    <x v="194"/>
    <x v="2565"/>
    <x v="3147"/>
    <x v="9"/>
    <x v="2"/>
  </r>
  <r>
    <x v="1"/>
    <x v="3"/>
    <x v="363"/>
    <x v="2"/>
    <x v="17"/>
    <x v="35"/>
    <x v="2"/>
    <x v="7"/>
    <x v="192"/>
    <x v="710"/>
    <x v="909"/>
    <x v="20"/>
    <x v="2"/>
  </r>
  <r>
    <x v="1"/>
    <x v="3"/>
    <x v="363"/>
    <x v="2"/>
    <x v="17"/>
    <x v="35"/>
    <x v="1"/>
    <x v="13"/>
    <x v="182"/>
    <x v="999"/>
    <x v="1503"/>
    <x v="22"/>
    <x v="2"/>
  </r>
  <r>
    <x v="1"/>
    <x v="3"/>
    <x v="363"/>
    <x v="2"/>
    <x v="17"/>
    <x v="35"/>
    <x v="5"/>
    <x v="14"/>
    <x v="140"/>
    <x v="791"/>
    <x v="1193"/>
    <x v="23"/>
    <x v="2"/>
  </r>
  <r>
    <x v="1"/>
    <x v="3"/>
    <x v="363"/>
    <x v="2"/>
    <x v="17"/>
    <x v="35"/>
    <x v="4"/>
    <x v="19"/>
    <x v="144"/>
    <x v="1033"/>
    <x v="1891"/>
    <x v="28"/>
    <x v="2"/>
  </r>
  <r>
    <x v="1"/>
    <x v="3"/>
    <x v="363"/>
    <x v="2"/>
    <x v="17"/>
    <x v="35"/>
    <x v="0"/>
    <x v="21"/>
    <x v="92"/>
    <x v="708"/>
    <x v="651"/>
    <x v="14"/>
    <x v="2"/>
  </r>
  <r>
    <x v="5"/>
    <x v="3"/>
    <x v="363"/>
    <x v="2"/>
    <x v="17"/>
    <x v="35"/>
    <x v="3"/>
    <x v="16"/>
    <x v="127"/>
    <x v="786"/>
    <x v="1734"/>
    <x v="36"/>
    <x v="2"/>
  </r>
  <r>
    <x v="5"/>
    <x v="0"/>
    <x v="364"/>
    <x v="4"/>
    <x v="4"/>
    <x v="48"/>
    <x v="2"/>
    <x v="53"/>
    <x v="346"/>
    <x v="3036"/>
    <x v="5490"/>
    <x v="26"/>
    <x v="2"/>
  </r>
  <r>
    <x v="2"/>
    <x v="2"/>
    <x v="364"/>
    <x v="0"/>
    <x v="25"/>
    <x v="5"/>
    <x v="4"/>
    <x v="38"/>
    <x v="254"/>
    <x v="2594"/>
    <x v="4535"/>
    <x v="26"/>
    <x v="2"/>
  </r>
  <r>
    <x v="3"/>
    <x v="1"/>
    <x v="364"/>
    <x v="3"/>
    <x v="39"/>
    <x v="10"/>
    <x v="2"/>
    <x v="28"/>
    <x v="343"/>
    <x v="2928"/>
    <x v="5294"/>
    <x v="26"/>
    <x v="1"/>
  </r>
  <r>
    <x v="3"/>
    <x v="1"/>
    <x v="364"/>
    <x v="3"/>
    <x v="39"/>
    <x v="10"/>
    <x v="1"/>
    <x v="28"/>
    <x v="329"/>
    <x v="2887"/>
    <x v="5103"/>
    <x v="21"/>
    <x v="1"/>
  </r>
  <r>
    <x v="3"/>
    <x v="1"/>
    <x v="364"/>
    <x v="3"/>
    <x v="39"/>
    <x v="10"/>
    <x v="5"/>
    <x v="18"/>
    <x v="329"/>
    <x v="2806"/>
    <x v="4937"/>
    <x v="26"/>
    <x v="1"/>
  </r>
  <r>
    <x v="3"/>
    <x v="1"/>
    <x v="364"/>
    <x v="3"/>
    <x v="39"/>
    <x v="10"/>
    <x v="4"/>
    <x v="23"/>
    <x v="317"/>
    <x v="2783"/>
    <x v="4881"/>
    <x v="26"/>
    <x v="1"/>
  </r>
  <r>
    <x v="3"/>
    <x v="1"/>
    <x v="364"/>
    <x v="3"/>
    <x v="39"/>
    <x v="10"/>
    <x v="0"/>
    <x v="38"/>
    <x v="321"/>
    <x v="2904"/>
    <x v="5168"/>
    <x v="21"/>
    <x v="1"/>
  </r>
  <r>
    <x v="3"/>
    <x v="1"/>
    <x v="364"/>
    <x v="3"/>
    <x v="39"/>
    <x v="10"/>
    <x v="3"/>
    <x v="28"/>
    <x v="329"/>
    <x v="2887"/>
    <x v="5288"/>
    <x v="36"/>
    <x v="1"/>
  </r>
  <r>
    <x v="1"/>
    <x v="1"/>
    <x v="364"/>
    <x v="0"/>
    <x v="33"/>
    <x v="20"/>
    <x v="2"/>
    <x v="23"/>
    <x v="307"/>
    <x v="2594"/>
    <x v="3950"/>
    <x v="16"/>
    <x v="0"/>
  </r>
  <r>
    <x v="1"/>
    <x v="1"/>
    <x v="364"/>
    <x v="0"/>
    <x v="33"/>
    <x v="20"/>
    <x v="1"/>
    <x v="23"/>
    <x v="212"/>
    <x v="1779"/>
    <x v="2781"/>
    <x v="21"/>
    <x v="0"/>
  </r>
  <r>
    <x v="1"/>
    <x v="1"/>
    <x v="364"/>
    <x v="0"/>
    <x v="33"/>
    <x v="20"/>
    <x v="5"/>
    <x v="13"/>
    <x v="212"/>
    <x v="1208"/>
    <x v="1496"/>
    <x v="16"/>
    <x v="0"/>
  </r>
  <r>
    <x v="1"/>
    <x v="1"/>
    <x v="364"/>
    <x v="0"/>
    <x v="33"/>
    <x v="20"/>
    <x v="4"/>
    <x v="18"/>
    <x v="82"/>
    <x v="530"/>
    <x v="491"/>
    <x v="16"/>
    <x v="0"/>
  </r>
  <r>
    <x v="1"/>
    <x v="1"/>
    <x v="364"/>
    <x v="0"/>
    <x v="33"/>
    <x v="20"/>
    <x v="0"/>
    <x v="33"/>
    <x v="129"/>
    <x v="1441"/>
    <x v="3144"/>
    <x v="36"/>
    <x v="0"/>
  </r>
  <r>
    <x v="1"/>
    <x v="1"/>
    <x v="364"/>
    <x v="0"/>
    <x v="33"/>
    <x v="20"/>
    <x v="3"/>
    <x v="23"/>
    <x v="212"/>
    <x v="1779"/>
    <x v="3144"/>
    <x v="26"/>
    <x v="0"/>
  </r>
  <r>
    <x v="5"/>
    <x v="0"/>
    <x v="364"/>
    <x v="4"/>
    <x v="4"/>
    <x v="48"/>
    <x v="2"/>
    <x v="49"/>
    <x v="230"/>
    <x v="2702"/>
    <x v="4977"/>
    <x v="36"/>
    <x v="1"/>
  </r>
  <r>
    <x v="2"/>
    <x v="2"/>
    <x v="364"/>
    <x v="0"/>
    <x v="25"/>
    <x v="5"/>
    <x v="4"/>
    <x v="37"/>
    <x v="67"/>
    <x v="833"/>
    <x v="2060"/>
    <x v="41"/>
    <x v="1"/>
  </r>
  <r>
    <x v="3"/>
    <x v="1"/>
    <x v="364"/>
    <x v="3"/>
    <x v="39"/>
    <x v="10"/>
    <x v="2"/>
    <x v="26"/>
    <x v="197"/>
    <x v="1802"/>
    <x v="3797"/>
    <x v="36"/>
    <x v="1"/>
  </r>
  <r>
    <x v="3"/>
    <x v="1"/>
    <x v="364"/>
    <x v="3"/>
    <x v="39"/>
    <x v="10"/>
    <x v="1"/>
    <x v="27"/>
    <x v="158"/>
    <x v="1477"/>
    <x v="3219"/>
    <x v="36"/>
    <x v="1"/>
  </r>
  <r>
    <x v="3"/>
    <x v="1"/>
    <x v="364"/>
    <x v="3"/>
    <x v="39"/>
    <x v="10"/>
    <x v="5"/>
    <x v="17"/>
    <x v="165"/>
    <x v="1096"/>
    <x v="2602"/>
    <x v="40"/>
    <x v="1"/>
  </r>
  <r>
    <x v="3"/>
    <x v="1"/>
    <x v="364"/>
    <x v="3"/>
    <x v="39"/>
    <x v="10"/>
    <x v="4"/>
    <x v="22"/>
    <x v="150"/>
    <x v="1213"/>
    <x v="2902"/>
    <x v="41"/>
    <x v="1"/>
  </r>
  <r>
    <x v="3"/>
    <x v="1"/>
    <x v="364"/>
    <x v="3"/>
    <x v="39"/>
    <x v="10"/>
    <x v="0"/>
    <x v="35"/>
    <x v="135"/>
    <x v="1577"/>
    <x v="3155"/>
    <x v="32"/>
    <x v="1"/>
  </r>
  <r>
    <x v="3"/>
    <x v="1"/>
    <x v="364"/>
    <x v="3"/>
    <x v="39"/>
    <x v="10"/>
    <x v="3"/>
    <x v="27"/>
    <x v="172"/>
    <x v="1601"/>
    <x v="4058"/>
    <x v="50"/>
    <x v="1"/>
  </r>
  <r>
    <x v="1"/>
    <x v="1"/>
    <x v="364"/>
    <x v="0"/>
    <x v="33"/>
    <x v="20"/>
    <x v="2"/>
    <x v="20"/>
    <x v="94"/>
    <x v="691"/>
    <x v="1330"/>
    <x v="31"/>
    <x v="1"/>
  </r>
  <r>
    <x v="1"/>
    <x v="1"/>
    <x v="364"/>
    <x v="0"/>
    <x v="33"/>
    <x v="20"/>
    <x v="1"/>
    <x v="22"/>
    <x v="58"/>
    <x v="400"/>
    <x v="734"/>
    <x v="32"/>
    <x v="1"/>
  </r>
  <r>
    <x v="1"/>
    <x v="1"/>
    <x v="364"/>
    <x v="0"/>
    <x v="33"/>
    <x v="20"/>
    <x v="5"/>
    <x v="12"/>
    <x v="56"/>
    <x v="185"/>
    <x v="287"/>
    <x v="31"/>
    <x v="1"/>
  </r>
  <r>
    <x v="1"/>
    <x v="1"/>
    <x v="364"/>
    <x v="0"/>
    <x v="33"/>
    <x v="20"/>
    <x v="4"/>
    <x v="17"/>
    <x v="16"/>
    <x v="48"/>
    <x v="58"/>
    <x v="31"/>
    <x v="1"/>
  </r>
  <r>
    <x v="1"/>
    <x v="1"/>
    <x v="364"/>
    <x v="0"/>
    <x v="33"/>
    <x v="20"/>
    <x v="0"/>
    <x v="31"/>
    <x v="31"/>
    <x v="274"/>
    <x v="827"/>
    <x v="49"/>
    <x v="1"/>
  </r>
  <r>
    <x v="1"/>
    <x v="1"/>
    <x v="364"/>
    <x v="0"/>
    <x v="33"/>
    <x v="20"/>
    <x v="3"/>
    <x v="21"/>
    <x v="62"/>
    <x v="421"/>
    <x v="952"/>
    <x v="38"/>
    <x v="1"/>
  </r>
  <r>
    <x v="5"/>
    <x v="0"/>
    <x v="364"/>
    <x v="4"/>
    <x v="4"/>
    <x v="48"/>
    <x v="2"/>
    <x v="34"/>
    <x v="281"/>
    <x v="2635"/>
    <x v="4692"/>
    <x v="29"/>
    <x v="2"/>
  </r>
  <r>
    <x v="5"/>
    <x v="0"/>
    <x v="365"/>
    <x v="4"/>
    <x v="4"/>
    <x v="48"/>
    <x v="1"/>
    <x v="58"/>
    <x v="337"/>
    <x v="3019"/>
    <x v="5307"/>
    <x v="11"/>
    <x v="2"/>
  </r>
  <r>
    <x v="2"/>
    <x v="2"/>
    <x v="365"/>
    <x v="0"/>
    <x v="25"/>
    <x v="5"/>
    <x v="0"/>
    <x v="43"/>
    <x v="194"/>
    <x v="2383"/>
    <x v="4856"/>
    <x v="46"/>
    <x v="2"/>
  </r>
  <r>
    <x v="3"/>
    <x v="1"/>
    <x v="365"/>
    <x v="1"/>
    <x v="29"/>
    <x v="37"/>
    <x v="2"/>
    <x v="33"/>
    <x v="311"/>
    <x v="2840"/>
    <x v="5026"/>
    <x v="26"/>
    <x v="0"/>
  </r>
  <r>
    <x v="3"/>
    <x v="1"/>
    <x v="365"/>
    <x v="1"/>
    <x v="29"/>
    <x v="37"/>
    <x v="1"/>
    <x v="33"/>
    <x v="254"/>
    <x v="2469"/>
    <x v="4314"/>
    <x v="26"/>
    <x v="0"/>
  </r>
  <r>
    <x v="3"/>
    <x v="1"/>
    <x v="365"/>
    <x v="1"/>
    <x v="29"/>
    <x v="37"/>
    <x v="5"/>
    <x v="23"/>
    <x v="254"/>
    <x v="2064"/>
    <x v="2849"/>
    <x v="16"/>
    <x v="0"/>
  </r>
  <r>
    <x v="3"/>
    <x v="1"/>
    <x v="365"/>
    <x v="1"/>
    <x v="29"/>
    <x v="37"/>
    <x v="4"/>
    <x v="28"/>
    <x v="129"/>
    <x v="1267"/>
    <x v="1599"/>
    <x v="16"/>
    <x v="0"/>
  </r>
  <r>
    <x v="3"/>
    <x v="1"/>
    <x v="365"/>
    <x v="1"/>
    <x v="29"/>
    <x v="37"/>
    <x v="0"/>
    <x v="43"/>
    <x v="174"/>
    <x v="2206"/>
    <x v="3144"/>
    <x v="16"/>
    <x v="0"/>
  </r>
  <r>
    <x v="3"/>
    <x v="1"/>
    <x v="365"/>
    <x v="1"/>
    <x v="29"/>
    <x v="37"/>
    <x v="3"/>
    <x v="33"/>
    <x v="254"/>
    <x v="2469"/>
    <x v="4024"/>
    <x v="21"/>
    <x v="0"/>
  </r>
  <r>
    <x v="5"/>
    <x v="0"/>
    <x v="365"/>
    <x v="4"/>
    <x v="4"/>
    <x v="48"/>
    <x v="1"/>
    <x v="56"/>
    <x v="211"/>
    <x v="2722"/>
    <x v="4639"/>
    <x v="23"/>
    <x v="1"/>
  </r>
  <r>
    <x v="2"/>
    <x v="2"/>
    <x v="365"/>
    <x v="0"/>
    <x v="25"/>
    <x v="5"/>
    <x v="0"/>
    <x v="41"/>
    <x v="48"/>
    <x v="626"/>
    <x v="2143"/>
    <x v="58"/>
    <x v="1"/>
  </r>
  <r>
    <x v="3"/>
    <x v="1"/>
    <x v="365"/>
    <x v="1"/>
    <x v="29"/>
    <x v="37"/>
    <x v="2"/>
    <x v="31"/>
    <x v="105"/>
    <x v="1145"/>
    <x v="2579"/>
    <x v="37"/>
    <x v="1"/>
  </r>
  <r>
    <x v="3"/>
    <x v="1"/>
    <x v="365"/>
    <x v="1"/>
    <x v="29"/>
    <x v="37"/>
    <x v="1"/>
    <x v="30"/>
    <x v="72"/>
    <x v="740"/>
    <x v="1710"/>
    <x v="38"/>
    <x v="1"/>
  </r>
  <r>
    <x v="3"/>
    <x v="1"/>
    <x v="365"/>
    <x v="1"/>
    <x v="29"/>
    <x v="37"/>
    <x v="5"/>
    <x v="21"/>
    <x v="74"/>
    <x v="534"/>
    <x v="831"/>
    <x v="26"/>
    <x v="1"/>
  </r>
  <r>
    <x v="3"/>
    <x v="1"/>
    <x v="365"/>
    <x v="1"/>
    <x v="29"/>
    <x v="37"/>
    <x v="4"/>
    <x v="26"/>
    <x v="31"/>
    <x v="208"/>
    <x v="313"/>
    <x v="30"/>
    <x v="1"/>
  </r>
  <r>
    <x v="3"/>
    <x v="1"/>
    <x v="365"/>
    <x v="1"/>
    <x v="29"/>
    <x v="37"/>
    <x v="0"/>
    <x v="42"/>
    <x v="49"/>
    <x v="655"/>
    <x v="1104"/>
    <x v="27"/>
    <x v="1"/>
  </r>
  <r>
    <x v="3"/>
    <x v="1"/>
    <x v="365"/>
    <x v="1"/>
    <x v="29"/>
    <x v="37"/>
    <x v="3"/>
    <x v="30"/>
    <x v="67"/>
    <x v="671"/>
    <x v="1493"/>
    <x v="36"/>
    <x v="1"/>
  </r>
  <r>
    <x v="5"/>
    <x v="0"/>
    <x v="365"/>
    <x v="4"/>
    <x v="4"/>
    <x v="48"/>
    <x v="1"/>
    <x v="43"/>
    <x v="216"/>
    <x v="2540"/>
    <x v="3820"/>
    <x v="16"/>
    <x v="2"/>
  </r>
  <r>
    <x v="5"/>
    <x v="0"/>
    <x v="366"/>
    <x v="4"/>
    <x v="4"/>
    <x v="48"/>
    <x v="5"/>
    <x v="58"/>
    <x v="337"/>
    <x v="3019"/>
    <x v="5464"/>
    <x v="26"/>
    <x v="2"/>
  </r>
  <r>
    <x v="2"/>
    <x v="2"/>
    <x v="366"/>
    <x v="0"/>
    <x v="25"/>
    <x v="5"/>
    <x v="3"/>
    <x v="38"/>
    <x v="304"/>
    <x v="2827"/>
    <x v="4306"/>
    <x v="11"/>
    <x v="2"/>
  </r>
  <r>
    <x v="5"/>
    <x v="0"/>
    <x v="366"/>
    <x v="4"/>
    <x v="4"/>
    <x v="48"/>
    <x v="5"/>
    <x v="57"/>
    <x v="179"/>
    <x v="2578"/>
    <x v="4938"/>
    <x v="41"/>
    <x v="1"/>
  </r>
  <r>
    <x v="2"/>
    <x v="2"/>
    <x v="366"/>
    <x v="0"/>
    <x v="25"/>
    <x v="5"/>
    <x v="3"/>
    <x v="36"/>
    <x v="100"/>
    <x v="1235"/>
    <x v="1987"/>
    <x v="23"/>
    <x v="1"/>
  </r>
  <r>
    <x v="5"/>
    <x v="0"/>
    <x v="366"/>
    <x v="4"/>
    <x v="4"/>
    <x v="48"/>
    <x v="5"/>
    <x v="35"/>
    <x v="237"/>
    <x v="2443"/>
    <x v="4500"/>
    <x v="31"/>
    <x v="2"/>
  </r>
  <r>
    <x v="5"/>
    <x v="0"/>
    <x v="367"/>
    <x v="4"/>
    <x v="4"/>
    <x v="48"/>
    <x v="4"/>
    <x v="53"/>
    <x v="327"/>
    <x v="2974"/>
    <x v="5338"/>
    <x v="21"/>
    <x v="2"/>
  </r>
  <r>
    <x v="2"/>
    <x v="2"/>
    <x v="367"/>
    <x v="0"/>
    <x v="25"/>
    <x v="5"/>
    <x v="2"/>
    <x v="28"/>
    <x v="317"/>
    <x v="2843"/>
    <x v="5112"/>
    <x v="31"/>
    <x v="2"/>
  </r>
  <r>
    <x v="1"/>
    <x v="1"/>
    <x v="367"/>
    <x v="3"/>
    <x v="9"/>
    <x v="3"/>
    <x v="2"/>
    <x v="33"/>
    <x v="349"/>
    <x v="2971"/>
    <x v="5418"/>
    <x v="31"/>
    <x v="1"/>
  </r>
  <r>
    <x v="1"/>
    <x v="1"/>
    <x v="367"/>
    <x v="3"/>
    <x v="9"/>
    <x v="3"/>
    <x v="1"/>
    <x v="33"/>
    <x v="337"/>
    <x v="2933"/>
    <x v="5248"/>
    <x v="21"/>
    <x v="1"/>
  </r>
  <r>
    <x v="1"/>
    <x v="1"/>
    <x v="367"/>
    <x v="3"/>
    <x v="9"/>
    <x v="3"/>
    <x v="5"/>
    <x v="23"/>
    <x v="337"/>
    <x v="2884"/>
    <x v="4740"/>
    <x v="11"/>
    <x v="1"/>
  </r>
  <r>
    <x v="1"/>
    <x v="1"/>
    <x v="367"/>
    <x v="3"/>
    <x v="9"/>
    <x v="3"/>
    <x v="4"/>
    <x v="28"/>
    <x v="325"/>
    <x v="2877"/>
    <x v="4917"/>
    <x v="16"/>
    <x v="1"/>
  </r>
  <r>
    <x v="1"/>
    <x v="1"/>
    <x v="367"/>
    <x v="3"/>
    <x v="9"/>
    <x v="3"/>
    <x v="0"/>
    <x v="43"/>
    <x v="329"/>
    <x v="2948"/>
    <x v="5288"/>
    <x v="21"/>
    <x v="1"/>
  </r>
  <r>
    <x v="1"/>
    <x v="1"/>
    <x v="367"/>
    <x v="3"/>
    <x v="9"/>
    <x v="3"/>
    <x v="3"/>
    <x v="33"/>
    <x v="337"/>
    <x v="2933"/>
    <x v="5379"/>
    <x v="36"/>
    <x v="1"/>
  </r>
  <r>
    <x v="3"/>
    <x v="1"/>
    <x v="367"/>
    <x v="0"/>
    <x v="40"/>
    <x v="50"/>
    <x v="2"/>
    <x v="28"/>
    <x v="309"/>
    <x v="2763"/>
    <x v="4649"/>
    <x v="21"/>
    <x v="1"/>
  </r>
  <r>
    <x v="3"/>
    <x v="1"/>
    <x v="367"/>
    <x v="0"/>
    <x v="40"/>
    <x v="50"/>
    <x v="1"/>
    <x v="28"/>
    <x v="231"/>
    <x v="2158"/>
    <x v="3044"/>
    <x v="16"/>
    <x v="1"/>
  </r>
  <r>
    <x v="3"/>
    <x v="1"/>
    <x v="367"/>
    <x v="0"/>
    <x v="40"/>
    <x v="50"/>
    <x v="5"/>
    <x v="18"/>
    <x v="231"/>
    <x v="1646"/>
    <x v="2177"/>
    <x v="16"/>
    <x v="1"/>
  </r>
  <r>
    <x v="3"/>
    <x v="1"/>
    <x v="367"/>
    <x v="0"/>
    <x v="40"/>
    <x v="50"/>
    <x v="4"/>
    <x v="23"/>
    <x v="105"/>
    <x v="891"/>
    <x v="990"/>
    <x v="16"/>
    <x v="1"/>
  </r>
  <r>
    <x v="3"/>
    <x v="1"/>
    <x v="367"/>
    <x v="0"/>
    <x v="40"/>
    <x v="50"/>
    <x v="0"/>
    <x v="38"/>
    <x v="152"/>
    <x v="1857"/>
    <x v="2898"/>
    <x v="21"/>
    <x v="1"/>
  </r>
  <r>
    <x v="3"/>
    <x v="1"/>
    <x v="367"/>
    <x v="0"/>
    <x v="40"/>
    <x v="50"/>
    <x v="3"/>
    <x v="28"/>
    <x v="231"/>
    <x v="2158"/>
    <x v="3825"/>
    <x v="26"/>
    <x v="1"/>
  </r>
  <r>
    <x v="5"/>
    <x v="0"/>
    <x v="367"/>
    <x v="4"/>
    <x v="4"/>
    <x v="48"/>
    <x v="4"/>
    <x v="52"/>
    <x v="183"/>
    <x v="2507"/>
    <x v="4709"/>
    <x v="35"/>
    <x v="1"/>
  </r>
  <r>
    <x v="2"/>
    <x v="2"/>
    <x v="367"/>
    <x v="0"/>
    <x v="25"/>
    <x v="5"/>
    <x v="2"/>
    <x v="25"/>
    <x v="150"/>
    <x v="1331"/>
    <x v="3180"/>
    <x v="41"/>
    <x v="1"/>
  </r>
  <r>
    <x v="1"/>
    <x v="1"/>
    <x v="367"/>
    <x v="3"/>
    <x v="9"/>
    <x v="3"/>
    <x v="2"/>
    <x v="32"/>
    <x v="216"/>
    <x v="2203"/>
    <x v="4640"/>
    <x v="44"/>
    <x v="1"/>
  </r>
  <r>
    <x v="1"/>
    <x v="1"/>
    <x v="367"/>
    <x v="3"/>
    <x v="9"/>
    <x v="3"/>
    <x v="1"/>
    <x v="30"/>
    <x v="179"/>
    <x v="1801"/>
    <x v="3517"/>
    <x v="31"/>
    <x v="1"/>
  </r>
  <r>
    <x v="1"/>
    <x v="1"/>
    <x v="367"/>
    <x v="3"/>
    <x v="9"/>
    <x v="3"/>
    <x v="5"/>
    <x v="22"/>
    <x v="211"/>
    <x v="1714"/>
    <x v="2953"/>
    <x v="25"/>
    <x v="1"/>
  </r>
  <r>
    <x v="1"/>
    <x v="1"/>
    <x v="367"/>
    <x v="3"/>
    <x v="9"/>
    <x v="3"/>
    <x v="4"/>
    <x v="27"/>
    <x v="177"/>
    <x v="1653"/>
    <x v="3172"/>
    <x v="30"/>
    <x v="1"/>
  </r>
  <r>
    <x v="1"/>
    <x v="1"/>
    <x v="367"/>
    <x v="3"/>
    <x v="9"/>
    <x v="3"/>
    <x v="0"/>
    <x v="40"/>
    <x v="165"/>
    <x v="2050"/>
    <x v="4015"/>
    <x v="33"/>
    <x v="1"/>
  </r>
  <r>
    <x v="1"/>
    <x v="1"/>
    <x v="367"/>
    <x v="3"/>
    <x v="9"/>
    <x v="3"/>
    <x v="3"/>
    <x v="30"/>
    <x v="203"/>
    <x v="2039"/>
    <x v="4496"/>
    <x v="46"/>
    <x v="1"/>
  </r>
  <r>
    <x v="3"/>
    <x v="1"/>
    <x v="367"/>
    <x v="0"/>
    <x v="40"/>
    <x v="50"/>
    <x v="2"/>
    <x v="26"/>
    <x v="108"/>
    <x v="1011"/>
    <x v="1996"/>
    <x v="31"/>
    <x v="1"/>
  </r>
  <r>
    <x v="3"/>
    <x v="1"/>
    <x v="367"/>
    <x v="0"/>
    <x v="40"/>
    <x v="50"/>
    <x v="1"/>
    <x v="25"/>
    <x v="61"/>
    <x v="490"/>
    <x v="879"/>
    <x v="30"/>
    <x v="1"/>
  </r>
  <r>
    <x v="3"/>
    <x v="1"/>
    <x v="367"/>
    <x v="0"/>
    <x v="40"/>
    <x v="50"/>
    <x v="5"/>
    <x v="18"/>
    <x v="61"/>
    <x v="344"/>
    <x v="474"/>
    <x v="26"/>
    <x v="1"/>
  </r>
  <r>
    <x v="3"/>
    <x v="1"/>
    <x v="367"/>
    <x v="0"/>
    <x v="40"/>
    <x v="50"/>
    <x v="4"/>
    <x v="21"/>
    <x v="23"/>
    <x v="99"/>
    <x v="133"/>
    <x v="31"/>
    <x v="1"/>
  </r>
  <r>
    <x v="3"/>
    <x v="1"/>
    <x v="367"/>
    <x v="0"/>
    <x v="40"/>
    <x v="50"/>
    <x v="0"/>
    <x v="36"/>
    <x v="38"/>
    <x v="423"/>
    <x v="864"/>
    <x v="35"/>
    <x v="1"/>
  </r>
  <r>
    <x v="3"/>
    <x v="1"/>
    <x v="367"/>
    <x v="0"/>
    <x v="40"/>
    <x v="50"/>
    <x v="3"/>
    <x v="26"/>
    <x v="59"/>
    <x v="492"/>
    <x v="1115"/>
    <x v="37"/>
    <x v="1"/>
  </r>
  <r>
    <x v="5"/>
    <x v="0"/>
    <x v="367"/>
    <x v="4"/>
    <x v="4"/>
    <x v="48"/>
    <x v="4"/>
    <x v="34"/>
    <x v="193"/>
    <x v="2090"/>
    <x v="3771"/>
    <x v="27"/>
    <x v="2"/>
  </r>
  <r>
    <x v="1"/>
    <x v="1"/>
    <x v="367"/>
    <x v="3"/>
    <x v="9"/>
    <x v="3"/>
    <x v="2"/>
    <x v="19"/>
    <x v="284"/>
    <x v="2074"/>
    <x v="4057"/>
    <x v="33"/>
    <x v="2"/>
  </r>
  <r>
    <x v="1"/>
    <x v="1"/>
    <x v="367"/>
    <x v="3"/>
    <x v="9"/>
    <x v="3"/>
    <x v="1"/>
    <x v="23"/>
    <x v="216"/>
    <x v="1815"/>
    <x v="3215"/>
    <x v="26"/>
    <x v="2"/>
  </r>
  <r>
    <x v="1"/>
    <x v="1"/>
    <x v="367"/>
    <x v="3"/>
    <x v="9"/>
    <x v="3"/>
    <x v="5"/>
    <x v="17"/>
    <x v="223"/>
    <x v="1525"/>
    <x v="2128"/>
    <x v="18"/>
    <x v="2"/>
  </r>
  <r>
    <x v="1"/>
    <x v="1"/>
    <x v="367"/>
    <x v="3"/>
    <x v="9"/>
    <x v="3"/>
    <x v="4"/>
    <x v="18"/>
    <x v="182"/>
    <x v="1262"/>
    <x v="1911"/>
    <x v="21"/>
    <x v="2"/>
  </r>
  <r>
    <x v="1"/>
    <x v="1"/>
    <x v="367"/>
    <x v="3"/>
    <x v="9"/>
    <x v="3"/>
    <x v="0"/>
    <x v="28"/>
    <x v="210"/>
    <x v="2001"/>
    <x v="3477"/>
    <x v="25"/>
    <x v="2"/>
  </r>
  <r>
    <x v="1"/>
    <x v="1"/>
    <x v="367"/>
    <x v="3"/>
    <x v="9"/>
    <x v="3"/>
    <x v="3"/>
    <x v="23"/>
    <x v="237"/>
    <x v="1965"/>
    <x v="4173"/>
    <x v="39"/>
    <x v="2"/>
  </r>
  <r>
    <x v="5"/>
    <x v="0"/>
    <x v="368"/>
    <x v="4"/>
    <x v="4"/>
    <x v="48"/>
    <x v="0"/>
    <x v="58"/>
    <x v="317"/>
    <x v="2954"/>
    <x v="5453"/>
    <x v="41"/>
    <x v="2"/>
  </r>
  <r>
    <x v="2"/>
    <x v="2"/>
    <x v="368"/>
    <x v="0"/>
    <x v="25"/>
    <x v="5"/>
    <x v="1"/>
    <x v="38"/>
    <x v="304"/>
    <x v="2827"/>
    <x v="4624"/>
    <x v="16"/>
    <x v="2"/>
  </r>
  <r>
    <x v="5"/>
    <x v="0"/>
    <x v="368"/>
    <x v="1"/>
    <x v="18"/>
    <x v="43"/>
    <x v="2"/>
    <x v="28"/>
    <x v="294"/>
    <x v="2574"/>
    <x v="3397"/>
    <x v="11"/>
    <x v="2"/>
  </r>
  <r>
    <x v="5"/>
    <x v="0"/>
    <x v="368"/>
    <x v="1"/>
    <x v="18"/>
    <x v="43"/>
    <x v="1"/>
    <x v="38"/>
    <x v="294"/>
    <x v="2772"/>
    <x v="3480"/>
    <x v="6"/>
    <x v="2"/>
  </r>
  <r>
    <x v="5"/>
    <x v="0"/>
    <x v="368"/>
    <x v="1"/>
    <x v="18"/>
    <x v="43"/>
    <x v="5"/>
    <x v="38"/>
    <x v="294"/>
    <x v="2772"/>
    <x v="4038"/>
    <x v="11"/>
    <x v="2"/>
  </r>
  <r>
    <x v="5"/>
    <x v="0"/>
    <x v="368"/>
    <x v="1"/>
    <x v="18"/>
    <x v="43"/>
    <x v="4"/>
    <x v="38"/>
    <x v="194"/>
    <x v="2227"/>
    <x v="2679"/>
    <x v="11"/>
    <x v="2"/>
  </r>
  <r>
    <x v="1"/>
    <x v="0"/>
    <x v="368"/>
    <x v="4"/>
    <x v="1"/>
    <x v="2"/>
    <x v="2"/>
    <x v="28"/>
    <x v="294"/>
    <x v="2574"/>
    <x v="3397"/>
    <x v="11"/>
    <x v="2"/>
  </r>
  <r>
    <x v="1"/>
    <x v="0"/>
    <x v="368"/>
    <x v="4"/>
    <x v="1"/>
    <x v="2"/>
    <x v="1"/>
    <x v="38"/>
    <x v="294"/>
    <x v="2772"/>
    <x v="3480"/>
    <x v="6"/>
    <x v="2"/>
  </r>
  <r>
    <x v="1"/>
    <x v="0"/>
    <x v="368"/>
    <x v="4"/>
    <x v="1"/>
    <x v="2"/>
    <x v="5"/>
    <x v="38"/>
    <x v="294"/>
    <x v="2772"/>
    <x v="4038"/>
    <x v="11"/>
    <x v="2"/>
  </r>
  <r>
    <x v="1"/>
    <x v="0"/>
    <x v="368"/>
    <x v="4"/>
    <x v="1"/>
    <x v="2"/>
    <x v="4"/>
    <x v="38"/>
    <x v="194"/>
    <x v="2227"/>
    <x v="2679"/>
    <x v="11"/>
    <x v="2"/>
  </r>
  <r>
    <x v="1"/>
    <x v="0"/>
    <x v="368"/>
    <x v="4"/>
    <x v="1"/>
    <x v="2"/>
    <x v="0"/>
    <x v="43"/>
    <x v="152"/>
    <x v="2022"/>
    <x v="1249"/>
    <x v="2"/>
    <x v="2"/>
  </r>
  <r>
    <x v="1"/>
    <x v="0"/>
    <x v="368"/>
    <x v="4"/>
    <x v="1"/>
    <x v="2"/>
    <x v="3"/>
    <x v="38"/>
    <x v="304"/>
    <x v="2827"/>
    <x v="4978"/>
    <x v="26"/>
    <x v="2"/>
  </r>
  <r>
    <x v="5"/>
    <x v="1"/>
    <x v="368"/>
    <x v="0"/>
    <x v="48"/>
    <x v="33"/>
    <x v="2"/>
    <x v="28"/>
    <x v="311"/>
    <x v="2793"/>
    <x v="4901"/>
    <x v="26"/>
    <x v="0"/>
  </r>
  <r>
    <x v="5"/>
    <x v="1"/>
    <x v="368"/>
    <x v="0"/>
    <x v="48"/>
    <x v="33"/>
    <x v="1"/>
    <x v="28"/>
    <x v="254"/>
    <x v="2282"/>
    <x v="4024"/>
    <x v="26"/>
    <x v="0"/>
  </r>
  <r>
    <x v="5"/>
    <x v="1"/>
    <x v="368"/>
    <x v="0"/>
    <x v="48"/>
    <x v="33"/>
    <x v="5"/>
    <x v="18"/>
    <x v="254"/>
    <x v="1779"/>
    <x v="2781"/>
    <x v="21"/>
    <x v="0"/>
  </r>
  <r>
    <x v="5"/>
    <x v="1"/>
    <x v="368"/>
    <x v="0"/>
    <x v="48"/>
    <x v="33"/>
    <x v="4"/>
    <x v="23"/>
    <x v="129"/>
    <x v="1086"/>
    <x v="1599"/>
    <x v="21"/>
    <x v="0"/>
  </r>
  <r>
    <x v="5"/>
    <x v="1"/>
    <x v="368"/>
    <x v="0"/>
    <x v="48"/>
    <x v="33"/>
    <x v="0"/>
    <x v="38"/>
    <x v="174"/>
    <x v="2064"/>
    <x v="2849"/>
    <x v="16"/>
    <x v="0"/>
  </r>
  <r>
    <x v="5"/>
    <x v="1"/>
    <x v="368"/>
    <x v="0"/>
    <x v="48"/>
    <x v="33"/>
    <x v="3"/>
    <x v="28"/>
    <x v="254"/>
    <x v="2282"/>
    <x v="4024"/>
    <x v="26"/>
    <x v="0"/>
  </r>
  <r>
    <x v="2"/>
    <x v="1"/>
    <x v="368"/>
    <x v="1"/>
    <x v="7"/>
    <x v="53"/>
    <x v="2"/>
    <x v="28"/>
    <x v="309"/>
    <x v="2763"/>
    <x v="4649"/>
    <x v="21"/>
    <x v="0"/>
  </r>
  <r>
    <x v="2"/>
    <x v="1"/>
    <x v="368"/>
    <x v="1"/>
    <x v="7"/>
    <x v="53"/>
    <x v="1"/>
    <x v="28"/>
    <x v="231"/>
    <x v="2158"/>
    <x v="3473"/>
    <x v="21"/>
    <x v="0"/>
  </r>
  <r>
    <x v="2"/>
    <x v="1"/>
    <x v="368"/>
    <x v="1"/>
    <x v="7"/>
    <x v="53"/>
    <x v="5"/>
    <x v="18"/>
    <x v="231"/>
    <x v="1646"/>
    <x v="2892"/>
    <x v="26"/>
    <x v="0"/>
  </r>
  <r>
    <x v="2"/>
    <x v="1"/>
    <x v="368"/>
    <x v="1"/>
    <x v="7"/>
    <x v="53"/>
    <x v="4"/>
    <x v="23"/>
    <x v="105"/>
    <x v="891"/>
    <x v="1496"/>
    <x v="26"/>
    <x v="0"/>
  </r>
  <r>
    <x v="2"/>
    <x v="1"/>
    <x v="368"/>
    <x v="1"/>
    <x v="7"/>
    <x v="53"/>
    <x v="0"/>
    <x v="38"/>
    <x v="152"/>
    <x v="1857"/>
    <x v="2517"/>
    <x v="16"/>
    <x v="0"/>
  </r>
  <r>
    <x v="2"/>
    <x v="1"/>
    <x v="368"/>
    <x v="1"/>
    <x v="7"/>
    <x v="53"/>
    <x v="3"/>
    <x v="28"/>
    <x v="231"/>
    <x v="2158"/>
    <x v="3825"/>
    <x v="26"/>
    <x v="0"/>
  </r>
  <r>
    <x v="1"/>
    <x v="1"/>
    <x v="368"/>
    <x v="1"/>
    <x v="6"/>
    <x v="21"/>
    <x v="2"/>
    <x v="28"/>
    <x v="304"/>
    <x v="2682"/>
    <x v="4462"/>
    <x v="21"/>
    <x v="0"/>
  </r>
  <r>
    <x v="1"/>
    <x v="1"/>
    <x v="368"/>
    <x v="1"/>
    <x v="6"/>
    <x v="21"/>
    <x v="1"/>
    <x v="28"/>
    <x v="194"/>
    <x v="1857"/>
    <x v="2898"/>
    <x v="21"/>
    <x v="0"/>
  </r>
  <r>
    <x v="1"/>
    <x v="1"/>
    <x v="368"/>
    <x v="1"/>
    <x v="6"/>
    <x v="21"/>
    <x v="5"/>
    <x v="18"/>
    <x v="194"/>
    <x v="1355"/>
    <x v="2404"/>
    <x v="26"/>
    <x v="0"/>
  </r>
  <r>
    <x v="1"/>
    <x v="1"/>
    <x v="368"/>
    <x v="1"/>
    <x v="6"/>
    <x v="21"/>
    <x v="4"/>
    <x v="23"/>
    <x v="62"/>
    <x v="461"/>
    <x v="695"/>
    <x v="26"/>
    <x v="0"/>
  </r>
  <r>
    <x v="1"/>
    <x v="1"/>
    <x v="368"/>
    <x v="1"/>
    <x v="6"/>
    <x v="21"/>
    <x v="0"/>
    <x v="38"/>
    <x v="105"/>
    <x v="1355"/>
    <x v="1729"/>
    <x v="16"/>
    <x v="0"/>
  </r>
  <r>
    <x v="1"/>
    <x v="1"/>
    <x v="368"/>
    <x v="1"/>
    <x v="6"/>
    <x v="21"/>
    <x v="3"/>
    <x v="28"/>
    <x v="194"/>
    <x v="1857"/>
    <x v="3277"/>
    <x v="26"/>
    <x v="0"/>
  </r>
  <r>
    <x v="5"/>
    <x v="0"/>
    <x v="368"/>
    <x v="4"/>
    <x v="4"/>
    <x v="48"/>
    <x v="0"/>
    <x v="55"/>
    <x v="134"/>
    <x v="2156"/>
    <x v="4777"/>
    <x v="52"/>
    <x v="1"/>
  </r>
  <r>
    <x v="2"/>
    <x v="2"/>
    <x v="368"/>
    <x v="0"/>
    <x v="25"/>
    <x v="5"/>
    <x v="1"/>
    <x v="34"/>
    <x v="96"/>
    <x v="1138"/>
    <x v="2024"/>
    <x v="27"/>
    <x v="1"/>
  </r>
  <r>
    <x v="5"/>
    <x v="0"/>
    <x v="368"/>
    <x v="1"/>
    <x v="18"/>
    <x v="43"/>
    <x v="2"/>
    <x v="26"/>
    <x v="80"/>
    <x v="745"/>
    <x v="997"/>
    <x v="21"/>
    <x v="1"/>
  </r>
  <r>
    <x v="5"/>
    <x v="0"/>
    <x v="368"/>
    <x v="1"/>
    <x v="18"/>
    <x v="43"/>
    <x v="1"/>
    <x v="34"/>
    <x v="91"/>
    <x v="1079"/>
    <x v="1465"/>
    <x v="19"/>
    <x v="1"/>
  </r>
  <r>
    <x v="5"/>
    <x v="0"/>
    <x v="368"/>
    <x v="1"/>
    <x v="18"/>
    <x v="43"/>
    <x v="5"/>
    <x v="36"/>
    <x v="83"/>
    <x v="1041"/>
    <x v="1794"/>
    <x v="26"/>
    <x v="1"/>
  </r>
  <r>
    <x v="5"/>
    <x v="0"/>
    <x v="368"/>
    <x v="1"/>
    <x v="18"/>
    <x v="43"/>
    <x v="4"/>
    <x v="36"/>
    <x v="48"/>
    <x v="538"/>
    <x v="804"/>
    <x v="25"/>
    <x v="1"/>
  </r>
  <r>
    <x v="1"/>
    <x v="0"/>
    <x v="368"/>
    <x v="4"/>
    <x v="1"/>
    <x v="2"/>
    <x v="2"/>
    <x v="26"/>
    <x v="91"/>
    <x v="845"/>
    <x v="1322"/>
    <x v="24"/>
    <x v="1"/>
  </r>
  <r>
    <x v="1"/>
    <x v="0"/>
    <x v="368"/>
    <x v="4"/>
    <x v="1"/>
    <x v="2"/>
    <x v="1"/>
    <x v="36"/>
    <x v="91"/>
    <x v="1132"/>
    <x v="1552"/>
    <x v="19"/>
    <x v="1"/>
  </r>
  <r>
    <x v="1"/>
    <x v="0"/>
    <x v="368"/>
    <x v="4"/>
    <x v="1"/>
    <x v="2"/>
    <x v="5"/>
    <x v="34"/>
    <x v="94"/>
    <x v="1117"/>
    <x v="1705"/>
    <x v="22"/>
    <x v="1"/>
  </r>
  <r>
    <x v="1"/>
    <x v="0"/>
    <x v="368"/>
    <x v="4"/>
    <x v="1"/>
    <x v="2"/>
    <x v="4"/>
    <x v="36"/>
    <x v="45"/>
    <x v="503"/>
    <x v="613"/>
    <x v="21"/>
    <x v="1"/>
  </r>
  <r>
    <x v="1"/>
    <x v="0"/>
    <x v="368"/>
    <x v="4"/>
    <x v="1"/>
    <x v="2"/>
    <x v="0"/>
    <x v="39"/>
    <x v="35"/>
    <x v="427"/>
    <x v="345"/>
    <x v="16"/>
    <x v="1"/>
  </r>
  <r>
    <x v="1"/>
    <x v="0"/>
    <x v="368"/>
    <x v="4"/>
    <x v="1"/>
    <x v="2"/>
    <x v="3"/>
    <x v="35"/>
    <x v="103"/>
    <x v="1245"/>
    <x v="2935"/>
    <x v="40"/>
    <x v="1"/>
  </r>
  <r>
    <x v="5"/>
    <x v="1"/>
    <x v="368"/>
    <x v="0"/>
    <x v="48"/>
    <x v="33"/>
    <x v="2"/>
    <x v="25"/>
    <x v="120"/>
    <x v="1081"/>
    <x v="2485"/>
    <x v="38"/>
    <x v="1"/>
  </r>
  <r>
    <x v="5"/>
    <x v="1"/>
    <x v="368"/>
    <x v="0"/>
    <x v="48"/>
    <x v="33"/>
    <x v="1"/>
    <x v="25"/>
    <x v="64"/>
    <x v="529"/>
    <x v="1210"/>
    <x v="37"/>
    <x v="1"/>
  </r>
  <r>
    <x v="5"/>
    <x v="1"/>
    <x v="368"/>
    <x v="0"/>
    <x v="48"/>
    <x v="33"/>
    <x v="5"/>
    <x v="17"/>
    <x v="72"/>
    <x v="417"/>
    <x v="741"/>
    <x v="31"/>
    <x v="1"/>
  </r>
  <r>
    <x v="5"/>
    <x v="1"/>
    <x v="368"/>
    <x v="0"/>
    <x v="48"/>
    <x v="33"/>
    <x v="4"/>
    <x v="21"/>
    <x v="33"/>
    <x v="171"/>
    <x v="295"/>
    <x v="34"/>
    <x v="1"/>
  </r>
  <r>
    <x v="5"/>
    <x v="1"/>
    <x v="368"/>
    <x v="0"/>
    <x v="48"/>
    <x v="33"/>
    <x v="0"/>
    <x v="34"/>
    <x v="47"/>
    <x v="493"/>
    <x v="885"/>
    <x v="30"/>
    <x v="1"/>
  </r>
  <r>
    <x v="5"/>
    <x v="1"/>
    <x v="368"/>
    <x v="0"/>
    <x v="48"/>
    <x v="33"/>
    <x v="3"/>
    <x v="25"/>
    <x v="69"/>
    <x v="585"/>
    <x v="1291"/>
    <x v="36"/>
    <x v="1"/>
  </r>
  <r>
    <x v="2"/>
    <x v="1"/>
    <x v="368"/>
    <x v="1"/>
    <x v="7"/>
    <x v="53"/>
    <x v="2"/>
    <x v="25"/>
    <x v="118"/>
    <x v="1062"/>
    <x v="2355"/>
    <x v="36"/>
    <x v="1"/>
  </r>
  <r>
    <x v="2"/>
    <x v="1"/>
    <x v="368"/>
    <x v="1"/>
    <x v="7"/>
    <x v="53"/>
    <x v="1"/>
    <x v="26"/>
    <x v="63"/>
    <x v="540"/>
    <x v="1088"/>
    <x v="33"/>
    <x v="1"/>
  </r>
  <r>
    <x v="2"/>
    <x v="1"/>
    <x v="368"/>
    <x v="1"/>
    <x v="7"/>
    <x v="53"/>
    <x v="5"/>
    <x v="17"/>
    <x v="59"/>
    <x v="311"/>
    <x v="672"/>
    <x v="37"/>
    <x v="1"/>
  </r>
  <r>
    <x v="2"/>
    <x v="1"/>
    <x v="368"/>
    <x v="1"/>
    <x v="7"/>
    <x v="53"/>
    <x v="4"/>
    <x v="20"/>
    <x v="27"/>
    <x v="121"/>
    <x v="208"/>
    <x v="36"/>
    <x v="1"/>
  </r>
  <r>
    <x v="2"/>
    <x v="1"/>
    <x v="368"/>
    <x v="1"/>
    <x v="7"/>
    <x v="53"/>
    <x v="0"/>
    <x v="34"/>
    <x v="36"/>
    <x v="368"/>
    <x v="516"/>
    <x v="26"/>
    <x v="1"/>
  </r>
  <r>
    <x v="2"/>
    <x v="1"/>
    <x v="368"/>
    <x v="1"/>
    <x v="7"/>
    <x v="53"/>
    <x v="3"/>
    <x v="26"/>
    <x v="57"/>
    <x v="468"/>
    <x v="1179"/>
    <x v="41"/>
    <x v="1"/>
  </r>
  <r>
    <x v="1"/>
    <x v="1"/>
    <x v="368"/>
    <x v="1"/>
    <x v="6"/>
    <x v="21"/>
    <x v="2"/>
    <x v="27"/>
    <x v="96"/>
    <x v="931"/>
    <x v="1872"/>
    <x v="32"/>
    <x v="1"/>
  </r>
  <r>
    <x v="1"/>
    <x v="1"/>
    <x v="368"/>
    <x v="1"/>
    <x v="6"/>
    <x v="21"/>
    <x v="1"/>
    <x v="27"/>
    <x v="52"/>
    <x v="431"/>
    <x v="772"/>
    <x v="31"/>
    <x v="1"/>
  </r>
  <r>
    <x v="1"/>
    <x v="1"/>
    <x v="368"/>
    <x v="1"/>
    <x v="6"/>
    <x v="21"/>
    <x v="5"/>
    <x v="17"/>
    <x v="52"/>
    <x v="254"/>
    <x v="596"/>
    <x v="41"/>
    <x v="1"/>
  </r>
  <r>
    <x v="1"/>
    <x v="1"/>
    <x v="368"/>
    <x v="1"/>
    <x v="6"/>
    <x v="21"/>
    <x v="4"/>
    <x v="22"/>
    <x v="10"/>
    <x v="40"/>
    <x v="71"/>
    <x v="39"/>
    <x v="1"/>
  </r>
  <r>
    <x v="1"/>
    <x v="1"/>
    <x v="368"/>
    <x v="1"/>
    <x v="6"/>
    <x v="21"/>
    <x v="0"/>
    <x v="37"/>
    <x v="23"/>
    <x v="234"/>
    <x v="286"/>
    <x v="26"/>
    <x v="1"/>
  </r>
  <r>
    <x v="1"/>
    <x v="1"/>
    <x v="368"/>
    <x v="1"/>
    <x v="6"/>
    <x v="21"/>
    <x v="3"/>
    <x v="26"/>
    <x v="52"/>
    <x v="415"/>
    <x v="984"/>
    <x v="40"/>
    <x v="1"/>
  </r>
  <r>
    <x v="5"/>
    <x v="0"/>
    <x v="368"/>
    <x v="4"/>
    <x v="4"/>
    <x v="48"/>
    <x v="0"/>
    <x v="37"/>
    <x v="172"/>
    <x v="1997"/>
    <x v="4474"/>
    <x v="47"/>
    <x v="2"/>
  </r>
  <r>
    <x v="1"/>
    <x v="1"/>
    <x v="368"/>
    <x v="1"/>
    <x v="6"/>
    <x v="21"/>
    <x v="2"/>
    <x v="16"/>
    <x v="128"/>
    <x v="795"/>
    <x v="1414"/>
    <x v="28"/>
    <x v="2"/>
  </r>
  <r>
    <x v="1"/>
    <x v="1"/>
    <x v="368"/>
    <x v="1"/>
    <x v="6"/>
    <x v="21"/>
    <x v="1"/>
    <x v="21"/>
    <x v="65"/>
    <x v="453"/>
    <x v="676"/>
    <x v="26"/>
    <x v="2"/>
  </r>
  <r>
    <x v="1"/>
    <x v="1"/>
    <x v="368"/>
    <x v="1"/>
    <x v="6"/>
    <x v="21"/>
    <x v="5"/>
    <x v="12"/>
    <x v="59"/>
    <x v="203"/>
    <x v="279"/>
    <x v="28"/>
    <x v="2"/>
  </r>
  <r>
    <x v="1"/>
    <x v="1"/>
    <x v="368"/>
    <x v="1"/>
    <x v="6"/>
    <x v="21"/>
    <x v="4"/>
    <x v="17"/>
    <x v="14"/>
    <x v="39"/>
    <x v="48"/>
    <x v="32"/>
    <x v="2"/>
  </r>
  <r>
    <x v="1"/>
    <x v="1"/>
    <x v="368"/>
    <x v="1"/>
    <x v="6"/>
    <x v="21"/>
    <x v="0"/>
    <x v="27"/>
    <x v="33"/>
    <x v="248"/>
    <x v="241"/>
    <x v="22"/>
    <x v="2"/>
  </r>
  <r>
    <x v="1"/>
    <x v="1"/>
    <x v="368"/>
    <x v="1"/>
    <x v="6"/>
    <x v="21"/>
    <x v="3"/>
    <x v="19"/>
    <x v="59"/>
    <x v="351"/>
    <x v="669"/>
    <x v="33"/>
    <x v="2"/>
  </r>
  <r>
    <x v="5"/>
    <x v="0"/>
    <x v="369"/>
    <x v="4"/>
    <x v="4"/>
    <x v="48"/>
    <x v="3"/>
    <x v="73"/>
    <x v="340"/>
    <x v="3065"/>
    <x v="5320"/>
    <x v="6"/>
    <x v="2"/>
  </r>
  <r>
    <x v="2"/>
    <x v="2"/>
    <x v="369"/>
    <x v="0"/>
    <x v="25"/>
    <x v="5"/>
    <x v="5"/>
    <x v="38"/>
    <x v="304"/>
    <x v="2827"/>
    <x v="5083"/>
    <x v="31"/>
    <x v="2"/>
  </r>
  <r>
    <x v="5"/>
    <x v="1"/>
    <x v="369"/>
    <x v="0"/>
    <x v="24"/>
    <x v="51"/>
    <x v="2"/>
    <x v="18"/>
    <x v="325"/>
    <x v="2772"/>
    <x v="4856"/>
    <x v="26"/>
    <x v="0"/>
  </r>
  <r>
    <x v="5"/>
    <x v="1"/>
    <x v="369"/>
    <x v="0"/>
    <x v="24"/>
    <x v="51"/>
    <x v="1"/>
    <x v="18"/>
    <x v="309"/>
    <x v="2450"/>
    <x v="4003"/>
    <x v="21"/>
    <x v="0"/>
  </r>
  <r>
    <x v="5"/>
    <x v="1"/>
    <x v="369"/>
    <x v="0"/>
    <x v="24"/>
    <x v="51"/>
    <x v="5"/>
    <x v="8"/>
    <x v="309"/>
    <x v="1700"/>
    <x v="2637"/>
    <x v="21"/>
    <x v="0"/>
  </r>
  <r>
    <x v="5"/>
    <x v="1"/>
    <x v="369"/>
    <x v="0"/>
    <x v="24"/>
    <x v="51"/>
    <x v="4"/>
    <x v="13"/>
    <x v="273"/>
    <x v="1568"/>
    <x v="2752"/>
    <x v="26"/>
    <x v="0"/>
  </r>
  <r>
    <x v="5"/>
    <x v="1"/>
    <x v="369"/>
    <x v="0"/>
    <x v="24"/>
    <x v="51"/>
    <x v="0"/>
    <x v="28"/>
    <x v="294"/>
    <x v="2574"/>
    <x v="4228"/>
    <x v="21"/>
    <x v="0"/>
  </r>
  <r>
    <x v="5"/>
    <x v="1"/>
    <x v="369"/>
    <x v="0"/>
    <x v="24"/>
    <x v="51"/>
    <x v="3"/>
    <x v="18"/>
    <x v="309"/>
    <x v="2450"/>
    <x v="4676"/>
    <x v="36"/>
    <x v="0"/>
  </r>
  <r>
    <x v="5"/>
    <x v="0"/>
    <x v="369"/>
    <x v="4"/>
    <x v="4"/>
    <x v="48"/>
    <x v="3"/>
    <x v="65"/>
    <x v="189"/>
    <x v="2728"/>
    <x v="4569"/>
    <x v="21"/>
    <x v="1"/>
  </r>
  <r>
    <x v="2"/>
    <x v="2"/>
    <x v="369"/>
    <x v="0"/>
    <x v="25"/>
    <x v="5"/>
    <x v="5"/>
    <x v="35"/>
    <x v="108"/>
    <x v="1296"/>
    <x v="3204"/>
    <x v="43"/>
    <x v="1"/>
  </r>
  <r>
    <x v="5"/>
    <x v="1"/>
    <x v="369"/>
    <x v="0"/>
    <x v="24"/>
    <x v="51"/>
    <x v="2"/>
    <x v="16"/>
    <x v="172"/>
    <x v="1088"/>
    <x v="2629"/>
    <x v="41"/>
    <x v="1"/>
  </r>
  <r>
    <x v="5"/>
    <x v="1"/>
    <x v="369"/>
    <x v="0"/>
    <x v="24"/>
    <x v="51"/>
    <x v="1"/>
    <x v="16"/>
    <x v="113"/>
    <x v="694"/>
    <x v="1411"/>
    <x v="33"/>
    <x v="1"/>
  </r>
  <r>
    <x v="5"/>
    <x v="1"/>
    <x v="369"/>
    <x v="0"/>
    <x v="24"/>
    <x v="51"/>
    <x v="5"/>
    <x v="7"/>
    <x v="123"/>
    <x v="390"/>
    <x v="742"/>
    <x v="33"/>
    <x v="1"/>
  </r>
  <r>
    <x v="5"/>
    <x v="1"/>
    <x v="369"/>
    <x v="0"/>
    <x v="24"/>
    <x v="51"/>
    <x v="4"/>
    <x v="11"/>
    <x v="73"/>
    <x v="270"/>
    <x v="589"/>
    <x v="38"/>
    <x v="1"/>
  </r>
  <r>
    <x v="5"/>
    <x v="1"/>
    <x v="369"/>
    <x v="0"/>
    <x v="24"/>
    <x v="51"/>
    <x v="0"/>
    <x v="26"/>
    <x v="80"/>
    <x v="745"/>
    <x v="1513"/>
    <x v="33"/>
    <x v="1"/>
  </r>
  <r>
    <x v="5"/>
    <x v="1"/>
    <x v="369"/>
    <x v="0"/>
    <x v="24"/>
    <x v="51"/>
    <x v="3"/>
    <x v="17"/>
    <x v="118"/>
    <x v="769"/>
    <x v="2239"/>
    <x v="50"/>
    <x v="1"/>
  </r>
  <r>
    <x v="5"/>
    <x v="0"/>
    <x v="369"/>
    <x v="4"/>
    <x v="4"/>
    <x v="48"/>
    <x v="3"/>
    <x v="53"/>
    <x v="258"/>
    <x v="2810"/>
    <x v="4301"/>
    <x v="12"/>
    <x v="2"/>
  </r>
  <r>
    <x v="5"/>
    <x v="0"/>
    <x v="370"/>
    <x v="4"/>
    <x v="4"/>
    <x v="48"/>
    <x v="2"/>
    <x v="53"/>
    <x v="349"/>
    <x v="3044"/>
    <x v="5465"/>
    <x v="21"/>
    <x v="2"/>
  </r>
  <r>
    <x v="2"/>
    <x v="2"/>
    <x v="370"/>
    <x v="0"/>
    <x v="25"/>
    <x v="5"/>
    <x v="4"/>
    <x v="38"/>
    <x v="273"/>
    <x v="2673"/>
    <x v="4663"/>
    <x v="26"/>
    <x v="2"/>
  </r>
  <r>
    <x v="5"/>
    <x v="1"/>
    <x v="370"/>
    <x v="3"/>
    <x v="8"/>
    <x v="40"/>
    <x v="2"/>
    <x v="38"/>
    <x v="338"/>
    <x v="2957"/>
    <x v="5395"/>
    <x v="31"/>
    <x v="0"/>
  </r>
  <r>
    <x v="5"/>
    <x v="1"/>
    <x v="370"/>
    <x v="3"/>
    <x v="8"/>
    <x v="40"/>
    <x v="1"/>
    <x v="38"/>
    <x v="323"/>
    <x v="2910"/>
    <x v="5187"/>
    <x v="21"/>
    <x v="0"/>
  </r>
  <r>
    <x v="5"/>
    <x v="1"/>
    <x v="370"/>
    <x v="3"/>
    <x v="8"/>
    <x v="40"/>
    <x v="5"/>
    <x v="28"/>
    <x v="323"/>
    <x v="2867"/>
    <x v="4615"/>
    <x v="11"/>
    <x v="0"/>
  </r>
  <r>
    <x v="5"/>
    <x v="1"/>
    <x v="370"/>
    <x v="3"/>
    <x v="8"/>
    <x v="40"/>
    <x v="4"/>
    <x v="33"/>
    <x v="311"/>
    <x v="2840"/>
    <x v="4688"/>
    <x v="16"/>
    <x v="0"/>
  </r>
  <r>
    <x v="5"/>
    <x v="1"/>
    <x v="370"/>
    <x v="3"/>
    <x v="8"/>
    <x v="40"/>
    <x v="0"/>
    <x v="48"/>
    <x v="315"/>
    <x v="2916"/>
    <x v="5204"/>
    <x v="21"/>
    <x v="0"/>
  </r>
  <r>
    <x v="5"/>
    <x v="1"/>
    <x v="370"/>
    <x v="3"/>
    <x v="8"/>
    <x v="40"/>
    <x v="3"/>
    <x v="38"/>
    <x v="323"/>
    <x v="2910"/>
    <x v="5336"/>
    <x v="36"/>
    <x v="0"/>
  </r>
  <r>
    <x v="1"/>
    <x v="1"/>
    <x v="370"/>
    <x v="0"/>
    <x v="15"/>
    <x v="52"/>
    <x v="2"/>
    <x v="33"/>
    <x v="309"/>
    <x v="2825"/>
    <x v="4835"/>
    <x v="21"/>
    <x v="1"/>
  </r>
  <r>
    <x v="1"/>
    <x v="1"/>
    <x v="370"/>
    <x v="0"/>
    <x v="15"/>
    <x v="52"/>
    <x v="1"/>
    <x v="33"/>
    <x v="231"/>
    <x v="2350"/>
    <x v="3411"/>
    <x v="16"/>
    <x v="1"/>
  </r>
  <r>
    <x v="1"/>
    <x v="1"/>
    <x v="370"/>
    <x v="0"/>
    <x v="15"/>
    <x v="52"/>
    <x v="5"/>
    <x v="23"/>
    <x v="231"/>
    <x v="1929"/>
    <x v="2624"/>
    <x v="16"/>
    <x v="1"/>
  </r>
  <r>
    <x v="1"/>
    <x v="1"/>
    <x v="370"/>
    <x v="0"/>
    <x v="15"/>
    <x v="52"/>
    <x v="4"/>
    <x v="28"/>
    <x v="105"/>
    <x v="1051"/>
    <x v="1249"/>
    <x v="16"/>
    <x v="1"/>
  </r>
  <r>
    <x v="1"/>
    <x v="1"/>
    <x v="370"/>
    <x v="0"/>
    <x v="15"/>
    <x v="52"/>
    <x v="0"/>
    <x v="43"/>
    <x v="152"/>
    <x v="2022"/>
    <x v="3202"/>
    <x v="21"/>
    <x v="1"/>
  </r>
  <r>
    <x v="1"/>
    <x v="1"/>
    <x v="370"/>
    <x v="0"/>
    <x v="15"/>
    <x v="52"/>
    <x v="3"/>
    <x v="33"/>
    <x v="231"/>
    <x v="2350"/>
    <x v="4136"/>
    <x v="26"/>
    <x v="1"/>
  </r>
  <r>
    <x v="5"/>
    <x v="0"/>
    <x v="370"/>
    <x v="4"/>
    <x v="4"/>
    <x v="48"/>
    <x v="2"/>
    <x v="49"/>
    <x v="233"/>
    <x v="2714"/>
    <x v="4896"/>
    <x v="31"/>
    <x v="1"/>
  </r>
  <r>
    <x v="2"/>
    <x v="2"/>
    <x v="370"/>
    <x v="0"/>
    <x v="25"/>
    <x v="5"/>
    <x v="4"/>
    <x v="37"/>
    <x v="75"/>
    <x v="958"/>
    <x v="2243"/>
    <x v="39"/>
    <x v="1"/>
  </r>
  <r>
    <x v="5"/>
    <x v="1"/>
    <x v="370"/>
    <x v="3"/>
    <x v="8"/>
    <x v="40"/>
    <x v="2"/>
    <x v="34"/>
    <x v="215"/>
    <x v="2273"/>
    <x v="4628"/>
    <x v="41"/>
    <x v="1"/>
  </r>
  <r>
    <x v="5"/>
    <x v="1"/>
    <x v="370"/>
    <x v="3"/>
    <x v="8"/>
    <x v="40"/>
    <x v="1"/>
    <x v="37"/>
    <x v="165"/>
    <x v="1944"/>
    <x v="3858"/>
    <x v="33"/>
    <x v="1"/>
  </r>
  <r>
    <x v="5"/>
    <x v="1"/>
    <x v="370"/>
    <x v="3"/>
    <x v="8"/>
    <x v="40"/>
    <x v="5"/>
    <x v="25"/>
    <x v="147"/>
    <x v="1300"/>
    <x v="2168"/>
    <x v="24"/>
    <x v="1"/>
  </r>
  <r>
    <x v="5"/>
    <x v="1"/>
    <x v="370"/>
    <x v="3"/>
    <x v="8"/>
    <x v="40"/>
    <x v="4"/>
    <x v="30"/>
    <x v="125"/>
    <x v="1292"/>
    <x v="2344"/>
    <x v="27"/>
    <x v="1"/>
  </r>
  <r>
    <x v="5"/>
    <x v="1"/>
    <x v="370"/>
    <x v="3"/>
    <x v="8"/>
    <x v="40"/>
    <x v="0"/>
    <x v="44"/>
    <x v="143"/>
    <x v="1962"/>
    <x v="3785"/>
    <x v="31"/>
    <x v="1"/>
  </r>
  <r>
    <x v="5"/>
    <x v="1"/>
    <x v="370"/>
    <x v="3"/>
    <x v="8"/>
    <x v="40"/>
    <x v="3"/>
    <x v="37"/>
    <x v="153"/>
    <x v="1831"/>
    <x v="4394"/>
    <x v="51"/>
    <x v="1"/>
  </r>
  <r>
    <x v="1"/>
    <x v="1"/>
    <x v="370"/>
    <x v="0"/>
    <x v="15"/>
    <x v="52"/>
    <x v="2"/>
    <x v="31"/>
    <x v="118"/>
    <x v="1264"/>
    <x v="2716"/>
    <x v="35"/>
    <x v="1"/>
  </r>
  <r>
    <x v="1"/>
    <x v="1"/>
    <x v="370"/>
    <x v="0"/>
    <x v="15"/>
    <x v="52"/>
    <x v="1"/>
    <x v="30"/>
    <x v="66"/>
    <x v="659"/>
    <x v="1072"/>
    <x v="26"/>
    <x v="1"/>
  </r>
  <r>
    <x v="1"/>
    <x v="1"/>
    <x v="370"/>
    <x v="0"/>
    <x v="15"/>
    <x v="52"/>
    <x v="5"/>
    <x v="20"/>
    <x v="68"/>
    <x v="459"/>
    <x v="802"/>
    <x v="30"/>
    <x v="1"/>
  </r>
  <r>
    <x v="1"/>
    <x v="1"/>
    <x v="370"/>
    <x v="0"/>
    <x v="15"/>
    <x v="52"/>
    <x v="4"/>
    <x v="27"/>
    <x v="26"/>
    <x v="169"/>
    <x v="187"/>
    <x v="26"/>
    <x v="1"/>
  </r>
  <r>
    <x v="1"/>
    <x v="1"/>
    <x v="370"/>
    <x v="0"/>
    <x v="15"/>
    <x v="52"/>
    <x v="0"/>
    <x v="41"/>
    <x v="33"/>
    <x v="425"/>
    <x v="810"/>
    <x v="33"/>
    <x v="1"/>
  </r>
  <r>
    <x v="1"/>
    <x v="1"/>
    <x v="370"/>
    <x v="0"/>
    <x v="15"/>
    <x v="52"/>
    <x v="3"/>
    <x v="30"/>
    <x v="59"/>
    <x v="577"/>
    <x v="1455"/>
    <x v="41"/>
    <x v="1"/>
  </r>
  <r>
    <x v="5"/>
    <x v="0"/>
    <x v="370"/>
    <x v="4"/>
    <x v="4"/>
    <x v="48"/>
    <x v="2"/>
    <x v="34"/>
    <x v="279"/>
    <x v="2624"/>
    <x v="4478"/>
    <x v="24"/>
    <x v="2"/>
  </r>
  <r>
    <x v="5"/>
    <x v="1"/>
    <x v="370"/>
    <x v="3"/>
    <x v="8"/>
    <x v="40"/>
    <x v="2"/>
    <x v="23"/>
    <x v="229"/>
    <x v="1915"/>
    <x v="4009"/>
    <x v="37"/>
    <x v="2"/>
  </r>
  <r>
    <x v="5"/>
    <x v="1"/>
    <x v="370"/>
    <x v="3"/>
    <x v="8"/>
    <x v="40"/>
    <x v="1"/>
    <x v="29"/>
    <x v="191"/>
    <x v="1873"/>
    <x v="3302"/>
    <x v="26"/>
    <x v="2"/>
  </r>
  <r>
    <x v="5"/>
    <x v="1"/>
    <x v="370"/>
    <x v="3"/>
    <x v="8"/>
    <x v="40"/>
    <x v="5"/>
    <x v="19"/>
    <x v="176"/>
    <x v="1268"/>
    <x v="1518"/>
    <x v="15"/>
    <x v="2"/>
  </r>
  <r>
    <x v="5"/>
    <x v="1"/>
    <x v="370"/>
    <x v="3"/>
    <x v="8"/>
    <x v="40"/>
    <x v="4"/>
    <x v="23"/>
    <x v="148"/>
    <x v="1228"/>
    <x v="1978"/>
    <x v="23"/>
    <x v="2"/>
  </r>
  <r>
    <x v="5"/>
    <x v="1"/>
    <x v="370"/>
    <x v="3"/>
    <x v="8"/>
    <x v="40"/>
    <x v="0"/>
    <x v="29"/>
    <x v="169"/>
    <x v="1664"/>
    <x v="3007"/>
    <x v="27"/>
    <x v="2"/>
  </r>
  <r>
    <x v="5"/>
    <x v="1"/>
    <x v="370"/>
    <x v="3"/>
    <x v="8"/>
    <x v="40"/>
    <x v="3"/>
    <x v="28"/>
    <x v="191"/>
    <x v="1828"/>
    <x v="4053"/>
    <x v="41"/>
    <x v="2"/>
  </r>
  <r>
    <x v="5"/>
    <x v="0"/>
    <x v="371"/>
    <x v="4"/>
    <x v="4"/>
    <x v="48"/>
    <x v="1"/>
    <x v="58"/>
    <x v="340"/>
    <x v="3030"/>
    <x v="5240"/>
    <x v="6"/>
    <x v="2"/>
  </r>
  <r>
    <x v="2"/>
    <x v="2"/>
    <x v="371"/>
    <x v="0"/>
    <x v="25"/>
    <x v="5"/>
    <x v="0"/>
    <x v="43"/>
    <x v="174"/>
    <x v="2206"/>
    <x v="4688"/>
    <x v="46"/>
    <x v="2"/>
  </r>
  <r>
    <x v="3"/>
    <x v="0"/>
    <x v="371"/>
    <x v="4"/>
    <x v="30"/>
    <x v="1"/>
    <x v="2"/>
    <x v="23"/>
    <x v="307"/>
    <x v="2594"/>
    <x v="4535"/>
    <x v="26"/>
    <x v="1"/>
  </r>
  <r>
    <x v="3"/>
    <x v="0"/>
    <x v="371"/>
    <x v="4"/>
    <x v="30"/>
    <x v="1"/>
    <x v="1"/>
    <x v="33"/>
    <x v="307"/>
    <x v="2805"/>
    <x v="4931"/>
    <x v="26"/>
    <x v="1"/>
  </r>
  <r>
    <x v="3"/>
    <x v="0"/>
    <x v="371"/>
    <x v="4"/>
    <x v="30"/>
    <x v="1"/>
    <x v="5"/>
    <x v="33"/>
    <x v="307"/>
    <x v="2805"/>
    <x v="4768"/>
    <x v="21"/>
    <x v="1"/>
  </r>
  <r>
    <x v="3"/>
    <x v="0"/>
    <x v="371"/>
    <x v="4"/>
    <x v="30"/>
    <x v="1"/>
    <x v="4"/>
    <x v="33"/>
    <x v="254"/>
    <x v="2469"/>
    <x v="4314"/>
    <x v="26"/>
    <x v="1"/>
  </r>
  <r>
    <x v="3"/>
    <x v="0"/>
    <x v="371"/>
    <x v="4"/>
    <x v="30"/>
    <x v="1"/>
    <x v="0"/>
    <x v="38"/>
    <x v="212"/>
    <x v="2383"/>
    <x v="3880"/>
    <x v="21"/>
    <x v="1"/>
  </r>
  <r>
    <x v="3"/>
    <x v="0"/>
    <x v="371"/>
    <x v="4"/>
    <x v="30"/>
    <x v="1"/>
    <x v="3"/>
    <x v="33"/>
    <x v="307"/>
    <x v="2805"/>
    <x v="4188"/>
    <x v="11"/>
    <x v="1"/>
  </r>
  <r>
    <x v="0"/>
    <x v="1"/>
    <x v="371"/>
    <x v="3"/>
    <x v="32"/>
    <x v="12"/>
    <x v="2"/>
    <x v="28"/>
    <x v="333"/>
    <x v="2896"/>
    <x v="5218"/>
    <x v="26"/>
    <x v="1"/>
  </r>
  <r>
    <x v="0"/>
    <x v="1"/>
    <x v="371"/>
    <x v="3"/>
    <x v="32"/>
    <x v="12"/>
    <x v="1"/>
    <x v="28"/>
    <x v="317"/>
    <x v="2843"/>
    <x v="4909"/>
    <x v="21"/>
    <x v="1"/>
  </r>
  <r>
    <x v="0"/>
    <x v="1"/>
    <x v="371"/>
    <x v="3"/>
    <x v="32"/>
    <x v="12"/>
    <x v="5"/>
    <x v="18"/>
    <x v="317"/>
    <x v="2656"/>
    <x v="4627"/>
    <x v="26"/>
    <x v="1"/>
  </r>
  <r>
    <x v="0"/>
    <x v="1"/>
    <x v="371"/>
    <x v="3"/>
    <x v="32"/>
    <x v="12"/>
    <x v="4"/>
    <x v="23"/>
    <x v="304"/>
    <x v="2535"/>
    <x v="4413"/>
    <x v="26"/>
    <x v="1"/>
  </r>
  <r>
    <x v="0"/>
    <x v="1"/>
    <x v="371"/>
    <x v="3"/>
    <x v="32"/>
    <x v="12"/>
    <x v="0"/>
    <x v="38"/>
    <x v="309"/>
    <x v="2855"/>
    <x v="4959"/>
    <x v="21"/>
    <x v="1"/>
  </r>
  <r>
    <x v="0"/>
    <x v="1"/>
    <x v="371"/>
    <x v="3"/>
    <x v="32"/>
    <x v="12"/>
    <x v="3"/>
    <x v="28"/>
    <x v="317"/>
    <x v="2843"/>
    <x v="5177"/>
    <x v="36"/>
    <x v="1"/>
  </r>
  <r>
    <x v="5"/>
    <x v="0"/>
    <x v="371"/>
    <x v="4"/>
    <x v="4"/>
    <x v="48"/>
    <x v="1"/>
    <x v="52"/>
    <x v="208"/>
    <x v="2662"/>
    <x v="4355"/>
    <x v="20"/>
    <x v="1"/>
  </r>
  <r>
    <x v="2"/>
    <x v="2"/>
    <x v="371"/>
    <x v="0"/>
    <x v="25"/>
    <x v="5"/>
    <x v="0"/>
    <x v="41"/>
    <x v="49"/>
    <x v="636"/>
    <x v="2152"/>
    <x v="57"/>
    <x v="1"/>
  </r>
  <r>
    <x v="3"/>
    <x v="0"/>
    <x v="371"/>
    <x v="4"/>
    <x v="30"/>
    <x v="1"/>
    <x v="2"/>
    <x v="22"/>
    <x v="111"/>
    <x v="896"/>
    <x v="2035"/>
    <x v="37"/>
    <x v="1"/>
  </r>
  <r>
    <x v="3"/>
    <x v="0"/>
    <x v="371"/>
    <x v="4"/>
    <x v="30"/>
    <x v="1"/>
    <x v="1"/>
    <x v="32"/>
    <x v="115"/>
    <x v="1269"/>
    <x v="2838"/>
    <x v="37"/>
    <x v="1"/>
  </r>
  <r>
    <x v="3"/>
    <x v="0"/>
    <x v="371"/>
    <x v="4"/>
    <x v="30"/>
    <x v="1"/>
    <x v="5"/>
    <x v="31"/>
    <x v="106"/>
    <x v="1152"/>
    <x v="2288"/>
    <x v="31"/>
    <x v="1"/>
  </r>
  <r>
    <x v="3"/>
    <x v="0"/>
    <x v="371"/>
    <x v="4"/>
    <x v="30"/>
    <x v="1"/>
    <x v="4"/>
    <x v="32"/>
    <x v="62"/>
    <x v="650"/>
    <x v="1448"/>
    <x v="36"/>
    <x v="1"/>
  </r>
  <r>
    <x v="3"/>
    <x v="0"/>
    <x v="371"/>
    <x v="4"/>
    <x v="30"/>
    <x v="1"/>
    <x v="0"/>
    <x v="34"/>
    <x v="52"/>
    <x v="550"/>
    <x v="1040"/>
    <x v="31"/>
    <x v="1"/>
  </r>
  <r>
    <x v="3"/>
    <x v="0"/>
    <x v="371"/>
    <x v="4"/>
    <x v="30"/>
    <x v="1"/>
    <x v="3"/>
    <x v="29"/>
    <x v="98"/>
    <x v="1007"/>
    <x v="1670"/>
    <x v="25"/>
    <x v="1"/>
  </r>
  <r>
    <x v="0"/>
    <x v="1"/>
    <x v="371"/>
    <x v="3"/>
    <x v="32"/>
    <x v="12"/>
    <x v="2"/>
    <x v="25"/>
    <x v="170"/>
    <x v="1490"/>
    <x v="3346"/>
    <x v="38"/>
    <x v="1"/>
  </r>
  <r>
    <x v="0"/>
    <x v="1"/>
    <x v="371"/>
    <x v="3"/>
    <x v="32"/>
    <x v="12"/>
    <x v="1"/>
    <x v="26"/>
    <x v="129"/>
    <x v="1197"/>
    <x v="2624"/>
    <x v="36"/>
    <x v="1"/>
  </r>
  <r>
    <x v="0"/>
    <x v="1"/>
    <x v="371"/>
    <x v="3"/>
    <x v="32"/>
    <x v="12"/>
    <x v="5"/>
    <x v="17"/>
    <x v="145"/>
    <x v="959"/>
    <x v="2302"/>
    <x v="40"/>
    <x v="1"/>
  </r>
  <r>
    <x v="0"/>
    <x v="1"/>
    <x v="371"/>
    <x v="3"/>
    <x v="32"/>
    <x v="12"/>
    <x v="4"/>
    <x v="22"/>
    <x v="103"/>
    <x v="834"/>
    <x v="1936"/>
    <x v="38"/>
    <x v="1"/>
  </r>
  <r>
    <x v="0"/>
    <x v="1"/>
    <x v="371"/>
    <x v="3"/>
    <x v="32"/>
    <x v="12"/>
    <x v="0"/>
    <x v="37"/>
    <x v="108"/>
    <x v="1358"/>
    <x v="2970"/>
    <x v="36"/>
    <x v="1"/>
  </r>
  <r>
    <x v="0"/>
    <x v="1"/>
    <x v="371"/>
    <x v="3"/>
    <x v="32"/>
    <x v="12"/>
    <x v="3"/>
    <x v="25"/>
    <x v="150"/>
    <x v="1331"/>
    <x v="3654"/>
    <x v="51"/>
    <x v="1"/>
  </r>
  <r>
    <x v="5"/>
    <x v="0"/>
    <x v="371"/>
    <x v="4"/>
    <x v="4"/>
    <x v="48"/>
    <x v="1"/>
    <x v="42"/>
    <x v="222"/>
    <x v="2547"/>
    <x v="3235"/>
    <x v="10"/>
    <x v="2"/>
  </r>
  <r>
    <x v="3"/>
    <x v="0"/>
    <x v="371"/>
    <x v="4"/>
    <x v="30"/>
    <x v="1"/>
    <x v="2"/>
    <x v="17"/>
    <x v="128"/>
    <x v="838"/>
    <x v="1674"/>
    <x v="32"/>
    <x v="2"/>
  </r>
  <r>
    <x v="3"/>
    <x v="0"/>
    <x v="371"/>
    <x v="4"/>
    <x v="30"/>
    <x v="1"/>
    <x v="1"/>
    <x v="20"/>
    <x v="120"/>
    <x v="893"/>
    <x v="1843"/>
    <x v="33"/>
    <x v="2"/>
  </r>
  <r>
    <x v="3"/>
    <x v="0"/>
    <x v="371"/>
    <x v="4"/>
    <x v="30"/>
    <x v="1"/>
    <x v="5"/>
    <x v="25"/>
    <x v="120"/>
    <x v="1081"/>
    <x v="1972"/>
    <x v="28"/>
    <x v="2"/>
  </r>
  <r>
    <x v="3"/>
    <x v="0"/>
    <x v="371"/>
    <x v="4"/>
    <x v="30"/>
    <x v="1"/>
    <x v="4"/>
    <x v="21"/>
    <x v="81"/>
    <x v="610"/>
    <x v="1043"/>
    <x v="28"/>
    <x v="2"/>
  </r>
  <r>
    <x v="3"/>
    <x v="0"/>
    <x v="371"/>
    <x v="4"/>
    <x v="30"/>
    <x v="1"/>
    <x v="0"/>
    <x v="28"/>
    <x v="62"/>
    <x v="565"/>
    <x v="892"/>
    <x v="26"/>
    <x v="2"/>
  </r>
  <r>
    <x v="3"/>
    <x v="0"/>
    <x v="371"/>
    <x v="4"/>
    <x v="30"/>
    <x v="1"/>
    <x v="3"/>
    <x v="21"/>
    <x v="120"/>
    <x v="934"/>
    <x v="1185"/>
    <x v="18"/>
    <x v="2"/>
  </r>
  <r>
    <x v="5"/>
    <x v="0"/>
    <x v="372"/>
    <x v="4"/>
    <x v="4"/>
    <x v="48"/>
    <x v="5"/>
    <x v="58"/>
    <x v="337"/>
    <x v="3019"/>
    <x v="5423"/>
    <x v="21"/>
    <x v="2"/>
  </r>
  <r>
    <x v="2"/>
    <x v="2"/>
    <x v="372"/>
    <x v="0"/>
    <x v="25"/>
    <x v="5"/>
    <x v="3"/>
    <x v="38"/>
    <x v="300"/>
    <x v="2805"/>
    <x v="4188"/>
    <x v="11"/>
    <x v="2"/>
  </r>
  <r>
    <x v="2"/>
    <x v="1"/>
    <x v="372"/>
    <x v="1"/>
    <x v="31"/>
    <x v="0"/>
    <x v="2"/>
    <x v="33"/>
    <x v="335"/>
    <x v="2927"/>
    <x v="5368"/>
    <x v="36"/>
    <x v="0"/>
  </r>
  <r>
    <x v="2"/>
    <x v="1"/>
    <x v="372"/>
    <x v="1"/>
    <x v="31"/>
    <x v="0"/>
    <x v="1"/>
    <x v="33"/>
    <x v="319"/>
    <x v="2880"/>
    <x v="4931"/>
    <x v="16"/>
    <x v="0"/>
  </r>
  <r>
    <x v="2"/>
    <x v="1"/>
    <x v="372"/>
    <x v="1"/>
    <x v="31"/>
    <x v="0"/>
    <x v="5"/>
    <x v="23"/>
    <x v="319"/>
    <x v="2805"/>
    <x v="4768"/>
    <x v="21"/>
    <x v="0"/>
  </r>
  <r>
    <x v="2"/>
    <x v="1"/>
    <x v="372"/>
    <x v="1"/>
    <x v="31"/>
    <x v="0"/>
    <x v="4"/>
    <x v="28"/>
    <x v="307"/>
    <x v="2727"/>
    <x v="4568"/>
    <x v="21"/>
    <x v="0"/>
  </r>
  <r>
    <x v="2"/>
    <x v="1"/>
    <x v="372"/>
    <x v="1"/>
    <x v="31"/>
    <x v="0"/>
    <x v="0"/>
    <x v="43"/>
    <x v="311"/>
    <x v="2886"/>
    <x v="4962"/>
    <x v="16"/>
    <x v="0"/>
  </r>
  <r>
    <x v="2"/>
    <x v="1"/>
    <x v="372"/>
    <x v="1"/>
    <x v="31"/>
    <x v="0"/>
    <x v="3"/>
    <x v="33"/>
    <x v="319"/>
    <x v="2880"/>
    <x v="4688"/>
    <x v="11"/>
    <x v="0"/>
  </r>
  <r>
    <x v="0"/>
    <x v="1"/>
    <x v="372"/>
    <x v="1"/>
    <x v="20"/>
    <x v="8"/>
    <x v="2"/>
    <x v="38"/>
    <x v="313"/>
    <x v="2877"/>
    <x v="5208"/>
    <x v="31"/>
    <x v="0"/>
  </r>
  <r>
    <x v="0"/>
    <x v="1"/>
    <x v="372"/>
    <x v="1"/>
    <x v="20"/>
    <x v="8"/>
    <x v="1"/>
    <x v="38"/>
    <x v="273"/>
    <x v="2673"/>
    <x v="4822"/>
    <x v="31"/>
    <x v="0"/>
  </r>
  <r>
    <x v="0"/>
    <x v="1"/>
    <x v="372"/>
    <x v="1"/>
    <x v="20"/>
    <x v="8"/>
    <x v="5"/>
    <x v="28"/>
    <x v="273"/>
    <x v="2398"/>
    <x v="3904"/>
    <x v="21"/>
    <x v="0"/>
  </r>
  <r>
    <x v="0"/>
    <x v="1"/>
    <x v="372"/>
    <x v="1"/>
    <x v="20"/>
    <x v="8"/>
    <x v="4"/>
    <x v="33"/>
    <x v="152"/>
    <x v="1674"/>
    <x v="2605"/>
    <x v="21"/>
    <x v="0"/>
  </r>
  <r>
    <x v="0"/>
    <x v="1"/>
    <x v="372"/>
    <x v="1"/>
    <x v="20"/>
    <x v="8"/>
    <x v="0"/>
    <x v="48"/>
    <x v="194"/>
    <x v="2506"/>
    <x v="4102"/>
    <x v="21"/>
    <x v="0"/>
  </r>
  <r>
    <x v="0"/>
    <x v="1"/>
    <x v="372"/>
    <x v="1"/>
    <x v="20"/>
    <x v="8"/>
    <x v="3"/>
    <x v="38"/>
    <x v="273"/>
    <x v="2673"/>
    <x v="4663"/>
    <x v="26"/>
    <x v="0"/>
  </r>
  <r>
    <x v="5"/>
    <x v="0"/>
    <x v="372"/>
    <x v="4"/>
    <x v="4"/>
    <x v="48"/>
    <x v="5"/>
    <x v="55"/>
    <x v="211"/>
    <x v="2707"/>
    <x v="4913"/>
    <x v="32"/>
    <x v="1"/>
  </r>
  <r>
    <x v="2"/>
    <x v="2"/>
    <x v="372"/>
    <x v="0"/>
    <x v="25"/>
    <x v="5"/>
    <x v="3"/>
    <x v="35"/>
    <x v="93"/>
    <x v="1136"/>
    <x v="1918"/>
    <x v="25"/>
    <x v="1"/>
  </r>
  <r>
    <x v="2"/>
    <x v="1"/>
    <x v="372"/>
    <x v="1"/>
    <x v="31"/>
    <x v="0"/>
    <x v="2"/>
    <x v="32"/>
    <x v="186"/>
    <x v="1964"/>
    <x v="4497"/>
    <x v="49"/>
    <x v="1"/>
  </r>
  <r>
    <x v="2"/>
    <x v="1"/>
    <x v="372"/>
    <x v="1"/>
    <x v="31"/>
    <x v="0"/>
    <x v="1"/>
    <x v="32"/>
    <x v="135"/>
    <x v="1461"/>
    <x v="2884"/>
    <x v="31"/>
    <x v="1"/>
  </r>
  <r>
    <x v="2"/>
    <x v="1"/>
    <x v="372"/>
    <x v="1"/>
    <x v="31"/>
    <x v="0"/>
    <x v="5"/>
    <x v="22"/>
    <x v="146"/>
    <x v="1174"/>
    <x v="2496"/>
    <x v="34"/>
    <x v="1"/>
  </r>
  <r>
    <x v="2"/>
    <x v="1"/>
    <x v="372"/>
    <x v="1"/>
    <x v="31"/>
    <x v="0"/>
    <x v="4"/>
    <x v="27"/>
    <x v="111"/>
    <x v="1072"/>
    <x v="2210"/>
    <x v="33"/>
    <x v="1"/>
  </r>
  <r>
    <x v="2"/>
    <x v="1"/>
    <x v="372"/>
    <x v="1"/>
    <x v="31"/>
    <x v="0"/>
    <x v="0"/>
    <x v="42"/>
    <x v="125"/>
    <x v="1698"/>
    <x v="3318"/>
    <x v="31"/>
    <x v="1"/>
  </r>
  <r>
    <x v="2"/>
    <x v="1"/>
    <x v="372"/>
    <x v="1"/>
    <x v="31"/>
    <x v="0"/>
    <x v="3"/>
    <x v="31"/>
    <x v="135"/>
    <x v="1422"/>
    <x v="2525"/>
    <x v="26"/>
    <x v="1"/>
  </r>
  <r>
    <x v="0"/>
    <x v="1"/>
    <x v="372"/>
    <x v="1"/>
    <x v="20"/>
    <x v="8"/>
    <x v="2"/>
    <x v="37"/>
    <x v="131"/>
    <x v="1609"/>
    <x v="3709"/>
    <x v="41"/>
    <x v="1"/>
  </r>
  <r>
    <x v="0"/>
    <x v="1"/>
    <x v="372"/>
    <x v="1"/>
    <x v="20"/>
    <x v="8"/>
    <x v="1"/>
    <x v="35"/>
    <x v="77"/>
    <x v="941"/>
    <x v="2521"/>
    <x v="46"/>
    <x v="1"/>
  </r>
  <r>
    <x v="0"/>
    <x v="1"/>
    <x v="372"/>
    <x v="1"/>
    <x v="20"/>
    <x v="8"/>
    <x v="5"/>
    <x v="25"/>
    <x v="75"/>
    <x v="645"/>
    <x v="1247"/>
    <x v="31"/>
    <x v="1"/>
  </r>
  <r>
    <x v="0"/>
    <x v="1"/>
    <x v="372"/>
    <x v="1"/>
    <x v="20"/>
    <x v="8"/>
    <x v="4"/>
    <x v="32"/>
    <x v="33"/>
    <x v="308"/>
    <x v="610"/>
    <x v="35"/>
    <x v="1"/>
  </r>
  <r>
    <x v="0"/>
    <x v="1"/>
    <x v="372"/>
    <x v="1"/>
    <x v="20"/>
    <x v="8"/>
    <x v="0"/>
    <x v="45"/>
    <x v="56"/>
    <x v="829"/>
    <x v="1695"/>
    <x v="33"/>
    <x v="1"/>
  </r>
  <r>
    <x v="0"/>
    <x v="1"/>
    <x v="372"/>
    <x v="1"/>
    <x v="20"/>
    <x v="8"/>
    <x v="3"/>
    <x v="37"/>
    <x v="80"/>
    <x v="1032"/>
    <x v="2342"/>
    <x v="37"/>
    <x v="1"/>
  </r>
  <r>
    <x v="5"/>
    <x v="0"/>
    <x v="372"/>
    <x v="4"/>
    <x v="4"/>
    <x v="48"/>
    <x v="5"/>
    <x v="39"/>
    <x v="223"/>
    <x v="2481"/>
    <x v="4332"/>
    <x v="26"/>
    <x v="2"/>
  </r>
  <r>
    <x v="0"/>
    <x v="1"/>
    <x v="372"/>
    <x v="1"/>
    <x v="20"/>
    <x v="8"/>
    <x v="2"/>
    <x v="28"/>
    <x v="156"/>
    <x v="1507"/>
    <x v="3373"/>
    <x v="38"/>
    <x v="2"/>
  </r>
  <r>
    <x v="0"/>
    <x v="1"/>
    <x v="372"/>
    <x v="1"/>
    <x v="20"/>
    <x v="8"/>
    <x v="1"/>
    <x v="29"/>
    <x v="89"/>
    <x v="912"/>
    <x v="1979"/>
    <x v="35"/>
    <x v="2"/>
  </r>
  <r>
    <x v="0"/>
    <x v="1"/>
    <x v="372"/>
    <x v="1"/>
    <x v="20"/>
    <x v="8"/>
    <x v="5"/>
    <x v="20"/>
    <x v="83"/>
    <x v="598"/>
    <x v="949"/>
    <x v="26"/>
    <x v="2"/>
  </r>
  <r>
    <x v="0"/>
    <x v="1"/>
    <x v="372"/>
    <x v="1"/>
    <x v="20"/>
    <x v="8"/>
    <x v="4"/>
    <x v="22"/>
    <x v="42"/>
    <x v="260"/>
    <x v="303"/>
    <x v="25"/>
    <x v="2"/>
  </r>
  <r>
    <x v="0"/>
    <x v="1"/>
    <x v="372"/>
    <x v="1"/>
    <x v="20"/>
    <x v="8"/>
    <x v="0"/>
    <x v="30"/>
    <x v="58"/>
    <x v="553"/>
    <x v="910"/>
    <x v="27"/>
    <x v="2"/>
  </r>
  <r>
    <x v="0"/>
    <x v="1"/>
    <x v="372"/>
    <x v="1"/>
    <x v="20"/>
    <x v="8"/>
    <x v="3"/>
    <x v="27"/>
    <x v="86"/>
    <x v="829"/>
    <x v="1515"/>
    <x v="29"/>
    <x v="2"/>
  </r>
  <r>
    <x v="5"/>
    <x v="0"/>
    <x v="373"/>
    <x v="4"/>
    <x v="4"/>
    <x v="48"/>
    <x v="4"/>
    <x v="53"/>
    <x v="329"/>
    <x v="2982"/>
    <x v="5298"/>
    <x v="16"/>
    <x v="2"/>
  </r>
  <r>
    <x v="2"/>
    <x v="2"/>
    <x v="373"/>
    <x v="0"/>
    <x v="25"/>
    <x v="5"/>
    <x v="2"/>
    <x v="38"/>
    <x v="317"/>
    <x v="2889"/>
    <x v="5253"/>
    <x v="31"/>
    <x v="2"/>
  </r>
  <r>
    <x v="5"/>
    <x v="0"/>
    <x v="373"/>
    <x v="4"/>
    <x v="4"/>
    <x v="48"/>
    <x v="4"/>
    <x v="48"/>
    <x v="188"/>
    <x v="2466"/>
    <x v="4313"/>
    <x v="26"/>
    <x v="1"/>
  </r>
  <r>
    <x v="2"/>
    <x v="2"/>
    <x v="373"/>
    <x v="0"/>
    <x v="25"/>
    <x v="5"/>
    <x v="2"/>
    <x v="37"/>
    <x v="139"/>
    <x v="1692"/>
    <x v="4017"/>
    <x v="45"/>
    <x v="1"/>
  </r>
  <r>
    <x v="5"/>
    <x v="0"/>
    <x v="373"/>
    <x v="4"/>
    <x v="4"/>
    <x v="48"/>
    <x v="4"/>
    <x v="39"/>
    <x v="210"/>
    <x v="2396"/>
    <x v="3975"/>
    <x v="22"/>
    <x v="2"/>
  </r>
  <r>
    <x v="5"/>
    <x v="0"/>
    <x v="374"/>
    <x v="4"/>
    <x v="4"/>
    <x v="48"/>
    <x v="0"/>
    <x v="58"/>
    <x v="333"/>
    <x v="3009"/>
    <x v="5504"/>
    <x v="36"/>
    <x v="2"/>
  </r>
  <r>
    <x v="2"/>
    <x v="2"/>
    <x v="374"/>
    <x v="0"/>
    <x v="25"/>
    <x v="5"/>
    <x v="1"/>
    <x v="38"/>
    <x v="294"/>
    <x v="2772"/>
    <x v="4400"/>
    <x v="16"/>
    <x v="2"/>
  </r>
  <r>
    <x v="2"/>
    <x v="3"/>
    <x v="374"/>
    <x v="2"/>
    <x v="35"/>
    <x v="38"/>
    <x v="2"/>
    <x v="18"/>
    <x v="315"/>
    <x v="2615"/>
    <x v="4318"/>
    <x v="21"/>
    <x v="1"/>
  </r>
  <r>
    <x v="2"/>
    <x v="3"/>
    <x v="374"/>
    <x v="2"/>
    <x v="35"/>
    <x v="38"/>
    <x v="1"/>
    <x v="18"/>
    <x v="285"/>
    <x v="2022"/>
    <x v="3202"/>
    <x v="21"/>
    <x v="1"/>
  </r>
  <r>
    <x v="2"/>
    <x v="3"/>
    <x v="374"/>
    <x v="2"/>
    <x v="35"/>
    <x v="38"/>
    <x v="5"/>
    <x v="8"/>
    <x v="285"/>
    <x v="1267"/>
    <x v="1920"/>
    <x v="21"/>
    <x v="1"/>
  </r>
  <r>
    <x v="2"/>
    <x v="3"/>
    <x v="374"/>
    <x v="2"/>
    <x v="35"/>
    <x v="38"/>
    <x v="4"/>
    <x v="13"/>
    <x v="174"/>
    <x v="956"/>
    <x v="1363"/>
    <x v="21"/>
    <x v="1"/>
  </r>
  <r>
    <x v="2"/>
    <x v="3"/>
    <x v="374"/>
    <x v="2"/>
    <x v="35"/>
    <x v="38"/>
    <x v="0"/>
    <x v="28"/>
    <x v="212"/>
    <x v="2022"/>
    <x v="3202"/>
    <x v="21"/>
    <x v="1"/>
  </r>
  <r>
    <x v="2"/>
    <x v="3"/>
    <x v="374"/>
    <x v="2"/>
    <x v="35"/>
    <x v="38"/>
    <x v="3"/>
    <x v="18"/>
    <x v="285"/>
    <x v="2022"/>
    <x v="3202"/>
    <x v="21"/>
    <x v="1"/>
  </r>
  <r>
    <x v="5"/>
    <x v="0"/>
    <x v="374"/>
    <x v="4"/>
    <x v="4"/>
    <x v="48"/>
    <x v="0"/>
    <x v="57"/>
    <x v="199"/>
    <x v="2683"/>
    <x v="5152"/>
    <x v="50"/>
    <x v="1"/>
  </r>
  <r>
    <x v="2"/>
    <x v="2"/>
    <x v="374"/>
    <x v="0"/>
    <x v="25"/>
    <x v="5"/>
    <x v="1"/>
    <x v="36"/>
    <x v="83"/>
    <x v="1041"/>
    <x v="2056"/>
    <x v="31"/>
    <x v="1"/>
  </r>
  <r>
    <x v="2"/>
    <x v="3"/>
    <x v="374"/>
    <x v="2"/>
    <x v="35"/>
    <x v="38"/>
    <x v="2"/>
    <x v="16"/>
    <x v="128"/>
    <x v="795"/>
    <x v="1718"/>
    <x v="35"/>
    <x v="1"/>
  </r>
  <r>
    <x v="2"/>
    <x v="3"/>
    <x v="374"/>
    <x v="2"/>
    <x v="35"/>
    <x v="38"/>
    <x v="1"/>
    <x v="16"/>
    <x v="75"/>
    <x v="420"/>
    <x v="856"/>
    <x v="35"/>
    <x v="1"/>
  </r>
  <r>
    <x v="2"/>
    <x v="3"/>
    <x v="374"/>
    <x v="2"/>
    <x v="35"/>
    <x v="38"/>
    <x v="5"/>
    <x v="7"/>
    <x v="73"/>
    <x v="171"/>
    <x v="295"/>
    <x v="34"/>
    <x v="1"/>
  </r>
  <r>
    <x v="2"/>
    <x v="3"/>
    <x v="374"/>
    <x v="2"/>
    <x v="35"/>
    <x v="38"/>
    <x v="4"/>
    <x v="12"/>
    <x v="45"/>
    <x v="130"/>
    <x v="222"/>
    <x v="35"/>
    <x v="1"/>
  </r>
  <r>
    <x v="2"/>
    <x v="3"/>
    <x v="374"/>
    <x v="2"/>
    <x v="35"/>
    <x v="38"/>
    <x v="0"/>
    <x v="26"/>
    <x v="54"/>
    <x v="432"/>
    <x v="860"/>
    <x v="34"/>
    <x v="1"/>
  </r>
  <r>
    <x v="2"/>
    <x v="3"/>
    <x v="374"/>
    <x v="2"/>
    <x v="35"/>
    <x v="38"/>
    <x v="3"/>
    <x v="16"/>
    <x v="84"/>
    <x v="485"/>
    <x v="1058"/>
    <x v="36"/>
    <x v="1"/>
  </r>
  <r>
    <x v="5"/>
    <x v="0"/>
    <x v="374"/>
    <x v="4"/>
    <x v="4"/>
    <x v="48"/>
    <x v="0"/>
    <x v="37"/>
    <x v="204"/>
    <x v="2289"/>
    <x v="4672"/>
    <x v="42"/>
    <x v="2"/>
  </r>
  <r>
    <x v="2"/>
    <x v="3"/>
    <x v="374"/>
    <x v="2"/>
    <x v="35"/>
    <x v="38"/>
    <x v="2"/>
    <x v="10"/>
    <x v="153"/>
    <x v="669"/>
    <x v="1004"/>
    <x v="24"/>
    <x v="2"/>
  </r>
  <r>
    <x v="2"/>
    <x v="3"/>
    <x v="374"/>
    <x v="2"/>
    <x v="35"/>
    <x v="38"/>
    <x v="1"/>
    <x v="9"/>
    <x v="87"/>
    <x v="299"/>
    <x v="349"/>
    <x v="24"/>
    <x v="2"/>
  </r>
  <r>
    <x v="2"/>
    <x v="3"/>
    <x v="374"/>
    <x v="2"/>
    <x v="35"/>
    <x v="38"/>
    <x v="5"/>
    <x v="5"/>
    <x v="97"/>
    <x v="210"/>
    <x v="261"/>
    <x v="26"/>
    <x v="2"/>
  </r>
  <r>
    <x v="2"/>
    <x v="3"/>
    <x v="374"/>
    <x v="2"/>
    <x v="35"/>
    <x v="38"/>
    <x v="4"/>
    <x v="9"/>
    <x v="58"/>
    <x v="143"/>
    <x v="155"/>
    <x v="26"/>
    <x v="2"/>
  </r>
  <r>
    <x v="2"/>
    <x v="3"/>
    <x v="374"/>
    <x v="2"/>
    <x v="35"/>
    <x v="38"/>
    <x v="0"/>
    <x v="21"/>
    <x v="73"/>
    <x v="520"/>
    <x v="832"/>
    <x v="27"/>
    <x v="2"/>
  </r>
  <r>
    <x v="2"/>
    <x v="3"/>
    <x v="374"/>
    <x v="2"/>
    <x v="35"/>
    <x v="38"/>
    <x v="3"/>
    <x v="10"/>
    <x v="100"/>
    <x v="396"/>
    <x v="488"/>
    <x v="23"/>
    <x v="2"/>
  </r>
  <r>
    <x v="5"/>
    <x v="0"/>
    <x v="375"/>
    <x v="4"/>
    <x v="4"/>
    <x v="48"/>
    <x v="3"/>
    <x v="73"/>
    <x v="333"/>
    <x v="3047"/>
    <x v="5129"/>
    <x v="2"/>
    <x v="2"/>
  </r>
  <r>
    <x v="2"/>
    <x v="2"/>
    <x v="375"/>
    <x v="0"/>
    <x v="25"/>
    <x v="5"/>
    <x v="5"/>
    <x v="38"/>
    <x v="300"/>
    <x v="2805"/>
    <x v="5036"/>
    <x v="31"/>
    <x v="2"/>
  </r>
  <r>
    <x v="3"/>
    <x v="0"/>
    <x v="375"/>
    <x v="4"/>
    <x v="10"/>
    <x v="22"/>
    <x v="2"/>
    <x v="33"/>
    <x v="304"/>
    <x v="2774"/>
    <x v="4413"/>
    <x v="16"/>
    <x v="2"/>
  </r>
  <r>
    <x v="3"/>
    <x v="0"/>
    <x v="375"/>
    <x v="4"/>
    <x v="10"/>
    <x v="22"/>
    <x v="1"/>
    <x v="43"/>
    <x v="304"/>
    <x v="2854"/>
    <x v="4502"/>
    <x v="11"/>
    <x v="2"/>
  </r>
  <r>
    <x v="3"/>
    <x v="0"/>
    <x v="375"/>
    <x v="4"/>
    <x v="10"/>
    <x v="22"/>
    <x v="5"/>
    <x v="43"/>
    <x v="304"/>
    <x v="2854"/>
    <x v="4783"/>
    <x v="16"/>
    <x v="2"/>
  </r>
  <r>
    <x v="3"/>
    <x v="0"/>
    <x v="375"/>
    <x v="4"/>
    <x v="10"/>
    <x v="22"/>
    <x v="4"/>
    <x v="43"/>
    <x v="231"/>
    <x v="2615"/>
    <x v="3985"/>
    <x v="16"/>
    <x v="2"/>
  </r>
  <r>
    <x v="3"/>
    <x v="0"/>
    <x v="375"/>
    <x v="4"/>
    <x v="10"/>
    <x v="22"/>
    <x v="0"/>
    <x v="48"/>
    <x v="194"/>
    <x v="2506"/>
    <x v="2624"/>
    <x v="6"/>
    <x v="2"/>
  </r>
  <r>
    <x v="3"/>
    <x v="0"/>
    <x v="375"/>
    <x v="4"/>
    <x v="10"/>
    <x v="22"/>
    <x v="3"/>
    <x v="43"/>
    <x v="309"/>
    <x v="2878"/>
    <x v="5210"/>
    <x v="31"/>
    <x v="2"/>
  </r>
  <r>
    <x v="5"/>
    <x v="0"/>
    <x v="375"/>
    <x v="4"/>
    <x v="36"/>
    <x v="44"/>
    <x v="2"/>
    <x v="28"/>
    <x v="300"/>
    <x v="2637"/>
    <x v="4592"/>
    <x v="26"/>
    <x v="0"/>
  </r>
  <r>
    <x v="5"/>
    <x v="0"/>
    <x v="375"/>
    <x v="4"/>
    <x v="36"/>
    <x v="44"/>
    <x v="1"/>
    <x v="38"/>
    <x v="300"/>
    <x v="2805"/>
    <x v="4931"/>
    <x v="26"/>
    <x v="0"/>
  </r>
  <r>
    <x v="5"/>
    <x v="0"/>
    <x v="375"/>
    <x v="4"/>
    <x v="36"/>
    <x v="44"/>
    <x v="5"/>
    <x v="38"/>
    <x v="300"/>
    <x v="2805"/>
    <x v="4931"/>
    <x v="26"/>
    <x v="0"/>
  </r>
  <r>
    <x v="5"/>
    <x v="0"/>
    <x v="375"/>
    <x v="4"/>
    <x v="36"/>
    <x v="44"/>
    <x v="4"/>
    <x v="38"/>
    <x v="212"/>
    <x v="2383"/>
    <x v="4188"/>
    <x v="26"/>
    <x v="0"/>
  </r>
  <r>
    <x v="5"/>
    <x v="0"/>
    <x v="375"/>
    <x v="4"/>
    <x v="36"/>
    <x v="44"/>
    <x v="0"/>
    <x v="43"/>
    <x v="174"/>
    <x v="2206"/>
    <x v="4188"/>
    <x v="31"/>
    <x v="0"/>
  </r>
  <r>
    <x v="5"/>
    <x v="0"/>
    <x v="375"/>
    <x v="4"/>
    <x v="36"/>
    <x v="44"/>
    <x v="3"/>
    <x v="38"/>
    <x v="307"/>
    <x v="2848"/>
    <x v="4917"/>
    <x v="21"/>
    <x v="0"/>
  </r>
  <r>
    <x v="5"/>
    <x v="1"/>
    <x v="375"/>
    <x v="0"/>
    <x v="13"/>
    <x v="24"/>
    <x v="2"/>
    <x v="28"/>
    <x v="311"/>
    <x v="2793"/>
    <x v="4901"/>
    <x v="26"/>
    <x v="0"/>
  </r>
  <r>
    <x v="5"/>
    <x v="1"/>
    <x v="375"/>
    <x v="0"/>
    <x v="13"/>
    <x v="24"/>
    <x v="1"/>
    <x v="28"/>
    <x v="254"/>
    <x v="2282"/>
    <x v="4024"/>
    <x v="26"/>
    <x v="0"/>
  </r>
  <r>
    <x v="5"/>
    <x v="1"/>
    <x v="375"/>
    <x v="0"/>
    <x v="13"/>
    <x v="24"/>
    <x v="5"/>
    <x v="18"/>
    <x v="254"/>
    <x v="1779"/>
    <x v="3144"/>
    <x v="26"/>
    <x v="0"/>
  </r>
  <r>
    <x v="5"/>
    <x v="1"/>
    <x v="375"/>
    <x v="0"/>
    <x v="13"/>
    <x v="24"/>
    <x v="4"/>
    <x v="23"/>
    <x v="129"/>
    <x v="1086"/>
    <x v="1874"/>
    <x v="26"/>
    <x v="0"/>
  </r>
  <r>
    <x v="5"/>
    <x v="1"/>
    <x v="375"/>
    <x v="0"/>
    <x v="13"/>
    <x v="24"/>
    <x v="0"/>
    <x v="38"/>
    <x v="174"/>
    <x v="2064"/>
    <x v="3656"/>
    <x v="26"/>
    <x v="0"/>
  </r>
  <r>
    <x v="5"/>
    <x v="1"/>
    <x v="375"/>
    <x v="0"/>
    <x v="13"/>
    <x v="24"/>
    <x v="3"/>
    <x v="28"/>
    <x v="254"/>
    <x v="2282"/>
    <x v="4024"/>
    <x v="26"/>
    <x v="0"/>
  </r>
  <r>
    <x v="1"/>
    <x v="1"/>
    <x v="375"/>
    <x v="1"/>
    <x v="19"/>
    <x v="4"/>
    <x v="2"/>
    <x v="33"/>
    <x v="313"/>
    <x v="2852"/>
    <x v="4948"/>
    <x v="21"/>
    <x v="0"/>
  </r>
  <r>
    <x v="1"/>
    <x v="1"/>
    <x v="375"/>
    <x v="1"/>
    <x v="19"/>
    <x v="4"/>
    <x v="1"/>
    <x v="33"/>
    <x v="273"/>
    <x v="2560"/>
    <x v="4211"/>
    <x v="21"/>
    <x v="0"/>
  </r>
  <r>
    <x v="1"/>
    <x v="1"/>
    <x v="375"/>
    <x v="1"/>
    <x v="19"/>
    <x v="4"/>
    <x v="5"/>
    <x v="23"/>
    <x v="273"/>
    <x v="2173"/>
    <x v="3853"/>
    <x v="26"/>
    <x v="0"/>
  </r>
  <r>
    <x v="1"/>
    <x v="1"/>
    <x v="375"/>
    <x v="1"/>
    <x v="19"/>
    <x v="4"/>
    <x v="4"/>
    <x v="28"/>
    <x v="152"/>
    <x v="1471"/>
    <x v="2605"/>
    <x v="26"/>
    <x v="0"/>
  </r>
  <r>
    <x v="1"/>
    <x v="1"/>
    <x v="375"/>
    <x v="1"/>
    <x v="19"/>
    <x v="4"/>
    <x v="0"/>
    <x v="43"/>
    <x v="194"/>
    <x v="2383"/>
    <x v="3480"/>
    <x v="16"/>
    <x v="0"/>
  </r>
  <r>
    <x v="1"/>
    <x v="1"/>
    <x v="375"/>
    <x v="1"/>
    <x v="19"/>
    <x v="4"/>
    <x v="3"/>
    <x v="33"/>
    <x v="273"/>
    <x v="2560"/>
    <x v="4458"/>
    <x v="26"/>
    <x v="0"/>
  </r>
  <r>
    <x v="3"/>
    <x v="1"/>
    <x v="375"/>
    <x v="1"/>
    <x v="38"/>
    <x v="45"/>
    <x v="2"/>
    <x v="33"/>
    <x v="307"/>
    <x v="2805"/>
    <x v="4535"/>
    <x v="16"/>
    <x v="0"/>
  </r>
  <r>
    <x v="3"/>
    <x v="1"/>
    <x v="375"/>
    <x v="1"/>
    <x v="38"/>
    <x v="45"/>
    <x v="1"/>
    <x v="33"/>
    <x v="212"/>
    <x v="2206"/>
    <x v="3144"/>
    <x v="16"/>
    <x v="0"/>
  </r>
  <r>
    <x v="3"/>
    <x v="1"/>
    <x v="375"/>
    <x v="1"/>
    <x v="38"/>
    <x v="45"/>
    <x v="5"/>
    <x v="23"/>
    <x v="212"/>
    <x v="1779"/>
    <x v="1964"/>
    <x v="11"/>
    <x v="0"/>
  </r>
  <r>
    <x v="3"/>
    <x v="1"/>
    <x v="375"/>
    <x v="1"/>
    <x v="38"/>
    <x v="45"/>
    <x v="4"/>
    <x v="28"/>
    <x v="82"/>
    <x v="821"/>
    <x v="658"/>
    <x v="11"/>
    <x v="0"/>
  </r>
  <r>
    <x v="3"/>
    <x v="1"/>
    <x v="375"/>
    <x v="1"/>
    <x v="38"/>
    <x v="45"/>
    <x v="0"/>
    <x v="43"/>
    <x v="129"/>
    <x v="1779"/>
    <x v="1964"/>
    <x v="11"/>
    <x v="0"/>
  </r>
  <r>
    <x v="3"/>
    <x v="1"/>
    <x v="375"/>
    <x v="1"/>
    <x v="38"/>
    <x v="45"/>
    <x v="3"/>
    <x v="33"/>
    <x v="212"/>
    <x v="2206"/>
    <x v="3144"/>
    <x v="16"/>
    <x v="0"/>
  </r>
  <r>
    <x v="5"/>
    <x v="0"/>
    <x v="375"/>
    <x v="4"/>
    <x v="4"/>
    <x v="48"/>
    <x v="3"/>
    <x v="65"/>
    <x v="199"/>
    <x v="2766"/>
    <x v="4335"/>
    <x v="15"/>
    <x v="1"/>
  </r>
  <r>
    <x v="2"/>
    <x v="2"/>
    <x v="375"/>
    <x v="0"/>
    <x v="25"/>
    <x v="5"/>
    <x v="5"/>
    <x v="37"/>
    <x v="101"/>
    <x v="1272"/>
    <x v="3291"/>
    <x v="46"/>
    <x v="1"/>
  </r>
  <r>
    <x v="3"/>
    <x v="0"/>
    <x v="375"/>
    <x v="4"/>
    <x v="10"/>
    <x v="22"/>
    <x v="2"/>
    <x v="31"/>
    <x v="96"/>
    <x v="1049"/>
    <x v="1970"/>
    <x v="29"/>
    <x v="1"/>
  </r>
  <r>
    <x v="3"/>
    <x v="0"/>
    <x v="375"/>
    <x v="4"/>
    <x v="10"/>
    <x v="22"/>
    <x v="1"/>
    <x v="41"/>
    <x v="103"/>
    <x v="1419"/>
    <x v="2181"/>
    <x v="21"/>
    <x v="1"/>
  </r>
  <r>
    <x v="3"/>
    <x v="0"/>
    <x v="375"/>
    <x v="4"/>
    <x v="10"/>
    <x v="22"/>
    <x v="5"/>
    <x v="38"/>
    <x v="103"/>
    <x v="1330"/>
    <x v="2423"/>
    <x v="27"/>
    <x v="1"/>
  </r>
  <r>
    <x v="3"/>
    <x v="0"/>
    <x v="375"/>
    <x v="4"/>
    <x v="10"/>
    <x v="22"/>
    <x v="4"/>
    <x v="40"/>
    <x v="63"/>
    <x v="852"/>
    <x v="1656"/>
    <x v="31"/>
    <x v="1"/>
  </r>
  <r>
    <x v="3"/>
    <x v="0"/>
    <x v="375"/>
    <x v="4"/>
    <x v="10"/>
    <x v="22"/>
    <x v="0"/>
    <x v="47"/>
    <x v="56"/>
    <x v="870"/>
    <x v="963"/>
    <x v="16"/>
    <x v="1"/>
  </r>
  <r>
    <x v="3"/>
    <x v="0"/>
    <x v="375"/>
    <x v="4"/>
    <x v="10"/>
    <x v="22"/>
    <x v="3"/>
    <x v="42"/>
    <x v="104"/>
    <x v="1459"/>
    <x v="3638"/>
    <x v="45"/>
    <x v="1"/>
  </r>
  <r>
    <x v="5"/>
    <x v="0"/>
    <x v="375"/>
    <x v="4"/>
    <x v="36"/>
    <x v="44"/>
    <x v="2"/>
    <x v="26"/>
    <x v="82"/>
    <x v="765"/>
    <x v="1725"/>
    <x v="37"/>
    <x v="1"/>
  </r>
  <r>
    <x v="5"/>
    <x v="0"/>
    <x v="375"/>
    <x v="4"/>
    <x v="36"/>
    <x v="44"/>
    <x v="1"/>
    <x v="35"/>
    <x v="82"/>
    <x v="1005"/>
    <x v="2422"/>
    <x v="40"/>
    <x v="1"/>
  </r>
  <r>
    <x v="5"/>
    <x v="0"/>
    <x v="375"/>
    <x v="4"/>
    <x v="36"/>
    <x v="44"/>
    <x v="5"/>
    <x v="36"/>
    <x v="93"/>
    <x v="1157"/>
    <x v="2753"/>
    <x v="40"/>
    <x v="1"/>
  </r>
  <r>
    <x v="5"/>
    <x v="0"/>
    <x v="375"/>
    <x v="4"/>
    <x v="36"/>
    <x v="44"/>
    <x v="4"/>
    <x v="34"/>
    <x v="56"/>
    <x v="615"/>
    <x v="1533"/>
    <x v="41"/>
    <x v="1"/>
  </r>
  <r>
    <x v="5"/>
    <x v="0"/>
    <x v="375"/>
    <x v="4"/>
    <x v="36"/>
    <x v="44"/>
    <x v="0"/>
    <x v="39"/>
    <x v="47"/>
    <x v="580"/>
    <x v="1597"/>
    <x v="45"/>
    <x v="1"/>
  </r>
  <r>
    <x v="5"/>
    <x v="0"/>
    <x v="375"/>
    <x v="4"/>
    <x v="36"/>
    <x v="44"/>
    <x v="3"/>
    <x v="34"/>
    <x v="102"/>
    <x v="1209"/>
    <x v="2560"/>
    <x v="34"/>
    <x v="1"/>
  </r>
  <r>
    <x v="5"/>
    <x v="1"/>
    <x v="375"/>
    <x v="0"/>
    <x v="13"/>
    <x v="24"/>
    <x v="2"/>
    <x v="25"/>
    <x v="105"/>
    <x v="956"/>
    <x v="2199"/>
    <x v="38"/>
    <x v="1"/>
  </r>
  <r>
    <x v="5"/>
    <x v="1"/>
    <x v="375"/>
    <x v="0"/>
    <x v="13"/>
    <x v="24"/>
    <x v="1"/>
    <x v="25"/>
    <x v="62"/>
    <x v="499"/>
    <x v="1261"/>
    <x v="41"/>
    <x v="1"/>
  </r>
  <r>
    <x v="5"/>
    <x v="1"/>
    <x v="375"/>
    <x v="0"/>
    <x v="13"/>
    <x v="24"/>
    <x v="5"/>
    <x v="18"/>
    <x v="72"/>
    <x v="440"/>
    <x v="1090"/>
    <x v="41"/>
    <x v="1"/>
  </r>
  <r>
    <x v="5"/>
    <x v="1"/>
    <x v="375"/>
    <x v="0"/>
    <x v="13"/>
    <x v="24"/>
    <x v="4"/>
    <x v="22"/>
    <x v="34"/>
    <x v="188"/>
    <x v="426"/>
    <x v="40"/>
    <x v="1"/>
  </r>
  <r>
    <x v="5"/>
    <x v="1"/>
    <x v="375"/>
    <x v="0"/>
    <x v="13"/>
    <x v="24"/>
    <x v="0"/>
    <x v="34"/>
    <x v="43"/>
    <x v="454"/>
    <x v="994"/>
    <x v="37"/>
    <x v="1"/>
  </r>
  <r>
    <x v="5"/>
    <x v="1"/>
    <x v="375"/>
    <x v="0"/>
    <x v="13"/>
    <x v="24"/>
    <x v="3"/>
    <x v="27"/>
    <x v="62"/>
    <x v="542"/>
    <x v="1214"/>
    <x v="36"/>
    <x v="1"/>
  </r>
  <r>
    <x v="1"/>
    <x v="1"/>
    <x v="375"/>
    <x v="1"/>
    <x v="19"/>
    <x v="4"/>
    <x v="2"/>
    <x v="29"/>
    <x v="117"/>
    <x v="1192"/>
    <x v="2368"/>
    <x v="31"/>
    <x v="1"/>
  </r>
  <r>
    <x v="1"/>
    <x v="1"/>
    <x v="375"/>
    <x v="1"/>
    <x v="19"/>
    <x v="4"/>
    <x v="1"/>
    <x v="31"/>
    <x v="67"/>
    <x v="700"/>
    <x v="1538"/>
    <x v="36"/>
    <x v="1"/>
  </r>
  <r>
    <x v="1"/>
    <x v="1"/>
    <x v="375"/>
    <x v="1"/>
    <x v="19"/>
    <x v="4"/>
    <x v="5"/>
    <x v="22"/>
    <x v="75"/>
    <x v="568"/>
    <x v="1361"/>
    <x v="39"/>
    <x v="1"/>
  </r>
  <r>
    <x v="1"/>
    <x v="1"/>
    <x v="375"/>
    <x v="1"/>
    <x v="19"/>
    <x v="4"/>
    <x v="4"/>
    <x v="25"/>
    <x v="36"/>
    <x v="251"/>
    <x v="592"/>
    <x v="41"/>
    <x v="1"/>
  </r>
  <r>
    <x v="1"/>
    <x v="1"/>
    <x v="375"/>
    <x v="1"/>
    <x v="19"/>
    <x v="4"/>
    <x v="0"/>
    <x v="42"/>
    <x v="48"/>
    <x v="640"/>
    <x v="1121"/>
    <x v="28"/>
    <x v="1"/>
  </r>
  <r>
    <x v="1"/>
    <x v="1"/>
    <x v="375"/>
    <x v="1"/>
    <x v="19"/>
    <x v="4"/>
    <x v="3"/>
    <x v="29"/>
    <x v="67"/>
    <x v="648"/>
    <x v="1475"/>
    <x v="37"/>
    <x v="1"/>
  </r>
  <r>
    <x v="3"/>
    <x v="1"/>
    <x v="375"/>
    <x v="1"/>
    <x v="38"/>
    <x v="45"/>
    <x v="2"/>
    <x v="31"/>
    <x v="106"/>
    <x v="1152"/>
    <x v="2173"/>
    <x v="29"/>
    <x v="1"/>
  </r>
  <r>
    <x v="3"/>
    <x v="1"/>
    <x v="375"/>
    <x v="1"/>
    <x v="38"/>
    <x v="45"/>
    <x v="1"/>
    <x v="31"/>
    <x v="56"/>
    <x v="551"/>
    <x v="1004"/>
    <x v="30"/>
    <x v="1"/>
  </r>
  <r>
    <x v="3"/>
    <x v="1"/>
    <x v="375"/>
    <x v="1"/>
    <x v="38"/>
    <x v="45"/>
    <x v="5"/>
    <x v="20"/>
    <x v="60"/>
    <x v="380"/>
    <x v="433"/>
    <x v="22"/>
    <x v="1"/>
  </r>
  <r>
    <x v="3"/>
    <x v="1"/>
    <x v="375"/>
    <x v="1"/>
    <x v="38"/>
    <x v="45"/>
    <x v="4"/>
    <x v="27"/>
    <x v="16"/>
    <x v="91"/>
    <x v="84"/>
    <x v="24"/>
    <x v="1"/>
  </r>
  <r>
    <x v="3"/>
    <x v="1"/>
    <x v="375"/>
    <x v="1"/>
    <x v="38"/>
    <x v="45"/>
    <x v="0"/>
    <x v="41"/>
    <x v="30"/>
    <x v="379"/>
    <x v="509"/>
    <x v="25"/>
    <x v="1"/>
  </r>
  <r>
    <x v="3"/>
    <x v="1"/>
    <x v="375"/>
    <x v="1"/>
    <x v="38"/>
    <x v="45"/>
    <x v="3"/>
    <x v="31"/>
    <x v="58"/>
    <x v="576"/>
    <x v="948"/>
    <x v="27"/>
    <x v="1"/>
  </r>
  <r>
    <x v="5"/>
    <x v="0"/>
    <x v="375"/>
    <x v="4"/>
    <x v="4"/>
    <x v="48"/>
    <x v="3"/>
    <x v="49"/>
    <x v="223"/>
    <x v="2680"/>
    <x v="2961"/>
    <x v="5"/>
    <x v="2"/>
  </r>
  <r>
    <x v="5"/>
    <x v="0"/>
    <x v="375"/>
    <x v="4"/>
    <x v="36"/>
    <x v="44"/>
    <x v="2"/>
    <x v="21"/>
    <x v="101"/>
    <x v="780"/>
    <x v="1382"/>
    <x v="28"/>
    <x v="2"/>
  </r>
  <r>
    <x v="5"/>
    <x v="0"/>
    <x v="375"/>
    <x v="4"/>
    <x v="36"/>
    <x v="44"/>
    <x v="1"/>
    <x v="24"/>
    <x v="104"/>
    <x v="909"/>
    <x v="1736"/>
    <x v="30"/>
    <x v="2"/>
  </r>
  <r>
    <x v="5"/>
    <x v="0"/>
    <x v="375"/>
    <x v="4"/>
    <x v="36"/>
    <x v="44"/>
    <x v="5"/>
    <x v="26"/>
    <x v="108"/>
    <x v="1011"/>
    <x v="1896"/>
    <x v="29"/>
    <x v="2"/>
  </r>
  <r>
    <x v="5"/>
    <x v="0"/>
    <x v="375"/>
    <x v="4"/>
    <x v="36"/>
    <x v="44"/>
    <x v="4"/>
    <x v="27"/>
    <x v="64"/>
    <x v="573"/>
    <x v="1131"/>
    <x v="32"/>
    <x v="2"/>
  </r>
  <r>
    <x v="5"/>
    <x v="0"/>
    <x v="375"/>
    <x v="4"/>
    <x v="36"/>
    <x v="44"/>
    <x v="0"/>
    <x v="26"/>
    <x v="56"/>
    <x v="460"/>
    <x v="1016"/>
    <x v="37"/>
    <x v="2"/>
  </r>
  <r>
    <x v="5"/>
    <x v="0"/>
    <x v="375"/>
    <x v="4"/>
    <x v="36"/>
    <x v="44"/>
    <x v="3"/>
    <x v="27"/>
    <x v="120"/>
    <x v="1148"/>
    <x v="2000"/>
    <x v="26"/>
    <x v="2"/>
  </r>
  <r>
    <x v="3"/>
    <x v="1"/>
    <x v="375"/>
    <x v="1"/>
    <x v="38"/>
    <x v="45"/>
    <x v="2"/>
    <x v="21"/>
    <x v="120"/>
    <x v="934"/>
    <x v="1231"/>
    <x v="19"/>
    <x v="2"/>
  </r>
  <r>
    <x v="3"/>
    <x v="1"/>
    <x v="375"/>
    <x v="1"/>
    <x v="38"/>
    <x v="45"/>
    <x v="1"/>
    <x v="21"/>
    <x v="73"/>
    <x v="520"/>
    <x v="606"/>
    <x v="20"/>
    <x v="2"/>
  </r>
  <r>
    <x v="3"/>
    <x v="1"/>
    <x v="375"/>
    <x v="1"/>
    <x v="38"/>
    <x v="45"/>
    <x v="5"/>
    <x v="15"/>
    <x v="62"/>
    <x v="289"/>
    <x v="178"/>
    <x v="15"/>
    <x v="2"/>
  </r>
  <r>
    <x v="3"/>
    <x v="1"/>
    <x v="375"/>
    <x v="1"/>
    <x v="38"/>
    <x v="45"/>
    <x v="4"/>
    <x v="18"/>
    <x v="23"/>
    <x v="82"/>
    <x v="42"/>
    <x v="17"/>
    <x v="2"/>
  </r>
  <r>
    <x v="3"/>
    <x v="1"/>
    <x v="375"/>
    <x v="1"/>
    <x v="38"/>
    <x v="45"/>
    <x v="0"/>
    <x v="32"/>
    <x v="36"/>
    <x v="339"/>
    <x v="291"/>
    <x v="18"/>
    <x v="2"/>
  </r>
  <r>
    <x v="3"/>
    <x v="1"/>
    <x v="375"/>
    <x v="1"/>
    <x v="38"/>
    <x v="45"/>
    <x v="3"/>
    <x v="19"/>
    <x v="68"/>
    <x v="436"/>
    <x v="465"/>
    <x v="20"/>
    <x v="2"/>
  </r>
  <r>
    <x v="5"/>
    <x v="0"/>
    <x v="376"/>
    <x v="4"/>
    <x v="4"/>
    <x v="48"/>
    <x v="2"/>
    <x v="58"/>
    <x v="346"/>
    <x v="3050"/>
    <x v="5476"/>
    <x v="21"/>
    <x v="2"/>
  </r>
  <r>
    <x v="2"/>
    <x v="2"/>
    <x v="376"/>
    <x v="0"/>
    <x v="25"/>
    <x v="5"/>
    <x v="4"/>
    <x v="33"/>
    <x v="254"/>
    <x v="2469"/>
    <x v="4314"/>
    <x v="26"/>
    <x v="2"/>
  </r>
  <r>
    <x v="1"/>
    <x v="1"/>
    <x v="376"/>
    <x v="0"/>
    <x v="21"/>
    <x v="19"/>
    <x v="2"/>
    <x v="23"/>
    <x v="321"/>
    <x v="2817"/>
    <x v="4962"/>
    <x v="26"/>
    <x v="0"/>
  </r>
  <r>
    <x v="1"/>
    <x v="1"/>
    <x v="376"/>
    <x v="0"/>
    <x v="21"/>
    <x v="19"/>
    <x v="1"/>
    <x v="23"/>
    <x v="304"/>
    <x v="2535"/>
    <x v="4169"/>
    <x v="21"/>
    <x v="0"/>
  </r>
  <r>
    <x v="1"/>
    <x v="1"/>
    <x v="376"/>
    <x v="0"/>
    <x v="21"/>
    <x v="19"/>
    <x v="5"/>
    <x v="13"/>
    <x v="304"/>
    <x v="1975"/>
    <x v="3120"/>
    <x v="21"/>
    <x v="0"/>
  </r>
  <r>
    <x v="1"/>
    <x v="1"/>
    <x v="376"/>
    <x v="0"/>
    <x v="21"/>
    <x v="19"/>
    <x v="4"/>
    <x v="18"/>
    <x v="231"/>
    <x v="1646"/>
    <x v="2892"/>
    <x v="26"/>
    <x v="0"/>
  </r>
  <r>
    <x v="1"/>
    <x v="1"/>
    <x v="376"/>
    <x v="0"/>
    <x v="21"/>
    <x v="19"/>
    <x v="0"/>
    <x v="33"/>
    <x v="273"/>
    <x v="2560"/>
    <x v="4211"/>
    <x v="21"/>
    <x v="0"/>
  </r>
  <r>
    <x v="1"/>
    <x v="1"/>
    <x v="376"/>
    <x v="0"/>
    <x v="21"/>
    <x v="19"/>
    <x v="3"/>
    <x v="23"/>
    <x v="304"/>
    <x v="2535"/>
    <x v="4783"/>
    <x v="36"/>
    <x v="0"/>
  </r>
  <r>
    <x v="5"/>
    <x v="0"/>
    <x v="376"/>
    <x v="4"/>
    <x v="4"/>
    <x v="48"/>
    <x v="2"/>
    <x v="55"/>
    <x v="230"/>
    <x v="2773"/>
    <x v="4996"/>
    <x v="32"/>
    <x v="1"/>
  </r>
  <r>
    <x v="2"/>
    <x v="2"/>
    <x v="376"/>
    <x v="0"/>
    <x v="25"/>
    <x v="5"/>
    <x v="4"/>
    <x v="29"/>
    <x v="64"/>
    <x v="619"/>
    <x v="1368"/>
    <x v="36"/>
    <x v="1"/>
  </r>
  <r>
    <x v="1"/>
    <x v="1"/>
    <x v="376"/>
    <x v="0"/>
    <x v="21"/>
    <x v="19"/>
    <x v="2"/>
    <x v="20"/>
    <x v="135"/>
    <x v="1007"/>
    <x v="2224"/>
    <x v="36"/>
    <x v="1"/>
  </r>
  <r>
    <x v="1"/>
    <x v="1"/>
    <x v="376"/>
    <x v="0"/>
    <x v="21"/>
    <x v="19"/>
    <x v="1"/>
    <x v="22"/>
    <x v="103"/>
    <x v="834"/>
    <x v="1714"/>
    <x v="33"/>
    <x v="1"/>
  </r>
  <r>
    <x v="1"/>
    <x v="1"/>
    <x v="376"/>
    <x v="0"/>
    <x v="21"/>
    <x v="19"/>
    <x v="5"/>
    <x v="12"/>
    <x v="103"/>
    <x v="483"/>
    <x v="894"/>
    <x v="31"/>
    <x v="1"/>
  </r>
  <r>
    <x v="1"/>
    <x v="1"/>
    <x v="376"/>
    <x v="0"/>
    <x v="21"/>
    <x v="19"/>
    <x v="4"/>
    <x v="17"/>
    <x v="63"/>
    <x v="343"/>
    <x v="768"/>
    <x v="38"/>
    <x v="1"/>
  </r>
  <r>
    <x v="1"/>
    <x v="1"/>
    <x v="376"/>
    <x v="0"/>
    <x v="21"/>
    <x v="19"/>
    <x v="0"/>
    <x v="32"/>
    <x v="80"/>
    <x v="903"/>
    <x v="1960"/>
    <x v="35"/>
    <x v="1"/>
  </r>
  <r>
    <x v="1"/>
    <x v="1"/>
    <x v="376"/>
    <x v="0"/>
    <x v="21"/>
    <x v="19"/>
    <x v="3"/>
    <x v="22"/>
    <x v="103"/>
    <x v="834"/>
    <x v="2400"/>
    <x v="49"/>
    <x v="1"/>
  </r>
  <r>
    <x v="5"/>
    <x v="0"/>
    <x v="376"/>
    <x v="4"/>
    <x v="4"/>
    <x v="48"/>
    <x v="2"/>
    <x v="38"/>
    <x v="255"/>
    <x v="2601"/>
    <x v="4543"/>
    <x v="26"/>
    <x v="2"/>
  </r>
  <r>
    <x v="5"/>
    <x v="0"/>
    <x v="377"/>
    <x v="4"/>
    <x v="4"/>
    <x v="48"/>
    <x v="1"/>
    <x v="63"/>
    <x v="343"/>
    <x v="3054"/>
    <x v="5294"/>
    <x v="6"/>
    <x v="2"/>
  </r>
  <r>
    <x v="2"/>
    <x v="2"/>
    <x v="377"/>
    <x v="0"/>
    <x v="25"/>
    <x v="5"/>
    <x v="0"/>
    <x v="38"/>
    <x v="174"/>
    <x v="2064"/>
    <x v="4535"/>
    <x v="46"/>
    <x v="2"/>
  </r>
  <r>
    <x v="3"/>
    <x v="1"/>
    <x v="377"/>
    <x v="3"/>
    <x v="45"/>
    <x v="46"/>
    <x v="2"/>
    <x v="28"/>
    <x v="331"/>
    <x v="2892"/>
    <x v="5301"/>
    <x v="36"/>
    <x v="0"/>
  </r>
  <r>
    <x v="3"/>
    <x v="1"/>
    <x v="377"/>
    <x v="3"/>
    <x v="45"/>
    <x v="46"/>
    <x v="1"/>
    <x v="28"/>
    <x v="315"/>
    <x v="2829"/>
    <x v="4986"/>
    <x v="26"/>
    <x v="0"/>
  </r>
  <r>
    <x v="3"/>
    <x v="1"/>
    <x v="377"/>
    <x v="3"/>
    <x v="45"/>
    <x v="46"/>
    <x v="5"/>
    <x v="18"/>
    <x v="315"/>
    <x v="2615"/>
    <x v="3985"/>
    <x v="16"/>
    <x v="0"/>
  </r>
  <r>
    <x v="3"/>
    <x v="1"/>
    <x v="377"/>
    <x v="3"/>
    <x v="45"/>
    <x v="46"/>
    <x v="4"/>
    <x v="23"/>
    <x v="300"/>
    <x v="2469"/>
    <x v="4024"/>
    <x v="21"/>
    <x v="0"/>
  </r>
  <r>
    <x v="3"/>
    <x v="1"/>
    <x v="377"/>
    <x v="3"/>
    <x v="45"/>
    <x v="46"/>
    <x v="0"/>
    <x v="38"/>
    <x v="307"/>
    <x v="2848"/>
    <x v="5036"/>
    <x v="26"/>
    <x v="0"/>
  </r>
  <r>
    <x v="3"/>
    <x v="1"/>
    <x v="377"/>
    <x v="3"/>
    <x v="45"/>
    <x v="46"/>
    <x v="3"/>
    <x v="28"/>
    <x v="315"/>
    <x v="2829"/>
    <x v="5204"/>
    <x v="41"/>
    <x v="0"/>
  </r>
  <r>
    <x v="5"/>
    <x v="0"/>
    <x v="377"/>
    <x v="4"/>
    <x v="4"/>
    <x v="48"/>
    <x v="1"/>
    <x v="59"/>
    <x v="219"/>
    <x v="2777"/>
    <x v="4429"/>
    <x v="16"/>
    <x v="1"/>
  </r>
  <r>
    <x v="2"/>
    <x v="2"/>
    <x v="377"/>
    <x v="0"/>
    <x v="25"/>
    <x v="5"/>
    <x v="0"/>
    <x v="37"/>
    <x v="45"/>
    <x v="520"/>
    <x v="1903"/>
    <x v="60"/>
    <x v="1"/>
  </r>
  <r>
    <x v="3"/>
    <x v="1"/>
    <x v="377"/>
    <x v="3"/>
    <x v="45"/>
    <x v="46"/>
    <x v="2"/>
    <x v="27"/>
    <x v="177"/>
    <x v="1653"/>
    <x v="4033"/>
    <x v="47"/>
    <x v="1"/>
  </r>
  <r>
    <x v="3"/>
    <x v="1"/>
    <x v="377"/>
    <x v="3"/>
    <x v="45"/>
    <x v="46"/>
    <x v="1"/>
    <x v="27"/>
    <x v="133"/>
    <x v="1263"/>
    <x v="2823"/>
    <x v="37"/>
    <x v="1"/>
  </r>
  <r>
    <x v="3"/>
    <x v="1"/>
    <x v="377"/>
    <x v="3"/>
    <x v="45"/>
    <x v="46"/>
    <x v="5"/>
    <x v="16"/>
    <x v="128"/>
    <x v="795"/>
    <x v="1326"/>
    <x v="26"/>
    <x v="1"/>
  </r>
  <r>
    <x v="3"/>
    <x v="1"/>
    <x v="377"/>
    <x v="3"/>
    <x v="45"/>
    <x v="46"/>
    <x v="4"/>
    <x v="22"/>
    <x v="97"/>
    <x v="782"/>
    <x v="1723"/>
    <x v="36"/>
    <x v="1"/>
  </r>
  <r>
    <x v="3"/>
    <x v="1"/>
    <x v="377"/>
    <x v="3"/>
    <x v="45"/>
    <x v="46"/>
    <x v="0"/>
    <x v="36"/>
    <x v="102"/>
    <x v="1265"/>
    <x v="2877"/>
    <x v="38"/>
    <x v="1"/>
  </r>
  <r>
    <x v="3"/>
    <x v="1"/>
    <x v="377"/>
    <x v="3"/>
    <x v="45"/>
    <x v="46"/>
    <x v="3"/>
    <x v="26"/>
    <x v="118"/>
    <x v="1099"/>
    <x v="3241"/>
    <x v="54"/>
    <x v="1"/>
  </r>
  <r>
    <x v="5"/>
    <x v="0"/>
    <x v="377"/>
    <x v="4"/>
    <x v="4"/>
    <x v="48"/>
    <x v="1"/>
    <x v="40"/>
    <x v="234"/>
    <x v="2567"/>
    <x v="3034"/>
    <x v="8"/>
    <x v="2"/>
  </r>
  <r>
    <x v="3"/>
    <x v="1"/>
    <x v="377"/>
    <x v="3"/>
    <x v="45"/>
    <x v="46"/>
    <x v="2"/>
    <x v="16"/>
    <x v="199"/>
    <x v="1288"/>
    <x v="2933"/>
    <x v="38"/>
    <x v="2"/>
  </r>
  <r>
    <x v="3"/>
    <x v="1"/>
    <x v="377"/>
    <x v="3"/>
    <x v="45"/>
    <x v="46"/>
    <x v="1"/>
    <x v="21"/>
    <x v="163"/>
    <x v="1263"/>
    <x v="2610"/>
    <x v="33"/>
    <x v="2"/>
  </r>
  <r>
    <x v="3"/>
    <x v="1"/>
    <x v="377"/>
    <x v="3"/>
    <x v="45"/>
    <x v="46"/>
    <x v="5"/>
    <x v="11"/>
    <x v="153"/>
    <x v="726"/>
    <x v="837"/>
    <x v="18"/>
    <x v="2"/>
  </r>
  <r>
    <x v="3"/>
    <x v="1"/>
    <x v="377"/>
    <x v="3"/>
    <x v="45"/>
    <x v="46"/>
    <x v="4"/>
    <x v="14"/>
    <x v="116"/>
    <x v="632"/>
    <x v="1098"/>
    <x v="28"/>
    <x v="2"/>
  </r>
  <r>
    <x v="3"/>
    <x v="1"/>
    <x v="377"/>
    <x v="3"/>
    <x v="45"/>
    <x v="46"/>
    <x v="0"/>
    <x v="23"/>
    <x v="120"/>
    <x v="1005"/>
    <x v="1984"/>
    <x v="31"/>
    <x v="2"/>
  </r>
  <r>
    <x v="3"/>
    <x v="1"/>
    <x v="377"/>
    <x v="3"/>
    <x v="45"/>
    <x v="46"/>
    <x v="3"/>
    <x v="18"/>
    <x v="169"/>
    <x v="1160"/>
    <x v="2944"/>
    <x v="44"/>
    <x v="2"/>
  </r>
  <r>
    <x v="5"/>
    <x v="0"/>
    <x v="378"/>
    <x v="4"/>
    <x v="4"/>
    <x v="48"/>
    <x v="5"/>
    <x v="58"/>
    <x v="335"/>
    <x v="3015"/>
    <x v="5414"/>
    <x v="21"/>
    <x v="2"/>
  </r>
  <r>
    <x v="2"/>
    <x v="2"/>
    <x v="378"/>
    <x v="0"/>
    <x v="25"/>
    <x v="5"/>
    <x v="3"/>
    <x v="53"/>
    <x v="294"/>
    <x v="2866"/>
    <x v="4600"/>
    <x v="11"/>
    <x v="2"/>
  </r>
  <r>
    <x v="1"/>
    <x v="1"/>
    <x v="378"/>
    <x v="3"/>
    <x v="16"/>
    <x v="30"/>
    <x v="2"/>
    <x v="23"/>
    <x v="329"/>
    <x v="2858"/>
    <x v="5092"/>
    <x v="26"/>
    <x v="1"/>
  </r>
  <r>
    <x v="1"/>
    <x v="1"/>
    <x v="378"/>
    <x v="3"/>
    <x v="16"/>
    <x v="30"/>
    <x v="1"/>
    <x v="23"/>
    <x v="313"/>
    <x v="2727"/>
    <x v="4568"/>
    <x v="21"/>
    <x v="1"/>
  </r>
  <r>
    <x v="1"/>
    <x v="1"/>
    <x v="378"/>
    <x v="3"/>
    <x v="16"/>
    <x v="30"/>
    <x v="5"/>
    <x v="13"/>
    <x v="313"/>
    <x v="2282"/>
    <x v="4024"/>
    <x v="26"/>
    <x v="1"/>
  </r>
  <r>
    <x v="1"/>
    <x v="1"/>
    <x v="378"/>
    <x v="3"/>
    <x v="16"/>
    <x v="30"/>
    <x v="4"/>
    <x v="18"/>
    <x v="294"/>
    <x v="2112"/>
    <x v="3761"/>
    <x v="26"/>
    <x v="1"/>
  </r>
  <r>
    <x v="1"/>
    <x v="1"/>
    <x v="378"/>
    <x v="3"/>
    <x v="16"/>
    <x v="30"/>
    <x v="0"/>
    <x v="33"/>
    <x v="304"/>
    <x v="2774"/>
    <x v="4682"/>
    <x v="21"/>
    <x v="1"/>
  </r>
  <r>
    <x v="1"/>
    <x v="1"/>
    <x v="378"/>
    <x v="3"/>
    <x v="16"/>
    <x v="30"/>
    <x v="3"/>
    <x v="23"/>
    <x v="313"/>
    <x v="2727"/>
    <x v="5010"/>
    <x v="36"/>
    <x v="1"/>
  </r>
  <r>
    <x v="5"/>
    <x v="0"/>
    <x v="378"/>
    <x v="4"/>
    <x v="4"/>
    <x v="48"/>
    <x v="5"/>
    <x v="53"/>
    <x v="174"/>
    <x v="2469"/>
    <x v="4603"/>
    <x v="33"/>
    <x v="1"/>
  </r>
  <r>
    <x v="2"/>
    <x v="2"/>
    <x v="378"/>
    <x v="0"/>
    <x v="25"/>
    <x v="5"/>
    <x v="3"/>
    <x v="48"/>
    <x v="83"/>
    <x v="1339"/>
    <x v="2306"/>
    <x v="25"/>
    <x v="1"/>
  </r>
  <r>
    <x v="1"/>
    <x v="1"/>
    <x v="378"/>
    <x v="3"/>
    <x v="16"/>
    <x v="30"/>
    <x v="2"/>
    <x v="22"/>
    <x v="165"/>
    <x v="1318"/>
    <x v="3114"/>
    <x v="40"/>
    <x v="1"/>
  </r>
  <r>
    <x v="1"/>
    <x v="1"/>
    <x v="378"/>
    <x v="3"/>
    <x v="16"/>
    <x v="30"/>
    <x v="1"/>
    <x v="22"/>
    <x v="122"/>
    <x v="981"/>
    <x v="1934"/>
    <x v="31"/>
    <x v="1"/>
  </r>
  <r>
    <x v="1"/>
    <x v="1"/>
    <x v="378"/>
    <x v="3"/>
    <x v="16"/>
    <x v="30"/>
    <x v="5"/>
    <x v="11"/>
    <x v="137"/>
    <x v="630"/>
    <x v="1582"/>
    <x v="41"/>
    <x v="1"/>
  </r>
  <r>
    <x v="1"/>
    <x v="1"/>
    <x v="378"/>
    <x v="3"/>
    <x v="16"/>
    <x v="30"/>
    <x v="4"/>
    <x v="16"/>
    <x v="83"/>
    <x v="479"/>
    <x v="1149"/>
    <x v="39"/>
    <x v="1"/>
  </r>
  <r>
    <x v="1"/>
    <x v="1"/>
    <x v="378"/>
    <x v="3"/>
    <x v="16"/>
    <x v="30"/>
    <x v="0"/>
    <x v="31"/>
    <x v="96"/>
    <x v="1049"/>
    <x v="2216"/>
    <x v="34"/>
    <x v="1"/>
  </r>
  <r>
    <x v="1"/>
    <x v="1"/>
    <x v="378"/>
    <x v="3"/>
    <x v="16"/>
    <x v="30"/>
    <x v="3"/>
    <x v="22"/>
    <x v="137"/>
    <x v="1107"/>
    <x v="2994"/>
    <x v="48"/>
    <x v="1"/>
  </r>
  <r>
    <x v="5"/>
    <x v="0"/>
    <x v="378"/>
    <x v="4"/>
    <x v="4"/>
    <x v="48"/>
    <x v="5"/>
    <x v="44"/>
    <x v="211"/>
    <x v="2528"/>
    <x v="4362"/>
    <x v="25"/>
    <x v="2"/>
  </r>
  <r>
    <x v="5"/>
    <x v="0"/>
    <x v="379"/>
    <x v="4"/>
    <x v="4"/>
    <x v="48"/>
    <x v="4"/>
    <x v="58"/>
    <x v="331"/>
    <x v="3003"/>
    <x v="5336"/>
    <x v="16"/>
    <x v="2"/>
  </r>
  <r>
    <x v="2"/>
    <x v="2"/>
    <x v="379"/>
    <x v="0"/>
    <x v="25"/>
    <x v="5"/>
    <x v="2"/>
    <x v="33"/>
    <x v="317"/>
    <x v="2869"/>
    <x v="5191"/>
    <x v="31"/>
    <x v="2"/>
  </r>
  <r>
    <x v="0"/>
    <x v="1"/>
    <x v="379"/>
    <x v="1"/>
    <x v="44"/>
    <x v="9"/>
    <x v="2"/>
    <x v="43"/>
    <x v="313"/>
    <x v="2892"/>
    <x v="5201"/>
    <x v="26"/>
    <x v="0"/>
  </r>
  <r>
    <x v="0"/>
    <x v="1"/>
    <x v="379"/>
    <x v="1"/>
    <x v="44"/>
    <x v="9"/>
    <x v="1"/>
    <x v="43"/>
    <x v="273"/>
    <x v="2745"/>
    <x v="4805"/>
    <x v="26"/>
    <x v="0"/>
  </r>
  <r>
    <x v="0"/>
    <x v="1"/>
    <x v="379"/>
    <x v="1"/>
    <x v="44"/>
    <x v="9"/>
    <x v="5"/>
    <x v="33"/>
    <x v="273"/>
    <x v="2560"/>
    <x v="3853"/>
    <x v="16"/>
    <x v="0"/>
  </r>
  <r>
    <x v="0"/>
    <x v="1"/>
    <x v="379"/>
    <x v="1"/>
    <x v="44"/>
    <x v="9"/>
    <x v="4"/>
    <x v="38"/>
    <x v="152"/>
    <x v="1857"/>
    <x v="2517"/>
    <x v="16"/>
    <x v="0"/>
  </r>
  <r>
    <x v="0"/>
    <x v="1"/>
    <x v="379"/>
    <x v="1"/>
    <x v="44"/>
    <x v="9"/>
    <x v="0"/>
    <x v="53"/>
    <x v="194"/>
    <x v="2594"/>
    <x v="3950"/>
    <x v="16"/>
    <x v="0"/>
  </r>
  <r>
    <x v="0"/>
    <x v="1"/>
    <x v="379"/>
    <x v="1"/>
    <x v="44"/>
    <x v="9"/>
    <x v="3"/>
    <x v="43"/>
    <x v="273"/>
    <x v="2745"/>
    <x v="4615"/>
    <x v="21"/>
    <x v="0"/>
  </r>
  <r>
    <x v="5"/>
    <x v="0"/>
    <x v="379"/>
    <x v="4"/>
    <x v="4"/>
    <x v="48"/>
    <x v="4"/>
    <x v="52"/>
    <x v="164"/>
    <x v="2365"/>
    <x v="4210"/>
    <x v="27"/>
    <x v="1"/>
  </r>
  <r>
    <x v="2"/>
    <x v="2"/>
    <x v="379"/>
    <x v="0"/>
    <x v="25"/>
    <x v="5"/>
    <x v="2"/>
    <x v="32"/>
    <x v="129"/>
    <x v="1404"/>
    <x v="3446"/>
    <x v="43"/>
    <x v="1"/>
  </r>
  <r>
    <x v="0"/>
    <x v="1"/>
    <x v="379"/>
    <x v="1"/>
    <x v="44"/>
    <x v="9"/>
    <x v="2"/>
    <x v="42"/>
    <x v="111"/>
    <x v="1546"/>
    <x v="3595"/>
    <x v="41"/>
    <x v="1"/>
  </r>
  <r>
    <x v="0"/>
    <x v="1"/>
    <x v="379"/>
    <x v="1"/>
    <x v="44"/>
    <x v="9"/>
    <x v="1"/>
    <x v="38"/>
    <x v="75"/>
    <x v="977"/>
    <x v="2310"/>
    <x v="39"/>
    <x v="1"/>
  </r>
  <r>
    <x v="0"/>
    <x v="1"/>
    <x v="379"/>
    <x v="1"/>
    <x v="44"/>
    <x v="9"/>
    <x v="5"/>
    <x v="31"/>
    <x v="67"/>
    <x v="700"/>
    <x v="1343"/>
    <x v="31"/>
    <x v="1"/>
  </r>
  <r>
    <x v="0"/>
    <x v="1"/>
    <x v="379"/>
    <x v="1"/>
    <x v="44"/>
    <x v="9"/>
    <x v="4"/>
    <x v="36"/>
    <x v="35"/>
    <x v="384"/>
    <x v="544"/>
    <x v="26"/>
    <x v="1"/>
  </r>
  <r>
    <x v="0"/>
    <x v="1"/>
    <x v="379"/>
    <x v="1"/>
    <x v="44"/>
    <x v="9"/>
    <x v="0"/>
    <x v="52"/>
    <x v="45"/>
    <x v="766"/>
    <x v="1436"/>
    <x v="30"/>
    <x v="1"/>
  </r>
  <r>
    <x v="0"/>
    <x v="1"/>
    <x v="379"/>
    <x v="1"/>
    <x v="44"/>
    <x v="9"/>
    <x v="3"/>
    <x v="42"/>
    <x v="73"/>
    <x v="1032"/>
    <x v="2040"/>
    <x v="31"/>
    <x v="1"/>
  </r>
  <r>
    <x v="5"/>
    <x v="0"/>
    <x v="379"/>
    <x v="4"/>
    <x v="4"/>
    <x v="48"/>
    <x v="4"/>
    <x v="45"/>
    <x v="215"/>
    <x v="2583"/>
    <x v="4191"/>
    <x v="20"/>
    <x v="2"/>
  </r>
  <r>
    <x v="0"/>
    <x v="1"/>
    <x v="379"/>
    <x v="1"/>
    <x v="44"/>
    <x v="9"/>
    <x v="2"/>
    <x v="27"/>
    <x v="150"/>
    <x v="1413"/>
    <x v="2676"/>
    <x v="29"/>
    <x v="2"/>
  </r>
  <r>
    <x v="0"/>
    <x v="1"/>
    <x v="379"/>
    <x v="1"/>
    <x v="44"/>
    <x v="9"/>
    <x v="1"/>
    <x v="32"/>
    <x v="92"/>
    <x v="1038"/>
    <x v="1945"/>
    <x v="29"/>
    <x v="2"/>
  </r>
  <r>
    <x v="0"/>
    <x v="1"/>
    <x v="379"/>
    <x v="1"/>
    <x v="44"/>
    <x v="9"/>
    <x v="5"/>
    <x v="21"/>
    <x v="83"/>
    <x v="624"/>
    <x v="845"/>
    <x v="22"/>
    <x v="2"/>
  </r>
  <r>
    <x v="0"/>
    <x v="1"/>
    <x v="379"/>
    <x v="1"/>
    <x v="44"/>
    <x v="9"/>
    <x v="4"/>
    <x v="29"/>
    <x v="49"/>
    <x v="437"/>
    <x v="409"/>
    <x v="18"/>
    <x v="2"/>
  </r>
  <r>
    <x v="0"/>
    <x v="1"/>
    <x v="379"/>
    <x v="1"/>
    <x v="44"/>
    <x v="9"/>
    <x v="0"/>
    <x v="36"/>
    <x v="61"/>
    <x v="729"/>
    <x v="893"/>
    <x v="19"/>
    <x v="2"/>
  </r>
  <r>
    <x v="0"/>
    <x v="1"/>
    <x v="379"/>
    <x v="1"/>
    <x v="44"/>
    <x v="9"/>
    <x v="3"/>
    <x v="28"/>
    <x v="83"/>
    <x v="828"/>
    <x v="1384"/>
    <x v="26"/>
    <x v="2"/>
  </r>
  <r>
    <x v="5"/>
    <x v="0"/>
    <x v="380"/>
    <x v="4"/>
    <x v="4"/>
    <x v="48"/>
    <x v="0"/>
    <x v="68"/>
    <x v="331"/>
    <x v="3028"/>
    <x v="5534"/>
    <x v="36"/>
    <x v="2"/>
  </r>
  <r>
    <x v="2"/>
    <x v="2"/>
    <x v="380"/>
    <x v="0"/>
    <x v="25"/>
    <x v="5"/>
    <x v="1"/>
    <x v="38"/>
    <x v="304"/>
    <x v="2827"/>
    <x v="4624"/>
    <x v="16"/>
    <x v="2"/>
  </r>
  <r>
    <x v="0"/>
    <x v="1"/>
    <x v="380"/>
    <x v="0"/>
    <x v="34"/>
    <x v="15"/>
    <x v="2"/>
    <x v="33"/>
    <x v="311"/>
    <x v="2840"/>
    <x v="5026"/>
    <x v="26"/>
    <x v="1"/>
  </r>
  <r>
    <x v="0"/>
    <x v="1"/>
    <x v="380"/>
    <x v="0"/>
    <x v="34"/>
    <x v="15"/>
    <x v="1"/>
    <x v="33"/>
    <x v="254"/>
    <x v="2469"/>
    <x v="4024"/>
    <x v="21"/>
    <x v="1"/>
  </r>
  <r>
    <x v="0"/>
    <x v="1"/>
    <x v="380"/>
    <x v="0"/>
    <x v="34"/>
    <x v="15"/>
    <x v="5"/>
    <x v="23"/>
    <x v="254"/>
    <x v="2064"/>
    <x v="3656"/>
    <x v="26"/>
    <x v="1"/>
  </r>
  <r>
    <x v="0"/>
    <x v="1"/>
    <x v="380"/>
    <x v="0"/>
    <x v="34"/>
    <x v="15"/>
    <x v="4"/>
    <x v="28"/>
    <x v="129"/>
    <x v="1267"/>
    <x v="2219"/>
    <x v="26"/>
    <x v="1"/>
  </r>
  <r>
    <x v="0"/>
    <x v="1"/>
    <x v="380"/>
    <x v="0"/>
    <x v="34"/>
    <x v="15"/>
    <x v="0"/>
    <x v="43"/>
    <x v="174"/>
    <x v="2206"/>
    <x v="3572"/>
    <x v="21"/>
    <x v="1"/>
  </r>
  <r>
    <x v="0"/>
    <x v="1"/>
    <x v="380"/>
    <x v="0"/>
    <x v="34"/>
    <x v="15"/>
    <x v="3"/>
    <x v="33"/>
    <x v="254"/>
    <x v="2469"/>
    <x v="4314"/>
    <x v="26"/>
    <x v="1"/>
  </r>
  <r>
    <x v="5"/>
    <x v="0"/>
    <x v="380"/>
    <x v="4"/>
    <x v="4"/>
    <x v="48"/>
    <x v="0"/>
    <x v="62"/>
    <x v="164"/>
    <x v="2557"/>
    <x v="5014"/>
    <x v="47"/>
    <x v="1"/>
  </r>
  <r>
    <x v="2"/>
    <x v="2"/>
    <x v="380"/>
    <x v="0"/>
    <x v="25"/>
    <x v="5"/>
    <x v="1"/>
    <x v="34"/>
    <x v="88"/>
    <x v="1043"/>
    <x v="2009"/>
    <x v="30"/>
    <x v="1"/>
  </r>
  <r>
    <x v="0"/>
    <x v="1"/>
    <x v="380"/>
    <x v="0"/>
    <x v="34"/>
    <x v="15"/>
    <x v="2"/>
    <x v="30"/>
    <x v="115"/>
    <x v="1206"/>
    <x v="2844"/>
    <x v="40"/>
    <x v="1"/>
  </r>
  <r>
    <x v="0"/>
    <x v="1"/>
    <x v="380"/>
    <x v="0"/>
    <x v="34"/>
    <x v="15"/>
    <x v="1"/>
    <x v="31"/>
    <x v="64"/>
    <x v="661"/>
    <x v="1349"/>
    <x v="33"/>
    <x v="1"/>
  </r>
  <r>
    <x v="0"/>
    <x v="1"/>
    <x v="380"/>
    <x v="0"/>
    <x v="34"/>
    <x v="15"/>
    <x v="5"/>
    <x v="21"/>
    <x v="62"/>
    <x v="421"/>
    <x v="952"/>
    <x v="38"/>
    <x v="1"/>
  </r>
  <r>
    <x v="0"/>
    <x v="1"/>
    <x v="380"/>
    <x v="0"/>
    <x v="34"/>
    <x v="15"/>
    <x v="4"/>
    <x v="27"/>
    <x v="31"/>
    <x v="227"/>
    <x v="438"/>
    <x v="36"/>
    <x v="1"/>
  </r>
  <r>
    <x v="0"/>
    <x v="1"/>
    <x v="380"/>
    <x v="0"/>
    <x v="34"/>
    <x v="15"/>
    <x v="0"/>
    <x v="39"/>
    <x v="41"/>
    <x v="496"/>
    <x v="989"/>
    <x v="33"/>
    <x v="1"/>
  </r>
  <r>
    <x v="0"/>
    <x v="1"/>
    <x v="380"/>
    <x v="0"/>
    <x v="34"/>
    <x v="15"/>
    <x v="3"/>
    <x v="30"/>
    <x v="67"/>
    <x v="671"/>
    <x v="1646"/>
    <x v="40"/>
    <x v="1"/>
  </r>
  <r>
    <x v="5"/>
    <x v="0"/>
    <x v="380"/>
    <x v="4"/>
    <x v="4"/>
    <x v="48"/>
    <x v="0"/>
    <x v="52"/>
    <x v="222"/>
    <x v="2715"/>
    <x v="5102"/>
    <x v="43"/>
    <x v="2"/>
  </r>
  <r>
    <x v="5"/>
    <x v="0"/>
    <x v="381"/>
    <x v="4"/>
    <x v="4"/>
    <x v="48"/>
    <x v="3"/>
    <x v="73"/>
    <x v="329"/>
    <x v="3034"/>
    <x v="5092"/>
    <x v="2"/>
    <x v="2"/>
  </r>
  <r>
    <x v="2"/>
    <x v="2"/>
    <x v="381"/>
    <x v="0"/>
    <x v="25"/>
    <x v="5"/>
    <x v="5"/>
    <x v="38"/>
    <x v="304"/>
    <x v="2827"/>
    <x v="5083"/>
    <x v="31"/>
    <x v="2"/>
  </r>
  <r>
    <x v="1"/>
    <x v="0"/>
    <x v="381"/>
    <x v="4"/>
    <x v="11"/>
    <x v="7"/>
    <x v="2"/>
    <x v="23"/>
    <x v="304"/>
    <x v="2535"/>
    <x v="4169"/>
    <x v="21"/>
    <x v="1"/>
  </r>
  <r>
    <x v="1"/>
    <x v="0"/>
    <x v="381"/>
    <x v="4"/>
    <x v="11"/>
    <x v="7"/>
    <x v="1"/>
    <x v="33"/>
    <x v="304"/>
    <x v="2774"/>
    <x v="4864"/>
    <x v="26"/>
    <x v="1"/>
  </r>
  <r>
    <x v="1"/>
    <x v="0"/>
    <x v="381"/>
    <x v="4"/>
    <x v="11"/>
    <x v="7"/>
    <x v="5"/>
    <x v="33"/>
    <x v="304"/>
    <x v="2774"/>
    <x v="4682"/>
    <x v="21"/>
    <x v="1"/>
  </r>
  <r>
    <x v="1"/>
    <x v="0"/>
    <x v="381"/>
    <x v="4"/>
    <x v="11"/>
    <x v="7"/>
    <x v="4"/>
    <x v="33"/>
    <x v="231"/>
    <x v="2350"/>
    <x v="3825"/>
    <x v="21"/>
    <x v="1"/>
  </r>
  <r>
    <x v="1"/>
    <x v="0"/>
    <x v="381"/>
    <x v="4"/>
    <x v="11"/>
    <x v="7"/>
    <x v="0"/>
    <x v="38"/>
    <x v="194"/>
    <x v="2227"/>
    <x v="3173"/>
    <x v="16"/>
    <x v="1"/>
  </r>
  <r>
    <x v="1"/>
    <x v="0"/>
    <x v="381"/>
    <x v="4"/>
    <x v="11"/>
    <x v="7"/>
    <x v="3"/>
    <x v="33"/>
    <x v="304"/>
    <x v="2774"/>
    <x v="4050"/>
    <x v="11"/>
    <x v="1"/>
  </r>
  <r>
    <x v="3"/>
    <x v="3"/>
    <x v="381"/>
    <x v="2"/>
    <x v="23"/>
    <x v="25"/>
    <x v="2"/>
    <x v="18"/>
    <x v="323"/>
    <x v="2745"/>
    <x v="4805"/>
    <x v="26"/>
    <x v="1"/>
  </r>
  <r>
    <x v="3"/>
    <x v="3"/>
    <x v="381"/>
    <x v="2"/>
    <x v="23"/>
    <x v="25"/>
    <x v="1"/>
    <x v="18"/>
    <x v="307"/>
    <x v="2383"/>
    <x v="3880"/>
    <x v="21"/>
    <x v="1"/>
  </r>
  <r>
    <x v="3"/>
    <x v="3"/>
    <x v="381"/>
    <x v="2"/>
    <x v="23"/>
    <x v="25"/>
    <x v="5"/>
    <x v="8"/>
    <x v="307"/>
    <x v="1617"/>
    <x v="2849"/>
    <x v="26"/>
    <x v="1"/>
  </r>
  <r>
    <x v="3"/>
    <x v="3"/>
    <x v="381"/>
    <x v="2"/>
    <x v="23"/>
    <x v="25"/>
    <x v="4"/>
    <x v="13"/>
    <x v="254"/>
    <x v="1441"/>
    <x v="2557"/>
    <x v="26"/>
    <x v="1"/>
  </r>
  <r>
    <x v="3"/>
    <x v="3"/>
    <x v="381"/>
    <x v="2"/>
    <x v="23"/>
    <x v="25"/>
    <x v="0"/>
    <x v="28"/>
    <x v="285"/>
    <x v="2491"/>
    <x v="4071"/>
    <x v="21"/>
    <x v="1"/>
  </r>
  <r>
    <x v="3"/>
    <x v="3"/>
    <x v="381"/>
    <x v="2"/>
    <x v="23"/>
    <x v="25"/>
    <x v="3"/>
    <x v="18"/>
    <x v="307"/>
    <x v="2383"/>
    <x v="4188"/>
    <x v="26"/>
    <x v="1"/>
  </r>
  <r>
    <x v="5"/>
    <x v="3"/>
    <x v="381"/>
    <x v="2"/>
    <x v="3"/>
    <x v="28"/>
    <x v="2"/>
    <x v="18"/>
    <x v="317"/>
    <x v="2656"/>
    <x v="4627"/>
    <x v="26"/>
    <x v="1"/>
  </r>
  <r>
    <x v="5"/>
    <x v="3"/>
    <x v="381"/>
    <x v="2"/>
    <x v="3"/>
    <x v="28"/>
    <x v="1"/>
    <x v="18"/>
    <x v="294"/>
    <x v="2112"/>
    <x v="3397"/>
    <x v="21"/>
    <x v="1"/>
  </r>
  <r>
    <x v="5"/>
    <x v="3"/>
    <x v="381"/>
    <x v="2"/>
    <x v="3"/>
    <x v="28"/>
    <x v="5"/>
    <x v="8"/>
    <x v="294"/>
    <x v="1355"/>
    <x v="2404"/>
    <x v="26"/>
    <x v="1"/>
  </r>
  <r>
    <x v="5"/>
    <x v="3"/>
    <x v="381"/>
    <x v="2"/>
    <x v="3"/>
    <x v="28"/>
    <x v="4"/>
    <x v="13"/>
    <x v="194"/>
    <x v="1086"/>
    <x v="1874"/>
    <x v="26"/>
    <x v="1"/>
  </r>
  <r>
    <x v="5"/>
    <x v="3"/>
    <x v="381"/>
    <x v="2"/>
    <x v="3"/>
    <x v="28"/>
    <x v="0"/>
    <x v="28"/>
    <x v="231"/>
    <x v="2158"/>
    <x v="3473"/>
    <x v="21"/>
    <x v="1"/>
  </r>
  <r>
    <x v="5"/>
    <x v="3"/>
    <x v="381"/>
    <x v="2"/>
    <x v="3"/>
    <x v="28"/>
    <x v="3"/>
    <x v="18"/>
    <x v="294"/>
    <x v="2112"/>
    <x v="3761"/>
    <x v="26"/>
    <x v="1"/>
  </r>
  <r>
    <x v="5"/>
    <x v="0"/>
    <x v="381"/>
    <x v="4"/>
    <x v="4"/>
    <x v="48"/>
    <x v="3"/>
    <x v="69"/>
    <x v="158"/>
    <x v="2616"/>
    <x v="3525"/>
    <x v="11"/>
    <x v="1"/>
  </r>
  <r>
    <x v="2"/>
    <x v="2"/>
    <x v="381"/>
    <x v="0"/>
    <x v="25"/>
    <x v="5"/>
    <x v="5"/>
    <x v="37"/>
    <x v="92"/>
    <x v="1178"/>
    <x v="2840"/>
    <x v="41"/>
    <x v="1"/>
  </r>
  <r>
    <x v="1"/>
    <x v="0"/>
    <x v="381"/>
    <x v="4"/>
    <x v="11"/>
    <x v="7"/>
    <x v="2"/>
    <x v="22"/>
    <x v="100"/>
    <x v="804"/>
    <x v="1689"/>
    <x v="34"/>
    <x v="1"/>
  </r>
  <r>
    <x v="1"/>
    <x v="0"/>
    <x v="381"/>
    <x v="4"/>
    <x v="11"/>
    <x v="7"/>
    <x v="1"/>
    <x v="30"/>
    <x v="88"/>
    <x v="935"/>
    <x v="2101"/>
    <x v="37"/>
    <x v="1"/>
  </r>
  <r>
    <x v="1"/>
    <x v="0"/>
    <x v="381"/>
    <x v="4"/>
    <x v="11"/>
    <x v="7"/>
    <x v="5"/>
    <x v="30"/>
    <x v="88"/>
    <x v="935"/>
    <x v="2015"/>
    <x v="35"/>
    <x v="1"/>
  </r>
  <r>
    <x v="1"/>
    <x v="0"/>
    <x v="381"/>
    <x v="4"/>
    <x v="11"/>
    <x v="7"/>
    <x v="4"/>
    <x v="31"/>
    <x v="63"/>
    <x v="651"/>
    <x v="1295"/>
    <x v="32"/>
    <x v="1"/>
  </r>
  <r>
    <x v="1"/>
    <x v="0"/>
    <x v="381"/>
    <x v="4"/>
    <x v="11"/>
    <x v="7"/>
    <x v="0"/>
    <x v="35"/>
    <x v="52"/>
    <x v="571"/>
    <x v="1083"/>
    <x v="31"/>
    <x v="1"/>
  </r>
  <r>
    <x v="1"/>
    <x v="0"/>
    <x v="381"/>
    <x v="4"/>
    <x v="11"/>
    <x v="7"/>
    <x v="3"/>
    <x v="29"/>
    <x v="92"/>
    <x v="954"/>
    <x v="1360"/>
    <x v="21"/>
    <x v="1"/>
  </r>
  <r>
    <x v="3"/>
    <x v="3"/>
    <x v="381"/>
    <x v="2"/>
    <x v="23"/>
    <x v="25"/>
    <x v="2"/>
    <x v="17"/>
    <x v="153"/>
    <x v="1011"/>
    <x v="2287"/>
    <x v="37"/>
    <x v="1"/>
  </r>
  <r>
    <x v="3"/>
    <x v="3"/>
    <x v="381"/>
    <x v="2"/>
    <x v="23"/>
    <x v="25"/>
    <x v="1"/>
    <x v="18"/>
    <x v="111"/>
    <x v="757"/>
    <x v="1463"/>
    <x v="31"/>
    <x v="1"/>
  </r>
  <r>
    <x v="3"/>
    <x v="3"/>
    <x v="381"/>
    <x v="2"/>
    <x v="23"/>
    <x v="25"/>
    <x v="5"/>
    <x v="7"/>
    <x v="98"/>
    <x v="285"/>
    <x v="602"/>
    <x v="37"/>
    <x v="1"/>
  </r>
  <r>
    <x v="3"/>
    <x v="3"/>
    <x v="381"/>
    <x v="2"/>
    <x v="23"/>
    <x v="25"/>
    <x v="4"/>
    <x v="12"/>
    <x v="64"/>
    <x v="243"/>
    <x v="533"/>
    <x v="39"/>
    <x v="1"/>
  </r>
  <r>
    <x v="3"/>
    <x v="3"/>
    <x v="381"/>
    <x v="2"/>
    <x v="23"/>
    <x v="25"/>
    <x v="0"/>
    <x v="27"/>
    <x v="78"/>
    <x v="743"/>
    <x v="1557"/>
    <x v="34"/>
    <x v="1"/>
  </r>
  <r>
    <x v="3"/>
    <x v="3"/>
    <x v="381"/>
    <x v="2"/>
    <x v="23"/>
    <x v="25"/>
    <x v="3"/>
    <x v="16"/>
    <x v="102"/>
    <x v="618"/>
    <x v="1444"/>
    <x v="38"/>
    <x v="1"/>
  </r>
  <r>
    <x v="5"/>
    <x v="3"/>
    <x v="381"/>
    <x v="2"/>
    <x v="3"/>
    <x v="28"/>
    <x v="2"/>
    <x v="17"/>
    <x v="145"/>
    <x v="959"/>
    <x v="2246"/>
    <x v="39"/>
    <x v="1"/>
  </r>
  <r>
    <x v="5"/>
    <x v="3"/>
    <x v="381"/>
    <x v="2"/>
    <x v="3"/>
    <x v="28"/>
    <x v="1"/>
    <x v="18"/>
    <x v="91"/>
    <x v="596"/>
    <x v="1143"/>
    <x v="31"/>
    <x v="1"/>
  </r>
  <r>
    <x v="5"/>
    <x v="3"/>
    <x v="381"/>
    <x v="2"/>
    <x v="3"/>
    <x v="28"/>
    <x v="5"/>
    <x v="8"/>
    <x v="80"/>
    <x v="239"/>
    <x v="566"/>
    <x v="41"/>
    <x v="1"/>
  </r>
  <r>
    <x v="5"/>
    <x v="3"/>
    <x v="381"/>
    <x v="2"/>
    <x v="3"/>
    <x v="28"/>
    <x v="4"/>
    <x v="11"/>
    <x v="54"/>
    <x v="156"/>
    <x v="353"/>
    <x v="41"/>
    <x v="1"/>
  </r>
  <r>
    <x v="5"/>
    <x v="3"/>
    <x v="381"/>
    <x v="2"/>
    <x v="3"/>
    <x v="28"/>
    <x v="0"/>
    <x v="26"/>
    <x v="66"/>
    <x v="569"/>
    <x v="1261"/>
    <x v="36"/>
    <x v="1"/>
  </r>
  <r>
    <x v="5"/>
    <x v="3"/>
    <x v="381"/>
    <x v="2"/>
    <x v="3"/>
    <x v="28"/>
    <x v="3"/>
    <x v="16"/>
    <x v="83"/>
    <x v="479"/>
    <x v="1110"/>
    <x v="38"/>
    <x v="1"/>
  </r>
  <r>
    <x v="5"/>
    <x v="0"/>
    <x v="381"/>
    <x v="4"/>
    <x v="4"/>
    <x v="48"/>
    <x v="3"/>
    <x v="53"/>
    <x v="214"/>
    <x v="2698"/>
    <x v="3460"/>
    <x v="8"/>
    <x v="2"/>
  </r>
  <r>
    <x v="1"/>
    <x v="0"/>
    <x v="381"/>
    <x v="4"/>
    <x v="11"/>
    <x v="7"/>
    <x v="2"/>
    <x v="16"/>
    <x v="116"/>
    <x v="714"/>
    <x v="1177"/>
    <x v="26"/>
    <x v="2"/>
  </r>
  <r>
    <x v="1"/>
    <x v="0"/>
    <x v="381"/>
    <x v="4"/>
    <x v="11"/>
    <x v="7"/>
    <x v="1"/>
    <x v="23"/>
    <x v="120"/>
    <x v="1005"/>
    <x v="1882"/>
    <x v="29"/>
    <x v="2"/>
  </r>
  <r>
    <x v="1"/>
    <x v="0"/>
    <x v="381"/>
    <x v="4"/>
    <x v="11"/>
    <x v="7"/>
    <x v="5"/>
    <x v="24"/>
    <x v="125"/>
    <x v="1085"/>
    <x v="1817"/>
    <x v="25"/>
    <x v="2"/>
  </r>
  <r>
    <x v="1"/>
    <x v="0"/>
    <x v="381"/>
    <x v="4"/>
    <x v="11"/>
    <x v="7"/>
    <x v="4"/>
    <x v="23"/>
    <x v="73"/>
    <x v="569"/>
    <x v="793"/>
    <x v="23"/>
    <x v="2"/>
  </r>
  <r>
    <x v="1"/>
    <x v="0"/>
    <x v="381"/>
    <x v="4"/>
    <x v="11"/>
    <x v="7"/>
    <x v="0"/>
    <x v="28"/>
    <x v="56"/>
    <x v="495"/>
    <x v="567"/>
    <x v="20"/>
    <x v="2"/>
  </r>
  <r>
    <x v="1"/>
    <x v="0"/>
    <x v="381"/>
    <x v="4"/>
    <x v="11"/>
    <x v="7"/>
    <x v="3"/>
    <x v="20"/>
    <x v="120"/>
    <x v="893"/>
    <x v="848"/>
    <x v="13"/>
    <x v="2"/>
  </r>
  <r>
    <x v="3"/>
    <x v="3"/>
    <x v="381"/>
    <x v="2"/>
    <x v="23"/>
    <x v="25"/>
    <x v="2"/>
    <x v="10"/>
    <x v="185"/>
    <x v="865"/>
    <x v="1637"/>
    <x v="30"/>
    <x v="2"/>
  </r>
  <r>
    <x v="3"/>
    <x v="3"/>
    <x v="381"/>
    <x v="2"/>
    <x v="23"/>
    <x v="25"/>
    <x v="1"/>
    <x v="11"/>
    <x v="115"/>
    <x v="509"/>
    <x v="786"/>
    <x v="26"/>
    <x v="2"/>
  </r>
  <r>
    <x v="3"/>
    <x v="3"/>
    <x v="381"/>
    <x v="2"/>
    <x v="23"/>
    <x v="25"/>
    <x v="5"/>
    <x v="4"/>
    <x v="120"/>
    <x v="262"/>
    <x v="394"/>
    <x v="30"/>
    <x v="2"/>
  </r>
  <r>
    <x v="3"/>
    <x v="3"/>
    <x v="381"/>
    <x v="2"/>
    <x v="23"/>
    <x v="25"/>
    <x v="4"/>
    <x v="6"/>
    <x v="84"/>
    <x v="192"/>
    <x v="328"/>
    <x v="33"/>
    <x v="2"/>
  </r>
  <r>
    <x v="3"/>
    <x v="3"/>
    <x v="381"/>
    <x v="2"/>
    <x v="23"/>
    <x v="25"/>
    <x v="0"/>
    <x v="19"/>
    <x v="103"/>
    <x v="734"/>
    <x v="1125"/>
    <x v="24"/>
    <x v="2"/>
  </r>
  <r>
    <x v="3"/>
    <x v="3"/>
    <x v="381"/>
    <x v="2"/>
    <x v="23"/>
    <x v="25"/>
    <x v="3"/>
    <x v="11"/>
    <x v="137"/>
    <x v="630"/>
    <x v="1137"/>
    <x v="29"/>
    <x v="2"/>
  </r>
  <r>
    <x v="5"/>
    <x v="3"/>
    <x v="381"/>
    <x v="2"/>
    <x v="3"/>
    <x v="28"/>
    <x v="2"/>
    <x v="10"/>
    <x v="155"/>
    <x v="681"/>
    <x v="1389"/>
    <x v="33"/>
    <x v="2"/>
  </r>
  <r>
    <x v="5"/>
    <x v="3"/>
    <x v="381"/>
    <x v="2"/>
    <x v="3"/>
    <x v="28"/>
    <x v="1"/>
    <x v="11"/>
    <x v="104"/>
    <x v="457"/>
    <x v="620"/>
    <x v="24"/>
    <x v="2"/>
  </r>
  <r>
    <x v="5"/>
    <x v="3"/>
    <x v="381"/>
    <x v="2"/>
    <x v="3"/>
    <x v="28"/>
    <x v="5"/>
    <x v="3"/>
    <x v="111"/>
    <x v="189"/>
    <x v="269"/>
    <x v="29"/>
    <x v="2"/>
  </r>
  <r>
    <x v="5"/>
    <x v="3"/>
    <x v="381"/>
    <x v="2"/>
    <x v="3"/>
    <x v="28"/>
    <x v="4"/>
    <x v="6"/>
    <x v="61"/>
    <x v="108"/>
    <x v="132"/>
    <x v="29"/>
    <x v="2"/>
  </r>
  <r>
    <x v="5"/>
    <x v="3"/>
    <x v="381"/>
    <x v="2"/>
    <x v="3"/>
    <x v="28"/>
    <x v="0"/>
    <x v="16"/>
    <x v="75"/>
    <x v="420"/>
    <x v="637"/>
    <x v="27"/>
    <x v="2"/>
  </r>
  <r>
    <x v="5"/>
    <x v="3"/>
    <x v="381"/>
    <x v="2"/>
    <x v="3"/>
    <x v="28"/>
    <x v="3"/>
    <x v="11"/>
    <x v="104"/>
    <x v="457"/>
    <x v="824"/>
    <x v="31"/>
    <x v="2"/>
  </r>
  <r>
    <x v="5"/>
    <x v="0"/>
    <x v="382"/>
    <x v="4"/>
    <x v="4"/>
    <x v="48"/>
    <x v="2"/>
    <x v="48"/>
    <x v="343"/>
    <x v="3013"/>
    <x v="5350"/>
    <x v="16"/>
    <x v="2"/>
  </r>
  <r>
    <x v="2"/>
    <x v="2"/>
    <x v="382"/>
    <x v="0"/>
    <x v="25"/>
    <x v="5"/>
    <x v="4"/>
    <x v="33"/>
    <x v="273"/>
    <x v="2560"/>
    <x v="4458"/>
    <x v="26"/>
    <x v="2"/>
  </r>
  <r>
    <x v="0"/>
    <x v="1"/>
    <x v="382"/>
    <x v="4"/>
    <x v="1"/>
    <x v="2"/>
    <x v="3"/>
    <x v="48"/>
    <x v="254"/>
    <x v="2757"/>
    <x v="4367"/>
    <x v="16"/>
    <x v="2"/>
  </r>
  <r>
    <x v="1"/>
    <x v="0"/>
    <x v="382"/>
    <x v="4"/>
    <x v="49"/>
    <x v="13"/>
    <x v="2"/>
    <x v="23"/>
    <x v="285"/>
    <x v="2282"/>
    <x v="3708"/>
    <x v="21"/>
    <x v="0"/>
  </r>
  <r>
    <x v="1"/>
    <x v="0"/>
    <x v="382"/>
    <x v="4"/>
    <x v="49"/>
    <x v="13"/>
    <x v="1"/>
    <x v="33"/>
    <x v="285"/>
    <x v="2637"/>
    <x v="4349"/>
    <x v="21"/>
    <x v="0"/>
  </r>
  <r>
    <x v="1"/>
    <x v="0"/>
    <x v="382"/>
    <x v="4"/>
    <x v="49"/>
    <x v="13"/>
    <x v="5"/>
    <x v="33"/>
    <x v="285"/>
    <x v="2637"/>
    <x v="4349"/>
    <x v="21"/>
    <x v="0"/>
  </r>
  <r>
    <x v="1"/>
    <x v="0"/>
    <x v="382"/>
    <x v="4"/>
    <x v="49"/>
    <x v="13"/>
    <x v="4"/>
    <x v="33"/>
    <x v="174"/>
    <x v="1883"/>
    <x v="2950"/>
    <x v="21"/>
    <x v="0"/>
  </r>
  <r>
    <x v="1"/>
    <x v="0"/>
    <x v="382"/>
    <x v="4"/>
    <x v="49"/>
    <x v="13"/>
    <x v="0"/>
    <x v="38"/>
    <x v="129"/>
    <x v="1617"/>
    <x v="2849"/>
    <x v="26"/>
    <x v="0"/>
  </r>
  <r>
    <x v="1"/>
    <x v="0"/>
    <x v="382"/>
    <x v="4"/>
    <x v="49"/>
    <x v="13"/>
    <x v="3"/>
    <x v="33"/>
    <x v="300"/>
    <x v="2737"/>
    <x v="4314"/>
    <x v="16"/>
    <x v="0"/>
  </r>
  <r>
    <x v="5"/>
    <x v="0"/>
    <x v="382"/>
    <x v="4"/>
    <x v="43"/>
    <x v="47"/>
    <x v="2"/>
    <x v="23"/>
    <x v="285"/>
    <x v="2282"/>
    <x v="3708"/>
    <x v="21"/>
    <x v="0"/>
  </r>
  <r>
    <x v="5"/>
    <x v="0"/>
    <x v="382"/>
    <x v="4"/>
    <x v="43"/>
    <x v="47"/>
    <x v="1"/>
    <x v="33"/>
    <x v="285"/>
    <x v="2637"/>
    <x v="4349"/>
    <x v="21"/>
    <x v="0"/>
  </r>
  <r>
    <x v="5"/>
    <x v="0"/>
    <x v="382"/>
    <x v="4"/>
    <x v="43"/>
    <x v="47"/>
    <x v="5"/>
    <x v="33"/>
    <x v="285"/>
    <x v="2637"/>
    <x v="4349"/>
    <x v="21"/>
    <x v="0"/>
  </r>
  <r>
    <x v="5"/>
    <x v="0"/>
    <x v="382"/>
    <x v="4"/>
    <x v="43"/>
    <x v="47"/>
    <x v="4"/>
    <x v="33"/>
    <x v="174"/>
    <x v="1883"/>
    <x v="2950"/>
    <x v="21"/>
    <x v="0"/>
  </r>
  <r>
    <x v="5"/>
    <x v="0"/>
    <x v="382"/>
    <x v="4"/>
    <x v="43"/>
    <x v="47"/>
    <x v="0"/>
    <x v="38"/>
    <x v="129"/>
    <x v="1617"/>
    <x v="2849"/>
    <x v="26"/>
    <x v="0"/>
  </r>
  <r>
    <x v="5"/>
    <x v="0"/>
    <x v="382"/>
    <x v="4"/>
    <x v="43"/>
    <x v="47"/>
    <x v="3"/>
    <x v="33"/>
    <x v="300"/>
    <x v="2737"/>
    <x v="4314"/>
    <x v="16"/>
    <x v="0"/>
  </r>
  <r>
    <x v="1"/>
    <x v="1"/>
    <x v="382"/>
    <x v="1"/>
    <x v="47"/>
    <x v="11"/>
    <x v="2"/>
    <x v="28"/>
    <x v="304"/>
    <x v="2682"/>
    <x v="4682"/>
    <x v="26"/>
    <x v="0"/>
  </r>
  <r>
    <x v="1"/>
    <x v="1"/>
    <x v="382"/>
    <x v="1"/>
    <x v="47"/>
    <x v="11"/>
    <x v="1"/>
    <x v="28"/>
    <x v="194"/>
    <x v="1857"/>
    <x v="2898"/>
    <x v="21"/>
    <x v="0"/>
  </r>
  <r>
    <x v="1"/>
    <x v="1"/>
    <x v="382"/>
    <x v="1"/>
    <x v="47"/>
    <x v="11"/>
    <x v="5"/>
    <x v="18"/>
    <x v="194"/>
    <x v="1355"/>
    <x v="2068"/>
    <x v="21"/>
    <x v="0"/>
  </r>
  <r>
    <x v="1"/>
    <x v="1"/>
    <x v="382"/>
    <x v="1"/>
    <x v="47"/>
    <x v="11"/>
    <x v="4"/>
    <x v="23"/>
    <x v="62"/>
    <x v="461"/>
    <x v="537"/>
    <x v="21"/>
    <x v="0"/>
  </r>
  <r>
    <x v="1"/>
    <x v="1"/>
    <x v="382"/>
    <x v="1"/>
    <x v="47"/>
    <x v="11"/>
    <x v="0"/>
    <x v="38"/>
    <x v="105"/>
    <x v="1355"/>
    <x v="1729"/>
    <x v="16"/>
    <x v="0"/>
  </r>
  <r>
    <x v="1"/>
    <x v="1"/>
    <x v="382"/>
    <x v="1"/>
    <x v="47"/>
    <x v="11"/>
    <x v="3"/>
    <x v="28"/>
    <x v="194"/>
    <x v="1857"/>
    <x v="2517"/>
    <x v="16"/>
    <x v="0"/>
  </r>
  <r>
    <x v="1"/>
    <x v="1"/>
    <x v="382"/>
    <x v="1"/>
    <x v="28"/>
    <x v="31"/>
    <x v="2"/>
    <x v="48"/>
    <x v="311"/>
    <x v="2899"/>
    <x v="5157"/>
    <x v="21"/>
    <x v="2"/>
  </r>
  <r>
    <x v="1"/>
    <x v="1"/>
    <x v="382"/>
    <x v="1"/>
    <x v="28"/>
    <x v="31"/>
    <x v="1"/>
    <x v="48"/>
    <x v="254"/>
    <x v="2757"/>
    <x v="4637"/>
    <x v="21"/>
    <x v="2"/>
  </r>
  <r>
    <x v="1"/>
    <x v="1"/>
    <x v="382"/>
    <x v="1"/>
    <x v="28"/>
    <x v="31"/>
    <x v="5"/>
    <x v="38"/>
    <x v="254"/>
    <x v="2594"/>
    <x v="3480"/>
    <x v="11"/>
    <x v="2"/>
  </r>
  <r>
    <x v="1"/>
    <x v="1"/>
    <x v="382"/>
    <x v="1"/>
    <x v="28"/>
    <x v="31"/>
    <x v="4"/>
    <x v="43"/>
    <x v="129"/>
    <x v="1779"/>
    <x v="1964"/>
    <x v="11"/>
    <x v="2"/>
  </r>
  <r>
    <x v="1"/>
    <x v="1"/>
    <x v="382"/>
    <x v="1"/>
    <x v="28"/>
    <x v="31"/>
    <x v="0"/>
    <x v="58"/>
    <x v="174"/>
    <x v="2560"/>
    <x v="3367"/>
    <x v="11"/>
    <x v="2"/>
  </r>
  <r>
    <x v="1"/>
    <x v="1"/>
    <x v="382"/>
    <x v="1"/>
    <x v="28"/>
    <x v="31"/>
    <x v="3"/>
    <x v="48"/>
    <x v="254"/>
    <x v="2757"/>
    <x v="4367"/>
    <x v="16"/>
    <x v="2"/>
  </r>
  <r>
    <x v="5"/>
    <x v="0"/>
    <x v="382"/>
    <x v="4"/>
    <x v="4"/>
    <x v="48"/>
    <x v="2"/>
    <x v="44"/>
    <x v="205"/>
    <x v="2497"/>
    <x v="4448"/>
    <x v="28"/>
    <x v="1"/>
  </r>
  <r>
    <x v="2"/>
    <x v="2"/>
    <x v="382"/>
    <x v="0"/>
    <x v="25"/>
    <x v="5"/>
    <x v="4"/>
    <x v="31"/>
    <x v="73"/>
    <x v="776"/>
    <x v="1837"/>
    <x v="39"/>
    <x v="1"/>
  </r>
  <r>
    <x v="0"/>
    <x v="1"/>
    <x v="382"/>
    <x v="4"/>
    <x v="1"/>
    <x v="2"/>
    <x v="3"/>
    <x v="45"/>
    <x v="69"/>
    <x v="1048"/>
    <x v="1862"/>
    <x v="27"/>
    <x v="1"/>
  </r>
  <r>
    <x v="1"/>
    <x v="0"/>
    <x v="382"/>
    <x v="4"/>
    <x v="49"/>
    <x v="13"/>
    <x v="2"/>
    <x v="22"/>
    <x v="75"/>
    <x v="568"/>
    <x v="1120"/>
    <x v="32"/>
    <x v="1"/>
  </r>
  <r>
    <x v="1"/>
    <x v="0"/>
    <x v="382"/>
    <x v="4"/>
    <x v="49"/>
    <x v="13"/>
    <x v="1"/>
    <x v="29"/>
    <x v="87"/>
    <x v="893"/>
    <x v="1796"/>
    <x v="32"/>
    <x v="1"/>
  </r>
  <r>
    <x v="1"/>
    <x v="0"/>
    <x v="382"/>
    <x v="4"/>
    <x v="49"/>
    <x v="13"/>
    <x v="5"/>
    <x v="32"/>
    <x v="75"/>
    <x v="831"/>
    <x v="1618"/>
    <x v="31"/>
    <x v="1"/>
  </r>
  <r>
    <x v="1"/>
    <x v="0"/>
    <x v="382"/>
    <x v="4"/>
    <x v="49"/>
    <x v="13"/>
    <x v="4"/>
    <x v="31"/>
    <x v="43"/>
    <x v="406"/>
    <x v="774"/>
    <x v="33"/>
    <x v="1"/>
  </r>
  <r>
    <x v="1"/>
    <x v="0"/>
    <x v="382"/>
    <x v="4"/>
    <x v="49"/>
    <x v="13"/>
    <x v="0"/>
    <x v="35"/>
    <x v="34"/>
    <x v="356"/>
    <x v="772"/>
    <x v="37"/>
    <x v="1"/>
  </r>
  <r>
    <x v="1"/>
    <x v="0"/>
    <x v="382"/>
    <x v="4"/>
    <x v="49"/>
    <x v="13"/>
    <x v="3"/>
    <x v="31"/>
    <x v="97"/>
    <x v="1060"/>
    <x v="2087"/>
    <x v="31"/>
    <x v="1"/>
  </r>
  <r>
    <x v="5"/>
    <x v="0"/>
    <x v="382"/>
    <x v="4"/>
    <x v="43"/>
    <x v="47"/>
    <x v="2"/>
    <x v="20"/>
    <x v="80"/>
    <x v="571"/>
    <x v="1208"/>
    <x v="34"/>
    <x v="1"/>
  </r>
  <r>
    <x v="5"/>
    <x v="0"/>
    <x v="382"/>
    <x v="4"/>
    <x v="43"/>
    <x v="47"/>
    <x v="1"/>
    <x v="32"/>
    <x v="87"/>
    <x v="977"/>
    <x v="2107"/>
    <x v="35"/>
    <x v="1"/>
  </r>
  <r>
    <x v="5"/>
    <x v="0"/>
    <x v="382"/>
    <x v="4"/>
    <x v="43"/>
    <x v="47"/>
    <x v="5"/>
    <x v="32"/>
    <x v="87"/>
    <x v="977"/>
    <x v="2065"/>
    <x v="34"/>
    <x v="1"/>
  </r>
  <r>
    <x v="5"/>
    <x v="0"/>
    <x v="382"/>
    <x v="4"/>
    <x v="43"/>
    <x v="47"/>
    <x v="4"/>
    <x v="32"/>
    <x v="47"/>
    <x v="465"/>
    <x v="875"/>
    <x v="32"/>
    <x v="1"/>
  </r>
  <r>
    <x v="5"/>
    <x v="0"/>
    <x v="382"/>
    <x v="4"/>
    <x v="43"/>
    <x v="47"/>
    <x v="0"/>
    <x v="35"/>
    <x v="33"/>
    <x v="343"/>
    <x v="842"/>
    <x v="41"/>
    <x v="1"/>
  </r>
  <r>
    <x v="5"/>
    <x v="0"/>
    <x v="382"/>
    <x v="4"/>
    <x v="43"/>
    <x v="47"/>
    <x v="3"/>
    <x v="32"/>
    <x v="90"/>
    <x v="1007"/>
    <x v="1889"/>
    <x v="29"/>
    <x v="1"/>
  </r>
  <r>
    <x v="1"/>
    <x v="1"/>
    <x v="382"/>
    <x v="1"/>
    <x v="47"/>
    <x v="11"/>
    <x v="2"/>
    <x v="26"/>
    <x v="88"/>
    <x v="820"/>
    <x v="1811"/>
    <x v="36"/>
    <x v="1"/>
  </r>
  <r>
    <x v="1"/>
    <x v="1"/>
    <x v="382"/>
    <x v="1"/>
    <x v="47"/>
    <x v="11"/>
    <x v="1"/>
    <x v="27"/>
    <x v="56"/>
    <x v="476"/>
    <x v="942"/>
    <x v="33"/>
    <x v="1"/>
  </r>
  <r>
    <x v="1"/>
    <x v="1"/>
    <x v="382"/>
    <x v="1"/>
    <x v="47"/>
    <x v="11"/>
    <x v="5"/>
    <x v="17"/>
    <x v="52"/>
    <x v="254"/>
    <x v="414"/>
    <x v="32"/>
    <x v="1"/>
  </r>
  <r>
    <x v="1"/>
    <x v="1"/>
    <x v="382"/>
    <x v="1"/>
    <x v="47"/>
    <x v="11"/>
    <x v="4"/>
    <x v="21"/>
    <x v="10"/>
    <x v="37"/>
    <x v="57"/>
    <x v="36"/>
    <x v="1"/>
  </r>
  <r>
    <x v="1"/>
    <x v="1"/>
    <x v="382"/>
    <x v="1"/>
    <x v="47"/>
    <x v="11"/>
    <x v="0"/>
    <x v="35"/>
    <x v="23"/>
    <x v="208"/>
    <x v="301"/>
    <x v="29"/>
    <x v="1"/>
  </r>
  <r>
    <x v="1"/>
    <x v="1"/>
    <x v="382"/>
    <x v="1"/>
    <x v="47"/>
    <x v="11"/>
    <x v="3"/>
    <x v="26"/>
    <x v="48"/>
    <x v="374"/>
    <x v="526"/>
    <x v="26"/>
    <x v="1"/>
  </r>
  <r>
    <x v="1"/>
    <x v="1"/>
    <x v="382"/>
    <x v="1"/>
    <x v="28"/>
    <x v="31"/>
    <x v="2"/>
    <x v="45"/>
    <x v="125"/>
    <x v="1787"/>
    <x v="3547"/>
    <x v="32"/>
    <x v="1"/>
  </r>
  <r>
    <x v="1"/>
    <x v="1"/>
    <x v="382"/>
    <x v="1"/>
    <x v="28"/>
    <x v="31"/>
    <x v="1"/>
    <x v="43"/>
    <x v="69"/>
    <x v="1005"/>
    <x v="2074"/>
    <x v="33"/>
    <x v="1"/>
  </r>
  <r>
    <x v="1"/>
    <x v="1"/>
    <x v="382"/>
    <x v="1"/>
    <x v="28"/>
    <x v="31"/>
    <x v="5"/>
    <x v="37"/>
    <x v="74"/>
    <x v="944"/>
    <x v="1346"/>
    <x v="21"/>
    <x v="1"/>
  </r>
  <r>
    <x v="1"/>
    <x v="1"/>
    <x v="382"/>
    <x v="1"/>
    <x v="28"/>
    <x v="31"/>
    <x v="4"/>
    <x v="42"/>
    <x v="28"/>
    <x v="363"/>
    <x v="429"/>
    <x v="23"/>
    <x v="1"/>
  </r>
  <r>
    <x v="1"/>
    <x v="1"/>
    <x v="382"/>
    <x v="1"/>
    <x v="28"/>
    <x v="31"/>
    <x v="0"/>
    <x v="53"/>
    <x v="43"/>
    <x v="747"/>
    <x v="1095"/>
    <x v="23"/>
    <x v="1"/>
  </r>
  <r>
    <x v="1"/>
    <x v="1"/>
    <x v="382"/>
    <x v="1"/>
    <x v="28"/>
    <x v="31"/>
    <x v="3"/>
    <x v="47"/>
    <x v="64"/>
    <x v="1007"/>
    <x v="1991"/>
    <x v="31"/>
    <x v="1"/>
  </r>
  <r>
    <x v="5"/>
    <x v="0"/>
    <x v="382"/>
    <x v="4"/>
    <x v="4"/>
    <x v="48"/>
    <x v="2"/>
    <x v="33"/>
    <x v="243"/>
    <x v="2409"/>
    <x v="3924"/>
    <x v="21"/>
    <x v="2"/>
  </r>
  <r>
    <x v="5"/>
    <x v="0"/>
    <x v="382"/>
    <x v="4"/>
    <x v="43"/>
    <x v="47"/>
    <x v="2"/>
    <x v="17"/>
    <x v="91"/>
    <x v="560"/>
    <x v="779"/>
    <x v="23"/>
    <x v="2"/>
  </r>
  <r>
    <x v="5"/>
    <x v="0"/>
    <x v="382"/>
    <x v="4"/>
    <x v="43"/>
    <x v="47"/>
    <x v="1"/>
    <x v="22"/>
    <x v="103"/>
    <x v="834"/>
    <x v="1394"/>
    <x v="26"/>
    <x v="2"/>
  </r>
  <r>
    <x v="5"/>
    <x v="0"/>
    <x v="382"/>
    <x v="4"/>
    <x v="43"/>
    <x v="47"/>
    <x v="5"/>
    <x v="24"/>
    <x v="87"/>
    <x v="752"/>
    <x v="1206"/>
    <x v="25"/>
    <x v="2"/>
  </r>
  <r>
    <x v="5"/>
    <x v="0"/>
    <x v="382"/>
    <x v="4"/>
    <x v="43"/>
    <x v="47"/>
    <x v="4"/>
    <x v="23"/>
    <x v="56"/>
    <x v="402"/>
    <x v="522"/>
    <x v="24"/>
    <x v="2"/>
  </r>
  <r>
    <x v="5"/>
    <x v="0"/>
    <x v="382"/>
    <x v="4"/>
    <x v="43"/>
    <x v="47"/>
    <x v="0"/>
    <x v="28"/>
    <x v="42"/>
    <x v="345"/>
    <x v="628"/>
    <x v="32"/>
    <x v="2"/>
  </r>
  <r>
    <x v="5"/>
    <x v="0"/>
    <x v="382"/>
    <x v="4"/>
    <x v="43"/>
    <x v="47"/>
    <x v="3"/>
    <x v="21"/>
    <x v="112"/>
    <x v="874"/>
    <x v="1189"/>
    <x v="20"/>
    <x v="2"/>
  </r>
  <r>
    <x v="1"/>
    <x v="1"/>
    <x v="382"/>
    <x v="1"/>
    <x v="28"/>
    <x v="31"/>
    <x v="2"/>
    <x v="29"/>
    <x v="143"/>
    <x v="1425"/>
    <x v="2340"/>
    <x v="23"/>
    <x v="2"/>
  </r>
  <r>
    <x v="1"/>
    <x v="1"/>
    <x v="382"/>
    <x v="1"/>
    <x v="28"/>
    <x v="31"/>
    <x v="1"/>
    <x v="29"/>
    <x v="76"/>
    <x v="777"/>
    <x v="1284"/>
    <x v="26"/>
    <x v="2"/>
  </r>
  <r>
    <x v="1"/>
    <x v="1"/>
    <x v="382"/>
    <x v="1"/>
    <x v="28"/>
    <x v="31"/>
    <x v="5"/>
    <x v="28"/>
    <x v="81"/>
    <x v="808"/>
    <x v="736"/>
    <x v="13"/>
    <x v="2"/>
  </r>
  <r>
    <x v="1"/>
    <x v="1"/>
    <x v="382"/>
    <x v="1"/>
    <x v="28"/>
    <x v="31"/>
    <x v="4"/>
    <x v="26"/>
    <x v="40"/>
    <x v="301"/>
    <x v="173"/>
    <x v="14"/>
    <x v="2"/>
  </r>
  <r>
    <x v="1"/>
    <x v="1"/>
    <x v="382"/>
    <x v="1"/>
    <x v="28"/>
    <x v="31"/>
    <x v="0"/>
    <x v="43"/>
    <x v="53"/>
    <x v="735"/>
    <x v="691"/>
    <x v="14"/>
    <x v="2"/>
  </r>
  <r>
    <x v="1"/>
    <x v="1"/>
    <x v="382"/>
    <x v="1"/>
    <x v="28"/>
    <x v="31"/>
    <x v="3"/>
    <x v="34"/>
    <x v="87"/>
    <x v="1030"/>
    <x v="1336"/>
    <x v="18"/>
    <x v="2"/>
  </r>
  <r>
    <x v="5"/>
    <x v="0"/>
    <x v="383"/>
    <x v="4"/>
    <x v="4"/>
    <x v="48"/>
    <x v="1"/>
    <x v="53"/>
    <x v="343"/>
    <x v="3026"/>
    <x v="5065"/>
    <x v="2"/>
    <x v="2"/>
  </r>
  <r>
    <x v="2"/>
    <x v="2"/>
    <x v="383"/>
    <x v="0"/>
    <x v="25"/>
    <x v="5"/>
    <x v="0"/>
    <x v="38"/>
    <x v="194"/>
    <x v="2227"/>
    <x v="4710"/>
    <x v="46"/>
    <x v="2"/>
  </r>
  <r>
    <x v="5"/>
    <x v="0"/>
    <x v="383"/>
    <x v="4"/>
    <x v="4"/>
    <x v="48"/>
    <x v="1"/>
    <x v="49"/>
    <x v="226"/>
    <x v="2687"/>
    <x v="4025"/>
    <x v="14"/>
    <x v="1"/>
  </r>
  <r>
    <x v="2"/>
    <x v="2"/>
    <x v="383"/>
    <x v="0"/>
    <x v="25"/>
    <x v="5"/>
    <x v="0"/>
    <x v="34"/>
    <x v="50"/>
    <x v="531"/>
    <x v="1932"/>
    <x v="60"/>
    <x v="1"/>
  </r>
  <r>
    <x v="5"/>
    <x v="0"/>
    <x v="383"/>
    <x v="4"/>
    <x v="4"/>
    <x v="48"/>
    <x v="1"/>
    <x v="35"/>
    <x v="243"/>
    <x v="2475"/>
    <x v="2159"/>
    <x v="3"/>
    <x v="2"/>
  </r>
  <r>
    <x v="5"/>
    <x v="0"/>
    <x v="384"/>
    <x v="4"/>
    <x v="4"/>
    <x v="48"/>
    <x v="5"/>
    <x v="48"/>
    <x v="333"/>
    <x v="2978"/>
    <x v="5290"/>
    <x v="16"/>
    <x v="2"/>
  </r>
  <r>
    <x v="2"/>
    <x v="2"/>
    <x v="384"/>
    <x v="0"/>
    <x v="25"/>
    <x v="5"/>
    <x v="3"/>
    <x v="53"/>
    <x v="300"/>
    <x v="2880"/>
    <x v="4688"/>
    <x v="11"/>
    <x v="2"/>
  </r>
  <r>
    <x v="2"/>
    <x v="0"/>
    <x v="384"/>
    <x v="4"/>
    <x v="2"/>
    <x v="42"/>
    <x v="2"/>
    <x v="28"/>
    <x v="309"/>
    <x v="2763"/>
    <x v="4649"/>
    <x v="21"/>
    <x v="1"/>
  </r>
  <r>
    <x v="2"/>
    <x v="0"/>
    <x v="384"/>
    <x v="4"/>
    <x v="2"/>
    <x v="42"/>
    <x v="1"/>
    <x v="38"/>
    <x v="309"/>
    <x v="2855"/>
    <x v="5077"/>
    <x v="26"/>
    <x v="1"/>
  </r>
  <r>
    <x v="2"/>
    <x v="0"/>
    <x v="384"/>
    <x v="4"/>
    <x v="2"/>
    <x v="42"/>
    <x v="5"/>
    <x v="38"/>
    <x v="309"/>
    <x v="2855"/>
    <x v="4959"/>
    <x v="21"/>
    <x v="1"/>
  </r>
  <r>
    <x v="2"/>
    <x v="0"/>
    <x v="384"/>
    <x v="4"/>
    <x v="2"/>
    <x v="42"/>
    <x v="4"/>
    <x v="38"/>
    <x v="273"/>
    <x v="2673"/>
    <x v="4425"/>
    <x v="21"/>
    <x v="1"/>
  </r>
  <r>
    <x v="2"/>
    <x v="0"/>
    <x v="384"/>
    <x v="4"/>
    <x v="2"/>
    <x v="42"/>
    <x v="0"/>
    <x v="43"/>
    <x v="231"/>
    <x v="2615"/>
    <x v="3985"/>
    <x v="16"/>
    <x v="1"/>
  </r>
  <r>
    <x v="2"/>
    <x v="0"/>
    <x v="384"/>
    <x v="4"/>
    <x v="2"/>
    <x v="42"/>
    <x v="3"/>
    <x v="38"/>
    <x v="309"/>
    <x v="2855"/>
    <x v="4515"/>
    <x v="11"/>
    <x v="1"/>
  </r>
  <r>
    <x v="5"/>
    <x v="0"/>
    <x v="384"/>
    <x v="4"/>
    <x v="4"/>
    <x v="48"/>
    <x v="5"/>
    <x v="45"/>
    <x v="194"/>
    <x v="2435"/>
    <x v="4261"/>
    <x v="26"/>
    <x v="1"/>
  </r>
  <r>
    <x v="2"/>
    <x v="2"/>
    <x v="384"/>
    <x v="0"/>
    <x v="25"/>
    <x v="5"/>
    <x v="3"/>
    <x v="52"/>
    <x v="90"/>
    <x v="1534"/>
    <x v="2577"/>
    <x v="24"/>
    <x v="1"/>
  </r>
  <r>
    <x v="2"/>
    <x v="0"/>
    <x v="384"/>
    <x v="4"/>
    <x v="2"/>
    <x v="42"/>
    <x v="2"/>
    <x v="26"/>
    <x v="113"/>
    <x v="1053"/>
    <x v="2280"/>
    <x v="35"/>
    <x v="1"/>
  </r>
  <r>
    <x v="2"/>
    <x v="0"/>
    <x v="384"/>
    <x v="4"/>
    <x v="2"/>
    <x v="42"/>
    <x v="1"/>
    <x v="35"/>
    <x v="118"/>
    <x v="1393"/>
    <x v="3214"/>
    <x v="39"/>
    <x v="1"/>
  </r>
  <r>
    <x v="2"/>
    <x v="0"/>
    <x v="384"/>
    <x v="4"/>
    <x v="2"/>
    <x v="42"/>
    <x v="5"/>
    <x v="35"/>
    <x v="118"/>
    <x v="1393"/>
    <x v="2818"/>
    <x v="32"/>
    <x v="1"/>
  </r>
  <r>
    <x v="2"/>
    <x v="0"/>
    <x v="384"/>
    <x v="4"/>
    <x v="2"/>
    <x v="42"/>
    <x v="4"/>
    <x v="36"/>
    <x v="70"/>
    <x v="865"/>
    <x v="1863"/>
    <x v="35"/>
    <x v="1"/>
  </r>
  <r>
    <x v="2"/>
    <x v="0"/>
    <x v="384"/>
    <x v="4"/>
    <x v="2"/>
    <x v="42"/>
    <x v="0"/>
    <x v="38"/>
    <x v="66"/>
    <x v="847"/>
    <x v="1468"/>
    <x v="27"/>
    <x v="1"/>
  </r>
  <r>
    <x v="2"/>
    <x v="0"/>
    <x v="384"/>
    <x v="4"/>
    <x v="2"/>
    <x v="42"/>
    <x v="3"/>
    <x v="35"/>
    <x v="108"/>
    <x v="1296"/>
    <x v="2031"/>
    <x v="22"/>
    <x v="1"/>
  </r>
  <r>
    <x v="5"/>
    <x v="0"/>
    <x v="384"/>
    <x v="4"/>
    <x v="4"/>
    <x v="48"/>
    <x v="5"/>
    <x v="32"/>
    <x v="211"/>
    <x v="2166"/>
    <x v="3404"/>
    <x v="20"/>
    <x v="2"/>
  </r>
  <r>
    <x v="2"/>
    <x v="0"/>
    <x v="384"/>
    <x v="4"/>
    <x v="2"/>
    <x v="42"/>
    <x v="2"/>
    <x v="20"/>
    <x v="131"/>
    <x v="979"/>
    <x v="1724"/>
    <x v="27"/>
    <x v="2"/>
  </r>
  <r>
    <x v="2"/>
    <x v="0"/>
    <x v="384"/>
    <x v="4"/>
    <x v="2"/>
    <x v="42"/>
    <x v="1"/>
    <x v="23"/>
    <x v="127"/>
    <x v="1061"/>
    <x v="2192"/>
    <x v="33"/>
    <x v="2"/>
  </r>
  <r>
    <x v="2"/>
    <x v="0"/>
    <x v="384"/>
    <x v="4"/>
    <x v="2"/>
    <x v="42"/>
    <x v="5"/>
    <x v="25"/>
    <x v="136"/>
    <x v="1214"/>
    <x v="2059"/>
    <x v="25"/>
    <x v="2"/>
  </r>
  <r>
    <x v="2"/>
    <x v="0"/>
    <x v="384"/>
    <x v="4"/>
    <x v="2"/>
    <x v="42"/>
    <x v="4"/>
    <x v="23"/>
    <x v="83"/>
    <x v="683"/>
    <x v="1027"/>
    <x v="24"/>
    <x v="2"/>
  </r>
  <r>
    <x v="2"/>
    <x v="0"/>
    <x v="384"/>
    <x v="4"/>
    <x v="2"/>
    <x v="42"/>
    <x v="0"/>
    <x v="26"/>
    <x v="77"/>
    <x v="707"/>
    <x v="1020"/>
    <x v="23"/>
    <x v="2"/>
  </r>
  <r>
    <x v="2"/>
    <x v="0"/>
    <x v="384"/>
    <x v="4"/>
    <x v="2"/>
    <x v="42"/>
    <x v="3"/>
    <x v="29"/>
    <x v="144"/>
    <x v="1435"/>
    <x v="1641"/>
    <x v="13"/>
    <x v="2"/>
  </r>
  <r>
    <x v="5"/>
    <x v="0"/>
    <x v="385"/>
    <x v="4"/>
    <x v="4"/>
    <x v="48"/>
    <x v="4"/>
    <x v="48"/>
    <x v="329"/>
    <x v="2965"/>
    <x v="5173"/>
    <x v="11"/>
    <x v="2"/>
  </r>
  <r>
    <x v="2"/>
    <x v="2"/>
    <x v="385"/>
    <x v="0"/>
    <x v="25"/>
    <x v="5"/>
    <x v="2"/>
    <x v="33"/>
    <x v="325"/>
    <x v="2895"/>
    <x v="5271"/>
    <x v="31"/>
    <x v="2"/>
  </r>
  <r>
    <x v="5"/>
    <x v="0"/>
    <x v="385"/>
    <x v="4"/>
    <x v="4"/>
    <x v="48"/>
    <x v="4"/>
    <x v="46"/>
    <x v="177"/>
    <x v="2317"/>
    <x v="3772"/>
    <x v="21"/>
    <x v="1"/>
  </r>
  <r>
    <x v="2"/>
    <x v="2"/>
    <x v="385"/>
    <x v="0"/>
    <x v="25"/>
    <x v="5"/>
    <x v="2"/>
    <x v="29"/>
    <x v="147"/>
    <x v="1461"/>
    <x v="3641"/>
    <x v="45"/>
    <x v="1"/>
  </r>
  <r>
    <x v="5"/>
    <x v="0"/>
    <x v="385"/>
    <x v="4"/>
    <x v="4"/>
    <x v="48"/>
    <x v="4"/>
    <x v="32"/>
    <x v="210"/>
    <x v="2160"/>
    <x v="2754"/>
    <x v="13"/>
    <x v="2"/>
  </r>
  <r>
    <x v="5"/>
    <x v="0"/>
    <x v="386"/>
    <x v="4"/>
    <x v="4"/>
    <x v="48"/>
    <x v="0"/>
    <x v="58"/>
    <x v="329"/>
    <x v="2996"/>
    <x v="5459"/>
    <x v="31"/>
    <x v="2"/>
  </r>
  <r>
    <x v="2"/>
    <x v="2"/>
    <x v="386"/>
    <x v="0"/>
    <x v="25"/>
    <x v="5"/>
    <x v="1"/>
    <x v="38"/>
    <x v="313"/>
    <x v="2877"/>
    <x v="4917"/>
    <x v="16"/>
    <x v="2"/>
  </r>
  <r>
    <x v="5"/>
    <x v="0"/>
    <x v="386"/>
    <x v="4"/>
    <x v="4"/>
    <x v="48"/>
    <x v="0"/>
    <x v="56"/>
    <x v="188"/>
    <x v="2614"/>
    <x v="5021"/>
    <x v="44"/>
    <x v="1"/>
  </r>
  <r>
    <x v="2"/>
    <x v="2"/>
    <x v="386"/>
    <x v="0"/>
    <x v="25"/>
    <x v="5"/>
    <x v="1"/>
    <x v="35"/>
    <x v="127"/>
    <x v="1483"/>
    <x v="2680"/>
    <x v="27"/>
    <x v="1"/>
  </r>
  <r>
    <x v="5"/>
    <x v="0"/>
    <x v="386"/>
    <x v="4"/>
    <x v="4"/>
    <x v="48"/>
    <x v="0"/>
    <x v="36"/>
    <x v="194"/>
    <x v="2167"/>
    <x v="4248"/>
    <x v="34"/>
    <x v="2"/>
  </r>
  <r>
    <x v="5"/>
    <x v="0"/>
    <x v="387"/>
    <x v="4"/>
    <x v="4"/>
    <x v="48"/>
    <x v="3"/>
    <x v="63"/>
    <x v="333"/>
    <x v="3021"/>
    <x v="4540"/>
    <x v="0"/>
    <x v="2"/>
  </r>
  <r>
    <x v="2"/>
    <x v="2"/>
    <x v="387"/>
    <x v="0"/>
    <x v="25"/>
    <x v="5"/>
    <x v="5"/>
    <x v="38"/>
    <x v="315"/>
    <x v="2884"/>
    <x v="5231"/>
    <x v="31"/>
    <x v="2"/>
  </r>
  <r>
    <x v="5"/>
    <x v="0"/>
    <x v="387"/>
    <x v="4"/>
    <x v="4"/>
    <x v="48"/>
    <x v="3"/>
    <x v="58"/>
    <x v="187"/>
    <x v="2647"/>
    <x v="3484"/>
    <x v="10"/>
    <x v="1"/>
  </r>
  <r>
    <x v="2"/>
    <x v="2"/>
    <x v="387"/>
    <x v="0"/>
    <x v="25"/>
    <x v="5"/>
    <x v="5"/>
    <x v="37"/>
    <x v="143"/>
    <x v="1727"/>
    <x v="3910"/>
    <x v="41"/>
    <x v="1"/>
  </r>
  <r>
    <x v="5"/>
    <x v="0"/>
    <x v="387"/>
    <x v="4"/>
    <x v="4"/>
    <x v="48"/>
    <x v="3"/>
    <x v="44"/>
    <x v="223"/>
    <x v="2593"/>
    <x v="2121"/>
    <x v="2"/>
    <x v="2"/>
  </r>
  <r>
    <x v="5"/>
    <x v="0"/>
    <x v="388"/>
    <x v="4"/>
    <x v="4"/>
    <x v="48"/>
    <x v="2"/>
    <x v="48"/>
    <x v="340"/>
    <x v="3001"/>
    <x v="5333"/>
    <x v="16"/>
    <x v="2"/>
  </r>
  <r>
    <x v="2"/>
    <x v="2"/>
    <x v="388"/>
    <x v="0"/>
    <x v="25"/>
    <x v="5"/>
    <x v="4"/>
    <x v="33"/>
    <x v="304"/>
    <x v="2774"/>
    <x v="4864"/>
    <x v="26"/>
    <x v="2"/>
  </r>
  <r>
    <x v="5"/>
    <x v="0"/>
    <x v="388"/>
    <x v="4"/>
    <x v="4"/>
    <x v="48"/>
    <x v="2"/>
    <x v="44"/>
    <x v="201"/>
    <x v="2473"/>
    <x v="4538"/>
    <x v="31"/>
    <x v="1"/>
  </r>
  <r>
    <x v="2"/>
    <x v="2"/>
    <x v="388"/>
    <x v="0"/>
    <x v="25"/>
    <x v="5"/>
    <x v="4"/>
    <x v="31"/>
    <x v="88"/>
    <x v="962"/>
    <x v="2258"/>
    <x v="39"/>
    <x v="1"/>
  </r>
  <r>
    <x v="5"/>
    <x v="0"/>
    <x v="388"/>
    <x v="4"/>
    <x v="4"/>
    <x v="48"/>
    <x v="2"/>
    <x v="29"/>
    <x v="245"/>
    <x v="2266"/>
    <x v="3520"/>
    <x v="19"/>
    <x v="2"/>
  </r>
  <r>
    <x v="5"/>
    <x v="0"/>
    <x v="389"/>
    <x v="4"/>
    <x v="4"/>
    <x v="48"/>
    <x v="1"/>
    <x v="53"/>
    <x v="340"/>
    <x v="3017"/>
    <x v="5010"/>
    <x v="2"/>
    <x v="2"/>
  </r>
  <r>
    <x v="2"/>
    <x v="2"/>
    <x v="389"/>
    <x v="0"/>
    <x v="25"/>
    <x v="5"/>
    <x v="0"/>
    <x v="38"/>
    <x v="254"/>
    <x v="2594"/>
    <x v="5036"/>
    <x v="46"/>
    <x v="2"/>
  </r>
  <r>
    <x v="5"/>
    <x v="0"/>
    <x v="389"/>
    <x v="4"/>
    <x v="4"/>
    <x v="48"/>
    <x v="1"/>
    <x v="52"/>
    <x v="189"/>
    <x v="2550"/>
    <x v="3755"/>
    <x v="15"/>
    <x v="1"/>
  </r>
  <r>
    <x v="2"/>
    <x v="2"/>
    <x v="389"/>
    <x v="0"/>
    <x v="25"/>
    <x v="5"/>
    <x v="0"/>
    <x v="34"/>
    <x v="62"/>
    <x v="699"/>
    <x v="2429"/>
    <x v="60"/>
    <x v="1"/>
  </r>
  <r>
    <x v="5"/>
    <x v="0"/>
    <x v="389"/>
    <x v="4"/>
    <x v="4"/>
    <x v="48"/>
    <x v="1"/>
    <x v="32"/>
    <x v="236"/>
    <x v="2338"/>
    <x v="2065"/>
    <x v="4"/>
    <x v="2"/>
  </r>
  <r>
    <x v="5"/>
    <x v="0"/>
    <x v="390"/>
    <x v="4"/>
    <x v="4"/>
    <x v="48"/>
    <x v="5"/>
    <x v="48"/>
    <x v="327"/>
    <x v="2958"/>
    <x v="5248"/>
    <x v="16"/>
    <x v="2"/>
  </r>
  <r>
    <x v="2"/>
    <x v="2"/>
    <x v="390"/>
    <x v="0"/>
    <x v="25"/>
    <x v="5"/>
    <x v="3"/>
    <x v="53"/>
    <x v="319"/>
    <x v="2947"/>
    <x v="5111"/>
    <x v="11"/>
    <x v="2"/>
  </r>
  <r>
    <x v="5"/>
    <x v="0"/>
    <x v="390"/>
    <x v="4"/>
    <x v="4"/>
    <x v="48"/>
    <x v="5"/>
    <x v="43"/>
    <x v="159"/>
    <x v="2079"/>
    <x v="3808"/>
    <x v="28"/>
    <x v="1"/>
  </r>
  <r>
    <x v="2"/>
    <x v="2"/>
    <x v="390"/>
    <x v="0"/>
    <x v="25"/>
    <x v="5"/>
    <x v="3"/>
    <x v="48"/>
    <x v="129"/>
    <x v="1929"/>
    <x v="3117"/>
    <x v="22"/>
    <x v="1"/>
  </r>
  <r>
    <x v="5"/>
    <x v="0"/>
    <x v="390"/>
    <x v="4"/>
    <x v="4"/>
    <x v="48"/>
    <x v="5"/>
    <x v="35"/>
    <x v="183"/>
    <x v="2034"/>
    <x v="3068"/>
    <x v="19"/>
    <x v="2"/>
  </r>
  <r>
    <x v="5"/>
    <x v="0"/>
    <x v="391"/>
    <x v="4"/>
    <x v="4"/>
    <x v="48"/>
    <x v="4"/>
    <x v="48"/>
    <x v="325"/>
    <x v="2952"/>
    <x v="5127"/>
    <x v="11"/>
    <x v="2"/>
  </r>
  <r>
    <x v="2"/>
    <x v="2"/>
    <x v="391"/>
    <x v="0"/>
    <x v="25"/>
    <x v="5"/>
    <x v="2"/>
    <x v="33"/>
    <x v="331"/>
    <x v="2915"/>
    <x v="5309"/>
    <x v="31"/>
    <x v="2"/>
  </r>
  <r>
    <x v="5"/>
    <x v="0"/>
    <x v="391"/>
    <x v="4"/>
    <x v="4"/>
    <x v="48"/>
    <x v="4"/>
    <x v="44"/>
    <x v="177"/>
    <x v="2260"/>
    <x v="3744"/>
    <x v="22"/>
    <x v="1"/>
  </r>
  <r>
    <x v="2"/>
    <x v="2"/>
    <x v="391"/>
    <x v="0"/>
    <x v="25"/>
    <x v="5"/>
    <x v="2"/>
    <x v="30"/>
    <x v="177"/>
    <x v="1781"/>
    <x v="4151"/>
    <x v="45"/>
    <x v="1"/>
  </r>
  <r>
    <x v="5"/>
    <x v="0"/>
    <x v="391"/>
    <x v="4"/>
    <x v="4"/>
    <x v="48"/>
    <x v="4"/>
    <x v="35"/>
    <x v="192"/>
    <x v="2111"/>
    <x v="3062"/>
    <x v="17"/>
    <x v="2"/>
  </r>
  <r>
    <x v="5"/>
    <x v="0"/>
    <x v="392"/>
    <x v="4"/>
    <x v="4"/>
    <x v="48"/>
    <x v="0"/>
    <x v="58"/>
    <x v="323"/>
    <x v="2975"/>
    <x v="5429"/>
    <x v="31"/>
    <x v="2"/>
  </r>
  <r>
    <x v="2"/>
    <x v="2"/>
    <x v="392"/>
    <x v="0"/>
    <x v="25"/>
    <x v="5"/>
    <x v="1"/>
    <x v="38"/>
    <x v="319"/>
    <x v="2895"/>
    <x v="5036"/>
    <x v="16"/>
    <x v="2"/>
  </r>
  <r>
    <x v="5"/>
    <x v="1"/>
    <x v="392"/>
    <x v="0"/>
    <x v="14"/>
    <x v="18"/>
    <x v="2"/>
    <x v="23"/>
    <x v="311"/>
    <x v="2686"/>
    <x v="4188"/>
    <x v="16"/>
    <x v="0"/>
  </r>
  <r>
    <x v="5"/>
    <x v="1"/>
    <x v="392"/>
    <x v="0"/>
    <x v="14"/>
    <x v="18"/>
    <x v="1"/>
    <x v="23"/>
    <x v="129"/>
    <x v="1086"/>
    <x v="1599"/>
    <x v="21"/>
    <x v="0"/>
  </r>
  <r>
    <x v="5"/>
    <x v="1"/>
    <x v="392"/>
    <x v="0"/>
    <x v="14"/>
    <x v="18"/>
    <x v="5"/>
    <x v="13"/>
    <x v="174"/>
    <x v="956"/>
    <x v="1099"/>
    <x v="16"/>
    <x v="0"/>
  </r>
  <r>
    <x v="5"/>
    <x v="1"/>
    <x v="392"/>
    <x v="0"/>
    <x v="48"/>
    <x v="33"/>
    <x v="4"/>
    <x v="18"/>
    <x v="62"/>
    <x v="352"/>
    <x v="267"/>
    <x v="16"/>
    <x v="0"/>
  </r>
  <r>
    <x v="5"/>
    <x v="1"/>
    <x v="392"/>
    <x v="0"/>
    <x v="48"/>
    <x v="33"/>
    <x v="0"/>
    <x v="33"/>
    <x v="129"/>
    <x v="1441"/>
    <x v="3144"/>
    <x v="36"/>
    <x v="0"/>
  </r>
  <r>
    <x v="5"/>
    <x v="1"/>
    <x v="392"/>
    <x v="0"/>
    <x v="48"/>
    <x v="33"/>
    <x v="3"/>
    <x v="8"/>
    <x v="212"/>
    <x v="891"/>
    <x v="1496"/>
    <x v="26"/>
    <x v="0"/>
  </r>
  <r>
    <x v="5"/>
    <x v="0"/>
    <x v="392"/>
    <x v="4"/>
    <x v="4"/>
    <x v="48"/>
    <x v="0"/>
    <x v="52"/>
    <x v="159"/>
    <x v="2312"/>
    <x v="4749"/>
    <x v="44"/>
    <x v="1"/>
  </r>
  <r>
    <x v="2"/>
    <x v="2"/>
    <x v="392"/>
    <x v="0"/>
    <x v="25"/>
    <x v="5"/>
    <x v="1"/>
    <x v="34"/>
    <x v="135"/>
    <x v="1540"/>
    <x v="2893"/>
    <x v="29"/>
    <x v="1"/>
  </r>
  <r>
    <x v="5"/>
    <x v="1"/>
    <x v="392"/>
    <x v="0"/>
    <x v="14"/>
    <x v="18"/>
    <x v="2"/>
    <x v="22"/>
    <x v="120"/>
    <x v="971"/>
    <x v="1701"/>
    <x v="27"/>
    <x v="1"/>
  </r>
  <r>
    <x v="5"/>
    <x v="1"/>
    <x v="392"/>
    <x v="0"/>
    <x v="14"/>
    <x v="18"/>
    <x v="1"/>
    <x v="22"/>
    <x v="28"/>
    <x v="149"/>
    <x v="257"/>
    <x v="35"/>
    <x v="1"/>
  </r>
  <r>
    <x v="5"/>
    <x v="1"/>
    <x v="392"/>
    <x v="0"/>
    <x v="14"/>
    <x v="18"/>
    <x v="5"/>
    <x v="13"/>
    <x v="49"/>
    <x v="163"/>
    <x v="214"/>
    <x v="29"/>
    <x v="1"/>
  </r>
  <r>
    <x v="5"/>
    <x v="1"/>
    <x v="392"/>
    <x v="0"/>
    <x v="48"/>
    <x v="33"/>
    <x v="4"/>
    <x v="16"/>
    <x v="10"/>
    <x v="23"/>
    <x v="22"/>
    <x v="29"/>
    <x v="1"/>
  </r>
  <r>
    <x v="5"/>
    <x v="1"/>
    <x v="392"/>
    <x v="0"/>
    <x v="48"/>
    <x v="33"/>
    <x v="0"/>
    <x v="31"/>
    <x v="27"/>
    <x v="232"/>
    <x v="671"/>
    <x v="47"/>
    <x v="1"/>
  </r>
  <r>
    <x v="5"/>
    <x v="1"/>
    <x v="392"/>
    <x v="0"/>
    <x v="48"/>
    <x v="33"/>
    <x v="3"/>
    <x v="7"/>
    <x v="54"/>
    <x v="96"/>
    <x v="165"/>
    <x v="37"/>
    <x v="1"/>
  </r>
  <r>
    <x v="5"/>
    <x v="0"/>
    <x v="392"/>
    <x v="4"/>
    <x v="4"/>
    <x v="48"/>
    <x v="0"/>
    <x v="43"/>
    <x v="191"/>
    <x v="2359"/>
    <x v="4454"/>
    <x v="33"/>
    <x v="2"/>
  </r>
  <r>
    <x v="5"/>
    <x v="0"/>
    <x v="393"/>
    <x v="4"/>
    <x v="4"/>
    <x v="48"/>
    <x v="3"/>
    <x v="63"/>
    <x v="327"/>
    <x v="3005"/>
    <x v="4349"/>
    <x v="0"/>
    <x v="2"/>
  </r>
  <r>
    <x v="2"/>
    <x v="2"/>
    <x v="393"/>
    <x v="0"/>
    <x v="25"/>
    <x v="5"/>
    <x v="5"/>
    <x v="38"/>
    <x v="315"/>
    <x v="2884"/>
    <x v="5231"/>
    <x v="31"/>
    <x v="2"/>
  </r>
  <r>
    <x v="1"/>
    <x v="3"/>
    <x v="393"/>
    <x v="2"/>
    <x v="17"/>
    <x v="35"/>
    <x v="2"/>
    <x v="18"/>
    <x v="321"/>
    <x v="2723"/>
    <x v="4265"/>
    <x v="16"/>
    <x v="1"/>
  </r>
  <r>
    <x v="1"/>
    <x v="3"/>
    <x v="393"/>
    <x v="2"/>
    <x v="17"/>
    <x v="35"/>
    <x v="1"/>
    <x v="28"/>
    <x v="319"/>
    <x v="2852"/>
    <x v="4768"/>
    <x v="16"/>
    <x v="1"/>
  </r>
  <r>
    <x v="1"/>
    <x v="3"/>
    <x v="393"/>
    <x v="2"/>
    <x v="17"/>
    <x v="35"/>
    <x v="5"/>
    <x v="28"/>
    <x v="304"/>
    <x v="2682"/>
    <x v="4169"/>
    <x v="16"/>
    <x v="1"/>
  </r>
  <r>
    <x v="1"/>
    <x v="3"/>
    <x v="393"/>
    <x v="4"/>
    <x v="11"/>
    <x v="7"/>
    <x v="4"/>
    <x v="28"/>
    <x v="294"/>
    <x v="2574"/>
    <x v="4472"/>
    <x v="26"/>
    <x v="1"/>
  </r>
  <r>
    <x v="1"/>
    <x v="3"/>
    <x v="393"/>
    <x v="4"/>
    <x v="11"/>
    <x v="7"/>
    <x v="0"/>
    <x v="33"/>
    <x v="212"/>
    <x v="2206"/>
    <x v="2645"/>
    <x v="11"/>
    <x v="1"/>
  </r>
  <r>
    <x v="1"/>
    <x v="3"/>
    <x v="393"/>
    <x v="4"/>
    <x v="11"/>
    <x v="7"/>
    <x v="3"/>
    <x v="28"/>
    <x v="307"/>
    <x v="2727"/>
    <x v="4917"/>
    <x v="31"/>
    <x v="1"/>
  </r>
  <r>
    <x v="3"/>
    <x v="1"/>
    <x v="393"/>
    <x v="3"/>
    <x v="39"/>
    <x v="10"/>
    <x v="2"/>
    <x v="28"/>
    <x v="346"/>
    <x v="2937"/>
    <x v="5311"/>
    <x v="26"/>
    <x v="1"/>
  </r>
  <r>
    <x v="3"/>
    <x v="1"/>
    <x v="393"/>
    <x v="3"/>
    <x v="39"/>
    <x v="10"/>
    <x v="1"/>
    <x v="28"/>
    <x v="321"/>
    <x v="2860"/>
    <x v="4979"/>
    <x v="21"/>
    <x v="1"/>
  </r>
  <r>
    <x v="3"/>
    <x v="1"/>
    <x v="393"/>
    <x v="3"/>
    <x v="39"/>
    <x v="10"/>
    <x v="5"/>
    <x v="18"/>
    <x v="325"/>
    <x v="2772"/>
    <x v="4856"/>
    <x v="26"/>
    <x v="1"/>
  </r>
  <r>
    <x v="3"/>
    <x v="1"/>
    <x v="393"/>
    <x v="3"/>
    <x v="32"/>
    <x v="12"/>
    <x v="4"/>
    <x v="23"/>
    <x v="313"/>
    <x v="2727"/>
    <x v="4768"/>
    <x v="26"/>
    <x v="1"/>
  </r>
  <r>
    <x v="3"/>
    <x v="1"/>
    <x v="393"/>
    <x v="3"/>
    <x v="32"/>
    <x v="12"/>
    <x v="0"/>
    <x v="38"/>
    <x v="319"/>
    <x v="2895"/>
    <x v="5143"/>
    <x v="21"/>
    <x v="1"/>
  </r>
  <r>
    <x v="3"/>
    <x v="1"/>
    <x v="393"/>
    <x v="3"/>
    <x v="32"/>
    <x v="12"/>
    <x v="3"/>
    <x v="23"/>
    <x v="327"/>
    <x v="2852"/>
    <x v="5201"/>
    <x v="36"/>
    <x v="1"/>
  </r>
  <r>
    <x v="5"/>
    <x v="0"/>
    <x v="393"/>
    <x v="4"/>
    <x v="4"/>
    <x v="48"/>
    <x v="3"/>
    <x v="56"/>
    <x v="172"/>
    <x v="2500"/>
    <x v="2993"/>
    <x v="9"/>
    <x v="1"/>
  </r>
  <r>
    <x v="2"/>
    <x v="2"/>
    <x v="393"/>
    <x v="0"/>
    <x v="25"/>
    <x v="5"/>
    <x v="5"/>
    <x v="37"/>
    <x v="123"/>
    <x v="1513"/>
    <x v="3729"/>
    <x v="45"/>
    <x v="1"/>
  </r>
  <r>
    <x v="1"/>
    <x v="3"/>
    <x v="393"/>
    <x v="2"/>
    <x v="17"/>
    <x v="35"/>
    <x v="2"/>
    <x v="16"/>
    <x v="141"/>
    <x v="890"/>
    <x v="1495"/>
    <x v="26"/>
    <x v="1"/>
  </r>
  <r>
    <x v="1"/>
    <x v="3"/>
    <x v="393"/>
    <x v="2"/>
    <x v="17"/>
    <x v="35"/>
    <x v="1"/>
    <x v="25"/>
    <x v="151"/>
    <x v="1342"/>
    <x v="2496"/>
    <x v="28"/>
    <x v="1"/>
  </r>
  <r>
    <x v="1"/>
    <x v="3"/>
    <x v="393"/>
    <x v="2"/>
    <x v="17"/>
    <x v="35"/>
    <x v="5"/>
    <x v="27"/>
    <x v="108"/>
    <x v="1045"/>
    <x v="1852"/>
    <x v="27"/>
    <x v="1"/>
  </r>
  <r>
    <x v="1"/>
    <x v="3"/>
    <x v="393"/>
    <x v="4"/>
    <x v="11"/>
    <x v="7"/>
    <x v="4"/>
    <x v="25"/>
    <x v="91"/>
    <x v="819"/>
    <x v="1974"/>
    <x v="40"/>
    <x v="1"/>
  </r>
  <r>
    <x v="1"/>
    <x v="3"/>
    <x v="393"/>
    <x v="4"/>
    <x v="11"/>
    <x v="7"/>
    <x v="0"/>
    <x v="32"/>
    <x v="58"/>
    <x v="600"/>
    <x v="761"/>
    <x v="21"/>
    <x v="1"/>
  </r>
  <r>
    <x v="1"/>
    <x v="3"/>
    <x v="393"/>
    <x v="4"/>
    <x v="11"/>
    <x v="7"/>
    <x v="3"/>
    <x v="27"/>
    <x v="111"/>
    <x v="1072"/>
    <x v="2604"/>
    <x v="41"/>
    <x v="1"/>
  </r>
  <r>
    <x v="3"/>
    <x v="1"/>
    <x v="393"/>
    <x v="3"/>
    <x v="39"/>
    <x v="10"/>
    <x v="2"/>
    <x v="27"/>
    <x v="222"/>
    <x v="2054"/>
    <x v="4175"/>
    <x v="36"/>
    <x v="1"/>
  </r>
  <r>
    <x v="3"/>
    <x v="1"/>
    <x v="393"/>
    <x v="3"/>
    <x v="39"/>
    <x v="10"/>
    <x v="1"/>
    <x v="27"/>
    <x v="164"/>
    <x v="1539"/>
    <x v="3210"/>
    <x v="34"/>
    <x v="1"/>
  </r>
  <r>
    <x v="3"/>
    <x v="1"/>
    <x v="393"/>
    <x v="3"/>
    <x v="39"/>
    <x v="10"/>
    <x v="5"/>
    <x v="16"/>
    <x v="147"/>
    <x v="924"/>
    <x v="2266"/>
    <x v="41"/>
    <x v="1"/>
  </r>
  <r>
    <x v="3"/>
    <x v="1"/>
    <x v="393"/>
    <x v="3"/>
    <x v="32"/>
    <x v="12"/>
    <x v="4"/>
    <x v="22"/>
    <x v="122"/>
    <x v="981"/>
    <x v="2174"/>
    <x v="36"/>
    <x v="1"/>
  </r>
  <r>
    <x v="3"/>
    <x v="1"/>
    <x v="393"/>
    <x v="3"/>
    <x v="32"/>
    <x v="12"/>
    <x v="0"/>
    <x v="37"/>
    <x v="157"/>
    <x v="1866"/>
    <x v="3890"/>
    <x v="36"/>
    <x v="1"/>
  </r>
  <r>
    <x v="3"/>
    <x v="1"/>
    <x v="393"/>
    <x v="3"/>
    <x v="32"/>
    <x v="12"/>
    <x v="3"/>
    <x v="22"/>
    <x v="177"/>
    <x v="1415"/>
    <x v="3596"/>
    <x v="46"/>
    <x v="1"/>
  </r>
  <r>
    <x v="5"/>
    <x v="0"/>
    <x v="393"/>
    <x v="4"/>
    <x v="4"/>
    <x v="48"/>
    <x v="3"/>
    <x v="39"/>
    <x v="193"/>
    <x v="2254"/>
    <x v="1156"/>
    <x v="1"/>
    <x v="2"/>
  </r>
  <r>
    <x v="1"/>
    <x v="3"/>
    <x v="393"/>
    <x v="2"/>
    <x v="17"/>
    <x v="35"/>
    <x v="2"/>
    <x v="11"/>
    <x v="174"/>
    <x v="847"/>
    <x v="1028"/>
    <x v="18"/>
    <x v="2"/>
  </r>
  <r>
    <x v="1"/>
    <x v="3"/>
    <x v="393"/>
    <x v="2"/>
    <x v="17"/>
    <x v="35"/>
    <x v="1"/>
    <x v="21"/>
    <x v="157"/>
    <x v="1219"/>
    <x v="1698"/>
    <x v="19"/>
    <x v="2"/>
  </r>
  <r>
    <x v="1"/>
    <x v="3"/>
    <x v="393"/>
    <x v="2"/>
    <x v="17"/>
    <x v="35"/>
    <x v="5"/>
    <x v="21"/>
    <x v="108"/>
    <x v="841"/>
    <x v="1185"/>
    <x v="21"/>
    <x v="2"/>
  </r>
  <r>
    <x v="1"/>
    <x v="3"/>
    <x v="393"/>
    <x v="4"/>
    <x v="11"/>
    <x v="7"/>
    <x v="4"/>
    <x v="20"/>
    <x v="97"/>
    <x v="716"/>
    <x v="1254"/>
    <x v="28"/>
    <x v="2"/>
  </r>
  <r>
    <x v="1"/>
    <x v="3"/>
    <x v="393"/>
    <x v="4"/>
    <x v="11"/>
    <x v="7"/>
    <x v="0"/>
    <x v="24"/>
    <x v="73"/>
    <x v="599"/>
    <x v="582"/>
    <x v="16"/>
    <x v="2"/>
  </r>
  <r>
    <x v="1"/>
    <x v="3"/>
    <x v="393"/>
    <x v="4"/>
    <x v="11"/>
    <x v="7"/>
    <x v="3"/>
    <x v="19"/>
    <x v="115"/>
    <x v="823"/>
    <x v="1906"/>
    <x v="38"/>
    <x v="2"/>
  </r>
  <r>
    <x v="5"/>
    <x v="0"/>
    <x v="394"/>
    <x v="4"/>
    <x v="4"/>
    <x v="48"/>
    <x v="2"/>
    <x v="48"/>
    <x v="340"/>
    <x v="3001"/>
    <x v="5333"/>
    <x v="16"/>
    <x v="2"/>
  </r>
  <r>
    <x v="2"/>
    <x v="2"/>
    <x v="394"/>
    <x v="0"/>
    <x v="25"/>
    <x v="5"/>
    <x v="4"/>
    <x v="33"/>
    <x v="307"/>
    <x v="2805"/>
    <x v="4931"/>
    <x v="26"/>
    <x v="2"/>
  </r>
  <r>
    <x v="3"/>
    <x v="1"/>
    <x v="394"/>
    <x v="1"/>
    <x v="29"/>
    <x v="37"/>
    <x v="2"/>
    <x v="33"/>
    <x v="315"/>
    <x v="2862"/>
    <x v="5099"/>
    <x v="26"/>
    <x v="0"/>
  </r>
  <r>
    <x v="3"/>
    <x v="1"/>
    <x v="394"/>
    <x v="1"/>
    <x v="29"/>
    <x v="37"/>
    <x v="1"/>
    <x v="33"/>
    <x v="174"/>
    <x v="1883"/>
    <x v="3321"/>
    <x v="26"/>
    <x v="0"/>
  </r>
  <r>
    <x v="3"/>
    <x v="1"/>
    <x v="394"/>
    <x v="1"/>
    <x v="29"/>
    <x v="37"/>
    <x v="5"/>
    <x v="23"/>
    <x v="212"/>
    <x v="1779"/>
    <x v="2404"/>
    <x v="16"/>
    <x v="0"/>
  </r>
  <r>
    <x v="3"/>
    <x v="1"/>
    <x v="394"/>
    <x v="1"/>
    <x v="6"/>
    <x v="21"/>
    <x v="4"/>
    <x v="28"/>
    <x v="105"/>
    <x v="1051"/>
    <x v="1249"/>
    <x v="16"/>
    <x v="0"/>
  </r>
  <r>
    <x v="3"/>
    <x v="1"/>
    <x v="394"/>
    <x v="1"/>
    <x v="6"/>
    <x v="21"/>
    <x v="0"/>
    <x v="43"/>
    <x v="174"/>
    <x v="2206"/>
    <x v="3144"/>
    <x v="16"/>
    <x v="0"/>
  </r>
  <r>
    <x v="3"/>
    <x v="1"/>
    <x v="394"/>
    <x v="1"/>
    <x v="6"/>
    <x v="21"/>
    <x v="3"/>
    <x v="33"/>
    <x v="254"/>
    <x v="2469"/>
    <x v="4024"/>
    <x v="21"/>
    <x v="0"/>
  </r>
  <r>
    <x v="5"/>
    <x v="0"/>
    <x v="394"/>
    <x v="4"/>
    <x v="4"/>
    <x v="48"/>
    <x v="2"/>
    <x v="45"/>
    <x v="222"/>
    <x v="2610"/>
    <x v="4693"/>
    <x v="30"/>
    <x v="1"/>
  </r>
  <r>
    <x v="2"/>
    <x v="2"/>
    <x v="394"/>
    <x v="0"/>
    <x v="25"/>
    <x v="5"/>
    <x v="4"/>
    <x v="29"/>
    <x v="94"/>
    <x v="973"/>
    <x v="2292"/>
    <x v="39"/>
    <x v="1"/>
  </r>
  <r>
    <x v="3"/>
    <x v="1"/>
    <x v="394"/>
    <x v="1"/>
    <x v="29"/>
    <x v="37"/>
    <x v="2"/>
    <x v="32"/>
    <x v="128"/>
    <x v="1396"/>
    <x v="3064"/>
    <x v="36"/>
    <x v="1"/>
  </r>
  <r>
    <x v="3"/>
    <x v="1"/>
    <x v="394"/>
    <x v="1"/>
    <x v="29"/>
    <x v="37"/>
    <x v="1"/>
    <x v="30"/>
    <x v="43"/>
    <x v="387"/>
    <x v="819"/>
    <x v="36"/>
    <x v="1"/>
  </r>
  <r>
    <x v="3"/>
    <x v="1"/>
    <x v="394"/>
    <x v="1"/>
    <x v="29"/>
    <x v="37"/>
    <x v="5"/>
    <x v="22"/>
    <x v="54"/>
    <x v="353"/>
    <x v="621"/>
    <x v="31"/>
    <x v="1"/>
  </r>
  <r>
    <x v="3"/>
    <x v="1"/>
    <x v="394"/>
    <x v="1"/>
    <x v="6"/>
    <x v="21"/>
    <x v="4"/>
    <x v="25"/>
    <x v="24"/>
    <x v="134"/>
    <x v="179"/>
    <x v="30"/>
    <x v="1"/>
  </r>
  <r>
    <x v="3"/>
    <x v="1"/>
    <x v="394"/>
    <x v="1"/>
    <x v="6"/>
    <x v="21"/>
    <x v="0"/>
    <x v="42"/>
    <x v="49"/>
    <x v="655"/>
    <x v="1231"/>
    <x v="30"/>
    <x v="1"/>
  </r>
  <r>
    <x v="3"/>
    <x v="1"/>
    <x v="394"/>
    <x v="1"/>
    <x v="6"/>
    <x v="21"/>
    <x v="3"/>
    <x v="32"/>
    <x v="69"/>
    <x v="758"/>
    <x v="1464"/>
    <x v="31"/>
    <x v="1"/>
  </r>
  <r>
    <x v="5"/>
    <x v="0"/>
    <x v="394"/>
    <x v="4"/>
    <x v="4"/>
    <x v="48"/>
    <x v="2"/>
    <x v="32"/>
    <x v="222"/>
    <x v="2248"/>
    <x v="3643"/>
    <x v="21"/>
    <x v="2"/>
  </r>
  <r>
    <x v="3"/>
    <x v="1"/>
    <x v="394"/>
    <x v="1"/>
    <x v="6"/>
    <x v="21"/>
    <x v="4"/>
    <x v="17"/>
    <x v="28"/>
    <x v="102"/>
    <x v="73"/>
    <x v="19"/>
    <x v="2"/>
  </r>
  <r>
    <x v="3"/>
    <x v="1"/>
    <x v="394"/>
    <x v="1"/>
    <x v="6"/>
    <x v="21"/>
    <x v="0"/>
    <x v="32"/>
    <x v="55"/>
    <x v="547"/>
    <x v="757"/>
    <x v="23"/>
    <x v="2"/>
  </r>
  <r>
    <x v="3"/>
    <x v="1"/>
    <x v="394"/>
    <x v="1"/>
    <x v="6"/>
    <x v="21"/>
    <x v="3"/>
    <x v="25"/>
    <x v="79"/>
    <x v="697"/>
    <x v="1093"/>
    <x v="25"/>
    <x v="2"/>
  </r>
  <r>
    <x v="5"/>
    <x v="0"/>
    <x v="395"/>
    <x v="4"/>
    <x v="4"/>
    <x v="48"/>
    <x v="1"/>
    <x v="53"/>
    <x v="340"/>
    <x v="3017"/>
    <x v="5010"/>
    <x v="2"/>
    <x v="2"/>
  </r>
  <r>
    <x v="2"/>
    <x v="2"/>
    <x v="395"/>
    <x v="0"/>
    <x v="25"/>
    <x v="5"/>
    <x v="0"/>
    <x v="38"/>
    <x v="309"/>
    <x v="2855"/>
    <x v="5291"/>
    <x v="46"/>
    <x v="2"/>
  </r>
  <r>
    <x v="1"/>
    <x v="1"/>
    <x v="395"/>
    <x v="0"/>
    <x v="33"/>
    <x v="20"/>
    <x v="2"/>
    <x v="23"/>
    <x v="311"/>
    <x v="2686"/>
    <x v="4188"/>
    <x v="16"/>
    <x v="0"/>
  </r>
  <r>
    <x v="1"/>
    <x v="1"/>
    <x v="395"/>
    <x v="0"/>
    <x v="33"/>
    <x v="20"/>
    <x v="1"/>
    <x v="23"/>
    <x v="129"/>
    <x v="1086"/>
    <x v="1599"/>
    <x v="21"/>
    <x v="0"/>
  </r>
  <r>
    <x v="1"/>
    <x v="1"/>
    <x v="395"/>
    <x v="0"/>
    <x v="33"/>
    <x v="20"/>
    <x v="5"/>
    <x v="13"/>
    <x v="174"/>
    <x v="956"/>
    <x v="1099"/>
    <x v="16"/>
    <x v="0"/>
  </r>
  <r>
    <x v="1"/>
    <x v="1"/>
    <x v="395"/>
    <x v="0"/>
    <x v="14"/>
    <x v="18"/>
    <x v="4"/>
    <x v="18"/>
    <x v="62"/>
    <x v="352"/>
    <x v="267"/>
    <x v="16"/>
    <x v="0"/>
  </r>
  <r>
    <x v="1"/>
    <x v="1"/>
    <x v="395"/>
    <x v="0"/>
    <x v="14"/>
    <x v="18"/>
    <x v="0"/>
    <x v="33"/>
    <x v="129"/>
    <x v="1441"/>
    <x v="3144"/>
    <x v="36"/>
    <x v="0"/>
  </r>
  <r>
    <x v="1"/>
    <x v="1"/>
    <x v="395"/>
    <x v="0"/>
    <x v="14"/>
    <x v="18"/>
    <x v="3"/>
    <x v="8"/>
    <x v="212"/>
    <x v="891"/>
    <x v="1496"/>
    <x v="26"/>
    <x v="0"/>
  </r>
  <r>
    <x v="5"/>
    <x v="0"/>
    <x v="395"/>
    <x v="4"/>
    <x v="4"/>
    <x v="48"/>
    <x v="1"/>
    <x v="51"/>
    <x v="201"/>
    <x v="2611"/>
    <x v="3509"/>
    <x v="11"/>
    <x v="1"/>
  </r>
  <r>
    <x v="2"/>
    <x v="2"/>
    <x v="395"/>
    <x v="0"/>
    <x v="25"/>
    <x v="5"/>
    <x v="0"/>
    <x v="35"/>
    <x v="104"/>
    <x v="1258"/>
    <x v="3687"/>
    <x v="56"/>
    <x v="1"/>
  </r>
  <r>
    <x v="1"/>
    <x v="1"/>
    <x v="395"/>
    <x v="0"/>
    <x v="33"/>
    <x v="20"/>
    <x v="2"/>
    <x v="21"/>
    <x v="125"/>
    <x v="971"/>
    <x v="1857"/>
    <x v="30"/>
    <x v="1"/>
  </r>
  <r>
    <x v="1"/>
    <x v="1"/>
    <x v="395"/>
    <x v="0"/>
    <x v="33"/>
    <x v="20"/>
    <x v="1"/>
    <x v="21"/>
    <x v="34"/>
    <x v="176"/>
    <x v="285"/>
    <x v="32"/>
    <x v="1"/>
  </r>
  <r>
    <x v="1"/>
    <x v="1"/>
    <x v="395"/>
    <x v="0"/>
    <x v="33"/>
    <x v="20"/>
    <x v="5"/>
    <x v="12"/>
    <x v="45"/>
    <x v="130"/>
    <x v="147"/>
    <x v="27"/>
    <x v="1"/>
  </r>
  <r>
    <x v="1"/>
    <x v="1"/>
    <x v="395"/>
    <x v="0"/>
    <x v="14"/>
    <x v="18"/>
    <x v="4"/>
    <x v="18"/>
    <x v="13"/>
    <x v="38"/>
    <x v="40"/>
    <x v="30"/>
    <x v="1"/>
  </r>
  <r>
    <x v="1"/>
    <x v="1"/>
    <x v="395"/>
    <x v="0"/>
    <x v="14"/>
    <x v="18"/>
    <x v="0"/>
    <x v="31"/>
    <x v="27"/>
    <x v="232"/>
    <x v="740"/>
    <x v="51"/>
    <x v="1"/>
  </r>
  <r>
    <x v="1"/>
    <x v="1"/>
    <x v="395"/>
    <x v="0"/>
    <x v="14"/>
    <x v="18"/>
    <x v="3"/>
    <x v="7"/>
    <x v="56"/>
    <x v="105"/>
    <x v="210"/>
    <x v="40"/>
    <x v="1"/>
  </r>
  <r>
    <x v="5"/>
    <x v="0"/>
    <x v="395"/>
    <x v="4"/>
    <x v="4"/>
    <x v="48"/>
    <x v="1"/>
    <x v="39"/>
    <x v="258"/>
    <x v="2644"/>
    <x v="2969"/>
    <x v="6"/>
    <x v="2"/>
  </r>
  <r>
    <x v="5"/>
    <x v="0"/>
    <x v="396"/>
    <x v="4"/>
    <x v="4"/>
    <x v="48"/>
    <x v="5"/>
    <x v="48"/>
    <x v="329"/>
    <x v="2965"/>
    <x v="5265"/>
    <x v="16"/>
    <x v="2"/>
  </r>
  <r>
    <x v="2"/>
    <x v="2"/>
    <x v="396"/>
    <x v="0"/>
    <x v="25"/>
    <x v="5"/>
    <x v="3"/>
    <x v="53"/>
    <x v="309"/>
    <x v="2906"/>
    <x v="4922"/>
    <x v="11"/>
    <x v="2"/>
  </r>
  <r>
    <x v="1"/>
    <x v="1"/>
    <x v="396"/>
    <x v="3"/>
    <x v="9"/>
    <x v="3"/>
    <x v="2"/>
    <x v="33"/>
    <x v="353"/>
    <x v="2980"/>
    <x v="5434"/>
    <x v="31"/>
    <x v="1"/>
  </r>
  <r>
    <x v="1"/>
    <x v="1"/>
    <x v="396"/>
    <x v="3"/>
    <x v="9"/>
    <x v="3"/>
    <x v="1"/>
    <x v="33"/>
    <x v="329"/>
    <x v="2909"/>
    <x v="5182"/>
    <x v="21"/>
    <x v="1"/>
  </r>
  <r>
    <x v="1"/>
    <x v="1"/>
    <x v="396"/>
    <x v="3"/>
    <x v="9"/>
    <x v="3"/>
    <x v="5"/>
    <x v="23"/>
    <x v="333"/>
    <x v="2872"/>
    <x v="4646"/>
    <x v="11"/>
    <x v="1"/>
  </r>
  <r>
    <x v="1"/>
    <x v="1"/>
    <x v="396"/>
    <x v="3"/>
    <x v="39"/>
    <x v="10"/>
    <x v="4"/>
    <x v="28"/>
    <x v="321"/>
    <x v="2860"/>
    <x v="4820"/>
    <x v="16"/>
    <x v="1"/>
  </r>
  <r>
    <x v="1"/>
    <x v="1"/>
    <x v="396"/>
    <x v="3"/>
    <x v="39"/>
    <x v="10"/>
    <x v="0"/>
    <x v="43"/>
    <x v="327"/>
    <x v="2942"/>
    <x v="5275"/>
    <x v="21"/>
    <x v="1"/>
  </r>
  <r>
    <x v="1"/>
    <x v="1"/>
    <x v="396"/>
    <x v="3"/>
    <x v="39"/>
    <x v="10"/>
    <x v="3"/>
    <x v="28"/>
    <x v="335"/>
    <x v="2903"/>
    <x v="5320"/>
    <x v="36"/>
    <x v="1"/>
  </r>
  <r>
    <x v="5"/>
    <x v="0"/>
    <x v="396"/>
    <x v="4"/>
    <x v="4"/>
    <x v="48"/>
    <x v="5"/>
    <x v="43"/>
    <x v="183"/>
    <x v="2282"/>
    <x v="4024"/>
    <x v="26"/>
    <x v="1"/>
  </r>
  <r>
    <x v="2"/>
    <x v="2"/>
    <x v="396"/>
    <x v="0"/>
    <x v="25"/>
    <x v="5"/>
    <x v="3"/>
    <x v="51"/>
    <x v="123"/>
    <x v="1939"/>
    <x v="3060"/>
    <x v="21"/>
    <x v="1"/>
  </r>
  <r>
    <x v="1"/>
    <x v="1"/>
    <x v="396"/>
    <x v="3"/>
    <x v="9"/>
    <x v="3"/>
    <x v="2"/>
    <x v="31"/>
    <x v="262"/>
    <x v="2448"/>
    <x v="4900"/>
    <x v="45"/>
    <x v="1"/>
  </r>
  <r>
    <x v="1"/>
    <x v="1"/>
    <x v="396"/>
    <x v="3"/>
    <x v="9"/>
    <x v="3"/>
    <x v="1"/>
    <x v="32"/>
    <x v="188"/>
    <x v="1976"/>
    <x v="3861"/>
    <x v="32"/>
    <x v="1"/>
  </r>
  <r>
    <x v="1"/>
    <x v="1"/>
    <x v="396"/>
    <x v="3"/>
    <x v="9"/>
    <x v="3"/>
    <x v="5"/>
    <x v="22"/>
    <x v="187"/>
    <x v="1514"/>
    <x v="2484"/>
    <x v="23"/>
    <x v="1"/>
  </r>
  <r>
    <x v="1"/>
    <x v="1"/>
    <x v="396"/>
    <x v="3"/>
    <x v="39"/>
    <x v="10"/>
    <x v="4"/>
    <x v="26"/>
    <x v="147"/>
    <x v="1343"/>
    <x v="2657"/>
    <x v="31"/>
    <x v="1"/>
  </r>
  <r>
    <x v="1"/>
    <x v="1"/>
    <x v="396"/>
    <x v="3"/>
    <x v="39"/>
    <x v="10"/>
    <x v="0"/>
    <x v="42"/>
    <x v="165"/>
    <x v="2098"/>
    <x v="4114"/>
    <x v="33"/>
    <x v="1"/>
  </r>
  <r>
    <x v="1"/>
    <x v="1"/>
    <x v="396"/>
    <x v="3"/>
    <x v="39"/>
    <x v="10"/>
    <x v="3"/>
    <x v="27"/>
    <x v="186"/>
    <x v="1744"/>
    <x v="4301"/>
    <x v="51"/>
    <x v="1"/>
  </r>
  <r>
    <x v="5"/>
    <x v="0"/>
    <x v="396"/>
    <x v="4"/>
    <x v="4"/>
    <x v="48"/>
    <x v="5"/>
    <x v="33"/>
    <x v="210"/>
    <x v="2189"/>
    <x v="3469"/>
    <x v="20"/>
    <x v="2"/>
  </r>
  <r>
    <x v="1"/>
    <x v="1"/>
    <x v="396"/>
    <x v="3"/>
    <x v="9"/>
    <x v="3"/>
    <x v="2"/>
    <x v="24"/>
    <x v="295"/>
    <x v="2431"/>
    <x v="4591"/>
    <x v="34"/>
    <x v="2"/>
  </r>
  <r>
    <x v="1"/>
    <x v="1"/>
    <x v="396"/>
    <x v="3"/>
    <x v="9"/>
    <x v="3"/>
    <x v="1"/>
    <x v="20"/>
    <x v="210"/>
    <x v="1603"/>
    <x v="2683"/>
    <x v="24"/>
    <x v="2"/>
  </r>
  <r>
    <x v="1"/>
    <x v="1"/>
    <x v="396"/>
    <x v="3"/>
    <x v="9"/>
    <x v="3"/>
    <x v="5"/>
    <x v="14"/>
    <x v="211"/>
    <x v="1258"/>
    <x v="1578"/>
    <x v="16"/>
    <x v="2"/>
  </r>
  <r>
    <x v="5"/>
    <x v="0"/>
    <x v="397"/>
    <x v="4"/>
    <x v="4"/>
    <x v="48"/>
    <x v="4"/>
    <x v="48"/>
    <x v="327"/>
    <x v="2958"/>
    <x v="5157"/>
    <x v="11"/>
    <x v="2"/>
  </r>
  <r>
    <x v="2"/>
    <x v="2"/>
    <x v="397"/>
    <x v="0"/>
    <x v="25"/>
    <x v="5"/>
    <x v="2"/>
    <x v="38"/>
    <x v="325"/>
    <x v="2917"/>
    <x v="5312"/>
    <x v="31"/>
    <x v="2"/>
  </r>
  <r>
    <x v="2"/>
    <x v="1"/>
    <x v="397"/>
    <x v="1"/>
    <x v="7"/>
    <x v="53"/>
    <x v="2"/>
    <x v="28"/>
    <x v="313"/>
    <x v="2811"/>
    <x v="4795"/>
    <x v="21"/>
    <x v="0"/>
  </r>
  <r>
    <x v="2"/>
    <x v="1"/>
    <x v="397"/>
    <x v="1"/>
    <x v="7"/>
    <x v="53"/>
    <x v="1"/>
    <x v="28"/>
    <x v="152"/>
    <x v="1471"/>
    <x v="2274"/>
    <x v="21"/>
    <x v="0"/>
  </r>
  <r>
    <x v="2"/>
    <x v="1"/>
    <x v="397"/>
    <x v="1"/>
    <x v="7"/>
    <x v="53"/>
    <x v="5"/>
    <x v="18"/>
    <x v="194"/>
    <x v="1355"/>
    <x v="2404"/>
    <x v="26"/>
    <x v="0"/>
  </r>
  <r>
    <x v="2"/>
    <x v="1"/>
    <x v="397"/>
    <x v="1"/>
    <x v="29"/>
    <x v="37"/>
    <x v="4"/>
    <x v="23"/>
    <x v="82"/>
    <x v="672"/>
    <x v="1099"/>
    <x v="26"/>
    <x v="0"/>
  </r>
  <r>
    <x v="2"/>
    <x v="1"/>
    <x v="397"/>
    <x v="1"/>
    <x v="29"/>
    <x v="37"/>
    <x v="0"/>
    <x v="38"/>
    <x v="152"/>
    <x v="1857"/>
    <x v="2517"/>
    <x v="16"/>
    <x v="0"/>
  </r>
  <r>
    <x v="2"/>
    <x v="1"/>
    <x v="397"/>
    <x v="1"/>
    <x v="29"/>
    <x v="37"/>
    <x v="3"/>
    <x v="28"/>
    <x v="231"/>
    <x v="2158"/>
    <x v="3825"/>
    <x v="26"/>
    <x v="0"/>
  </r>
  <r>
    <x v="1"/>
    <x v="1"/>
    <x v="397"/>
    <x v="1"/>
    <x v="6"/>
    <x v="21"/>
    <x v="2"/>
    <x v="28"/>
    <x v="309"/>
    <x v="2763"/>
    <x v="4649"/>
    <x v="21"/>
    <x v="0"/>
  </r>
  <r>
    <x v="1"/>
    <x v="1"/>
    <x v="397"/>
    <x v="1"/>
    <x v="6"/>
    <x v="21"/>
    <x v="1"/>
    <x v="28"/>
    <x v="105"/>
    <x v="1051"/>
    <x v="1531"/>
    <x v="21"/>
    <x v="0"/>
  </r>
  <r>
    <x v="1"/>
    <x v="1"/>
    <x v="397"/>
    <x v="1"/>
    <x v="6"/>
    <x v="21"/>
    <x v="5"/>
    <x v="18"/>
    <x v="152"/>
    <x v="1051"/>
    <x v="1813"/>
    <x v="26"/>
    <x v="0"/>
  </r>
  <r>
    <x v="1"/>
    <x v="1"/>
    <x v="397"/>
    <x v="1"/>
    <x v="38"/>
    <x v="45"/>
    <x v="4"/>
    <x v="23"/>
    <x v="39"/>
    <x v="250"/>
    <x v="304"/>
    <x v="26"/>
    <x v="0"/>
  </r>
  <r>
    <x v="1"/>
    <x v="1"/>
    <x v="397"/>
    <x v="1"/>
    <x v="38"/>
    <x v="45"/>
    <x v="0"/>
    <x v="38"/>
    <x v="105"/>
    <x v="1355"/>
    <x v="1729"/>
    <x v="16"/>
    <x v="0"/>
  </r>
  <r>
    <x v="1"/>
    <x v="1"/>
    <x v="397"/>
    <x v="1"/>
    <x v="38"/>
    <x v="45"/>
    <x v="3"/>
    <x v="28"/>
    <x v="194"/>
    <x v="1857"/>
    <x v="3277"/>
    <x v="26"/>
    <x v="0"/>
  </r>
  <r>
    <x v="5"/>
    <x v="0"/>
    <x v="397"/>
    <x v="4"/>
    <x v="4"/>
    <x v="48"/>
    <x v="4"/>
    <x v="46"/>
    <x v="183"/>
    <x v="2371"/>
    <x v="4165"/>
    <x v="26"/>
    <x v="1"/>
  </r>
  <r>
    <x v="2"/>
    <x v="2"/>
    <x v="397"/>
    <x v="0"/>
    <x v="25"/>
    <x v="5"/>
    <x v="2"/>
    <x v="35"/>
    <x v="177"/>
    <x v="1980"/>
    <x v="4365"/>
    <x v="44"/>
    <x v="1"/>
  </r>
  <r>
    <x v="2"/>
    <x v="1"/>
    <x v="397"/>
    <x v="1"/>
    <x v="7"/>
    <x v="53"/>
    <x v="2"/>
    <x v="27"/>
    <x v="127"/>
    <x v="1207"/>
    <x v="2556"/>
    <x v="34"/>
    <x v="1"/>
  </r>
  <r>
    <x v="2"/>
    <x v="1"/>
    <x v="397"/>
    <x v="1"/>
    <x v="7"/>
    <x v="53"/>
    <x v="1"/>
    <x v="25"/>
    <x v="42"/>
    <x v="302"/>
    <x v="619"/>
    <x v="36"/>
    <x v="1"/>
  </r>
  <r>
    <x v="2"/>
    <x v="1"/>
    <x v="397"/>
    <x v="1"/>
    <x v="7"/>
    <x v="53"/>
    <x v="5"/>
    <x v="17"/>
    <x v="52"/>
    <x v="254"/>
    <x v="517"/>
    <x v="37"/>
    <x v="1"/>
  </r>
  <r>
    <x v="2"/>
    <x v="1"/>
    <x v="397"/>
    <x v="1"/>
    <x v="29"/>
    <x v="37"/>
    <x v="4"/>
    <x v="22"/>
    <x v="20"/>
    <x v="86"/>
    <x v="162"/>
    <x v="39"/>
    <x v="1"/>
  </r>
  <r>
    <x v="2"/>
    <x v="1"/>
    <x v="397"/>
    <x v="1"/>
    <x v="29"/>
    <x v="37"/>
    <x v="0"/>
    <x v="34"/>
    <x v="36"/>
    <x v="368"/>
    <x v="516"/>
    <x v="26"/>
    <x v="1"/>
  </r>
  <r>
    <x v="2"/>
    <x v="1"/>
    <x v="397"/>
    <x v="1"/>
    <x v="29"/>
    <x v="37"/>
    <x v="3"/>
    <x v="25"/>
    <x v="61"/>
    <x v="490"/>
    <x v="1187"/>
    <x v="39"/>
    <x v="1"/>
  </r>
  <r>
    <x v="1"/>
    <x v="1"/>
    <x v="397"/>
    <x v="1"/>
    <x v="6"/>
    <x v="21"/>
    <x v="2"/>
    <x v="27"/>
    <x v="100"/>
    <x v="967"/>
    <x v="2085"/>
    <x v="35"/>
    <x v="1"/>
  </r>
  <r>
    <x v="1"/>
    <x v="1"/>
    <x v="397"/>
    <x v="1"/>
    <x v="6"/>
    <x v="21"/>
    <x v="1"/>
    <x v="27"/>
    <x v="26"/>
    <x v="169"/>
    <x v="281"/>
    <x v="33"/>
    <x v="1"/>
  </r>
  <r>
    <x v="1"/>
    <x v="1"/>
    <x v="397"/>
    <x v="1"/>
    <x v="6"/>
    <x v="21"/>
    <x v="5"/>
    <x v="17"/>
    <x v="38"/>
    <x v="159"/>
    <x v="292"/>
    <x v="36"/>
    <x v="1"/>
  </r>
  <r>
    <x v="1"/>
    <x v="1"/>
    <x v="397"/>
    <x v="1"/>
    <x v="38"/>
    <x v="45"/>
    <x v="4"/>
    <x v="22"/>
    <x v="4"/>
    <x v="16"/>
    <x v="26"/>
    <x v="40"/>
    <x v="1"/>
  </r>
  <r>
    <x v="1"/>
    <x v="1"/>
    <x v="397"/>
    <x v="1"/>
    <x v="38"/>
    <x v="45"/>
    <x v="0"/>
    <x v="34"/>
    <x v="25"/>
    <x v="229"/>
    <x v="293"/>
    <x v="27"/>
    <x v="1"/>
  </r>
  <r>
    <x v="1"/>
    <x v="1"/>
    <x v="397"/>
    <x v="1"/>
    <x v="38"/>
    <x v="45"/>
    <x v="3"/>
    <x v="26"/>
    <x v="54"/>
    <x v="432"/>
    <x v="1003"/>
    <x v="39"/>
    <x v="1"/>
  </r>
  <r>
    <x v="5"/>
    <x v="0"/>
    <x v="397"/>
    <x v="4"/>
    <x v="4"/>
    <x v="48"/>
    <x v="4"/>
    <x v="30"/>
    <x v="183"/>
    <x v="1836"/>
    <x v="2409"/>
    <x v="15"/>
    <x v="2"/>
  </r>
  <r>
    <x v="1"/>
    <x v="1"/>
    <x v="397"/>
    <x v="1"/>
    <x v="6"/>
    <x v="21"/>
    <x v="2"/>
    <x v="17"/>
    <x v="140"/>
    <x v="925"/>
    <x v="1567"/>
    <x v="26"/>
    <x v="2"/>
  </r>
  <r>
    <x v="1"/>
    <x v="1"/>
    <x v="397"/>
    <x v="1"/>
    <x v="6"/>
    <x v="21"/>
    <x v="1"/>
    <x v="17"/>
    <x v="30"/>
    <x v="111"/>
    <x v="107"/>
    <x v="25"/>
    <x v="2"/>
  </r>
  <r>
    <x v="1"/>
    <x v="1"/>
    <x v="397"/>
    <x v="1"/>
    <x v="6"/>
    <x v="21"/>
    <x v="5"/>
    <x v="11"/>
    <x v="42"/>
    <x v="106"/>
    <x v="129"/>
    <x v="29"/>
    <x v="2"/>
  </r>
  <r>
    <x v="1"/>
    <x v="1"/>
    <x v="397"/>
    <x v="1"/>
    <x v="38"/>
    <x v="45"/>
    <x v="4"/>
    <x v="13"/>
    <x v="7"/>
    <x v="10"/>
    <x v="12"/>
    <x v="31"/>
    <x v="2"/>
  </r>
  <r>
    <x v="1"/>
    <x v="1"/>
    <x v="397"/>
    <x v="1"/>
    <x v="38"/>
    <x v="45"/>
    <x v="0"/>
    <x v="27"/>
    <x v="29"/>
    <x v="199"/>
    <x v="187"/>
    <x v="22"/>
    <x v="2"/>
  </r>
  <r>
    <x v="1"/>
    <x v="1"/>
    <x v="397"/>
    <x v="1"/>
    <x v="38"/>
    <x v="45"/>
    <x v="3"/>
    <x v="20"/>
    <x v="63"/>
    <x v="415"/>
    <x v="794"/>
    <x v="33"/>
    <x v="2"/>
  </r>
  <r>
    <x v="5"/>
    <x v="0"/>
    <x v="398"/>
    <x v="4"/>
    <x v="4"/>
    <x v="48"/>
    <x v="0"/>
    <x v="58"/>
    <x v="323"/>
    <x v="2975"/>
    <x v="5429"/>
    <x v="31"/>
    <x v="2"/>
  </r>
  <r>
    <x v="2"/>
    <x v="2"/>
    <x v="398"/>
    <x v="0"/>
    <x v="25"/>
    <x v="5"/>
    <x v="1"/>
    <x v="48"/>
    <x v="321"/>
    <x v="2939"/>
    <x v="5190"/>
    <x v="16"/>
    <x v="2"/>
  </r>
  <r>
    <x v="3"/>
    <x v="1"/>
    <x v="398"/>
    <x v="0"/>
    <x v="40"/>
    <x v="50"/>
    <x v="2"/>
    <x v="28"/>
    <x v="313"/>
    <x v="2811"/>
    <x v="4795"/>
    <x v="21"/>
    <x v="1"/>
  </r>
  <r>
    <x v="3"/>
    <x v="1"/>
    <x v="398"/>
    <x v="0"/>
    <x v="40"/>
    <x v="50"/>
    <x v="1"/>
    <x v="28"/>
    <x v="152"/>
    <x v="1471"/>
    <x v="1920"/>
    <x v="16"/>
    <x v="1"/>
  </r>
  <r>
    <x v="3"/>
    <x v="1"/>
    <x v="398"/>
    <x v="0"/>
    <x v="40"/>
    <x v="50"/>
    <x v="5"/>
    <x v="18"/>
    <x v="194"/>
    <x v="1355"/>
    <x v="1729"/>
    <x v="16"/>
    <x v="1"/>
  </r>
  <r>
    <x v="3"/>
    <x v="1"/>
    <x v="398"/>
    <x v="0"/>
    <x v="33"/>
    <x v="20"/>
    <x v="4"/>
    <x v="23"/>
    <x v="82"/>
    <x v="672"/>
    <x v="695"/>
    <x v="16"/>
    <x v="1"/>
  </r>
  <r>
    <x v="3"/>
    <x v="1"/>
    <x v="398"/>
    <x v="0"/>
    <x v="33"/>
    <x v="20"/>
    <x v="0"/>
    <x v="38"/>
    <x v="152"/>
    <x v="1857"/>
    <x v="2898"/>
    <x v="21"/>
    <x v="1"/>
  </r>
  <r>
    <x v="3"/>
    <x v="1"/>
    <x v="398"/>
    <x v="0"/>
    <x v="33"/>
    <x v="20"/>
    <x v="3"/>
    <x v="18"/>
    <x v="231"/>
    <x v="1646"/>
    <x v="2892"/>
    <x v="26"/>
    <x v="1"/>
  </r>
  <r>
    <x v="5"/>
    <x v="0"/>
    <x v="398"/>
    <x v="4"/>
    <x v="4"/>
    <x v="48"/>
    <x v="0"/>
    <x v="56"/>
    <x v="141"/>
    <x v="2249"/>
    <x v="4664"/>
    <x v="43"/>
    <x v="1"/>
  </r>
  <r>
    <x v="2"/>
    <x v="2"/>
    <x v="398"/>
    <x v="0"/>
    <x v="25"/>
    <x v="5"/>
    <x v="1"/>
    <x v="47"/>
    <x v="164"/>
    <x v="2232"/>
    <x v="4122"/>
    <x v="29"/>
    <x v="1"/>
  </r>
  <r>
    <x v="3"/>
    <x v="1"/>
    <x v="398"/>
    <x v="0"/>
    <x v="40"/>
    <x v="50"/>
    <x v="2"/>
    <x v="27"/>
    <x v="131"/>
    <x v="1246"/>
    <x v="2482"/>
    <x v="31"/>
    <x v="1"/>
  </r>
  <r>
    <x v="3"/>
    <x v="1"/>
    <x v="398"/>
    <x v="0"/>
    <x v="40"/>
    <x v="50"/>
    <x v="1"/>
    <x v="27"/>
    <x v="40"/>
    <x v="313"/>
    <x v="484"/>
    <x v="29"/>
    <x v="1"/>
  </r>
  <r>
    <x v="3"/>
    <x v="1"/>
    <x v="398"/>
    <x v="0"/>
    <x v="40"/>
    <x v="50"/>
    <x v="5"/>
    <x v="17"/>
    <x v="56"/>
    <x v="284"/>
    <x v="403"/>
    <x v="28"/>
    <x v="1"/>
  </r>
  <r>
    <x v="3"/>
    <x v="1"/>
    <x v="398"/>
    <x v="0"/>
    <x v="33"/>
    <x v="20"/>
    <x v="4"/>
    <x v="22"/>
    <x v="20"/>
    <x v="86"/>
    <x v="113"/>
    <x v="31"/>
    <x v="1"/>
  </r>
  <r>
    <x v="3"/>
    <x v="1"/>
    <x v="398"/>
    <x v="0"/>
    <x v="33"/>
    <x v="20"/>
    <x v="0"/>
    <x v="35"/>
    <x v="40"/>
    <x v="431"/>
    <x v="891"/>
    <x v="35"/>
    <x v="1"/>
  </r>
  <r>
    <x v="3"/>
    <x v="1"/>
    <x v="398"/>
    <x v="0"/>
    <x v="33"/>
    <x v="20"/>
    <x v="3"/>
    <x v="16"/>
    <x v="57"/>
    <x v="272"/>
    <x v="568"/>
    <x v="37"/>
    <x v="1"/>
  </r>
  <r>
    <x v="5"/>
    <x v="0"/>
    <x v="398"/>
    <x v="4"/>
    <x v="4"/>
    <x v="48"/>
    <x v="0"/>
    <x v="44"/>
    <x v="195"/>
    <x v="2428"/>
    <x v="4556"/>
    <x v="33"/>
    <x v="2"/>
  </r>
  <r>
    <x v="5"/>
    <x v="0"/>
    <x v="399"/>
    <x v="4"/>
    <x v="4"/>
    <x v="48"/>
    <x v="3"/>
    <x v="63"/>
    <x v="333"/>
    <x v="3021"/>
    <x v="4540"/>
    <x v="0"/>
    <x v="2"/>
  </r>
  <r>
    <x v="2"/>
    <x v="2"/>
    <x v="399"/>
    <x v="0"/>
    <x v="25"/>
    <x v="5"/>
    <x v="5"/>
    <x v="43"/>
    <x v="311"/>
    <x v="2886"/>
    <x v="5236"/>
    <x v="31"/>
    <x v="2"/>
  </r>
  <r>
    <x v="1"/>
    <x v="0"/>
    <x v="399"/>
    <x v="4"/>
    <x v="1"/>
    <x v="2"/>
    <x v="2"/>
    <x v="28"/>
    <x v="309"/>
    <x v="2763"/>
    <x v="4003"/>
    <x v="11"/>
    <x v="2"/>
  </r>
  <r>
    <x v="1"/>
    <x v="0"/>
    <x v="399"/>
    <x v="4"/>
    <x v="1"/>
    <x v="2"/>
    <x v="1"/>
    <x v="38"/>
    <x v="294"/>
    <x v="2772"/>
    <x v="3480"/>
    <x v="6"/>
    <x v="2"/>
  </r>
  <r>
    <x v="1"/>
    <x v="0"/>
    <x v="399"/>
    <x v="4"/>
    <x v="1"/>
    <x v="2"/>
    <x v="5"/>
    <x v="38"/>
    <x v="294"/>
    <x v="2772"/>
    <x v="4038"/>
    <x v="11"/>
    <x v="2"/>
  </r>
  <r>
    <x v="1"/>
    <x v="0"/>
    <x v="399"/>
    <x v="4"/>
    <x v="10"/>
    <x v="22"/>
    <x v="4"/>
    <x v="38"/>
    <x v="194"/>
    <x v="2227"/>
    <x v="2679"/>
    <x v="11"/>
    <x v="2"/>
  </r>
  <r>
    <x v="1"/>
    <x v="0"/>
    <x v="399"/>
    <x v="4"/>
    <x v="10"/>
    <x v="22"/>
    <x v="0"/>
    <x v="43"/>
    <x v="129"/>
    <x v="1779"/>
    <x v="990"/>
    <x v="2"/>
    <x v="2"/>
  </r>
  <r>
    <x v="1"/>
    <x v="0"/>
    <x v="399"/>
    <x v="4"/>
    <x v="10"/>
    <x v="22"/>
    <x v="3"/>
    <x v="38"/>
    <x v="285"/>
    <x v="2727"/>
    <x v="4768"/>
    <x v="26"/>
    <x v="2"/>
  </r>
  <r>
    <x v="5"/>
    <x v="1"/>
    <x v="399"/>
    <x v="3"/>
    <x v="8"/>
    <x v="40"/>
    <x v="2"/>
    <x v="38"/>
    <x v="341"/>
    <x v="2969"/>
    <x v="5415"/>
    <x v="31"/>
    <x v="0"/>
  </r>
  <r>
    <x v="5"/>
    <x v="1"/>
    <x v="399"/>
    <x v="3"/>
    <x v="8"/>
    <x v="40"/>
    <x v="1"/>
    <x v="38"/>
    <x v="315"/>
    <x v="2884"/>
    <x v="5087"/>
    <x v="21"/>
    <x v="0"/>
  </r>
  <r>
    <x v="5"/>
    <x v="1"/>
    <x v="399"/>
    <x v="3"/>
    <x v="8"/>
    <x v="40"/>
    <x v="5"/>
    <x v="28"/>
    <x v="319"/>
    <x v="2852"/>
    <x v="4472"/>
    <x v="11"/>
    <x v="0"/>
  </r>
  <r>
    <x v="5"/>
    <x v="1"/>
    <x v="399"/>
    <x v="1"/>
    <x v="31"/>
    <x v="0"/>
    <x v="4"/>
    <x v="33"/>
    <x v="309"/>
    <x v="2825"/>
    <x v="4618"/>
    <x v="16"/>
    <x v="0"/>
  </r>
  <r>
    <x v="5"/>
    <x v="1"/>
    <x v="399"/>
    <x v="1"/>
    <x v="31"/>
    <x v="0"/>
    <x v="0"/>
    <x v="48"/>
    <x v="315"/>
    <x v="2916"/>
    <x v="5204"/>
    <x v="21"/>
    <x v="0"/>
  </r>
  <r>
    <x v="5"/>
    <x v="1"/>
    <x v="399"/>
    <x v="1"/>
    <x v="31"/>
    <x v="0"/>
    <x v="3"/>
    <x v="38"/>
    <x v="323"/>
    <x v="2910"/>
    <x v="5336"/>
    <x v="36"/>
    <x v="0"/>
  </r>
  <r>
    <x v="5"/>
    <x v="1"/>
    <x v="399"/>
    <x v="0"/>
    <x v="48"/>
    <x v="33"/>
    <x v="2"/>
    <x v="28"/>
    <x v="315"/>
    <x v="2829"/>
    <x v="4986"/>
    <x v="26"/>
    <x v="0"/>
  </r>
  <r>
    <x v="5"/>
    <x v="1"/>
    <x v="399"/>
    <x v="0"/>
    <x v="48"/>
    <x v="33"/>
    <x v="1"/>
    <x v="28"/>
    <x v="174"/>
    <x v="1674"/>
    <x v="2950"/>
    <x v="26"/>
    <x v="0"/>
  </r>
  <r>
    <x v="5"/>
    <x v="1"/>
    <x v="399"/>
    <x v="0"/>
    <x v="48"/>
    <x v="33"/>
    <x v="5"/>
    <x v="18"/>
    <x v="212"/>
    <x v="1502"/>
    <x v="2330"/>
    <x v="21"/>
    <x v="0"/>
  </r>
  <r>
    <x v="5"/>
    <x v="1"/>
    <x v="399"/>
    <x v="0"/>
    <x v="13"/>
    <x v="24"/>
    <x v="4"/>
    <x v="23"/>
    <x v="105"/>
    <x v="891"/>
    <x v="1249"/>
    <x v="21"/>
    <x v="0"/>
  </r>
  <r>
    <x v="5"/>
    <x v="1"/>
    <x v="399"/>
    <x v="0"/>
    <x v="13"/>
    <x v="24"/>
    <x v="0"/>
    <x v="38"/>
    <x v="174"/>
    <x v="2064"/>
    <x v="2849"/>
    <x v="16"/>
    <x v="0"/>
  </r>
  <r>
    <x v="5"/>
    <x v="1"/>
    <x v="399"/>
    <x v="0"/>
    <x v="13"/>
    <x v="24"/>
    <x v="3"/>
    <x v="13"/>
    <x v="254"/>
    <x v="1441"/>
    <x v="2557"/>
    <x v="26"/>
    <x v="0"/>
  </r>
  <r>
    <x v="5"/>
    <x v="0"/>
    <x v="399"/>
    <x v="4"/>
    <x v="4"/>
    <x v="48"/>
    <x v="3"/>
    <x v="60"/>
    <x v="176"/>
    <x v="2596"/>
    <x v="2998"/>
    <x v="7"/>
    <x v="1"/>
  </r>
  <r>
    <x v="2"/>
    <x v="2"/>
    <x v="399"/>
    <x v="0"/>
    <x v="25"/>
    <x v="5"/>
    <x v="5"/>
    <x v="42"/>
    <x v="110"/>
    <x v="1533"/>
    <x v="3765"/>
    <x v="45"/>
    <x v="1"/>
  </r>
  <r>
    <x v="1"/>
    <x v="0"/>
    <x v="399"/>
    <x v="4"/>
    <x v="1"/>
    <x v="2"/>
    <x v="2"/>
    <x v="26"/>
    <x v="123"/>
    <x v="1140"/>
    <x v="1745"/>
    <x v="22"/>
    <x v="1"/>
  </r>
  <r>
    <x v="1"/>
    <x v="0"/>
    <x v="399"/>
    <x v="4"/>
    <x v="1"/>
    <x v="2"/>
    <x v="1"/>
    <x v="35"/>
    <x v="80"/>
    <x v="980"/>
    <x v="1256"/>
    <x v="18"/>
    <x v="1"/>
  </r>
  <r>
    <x v="1"/>
    <x v="0"/>
    <x v="399"/>
    <x v="4"/>
    <x v="1"/>
    <x v="2"/>
    <x v="5"/>
    <x v="37"/>
    <x v="77"/>
    <x v="987"/>
    <x v="1478"/>
    <x v="22"/>
    <x v="1"/>
  </r>
  <r>
    <x v="1"/>
    <x v="0"/>
    <x v="399"/>
    <x v="4"/>
    <x v="10"/>
    <x v="22"/>
    <x v="4"/>
    <x v="34"/>
    <x v="45"/>
    <x v="473"/>
    <x v="690"/>
    <x v="25"/>
    <x v="1"/>
  </r>
  <r>
    <x v="1"/>
    <x v="0"/>
    <x v="399"/>
    <x v="4"/>
    <x v="10"/>
    <x v="22"/>
    <x v="0"/>
    <x v="40"/>
    <x v="27"/>
    <x v="327"/>
    <x v="239"/>
    <x v="16"/>
    <x v="1"/>
  </r>
  <r>
    <x v="1"/>
    <x v="0"/>
    <x v="399"/>
    <x v="4"/>
    <x v="10"/>
    <x v="22"/>
    <x v="3"/>
    <x v="37"/>
    <x v="84"/>
    <x v="1084"/>
    <x v="2618"/>
    <x v="41"/>
    <x v="1"/>
  </r>
  <r>
    <x v="5"/>
    <x v="1"/>
    <x v="399"/>
    <x v="3"/>
    <x v="8"/>
    <x v="40"/>
    <x v="2"/>
    <x v="37"/>
    <x v="200"/>
    <x v="2253"/>
    <x v="4610"/>
    <x v="41"/>
    <x v="1"/>
  </r>
  <r>
    <x v="5"/>
    <x v="1"/>
    <x v="399"/>
    <x v="3"/>
    <x v="8"/>
    <x v="40"/>
    <x v="1"/>
    <x v="35"/>
    <x v="118"/>
    <x v="1393"/>
    <x v="2993"/>
    <x v="35"/>
    <x v="1"/>
  </r>
  <r>
    <x v="5"/>
    <x v="1"/>
    <x v="399"/>
    <x v="3"/>
    <x v="8"/>
    <x v="40"/>
    <x v="5"/>
    <x v="26"/>
    <x v="151"/>
    <x v="1381"/>
    <x v="2247"/>
    <x v="23"/>
    <x v="1"/>
  </r>
  <r>
    <x v="5"/>
    <x v="1"/>
    <x v="399"/>
    <x v="1"/>
    <x v="31"/>
    <x v="0"/>
    <x v="4"/>
    <x v="30"/>
    <x v="113"/>
    <x v="1190"/>
    <x v="2182"/>
    <x v="28"/>
    <x v="1"/>
  </r>
  <r>
    <x v="5"/>
    <x v="1"/>
    <x v="399"/>
    <x v="1"/>
    <x v="31"/>
    <x v="0"/>
    <x v="0"/>
    <x v="43"/>
    <x v="133"/>
    <x v="1820"/>
    <x v="3608"/>
    <x v="32"/>
    <x v="1"/>
  </r>
  <r>
    <x v="5"/>
    <x v="1"/>
    <x v="399"/>
    <x v="1"/>
    <x v="31"/>
    <x v="0"/>
    <x v="3"/>
    <x v="35"/>
    <x v="159"/>
    <x v="1806"/>
    <x v="4346"/>
    <x v="50"/>
    <x v="1"/>
  </r>
  <r>
    <x v="5"/>
    <x v="1"/>
    <x v="399"/>
    <x v="0"/>
    <x v="48"/>
    <x v="33"/>
    <x v="2"/>
    <x v="27"/>
    <x v="138"/>
    <x v="1308"/>
    <x v="3136"/>
    <x v="41"/>
    <x v="1"/>
  </r>
  <r>
    <x v="5"/>
    <x v="1"/>
    <x v="399"/>
    <x v="0"/>
    <x v="48"/>
    <x v="33"/>
    <x v="1"/>
    <x v="27"/>
    <x v="41"/>
    <x v="323"/>
    <x v="699"/>
    <x v="37"/>
    <x v="1"/>
  </r>
  <r>
    <x v="5"/>
    <x v="1"/>
    <x v="399"/>
    <x v="0"/>
    <x v="48"/>
    <x v="33"/>
    <x v="5"/>
    <x v="17"/>
    <x v="60"/>
    <x v="319"/>
    <x v="660"/>
    <x v="36"/>
    <x v="1"/>
  </r>
  <r>
    <x v="5"/>
    <x v="1"/>
    <x v="399"/>
    <x v="0"/>
    <x v="13"/>
    <x v="24"/>
    <x v="4"/>
    <x v="22"/>
    <x v="26"/>
    <x v="124"/>
    <x v="188"/>
    <x v="33"/>
    <x v="1"/>
  </r>
  <r>
    <x v="5"/>
    <x v="1"/>
    <x v="399"/>
    <x v="0"/>
    <x v="13"/>
    <x v="24"/>
    <x v="0"/>
    <x v="34"/>
    <x v="47"/>
    <x v="493"/>
    <x v="885"/>
    <x v="30"/>
    <x v="1"/>
  </r>
  <r>
    <x v="5"/>
    <x v="1"/>
    <x v="399"/>
    <x v="0"/>
    <x v="13"/>
    <x v="24"/>
    <x v="3"/>
    <x v="12"/>
    <x v="62"/>
    <x v="225"/>
    <x v="457"/>
    <x v="37"/>
    <x v="1"/>
  </r>
  <r>
    <x v="5"/>
    <x v="0"/>
    <x v="399"/>
    <x v="4"/>
    <x v="4"/>
    <x v="48"/>
    <x v="3"/>
    <x v="49"/>
    <x v="216"/>
    <x v="2655"/>
    <x v="2279"/>
    <x v="2"/>
    <x v="2"/>
  </r>
  <r>
    <x v="5"/>
    <x v="1"/>
    <x v="399"/>
    <x v="3"/>
    <x v="8"/>
    <x v="40"/>
    <x v="2"/>
    <x v="29"/>
    <x v="244"/>
    <x v="2262"/>
    <x v="4340"/>
    <x v="33"/>
    <x v="2"/>
  </r>
  <r>
    <x v="5"/>
    <x v="1"/>
    <x v="399"/>
    <x v="3"/>
    <x v="8"/>
    <x v="40"/>
    <x v="1"/>
    <x v="24"/>
    <x v="143"/>
    <x v="1234"/>
    <x v="2215"/>
    <x v="27"/>
    <x v="2"/>
  </r>
  <r>
    <x v="5"/>
    <x v="1"/>
    <x v="399"/>
    <x v="3"/>
    <x v="8"/>
    <x v="40"/>
    <x v="5"/>
    <x v="16"/>
    <x v="178"/>
    <x v="1133"/>
    <x v="1500"/>
    <x v="18"/>
    <x v="2"/>
  </r>
  <r>
    <x v="5"/>
    <x v="0"/>
    <x v="400"/>
    <x v="4"/>
    <x v="4"/>
    <x v="48"/>
    <x v="2"/>
    <x v="48"/>
    <x v="346"/>
    <x v="3019"/>
    <x v="5370"/>
    <x v="16"/>
    <x v="2"/>
  </r>
  <r>
    <x v="2"/>
    <x v="2"/>
    <x v="400"/>
    <x v="0"/>
    <x v="25"/>
    <x v="5"/>
    <x v="4"/>
    <x v="38"/>
    <x v="304"/>
    <x v="2827"/>
    <x v="4978"/>
    <x v="26"/>
    <x v="2"/>
  </r>
  <r>
    <x v="5"/>
    <x v="1"/>
    <x v="400"/>
    <x v="0"/>
    <x v="24"/>
    <x v="51"/>
    <x v="2"/>
    <x v="18"/>
    <x v="329"/>
    <x v="2806"/>
    <x v="4937"/>
    <x v="26"/>
    <x v="0"/>
  </r>
  <r>
    <x v="5"/>
    <x v="1"/>
    <x v="400"/>
    <x v="0"/>
    <x v="24"/>
    <x v="51"/>
    <x v="1"/>
    <x v="18"/>
    <x v="294"/>
    <x v="2112"/>
    <x v="3397"/>
    <x v="21"/>
    <x v="0"/>
  </r>
  <r>
    <x v="5"/>
    <x v="1"/>
    <x v="400"/>
    <x v="0"/>
    <x v="24"/>
    <x v="51"/>
    <x v="5"/>
    <x v="8"/>
    <x v="304"/>
    <x v="1535"/>
    <x v="2383"/>
    <x v="21"/>
    <x v="0"/>
  </r>
  <r>
    <x v="5"/>
    <x v="1"/>
    <x v="400"/>
    <x v="4"/>
    <x v="43"/>
    <x v="47"/>
    <x v="4"/>
    <x v="13"/>
    <x v="254"/>
    <x v="1441"/>
    <x v="2557"/>
    <x v="26"/>
    <x v="0"/>
  </r>
  <r>
    <x v="5"/>
    <x v="1"/>
    <x v="400"/>
    <x v="4"/>
    <x v="43"/>
    <x v="47"/>
    <x v="0"/>
    <x v="28"/>
    <x v="294"/>
    <x v="2574"/>
    <x v="4228"/>
    <x v="21"/>
    <x v="0"/>
  </r>
  <r>
    <x v="5"/>
    <x v="1"/>
    <x v="400"/>
    <x v="4"/>
    <x v="43"/>
    <x v="47"/>
    <x v="3"/>
    <x v="18"/>
    <x v="307"/>
    <x v="2383"/>
    <x v="4600"/>
    <x v="36"/>
    <x v="0"/>
  </r>
  <r>
    <x v="0"/>
    <x v="1"/>
    <x v="400"/>
    <x v="3"/>
    <x v="32"/>
    <x v="12"/>
    <x v="2"/>
    <x v="28"/>
    <x v="337"/>
    <x v="2908"/>
    <x v="5248"/>
    <x v="26"/>
    <x v="1"/>
  </r>
  <r>
    <x v="0"/>
    <x v="1"/>
    <x v="400"/>
    <x v="3"/>
    <x v="32"/>
    <x v="12"/>
    <x v="1"/>
    <x v="28"/>
    <x v="309"/>
    <x v="2763"/>
    <x v="4649"/>
    <x v="21"/>
    <x v="1"/>
  </r>
  <r>
    <x v="0"/>
    <x v="1"/>
    <x v="400"/>
    <x v="3"/>
    <x v="32"/>
    <x v="12"/>
    <x v="5"/>
    <x v="18"/>
    <x v="313"/>
    <x v="2574"/>
    <x v="4472"/>
    <x v="26"/>
    <x v="1"/>
  </r>
  <r>
    <x v="0"/>
    <x v="1"/>
    <x v="400"/>
    <x v="0"/>
    <x v="34"/>
    <x v="15"/>
    <x v="4"/>
    <x v="23"/>
    <x v="294"/>
    <x v="2383"/>
    <x v="4188"/>
    <x v="26"/>
    <x v="1"/>
  </r>
  <r>
    <x v="0"/>
    <x v="1"/>
    <x v="400"/>
    <x v="0"/>
    <x v="34"/>
    <x v="15"/>
    <x v="0"/>
    <x v="38"/>
    <x v="307"/>
    <x v="2848"/>
    <x v="4917"/>
    <x v="21"/>
    <x v="1"/>
  </r>
  <r>
    <x v="0"/>
    <x v="1"/>
    <x v="400"/>
    <x v="0"/>
    <x v="34"/>
    <x v="15"/>
    <x v="3"/>
    <x v="23"/>
    <x v="315"/>
    <x v="2757"/>
    <x v="5054"/>
    <x v="36"/>
    <x v="1"/>
  </r>
  <r>
    <x v="5"/>
    <x v="0"/>
    <x v="400"/>
    <x v="4"/>
    <x v="4"/>
    <x v="48"/>
    <x v="2"/>
    <x v="44"/>
    <x v="247"/>
    <x v="2685"/>
    <x v="4684"/>
    <x v="26"/>
    <x v="1"/>
  </r>
  <r>
    <x v="2"/>
    <x v="2"/>
    <x v="400"/>
    <x v="0"/>
    <x v="25"/>
    <x v="5"/>
    <x v="4"/>
    <x v="34"/>
    <x v="88"/>
    <x v="1043"/>
    <x v="2502"/>
    <x v="40"/>
    <x v="1"/>
  </r>
  <r>
    <x v="5"/>
    <x v="1"/>
    <x v="400"/>
    <x v="0"/>
    <x v="24"/>
    <x v="51"/>
    <x v="2"/>
    <x v="18"/>
    <x v="188"/>
    <x v="1309"/>
    <x v="3045"/>
    <x v="39"/>
    <x v="1"/>
  </r>
  <r>
    <x v="5"/>
    <x v="1"/>
    <x v="400"/>
    <x v="0"/>
    <x v="24"/>
    <x v="51"/>
    <x v="1"/>
    <x v="17"/>
    <x v="83"/>
    <x v="508"/>
    <x v="1007"/>
    <x v="33"/>
    <x v="1"/>
  </r>
  <r>
    <x v="5"/>
    <x v="1"/>
    <x v="400"/>
    <x v="0"/>
    <x v="24"/>
    <x v="51"/>
    <x v="5"/>
    <x v="7"/>
    <x v="96"/>
    <x v="277"/>
    <x v="452"/>
    <x v="31"/>
    <x v="1"/>
  </r>
  <r>
    <x v="5"/>
    <x v="1"/>
    <x v="400"/>
    <x v="4"/>
    <x v="43"/>
    <x v="47"/>
    <x v="4"/>
    <x v="12"/>
    <x v="72"/>
    <x v="290"/>
    <x v="590"/>
    <x v="36"/>
    <x v="1"/>
  </r>
  <r>
    <x v="5"/>
    <x v="1"/>
    <x v="400"/>
    <x v="4"/>
    <x v="43"/>
    <x v="47"/>
    <x v="0"/>
    <x v="25"/>
    <x v="83"/>
    <x v="744"/>
    <x v="1437"/>
    <x v="31"/>
    <x v="1"/>
  </r>
  <r>
    <x v="5"/>
    <x v="1"/>
    <x v="400"/>
    <x v="4"/>
    <x v="43"/>
    <x v="47"/>
    <x v="3"/>
    <x v="17"/>
    <x v="111"/>
    <x v="719"/>
    <x v="2050"/>
    <x v="48"/>
    <x v="1"/>
  </r>
  <r>
    <x v="0"/>
    <x v="1"/>
    <x v="400"/>
    <x v="3"/>
    <x v="32"/>
    <x v="12"/>
    <x v="2"/>
    <x v="25"/>
    <x v="197"/>
    <x v="1755"/>
    <x v="3717"/>
    <x v="36"/>
    <x v="1"/>
  </r>
  <r>
    <x v="0"/>
    <x v="1"/>
    <x v="400"/>
    <x v="3"/>
    <x v="32"/>
    <x v="12"/>
    <x v="1"/>
    <x v="26"/>
    <x v="123"/>
    <x v="1140"/>
    <x v="2513"/>
    <x v="36"/>
    <x v="1"/>
  </r>
  <r>
    <x v="0"/>
    <x v="1"/>
    <x v="400"/>
    <x v="3"/>
    <x v="32"/>
    <x v="12"/>
    <x v="5"/>
    <x v="16"/>
    <x v="137"/>
    <x v="857"/>
    <x v="1897"/>
    <x v="36"/>
    <x v="1"/>
  </r>
  <r>
    <x v="0"/>
    <x v="1"/>
    <x v="400"/>
    <x v="0"/>
    <x v="34"/>
    <x v="15"/>
    <x v="4"/>
    <x v="22"/>
    <x v="83"/>
    <x v="653"/>
    <x v="1453"/>
    <x v="36"/>
    <x v="1"/>
  </r>
  <r>
    <x v="0"/>
    <x v="1"/>
    <x v="400"/>
    <x v="0"/>
    <x v="34"/>
    <x v="15"/>
    <x v="0"/>
    <x v="34"/>
    <x v="102"/>
    <x v="1209"/>
    <x v="2453"/>
    <x v="32"/>
    <x v="1"/>
  </r>
  <r>
    <x v="0"/>
    <x v="1"/>
    <x v="400"/>
    <x v="0"/>
    <x v="34"/>
    <x v="15"/>
    <x v="3"/>
    <x v="22"/>
    <x v="123"/>
    <x v="990"/>
    <x v="2677"/>
    <x v="47"/>
    <x v="1"/>
  </r>
  <r>
    <x v="5"/>
    <x v="0"/>
    <x v="400"/>
    <x v="4"/>
    <x v="4"/>
    <x v="48"/>
    <x v="2"/>
    <x v="33"/>
    <x v="270"/>
    <x v="2546"/>
    <x v="4051"/>
    <x v="19"/>
    <x v="2"/>
  </r>
  <r>
    <x v="5"/>
    <x v="1"/>
    <x v="400"/>
    <x v="4"/>
    <x v="43"/>
    <x v="47"/>
    <x v="4"/>
    <x v="9"/>
    <x v="76"/>
    <x v="245"/>
    <x v="331"/>
    <x v="28"/>
    <x v="2"/>
  </r>
  <r>
    <x v="5"/>
    <x v="1"/>
    <x v="400"/>
    <x v="4"/>
    <x v="43"/>
    <x v="47"/>
    <x v="0"/>
    <x v="21"/>
    <x v="101"/>
    <x v="780"/>
    <x v="1382"/>
    <x v="28"/>
    <x v="2"/>
  </r>
  <r>
    <x v="5"/>
    <x v="1"/>
    <x v="400"/>
    <x v="4"/>
    <x v="43"/>
    <x v="47"/>
    <x v="3"/>
    <x v="11"/>
    <x v="128"/>
    <x v="583"/>
    <x v="1466"/>
    <x v="41"/>
    <x v="2"/>
  </r>
  <r>
    <x v="5"/>
    <x v="0"/>
    <x v="401"/>
    <x v="4"/>
    <x v="4"/>
    <x v="48"/>
    <x v="1"/>
    <x v="53"/>
    <x v="346"/>
    <x v="3036"/>
    <x v="5097"/>
    <x v="2"/>
    <x v="2"/>
  </r>
  <r>
    <x v="2"/>
    <x v="2"/>
    <x v="401"/>
    <x v="0"/>
    <x v="25"/>
    <x v="5"/>
    <x v="0"/>
    <x v="48"/>
    <x v="304"/>
    <x v="2873"/>
    <x v="5321"/>
    <x v="46"/>
    <x v="2"/>
  </r>
  <r>
    <x v="2"/>
    <x v="1"/>
    <x v="401"/>
    <x v="1"/>
    <x v="31"/>
    <x v="0"/>
    <x v="2"/>
    <x v="33"/>
    <x v="338"/>
    <x v="2936"/>
    <x v="5389"/>
    <x v="36"/>
    <x v="0"/>
  </r>
  <r>
    <x v="2"/>
    <x v="1"/>
    <x v="401"/>
    <x v="1"/>
    <x v="31"/>
    <x v="0"/>
    <x v="1"/>
    <x v="33"/>
    <x v="311"/>
    <x v="2840"/>
    <x v="4688"/>
    <x v="16"/>
    <x v="0"/>
  </r>
  <r>
    <x v="2"/>
    <x v="1"/>
    <x v="401"/>
    <x v="1"/>
    <x v="31"/>
    <x v="0"/>
    <x v="5"/>
    <x v="23"/>
    <x v="315"/>
    <x v="2757"/>
    <x v="4637"/>
    <x v="21"/>
    <x v="0"/>
  </r>
  <r>
    <x v="2"/>
    <x v="1"/>
    <x v="401"/>
    <x v="4"/>
    <x v="49"/>
    <x v="13"/>
    <x v="4"/>
    <x v="28"/>
    <x v="304"/>
    <x v="2682"/>
    <x v="4462"/>
    <x v="21"/>
    <x v="0"/>
  </r>
  <r>
    <x v="2"/>
    <x v="1"/>
    <x v="401"/>
    <x v="4"/>
    <x v="49"/>
    <x v="13"/>
    <x v="0"/>
    <x v="43"/>
    <x v="311"/>
    <x v="2886"/>
    <x v="4962"/>
    <x v="16"/>
    <x v="0"/>
  </r>
  <r>
    <x v="2"/>
    <x v="1"/>
    <x v="401"/>
    <x v="4"/>
    <x v="49"/>
    <x v="13"/>
    <x v="3"/>
    <x v="33"/>
    <x v="319"/>
    <x v="2880"/>
    <x v="4688"/>
    <x v="11"/>
    <x v="0"/>
  </r>
  <r>
    <x v="1"/>
    <x v="1"/>
    <x v="401"/>
    <x v="0"/>
    <x v="15"/>
    <x v="52"/>
    <x v="2"/>
    <x v="33"/>
    <x v="313"/>
    <x v="2852"/>
    <x v="4948"/>
    <x v="21"/>
    <x v="1"/>
  </r>
  <r>
    <x v="1"/>
    <x v="1"/>
    <x v="401"/>
    <x v="0"/>
    <x v="15"/>
    <x v="52"/>
    <x v="1"/>
    <x v="33"/>
    <x v="152"/>
    <x v="1674"/>
    <x v="2219"/>
    <x v="16"/>
    <x v="1"/>
  </r>
  <r>
    <x v="1"/>
    <x v="1"/>
    <x v="401"/>
    <x v="0"/>
    <x v="15"/>
    <x v="52"/>
    <x v="5"/>
    <x v="23"/>
    <x v="194"/>
    <x v="1617"/>
    <x v="2125"/>
    <x v="16"/>
    <x v="1"/>
  </r>
  <r>
    <x v="1"/>
    <x v="1"/>
    <x v="401"/>
    <x v="0"/>
    <x v="40"/>
    <x v="50"/>
    <x v="4"/>
    <x v="28"/>
    <x v="82"/>
    <x v="821"/>
    <x v="892"/>
    <x v="16"/>
    <x v="1"/>
  </r>
  <r>
    <x v="1"/>
    <x v="1"/>
    <x v="401"/>
    <x v="0"/>
    <x v="40"/>
    <x v="50"/>
    <x v="0"/>
    <x v="43"/>
    <x v="152"/>
    <x v="2022"/>
    <x v="3202"/>
    <x v="21"/>
    <x v="1"/>
  </r>
  <r>
    <x v="1"/>
    <x v="1"/>
    <x v="401"/>
    <x v="0"/>
    <x v="40"/>
    <x v="50"/>
    <x v="3"/>
    <x v="28"/>
    <x v="231"/>
    <x v="2158"/>
    <x v="3825"/>
    <x v="26"/>
    <x v="1"/>
  </r>
  <r>
    <x v="0"/>
    <x v="1"/>
    <x v="401"/>
    <x v="1"/>
    <x v="20"/>
    <x v="8"/>
    <x v="2"/>
    <x v="38"/>
    <x v="317"/>
    <x v="2889"/>
    <x v="5253"/>
    <x v="31"/>
    <x v="0"/>
  </r>
  <r>
    <x v="0"/>
    <x v="1"/>
    <x v="401"/>
    <x v="1"/>
    <x v="20"/>
    <x v="8"/>
    <x v="1"/>
    <x v="38"/>
    <x v="194"/>
    <x v="2227"/>
    <x v="4215"/>
    <x v="31"/>
    <x v="0"/>
  </r>
  <r>
    <x v="0"/>
    <x v="1"/>
    <x v="401"/>
    <x v="1"/>
    <x v="20"/>
    <x v="8"/>
    <x v="5"/>
    <x v="28"/>
    <x v="231"/>
    <x v="2158"/>
    <x v="3473"/>
    <x v="21"/>
    <x v="0"/>
  </r>
  <r>
    <x v="0"/>
    <x v="1"/>
    <x v="401"/>
    <x v="1"/>
    <x v="44"/>
    <x v="9"/>
    <x v="4"/>
    <x v="33"/>
    <x v="129"/>
    <x v="1441"/>
    <x v="2219"/>
    <x v="21"/>
    <x v="0"/>
  </r>
  <r>
    <x v="0"/>
    <x v="1"/>
    <x v="401"/>
    <x v="1"/>
    <x v="44"/>
    <x v="9"/>
    <x v="0"/>
    <x v="48"/>
    <x v="194"/>
    <x v="2506"/>
    <x v="4102"/>
    <x v="21"/>
    <x v="0"/>
  </r>
  <r>
    <x v="0"/>
    <x v="1"/>
    <x v="401"/>
    <x v="1"/>
    <x v="44"/>
    <x v="9"/>
    <x v="3"/>
    <x v="38"/>
    <x v="273"/>
    <x v="2673"/>
    <x v="4663"/>
    <x v="26"/>
    <x v="0"/>
  </r>
  <r>
    <x v="5"/>
    <x v="0"/>
    <x v="401"/>
    <x v="4"/>
    <x v="4"/>
    <x v="48"/>
    <x v="1"/>
    <x v="51"/>
    <x v="230"/>
    <x v="2730"/>
    <x v="4064"/>
    <x v="13"/>
    <x v="1"/>
  </r>
  <r>
    <x v="2"/>
    <x v="2"/>
    <x v="401"/>
    <x v="0"/>
    <x v="25"/>
    <x v="5"/>
    <x v="0"/>
    <x v="45"/>
    <x v="88"/>
    <x v="1326"/>
    <x v="3828"/>
    <x v="56"/>
    <x v="1"/>
  </r>
  <r>
    <x v="2"/>
    <x v="1"/>
    <x v="401"/>
    <x v="1"/>
    <x v="31"/>
    <x v="0"/>
    <x v="2"/>
    <x v="30"/>
    <x v="202"/>
    <x v="2032"/>
    <x v="4523"/>
    <x v="47"/>
    <x v="1"/>
  </r>
  <r>
    <x v="2"/>
    <x v="1"/>
    <x v="401"/>
    <x v="1"/>
    <x v="31"/>
    <x v="0"/>
    <x v="1"/>
    <x v="30"/>
    <x v="125"/>
    <x v="1292"/>
    <x v="2344"/>
    <x v="27"/>
    <x v="1"/>
  </r>
  <r>
    <x v="2"/>
    <x v="1"/>
    <x v="401"/>
    <x v="1"/>
    <x v="31"/>
    <x v="0"/>
    <x v="5"/>
    <x v="22"/>
    <x v="123"/>
    <x v="990"/>
    <x v="2136"/>
    <x v="35"/>
    <x v="1"/>
  </r>
  <r>
    <x v="2"/>
    <x v="1"/>
    <x v="401"/>
    <x v="4"/>
    <x v="49"/>
    <x v="13"/>
    <x v="4"/>
    <x v="25"/>
    <x v="103"/>
    <x v="939"/>
    <x v="1983"/>
    <x v="34"/>
    <x v="1"/>
  </r>
  <r>
    <x v="2"/>
    <x v="1"/>
    <x v="401"/>
    <x v="4"/>
    <x v="49"/>
    <x v="13"/>
    <x v="0"/>
    <x v="40"/>
    <x v="125"/>
    <x v="1631"/>
    <x v="2939"/>
    <x v="27"/>
    <x v="1"/>
  </r>
  <r>
    <x v="2"/>
    <x v="1"/>
    <x v="401"/>
    <x v="4"/>
    <x v="49"/>
    <x v="13"/>
    <x v="3"/>
    <x v="31"/>
    <x v="151"/>
    <x v="1591"/>
    <x v="2724"/>
    <x v="25"/>
    <x v="1"/>
  </r>
  <r>
    <x v="1"/>
    <x v="1"/>
    <x v="401"/>
    <x v="0"/>
    <x v="15"/>
    <x v="52"/>
    <x v="2"/>
    <x v="30"/>
    <x v="137"/>
    <x v="1403"/>
    <x v="3085"/>
    <x v="36"/>
    <x v="1"/>
  </r>
  <r>
    <x v="1"/>
    <x v="1"/>
    <x v="401"/>
    <x v="0"/>
    <x v="15"/>
    <x v="52"/>
    <x v="1"/>
    <x v="32"/>
    <x v="36"/>
    <x v="339"/>
    <x v="563"/>
    <x v="30"/>
    <x v="1"/>
  </r>
  <r>
    <x v="1"/>
    <x v="1"/>
    <x v="401"/>
    <x v="0"/>
    <x v="15"/>
    <x v="52"/>
    <x v="5"/>
    <x v="22"/>
    <x v="48"/>
    <x v="306"/>
    <x v="468"/>
    <x v="29"/>
    <x v="1"/>
  </r>
  <r>
    <x v="1"/>
    <x v="1"/>
    <x v="401"/>
    <x v="0"/>
    <x v="40"/>
    <x v="50"/>
    <x v="4"/>
    <x v="26"/>
    <x v="15"/>
    <x v="82"/>
    <x v="100"/>
    <x v="30"/>
    <x v="1"/>
  </r>
  <r>
    <x v="1"/>
    <x v="1"/>
    <x v="401"/>
    <x v="0"/>
    <x v="40"/>
    <x v="50"/>
    <x v="0"/>
    <x v="41"/>
    <x v="35"/>
    <x v="451"/>
    <x v="811"/>
    <x v="31"/>
    <x v="1"/>
  </r>
  <r>
    <x v="1"/>
    <x v="1"/>
    <x v="401"/>
    <x v="0"/>
    <x v="40"/>
    <x v="50"/>
    <x v="3"/>
    <x v="25"/>
    <x v="66"/>
    <x v="545"/>
    <x v="1377"/>
    <x v="41"/>
    <x v="1"/>
  </r>
  <r>
    <x v="0"/>
    <x v="1"/>
    <x v="401"/>
    <x v="1"/>
    <x v="20"/>
    <x v="8"/>
    <x v="2"/>
    <x v="34"/>
    <x v="145"/>
    <x v="1641"/>
    <x v="3815"/>
    <x v="42"/>
    <x v="1"/>
  </r>
  <r>
    <x v="0"/>
    <x v="1"/>
    <x v="401"/>
    <x v="1"/>
    <x v="20"/>
    <x v="8"/>
    <x v="1"/>
    <x v="37"/>
    <x v="50"/>
    <x v="584"/>
    <x v="1638"/>
    <x v="46"/>
    <x v="1"/>
  </r>
  <r>
    <x v="0"/>
    <x v="1"/>
    <x v="401"/>
    <x v="1"/>
    <x v="20"/>
    <x v="8"/>
    <x v="5"/>
    <x v="26"/>
    <x v="61"/>
    <x v="513"/>
    <x v="1135"/>
    <x v="36"/>
    <x v="1"/>
  </r>
  <r>
    <x v="0"/>
    <x v="1"/>
    <x v="401"/>
    <x v="1"/>
    <x v="44"/>
    <x v="9"/>
    <x v="4"/>
    <x v="29"/>
    <x v="34"/>
    <x v="281"/>
    <x v="483"/>
    <x v="32"/>
    <x v="1"/>
  </r>
  <r>
    <x v="0"/>
    <x v="1"/>
    <x v="401"/>
    <x v="1"/>
    <x v="44"/>
    <x v="9"/>
    <x v="0"/>
    <x v="47"/>
    <x v="52"/>
    <x v="791"/>
    <x v="1748"/>
    <x v="36"/>
    <x v="1"/>
  </r>
  <r>
    <x v="0"/>
    <x v="1"/>
    <x v="401"/>
    <x v="1"/>
    <x v="44"/>
    <x v="9"/>
    <x v="3"/>
    <x v="36"/>
    <x v="70"/>
    <x v="865"/>
    <x v="2073"/>
    <x v="40"/>
    <x v="1"/>
  </r>
  <r>
    <x v="5"/>
    <x v="0"/>
    <x v="401"/>
    <x v="4"/>
    <x v="4"/>
    <x v="48"/>
    <x v="1"/>
    <x v="39"/>
    <x v="276"/>
    <x v="2701"/>
    <x v="3330"/>
    <x v="7"/>
    <x v="2"/>
  </r>
  <r>
    <x v="0"/>
    <x v="1"/>
    <x v="401"/>
    <x v="1"/>
    <x v="20"/>
    <x v="8"/>
    <x v="2"/>
    <x v="26"/>
    <x v="160"/>
    <x v="1457"/>
    <x v="3013"/>
    <x v="33"/>
    <x v="2"/>
  </r>
  <r>
    <x v="0"/>
    <x v="1"/>
    <x v="401"/>
    <x v="1"/>
    <x v="20"/>
    <x v="8"/>
    <x v="1"/>
    <x v="26"/>
    <x v="59"/>
    <x v="492"/>
    <x v="977"/>
    <x v="33"/>
    <x v="2"/>
  </r>
  <r>
    <x v="0"/>
    <x v="1"/>
    <x v="401"/>
    <x v="1"/>
    <x v="20"/>
    <x v="8"/>
    <x v="5"/>
    <x v="18"/>
    <x v="70"/>
    <x v="429"/>
    <x v="625"/>
    <x v="26"/>
    <x v="2"/>
  </r>
  <r>
    <x v="0"/>
    <x v="1"/>
    <x v="401"/>
    <x v="1"/>
    <x v="44"/>
    <x v="9"/>
    <x v="4"/>
    <x v="23"/>
    <x v="37"/>
    <x v="230"/>
    <x v="246"/>
    <x v="24"/>
    <x v="2"/>
  </r>
  <r>
    <x v="0"/>
    <x v="1"/>
    <x v="401"/>
    <x v="1"/>
    <x v="44"/>
    <x v="9"/>
    <x v="0"/>
    <x v="29"/>
    <x v="56"/>
    <x v="515"/>
    <x v="760"/>
    <x v="25"/>
    <x v="2"/>
  </r>
  <r>
    <x v="0"/>
    <x v="1"/>
    <x v="401"/>
    <x v="1"/>
    <x v="44"/>
    <x v="9"/>
    <x v="3"/>
    <x v="28"/>
    <x v="89"/>
    <x v="889"/>
    <x v="1824"/>
    <x v="33"/>
    <x v="2"/>
  </r>
  <r>
    <x v="5"/>
    <x v="0"/>
    <x v="402"/>
    <x v="4"/>
    <x v="4"/>
    <x v="48"/>
    <x v="5"/>
    <x v="48"/>
    <x v="333"/>
    <x v="2978"/>
    <x v="5290"/>
    <x v="16"/>
    <x v="2"/>
  </r>
  <r>
    <x v="2"/>
    <x v="2"/>
    <x v="402"/>
    <x v="0"/>
    <x v="25"/>
    <x v="5"/>
    <x v="3"/>
    <x v="53"/>
    <x v="300"/>
    <x v="2880"/>
    <x v="4688"/>
    <x v="11"/>
    <x v="2"/>
  </r>
  <r>
    <x v="3"/>
    <x v="0"/>
    <x v="402"/>
    <x v="4"/>
    <x v="30"/>
    <x v="1"/>
    <x v="2"/>
    <x v="23"/>
    <x v="311"/>
    <x v="2686"/>
    <x v="4688"/>
    <x v="26"/>
    <x v="1"/>
  </r>
  <r>
    <x v="3"/>
    <x v="0"/>
    <x v="402"/>
    <x v="4"/>
    <x v="30"/>
    <x v="1"/>
    <x v="1"/>
    <x v="33"/>
    <x v="300"/>
    <x v="2737"/>
    <x v="4786"/>
    <x v="26"/>
    <x v="1"/>
  </r>
  <r>
    <x v="3"/>
    <x v="0"/>
    <x v="402"/>
    <x v="4"/>
    <x v="30"/>
    <x v="1"/>
    <x v="5"/>
    <x v="33"/>
    <x v="300"/>
    <x v="2737"/>
    <x v="4592"/>
    <x v="21"/>
    <x v="1"/>
  </r>
  <r>
    <x v="3"/>
    <x v="0"/>
    <x v="402"/>
    <x v="3"/>
    <x v="9"/>
    <x v="3"/>
    <x v="4"/>
    <x v="33"/>
    <x v="212"/>
    <x v="2206"/>
    <x v="3914"/>
    <x v="26"/>
    <x v="1"/>
  </r>
  <r>
    <x v="3"/>
    <x v="0"/>
    <x v="402"/>
    <x v="3"/>
    <x v="9"/>
    <x v="3"/>
    <x v="0"/>
    <x v="38"/>
    <x v="152"/>
    <x v="1857"/>
    <x v="2898"/>
    <x v="21"/>
    <x v="1"/>
  </r>
  <r>
    <x v="3"/>
    <x v="0"/>
    <x v="402"/>
    <x v="3"/>
    <x v="9"/>
    <x v="3"/>
    <x v="3"/>
    <x v="33"/>
    <x v="294"/>
    <x v="2686"/>
    <x v="3761"/>
    <x v="11"/>
    <x v="1"/>
  </r>
  <r>
    <x v="5"/>
    <x v="0"/>
    <x v="402"/>
    <x v="4"/>
    <x v="4"/>
    <x v="48"/>
    <x v="5"/>
    <x v="45"/>
    <x v="199"/>
    <x v="2479"/>
    <x v="4327"/>
    <x v="26"/>
    <x v="1"/>
  </r>
  <r>
    <x v="2"/>
    <x v="2"/>
    <x v="402"/>
    <x v="0"/>
    <x v="25"/>
    <x v="5"/>
    <x v="3"/>
    <x v="49"/>
    <x v="93"/>
    <x v="1509"/>
    <x v="2538"/>
    <x v="24"/>
    <x v="1"/>
  </r>
  <r>
    <x v="3"/>
    <x v="0"/>
    <x v="402"/>
    <x v="4"/>
    <x v="30"/>
    <x v="1"/>
    <x v="2"/>
    <x v="22"/>
    <x v="125"/>
    <x v="1006"/>
    <x v="2377"/>
    <x v="39"/>
    <x v="1"/>
  </r>
  <r>
    <x v="3"/>
    <x v="0"/>
    <x v="402"/>
    <x v="4"/>
    <x v="30"/>
    <x v="1"/>
    <x v="1"/>
    <x v="30"/>
    <x v="93"/>
    <x v="989"/>
    <x v="2432"/>
    <x v="41"/>
    <x v="1"/>
  </r>
  <r>
    <x v="3"/>
    <x v="0"/>
    <x v="402"/>
    <x v="4"/>
    <x v="30"/>
    <x v="1"/>
    <x v="5"/>
    <x v="30"/>
    <x v="86"/>
    <x v="910"/>
    <x v="2017"/>
    <x v="36"/>
    <x v="1"/>
  </r>
  <r>
    <x v="3"/>
    <x v="0"/>
    <x v="402"/>
    <x v="3"/>
    <x v="9"/>
    <x v="3"/>
    <x v="4"/>
    <x v="29"/>
    <x v="52"/>
    <x v="466"/>
    <x v="1065"/>
    <x v="38"/>
    <x v="1"/>
  </r>
  <r>
    <x v="3"/>
    <x v="0"/>
    <x v="402"/>
    <x v="3"/>
    <x v="9"/>
    <x v="3"/>
    <x v="0"/>
    <x v="34"/>
    <x v="40"/>
    <x v="419"/>
    <x v="823"/>
    <x v="34"/>
    <x v="1"/>
  </r>
  <r>
    <x v="3"/>
    <x v="0"/>
    <x v="402"/>
    <x v="3"/>
    <x v="9"/>
    <x v="3"/>
    <x v="3"/>
    <x v="30"/>
    <x v="80"/>
    <x v="854"/>
    <x v="1241"/>
    <x v="22"/>
    <x v="1"/>
  </r>
  <r>
    <x v="5"/>
    <x v="0"/>
    <x v="402"/>
    <x v="4"/>
    <x v="4"/>
    <x v="48"/>
    <x v="5"/>
    <x v="37"/>
    <x v="216"/>
    <x v="2384"/>
    <x v="3731"/>
    <x v="19"/>
    <x v="2"/>
  </r>
  <r>
    <x v="3"/>
    <x v="0"/>
    <x v="402"/>
    <x v="4"/>
    <x v="30"/>
    <x v="1"/>
    <x v="2"/>
    <x v="16"/>
    <x v="129"/>
    <x v="803"/>
    <x v="1472"/>
    <x v="29"/>
    <x v="2"/>
  </r>
  <r>
    <x v="3"/>
    <x v="0"/>
    <x v="402"/>
    <x v="4"/>
    <x v="30"/>
    <x v="1"/>
    <x v="1"/>
    <x v="20"/>
    <x v="104"/>
    <x v="777"/>
    <x v="1542"/>
    <x v="32"/>
    <x v="2"/>
  </r>
  <r>
    <x v="3"/>
    <x v="0"/>
    <x v="402"/>
    <x v="4"/>
    <x v="30"/>
    <x v="1"/>
    <x v="5"/>
    <x v="21"/>
    <x v="101"/>
    <x v="780"/>
    <x v="1336"/>
    <x v="27"/>
    <x v="2"/>
  </r>
  <r>
    <x v="3"/>
    <x v="0"/>
    <x v="402"/>
    <x v="3"/>
    <x v="9"/>
    <x v="3"/>
    <x v="4"/>
    <x v="23"/>
    <x v="66"/>
    <x v="499"/>
    <x v="902"/>
    <x v="30"/>
    <x v="2"/>
  </r>
  <r>
    <x v="3"/>
    <x v="0"/>
    <x v="402"/>
    <x v="3"/>
    <x v="9"/>
    <x v="3"/>
    <x v="0"/>
    <x v="27"/>
    <x v="49"/>
    <x v="402"/>
    <x v="550"/>
    <x v="25"/>
    <x v="2"/>
  </r>
  <r>
    <x v="3"/>
    <x v="0"/>
    <x v="402"/>
    <x v="3"/>
    <x v="9"/>
    <x v="3"/>
    <x v="3"/>
    <x v="21"/>
    <x v="111"/>
    <x v="869"/>
    <x v="911"/>
    <x v="15"/>
    <x v="2"/>
  </r>
  <r>
    <x v="5"/>
    <x v="0"/>
    <x v="403"/>
    <x v="4"/>
    <x v="4"/>
    <x v="48"/>
    <x v="4"/>
    <x v="48"/>
    <x v="333"/>
    <x v="2978"/>
    <x v="5209"/>
    <x v="11"/>
    <x v="2"/>
  </r>
  <r>
    <x v="2"/>
    <x v="2"/>
    <x v="403"/>
    <x v="0"/>
    <x v="25"/>
    <x v="5"/>
    <x v="2"/>
    <x v="38"/>
    <x v="319"/>
    <x v="2895"/>
    <x v="5271"/>
    <x v="31"/>
    <x v="2"/>
  </r>
  <r>
    <x v="2"/>
    <x v="3"/>
    <x v="403"/>
    <x v="2"/>
    <x v="35"/>
    <x v="38"/>
    <x v="2"/>
    <x v="18"/>
    <x v="319"/>
    <x v="2686"/>
    <x v="4472"/>
    <x v="21"/>
    <x v="1"/>
  </r>
  <r>
    <x v="2"/>
    <x v="3"/>
    <x v="403"/>
    <x v="2"/>
    <x v="35"/>
    <x v="38"/>
    <x v="1"/>
    <x v="18"/>
    <x v="212"/>
    <x v="1502"/>
    <x v="2330"/>
    <x v="21"/>
    <x v="1"/>
  </r>
  <r>
    <x v="2"/>
    <x v="3"/>
    <x v="403"/>
    <x v="2"/>
    <x v="35"/>
    <x v="38"/>
    <x v="5"/>
    <x v="8"/>
    <x v="254"/>
    <x v="1086"/>
    <x v="1599"/>
    <x v="21"/>
    <x v="1"/>
  </r>
  <r>
    <x v="2"/>
    <x v="3"/>
    <x v="403"/>
    <x v="0"/>
    <x v="15"/>
    <x v="52"/>
    <x v="4"/>
    <x v="13"/>
    <x v="129"/>
    <x v="672"/>
    <x v="892"/>
    <x v="21"/>
    <x v="1"/>
  </r>
  <r>
    <x v="2"/>
    <x v="3"/>
    <x v="403"/>
    <x v="0"/>
    <x v="15"/>
    <x v="52"/>
    <x v="0"/>
    <x v="28"/>
    <x v="194"/>
    <x v="1857"/>
    <x v="2898"/>
    <x v="21"/>
    <x v="1"/>
  </r>
  <r>
    <x v="2"/>
    <x v="3"/>
    <x v="403"/>
    <x v="0"/>
    <x v="15"/>
    <x v="52"/>
    <x v="3"/>
    <x v="13"/>
    <x v="273"/>
    <x v="1568"/>
    <x v="2428"/>
    <x v="21"/>
    <x v="1"/>
  </r>
  <r>
    <x v="5"/>
    <x v="0"/>
    <x v="403"/>
    <x v="4"/>
    <x v="4"/>
    <x v="48"/>
    <x v="4"/>
    <x v="44"/>
    <x v="170"/>
    <x v="2192"/>
    <x v="3888"/>
    <x v="26"/>
    <x v="1"/>
  </r>
  <r>
    <x v="2"/>
    <x v="2"/>
    <x v="403"/>
    <x v="0"/>
    <x v="25"/>
    <x v="5"/>
    <x v="2"/>
    <x v="34"/>
    <x v="157"/>
    <x v="1753"/>
    <x v="4067"/>
    <x v="44"/>
    <x v="1"/>
  </r>
  <r>
    <x v="2"/>
    <x v="3"/>
    <x v="403"/>
    <x v="2"/>
    <x v="35"/>
    <x v="38"/>
    <x v="2"/>
    <x v="16"/>
    <x v="140"/>
    <x v="883"/>
    <x v="1814"/>
    <x v="33"/>
    <x v="1"/>
  </r>
  <r>
    <x v="2"/>
    <x v="3"/>
    <x v="403"/>
    <x v="2"/>
    <x v="35"/>
    <x v="38"/>
    <x v="1"/>
    <x v="16"/>
    <x v="54"/>
    <x v="247"/>
    <x v="486"/>
    <x v="36"/>
    <x v="1"/>
  </r>
  <r>
    <x v="2"/>
    <x v="3"/>
    <x v="403"/>
    <x v="2"/>
    <x v="35"/>
    <x v="38"/>
    <x v="5"/>
    <x v="7"/>
    <x v="62"/>
    <x v="126"/>
    <x v="211"/>
    <x v="35"/>
    <x v="1"/>
  </r>
  <r>
    <x v="2"/>
    <x v="3"/>
    <x v="403"/>
    <x v="0"/>
    <x v="15"/>
    <x v="52"/>
    <x v="4"/>
    <x v="13"/>
    <x v="31"/>
    <x v="84"/>
    <x v="106"/>
    <x v="31"/>
    <x v="1"/>
  </r>
  <r>
    <x v="2"/>
    <x v="3"/>
    <x v="403"/>
    <x v="0"/>
    <x v="15"/>
    <x v="52"/>
    <x v="0"/>
    <x v="25"/>
    <x v="56"/>
    <x v="441"/>
    <x v="882"/>
    <x v="34"/>
    <x v="1"/>
  </r>
  <r>
    <x v="2"/>
    <x v="3"/>
    <x v="403"/>
    <x v="0"/>
    <x v="15"/>
    <x v="52"/>
    <x v="3"/>
    <x v="11"/>
    <x v="80"/>
    <x v="321"/>
    <x v="645"/>
    <x v="35"/>
    <x v="1"/>
  </r>
  <r>
    <x v="5"/>
    <x v="0"/>
    <x v="403"/>
    <x v="4"/>
    <x v="4"/>
    <x v="48"/>
    <x v="4"/>
    <x v="33"/>
    <x v="228"/>
    <x v="2325"/>
    <x v="3368"/>
    <x v="16"/>
    <x v="2"/>
  </r>
  <r>
    <x v="2"/>
    <x v="3"/>
    <x v="403"/>
    <x v="2"/>
    <x v="35"/>
    <x v="38"/>
    <x v="2"/>
    <x v="11"/>
    <x v="178"/>
    <x v="870"/>
    <x v="1457"/>
    <x v="26"/>
    <x v="2"/>
  </r>
  <r>
    <x v="2"/>
    <x v="3"/>
    <x v="403"/>
    <x v="2"/>
    <x v="35"/>
    <x v="38"/>
    <x v="1"/>
    <x v="10"/>
    <x v="62"/>
    <x v="181"/>
    <x v="225"/>
    <x v="27"/>
    <x v="2"/>
  </r>
  <r>
    <x v="2"/>
    <x v="3"/>
    <x v="403"/>
    <x v="2"/>
    <x v="35"/>
    <x v="38"/>
    <x v="5"/>
    <x v="4"/>
    <x v="74"/>
    <x v="113"/>
    <x v="108"/>
    <x v="25"/>
    <x v="2"/>
  </r>
  <r>
    <x v="5"/>
    <x v="0"/>
    <x v="404"/>
    <x v="4"/>
    <x v="4"/>
    <x v="48"/>
    <x v="0"/>
    <x v="58"/>
    <x v="327"/>
    <x v="2989"/>
    <x v="5451"/>
    <x v="31"/>
    <x v="2"/>
  </r>
  <r>
    <x v="2"/>
    <x v="2"/>
    <x v="404"/>
    <x v="0"/>
    <x v="25"/>
    <x v="5"/>
    <x v="1"/>
    <x v="43"/>
    <x v="319"/>
    <x v="2915"/>
    <x v="5111"/>
    <x v="16"/>
    <x v="2"/>
  </r>
  <r>
    <x v="1"/>
    <x v="1"/>
    <x v="404"/>
    <x v="1"/>
    <x v="19"/>
    <x v="4"/>
    <x v="2"/>
    <x v="33"/>
    <x v="317"/>
    <x v="2869"/>
    <x v="5031"/>
    <x v="21"/>
    <x v="0"/>
  </r>
  <r>
    <x v="1"/>
    <x v="1"/>
    <x v="404"/>
    <x v="1"/>
    <x v="19"/>
    <x v="4"/>
    <x v="1"/>
    <x v="33"/>
    <x v="194"/>
    <x v="2064"/>
    <x v="3277"/>
    <x v="21"/>
    <x v="0"/>
  </r>
  <r>
    <x v="1"/>
    <x v="1"/>
    <x v="404"/>
    <x v="1"/>
    <x v="19"/>
    <x v="4"/>
    <x v="5"/>
    <x v="23"/>
    <x v="231"/>
    <x v="1929"/>
    <x v="3411"/>
    <x v="26"/>
    <x v="0"/>
  </r>
  <r>
    <x v="1"/>
    <x v="1"/>
    <x v="404"/>
    <x v="1"/>
    <x v="7"/>
    <x v="53"/>
    <x v="4"/>
    <x v="28"/>
    <x v="129"/>
    <x v="1267"/>
    <x v="2219"/>
    <x v="26"/>
    <x v="0"/>
  </r>
  <r>
    <x v="1"/>
    <x v="1"/>
    <x v="404"/>
    <x v="1"/>
    <x v="7"/>
    <x v="53"/>
    <x v="0"/>
    <x v="43"/>
    <x v="194"/>
    <x v="2383"/>
    <x v="3480"/>
    <x v="16"/>
    <x v="0"/>
  </r>
  <r>
    <x v="1"/>
    <x v="1"/>
    <x v="404"/>
    <x v="1"/>
    <x v="7"/>
    <x v="53"/>
    <x v="3"/>
    <x v="33"/>
    <x v="273"/>
    <x v="2560"/>
    <x v="4458"/>
    <x v="26"/>
    <x v="0"/>
  </r>
  <r>
    <x v="3"/>
    <x v="1"/>
    <x v="404"/>
    <x v="1"/>
    <x v="38"/>
    <x v="45"/>
    <x v="2"/>
    <x v="33"/>
    <x v="311"/>
    <x v="2840"/>
    <x v="4688"/>
    <x v="16"/>
    <x v="0"/>
  </r>
  <r>
    <x v="3"/>
    <x v="1"/>
    <x v="404"/>
    <x v="1"/>
    <x v="38"/>
    <x v="45"/>
    <x v="1"/>
    <x v="33"/>
    <x v="129"/>
    <x v="1441"/>
    <x v="1874"/>
    <x v="16"/>
    <x v="0"/>
  </r>
  <r>
    <x v="3"/>
    <x v="1"/>
    <x v="404"/>
    <x v="1"/>
    <x v="38"/>
    <x v="45"/>
    <x v="5"/>
    <x v="23"/>
    <x v="174"/>
    <x v="1441"/>
    <x v="1496"/>
    <x v="11"/>
    <x v="0"/>
  </r>
  <r>
    <x v="3"/>
    <x v="1"/>
    <x v="404"/>
    <x v="1"/>
    <x v="20"/>
    <x v="8"/>
    <x v="4"/>
    <x v="28"/>
    <x v="212"/>
    <x v="2022"/>
    <x v="2330"/>
    <x v="11"/>
    <x v="0"/>
  </r>
  <r>
    <x v="3"/>
    <x v="1"/>
    <x v="404"/>
    <x v="1"/>
    <x v="20"/>
    <x v="8"/>
    <x v="0"/>
    <x v="43"/>
    <x v="129"/>
    <x v="1779"/>
    <x v="1964"/>
    <x v="11"/>
    <x v="0"/>
  </r>
  <r>
    <x v="3"/>
    <x v="1"/>
    <x v="404"/>
    <x v="1"/>
    <x v="20"/>
    <x v="8"/>
    <x v="3"/>
    <x v="33"/>
    <x v="212"/>
    <x v="2206"/>
    <x v="3144"/>
    <x v="16"/>
    <x v="0"/>
  </r>
  <r>
    <x v="5"/>
    <x v="0"/>
    <x v="404"/>
    <x v="4"/>
    <x v="4"/>
    <x v="48"/>
    <x v="0"/>
    <x v="52"/>
    <x v="152"/>
    <x v="2256"/>
    <x v="4744"/>
    <x v="46"/>
    <x v="1"/>
  </r>
  <r>
    <x v="2"/>
    <x v="2"/>
    <x v="404"/>
    <x v="0"/>
    <x v="25"/>
    <x v="5"/>
    <x v="1"/>
    <x v="41"/>
    <x v="135"/>
    <x v="1777"/>
    <x v="3407"/>
    <x v="30"/>
    <x v="1"/>
  </r>
  <r>
    <x v="1"/>
    <x v="1"/>
    <x v="404"/>
    <x v="1"/>
    <x v="19"/>
    <x v="4"/>
    <x v="2"/>
    <x v="32"/>
    <x v="124"/>
    <x v="1351"/>
    <x v="2960"/>
    <x v="36"/>
    <x v="1"/>
  </r>
  <r>
    <x v="1"/>
    <x v="1"/>
    <x v="404"/>
    <x v="1"/>
    <x v="19"/>
    <x v="4"/>
    <x v="1"/>
    <x v="30"/>
    <x v="50"/>
    <x v="464"/>
    <x v="872"/>
    <x v="32"/>
    <x v="1"/>
  </r>
  <r>
    <x v="1"/>
    <x v="1"/>
    <x v="404"/>
    <x v="1"/>
    <x v="19"/>
    <x v="4"/>
    <x v="5"/>
    <x v="20"/>
    <x v="57"/>
    <x v="349"/>
    <x v="754"/>
    <x v="37"/>
    <x v="1"/>
  </r>
  <r>
    <x v="1"/>
    <x v="1"/>
    <x v="404"/>
    <x v="1"/>
    <x v="7"/>
    <x v="53"/>
    <x v="4"/>
    <x v="26"/>
    <x v="34"/>
    <x v="244"/>
    <x v="581"/>
    <x v="41"/>
    <x v="1"/>
  </r>
  <r>
    <x v="1"/>
    <x v="1"/>
    <x v="404"/>
    <x v="1"/>
    <x v="7"/>
    <x v="53"/>
    <x v="0"/>
    <x v="38"/>
    <x v="54"/>
    <x v="650"/>
    <x v="1096"/>
    <x v="27"/>
    <x v="1"/>
  </r>
  <r>
    <x v="1"/>
    <x v="1"/>
    <x v="404"/>
    <x v="1"/>
    <x v="7"/>
    <x v="53"/>
    <x v="3"/>
    <x v="32"/>
    <x v="80"/>
    <x v="903"/>
    <x v="2126"/>
    <x v="39"/>
    <x v="1"/>
  </r>
  <r>
    <x v="3"/>
    <x v="1"/>
    <x v="404"/>
    <x v="1"/>
    <x v="38"/>
    <x v="45"/>
    <x v="2"/>
    <x v="29"/>
    <x v="120"/>
    <x v="1219"/>
    <x v="2181"/>
    <x v="27"/>
    <x v="1"/>
  </r>
  <r>
    <x v="3"/>
    <x v="1"/>
    <x v="404"/>
    <x v="1"/>
    <x v="38"/>
    <x v="45"/>
    <x v="1"/>
    <x v="31"/>
    <x v="30"/>
    <x v="265"/>
    <x v="362"/>
    <x v="28"/>
    <x v="1"/>
  </r>
  <r>
    <x v="3"/>
    <x v="1"/>
    <x v="404"/>
    <x v="1"/>
    <x v="38"/>
    <x v="45"/>
    <x v="5"/>
    <x v="22"/>
    <x v="49"/>
    <x v="316"/>
    <x v="373"/>
    <x v="24"/>
    <x v="1"/>
  </r>
  <r>
    <x v="3"/>
    <x v="1"/>
    <x v="404"/>
    <x v="1"/>
    <x v="20"/>
    <x v="8"/>
    <x v="4"/>
    <x v="25"/>
    <x v="56"/>
    <x v="441"/>
    <x v="591"/>
    <x v="24"/>
    <x v="1"/>
  </r>
  <r>
    <x v="3"/>
    <x v="1"/>
    <x v="404"/>
    <x v="1"/>
    <x v="20"/>
    <x v="8"/>
    <x v="0"/>
    <x v="41"/>
    <x v="30"/>
    <x v="379"/>
    <x v="487"/>
    <x v="24"/>
    <x v="1"/>
  </r>
  <r>
    <x v="3"/>
    <x v="1"/>
    <x v="404"/>
    <x v="1"/>
    <x v="20"/>
    <x v="8"/>
    <x v="3"/>
    <x v="31"/>
    <x v="62"/>
    <x v="631"/>
    <x v="1184"/>
    <x v="30"/>
    <x v="1"/>
  </r>
  <r>
    <x v="5"/>
    <x v="0"/>
    <x v="404"/>
    <x v="4"/>
    <x v="4"/>
    <x v="48"/>
    <x v="0"/>
    <x v="36"/>
    <x v="208"/>
    <x v="2287"/>
    <x v="4559"/>
    <x v="38"/>
    <x v="2"/>
  </r>
  <r>
    <x v="3"/>
    <x v="1"/>
    <x v="404"/>
    <x v="1"/>
    <x v="38"/>
    <x v="45"/>
    <x v="2"/>
    <x v="19"/>
    <x v="134"/>
    <x v="963"/>
    <x v="1482"/>
    <x v="23"/>
    <x v="2"/>
  </r>
  <r>
    <x v="3"/>
    <x v="1"/>
    <x v="404"/>
    <x v="1"/>
    <x v="38"/>
    <x v="45"/>
    <x v="1"/>
    <x v="24"/>
    <x v="42"/>
    <x v="286"/>
    <x v="280"/>
    <x v="21"/>
    <x v="2"/>
  </r>
  <r>
    <x v="3"/>
    <x v="1"/>
    <x v="404"/>
    <x v="1"/>
    <x v="38"/>
    <x v="45"/>
    <x v="5"/>
    <x v="17"/>
    <x v="58"/>
    <x v="299"/>
    <x v="186"/>
    <x v="15"/>
    <x v="2"/>
  </r>
  <r>
    <x v="3"/>
    <x v="1"/>
    <x v="404"/>
    <x v="1"/>
    <x v="20"/>
    <x v="8"/>
    <x v="4"/>
    <x v="20"/>
    <x v="62"/>
    <x v="398"/>
    <x v="356"/>
    <x v="18"/>
    <x v="2"/>
  </r>
  <r>
    <x v="3"/>
    <x v="1"/>
    <x v="404"/>
    <x v="1"/>
    <x v="20"/>
    <x v="8"/>
    <x v="0"/>
    <x v="29"/>
    <x v="42"/>
    <x v="361"/>
    <x v="213"/>
    <x v="13"/>
    <x v="2"/>
  </r>
  <r>
    <x v="3"/>
    <x v="1"/>
    <x v="404"/>
    <x v="1"/>
    <x v="20"/>
    <x v="8"/>
    <x v="3"/>
    <x v="23"/>
    <x v="66"/>
    <x v="499"/>
    <x v="511"/>
    <x v="18"/>
    <x v="2"/>
  </r>
  <r>
    <x v="5"/>
    <x v="0"/>
    <x v="405"/>
    <x v="4"/>
    <x v="4"/>
    <x v="48"/>
    <x v="3"/>
    <x v="63"/>
    <x v="335"/>
    <x v="3027"/>
    <x v="4592"/>
    <x v="0"/>
    <x v="2"/>
  </r>
  <r>
    <x v="2"/>
    <x v="2"/>
    <x v="405"/>
    <x v="0"/>
    <x v="25"/>
    <x v="5"/>
    <x v="5"/>
    <x v="38"/>
    <x v="307"/>
    <x v="2848"/>
    <x v="5116"/>
    <x v="31"/>
    <x v="2"/>
  </r>
  <r>
    <x v="5"/>
    <x v="0"/>
    <x v="405"/>
    <x v="4"/>
    <x v="4"/>
    <x v="48"/>
    <x v="3"/>
    <x v="60"/>
    <x v="181"/>
    <x v="2632"/>
    <x v="3326"/>
    <x v="9"/>
    <x v="1"/>
  </r>
  <r>
    <x v="2"/>
    <x v="2"/>
    <x v="405"/>
    <x v="0"/>
    <x v="25"/>
    <x v="5"/>
    <x v="5"/>
    <x v="35"/>
    <x v="98"/>
    <x v="1187"/>
    <x v="2895"/>
    <x v="42"/>
    <x v="1"/>
  </r>
  <r>
    <x v="5"/>
    <x v="0"/>
    <x v="405"/>
    <x v="4"/>
    <x v="4"/>
    <x v="48"/>
    <x v="3"/>
    <x v="43"/>
    <x v="216"/>
    <x v="2540"/>
    <x v="2318"/>
    <x v="3"/>
    <x v="2"/>
  </r>
  <r>
    <x v="2"/>
    <x v="2"/>
    <x v="406"/>
    <x v="4"/>
    <x v="4"/>
    <x v="48"/>
    <x v="2"/>
    <x v="28"/>
    <x v="327"/>
    <x v="2882"/>
    <x v="5166"/>
    <x v="26"/>
    <x v="2"/>
  </r>
  <r>
    <x v="2"/>
    <x v="2"/>
    <x v="406"/>
    <x v="0"/>
    <x v="25"/>
    <x v="5"/>
    <x v="4"/>
    <x v="38"/>
    <x v="300"/>
    <x v="2805"/>
    <x v="4931"/>
    <x v="26"/>
    <x v="2"/>
  </r>
  <r>
    <x v="3"/>
    <x v="0"/>
    <x v="406"/>
    <x v="4"/>
    <x v="10"/>
    <x v="22"/>
    <x v="2"/>
    <x v="33"/>
    <x v="313"/>
    <x v="2852"/>
    <x v="4768"/>
    <x v="16"/>
    <x v="2"/>
  </r>
  <r>
    <x v="3"/>
    <x v="0"/>
    <x v="406"/>
    <x v="4"/>
    <x v="10"/>
    <x v="22"/>
    <x v="1"/>
    <x v="43"/>
    <x v="304"/>
    <x v="2854"/>
    <x v="4502"/>
    <x v="11"/>
    <x v="2"/>
  </r>
  <r>
    <x v="3"/>
    <x v="0"/>
    <x v="406"/>
    <x v="4"/>
    <x v="10"/>
    <x v="22"/>
    <x v="5"/>
    <x v="43"/>
    <x v="304"/>
    <x v="2854"/>
    <x v="4783"/>
    <x v="16"/>
    <x v="2"/>
  </r>
  <r>
    <x v="3"/>
    <x v="0"/>
    <x v="406"/>
    <x v="3"/>
    <x v="8"/>
    <x v="40"/>
    <x v="4"/>
    <x v="43"/>
    <x v="231"/>
    <x v="2615"/>
    <x v="3985"/>
    <x v="16"/>
    <x v="2"/>
  </r>
  <r>
    <x v="3"/>
    <x v="0"/>
    <x v="406"/>
    <x v="3"/>
    <x v="8"/>
    <x v="40"/>
    <x v="0"/>
    <x v="48"/>
    <x v="174"/>
    <x v="2350"/>
    <x v="2345"/>
    <x v="6"/>
    <x v="2"/>
  </r>
  <r>
    <x v="3"/>
    <x v="0"/>
    <x v="406"/>
    <x v="3"/>
    <x v="8"/>
    <x v="40"/>
    <x v="3"/>
    <x v="43"/>
    <x v="300"/>
    <x v="2840"/>
    <x v="5111"/>
    <x v="31"/>
    <x v="2"/>
  </r>
  <r>
    <x v="3"/>
    <x v="1"/>
    <x v="406"/>
    <x v="3"/>
    <x v="45"/>
    <x v="46"/>
    <x v="2"/>
    <x v="28"/>
    <x v="335"/>
    <x v="2903"/>
    <x v="5320"/>
    <x v="36"/>
    <x v="0"/>
  </r>
  <r>
    <x v="3"/>
    <x v="1"/>
    <x v="406"/>
    <x v="3"/>
    <x v="45"/>
    <x v="46"/>
    <x v="1"/>
    <x v="28"/>
    <x v="307"/>
    <x v="2727"/>
    <x v="4768"/>
    <x v="26"/>
    <x v="0"/>
  </r>
  <r>
    <x v="3"/>
    <x v="1"/>
    <x v="406"/>
    <x v="3"/>
    <x v="45"/>
    <x v="46"/>
    <x v="5"/>
    <x v="18"/>
    <x v="311"/>
    <x v="2513"/>
    <x v="3761"/>
    <x v="16"/>
    <x v="0"/>
  </r>
  <r>
    <x v="3"/>
    <x v="1"/>
    <x v="406"/>
    <x v="0"/>
    <x v="21"/>
    <x v="19"/>
    <x v="4"/>
    <x v="23"/>
    <x v="294"/>
    <x v="2383"/>
    <x v="3880"/>
    <x v="21"/>
    <x v="0"/>
  </r>
  <r>
    <x v="3"/>
    <x v="1"/>
    <x v="406"/>
    <x v="0"/>
    <x v="21"/>
    <x v="19"/>
    <x v="0"/>
    <x v="38"/>
    <x v="307"/>
    <x v="2848"/>
    <x v="5036"/>
    <x v="26"/>
    <x v="0"/>
  </r>
  <r>
    <x v="3"/>
    <x v="1"/>
    <x v="406"/>
    <x v="0"/>
    <x v="21"/>
    <x v="19"/>
    <x v="3"/>
    <x v="28"/>
    <x v="315"/>
    <x v="2829"/>
    <x v="5204"/>
    <x v="41"/>
    <x v="0"/>
  </r>
  <r>
    <x v="5"/>
    <x v="0"/>
    <x v="406"/>
    <x v="4"/>
    <x v="36"/>
    <x v="44"/>
    <x v="2"/>
    <x v="28"/>
    <x v="311"/>
    <x v="2793"/>
    <x v="4901"/>
    <x v="26"/>
    <x v="0"/>
  </r>
  <r>
    <x v="5"/>
    <x v="0"/>
    <x v="406"/>
    <x v="4"/>
    <x v="36"/>
    <x v="44"/>
    <x v="1"/>
    <x v="38"/>
    <x v="300"/>
    <x v="2805"/>
    <x v="4931"/>
    <x v="26"/>
    <x v="0"/>
  </r>
  <r>
    <x v="5"/>
    <x v="0"/>
    <x v="406"/>
    <x v="4"/>
    <x v="36"/>
    <x v="44"/>
    <x v="5"/>
    <x v="38"/>
    <x v="300"/>
    <x v="2805"/>
    <x v="4931"/>
    <x v="26"/>
    <x v="0"/>
  </r>
  <r>
    <x v="5"/>
    <x v="0"/>
    <x v="406"/>
    <x v="2"/>
    <x v="17"/>
    <x v="35"/>
    <x v="4"/>
    <x v="38"/>
    <x v="212"/>
    <x v="2383"/>
    <x v="4188"/>
    <x v="26"/>
    <x v="0"/>
  </r>
  <r>
    <x v="5"/>
    <x v="0"/>
    <x v="406"/>
    <x v="2"/>
    <x v="17"/>
    <x v="35"/>
    <x v="0"/>
    <x v="43"/>
    <x v="152"/>
    <x v="2022"/>
    <x v="3880"/>
    <x v="31"/>
    <x v="0"/>
  </r>
  <r>
    <x v="5"/>
    <x v="0"/>
    <x v="406"/>
    <x v="2"/>
    <x v="17"/>
    <x v="35"/>
    <x v="3"/>
    <x v="38"/>
    <x v="294"/>
    <x v="2772"/>
    <x v="4671"/>
    <x v="21"/>
    <x v="0"/>
  </r>
  <r>
    <x v="5"/>
    <x v="1"/>
    <x v="406"/>
    <x v="0"/>
    <x v="13"/>
    <x v="24"/>
    <x v="2"/>
    <x v="28"/>
    <x v="315"/>
    <x v="2829"/>
    <x v="4986"/>
    <x v="26"/>
    <x v="0"/>
  </r>
  <r>
    <x v="5"/>
    <x v="1"/>
    <x v="406"/>
    <x v="0"/>
    <x v="13"/>
    <x v="24"/>
    <x v="1"/>
    <x v="33"/>
    <x v="174"/>
    <x v="1883"/>
    <x v="3321"/>
    <x v="26"/>
    <x v="0"/>
  </r>
  <r>
    <x v="5"/>
    <x v="1"/>
    <x v="406"/>
    <x v="0"/>
    <x v="13"/>
    <x v="24"/>
    <x v="5"/>
    <x v="23"/>
    <x v="254"/>
    <x v="2064"/>
    <x v="3656"/>
    <x v="26"/>
    <x v="0"/>
  </r>
  <r>
    <x v="5"/>
    <x v="1"/>
    <x v="406"/>
    <x v="1"/>
    <x v="47"/>
    <x v="11"/>
    <x v="4"/>
    <x v="28"/>
    <x v="152"/>
    <x v="1471"/>
    <x v="2605"/>
    <x v="26"/>
    <x v="0"/>
  </r>
  <r>
    <x v="5"/>
    <x v="1"/>
    <x v="406"/>
    <x v="1"/>
    <x v="47"/>
    <x v="11"/>
    <x v="0"/>
    <x v="43"/>
    <x v="212"/>
    <x v="2513"/>
    <x v="4380"/>
    <x v="26"/>
    <x v="0"/>
  </r>
  <r>
    <x v="5"/>
    <x v="1"/>
    <x v="406"/>
    <x v="1"/>
    <x v="47"/>
    <x v="11"/>
    <x v="3"/>
    <x v="18"/>
    <x v="285"/>
    <x v="2022"/>
    <x v="3572"/>
    <x v="26"/>
    <x v="0"/>
  </r>
  <r>
    <x v="2"/>
    <x v="2"/>
    <x v="406"/>
    <x v="4"/>
    <x v="4"/>
    <x v="48"/>
    <x v="2"/>
    <x v="25"/>
    <x v="177"/>
    <x v="1567"/>
    <x v="3424"/>
    <x v="37"/>
    <x v="1"/>
  </r>
  <r>
    <x v="2"/>
    <x v="2"/>
    <x v="406"/>
    <x v="0"/>
    <x v="25"/>
    <x v="5"/>
    <x v="4"/>
    <x v="34"/>
    <x v="97"/>
    <x v="1147"/>
    <x v="2769"/>
    <x v="41"/>
    <x v="1"/>
  </r>
  <r>
    <x v="3"/>
    <x v="0"/>
    <x v="406"/>
    <x v="4"/>
    <x v="10"/>
    <x v="22"/>
    <x v="2"/>
    <x v="29"/>
    <x v="117"/>
    <x v="1192"/>
    <x v="2189"/>
    <x v="28"/>
    <x v="1"/>
  </r>
  <r>
    <x v="3"/>
    <x v="0"/>
    <x v="406"/>
    <x v="4"/>
    <x v="10"/>
    <x v="22"/>
    <x v="1"/>
    <x v="42"/>
    <x v="92"/>
    <x v="1307"/>
    <x v="1999"/>
    <x v="21"/>
    <x v="1"/>
  </r>
  <r>
    <x v="3"/>
    <x v="0"/>
    <x v="406"/>
    <x v="4"/>
    <x v="10"/>
    <x v="22"/>
    <x v="5"/>
    <x v="42"/>
    <x v="92"/>
    <x v="1307"/>
    <x v="2317"/>
    <x v="26"/>
    <x v="1"/>
  </r>
  <r>
    <x v="3"/>
    <x v="0"/>
    <x v="406"/>
    <x v="3"/>
    <x v="8"/>
    <x v="40"/>
    <x v="4"/>
    <x v="38"/>
    <x v="61"/>
    <x v="773"/>
    <x v="1455"/>
    <x v="30"/>
    <x v="1"/>
  </r>
  <r>
    <x v="3"/>
    <x v="0"/>
    <x v="406"/>
    <x v="3"/>
    <x v="8"/>
    <x v="40"/>
    <x v="0"/>
    <x v="45"/>
    <x v="49"/>
    <x v="709"/>
    <x v="818"/>
    <x v="18"/>
    <x v="1"/>
  </r>
  <r>
    <x v="3"/>
    <x v="0"/>
    <x v="406"/>
    <x v="3"/>
    <x v="8"/>
    <x v="40"/>
    <x v="3"/>
    <x v="40"/>
    <x v="90"/>
    <x v="1226"/>
    <x v="3102"/>
    <x v="44"/>
    <x v="1"/>
  </r>
  <r>
    <x v="3"/>
    <x v="1"/>
    <x v="406"/>
    <x v="3"/>
    <x v="45"/>
    <x v="46"/>
    <x v="2"/>
    <x v="27"/>
    <x v="174"/>
    <x v="1630"/>
    <x v="4069"/>
    <x v="49"/>
    <x v="1"/>
  </r>
  <r>
    <x v="3"/>
    <x v="1"/>
    <x v="406"/>
    <x v="3"/>
    <x v="45"/>
    <x v="46"/>
    <x v="1"/>
    <x v="26"/>
    <x v="98"/>
    <x v="915"/>
    <x v="2108"/>
    <x v="38"/>
    <x v="1"/>
  </r>
  <r>
    <x v="3"/>
    <x v="1"/>
    <x v="406"/>
    <x v="3"/>
    <x v="45"/>
    <x v="46"/>
    <x v="5"/>
    <x v="16"/>
    <x v="129"/>
    <x v="803"/>
    <x v="1472"/>
    <x v="29"/>
    <x v="1"/>
  </r>
  <r>
    <x v="3"/>
    <x v="1"/>
    <x v="406"/>
    <x v="0"/>
    <x v="21"/>
    <x v="19"/>
    <x v="4"/>
    <x v="21"/>
    <x v="91"/>
    <x v="692"/>
    <x v="1487"/>
    <x v="35"/>
    <x v="1"/>
  </r>
  <r>
    <x v="3"/>
    <x v="1"/>
    <x v="406"/>
    <x v="0"/>
    <x v="21"/>
    <x v="19"/>
    <x v="0"/>
    <x v="34"/>
    <x v="106"/>
    <x v="1245"/>
    <x v="2996"/>
    <x v="41"/>
    <x v="1"/>
  </r>
  <r>
    <x v="3"/>
    <x v="1"/>
    <x v="406"/>
    <x v="0"/>
    <x v="21"/>
    <x v="19"/>
    <x v="3"/>
    <x v="26"/>
    <x v="118"/>
    <x v="1099"/>
    <x v="3189"/>
    <x v="53"/>
    <x v="1"/>
  </r>
  <r>
    <x v="5"/>
    <x v="0"/>
    <x v="406"/>
    <x v="4"/>
    <x v="36"/>
    <x v="44"/>
    <x v="2"/>
    <x v="26"/>
    <x v="120"/>
    <x v="1115"/>
    <x v="2601"/>
    <x v="39"/>
    <x v="1"/>
  </r>
  <r>
    <x v="5"/>
    <x v="0"/>
    <x v="406"/>
    <x v="4"/>
    <x v="36"/>
    <x v="44"/>
    <x v="1"/>
    <x v="34"/>
    <x v="97"/>
    <x v="1147"/>
    <x v="2583"/>
    <x v="37"/>
    <x v="1"/>
  </r>
  <r>
    <x v="5"/>
    <x v="0"/>
    <x v="406"/>
    <x v="4"/>
    <x v="36"/>
    <x v="44"/>
    <x v="5"/>
    <x v="34"/>
    <x v="101"/>
    <x v="1189"/>
    <x v="2707"/>
    <x v="38"/>
    <x v="1"/>
  </r>
  <r>
    <x v="5"/>
    <x v="0"/>
    <x v="406"/>
    <x v="2"/>
    <x v="17"/>
    <x v="35"/>
    <x v="4"/>
    <x v="37"/>
    <x v="60"/>
    <x v="738"/>
    <x v="1832"/>
    <x v="41"/>
    <x v="1"/>
  </r>
  <r>
    <x v="5"/>
    <x v="0"/>
    <x v="406"/>
    <x v="2"/>
    <x v="17"/>
    <x v="35"/>
    <x v="0"/>
    <x v="41"/>
    <x v="40"/>
    <x v="515"/>
    <x v="1457"/>
    <x v="46"/>
    <x v="1"/>
  </r>
  <r>
    <x v="5"/>
    <x v="0"/>
    <x v="406"/>
    <x v="2"/>
    <x v="17"/>
    <x v="35"/>
    <x v="3"/>
    <x v="37"/>
    <x v="87"/>
    <x v="1115"/>
    <x v="2367"/>
    <x v="34"/>
    <x v="1"/>
  </r>
  <r>
    <x v="5"/>
    <x v="1"/>
    <x v="406"/>
    <x v="0"/>
    <x v="13"/>
    <x v="24"/>
    <x v="2"/>
    <x v="26"/>
    <x v="128"/>
    <x v="1188"/>
    <x v="2809"/>
    <x v="40"/>
    <x v="1"/>
  </r>
  <r>
    <x v="5"/>
    <x v="1"/>
    <x v="406"/>
    <x v="0"/>
    <x v="13"/>
    <x v="24"/>
    <x v="1"/>
    <x v="31"/>
    <x v="39"/>
    <x v="359"/>
    <x v="883"/>
    <x v="41"/>
    <x v="1"/>
  </r>
  <r>
    <x v="5"/>
    <x v="1"/>
    <x v="406"/>
    <x v="0"/>
    <x v="13"/>
    <x v="24"/>
    <x v="5"/>
    <x v="20"/>
    <x v="62"/>
    <x v="398"/>
    <x v="865"/>
    <x v="37"/>
    <x v="1"/>
  </r>
  <r>
    <x v="5"/>
    <x v="1"/>
    <x v="406"/>
    <x v="1"/>
    <x v="47"/>
    <x v="11"/>
    <x v="4"/>
    <x v="27"/>
    <x v="38"/>
    <x v="294"/>
    <x v="674"/>
    <x v="39"/>
    <x v="1"/>
  </r>
  <r>
    <x v="5"/>
    <x v="1"/>
    <x v="406"/>
    <x v="1"/>
    <x v="47"/>
    <x v="11"/>
    <x v="0"/>
    <x v="41"/>
    <x v="54"/>
    <x v="709"/>
    <x v="1685"/>
    <x v="39"/>
    <x v="1"/>
  </r>
  <r>
    <x v="5"/>
    <x v="1"/>
    <x v="406"/>
    <x v="1"/>
    <x v="47"/>
    <x v="11"/>
    <x v="3"/>
    <x v="17"/>
    <x v="87"/>
    <x v="534"/>
    <x v="1316"/>
    <x v="40"/>
    <x v="1"/>
  </r>
  <r>
    <x v="2"/>
    <x v="2"/>
    <x v="406"/>
    <x v="4"/>
    <x v="4"/>
    <x v="48"/>
    <x v="2"/>
    <x v="19"/>
    <x v="193"/>
    <x v="1398"/>
    <x v="2649"/>
    <x v="29"/>
    <x v="2"/>
  </r>
  <r>
    <x v="3"/>
    <x v="0"/>
    <x v="406"/>
    <x v="3"/>
    <x v="8"/>
    <x v="40"/>
    <x v="4"/>
    <x v="29"/>
    <x v="77"/>
    <x v="787"/>
    <x v="1178"/>
    <x v="23"/>
    <x v="2"/>
  </r>
  <r>
    <x v="3"/>
    <x v="0"/>
    <x v="406"/>
    <x v="3"/>
    <x v="8"/>
    <x v="40"/>
    <x v="0"/>
    <x v="37"/>
    <x v="51"/>
    <x v="599"/>
    <x v="363"/>
    <x v="10"/>
    <x v="2"/>
  </r>
  <r>
    <x v="3"/>
    <x v="0"/>
    <x v="406"/>
    <x v="3"/>
    <x v="8"/>
    <x v="40"/>
    <x v="3"/>
    <x v="26"/>
    <x v="104"/>
    <x v="976"/>
    <x v="2203"/>
    <x v="37"/>
    <x v="2"/>
  </r>
  <r>
    <x v="3"/>
    <x v="1"/>
    <x v="406"/>
    <x v="3"/>
    <x v="45"/>
    <x v="46"/>
    <x v="2"/>
    <x v="19"/>
    <x v="216"/>
    <x v="1599"/>
    <x v="3699"/>
    <x v="41"/>
    <x v="2"/>
  </r>
  <r>
    <x v="3"/>
    <x v="1"/>
    <x v="406"/>
    <x v="3"/>
    <x v="45"/>
    <x v="46"/>
    <x v="1"/>
    <x v="20"/>
    <x v="132"/>
    <x v="985"/>
    <x v="1941"/>
    <x v="31"/>
    <x v="2"/>
  </r>
  <r>
    <x v="3"/>
    <x v="1"/>
    <x v="406"/>
    <x v="3"/>
    <x v="45"/>
    <x v="46"/>
    <x v="5"/>
    <x v="10"/>
    <x v="148"/>
    <x v="639"/>
    <x v="874"/>
    <x v="22"/>
    <x v="2"/>
  </r>
  <r>
    <x v="5"/>
    <x v="0"/>
    <x v="406"/>
    <x v="4"/>
    <x v="36"/>
    <x v="44"/>
    <x v="2"/>
    <x v="17"/>
    <x v="152"/>
    <x v="1005"/>
    <x v="1984"/>
    <x v="31"/>
    <x v="2"/>
  </r>
  <r>
    <x v="5"/>
    <x v="0"/>
    <x v="406"/>
    <x v="4"/>
    <x v="36"/>
    <x v="44"/>
    <x v="1"/>
    <x v="24"/>
    <x v="104"/>
    <x v="909"/>
    <x v="1683"/>
    <x v="29"/>
    <x v="2"/>
  </r>
  <r>
    <x v="5"/>
    <x v="0"/>
    <x v="406"/>
    <x v="4"/>
    <x v="36"/>
    <x v="44"/>
    <x v="5"/>
    <x v="27"/>
    <x v="112"/>
    <x v="1084"/>
    <x v="2022"/>
    <x v="29"/>
    <x v="2"/>
  </r>
  <r>
    <x v="5"/>
    <x v="0"/>
    <x v="406"/>
    <x v="2"/>
    <x v="17"/>
    <x v="35"/>
    <x v="4"/>
    <x v="26"/>
    <x v="62"/>
    <x v="522"/>
    <x v="1041"/>
    <x v="33"/>
    <x v="2"/>
  </r>
  <r>
    <x v="5"/>
    <x v="0"/>
    <x v="406"/>
    <x v="2"/>
    <x v="17"/>
    <x v="35"/>
    <x v="0"/>
    <x v="26"/>
    <x v="42"/>
    <x v="317"/>
    <x v="587"/>
    <x v="33"/>
    <x v="2"/>
  </r>
  <r>
    <x v="5"/>
    <x v="0"/>
    <x v="406"/>
    <x v="2"/>
    <x v="17"/>
    <x v="35"/>
    <x v="3"/>
    <x v="25"/>
    <x v="111"/>
    <x v="1004"/>
    <x v="1559"/>
    <x v="23"/>
    <x v="2"/>
  </r>
  <r>
    <x v="2"/>
    <x v="2"/>
    <x v="407"/>
    <x v="4"/>
    <x v="4"/>
    <x v="48"/>
    <x v="1"/>
    <x v="38"/>
    <x v="327"/>
    <x v="2924"/>
    <x v="5010"/>
    <x v="11"/>
    <x v="2"/>
  </r>
  <r>
    <x v="2"/>
    <x v="2"/>
    <x v="407"/>
    <x v="0"/>
    <x v="25"/>
    <x v="5"/>
    <x v="0"/>
    <x v="48"/>
    <x v="300"/>
    <x v="2862"/>
    <x v="5303"/>
    <x v="46"/>
    <x v="2"/>
  </r>
  <r>
    <x v="1"/>
    <x v="1"/>
    <x v="407"/>
    <x v="0"/>
    <x v="21"/>
    <x v="19"/>
    <x v="2"/>
    <x v="23"/>
    <x v="325"/>
    <x v="2848"/>
    <x v="5036"/>
    <x v="26"/>
    <x v="0"/>
  </r>
  <r>
    <x v="1"/>
    <x v="1"/>
    <x v="407"/>
    <x v="0"/>
    <x v="21"/>
    <x v="19"/>
    <x v="1"/>
    <x v="23"/>
    <x v="273"/>
    <x v="2173"/>
    <x v="3501"/>
    <x v="21"/>
    <x v="0"/>
  </r>
  <r>
    <x v="1"/>
    <x v="1"/>
    <x v="407"/>
    <x v="0"/>
    <x v="21"/>
    <x v="19"/>
    <x v="5"/>
    <x v="13"/>
    <x v="294"/>
    <x v="1779"/>
    <x v="2781"/>
    <x v="21"/>
    <x v="0"/>
  </r>
  <r>
    <x v="1"/>
    <x v="1"/>
    <x v="407"/>
    <x v="0"/>
    <x v="24"/>
    <x v="51"/>
    <x v="4"/>
    <x v="18"/>
    <x v="212"/>
    <x v="1502"/>
    <x v="2645"/>
    <x v="26"/>
    <x v="0"/>
  </r>
  <r>
    <x v="1"/>
    <x v="1"/>
    <x v="407"/>
    <x v="0"/>
    <x v="24"/>
    <x v="51"/>
    <x v="0"/>
    <x v="33"/>
    <x v="273"/>
    <x v="2560"/>
    <x v="4211"/>
    <x v="21"/>
    <x v="0"/>
  </r>
  <r>
    <x v="1"/>
    <x v="1"/>
    <x v="407"/>
    <x v="0"/>
    <x v="24"/>
    <x v="51"/>
    <x v="3"/>
    <x v="23"/>
    <x v="300"/>
    <x v="2469"/>
    <x v="4688"/>
    <x v="36"/>
    <x v="0"/>
  </r>
  <r>
    <x v="1"/>
    <x v="1"/>
    <x v="407"/>
    <x v="3"/>
    <x v="16"/>
    <x v="30"/>
    <x v="2"/>
    <x v="23"/>
    <x v="333"/>
    <x v="2872"/>
    <x v="5129"/>
    <x v="26"/>
    <x v="1"/>
  </r>
  <r>
    <x v="1"/>
    <x v="1"/>
    <x v="407"/>
    <x v="3"/>
    <x v="16"/>
    <x v="30"/>
    <x v="1"/>
    <x v="23"/>
    <x v="304"/>
    <x v="2535"/>
    <x v="4169"/>
    <x v="21"/>
    <x v="1"/>
  </r>
  <r>
    <x v="1"/>
    <x v="1"/>
    <x v="407"/>
    <x v="3"/>
    <x v="16"/>
    <x v="30"/>
    <x v="5"/>
    <x v="13"/>
    <x v="309"/>
    <x v="2137"/>
    <x v="3794"/>
    <x v="26"/>
    <x v="1"/>
  </r>
  <r>
    <x v="1"/>
    <x v="1"/>
    <x v="407"/>
    <x v="2"/>
    <x v="23"/>
    <x v="25"/>
    <x v="4"/>
    <x v="18"/>
    <x v="273"/>
    <x v="1909"/>
    <x v="3367"/>
    <x v="26"/>
    <x v="1"/>
  </r>
  <r>
    <x v="1"/>
    <x v="1"/>
    <x v="407"/>
    <x v="2"/>
    <x v="23"/>
    <x v="25"/>
    <x v="0"/>
    <x v="33"/>
    <x v="300"/>
    <x v="2737"/>
    <x v="4592"/>
    <x v="21"/>
    <x v="1"/>
  </r>
  <r>
    <x v="1"/>
    <x v="1"/>
    <x v="407"/>
    <x v="2"/>
    <x v="23"/>
    <x v="25"/>
    <x v="3"/>
    <x v="18"/>
    <x v="311"/>
    <x v="2513"/>
    <x v="4759"/>
    <x v="36"/>
    <x v="1"/>
  </r>
  <r>
    <x v="2"/>
    <x v="2"/>
    <x v="407"/>
    <x v="4"/>
    <x v="4"/>
    <x v="48"/>
    <x v="1"/>
    <x v="34"/>
    <x v="172"/>
    <x v="1888"/>
    <x v="3049"/>
    <x v="22"/>
    <x v="1"/>
  </r>
  <r>
    <x v="2"/>
    <x v="2"/>
    <x v="407"/>
    <x v="0"/>
    <x v="25"/>
    <x v="5"/>
    <x v="0"/>
    <x v="43"/>
    <x v="82"/>
    <x v="1208"/>
    <x v="3690"/>
    <x v="59"/>
    <x v="1"/>
  </r>
  <r>
    <x v="1"/>
    <x v="1"/>
    <x v="407"/>
    <x v="0"/>
    <x v="21"/>
    <x v="19"/>
    <x v="2"/>
    <x v="22"/>
    <x v="159"/>
    <x v="1271"/>
    <x v="2942"/>
    <x v="39"/>
    <x v="1"/>
  </r>
  <r>
    <x v="1"/>
    <x v="1"/>
    <x v="407"/>
    <x v="0"/>
    <x v="21"/>
    <x v="19"/>
    <x v="1"/>
    <x v="21"/>
    <x v="77"/>
    <x v="567"/>
    <x v="1225"/>
    <x v="35"/>
    <x v="1"/>
  </r>
  <r>
    <x v="1"/>
    <x v="1"/>
    <x v="407"/>
    <x v="0"/>
    <x v="21"/>
    <x v="19"/>
    <x v="5"/>
    <x v="12"/>
    <x v="94"/>
    <x v="434"/>
    <x v="777"/>
    <x v="31"/>
    <x v="1"/>
  </r>
  <r>
    <x v="1"/>
    <x v="1"/>
    <x v="407"/>
    <x v="0"/>
    <x v="24"/>
    <x v="51"/>
    <x v="4"/>
    <x v="17"/>
    <x v="58"/>
    <x v="299"/>
    <x v="655"/>
    <x v="38"/>
    <x v="1"/>
  </r>
  <r>
    <x v="1"/>
    <x v="1"/>
    <x v="407"/>
    <x v="0"/>
    <x v="24"/>
    <x v="51"/>
    <x v="0"/>
    <x v="31"/>
    <x v="73"/>
    <x v="776"/>
    <x v="1503"/>
    <x v="31"/>
    <x v="1"/>
  </r>
  <r>
    <x v="1"/>
    <x v="1"/>
    <x v="407"/>
    <x v="0"/>
    <x v="24"/>
    <x v="51"/>
    <x v="3"/>
    <x v="21"/>
    <x v="101"/>
    <x v="780"/>
    <x v="2235"/>
    <x v="49"/>
    <x v="1"/>
  </r>
  <r>
    <x v="1"/>
    <x v="1"/>
    <x v="407"/>
    <x v="3"/>
    <x v="16"/>
    <x v="30"/>
    <x v="2"/>
    <x v="21"/>
    <x v="194"/>
    <x v="1516"/>
    <x v="3392"/>
    <x v="38"/>
    <x v="1"/>
  </r>
  <r>
    <x v="1"/>
    <x v="1"/>
    <x v="407"/>
    <x v="3"/>
    <x v="16"/>
    <x v="30"/>
    <x v="1"/>
    <x v="20"/>
    <x v="88"/>
    <x v="634"/>
    <x v="1331"/>
    <x v="34"/>
    <x v="1"/>
  </r>
  <r>
    <x v="1"/>
    <x v="1"/>
    <x v="407"/>
    <x v="3"/>
    <x v="16"/>
    <x v="30"/>
    <x v="5"/>
    <x v="11"/>
    <x v="104"/>
    <x v="457"/>
    <x v="1146"/>
    <x v="41"/>
    <x v="1"/>
  </r>
  <r>
    <x v="1"/>
    <x v="1"/>
    <x v="407"/>
    <x v="2"/>
    <x v="23"/>
    <x v="25"/>
    <x v="4"/>
    <x v="18"/>
    <x v="75"/>
    <x v="467"/>
    <x v="1005"/>
    <x v="36"/>
    <x v="1"/>
  </r>
  <r>
    <x v="1"/>
    <x v="1"/>
    <x v="407"/>
    <x v="2"/>
    <x v="23"/>
    <x v="25"/>
    <x v="0"/>
    <x v="32"/>
    <x v="90"/>
    <x v="1007"/>
    <x v="2036"/>
    <x v="32"/>
    <x v="1"/>
  </r>
  <r>
    <x v="1"/>
    <x v="1"/>
    <x v="407"/>
    <x v="2"/>
    <x v="23"/>
    <x v="25"/>
    <x v="3"/>
    <x v="17"/>
    <x v="105"/>
    <x v="672"/>
    <x v="1874"/>
    <x v="46"/>
    <x v="1"/>
  </r>
  <r>
    <x v="2"/>
    <x v="2"/>
    <x v="407"/>
    <x v="4"/>
    <x v="4"/>
    <x v="48"/>
    <x v="1"/>
    <x v="28"/>
    <x v="193"/>
    <x v="1851"/>
    <x v="2507"/>
    <x v="16"/>
    <x v="2"/>
  </r>
  <r>
    <x v="1"/>
    <x v="1"/>
    <x v="407"/>
    <x v="2"/>
    <x v="23"/>
    <x v="25"/>
    <x v="4"/>
    <x v="12"/>
    <x v="80"/>
    <x v="348"/>
    <x v="631"/>
    <x v="32"/>
    <x v="2"/>
  </r>
  <r>
    <x v="1"/>
    <x v="1"/>
    <x v="407"/>
    <x v="2"/>
    <x v="23"/>
    <x v="25"/>
    <x v="0"/>
    <x v="19"/>
    <x v="116"/>
    <x v="829"/>
    <x v="1338"/>
    <x v="25"/>
    <x v="2"/>
  </r>
  <r>
    <x v="1"/>
    <x v="1"/>
    <x v="407"/>
    <x v="2"/>
    <x v="23"/>
    <x v="25"/>
    <x v="3"/>
    <x v="13"/>
    <x v="138"/>
    <x v="735"/>
    <x v="1904"/>
    <x v="43"/>
    <x v="2"/>
  </r>
  <r>
    <x v="2"/>
    <x v="2"/>
    <x v="408"/>
    <x v="0"/>
    <x v="25"/>
    <x v="5"/>
    <x v="3"/>
    <x v="53"/>
    <x v="307"/>
    <x v="2895"/>
    <x v="4856"/>
    <x v="11"/>
    <x v="2"/>
  </r>
  <r>
    <x v="0"/>
    <x v="1"/>
    <x v="408"/>
    <x v="1"/>
    <x v="44"/>
    <x v="9"/>
    <x v="2"/>
    <x v="43"/>
    <x v="319"/>
    <x v="2915"/>
    <x v="5267"/>
    <x v="26"/>
    <x v="0"/>
  </r>
  <r>
    <x v="0"/>
    <x v="1"/>
    <x v="408"/>
    <x v="1"/>
    <x v="44"/>
    <x v="9"/>
    <x v="1"/>
    <x v="43"/>
    <x v="212"/>
    <x v="2513"/>
    <x v="4380"/>
    <x v="26"/>
    <x v="0"/>
  </r>
  <r>
    <x v="0"/>
    <x v="1"/>
    <x v="408"/>
    <x v="1"/>
    <x v="44"/>
    <x v="9"/>
    <x v="5"/>
    <x v="33"/>
    <x v="254"/>
    <x v="2469"/>
    <x v="3656"/>
    <x v="16"/>
    <x v="0"/>
  </r>
  <r>
    <x v="0"/>
    <x v="1"/>
    <x v="408"/>
    <x v="1"/>
    <x v="28"/>
    <x v="31"/>
    <x v="4"/>
    <x v="38"/>
    <x v="174"/>
    <x v="2064"/>
    <x v="2849"/>
    <x v="16"/>
    <x v="0"/>
  </r>
  <r>
    <x v="0"/>
    <x v="1"/>
    <x v="408"/>
    <x v="1"/>
    <x v="28"/>
    <x v="31"/>
    <x v="0"/>
    <x v="53"/>
    <x v="231"/>
    <x v="2757"/>
    <x v="4367"/>
    <x v="16"/>
    <x v="0"/>
  </r>
  <r>
    <x v="0"/>
    <x v="1"/>
    <x v="408"/>
    <x v="1"/>
    <x v="28"/>
    <x v="31"/>
    <x v="3"/>
    <x v="43"/>
    <x v="294"/>
    <x v="2817"/>
    <x v="4820"/>
    <x v="21"/>
    <x v="0"/>
  </r>
  <r>
    <x v="2"/>
    <x v="2"/>
    <x v="408"/>
    <x v="0"/>
    <x v="25"/>
    <x v="5"/>
    <x v="3"/>
    <x v="52"/>
    <x v="102"/>
    <x v="1715"/>
    <x v="3037"/>
    <x v="26"/>
    <x v="1"/>
  </r>
  <r>
    <x v="0"/>
    <x v="1"/>
    <x v="408"/>
    <x v="1"/>
    <x v="44"/>
    <x v="9"/>
    <x v="2"/>
    <x v="42"/>
    <x v="157"/>
    <x v="2034"/>
    <x v="4257"/>
    <x v="39"/>
    <x v="1"/>
  </r>
  <r>
    <x v="0"/>
    <x v="1"/>
    <x v="408"/>
    <x v="1"/>
    <x v="44"/>
    <x v="9"/>
    <x v="1"/>
    <x v="38"/>
    <x v="62"/>
    <x v="784"/>
    <x v="1774"/>
    <x v="37"/>
    <x v="1"/>
  </r>
  <r>
    <x v="0"/>
    <x v="1"/>
    <x v="408"/>
    <x v="1"/>
    <x v="44"/>
    <x v="9"/>
    <x v="5"/>
    <x v="32"/>
    <x v="74"/>
    <x v="823"/>
    <x v="1548"/>
    <x v="30"/>
    <x v="1"/>
  </r>
  <r>
    <x v="0"/>
    <x v="1"/>
    <x v="408"/>
    <x v="1"/>
    <x v="28"/>
    <x v="31"/>
    <x v="4"/>
    <x v="35"/>
    <x v="47"/>
    <x v="510"/>
    <x v="889"/>
    <x v="29"/>
    <x v="1"/>
  </r>
  <r>
    <x v="0"/>
    <x v="1"/>
    <x v="408"/>
    <x v="1"/>
    <x v="28"/>
    <x v="31"/>
    <x v="0"/>
    <x v="49"/>
    <x v="68"/>
    <x v="1122"/>
    <x v="2098"/>
    <x v="29"/>
    <x v="1"/>
  </r>
  <r>
    <x v="0"/>
    <x v="1"/>
    <x v="408"/>
    <x v="1"/>
    <x v="28"/>
    <x v="31"/>
    <x v="3"/>
    <x v="39"/>
    <x v="80"/>
    <x v="1088"/>
    <x v="2301"/>
    <x v="34"/>
    <x v="1"/>
  </r>
  <r>
    <x v="0"/>
    <x v="1"/>
    <x v="408"/>
    <x v="1"/>
    <x v="44"/>
    <x v="9"/>
    <x v="2"/>
    <x v="27"/>
    <x v="162"/>
    <x v="1522"/>
    <x v="2927"/>
    <x v="30"/>
    <x v="2"/>
  </r>
  <r>
    <x v="0"/>
    <x v="1"/>
    <x v="408"/>
    <x v="1"/>
    <x v="44"/>
    <x v="9"/>
    <x v="1"/>
    <x v="30"/>
    <x v="70"/>
    <x v="720"/>
    <x v="1304"/>
    <x v="29"/>
    <x v="2"/>
  </r>
  <r>
    <x v="0"/>
    <x v="1"/>
    <x v="408"/>
    <x v="1"/>
    <x v="44"/>
    <x v="9"/>
    <x v="5"/>
    <x v="24"/>
    <x v="79"/>
    <x v="664"/>
    <x v="834"/>
    <x v="20"/>
    <x v="2"/>
  </r>
  <r>
    <x v="0"/>
    <x v="1"/>
    <x v="408"/>
    <x v="1"/>
    <x v="28"/>
    <x v="31"/>
    <x v="4"/>
    <x v="24"/>
    <x v="56"/>
    <x v="424"/>
    <x v="439"/>
    <x v="20"/>
    <x v="2"/>
  </r>
  <r>
    <x v="0"/>
    <x v="1"/>
    <x v="408"/>
    <x v="1"/>
    <x v="28"/>
    <x v="31"/>
    <x v="0"/>
    <x v="34"/>
    <x v="79"/>
    <x v="939"/>
    <x v="1236"/>
    <x v="19"/>
    <x v="2"/>
  </r>
  <r>
    <x v="0"/>
    <x v="1"/>
    <x v="408"/>
    <x v="1"/>
    <x v="28"/>
    <x v="31"/>
    <x v="3"/>
    <x v="29"/>
    <x v="104"/>
    <x v="1077"/>
    <x v="1854"/>
    <x v="26"/>
    <x v="2"/>
  </r>
  <r>
    <x v="2"/>
    <x v="2"/>
    <x v="409"/>
    <x v="0"/>
    <x v="25"/>
    <x v="5"/>
    <x v="2"/>
    <x v="38"/>
    <x v="315"/>
    <x v="2884"/>
    <x v="5231"/>
    <x v="31"/>
    <x v="2"/>
  </r>
  <r>
    <x v="2"/>
    <x v="2"/>
    <x v="409"/>
    <x v="0"/>
    <x v="25"/>
    <x v="5"/>
    <x v="2"/>
    <x v="37"/>
    <x v="138"/>
    <x v="1684"/>
    <x v="3882"/>
    <x v="42"/>
    <x v="1"/>
  </r>
  <r>
    <x v="2"/>
    <x v="2"/>
    <x v="410"/>
    <x v="0"/>
    <x v="25"/>
    <x v="5"/>
    <x v="1"/>
    <x v="43"/>
    <x v="315"/>
    <x v="2899"/>
    <x v="5054"/>
    <x v="16"/>
    <x v="2"/>
  </r>
  <r>
    <x v="3"/>
    <x v="3"/>
    <x v="410"/>
    <x v="2"/>
    <x v="23"/>
    <x v="25"/>
    <x v="2"/>
    <x v="18"/>
    <x v="327"/>
    <x v="2793"/>
    <x v="4901"/>
    <x v="26"/>
    <x v="1"/>
  </r>
  <r>
    <x v="3"/>
    <x v="3"/>
    <x v="410"/>
    <x v="2"/>
    <x v="23"/>
    <x v="25"/>
    <x v="1"/>
    <x v="18"/>
    <x v="285"/>
    <x v="2022"/>
    <x v="3202"/>
    <x v="21"/>
    <x v="1"/>
  </r>
  <r>
    <x v="3"/>
    <x v="3"/>
    <x v="410"/>
    <x v="2"/>
    <x v="23"/>
    <x v="25"/>
    <x v="5"/>
    <x v="8"/>
    <x v="300"/>
    <x v="1441"/>
    <x v="2557"/>
    <x v="26"/>
    <x v="1"/>
  </r>
  <r>
    <x v="4"/>
    <x v="3"/>
    <x v="410"/>
    <x v="2"/>
    <x v="3"/>
    <x v="28"/>
    <x v="4"/>
    <x v="13"/>
    <x v="212"/>
    <x v="1208"/>
    <x v="2100"/>
    <x v="26"/>
    <x v="1"/>
  </r>
  <r>
    <x v="4"/>
    <x v="3"/>
    <x v="410"/>
    <x v="2"/>
    <x v="3"/>
    <x v="28"/>
    <x v="0"/>
    <x v="28"/>
    <x v="273"/>
    <x v="2398"/>
    <x v="3904"/>
    <x v="21"/>
    <x v="1"/>
  </r>
  <r>
    <x v="4"/>
    <x v="3"/>
    <x v="410"/>
    <x v="2"/>
    <x v="3"/>
    <x v="28"/>
    <x v="3"/>
    <x v="13"/>
    <x v="304"/>
    <x v="1975"/>
    <x v="3494"/>
    <x v="26"/>
    <x v="1"/>
  </r>
  <r>
    <x v="5"/>
    <x v="3"/>
    <x v="410"/>
    <x v="2"/>
    <x v="3"/>
    <x v="28"/>
    <x v="2"/>
    <x v="18"/>
    <x v="321"/>
    <x v="2723"/>
    <x v="4759"/>
    <x v="26"/>
    <x v="1"/>
  </r>
  <r>
    <x v="5"/>
    <x v="3"/>
    <x v="410"/>
    <x v="2"/>
    <x v="3"/>
    <x v="28"/>
    <x v="1"/>
    <x v="18"/>
    <x v="231"/>
    <x v="1646"/>
    <x v="2566"/>
    <x v="21"/>
    <x v="1"/>
  </r>
  <r>
    <x v="5"/>
    <x v="3"/>
    <x v="410"/>
    <x v="2"/>
    <x v="3"/>
    <x v="28"/>
    <x v="5"/>
    <x v="8"/>
    <x v="273"/>
    <x v="1175"/>
    <x v="2051"/>
    <x v="26"/>
    <x v="1"/>
  </r>
  <r>
    <x v="5"/>
    <x v="3"/>
    <x v="410"/>
    <x v="2"/>
    <x v="35"/>
    <x v="38"/>
    <x v="4"/>
    <x v="13"/>
    <x v="152"/>
    <x v="821"/>
    <x v="1363"/>
    <x v="26"/>
    <x v="1"/>
  </r>
  <r>
    <x v="5"/>
    <x v="3"/>
    <x v="410"/>
    <x v="2"/>
    <x v="35"/>
    <x v="38"/>
    <x v="0"/>
    <x v="28"/>
    <x v="212"/>
    <x v="2022"/>
    <x v="3202"/>
    <x v="21"/>
    <x v="1"/>
  </r>
  <r>
    <x v="5"/>
    <x v="3"/>
    <x v="410"/>
    <x v="2"/>
    <x v="35"/>
    <x v="38"/>
    <x v="3"/>
    <x v="13"/>
    <x v="285"/>
    <x v="1674"/>
    <x v="2950"/>
    <x v="26"/>
    <x v="1"/>
  </r>
  <r>
    <x v="2"/>
    <x v="2"/>
    <x v="410"/>
    <x v="0"/>
    <x v="25"/>
    <x v="5"/>
    <x v="1"/>
    <x v="42"/>
    <x v="138"/>
    <x v="1851"/>
    <x v="3476"/>
    <x v="29"/>
    <x v="1"/>
  </r>
  <r>
    <x v="3"/>
    <x v="3"/>
    <x v="410"/>
    <x v="2"/>
    <x v="23"/>
    <x v="25"/>
    <x v="2"/>
    <x v="17"/>
    <x v="165"/>
    <x v="1096"/>
    <x v="2469"/>
    <x v="37"/>
    <x v="1"/>
  </r>
  <r>
    <x v="3"/>
    <x v="3"/>
    <x v="410"/>
    <x v="2"/>
    <x v="23"/>
    <x v="25"/>
    <x v="1"/>
    <x v="17"/>
    <x v="87"/>
    <x v="534"/>
    <x v="1000"/>
    <x v="31"/>
    <x v="1"/>
  </r>
  <r>
    <x v="3"/>
    <x v="3"/>
    <x v="410"/>
    <x v="2"/>
    <x v="23"/>
    <x v="25"/>
    <x v="5"/>
    <x v="7"/>
    <x v="101"/>
    <x v="299"/>
    <x v="609"/>
    <x v="36"/>
    <x v="1"/>
  </r>
  <r>
    <x v="4"/>
    <x v="3"/>
    <x v="410"/>
    <x v="2"/>
    <x v="3"/>
    <x v="28"/>
    <x v="4"/>
    <x v="11"/>
    <x v="58"/>
    <x v="176"/>
    <x v="338"/>
    <x v="36"/>
    <x v="1"/>
  </r>
  <r>
    <x v="4"/>
    <x v="3"/>
    <x v="410"/>
    <x v="2"/>
    <x v="3"/>
    <x v="28"/>
    <x v="0"/>
    <x v="27"/>
    <x v="80"/>
    <x v="774"/>
    <x v="1494"/>
    <x v="31"/>
    <x v="1"/>
  </r>
  <r>
    <x v="4"/>
    <x v="3"/>
    <x v="410"/>
    <x v="2"/>
    <x v="3"/>
    <x v="28"/>
    <x v="3"/>
    <x v="12"/>
    <x v="96"/>
    <x v="445"/>
    <x v="1066"/>
    <x v="40"/>
    <x v="1"/>
  </r>
  <r>
    <x v="5"/>
    <x v="3"/>
    <x v="410"/>
    <x v="2"/>
    <x v="3"/>
    <x v="28"/>
    <x v="2"/>
    <x v="17"/>
    <x v="147"/>
    <x v="970"/>
    <x v="2227"/>
    <x v="38"/>
    <x v="1"/>
  </r>
  <r>
    <x v="5"/>
    <x v="3"/>
    <x v="410"/>
    <x v="2"/>
    <x v="3"/>
    <x v="28"/>
    <x v="1"/>
    <x v="16"/>
    <x v="66"/>
    <x v="341"/>
    <x v="616"/>
    <x v="32"/>
    <x v="1"/>
  </r>
  <r>
    <x v="5"/>
    <x v="3"/>
    <x v="410"/>
    <x v="2"/>
    <x v="3"/>
    <x v="28"/>
    <x v="5"/>
    <x v="8"/>
    <x v="75"/>
    <x v="202"/>
    <x v="400"/>
    <x v="36"/>
    <x v="1"/>
  </r>
  <r>
    <x v="5"/>
    <x v="3"/>
    <x v="410"/>
    <x v="2"/>
    <x v="35"/>
    <x v="38"/>
    <x v="4"/>
    <x v="12"/>
    <x v="38"/>
    <x v="101"/>
    <x v="176"/>
    <x v="37"/>
    <x v="1"/>
  </r>
  <r>
    <x v="5"/>
    <x v="3"/>
    <x v="410"/>
    <x v="2"/>
    <x v="35"/>
    <x v="38"/>
    <x v="0"/>
    <x v="27"/>
    <x v="62"/>
    <x v="542"/>
    <x v="1094"/>
    <x v="33"/>
    <x v="1"/>
  </r>
  <r>
    <x v="5"/>
    <x v="3"/>
    <x v="410"/>
    <x v="2"/>
    <x v="35"/>
    <x v="38"/>
    <x v="3"/>
    <x v="11"/>
    <x v="80"/>
    <x v="321"/>
    <x v="694"/>
    <x v="37"/>
    <x v="1"/>
  </r>
  <r>
    <x v="3"/>
    <x v="3"/>
    <x v="410"/>
    <x v="2"/>
    <x v="23"/>
    <x v="25"/>
    <x v="2"/>
    <x v="10"/>
    <x v="183"/>
    <x v="836"/>
    <x v="1634"/>
    <x v="31"/>
    <x v="2"/>
  </r>
  <r>
    <x v="3"/>
    <x v="3"/>
    <x v="410"/>
    <x v="2"/>
    <x v="23"/>
    <x v="25"/>
    <x v="1"/>
    <x v="10"/>
    <x v="93"/>
    <x v="360"/>
    <x v="478"/>
    <x v="25"/>
    <x v="2"/>
  </r>
  <r>
    <x v="3"/>
    <x v="3"/>
    <x v="410"/>
    <x v="2"/>
    <x v="23"/>
    <x v="25"/>
    <x v="5"/>
    <x v="4"/>
    <x v="116"/>
    <x v="248"/>
    <x v="336"/>
    <x v="28"/>
    <x v="2"/>
  </r>
  <r>
    <x v="4"/>
    <x v="3"/>
    <x v="410"/>
    <x v="2"/>
    <x v="3"/>
    <x v="28"/>
    <x v="4"/>
    <x v="8"/>
    <x v="64"/>
    <x v="156"/>
    <x v="251"/>
    <x v="33"/>
    <x v="2"/>
  </r>
  <r>
    <x v="4"/>
    <x v="3"/>
    <x v="410"/>
    <x v="2"/>
    <x v="3"/>
    <x v="28"/>
    <x v="0"/>
    <x v="16"/>
    <x v="92"/>
    <x v="544"/>
    <x v="745"/>
    <x v="23"/>
    <x v="2"/>
  </r>
  <r>
    <x v="4"/>
    <x v="3"/>
    <x v="410"/>
    <x v="2"/>
    <x v="3"/>
    <x v="28"/>
    <x v="3"/>
    <x v="9"/>
    <x v="125"/>
    <x v="478"/>
    <x v="789"/>
    <x v="28"/>
    <x v="2"/>
  </r>
  <r>
    <x v="5"/>
    <x v="3"/>
    <x v="410"/>
    <x v="2"/>
    <x v="3"/>
    <x v="28"/>
    <x v="2"/>
    <x v="11"/>
    <x v="179"/>
    <x v="877"/>
    <x v="1658"/>
    <x v="30"/>
    <x v="2"/>
  </r>
  <r>
    <x v="5"/>
    <x v="3"/>
    <x v="410"/>
    <x v="2"/>
    <x v="3"/>
    <x v="28"/>
    <x v="1"/>
    <x v="10"/>
    <x v="68"/>
    <x v="219"/>
    <x v="252"/>
    <x v="25"/>
    <x v="2"/>
  </r>
  <r>
    <x v="5"/>
    <x v="3"/>
    <x v="410"/>
    <x v="2"/>
    <x v="3"/>
    <x v="28"/>
    <x v="5"/>
    <x v="5"/>
    <x v="80"/>
    <x v="159"/>
    <x v="255"/>
    <x v="33"/>
    <x v="2"/>
  </r>
  <r>
    <x v="5"/>
    <x v="3"/>
    <x v="410"/>
    <x v="2"/>
    <x v="35"/>
    <x v="38"/>
    <x v="4"/>
    <x v="8"/>
    <x v="47"/>
    <x v="86"/>
    <x v="119"/>
    <x v="32"/>
    <x v="2"/>
  </r>
  <r>
    <x v="5"/>
    <x v="3"/>
    <x v="410"/>
    <x v="2"/>
    <x v="35"/>
    <x v="38"/>
    <x v="0"/>
    <x v="17"/>
    <x v="70"/>
    <x v="402"/>
    <x v="579"/>
    <x v="26"/>
    <x v="2"/>
  </r>
  <r>
    <x v="5"/>
    <x v="3"/>
    <x v="410"/>
    <x v="2"/>
    <x v="35"/>
    <x v="38"/>
    <x v="3"/>
    <x v="7"/>
    <x v="93"/>
    <x v="269"/>
    <x v="448"/>
    <x v="32"/>
    <x v="2"/>
  </r>
  <r>
    <x v="2"/>
    <x v="2"/>
    <x v="411"/>
    <x v="0"/>
    <x v="25"/>
    <x v="5"/>
    <x v="5"/>
    <x v="38"/>
    <x v="300"/>
    <x v="2805"/>
    <x v="5036"/>
    <x v="31"/>
    <x v="2"/>
  </r>
  <r>
    <x v="0"/>
    <x v="1"/>
    <x v="411"/>
    <x v="4"/>
    <x v="1"/>
    <x v="2"/>
    <x v="2"/>
    <x v="48"/>
    <x v="317"/>
    <x v="2925"/>
    <x v="5230"/>
    <x v="21"/>
    <x v="2"/>
  </r>
  <r>
    <x v="0"/>
    <x v="1"/>
    <x v="411"/>
    <x v="4"/>
    <x v="1"/>
    <x v="2"/>
    <x v="1"/>
    <x v="48"/>
    <x v="194"/>
    <x v="2506"/>
    <x v="4102"/>
    <x v="21"/>
    <x v="2"/>
  </r>
  <r>
    <x v="0"/>
    <x v="1"/>
    <x v="411"/>
    <x v="4"/>
    <x v="1"/>
    <x v="2"/>
    <x v="5"/>
    <x v="38"/>
    <x v="231"/>
    <x v="2506"/>
    <x v="3237"/>
    <x v="11"/>
    <x v="2"/>
  </r>
  <r>
    <x v="0"/>
    <x v="1"/>
    <x v="411"/>
    <x v="4"/>
    <x v="1"/>
    <x v="2"/>
    <x v="4"/>
    <x v="43"/>
    <x v="152"/>
    <x v="2022"/>
    <x v="2330"/>
    <x v="11"/>
    <x v="2"/>
  </r>
  <r>
    <x v="0"/>
    <x v="1"/>
    <x v="411"/>
    <x v="4"/>
    <x v="1"/>
    <x v="2"/>
    <x v="0"/>
    <x v="58"/>
    <x v="212"/>
    <x v="2745"/>
    <x v="3960"/>
    <x v="11"/>
    <x v="2"/>
  </r>
  <r>
    <x v="0"/>
    <x v="1"/>
    <x v="411"/>
    <x v="4"/>
    <x v="1"/>
    <x v="2"/>
    <x v="3"/>
    <x v="48"/>
    <x v="285"/>
    <x v="2829"/>
    <x v="4637"/>
    <x v="16"/>
    <x v="2"/>
  </r>
  <r>
    <x v="0"/>
    <x v="1"/>
    <x v="411"/>
    <x v="0"/>
    <x v="34"/>
    <x v="15"/>
    <x v="2"/>
    <x v="33"/>
    <x v="315"/>
    <x v="2862"/>
    <x v="5099"/>
    <x v="26"/>
    <x v="1"/>
  </r>
  <r>
    <x v="0"/>
    <x v="1"/>
    <x v="411"/>
    <x v="0"/>
    <x v="34"/>
    <x v="15"/>
    <x v="1"/>
    <x v="33"/>
    <x v="174"/>
    <x v="1883"/>
    <x v="2950"/>
    <x v="21"/>
    <x v="1"/>
  </r>
  <r>
    <x v="0"/>
    <x v="1"/>
    <x v="411"/>
    <x v="0"/>
    <x v="34"/>
    <x v="15"/>
    <x v="5"/>
    <x v="23"/>
    <x v="212"/>
    <x v="1779"/>
    <x v="3144"/>
    <x v="26"/>
    <x v="1"/>
  </r>
  <r>
    <x v="0"/>
    <x v="1"/>
    <x v="411"/>
    <x v="3"/>
    <x v="16"/>
    <x v="30"/>
    <x v="4"/>
    <x v="28"/>
    <x v="105"/>
    <x v="1051"/>
    <x v="1813"/>
    <x v="26"/>
    <x v="1"/>
  </r>
  <r>
    <x v="0"/>
    <x v="1"/>
    <x v="411"/>
    <x v="3"/>
    <x v="16"/>
    <x v="30"/>
    <x v="0"/>
    <x v="43"/>
    <x v="174"/>
    <x v="2206"/>
    <x v="3572"/>
    <x v="21"/>
    <x v="1"/>
  </r>
  <r>
    <x v="0"/>
    <x v="1"/>
    <x v="411"/>
    <x v="3"/>
    <x v="16"/>
    <x v="30"/>
    <x v="3"/>
    <x v="33"/>
    <x v="254"/>
    <x v="2469"/>
    <x v="4314"/>
    <x v="26"/>
    <x v="1"/>
  </r>
  <r>
    <x v="1"/>
    <x v="1"/>
    <x v="411"/>
    <x v="1"/>
    <x v="47"/>
    <x v="11"/>
    <x v="2"/>
    <x v="28"/>
    <x v="309"/>
    <x v="2763"/>
    <x v="4835"/>
    <x v="26"/>
    <x v="0"/>
  </r>
  <r>
    <x v="5"/>
    <x v="1"/>
    <x v="411"/>
    <x v="1"/>
    <x v="47"/>
    <x v="11"/>
    <x v="1"/>
    <x v="28"/>
    <x v="105"/>
    <x v="1051"/>
    <x v="1531"/>
    <x v="21"/>
    <x v="0"/>
  </r>
  <r>
    <x v="5"/>
    <x v="1"/>
    <x v="411"/>
    <x v="1"/>
    <x v="47"/>
    <x v="11"/>
    <x v="5"/>
    <x v="18"/>
    <x v="152"/>
    <x v="1051"/>
    <x v="1531"/>
    <x v="21"/>
    <x v="0"/>
  </r>
  <r>
    <x v="5"/>
    <x v="1"/>
    <x v="411"/>
    <x v="1"/>
    <x v="19"/>
    <x v="4"/>
    <x v="4"/>
    <x v="23"/>
    <x v="39"/>
    <x v="250"/>
    <x v="227"/>
    <x v="21"/>
    <x v="0"/>
  </r>
  <r>
    <x v="5"/>
    <x v="1"/>
    <x v="411"/>
    <x v="1"/>
    <x v="19"/>
    <x v="4"/>
    <x v="0"/>
    <x v="38"/>
    <x v="105"/>
    <x v="1355"/>
    <x v="1729"/>
    <x v="16"/>
    <x v="0"/>
  </r>
  <r>
    <x v="5"/>
    <x v="1"/>
    <x v="411"/>
    <x v="1"/>
    <x v="19"/>
    <x v="4"/>
    <x v="3"/>
    <x v="28"/>
    <x v="194"/>
    <x v="1857"/>
    <x v="2517"/>
    <x v="16"/>
    <x v="0"/>
  </r>
  <r>
    <x v="1"/>
    <x v="1"/>
    <x v="411"/>
    <x v="1"/>
    <x v="28"/>
    <x v="31"/>
    <x v="2"/>
    <x v="48"/>
    <x v="317"/>
    <x v="2925"/>
    <x v="5230"/>
    <x v="21"/>
    <x v="2"/>
  </r>
  <r>
    <x v="1"/>
    <x v="1"/>
    <x v="411"/>
    <x v="1"/>
    <x v="28"/>
    <x v="31"/>
    <x v="1"/>
    <x v="48"/>
    <x v="194"/>
    <x v="2506"/>
    <x v="4102"/>
    <x v="21"/>
    <x v="2"/>
  </r>
  <r>
    <x v="1"/>
    <x v="1"/>
    <x v="411"/>
    <x v="1"/>
    <x v="28"/>
    <x v="31"/>
    <x v="5"/>
    <x v="38"/>
    <x v="231"/>
    <x v="2506"/>
    <x v="3237"/>
    <x v="11"/>
    <x v="2"/>
  </r>
  <r>
    <x v="2"/>
    <x v="2"/>
    <x v="411"/>
    <x v="0"/>
    <x v="25"/>
    <x v="5"/>
    <x v="5"/>
    <x v="34"/>
    <x v="97"/>
    <x v="1147"/>
    <x v="2861"/>
    <x v="43"/>
    <x v="1"/>
  </r>
  <r>
    <x v="0"/>
    <x v="1"/>
    <x v="411"/>
    <x v="4"/>
    <x v="1"/>
    <x v="2"/>
    <x v="2"/>
    <x v="44"/>
    <x v="150"/>
    <x v="2035"/>
    <x v="3998"/>
    <x v="33"/>
    <x v="1"/>
  </r>
  <r>
    <x v="0"/>
    <x v="1"/>
    <x v="411"/>
    <x v="4"/>
    <x v="1"/>
    <x v="2"/>
    <x v="1"/>
    <x v="46"/>
    <x v="54"/>
    <x v="802"/>
    <x v="1685"/>
    <x v="34"/>
    <x v="1"/>
  </r>
  <r>
    <x v="0"/>
    <x v="1"/>
    <x v="411"/>
    <x v="4"/>
    <x v="1"/>
    <x v="2"/>
    <x v="5"/>
    <x v="36"/>
    <x v="63"/>
    <x v="768"/>
    <x v="1142"/>
    <x v="23"/>
    <x v="1"/>
  </r>
  <r>
    <x v="0"/>
    <x v="1"/>
    <x v="411"/>
    <x v="4"/>
    <x v="1"/>
    <x v="2"/>
    <x v="4"/>
    <x v="42"/>
    <x v="35"/>
    <x v="462"/>
    <x v="667"/>
    <x v="25"/>
    <x v="1"/>
  </r>
  <r>
    <x v="0"/>
    <x v="1"/>
    <x v="411"/>
    <x v="4"/>
    <x v="1"/>
    <x v="2"/>
    <x v="0"/>
    <x v="53"/>
    <x v="62"/>
    <x v="1086"/>
    <x v="1761"/>
    <x v="24"/>
    <x v="1"/>
  </r>
  <r>
    <x v="0"/>
    <x v="1"/>
    <x v="411"/>
    <x v="4"/>
    <x v="1"/>
    <x v="2"/>
    <x v="3"/>
    <x v="45"/>
    <x v="84"/>
    <x v="1276"/>
    <x v="2491"/>
    <x v="30"/>
    <x v="1"/>
  </r>
  <r>
    <x v="0"/>
    <x v="1"/>
    <x v="411"/>
    <x v="0"/>
    <x v="34"/>
    <x v="15"/>
    <x v="2"/>
    <x v="31"/>
    <x v="118"/>
    <x v="1264"/>
    <x v="2920"/>
    <x v="39"/>
    <x v="1"/>
  </r>
  <r>
    <x v="0"/>
    <x v="1"/>
    <x v="411"/>
    <x v="0"/>
    <x v="34"/>
    <x v="15"/>
    <x v="1"/>
    <x v="31"/>
    <x v="47"/>
    <x v="449"/>
    <x v="838"/>
    <x v="32"/>
    <x v="1"/>
  </r>
  <r>
    <x v="0"/>
    <x v="1"/>
    <x v="411"/>
    <x v="0"/>
    <x v="34"/>
    <x v="15"/>
    <x v="5"/>
    <x v="22"/>
    <x v="52"/>
    <x v="337"/>
    <x v="780"/>
    <x v="39"/>
    <x v="1"/>
  </r>
  <r>
    <x v="0"/>
    <x v="1"/>
    <x v="411"/>
    <x v="3"/>
    <x v="16"/>
    <x v="30"/>
    <x v="4"/>
    <x v="27"/>
    <x v="24"/>
    <x v="153"/>
    <x v="330"/>
    <x v="40"/>
    <x v="1"/>
  </r>
  <r>
    <x v="0"/>
    <x v="1"/>
    <x v="411"/>
    <x v="3"/>
    <x v="16"/>
    <x v="30"/>
    <x v="0"/>
    <x v="41"/>
    <x v="43"/>
    <x v="554"/>
    <x v="1129"/>
    <x v="33"/>
    <x v="1"/>
  </r>
  <r>
    <x v="0"/>
    <x v="1"/>
    <x v="411"/>
    <x v="3"/>
    <x v="16"/>
    <x v="30"/>
    <x v="3"/>
    <x v="32"/>
    <x v="64"/>
    <x v="688"/>
    <x v="1560"/>
    <x v="37"/>
    <x v="1"/>
  </r>
  <r>
    <x v="1"/>
    <x v="1"/>
    <x v="411"/>
    <x v="1"/>
    <x v="47"/>
    <x v="11"/>
    <x v="2"/>
    <x v="25"/>
    <x v="118"/>
    <x v="1062"/>
    <x v="2498"/>
    <x v="39"/>
    <x v="1"/>
  </r>
  <r>
    <x v="5"/>
    <x v="1"/>
    <x v="411"/>
    <x v="1"/>
    <x v="47"/>
    <x v="11"/>
    <x v="1"/>
    <x v="27"/>
    <x v="27"/>
    <x v="185"/>
    <x v="300"/>
    <x v="32"/>
    <x v="1"/>
  </r>
  <r>
    <x v="5"/>
    <x v="1"/>
    <x v="411"/>
    <x v="1"/>
    <x v="47"/>
    <x v="11"/>
    <x v="5"/>
    <x v="17"/>
    <x v="35"/>
    <x v="138"/>
    <x v="218"/>
    <x v="33"/>
    <x v="1"/>
  </r>
  <r>
    <x v="5"/>
    <x v="1"/>
    <x v="411"/>
    <x v="1"/>
    <x v="19"/>
    <x v="4"/>
    <x v="4"/>
    <x v="21"/>
    <x v="5"/>
    <x v="17"/>
    <x v="21"/>
    <x v="36"/>
    <x v="1"/>
  </r>
  <r>
    <x v="5"/>
    <x v="1"/>
    <x v="411"/>
    <x v="1"/>
    <x v="19"/>
    <x v="4"/>
    <x v="0"/>
    <x v="34"/>
    <x v="21"/>
    <x v="179"/>
    <x v="277"/>
    <x v="31"/>
    <x v="1"/>
  </r>
  <r>
    <x v="5"/>
    <x v="1"/>
    <x v="411"/>
    <x v="1"/>
    <x v="19"/>
    <x v="4"/>
    <x v="3"/>
    <x v="27"/>
    <x v="52"/>
    <x v="431"/>
    <x v="719"/>
    <x v="29"/>
    <x v="1"/>
  </r>
  <r>
    <x v="1"/>
    <x v="1"/>
    <x v="411"/>
    <x v="1"/>
    <x v="28"/>
    <x v="31"/>
    <x v="2"/>
    <x v="45"/>
    <x v="150"/>
    <x v="2063"/>
    <x v="3947"/>
    <x v="31"/>
    <x v="1"/>
  </r>
  <r>
    <x v="1"/>
    <x v="1"/>
    <x v="411"/>
    <x v="1"/>
    <x v="28"/>
    <x v="31"/>
    <x v="1"/>
    <x v="46"/>
    <x v="48"/>
    <x v="713"/>
    <x v="1412"/>
    <x v="32"/>
    <x v="1"/>
  </r>
  <r>
    <x v="1"/>
    <x v="1"/>
    <x v="411"/>
    <x v="1"/>
    <x v="28"/>
    <x v="31"/>
    <x v="5"/>
    <x v="36"/>
    <x v="68"/>
    <x v="835"/>
    <x v="1395"/>
    <x v="26"/>
    <x v="1"/>
  </r>
  <r>
    <x v="1"/>
    <x v="1"/>
    <x v="411"/>
    <x v="1"/>
    <x v="28"/>
    <x v="31"/>
    <x v="2"/>
    <x v="34"/>
    <x v="160"/>
    <x v="1788"/>
    <x v="2936"/>
    <x v="23"/>
    <x v="2"/>
  </r>
  <r>
    <x v="1"/>
    <x v="1"/>
    <x v="411"/>
    <x v="1"/>
    <x v="28"/>
    <x v="31"/>
    <x v="1"/>
    <x v="35"/>
    <x v="58"/>
    <x v="655"/>
    <x v="1154"/>
    <x v="28"/>
    <x v="2"/>
  </r>
  <r>
    <x v="1"/>
    <x v="1"/>
    <x v="411"/>
    <x v="1"/>
    <x v="28"/>
    <x v="31"/>
    <x v="5"/>
    <x v="22"/>
    <x v="68"/>
    <x v="502"/>
    <x v="357"/>
    <x v="13"/>
    <x v="2"/>
  </r>
  <r>
    <x v="2"/>
    <x v="2"/>
    <x v="412"/>
    <x v="0"/>
    <x v="25"/>
    <x v="5"/>
    <x v="4"/>
    <x v="38"/>
    <x v="294"/>
    <x v="2772"/>
    <x v="4856"/>
    <x v="26"/>
    <x v="2"/>
  </r>
  <r>
    <x v="1"/>
    <x v="0"/>
    <x v="412"/>
    <x v="4"/>
    <x v="11"/>
    <x v="7"/>
    <x v="2"/>
    <x v="23"/>
    <x v="309"/>
    <x v="2652"/>
    <x v="4378"/>
    <x v="21"/>
    <x v="1"/>
  </r>
  <r>
    <x v="1"/>
    <x v="0"/>
    <x v="412"/>
    <x v="4"/>
    <x v="11"/>
    <x v="7"/>
    <x v="1"/>
    <x v="33"/>
    <x v="294"/>
    <x v="2686"/>
    <x v="4688"/>
    <x v="26"/>
    <x v="1"/>
  </r>
  <r>
    <x v="1"/>
    <x v="0"/>
    <x v="412"/>
    <x v="4"/>
    <x v="11"/>
    <x v="7"/>
    <x v="5"/>
    <x v="33"/>
    <x v="294"/>
    <x v="2686"/>
    <x v="4472"/>
    <x v="21"/>
    <x v="1"/>
  </r>
  <r>
    <x v="1"/>
    <x v="0"/>
    <x v="412"/>
    <x v="4"/>
    <x v="2"/>
    <x v="42"/>
    <x v="4"/>
    <x v="33"/>
    <x v="194"/>
    <x v="2064"/>
    <x v="3277"/>
    <x v="21"/>
    <x v="1"/>
  </r>
  <r>
    <x v="1"/>
    <x v="0"/>
    <x v="412"/>
    <x v="4"/>
    <x v="2"/>
    <x v="42"/>
    <x v="0"/>
    <x v="38"/>
    <x v="129"/>
    <x v="1617"/>
    <x v="2125"/>
    <x v="16"/>
    <x v="1"/>
  </r>
  <r>
    <x v="1"/>
    <x v="0"/>
    <x v="412"/>
    <x v="4"/>
    <x v="2"/>
    <x v="42"/>
    <x v="3"/>
    <x v="33"/>
    <x v="285"/>
    <x v="2637"/>
    <x v="3572"/>
    <x v="11"/>
    <x v="1"/>
  </r>
  <r>
    <x v="2"/>
    <x v="2"/>
    <x v="412"/>
    <x v="0"/>
    <x v="25"/>
    <x v="5"/>
    <x v="4"/>
    <x v="37"/>
    <x v="87"/>
    <x v="1115"/>
    <x v="2563"/>
    <x v="38"/>
    <x v="1"/>
  </r>
  <r>
    <x v="1"/>
    <x v="0"/>
    <x v="412"/>
    <x v="4"/>
    <x v="11"/>
    <x v="7"/>
    <x v="2"/>
    <x v="22"/>
    <x v="123"/>
    <x v="990"/>
    <x v="2194"/>
    <x v="36"/>
    <x v="1"/>
  </r>
  <r>
    <x v="1"/>
    <x v="0"/>
    <x v="412"/>
    <x v="4"/>
    <x v="11"/>
    <x v="7"/>
    <x v="1"/>
    <x v="31"/>
    <x v="94"/>
    <x v="1028"/>
    <x v="2474"/>
    <x v="40"/>
    <x v="1"/>
  </r>
  <r>
    <x v="1"/>
    <x v="0"/>
    <x v="412"/>
    <x v="4"/>
    <x v="11"/>
    <x v="7"/>
    <x v="5"/>
    <x v="31"/>
    <x v="87"/>
    <x v="952"/>
    <x v="1965"/>
    <x v="33"/>
    <x v="1"/>
  </r>
  <r>
    <x v="1"/>
    <x v="0"/>
    <x v="412"/>
    <x v="4"/>
    <x v="2"/>
    <x v="42"/>
    <x v="4"/>
    <x v="31"/>
    <x v="52"/>
    <x v="497"/>
    <x v="1023"/>
    <x v="34"/>
    <x v="1"/>
  </r>
  <r>
    <x v="1"/>
    <x v="0"/>
    <x v="412"/>
    <x v="4"/>
    <x v="2"/>
    <x v="42"/>
    <x v="0"/>
    <x v="35"/>
    <x v="33"/>
    <x v="343"/>
    <x v="574"/>
    <x v="30"/>
    <x v="1"/>
  </r>
  <r>
    <x v="1"/>
    <x v="0"/>
    <x v="412"/>
    <x v="4"/>
    <x v="2"/>
    <x v="42"/>
    <x v="3"/>
    <x v="31"/>
    <x v="73"/>
    <x v="776"/>
    <x v="1102"/>
    <x v="22"/>
    <x v="1"/>
  </r>
  <r>
    <x v="1"/>
    <x v="0"/>
    <x v="412"/>
    <x v="4"/>
    <x v="11"/>
    <x v="7"/>
    <x v="2"/>
    <x v="14"/>
    <x v="140"/>
    <x v="791"/>
    <x v="1193"/>
    <x v="23"/>
    <x v="2"/>
  </r>
  <r>
    <x v="1"/>
    <x v="0"/>
    <x v="412"/>
    <x v="4"/>
    <x v="11"/>
    <x v="7"/>
    <x v="1"/>
    <x v="21"/>
    <x v="108"/>
    <x v="841"/>
    <x v="1544"/>
    <x v="29"/>
    <x v="2"/>
  </r>
  <r>
    <x v="1"/>
    <x v="0"/>
    <x v="412"/>
    <x v="4"/>
    <x v="11"/>
    <x v="7"/>
    <x v="5"/>
    <x v="21"/>
    <x v="104"/>
    <x v="810"/>
    <x v="1442"/>
    <x v="28"/>
    <x v="2"/>
  </r>
  <r>
    <x v="1"/>
    <x v="0"/>
    <x v="412"/>
    <x v="4"/>
    <x v="2"/>
    <x v="42"/>
    <x v="4"/>
    <x v="19"/>
    <x v="56"/>
    <x v="323"/>
    <x v="478"/>
    <x v="28"/>
    <x v="2"/>
  </r>
  <r>
    <x v="1"/>
    <x v="0"/>
    <x v="412"/>
    <x v="4"/>
    <x v="2"/>
    <x v="42"/>
    <x v="0"/>
    <x v="29"/>
    <x v="40"/>
    <x v="340"/>
    <x v="398"/>
    <x v="23"/>
    <x v="2"/>
  </r>
  <r>
    <x v="1"/>
    <x v="0"/>
    <x v="412"/>
    <x v="4"/>
    <x v="2"/>
    <x v="42"/>
    <x v="3"/>
    <x v="24"/>
    <x v="97"/>
    <x v="844"/>
    <x v="783"/>
    <x v="13"/>
    <x v="2"/>
  </r>
  <r>
    <x v="2"/>
    <x v="2"/>
    <x v="413"/>
    <x v="0"/>
    <x v="25"/>
    <x v="5"/>
    <x v="0"/>
    <x v="48"/>
    <x v="285"/>
    <x v="2829"/>
    <x v="5248"/>
    <x v="46"/>
    <x v="2"/>
  </r>
  <r>
    <x v="1"/>
    <x v="0"/>
    <x v="413"/>
    <x v="4"/>
    <x v="49"/>
    <x v="13"/>
    <x v="2"/>
    <x v="23"/>
    <x v="307"/>
    <x v="2594"/>
    <x v="4282"/>
    <x v="21"/>
    <x v="0"/>
  </r>
  <r>
    <x v="1"/>
    <x v="0"/>
    <x v="413"/>
    <x v="4"/>
    <x v="49"/>
    <x v="13"/>
    <x v="1"/>
    <x v="33"/>
    <x v="285"/>
    <x v="2637"/>
    <x v="4349"/>
    <x v="21"/>
    <x v="0"/>
  </r>
  <r>
    <x v="1"/>
    <x v="0"/>
    <x v="413"/>
    <x v="4"/>
    <x v="49"/>
    <x v="13"/>
    <x v="5"/>
    <x v="33"/>
    <x v="285"/>
    <x v="2637"/>
    <x v="4349"/>
    <x v="21"/>
    <x v="0"/>
  </r>
  <r>
    <x v="1"/>
    <x v="0"/>
    <x v="413"/>
    <x v="3"/>
    <x v="45"/>
    <x v="46"/>
    <x v="4"/>
    <x v="33"/>
    <x v="174"/>
    <x v="1883"/>
    <x v="2950"/>
    <x v="21"/>
    <x v="0"/>
  </r>
  <r>
    <x v="1"/>
    <x v="0"/>
    <x v="413"/>
    <x v="3"/>
    <x v="45"/>
    <x v="46"/>
    <x v="0"/>
    <x v="38"/>
    <x v="105"/>
    <x v="1355"/>
    <x v="2404"/>
    <x v="26"/>
    <x v="0"/>
  </r>
  <r>
    <x v="1"/>
    <x v="0"/>
    <x v="413"/>
    <x v="3"/>
    <x v="45"/>
    <x v="46"/>
    <x v="3"/>
    <x v="33"/>
    <x v="273"/>
    <x v="2560"/>
    <x v="3853"/>
    <x v="16"/>
    <x v="0"/>
  </r>
  <r>
    <x v="5"/>
    <x v="0"/>
    <x v="413"/>
    <x v="4"/>
    <x v="43"/>
    <x v="47"/>
    <x v="2"/>
    <x v="23"/>
    <x v="307"/>
    <x v="2594"/>
    <x v="4282"/>
    <x v="21"/>
    <x v="0"/>
  </r>
  <r>
    <x v="5"/>
    <x v="0"/>
    <x v="413"/>
    <x v="4"/>
    <x v="43"/>
    <x v="47"/>
    <x v="1"/>
    <x v="33"/>
    <x v="285"/>
    <x v="2637"/>
    <x v="4349"/>
    <x v="21"/>
    <x v="0"/>
  </r>
  <r>
    <x v="5"/>
    <x v="0"/>
    <x v="413"/>
    <x v="4"/>
    <x v="43"/>
    <x v="47"/>
    <x v="5"/>
    <x v="33"/>
    <x v="285"/>
    <x v="2637"/>
    <x v="4349"/>
    <x v="21"/>
    <x v="0"/>
  </r>
  <r>
    <x v="5"/>
    <x v="0"/>
    <x v="413"/>
    <x v="4"/>
    <x v="36"/>
    <x v="44"/>
    <x v="4"/>
    <x v="33"/>
    <x v="174"/>
    <x v="1883"/>
    <x v="2950"/>
    <x v="21"/>
    <x v="0"/>
  </r>
  <r>
    <x v="5"/>
    <x v="0"/>
    <x v="413"/>
    <x v="4"/>
    <x v="36"/>
    <x v="44"/>
    <x v="0"/>
    <x v="38"/>
    <x v="105"/>
    <x v="1355"/>
    <x v="2404"/>
    <x v="26"/>
    <x v="0"/>
  </r>
  <r>
    <x v="5"/>
    <x v="0"/>
    <x v="413"/>
    <x v="4"/>
    <x v="36"/>
    <x v="44"/>
    <x v="3"/>
    <x v="33"/>
    <x v="273"/>
    <x v="2560"/>
    <x v="3853"/>
    <x v="16"/>
    <x v="0"/>
  </r>
  <r>
    <x v="2"/>
    <x v="2"/>
    <x v="413"/>
    <x v="0"/>
    <x v="25"/>
    <x v="5"/>
    <x v="0"/>
    <x v="47"/>
    <x v="80"/>
    <x v="1274"/>
    <x v="3898"/>
    <x v="61"/>
    <x v="1"/>
  </r>
  <r>
    <x v="1"/>
    <x v="0"/>
    <x v="413"/>
    <x v="4"/>
    <x v="49"/>
    <x v="13"/>
    <x v="2"/>
    <x v="20"/>
    <x v="94"/>
    <x v="691"/>
    <x v="1367"/>
    <x v="32"/>
    <x v="1"/>
  </r>
  <r>
    <x v="1"/>
    <x v="0"/>
    <x v="413"/>
    <x v="4"/>
    <x v="49"/>
    <x v="13"/>
    <x v="1"/>
    <x v="29"/>
    <x v="87"/>
    <x v="893"/>
    <x v="1748"/>
    <x v="31"/>
    <x v="1"/>
  </r>
  <r>
    <x v="1"/>
    <x v="0"/>
    <x v="413"/>
    <x v="4"/>
    <x v="49"/>
    <x v="13"/>
    <x v="5"/>
    <x v="32"/>
    <x v="73"/>
    <x v="798"/>
    <x v="1548"/>
    <x v="31"/>
    <x v="1"/>
  </r>
  <r>
    <x v="1"/>
    <x v="0"/>
    <x v="413"/>
    <x v="3"/>
    <x v="45"/>
    <x v="46"/>
    <x v="4"/>
    <x v="31"/>
    <x v="47"/>
    <x v="449"/>
    <x v="964"/>
    <x v="36"/>
    <x v="1"/>
  </r>
  <r>
    <x v="1"/>
    <x v="0"/>
    <x v="413"/>
    <x v="3"/>
    <x v="45"/>
    <x v="46"/>
    <x v="0"/>
    <x v="35"/>
    <x v="27"/>
    <x v="274"/>
    <x v="664"/>
    <x v="41"/>
    <x v="1"/>
  </r>
  <r>
    <x v="1"/>
    <x v="0"/>
    <x v="413"/>
    <x v="3"/>
    <x v="45"/>
    <x v="46"/>
    <x v="3"/>
    <x v="31"/>
    <x v="67"/>
    <x v="700"/>
    <x v="1267"/>
    <x v="29"/>
    <x v="1"/>
  </r>
  <r>
    <x v="5"/>
    <x v="0"/>
    <x v="413"/>
    <x v="4"/>
    <x v="43"/>
    <x v="47"/>
    <x v="2"/>
    <x v="22"/>
    <x v="98"/>
    <x v="789"/>
    <x v="1524"/>
    <x v="31"/>
    <x v="1"/>
  </r>
  <r>
    <x v="5"/>
    <x v="0"/>
    <x v="413"/>
    <x v="4"/>
    <x v="43"/>
    <x v="47"/>
    <x v="1"/>
    <x v="32"/>
    <x v="75"/>
    <x v="831"/>
    <x v="1752"/>
    <x v="34"/>
    <x v="1"/>
  </r>
  <r>
    <x v="5"/>
    <x v="0"/>
    <x v="413"/>
    <x v="4"/>
    <x v="43"/>
    <x v="47"/>
    <x v="5"/>
    <x v="29"/>
    <x v="73"/>
    <x v="726"/>
    <x v="1393"/>
    <x v="31"/>
    <x v="1"/>
  </r>
  <r>
    <x v="5"/>
    <x v="0"/>
    <x v="413"/>
    <x v="4"/>
    <x v="36"/>
    <x v="44"/>
    <x v="4"/>
    <x v="32"/>
    <x v="47"/>
    <x v="465"/>
    <x v="941"/>
    <x v="34"/>
    <x v="1"/>
  </r>
  <r>
    <x v="5"/>
    <x v="0"/>
    <x v="413"/>
    <x v="4"/>
    <x v="36"/>
    <x v="44"/>
    <x v="0"/>
    <x v="35"/>
    <x v="27"/>
    <x v="274"/>
    <x v="594"/>
    <x v="38"/>
    <x v="1"/>
  </r>
  <r>
    <x v="5"/>
    <x v="0"/>
    <x v="413"/>
    <x v="4"/>
    <x v="36"/>
    <x v="44"/>
    <x v="3"/>
    <x v="30"/>
    <x v="70"/>
    <x v="720"/>
    <x v="1192"/>
    <x v="26"/>
    <x v="1"/>
  </r>
  <r>
    <x v="1"/>
    <x v="0"/>
    <x v="413"/>
    <x v="3"/>
    <x v="45"/>
    <x v="46"/>
    <x v="4"/>
    <x v="21"/>
    <x v="53"/>
    <x v="328"/>
    <x v="467"/>
    <x v="27"/>
    <x v="2"/>
  </r>
  <r>
    <x v="1"/>
    <x v="0"/>
    <x v="413"/>
    <x v="3"/>
    <x v="45"/>
    <x v="46"/>
    <x v="0"/>
    <x v="22"/>
    <x v="28"/>
    <x v="149"/>
    <x v="204"/>
    <x v="31"/>
    <x v="2"/>
  </r>
  <r>
    <x v="1"/>
    <x v="0"/>
    <x v="413"/>
    <x v="3"/>
    <x v="45"/>
    <x v="46"/>
    <x v="3"/>
    <x v="23"/>
    <x v="89"/>
    <x v="736"/>
    <x v="1031"/>
    <x v="22"/>
    <x v="2"/>
  </r>
  <r>
    <x v="5"/>
    <x v="0"/>
    <x v="413"/>
    <x v="4"/>
    <x v="43"/>
    <x v="47"/>
    <x v="2"/>
    <x v="15"/>
    <x v="132"/>
    <x v="783"/>
    <x v="1340"/>
    <x v="27"/>
    <x v="2"/>
  </r>
  <r>
    <x v="5"/>
    <x v="0"/>
    <x v="413"/>
    <x v="4"/>
    <x v="43"/>
    <x v="47"/>
    <x v="1"/>
    <x v="22"/>
    <x v="103"/>
    <x v="834"/>
    <x v="1492"/>
    <x v="28"/>
    <x v="2"/>
  </r>
  <r>
    <x v="5"/>
    <x v="0"/>
    <x v="413"/>
    <x v="4"/>
    <x v="43"/>
    <x v="47"/>
    <x v="5"/>
    <x v="21"/>
    <x v="103"/>
    <x v="801"/>
    <x v="1213"/>
    <x v="23"/>
    <x v="2"/>
  </r>
  <r>
    <x v="5"/>
    <x v="0"/>
    <x v="413"/>
    <x v="4"/>
    <x v="36"/>
    <x v="44"/>
    <x v="4"/>
    <x v="22"/>
    <x v="53"/>
    <x v="346"/>
    <x v="500"/>
    <x v="27"/>
    <x v="2"/>
  </r>
  <r>
    <x v="5"/>
    <x v="0"/>
    <x v="413"/>
    <x v="4"/>
    <x v="36"/>
    <x v="44"/>
    <x v="0"/>
    <x v="25"/>
    <x v="32"/>
    <x v="205"/>
    <x v="309"/>
    <x v="30"/>
    <x v="2"/>
  </r>
  <r>
    <x v="5"/>
    <x v="0"/>
    <x v="413"/>
    <x v="4"/>
    <x v="36"/>
    <x v="44"/>
    <x v="3"/>
    <x v="21"/>
    <x v="80"/>
    <x v="604"/>
    <x v="767"/>
    <x v="21"/>
    <x v="2"/>
  </r>
  <r>
    <x v="2"/>
    <x v="2"/>
    <x v="414"/>
    <x v="0"/>
    <x v="25"/>
    <x v="5"/>
    <x v="3"/>
    <x v="53"/>
    <x v="300"/>
    <x v="2880"/>
    <x v="4688"/>
    <x v="11"/>
    <x v="2"/>
  </r>
  <r>
    <x v="2"/>
    <x v="2"/>
    <x v="414"/>
    <x v="0"/>
    <x v="25"/>
    <x v="5"/>
    <x v="3"/>
    <x v="51"/>
    <x v="90"/>
    <x v="1506"/>
    <x v="2595"/>
    <x v="25"/>
    <x v="1"/>
  </r>
  <r>
    <x v="2"/>
    <x v="2"/>
    <x v="415"/>
    <x v="0"/>
    <x v="25"/>
    <x v="5"/>
    <x v="2"/>
    <x v="33"/>
    <x v="317"/>
    <x v="2869"/>
    <x v="5191"/>
    <x v="31"/>
    <x v="2"/>
  </r>
  <r>
    <x v="2"/>
    <x v="0"/>
    <x v="415"/>
    <x v="4"/>
    <x v="2"/>
    <x v="42"/>
    <x v="2"/>
    <x v="28"/>
    <x v="313"/>
    <x v="2811"/>
    <x v="4795"/>
    <x v="21"/>
    <x v="1"/>
  </r>
  <r>
    <x v="2"/>
    <x v="0"/>
    <x v="415"/>
    <x v="4"/>
    <x v="2"/>
    <x v="42"/>
    <x v="1"/>
    <x v="38"/>
    <x v="304"/>
    <x v="2827"/>
    <x v="4978"/>
    <x v="26"/>
    <x v="1"/>
  </r>
  <r>
    <x v="2"/>
    <x v="0"/>
    <x v="415"/>
    <x v="4"/>
    <x v="2"/>
    <x v="42"/>
    <x v="5"/>
    <x v="38"/>
    <x v="304"/>
    <x v="2827"/>
    <x v="4845"/>
    <x v="21"/>
    <x v="1"/>
  </r>
  <r>
    <x v="2"/>
    <x v="0"/>
    <x v="415"/>
    <x v="4"/>
    <x v="30"/>
    <x v="1"/>
    <x v="4"/>
    <x v="38"/>
    <x v="231"/>
    <x v="2506"/>
    <x v="4102"/>
    <x v="21"/>
    <x v="1"/>
  </r>
  <r>
    <x v="2"/>
    <x v="0"/>
    <x v="415"/>
    <x v="4"/>
    <x v="30"/>
    <x v="1"/>
    <x v="0"/>
    <x v="43"/>
    <x v="174"/>
    <x v="2206"/>
    <x v="3144"/>
    <x v="16"/>
    <x v="1"/>
  </r>
  <r>
    <x v="2"/>
    <x v="0"/>
    <x v="415"/>
    <x v="4"/>
    <x v="30"/>
    <x v="1"/>
    <x v="3"/>
    <x v="38"/>
    <x v="300"/>
    <x v="2805"/>
    <x v="4188"/>
    <x v="11"/>
    <x v="1"/>
  </r>
  <r>
    <x v="2"/>
    <x v="2"/>
    <x v="415"/>
    <x v="0"/>
    <x v="25"/>
    <x v="5"/>
    <x v="2"/>
    <x v="31"/>
    <x v="145"/>
    <x v="1528"/>
    <x v="3754"/>
    <x v="45"/>
    <x v="1"/>
  </r>
  <r>
    <x v="2"/>
    <x v="0"/>
    <x v="415"/>
    <x v="4"/>
    <x v="2"/>
    <x v="42"/>
    <x v="2"/>
    <x v="26"/>
    <x v="127"/>
    <x v="1169"/>
    <x v="2530"/>
    <x v="35"/>
    <x v="1"/>
  </r>
  <r>
    <x v="2"/>
    <x v="0"/>
    <x v="415"/>
    <x v="4"/>
    <x v="2"/>
    <x v="42"/>
    <x v="1"/>
    <x v="37"/>
    <x v="88"/>
    <x v="1126"/>
    <x v="2713"/>
    <x v="41"/>
    <x v="1"/>
  </r>
  <r>
    <x v="2"/>
    <x v="0"/>
    <x v="415"/>
    <x v="4"/>
    <x v="2"/>
    <x v="42"/>
    <x v="5"/>
    <x v="34"/>
    <x v="92"/>
    <x v="1098"/>
    <x v="2211"/>
    <x v="32"/>
    <x v="1"/>
  </r>
  <r>
    <x v="2"/>
    <x v="0"/>
    <x v="415"/>
    <x v="4"/>
    <x v="30"/>
    <x v="1"/>
    <x v="4"/>
    <x v="36"/>
    <x v="61"/>
    <x v="729"/>
    <x v="1573"/>
    <x v="35"/>
    <x v="1"/>
  </r>
  <r>
    <x v="2"/>
    <x v="0"/>
    <x v="415"/>
    <x v="4"/>
    <x v="30"/>
    <x v="1"/>
    <x v="0"/>
    <x v="38"/>
    <x v="43"/>
    <x v="509"/>
    <x v="920"/>
    <x v="30"/>
    <x v="1"/>
  </r>
  <r>
    <x v="2"/>
    <x v="0"/>
    <x v="415"/>
    <x v="4"/>
    <x v="30"/>
    <x v="1"/>
    <x v="3"/>
    <x v="34"/>
    <x v="86"/>
    <x v="1020"/>
    <x v="1648"/>
    <x v="24"/>
    <x v="1"/>
  </r>
  <r>
    <x v="2"/>
    <x v="0"/>
    <x v="415"/>
    <x v="4"/>
    <x v="2"/>
    <x v="42"/>
    <x v="2"/>
    <x v="20"/>
    <x v="150"/>
    <x v="1127"/>
    <x v="1955"/>
    <x v="26"/>
    <x v="2"/>
  </r>
  <r>
    <x v="2"/>
    <x v="0"/>
    <x v="415"/>
    <x v="4"/>
    <x v="2"/>
    <x v="42"/>
    <x v="1"/>
    <x v="29"/>
    <x v="116"/>
    <x v="1182"/>
    <x v="2454"/>
    <x v="33"/>
    <x v="2"/>
  </r>
  <r>
    <x v="2"/>
    <x v="0"/>
    <x v="415"/>
    <x v="4"/>
    <x v="2"/>
    <x v="42"/>
    <x v="5"/>
    <x v="28"/>
    <x v="112"/>
    <x v="1115"/>
    <x v="1931"/>
    <x v="26"/>
    <x v="2"/>
  </r>
  <r>
    <x v="2"/>
    <x v="0"/>
    <x v="415"/>
    <x v="4"/>
    <x v="30"/>
    <x v="1"/>
    <x v="4"/>
    <x v="22"/>
    <x v="75"/>
    <x v="568"/>
    <x v="792"/>
    <x v="23"/>
    <x v="2"/>
  </r>
  <r>
    <x v="2"/>
    <x v="0"/>
    <x v="415"/>
    <x v="4"/>
    <x v="30"/>
    <x v="1"/>
    <x v="0"/>
    <x v="27"/>
    <x v="51"/>
    <x v="424"/>
    <x v="389"/>
    <x v="18"/>
    <x v="2"/>
  </r>
  <r>
    <x v="2"/>
    <x v="0"/>
    <x v="415"/>
    <x v="4"/>
    <x v="30"/>
    <x v="1"/>
    <x v="3"/>
    <x v="28"/>
    <x v="120"/>
    <x v="1184"/>
    <x v="1328"/>
    <x v="14"/>
    <x v="2"/>
  </r>
  <r>
    <x v="2"/>
    <x v="2"/>
    <x v="416"/>
    <x v="0"/>
    <x v="25"/>
    <x v="5"/>
    <x v="1"/>
    <x v="38"/>
    <x v="317"/>
    <x v="2889"/>
    <x v="4993"/>
    <x v="16"/>
    <x v="2"/>
  </r>
  <r>
    <x v="2"/>
    <x v="2"/>
    <x v="416"/>
    <x v="0"/>
    <x v="25"/>
    <x v="5"/>
    <x v="1"/>
    <x v="35"/>
    <x v="150"/>
    <x v="1728"/>
    <x v="3126"/>
    <x v="27"/>
    <x v="1"/>
  </r>
  <r>
    <x v="2"/>
    <x v="2"/>
    <x v="417"/>
    <x v="0"/>
    <x v="25"/>
    <x v="5"/>
    <x v="5"/>
    <x v="33"/>
    <x v="304"/>
    <x v="2774"/>
    <x v="4978"/>
    <x v="31"/>
    <x v="2"/>
  </r>
  <r>
    <x v="2"/>
    <x v="2"/>
    <x v="417"/>
    <x v="0"/>
    <x v="25"/>
    <x v="5"/>
    <x v="5"/>
    <x v="30"/>
    <x v="103"/>
    <x v="1098"/>
    <x v="2745"/>
    <x v="43"/>
    <x v="1"/>
  </r>
  <r>
    <x v="2"/>
    <x v="2"/>
    <x v="418"/>
    <x v="0"/>
    <x v="25"/>
    <x v="5"/>
    <x v="4"/>
    <x v="33"/>
    <x v="304"/>
    <x v="2774"/>
    <x v="4864"/>
    <x v="26"/>
    <x v="2"/>
  </r>
  <r>
    <x v="2"/>
    <x v="2"/>
    <x v="418"/>
    <x v="0"/>
    <x v="25"/>
    <x v="5"/>
    <x v="4"/>
    <x v="32"/>
    <x v="100"/>
    <x v="1120"/>
    <x v="2701"/>
    <x v="41"/>
    <x v="1"/>
  </r>
  <r>
    <x v="2"/>
    <x v="2"/>
    <x v="419"/>
    <x v="0"/>
    <x v="25"/>
    <x v="5"/>
    <x v="0"/>
    <x v="48"/>
    <x v="294"/>
    <x v="2850"/>
    <x v="5278"/>
    <x v="46"/>
    <x v="2"/>
  </r>
  <r>
    <x v="3"/>
    <x v="1"/>
    <x v="419"/>
    <x v="3"/>
    <x v="32"/>
    <x v="12"/>
    <x v="2"/>
    <x v="23"/>
    <x v="342"/>
    <x v="2900"/>
    <x v="5227"/>
    <x v="26"/>
    <x v="1"/>
  </r>
  <r>
    <x v="3"/>
    <x v="1"/>
    <x v="419"/>
    <x v="3"/>
    <x v="32"/>
    <x v="12"/>
    <x v="1"/>
    <x v="23"/>
    <x v="319"/>
    <x v="2805"/>
    <x v="4768"/>
    <x v="21"/>
    <x v="1"/>
  </r>
  <r>
    <x v="3"/>
    <x v="1"/>
    <x v="419"/>
    <x v="3"/>
    <x v="32"/>
    <x v="12"/>
    <x v="5"/>
    <x v="13"/>
    <x v="321"/>
    <x v="2513"/>
    <x v="4380"/>
    <x v="26"/>
    <x v="1"/>
  </r>
  <r>
    <x v="3"/>
    <x v="1"/>
    <x v="419"/>
    <x v="3"/>
    <x v="32"/>
    <x v="12"/>
    <x v="4"/>
    <x v="18"/>
    <x v="309"/>
    <x v="2450"/>
    <x v="4293"/>
    <x v="26"/>
    <x v="1"/>
  </r>
  <r>
    <x v="3"/>
    <x v="1"/>
    <x v="419"/>
    <x v="3"/>
    <x v="32"/>
    <x v="12"/>
    <x v="0"/>
    <x v="33"/>
    <x v="313"/>
    <x v="2852"/>
    <x v="4948"/>
    <x v="21"/>
    <x v="1"/>
  </r>
  <r>
    <x v="3"/>
    <x v="1"/>
    <x v="419"/>
    <x v="3"/>
    <x v="32"/>
    <x v="12"/>
    <x v="3"/>
    <x v="23"/>
    <x v="321"/>
    <x v="2817"/>
    <x v="5135"/>
    <x v="36"/>
    <x v="1"/>
  </r>
  <r>
    <x v="5"/>
    <x v="1"/>
    <x v="419"/>
    <x v="0"/>
    <x v="48"/>
    <x v="33"/>
    <x v="2"/>
    <x v="13"/>
    <x v="308"/>
    <x v="2116"/>
    <x v="2974"/>
    <x v="16"/>
    <x v="0"/>
  </r>
  <r>
    <x v="5"/>
    <x v="1"/>
    <x v="419"/>
    <x v="0"/>
    <x v="48"/>
    <x v="33"/>
    <x v="1"/>
    <x v="13"/>
    <x v="152"/>
    <x v="821"/>
    <x v="1141"/>
    <x v="21"/>
    <x v="0"/>
  </r>
  <r>
    <x v="5"/>
    <x v="1"/>
    <x v="419"/>
    <x v="0"/>
    <x v="48"/>
    <x v="33"/>
    <x v="5"/>
    <x v="3"/>
    <x v="194"/>
    <x v="461"/>
    <x v="390"/>
    <x v="16"/>
    <x v="0"/>
  </r>
  <r>
    <x v="5"/>
    <x v="1"/>
    <x v="419"/>
    <x v="0"/>
    <x v="48"/>
    <x v="33"/>
    <x v="4"/>
    <x v="8"/>
    <x v="62"/>
    <x v="146"/>
    <x v="86"/>
    <x v="16"/>
    <x v="0"/>
  </r>
  <r>
    <x v="5"/>
    <x v="1"/>
    <x v="419"/>
    <x v="0"/>
    <x v="48"/>
    <x v="33"/>
    <x v="0"/>
    <x v="23"/>
    <x v="105"/>
    <x v="891"/>
    <x v="1964"/>
    <x v="36"/>
    <x v="0"/>
  </r>
  <r>
    <x v="5"/>
    <x v="1"/>
    <x v="419"/>
    <x v="0"/>
    <x v="48"/>
    <x v="33"/>
    <x v="3"/>
    <x v="13"/>
    <x v="194"/>
    <x v="1086"/>
    <x v="1874"/>
    <x v="26"/>
    <x v="0"/>
  </r>
  <r>
    <x v="2"/>
    <x v="2"/>
    <x v="419"/>
    <x v="0"/>
    <x v="25"/>
    <x v="5"/>
    <x v="0"/>
    <x v="44"/>
    <x v="94"/>
    <x v="1387"/>
    <x v="4056"/>
    <x v="60"/>
    <x v="1"/>
  </r>
  <r>
    <x v="3"/>
    <x v="1"/>
    <x v="419"/>
    <x v="3"/>
    <x v="32"/>
    <x v="12"/>
    <x v="2"/>
    <x v="21"/>
    <x v="232"/>
    <x v="1825"/>
    <x v="4013"/>
    <x v="40"/>
    <x v="1"/>
  </r>
  <r>
    <x v="3"/>
    <x v="1"/>
    <x v="419"/>
    <x v="3"/>
    <x v="32"/>
    <x v="12"/>
    <x v="1"/>
    <x v="22"/>
    <x v="129"/>
    <x v="1044"/>
    <x v="2057"/>
    <x v="31"/>
    <x v="1"/>
  </r>
  <r>
    <x v="3"/>
    <x v="1"/>
    <x v="419"/>
    <x v="3"/>
    <x v="32"/>
    <x v="12"/>
    <x v="5"/>
    <x v="12"/>
    <x v="158"/>
    <x v="799"/>
    <x v="1860"/>
    <x v="38"/>
    <x v="1"/>
  </r>
  <r>
    <x v="3"/>
    <x v="1"/>
    <x v="419"/>
    <x v="3"/>
    <x v="32"/>
    <x v="12"/>
    <x v="4"/>
    <x v="18"/>
    <x v="104"/>
    <x v="706"/>
    <x v="1711"/>
    <x v="40"/>
    <x v="1"/>
  </r>
  <r>
    <x v="3"/>
    <x v="1"/>
    <x v="419"/>
    <x v="3"/>
    <x v="32"/>
    <x v="12"/>
    <x v="0"/>
    <x v="30"/>
    <x v="137"/>
    <x v="1403"/>
    <x v="2785"/>
    <x v="31"/>
    <x v="1"/>
  </r>
  <r>
    <x v="3"/>
    <x v="1"/>
    <x v="419"/>
    <x v="3"/>
    <x v="32"/>
    <x v="12"/>
    <x v="3"/>
    <x v="20"/>
    <x v="147"/>
    <x v="1101"/>
    <x v="2981"/>
    <x v="48"/>
    <x v="1"/>
  </r>
  <r>
    <x v="5"/>
    <x v="1"/>
    <x v="419"/>
    <x v="0"/>
    <x v="48"/>
    <x v="33"/>
    <x v="2"/>
    <x v="12"/>
    <x v="121"/>
    <x v="582"/>
    <x v="960"/>
    <x v="27"/>
    <x v="1"/>
  </r>
  <r>
    <x v="5"/>
    <x v="1"/>
    <x v="419"/>
    <x v="0"/>
    <x v="48"/>
    <x v="33"/>
    <x v="1"/>
    <x v="12"/>
    <x v="33"/>
    <x v="83"/>
    <x v="135"/>
    <x v="36"/>
    <x v="1"/>
  </r>
  <r>
    <x v="5"/>
    <x v="1"/>
    <x v="419"/>
    <x v="0"/>
    <x v="48"/>
    <x v="33"/>
    <x v="5"/>
    <x v="2"/>
    <x v="48"/>
    <x v="34"/>
    <x v="35"/>
    <x v="30"/>
    <x v="1"/>
  </r>
  <r>
    <x v="5"/>
    <x v="1"/>
    <x v="419"/>
    <x v="0"/>
    <x v="48"/>
    <x v="33"/>
    <x v="4"/>
    <x v="7"/>
    <x v="10"/>
    <x v="9"/>
    <x v="6"/>
    <x v="27"/>
    <x v="1"/>
  </r>
  <r>
    <x v="5"/>
    <x v="1"/>
    <x v="419"/>
    <x v="0"/>
    <x v="48"/>
    <x v="33"/>
    <x v="0"/>
    <x v="22"/>
    <x v="24"/>
    <x v="112"/>
    <x v="305"/>
    <x v="47"/>
    <x v="1"/>
  </r>
  <r>
    <x v="5"/>
    <x v="1"/>
    <x v="419"/>
    <x v="0"/>
    <x v="48"/>
    <x v="33"/>
    <x v="3"/>
    <x v="11"/>
    <x v="52"/>
    <x v="150"/>
    <x v="317"/>
    <x v="40"/>
    <x v="1"/>
  </r>
  <r>
    <x v="2"/>
    <x v="2"/>
    <x v="420"/>
    <x v="0"/>
    <x v="25"/>
    <x v="5"/>
    <x v="3"/>
    <x v="53"/>
    <x v="309"/>
    <x v="2906"/>
    <x v="4922"/>
    <x v="11"/>
    <x v="2"/>
  </r>
  <r>
    <x v="3"/>
    <x v="1"/>
    <x v="420"/>
    <x v="1"/>
    <x v="6"/>
    <x v="21"/>
    <x v="2"/>
    <x v="33"/>
    <x v="312"/>
    <x v="2851"/>
    <x v="5063"/>
    <x v="26"/>
    <x v="0"/>
  </r>
  <r>
    <x v="3"/>
    <x v="1"/>
    <x v="420"/>
    <x v="1"/>
    <x v="6"/>
    <x v="21"/>
    <x v="1"/>
    <x v="33"/>
    <x v="194"/>
    <x v="2064"/>
    <x v="3656"/>
    <x v="26"/>
    <x v="0"/>
  </r>
  <r>
    <x v="3"/>
    <x v="1"/>
    <x v="420"/>
    <x v="1"/>
    <x v="6"/>
    <x v="21"/>
    <x v="5"/>
    <x v="23"/>
    <x v="212"/>
    <x v="1779"/>
    <x v="2404"/>
    <x v="16"/>
    <x v="0"/>
  </r>
  <r>
    <x v="3"/>
    <x v="1"/>
    <x v="420"/>
    <x v="1"/>
    <x v="6"/>
    <x v="21"/>
    <x v="4"/>
    <x v="28"/>
    <x v="82"/>
    <x v="821"/>
    <x v="892"/>
    <x v="16"/>
    <x v="0"/>
  </r>
  <r>
    <x v="3"/>
    <x v="1"/>
    <x v="420"/>
    <x v="1"/>
    <x v="6"/>
    <x v="21"/>
    <x v="0"/>
    <x v="43"/>
    <x v="129"/>
    <x v="1779"/>
    <x v="2404"/>
    <x v="16"/>
    <x v="0"/>
  </r>
  <r>
    <x v="3"/>
    <x v="1"/>
    <x v="420"/>
    <x v="1"/>
    <x v="6"/>
    <x v="21"/>
    <x v="3"/>
    <x v="33"/>
    <x v="212"/>
    <x v="2206"/>
    <x v="3572"/>
    <x v="21"/>
    <x v="0"/>
  </r>
  <r>
    <x v="2"/>
    <x v="2"/>
    <x v="420"/>
    <x v="0"/>
    <x v="25"/>
    <x v="5"/>
    <x v="3"/>
    <x v="49"/>
    <x v="113"/>
    <x v="1768"/>
    <x v="2982"/>
    <x v="24"/>
    <x v="1"/>
  </r>
  <r>
    <x v="3"/>
    <x v="1"/>
    <x v="420"/>
    <x v="1"/>
    <x v="6"/>
    <x v="21"/>
    <x v="2"/>
    <x v="32"/>
    <x v="110"/>
    <x v="1224"/>
    <x v="2687"/>
    <x v="36"/>
    <x v="1"/>
  </r>
  <r>
    <x v="3"/>
    <x v="1"/>
    <x v="420"/>
    <x v="1"/>
    <x v="6"/>
    <x v="21"/>
    <x v="1"/>
    <x v="31"/>
    <x v="45"/>
    <x v="430"/>
    <x v="1023"/>
    <x v="40"/>
    <x v="1"/>
  </r>
  <r>
    <x v="3"/>
    <x v="1"/>
    <x v="420"/>
    <x v="1"/>
    <x v="6"/>
    <x v="21"/>
    <x v="5"/>
    <x v="22"/>
    <x v="56"/>
    <x v="381"/>
    <x v="681"/>
    <x v="31"/>
    <x v="1"/>
  </r>
  <r>
    <x v="3"/>
    <x v="1"/>
    <x v="420"/>
    <x v="1"/>
    <x v="6"/>
    <x v="21"/>
    <x v="4"/>
    <x v="25"/>
    <x v="20"/>
    <x v="107"/>
    <x v="122"/>
    <x v="28"/>
    <x v="1"/>
  </r>
  <r>
    <x v="3"/>
    <x v="1"/>
    <x v="420"/>
    <x v="1"/>
    <x v="6"/>
    <x v="21"/>
    <x v="0"/>
    <x v="41"/>
    <x v="28"/>
    <x v="351"/>
    <x v="489"/>
    <x v="26"/>
    <x v="1"/>
  </r>
  <r>
    <x v="3"/>
    <x v="1"/>
    <x v="420"/>
    <x v="1"/>
    <x v="6"/>
    <x v="21"/>
    <x v="3"/>
    <x v="31"/>
    <x v="60"/>
    <x v="611"/>
    <x v="1313"/>
    <x v="35"/>
    <x v="1"/>
  </r>
  <r>
    <x v="3"/>
    <x v="1"/>
    <x v="420"/>
    <x v="1"/>
    <x v="6"/>
    <x v="21"/>
    <x v="2"/>
    <x v="19"/>
    <x v="159"/>
    <x v="1142"/>
    <x v="2137"/>
    <x v="29"/>
    <x v="2"/>
  </r>
  <r>
    <x v="3"/>
    <x v="1"/>
    <x v="420"/>
    <x v="1"/>
    <x v="6"/>
    <x v="21"/>
    <x v="1"/>
    <x v="25"/>
    <x v="56"/>
    <x v="441"/>
    <x v="796"/>
    <x v="31"/>
    <x v="2"/>
  </r>
  <r>
    <x v="3"/>
    <x v="1"/>
    <x v="420"/>
    <x v="1"/>
    <x v="6"/>
    <x v="21"/>
    <x v="5"/>
    <x v="16"/>
    <x v="62"/>
    <x v="310"/>
    <x v="254"/>
    <x v="18"/>
    <x v="2"/>
  </r>
  <r>
    <x v="3"/>
    <x v="1"/>
    <x v="420"/>
    <x v="1"/>
    <x v="6"/>
    <x v="21"/>
    <x v="4"/>
    <x v="20"/>
    <x v="24"/>
    <x v="97"/>
    <x v="62"/>
    <x v="18"/>
    <x v="2"/>
  </r>
  <r>
    <x v="3"/>
    <x v="1"/>
    <x v="420"/>
    <x v="1"/>
    <x v="6"/>
    <x v="21"/>
    <x v="0"/>
    <x v="32"/>
    <x v="42"/>
    <x v="410"/>
    <x v="423"/>
    <x v="20"/>
    <x v="2"/>
  </r>
  <r>
    <x v="3"/>
    <x v="1"/>
    <x v="420"/>
    <x v="1"/>
    <x v="6"/>
    <x v="21"/>
    <x v="3"/>
    <x v="22"/>
    <x v="70"/>
    <x v="521"/>
    <x v="769"/>
    <x v="25"/>
    <x v="2"/>
  </r>
  <r>
    <x v="2"/>
    <x v="2"/>
    <x v="421"/>
    <x v="0"/>
    <x v="25"/>
    <x v="5"/>
    <x v="2"/>
    <x v="38"/>
    <x v="325"/>
    <x v="2917"/>
    <x v="5312"/>
    <x v="31"/>
    <x v="2"/>
  </r>
  <r>
    <x v="2"/>
    <x v="2"/>
    <x v="421"/>
    <x v="0"/>
    <x v="25"/>
    <x v="5"/>
    <x v="2"/>
    <x v="34"/>
    <x v="172"/>
    <x v="1888"/>
    <x v="4189"/>
    <x v="42"/>
    <x v="1"/>
  </r>
  <r>
    <x v="2"/>
    <x v="2"/>
    <x v="422"/>
    <x v="0"/>
    <x v="25"/>
    <x v="5"/>
    <x v="1"/>
    <x v="43"/>
    <x v="325"/>
    <x v="2935"/>
    <x v="5181"/>
    <x v="16"/>
    <x v="2"/>
  </r>
  <r>
    <x v="1"/>
    <x v="1"/>
    <x v="422"/>
    <x v="3"/>
    <x v="39"/>
    <x v="10"/>
    <x v="2"/>
    <x v="28"/>
    <x v="348"/>
    <x v="2944"/>
    <x v="5369"/>
    <x v="31"/>
    <x v="1"/>
  </r>
  <r>
    <x v="1"/>
    <x v="1"/>
    <x v="422"/>
    <x v="3"/>
    <x v="39"/>
    <x v="10"/>
    <x v="1"/>
    <x v="28"/>
    <x v="327"/>
    <x v="2882"/>
    <x v="5080"/>
    <x v="21"/>
    <x v="1"/>
  </r>
  <r>
    <x v="1"/>
    <x v="1"/>
    <x v="422"/>
    <x v="3"/>
    <x v="39"/>
    <x v="10"/>
    <x v="5"/>
    <x v="18"/>
    <x v="329"/>
    <x v="2806"/>
    <x v="4203"/>
    <x v="11"/>
    <x v="1"/>
  </r>
  <r>
    <x v="1"/>
    <x v="1"/>
    <x v="422"/>
    <x v="3"/>
    <x v="39"/>
    <x v="10"/>
    <x v="4"/>
    <x v="23"/>
    <x v="317"/>
    <x v="2783"/>
    <x v="4450"/>
    <x v="16"/>
    <x v="1"/>
  </r>
  <r>
    <x v="1"/>
    <x v="1"/>
    <x v="422"/>
    <x v="3"/>
    <x v="39"/>
    <x v="10"/>
    <x v="0"/>
    <x v="38"/>
    <x v="321"/>
    <x v="2904"/>
    <x v="5168"/>
    <x v="21"/>
    <x v="1"/>
  </r>
  <r>
    <x v="1"/>
    <x v="1"/>
    <x v="422"/>
    <x v="3"/>
    <x v="39"/>
    <x v="10"/>
    <x v="3"/>
    <x v="28"/>
    <x v="329"/>
    <x v="2887"/>
    <x v="5288"/>
    <x v="36"/>
    <x v="1"/>
  </r>
  <r>
    <x v="1"/>
    <x v="1"/>
    <x v="422"/>
    <x v="0"/>
    <x v="14"/>
    <x v="18"/>
    <x v="2"/>
    <x v="13"/>
    <x v="308"/>
    <x v="2116"/>
    <x v="2974"/>
    <x v="16"/>
    <x v="0"/>
  </r>
  <r>
    <x v="1"/>
    <x v="1"/>
    <x v="422"/>
    <x v="0"/>
    <x v="14"/>
    <x v="18"/>
    <x v="1"/>
    <x v="13"/>
    <x v="152"/>
    <x v="821"/>
    <x v="1141"/>
    <x v="21"/>
    <x v="0"/>
  </r>
  <r>
    <x v="1"/>
    <x v="1"/>
    <x v="422"/>
    <x v="0"/>
    <x v="14"/>
    <x v="18"/>
    <x v="5"/>
    <x v="3"/>
    <x v="194"/>
    <x v="461"/>
    <x v="390"/>
    <x v="16"/>
    <x v="0"/>
  </r>
  <r>
    <x v="1"/>
    <x v="1"/>
    <x v="422"/>
    <x v="0"/>
    <x v="14"/>
    <x v="18"/>
    <x v="4"/>
    <x v="8"/>
    <x v="82"/>
    <x v="250"/>
    <x v="159"/>
    <x v="16"/>
    <x v="0"/>
  </r>
  <r>
    <x v="1"/>
    <x v="1"/>
    <x v="422"/>
    <x v="0"/>
    <x v="14"/>
    <x v="18"/>
    <x v="0"/>
    <x v="23"/>
    <x v="129"/>
    <x v="1086"/>
    <x v="2404"/>
    <x v="36"/>
    <x v="0"/>
  </r>
  <r>
    <x v="1"/>
    <x v="1"/>
    <x v="422"/>
    <x v="0"/>
    <x v="14"/>
    <x v="18"/>
    <x v="3"/>
    <x v="13"/>
    <x v="212"/>
    <x v="1208"/>
    <x v="2100"/>
    <x v="26"/>
    <x v="0"/>
  </r>
  <r>
    <x v="2"/>
    <x v="2"/>
    <x v="422"/>
    <x v="0"/>
    <x v="25"/>
    <x v="5"/>
    <x v="1"/>
    <x v="38"/>
    <x v="159"/>
    <x v="1920"/>
    <x v="3589"/>
    <x v="29"/>
    <x v="1"/>
  </r>
  <r>
    <x v="1"/>
    <x v="1"/>
    <x v="422"/>
    <x v="3"/>
    <x v="39"/>
    <x v="10"/>
    <x v="2"/>
    <x v="26"/>
    <x v="224"/>
    <x v="2020"/>
    <x v="4406"/>
    <x v="44"/>
    <x v="1"/>
  </r>
  <r>
    <x v="1"/>
    <x v="1"/>
    <x v="422"/>
    <x v="3"/>
    <x v="39"/>
    <x v="10"/>
    <x v="1"/>
    <x v="25"/>
    <x v="183"/>
    <x v="1614"/>
    <x v="3406"/>
    <x v="35"/>
    <x v="1"/>
  </r>
  <r>
    <x v="1"/>
    <x v="1"/>
    <x v="422"/>
    <x v="3"/>
    <x v="39"/>
    <x v="10"/>
    <x v="5"/>
    <x v="17"/>
    <x v="158"/>
    <x v="1042"/>
    <x v="1680"/>
    <x v="24"/>
    <x v="1"/>
  </r>
  <r>
    <x v="1"/>
    <x v="1"/>
    <x v="422"/>
    <x v="3"/>
    <x v="39"/>
    <x v="10"/>
    <x v="4"/>
    <x v="20"/>
    <x v="124"/>
    <x v="925"/>
    <x v="1661"/>
    <x v="28"/>
    <x v="1"/>
  </r>
  <r>
    <x v="1"/>
    <x v="1"/>
    <x v="422"/>
    <x v="3"/>
    <x v="39"/>
    <x v="10"/>
    <x v="0"/>
    <x v="34"/>
    <x v="158"/>
    <x v="1760"/>
    <x v="3622"/>
    <x v="34"/>
    <x v="1"/>
  </r>
  <r>
    <x v="1"/>
    <x v="1"/>
    <x v="422"/>
    <x v="3"/>
    <x v="39"/>
    <x v="10"/>
    <x v="3"/>
    <x v="25"/>
    <x v="165"/>
    <x v="1455"/>
    <x v="3796"/>
    <x v="49"/>
    <x v="1"/>
  </r>
  <r>
    <x v="1"/>
    <x v="1"/>
    <x v="422"/>
    <x v="0"/>
    <x v="14"/>
    <x v="18"/>
    <x v="2"/>
    <x v="12"/>
    <x v="116"/>
    <x v="551"/>
    <x v="866"/>
    <x v="26"/>
    <x v="1"/>
  </r>
  <r>
    <x v="1"/>
    <x v="1"/>
    <x v="422"/>
    <x v="0"/>
    <x v="14"/>
    <x v="18"/>
    <x v="1"/>
    <x v="12"/>
    <x v="36"/>
    <x v="92"/>
    <x v="121"/>
    <x v="31"/>
    <x v="1"/>
  </r>
  <r>
    <x v="1"/>
    <x v="1"/>
    <x v="422"/>
    <x v="0"/>
    <x v="14"/>
    <x v="18"/>
    <x v="5"/>
    <x v="2"/>
    <x v="54"/>
    <x v="42"/>
    <x v="36"/>
    <x v="26"/>
    <x v="1"/>
  </r>
  <r>
    <x v="1"/>
    <x v="1"/>
    <x v="422"/>
    <x v="0"/>
    <x v="14"/>
    <x v="18"/>
    <x v="4"/>
    <x v="7"/>
    <x v="18"/>
    <x v="17"/>
    <x v="16"/>
    <x v="28"/>
    <x v="1"/>
  </r>
  <r>
    <x v="1"/>
    <x v="1"/>
    <x v="422"/>
    <x v="0"/>
    <x v="14"/>
    <x v="18"/>
    <x v="0"/>
    <x v="21"/>
    <x v="28"/>
    <x v="136"/>
    <x v="420"/>
    <x v="50"/>
    <x v="1"/>
  </r>
  <r>
    <x v="1"/>
    <x v="1"/>
    <x v="422"/>
    <x v="0"/>
    <x v="14"/>
    <x v="18"/>
    <x v="3"/>
    <x v="13"/>
    <x v="56"/>
    <x v="199"/>
    <x v="447"/>
    <x v="39"/>
    <x v="1"/>
  </r>
  <r>
    <x v="2"/>
    <x v="2"/>
    <x v="423"/>
    <x v="0"/>
    <x v="25"/>
    <x v="5"/>
    <x v="5"/>
    <x v="38"/>
    <x v="309"/>
    <x v="2855"/>
    <x v="5156"/>
    <x v="31"/>
    <x v="2"/>
  </r>
  <r>
    <x v="1"/>
    <x v="3"/>
    <x v="423"/>
    <x v="4"/>
    <x v="11"/>
    <x v="7"/>
    <x v="2"/>
    <x v="23"/>
    <x v="321"/>
    <x v="2817"/>
    <x v="4820"/>
    <x v="21"/>
    <x v="1"/>
  </r>
  <r>
    <x v="1"/>
    <x v="3"/>
    <x v="423"/>
    <x v="4"/>
    <x v="11"/>
    <x v="7"/>
    <x v="1"/>
    <x v="33"/>
    <x v="321"/>
    <x v="2886"/>
    <x v="5095"/>
    <x v="21"/>
    <x v="1"/>
  </r>
  <r>
    <x v="1"/>
    <x v="3"/>
    <x v="423"/>
    <x v="4"/>
    <x v="11"/>
    <x v="7"/>
    <x v="5"/>
    <x v="23"/>
    <x v="307"/>
    <x v="2594"/>
    <x v="4282"/>
    <x v="21"/>
    <x v="1"/>
  </r>
  <r>
    <x v="1"/>
    <x v="3"/>
    <x v="423"/>
    <x v="4"/>
    <x v="11"/>
    <x v="7"/>
    <x v="4"/>
    <x v="28"/>
    <x v="285"/>
    <x v="2491"/>
    <x v="4568"/>
    <x v="31"/>
    <x v="1"/>
  </r>
  <r>
    <x v="5"/>
    <x v="3"/>
    <x v="423"/>
    <x v="4"/>
    <x v="11"/>
    <x v="7"/>
    <x v="0"/>
    <x v="33"/>
    <x v="212"/>
    <x v="2206"/>
    <x v="3144"/>
    <x v="16"/>
    <x v="1"/>
  </r>
  <r>
    <x v="5"/>
    <x v="3"/>
    <x v="423"/>
    <x v="4"/>
    <x v="11"/>
    <x v="7"/>
    <x v="3"/>
    <x v="28"/>
    <x v="300"/>
    <x v="2637"/>
    <x v="4901"/>
    <x v="36"/>
    <x v="1"/>
  </r>
  <r>
    <x v="2"/>
    <x v="1"/>
    <x v="423"/>
    <x v="1"/>
    <x v="29"/>
    <x v="37"/>
    <x v="2"/>
    <x v="28"/>
    <x v="310"/>
    <x v="2785"/>
    <x v="4706"/>
    <x v="21"/>
    <x v="0"/>
  </r>
  <r>
    <x v="2"/>
    <x v="1"/>
    <x v="423"/>
    <x v="1"/>
    <x v="29"/>
    <x v="37"/>
    <x v="1"/>
    <x v="28"/>
    <x v="174"/>
    <x v="1674"/>
    <x v="2605"/>
    <x v="21"/>
    <x v="0"/>
  </r>
  <r>
    <x v="2"/>
    <x v="1"/>
    <x v="423"/>
    <x v="1"/>
    <x v="29"/>
    <x v="37"/>
    <x v="5"/>
    <x v="18"/>
    <x v="194"/>
    <x v="1355"/>
    <x v="2404"/>
    <x v="26"/>
    <x v="0"/>
  </r>
  <r>
    <x v="2"/>
    <x v="1"/>
    <x v="423"/>
    <x v="1"/>
    <x v="29"/>
    <x v="37"/>
    <x v="4"/>
    <x v="23"/>
    <x v="62"/>
    <x v="461"/>
    <x v="695"/>
    <x v="26"/>
    <x v="0"/>
  </r>
  <r>
    <x v="2"/>
    <x v="1"/>
    <x v="423"/>
    <x v="1"/>
    <x v="29"/>
    <x v="37"/>
    <x v="0"/>
    <x v="38"/>
    <x v="105"/>
    <x v="1355"/>
    <x v="1729"/>
    <x v="16"/>
    <x v="0"/>
  </r>
  <r>
    <x v="2"/>
    <x v="1"/>
    <x v="423"/>
    <x v="1"/>
    <x v="29"/>
    <x v="37"/>
    <x v="3"/>
    <x v="28"/>
    <x v="194"/>
    <x v="1857"/>
    <x v="3277"/>
    <x v="26"/>
    <x v="0"/>
  </r>
  <r>
    <x v="1"/>
    <x v="1"/>
    <x v="423"/>
    <x v="1"/>
    <x v="38"/>
    <x v="45"/>
    <x v="2"/>
    <x v="28"/>
    <x v="306"/>
    <x v="2719"/>
    <x v="4551"/>
    <x v="21"/>
    <x v="0"/>
  </r>
  <r>
    <x v="1"/>
    <x v="1"/>
    <x v="423"/>
    <x v="1"/>
    <x v="38"/>
    <x v="45"/>
    <x v="1"/>
    <x v="28"/>
    <x v="129"/>
    <x v="1267"/>
    <x v="1920"/>
    <x v="21"/>
    <x v="0"/>
  </r>
  <r>
    <x v="1"/>
    <x v="1"/>
    <x v="423"/>
    <x v="1"/>
    <x v="38"/>
    <x v="45"/>
    <x v="5"/>
    <x v="18"/>
    <x v="152"/>
    <x v="1051"/>
    <x v="1813"/>
    <x v="26"/>
    <x v="0"/>
  </r>
  <r>
    <x v="1"/>
    <x v="1"/>
    <x v="423"/>
    <x v="1"/>
    <x v="38"/>
    <x v="45"/>
    <x v="4"/>
    <x v="23"/>
    <x v="15"/>
    <x v="71"/>
    <x v="66"/>
    <x v="26"/>
    <x v="0"/>
  </r>
  <r>
    <x v="1"/>
    <x v="1"/>
    <x v="423"/>
    <x v="1"/>
    <x v="38"/>
    <x v="45"/>
    <x v="0"/>
    <x v="38"/>
    <x v="62"/>
    <x v="784"/>
    <x v="835"/>
    <x v="16"/>
    <x v="0"/>
  </r>
  <r>
    <x v="1"/>
    <x v="1"/>
    <x v="423"/>
    <x v="1"/>
    <x v="38"/>
    <x v="45"/>
    <x v="3"/>
    <x v="28"/>
    <x v="152"/>
    <x v="1471"/>
    <x v="2605"/>
    <x v="26"/>
    <x v="0"/>
  </r>
  <r>
    <x v="2"/>
    <x v="2"/>
    <x v="423"/>
    <x v="0"/>
    <x v="25"/>
    <x v="5"/>
    <x v="5"/>
    <x v="35"/>
    <x v="113"/>
    <x v="1345"/>
    <x v="3459"/>
    <x v="46"/>
    <x v="1"/>
  </r>
  <r>
    <x v="1"/>
    <x v="3"/>
    <x v="423"/>
    <x v="4"/>
    <x v="11"/>
    <x v="7"/>
    <x v="2"/>
    <x v="21"/>
    <x v="135"/>
    <x v="1048"/>
    <x v="2065"/>
    <x v="31"/>
    <x v="1"/>
  </r>
  <r>
    <x v="1"/>
    <x v="3"/>
    <x v="423"/>
    <x v="4"/>
    <x v="11"/>
    <x v="7"/>
    <x v="1"/>
    <x v="29"/>
    <x v="147"/>
    <x v="1461"/>
    <x v="2945"/>
    <x v="32"/>
    <x v="1"/>
  </r>
  <r>
    <x v="1"/>
    <x v="3"/>
    <x v="423"/>
    <x v="4"/>
    <x v="11"/>
    <x v="7"/>
    <x v="5"/>
    <x v="21"/>
    <x v="94"/>
    <x v="725"/>
    <x v="1556"/>
    <x v="35"/>
    <x v="1"/>
  </r>
  <r>
    <x v="1"/>
    <x v="3"/>
    <x v="423"/>
    <x v="4"/>
    <x v="11"/>
    <x v="7"/>
    <x v="4"/>
    <x v="26"/>
    <x v="87"/>
    <x v="808"/>
    <x v="2111"/>
    <x v="44"/>
    <x v="1"/>
  </r>
  <r>
    <x v="5"/>
    <x v="3"/>
    <x v="423"/>
    <x v="4"/>
    <x v="11"/>
    <x v="7"/>
    <x v="0"/>
    <x v="30"/>
    <x v="62"/>
    <x v="612"/>
    <x v="1174"/>
    <x v="31"/>
    <x v="1"/>
  </r>
  <r>
    <x v="5"/>
    <x v="3"/>
    <x v="423"/>
    <x v="4"/>
    <x v="11"/>
    <x v="7"/>
    <x v="3"/>
    <x v="26"/>
    <x v="97"/>
    <x v="905"/>
    <x v="2631"/>
    <x v="51"/>
    <x v="1"/>
  </r>
  <r>
    <x v="2"/>
    <x v="1"/>
    <x v="423"/>
    <x v="1"/>
    <x v="29"/>
    <x v="37"/>
    <x v="2"/>
    <x v="25"/>
    <x v="124"/>
    <x v="1112"/>
    <x v="2239"/>
    <x v="32"/>
    <x v="1"/>
  </r>
  <r>
    <x v="2"/>
    <x v="1"/>
    <x v="423"/>
    <x v="1"/>
    <x v="29"/>
    <x v="37"/>
    <x v="1"/>
    <x v="25"/>
    <x v="47"/>
    <x v="346"/>
    <x v="708"/>
    <x v="35"/>
    <x v="1"/>
  </r>
  <r>
    <x v="2"/>
    <x v="1"/>
    <x v="423"/>
    <x v="1"/>
    <x v="29"/>
    <x v="37"/>
    <x v="5"/>
    <x v="17"/>
    <x v="48"/>
    <x v="221"/>
    <x v="492"/>
    <x v="39"/>
    <x v="1"/>
  </r>
  <r>
    <x v="2"/>
    <x v="1"/>
    <x v="423"/>
    <x v="1"/>
    <x v="29"/>
    <x v="37"/>
    <x v="4"/>
    <x v="20"/>
    <x v="12"/>
    <x v="44"/>
    <x v="73"/>
    <x v="38"/>
    <x v="1"/>
  </r>
  <r>
    <x v="2"/>
    <x v="1"/>
    <x v="423"/>
    <x v="1"/>
    <x v="29"/>
    <x v="37"/>
    <x v="0"/>
    <x v="36"/>
    <x v="24"/>
    <x v="237"/>
    <x v="368"/>
    <x v="31"/>
    <x v="1"/>
  </r>
  <r>
    <x v="2"/>
    <x v="1"/>
    <x v="423"/>
    <x v="1"/>
    <x v="29"/>
    <x v="37"/>
    <x v="3"/>
    <x v="25"/>
    <x v="50"/>
    <x v="376"/>
    <x v="791"/>
    <x v="36"/>
    <x v="1"/>
  </r>
  <r>
    <x v="1"/>
    <x v="1"/>
    <x v="423"/>
    <x v="1"/>
    <x v="38"/>
    <x v="45"/>
    <x v="2"/>
    <x v="27"/>
    <x v="92"/>
    <x v="892"/>
    <x v="1978"/>
    <x v="36"/>
    <x v="1"/>
  </r>
  <r>
    <x v="1"/>
    <x v="1"/>
    <x v="423"/>
    <x v="1"/>
    <x v="38"/>
    <x v="45"/>
    <x v="1"/>
    <x v="27"/>
    <x v="33"/>
    <x v="248"/>
    <x v="387"/>
    <x v="31"/>
    <x v="1"/>
  </r>
  <r>
    <x v="1"/>
    <x v="1"/>
    <x v="423"/>
    <x v="1"/>
    <x v="38"/>
    <x v="45"/>
    <x v="5"/>
    <x v="16"/>
    <x v="40"/>
    <x v="157"/>
    <x v="314"/>
    <x v="38"/>
    <x v="1"/>
  </r>
  <r>
    <x v="1"/>
    <x v="1"/>
    <x v="423"/>
    <x v="1"/>
    <x v="38"/>
    <x v="45"/>
    <x v="4"/>
    <x v="22"/>
    <x v="3"/>
    <x v="4"/>
    <x v="7"/>
    <x v="36"/>
    <x v="1"/>
  </r>
  <r>
    <x v="1"/>
    <x v="1"/>
    <x v="423"/>
    <x v="1"/>
    <x v="38"/>
    <x v="45"/>
    <x v="0"/>
    <x v="37"/>
    <x v="10"/>
    <x v="89"/>
    <x v="118"/>
    <x v="31"/>
    <x v="1"/>
  </r>
  <r>
    <x v="1"/>
    <x v="1"/>
    <x v="423"/>
    <x v="1"/>
    <x v="38"/>
    <x v="45"/>
    <x v="3"/>
    <x v="25"/>
    <x v="40"/>
    <x v="284"/>
    <x v="672"/>
    <x v="40"/>
    <x v="1"/>
  </r>
  <r>
    <x v="1"/>
    <x v="3"/>
    <x v="423"/>
    <x v="4"/>
    <x v="11"/>
    <x v="7"/>
    <x v="2"/>
    <x v="14"/>
    <x v="174"/>
    <x v="1005"/>
    <x v="1565"/>
    <x v="23"/>
    <x v="2"/>
  </r>
  <r>
    <x v="1"/>
    <x v="3"/>
    <x v="423"/>
    <x v="4"/>
    <x v="11"/>
    <x v="7"/>
    <x v="1"/>
    <x v="20"/>
    <x v="164"/>
    <x v="1226"/>
    <x v="2079"/>
    <x v="25"/>
    <x v="2"/>
  </r>
  <r>
    <x v="1"/>
    <x v="3"/>
    <x v="423"/>
    <x v="4"/>
    <x v="11"/>
    <x v="7"/>
    <x v="5"/>
    <x v="13"/>
    <x v="115"/>
    <x v="589"/>
    <x v="857"/>
    <x v="24"/>
    <x v="2"/>
  </r>
  <r>
    <x v="1"/>
    <x v="3"/>
    <x v="423"/>
    <x v="4"/>
    <x v="11"/>
    <x v="7"/>
    <x v="4"/>
    <x v="19"/>
    <x v="93"/>
    <x v="645"/>
    <x v="1324"/>
    <x v="33"/>
    <x v="2"/>
  </r>
  <r>
    <x v="5"/>
    <x v="3"/>
    <x v="423"/>
    <x v="4"/>
    <x v="11"/>
    <x v="7"/>
    <x v="0"/>
    <x v="25"/>
    <x v="73"/>
    <x v="620"/>
    <x v="801"/>
    <x v="21"/>
    <x v="2"/>
  </r>
  <r>
    <x v="5"/>
    <x v="3"/>
    <x v="423"/>
    <x v="4"/>
    <x v="11"/>
    <x v="7"/>
    <x v="3"/>
    <x v="18"/>
    <x v="104"/>
    <x v="706"/>
    <x v="1671"/>
    <x v="39"/>
    <x v="2"/>
  </r>
  <r>
    <x v="1"/>
    <x v="1"/>
    <x v="423"/>
    <x v="1"/>
    <x v="38"/>
    <x v="45"/>
    <x v="2"/>
    <x v="19"/>
    <x v="135"/>
    <x v="970"/>
    <x v="1498"/>
    <x v="23"/>
    <x v="2"/>
  </r>
  <r>
    <x v="1"/>
    <x v="1"/>
    <x v="423"/>
    <x v="1"/>
    <x v="38"/>
    <x v="45"/>
    <x v="1"/>
    <x v="20"/>
    <x v="34"/>
    <x v="165"/>
    <x v="175"/>
    <x v="25"/>
    <x v="2"/>
  </r>
  <r>
    <x v="1"/>
    <x v="1"/>
    <x v="423"/>
    <x v="1"/>
    <x v="38"/>
    <x v="45"/>
    <x v="5"/>
    <x v="10"/>
    <x v="45"/>
    <x v="105"/>
    <x v="154"/>
    <x v="33"/>
    <x v="2"/>
  </r>
  <r>
    <x v="1"/>
    <x v="1"/>
    <x v="423"/>
    <x v="1"/>
    <x v="38"/>
    <x v="45"/>
    <x v="4"/>
    <x v="13"/>
    <x v="3"/>
    <x v="1"/>
    <x v="1"/>
    <x v="33"/>
    <x v="2"/>
  </r>
  <r>
    <x v="1"/>
    <x v="1"/>
    <x v="423"/>
    <x v="1"/>
    <x v="38"/>
    <x v="45"/>
    <x v="0"/>
    <x v="26"/>
    <x v="15"/>
    <x v="82"/>
    <x v="64"/>
    <x v="22"/>
    <x v="2"/>
  </r>
  <r>
    <x v="1"/>
    <x v="1"/>
    <x v="423"/>
    <x v="1"/>
    <x v="38"/>
    <x v="45"/>
    <x v="3"/>
    <x v="18"/>
    <x v="47"/>
    <x v="233"/>
    <x v="348"/>
    <x v="30"/>
    <x v="2"/>
  </r>
  <r>
    <x v="2"/>
    <x v="2"/>
    <x v="424"/>
    <x v="0"/>
    <x v="25"/>
    <x v="5"/>
    <x v="4"/>
    <x v="38"/>
    <x v="309"/>
    <x v="2855"/>
    <x v="5077"/>
    <x v="26"/>
    <x v="2"/>
  </r>
  <r>
    <x v="2"/>
    <x v="2"/>
    <x v="424"/>
    <x v="0"/>
    <x v="25"/>
    <x v="5"/>
    <x v="4"/>
    <x v="36"/>
    <x v="123"/>
    <x v="1475"/>
    <x v="3265"/>
    <x v="37"/>
    <x v="1"/>
  </r>
  <r>
    <x v="2"/>
    <x v="2"/>
    <x v="425"/>
    <x v="0"/>
    <x v="25"/>
    <x v="5"/>
    <x v="0"/>
    <x v="48"/>
    <x v="300"/>
    <x v="2862"/>
    <x v="5303"/>
    <x v="46"/>
    <x v="2"/>
  </r>
  <r>
    <x v="5"/>
    <x v="1"/>
    <x v="425"/>
    <x v="1"/>
    <x v="31"/>
    <x v="0"/>
    <x v="2"/>
    <x v="38"/>
    <x v="339"/>
    <x v="2962"/>
    <x v="5404"/>
    <x v="31"/>
    <x v="0"/>
  </r>
  <r>
    <x v="5"/>
    <x v="1"/>
    <x v="425"/>
    <x v="1"/>
    <x v="31"/>
    <x v="0"/>
    <x v="1"/>
    <x v="38"/>
    <x v="315"/>
    <x v="2884"/>
    <x v="5087"/>
    <x v="21"/>
    <x v="0"/>
  </r>
  <r>
    <x v="5"/>
    <x v="1"/>
    <x v="425"/>
    <x v="1"/>
    <x v="31"/>
    <x v="0"/>
    <x v="5"/>
    <x v="28"/>
    <x v="317"/>
    <x v="2843"/>
    <x v="4392"/>
    <x v="11"/>
    <x v="0"/>
  </r>
  <r>
    <x v="5"/>
    <x v="1"/>
    <x v="425"/>
    <x v="1"/>
    <x v="31"/>
    <x v="0"/>
    <x v="4"/>
    <x v="33"/>
    <x v="304"/>
    <x v="2774"/>
    <x v="4413"/>
    <x v="16"/>
    <x v="0"/>
  </r>
  <r>
    <x v="5"/>
    <x v="1"/>
    <x v="425"/>
    <x v="1"/>
    <x v="31"/>
    <x v="0"/>
    <x v="0"/>
    <x v="48"/>
    <x v="309"/>
    <x v="2891"/>
    <x v="5118"/>
    <x v="21"/>
    <x v="0"/>
  </r>
  <r>
    <x v="5"/>
    <x v="1"/>
    <x v="425"/>
    <x v="1"/>
    <x v="31"/>
    <x v="0"/>
    <x v="3"/>
    <x v="38"/>
    <x v="317"/>
    <x v="2889"/>
    <x v="5293"/>
    <x v="36"/>
    <x v="0"/>
  </r>
  <r>
    <x v="3"/>
    <x v="1"/>
    <x v="425"/>
    <x v="0"/>
    <x v="33"/>
    <x v="20"/>
    <x v="2"/>
    <x v="23"/>
    <x v="310"/>
    <x v="2681"/>
    <x v="4456"/>
    <x v="21"/>
    <x v="1"/>
  </r>
  <r>
    <x v="3"/>
    <x v="1"/>
    <x v="425"/>
    <x v="0"/>
    <x v="33"/>
    <x v="20"/>
    <x v="1"/>
    <x v="23"/>
    <x v="174"/>
    <x v="1441"/>
    <x v="1874"/>
    <x v="16"/>
    <x v="1"/>
  </r>
  <r>
    <x v="3"/>
    <x v="1"/>
    <x v="425"/>
    <x v="0"/>
    <x v="33"/>
    <x v="20"/>
    <x v="5"/>
    <x v="13"/>
    <x v="194"/>
    <x v="1086"/>
    <x v="1300"/>
    <x v="16"/>
    <x v="1"/>
  </r>
  <r>
    <x v="3"/>
    <x v="1"/>
    <x v="425"/>
    <x v="0"/>
    <x v="33"/>
    <x v="20"/>
    <x v="4"/>
    <x v="18"/>
    <x v="62"/>
    <x v="352"/>
    <x v="267"/>
    <x v="16"/>
    <x v="1"/>
  </r>
  <r>
    <x v="3"/>
    <x v="1"/>
    <x v="425"/>
    <x v="0"/>
    <x v="33"/>
    <x v="20"/>
    <x v="0"/>
    <x v="33"/>
    <x v="105"/>
    <x v="1208"/>
    <x v="1813"/>
    <x v="21"/>
    <x v="1"/>
  </r>
  <r>
    <x v="3"/>
    <x v="1"/>
    <x v="425"/>
    <x v="0"/>
    <x v="33"/>
    <x v="20"/>
    <x v="3"/>
    <x v="23"/>
    <x v="194"/>
    <x v="1617"/>
    <x v="2849"/>
    <x v="26"/>
    <x v="1"/>
  </r>
  <r>
    <x v="2"/>
    <x v="2"/>
    <x v="425"/>
    <x v="0"/>
    <x v="25"/>
    <x v="5"/>
    <x v="0"/>
    <x v="46"/>
    <x v="101"/>
    <x v="1530"/>
    <x v="4247"/>
    <x v="59"/>
    <x v="1"/>
  </r>
  <r>
    <x v="5"/>
    <x v="1"/>
    <x v="425"/>
    <x v="1"/>
    <x v="31"/>
    <x v="0"/>
    <x v="2"/>
    <x v="37"/>
    <x v="213"/>
    <x v="2364"/>
    <x v="4814"/>
    <x v="45"/>
    <x v="1"/>
  </r>
  <r>
    <x v="5"/>
    <x v="1"/>
    <x v="425"/>
    <x v="1"/>
    <x v="31"/>
    <x v="0"/>
    <x v="1"/>
    <x v="37"/>
    <x v="143"/>
    <x v="1727"/>
    <x v="3450"/>
    <x v="32"/>
    <x v="1"/>
  </r>
  <r>
    <x v="5"/>
    <x v="1"/>
    <x v="425"/>
    <x v="1"/>
    <x v="31"/>
    <x v="0"/>
    <x v="5"/>
    <x v="26"/>
    <x v="139"/>
    <x v="1280"/>
    <x v="2010"/>
    <x v="22"/>
    <x v="1"/>
  </r>
  <r>
    <x v="5"/>
    <x v="1"/>
    <x v="425"/>
    <x v="1"/>
    <x v="31"/>
    <x v="0"/>
    <x v="4"/>
    <x v="32"/>
    <x v="88"/>
    <x v="986"/>
    <x v="1739"/>
    <x v="27"/>
    <x v="1"/>
  </r>
  <r>
    <x v="5"/>
    <x v="1"/>
    <x v="425"/>
    <x v="1"/>
    <x v="31"/>
    <x v="0"/>
    <x v="0"/>
    <x v="44"/>
    <x v="113"/>
    <x v="1624"/>
    <x v="3435"/>
    <x v="35"/>
    <x v="1"/>
  </r>
  <r>
    <x v="5"/>
    <x v="1"/>
    <x v="425"/>
    <x v="1"/>
    <x v="31"/>
    <x v="0"/>
    <x v="3"/>
    <x v="36"/>
    <x v="139"/>
    <x v="1659"/>
    <x v="4002"/>
    <x v="46"/>
    <x v="1"/>
  </r>
  <r>
    <x v="3"/>
    <x v="1"/>
    <x v="425"/>
    <x v="0"/>
    <x v="33"/>
    <x v="20"/>
    <x v="2"/>
    <x v="22"/>
    <x v="114"/>
    <x v="923"/>
    <x v="1907"/>
    <x v="33"/>
    <x v="1"/>
  </r>
  <r>
    <x v="3"/>
    <x v="1"/>
    <x v="425"/>
    <x v="0"/>
    <x v="33"/>
    <x v="20"/>
    <x v="1"/>
    <x v="20"/>
    <x v="47"/>
    <x v="268"/>
    <x v="367"/>
    <x v="28"/>
    <x v="1"/>
  </r>
  <r>
    <x v="3"/>
    <x v="1"/>
    <x v="425"/>
    <x v="0"/>
    <x v="33"/>
    <x v="20"/>
    <x v="5"/>
    <x v="12"/>
    <x v="45"/>
    <x v="130"/>
    <x v="153"/>
    <x v="28"/>
    <x v="1"/>
  </r>
  <r>
    <x v="3"/>
    <x v="1"/>
    <x v="425"/>
    <x v="0"/>
    <x v="33"/>
    <x v="20"/>
    <x v="4"/>
    <x v="18"/>
    <x v="12"/>
    <x v="36"/>
    <x v="33"/>
    <x v="28"/>
    <x v="1"/>
  </r>
  <r>
    <x v="3"/>
    <x v="1"/>
    <x v="425"/>
    <x v="0"/>
    <x v="33"/>
    <x v="20"/>
    <x v="0"/>
    <x v="29"/>
    <x v="26"/>
    <x v="186"/>
    <x v="356"/>
    <x v="36"/>
    <x v="1"/>
  </r>
  <r>
    <x v="3"/>
    <x v="1"/>
    <x v="425"/>
    <x v="0"/>
    <x v="33"/>
    <x v="20"/>
    <x v="3"/>
    <x v="21"/>
    <x v="52"/>
    <x v="321"/>
    <x v="715"/>
    <x v="38"/>
    <x v="1"/>
  </r>
  <r>
    <x v="2"/>
    <x v="2"/>
    <x v="426"/>
    <x v="4"/>
    <x v="4"/>
    <x v="48"/>
    <x v="5"/>
    <x v="38"/>
    <x v="327"/>
    <x v="2924"/>
    <x v="5285"/>
    <x v="26"/>
    <x v="2"/>
  </r>
  <r>
    <x v="2"/>
    <x v="2"/>
    <x v="426"/>
    <x v="0"/>
    <x v="25"/>
    <x v="5"/>
    <x v="3"/>
    <x v="53"/>
    <x v="311"/>
    <x v="2915"/>
    <x v="4962"/>
    <x v="11"/>
    <x v="2"/>
  </r>
  <r>
    <x v="1"/>
    <x v="0"/>
    <x v="426"/>
    <x v="4"/>
    <x v="10"/>
    <x v="22"/>
    <x v="2"/>
    <x v="38"/>
    <x v="311"/>
    <x v="2866"/>
    <x v="4600"/>
    <x v="11"/>
    <x v="2"/>
  </r>
  <r>
    <x v="1"/>
    <x v="0"/>
    <x v="426"/>
    <x v="4"/>
    <x v="10"/>
    <x v="22"/>
    <x v="1"/>
    <x v="48"/>
    <x v="285"/>
    <x v="2829"/>
    <x v="3825"/>
    <x v="6"/>
    <x v="2"/>
  </r>
  <r>
    <x v="1"/>
    <x v="0"/>
    <x v="426"/>
    <x v="4"/>
    <x v="10"/>
    <x v="22"/>
    <x v="5"/>
    <x v="53"/>
    <x v="294"/>
    <x v="2866"/>
    <x v="4600"/>
    <x v="11"/>
    <x v="2"/>
  </r>
  <r>
    <x v="1"/>
    <x v="0"/>
    <x v="426"/>
    <x v="4"/>
    <x v="10"/>
    <x v="22"/>
    <x v="4"/>
    <x v="48"/>
    <x v="231"/>
    <x v="2694"/>
    <x v="3781"/>
    <x v="11"/>
    <x v="2"/>
  </r>
  <r>
    <x v="1"/>
    <x v="0"/>
    <x v="426"/>
    <x v="4"/>
    <x v="10"/>
    <x v="22"/>
    <x v="0"/>
    <x v="53"/>
    <x v="105"/>
    <x v="1779"/>
    <x v="990"/>
    <x v="2"/>
    <x v="2"/>
  </r>
  <r>
    <x v="1"/>
    <x v="0"/>
    <x v="426"/>
    <x v="4"/>
    <x v="10"/>
    <x v="22"/>
    <x v="3"/>
    <x v="48"/>
    <x v="273"/>
    <x v="2800"/>
    <x v="4924"/>
    <x v="26"/>
    <x v="2"/>
  </r>
  <r>
    <x v="0"/>
    <x v="1"/>
    <x v="426"/>
    <x v="0"/>
    <x v="34"/>
    <x v="15"/>
    <x v="2"/>
    <x v="23"/>
    <x v="332"/>
    <x v="2870"/>
    <x v="5124"/>
    <x v="26"/>
    <x v="1"/>
  </r>
  <r>
    <x v="0"/>
    <x v="1"/>
    <x v="426"/>
    <x v="0"/>
    <x v="34"/>
    <x v="15"/>
    <x v="1"/>
    <x v="23"/>
    <x v="307"/>
    <x v="2594"/>
    <x v="4282"/>
    <x v="21"/>
    <x v="1"/>
  </r>
  <r>
    <x v="0"/>
    <x v="1"/>
    <x v="426"/>
    <x v="0"/>
    <x v="34"/>
    <x v="15"/>
    <x v="5"/>
    <x v="13"/>
    <x v="309"/>
    <x v="2137"/>
    <x v="3794"/>
    <x v="26"/>
    <x v="1"/>
  </r>
  <r>
    <x v="0"/>
    <x v="1"/>
    <x v="426"/>
    <x v="0"/>
    <x v="34"/>
    <x v="15"/>
    <x v="4"/>
    <x v="18"/>
    <x v="273"/>
    <x v="1909"/>
    <x v="3367"/>
    <x v="26"/>
    <x v="1"/>
  </r>
  <r>
    <x v="0"/>
    <x v="1"/>
    <x v="426"/>
    <x v="0"/>
    <x v="34"/>
    <x v="15"/>
    <x v="0"/>
    <x v="33"/>
    <x v="294"/>
    <x v="2686"/>
    <x v="4472"/>
    <x v="21"/>
    <x v="1"/>
  </r>
  <r>
    <x v="0"/>
    <x v="1"/>
    <x v="426"/>
    <x v="0"/>
    <x v="34"/>
    <x v="15"/>
    <x v="3"/>
    <x v="23"/>
    <x v="309"/>
    <x v="2652"/>
    <x v="4922"/>
    <x v="36"/>
    <x v="1"/>
  </r>
  <r>
    <x v="5"/>
    <x v="1"/>
    <x v="426"/>
    <x v="0"/>
    <x v="13"/>
    <x v="24"/>
    <x v="2"/>
    <x v="18"/>
    <x v="312"/>
    <x v="2560"/>
    <x v="4458"/>
    <x v="26"/>
    <x v="0"/>
  </r>
  <r>
    <x v="5"/>
    <x v="1"/>
    <x v="426"/>
    <x v="0"/>
    <x v="13"/>
    <x v="24"/>
    <x v="1"/>
    <x v="18"/>
    <x v="194"/>
    <x v="1355"/>
    <x v="2404"/>
    <x v="26"/>
    <x v="0"/>
  </r>
  <r>
    <x v="5"/>
    <x v="1"/>
    <x v="426"/>
    <x v="0"/>
    <x v="13"/>
    <x v="24"/>
    <x v="5"/>
    <x v="8"/>
    <x v="231"/>
    <x v="982"/>
    <x v="1420"/>
    <x v="21"/>
    <x v="0"/>
  </r>
  <r>
    <x v="5"/>
    <x v="1"/>
    <x v="426"/>
    <x v="0"/>
    <x v="13"/>
    <x v="24"/>
    <x v="4"/>
    <x v="13"/>
    <x v="105"/>
    <x v="530"/>
    <x v="658"/>
    <x v="21"/>
    <x v="0"/>
  </r>
  <r>
    <x v="5"/>
    <x v="1"/>
    <x v="426"/>
    <x v="0"/>
    <x v="13"/>
    <x v="24"/>
    <x v="0"/>
    <x v="28"/>
    <x v="152"/>
    <x v="1471"/>
    <x v="1920"/>
    <x v="16"/>
    <x v="0"/>
  </r>
  <r>
    <x v="5"/>
    <x v="1"/>
    <x v="426"/>
    <x v="0"/>
    <x v="13"/>
    <x v="24"/>
    <x v="3"/>
    <x v="18"/>
    <x v="231"/>
    <x v="1646"/>
    <x v="2892"/>
    <x v="26"/>
    <x v="0"/>
  </r>
  <r>
    <x v="2"/>
    <x v="2"/>
    <x v="426"/>
    <x v="4"/>
    <x v="4"/>
    <x v="48"/>
    <x v="5"/>
    <x v="34"/>
    <x v="165"/>
    <x v="1833"/>
    <x v="3934"/>
    <x v="38"/>
    <x v="1"/>
  </r>
  <r>
    <x v="2"/>
    <x v="2"/>
    <x v="426"/>
    <x v="0"/>
    <x v="25"/>
    <x v="5"/>
    <x v="3"/>
    <x v="48"/>
    <x v="110"/>
    <x v="1705"/>
    <x v="3021"/>
    <x v="26"/>
    <x v="1"/>
  </r>
  <r>
    <x v="1"/>
    <x v="0"/>
    <x v="426"/>
    <x v="4"/>
    <x v="10"/>
    <x v="22"/>
    <x v="2"/>
    <x v="37"/>
    <x v="115"/>
    <x v="1425"/>
    <x v="2529"/>
    <x v="26"/>
    <x v="1"/>
  </r>
  <r>
    <x v="1"/>
    <x v="0"/>
    <x v="426"/>
    <x v="4"/>
    <x v="10"/>
    <x v="22"/>
    <x v="1"/>
    <x v="47"/>
    <x v="75"/>
    <x v="1187"/>
    <x v="1519"/>
    <x v="17"/>
    <x v="1"/>
  </r>
  <r>
    <x v="1"/>
    <x v="0"/>
    <x v="426"/>
    <x v="4"/>
    <x v="10"/>
    <x v="22"/>
    <x v="5"/>
    <x v="50"/>
    <x v="83"/>
    <x v="1385"/>
    <x v="2398"/>
    <x v="25"/>
    <x v="1"/>
  </r>
  <r>
    <x v="1"/>
    <x v="0"/>
    <x v="426"/>
    <x v="4"/>
    <x v="10"/>
    <x v="22"/>
    <x v="4"/>
    <x v="45"/>
    <x v="57"/>
    <x v="842"/>
    <x v="1229"/>
    <x v="22"/>
    <x v="1"/>
  </r>
  <r>
    <x v="1"/>
    <x v="0"/>
    <x v="426"/>
    <x v="4"/>
    <x v="10"/>
    <x v="22"/>
    <x v="0"/>
    <x v="48"/>
    <x v="26"/>
    <x v="385"/>
    <x v="212"/>
    <x v="12"/>
    <x v="1"/>
  </r>
  <r>
    <x v="1"/>
    <x v="0"/>
    <x v="426"/>
    <x v="4"/>
    <x v="10"/>
    <x v="22"/>
    <x v="3"/>
    <x v="43"/>
    <x v="70"/>
    <x v="1017"/>
    <x v="2495"/>
    <x v="41"/>
    <x v="1"/>
  </r>
  <r>
    <x v="0"/>
    <x v="1"/>
    <x v="426"/>
    <x v="0"/>
    <x v="34"/>
    <x v="15"/>
    <x v="2"/>
    <x v="20"/>
    <x v="197"/>
    <x v="1498"/>
    <x v="3359"/>
    <x v="38"/>
    <x v="1"/>
  </r>
  <r>
    <x v="0"/>
    <x v="1"/>
    <x v="426"/>
    <x v="0"/>
    <x v="34"/>
    <x v="15"/>
    <x v="1"/>
    <x v="20"/>
    <x v="106"/>
    <x v="791"/>
    <x v="1529"/>
    <x v="31"/>
    <x v="1"/>
  </r>
  <r>
    <x v="0"/>
    <x v="1"/>
    <x v="426"/>
    <x v="0"/>
    <x v="34"/>
    <x v="15"/>
    <x v="5"/>
    <x v="13"/>
    <x v="104"/>
    <x v="524"/>
    <x v="1253"/>
    <x v="39"/>
    <x v="1"/>
  </r>
  <r>
    <x v="0"/>
    <x v="1"/>
    <x v="426"/>
    <x v="0"/>
    <x v="34"/>
    <x v="15"/>
    <x v="4"/>
    <x v="17"/>
    <x v="80"/>
    <x v="488"/>
    <x v="1138"/>
    <x v="38"/>
    <x v="1"/>
  </r>
  <r>
    <x v="0"/>
    <x v="1"/>
    <x v="426"/>
    <x v="0"/>
    <x v="34"/>
    <x v="15"/>
    <x v="0"/>
    <x v="30"/>
    <x v="94"/>
    <x v="1000"/>
    <x v="2158"/>
    <x v="35"/>
    <x v="1"/>
  </r>
  <r>
    <x v="0"/>
    <x v="1"/>
    <x v="426"/>
    <x v="0"/>
    <x v="34"/>
    <x v="15"/>
    <x v="3"/>
    <x v="21"/>
    <x v="108"/>
    <x v="841"/>
    <x v="2328"/>
    <x v="47"/>
    <x v="1"/>
  </r>
  <r>
    <x v="5"/>
    <x v="1"/>
    <x v="426"/>
    <x v="0"/>
    <x v="13"/>
    <x v="24"/>
    <x v="2"/>
    <x v="16"/>
    <x v="130"/>
    <x v="811"/>
    <x v="1835"/>
    <x v="37"/>
    <x v="1"/>
  </r>
  <r>
    <x v="5"/>
    <x v="1"/>
    <x v="426"/>
    <x v="0"/>
    <x v="13"/>
    <x v="24"/>
    <x v="1"/>
    <x v="16"/>
    <x v="50"/>
    <x v="214"/>
    <x v="518"/>
    <x v="41"/>
    <x v="1"/>
  </r>
  <r>
    <x v="5"/>
    <x v="1"/>
    <x v="426"/>
    <x v="0"/>
    <x v="13"/>
    <x v="24"/>
    <x v="5"/>
    <x v="7"/>
    <x v="59"/>
    <x v="119"/>
    <x v="199"/>
    <x v="36"/>
    <x v="1"/>
  </r>
  <r>
    <x v="5"/>
    <x v="1"/>
    <x v="426"/>
    <x v="0"/>
    <x v="13"/>
    <x v="24"/>
    <x v="4"/>
    <x v="12"/>
    <x v="21"/>
    <x v="43"/>
    <x v="49"/>
    <x v="31"/>
    <x v="1"/>
  </r>
  <r>
    <x v="5"/>
    <x v="1"/>
    <x v="426"/>
    <x v="0"/>
    <x v="13"/>
    <x v="24"/>
    <x v="0"/>
    <x v="25"/>
    <x v="33"/>
    <x v="217"/>
    <x v="309"/>
    <x v="29"/>
    <x v="1"/>
  </r>
  <r>
    <x v="5"/>
    <x v="1"/>
    <x v="426"/>
    <x v="0"/>
    <x v="13"/>
    <x v="24"/>
    <x v="3"/>
    <x v="17"/>
    <x v="61"/>
    <x v="325"/>
    <x v="722"/>
    <x v="38"/>
    <x v="1"/>
  </r>
  <r>
    <x v="2"/>
    <x v="2"/>
    <x v="426"/>
    <x v="4"/>
    <x v="4"/>
    <x v="48"/>
    <x v="5"/>
    <x v="29"/>
    <x v="187"/>
    <x v="1845"/>
    <x v="3396"/>
    <x v="28"/>
    <x v="2"/>
  </r>
  <r>
    <x v="2"/>
    <x v="2"/>
    <x v="427"/>
    <x v="4"/>
    <x v="4"/>
    <x v="48"/>
    <x v="4"/>
    <x v="38"/>
    <x v="315"/>
    <x v="2884"/>
    <x v="5087"/>
    <x v="21"/>
    <x v="2"/>
  </r>
  <r>
    <x v="3"/>
    <x v="3"/>
    <x v="427"/>
    <x v="0"/>
    <x v="25"/>
    <x v="5"/>
    <x v="2"/>
    <x v="13"/>
    <x v="327"/>
    <x v="2637"/>
    <x v="4349"/>
    <x v="21"/>
    <x v="2"/>
  </r>
  <r>
    <x v="2"/>
    <x v="1"/>
    <x v="427"/>
    <x v="4"/>
    <x v="49"/>
    <x v="13"/>
    <x v="2"/>
    <x v="33"/>
    <x v="336"/>
    <x v="2932"/>
    <x v="5376"/>
    <x v="36"/>
    <x v="0"/>
  </r>
  <r>
    <x v="2"/>
    <x v="1"/>
    <x v="427"/>
    <x v="4"/>
    <x v="49"/>
    <x v="13"/>
    <x v="1"/>
    <x v="33"/>
    <x v="313"/>
    <x v="2852"/>
    <x v="4768"/>
    <x v="16"/>
    <x v="0"/>
  </r>
  <r>
    <x v="2"/>
    <x v="1"/>
    <x v="427"/>
    <x v="4"/>
    <x v="49"/>
    <x v="13"/>
    <x v="5"/>
    <x v="23"/>
    <x v="315"/>
    <x v="2757"/>
    <x v="4637"/>
    <x v="21"/>
    <x v="0"/>
  </r>
  <r>
    <x v="2"/>
    <x v="1"/>
    <x v="427"/>
    <x v="4"/>
    <x v="49"/>
    <x v="13"/>
    <x v="4"/>
    <x v="28"/>
    <x v="300"/>
    <x v="2637"/>
    <x v="4349"/>
    <x v="21"/>
    <x v="0"/>
  </r>
  <r>
    <x v="2"/>
    <x v="1"/>
    <x v="427"/>
    <x v="4"/>
    <x v="49"/>
    <x v="13"/>
    <x v="0"/>
    <x v="43"/>
    <x v="307"/>
    <x v="2866"/>
    <x v="4856"/>
    <x v="16"/>
    <x v="0"/>
  </r>
  <r>
    <x v="2"/>
    <x v="1"/>
    <x v="427"/>
    <x v="4"/>
    <x v="49"/>
    <x v="13"/>
    <x v="3"/>
    <x v="33"/>
    <x v="315"/>
    <x v="2862"/>
    <x v="4563"/>
    <x v="11"/>
    <x v="0"/>
  </r>
  <r>
    <x v="5"/>
    <x v="1"/>
    <x v="427"/>
    <x v="4"/>
    <x v="43"/>
    <x v="47"/>
    <x v="2"/>
    <x v="23"/>
    <x v="324"/>
    <x v="2842"/>
    <x v="5029"/>
    <x v="26"/>
    <x v="0"/>
  </r>
  <r>
    <x v="5"/>
    <x v="1"/>
    <x v="427"/>
    <x v="4"/>
    <x v="43"/>
    <x v="47"/>
    <x v="1"/>
    <x v="23"/>
    <x v="285"/>
    <x v="2282"/>
    <x v="3708"/>
    <x v="21"/>
    <x v="0"/>
  </r>
  <r>
    <x v="5"/>
    <x v="1"/>
    <x v="427"/>
    <x v="4"/>
    <x v="43"/>
    <x v="47"/>
    <x v="5"/>
    <x v="13"/>
    <x v="300"/>
    <x v="1883"/>
    <x v="2950"/>
    <x v="21"/>
    <x v="0"/>
  </r>
  <r>
    <x v="5"/>
    <x v="1"/>
    <x v="427"/>
    <x v="4"/>
    <x v="43"/>
    <x v="47"/>
    <x v="4"/>
    <x v="18"/>
    <x v="212"/>
    <x v="1502"/>
    <x v="2645"/>
    <x v="26"/>
    <x v="0"/>
  </r>
  <r>
    <x v="5"/>
    <x v="1"/>
    <x v="427"/>
    <x v="4"/>
    <x v="43"/>
    <x v="47"/>
    <x v="0"/>
    <x v="33"/>
    <x v="254"/>
    <x v="2469"/>
    <x v="4024"/>
    <x v="21"/>
    <x v="0"/>
  </r>
  <r>
    <x v="5"/>
    <x v="1"/>
    <x v="427"/>
    <x v="4"/>
    <x v="43"/>
    <x v="47"/>
    <x v="3"/>
    <x v="23"/>
    <x v="300"/>
    <x v="2469"/>
    <x v="4688"/>
    <x v="36"/>
    <x v="0"/>
  </r>
  <r>
    <x v="0"/>
    <x v="1"/>
    <x v="427"/>
    <x v="1"/>
    <x v="44"/>
    <x v="9"/>
    <x v="2"/>
    <x v="38"/>
    <x v="314"/>
    <x v="2883"/>
    <x v="5226"/>
    <x v="31"/>
    <x v="0"/>
  </r>
  <r>
    <x v="0"/>
    <x v="1"/>
    <x v="427"/>
    <x v="1"/>
    <x v="44"/>
    <x v="9"/>
    <x v="1"/>
    <x v="38"/>
    <x v="212"/>
    <x v="2383"/>
    <x v="4400"/>
    <x v="31"/>
    <x v="0"/>
  </r>
  <r>
    <x v="0"/>
    <x v="1"/>
    <x v="427"/>
    <x v="1"/>
    <x v="44"/>
    <x v="9"/>
    <x v="5"/>
    <x v="28"/>
    <x v="231"/>
    <x v="2158"/>
    <x v="3473"/>
    <x v="21"/>
    <x v="0"/>
  </r>
  <r>
    <x v="0"/>
    <x v="1"/>
    <x v="427"/>
    <x v="1"/>
    <x v="44"/>
    <x v="9"/>
    <x v="4"/>
    <x v="33"/>
    <x v="105"/>
    <x v="1208"/>
    <x v="1813"/>
    <x v="21"/>
    <x v="0"/>
  </r>
  <r>
    <x v="0"/>
    <x v="1"/>
    <x v="427"/>
    <x v="1"/>
    <x v="44"/>
    <x v="9"/>
    <x v="0"/>
    <x v="48"/>
    <x v="152"/>
    <x v="2158"/>
    <x v="3473"/>
    <x v="21"/>
    <x v="0"/>
  </r>
  <r>
    <x v="0"/>
    <x v="1"/>
    <x v="427"/>
    <x v="1"/>
    <x v="44"/>
    <x v="9"/>
    <x v="3"/>
    <x v="38"/>
    <x v="231"/>
    <x v="2506"/>
    <x v="4367"/>
    <x v="26"/>
    <x v="0"/>
  </r>
  <r>
    <x v="2"/>
    <x v="2"/>
    <x v="427"/>
    <x v="4"/>
    <x v="4"/>
    <x v="48"/>
    <x v="4"/>
    <x v="34"/>
    <x v="138"/>
    <x v="1579"/>
    <x v="3334"/>
    <x v="35"/>
    <x v="1"/>
  </r>
  <r>
    <x v="3"/>
    <x v="3"/>
    <x v="427"/>
    <x v="0"/>
    <x v="25"/>
    <x v="5"/>
    <x v="2"/>
    <x v="11"/>
    <x v="183"/>
    <x v="893"/>
    <x v="1984"/>
    <x v="36"/>
    <x v="1"/>
  </r>
  <r>
    <x v="2"/>
    <x v="1"/>
    <x v="427"/>
    <x v="4"/>
    <x v="49"/>
    <x v="13"/>
    <x v="2"/>
    <x v="31"/>
    <x v="209"/>
    <x v="2108"/>
    <x v="4595"/>
    <x v="46"/>
    <x v="1"/>
  </r>
  <r>
    <x v="2"/>
    <x v="1"/>
    <x v="427"/>
    <x v="4"/>
    <x v="49"/>
    <x v="13"/>
    <x v="1"/>
    <x v="30"/>
    <x v="111"/>
    <x v="1167"/>
    <x v="2254"/>
    <x v="30"/>
    <x v="1"/>
  </r>
  <r>
    <x v="2"/>
    <x v="1"/>
    <x v="427"/>
    <x v="4"/>
    <x v="49"/>
    <x v="13"/>
    <x v="5"/>
    <x v="20"/>
    <x v="128"/>
    <x v="961"/>
    <x v="1887"/>
    <x v="31"/>
    <x v="1"/>
  </r>
  <r>
    <x v="2"/>
    <x v="1"/>
    <x v="427"/>
    <x v="4"/>
    <x v="49"/>
    <x v="13"/>
    <x v="4"/>
    <x v="26"/>
    <x v="93"/>
    <x v="874"/>
    <x v="1793"/>
    <x v="33"/>
    <x v="1"/>
  </r>
  <r>
    <x v="2"/>
    <x v="1"/>
    <x v="427"/>
    <x v="4"/>
    <x v="49"/>
    <x v="13"/>
    <x v="0"/>
    <x v="40"/>
    <x v="106"/>
    <x v="1421"/>
    <x v="2817"/>
    <x v="31"/>
    <x v="1"/>
  </r>
  <r>
    <x v="2"/>
    <x v="1"/>
    <x v="427"/>
    <x v="4"/>
    <x v="49"/>
    <x v="13"/>
    <x v="3"/>
    <x v="30"/>
    <x v="143"/>
    <x v="1466"/>
    <x v="2415"/>
    <x v="23"/>
    <x v="1"/>
  </r>
  <r>
    <x v="5"/>
    <x v="1"/>
    <x v="427"/>
    <x v="4"/>
    <x v="43"/>
    <x v="47"/>
    <x v="2"/>
    <x v="22"/>
    <x v="146"/>
    <x v="1174"/>
    <x v="2681"/>
    <x v="38"/>
    <x v="1"/>
  </r>
  <r>
    <x v="5"/>
    <x v="1"/>
    <x v="427"/>
    <x v="4"/>
    <x v="43"/>
    <x v="47"/>
    <x v="1"/>
    <x v="21"/>
    <x v="84"/>
    <x v="632"/>
    <x v="1397"/>
    <x v="36"/>
    <x v="1"/>
  </r>
  <r>
    <x v="5"/>
    <x v="1"/>
    <x v="427"/>
    <x v="4"/>
    <x v="43"/>
    <x v="47"/>
    <x v="5"/>
    <x v="11"/>
    <x v="93"/>
    <x v="394"/>
    <x v="831"/>
    <x v="36"/>
    <x v="1"/>
  </r>
  <r>
    <x v="5"/>
    <x v="1"/>
    <x v="427"/>
    <x v="4"/>
    <x v="43"/>
    <x v="47"/>
    <x v="4"/>
    <x v="16"/>
    <x v="60"/>
    <x v="298"/>
    <x v="683"/>
    <x v="39"/>
    <x v="1"/>
  </r>
  <r>
    <x v="5"/>
    <x v="1"/>
    <x v="427"/>
    <x v="4"/>
    <x v="43"/>
    <x v="47"/>
    <x v="0"/>
    <x v="31"/>
    <x v="62"/>
    <x v="631"/>
    <x v="1392"/>
    <x v="36"/>
    <x v="1"/>
  </r>
  <r>
    <x v="5"/>
    <x v="1"/>
    <x v="427"/>
    <x v="4"/>
    <x v="43"/>
    <x v="47"/>
    <x v="3"/>
    <x v="22"/>
    <x v="82"/>
    <x v="642"/>
    <x v="1938"/>
    <x v="50"/>
    <x v="1"/>
  </r>
  <r>
    <x v="0"/>
    <x v="1"/>
    <x v="427"/>
    <x v="1"/>
    <x v="44"/>
    <x v="9"/>
    <x v="2"/>
    <x v="37"/>
    <x v="122"/>
    <x v="1501"/>
    <x v="3758"/>
    <x v="46"/>
    <x v="1"/>
  </r>
  <r>
    <x v="0"/>
    <x v="1"/>
    <x v="427"/>
    <x v="1"/>
    <x v="44"/>
    <x v="9"/>
    <x v="1"/>
    <x v="35"/>
    <x v="58"/>
    <x v="655"/>
    <x v="1713"/>
    <x v="43"/>
    <x v="1"/>
  </r>
  <r>
    <x v="0"/>
    <x v="1"/>
    <x v="427"/>
    <x v="1"/>
    <x v="44"/>
    <x v="9"/>
    <x v="5"/>
    <x v="27"/>
    <x v="63"/>
    <x v="561"/>
    <x v="1219"/>
    <x v="35"/>
    <x v="1"/>
  </r>
  <r>
    <x v="0"/>
    <x v="1"/>
    <x v="427"/>
    <x v="1"/>
    <x v="44"/>
    <x v="9"/>
    <x v="4"/>
    <x v="29"/>
    <x v="27"/>
    <x v="203"/>
    <x v="384"/>
    <x v="35"/>
    <x v="1"/>
  </r>
  <r>
    <x v="0"/>
    <x v="1"/>
    <x v="427"/>
    <x v="1"/>
    <x v="44"/>
    <x v="9"/>
    <x v="0"/>
    <x v="44"/>
    <x v="36"/>
    <x v="498"/>
    <x v="1061"/>
    <x v="35"/>
    <x v="1"/>
  </r>
  <r>
    <x v="0"/>
    <x v="1"/>
    <x v="427"/>
    <x v="1"/>
    <x v="44"/>
    <x v="9"/>
    <x v="3"/>
    <x v="34"/>
    <x v="66"/>
    <x v="760"/>
    <x v="1878"/>
    <x v="41"/>
    <x v="1"/>
  </r>
  <r>
    <x v="2"/>
    <x v="2"/>
    <x v="427"/>
    <x v="4"/>
    <x v="4"/>
    <x v="48"/>
    <x v="4"/>
    <x v="26"/>
    <x v="159"/>
    <x v="1443"/>
    <x v="2437"/>
    <x v="24"/>
    <x v="2"/>
  </r>
  <r>
    <x v="5"/>
    <x v="1"/>
    <x v="427"/>
    <x v="4"/>
    <x v="43"/>
    <x v="47"/>
    <x v="2"/>
    <x v="13"/>
    <x v="195"/>
    <x v="1100"/>
    <x v="2061"/>
    <x v="29"/>
    <x v="2"/>
  </r>
  <r>
    <x v="5"/>
    <x v="1"/>
    <x v="427"/>
    <x v="4"/>
    <x v="43"/>
    <x v="47"/>
    <x v="1"/>
    <x v="15"/>
    <x v="87"/>
    <x v="475"/>
    <x v="723"/>
    <x v="26"/>
    <x v="2"/>
  </r>
  <r>
    <x v="5"/>
    <x v="1"/>
    <x v="427"/>
    <x v="4"/>
    <x v="43"/>
    <x v="47"/>
    <x v="5"/>
    <x v="9"/>
    <x v="120"/>
    <x v="458"/>
    <x v="655"/>
    <x v="25"/>
    <x v="2"/>
  </r>
  <r>
    <x v="5"/>
    <x v="1"/>
    <x v="427"/>
    <x v="4"/>
    <x v="43"/>
    <x v="47"/>
    <x v="4"/>
    <x v="13"/>
    <x v="62"/>
    <x v="250"/>
    <x v="338"/>
    <x v="28"/>
    <x v="2"/>
  </r>
  <r>
    <x v="5"/>
    <x v="1"/>
    <x v="427"/>
    <x v="4"/>
    <x v="43"/>
    <x v="47"/>
    <x v="0"/>
    <x v="21"/>
    <x v="74"/>
    <x v="534"/>
    <x v="831"/>
    <x v="26"/>
    <x v="2"/>
  </r>
  <r>
    <x v="5"/>
    <x v="1"/>
    <x v="427"/>
    <x v="4"/>
    <x v="43"/>
    <x v="47"/>
    <x v="3"/>
    <x v="14"/>
    <x v="120"/>
    <x v="655"/>
    <x v="1713"/>
    <x v="43"/>
    <x v="2"/>
  </r>
  <r>
    <x v="0"/>
    <x v="1"/>
    <x v="427"/>
    <x v="1"/>
    <x v="44"/>
    <x v="9"/>
    <x v="2"/>
    <x v="28"/>
    <x v="161"/>
    <x v="1563"/>
    <x v="3293"/>
    <x v="35"/>
    <x v="2"/>
  </r>
  <r>
    <x v="0"/>
    <x v="1"/>
    <x v="427"/>
    <x v="1"/>
    <x v="44"/>
    <x v="9"/>
    <x v="1"/>
    <x v="29"/>
    <x v="66"/>
    <x v="636"/>
    <x v="1415"/>
    <x v="36"/>
    <x v="2"/>
  </r>
  <r>
    <x v="0"/>
    <x v="1"/>
    <x v="427"/>
    <x v="1"/>
    <x v="44"/>
    <x v="9"/>
    <x v="5"/>
    <x v="16"/>
    <x v="70"/>
    <x v="377"/>
    <x v="479"/>
    <x v="24"/>
    <x v="2"/>
  </r>
  <r>
    <x v="0"/>
    <x v="1"/>
    <x v="427"/>
    <x v="1"/>
    <x v="44"/>
    <x v="9"/>
    <x v="4"/>
    <x v="23"/>
    <x v="28"/>
    <x v="156"/>
    <x v="170"/>
    <x v="26"/>
    <x v="2"/>
  </r>
  <r>
    <x v="0"/>
    <x v="1"/>
    <x v="427"/>
    <x v="1"/>
    <x v="44"/>
    <x v="9"/>
    <x v="0"/>
    <x v="29"/>
    <x v="45"/>
    <x v="394"/>
    <x v="535"/>
    <x v="25"/>
    <x v="2"/>
  </r>
  <r>
    <x v="0"/>
    <x v="1"/>
    <x v="427"/>
    <x v="1"/>
    <x v="44"/>
    <x v="9"/>
    <x v="3"/>
    <x v="22"/>
    <x v="79"/>
    <x v="614"/>
    <x v="1218"/>
    <x v="32"/>
    <x v="2"/>
  </r>
  <r>
    <x v="2"/>
    <x v="2"/>
    <x v="428"/>
    <x v="4"/>
    <x v="4"/>
    <x v="29"/>
    <x v="0"/>
    <x v="43"/>
    <x v="311"/>
    <x v="2886"/>
    <x v="5313"/>
    <x v="41"/>
    <x v="2"/>
  </r>
  <r>
    <x v="3"/>
    <x v="3"/>
    <x v="428"/>
    <x v="0"/>
    <x v="25"/>
    <x v="5"/>
    <x v="1"/>
    <x v="23"/>
    <x v="327"/>
    <x v="2852"/>
    <x v="4948"/>
    <x v="21"/>
    <x v="2"/>
  </r>
  <r>
    <x v="1"/>
    <x v="1"/>
    <x v="428"/>
    <x v="0"/>
    <x v="40"/>
    <x v="50"/>
    <x v="2"/>
    <x v="33"/>
    <x v="310"/>
    <x v="2837"/>
    <x v="4890"/>
    <x v="21"/>
    <x v="1"/>
  </r>
  <r>
    <x v="1"/>
    <x v="1"/>
    <x v="428"/>
    <x v="0"/>
    <x v="40"/>
    <x v="50"/>
    <x v="1"/>
    <x v="33"/>
    <x v="174"/>
    <x v="1883"/>
    <x v="2557"/>
    <x v="16"/>
    <x v="1"/>
  </r>
  <r>
    <x v="1"/>
    <x v="1"/>
    <x v="428"/>
    <x v="0"/>
    <x v="40"/>
    <x v="50"/>
    <x v="5"/>
    <x v="23"/>
    <x v="194"/>
    <x v="1617"/>
    <x v="2125"/>
    <x v="16"/>
    <x v="1"/>
  </r>
  <r>
    <x v="1"/>
    <x v="1"/>
    <x v="428"/>
    <x v="0"/>
    <x v="40"/>
    <x v="50"/>
    <x v="4"/>
    <x v="28"/>
    <x v="62"/>
    <x v="565"/>
    <x v="537"/>
    <x v="16"/>
    <x v="1"/>
  </r>
  <r>
    <x v="1"/>
    <x v="1"/>
    <x v="428"/>
    <x v="0"/>
    <x v="40"/>
    <x v="50"/>
    <x v="0"/>
    <x v="43"/>
    <x v="105"/>
    <x v="1502"/>
    <x v="2330"/>
    <x v="21"/>
    <x v="1"/>
  </r>
  <r>
    <x v="1"/>
    <x v="1"/>
    <x v="428"/>
    <x v="0"/>
    <x v="40"/>
    <x v="50"/>
    <x v="3"/>
    <x v="33"/>
    <x v="194"/>
    <x v="2064"/>
    <x v="3656"/>
    <x v="26"/>
    <x v="1"/>
  </r>
  <r>
    <x v="2"/>
    <x v="2"/>
    <x v="428"/>
    <x v="4"/>
    <x v="4"/>
    <x v="29"/>
    <x v="0"/>
    <x v="42"/>
    <x v="125"/>
    <x v="1698"/>
    <x v="4266"/>
    <x v="52"/>
    <x v="1"/>
  </r>
  <r>
    <x v="3"/>
    <x v="3"/>
    <x v="428"/>
    <x v="0"/>
    <x v="25"/>
    <x v="5"/>
    <x v="1"/>
    <x v="22"/>
    <x v="159"/>
    <x v="1271"/>
    <x v="2587"/>
    <x v="32"/>
    <x v="1"/>
  </r>
  <r>
    <x v="1"/>
    <x v="1"/>
    <x v="428"/>
    <x v="0"/>
    <x v="40"/>
    <x v="50"/>
    <x v="2"/>
    <x v="32"/>
    <x v="104"/>
    <x v="1163"/>
    <x v="2523"/>
    <x v="35"/>
    <x v="1"/>
  </r>
  <r>
    <x v="1"/>
    <x v="1"/>
    <x v="428"/>
    <x v="0"/>
    <x v="40"/>
    <x v="50"/>
    <x v="1"/>
    <x v="30"/>
    <x v="39"/>
    <x v="344"/>
    <x v="524"/>
    <x v="28"/>
    <x v="1"/>
  </r>
  <r>
    <x v="1"/>
    <x v="1"/>
    <x v="428"/>
    <x v="0"/>
    <x v="40"/>
    <x v="50"/>
    <x v="5"/>
    <x v="20"/>
    <x v="48"/>
    <x v="273"/>
    <x v="382"/>
    <x v="28"/>
    <x v="1"/>
  </r>
  <r>
    <x v="1"/>
    <x v="1"/>
    <x v="428"/>
    <x v="0"/>
    <x v="40"/>
    <x v="50"/>
    <x v="4"/>
    <x v="26"/>
    <x v="13"/>
    <x v="73"/>
    <x v="81"/>
    <x v="30"/>
    <x v="1"/>
  </r>
  <r>
    <x v="1"/>
    <x v="1"/>
    <x v="428"/>
    <x v="0"/>
    <x v="40"/>
    <x v="50"/>
    <x v="0"/>
    <x v="40"/>
    <x v="21"/>
    <x v="235"/>
    <x v="459"/>
    <x v="36"/>
    <x v="1"/>
  </r>
  <r>
    <x v="1"/>
    <x v="1"/>
    <x v="428"/>
    <x v="0"/>
    <x v="40"/>
    <x v="50"/>
    <x v="3"/>
    <x v="30"/>
    <x v="48"/>
    <x v="443"/>
    <x v="1036"/>
    <x v="39"/>
    <x v="1"/>
  </r>
  <r>
    <x v="2"/>
    <x v="2"/>
    <x v="428"/>
    <x v="4"/>
    <x v="4"/>
    <x v="29"/>
    <x v="0"/>
    <x v="29"/>
    <x v="134"/>
    <x v="1344"/>
    <x v="3405"/>
    <x v="45"/>
    <x v="2"/>
  </r>
  <r>
    <x v="2"/>
    <x v="2"/>
    <x v="429"/>
    <x v="4"/>
    <x v="4"/>
    <x v="29"/>
    <x v="3"/>
    <x v="38"/>
    <x v="327"/>
    <x v="2924"/>
    <x v="4768"/>
    <x v="6"/>
    <x v="2"/>
  </r>
  <r>
    <x v="3"/>
    <x v="3"/>
    <x v="429"/>
    <x v="0"/>
    <x v="25"/>
    <x v="5"/>
    <x v="5"/>
    <x v="23"/>
    <x v="311"/>
    <x v="2686"/>
    <x v="4472"/>
    <x v="21"/>
    <x v="2"/>
  </r>
  <r>
    <x v="3"/>
    <x v="0"/>
    <x v="429"/>
    <x v="3"/>
    <x v="9"/>
    <x v="3"/>
    <x v="2"/>
    <x v="33"/>
    <x v="313"/>
    <x v="2852"/>
    <x v="5070"/>
    <x v="26"/>
    <x v="1"/>
  </r>
  <r>
    <x v="3"/>
    <x v="0"/>
    <x v="429"/>
    <x v="3"/>
    <x v="9"/>
    <x v="3"/>
    <x v="1"/>
    <x v="43"/>
    <x v="294"/>
    <x v="2817"/>
    <x v="4962"/>
    <x v="26"/>
    <x v="1"/>
  </r>
  <r>
    <x v="3"/>
    <x v="0"/>
    <x v="429"/>
    <x v="3"/>
    <x v="9"/>
    <x v="3"/>
    <x v="5"/>
    <x v="43"/>
    <x v="294"/>
    <x v="2817"/>
    <x v="4820"/>
    <x v="21"/>
    <x v="1"/>
  </r>
  <r>
    <x v="3"/>
    <x v="0"/>
    <x v="429"/>
    <x v="3"/>
    <x v="9"/>
    <x v="3"/>
    <x v="4"/>
    <x v="43"/>
    <x v="212"/>
    <x v="2513"/>
    <x v="4380"/>
    <x v="26"/>
    <x v="1"/>
  </r>
  <r>
    <x v="3"/>
    <x v="0"/>
    <x v="429"/>
    <x v="3"/>
    <x v="9"/>
    <x v="3"/>
    <x v="0"/>
    <x v="48"/>
    <x v="129"/>
    <x v="1929"/>
    <x v="3044"/>
    <x v="21"/>
    <x v="1"/>
  </r>
  <r>
    <x v="3"/>
    <x v="0"/>
    <x v="429"/>
    <x v="3"/>
    <x v="9"/>
    <x v="3"/>
    <x v="3"/>
    <x v="43"/>
    <x v="285"/>
    <x v="2793"/>
    <x v="4127"/>
    <x v="11"/>
    <x v="1"/>
  </r>
  <r>
    <x v="2"/>
    <x v="3"/>
    <x v="429"/>
    <x v="0"/>
    <x v="15"/>
    <x v="52"/>
    <x v="2"/>
    <x v="13"/>
    <x v="314"/>
    <x v="2334"/>
    <x v="3803"/>
    <x v="21"/>
    <x v="1"/>
  </r>
  <r>
    <x v="2"/>
    <x v="3"/>
    <x v="429"/>
    <x v="0"/>
    <x v="15"/>
    <x v="52"/>
    <x v="1"/>
    <x v="13"/>
    <x v="194"/>
    <x v="1086"/>
    <x v="1599"/>
    <x v="21"/>
    <x v="1"/>
  </r>
  <r>
    <x v="2"/>
    <x v="3"/>
    <x v="429"/>
    <x v="0"/>
    <x v="15"/>
    <x v="52"/>
    <x v="5"/>
    <x v="3"/>
    <x v="212"/>
    <x v="530"/>
    <x v="658"/>
    <x v="21"/>
    <x v="1"/>
  </r>
  <r>
    <x v="2"/>
    <x v="3"/>
    <x v="429"/>
    <x v="0"/>
    <x v="15"/>
    <x v="52"/>
    <x v="4"/>
    <x v="13"/>
    <x v="82"/>
    <x v="388"/>
    <x v="421"/>
    <x v="21"/>
    <x v="1"/>
  </r>
  <r>
    <x v="2"/>
    <x v="3"/>
    <x v="429"/>
    <x v="0"/>
    <x v="15"/>
    <x v="52"/>
    <x v="0"/>
    <x v="28"/>
    <x v="129"/>
    <x v="1267"/>
    <x v="1920"/>
    <x v="21"/>
    <x v="1"/>
  </r>
  <r>
    <x v="2"/>
    <x v="3"/>
    <x v="429"/>
    <x v="0"/>
    <x v="15"/>
    <x v="52"/>
    <x v="3"/>
    <x v="18"/>
    <x v="212"/>
    <x v="1502"/>
    <x v="2330"/>
    <x v="21"/>
    <x v="1"/>
  </r>
  <r>
    <x v="2"/>
    <x v="2"/>
    <x v="429"/>
    <x v="4"/>
    <x v="4"/>
    <x v="29"/>
    <x v="3"/>
    <x v="34"/>
    <x v="159"/>
    <x v="1772"/>
    <x v="2468"/>
    <x v="17"/>
    <x v="1"/>
  </r>
  <r>
    <x v="3"/>
    <x v="3"/>
    <x v="429"/>
    <x v="0"/>
    <x v="25"/>
    <x v="5"/>
    <x v="5"/>
    <x v="20"/>
    <x v="110"/>
    <x v="823"/>
    <x v="1602"/>
    <x v="31"/>
    <x v="1"/>
  </r>
  <r>
    <x v="3"/>
    <x v="0"/>
    <x v="429"/>
    <x v="3"/>
    <x v="9"/>
    <x v="3"/>
    <x v="2"/>
    <x v="30"/>
    <x v="117"/>
    <x v="1223"/>
    <x v="2685"/>
    <x v="36"/>
    <x v="1"/>
  </r>
  <r>
    <x v="3"/>
    <x v="0"/>
    <x v="429"/>
    <x v="3"/>
    <x v="9"/>
    <x v="3"/>
    <x v="1"/>
    <x v="39"/>
    <x v="83"/>
    <x v="1121"/>
    <x v="2611"/>
    <x v="39"/>
    <x v="1"/>
  </r>
  <r>
    <x v="3"/>
    <x v="0"/>
    <x v="429"/>
    <x v="3"/>
    <x v="9"/>
    <x v="3"/>
    <x v="5"/>
    <x v="42"/>
    <x v="94"/>
    <x v="1332"/>
    <x v="2862"/>
    <x v="35"/>
    <x v="1"/>
  </r>
  <r>
    <x v="3"/>
    <x v="0"/>
    <x v="429"/>
    <x v="3"/>
    <x v="9"/>
    <x v="3"/>
    <x v="4"/>
    <x v="40"/>
    <x v="60"/>
    <x v="797"/>
    <x v="1851"/>
    <x v="38"/>
    <x v="1"/>
  </r>
  <r>
    <x v="3"/>
    <x v="0"/>
    <x v="429"/>
    <x v="3"/>
    <x v="9"/>
    <x v="3"/>
    <x v="0"/>
    <x v="44"/>
    <x v="28"/>
    <x v="386"/>
    <x v="735"/>
    <x v="33"/>
    <x v="1"/>
  </r>
  <r>
    <x v="3"/>
    <x v="0"/>
    <x v="429"/>
    <x v="3"/>
    <x v="9"/>
    <x v="3"/>
    <x v="3"/>
    <x v="41"/>
    <x v="78"/>
    <x v="1100"/>
    <x v="1668"/>
    <x v="22"/>
    <x v="1"/>
  </r>
  <r>
    <x v="2"/>
    <x v="3"/>
    <x v="429"/>
    <x v="0"/>
    <x v="15"/>
    <x v="52"/>
    <x v="2"/>
    <x v="13"/>
    <x v="132"/>
    <x v="695"/>
    <x v="1494"/>
    <x v="35"/>
    <x v="1"/>
  </r>
  <r>
    <x v="2"/>
    <x v="3"/>
    <x v="429"/>
    <x v="0"/>
    <x v="15"/>
    <x v="52"/>
    <x v="1"/>
    <x v="12"/>
    <x v="48"/>
    <x v="144"/>
    <x v="229"/>
    <x v="33"/>
    <x v="1"/>
  </r>
  <r>
    <x v="2"/>
    <x v="3"/>
    <x v="429"/>
    <x v="0"/>
    <x v="15"/>
    <x v="52"/>
    <x v="5"/>
    <x v="2"/>
    <x v="62"/>
    <x v="56"/>
    <x v="75"/>
    <x v="32"/>
    <x v="1"/>
  </r>
  <r>
    <x v="2"/>
    <x v="3"/>
    <x v="429"/>
    <x v="0"/>
    <x v="15"/>
    <x v="52"/>
    <x v="4"/>
    <x v="13"/>
    <x v="16"/>
    <x v="31"/>
    <x v="38"/>
    <x v="34"/>
    <x v="1"/>
  </r>
  <r>
    <x v="2"/>
    <x v="3"/>
    <x v="429"/>
    <x v="0"/>
    <x v="15"/>
    <x v="52"/>
    <x v="0"/>
    <x v="25"/>
    <x v="30"/>
    <x v="190"/>
    <x v="306"/>
    <x v="32"/>
    <x v="1"/>
  </r>
  <r>
    <x v="2"/>
    <x v="3"/>
    <x v="429"/>
    <x v="0"/>
    <x v="15"/>
    <x v="52"/>
    <x v="3"/>
    <x v="16"/>
    <x v="54"/>
    <x v="247"/>
    <x v="486"/>
    <x v="36"/>
    <x v="1"/>
  </r>
  <r>
    <x v="2"/>
    <x v="2"/>
    <x v="429"/>
    <x v="4"/>
    <x v="4"/>
    <x v="29"/>
    <x v="3"/>
    <x v="22"/>
    <x v="183"/>
    <x v="1463"/>
    <x v="1364"/>
    <x v="9"/>
    <x v="2"/>
  </r>
  <r>
    <x v="3"/>
    <x v="0"/>
    <x v="429"/>
    <x v="3"/>
    <x v="9"/>
    <x v="3"/>
    <x v="2"/>
    <x v="23"/>
    <x v="141"/>
    <x v="1181"/>
    <x v="2221"/>
    <x v="29"/>
    <x v="2"/>
  </r>
  <r>
    <x v="3"/>
    <x v="0"/>
    <x v="429"/>
    <x v="3"/>
    <x v="9"/>
    <x v="3"/>
    <x v="1"/>
    <x v="30"/>
    <x v="94"/>
    <x v="1000"/>
    <x v="1922"/>
    <x v="30"/>
    <x v="2"/>
  </r>
  <r>
    <x v="3"/>
    <x v="0"/>
    <x v="429"/>
    <x v="3"/>
    <x v="9"/>
    <x v="3"/>
    <x v="5"/>
    <x v="32"/>
    <x v="104"/>
    <x v="1163"/>
    <x v="1921"/>
    <x v="24"/>
    <x v="2"/>
  </r>
  <r>
    <x v="3"/>
    <x v="0"/>
    <x v="429"/>
    <x v="3"/>
    <x v="9"/>
    <x v="3"/>
    <x v="4"/>
    <x v="31"/>
    <x v="64"/>
    <x v="661"/>
    <x v="1279"/>
    <x v="31"/>
    <x v="2"/>
  </r>
  <r>
    <x v="3"/>
    <x v="0"/>
    <x v="429"/>
    <x v="3"/>
    <x v="9"/>
    <x v="3"/>
    <x v="0"/>
    <x v="34"/>
    <x v="34"/>
    <x v="342"/>
    <x v="495"/>
    <x v="27"/>
    <x v="2"/>
  </r>
  <r>
    <x v="3"/>
    <x v="0"/>
    <x v="429"/>
    <x v="3"/>
    <x v="9"/>
    <x v="3"/>
    <x v="3"/>
    <x v="33"/>
    <x v="93"/>
    <x v="1081"/>
    <x v="1238"/>
    <x v="15"/>
    <x v="2"/>
  </r>
  <r>
    <x v="2"/>
    <x v="2"/>
    <x v="430"/>
    <x v="4"/>
    <x v="4"/>
    <x v="29"/>
    <x v="2"/>
    <x v="28"/>
    <x v="331"/>
    <x v="2892"/>
    <x v="5201"/>
    <x v="26"/>
    <x v="2"/>
  </r>
  <r>
    <x v="3"/>
    <x v="3"/>
    <x v="430"/>
    <x v="0"/>
    <x v="25"/>
    <x v="5"/>
    <x v="4"/>
    <x v="28"/>
    <x v="311"/>
    <x v="2793"/>
    <x v="5010"/>
    <x v="31"/>
    <x v="2"/>
  </r>
  <r>
    <x v="1"/>
    <x v="1"/>
    <x v="430"/>
    <x v="1"/>
    <x v="7"/>
    <x v="53"/>
    <x v="2"/>
    <x v="33"/>
    <x v="314"/>
    <x v="2859"/>
    <x v="4975"/>
    <x v="21"/>
    <x v="0"/>
  </r>
  <r>
    <x v="1"/>
    <x v="1"/>
    <x v="430"/>
    <x v="1"/>
    <x v="7"/>
    <x v="53"/>
    <x v="1"/>
    <x v="33"/>
    <x v="212"/>
    <x v="2206"/>
    <x v="3572"/>
    <x v="21"/>
    <x v="0"/>
  </r>
  <r>
    <x v="1"/>
    <x v="1"/>
    <x v="430"/>
    <x v="1"/>
    <x v="7"/>
    <x v="53"/>
    <x v="5"/>
    <x v="23"/>
    <x v="231"/>
    <x v="1929"/>
    <x v="3411"/>
    <x v="26"/>
    <x v="0"/>
  </r>
  <r>
    <x v="1"/>
    <x v="1"/>
    <x v="430"/>
    <x v="1"/>
    <x v="7"/>
    <x v="53"/>
    <x v="4"/>
    <x v="28"/>
    <x v="105"/>
    <x v="1051"/>
    <x v="1813"/>
    <x v="26"/>
    <x v="0"/>
  </r>
  <r>
    <x v="1"/>
    <x v="1"/>
    <x v="430"/>
    <x v="1"/>
    <x v="7"/>
    <x v="53"/>
    <x v="0"/>
    <x v="43"/>
    <x v="152"/>
    <x v="2022"/>
    <x v="2781"/>
    <x v="16"/>
    <x v="0"/>
  </r>
  <r>
    <x v="1"/>
    <x v="1"/>
    <x v="430"/>
    <x v="1"/>
    <x v="7"/>
    <x v="53"/>
    <x v="3"/>
    <x v="33"/>
    <x v="231"/>
    <x v="2350"/>
    <x v="4136"/>
    <x v="26"/>
    <x v="0"/>
  </r>
  <r>
    <x v="3"/>
    <x v="1"/>
    <x v="430"/>
    <x v="1"/>
    <x v="20"/>
    <x v="8"/>
    <x v="2"/>
    <x v="33"/>
    <x v="308"/>
    <x v="2819"/>
    <x v="4603"/>
    <x v="16"/>
    <x v="0"/>
  </r>
  <r>
    <x v="3"/>
    <x v="1"/>
    <x v="430"/>
    <x v="1"/>
    <x v="20"/>
    <x v="8"/>
    <x v="1"/>
    <x v="33"/>
    <x v="152"/>
    <x v="1674"/>
    <x v="2219"/>
    <x v="16"/>
    <x v="0"/>
  </r>
  <r>
    <x v="3"/>
    <x v="1"/>
    <x v="430"/>
    <x v="1"/>
    <x v="20"/>
    <x v="8"/>
    <x v="5"/>
    <x v="23"/>
    <x v="174"/>
    <x v="1441"/>
    <x v="1496"/>
    <x v="11"/>
    <x v="0"/>
  </r>
  <r>
    <x v="3"/>
    <x v="1"/>
    <x v="430"/>
    <x v="1"/>
    <x v="20"/>
    <x v="8"/>
    <x v="4"/>
    <x v="28"/>
    <x v="254"/>
    <x v="2282"/>
    <x v="2781"/>
    <x v="11"/>
    <x v="0"/>
  </r>
  <r>
    <x v="3"/>
    <x v="1"/>
    <x v="430"/>
    <x v="1"/>
    <x v="20"/>
    <x v="8"/>
    <x v="0"/>
    <x v="43"/>
    <x v="82"/>
    <x v="1208"/>
    <x v="1175"/>
    <x v="11"/>
    <x v="0"/>
  </r>
  <r>
    <x v="3"/>
    <x v="1"/>
    <x v="430"/>
    <x v="1"/>
    <x v="20"/>
    <x v="8"/>
    <x v="3"/>
    <x v="33"/>
    <x v="174"/>
    <x v="1883"/>
    <x v="2557"/>
    <x v="16"/>
    <x v="0"/>
  </r>
  <r>
    <x v="2"/>
    <x v="2"/>
    <x v="430"/>
    <x v="4"/>
    <x v="4"/>
    <x v="29"/>
    <x v="2"/>
    <x v="27"/>
    <x v="194"/>
    <x v="1807"/>
    <x v="3953"/>
    <x v="39"/>
    <x v="1"/>
  </r>
  <r>
    <x v="3"/>
    <x v="3"/>
    <x v="430"/>
    <x v="0"/>
    <x v="25"/>
    <x v="5"/>
    <x v="4"/>
    <x v="25"/>
    <x v="115"/>
    <x v="1034"/>
    <x v="2612"/>
    <x v="43"/>
    <x v="1"/>
  </r>
  <r>
    <x v="1"/>
    <x v="1"/>
    <x v="430"/>
    <x v="1"/>
    <x v="7"/>
    <x v="53"/>
    <x v="2"/>
    <x v="29"/>
    <x v="137"/>
    <x v="1371"/>
    <x v="2771"/>
    <x v="32"/>
    <x v="1"/>
  </r>
  <r>
    <x v="1"/>
    <x v="1"/>
    <x v="430"/>
    <x v="1"/>
    <x v="7"/>
    <x v="53"/>
    <x v="1"/>
    <x v="32"/>
    <x v="56"/>
    <x v="573"/>
    <x v="1087"/>
    <x v="31"/>
    <x v="1"/>
  </r>
  <r>
    <x v="1"/>
    <x v="1"/>
    <x v="430"/>
    <x v="1"/>
    <x v="7"/>
    <x v="53"/>
    <x v="5"/>
    <x v="22"/>
    <x v="57"/>
    <x v="389"/>
    <x v="936"/>
    <x v="40"/>
    <x v="1"/>
  </r>
  <r>
    <x v="1"/>
    <x v="1"/>
    <x v="430"/>
    <x v="1"/>
    <x v="7"/>
    <x v="53"/>
    <x v="4"/>
    <x v="25"/>
    <x v="21"/>
    <x v="114"/>
    <x v="228"/>
    <x v="39"/>
    <x v="1"/>
  </r>
  <r>
    <x v="1"/>
    <x v="1"/>
    <x v="430"/>
    <x v="1"/>
    <x v="7"/>
    <x v="53"/>
    <x v="0"/>
    <x v="39"/>
    <x v="38"/>
    <x v="462"/>
    <x v="724"/>
    <x v="27"/>
    <x v="1"/>
  </r>
  <r>
    <x v="1"/>
    <x v="1"/>
    <x v="430"/>
    <x v="1"/>
    <x v="7"/>
    <x v="53"/>
    <x v="3"/>
    <x v="32"/>
    <x v="59"/>
    <x v="619"/>
    <x v="1368"/>
    <x v="36"/>
    <x v="1"/>
  </r>
  <r>
    <x v="3"/>
    <x v="1"/>
    <x v="430"/>
    <x v="1"/>
    <x v="20"/>
    <x v="8"/>
    <x v="2"/>
    <x v="31"/>
    <x v="107"/>
    <x v="1161"/>
    <x v="2245"/>
    <x v="30"/>
    <x v="1"/>
  </r>
  <r>
    <x v="3"/>
    <x v="1"/>
    <x v="430"/>
    <x v="1"/>
    <x v="20"/>
    <x v="8"/>
    <x v="1"/>
    <x v="31"/>
    <x v="36"/>
    <x v="327"/>
    <x v="558"/>
    <x v="31"/>
    <x v="1"/>
  </r>
  <r>
    <x v="3"/>
    <x v="1"/>
    <x v="430"/>
    <x v="1"/>
    <x v="20"/>
    <x v="8"/>
    <x v="5"/>
    <x v="21"/>
    <x v="39"/>
    <x v="213"/>
    <x v="244"/>
    <x v="25"/>
    <x v="1"/>
  </r>
  <r>
    <x v="3"/>
    <x v="1"/>
    <x v="430"/>
    <x v="1"/>
    <x v="20"/>
    <x v="8"/>
    <x v="4"/>
    <x v="27"/>
    <x v="72"/>
    <x v="658"/>
    <x v="914"/>
    <x v="22"/>
    <x v="1"/>
  </r>
  <r>
    <x v="3"/>
    <x v="1"/>
    <x v="430"/>
    <x v="1"/>
    <x v="20"/>
    <x v="8"/>
    <x v="0"/>
    <x v="39"/>
    <x v="19"/>
    <x v="194"/>
    <x v="220"/>
    <x v="25"/>
    <x v="1"/>
  </r>
  <r>
    <x v="3"/>
    <x v="1"/>
    <x v="430"/>
    <x v="1"/>
    <x v="20"/>
    <x v="8"/>
    <x v="3"/>
    <x v="32"/>
    <x v="43"/>
    <x v="422"/>
    <x v="643"/>
    <x v="27"/>
    <x v="1"/>
  </r>
  <r>
    <x v="2"/>
    <x v="2"/>
    <x v="430"/>
    <x v="4"/>
    <x v="4"/>
    <x v="29"/>
    <x v="2"/>
    <x v="21"/>
    <x v="204"/>
    <x v="1614"/>
    <x v="3232"/>
    <x v="32"/>
    <x v="2"/>
  </r>
  <r>
    <x v="3"/>
    <x v="1"/>
    <x v="430"/>
    <x v="1"/>
    <x v="20"/>
    <x v="8"/>
    <x v="2"/>
    <x v="21"/>
    <x v="134"/>
    <x v="1040"/>
    <x v="1467"/>
    <x v="20"/>
    <x v="2"/>
  </r>
  <r>
    <x v="3"/>
    <x v="1"/>
    <x v="430"/>
    <x v="1"/>
    <x v="20"/>
    <x v="8"/>
    <x v="1"/>
    <x v="24"/>
    <x v="50"/>
    <x v="357"/>
    <x v="352"/>
    <x v="20"/>
    <x v="2"/>
  </r>
  <r>
    <x v="3"/>
    <x v="1"/>
    <x v="430"/>
    <x v="1"/>
    <x v="20"/>
    <x v="8"/>
    <x v="5"/>
    <x v="16"/>
    <x v="49"/>
    <x v="207"/>
    <x v="151"/>
    <x v="18"/>
    <x v="2"/>
  </r>
  <r>
    <x v="3"/>
    <x v="1"/>
    <x v="430"/>
    <x v="1"/>
    <x v="20"/>
    <x v="8"/>
    <x v="4"/>
    <x v="18"/>
    <x v="76"/>
    <x v="480"/>
    <x v="359"/>
    <x v="14"/>
    <x v="2"/>
  </r>
  <r>
    <x v="3"/>
    <x v="1"/>
    <x v="430"/>
    <x v="1"/>
    <x v="20"/>
    <x v="8"/>
    <x v="0"/>
    <x v="29"/>
    <x v="21"/>
    <x v="141"/>
    <x v="83"/>
    <x v="16"/>
    <x v="2"/>
  </r>
  <r>
    <x v="3"/>
    <x v="1"/>
    <x v="430"/>
    <x v="1"/>
    <x v="20"/>
    <x v="8"/>
    <x v="3"/>
    <x v="24"/>
    <x v="56"/>
    <x v="424"/>
    <x v="529"/>
    <x v="23"/>
    <x v="2"/>
  </r>
  <r>
    <x v="2"/>
    <x v="2"/>
    <x v="431"/>
    <x v="4"/>
    <x v="4"/>
    <x v="29"/>
    <x v="1"/>
    <x v="38"/>
    <x v="323"/>
    <x v="2910"/>
    <x v="4944"/>
    <x v="11"/>
    <x v="2"/>
  </r>
  <r>
    <x v="3"/>
    <x v="3"/>
    <x v="431"/>
    <x v="2"/>
    <x v="41"/>
    <x v="26"/>
    <x v="0"/>
    <x v="33"/>
    <x v="285"/>
    <x v="2637"/>
    <x v="4024"/>
    <x v="16"/>
    <x v="2"/>
  </r>
  <r>
    <x v="2"/>
    <x v="2"/>
    <x v="431"/>
    <x v="4"/>
    <x v="4"/>
    <x v="29"/>
    <x v="1"/>
    <x v="36"/>
    <x v="171"/>
    <x v="1957"/>
    <x v="3462"/>
    <x v="26"/>
    <x v="1"/>
  </r>
  <r>
    <x v="3"/>
    <x v="3"/>
    <x v="431"/>
    <x v="2"/>
    <x v="41"/>
    <x v="26"/>
    <x v="0"/>
    <x v="32"/>
    <x v="78"/>
    <x v="876"/>
    <x v="1471"/>
    <x v="26"/>
    <x v="1"/>
  </r>
  <r>
    <x v="2"/>
    <x v="2"/>
    <x v="431"/>
    <x v="4"/>
    <x v="4"/>
    <x v="29"/>
    <x v="1"/>
    <x v="23"/>
    <x v="185"/>
    <x v="1557"/>
    <x v="2099"/>
    <x v="17"/>
    <x v="2"/>
  </r>
  <r>
    <x v="3"/>
    <x v="3"/>
    <x v="431"/>
    <x v="2"/>
    <x v="41"/>
    <x v="26"/>
    <x v="0"/>
    <x v="23"/>
    <x v="103"/>
    <x v="873"/>
    <x v="1186"/>
    <x v="20"/>
    <x v="2"/>
  </r>
  <r>
    <x v="2"/>
    <x v="2"/>
    <x v="432"/>
    <x v="4"/>
    <x v="4"/>
    <x v="29"/>
    <x v="5"/>
    <x v="38"/>
    <x v="325"/>
    <x v="2917"/>
    <x v="5271"/>
    <x v="26"/>
    <x v="2"/>
  </r>
  <r>
    <x v="3"/>
    <x v="3"/>
    <x v="432"/>
    <x v="2"/>
    <x v="41"/>
    <x v="26"/>
    <x v="3"/>
    <x v="28"/>
    <x v="311"/>
    <x v="2793"/>
    <x v="5095"/>
    <x v="36"/>
    <x v="2"/>
  </r>
  <r>
    <x v="3"/>
    <x v="1"/>
    <x v="432"/>
    <x v="0"/>
    <x v="21"/>
    <x v="19"/>
    <x v="2"/>
    <x v="28"/>
    <x v="332"/>
    <x v="2894"/>
    <x v="5308"/>
    <x v="36"/>
    <x v="0"/>
  </r>
  <r>
    <x v="3"/>
    <x v="1"/>
    <x v="432"/>
    <x v="0"/>
    <x v="21"/>
    <x v="19"/>
    <x v="1"/>
    <x v="28"/>
    <x v="307"/>
    <x v="2727"/>
    <x v="4768"/>
    <x v="26"/>
    <x v="0"/>
  </r>
  <r>
    <x v="3"/>
    <x v="1"/>
    <x v="432"/>
    <x v="0"/>
    <x v="21"/>
    <x v="19"/>
    <x v="5"/>
    <x v="18"/>
    <x v="309"/>
    <x v="2450"/>
    <x v="3623"/>
    <x v="16"/>
    <x v="0"/>
  </r>
  <r>
    <x v="3"/>
    <x v="1"/>
    <x v="432"/>
    <x v="0"/>
    <x v="21"/>
    <x v="19"/>
    <x v="4"/>
    <x v="23"/>
    <x v="273"/>
    <x v="2173"/>
    <x v="3501"/>
    <x v="21"/>
    <x v="0"/>
  </r>
  <r>
    <x v="3"/>
    <x v="1"/>
    <x v="432"/>
    <x v="0"/>
    <x v="21"/>
    <x v="19"/>
    <x v="0"/>
    <x v="38"/>
    <x v="294"/>
    <x v="2772"/>
    <x v="4856"/>
    <x v="26"/>
    <x v="0"/>
  </r>
  <r>
    <x v="3"/>
    <x v="1"/>
    <x v="432"/>
    <x v="0"/>
    <x v="21"/>
    <x v="19"/>
    <x v="3"/>
    <x v="28"/>
    <x v="309"/>
    <x v="2763"/>
    <x v="5118"/>
    <x v="41"/>
    <x v="0"/>
  </r>
  <r>
    <x v="2"/>
    <x v="2"/>
    <x v="432"/>
    <x v="4"/>
    <x v="4"/>
    <x v="29"/>
    <x v="5"/>
    <x v="37"/>
    <x v="147"/>
    <x v="1765"/>
    <x v="3732"/>
    <x v="36"/>
    <x v="1"/>
  </r>
  <r>
    <x v="3"/>
    <x v="3"/>
    <x v="432"/>
    <x v="2"/>
    <x v="41"/>
    <x v="26"/>
    <x v="3"/>
    <x v="26"/>
    <x v="105"/>
    <x v="982"/>
    <x v="2831"/>
    <x v="51"/>
    <x v="1"/>
  </r>
  <r>
    <x v="3"/>
    <x v="1"/>
    <x v="432"/>
    <x v="0"/>
    <x v="21"/>
    <x v="19"/>
    <x v="2"/>
    <x v="27"/>
    <x v="186"/>
    <x v="1744"/>
    <x v="4178"/>
    <x v="47"/>
    <x v="1"/>
  </r>
  <r>
    <x v="3"/>
    <x v="1"/>
    <x v="432"/>
    <x v="0"/>
    <x v="21"/>
    <x v="19"/>
    <x v="1"/>
    <x v="25"/>
    <x v="106"/>
    <x v="964"/>
    <x v="2320"/>
    <x v="40"/>
    <x v="1"/>
  </r>
  <r>
    <x v="3"/>
    <x v="1"/>
    <x v="432"/>
    <x v="0"/>
    <x v="21"/>
    <x v="19"/>
    <x v="5"/>
    <x v="18"/>
    <x v="104"/>
    <x v="706"/>
    <x v="1159"/>
    <x v="26"/>
    <x v="1"/>
  </r>
  <r>
    <x v="3"/>
    <x v="1"/>
    <x v="432"/>
    <x v="0"/>
    <x v="21"/>
    <x v="19"/>
    <x v="4"/>
    <x v="22"/>
    <x v="75"/>
    <x v="568"/>
    <x v="1202"/>
    <x v="34"/>
    <x v="1"/>
  </r>
  <r>
    <x v="3"/>
    <x v="1"/>
    <x v="432"/>
    <x v="0"/>
    <x v="21"/>
    <x v="19"/>
    <x v="0"/>
    <x v="36"/>
    <x v="77"/>
    <x v="966"/>
    <x v="2220"/>
    <x v="38"/>
    <x v="1"/>
  </r>
  <r>
    <x v="3"/>
    <x v="1"/>
    <x v="432"/>
    <x v="0"/>
    <x v="21"/>
    <x v="19"/>
    <x v="3"/>
    <x v="26"/>
    <x v="123"/>
    <x v="1140"/>
    <x v="3371"/>
    <x v="55"/>
    <x v="1"/>
  </r>
  <r>
    <x v="2"/>
    <x v="2"/>
    <x v="432"/>
    <x v="4"/>
    <x v="4"/>
    <x v="29"/>
    <x v="5"/>
    <x v="26"/>
    <x v="192"/>
    <x v="1748"/>
    <x v="3231"/>
    <x v="28"/>
    <x v="2"/>
  </r>
  <r>
    <x v="3"/>
    <x v="3"/>
    <x v="432"/>
    <x v="2"/>
    <x v="41"/>
    <x v="26"/>
    <x v="3"/>
    <x v="17"/>
    <x v="148"/>
    <x v="975"/>
    <x v="2300"/>
    <x v="39"/>
    <x v="2"/>
  </r>
  <r>
    <x v="2"/>
    <x v="2"/>
    <x v="433"/>
    <x v="4"/>
    <x v="4"/>
    <x v="29"/>
    <x v="4"/>
    <x v="38"/>
    <x v="313"/>
    <x v="2877"/>
    <x v="5057"/>
    <x v="21"/>
    <x v="2"/>
  </r>
  <r>
    <x v="3"/>
    <x v="3"/>
    <x v="433"/>
    <x v="2"/>
    <x v="41"/>
    <x v="26"/>
    <x v="2"/>
    <x v="18"/>
    <x v="323"/>
    <x v="2745"/>
    <x v="4615"/>
    <x v="21"/>
    <x v="2"/>
  </r>
  <r>
    <x v="3"/>
    <x v="0"/>
    <x v="433"/>
    <x v="3"/>
    <x v="8"/>
    <x v="40"/>
    <x v="2"/>
    <x v="43"/>
    <x v="315"/>
    <x v="2899"/>
    <x v="5054"/>
    <x v="16"/>
    <x v="2"/>
  </r>
  <r>
    <x v="3"/>
    <x v="0"/>
    <x v="433"/>
    <x v="3"/>
    <x v="8"/>
    <x v="40"/>
    <x v="1"/>
    <x v="53"/>
    <x v="300"/>
    <x v="2880"/>
    <x v="4688"/>
    <x v="11"/>
    <x v="2"/>
  </r>
  <r>
    <x v="3"/>
    <x v="0"/>
    <x v="433"/>
    <x v="3"/>
    <x v="8"/>
    <x v="40"/>
    <x v="5"/>
    <x v="58"/>
    <x v="304"/>
    <x v="2901"/>
    <x v="5059"/>
    <x v="16"/>
    <x v="2"/>
  </r>
  <r>
    <x v="3"/>
    <x v="0"/>
    <x v="433"/>
    <x v="3"/>
    <x v="8"/>
    <x v="40"/>
    <x v="4"/>
    <x v="53"/>
    <x v="273"/>
    <x v="2833"/>
    <x v="4663"/>
    <x v="16"/>
    <x v="2"/>
  </r>
  <r>
    <x v="3"/>
    <x v="0"/>
    <x v="433"/>
    <x v="3"/>
    <x v="8"/>
    <x v="40"/>
    <x v="0"/>
    <x v="58"/>
    <x v="152"/>
    <x v="2398"/>
    <x v="2428"/>
    <x v="6"/>
    <x v="2"/>
  </r>
  <r>
    <x v="3"/>
    <x v="0"/>
    <x v="433"/>
    <x v="3"/>
    <x v="8"/>
    <x v="40"/>
    <x v="3"/>
    <x v="53"/>
    <x v="294"/>
    <x v="2866"/>
    <x v="5181"/>
    <x v="31"/>
    <x v="2"/>
  </r>
  <r>
    <x v="5"/>
    <x v="0"/>
    <x v="433"/>
    <x v="2"/>
    <x v="17"/>
    <x v="35"/>
    <x v="2"/>
    <x v="38"/>
    <x v="313"/>
    <x v="2877"/>
    <x v="5143"/>
    <x v="26"/>
    <x v="0"/>
  </r>
  <r>
    <x v="5"/>
    <x v="0"/>
    <x v="433"/>
    <x v="2"/>
    <x v="17"/>
    <x v="35"/>
    <x v="1"/>
    <x v="48"/>
    <x v="294"/>
    <x v="2850"/>
    <x v="5054"/>
    <x v="26"/>
    <x v="0"/>
  </r>
  <r>
    <x v="5"/>
    <x v="0"/>
    <x v="433"/>
    <x v="2"/>
    <x v="17"/>
    <x v="35"/>
    <x v="5"/>
    <x v="53"/>
    <x v="300"/>
    <x v="2880"/>
    <x v="5154"/>
    <x v="26"/>
    <x v="0"/>
  </r>
  <r>
    <x v="5"/>
    <x v="0"/>
    <x v="433"/>
    <x v="2"/>
    <x v="17"/>
    <x v="35"/>
    <x v="4"/>
    <x v="48"/>
    <x v="254"/>
    <x v="2757"/>
    <x v="4827"/>
    <x v="26"/>
    <x v="0"/>
  </r>
  <r>
    <x v="5"/>
    <x v="0"/>
    <x v="433"/>
    <x v="2"/>
    <x v="17"/>
    <x v="35"/>
    <x v="0"/>
    <x v="53"/>
    <x v="129"/>
    <x v="2064"/>
    <x v="3950"/>
    <x v="31"/>
    <x v="0"/>
  </r>
  <r>
    <x v="5"/>
    <x v="0"/>
    <x v="433"/>
    <x v="2"/>
    <x v="17"/>
    <x v="35"/>
    <x v="3"/>
    <x v="38"/>
    <x v="285"/>
    <x v="2727"/>
    <x v="4568"/>
    <x v="21"/>
    <x v="0"/>
  </r>
  <r>
    <x v="1"/>
    <x v="1"/>
    <x v="433"/>
    <x v="2"/>
    <x v="23"/>
    <x v="25"/>
    <x v="2"/>
    <x v="18"/>
    <x v="328"/>
    <x v="2805"/>
    <x v="4931"/>
    <x v="26"/>
    <x v="1"/>
  </r>
  <r>
    <x v="1"/>
    <x v="1"/>
    <x v="433"/>
    <x v="2"/>
    <x v="23"/>
    <x v="25"/>
    <x v="1"/>
    <x v="18"/>
    <x v="300"/>
    <x v="2206"/>
    <x v="3572"/>
    <x v="21"/>
    <x v="1"/>
  </r>
  <r>
    <x v="1"/>
    <x v="1"/>
    <x v="433"/>
    <x v="2"/>
    <x v="23"/>
    <x v="25"/>
    <x v="5"/>
    <x v="8"/>
    <x v="304"/>
    <x v="1535"/>
    <x v="2699"/>
    <x v="26"/>
    <x v="1"/>
  </r>
  <r>
    <x v="1"/>
    <x v="1"/>
    <x v="433"/>
    <x v="2"/>
    <x v="23"/>
    <x v="25"/>
    <x v="4"/>
    <x v="13"/>
    <x v="231"/>
    <x v="1321"/>
    <x v="2345"/>
    <x v="26"/>
    <x v="1"/>
  </r>
  <r>
    <x v="1"/>
    <x v="1"/>
    <x v="433"/>
    <x v="2"/>
    <x v="23"/>
    <x v="25"/>
    <x v="0"/>
    <x v="28"/>
    <x v="273"/>
    <x v="2398"/>
    <x v="3904"/>
    <x v="21"/>
    <x v="1"/>
  </r>
  <r>
    <x v="1"/>
    <x v="1"/>
    <x v="433"/>
    <x v="2"/>
    <x v="23"/>
    <x v="25"/>
    <x v="3"/>
    <x v="18"/>
    <x v="304"/>
    <x v="2299"/>
    <x v="4502"/>
    <x v="36"/>
    <x v="1"/>
  </r>
  <r>
    <x v="5"/>
    <x v="1"/>
    <x v="433"/>
    <x v="1"/>
    <x v="47"/>
    <x v="11"/>
    <x v="2"/>
    <x v="23"/>
    <x v="316"/>
    <x v="2778"/>
    <x v="4874"/>
    <x v="26"/>
    <x v="0"/>
  </r>
  <r>
    <x v="5"/>
    <x v="1"/>
    <x v="433"/>
    <x v="1"/>
    <x v="47"/>
    <x v="11"/>
    <x v="1"/>
    <x v="23"/>
    <x v="231"/>
    <x v="1929"/>
    <x v="3411"/>
    <x v="26"/>
    <x v="0"/>
  </r>
  <r>
    <x v="5"/>
    <x v="1"/>
    <x v="433"/>
    <x v="1"/>
    <x v="47"/>
    <x v="11"/>
    <x v="5"/>
    <x v="13"/>
    <x v="273"/>
    <x v="1568"/>
    <x v="2752"/>
    <x v="26"/>
    <x v="0"/>
  </r>
  <r>
    <x v="5"/>
    <x v="1"/>
    <x v="433"/>
    <x v="1"/>
    <x v="47"/>
    <x v="11"/>
    <x v="4"/>
    <x v="18"/>
    <x v="152"/>
    <x v="1051"/>
    <x v="1813"/>
    <x v="26"/>
    <x v="0"/>
  </r>
  <r>
    <x v="5"/>
    <x v="1"/>
    <x v="433"/>
    <x v="1"/>
    <x v="47"/>
    <x v="11"/>
    <x v="0"/>
    <x v="33"/>
    <x v="194"/>
    <x v="2064"/>
    <x v="3656"/>
    <x v="26"/>
    <x v="0"/>
  </r>
  <r>
    <x v="5"/>
    <x v="1"/>
    <x v="433"/>
    <x v="1"/>
    <x v="47"/>
    <x v="11"/>
    <x v="3"/>
    <x v="23"/>
    <x v="273"/>
    <x v="2173"/>
    <x v="3853"/>
    <x v="26"/>
    <x v="0"/>
  </r>
  <r>
    <x v="2"/>
    <x v="2"/>
    <x v="433"/>
    <x v="4"/>
    <x v="4"/>
    <x v="29"/>
    <x v="4"/>
    <x v="34"/>
    <x v="131"/>
    <x v="1496"/>
    <x v="3192"/>
    <x v="35"/>
    <x v="1"/>
  </r>
  <r>
    <x v="3"/>
    <x v="3"/>
    <x v="433"/>
    <x v="2"/>
    <x v="41"/>
    <x v="26"/>
    <x v="2"/>
    <x v="17"/>
    <x v="147"/>
    <x v="970"/>
    <x v="2129"/>
    <x v="36"/>
    <x v="1"/>
  </r>
  <r>
    <x v="3"/>
    <x v="0"/>
    <x v="433"/>
    <x v="3"/>
    <x v="8"/>
    <x v="40"/>
    <x v="2"/>
    <x v="39"/>
    <x v="138"/>
    <x v="1749"/>
    <x v="3160"/>
    <x v="27"/>
    <x v="1"/>
  </r>
  <r>
    <x v="3"/>
    <x v="0"/>
    <x v="433"/>
    <x v="3"/>
    <x v="8"/>
    <x v="40"/>
    <x v="1"/>
    <x v="51"/>
    <x v="82"/>
    <x v="1394"/>
    <x v="2350"/>
    <x v="24"/>
    <x v="1"/>
  </r>
  <r>
    <x v="3"/>
    <x v="0"/>
    <x v="433"/>
    <x v="3"/>
    <x v="8"/>
    <x v="40"/>
    <x v="5"/>
    <x v="52"/>
    <x v="96"/>
    <x v="1626"/>
    <x v="3076"/>
    <x v="29"/>
    <x v="1"/>
  </r>
  <r>
    <x v="3"/>
    <x v="0"/>
    <x v="433"/>
    <x v="3"/>
    <x v="8"/>
    <x v="40"/>
    <x v="4"/>
    <x v="51"/>
    <x v="75"/>
    <x v="1271"/>
    <x v="2366"/>
    <x v="28"/>
    <x v="1"/>
  </r>
  <r>
    <x v="3"/>
    <x v="0"/>
    <x v="433"/>
    <x v="3"/>
    <x v="8"/>
    <x v="40"/>
    <x v="0"/>
    <x v="54"/>
    <x v="33"/>
    <x v="584"/>
    <x v="678"/>
    <x v="19"/>
    <x v="1"/>
  </r>
  <r>
    <x v="3"/>
    <x v="0"/>
    <x v="433"/>
    <x v="3"/>
    <x v="8"/>
    <x v="40"/>
    <x v="3"/>
    <x v="47"/>
    <x v="83"/>
    <x v="1311"/>
    <x v="3388"/>
    <x v="46"/>
    <x v="1"/>
  </r>
  <r>
    <x v="5"/>
    <x v="0"/>
    <x v="433"/>
    <x v="2"/>
    <x v="17"/>
    <x v="35"/>
    <x v="2"/>
    <x v="37"/>
    <x v="127"/>
    <x v="1561"/>
    <x v="3409"/>
    <x v="37"/>
    <x v="1"/>
  </r>
  <r>
    <x v="5"/>
    <x v="0"/>
    <x v="433"/>
    <x v="2"/>
    <x v="17"/>
    <x v="35"/>
    <x v="1"/>
    <x v="44"/>
    <x v="83"/>
    <x v="1242"/>
    <x v="2987"/>
    <x v="41"/>
    <x v="1"/>
  </r>
  <r>
    <x v="5"/>
    <x v="0"/>
    <x v="433"/>
    <x v="2"/>
    <x v="17"/>
    <x v="35"/>
    <x v="5"/>
    <x v="49"/>
    <x v="97"/>
    <x v="1567"/>
    <x v="3630"/>
    <x v="41"/>
    <x v="1"/>
  </r>
  <r>
    <x v="5"/>
    <x v="0"/>
    <x v="433"/>
    <x v="2"/>
    <x v="17"/>
    <x v="35"/>
    <x v="4"/>
    <x v="43"/>
    <x v="69"/>
    <x v="1005"/>
    <x v="2464"/>
    <x v="41"/>
    <x v="1"/>
  </r>
  <r>
    <x v="5"/>
    <x v="0"/>
    <x v="433"/>
    <x v="2"/>
    <x v="17"/>
    <x v="35"/>
    <x v="0"/>
    <x v="49"/>
    <x v="28"/>
    <x v="444"/>
    <x v="1247"/>
    <x v="46"/>
    <x v="1"/>
  </r>
  <r>
    <x v="5"/>
    <x v="0"/>
    <x v="433"/>
    <x v="2"/>
    <x v="17"/>
    <x v="35"/>
    <x v="3"/>
    <x v="34"/>
    <x v="78"/>
    <x v="926"/>
    <x v="1816"/>
    <x v="31"/>
    <x v="1"/>
  </r>
  <r>
    <x v="1"/>
    <x v="1"/>
    <x v="433"/>
    <x v="2"/>
    <x v="23"/>
    <x v="25"/>
    <x v="2"/>
    <x v="16"/>
    <x v="163"/>
    <x v="1029"/>
    <x v="2519"/>
    <x v="41"/>
    <x v="1"/>
  </r>
  <r>
    <x v="1"/>
    <x v="1"/>
    <x v="433"/>
    <x v="2"/>
    <x v="23"/>
    <x v="25"/>
    <x v="1"/>
    <x v="17"/>
    <x v="82"/>
    <x v="499"/>
    <x v="992"/>
    <x v="33"/>
    <x v="1"/>
  </r>
  <r>
    <x v="1"/>
    <x v="1"/>
    <x v="433"/>
    <x v="2"/>
    <x v="23"/>
    <x v="25"/>
    <x v="5"/>
    <x v="7"/>
    <x v="108"/>
    <x v="328"/>
    <x v="751"/>
    <x v="39"/>
    <x v="1"/>
  </r>
  <r>
    <x v="1"/>
    <x v="1"/>
    <x v="433"/>
    <x v="2"/>
    <x v="23"/>
    <x v="25"/>
    <x v="4"/>
    <x v="12"/>
    <x v="66"/>
    <x v="256"/>
    <x v="542"/>
    <x v="38"/>
    <x v="1"/>
  </r>
  <r>
    <x v="1"/>
    <x v="1"/>
    <x v="433"/>
    <x v="2"/>
    <x v="23"/>
    <x v="25"/>
    <x v="0"/>
    <x v="25"/>
    <x v="67"/>
    <x v="554"/>
    <x v="1086"/>
    <x v="32"/>
    <x v="1"/>
  </r>
  <r>
    <x v="1"/>
    <x v="1"/>
    <x v="433"/>
    <x v="2"/>
    <x v="23"/>
    <x v="25"/>
    <x v="3"/>
    <x v="17"/>
    <x v="103"/>
    <x v="657"/>
    <x v="1912"/>
    <x v="48"/>
    <x v="1"/>
  </r>
  <r>
    <x v="5"/>
    <x v="1"/>
    <x v="433"/>
    <x v="1"/>
    <x v="47"/>
    <x v="11"/>
    <x v="2"/>
    <x v="21"/>
    <x v="143"/>
    <x v="1115"/>
    <x v="2509"/>
    <x v="37"/>
    <x v="1"/>
  </r>
  <r>
    <x v="5"/>
    <x v="1"/>
    <x v="433"/>
    <x v="1"/>
    <x v="47"/>
    <x v="11"/>
    <x v="1"/>
    <x v="20"/>
    <x v="57"/>
    <x v="349"/>
    <x v="828"/>
    <x v="40"/>
    <x v="1"/>
  </r>
  <r>
    <x v="5"/>
    <x v="1"/>
    <x v="433"/>
    <x v="1"/>
    <x v="47"/>
    <x v="11"/>
    <x v="5"/>
    <x v="12"/>
    <x v="75"/>
    <x v="312"/>
    <x v="733"/>
    <x v="40"/>
    <x v="1"/>
  </r>
  <r>
    <x v="5"/>
    <x v="1"/>
    <x v="433"/>
    <x v="1"/>
    <x v="47"/>
    <x v="11"/>
    <x v="4"/>
    <x v="16"/>
    <x v="38"/>
    <x v="147"/>
    <x v="302"/>
    <x v="39"/>
    <x v="1"/>
  </r>
  <r>
    <x v="5"/>
    <x v="1"/>
    <x v="433"/>
    <x v="1"/>
    <x v="47"/>
    <x v="11"/>
    <x v="0"/>
    <x v="30"/>
    <x v="48"/>
    <x v="443"/>
    <x v="951"/>
    <x v="36"/>
    <x v="1"/>
  </r>
  <r>
    <x v="5"/>
    <x v="1"/>
    <x v="433"/>
    <x v="1"/>
    <x v="47"/>
    <x v="11"/>
    <x v="3"/>
    <x v="22"/>
    <x v="67"/>
    <x v="486"/>
    <x v="1204"/>
    <x v="40"/>
    <x v="1"/>
  </r>
  <r>
    <x v="2"/>
    <x v="2"/>
    <x v="433"/>
    <x v="4"/>
    <x v="4"/>
    <x v="29"/>
    <x v="4"/>
    <x v="27"/>
    <x v="156"/>
    <x v="1462"/>
    <x v="2639"/>
    <x v="27"/>
    <x v="2"/>
  </r>
  <r>
    <x v="3"/>
    <x v="3"/>
    <x v="433"/>
    <x v="2"/>
    <x v="41"/>
    <x v="26"/>
    <x v="2"/>
    <x v="11"/>
    <x v="176"/>
    <x v="858"/>
    <x v="1292"/>
    <x v="23"/>
    <x v="2"/>
  </r>
  <r>
    <x v="3"/>
    <x v="0"/>
    <x v="433"/>
    <x v="3"/>
    <x v="8"/>
    <x v="40"/>
    <x v="2"/>
    <x v="28"/>
    <x v="149"/>
    <x v="1438"/>
    <x v="2138"/>
    <x v="20"/>
    <x v="2"/>
  </r>
  <r>
    <x v="3"/>
    <x v="0"/>
    <x v="433"/>
    <x v="3"/>
    <x v="8"/>
    <x v="40"/>
    <x v="1"/>
    <x v="37"/>
    <x v="104"/>
    <x v="1312"/>
    <x v="1736"/>
    <x v="17"/>
    <x v="2"/>
  </r>
  <r>
    <x v="3"/>
    <x v="0"/>
    <x v="433"/>
    <x v="3"/>
    <x v="8"/>
    <x v="40"/>
    <x v="5"/>
    <x v="40"/>
    <x v="128"/>
    <x v="1675"/>
    <x v="2394"/>
    <x v="18"/>
    <x v="2"/>
  </r>
  <r>
    <x v="3"/>
    <x v="0"/>
    <x v="433"/>
    <x v="3"/>
    <x v="8"/>
    <x v="40"/>
    <x v="4"/>
    <x v="35"/>
    <x v="95"/>
    <x v="1152"/>
    <x v="1713"/>
    <x v="21"/>
    <x v="2"/>
  </r>
  <r>
    <x v="3"/>
    <x v="0"/>
    <x v="433"/>
    <x v="3"/>
    <x v="8"/>
    <x v="40"/>
    <x v="0"/>
    <x v="37"/>
    <x v="49"/>
    <x v="569"/>
    <x v="406"/>
    <x v="12"/>
    <x v="2"/>
  </r>
  <r>
    <x v="3"/>
    <x v="0"/>
    <x v="433"/>
    <x v="3"/>
    <x v="8"/>
    <x v="40"/>
    <x v="3"/>
    <x v="41"/>
    <x v="111"/>
    <x v="1511"/>
    <x v="3111"/>
    <x v="33"/>
    <x v="2"/>
  </r>
  <r>
    <x v="5"/>
    <x v="0"/>
    <x v="433"/>
    <x v="2"/>
    <x v="17"/>
    <x v="35"/>
    <x v="2"/>
    <x v="22"/>
    <x v="156"/>
    <x v="1251"/>
    <x v="2544"/>
    <x v="32"/>
    <x v="2"/>
  </r>
  <r>
    <x v="5"/>
    <x v="0"/>
    <x v="433"/>
    <x v="2"/>
    <x v="17"/>
    <x v="35"/>
    <x v="1"/>
    <x v="31"/>
    <x v="101"/>
    <x v="1100"/>
    <x v="2106"/>
    <x v="30"/>
    <x v="2"/>
  </r>
  <r>
    <x v="5"/>
    <x v="0"/>
    <x v="433"/>
    <x v="2"/>
    <x v="17"/>
    <x v="35"/>
    <x v="5"/>
    <x v="32"/>
    <x v="101"/>
    <x v="1130"/>
    <x v="2224"/>
    <x v="31"/>
    <x v="2"/>
  </r>
  <r>
    <x v="5"/>
    <x v="0"/>
    <x v="433"/>
    <x v="2"/>
    <x v="17"/>
    <x v="35"/>
    <x v="4"/>
    <x v="36"/>
    <x v="79"/>
    <x v="983"/>
    <x v="1842"/>
    <x v="29"/>
    <x v="2"/>
  </r>
  <r>
    <x v="5"/>
    <x v="0"/>
    <x v="433"/>
    <x v="2"/>
    <x v="17"/>
    <x v="35"/>
    <x v="0"/>
    <x v="33"/>
    <x v="39"/>
    <x v="388"/>
    <x v="847"/>
    <x v="37"/>
    <x v="2"/>
  </r>
  <r>
    <x v="5"/>
    <x v="0"/>
    <x v="433"/>
    <x v="2"/>
    <x v="17"/>
    <x v="35"/>
    <x v="3"/>
    <x v="22"/>
    <x v="91"/>
    <x v="724"/>
    <x v="1053"/>
    <x v="23"/>
    <x v="2"/>
  </r>
  <r>
    <x v="1"/>
    <x v="1"/>
    <x v="433"/>
    <x v="2"/>
    <x v="23"/>
    <x v="25"/>
    <x v="2"/>
    <x v="13"/>
    <x v="192"/>
    <x v="1075"/>
    <x v="2165"/>
    <x v="32"/>
    <x v="2"/>
  </r>
  <r>
    <x v="1"/>
    <x v="1"/>
    <x v="433"/>
    <x v="2"/>
    <x v="23"/>
    <x v="25"/>
    <x v="1"/>
    <x v="13"/>
    <x v="108"/>
    <x v="545"/>
    <x v="818"/>
    <x v="25"/>
    <x v="2"/>
  </r>
  <r>
    <x v="1"/>
    <x v="1"/>
    <x v="433"/>
    <x v="2"/>
    <x v="23"/>
    <x v="25"/>
    <x v="5"/>
    <x v="4"/>
    <x v="116"/>
    <x v="248"/>
    <x v="424"/>
    <x v="33"/>
    <x v="2"/>
  </r>
  <r>
    <x v="1"/>
    <x v="1"/>
    <x v="433"/>
    <x v="2"/>
    <x v="23"/>
    <x v="25"/>
    <x v="4"/>
    <x v="8"/>
    <x v="70"/>
    <x v="181"/>
    <x v="278"/>
    <x v="31"/>
    <x v="2"/>
  </r>
  <r>
    <x v="1"/>
    <x v="1"/>
    <x v="433"/>
    <x v="2"/>
    <x v="23"/>
    <x v="25"/>
    <x v="0"/>
    <x v="18"/>
    <x v="86"/>
    <x v="558"/>
    <x v="770"/>
    <x v="23"/>
    <x v="2"/>
  </r>
  <r>
    <x v="1"/>
    <x v="1"/>
    <x v="433"/>
    <x v="2"/>
    <x v="23"/>
    <x v="25"/>
    <x v="3"/>
    <x v="10"/>
    <x v="116"/>
    <x v="476"/>
    <x v="1173"/>
    <x v="40"/>
    <x v="2"/>
  </r>
  <r>
    <x v="2"/>
    <x v="2"/>
    <x v="434"/>
    <x v="4"/>
    <x v="4"/>
    <x v="29"/>
    <x v="0"/>
    <x v="43"/>
    <x v="307"/>
    <x v="2866"/>
    <x v="5278"/>
    <x v="41"/>
    <x v="2"/>
  </r>
  <r>
    <x v="3"/>
    <x v="3"/>
    <x v="434"/>
    <x v="2"/>
    <x v="41"/>
    <x v="26"/>
    <x v="1"/>
    <x v="28"/>
    <x v="321"/>
    <x v="2860"/>
    <x v="4979"/>
    <x v="21"/>
    <x v="2"/>
  </r>
  <r>
    <x v="1"/>
    <x v="1"/>
    <x v="434"/>
    <x v="0"/>
    <x v="24"/>
    <x v="51"/>
    <x v="2"/>
    <x v="28"/>
    <x v="320"/>
    <x v="2857"/>
    <x v="5090"/>
    <x v="26"/>
    <x v="0"/>
  </r>
  <r>
    <x v="1"/>
    <x v="1"/>
    <x v="434"/>
    <x v="0"/>
    <x v="24"/>
    <x v="51"/>
    <x v="1"/>
    <x v="28"/>
    <x v="254"/>
    <x v="2282"/>
    <x v="3708"/>
    <x v="21"/>
    <x v="0"/>
  </r>
  <r>
    <x v="1"/>
    <x v="1"/>
    <x v="434"/>
    <x v="0"/>
    <x v="24"/>
    <x v="51"/>
    <x v="5"/>
    <x v="18"/>
    <x v="285"/>
    <x v="2022"/>
    <x v="3202"/>
    <x v="21"/>
    <x v="0"/>
  </r>
  <r>
    <x v="1"/>
    <x v="1"/>
    <x v="434"/>
    <x v="0"/>
    <x v="24"/>
    <x v="51"/>
    <x v="4"/>
    <x v="23"/>
    <x v="174"/>
    <x v="1441"/>
    <x v="2557"/>
    <x v="26"/>
    <x v="0"/>
  </r>
  <r>
    <x v="1"/>
    <x v="1"/>
    <x v="434"/>
    <x v="0"/>
    <x v="24"/>
    <x v="51"/>
    <x v="0"/>
    <x v="38"/>
    <x v="212"/>
    <x v="2383"/>
    <x v="3880"/>
    <x v="21"/>
    <x v="0"/>
  </r>
  <r>
    <x v="1"/>
    <x v="1"/>
    <x v="434"/>
    <x v="0"/>
    <x v="24"/>
    <x v="51"/>
    <x v="3"/>
    <x v="28"/>
    <x v="285"/>
    <x v="2491"/>
    <x v="4723"/>
    <x v="36"/>
    <x v="0"/>
  </r>
  <r>
    <x v="0"/>
    <x v="1"/>
    <x v="434"/>
    <x v="1"/>
    <x v="28"/>
    <x v="31"/>
    <x v="2"/>
    <x v="43"/>
    <x v="316"/>
    <x v="2906"/>
    <x v="5242"/>
    <x v="26"/>
    <x v="0"/>
  </r>
  <r>
    <x v="0"/>
    <x v="1"/>
    <x v="434"/>
    <x v="1"/>
    <x v="28"/>
    <x v="31"/>
    <x v="1"/>
    <x v="43"/>
    <x v="231"/>
    <x v="2615"/>
    <x v="4563"/>
    <x v="26"/>
    <x v="0"/>
  </r>
  <r>
    <x v="0"/>
    <x v="1"/>
    <x v="434"/>
    <x v="1"/>
    <x v="28"/>
    <x v="31"/>
    <x v="5"/>
    <x v="33"/>
    <x v="254"/>
    <x v="2469"/>
    <x v="3656"/>
    <x v="16"/>
    <x v="0"/>
  </r>
  <r>
    <x v="0"/>
    <x v="1"/>
    <x v="434"/>
    <x v="1"/>
    <x v="28"/>
    <x v="31"/>
    <x v="4"/>
    <x v="38"/>
    <x v="129"/>
    <x v="1617"/>
    <x v="2125"/>
    <x v="16"/>
    <x v="0"/>
  </r>
  <r>
    <x v="0"/>
    <x v="1"/>
    <x v="434"/>
    <x v="1"/>
    <x v="28"/>
    <x v="31"/>
    <x v="0"/>
    <x v="53"/>
    <x v="174"/>
    <x v="2469"/>
    <x v="3656"/>
    <x v="16"/>
    <x v="0"/>
  </r>
  <r>
    <x v="0"/>
    <x v="1"/>
    <x v="434"/>
    <x v="1"/>
    <x v="28"/>
    <x v="31"/>
    <x v="3"/>
    <x v="43"/>
    <x v="254"/>
    <x v="2686"/>
    <x v="4472"/>
    <x v="21"/>
    <x v="0"/>
  </r>
  <r>
    <x v="2"/>
    <x v="2"/>
    <x v="434"/>
    <x v="4"/>
    <x v="4"/>
    <x v="29"/>
    <x v="0"/>
    <x v="39"/>
    <x v="94"/>
    <x v="1254"/>
    <x v="3599"/>
    <x v="54"/>
    <x v="1"/>
  </r>
  <r>
    <x v="3"/>
    <x v="3"/>
    <x v="434"/>
    <x v="2"/>
    <x v="41"/>
    <x v="26"/>
    <x v="1"/>
    <x v="26"/>
    <x v="158"/>
    <x v="1434"/>
    <x v="3031"/>
    <x v="34"/>
    <x v="1"/>
  </r>
  <r>
    <x v="1"/>
    <x v="1"/>
    <x v="434"/>
    <x v="0"/>
    <x v="24"/>
    <x v="51"/>
    <x v="2"/>
    <x v="27"/>
    <x v="162"/>
    <x v="1522"/>
    <x v="3344"/>
    <x v="37"/>
    <x v="1"/>
  </r>
  <r>
    <x v="1"/>
    <x v="1"/>
    <x v="434"/>
    <x v="0"/>
    <x v="24"/>
    <x v="51"/>
    <x v="1"/>
    <x v="27"/>
    <x v="72"/>
    <x v="658"/>
    <x v="1273"/>
    <x v="31"/>
    <x v="1"/>
  </r>
  <r>
    <x v="1"/>
    <x v="1"/>
    <x v="434"/>
    <x v="0"/>
    <x v="24"/>
    <x v="51"/>
    <x v="5"/>
    <x v="16"/>
    <x v="78"/>
    <x v="445"/>
    <x v="826"/>
    <x v="32"/>
    <x v="1"/>
  </r>
  <r>
    <x v="1"/>
    <x v="1"/>
    <x v="434"/>
    <x v="0"/>
    <x v="24"/>
    <x v="51"/>
    <x v="4"/>
    <x v="21"/>
    <x v="43"/>
    <x v="254"/>
    <x v="517"/>
    <x v="37"/>
    <x v="1"/>
  </r>
  <r>
    <x v="1"/>
    <x v="1"/>
    <x v="434"/>
    <x v="0"/>
    <x v="24"/>
    <x v="51"/>
    <x v="0"/>
    <x v="34"/>
    <x v="62"/>
    <x v="699"/>
    <x v="1505"/>
    <x v="35"/>
    <x v="1"/>
  </r>
  <r>
    <x v="1"/>
    <x v="1"/>
    <x v="434"/>
    <x v="0"/>
    <x v="24"/>
    <x v="51"/>
    <x v="3"/>
    <x v="27"/>
    <x v="84"/>
    <x v="809"/>
    <x v="2410"/>
    <x v="51"/>
    <x v="1"/>
  </r>
  <r>
    <x v="0"/>
    <x v="1"/>
    <x v="434"/>
    <x v="1"/>
    <x v="28"/>
    <x v="31"/>
    <x v="2"/>
    <x v="42"/>
    <x v="143"/>
    <x v="1901"/>
    <x v="3943"/>
    <x v="36"/>
    <x v="1"/>
  </r>
  <r>
    <x v="0"/>
    <x v="1"/>
    <x v="434"/>
    <x v="1"/>
    <x v="28"/>
    <x v="31"/>
    <x v="1"/>
    <x v="42"/>
    <x v="57"/>
    <x v="786"/>
    <x v="1777"/>
    <x v="37"/>
    <x v="1"/>
  </r>
  <r>
    <x v="0"/>
    <x v="1"/>
    <x v="434"/>
    <x v="1"/>
    <x v="28"/>
    <x v="31"/>
    <x v="5"/>
    <x v="31"/>
    <x v="62"/>
    <x v="631"/>
    <x v="1051"/>
    <x v="27"/>
    <x v="1"/>
  </r>
  <r>
    <x v="0"/>
    <x v="1"/>
    <x v="434"/>
    <x v="1"/>
    <x v="28"/>
    <x v="31"/>
    <x v="4"/>
    <x v="37"/>
    <x v="27"/>
    <x v="295"/>
    <x v="422"/>
    <x v="28"/>
    <x v="1"/>
  </r>
  <r>
    <x v="0"/>
    <x v="1"/>
    <x v="434"/>
    <x v="1"/>
    <x v="28"/>
    <x v="31"/>
    <x v="0"/>
    <x v="51"/>
    <x v="49"/>
    <x v="814"/>
    <x v="1584"/>
    <x v="31"/>
    <x v="1"/>
  </r>
  <r>
    <x v="0"/>
    <x v="1"/>
    <x v="434"/>
    <x v="1"/>
    <x v="28"/>
    <x v="31"/>
    <x v="3"/>
    <x v="38"/>
    <x v="62"/>
    <x v="784"/>
    <x v="1608"/>
    <x v="33"/>
    <x v="1"/>
  </r>
  <r>
    <x v="2"/>
    <x v="2"/>
    <x v="434"/>
    <x v="4"/>
    <x v="4"/>
    <x v="29"/>
    <x v="0"/>
    <x v="33"/>
    <x v="120"/>
    <x v="1348"/>
    <x v="3314"/>
    <x v="43"/>
    <x v="2"/>
  </r>
  <r>
    <x v="3"/>
    <x v="3"/>
    <x v="434"/>
    <x v="2"/>
    <x v="41"/>
    <x v="26"/>
    <x v="1"/>
    <x v="16"/>
    <x v="189"/>
    <x v="1218"/>
    <x v="2063"/>
    <x v="25"/>
    <x v="2"/>
  </r>
  <r>
    <x v="0"/>
    <x v="1"/>
    <x v="434"/>
    <x v="1"/>
    <x v="28"/>
    <x v="31"/>
    <x v="2"/>
    <x v="32"/>
    <x v="164"/>
    <x v="1742"/>
    <x v="3478"/>
    <x v="32"/>
    <x v="2"/>
  </r>
  <r>
    <x v="0"/>
    <x v="1"/>
    <x v="434"/>
    <x v="1"/>
    <x v="28"/>
    <x v="31"/>
    <x v="1"/>
    <x v="29"/>
    <x v="73"/>
    <x v="726"/>
    <x v="1441"/>
    <x v="32"/>
    <x v="2"/>
  </r>
  <r>
    <x v="0"/>
    <x v="1"/>
    <x v="434"/>
    <x v="1"/>
    <x v="28"/>
    <x v="31"/>
    <x v="5"/>
    <x v="25"/>
    <x v="87"/>
    <x v="780"/>
    <x v="1012"/>
    <x v="20"/>
    <x v="2"/>
  </r>
  <r>
    <x v="0"/>
    <x v="1"/>
    <x v="434"/>
    <x v="1"/>
    <x v="28"/>
    <x v="31"/>
    <x v="4"/>
    <x v="26"/>
    <x v="34"/>
    <x v="244"/>
    <x v="250"/>
    <x v="23"/>
    <x v="2"/>
  </r>
  <r>
    <x v="0"/>
    <x v="1"/>
    <x v="434"/>
    <x v="1"/>
    <x v="28"/>
    <x v="31"/>
    <x v="0"/>
    <x v="40"/>
    <x v="49"/>
    <x v="621"/>
    <x v="728"/>
    <x v="19"/>
    <x v="2"/>
  </r>
  <r>
    <x v="0"/>
    <x v="1"/>
    <x v="434"/>
    <x v="1"/>
    <x v="28"/>
    <x v="31"/>
    <x v="3"/>
    <x v="29"/>
    <x v="81"/>
    <x v="833"/>
    <x v="1306"/>
    <x v="24"/>
    <x v="2"/>
  </r>
  <r>
    <x v="2"/>
    <x v="2"/>
    <x v="435"/>
    <x v="4"/>
    <x v="4"/>
    <x v="29"/>
    <x v="3"/>
    <x v="38"/>
    <x v="323"/>
    <x v="2910"/>
    <x v="4663"/>
    <x v="6"/>
    <x v="2"/>
  </r>
  <r>
    <x v="3"/>
    <x v="3"/>
    <x v="435"/>
    <x v="2"/>
    <x v="41"/>
    <x v="26"/>
    <x v="5"/>
    <x v="28"/>
    <x v="307"/>
    <x v="2727"/>
    <x v="4568"/>
    <x v="21"/>
    <x v="2"/>
  </r>
  <r>
    <x v="2"/>
    <x v="2"/>
    <x v="435"/>
    <x v="4"/>
    <x v="4"/>
    <x v="29"/>
    <x v="3"/>
    <x v="34"/>
    <x v="153"/>
    <x v="1719"/>
    <x v="2303"/>
    <x v="16"/>
    <x v="1"/>
  </r>
  <r>
    <x v="3"/>
    <x v="3"/>
    <x v="435"/>
    <x v="2"/>
    <x v="41"/>
    <x v="26"/>
    <x v="5"/>
    <x v="25"/>
    <x v="102"/>
    <x v="929"/>
    <x v="1962"/>
    <x v="34"/>
    <x v="1"/>
  </r>
  <r>
    <x v="2"/>
    <x v="2"/>
    <x v="435"/>
    <x v="4"/>
    <x v="4"/>
    <x v="29"/>
    <x v="3"/>
    <x v="25"/>
    <x v="181"/>
    <x v="1599"/>
    <x v="1786"/>
    <x v="12"/>
    <x v="2"/>
  </r>
  <r>
    <x v="3"/>
    <x v="3"/>
    <x v="435"/>
    <x v="2"/>
    <x v="41"/>
    <x v="26"/>
    <x v="5"/>
    <x v="16"/>
    <x v="120"/>
    <x v="741"/>
    <x v="1188"/>
    <x v="25"/>
    <x v="2"/>
  </r>
  <r>
    <x v="2"/>
    <x v="2"/>
    <x v="436"/>
    <x v="4"/>
    <x v="4"/>
    <x v="29"/>
    <x v="2"/>
    <x v="28"/>
    <x v="335"/>
    <x v="2903"/>
    <x v="5234"/>
    <x v="26"/>
    <x v="2"/>
  </r>
  <r>
    <x v="3"/>
    <x v="3"/>
    <x v="436"/>
    <x v="2"/>
    <x v="41"/>
    <x v="26"/>
    <x v="4"/>
    <x v="28"/>
    <x v="300"/>
    <x v="2637"/>
    <x v="4768"/>
    <x v="31"/>
    <x v="2"/>
  </r>
  <r>
    <x v="4"/>
    <x v="3"/>
    <x v="436"/>
    <x v="2"/>
    <x v="3"/>
    <x v="28"/>
    <x v="2"/>
    <x v="13"/>
    <x v="322"/>
    <x v="2549"/>
    <x v="4447"/>
    <x v="26"/>
    <x v="1"/>
  </r>
  <r>
    <x v="4"/>
    <x v="3"/>
    <x v="436"/>
    <x v="2"/>
    <x v="3"/>
    <x v="28"/>
    <x v="1"/>
    <x v="13"/>
    <x v="273"/>
    <x v="1568"/>
    <x v="2428"/>
    <x v="21"/>
    <x v="1"/>
  </r>
  <r>
    <x v="4"/>
    <x v="3"/>
    <x v="436"/>
    <x v="2"/>
    <x v="3"/>
    <x v="28"/>
    <x v="5"/>
    <x v="3"/>
    <x v="285"/>
    <x v="821"/>
    <x v="1363"/>
    <x v="26"/>
    <x v="1"/>
  </r>
  <r>
    <x v="4"/>
    <x v="3"/>
    <x v="436"/>
    <x v="2"/>
    <x v="3"/>
    <x v="28"/>
    <x v="4"/>
    <x v="13"/>
    <x v="174"/>
    <x v="956"/>
    <x v="1623"/>
    <x v="26"/>
    <x v="1"/>
  </r>
  <r>
    <x v="4"/>
    <x v="3"/>
    <x v="436"/>
    <x v="2"/>
    <x v="3"/>
    <x v="28"/>
    <x v="0"/>
    <x v="28"/>
    <x v="212"/>
    <x v="2022"/>
    <x v="3202"/>
    <x v="21"/>
    <x v="1"/>
  </r>
  <r>
    <x v="4"/>
    <x v="3"/>
    <x v="436"/>
    <x v="2"/>
    <x v="3"/>
    <x v="28"/>
    <x v="3"/>
    <x v="18"/>
    <x v="285"/>
    <x v="2022"/>
    <x v="3572"/>
    <x v="26"/>
    <x v="1"/>
  </r>
  <r>
    <x v="5"/>
    <x v="3"/>
    <x v="436"/>
    <x v="2"/>
    <x v="35"/>
    <x v="38"/>
    <x v="2"/>
    <x v="13"/>
    <x v="316"/>
    <x v="2400"/>
    <x v="4218"/>
    <x v="26"/>
    <x v="1"/>
  </r>
  <r>
    <x v="5"/>
    <x v="3"/>
    <x v="436"/>
    <x v="2"/>
    <x v="35"/>
    <x v="38"/>
    <x v="1"/>
    <x v="13"/>
    <x v="212"/>
    <x v="1208"/>
    <x v="1813"/>
    <x v="21"/>
    <x v="1"/>
  </r>
  <r>
    <x v="5"/>
    <x v="3"/>
    <x v="436"/>
    <x v="2"/>
    <x v="35"/>
    <x v="38"/>
    <x v="5"/>
    <x v="3"/>
    <x v="231"/>
    <x v="606"/>
    <x v="962"/>
    <x v="26"/>
    <x v="1"/>
  </r>
  <r>
    <x v="5"/>
    <x v="3"/>
    <x v="436"/>
    <x v="2"/>
    <x v="35"/>
    <x v="38"/>
    <x v="4"/>
    <x v="13"/>
    <x v="105"/>
    <x v="530"/>
    <x v="820"/>
    <x v="26"/>
    <x v="1"/>
  </r>
  <r>
    <x v="5"/>
    <x v="3"/>
    <x v="436"/>
    <x v="2"/>
    <x v="35"/>
    <x v="38"/>
    <x v="0"/>
    <x v="28"/>
    <x v="152"/>
    <x v="1471"/>
    <x v="2274"/>
    <x v="21"/>
    <x v="1"/>
  </r>
  <r>
    <x v="5"/>
    <x v="3"/>
    <x v="436"/>
    <x v="2"/>
    <x v="35"/>
    <x v="38"/>
    <x v="3"/>
    <x v="18"/>
    <x v="231"/>
    <x v="1646"/>
    <x v="2892"/>
    <x v="26"/>
    <x v="1"/>
  </r>
  <r>
    <x v="2"/>
    <x v="2"/>
    <x v="436"/>
    <x v="4"/>
    <x v="4"/>
    <x v="29"/>
    <x v="2"/>
    <x v="25"/>
    <x v="186"/>
    <x v="1656"/>
    <x v="3537"/>
    <x v="36"/>
    <x v="1"/>
  </r>
  <r>
    <x v="3"/>
    <x v="3"/>
    <x v="436"/>
    <x v="2"/>
    <x v="41"/>
    <x v="26"/>
    <x v="4"/>
    <x v="26"/>
    <x v="90"/>
    <x v="833"/>
    <x v="2267"/>
    <x v="46"/>
    <x v="1"/>
  </r>
  <r>
    <x v="4"/>
    <x v="3"/>
    <x v="436"/>
    <x v="2"/>
    <x v="3"/>
    <x v="28"/>
    <x v="2"/>
    <x v="11"/>
    <x v="158"/>
    <x v="754"/>
    <x v="1781"/>
    <x v="39"/>
    <x v="1"/>
  </r>
  <r>
    <x v="4"/>
    <x v="3"/>
    <x v="436"/>
    <x v="2"/>
    <x v="3"/>
    <x v="28"/>
    <x v="1"/>
    <x v="13"/>
    <x v="80"/>
    <x v="378"/>
    <x v="673"/>
    <x v="31"/>
    <x v="1"/>
  </r>
  <r>
    <x v="4"/>
    <x v="3"/>
    <x v="436"/>
    <x v="2"/>
    <x v="3"/>
    <x v="28"/>
    <x v="5"/>
    <x v="3"/>
    <x v="73"/>
    <x v="89"/>
    <x v="177"/>
    <x v="40"/>
    <x v="1"/>
  </r>
  <r>
    <x v="4"/>
    <x v="3"/>
    <x v="436"/>
    <x v="2"/>
    <x v="3"/>
    <x v="28"/>
    <x v="4"/>
    <x v="12"/>
    <x v="49"/>
    <x v="151"/>
    <x v="298"/>
    <x v="38"/>
    <x v="1"/>
  </r>
  <r>
    <x v="4"/>
    <x v="3"/>
    <x v="436"/>
    <x v="2"/>
    <x v="3"/>
    <x v="28"/>
    <x v="0"/>
    <x v="25"/>
    <x v="54"/>
    <x v="416"/>
    <x v="765"/>
    <x v="32"/>
    <x v="1"/>
  </r>
  <r>
    <x v="4"/>
    <x v="3"/>
    <x v="436"/>
    <x v="2"/>
    <x v="3"/>
    <x v="28"/>
    <x v="3"/>
    <x v="17"/>
    <x v="84"/>
    <x v="515"/>
    <x v="1173"/>
    <x v="37"/>
    <x v="1"/>
  </r>
  <r>
    <x v="5"/>
    <x v="3"/>
    <x v="436"/>
    <x v="2"/>
    <x v="35"/>
    <x v="38"/>
    <x v="2"/>
    <x v="12"/>
    <x v="133"/>
    <x v="651"/>
    <x v="1450"/>
    <x v="36"/>
    <x v="1"/>
  </r>
  <r>
    <x v="5"/>
    <x v="3"/>
    <x v="436"/>
    <x v="2"/>
    <x v="35"/>
    <x v="38"/>
    <x v="1"/>
    <x v="12"/>
    <x v="60"/>
    <x v="209"/>
    <x v="378"/>
    <x v="34"/>
    <x v="1"/>
  </r>
  <r>
    <x v="5"/>
    <x v="3"/>
    <x v="436"/>
    <x v="2"/>
    <x v="35"/>
    <x v="38"/>
    <x v="5"/>
    <x v="2"/>
    <x v="66"/>
    <x v="63"/>
    <x v="99"/>
    <x v="36"/>
    <x v="1"/>
  </r>
  <r>
    <x v="5"/>
    <x v="3"/>
    <x v="436"/>
    <x v="2"/>
    <x v="35"/>
    <x v="38"/>
    <x v="4"/>
    <x v="13"/>
    <x v="24"/>
    <x v="57"/>
    <x v="88"/>
    <x v="36"/>
    <x v="1"/>
  </r>
  <r>
    <x v="5"/>
    <x v="3"/>
    <x v="436"/>
    <x v="2"/>
    <x v="35"/>
    <x v="38"/>
    <x v="0"/>
    <x v="27"/>
    <x v="38"/>
    <x v="294"/>
    <x v="532"/>
    <x v="33"/>
    <x v="1"/>
  </r>
  <r>
    <x v="5"/>
    <x v="3"/>
    <x v="436"/>
    <x v="2"/>
    <x v="35"/>
    <x v="38"/>
    <x v="3"/>
    <x v="16"/>
    <x v="57"/>
    <x v="272"/>
    <x v="633"/>
    <x v="40"/>
    <x v="1"/>
  </r>
  <r>
    <x v="2"/>
    <x v="2"/>
    <x v="436"/>
    <x v="4"/>
    <x v="4"/>
    <x v="29"/>
    <x v="2"/>
    <x v="17"/>
    <x v="223"/>
    <x v="1525"/>
    <x v="2934"/>
    <x v="30"/>
    <x v="2"/>
  </r>
  <r>
    <x v="3"/>
    <x v="3"/>
    <x v="436"/>
    <x v="2"/>
    <x v="41"/>
    <x v="26"/>
    <x v="4"/>
    <x v="21"/>
    <x v="108"/>
    <x v="841"/>
    <x v="1822"/>
    <x v="35"/>
    <x v="2"/>
  </r>
  <r>
    <x v="4"/>
    <x v="3"/>
    <x v="436"/>
    <x v="2"/>
    <x v="3"/>
    <x v="28"/>
    <x v="2"/>
    <x v="8"/>
    <x v="179"/>
    <x v="703"/>
    <x v="1432"/>
    <x v="33"/>
    <x v="2"/>
  </r>
  <r>
    <x v="4"/>
    <x v="3"/>
    <x v="436"/>
    <x v="2"/>
    <x v="3"/>
    <x v="28"/>
    <x v="1"/>
    <x v="7"/>
    <x v="89"/>
    <x v="249"/>
    <x v="258"/>
    <x v="23"/>
    <x v="2"/>
  </r>
  <r>
    <x v="4"/>
    <x v="3"/>
    <x v="436"/>
    <x v="2"/>
    <x v="3"/>
    <x v="28"/>
    <x v="5"/>
    <x v="1"/>
    <x v="93"/>
    <x v="93"/>
    <x v="122"/>
    <x v="31"/>
    <x v="2"/>
  </r>
  <r>
    <x v="4"/>
    <x v="3"/>
    <x v="436"/>
    <x v="2"/>
    <x v="3"/>
    <x v="28"/>
    <x v="4"/>
    <x v="8"/>
    <x v="58"/>
    <x v="126"/>
    <x v="190"/>
    <x v="33"/>
    <x v="2"/>
  </r>
  <r>
    <x v="4"/>
    <x v="3"/>
    <x v="436"/>
    <x v="2"/>
    <x v="3"/>
    <x v="28"/>
    <x v="0"/>
    <x v="17"/>
    <x v="73"/>
    <x v="425"/>
    <x v="615"/>
    <x v="26"/>
    <x v="2"/>
  </r>
  <r>
    <x v="4"/>
    <x v="3"/>
    <x v="436"/>
    <x v="2"/>
    <x v="3"/>
    <x v="28"/>
    <x v="3"/>
    <x v="13"/>
    <x v="93"/>
    <x v="458"/>
    <x v="862"/>
    <x v="32"/>
    <x v="2"/>
  </r>
  <r>
    <x v="5"/>
    <x v="3"/>
    <x v="436"/>
    <x v="2"/>
    <x v="35"/>
    <x v="38"/>
    <x v="2"/>
    <x v="7"/>
    <x v="159"/>
    <x v="541"/>
    <x v="1055"/>
    <x v="32"/>
    <x v="2"/>
  </r>
  <r>
    <x v="5"/>
    <x v="3"/>
    <x v="436"/>
    <x v="2"/>
    <x v="35"/>
    <x v="38"/>
    <x v="1"/>
    <x v="8"/>
    <x v="64"/>
    <x v="156"/>
    <x v="181"/>
    <x v="27"/>
    <x v="2"/>
  </r>
  <r>
    <x v="5"/>
    <x v="3"/>
    <x v="436"/>
    <x v="2"/>
    <x v="35"/>
    <x v="38"/>
    <x v="5"/>
    <x v="0"/>
    <x v="68"/>
    <x v="41"/>
    <x v="43"/>
    <x v="31"/>
    <x v="2"/>
  </r>
  <r>
    <x v="5"/>
    <x v="3"/>
    <x v="436"/>
    <x v="2"/>
    <x v="35"/>
    <x v="38"/>
    <x v="4"/>
    <x v="9"/>
    <x v="28"/>
    <x v="48"/>
    <x v="61"/>
    <x v="33"/>
    <x v="2"/>
  </r>
  <r>
    <x v="5"/>
    <x v="3"/>
    <x v="436"/>
    <x v="2"/>
    <x v="35"/>
    <x v="38"/>
    <x v="0"/>
    <x v="19"/>
    <x v="50"/>
    <x v="271"/>
    <x v="379"/>
    <x v="28"/>
    <x v="2"/>
  </r>
  <r>
    <x v="5"/>
    <x v="3"/>
    <x v="436"/>
    <x v="2"/>
    <x v="35"/>
    <x v="38"/>
    <x v="3"/>
    <x v="11"/>
    <x v="73"/>
    <x v="270"/>
    <x v="460"/>
    <x v="32"/>
    <x v="2"/>
  </r>
  <r>
    <x v="2"/>
    <x v="2"/>
    <x v="437"/>
    <x v="4"/>
    <x v="4"/>
    <x v="29"/>
    <x v="1"/>
    <x v="38"/>
    <x v="323"/>
    <x v="2910"/>
    <x v="4944"/>
    <x v="11"/>
    <x v="2"/>
  </r>
  <r>
    <x v="3"/>
    <x v="3"/>
    <x v="437"/>
    <x v="2"/>
    <x v="41"/>
    <x v="26"/>
    <x v="0"/>
    <x v="33"/>
    <x v="231"/>
    <x v="2350"/>
    <x v="3411"/>
    <x v="16"/>
    <x v="2"/>
  </r>
  <r>
    <x v="0"/>
    <x v="1"/>
    <x v="437"/>
    <x v="4"/>
    <x v="1"/>
    <x v="2"/>
    <x v="2"/>
    <x v="48"/>
    <x v="314"/>
    <x v="2914"/>
    <x v="5200"/>
    <x v="21"/>
    <x v="2"/>
  </r>
  <r>
    <x v="0"/>
    <x v="1"/>
    <x v="437"/>
    <x v="4"/>
    <x v="1"/>
    <x v="2"/>
    <x v="1"/>
    <x v="48"/>
    <x v="212"/>
    <x v="2615"/>
    <x v="4318"/>
    <x v="21"/>
    <x v="2"/>
  </r>
  <r>
    <x v="0"/>
    <x v="1"/>
    <x v="437"/>
    <x v="4"/>
    <x v="1"/>
    <x v="2"/>
    <x v="5"/>
    <x v="38"/>
    <x v="231"/>
    <x v="2506"/>
    <x v="3237"/>
    <x v="11"/>
    <x v="2"/>
  </r>
  <r>
    <x v="0"/>
    <x v="1"/>
    <x v="437"/>
    <x v="4"/>
    <x v="1"/>
    <x v="2"/>
    <x v="4"/>
    <x v="43"/>
    <x v="105"/>
    <x v="1502"/>
    <x v="1579"/>
    <x v="11"/>
    <x v="2"/>
  </r>
  <r>
    <x v="0"/>
    <x v="1"/>
    <x v="437"/>
    <x v="4"/>
    <x v="1"/>
    <x v="2"/>
    <x v="0"/>
    <x v="58"/>
    <x v="152"/>
    <x v="2398"/>
    <x v="2999"/>
    <x v="11"/>
    <x v="2"/>
  </r>
  <r>
    <x v="0"/>
    <x v="1"/>
    <x v="437"/>
    <x v="4"/>
    <x v="1"/>
    <x v="2"/>
    <x v="3"/>
    <x v="48"/>
    <x v="231"/>
    <x v="2694"/>
    <x v="4206"/>
    <x v="16"/>
    <x v="2"/>
  </r>
  <r>
    <x v="5"/>
    <x v="1"/>
    <x v="437"/>
    <x v="1"/>
    <x v="19"/>
    <x v="4"/>
    <x v="2"/>
    <x v="28"/>
    <x v="306"/>
    <x v="2719"/>
    <x v="4750"/>
    <x v="26"/>
    <x v="0"/>
  </r>
  <r>
    <x v="5"/>
    <x v="1"/>
    <x v="437"/>
    <x v="1"/>
    <x v="19"/>
    <x v="4"/>
    <x v="1"/>
    <x v="28"/>
    <x v="129"/>
    <x v="1267"/>
    <x v="1920"/>
    <x v="21"/>
    <x v="0"/>
  </r>
  <r>
    <x v="5"/>
    <x v="1"/>
    <x v="437"/>
    <x v="1"/>
    <x v="19"/>
    <x v="4"/>
    <x v="5"/>
    <x v="18"/>
    <x v="152"/>
    <x v="1051"/>
    <x v="1531"/>
    <x v="21"/>
    <x v="0"/>
  </r>
  <r>
    <x v="5"/>
    <x v="1"/>
    <x v="437"/>
    <x v="1"/>
    <x v="19"/>
    <x v="4"/>
    <x v="4"/>
    <x v="23"/>
    <x v="15"/>
    <x v="71"/>
    <x v="44"/>
    <x v="21"/>
    <x v="0"/>
  </r>
  <r>
    <x v="5"/>
    <x v="1"/>
    <x v="437"/>
    <x v="1"/>
    <x v="19"/>
    <x v="4"/>
    <x v="0"/>
    <x v="38"/>
    <x v="62"/>
    <x v="784"/>
    <x v="835"/>
    <x v="16"/>
    <x v="0"/>
  </r>
  <r>
    <x v="5"/>
    <x v="1"/>
    <x v="437"/>
    <x v="1"/>
    <x v="19"/>
    <x v="4"/>
    <x v="3"/>
    <x v="28"/>
    <x v="152"/>
    <x v="1471"/>
    <x v="1920"/>
    <x v="16"/>
    <x v="0"/>
  </r>
  <r>
    <x v="2"/>
    <x v="2"/>
    <x v="437"/>
    <x v="4"/>
    <x v="4"/>
    <x v="29"/>
    <x v="1"/>
    <x v="34"/>
    <x v="171"/>
    <x v="1882"/>
    <x v="2943"/>
    <x v="21"/>
    <x v="1"/>
  </r>
  <r>
    <x v="3"/>
    <x v="3"/>
    <x v="437"/>
    <x v="2"/>
    <x v="41"/>
    <x v="26"/>
    <x v="0"/>
    <x v="30"/>
    <x v="68"/>
    <x v="696"/>
    <x v="1194"/>
    <x v="27"/>
    <x v="1"/>
  </r>
  <r>
    <x v="0"/>
    <x v="1"/>
    <x v="437"/>
    <x v="4"/>
    <x v="1"/>
    <x v="2"/>
    <x v="2"/>
    <x v="46"/>
    <x v="132"/>
    <x v="1906"/>
    <x v="3901"/>
    <x v="35"/>
    <x v="1"/>
  </r>
  <r>
    <x v="0"/>
    <x v="1"/>
    <x v="437"/>
    <x v="4"/>
    <x v="1"/>
    <x v="2"/>
    <x v="1"/>
    <x v="45"/>
    <x v="54"/>
    <x v="785"/>
    <x v="1733"/>
    <x v="36"/>
    <x v="1"/>
  </r>
  <r>
    <x v="0"/>
    <x v="1"/>
    <x v="437"/>
    <x v="4"/>
    <x v="1"/>
    <x v="2"/>
    <x v="5"/>
    <x v="34"/>
    <x v="57"/>
    <x v="625"/>
    <x v="888"/>
    <x v="23"/>
    <x v="1"/>
  </r>
  <r>
    <x v="0"/>
    <x v="1"/>
    <x v="437"/>
    <x v="4"/>
    <x v="1"/>
    <x v="2"/>
    <x v="4"/>
    <x v="42"/>
    <x v="26"/>
    <x v="321"/>
    <x v="384"/>
    <x v="24"/>
    <x v="1"/>
  </r>
  <r>
    <x v="0"/>
    <x v="1"/>
    <x v="437"/>
    <x v="4"/>
    <x v="1"/>
    <x v="2"/>
    <x v="0"/>
    <x v="57"/>
    <x v="42"/>
    <x v="788"/>
    <x v="1265"/>
    <x v="25"/>
    <x v="1"/>
  </r>
  <r>
    <x v="0"/>
    <x v="1"/>
    <x v="437"/>
    <x v="4"/>
    <x v="1"/>
    <x v="2"/>
    <x v="3"/>
    <x v="46"/>
    <x v="59"/>
    <x v="901"/>
    <x v="1523"/>
    <x v="26"/>
    <x v="1"/>
  </r>
  <r>
    <x v="5"/>
    <x v="1"/>
    <x v="437"/>
    <x v="1"/>
    <x v="19"/>
    <x v="4"/>
    <x v="2"/>
    <x v="25"/>
    <x v="105"/>
    <x v="956"/>
    <x v="2240"/>
    <x v="39"/>
    <x v="1"/>
  </r>
  <r>
    <x v="5"/>
    <x v="1"/>
    <x v="437"/>
    <x v="1"/>
    <x v="19"/>
    <x v="4"/>
    <x v="1"/>
    <x v="27"/>
    <x v="28"/>
    <x v="192"/>
    <x v="328"/>
    <x v="33"/>
    <x v="1"/>
  </r>
  <r>
    <x v="5"/>
    <x v="1"/>
    <x v="437"/>
    <x v="1"/>
    <x v="19"/>
    <x v="4"/>
    <x v="5"/>
    <x v="17"/>
    <x v="42"/>
    <x v="180"/>
    <x v="329"/>
    <x v="35"/>
    <x v="1"/>
  </r>
  <r>
    <x v="5"/>
    <x v="1"/>
    <x v="437"/>
    <x v="1"/>
    <x v="19"/>
    <x v="4"/>
    <x v="4"/>
    <x v="22"/>
    <x v="2"/>
    <x v="2"/>
    <x v="2"/>
    <x v="32"/>
    <x v="1"/>
  </r>
  <r>
    <x v="5"/>
    <x v="1"/>
    <x v="437"/>
    <x v="1"/>
    <x v="19"/>
    <x v="4"/>
    <x v="0"/>
    <x v="36"/>
    <x v="12"/>
    <x v="104"/>
    <x v="126"/>
    <x v="29"/>
    <x v="1"/>
  </r>
  <r>
    <x v="5"/>
    <x v="1"/>
    <x v="437"/>
    <x v="1"/>
    <x v="19"/>
    <x v="4"/>
    <x v="3"/>
    <x v="26"/>
    <x v="38"/>
    <x v="280"/>
    <x v="458"/>
    <x v="31"/>
    <x v="1"/>
  </r>
  <r>
    <x v="2"/>
    <x v="2"/>
    <x v="437"/>
    <x v="4"/>
    <x v="4"/>
    <x v="29"/>
    <x v="1"/>
    <x v="29"/>
    <x v="195"/>
    <x v="1922"/>
    <x v="2449"/>
    <x v="14"/>
    <x v="2"/>
  </r>
  <r>
    <x v="3"/>
    <x v="3"/>
    <x v="437"/>
    <x v="2"/>
    <x v="41"/>
    <x v="26"/>
    <x v="0"/>
    <x v="22"/>
    <x v="77"/>
    <x v="597"/>
    <x v="653"/>
    <x v="18"/>
    <x v="2"/>
  </r>
  <r>
    <x v="2"/>
    <x v="2"/>
    <x v="438"/>
    <x v="4"/>
    <x v="4"/>
    <x v="29"/>
    <x v="5"/>
    <x v="38"/>
    <x v="323"/>
    <x v="2910"/>
    <x v="5256"/>
    <x v="26"/>
    <x v="2"/>
  </r>
  <r>
    <x v="3"/>
    <x v="3"/>
    <x v="438"/>
    <x v="2"/>
    <x v="41"/>
    <x v="26"/>
    <x v="3"/>
    <x v="28"/>
    <x v="309"/>
    <x v="2763"/>
    <x v="5061"/>
    <x v="36"/>
    <x v="2"/>
  </r>
  <r>
    <x v="0"/>
    <x v="1"/>
    <x v="438"/>
    <x v="3"/>
    <x v="16"/>
    <x v="30"/>
    <x v="2"/>
    <x v="38"/>
    <x v="312"/>
    <x v="2874"/>
    <x v="5134"/>
    <x v="26"/>
    <x v="1"/>
  </r>
  <r>
    <x v="0"/>
    <x v="1"/>
    <x v="438"/>
    <x v="3"/>
    <x v="16"/>
    <x v="30"/>
    <x v="1"/>
    <x v="38"/>
    <x v="194"/>
    <x v="2227"/>
    <x v="3609"/>
    <x v="21"/>
    <x v="1"/>
  </r>
  <r>
    <x v="0"/>
    <x v="1"/>
    <x v="438"/>
    <x v="3"/>
    <x v="16"/>
    <x v="30"/>
    <x v="5"/>
    <x v="28"/>
    <x v="212"/>
    <x v="2022"/>
    <x v="3572"/>
    <x v="26"/>
    <x v="1"/>
  </r>
  <r>
    <x v="0"/>
    <x v="1"/>
    <x v="438"/>
    <x v="3"/>
    <x v="16"/>
    <x v="30"/>
    <x v="4"/>
    <x v="33"/>
    <x v="82"/>
    <x v="956"/>
    <x v="1623"/>
    <x v="26"/>
    <x v="1"/>
  </r>
  <r>
    <x v="0"/>
    <x v="1"/>
    <x v="438"/>
    <x v="3"/>
    <x v="16"/>
    <x v="30"/>
    <x v="0"/>
    <x v="48"/>
    <x v="129"/>
    <x v="1929"/>
    <x v="3044"/>
    <x v="21"/>
    <x v="1"/>
  </r>
  <r>
    <x v="0"/>
    <x v="1"/>
    <x v="438"/>
    <x v="3"/>
    <x v="16"/>
    <x v="30"/>
    <x v="3"/>
    <x v="38"/>
    <x v="212"/>
    <x v="2383"/>
    <x v="4188"/>
    <x v="26"/>
    <x v="1"/>
  </r>
  <r>
    <x v="2"/>
    <x v="2"/>
    <x v="438"/>
    <x v="4"/>
    <x v="4"/>
    <x v="29"/>
    <x v="5"/>
    <x v="35"/>
    <x v="147"/>
    <x v="1695"/>
    <x v="3855"/>
    <x v="41"/>
    <x v="1"/>
  </r>
  <r>
    <x v="3"/>
    <x v="3"/>
    <x v="438"/>
    <x v="2"/>
    <x v="41"/>
    <x v="26"/>
    <x v="3"/>
    <x v="25"/>
    <x v="113"/>
    <x v="1018"/>
    <x v="2875"/>
    <x v="50"/>
    <x v="1"/>
  </r>
  <r>
    <x v="0"/>
    <x v="1"/>
    <x v="438"/>
    <x v="3"/>
    <x v="16"/>
    <x v="30"/>
    <x v="2"/>
    <x v="34"/>
    <x v="135"/>
    <x v="1540"/>
    <x v="3379"/>
    <x v="37"/>
    <x v="1"/>
  </r>
  <r>
    <x v="0"/>
    <x v="1"/>
    <x v="438"/>
    <x v="3"/>
    <x v="16"/>
    <x v="30"/>
    <x v="1"/>
    <x v="34"/>
    <x v="48"/>
    <x v="506"/>
    <x v="1075"/>
    <x v="35"/>
    <x v="1"/>
  </r>
  <r>
    <x v="0"/>
    <x v="1"/>
    <x v="438"/>
    <x v="3"/>
    <x v="16"/>
    <x v="30"/>
    <x v="5"/>
    <x v="27"/>
    <x v="60"/>
    <x v="525"/>
    <x v="1161"/>
    <x v="36"/>
    <x v="1"/>
  </r>
  <r>
    <x v="0"/>
    <x v="1"/>
    <x v="438"/>
    <x v="3"/>
    <x v="16"/>
    <x v="30"/>
    <x v="4"/>
    <x v="29"/>
    <x v="17"/>
    <x v="110"/>
    <x v="202"/>
    <x v="38"/>
    <x v="1"/>
  </r>
  <r>
    <x v="0"/>
    <x v="1"/>
    <x v="438"/>
    <x v="3"/>
    <x v="16"/>
    <x v="30"/>
    <x v="0"/>
    <x v="45"/>
    <x v="33"/>
    <x v="471"/>
    <x v="895"/>
    <x v="32"/>
    <x v="1"/>
  </r>
  <r>
    <x v="0"/>
    <x v="1"/>
    <x v="438"/>
    <x v="3"/>
    <x v="16"/>
    <x v="30"/>
    <x v="3"/>
    <x v="35"/>
    <x v="54"/>
    <x v="600"/>
    <x v="1348"/>
    <x v="37"/>
    <x v="1"/>
  </r>
  <r>
    <x v="2"/>
    <x v="2"/>
    <x v="438"/>
    <x v="4"/>
    <x v="4"/>
    <x v="29"/>
    <x v="5"/>
    <x v="26"/>
    <x v="191"/>
    <x v="1732"/>
    <x v="3463"/>
    <x v="32"/>
    <x v="2"/>
  </r>
  <r>
    <x v="3"/>
    <x v="3"/>
    <x v="438"/>
    <x v="2"/>
    <x v="41"/>
    <x v="26"/>
    <x v="3"/>
    <x v="21"/>
    <x v="123"/>
    <x v="958"/>
    <x v="2395"/>
    <x v="42"/>
    <x v="2"/>
  </r>
  <r>
    <x v="2"/>
    <x v="2"/>
    <x v="439"/>
    <x v="4"/>
    <x v="4"/>
    <x v="29"/>
    <x v="4"/>
    <x v="38"/>
    <x v="315"/>
    <x v="2884"/>
    <x v="5087"/>
    <x v="21"/>
    <x v="2"/>
  </r>
  <r>
    <x v="3"/>
    <x v="3"/>
    <x v="439"/>
    <x v="2"/>
    <x v="41"/>
    <x v="26"/>
    <x v="2"/>
    <x v="23"/>
    <x v="323"/>
    <x v="2833"/>
    <x v="4999"/>
    <x v="26"/>
    <x v="2"/>
  </r>
  <r>
    <x v="1"/>
    <x v="0"/>
    <x v="439"/>
    <x v="4"/>
    <x v="2"/>
    <x v="42"/>
    <x v="2"/>
    <x v="33"/>
    <x v="311"/>
    <x v="2840"/>
    <x v="4901"/>
    <x v="21"/>
    <x v="1"/>
  </r>
  <r>
    <x v="1"/>
    <x v="0"/>
    <x v="439"/>
    <x v="4"/>
    <x v="2"/>
    <x v="42"/>
    <x v="1"/>
    <x v="43"/>
    <x v="285"/>
    <x v="2793"/>
    <x v="4901"/>
    <x v="26"/>
    <x v="1"/>
  </r>
  <r>
    <x v="1"/>
    <x v="0"/>
    <x v="439"/>
    <x v="4"/>
    <x v="2"/>
    <x v="42"/>
    <x v="5"/>
    <x v="43"/>
    <x v="285"/>
    <x v="2793"/>
    <x v="4723"/>
    <x v="21"/>
    <x v="1"/>
  </r>
  <r>
    <x v="1"/>
    <x v="0"/>
    <x v="439"/>
    <x v="4"/>
    <x v="2"/>
    <x v="42"/>
    <x v="4"/>
    <x v="43"/>
    <x v="194"/>
    <x v="2383"/>
    <x v="3880"/>
    <x v="21"/>
    <x v="1"/>
  </r>
  <r>
    <x v="1"/>
    <x v="0"/>
    <x v="439"/>
    <x v="4"/>
    <x v="2"/>
    <x v="42"/>
    <x v="0"/>
    <x v="48"/>
    <x v="105"/>
    <x v="1646"/>
    <x v="2177"/>
    <x v="16"/>
    <x v="1"/>
  </r>
  <r>
    <x v="1"/>
    <x v="0"/>
    <x v="439"/>
    <x v="4"/>
    <x v="2"/>
    <x v="42"/>
    <x v="3"/>
    <x v="43"/>
    <x v="273"/>
    <x v="2745"/>
    <x v="3960"/>
    <x v="11"/>
    <x v="1"/>
  </r>
  <r>
    <x v="2"/>
    <x v="2"/>
    <x v="439"/>
    <x v="4"/>
    <x v="4"/>
    <x v="29"/>
    <x v="4"/>
    <x v="34"/>
    <x v="133"/>
    <x v="1519"/>
    <x v="2996"/>
    <x v="31"/>
    <x v="1"/>
  </r>
  <r>
    <x v="3"/>
    <x v="3"/>
    <x v="439"/>
    <x v="2"/>
    <x v="41"/>
    <x v="26"/>
    <x v="2"/>
    <x v="20"/>
    <x v="165"/>
    <x v="1229"/>
    <x v="2756"/>
    <x v="37"/>
    <x v="1"/>
  </r>
  <r>
    <x v="1"/>
    <x v="0"/>
    <x v="439"/>
    <x v="4"/>
    <x v="2"/>
    <x v="42"/>
    <x v="2"/>
    <x v="30"/>
    <x v="125"/>
    <x v="1292"/>
    <x v="2672"/>
    <x v="33"/>
    <x v="1"/>
  </r>
  <r>
    <x v="1"/>
    <x v="0"/>
    <x v="439"/>
    <x v="4"/>
    <x v="2"/>
    <x v="42"/>
    <x v="1"/>
    <x v="41"/>
    <x v="78"/>
    <x v="1100"/>
    <x v="2653"/>
    <x v="41"/>
    <x v="1"/>
  </r>
  <r>
    <x v="1"/>
    <x v="0"/>
    <x v="439"/>
    <x v="4"/>
    <x v="2"/>
    <x v="42"/>
    <x v="5"/>
    <x v="42"/>
    <x v="75"/>
    <x v="1074"/>
    <x v="2378"/>
    <x v="36"/>
    <x v="1"/>
  </r>
  <r>
    <x v="1"/>
    <x v="0"/>
    <x v="439"/>
    <x v="4"/>
    <x v="2"/>
    <x v="42"/>
    <x v="4"/>
    <x v="40"/>
    <x v="56"/>
    <x v="733"/>
    <x v="1459"/>
    <x v="32"/>
    <x v="1"/>
  </r>
  <r>
    <x v="1"/>
    <x v="0"/>
    <x v="439"/>
    <x v="4"/>
    <x v="2"/>
    <x v="42"/>
    <x v="0"/>
    <x v="47"/>
    <x v="21"/>
    <x v="296"/>
    <x v="405"/>
    <x v="27"/>
    <x v="1"/>
  </r>
  <r>
    <x v="1"/>
    <x v="0"/>
    <x v="439"/>
    <x v="4"/>
    <x v="2"/>
    <x v="42"/>
    <x v="3"/>
    <x v="40"/>
    <x v="73"/>
    <x v="987"/>
    <x v="1687"/>
    <x v="26"/>
    <x v="1"/>
  </r>
  <r>
    <x v="2"/>
    <x v="2"/>
    <x v="439"/>
    <x v="4"/>
    <x v="4"/>
    <x v="29"/>
    <x v="4"/>
    <x v="29"/>
    <x v="153"/>
    <x v="1525"/>
    <x v="2621"/>
    <x v="25"/>
    <x v="2"/>
  </r>
  <r>
    <x v="3"/>
    <x v="3"/>
    <x v="439"/>
    <x v="2"/>
    <x v="41"/>
    <x v="26"/>
    <x v="2"/>
    <x v="13"/>
    <x v="191"/>
    <x v="1064"/>
    <x v="1995"/>
    <x v="29"/>
    <x v="2"/>
  </r>
  <r>
    <x v="1"/>
    <x v="0"/>
    <x v="439"/>
    <x v="4"/>
    <x v="2"/>
    <x v="42"/>
    <x v="2"/>
    <x v="22"/>
    <x v="138"/>
    <x v="1119"/>
    <x v="1938"/>
    <x v="26"/>
    <x v="2"/>
  </r>
  <r>
    <x v="1"/>
    <x v="0"/>
    <x v="439"/>
    <x v="4"/>
    <x v="2"/>
    <x v="42"/>
    <x v="1"/>
    <x v="31"/>
    <x v="97"/>
    <x v="1060"/>
    <x v="2039"/>
    <x v="30"/>
    <x v="2"/>
  </r>
  <r>
    <x v="1"/>
    <x v="0"/>
    <x v="439"/>
    <x v="4"/>
    <x v="2"/>
    <x v="42"/>
    <x v="5"/>
    <x v="30"/>
    <x v="100"/>
    <x v="1058"/>
    <x v="1880"/>
    <x v="27"/>
    <x v="2"/>
  </r>
  <r>
    <x v="1"/>
    <x v="0"/>
    <x v="439"/>
    <x v="4"/>
    <x v="2"/>
    <x v="42"/>
    <x v="4"/>
    <x v="31"/>
    <x v="56"/>
    <x v="551"/>
    <x v="763"/>
    <x v="23"/>
    <x v="2"/>
  </r>
  <r>
    <x v="1"/>
    <x v="0"/>
    <x v="439"/>
    <x v="4"/>
    <x v="2"/>
    <x v="42"/>
    <x v="0"/>
    <x v="34"/>
    <x v="28"/>
    <x v="275"/>
    <x v="207"/>
    <x v="18"/>
    <x v="2"/>
  </r>
  <r>
    <x v="1"/>
    <x v="0"/>
    <x v="439"/>
    <x v="4"/>
    <x v="2"/>
    <x v="42"/>
    <x v="3"/>
    <x v="30"/>
    <x v="89"/>
    <x v="943"/>
    <x v="919"/>
    <x v="13"/>
    <x v="2"/>
  </r>
  <r>
    <x v="2"/>
    <x v="2"/>
    <x v="440"/>
    <x v="4"/>
    <x v="4"/>
    <x v="29"/>
    <x v="0"/>
    <x v="43"/>
    <x v="304"/>
    <x v="2854"/>
    <x v="5255"/>
    <x v="41"/>
    <x v="2"/>
  </r>
  <r>
    <x v="3"/>
    <x v="3"/>
    <x v="440"/>
    <x v="2"/>
    <x v="41"/>
    <x v="26"/>
    <x v="1"/>
    <x v="33"/>
    <x v="323"/>
    <x v="2890"/>
    <x v="5195"/>
    <x v="26"/>
    <x v="2"/>
  </r>
  <r>
    <x v="1"/>
    <x v="0"/>
    <x v="440"/>
    <x v="3"/>
    <x v="45"/>
    <x v="46"/>
    <x v="2"/>
    <x v="33"/>
    <x v="309"/>
    <x v="2825"/>
    <x v="4835"/>
    <x v="21"/>
    <x v="0"/>
  </r>
  <r>
    <x v="1"/>
    <x v="0"/>
    <x v="440"/>
    <x v="3"/>
    <x v="45"/>
    <x v="46"/>
    <x v="1"/>
    <x v="43"/>
    <x v="273"/>
    <x v="2745"/>
    <x v="4615"/>
    <x v="21"/>
    <x v="0"/>
  </r>
  <r>
    <x v="1"/>
    <x v="0"/>
    <x v="440"/>
    <x v="3"/>
    <x v="45"/>
    <x v="46"/>
    <x v="5"/>
    <x v="48"/>
    <x v="285"/>
    <x v="2829"/>
    <x v="4854"/>
    <x v="21"/>
    <x v="0"/>
  </r>
  <r>
    <x v="1"/>
    <x v="0"/>
    <x v="440"/>
    <x v="3"/>
    <x v="45"/>
    <x v="46"/>
    <x v="4"/>
    <x v="43"/>
    <x v="212"/>
    <x v="2513"/>
    <x v="4127"/>
    <x v="21"/>
    <x v="0"/>
  </r>
  <r>
    <x v="1"/>
    <x v="0"/>
    <x v="440"/>
    <x v="3"/>
    <x v="45"/>
    <x v="46"/>
    <x v="0"/>
    <x v="48"/>
    <x v="82"/>
    <x v="1321"/>
    <x v="2345"/>
    <x v="26"/>
    <x v="0"/>
  </r>
  <r>
    <x v="1"/>
    <x v="0"/>
    <x v="440"/>
    <x v="3"/>
    <x v="45"/>
    <x v="46"/>
    <x v="3"/>
    <x v="43"/>
    <x v="254"/>
    <x v="2686"/>
    <x v="4188"/>
    <x v="16"/>
    <x v="0"/>
  </r>
  <r>
    <x v="5"/>
    <x v="0"/>
    <x v="440"/>
    <x v="4"/>
    <x v="36"/>
    <x v="44"/>
    <x v="2"/>
    <x v="33"/>
    <x v="309"/>
    <x v="2825"/>
    <x v="4835"/>
    <x v="21"/>
    <x v="0"/>
  </r>
  <r>
    <x v="5"/>
    <x v="0"/>
    <x v="440"/>
    <x v="4"/>
    <x v="36"/>
    <x v="44"/>
    <x v="1"/>
    <x v="43"/>
    <x v="273"/>
    <x v="2745"/>
    <x v="4615"/>
    <x v="21"/>
    <x v="0"/>
  </r>
  <r>
    <x v="5"/>
    <x v="0"/>
    <x v="440"/>
    <x v="4"/>
    <x v="36"/>
    <x v="44"/>
    <x v="5"/>
    <x v="48"/>
    <x v="285"/>
    <x v="2829"/>
    <x v="4854"/>
    <x v="21"/>
    <x v="0"/>
  </r>
  <r>
    <x v="5"/>
    <x v="0"/>
    <x v="440"/>
    <x v="4"/>
    <x v="36"/>
    <x v="44"/>
    <x v="4"/>
    <x v="43"/>
    <x v="212"/>
    <x v="2513"/>
    <x v="4127"/>
    <x v="21"/>
    <x v="0"/>
  </r>
  <r>
    <x v="5"/>
    <x v="0"/>
    <x v="440"/>
    <x v="4"/>
    <x v="36"/>
    <x v="44"/>
    <x v="0"/>
    <x v="48"/>
    <x v="82"/>
    <x v="1321"/>
    <x v="2345"/>
    <x v="26"/>
    <x v="0"/>
  </r>
  <r>
    <x v="5"/>
    <x v="0"/>
    <x v="440"/>
    <x v="4"/>
    <x v="36"/>
    <x v="44"/>
    <x v="3"/>
    <x v="43"/>
    <x v="254"/>
    <x v="2686"/>
    <x v="4188"/>
    <x v="16"/>
    <x v="0"/>
  </r>
  <r>
    <x v="2"/>
    <x v="2"/>
    <x v="440"/>
    <x v="4"/>
    <x v="4"/>
    <x v="29"/>
    <x v="0"/>
    <x v="39"/>
    <x v="88"/>
    <x v="1176"/>
    <x v="3431"/>
    <x v="54"/>
    <x v="1"/>
  </r>
  <r>
    <x v="3"/>
    <x v="3"/>
    <x v="440"/>
    <x v="2"/>
    <x v="41"/>
    <x v="26"/>
    <x v="1"/>
    <x v="30"/>
    <x v="141"/>
    <x v="1452"/>
    <x v="3267"/>
    <x v="38"/>
    <x v="1"/>
  </r>
  <r>
    <x v="1"/>
    <x v="0"/>
    <x v="440"/>
    <x v="3"/>
    <x v="45"/>
    <x v="46"/>
    <x v="2"/>
    <x v="31"/>
    <x v="123"/>
    <x v="1306"/>
    <x v="2704"/>
    <x v="33"/>
    <x v="1"/>
  </r>
  <r>
    <x v="1"/>
    <x v="0"/>
    <x v="440"/>
    <x v="3"/>
    <x v="45"/>
    <x v="46"/>
    <x v="1"/>
    <x v="38"/>
    <x v="70"/>
    <x v="904"/>
    <x v="1871"/>
    <x v="33"/>
    <x v="1"/>
  </r>
  <r>
    <x v="1"/>
    <x v="0"/>
    <x v="440"/>
    <x v="3"/>
    <x v="45"/>
    <x v="46"/>
    <x v="5"/>
    <x v="45"/>
    <x v="75"/>
    <x v="1142"/>
    <x v="2426"/>
    <x v="34"/>
    <x v="1"/>
  </r>
  <r>
    <x v="1"/>
    <x v="0"/>
    <x v="440"/>
    <x v="3"/>
    <x v="45"/>
    <x v="46"/>
    <x v="4"/>
    <x v="41"/>
    <x v="54"/>
    <x v="709"/>
    <x v="1407"/>
    <x v="32"/>
    <x v="1"/>
  </r>
  <r>
    <x v="1"/>
    <x v="0"/>
    <x v="440"/>
    <x v="3"/>
    <x v="45"/>
    <x v="46"/>
    <x v="0"/>
    <x v="44"/>
    <x v="20"/>
    <x v="258"/>
    <x v="550"/>
    <x v="38"/>
    <x v="1"/>
  </r>
  <r>
    <x v="1"/>
    <x v="0"/>
    <x v="440"/>
    <x v="3"/>
    <x v="45"/>
    <x v="46"/>
    <x v="3"/>
    <x v="42"/>
    <x v="64"/>
    <x v="903"/>
    <x v="1631"/>
    <x v="28"/>
    <x v="1"/>
  </r>
  <r>
    <x v="5"/>
    <x v="0"/>
    <x v="440"/>
    <x v="4"/>
    <x v="36"/>
    <x v="44"/>
    <x v="2"/>
    <x v="31"/>
    <x v="108"/>
    <x v="1173"/>
    <x v="2538"/>
    <x v="35"/>
    <x v="1"/>
  </r>
  <r>
    <x v="5"/>
    <x v="0"/>
    <x v="440"/>
    <x v="4"/>
    <x v="36"/>
    <x v="44"/>
    <x v="1"/>
    <x v="38"/>
    <x v="70"/>
    <x v="904"/>
    <x v="1919"/>
    <x v="34"/>
    <x v="1"/>
  </r>
  <r>
    <x v="5"/>
    <x v="0"/>
    <x v="440"/>
    <x v="4"/>
    <x v="36"/>
    <x v="44"/>
    <x v="5"/>
    <x v="47"/>
    <x v="73"/>
    <x v="1146"/>
    <x v="2267"/>
    <x v="31"/>
    <x v="1"/>
  </r>
  <r>
    <x v="5"/>
    <x v="0"/>
    <x v="440"/>
    <x v="4"/>
    <x v="36"/>
    <x v="44"/>
    <x v="4"/>
    <x v="42"/>
    <x v="54"/>
    <x v="730"/>
    <x v="1526"/>
    <x v="34"/>
    <x v="1"/>
  </r>
  <r>
    <x v="5"/>
    <x v="0"/>
    <x v="440"/>
    <x v="4"/>
    <x v="36"/>
    <x v="44"/>
    <x v="0"/>
    <x v="47"/>
    <x v="16"/>
    <x v="215"/>
    <x v="481"/>
    <x v="39"/>
    <x v="1"/>
  </r>
  <r>
    <x v="5"/>
    <x v="0"/>
    <x v="440"/>
    <x v="4"/>
    <x v="36"/>
    <x v="44"/>
    <x v="3"/>
    <x v="42"/>
    <x v="72"/>
    <x v="1019"/>
    <x v="1861"/>
    <x v="28"/>
    <x v="1"/>
  </r>
  <r>
    <x v="2"/>
    <x v="2"/>
    <x v="440"/>
    <x v="4"/>
    <x v="4"/>
    <x v="29"/>
    <x v="0"/>
    <x v="29"/>
    <x v="108"/>
    <x v="1112"/>
    <x v="2871"/>
    <x v="45"/>
    <x v="2"/>
  </r>
  <r>
    <x v="3"/>
    <x v="3"/>
    <x v="440"/>
    <x v="2"/>
    <x v="41"/>
    <x v="26"/>
    <x v="1"/>
    <x v="24"/>
    <x v="171"/>
    <x v="1454"/>
    <x v="2995"/>
    <x v="33"/>
    <x v="2"/>
  </r>
  <r>
    <x v="1"/>
    <x v="0"/>
    <x v="440"/>
    <x v="3"/>
    <x v="45"/>
    <x v="46"/>
    <x v="2"/>
    <x v="23"/>
    <x v="140"/>
    <x v="1171"/>
    <x v="1929"/>
    <x v="24"/>
    <x v="2"/>
  </r>
  <r>
    <x v="1"/>
    <x v="0"/>
    <x v="440"/>
    <x v="3"/>
    <x v="45"/>
    <x v="46"/>
    <x v="1"/>
    <x v="28"/>
    <x v="80"/>
    <x v="796"/>
    <x v="1374"/>
    <x v="27"/>
    <x v="2"/>
  </r>
  <r>
    <x v="1"/>
    <x v="0"/>
    <x v="440"/>
    <x v="3"/>
    <x v="45"/>
    <x v="46"/>
    <x v="5"/>
    <x v="36"/>
    <x v="93"/>
    <x v="1157"/>
    <x v="2076"/>
    <x v="27"/>
    <x v="2"/>
  </r>
  <r>
    <x v="1"/>
    <x v="0"/>
    <x v="440"/>
    <x v="3"/>
    <x v="45"/>
    <x v="46"/>
    <x v="4"/>
    <x v="31"/>
    <x v="64"/>
    <x v="661"/>
    <x v="1033"/>
    <x v="25"/>
    <x v="2"/>
  </r>
  <r>
    <x v="1"/>
    <x v="0"/>
    <x v="440"/>
    <x v="3"/>
    <x v="45"/>
    <x v="46"/>
    <x v="0"/>
    <x v="36"/>
    <x v="23"/>
    <x v="222"/>
    <x v="301"/>
    <x v="28"/>
    <x v="2"/>
  </r>
  <r>
    <x v="1"/>
    <x v="0"/>
    <x v="440"/>
    <x v="3"/>
    <x v="45"/>
    <x v="46"/>
    <x v="3"/>
    <x v="28"/>
    <x v="84"/>
    <x v="836"/>
    <x v="1220"/>
    <x v="22"/>
    <x v="2"/>
  </r>
  <r>
    <x v="5"/>
    <x v="0"/>
    <x v="440"/>
    <x v="4"/>
    <x v="36"/>
    <x v="44"/>
    <x v="2"/>
    <x v="21"/>
    <x v="123"/>
    <x v="958"/>
    <x v="1626"/>
    <x v="26"/>
    <x v="2"/>
  </r>
  <r>
    <x v="5"/>
    <x v="0"/>
    <x v="440"/>
    <x v="4"/>
    <x v="36"/>
    <x v="44"/>
    <x v="1"/>
    <x v="33"/>
    <x v="80"/>
    <x v="934"/>
    <x v="1635"/>
    <x v="27"/>
    <x v="2"/>
  </r>
  <r>
    <x v="5"/>
    <x v="0"/>
    <x v="440"/>
    <x v="4"/>
    <x v="36"/>
    <x v="44"/>
    <x v="5"/>
    <x v="34"/>
    <x v="93"/>
    <x v="1109"/>
    <x v="1806"/>
    <x v="24"/>
    <x v="2"/>
  </r>
  <r>
    <x v="5"/>
    <x v="0"/>
    <x v="440"/>
    <x v="4"/>
    <x v="36"/>
    <x v="44"/>
    <x v="4"/>
    <x v="32"/>
    <x v="62"/>
    <x v="650"/>
    <x v="938"/>
    <x v="23"/>
    <x v="2"/>
  </r>
  <r>
    <x v="5"/>
    <x v="0"/>
    <x v="440"/>
    <x v="4"/>
    <x v="36"/>
    <x v="44"/>
    <x v="0"/>
    <x v="36"/>
    <x v="20"/>
    <x v="184"/>
    <x v="272"/>
    <x v="30"/>
    <x v="2"/>
  </r>
  <r>
    <x v="5"/>
    <x v="0"/>
    <x v="440"/>
    <x v="4"/>
    <x v="36"/>
    <x v="44"/>
    <x v="3"/>
    <x v="33"/>
    <x v="74"/>
    <x v="847"/>
    <x v="1195"/>
    <x v="21"/>
    <x v="2"/>
  </r>
  <r>
    <x v="3"/>
    <x v="3"/>
    <x v="441"/>
    <x v="2"/>
    <x v="41"/>
    <x v="26"/>
    <x v="5"/>
    <x v="23"/>
    <x v="309"/>
    <x v="2652"/>
    <x v="4618"/>
    <x v="26"/>
    <x v="2"/>
  </r>
  <r>
    <x v="3"/>
    <x v="3"/>
    <x v="441"/>
    <x v="2"/>
    <x v="41"/>
    <x v="26"/>
    <x v="5"/>
    <x v="21"/>
    <x v="104"/>
    <x v="810"/>
    <x v="2006"/>
    <x v="41"/>
    <x v="1"/>
  </r>
  <r>
    <x v="3"/>
    <x v="3"/>
    <x v="441"/>
    <x v="2"/>
    <x v="41"/>
    <x v="26"/>
    <x v="5"/>
    <x v="15"/>
    <x v="144"/>
    <x v="863"/>
    <x v="1593"/>
    <x v="29"/>
    <x v="2"/>
  </r>
  <r>
    <x v="3"/>
    <x v="3"/>
    <x v="442"/>
    <x v="2"/>
    <x v="41"/>
    <x v="26"/>
    <x v="4"/>
    <x v="28"/>
    <x v="294"/>
    <x v="2574"/>
    <x v="4820"/>
    <x v="36"/>
    <x v="2"/>
  </r>
  <r>
    <x v="2"/>
    <x v="0"/>
    <x v="442"/>
    <x v="4"/>
    <x v="30"/>
    <x v="1"/>
    <x v="2"/>
    <x v="38"/>
    <x v="315"/>
    <x v="2884"/>
    <x v="5087"/>
    <x v="21"/>
    <x v="1"/>
  </r>
  <r>
    <x v="2"/>
    <x v="0"/>
    <x v="442"/>
    <x v="4"/>
    <x v="30"/>
    <x v="1"/>
    <x v="1"/>
    <x v="48"/>
    <x v="300"/>
    <x v="2862"/>
    <x v="5099"/>
    <x v="26"/>
    <x v="1"/>
  </r>
  <r>
    <x v="2"/>
    <x v="0"/>
    <x v="442"/>
    <x v="4"/>
    <x v="30"/>
    <x v="1"/>
    <x v="5"/>
    <x v="48"/>
    <x v="300"/>
    <x v="2862"/>
    <x v="4986"/>
    <x v="21"/>
    <x v="1"/>
  </r>
  <r>
    <x v="2"/>
    <x v="0"/>
    <x v="442"/>
    <x v="4"/>
    <x v="30"/>
    <x v="1"/>
    <x v="4"/>
    <x v="48"/>
    <x v="231"/>
    <x v="2694"/>
    <x v="4491"/>
    <x v="21"/>
    <x v="1"/>
  </r>
  <r>
    <x v="2"/>
    <x v="0"/>
    <x v="442"/>
    <x v="4"/>
    <x v="30"/>
    <x v="1"/>
    <x v="0"/>
    <x v="53"/>
    <x v="152"/>
    <x v="2282"/>
    <x v="3277"/>
    <x v="16"/>
    <x v="1"/>
  </r>
  <r>
    <x v="2"/>
    <x v="0"/>
    <x v="442"/>
    <x v="4"/>
    <x v="30"/>
    <x v="1"/>
    <x v="3"/>
    <x v="48"/>
    <x v="294"/>
    <x v="2850"/>
    <x v="4446"/>
    <x v="11"/>
    <x v="1"/>
  </r>
  <r>
    <x v="3"/>
    <x v="3"/>
    <x v="442"/>
    <x v="2"/>
    <x v="41"/>
    <x v="26"/>
    <x v="4"/>
    <x v="26"/>
    <x v="83"/>
    <x v="775"/>
    <x v="2255"/>
    <x v="50"/>
    <x v="1"/>
  </r>
  <r>
    <x v="2"/>
    <x v="0"/>
    <x v="442"/>
    <x v="4"/>
    <x v="30"/>
    <x v="1"/>
    <x v="2"/>
    <x v="37"/>
    <x v="143"/>
    <x v="1727"/>
    <x v="3679"/>
    <x v="36"/>
    <x v="1"/>
  </r>
  <r>
    <x v="2"/>
    <x v="0"/>
    <x v="442"/>
    <x v="4"/>
    <x v="30"/>
    <x v="1"/>
    <x v="1"/>
    <x v="44"/>
    <x v="93"/>
    <x v="1375"/>
    <x v="3167"/>
    <x v="39"/>
    <x v="1"/>
  </r>
  <r>
    <x v="2"/>
    <x v="0"/>
    <x v="442"/>
    <x v="4"/>
    <x v="30"/>
    <x v="1"/>
    <x v="5"/>
    <x v="45"/>
    <x v="93"/>
    <x v="1398"/>
    <x v="3012"/>
    <x v="35"/>
    <x v="1"/>
  </r>
  <r>
    <x v="2"/>
    <x v="0"/>
    <x v="442"/>
    <x v="4"/>
    <x v="30"/>
    <x v="1"/>
    <x v="4"/>
    <x v="43"/>
    <x v="68"/>
    <x v="991"/>
    <x v="2005"/>
    <x v="32"/>
    <x v="1"/>
  </r>
  <r>
    <x v="2"/>
    <x v="0"/>
    <x v="442"/>
    <x v="4"/>
    <x v="30"/>
    <x v="1"/>
    <x v="0"/>
    <x v="48"/>
    <x v="42"/>
    <x v="647"/>
    <x v="1182"/>
    <x v="29"/>
    <x v="1"/>
  </r>
  <r>
    <x v="2"/>
    <x v="0"/>
    <x v="442"/>
    <x v="4"/>
    <x v="30"/>
    <x v="1"/>
    <x v="3"/>
    <x v="43"/>
    <x v="80"/>
    <x v="1184"/>
    <x v="1946"/>
    <x v="24"/>
    <x v="1"/>
  </r>
  <r>
    <x v="3"/>
    <x v="3"/>
    <x v="442"/>
    <x v="2"/>
    <x v="41"/>
    <x v="26"/>
    <x v="4"/>
    <x v="18"/>
    <x v="104"/>
    <x v="706"/>
    <x v="1791"/>
    <x v="42"/>
    <x v="2"/>
  </r>
  <r>
    <x v="2"/>
    <x v="0"/>
    <x v="442"/>
    <x v="4"/>
    <x v="30"/>
    <x v="1"/>
    <x v="2"/>
    <x v="23"/>
    <x v="163"/>
    <x v="1349"/>
    <x v="2451"/>
    <x v="27"/>
    <x v="2"/>
  </r>
  <r>
    <x v="2"/>
    <x v="0"/>
    <x v="442"/>
    <x v="4"/>
    <x v="30"/>
    <x v="1"/>
    <x v="1"/>
    <x v="29"/>
    <x v="116"/>
    <x v="1182"/>
    <x v="2349"/>
    <x v="31"/>
    <x v="2"/>
  </r>
  <r>
    <x v="2"/>
    <x v="0"/>
    <x v="442"/>
    <x v="4"/>
    <x v="30"/>
    <x v="1"/>
    <x v="5"/>
    <x v="37"/>
    <x v="104"/>
    <x v="1312"/>
    <x v="2193"/>
    <x v="24"/>
    <x v="2"/>
  </r>
  <r>
    <x v="2"/>
    <x v="0"/>
    <x v="442"/>
    <x v="4"/>
    <x v="30"/>
    <x v="1"/>
    <x v="4"/>
    <x v="30"/>
    <x v="73"/>
    <x v="753"/>
    <x v="1207"/>
    <x v="25"/>
    <x v="2"/>
  </r>
  <r>
    <x v="2"/>
    <x v="0"/>
    <x v="442"/>
    <x v="4"/>
    <x v="30"/>
    <x v="1"/>
    <x v="0"/>
    <x v="34"/>
    <x v="42"/>
    <x v="439"/>
    <x v="413"/>
    <x v="18"/>
    <x v="2"/>
  </r>
  <r>
    <x v="2"/>
    <x v="0"/>
    <x v="442"/>
    <x v="4"/>
    <x v="30"/>
    <x v="1"/>
    <x v="3"/>
    <x v="37"/>
    <x v="111"/>
    <x v="1388"/>
    <x v="1858"/>
    <x v="17"/>
    <x v="2"/>
  </r>
  <r>
    <x v="3"/>
    <x v="3"/>
    <x v="443"/>
    <x v="2"/>
    <x v="41"/>
    <x v="26"/>
    <x v="0"/>
    <x v="33"/>
    <x v="231"/>
    <x v="2350"/>
    <x v="3825"/>
    <x v="21"/>
    <x v="2"/>
  </r>
  <r>
    <x v="3"/>
    <x v="3"/>
    <x v="443"/>
    <x v="2"/>
    <x v="41"/>
    <x v="26"/>
    <x v="0"/>
    <x v="32"/>
    <x v="57"/>
    <x v="586"/>
    <x v="1200"/>
    <x v="33"/>
    <x v="1"/>
  </r>
  <r>
    <x v="3"/>
    <x v="3"/>
    <x v="443"/>
    <x v="2"/>
    <x v="41"/>
    <x v="26"/>
    <x v="0"/>
    <x v="20"/>
    <x v="73"/>
    <x v="492"/>
    <x v="788"/>
    <x v="27"/>
    <x v="2"/>
  </r>
  <r>
    <x v="3"/>
    <x v="3"/>
    <x v="444"/>
    <x v="2"/>
    <x v="41"/>
    <x v="26"/>
    <x v="3"/>
    <x v="28"/>
    <x v="304"/>
    <x v="2682"/>
    <x v="5047"/>
    <x v="41"/>
    <x v="2"/>
  </r>
  <r>
    <x v="3"/>
    <x v="3"/>
    <x v="444"/>
    <x v="2"/>
    <x v="41"/>
    <x v="26"/>
    <x v="3"/>
    <x v="26"/>
    <x v="92"/>
    <x v="867"/>
    <x v="2574"/>
    <x v="52"/>
    <x v="1"/>
  </r>
  <r>
    <x v="3"/>
    <x v="3"/>
    <x v="444"/>
    <x v="2"/>
    <x v="41"/>
    <x v="26"/>
    <x v="3"/>
    <x v="18"/>
    <x v="125"/>
    <x v="853"/>
    <x v="2358"/>
    <x v="47"/>
    <x v="2"/>
  </r>
  <r>
    <x v="3"/>
    <x v="3"/>
    <x v="445"/>
    <x v="2"/>
    <x v="41"/>
    <x v="26"/>
    <x v="2"/>
    <x v="13"/>
    <x v="325"/>
    <x v="2594"/>
    <x v="4535"/>
    <x v="26"/>
    <x v="2"/>
  </r>
  <r>
    <x v="3"/>
    <x v="3"/>
    <x v="445"/>
    <x v="2"/>
    <x v="41"/>
    <x v="26"/>
    <x v="2"/>
    <x v="12"/>
    <x v="147"/>
    <x v="737"/>
    <x v="1632"/>
    <x v="36"/>
    <x v="1"/>
  </r>
  <r>
    <x v="3"/>
    <x v="3"/>
    <x v="445"/>
    <x v="2"/>
    <x v="41"/>
    <x v="26"/>
    <x v="2"/>
    <x v="6"/>
    <x v="177"/>
    <x v="568"/>
    <x v="1078"/>
    <x v="31"/>
    <x v="2"/>
  </r>
  <r>
    <x v="3"/>
    <x v="3"/>
    <x v="446"/>
    <x v="2"/>
    <x v="41"/>
    <x v="26"/>
    <x v="1"/>
    <x v="18"/>
    <x v="325"/>
    <x v="2772"/>
    <x v="4856"/>
    <x v="26"/>
    <x v="2"/>
  </r>
  <r>
    <x v="3"/>
    <x v="3"/>
    <x v="446"/>
    <x v="2"/>
    <x v="41"/>
    <x v="26"/>
    <x v="1"/>
    <x v="17"/>
    <x v="153"/>
    <x v="1011"/>
    <x v="2287"/>
    <x v="37"/>
    <x v="1"/>
  </r>
  <r>
    <x v="3"/>
    <x v="3"/>
    <x v="446"/>
    <x v="2"/>
    <x v="41"/>
    <x v="26"/>
    <x v="1"/>
    <x v="10"/>
    <x v="177"/>
    <x v="804"/>
    <x v="1426"/>
    <x v="28"/>
    <x v="2"/>
  </r>
  <r>
    <x v="3"/>
    <x v="3"/>
    <x v="447"/>
    <x v="2"/>
    <x v="41"/>
    <x v="26"/>
    <x v="5"/>
    <x v="13"/>
    <x v="311"/>
    <x v="2206"/>
    <x v="3914"/>
    <x v="26"/>
    <x v="2"/>
  </r>
  <r>
    <x v="3"/>
    <x v="3"/>
    <x v="447"/>
    <x v="2"/>
    <x v="41"/>
    <x v="26"/>
    <x v="5"/>
    <x v="12"/>
    <x v="115"/>
    <x v="546"/>
    <x v="1379"/>
    <x v="41"/>
    <x v="1"/>
  </r>
  <r>
    <x v="3"/>
    <x v="3"/>
    <x v="447"/>
    <x v="2"/>
    <x v="41"/>
    <x v="26"/>
    <x v="5"/>
    <x v="8"/>
    <x v="148"/>
    <x v="542"/>
    <x v="982"/>
    <x v="30"/>
    <x v="2"/>
  </r>
  <r>
    <x v="3"/>
    <x v="3"/>
    <x v="448"/>
    <x v="2"/>
    <x v="41"/>
    <x v="26"/>
    <x v="4"/>
    <x v="18"/>
    <x v="300"/>
    <x v="2206"/>
    <x v="4380"/>
    <x v="36"/>
    <x v="2"/>
  </r>
  <r>
    <x v="3"/>
    <x v="3"/>
    <x v="448"/>
    <x v="2"/>
    <x v="41"/>
    <x v="26"/>
    <x v="4"/>
    <x v="16"/>
    <x v="93"/>
    <x v="548"/>
    <x v="1712"/>
    <x v="51"/>
    <x v="1"/>
  </r>
  <r>
    <x v="3"/>
    <x v="3"/>
    <x v="448"/>
    <x v="2"/>
    <x v="41"/>
    <x v="26"/>
    <x v="4"/>
    <x v="13"/>
    <x v="108"/>
    <x v="545"/>
    <x v="1405"/>
    <x v="42"/>
    <x v="2"/>
  </r>
  <r>
    <x v="3"/>
    <x v="3"/>
    <x v="449"/>
    <x v="2"/>
    <x v="41"/>
    <x v="26"/>
    <x v="0"/>
    <x v="23"/>
    <x v="254"/>
    <x v="2064"/>
    <x v="3277"/>
    <x v="21"/>
    <x v="2"/>
  </r>
  <r>
    <x v="3"/>
    <x v="3"/>
    <x v="449"/>
    <x v="2"/>
    <x v="41"/>
    <x v="26"/>
    <x v="0"/>
    <x v="21"/>
    <x v="69"/>
    <x v="488"/>
    <x v="905"/>
    <x v="31"/>
    <x v="1"/>
  </r>
  <r>
    <x v="3"/>
    <x v="3"/>
    <x v="449"/>
    <x v="2"/>
    <x v="41"/>
    <x v="26"/>
    <x v="0"/>
    <x v="13"/>
    <x v="87"/>
    <x v="421"/>
    <x v="553"/>
    <x v="24"/>
    <x v="2"/>
  </r>
  <r>
    <x v="3"/>
    <x v="3"/>
    <x v="450"/>
    <x v="2"/>
    <x v="41"/>
    <x v="26"/>
    <x v="3"/>
    <x v="18"/>
    <x v="317"/>
    <x v="2656"/>
    <x v="5012"/>
    <x v="41"/>
    <x v="2"/>
  </r>
  <r>
    <x v="3"/>
    <x v="3"/>
    <x v="450"/>
    <x v="2"/>
    <x v="41"/>
    <x v="26"/>
    <x v="3"/>
    <x v="17"/>
    <x v="139"/>
    <x v="916"/>
    <x v="2784"/>
    <x v="54"/>
    <x v="1"/>
  </r>
  <r>
    <x v="3"/>
    <x v="3"/>
    <x v="450"/>
    <x v="2"/>
    <x v="41"/>
    <x v="26"/>
    <x v="3"/>
    <x v="11"/>
    <x v="172"/>
    <x v="826"/>
    <x v="2284"/>
    <x v="47"/>
    <x v="2"/>
  </r>
  <r>
    <x v="3"/>
    <x v="3"/>
    <x v="451"/>
    <x v="2"/>
    <x v="41"/>
    <x v="26"/>
    <x v="2"/>
    <x v="8"/>
    <x v="329"/>
    <x v="2332"/>
    <x v="4111"/>
    <x v="26"/>
    <x v="2"/>
  </r>
  <r>
    <x v="3"/>
    <x v="1"/>
    <x v="451"/>
    <x v="3"/>
    <x v="32"/>
    <x v="12"/>
    <x v="2"/>
    <x v="23"/>
    <x v="340"/>
    <x v="2892"/>
    <x v="5201"/>
    <x v="26"/>
    <x v="1"/>
  </r>
  <r>
    <x v="3"/>
    <x v="1"/>
    <x v="451"/>
    <x v="3"/>
    <x v="32"/>
    <x v="12"/>
    <x v="1"/>
    <x v="23"/>
    <x v="317"/>
    <x v="2783"/>
    <x v="4699"/>
    <x v="21"/>
    <x v="1"/>
  </r>
  <r>
    <x v="3"/>
    <x v="1"/>
    <x v="451"/>
    <x v="3"/>
    <x v="32"/>
    <x v="12"/>
    <x v="5"/>
    <x v="13"/>
    <x v="317"/>
    <x v="2410"/>
    <x v="4231"/>
    <x v="26"/>
    <x v="1"/>
  </r>
  <r>
    <x v="3"/>
    <x v="1"/>
    <x v="451"/>
    <x v="3"/>
    <x v="32"/>
    <x v="12"/>
    <x v="4"/>
    <x v="18"/>
    <x v="311"/>
    <x v="2513"/>
    <x v="4380"/>
    <x v="26"/>
    <x v="1"/>
  </r>
  <r>
    <x v="3"/>
    <x v="1"/>
    <x v="451"/>
    <x v="3"/>
    <x v="32"/>
    <x v="12"/>
    <x v="0"/>
    <x v="38"/>
    <x v="313"/>
    <x v="2877"/>
    <x v="5057"/>
    <x v="21"/>
    <x v="1"/>
  </r>
  <r>
    <x v="3"/>
    <x v="1"/>
    <x v="451"/>
    <x v="3"/>
    <x v="32"/>
    <x v="12"/>
    <x v="3"/>
    <x v="28"/>
    <x v="325"/>
    <x v="2877"/>
    <x v="5259"/>
    <x v="36"/>
    <x v="1"/>
  </r>
  <r>
    <x v="5"/>
    <x v="1"/>
    <x v="451"/>
    <x v="0"/>
    <x v="48"/>
    <x v="33"/>
    <x v="2"/>
    <x v="13"/>
    <x v="307"/>
    <x v="2064"/>
    <x v="2849"/>
    <x v="16"/>
    <x v="0"/>
  </r>
  <r>
    <x v="5"/>
    <x v="1"/>
    <x v="451"/>
    <x v="0"/>
    <x v="48"/>
    <x v="33"/>
    <x v="1"/>
    <x v="13"/>
    <x v="129"/>
    <x v="672"/>
    <x v="892"/>
    <x v="21"/>
    <x v="0"/>
  </r>
  <r>
    <x v="5"/>
    <x v="1"/>
    <x v="451"/>
    <x v="0"/>
    <x v="48"/>
    <x v="33"/>
    <x v="5"/>
    <x v="3"/>
    <x v="129"/>
    <x v="250"/>
    <x v="159"/>
    <x v="16"/>
    <x v="0"/>
  </r>
  <r>
    <x v="5"/>
    <x v="1"/>
    <x v="451"/>
    <x v="0"/>
    <x v="48"/>
    <x v="33"/>
    <x v="4"/>
    <x v="8"/>
    <x v="62"/>
    <x v="146"/>
    <x v="86"/>
    <x v="16"/>
    <x v="0"/>
  </r>
  <r>
    <x v="5"/>
    <x v="1"/>
    <x v="451"/>
    <x v="0"/>
    <x v="48"/>
    <x v="33"/>
    <x v="0"/>
    <x v="53"/>
    <x v="82"/>
    <x v="1441"/>
    <x v="3144"/>
    <x v="36"/>
    <x v="0"/>
  </r>
  <r>
    <x v="5"/>
    <x v="1"/>
    <x v="451"/>
    <x v="0"/>
    <x v="48"/>
    <x v="33"/>
    <x v="3"/>
    <x v="43"/>
    <x v="194"/>
    <x v="2383"/>
    <x v="4188"/>
    <x v="26"/>
    <x v="0"/>
  </r>
  <r>
    <x v="3"/>
    <x v="3"/>
    <x v="451"/>
    <x v="2"/>
    <x v="41"/>
    <x v="26"/>
    <x v="2"/>
    <x v="7"/>
    <x v="165"/>
    <x v="571"/>
    <x v="1266"/>
    <x v="36"/>
    <x v="1"/>
  </r>
  <r>
    <x v="3"/>
    <x v="1"/>
    <x v="451"/>
    <x v="3"/>
    <x v="32"/>
    <x v="12"/>
    <x v="2"/>
    <x v="20"/>
    <x v="222"/>
    <x v="1697"/>
    <x v="3816"/>
    <x v="40"/>
    <x v="1"/>
  </r>
  <r>
    <x v="3"/>
    <x v="1"/>
    <x v="451"/>
    <x v="3"/>
    <x v="32"/>
    <x v="12"/>
    <x v="1"/>
    <x v="21"/>
    <x v="134"/>
    <x v="1040"/>
    <x v="2145"/>
    <x v="33"/>
    <x v="1"/>
  </r>
  <r>
    <x v="3"/>
    <x v="1"/>
    <x v="451"/>
    <x v="3"/>
    <x v="32"/>
    <x v="12"/>
    <x v="5"/>
    <x v="13"/>
    <x v="124"/>
    <x v="636"/>
    <x v="1607"/>
    <x v="41"/>
    <x v="1"/>
  </r>
  <r>
    <x v="3"/>
    <x v="1"/>
    <x v="451"/>
    <x v="3"/>
    <x v="32"/>
    <x v="12"/>
    <x v="4"/>
    <x v="17"/>
    <x v="120"/>
    <x v="780"/>
    <x v="1893"/>
    <x v="40"/>
    <x v="1"/>
  </r>
  <r>
    <x v="3"/>
    <x v="1"/>
    <x v="451"/>
    <x v="3"/>
    <x v="32"/>
    <x v="12"/>
    <x v="0"/>
    <x v="35"/>
    <x v="111"/>
    <x v="1322"/>
    <x v="2894"/>
    <x v="36"/>
    <x v="1"/>
  </r>
  <r>
    <x v="3"/>
    <x v="1"/>
    <x v="451"/>
    <x v="3"/>
    <x v="32"/>
    <x v="12"/>
    <x v="3"/>
    <x v="25"/>
    <x v="165"/>
    <x v="1455"/>
    <x v="3716"/>
    <x v="47"/>
    <x v="1"/>
  </r>
  <r>
    <x v="5"/>
    <x v="1"/>
    <x v="451"/>
    <x v="0"/>
    <x v="48"/>
    <x v="33"/>
    <x v="2"/>
    <x v="11"/>
    <x v="102"/>
    <x v="447"/>
    <x v="696"/>
    <x v="27"/>
    <x v="1"/>
  </r>
  <r>
    <x v="5"/>
    <x v="1"/>
    <x v="451"/>
    <x v="0"/>
    <x v="48"/>
    <x v="33"/>
    <x v="1"/>
    <x v="13"/>
    <x v="28"/>
    <x v="76"/>
    <x v="98"/>
    <x v="32"/>
    <x v="1"/>
  </r>
  <r>
    <x v="5"/>
    <x v="1"/>
    <x v="451"/>
    <x v="0"/>
    <x v="48"/>
    <x v="33"/>
    <x v="5"/>
    <x v="2"/>
    <x v="30"/>
    <x v="15"/>
    <x v="14"/>
    <x v="29"/>
    <x v="1"/>
  </r>
  <r>
    <x v="5"/>
    <x v="1"/>
    <x v="451"/>
    <x v="0"/>
    <x v="48"/>
    <x v="33"/>
    <x v="4"/>
    <x v="8"/>
    <x v="12"/>
    <x v="11"/>
    <x v="11"/>
    <x v="27"/>
    <x v="1"/>
  </r>
  <r>
    <x v="5"/>
    <x v="1"/>
    <x v="451"/>
    <x v="0"/>
    <x v="48"/>
    <x v="33"/>
    <x v="0"/>
    <x v="48"/>
    <x v="16"/>
    <x v="228"/>
    <x v="679"/>
    <x v="48"/>
    <x v="1"/>
  </r>
  <r>
    <x v="5"/>
    <x v="1"/>
    <x v="451"/>
    <x v="0"/>
    <x v="48"/>
    <x v="33"/>
    <x v="3"/>
    <x v="42"/>
    <x v="50"/>
    <x v="667"/>
    <x v="1672"/>
    <x v="41"/>
    <x v="1"/>
  </r>
  <r>
    <x v="3"/>
    <x v="3"/>
    <x v="451"/>
    <x v="2"/>
    <x v="41"/>
    <x v="26"/>
    <x v="2"/>
    <x v="5"/>
    <x v="210"/>
    <x v="661"/>
    <x v="1279"/>
    <x v="31"/>
    <x v="2"/>
  </r>
  <r>
    <x v="3"/>
    <x v="3"/>
    <x v="452"/>
    <x v="2"/>
    <x v="41"/>
    <x v="26"/>
    <x v="1"/>
    <x v="18"/>
    <x v="331"/>
    <x v="2817"/>
    <x v="4962"/>
    <x v="26"/>
    <x v="2"/>
  </r>
  <r>
    <x v="3"/>
    <x v="1"/>
    <x v="452"/>
    <x v="1"/>
    <x v="6"/>
    <x v="21"/>
    <x v="2"/>
    <x v="33"/>
    <x v="311"/>
    <x v="2840"/>
    <x v="5026"/>
    <x v="26"/>
    <x v="0"/>
  </r>
  <r>
    <x v="3"/>
    <x v="1"/>
    <x v="452"/>
    <x v="1"/>
    <x v="6"/>
    <x v="21"/>
    <x v="1"/>
    <x v="33"/>
    <x v="174"/>
    <x v="1883"/>
    <x v="3321"/>
    <x v="26"/>
    <x v="0"/>
  </r>
  <r>
    <x v="3"/>
    <x v="1"/>
    <x v="452"/>
    <x v="1"/>
    <x v="6"/>
    <x v="21"/>
    <x v="5"/>
    <x v="23"/>
    <x v="174"/>
    <x v="1441"/>
    <x v="1874"/>
    <x v="16"/>
    <x v="0"/>
  </r>
  <r>
    <x v="3"/>
    <x v="1"/>
    <x v="452"/>
    <x v="1"/>
    <x v="6"/>
    <x v="21"/>
    <x v="4"/>
    <x v="28"/>
    <x v="105"/>
    <x v="1051"/>
    <x v="1249"/>
    <x v="16"/>
    <x v="0"/>
  </r>
  <r>
    <x v="3"/>
    <x v="1"/>
    <x v="452"/>
    <x v="1"/>
    <x v="6"/>
    <x v="21"/>
    <x v="0"/>
    <x v="43"/>
    <x v="105"/>
    <x v="1502"/>
    <x v="1964"/>
    <x v="16"/>
    <x v="0"/>
  </r>
  <r>
    <x v="3"/>
    <x v="1"/>
    <x v="452"/>
    <x v="1"/>
    <x v="6"/>
    <x v="21"/>
    <x v="3"/>
    <x v="33"/>
    <x v="231"/>
    <x v="2350"/>
    <x v="3825"/>
    <x v="21"/>
    <x v="0"/>
  </r>
  <r>
    <x v="3"/>
    <x v="3"/>
    <x v="452"/>
    <x v="2"/>
    <x v="41"/>
    <x v="26"/>
    <x v="1"/>
    <x v="16"/>
    <x v="188"/>
    <x v="1212"/>
    <x v="2651"/>
    <x v="36"/>
    <x v="1"/>
  </r>
  <r>
    <x v="3"/>
    <x v="1"/>
    <x v="452"/>
    <x v="1"/>
    <x v="6"/>
    <x v="21"/>
    <x v="2"/>
    <x v="29"/>
    <x v="129"/>
    <x v="1298"/>
    <x v="2849"/>
    <x v="36"/>
    <x v="1"/>
  </r>
  <r>
    <x v="3"/>
    <x v="1"/>
    <x v="452"/>
    <x v="1"/>
    <x v="6"/>
    <x v="21"/>
    <x v="1"/>
    <x v="31"/>
    <x v="47"/>
    <x v="449"/>
    <x v="1117"/>
    <x v="41"/>
    <x v="1"/>
  </r>
  <r>
    <x v="3"/>
    <x v="1"/>
    <x v="452"/>
    <x v="1"/>
    <x v="6"/>
    <x v="21"/>
    <x v="5"/>
    <x v="22"/>
    <x v="45"/>
    <x v="282"/>
    <x v="419"/>
    <x v="29"/>
    <x v="1"/>
  </r>
  <r>
    <x v="3"/>
    <x v="1"/>
    <x v="452"/>
    <x v="1"/>
    <x v="6"/>
    <x v="21"/>
    <x v="4"/>
    <x v="25"/>
    <x v="27"/>
    <x v="166"/>
    <x v="246"/>
    <x v="31"/>
    <x v="1"/>
  </r>
  <r>
    <x v="3"/>
    <x v="1"/>
    <x v="452"/>
    <x v="1"/>
    <x v="6"/>
    <x v="21"/>
    <x v="0"/>
    <x v="39"/>
    <x v="25"/>
    <x v="277"/>
    <x v="452"/>
    <x v="31"/>
    <x v="1"/>
  </r>
  <r>
    <x v="3"/>
    <x v="1"/>
    <x v="452"/>
    <x v="1"/>
    <x v="6"/>
    <x v="21"/>
    <x v="3"/>
    <x v="29"/>
    <x v="57"/>
    <x v="526"/>
    <x v="1162"/>
    <x v="36"/>
    <x v="1"/>
  </r>
  <r>
    <x v="3"/>
    <x v="3"/>
    <x v="452"/>
    <x v="2"/>
    <x v="41"/>
    <x v="26"/>
    <x v="1"/>
    <x v="13"/>
    <x v="204"/>
    <x v="1155"/>
    <x v="2230"/>
    <x v="30"/>
    <x v="2"/>
  </r>
  <r>
    <x v="3"/>
    <x v="1"/>
    <x v="452"/>
    <x v="1"/>
    <x v="6"/>
    <x v="21"/>
    <x v="2"/>
    <x v="21"/>
    <x v="134"/>
    <x v="1040"/>
    <x v="2097"/>
    <x v="32"/>
    <x v="2"/>
  </r>
  <r>
    <x v="3"/>
    <x v="1"/>
    <x v="452"/>
    <x v="1"/>
    <x v="6"/>
    <x v="21"/>
    <x v="1"/>
    <x v="23"/>
    <x v="53"/>
    <x v="366"/>
    <x v="615"/>
    <x v="30"/>
    <x v="2"/>
  </r>
  <r>
    <x v="3"/>
    <x v="1"/>
    <x v="452"/>
    <x v="1"/>
    <x v="6"/>
    <x v="21"/>
    <x v="5"/>
    <x v="13"/>
    <x v="53"/>
    <x v="183"/>
    <x v="161"/>
    <x v="22"/>
    <x v="2"/>
  </r>
  <r>
    <x v="3"/>
    <x v="1"/>
    <x v="452"/>
    <x v="1"/>
    <x v="6"/>
    <x v="21"/>
    <x v="4"/>
    <x v="19"/>
    <x v="30"/>
    <x v="131"/>
    <x v="90"/>
    <x v="18"/>
    <x v="2"/>
  </r>
  <r>
    <x v="3"/>
    <x v="1"/>
    <x v="452"/>
    <x v="1"/>
    <x v="6"/>
    <x v="21"/>
    <x v="0"/>
    <x v="30"/>
    <x v="29"/>
    <x v="242"/>
    <x v="197"/>
    <x v="20"/>
    <x v="2"/>
  </r>
  <r>
    <x v="3"/>
    <x v="1"/>
    <x v="452"/>
    <x v="1"/>
    <x v="6"/>
    <x v="21"/>
    <x v="3"/>
    <x v="19"/>
    <x v="77"/>
    <x v="514"/>
    <x v="858"/>
    <x v="28"/>
    <x v="2"/>
  </r>
  <r>
    <x v="3"/>
    <x v="3"/>
    <x v="453"/>
    <x v="2"/>
    <x v="41"/>
    <x v="26"/>
    <x v="5"/>
    <x v="13"/>
    <x v="319"/>
    <x v="2469"/>
    <x v="4314"/>
    <x v="26"/>
    <x v="2"/>
  </r>
  <r>
    <x v="5"/>
    <x v="3"/>
    <x v="453"/>
    <x v="4"/>
    <x v="11"/>
    <x v="7"/>
    <x v="2"/>
    <x v="13"/>
    <x v="323"/>
    <x v="2560"/>
    <x v="4211"/>
    <x v="21"/>
    <x v="1"/>
  </r>
  <r>
    <x v="5"/>
    <x v="3"/>
    <x v="453"/>
    <x v="4"/>
    <x v="11"/>
    <x v="7"/>
    <x v="1"/>
    <x v="23"/>
    <x v="323"/>
    <x v="2833"/>
    <x v="4871"/>
    <x v="21"/>
    <x v="1"/>
  </r>
  <r>
    <x v="5"/>
    <x v="3"/>
    <x v="453"/>
    <x v="4"/>
    <x v="11"/>
    <x v="7"/>
    <x v="5"/>
    <x v="18"/>
    <x v="309"/>
    <x v="2450"/>
    <x v="4003"/>
    <x v="21"/>
    <x v="1"/>
  </r>
  <r>
    <x v="5"/>
    <x v="3"/>
    <x v="453"/>
    <x v="4"/>
    <x v="11"/>
    <x v="7"/>
    <x v="4"/>
    <x v="23"/>
    <x v="294"/>
    <x v="2383"/>
    <x v="4400"/>
    <x v="31"/>
    <x v="1"/>
  </r>
  <r>
    <x v="5"/>
    <x v="3"/>
    <x v="453"/>
    <x v="4"/>
    <x v="11"/>
    <x v="7"/>
    <x v="0"/>
    <x v="28"/>
    <x v="231"/>
    <x v="2158"/>
    <x v="3044"/>
    <x v="16"/>
    <x v="1"/>
  </r>
  <r>
    <x v="5"/>
    <x v="3"/>
    <x v="453"/>
    <x v="4"/>
    <x v="11"/>
    <x v="7"/>
    <x v="3"/>
    <x v="23"/>
    <x v="315"/>
    <x v="2757"/>
    <x v="5054"/>
    <x v="36"/>
    <x v="1"/>
  </r>
  <r>
    <x v="3"/>
    <x v="3"/>
    <x v="453"/>
    <x v="2"/>
    <x v="41"/>
    <x v="26"/>
    <x v="5"/>
    <x v="12"/>
    <x v="157"/>
    <x v="793"/>
    <x v="1929"/>
    <x v="40"/>
    <x v="1"/>
  </r>
  <r>
    <x v="5"/>
    <x v="3"/>
    <x v="453"/>
    <x v="4"/>
    <x v="11"/>
    <x v="7"/>
    <x v="2"/>
    <x v="12"/>
    <x v="171"/>
    <x v="876"/>
    <x v="1802"/>
    <x v="33"/>
    <x v="1"/>
  </r>
  <r>
    <x v="5"/>
    <x v="3"/>
    <x v="453"/>
    <x v="4"/>
    <x v="11"/>
    <x v="7"/>
    <x v="1"/>
    <x v="22"/>
    <x v="171"/>
    <x v="1363"/>
    <x v="2865"/>
    <x v="34"/>
    <x v="1"/>
  </r>
  <r>
    <x v="5"/>
    <x v="3"/>
    <x v="453"/>
    <x v="4"/>
    <x v="11"/>
    <x v="7"/>
    <x v="5"/>
    <x v="17"/>
    <x v="118"/>
    <x v="769"/>
    <x v="1571"/>
    <x v="33"/>
    <x v="1"/>
  </r>
  <r>
    <x v="5"/>
    <x v="3"/>
    <x v="453"/>
    <x v="4"/>
    <x v="11"/>
    <x v="7"/>
    <x v="4"/>
    <x v="22"/>
    <x v="94"/>
    <x v="759"/>
    <x v="1876"/>
    <x v="41"/>
    <x v="1"/>
  </r>
  <r>
    <x v="5"/>
    <x v="3"/>
    <x v="453"/>
    <x v="4"/>
    <x v="11"/>
    <x v="7"/>
    <x v="0"/>
    <x v="27"/>
    <x v="59"/>
    <x v="515"/>
    <x v="896"/>
    <x v="29"/>
    <x v="1"/>
  </r>
  <r>
    <x v="5"/>
    <x v="3"/>
    <x v="453"/>
    <x v="4"/>
    <x v="11"/>
    <x v="7"/>
    <x v="3"/>
    <x v="21"/>
    <x v="118"/>
    <x v="916"/>
    <x v="2510"/>
    <x v="47"/>
    <x v="1"/>
  </r>
  <r>
    <x v="3"/>
    <x v="3"/>
    <x v="453"/>
    <x v="2"/>
    <x v="41"/>
    <x v="26"/>
    <x v="5"/>
    <x v="7"/>
    <x v="178"/>
    <x v="632"/>
    <x v="1251"/>
    <x v="32"/>
    <x v="2"/>
  </r>
  <r>
    <x v="5"/>
    <x v="3"/>
    <x v="453"/>
    <x v="4"/>
    <x v="11"/>
    <x v="7"/>
    <x v="2"/>
    <x v="8"/>
    <x v="185"/>
    <x v="742"/>
    <x v="1307"/>
    <x v="28"/>
    <x v="2"/>
  </r>
  <r>
    <x v="5"/>
    <x v="3"/>
    <x v="453"/>
    <x v="4"/>
    <x v="11"/>
    <x v="7"/>
    <x v="1"/>
    <x v="14"/>
    <x v="185"/>
    <x v="1091"/>
    <x v="1826"/>
    <x v="25"/>
    <x v="2"/>
  </r>
  <r>
    <x v="5"/>
    <x v="3"/>
    <x v="453"/>
    <x v="4"/>
    <x v="11"/>
    <x v="7"/>
    <x v="5"/>
    <x v="12"/>
    <x v="140"/>
    <x v="700"/>
    <x v="1006"/>
    <x v="23"/>
    <x v="2"/>
  </r>
  <r>
    <x v="5"/>
    <x v="3"/>
    <x v="453"/>
    <x v="4"/>
    <x v="11"/>
    <x v="7"/>
    <x v="4"/>
    <x v="13"/>
    <x v="97"/>
    <x v="478"/>
    <x v="1002"/>
    <x v="35"/>
    <x v="2"/>
  </r>
  <r>
    <x v="5"/>
    <x v="3"/>
    <x v="453"/>
    <x v="4"/>
    <x v="11"/>
    <x v="7"/>
    <x v="0"/>
    <x v="20"/>
    <x v="75"/>
    <x v="518"/>
    <x v="535"/>
    <x v="18"/>
    <x v="2"/>
  </r>
  <r>
    <x v="5"/>
    <x v="3"/>
    <x v="453"/>
    <x v="4"/>
    <x v="11"/>
    <x v="7"/>
    <x v="3"/>
    <x v="16"/>
    <x v="153"/>
    <x v="968"/>
    <x v="2458"/>
    <x v="43"/>
    <x v="2"/>
  </r>
  <r>
    <x v="2"/>
    <x v="2"/>
    <x v="454"/>
    <x v="4"/>
    <x v="4"/>
    <x v="29"/>
    <x v="3"/>
    <x v="38"/>
    <x v="321"/>
    <x v="2904"/>
    <x v="4600"/>
    <x v="6"/>
    <x v="2"/>
  </r>
  <r>
    <x v="3"/>
    <x v="3"/>
    <x v="454"/>
    <x v="2"/>
    <x v="41"/>
    <x v="26"/>
    <x v="4"/>
    <x v="23"/>
    <x v="313"/>
    <x v="2727"/>
    <x v="5010"/>
    <x v="36"/>
    <x v="2"/>
  </r>
  <r>
    <x v="1"/>
    <x v="1"/>
    <x v="454"/>
    <x v="3"/>
    <x v="39"/>
    <x v="10"/>
    <x v="2"/>
    <x v="28"/>
    <x v="346"/>
    <x v="2937"/>
    <x v="5352"/>
    <x v="31"/>
    <x v="1"/>
  </r>
  <r>
    <x v="1"/>
    <x v="1"/>
    <x v="454"/>
    <x v="3"/>
    <x v="39"/>
    <x v="10"/>
    <x v="1"/>
    <x v="28"/>
    <x v="325"/>
    <x v="2877"/>
    <x v="5057"/>
    <x v="21"/>
    <x v="1"/>
  </r>
  <r>
    <x v="1"/>
    <x v="1"/>
    <x v="454"/>
    <x v="3"/>
    <x v="39"/>
    <x v="10"/>
    <x v="5"/>
    <x v="18"/>
    <x v="325"/>
    <x v="2772"/>
    <x v="4038"/>
    <x v="11"/>
    <x v="1"/>
  </r>
  <r>
    <x v="1"/>
    <x v="1"/>
    <x v="454"/>
    <x v="3"/>
    <x v="39"/>
    <x v="10"/>
    <x v="4"/>
    <x v="23"/>
    <x v="319"/>
    <x v="2805"/>
    <x v="4535"/>
    <x v="16"/>
    <x v="1"/>
  </r>
  <r>
    <x v="1"/>
    <x v="1"/>
    <x v="454"/>
    <x v="3"/>
    <x v="39"/>
    <x v="10"/>
    <x v="0"/>
    <x v="43"/>
    <x v="321"/>
    <x v="2921"/>
    <x v="5221"/>
    <x v="21"/>
    <x v="1"/>
  </r>
  <r>
    <x v="1"/>
    <x v="1"/>
    <x v="454"/>
    <x v="3"/>
    <x v="39"/>
    <x v="10"/>
    <x v="3"/>
    <x v="33"/>
    <x v="333"/>
    <x v="2919"/>
    <x v="5358"/>
    <x v="36"/>
    <x v="1"/>
  </r>
  <r>
    <x v="1"/>
    <x v="1"/>
    <x v="454"/>
    <x v="0"/>
    <x v="14"/>
    <x v="18"/>
    <x v="2"/>
    <x v="13"/>
    <x v="309"/>
    <x v="2137"/>
    <x v="3009"/>
    <x v="16"/>
    <x v="0"/>
  </r>
  <r>
    <x v="1"/>
    <x v="1"/>
    <x v="454"/>
    <x v="0"/>
    <x v="14"/>
    <x v="18"/>
    <x v="1"/>
    <x v="13"/>
    <x v="152"/>
    <x v="821"/>
    <x v="1141"/>
    <x v="21"/>
    <x v="0"/>
  </r>
  <r>
    <x v="1"/>
    <x v="1"/>
    <x v="454"/>
    <x v="0"/>
    <x v="14"/>
    <x v="18"/>
    <x v="5"/>
    <x v="3"/>
    <x v="152"/>
    <x v="318"/>
    <x v="227"/>
    <x v="16"/>
    <x v="0"/>
  </r>
  <r>
    <x v="1"/>
    <x v="1"/>
    <x v="454"/>
    <x v="0"/>
    <x v="14"/>
    <x v="18"/>
    <x v="4"/>
    <x v="8"/>
    <x v="82"/>
    <x v="250"/>
    <x v="159"/>
    <x v="16"/>
    <x v="0"/>
  </r>
  <r>
    <x v="1"/>
    <x v="1"/>
    <x v="454"/>
    <x v="0"/>
    <x v="14"/>
    <x v="18"/>
    <x v="0"/>
    <x v="53"/>
    <x v="105"/>
    <x v="1779"/>
    <x v="3761"/>
    <x v="36"/>
    <x v="0"/>
  </r>
  <r>
    <x v="1"/>
    <x v="1"/>
    <x v="454"/>
    <x v="0"/>
    <x v="14"/>
    <x v="18"/>
    <x v="3"/>
    <x v="43"/>
    <x v="212"/>
    <x v="2513"/>
    <x v="4380"/>
    <x v="26"/>
    <x v="0"/>
  </r>
  <r>
    <x v="2"/>
    <x v="2"/>
    <x v="454"/>
    <x v="4"/>
    <x v="4"/>
    <x v="29"/>
    <x v="3"/>
    <x v="34"/>
    <x v="164"/>
    <x v="1821"/>
    <x v="2845"/>
    <x v="21"/>
    <x v="1"/>
  </r>
  <r>
    <x v="3"/>
    <x v="3"/>
    <x v="454"/>
    <x v="2"/>
    <x v="41"/>
    <x v="26"/>
    <x v="4"/>
    <x v="20"/>
    <x v="122"/>
    <x v="906"/>
    <x v="2452"/>
    <x v="46"/>
    <x v="1"/>
  </r>
  <r>
    <x v="1"/>
    <x v="1"/>
    <x v="454"/>
    <x v="3"/>
    <x v="39"/>
    <x v="10"/>
    <x v="2"/>
    <x v="26"/>
    <x v="239"/>
    <x v="2107"/>
    <x v="4507"/>
    <x v="43"/>
    <x v="1"/>
  </r>
  <r>
    <x v="1"/>
    <x v="1"/>
    <x v="454"/>
    <x v="3"/>
    <x v="39"/>
    <x v="10"/>
    <x v="1"/>
    <x v="27"/>
    <x v="159"/>
    <x v="1485"/>
    <x v="3003"/>
    <x v="32"/>
    <x v="1"/>
  </r>
  <r>
    <x v="1"/>
    <x v="1"/>
    <x v="454"/>
    <x v="3"/>
    <x v="39"/>
    <x v="10"/>
    <x v="5"/>
    <x v="17"/>
    <x v="159"/>
    <x v="1048"/>
    <x v="1691"/>
    <x v="24"/>
    <x v="1"/>
  </r>
  <r>
    <x v="1"/>
    <x v="1"/>
    <x v="454"/>
    <x v="3"/>
    <x v="39"/>
    <x v="10"/>
    <x v="4"/>
    <x v="20"/>
    <x v="157"/>
    <x v="1171"/>
    <x v="2205"/>
    <x v="29"/>
    <x v="1"/>
  </r>
  <r>
    <x v="1"/>
    <x v="1"/>
    <x v="454"/>
    <x v="3"/>
    <x v="39"/>
    <x v="10"/>
    <x v="0"/>
    <x v="40"/>
    <x v="164"/>
    <x v="2038"/>
    <x v="4145"/>
    <x v="36"/>
    <x v="1"/>
  </r>
  <r>
    <x v="1"/>
    <x v="1"/>
    <x v="454"/>
    <x v="3"/>
    <x v="39"/>
    <x v="10"/>
    <x v="3"/>
    <x v="32"/>
    <x v="182"/>
    <x v="1912"/>
    <x v="4433"/>
    <x v="49"/>
    <x v="1"/>
  </r>
  <r>
    <x v="1"/>
    <x v="1"/>
    <x v="454"/>
    <x v="0"/>
    <x v="14"/>
    <x v="18"/>
    <x v="2"/>
    <x v="13"/>
    <x v="104"/>
    <x v="524"/>
    <x v="975"/>
    <x v="31"/>
    <x v="1"/>
  </r>
  <r>
    <x v="1"/>
    <x v="1"/>
    <x v="454"/>
    <x v="0"/>
    <x v="14"/>
    <x v="18"/>
    <x v="1"/>
    <x v="11"/>
    <x v="38"/>
    <x v="90"/>
    <x v="143"/>
    <x v="35"/>
    <x v="1"/>
  </r>
  <r>
    <x v="1"/>
    <x v="1"/>
    <x v="454"/>
    <x v="0"/>
    <x v="14"/>
    <x v="18"/>
    <x v="5"/>
    <x v="3"/>
    <x v="42"/>
    <x v="33"/>
    <x v="34"/>
    <x v="30"/>
    <x v="1"/>
  </r>
  <r>
    <x v="1"/>
    <x v="1"/>
    <x v="454"/>
    <x v="0"/>
    <x v="14"/>
    <x v="18"/>
    <x v="4"/>
    <x v="8"/>
    <x v="18"/>
    <x v="20"/>
    <x v="20"/>
    <x v="31"/>
    <x v="1"/>
  </r>
  <r>
    <x v="1"/>
    <x v="1"/>
    <x v="454"/>
    <x v="0"/>
    <x v="14"/>
    <x v="18"/>
    <x v="0"/>
    <x v="48"/>
    <x v="24"/>
    <x v="350"/>
    <x v="1009"/>
    <x v="47"/>
    <x v="1"/>
  </r>
  <r>
    <x v="1"/>
    <x v="1"/>
    <x v="454"/>
    <x v="0"/>
    <x v="14"/>
    <x v="18"/>
    <x v="3"/>
    <x v="39"/>
    <x v="52"/>
    <x v="641"/>
    <x v="1506"/>
    <x v="38"/>
    <x v="1"/>
  </r>
  <r>
    <x v="2"/>
    <x v="2"/>
    <x v="454"/>
    <x v="4"/>
    <x v="4"/>
    <x v="29"/>
    <x v="3"/>
    <x v="26"/>
    <x v="170"/>
    <x v="1543"/>
    <x v="1461"/>
    <x v="9"/>
    <x v="2"/>
  </r>
  <r>
    <x v="3"/>
    <x v="3"/>
    <x v="454"/>
    <x v="2"/>
    <x v="41"/>
    <x v="26"/>
    <x v="4"/>
    <x v="13"/>
    <x v="156"/>
    <x v="840"/>
    <x v="2025"/>
    <x v="40"/>
    <x v="2"/>
  </r>
  <r>
    <x v="2"/>
    <x v="2"/>
    <x v="455"/>
    <x v="4"/>
    <x v="4"/>
    <x v="29"/>
    <x v="2"/>
    <x v="38"/>
    <x v="335"/>
    <x v="2947"/>
    <x v="5332"/>
    <x v="26"/>
    <x v="2"/>
  </r>
  <r>
    <x v="3"/>
    <x v="3"/>
    <x v="455"/>
    <x v="2"/>
    <x v="41"/>
    <x v="26"/>
    <x v="0"/>
    <x v="38"/>
    <x v="304"/>
    <x v="2827"/>
    <x v="4845"/>
    <x v="21"/>
    <x v="2"/>
  </r>
  <r>
    <x v="2"/>
    <x v="1"/>
    <x v="455"/>
    <x v="1"/>
    <x v="29"/>
    <x v="37"/>
    <x v="2"/>
    <x v="28"/>
    <x v="309"/>
    <x v="2763"/>
    <x v="4649"/>
    <x v="21"/>
    <x v="0"/>
  </r>
  <r>
    <x v="2"/>
    <x v="1"/>
    <x v="455"/>
    <x v="1"/>
    <x v="29"/>
    <x v="37"/>
    <x v="1"/>
    <x v="28"/>
    <x v="152"/>
    <x v="1471"/>
    <x v="2274"/>
    <x v="21"/>
    <x v="0"/>
  </r>
  <r>
    <x v="2"/>
    <x v="1"/>
    <x v="455"/>
    <x v="1"/>
    <x v="29"/>
    <x v="37"/>
    <x v="5"/>
    <x v="18"/>
    <x v="152"/>
    <x v="1051"/>
    <x v="1813"/>
    <x v="26"/>
    <x v="0"/>
  </r>
  <r>
    <x v="2"/>
    <x v="1"/>
    <x v="455"/>
    <x v="1"/>
    <x v="29"/>
    <x v="37"/>
    <x v="4"/>
    <x v="23"/>
    <x v="82"/>
    <x v="672"/>
    <x v="1099"/>
    <x v="26"/>
    <x v="0"/>
  </r>
  <r>
    <x v="2"/>
    <x v="1"/>
    <x v="455"/>
    <x v="1"/>
    <x v="29"/>
    <x v="37"/>
    <x v="0"/>
    <x v="38"/>
    <x v="82"/>
    <x v="1086"/>
    <x v="1300"/>
    <x v="16"/>
    <x v="0"/>
  </r>
  <r>
    <x v="2"/>
    <x v="1"/>
    <x v="455"/>
    <x v="1"/>
    <x v="29"/>
    <x v="37"/>
    <x v="3"/>
    <x v="28"/>
    <x v="212"/>
    <x v="2022"/>
    <x v="3572"/>
    <x v="26"/>
    <x v="0"/>
  </r>
  <r>
    <x v="1"/>
    <x v="1"/>
    <x v="455"/>
    <x v="1"/>
    <x v="38"/>
    <x v="45"/>
    <x v="2"/>
    <x v="28"/>
    <x v="304"/>
    <x v="2682"/>
    <x v="4462"/>
    <x v="21"/>
    <x v="0"/>
  </r>
  <r>
    <x v="1"/>
    <x v="1"/>
    <x v="455"/>
    <x v="1"/>
    <x v="38"/>
    <x v="45"/>
    <x v="1"/>
    <x v="28"/>
    <x v="105"/>
    <x v="1051"/>
    <x v="1531"/>
    <x v="21"/>
    <x v="0"/>
  </r>
  <r>
    <x v="1"/>
    <x v="1"/>
    <x v="455"/>
    <x v="1"/>
    <x v="38"/>
    <x v="45"/>
    <x v="5"/>
    <x v="18"/>
    <x v="105"/>
    <x v="712"/>
    <x v="1175"/>
    <x v="26"/>
    <x v="0"/>
  </r>
  <r>
    <x v="1"/>
    <x v="1"/>
    <x v="455"/>
    <x v="1"/>
    <x v="38"/>
    <x v="45"/>
    <x v="4"/>
    <x v="23"/>
    <x v="39"/>
    <x v="250"/>
    <x v="304"/>
    <x v="26"/>
    <x v="0"/>
  </r>
  <r>
    <x v="1"/>
    <x v="1"/>
    <x v="455"/>
    <x v="1"/>
    <x v="38"/>
    <x v="45"/>
    <x v="0"/>
    <x v="38"/>
    <x v="39"/>
    <x v="461"/>
    <x v="390"/>
    <x v="16"/>
    <x v="0"/>
  </r>
  <r>
    <x v="1"/>
    <x v="1"/>
    <x v="455"/>
    <x v="1"/>
    <x v="38"/>
    <x v="45"/>
    <x v="3"/>
    <x v="28"/>
    <x v="174"/>
    <x v="1674"/>
    <x v="2950"/>
    <x v="26"/>
    <x v="0"/>
  </r>
  <r>
    <x v="2"/>
    <x v="2"/>
    <x v="455"/>
    <x v="4"/>
    <x v="4"/>
    <x v="29"/>
    <x v="2"/>
    <x v="36"/>
    <x v="204"/>
    <x v="2255"/>
    <x v="4447"/>
    <x v="36"/>
    <x v="1"/>
  </r>
  <r>
    <x v="3"/>
    <x v="3"/>
    <x v="455"/>
    <x v="2"/>
    <x v="41"/>
    <x v="26"/>
    <x v="0"/>
    <x v="34"/>
    <x v="88"/>
    <x v="1043"/>
    <x v="2252"/>
    <x v="35"/>
    <x v="1"/>
  </r>
  <r>
    <x v="2"/>
    <x v="1"/>
    <x v="455"/>
    <x v="1"/>
    <x v="29"/>
    <x v="37"/>
    <x v="2"/>
    <x v="27"/>
    <x v="113"/>
    <x v="1093"/>
    <x v="2417"/>
    <x v="36"/>
    <x v="1"/>
  </r>
  <r>
    <x v="2"/>
    <x v="1"/>
    <x v="455"/>
    <x v="1"/>
    <x v="29"/>
    <x v="37"/>
    <x v="1"/>
    <x v="26"/>
    <x v="40"/>
    <x v="301"/>
    <x v="521"/>
    <x v="32"/>
    <x v="1"/>
  </r>
  <r>
    <x v="2"/>
    <x v="1"/>
    <x v="455"/>
    <x v="1"/>
    <x v="29"/>
    <x v="37"/>
    <x v="5"/>
    <x v="17"/>
    <x v="40"/>
    <x v="169"/>
    <x v="316"/>
    <x v="36"/>
    <x v="1"/>
  </r>
  <r>
    <x v="2"/>
    <x v="1"/>
    <x v="455"/>
    <x v="1"/>
    <x v="29"/>
    <x v="37"/>
    <x v="4"/>
    <x v="20"/>
    <x v="17"/>
    <x v="67"/>
    <x v="104"/>
    <x v="37"/>
    <x v="1"/>
  </r>
  <r>
    <x v="2"/>
    <x v="1"/>
    <x v="455"/>
    <x v="1"/>
    <x v="29"/>
    <x v="37"/>
    <x v="0"/>
    <x v="37"/>
    <x v="17"/>
    <x v="160"/>
    <x v="224"/>
    <x v="30"/>
    <x v="1"/>
  </r>
  <r>
    <x v="2"/>
    <x v="1"/>
    <x v="455"/>
    <x v="1"/>
    <x v="29"/>
    <x v="37"/>
    <x v="3"/>
    <x v="26"/>
    <x v="56"/>
    <x v="460"/>
    <x v="1115"/>
    <x v="40"/>
    <x v="1"/>
  </r>
  <r>
    <x v="1"/>
    <x v="1"/>
    <x v="455"/>
    <x v="1"/>
    <x v="38"/>
    <x v="45"/>
    <x v="2"/>
    <x v="25"/>
    <x v="92"/>
    <x v="832"/>
    <x v="1800"/>
    <x v="35"/>
    <x v="1"/>
  </r>
  <r>
    <x v="1"/>
    <x v="1"/>
    <x v="455"/>
    <x v="1"/>
    <x v="38"/>
    <x v="45"/>
    <x v="1"/>
    <x v="25"/>
    <x v="23"/>
    <x v="129"/>
    <x v="230"/>
    <x v="36"/>
    <x v="1"/>
  </r>
  <r>
    <x v="1"/>
    <x v="1"/>
    <x v="455"/>
    <x v="1"/>
    <x v="38"/>
    <x v="45"/>
    <x v="5"/>
    <x v="17"/>
    <x v="26"/>
    <x v="85"/>
    <x v="157"/>
    <x v="38"/>
    <x v="1"/>
  </r>
  <r>
    <x v="1"/>
    <x v="1"/>
    <x v="455"/>
    <x v="1"/>
    <x v="38"/>
    <x v="45"/>
    <x v="4"/>
    <x v="22"/>
    <x v="4"/>
    <x v="16"/>
    <x v="23"/>
    <x v="39"/>
    <x v="1"/>
  </r>
  <r>
    <x v="1"/>
    <x v="1"/>
    <x v="455"/>
    <x v="1"/>
    <x v="38"/>
    <x v="45"/>
    <x v="0"/>
    <x v="37"/>
    <x v="6"/>
    <x v="52"/>
    <x v="47"/>
    <x v="26"/>
    <x v="1"/>
  </r>
  <r>
    <x v="1"/>
    <x v="1"/>
    <x v="455"/>
    <x v="1"/>
    <x v="38"/>
    <x v="45"/>
    <x v="3"/>
    <x v="26"/>
    <x v="39"/>
    <x v="289"/>
    <x v="636"/>
    <x v="38"/>
    <x v="1"/>
  </r>
  <r>
    <x v="2"/>
    <x v="2"/>
    <x v="455"/>
    <x v="4"/>
    <x v="4"/>
    <x v="29"/>
    <x v="2"/>
    <x v="24"/>
    <x v="211"/>
    <x v="1818"/>
    <x v="3603"/>
    <x v="32"/>
    <x v="2"/>
  </r>
  <r>
    <x v="3"/>
    <x v="3"/>
    <x v="455"/>
    <x v="2"/>
    <x v="41"/>
    <x v="26"/>
    <x v="0"/>
    <x v="26"/>
    <x v="112"/>
    <x v="1046"/>
    <x v="1855"/>
    <x v="27"/>
    <x v="2"/>
  </r>
  <r>
    <x v="1"/>
    <x v="1"/>
    <x v="455"/>
    <x v="1"/>
    <x v="38"/>
    <x v="45"/>
    <x v="2"/>
    <x v="21"/>
    <x v="112"/>
    <x v="874"/>
    <x v="1562"/>
    <x v="28"/>
    <x v="2"/>
  </r>
  <r>
    <x v="1"/>
    <x v="1"/>
    <x v="455"/>
    <x v="1"/>
    <x v="38"/>
    <x v="45"/>
    <x v="1"/>
    <x v="16"/>
    <x v="29"/>
    <x v="98"/>
    <x v="102"/>
    <x v="26"/>
    <x v="2"/>
  </r>
  <r>
    <x v="1"/>
    <x v="1"/>
    <x v="455"/>
    <x v="1"/>
    <x v="38"/>
    <x v="45"/>
    <x v="5"/>
    <x v="9"/>
    <x v="33"/>
    <x v="61"/>
    <x v="63"/>
    <x v="28"/>
    <x v="2"/>
  </r>
  <r>
    <x v="1"/>
    <x v="1"/>
    <x v="455"/>
    <x v="1"/>
    <x v="38"/>
    <x v="45"/>
    <x v="4"/>
    <x v="14"/>
    <x v="8"/>
    <x v="14"/>
    <x v="15"/>
    <x v="31"/>
    <x v="2"/>
  </r>
  <r>
    <x v="1"/>
    <x v="1"/>
    <x v="455"/>
    <x v="1"/>
    <x v="38"/>
    <x v="45"/>
    <x v="0"/>
    <x v="26"/>
    <x v="6"/>
    <x v="27"/>
    <x v="13"/>
    <x v="18"/>
    <x v="2"/>
  </r>
  <r>
    <x v="1"/>
    <x v="1"/>
    <x v="455"/>
    <x v="1"/>
    <x v="38"/>
    <x v="45"/>
    <x v="3"/>
    <x v="19"/>
    <x v="49"/>
    <x v="266"/>
    <x v="406"/>
    <x v="30"/>
    <x v="2"/>
  </r>
  <r>
    <x v="2"/>
    <x v="2"/>
    <x v="456"/>
    <x v="4"/>
    <x v="4"/>
    <x v="29"/>
    <x v="1"/>
    <x v="43"/>
    <x v="319"/>
    <x v="2915"/>
    <x v="4962"/>
    <x v="11"/>
    <x v="2"/>
  </r>
  <r>
    <x v="3"/>
    <x v="3"/>
    <x v="456"/>
    <x v="2"/>
    <x v="41"/>
    <x v="26"/>
    <x v="3"/>
    <x v="33"/>
    <x v="333"/>
    <x v="2919"/>
    <x v="5391"/>
    <x v="41"/>
    <x v="2"/>
  </r>
  <r>
    <x v="2"/>
    <x v="2"/>
    <x v="456"/>
    <x v="4"/>
    <x v="4"/>
    <x v="29"/>
    <x v="1"/>
    <x v="42"/>
    <x v="135"/>
    <x v="1806"/>
    <x v="2895"/>
    <x v="22"/>
    <x v="1"/>
  </r>
  <r>
    <x v="3"/>
    <x v="3"/>
    <x v="456"/>
    <x v="2"/>
    <x v="41"/>
    <x v="26"/>
    <x v="3"/>
    <x v="31"/>
    <x v="176"/>
    <x v="1814"/>
    <x v="4439"/>
    <x v="53"/>
    <x v="1"/>
  </r>
  <r>
    <x v="2"/>
    <x v="2"/>
    <x v="456"/>
    <x v="4"/>
    <x v="4"/>
    <x v="29"/>
    <x v="1"/>
    <x v="27"/>
    <x v="183"/>
    <x v="1703"/>
    <x v="2188"/>
    <x v="15"/>
    <x v="2"/>
  </r>
  <r>
    <x v="3"/>
    <x v="3"/>
    <x v="456"/>
    <x v="2"/>
    <x v="41"/>
    <x v="26"/>
    <x v="3"/>
    <x v="24"/>
    <x v="228"/>
    <x v="1960"/>
    <x v="4369"/>
    <x v="45"/>
    <x v="2"/>
  </r>
  <r>
    <x v="2"/>
    <x v="2"/>
    <x v="457"/>
    <x v="4"/>
    <x v="4"/>
    <x v="29"/>
    <x v="5"/>
    <x v="43"/>
    <x v="321"/>
    <x v="2921"/>
    <x v="5282"/>
    <x v="26"/>
    <x v="2"/>
  </r>
  <r>
    <x v="3"/>
    <x v="3"/>
    <x v="457"/>
    <x v="2"/>
    <x v="41"/>
    <x v="26"/>
    <x v="2"/>
    <x v="33"/>
    <x v="333"/>
    <x v="2919"/>
    <x v="5280"/>
    <x v="26"/>
    <x v="2"/>
  </r>
  <r>
    <x v="5"/>
    <x v="1"/>
    <x v="457"/>
    <x v="1"/>
    <x v="31"/>
    <x v="0"/>
    <x v="2"/>
    <x v="38"/>
    <x v="337"/>
    <x v="2952"/>
    <x v="5383"/>
    <x v="31"/>
    <x v="0"/>
  </r>
  <r>
    <x v="5"/>
    <x v="1"/>
    <x v="457"/>
    <x v="1"/>
    <x v="31"/>
    <x v="0"/>
    <x v="1"/>
    <x v="38"/>
    <x v="313"/>
    <x v="2877"/>
    <x v="5057"/>
    <x v="21"/>
    <x v="0"/>
  </r>
  <r>
    <x v="5"/>
    <x v="1"/>
    <x v="457"/>
    <x v="1"/>
    <x v="31"/>
    <x v="0"/>
    <x v="5"/>
    <x v="28"/>
    <x v="313"/>
    <x v="2811"/>
    <x v="4228"/>
    <x v="11"/>
    <x v="0"/>
  </r>
  <r>
    <x v="5"/>
    <x v="1"/>
    <x v="457"/>
    <x v="1"/>
    <x v="31"/>
    <x v="0"/>
    <x v="4"/>
    <x v="33"/>
    <x v="307"/>
    <x v="2805"/>
    <x v="4535"/>
    <x v="16"/>
    <x v="0"/>
  </r>
  <r>
    <x v="5"/>
    <x v="1"/>
    <x v="457"/>
    <x v="1"/>
    <x v="31"/>
    <x v="0"/>
    <x v="0"/>
    <x v="48"/>
    <x v="309"/>
    <x v="2891"/>
    <x v="5118"/>
    <x v="21"/>
    <x v="0"/>
  </r>
  <r>
    <x v="5"/>
    <x v="1"/>
    <x v="457"/>
    <x v="1"/>
    <x v="31"/>
    <x v="0"/>
    <x v="3"/>
    <x v="38"/>
    <x v="319"/>
    <x v="2895"/>
    <x v="5309"/>
    <x v="36"/>
    <x v="0"/>
  </r>
  <r>
    <x v="3"/>
    <x v="1"/>
    <x v="457"/>
    <x v="0"/>
    <x v="33"/>
    <x v="20"/>
    <x v="2"/>
    <x v="23"/>
    <x v="307"/>
    <x v="2594"/>
    <x v="4282"/>
    <x v="21"/>
    <x v="1"/>
  </r>
  <r>
    <x v="3"/>
    <x v="1"/>
    <x v="457"/>
    <x v="0"/>
    <x v="33"/>
    <x v="20"/>
    <x v="1"/>
    <x v="23"/>
    <x v="129"/>
    <x v="1086"/>
    <x v="1300"/>
    <x v="16"/>
    <x v="1"/>
  </r>
  <r>
    <x v="3"/>
    <x v="1"/>
    <x v="457"/>
    <x v="0"/>
    <x v="33"/>
    <x v="20"/>
    <x v="5"/>
    <x v="13"/>
    <x v="129"/>
    <x v="672"/>
    <x v="695"/>
    <x v="16"/>
    <x v="1"/>
  </r>
  <r>
    <x v="3"/>
    <x v="1"/>
    <x v="457"/>
    <x v="0"/>
    <x v="33"/>
    <x v="20"/>
    <x v="4"/>
    <x v="18"/>
    <x v="62"/>
    <x v="352"/>
    <x v="267"/>
    <x v="16"/>
    <x v="1"/>
  </r>
  <r>
    <x v="3"/>
    <x v="1"/>
    <x v="457"/>
    <x v="0"/>
    <x v="33"/>
    <x v="20"/>
    <x v="0"/>
    <x v="53"/>
    <x v="82"/>
    <x v="1441"/>
    <x v="2219"/>
    <x v="21"/>
    <x v="0"/>
  </r>
  <r>
    <x v="3"/>
    <x v="1"/>
    <x v="457"/>
    <x v="0"/>
    <x v="33"/>
    <x v="20"/>
    <x v="3"/>
    <x v="43"/>
    <x v="194"/>
    <x v="2383"/>
    <x v="4188"/>
    <x v="26"/>
    <x v="0"/>
  </r>
  <r>
    <x v="2"/>
    <x v="2"/>
    <x v="457"/>
    <x v="4"/>
    <x v="4"/>
    <x v="29"/>
    <x v="5"/>
    <x v="42"/>
    <x v="152"/>
    <x v="1990"/>
    <x v="4275"/>
    <x v="41"/>
    <x v="1"/>
  </r>
  <r>
    <x v="3"/>
    <x v="3"/>
    <x v="457"/>
    <x v="2"/>
    <x v="41"/>
    <x v="26"/>
    <x v="2"/>
    <x v="29"/>
    <x v="187"/>
    <x v="1845"/>
    <x v="3906"/>
    <x v="37"/>
    <x v="1"/>
  </r>
  <r>
    <x v="5"/>
    <x v="1"/>
    <x v="457"/>
    <x v="1"/>
    <x v="31"/>
    <x v="0"/>
    <x v="2"/>
    <x v="35"/>
    <x v="211"/>
    <x v="2268"/>
    <x v="4656"/>
    <x v="42"/>
    <x v="1"/>
  </r>
  <r>
    <x v="5"/>
    <x v="1"/>
    <x v="457"/>
    <x v="1"/>
    <x v="31"/>
    <x v="0"/>
    <x v="1"/>
    <x v="36"/>
    <x v="127"/>
    <x v="1521"/>
    <x v="3001"/>
    <x v="31"/>
    <x v="1"/>
  </r>
  <r>
    <x v="5"/>
    <x v="1"/>
    <x v="457"/>
    <x v="1"/>
    <x v="31"/>
    <x v="0"/>
    <x v="5"/>
    <x v="27"/>
    <x v="131"/>
    <x v="1246"/>
    <x v="1943"/>
    <x v="22"/>
    <x v="1"/>
  </r>
  <r>
    <x v="5"/>
    <x v="1"/>
    <x v="457"/>
    <x v="1"/>
    <x v="31"/>
    <x v="0"/>
    <x v="4"/>
    <x v="30"/>
    <x v="115"/>
    <x v="1206"/>
    <x v="2155"/>
    <x v="27"/>
    <x v="1"/>
  </r>
  <r>
    <x v="5"/>
    <x v="1"/>
    <x v="457"/>
    <x v="1"/>
    <x v="31"/>
    <x v="0"/>
    <x v="0"/>
    <x v="43"/>
    <x v="104"/>
    <x v="1488"/>
    <x v="3070"/>
    <x v="33"/>
    <x v="1"/>
  </r>
  <r>
    <x v="5"/>
    <x v="1"/>
    <x v="457"/>
    <x v="1"/>
    <x v="31"/>
    <x v="0"/>
    <x v="3"/>
    <x v="34"/>
    <x v="135"/>
    <x v="1540"/>
    <x v="4004"/>
    <x v="51"/>
    <x v="1"/>
  </r>
  <r>
    <x v="3"/>
    <x v="1"/>
    <x v="457"/>
    <x v="0"/>
    <x v="33"/>
    <x v="20"/>
    <x v="2"/>
    <x v="21"/>
    <x v="94"/>
    <x v="725"/>
    <x v="1556"/>
    <x v="35"/>
    <x v="1"/>
  </r>
  <r>
    <x v="3"/>
    <x v="1"/>
    <x v="457"/>
    <x v="0"/>
    <x v="33"/>
    <x v="20"/>
    <x v="1"/>
    <x v="21"/>
    <x v="33"/>
    <x v="171"/>
    <x v="233"/>
    <x v="29"/>
    <x v="1"/>
  </r>
  <r>
    <x v="3"/>
    <x v="1"/>
    <x v="457"/>
    <x v="0"/>
    <x v="33"/>
    <x v="20"/>
    <x v="5"/>
    <x v="12"/>
    <x v="30"/>
    <x v="75"/>
    <x v="77"/>
    <x v="28"/>
    <x v="1"/>
  </r>
  <r>
    <x v="3"/>
    <x v="1"/>
    <x v="457"/>
    <x v="0"/>
    <x v="33"/>
    <x v="20"/>
    <x v="4"/>
    <x v="17"/>
    <x v="12"/>
    <x v="32"/>
    <x v="30"/>
    <x v="29"/>
    <x v="1"/>
  </r>
  <r>
    <x v="3"/>
    <x v="1"/>
    <x v="457"/>
    <x v="0"/>
    <x v="33"/>
    <x v="20"/>
    <x v="0"/>
    <x v="51"/>
    <x v="20"/>
    <x v="316"/>
    <x v="601"/>
    <x v="34"/>
    <x v="1"/>
  </r>
  <r>
    <x v="3"/>
    <x v="1"/>
    <x v="457"/>
    <x v="0"/>
    <x v="33"/>
    <x v="20"/>
    <x v="3"/>
    <x v="42"/>
    <x v="56"/>
    <x v="774"/>
    <x v="1830"/>
    <x v="39"/>
    <x v="1"/>
  </r>
  <r>
    <x v="2"/>
    <x v="2"/>
    <x v="457"/>
    <x v="4"/>
    <x v="4"/>
    <x v="29"/>
    <x v="5"/>
    <x v="31"/>
    <x v="179"/>
    <x v="1849"/>
    <x v="3710"/>
    <x v="33"/>
    <x v="2"/>
  </r>
  <r>
    <x v="3"/>
    <x v="3"/>
    <x v="457"/>
    <x v="2"/>
    <x v="41"/>
    <x v="26"/>
    <x v="2"/>
    <x v="21"/>
    <x v="216"/>
    <x v="1708"/>
    <x v="3474"/>
    <x v="33"/>
    <x v="2"/>
  </r>
  <r>
    <x v="2"/>
    <x v="2"/>
    <x v="458"/>
    <x v="4"/>
    <x v="4"/>
    <x v="29"/>
    <x v="4"/>
    <x v="38"/>
    <x v="313"/>
    <x v="2877"/>
    <x v="5057"/>
    <x v="21"/>
    <x v="2"/>
  </r>
  <r>
    <x v="3"/>
    <x v="3"/>
    <x v="458"/>
    <x v="2"/>
    <x v="41"/>
    <x v="26"/>
    <x v="1"/>
    <x v="38"/>
    <x v="333"/>
    <x v="2941"/>
    <x v="5318"/>
    <x v="26"/>
    <x v="2"/>
  </r>
  <r>
    <x v="1"/>
    <x v="0"/>
    <x v="458"/>
    <x v="4"/>
    <x v="10"/>
    <x v="22"/>
    <x v="2"/>
    <x v="53"/>
    <x v="311"/>
    <x v="2915"/>
    <x v="4962"/>
    <x v="11"/>
    <x v="2"/>
  </r>
  <r>
    <x v="1"/>
    <x v="0"/>
    <x v="458"/>
    <x v="4"/>
    <x v="10"/>
    <x v="22"/>
    <x v="1"/>
    <x v="58"/>
    <x v="254"/>
    <x v="2833"/>
    <x v="3853"/>
    <x v="6"/>
    <x v="2"/>
  </r>
  <r>
    <x v="1"/>
    <x v="0"/>
    <x v="458"/>
    <x v="4"/>
    <x v="10"/>
    <x v="22"/>
    <x v="5"/>
    <x v="58"/>
    <x v="285"/>
    <x v="2867"/>
    <x v="4615"/>
    <x v="11"/>
    <x v="2"/>
  </r>
  <r>
    <x v="1"/>
    <x v="0"/>
    <x v="458"/>
    <x v="4"/>
    <x v="10"/>
    <x v="22"/>
    <x v="4"/>
    <x v="43"/>
    <x v="212"/>
    <x v="2513"/>
    <x v="3260"/>
    <x v="11"/>
    <x v="2"/>
  </r>
  <r>
    <x v="1"/>
    <x v="0"/>
    <x v="458"/>
    <x v="4"/>
    <x v="10"/>
    <x v="22"/>
    <x v="0"/>
    <x v="48"/>
    <x v="129"/>
    <x v="1929"/>
    <x v="1157"/>
    <x v="2"/>
    <x v="2"/>
  </r>
  <r>
    <x v="1"/>
    <x v="0"/>
    <x v="458"/>
    <x v="4"/>
    <x v="10"/>
    <x v="22"/>
    <x v="3"/>
    <x v="63"/>
    <x v="273"/>
    <x v="2867"/>
    <x v="5115"/>
    <x v="26"/>
    <x v="2"/>
  </r>
  <r>
    <x v="0"/>
    <x v="1"/>
    <x v="458"/>
    <x v="0"/>
    <x v="34"/>
    <x v="15"/>
    <x v="2"/>
    <x v="23"/>
    <x v="329"/>
    <x v="2858"/>
    <x v="5092"/>
    <x v="26"/>
    <x v="1"/>
  </r>
  <r>
    <x v="0"/>
    <x v="1"/>
    <x v="458"/>
    <x v="0"/>
    <x v="34"/>
    <x v="15"/>
    <x v="1"/>
    <x v="23"/>
    <x v="304"/>
    <x v="2535"/>
    <x v="4169"/>
    <x v="21"/>
    <x v="1"/>
  </r>
  <r>
    <x v="0"/>
    <x v="1"/>
    <x v="458"/>
    <x v="0"/>
    <x v="34"/>
    <x v="15"/>
    <x v="5"/>
    <x v="13"/>
    <x v="304"/>
    <x v="1975"/>
    <x v="3494"/>
    <x v="26"/>
    <x v="1"/>
  </r>
  <r>
    <x v="0"/>
    <x v="1"/>
    <x v="458"/>
    <x v="0"/>
    <x v="34"/>
    <x v="15"/>
    <x v="4"/>
    <x v="18"/>
    <x v="285"/>
    <x v="2022"/>
    <x v="3572"/>
    <x v="26"/>
    <x v="1"/>
  </r>
  <r>
    <x v="0"/>
    <x v="1"/>
    <x v="458"/>
    <x v="0"/>
    <x v="34"/>
    <x v="15"/>
    <x v="0"/>
    <x v="38"/>
    <x v="294"/>
    <x v="2772"/>
    <x v="4671"/>
    <x v="21"/>
    <x v="1"/>
  </r>
  <r>
    <x v="0"/>
    <x v="1"/>
    <x v="458"/>
    <x v="0"/>
    <x v="34"/>
    <x v="15"/>
    <x v="3"/>
    <x v="28"/>
    <x v="313"/>
    <x v="2811"/>
    <x v="5120"/>
    <x v="36"/>
    <x v="1"/>
  </r>
  <r>
    <x v="5"/>
    <x v="1"/>
    <x v="458"/>
    <x v="0"/>
    <x v="13"/>
    <x v="24"/>
    <x v="2"/>
    <x v="18"/>
    <x v="311"/>
    <x v="2513"/>
    <x v="4380"/>
    <x v="26"/>
    <x v="0"/>
  </r>
  <r>
    <x v="5"/>
    <x v="1"/>
    <x v="458"/>
    <x v="0"/>
    <x v="13"/>
    <x v="24"/>
    <x v="1"/>
    <x v="18"/>
    <x v="174"/>
    <x v="1208"/>
    <x v="2100"/>
    <x v="26"/>
    <x v="0"/>
  </r>
  <r>
    <x v="5"/>
    <x v="1"/>
    <x v="458"/>
    <x v="0"/>
    <x v="13"/>
    <x v="24"/>
    <x v="5"/>
    <x v="8"/>
    <x v="174"/>
    <x v="672"/>
    <x v="892"/>
    <x v="21"/>
    <x v="0"/>
  </r>
  <r>
    <x v="5"/>
    <x v="1"/>
    <x v="458"/>
    <x v="0"/>
    <x v="13"/>
    <x v="24"/>
    <x v="4"/>
    <x v="13"/>
    <x v="105"/>
    <x v="530"/>
    <x v="658"/>
    <x v="21"/>
    <x v="0"/>
  </r>
  <r>
    <x v="5"/>
    <x v="1"/>
    <x v="458"/>
    <x v="0"/>
    <x v="13"/>
    <x v="24"/>
    <x v="0"/>
    <x v="58"/>
    <x v="129"/>
    <x v="2173"/>
    <x v="3086"/>
    <x v="16"/>
    <x v="0"/>
  </r>
  <r>
    <x v="5"/>
    <x v="1"/>
    <x v="458"/>
    <x v="0"/>
    <x v="13"/>
    <x v="24"/>
    <x v="3"/>
    <x v="43"/>
    <x v="231"/>
    <x v="2615"/>
    <x v="4563"/>
    <x v="26"/>
    <x v="0"/>
  </r>
  <r>
    <x v="2"/>
    <x v="2"/>
    <x v="458"/>
    <x v="4"/>
    <x v="4"/>
    <x v="29"/>
    <x v="4"/>
    <x v="36"/>
    <x v="131"/>
    <x v="1574"/>
    <x v="3324"/>
    <x v="35"/>
    <x v="1"/>
  </r>
  <r>
    <x v="3"/>
    <x v="3"/>
    <x v="458"/>
    <x v="2"/>
    <x v="41"/>
    <x v="26"/>
    <x v="1"/>
    <x v="35"/>
    <x v="176"/>
    <x v="1973"/>
    <x v="4099"/>
    <x v="37"/>
    <x v="1"/>
  </r>
  <r>
    <x v="1"/>
    <x v="0"/>
    <x v="458"/>
    <x v="4"/>
    <x v="10"/>
    <x v="22"/>
    <x v="2"/>
    <x v="52"/>
    <x v="110"/>
    <x v="1812"/>
    <x v="2907"/>
    <x v="22"/>
    <x v="1"/>
  </r>
  <r>
    <x v="1"/>
    <x v="0"/>
    <x v="458"/>
    <x v="4"/>
    <x v="10"/>
    <x v="22"/>
    <x v="1"/>
    <x v="54"/>
    <x v="67"/>
    <x v="1195"/>
    <x v="1784"/>
    <x v="21"/>
    <x v="1"/>
  </r>
  <r>
    <x v="1"/>
    <x v="0"/>
    <x v="458"/>
    <x v="4"/>
    <x v="10"/>
    <x v="22"/>
    <x v="5"/>
    <x v="53"/>
    <x v="75"/>
    <x v="1313"/>
    <x v="2196"/>
    <x v="24"/>
    <x v="1"/>
  </r>
  <r>
    <x v="1"/>
    <x v="0"/>
    <x v="458"/>
    <x v="4"/>
    <x v="10"/>
    <x v="22"/>
    <x v="4"/>
    <x v="41"/>
    <x v="60"/>
    <x v="822"/>
    <x v="1145"/>
    <x v="21"/>
    <x v="1"/>
  </r>
  <r>
    <x v="1"/>
    <x v="0"/>
    <x v="458"/>
    <x v="4"/>
    <x v="10"/>
    <x v="22"/>
    <x v="0"/>
    <x v="45"/>
    <x v="31"/>
    <x v="444"/>
    <x v="294"/>
    <x v="13"/>
    <x v="1"/>
  </r>
  <r>
    <x v="1"/>
    <x v="0"/>
    <x v="458"/>
    <x v="4"/>
    <x v="10"/>
    <x v="22"/>
    <x v="3"/>
    <x v="59"/>
    <x v="77"/>
    <x v="1489"/>
    <x v="3245"/>
    <x v="36"/>
    <x v="1"/>
  </r>
  <r>
    <x v="0"/>
    <x v="1"/>
    <x v="458"/>
    <x v="0"/>
    <x v="34"/>
    <x v="15"/>
    <x v="2"/>
    <x v="21"/>
    <x v="188"/>
    <x v="1465"/>
    <x v="3466"/>
    <x v="41"/>
    <x v="1"/>
  </r>
  <r>
    <x v="0"/>
    <x v="1"/>
    <x v="458"/>
    <x v="0"/>
    <x v="34"/>
    <x v="15"/>
    <x v="1"/>
    <x v="21"/>
    <x v="92"/>
    <x v="708"/>
    <x v="1517"/>
    <x v="35"/>
    <x v="1"/>
  </r>
  <r>
    <x v="0"/>
    <x v="1"/>
    <x v="458"/>
    <x v="0"/>
    <x v="34"/>
    <x v="15"/>
    <x v="5"/>
    <x v="12"/>
    <x v="88"/>
    <x v="393"/>
    <x v="917"/>
    <x v="39"/>
    <x v="1"/>
  </r>
  <r>
    <x v="0"/>
    <x v="1"/>
    <x v="458"/>
    <x v="0"/>
    <x v="34"/>
    <x v="15"/>
    <x v="4"/>
    <x v="17"/>
    <x v="84"/>
    <x v="515"/>
    <x v="1139"/>
    <x v="36"/>
    <x v="1"/>
  </r>
  <r>
    <x v="0"/>
    <x v="1"/>
    <x v="458"/>
    <x v="0"/>
    <x v="34"/>
    <x v="15"/>
    <x v="0"/>
    <x v="35"/>
    <x v="83"/>
    <x v="1015"/>
    <x v="2095"/>
    <x v="33"/>
    <x v="1"/>
  </r>
  <r>
    <x v="0"/>
    <x v="1"/>
    <x v="458"/>
    <x v="0"/>
    <x v="34"/>
    <x v="15"/>
    <x v="3"/>
    <x v="27"/>
    <x v="117"/>
    <x v="1124"/>
    <x v="3168"/>
    <x v="51"/>
    <x v="1"/>
  </r>
  <r>
    <x v="5"/>
    <x v="1"/>
    <x v="458"/>
    <x v="0"/>
    <x v="13"/>
    <x v="24"/>
    <x v="2"/>
    <x v="16"/>
    <x v="105"/>
    <x v="635"/>
    <x v="1605"/>
    <x v="41"/>
    <x v="1"/>
  </r>
  <r>
    <x v="5"/>
    <x v="1"/>
    <x v="458"/>
    <x v="0"/>
    <x v="13"/>
    <x v="24"/>
    <x v="1"/>
    <x v="16"/>
    <x v="43"/>
    <x v="172"/>
    <x v="354"/>
    <x v="38"/>
    <x v="1"/>
  </r>
  <r>
    <x v="5"/>
    <x v="1"/>
    <x v="458"/>
    <x v="0"/>
    <x v="13"/>
    <x v="24"/>
    <x v="5"/>
    <x v="7"/>
    <x v="41"/>
    <x v="66"/>
    <x v="101"/>
    <x v="36"/>
    <x v="1"/>
  </r>
  <r>
    <x v="5"/>
    <x v="1"/>
    <x v="458"/>
    <x v="0"/>
    <x v="13"/>
    <x v="24"/>
    <x v="4"/>
    <x v="12"/>
    <x v="26"/>
    <x v="58"/>
    <x v="78"/>
    <x v="34"/>
    <x v="1"/>
  </r>
  <r>
    <x v="5"/>
    <x v="1"/>
    <x v="458"/>
    <x v="0"/>
    <x v="13"/>
    <x v="24"/>
    <x v="0"/>
    <x v="54"/>
    <x v="34"/>
    <x v="605"/>
    <x v="1109"/>
    <x v="30"/>
    <x v="1"/>
  </r>
  <r>
    <x v="5"/>
    <x v="1"/>
    <x v="458"/>
    <x v="0"/>
    <x v="13"/>
    <x v="24"/>
    <x v="3"/>
    <x v="40"/>
    <x v="59"/>
    <x v="787"/>
    <x v="1944"/>
    <x v="41"/>
    <x v="1"/>
  </r>
  <r>
    <x v="2"/>
    <x v="2"/>
    <x v="458"/>
    <x v="4"/>
    <x v="4"/>
    <x v="29"/>
    <x v="4"/>
    <x v="24"/>
    <x v="150"/>
    <x v="1290"/>
    <x v="2142"/>
    <x v="24"/>
    <x v="2"/>
  </r>
  <r>
    <x v="3"/>
    <x v="3"/>
    <x v="458"/>
    <x v="2"/>
    <x v="41"/>
    <x v="26"/>
    <x v="1"/>
    <x v="25"/>
    <x v="204"/>
    <x v="1815"/>
    <x v="3660"/>
    <x v="33"/>
    <x v="2"/>
  </r>
  <r>
    <x v="2"/>
    <x v="2"/>
    <x v="459"/>
    <x v="4"/>
    <x v="4"/>
    <x v="29"/>
    <x v="0"/>
    <x v="43"/>
    <x v="304"/>
    <x v="2854"/>
    <x v="5255"/>
    <x v="41"/>
    <x v="2"/>
  </r>
  <r>
    <x v="3"/>
    <x v="3"/>
    <x v="459"/>
    <x v="2"/>
    <x v="41"/>
    <x v="26"/>
    <x v="5"/>
    <x v="33"/>
    <x v="323"/>
    <x v="2890"/>
    <x v="5195"/>
    <x v="26"/>
    <x v="2"/>
  </r>
  <r>
    <x v="2"/>
    <x v="1"/>
    <x v="459"/>
    <x v="4"/>
    <x v="49"/>
    <x v="13"/>
    <x v="2"/>
    <x v="33"/>
    <x v="335"/>
    <x v="2927"/>
    <x v="5368"/>
    <x v="36"/>
    <x v="0"/>
  </r>
  <r>
    <x v="2"/>
    <x v="1"/>
    <x v="459"/>
    <x v="4"/>
    <x v="49"/>
    <x v="13"/>
    <x v="1"/>
    <x v="33"/>
    <x v="311"/>
    <x v="2840"/>
    <x v="4688"/>
    <x v="16"/>
    <x v="0"/>
  </r>
  <r>
    <x v="2"/>
    <x v="1"/>
    <x v="459"/>
    <x v="4"/>
    <x v="49"/>
    <x v="13"/>
    <x v="5"/>
    <x v="23"/>
    <x v="311"/>
    <x v="2686"/>
    <x v="4472"/>
    <x v="21"/>
    <x v="0"/>
  </r>
  <r>
    <x v="2"/>
    <x v="1"/>
    <x v="459"/>
    <x v="4"/>
    <x v="49"/>
    <x v="13"/>
    <x v="4"/>
    <x v="28"/>
    <x v="304"/>
    <x v="2682"/>
    <x v="4462"/>
    <x v="21"/>
    <x v="0"/>
  </r>
  <r>
    <x v="2"/>
    <x v="1"/>
    <x v="459"/>
    <x v="4"/>
    <x v="49"/>
    <x v="13"/>
    <x v="0"/>
    <x v="43"/>
    <x v="304"/>
    <x v="2854"/>
    <x v="4783"/>
    <x v="16"/>
    <x v="0"/>
  </r>
  <r>
    <x v="2"/>
    <x v="1"/>
    <x v="459"/>
    <x v="4"/>
    <x v="49"/>
    <x v="13"/>
    <x v="3"/>
    <x v="33"/>
    <x v="315"/>
    <x v="2862"/>
    <x v="4563"/>
    <x v="11"/>
    <x v="0"/>
  </r>
  <r>
    <x v="5"/>
    <x v="1"/>
    <x v="459"/>
    <x v="4"/>
    <x v="43"/>
    <x v="47"/>
    <x v="2"/>
    <x v="23"/>
    <x v="321"/>
    <x v="2817"/>
    <x v="4962"/>
    <x v="26"/>
    <x v="0"/>
  </r>
  <r>
    <x v="5"/>
    <x v="1"/>
    <x v="459"/>
    <x v="4"/>
    <x v="43"/>
    <x v="47"/>
    <x v="1"/>
    <x v="18"/>
    <x v="273"/>
    <x v="1909"/>
    <x v="2999"/>
    <x v="21"/>
    <x v="0"/>
  </r>
  <r>
    <x v="5"/>
    <x v="1"/>
    <x v="459"/>
    <x v="4"/>
    <x v="43"/>
    <x v="47"/>
    <x v="5"/>
    <x v="8"/>
    <x v="273"/>
    <x v="1175"/>
    <x v="1756"/>
    <x v="21"/>
    <x v="0"/>
  </r>
  <r>
    <x v="5"/>
    <x v="1"/>
    <x v="459"/>
    <x v="4"/>
    <x v="43"/>
    <x v="47"/>
    <x v="4"/>
    <x v="13"/>
    <x v="212"/>
    <x v="1208"/>
    <x v="2100"/>
    <x v="26"/>
    <x v="0"/>
  </r>
  <r>
    <x v="5"/>
    <x v="1"/>
    <x v="459"/>
    <x v="4"/>
    <x v="43"/>
    <x v="47"/>
    <x v="0"/>
    <x v="28"/>
    <x v="231"/>
    <x v="2158"/>
    <x v="3473"/>
    <x v="21"/>
    <x v="0"/>
  </r>
  <r>
    <x v="5"/>
    <x v="1"/>
    <x v="459"/>
    <x v="4"/>
    <x v="43"/>
    <x v="47"/>
    <x v="3"/>
    <x v="18"/>
    <x v="300"/>
    <x v="2206"/>
    <x v="4380"/>
    <x v="36"/>
    <x v="0"/>
  </r>
  <r>
    <x v="0"/>
    <x v="1"/>
    <x v="459"/>
    <x v="1"/>
    <x v="44"/>
    <x v="9"/>
    <x v="2"/>
    <x v="38"/>
    <x v="313"/>
    <x v="2877"/>
    <x v="5208"/>
    <x v="31"/>
    <x v="0"/>
  </r>
  <r>
    <x v="0"/>
    <x v="1"/>
    <x v="459"/>
    <x v="1"/>
    <x v="44"/>
    <x v="9"/>
    <x v="1"/>
    <x v="38"/>
    <x v="194"/>
    <x v="2227"/>
    <x v="4215"/>
    <x v="31"/>
    <x v="0"/>
  </r>
  <r>
    <x v="0"/>
    <x v="1"/>
    <x v="459"/>
    <x v="1"/>
    <x v="44"/>
    <x v="9"/>
    <x v="5"/>
    <x v="28"/>
    <x v="194"/>
    <x v="1857"/>
    <x v="2898"/>
    <x v="21"/>
    <x v="0"/>
  </r>
  <r>
    <x v="0"/>
    <x v="1"/>
    <x v="459"/>
    <x v="1"/>
    <x v="44"/>
    <x v="9"/>
    <x v="4"/>
    <x v="33"/>
    <x v="129"/>
    <x v="1441"/>
    <x v="2219"/>
    <x v="21"/>
    <x v="0"/>
  </r>
  <r>
    <x v="0"/>
    <x v="1"/>
    <x v="459"/>
    <x v="1"/>
    <x v="44"/>
    <x v="9"/>
    <x v="0"/>
    <x v="48"/>
    <x v="129"/>
    <x v="1929"/>
    <x v="3044"/>
    <x v="21"/>
    <x v="0"/>
  </r>
  <r>
    <x v="0"/>
    <x v="1"/>
    <x v="459"/>
    <x v="1"/>
    <x v="44"/>
    <x v="9"/>
    <x v="3"/>
    <x v="38"/>
    <x v="254"/>
    <x v="2594"/>
    <x v="4535"/>
    <x v="26"/>
    <x v="0"/>
  </r>
  <r>
    <x v="2"/>
    <x v="2"/>
    <x v="459"/>
    <x v="4"/>
    <x v="4"/>
    <x v="29"/>
    <x v="0"/>
    <x v="42"/>
    <x v="100"/>
    <x v="1401"/>
    <x v="3823"/>
    <x v="52"/>
    <x v="1"/>
  </r>
  <r>
    <x v="3"/>
    <x v="3"/>
    <x v="459"/>
    <x v="2"/>
    <x v="41"/>
    <x v="26"/>
    <x v="5"/>
    <x v="29"/>
    <x v="147"/>
    <x v="1461"/>
    <x v="3246"/>
    <x v="37"/>
    <x v="1"/>
  </r>
  <r>
    <x v="2"/>
    <x v="1"/>
    <x v="459"/>
    <x v="4"/>
    <x v="49"/>
    <x v="13"/>
    <x v="2"/>
    <x v="32"/>
    <x v="181"/>
    <x v="1907"/>
    <x v="4391"/>
    <x v="48"/>
    <x v="1"/>
  </r>
  <r>
    <x v="2"/>
    <x v="1"/>
    <x v="459"/>
    <x v="4"/>
    <x v="49"/>
    <x v="13"/>
    <x v="1"/>
    <x v="32"/>
    <x v="120"/>
    <x v="1313"/>
    <x v="2607"/>
    <x v="31"/>
    <x v="1"/>
  </r>
  <r>
    <x v="2"/>
    <x v="1"/>
    <x v="459"/>
    <x v="4"/>
    <x v="49"/>
    <x v="13"/>
    <x v="5"/>
    <x v="21"/>
    <x v="125"/>
    <x v="971"/>
    <x v="1954"/>
    <x v="32"/>
    <x v="1"/>
  </r>
  <r>
    <x v="2"/>
    <x v="1"/>
    <x v="459"/>
    <x v="4"/>
    <x v="49"/>
    <x v="13"/>
    <x v="4"/>
    <x v="26"/>
    <x v="100"/>
    <x v="937"/>
    <x v="1927"/>
    <x v="33"/>
    <x v="1"/>
  </r>
  <r>
    <x v="2"/>
    <x v="1"/>
    <x v="459"/>
    <x v="4"/>
    <x v="49"/>
    <x v="13"/>
    <x v="0"/>
    <x v="40"/>
    <x v="88"/>
    <x v="1203"/>
    <x v="2207"/>
    <x v="28"/>
    <x v="1"/>
  </r>
  <r>
    <x v="2"/>
    <x v="1"/>
    <x v="459"/>
    <x v="4"/>
    <x v="49"/>
    <x v="13"/>
    <x v="3"/>
    <x v="29"/>
    <x v="128"/>
    <x v="1291"/>
    <x v="1967"/>
    <x v="21"/>
    <x v="1"/>
  </r>
  <r>
    <x v="5"/>
    <x v="1"/>
    <x v="459"/>
    <x v="4"/>
    <x v="43"/>
    <x v="47"/>
    <x v="2"/>
    <x v="20"/>
    <x v="158"/>
    <x v="1179"/>
    <x v="2596"/>
    <x v="36"/>
    <x v="1"/>
  </r>
  <r>
    <x v="5"/>
    <x v="1"/>
    <x v="459"/>
    <x v="4"/>
    <x v="43"/>
    <x v="47"/>
    <x v="1"/>
    <x v="18"/>
    <x v="77"/>
    <x v="487"/>
    <x v="904"/>
    <x v="31"/>
    <x v="1"/>
  </r>
  <r>
    <x v="5"/>
    <x v="1"/>
    <x v="459"/>
    <x v="4"/>
    <x v="43"/>
    <x v="47"/>
    <x v="5"/>
    <x v="7"/>
    <x v="80"/>
    <x v="204"/>
    <x v="340"/>
    <x v="32"/>
    <x v="1"/>
  </r>
  <r>
    <x v="5"/>
    <x v="1"/>
    <x v="459"/>
    <x v="4"/>
    <x v="43"/>
    <x v="47"/>
    <x v="4"/>
    <x v="11"/>
    <x v="58"/>
    <x v="176"/>
    <x v="380"/>
    <x v="39"/>
    <x v="1"/>
  </r>
  <r>
    <x v="5"/>
    <x v="1"/>
    <x v="459"/>
    <x v="4"/>
    <x v="43"/>
    <x v="47"/>
    <x v="0"/>
    <x v="26"/>
    <x v="61"/>
    <x v="513"/>
    <x v="986"/>
    <x v="32"/>
    <x v="1"/>
  </r>
  <r>
    <x v="5"/>
    <x v="1"/>
    <x v="459"/>
    <x v="4"/>
    <x v="43"/>
    <x v="47"/>
    <x v="3"/>
    <x v="17"/>
    <x v="93"/>
    <x v="585"/>
    <x v="1639"/>
    <x v="46"/>
    <x v="1"/>
  </r>
  <r>
    <x v="0"/>
    <x v="1"/>
    <x v="459"/>
    <x v="1"/>
    <x v="44"/>
    <x v="9"/>
    <x v="2"/>
    <x v="34"/>
    <x v="117"/>
    <x v="1352"/>
    <x v="3274"/>
    <x v="42"/>
    <x v="1"/>
  </r>
  <r>
    <x v="0"/>
    <x v="1"/>
    <x v="459"/>
    <x v="1"/>
    <x v="44"/>
    <x v="9"/>
    <x v="1"/>
    <x v="36"/>
    <x v="45"/>
    <x v="503"/>
    <x v="1357"/>
    <x v="44"/>
    <x v="1"/>
  </r>
  <r>
    <x v="0"/>
    <x v="1"/>
    <x v="459"/>
    <x v="1"/>
    <x v="44"/>
    <x v="9"/>
    <x v="5"/>
    <x v="25"/>
    <x v="54"/>
    <x v="416"/>
    <x v="873"/>
    <x v="36"/>
    <x v="1"/>
  </r>
  <r>
    <x v="0"/>
    <x v="1"/>
    <x v="459"/>
    <x v="1"/>
    <x v="44"/>
    <x v="9"/>
    <x v="4"/>
    <x v="29"/>
    <x v="33"/>
    <x v="270"/>
    <x v="545"/>
    <x v="36"/>
    <x v="1"/>
  </r>
  <r>
    <x v="0"/>
    <x v="1"/>
    <x v="459"/>
    <x v="1"/>
    <x v="44"/>
    <x v="9"/>
    <x v="0"/>
    <x v="44"/>
    <x v="27"/>
    <x v="372"/>
    <x v="684"/>
    <x v="32"/>
    <x v="1"/>
  </r>
  <r>
    <x v="0"/>
    <x v="1"/>
    <x v="459"/>
    <x v="1"/>
    <x v="44"/>
    <x v="9"/>
    <x v="3"/>
    <x v="37"/>
    <x v="74"/>
    <x v="944"/>
    <x v="2121"/>
    <x v="37"/>
    <x v="1"/>
  </r>
  <r>
    <x v="2"/>
    <x v="2"/>
    <x v="459"/>
    <x v="4"/>
    <x v="4"/>
    <x v="29"/>
    <x v="0"/>
    <x v="31"/>
    <x v="128"/>
    <x v="1366"/>
    <x v="3535"/>
    <x v="47"/>
    <x v="2"/>
  </r>
  <r>
    <x v="3"/>
    <x v="3"/>
    <x v="459"/>
    <x v="2"/>
    <x v="41"/>
    <x v="26"/>
    <x v="5"/>
    <x v="19"/>
    <x v="176"/>
    <x v="1268"/>
    <x v="2466"/>
    <x v="30"/>
    <x v="2"/>
  </r>
  <r>
    <x v="5"/>
    <x v="1"/>
    <x v="459"/>
    <x v="4"/>
    <x v="43"/>
    <x v="47"/>
    <x v="2"/>
    <x v="13"/>
    <x v="170"/>
    <x v="921"/>
    <x v="1853"/>
    <x v="32"/>
    <x v="2"/>
  </r>
  <r>
    <x v="5"/>
    <x v="1"/>
    <x v="459"/>
    <x v="4"/>
    <x v="43"/>
    <x v="47"/>
    <x v="1"/>
    <x v="13"/>
    <x v="92"/>
    <x v="455"/>
    <x v="585"/>
    <x v="23"/>
    <x v="2"/>
  </r>
  <r>
    <x v="5"/>
    <x v="1"/>
    <x v="459"/>
    <x v="4"/>
    <x v="43"/>
    <x v="47"/>
    <x v="5"/>
    <x v="3"/>
    <x v="89"/>
    <x v="132"/>
    <x v="149"/>
    <x v="27"/>
    <x v="2"/>
  </r>
  <r>
    <x v="5"/>
    <x v="1"/>
    <x v="459"/>
    <x v="4"/>
    <x v="43"/>
    <x v="47"/>
    <x v="4"/>
    <x v="7"/>
    <x v="62"/>
    <x v="126"/>
    <x v="174"/>
    <x v="31"/>
    <x v="2"/>
  </r>
  <r>
    <x v="5"/>
    <x v="1"/>
    <x v="459"/>
    <x v="4"/>
    <x v="43"/>
    <x v="47"/>
    <x v="0"/>
    <x v="17"/>
    <x v="73"/>
    <x v="425"/>
    <x v="589"/>
    <x v="25"/>
    <x v="2"/>
  </r>
  <r>
    <x v="5"/>
    <x v="1"/>
    <x v="459"/>
    <x v="4"/>
    <x v="43"/>
    <x v="47"/>
    <x v="3"/>
    <x v="13"/>
    <x v="116"/>
    <x v="595"/>
    <x v="1385"/>
    <x v="38"/>
    <x v="2"/>
  </r>
  <r>
    <x v="0"/>
    <x v="1"/>
    <x v="459"/>
    <x v="1"/>
    <x v="44"/>
    <x v="9"/>
    <x v="2"/>
    <x v="23"/>
    <x v="146"/>
    <x v="1219"/>
    <x v="2779"/>
    <x v="38"/>
    <x v="2"/>
  </r>
  <r>
    <x v="0"/>
    <x v="1"/>
    <x v="459"/>
    <x v="1"/>
    <x v="44"/>
    <x v="9"/>
    <x v="1"/>
    <x v="28"/>
    <x v="56"/>
    <x v="495"/>
    <x v="979"/>
    <x v="33"/>
    <x v="2"/>
  </r>
  <r>
    <x v="0"/>
    <x v="1"/>
    <x v="459"/>
    <x v="1"/>
    <x v="44"/>
    <x v="9"/>
    <x v="5"/>
    <x v="18"/>
    <x v="61"/>
    <x v="344"/>
    <x v="524"/>
    <x v="28"/>
    <x v="2"/>
  </r>
  <r>
    <x v="0"/>
    <x v="1"/>
    <x v="459"/>
    <x v="1"/>
    <x v="44"/>
    <x v="9"/>
    <x v="4"/>
    <x v="23"/>
    <x v="39"/>
    <x v="250"/>
    <x v="304"/>
    <x v="26"/>
    <x v="2"/>
  </r>
  <r>
    <x v="0"/>
    <x v="1"/>
    <x v="459"/>
    <x v="1"/>
    <x v="44"/>
    <x v="9"/>
    <x v="0"/>
    <x v="34"/>
    <x v="42"/>
    <x v="439"/>
    <x v="712"/>
    <x v="28"/>
    <x v="2"/>
  </r>
  <r>
    <x v="0"/>
    <x v="1"/>
    <x v="459"/>
    <x v="1"/>
    <x v="44"/>
    <x v="9"/>
    <x v="3"/>
    <x v="29"/>
    <x v="74"/>
    <x v="747"/>
    <x v="1393"/>
    <x v="30"/>
    <x v="2"/>
  </r>
  <r>
    <x v="2"/>
    <x v="2"/>
    <x v="460"/>
    <x v="4"/>
    <x v="4"/>
    <x v="29"/>
    <x v="3"/>
    <x v="58"/>
    <x v="319"/>
    <x v="2961"/>
    <x v="4999"/>
    <x v="6"/>
    <x v="2"/>
  </r>
  <r>
    <x v="3"/>
    <x v="3"/>
    <x v="460"/>
    <x v="2"/>
    <x v="41"/>
    <x v="26"/>
    <x v="4"/>
    <x v="33"/>
    <x v="319"/>
    <x v="2880"/>
    <x v="5267"/>
    <x v="36"/>
    <x v="2"/>
  </r>
  <r>
    <x v="1"/>
    <x v="1"/>
    <x v="460"/>
    <x v="0"/>
    <x v="40"/>
    <x v="50"/>
    <x v="2"/>
    <x v="33"/>
    <x v="307"/>
    <x v="2805"/>
    <x v="4768"/>
    <x v="21"/>
    <x v="1"/>
  </r>
  <r>
    <x v="1"/>
    <x v="1"/>
    <x v="460"/>
    <x v="0"/>
    <x v="40"/>
    <x v="50"/>
    <x v="1"/>
    <x v="33"/>
    <x v="129"/>
    <x v="1441"/>
    <x v="1874"/>
    <x v="16"/>
    <x v="1"/>
  </r>
  <r>
    <x v="1"/>
    <x v="1"/>
    <x v="460"/>
    <x v="0"/>
    <x v="40"/>
    <x v="50"/>
    <x v="5"/>
    <x v="23"/>
    <x v="129"/>
    <x v="1086"/>
    <x v="1300"/>
    <x v="16"/>
    <x v="1"/>
  </r>
  <r>
    <x v="1"/>
    <x v="1"/>
    <x v="460"/>
    <x v="0"/>
    <x v="40"/>
    <x v="50"/>
    <x v="4"/>
    <x v="28"/>
    <x v="62"/>
    <x v="565"/>
    <x v="537"/>
    <x v="16"/>
    <x v="1"/>
  </r>
  <r>
    <x v="1"/>
    <x v="1"/>
    <x v="460"/>
    <x v="0"/>
    <x v="40"/>
    <x v="50"/>
    <x v="0"/>
    <x v="53"/>
    <x v="82"/>
    <x v="1441"/>
    <x v="2219"/>
    <x v="21"/>
    <x v="1"/>
  </r>
  <r>
    <x v="1"/>
    <x v="1"/>
    <x v="460"/>
    <x v="0"/>
    <x v="40"/>
    <x v="50"/>
    <x v="3"/>
    <x v="43"/>
    <x v="194"/>
    <x v="2383"/>
    <x v="4188"/>
    <x v="26"/>
    <x v="1"/>
  </r>
  <r>
    <x v="2"/>
    <x v="2"/>
    <x v="460"/>
    <x v="4"/>
    <x v="4"/>
    <x v="29"/>
    <x v="3"/>
    <x v="55"/>
    <x v="151"/>
    <x v="2322"/>
    <x v="3621"/>
    <x v="19"/>
    <x v="1"/>
  </r>
  <r>
    <x v="3"/>
    <x v="3"/>
    <x v="460"/>
    <x v="2"/>
    <x v="41"/>
    <x v="26"/>
    <x v="4"/>
    <x v="29"/>
    <x v="151"/>
    <x v="1506"/>
    <x v="3806"/>
    <x v="47"/>
    <x v="1"/>
  </r>
  <r>
    <x v="1"/>
    <x v="1"/>
    <x v="460"/>
    <x v="0"/>
    <x v="40"/>
    <x v="50"/>
    <x v="2"/>
    <x v="31"/>
    <x v="94"/>
    <x v="1028"/>
    <x v="2077"/>
    <x v="32"/>
    <x v="1"/>
  </r>
  <r>
    <x v="1"/>
    <x v="1"/>
    <x v="460"/>
    <x v="0"/>
    <x v="40"/>
    <x v="50"/>
    <x v="1"/>
    <x v="32"/>
    <x v="31"/>
    <x v="285"/>
    <x v="385"/>
    <x v="27"/>
    <x v="1"/>
  </r>
  <r>
    <x v="1"/>
    <x v="1"/>
    <x v="460"/>
    <x v="0"/>
    <x v="40"/>
    <x v="50"/>
    <x v="5"/>
    <x v="22"/>
    <x v="34"/>
    <x v="188"/>
    <x v="223"/>
    <x v="26"/>
    <x v="1"/>
  </r>
  <r>
    <x v="1"/>
    <x v="1"/>
    <x v="460"/>
    <x v="0"/>
    <x v="40"/>
    <x v="50"/>
    <x v="4"/>
    <x v="27"/>
    <x v="10"/>
    <x v="57"/>
    <x v="60"/>
    <x v="29"/>
    <x v="1"/>
  </r>
  <r>
    <x v="1"/>
    <x v="1"/>
    <x v="460"/>
    <x v="0"/>
    <x v="40"/>
    <x v="50"/>
    <x v="0"/>
    <x v="49"/>
    <x v="19"/>
    <x v="282"/>
    <x v="485"/>
    <x v="32"/>
    <x v="1"/>
  </r>
  <r>
    <x v="1"/>
    <x v="1"/>
    <x v="460"/>
    <x v="0"/>
    <x v="40"/>
    <x v="50"/>
    <x v="3"/>
    <x v="41"/>
    <x v="50"/>
    <x v="652"/>
    <x v="1561"/>
    <x v="39"/>
    <x v="1"/>
  </r>
  <r>
    <x v="2"/>
    <x v="2"/>
    <x v="460"/>
    <x v="4"/>
    <x v="4"/>
    <x v="29"/>
    <x v="3"/>
    <x v="42"/>
    <x v="173"/>
    <x v="2170"/>
    <x v="2777"/>
    <x v="13"/>
    <x v="2"/>
  </r>
  <r>
    <x v="3"/>
    <x v="3"/>
    <x v="460"/>
    <x v="2"/>
    <x v="41"/>
    <x v="26"/>
    <x v="4"/>
    <x v="22"/>
    <x v="173"/>
    <x v="1381"/>
    <x v="3336"/>
    <x v="42"/>
    <x v="2"/>
  </r>
  <r>
    <x v="2"/>
    <x v="2"/>
    <x v="461"/>
    <x v="4"/>
    <x v="4"/>
    <x v="29"/>
    <x v="2"/>
    <x v="38"/>
    <x v="335"/>
    <x v="2947"/>
    <x v="5332"/>
    <x v="26"/>
    <x v="2"/>
  </r>
  <r>
    <x v="3"/>
    <x v="3"/>
    <x v="461"/>
    <x v="2"/>
    <x v="41"/>
    <x v="26"/>
    <x v="0"/>
    <x v="38"/>
    <x v="311"/>
    <x v="2866"/>
    <x v="5010"/>
    <x v="21"/>
    <x v="2"/>
  </r>
  <r>
    <x v="3"/>
    <x v="0"/>
    <x v="461"/>
    <x v="3"/>
    <x v="9"/>
    <x v="3"/>
    <x v="2"/>
    <x v="43"/>
    <x v="313"/>
    <x v="2892"/>
    <x v="5201"/>
    <x v="26"/>
    <x v="1"/>
  </r>
  <r>
    <x v="3"/>
    <x v="0"/>
    <x v="461"/>
    <x v="3"/>
    <x v="9"/>
    <x v="3"/>
    <x v="1"/>
    <x v="48"/>
    <x v="273"/>
    <x v="2800"/>
    <x v="4924"/>
    <x v="26"/>
    <x v="1"/>
  </r>
  <r>
    <x v="3"/>
    <x v="0"/>
    <x v="461"/>
    <x v="3"/>
    <x v="9"/>
    <x v="3"/>
    <x v="5"/>
    <x v="48"/>
    <x v="294"/>
    <x v="2850"/>
    <x v="4932"/>
    <x v="21"/>
    <x v="1"/>
  </r>
  <r>
    <x v="3"/>
    <x v="0"/>
    <x v="461"/>
    <x v="3"/>
    <x v="9"/>
    <x v="3"/>
    <x v="4"/>
    <x v="43"/>
    <x v="231"/>
    <x v="2615"/>
    <x v="4563"/>
    <x v="26"/>
    <x v="1"/>
  </r>
  <r>
    <x v="3"/>
    <x v="0"/>
    <x v="461"/>
    <x v="3"/>
    <x v="9"/>
    <x v="3"/>
    <x v="0"/>
    <x v="48"/>
    <x v="152"/>
    <x v="2158"/>
    <x v="3473"/>
    <x v="21"/>
    <x v="1"/>
  </r>
  <r>
    <x v="3"/>
    <x v="0"/>
    <x v="461"/>
    <x v="3"/>
    <x v="9"/>
    <x v="3"/>
    <x v="3"/>
    <x v="63"/>
    <x v="285"/>
    <x v="2882"/>
    <x v="4723"/>
    <x v="11"/>
    <x v="1"/>
  </r>
  <r>
    <x v="2"/>
    <x v="3"/>
    <x v="461"/>
    <x v="0"/>
    <x v="15"/>
    <x v="52"/>
    <x v="2"/>
    <x v="18"/>
    <x v="311"/>
    <x v="2513"/>
    <x v="4127"/>
    <x v="21"/>
    <x v="1"/>
  </r>
  <r>
    <x v="2"/>
    <x v="3"/>
    <x v="461"/>
    <x v="0"/>
    <x v="15"/>
    <x v="52"/>
    <x v="1"/>
    <x v="18"/>
    <x v="174"/>
    <x v="1208"/>
    <x v="1813"/>
    <x v="21"/>
    <x v="1"/>
  </r>
  <r>
    <x v="2"/>
    <x v="3"/>
    <x v="461"/>
    <x v="0"/>
    <x v="15"/>
    <x v="52"/>
    <x v="5"/>
    <x v="8"/>
    <x v="174"/>
    <x v="672"/>
    <x v="892"/>
    <x v="21"/>
    <x v="1"/>
  </r>
  <r>
    <x v="2"/>
    <x v="3"/>
    <x v="461"/>
    <x v="0"/>
    <x v="15"/>
    <x v="52"/>
    <x v="4"/>
    <x v="13"/>
    <x v="105"/>
    <x v="530"/>
    <x v="658"/>
    <x v="21"/>
    <x v="1"/>
  </r>
  <r>
    <x v="2"/>
    <x v="3"/>
    <x v="461"/>
    <x v="0"/>
    <x v="15"/>
    <x v="52"/>
    <x v="0"/>
    <x v="33"/>
    <x v="129"/>
    <x v="1441"/>
    <x v="2219"/>
    <x v="21"/>
    <x v="1"/>
  </r>
  <r>
    <x v="2"/>
    <x v="3"/>
    <x v="461"/>
    <x v="0"/>
    <x v="15"/>
    <x v="52"/>
    <x v="3"/>
    <x v="23"/>
    <x v="254"/>
    <x v="2064"/>
    <x v="3277"/>
    <x v="21"/>
    <x v="1"/>
  </r>
  <r>
    <x v="2"/>
    <x v="2"/>
    <x v="461"/>
    <x v="4"/>
    <x v="4"/>
    <x v="29"/>
    <x v="2"/>
    <x v="34"/>
    <x v="181"/>
    <x v="1981"/>
    <x v="4155"/>
    <x v="38"/>
    <x v="1"/>
  </r>
  <r>
    <x v="3"/>
    <x v="3"/>
    <x v="461"/>
    <x v="2"/>
    <x v="41"/>
    <x v="26"/>
    <x v="0"/>
    <x v="36"/>
    <x v="125"/>
    <x v="1497"/>
    <x v="3137"/>
    <x v="34"/>
    <x v="1"/>
  </r>
  <r>
    <x v="3"/>
    <x v="0"/>
    <x v="461"/>
    <x v="3"/>
    <x v="9"/>
    <x v="3"/>
    <x v="2"/>
    <x v="38"/>
    <x v="122"/>
    <x v="1538"/>
    <x v="3375"/>
    <x v="37"/>
    <x v="1"/>
  </r>
  <r>
    <x v="3"/>
    <x v="0"/>
    <x v="461"/>
    <x v="3"/>
    <x v="9"/>
    <x v="3"/>
    <x v="1"/>
    <x v="44"/>
    <x v="73"/>
    <x v="1084"/>
    <x v="2396"/>
    <x v="36"/>
    <x v="1"/>
  </r>
  <r>
    <x v="3"/>
    <x v="0"/>
    <x v="461"/>
    <x v="3"/>
    <x v="9"/>
    <x v="3"/>
    <x v="5"/>
    <x v="43"/>
    <x v="77"/>
    <x v="1135"/>
    <x v="2505"/>
    <x v="36"/>
    <x v="1"/>
  </r>
  <r>
    <x v="3"/>
    <x v="0"/>
    <x v="461"/>
    <x v="3"/>
    <x v="9"/>
    <x v="3"/>
    <x v="4"/>
    <x v="41"/>
    <x v="57"/>
    <x v="769"/>
    <x v="1900"/>
    <x v="41"/>
    <x v="1"/>
  </r>
  <r>
    <x v="3"/>
    <x v="0"/>
    <x v="461"/>
    <x v="3"/>
    <x v="9"/>
    <x v="3"/>
    <x v="0"/>
    <x v="45"/>
    <x v="42"/>
    <x v="608"/>
    <x v="1265"/>
    <x v="34"/>
    <x v="1"/>
  </r>
  <r>
    <x v="3"/>
    <x v="0"/>
    <x v="461"/>
    <x v="3"/>
    <x v="9"/>
    <x v="3"/>
    <x v="3"/>
    <x v="56"/>
    <x v="87"/>
    <x v="1592"/>
    <x v="2801"/>
    <x v="26"/>
    <x v="1"/>
  </r>
  <r>
    <x v="2"/>
    <x v="3"/>
    <x v="461"/>
    <x v="0"/>
    <x v="15"/>
    <x v="52"/>
    <x v="2"/>
    <x v="17"/>
    <x v="129"/>
    <x v="847"/>
    <x v="1647"/>
    <x v="31"/>
    <x v="1"/>
  </r>
  <r>
    <x v="2"/>
    <x v="3"/>
    <x v="461"/>
    <x v="0"/>
    <x v="15"/>
    <x v="52"/>
    <x v="1"/>
    <x v="18"/>
    <x v="47"/>
    <x v="233"/>
    <x v="415"/>
    <x v="34"/>
    <x v="1"/>
  </r>
  <r>
    <x v="2"/>
    <x v="3"/>
    <x v="461"/>
    <x v="0"/>
    <x v="15"/>
    <x v="52"/>
    <x v="5"/>
    <x v="7"/>
    <x v="49"/>
    <x v="84"/>
    <x v="137"/>
    <x v="36"/>
    <x v="1"/>
  </r>
  <r>
    <x v="2"/>
    <x v="3"/>
    <x v="461"/>
    <x v="0"/>
    <x v="15"/>
    <x v="52"/>
    <x v="4"/>
    <x v="12"/>
    <x v="25"/>
    <x v="53"/>
    <x v="65"/>
    <x v="31"/>
    <x v="1"/>
  </r>
  <r>
    <x v="2"/>
    <x v="3"/>
    <x v="461"/>
    <x v="0"/>
    <x v="15"/>
    <x v="52"/>
    <x v="0"/>
    <x v="32"/>
    <x v="27"/>
    <x v="243"/>
    <x v="456"/>
    <x v="35"/>
    <x v="1"/>
  </r>
  <r>
    <x v="2"/>
    <x v="3"/>
    <x v="461"/>
    <x v="0"/>
    <x v="15"/>
    <x v="52"/>
    <x v="3"/>
    <x v="22"/>
    <x v="67"/>
    <x v="486"/>
    <x v="1025"/>
    <x v="35"/>
    <x v="1"/>
  </r>
  <r>
    <x v="2"/>
    <x v="2"/>
    <x v="461"/>
    <x v="4"/>
    <x v="4"/>
    <x v="29"/>
    <x v="2"/>
    <x v="25"/>
    <x v="204"/>
    <x v="1815"/>
    <x v="3660"/>
    <x v="33"/>
    <x v="2"/>
  </r>
  <r>
    <x v="3"/>
    <x v="3"/>
    <x v="461"/>
    <x v="2"/>
    <x v="41"/>
    <x v="26"/>
    <x v="0"/>
    <x v="23"/>
    <x v="129"/>
    <x v="1086"/>
    <x v="1821"/>
    <x v="25"/>
    <x v="2"/>
  </r>
  <r>
    <x v="3"/>
    <x v="0"/>
    <x v="461"/>
    <x v="3"/>
    <x v="9"/>
    <x v="3"/>
    <x v="2"/>
    <x v="30"/>
    <x v="156"/>
    <x v="1593"/>
    <x v="3004"/>
    <x v="29"/>
    <x v="2"/>
  </r>
  <r>
    <x v="3"/>
    <x v="0"/>
    <x v="461"/>
    <x v="3"/>
    <x v="9"/>
    <x v="3"/>
    <x v="1"/>
    <x v="33"/>
    <x v="92"/>
    <x v="1067"/>
    <x v="1950"/>
    <x v="28"/>
    <x v="2"/>
  </r>
  <r>
    <x v="3"/>
    <x v="0"/>
    <x v="461"/>
    <x v="3"/>
    <x v="9"/>
    <x v="3"/>
    <x v="5"/>
    <x v="29"/>
    <x v="94"/>
    <x v="973"/>
    <x v="1504"/>
    <x v="23"/>
    <x v="2"/>
  </r>
  <r>
    <x v="3"/>
    <x v="0"/>
    <x v="461"/>
    <x v="3"/>
    <x v="9"/>
    <x v="3"/>
    <x v="4"/>
    <x v="33"/>
    <x v="79"/>
    <x v="907"/>
    <x v="1783"/>
    <x v="31"/>
    <x v="2"/>
  </r>
  <r>
    <x v="3"/>
    <x v="0"/>
    <x v="461"/>
    <x v="3"/>
    <x v="9"/>
    <x v="3"/>
    <x v="0"/>
    <x v="31"/>
    <x v="45"/>
    <x v="430"/>
    <x v="687"/>
    <x v="28"/>
    <x v="2"/>
  </r>
  <r>
    <x v="3"/>
    <x v="0"/>
    <x v="461"/>
    <x v="3"/>
    <x v="9"/>
    <x v="3"/>
    <x v="3"/>
    <x v="49"/>
    <x v="93"/>
    <x v="1509"/>
    <x v="1822"/>
    <x v="14"/>
    <x v="2"/>
  </r>
  <r>
    <x v="2"/>
    <x v="2"/>
    <x v="462"/>
    <x v="4"/>
    <x v="4"/>
    <x v="29"/>
    <x v="1"/>
    <x v="43"/>
    <x v="323"/>
    <x v="2929"/>
    <x v="5040"/>
    <x v="11"/>
    <x v="2"/>
  </r>
  <r>
    <x v="3"/>
    <x v="3"/>
    <x v="462"/>
    <x v="2"/>
    <x v="41"/>
    <x v="26"/>
    <x v="3"/>
    <x v="43"/>
    <x v="340"/>
    <x v="2983"/>
    <x v="5496"/>
    <x v="41"/>
    <x v="2"/>
  </r>
  <r>
    <x v="1"/>
    <x v="1"/>
    <x v="462"/>
    <x v="1"/>
    <x v="7"/>
    <x v="53"/>
    <x v="2"/>
    <x v="33"/>
    <x v="313"/>
    <x v="2852"/>
    <x v="4948"/>
    <x v="21"/>
    <x v="0"/>
  </r>
  <r>
    <x v="1"/>
    <x v="1"/>
    <x v="462"/>
    <x v="1"/>
    <x v="7"/>
    <x v="53"/>
    <x v="1"/>
    <x v="33"/>
    <x v="194"/>
    <x v="2064"/>
    <x v="3277"/>
    <x v="21"/>
    <x v="0"/>
  </r>
  <r>
    <x v="1"/>
    <x v="1"/>
    <x v="462"/>
    <x v="1"/>
    <x v="7"/>
    <x v="53"/>
    <x v="5"/>
    <x v="23"/>
    <x v="194"/>
    <x v="1617"/>
    <x v="2849"/>
    <x v="26"/>
    <x v="0"/>
  </r>
  <r>
    <x v="1"/>
    <x v="1"/>
    <x v="462"/>
    <x v="1"/>
    <x v="7"/>
    <x v="53"/>
    <x v="4"/>
    <x v="28"/>
    <x v="129"/>
    <x v="1267"/>
    <x v="2219"/>
    <x v="26"/>
    <x v="0"/>
  </r>
  <r>
    <x v="1"/>
    <x v="1"/>
    <x v="462"/>
    <x v="1"/>
    <x v="7"/>
    <x v="53"/>
    <x v="0"/>
    <x v="43"/>
    <x v="129"/>
    <x v="1779"/>
    <x v="2404"/>
    <x v="16"/>
    <x v="0"/>
  </r>
  <r>
    <x v="1"/>
    <x v="1"/>
    <x v="462"/>
    <x v="1"/>
    <x v="7"/>
    <x v="53"/>
    <x v="3"/>
    <x v="33"/>
    <x v="254"/>
    <x v="2469"/>
    <x v="4314"/>
    <x v="26"/>
    <x v="0"/>
  </r>
  <r>
    <x v="3"/>
    <x v="1"/>
    <x v="462"/>
    <x v="1"/>
    <x v="20"/>
    <x v="8"/>
    <x v="2"/>
    <x v="33"/>
    <x v="307"/>
    <x v="2805"/>
    <x v="4535"/>
    <x v="16"/>
    <x v="0"/>
  </r>
  <r>
    <x v="3"/>
    <x v="1"/>
    <x v="462"/>
    <x v="1"/>
    <x v="20"/>
    <x v="8"/>
    <x v="1"/>
    <x v="33"/>
    <x v="129"/>
    <x v="1441"/>
    <x v="1874"/>
    <x v="16"/>
    <x v="0"/>
  </r>
  <r>
    <x v="3"/>
    <x v="1"/>
    <x v="462"/>
    <x v="1"/>
    <x v="20"/>
    <x v="8"/>
    <x v="5"/>
    <x v="23"/>
    <x v="129"/>
    <x v="1086"/>
    <x v="990"/>
    <x v="11"/>
    <x v="0"/>
  </r>
  <r>
    <x v="3"/>
    <x v="1"/>
    <x v="462"/>
    <x v="1"/>
    <x v="20"/>
    <x v="8"/>
    <x v="4"/>
    <x v="28"/>
    <x v="105"/>
    <x v="1051"/>
    <x v="954"/>
    <x v="11"/>
    <x v="0"/>
  </r>
  <r>
    <x v="3"/>
    <x v="1"/>
    <x v="462"/>
    <x v="1"/>
    <x v="20"/>
    <x v="8"/>
    <x v="0"/>
    <x v="43"/>
    <x v="105"/>
    <x v="1502"/>
    <x v="1579"/>
    <x v="11"/>
    <x v="0"/>
  </r>
  <r>
    <x v="3"/>
    <x v="1"/>
    <x v="462"/>
    <x v="1"/>
    <x v="20"/>
    <x v="8"/>
    <x v="3"/>
    <x v="33"/>
    <x v="231"/>
    <x v="2350"/>
    <x v="3411"/>
    <x v="16"/>
    <x v="0"/>
  </r>
  <r>
    <x v="2"/>
    <x v="2"/>
    <x v="462"/>
    <x v="4"/>
    <x v="4"/>
    <x v="29"/>
    <x v="1"/>
    <x v="40"/>
    <x v="147"/>
    <x v="1870"/>
    <x v="2923"/>
    <x v="21"/>
    <x v="1"/>
  </r>
  <r>
    <x v="3"/>
    <x v="3"/>
    <x v="462"/>
    <x v="2"/>
    <x v="41"/>
    <x v="26"/>
    <x v="3"/>
    <x v="42"/>
    <x v="201"/>
    <x v="2417"/>
    <x v="4964"/>
    <x v="51"/>
    <x v="1"/>
  </r>
  <r>
    <x v="1"/>
    <x v="1"/>
    <x v="462"/>
    <x v="1"/>
    <x v="7"/>
    <x v="53"/>
    <x v="2"/>
    <x v="29"/>
    <x v="111"/>
    <x v="1139"/>
    <x v="2511"/>
    <x v="36"/>
    <x v="1"/>
  </r>
  <r>
    <x v="1"/>
    <x v="1"/>
    <x v="462"/>
    <x v="1"/>
    <x v="7"/>
    <x v="53"/>
    <x v="1"/>
    <x v="31"/>
    <x v="50"/>
    <x v="477"/>
    <x v="947"/>
    <x v="33"/>
    <x v="1"/>
  </r>
  <r>
    <x v="1"/>
    <x v="1"/>
    <x v="462"/>
    <x v="1"/>
    <x v="7"/>
    <x v="53"/>
    <x v="5"/>
    <x v="20"/>
    <x v="48"/>
    <x v="273"/>
    <x v="661"/>
    <x v="41"/>
    <x v="1"/>
  </r>
  <r>
    <x v="1"/>
    <x v="1"/>
    <x v="462"/>
    <x v="1"/>
    <x v="7"/>
    <x v="53"/>
    <x v="4"/>
    <x v="25"/>
    <x v="33"/>
    <x v="217"/>
    <x v="442"/>
    <x v="37"/>
    <x v="1"/>
  </r>
  <r>
    <x v="1"/>
    <x v="1"/>
    <x v="462"/>
    <x v="1"/>
    <x v="7"/>
    <x v="53"/>
    <x v="0"/>
    <x v="40"/>
    <x v="34"/>
    <x v="426"/>
    <x v="756"/>
    <x v="31"/>
    <x v="1"/>
  </r>
  <r>
    <x v="1"/>
    <x v="1"/>
    <x v="462"/>
    <x v="1"/>
    <x v="7"/>
    <x v="53"/>
    <x v="3"/>
    <x v="31"/>
    <x v="64"/>
    <x v="661"/>
    <x v="1624"/>
    <x v="40"/>
    <x v="1"/>
  </r>
  <r>
    <x v="3"/>
    <x v="1"/>
    <x v="462"/>
    <x v="1"/>
    <x v="20"/>
    <x v="8"/>
    <x v="2"/>
    <x v="31"/>
    <x v="98"/>
    <x v="1069"/>
    <x v="2102"/>
    <x v="31"/>
    <x v="1"/>
  </r>
  <r>
    <x v="3"/>
    <x v="1"/>
    <x v="462"/>
    <x v="1"/>
    <x v="20"/>
    <x v="8"/>
    <x v="1"/>
    <x v="30"/>
    <x v="34"/>
    <x v="293"/>
    <x v="464"/>
    <x v="30"/>
    <x v="1"/>
  </r>
  <r>
    <x v="3"/>
    <x v="1"/>
    <x v="462"/>
    <x v="1"/>
    <x v="20"/>
    <x v="8"/>
    <x v="5"/>
    <x v="22"/>
    <x v="30"/>
    <x v="161"/>
    <x v="134"/>
    <x v="21"/>
    <x v="1"/>
  </r>
  <r>
    <x v="3"/>
    <x v="1"/>
    <x v="462"/>
    <x v="1"/>
    <x v="20"/>
    <x v="8"/>
    <x v="4"/>
    <x v="25"/>
    <x v="25"/>
    <x v="143"/>
    <x v="148"/>
    <x v="25"/>
    <x v="1"/>
  </r>
  <r>
    <x v="3"/>
    <x v="1"/>
    <x v="462"/>
    <x v="1"/>
    <x v="20"/>
    <x v="8"/>
    <x v="0"/>
    <x v="42"/>
    <x v="23"/>
    <x v="280"/>
    <x v="319"/>
    <x v="24"/>
    <x v="1"/>
  </r>
  <r>
    <x v="3"/>
    <x v="1"/>
    <x v="462"/>
    <x v="1"/>
    <x v="20"/>
    <x v="8"/>
    <x v="3"/>
    <x v="32"/>
    <x v="68"/>
    <x v="746"/>
    <x v="1391"/>
    <x v="30"/>
    <x v="1"/>
  </r>
  <r>
    <x v="2"/>
    <x v="2"/>
    <x v="462"/>
    <x v="4"/>
    <x v="4"/>
    <x v="29"/>
    <x v="1"/>
    <x v="27"/>
    <x v="191"/>
    <x v="1782"/>
    <x v="2410"/>
    <x v="16"/>
    <x v="2"/>
  </r>
  <r>
    <x v="3"/>
    <x v="3"/>
    <x v="462"/>
    <x v="2"/>
    <x v="41"/>
    <x v="26"/>
    <x v="3"/>
    <x v="30"/>
    <x v="258"/>
    <x v="2391"/>
    <x v="4841"/>
    <x v="45"/>
    <x v="2"/>
  </r>
  <r>
    <x v="3"/>
    <x v="1"/>
    <x v="462"/>
    <x v="1"/>
    <x v="20"/>
    <x v="8"/>
    <x v="2"/>
    <x v="21"/>
    <x v="128"/>
    <x v="996"/>
    <x v="1334"/>
    <x v="19"/>
    <x v="2"/>
  </r>
  <r>
    <x v="3"/>
    <x v="1"/>
    <x v="462"/>
    <x v="1"/>
    <x v="20"/>
    <x v="8"/>
    <x v="1"/>
    <x v="21"/>
    <x v="40"/>
    <x v="227"/>
    <x v="210"/>
    <x v="22"/>
    <x v="2"/>
  </r>
  <r>
    <x v="3"/>
    <x v="1"/>
    <x v="462"/>
    <x v="1"/>
    <x v="20"/>
    <x v="8"/>
    <x v="5"/>
    <x v="15"/>
    <x v="40"/>
    <x v="145"/>
    <x v="92"/>
    <x v="17"/>
    <x v="2"/>
  </r>
  <r>
    <x v="3"/>
    <x v="1"/>
    <x v="462"/>
    <x v="1"/>
    <x v="20"/>
    <x v="8"/>
    <x v="4"/>
    <x v="16"/>
    <x v="28"/>
    <x v="94"/>
    <x v="39"/>
    <x v="14"/>
    <x v="2"/>
  </r>
  <r>
    <x v="3"/>
    <x v="1"/>
    <x v="462"/>
    <x v="1"/>
    <x v="20"/>
    <x v="8"/>
    <x v="0"/>
    <x v="26"/>
    <x v="33"/>
    <x v="234"/>
    <x v="114"/>
    <x v="13"/>
    <x v="2"/>
  </r>
  <r>
    <x v="3"/>
    <x v="1"/>
    <x v="462"/>
    <x v="1"/>
    <x v="20"/>
    <x v="8"/>
    <x v="3"/>
    <x v="23"/>
    <x v="77"/>
    <x v="621"/>
    <x v="841"/>
    <x v="22"/>
    <x v="2"/>
  </r>
  <r>
    <x v="2"/>
    <x v="2"/>
    <x v="463"/>
    <x v="4"/>
    <x v="4"/>
    <x v="29"/>
    <x v="5"/>
    <x v="43"/>
    <x v="323"/>
    <x v="2929"/>
    <x v="5297"/>
    <x v="26"/>
    <x v="2"/>
  </r>
  <r>
    <x v="3"/>
    <x v="3"/>
    <x v="463"/>
    <x v="2"/>
    <x v="41"/>
    <x v="26"/>
    <x v="2"/>
    <x v="33"/>
    <x v="337"/>
    <x v="2933"/>
    <x v="5340"/>
    <x v="31"/>
    <x v="2"/>
  </r>
  <r>
    <x v="2"/>
    <x v="2"/>
    <x v="463"/>
    <x v="4"/>
    <x v="4"/>
    <x v="29"/>
    <x v="5"/>
    <x v="38"/>
    <x v="141"/>
    <x v="1743"/>
    <x v="3801"/>
    <x v="38"/>
    <x v="1"/>
  </r>
  <r>
    <x v="3"/>
    <x v="3"/>
    <x v="463"/>
    <x v="2"/>
    <x v="41"/>
    <x v="26"/>
    <x v="2"/>
    <x v="29"/>
    <x v="185"/>
    <x v="1829"/>
    <x v="4143"/>
    <x v="43"/>
    <x v="1"/>
  </r>
  <r>
    <x v="2"/>
    <x v="2"/>
    <x v="463"/>
    <x v="4"/>
    <x v="4"/>
    <x v="29"/>
    <x v="5"/>
    <x v="29"/>
    <x v="185"/>
    <x v="1829"/>
    <x v="3561"/>
    <x v="31"/>
    <x v="2"/>
  </r>
  <r>
    <x v="3"/>
    <x v="3"/>
    <x v="463"/>
    <x v="2"/>
    <x v="41"/>
    <x v="26"/>
    <x v="2"/>
    <x v="22"/>
    <x v="229"/>
    <x v="1859"/>
    <x v="3883"/>
    <x v="36"/>
    <x v="2"/>
  </r>
  <r>
    <x v="2"/>
    <x v="2"/>
    <x v="464"/>
    <x v="4"/>
    <x v="4"/>
    <x v="29"/>
    <x v="4"/>
    <x v="38"/>
    <x v="315"/>
    <x v="2884"/>
    <x v="5087"/>
    <x v="21"/>
    <x v="2"/>
  </r>
  <r>
    <x v="3"/>
    <x v="3"/>
    <x v="464"/>
    <x v="2"/>
    <x v="41"/>
    <x v="26"/>
    <x v="1"/>
    <x v="38"/>
    <x v="337"/>
    <x v="2952"/>
    <x v="5383"/>
    <x v="31"/>
    <x v="2"/>
  </r>
  <r>
    <x v="3"/>
    <x v="1"/>
    <x v="464"/>
    <x v="0"/>
    <x v="21"/>
    <x v="19"/>
    <x v="2"/>
    <x v="28"/>
    <x v="329"/>
    <x v="2887"/>
    <x v="5288"/>
    <x v="36"/>
    <x v="0"/>
  </r>
  <r>
    <x v="3"/>
    <x v="1"/>
    <x v="464"/>
    <x v="0"/>
    <x v="21"/>
    <x v="19"/>
    <x v="1"/>
    <x v="33"/>
    <x v="304"/>
    <x v="2774"/>
    <x v="4864"/>
    <x v="26"/>
    <x v="0"/>
  </r>
  <r>
    <x v="3"/>
    <x v="1"/>
    <x v="464"/>
    <x v="0"/>
    <x v="21"/>
    <x v="19"/>
    <x v="5"/>
    <x v="23"/>
    <x v="307"/>
    <x v="2594"/>
    <x v="3950"/>
    <x v="16"/>
    <x v="0"/>
  </r>
  <r>
    <x v="3"/>
    <x v="1"/>
    <x v="464"/>
    <x v="0"/>
    <x v="21"/>
    <x v="19"/>
    <x v="4"/>
    <x v="28"/>
    <x v="294"/>
    <x v="2574"/>
    <x v="4228"/>
    <x v="21"/>
    <x v="0"/>
  </r>
  <r>
    <x v="3"/>
    <x v="1"/>
    <x v="464"/>
    <x v="0"/>
    <x v="21"/>
    <x v="19"/>
    <x v="0"/>
    <x v="43"/>
    <x v="300"/>
    <x v="2840"/>
    <x v="5026"/>
    <x v="26"/>
    <x v="0"/>
  </r>
  <r>
    <x v="3"/>
    <x v="1"/>
    <x v="464"/>
    <x v="0"/>
    <x v="21"/>
    <x v="19"/>
    <x v="3"/>
    <x v="33"/>
    <x v="313"/>
    <x v="2852"/>
    <x v="5248"/>
    <x v="41"/>
    <x v="0"/>
  </r>
  <r>
    <x v="2"/>
    <x v="2"/>
    <x v="464"/>
    <x v="4"/>
    <x v="4"/>
    <x v="29"/>
    <x v="4"/>
    <x v="34"/>
    <x v="133"/>
    <x v="1519"/>
    <x v="3170"/>
    <x v="34"/>
    <x v="1"/>
  </r>
  <r>
    <x v="3"/>
    <x v="3"/>
    <x v="464"/>
    <x v="2"/>
    <x v="41"/>
    <x v="26"/>
    <x v="1"/>
    <x v="36"/>
    <x v="179"/>
    <x v="2045"/>
    <x v="4434"/>
    <x v="44"/>
    <x v="1"/>
  </r>
  <r>
    <x v="3"/>
    <x v="1"/>
    <x v="464"/>
    <x v="0"/>
    <x v="21"/>
    <x v="19"/>
    <x v="2"/>
    <x v="25"/>
    <x v="158"/>
    <x v="1391"/>
    <x v="3553"/>
    <x v="46"/>
    <x v="1"/>
  </r>
  <r>
    <x v="3"/>
    <x v="1"/>
    <x v="464"/>
    <x v="0"/>
    <x v="21"/>
    <x v="19"/>
    <x v="1"/>
    <x v="31"/>
    <x v="92"/>
    <x v="1009"/>
    <x v="2390"/>
    <x v="39"/>
    <x v="1"/>
  </r>
  <r>
    <x v="3"/>
    <x v="1"/>
    <x v="464"/>
    <x v="0"/>
    <x v="21"/>
    <x v="19"/>
    <x v="5"/>
    <x v="20"/>
    <x v="115"/>
    <x v="860"/>
    <x v="1529"/>
    <x v="28"/>
    <x v="1"/>
  </r>
  <r>
    <x v="3"/>
    <x v="1"/>
    <x v="464"/>
    <x v="0"/>
    <x v="21"/>
    <x v="19"/>
    <x v="4"/>
    <x v="25"/>
    <x v="91"/>
    <x v="819"/>
    <x v="1629"/>
    <x v="32"/>
    <x v="1"/>
  </r>
  <r>
    <x v="3"/>
    <x v="1"/>
    <x v="464"/>
    <x v="0"/>
    <x v="21"/>
    <x v="19"/>
    <x v="0"/>
    <x v="38"/>
    <x v="101"/>
    <x v="1298"/>
    <x v="2849"/>
    <x v="36"/>
    <x v="1"/>
  </r>
  <r>
    <x v="3"/>
    <x v="1"/>
    <x v="464"/>
    <x v="0"/>
    <x v="21"/>
    <x v="19"/>
    <x v="3"/>
    <x v="30"/>
    <x v="131"/>
    <x v="1354"/>
    <x v="3843"/>
    <x v="55"/>
    <x v="1"/>
  </r>
  <r>
    <x v="2"/>
    <x v="2"/>
    <x v="464"/>
    <x v="4"/>
    <x v="4"/>
    <x v="29"/>
    <x v="4"/>
    <x v="26"/>
    <x v="169"/>
    <x v="1532"/>
    <x v="2576"/>
    <x v="24"/>
    <x v="2"/>
  </r>
  <r>
    <x v="3"/>
    <x v="3"/>
    <x v="464"/>
    <x v="2"/>
    <x v="41"/>
    <x v="26"/>
    <x v="1"/>
    <x v="23"/>
    <x v="223"/>
    <x v="1866"/>
    <x v="3890"/>
    <x v="36"/>
    <x v="2"/>
  </r>
  <r>
    <x v="2"/>
    <x v="2"/>
    <x v="465"/>
    <x v="4"/>
    <x v="4"/>
    <x v="29"/>
    <x v="0"/>
    <x v="43"/>
    <x v="307"/>
    <x v="2866"/>
    <x v="5278"/>
    <x v="41"/>
    <x v="2"/>
  </r>
  <r>
    <x v="3"/>
    <x v="3"/>
    <x v="465"/>
    <x v="2"/>
    <x v="41"/>
    <x v="26"/>
    <x v="5"/>
    <x v="33"/>
    <x v="346"/>
    <x v="2961"/>
    <x v="5402"/>
    <x v="31"/>
    <x v="2"/>
  </r>
  <r>
    <x v="4"/>
    <x v="0"/>
    <x v="465"/>
    <x v="3"/>
    <x v="8"/>
    <x v="40"/>
    <x v="2"/>
    <x v="58"/>
    <x v="315"/>
    <x v="2945"/>
    <x v="5212"/>
    <x v="16"/>
    <x v="2"/>
  </r>
  <r>
    <x v="4"/>
    <x v="0"/>
    <x v="465"/>
    <x v="3"/>
    <x v="8"/>
    <x v="40"/>
    <x v="1"/>
    <x v="63"/>
    <x v="285"/>
    <x v="2882"/>
    <x v="4723"/>
    <x v="11"/>
    <x v="2"/>
  </r>
  <r>
    <x v="4"/>
    <x v="0"/>
    <x v="465"/>
    <x v="3"/>
    <x v="8"/>
    <x v="40"/>
    <x v="5"/>
    <x v="63"/>
    <x v="300"/>
    <x v="2903"/>
    <x v="5070"/>
    <x v="16"/>
    <x v="2"/>
  </r>
  <r>
    <x v="4"/>
    <x v="0"/>
    <x v="465"/>
    <x v="3"/>
    <x v="8"/>
    <x v="40"/>
    <x v="4"/>
    <x v="48"/>
    <x v="254"/>
    <x v="2757"/>
    <x v="4367"/>
    <x v="16"/>
    <x v="2"/>
  </r>
  <r>
    <x v="4"/>
    <x v="0"/>
    <x v="465"/>
    <x v="3"/>
    <x v="8"/>
    <x v="40"/>
    <x v="0"/>
    <x v="53"/>
    <x v="174"/>
    <x v="2469"/>
    <x v="2557"/>
    <x v="6"/>
    <x v="2"/>
  </r>
  <r>
    <x v="4"/>
    <x v="0"/>
    <x v="465"/>
    <x v="3"/>
    <x v="8"/>
    <x v="40"/>
    <x v="3"/>
    <x v="68"/>
    <x v="294"/>
    <x v="2904"/>
    <x v="5287"/>
    <x v="31"/>
    <x v="2"/>
  </r>
  <r>
    <x v="5"/>
    <x v="0"/>
    <x v="465"/>
    <x v="2"/>
    <x v="17"/>
    <x v="35"/>
    <x v="2"/>
    <x v="43"/>
    <x v="313"/>
    <x v="2892"/>
    <x v="5201"/>
    <x v="26"/>
    <x v="0"/>
  </r>
  <r>
    <x v="5"/>
    <x v="0"/>
    <x v="465"/>
    <x v="2"/>
    <x v="17"/>
    <x v="35"/>
    <x v="1"/>
    <x v="48"/>
    <x v="273"/>
    <x v="2800"/>
    <x v="4924"/>
    <x v="26"/>
    <x v="0"/>
  </r>
  <r>
    <x v="5"/>
    <x v="0"/>
    <x v="465"/>
    <x v="2"/>
    <x v="17"/>
    <x v="35"/>
    <x v="5"/>
    <x v="48"/>
    <x v="294"/>
    <x v="2850"/>
    <x v="5054"/>
    <x v="26"/>
    <x v="0"/>
  </r>
  <r>
    <x v="5"/>
    <x v="0"/>
    <x v="465"/>
    <x v="2"/>
    <x v="17"/>
    <x v="35"/>
    <x v="4"/>
    <x v="33"/>
    <x v="231"/>
    <x v="2350"/>
    <x v="4136"/>
    <x v="26"/>
    <x v="0"/>
  </r>
  <r>
    <x v="5"/>
    <x v="0"/>
    <x v="465"/>
    <x v="2"/>
    <x v="17"/>
    <x v="35"/>
    <x v="0"/>
    <x v="38"/>
    <x v="152"/>
    <x v="1857"/>
    <x v="3609"/>
    <x v="31"/>
    <x v="0"/>
  </r>
  <r>
    <x v="5"/>
    <x v="0"/>
    <x v="465"/>
    <x v="2"/>
    <x v="17"/>
    <x v="35"/>
    <x v="3"/>
    <x v="53"/>
    <x v="285"/>
    <x v="2852"/>
    <x v="4948"/>
    <x v="21"/>
    <x v="0"/>
  </r>
  <r>
    <x v="1"/>
    <x v="1"/>
    <x v="465"/>
    <x v="2"/>
    <x v="23"/>
    <x v="25"/>
    <x v="2"/>
    <x v="18"/>
    <x v="325"/>
    <x v="2772"/>
    <x v="4856"/>
    <x v="26"/>
    <x v="1"/>
  </r>
  <r>
    <x v="1"/>
    <x v="1"/>
    <x v="465"/>
    <x v="2"/>
    <x v="23"/>
    <x v="25"/>
    <x v="1"/>
    <x v="18"/>
    <x v="294"/>
    <x v="2112"/>
    <x v="3397"/>
    <x v="21"/>
    <x v="1"/>
  </r>
  <r>
    <x v="1"/>
    <x v="1"/>
    <x v="465"/>
    <x v="2"/>
    <x v="23"/>
    <x v="25"/>
    <x v="5"/>
    <x v="8"/>
    <x v="294"/>
    <x v="1355"/>
    <x v="2404"/>
    <x v="26"/>
    <x v="1"/>
  </r>
  <r>
    <x v="1"/>
    <x v="1"/>
    <x v="465"/>
    <x v="2"/>
    <x v="23"/>
    <x v="25"/>
    <x v="4"/>
    <x v="13"/>
    <x v="254"/>
    <x v="1441"/>
    <x v="2557"/>
    <x v="26"/>
    <x v="1"/>
  </r>
  <r>
    <x v="1"/>
    <x v="1"/>
    <x v="465"/>
    <x v="2"/>
    <x v="23"/>
    <x v="25"/>
    <x v="0"/>
    <x v="33"/>
    <x v="273"/>
    <x v="2560"/>
    <x v="4211"/>
    <x v="21"/>
    <x v="1"/>
  </r>
  <r>
    <x v="1"/>
    <x v="1"/>
    <x v="465"/>
    <x v="2"/>
    <x v="23"/>
    <x v="25"/>
    <x v="3"/>
    <x v="23"/>
    <x v="309"/>
    <x v="2652"/>
    <x v="4922"/>
    <x v="36"/>
    <x v="1"/>
  </r>
  <r>
    <x v="5"/>
    <x v="1"/>
    <x v="465"/>
    <x v="1"/>
    <x v="47"/>
    <x v="11"/>
    <x v="2"/>
    <x v="23"/>
    <x v="315"/>
    <x v="2757"/>
    <x v="4827"/>
    <x v="26"/>
    <x v="0"/>
  </r>
  <r>
    <x v="5"/>
    <x v="1"/>
    <x v="465"/>
    <x v="1"/>
    <x v="47"/>
    <x v="11"/>
    <x v="1"/>
    <x v="23"/>
    <x v="212"/>
    <x v="1779"/>
    <x v="3144"/>
    <x v="26"/>
    <x v="0"/>
  </r>
  <r>
    <x v="5"/>
    <x v="1"/>
    <x v="465"/>
    <x v="1"/>
    <x v="47"/>
    <x v="11"/>
    <x v="5"/>
    <x v="13"/>
    <x v="212"/>
    <x v="1208"/>
    <x v="2100"/>
    <x v="26"/>
    <x v="0"/>
  </r>
  <r>
    <x v="5"/>
    <x v="1"/>
    <x v="465"/>
    <x v="1"/>
    <x v="47"/>
    <x v="11"/>
    <x v="4"/>
    <x v="18"/>
    <x v="152"/>
    <x v="1051"/>
    <x v="1813"/>
    <x v="26"/>
    <x v="0"/>
  </r>
  <r>
    <x v="5"/>
    <x v="1"/>
    <x v="465"/>
    <x v="1"/>
    <x v="47"/>
    <x v="11"/>
    <x v="0"/>
    <x v="58"/>
    <x v="174"/>
    <x v="2560"/>
    <x v="4458"/>
    <x v="26"/>
    <x v="0"/>
  </r>
  <r>
    <x v="5"/>
    <x v="1"/>
    <x v="465"/>
    <x v="1"/>
    <x v="47"/>
    <x v="11"/>
    <x v="3"/>
    <x v="43"/>
    <x v="273"/>
    <x v="2745"/>
    <x v="4805"/>
    <x v="26"/>
    <x v="0"/>
  </r>
  <r>
    <x v="2"/>
    <x v="2"/>
    <x v="465"/>
    <x v="4"/>
    <x v="4"/>
    <x v="29"/>
    <x v="0"/>
    <x v="38"/>
    <x v="111"/>
    <x v="1417"/>
    <x v="3812"/>
    <x v="51"/>
    <x v="1"/>
  </r>
  <r>
    <x v="3"/>
    <x v="3"/>
    <x v="465"/>
    <x v="2"/>
    <x v="41"/>
    <x v="26"/>
    <x v="5"/>
    <x v="29"/>
    <x v="222"/>
    <x v="2129"/>
    <x v="4613"/>
    <x v="46"/>
    <x v="1"/>
  </r>
  <r>
    <x v="4"/>
    <x v="0"/>
    <x v="465"/>
    <x v="3"/>
    <x v="8"/>
    <x v="40"/>
    <x v="2"/>
    <x v="55"/>
    <x v="118"/>
    <x v="1988"/>
    <x v="3651"/>
    <x v="28"/>
    <x v="1"/>
  </r>
  <r>
    <x v="4"/>
    <x v="0"/>
    <x v="465"/>
    <x v="3"/>
    <x v="8"/>
    <x v="40"/>
    <x v="1"/>
    <x v="59"/>
    <x v="80"/>
    <x v="1561"/>
    <x v="2419"/>
    <x v="21"/>
    <x v="1"/>
  </r>
  <r>
    <x v="4"/>
    <x v="0"/>
    <x v="465"/>
    <x v="3"/>
    <x v="8"/>
    <x v="40"/>
    <x v="5"/>
    <x v="59"/>
    <x v="101"/>
    <x v="1866"/>
    <x v="3364"/>
    <x v="27"/>
    <x v="1"/>
  </r>
  <r>
    <x v="4"/>
    <x v="0"/>
    <x v="465"/>
    <x v="3"/>
    <x v="8"/>
    <x v="40"/>
    <x v="4"/>
    <x v="45"/>
    <x v="69"/>
    <x v="1048"/>
    <x v="2065"/>
    <x v="31"/>
    <x v="1"/>
  </r>
  <r>
    <x v="4"/>
    <x v="0"/>
    <x v="465"/>
    <x v="3"/>
    <x v="8"/>
    <x v="40"/>
    <x v="0"/>
    <x v="52"/>
    <x v="47"/>
    <x v="794"/>
    <x v="1092"/>
    <x v="21"/>
    <x v="1"/>
  </r>
  <r>
    <x v="4"/>
    <x v="0"/>
    <x v="465"/>
    <x v="3"/>
    <x v="8"/>
    <x v="40"/>
    <x v="3"/>
    <x v="65"/>
    <x v="91"/>
    <x v="1853"/>
    <x v="4272"/>
    <x v="46"/>
    <x v="1"/>
  </r>
  <r>
    <x v="5"/>
    <x v="0"/>
    <x v="465"/>
    <x v="2"/>
    <x v="17"/>
    <x v="35"/>
    <x v="2"/>
    <x v="41"/>
    <x v="122"/>
    <x v="1632"/>
    <x v="3610"/>
    <x v="38"/>
    <x v="1"/>
  </r>
  <r>
    <x v="5"/>
    <x v="0"/>
    <x v="465"/>
    <x v="2"/>
    <x v="17"/>
    <x v="35"/>
    <x v="1"/>
    <x v="45"/>
    <x v="73"/>
    <x v="1105"/>
    <x v="2440"/>
    <x v="36"/>
    <x v="1"/>
  </r>
  <r>
    <x v="5"/>
    <x v="0"/>
    <x v="465"/>
    <x v="2"/>
    <x v="17"/>
    <x v="35"/>
    <x v="5"/>
    <x v="45"/>
    <x v="87"/>
    <x v="1313"/>
    <x v="2929"/>
    <x v="37"/>
    <x v="1"/>
  </r>
  <r>
    <x v="5"/>
    <x v="0"/>
    <x v="465"/>
    <x v="2"/>
    <x v="17"/>
    <x v="35"/>
    <x v="4"/>
    <x v="32"/>
    <x v="61"/>
    <x v="637"/>
    <x v="1528"/>
    <x v="39"/>
    <x v="1"/>
  </r>
  <r>
    <x v="5"/>
    <x v="0"/>
    <x v="465"/>
    <x v="2"/>
    <x v="17"/>
    <x v="35"/>
    <x v="0"/>
    <x v="36"/>
    <x v="42"/>
    <x v="469"/>
    <x v="1237"/>
    <x v="43"/>
    <x v="1"/>
  </r>
  <r>
    <x v="5"/>
    <x v="0"/>
    <x v="465"/>
    <x v="2"/>
    <x v="17"/>
    <x v="35"/>
    <x v="3"/>
    <x v="48"/>
    <x v="87"/>
    <x v="1389"/>
    <x v="3044"/>
    <x v="36"/>
    <x v="1"/>
  </r>
  <r>
    <x v="1"/>
    <x v="1"/>
    <x v="465"/>
    <x v="2"/>
    <x v="23"/>
    <x v="25"/>
    <x v="2"/>
    <x v="16"/>
    <x v="147"/>
    <x v="924"/>
    <x v="2217"/>
    <x v="40"/>
    <x v="1"/>
  </r>
  <r>
    <x v="1"/>
    <x v="1"/>
    <x v="465"/>
    <x v="2"/>
    <x v="23"/>
    <x v="25"/>
    <x v="1"/>
    <x v="16"/>
    <x v="91"/>
    <x v="532"/>
    <x v="1183"/>
    <x v="36"/>
    <x v="1"/>
  </r>
  <r>
    <x v="1"/>
    <x v="1"/>
    <x v="465"/>
    <x v="2"/>
    <x v="23"/>
    <x v="25"/>
    <x v="5"/>
    <x v="7"/>
    <x v="83"/>
    <x v="220"/>
    <x v="525"/>
    <x v="41"/>
    <x v="1"/>
  </r>
  <r>
    <x v="1"/>
    <x v="1"/>
    <x v="465"/>
    <x v="2"/>
    <x v="23"/>
    <x v="25"/>
    <x v="4"/>
    <x v="12"/>
    <x v="62"/>
    <x v="225"/>
    <x v="476"/>
    <x v="38"/>
    <x v="1"/>
  </r>
  <r>
    <x v="1"/>
    <x v="1"/>
    <x v="465"/>
    <x v="2"/>
    <x v="23"/>
    <x v="25"/>
    <x v="0"/>
    <x v="31"/>
    <x v="67"/>
    <x v="700"/>
    <x v="1469"/>
    <x v="34"/>
    <x v="1"/>
  </r>
  <r>
    <x v="1"/>
    <x v="1"/>
    <x v="465"/>
    <x v="2"/>
    <x v="23"/>
    <x v="25"/>
    <x v="3"/>
    <x v="21"/>
    <x v="104"/>
    <x v="810"/>
    <x v="2237"/>
    <x v="47"/>
    <x v="1"/>
  </r>
  <r>
    <x v="5"/>
    <x v="1"/>
    <x v="465"/>
    <x v="1"/>
    <x v="47"/>
    <x v="11"/>
    <x v="2"/>
    <x v="20"/>
    <x v="123"/>
    <x v="915"/>
    <x v="2070"/>
    <x v="37"/>
    <x v="1"/>
  </r>
  <r>
    <x v="5"/>
    <x v="1"/>
    <x v="465"/>
    <x v="1"/>
    <x v="47"/>
    <x v="11"/>
    <x v="1"/>
    <x v="21"/>
    <x v="62"/>
    <x v="421"/>
    <x v="1030"/>
    <x v="41"/>
    <x v="1"/>
  </r>
  <r>
    <x v="5"/>
    <x v="1"/>
    <x v="465"/>
    <x v="1"/>
    <x v="47"/>
    <x v="11"/>
    <x v="5"/>
    <x v="12"/>
    <x v="56"/>
    <x v="185"/>
    <x v="417"/>
    <x v="40"/>
    <x v="1"/>
  </r>
  <r>
    <x v="5"/>
    <x v="1"/>
    <x v="465"/>
    <x v="1"/>
    <x v="47"/>
    <x v="11"/>
    <x v="4"/>
    <x v="18"/>
    <x v="36"/>
    <x v="158"/>
    <x v="315"/>
    <x v="38"/>
    <x v="1"/>
  </r>
  <r>
    <x v="5"/>
    <x v="1"/>
    <x v="465"/>
    <x v="1"/>
    <x v="47"/>
    <x v="11"/>
    <x v="0"/>
    <x v="53"/>
    <x v="45"/>
    <x v="780"/>
    <x v="1931"/>
    <x v="41"/>
    <x v="1"/>
  </r>
  <r>
    <x v="5"/>
    <x v="1"/>
    <x v="465"/>
    <x v="1"/>
    <x v="47"/>
    <x v="11"/>
    <x v="3"/>
    <x v="40"/>
    <x v="77"/>
    <x v="1063"/>
    <x v="2408"/>
    <x v="37"/>
    <x v="1"/>
  </r>
  <r>
    <x v="2"/>
    <x v="2"/>
    <x v="465"/>
    <x v="4"/>
    <x v="4"/>
    <x v="29"/>
    <x v="0"/>
    <x v="31"/>
    <x v="120"/>
    <x v="1281"/>
    <x v="3268"/>
    <x v="45"/>
    <x v="2"/>
  </r>
  <r>
    <x v="3"/>
    <x v="3"/>
    <x v="465"/>
    <x v="2"/>
    <x v="41"/>
    <x v="26"/>
    <x v="5"/>
    <x v="23"/>
    <x v="270"/>
    <x v="2165"/>
    <x v="4324"/>
    <x v="36"/>
    <x v="2"/>
  </r>
  <r>
    <x v="4"/>
    <x v="0"/>
    <x v="465"/>
    <x v="3"/>
    <x v="8"/>
    <x v="40"/>
    <x v="2"/>
    <x v="40"/>
    <x v="149"/>
    <x v="1889"/>
    <x v="3050"/>
    <x v="22"/>
    <x v="2"/>
  </r>
  <r>
    <x v="4"/>
    <x v="0"/>
    <x v="465"/>
    <x v="3"/>
    <x v="8"/>
    <x v="40"/>
    <x v="1"/>
    <x v="44"/>
    <x v="87"/>
    <x v="1286"/>
    <x v="1423"/>
    <x v="13"/>
    <x v="2"/>
  </r>
  <r>
    <x v="4"/>
    <x v="0"/>
    <x v="465"/>
    <x v="3"/>
    <x v="8"/>
    <x v="40"/>
    <x v="5"/>
    <x v="42"/>
    <x v="112"/>
    <x v="1561"/>
    <x v="2342"/>
    <x v="20"/>
    <x v="2"/>
  </r>
  <r>
    <x v="4"/>
    <x v="0"/>
    <x v="465"/>
    <x v="3"/>
    <x v="8"/>
    <x v="40"/>
    <x v="4"/>
    <x v="34"/>
    <x v="74"/>
    <x v="873"/>
    <x v="1228"/>
    <x v="21"/>
    <x v="2"/>
  </r>
  <r>
    <x v="4"/>
    <x v="0"/>
    <x v="465"/>
    <x v="3"/>
    <x v="8"/>
    <x v="40"/>
    <x v="0"/>
    <x v="40"/>
    <x v="49"/>
    <x v="621"/>
    <x v="324"/>
    <x v="8"/>
    <x v="2"/>
  </r>
  <r>
    <x v="4"/>
    <x v="0"/>
    <x v="465"/>
    <x v="3"/>
    <x v="8"/>
    <x v="40"/>
    <x v="3"/>
    <x v="50"/>
    <x v="94"/>
    <x v="1555"/>
    <x v="3339"/>
    <x v="36"/>
    <x v="2"/>
  </r>
  <r>
    <x v="5"/>
    <x v="0"/>
    <x v="465"/>
    <x v="2"/>
    <x v="17"/>
    <x v="35"/>
    <x v="2"/>
    <x v="31"/>
    <x v="146"/>
    <x v="1537"/>
    <x v="3145"/>
    <x v="33"/>
    <x v="2"/>
  </r>
  <r>
    <x v="5"/>
    <x v="0"/>
    <x v="465"/>
    <x v="2"/>
    <x v="17"/>
    <x v="35"/>
    <x v="1"/>
    <x v="29"/>
    <x v="89"/>
    <x v="912"/>
    <x v="1836"/>
    <x v="32"/>
    <x v="2"/>
  </r>
  <r>
    <x v="5"/>
    <x v="0"/>
    <x v="465"/>
    <x v="2"/>
    <x v="17"/>
    <x v="35"/>
    <x v="5"/>
    <x v="33"/>
    <x v="101"/>
    <x v="1155"/>
    <x v="2117"/>
    <x v="28"/>
    <x v="2"/>
  </r>
  <r>
    <x v="5"/>
    <x v="0"/>
    <x v="465"/>
    <x v="2"/>
    <x v="17"/>
    <x v="35"/>
    <x v="4"/>
    <x v="20"/>
    <x v="75"/>
    <x v="518"/>
    <x v="971"/>
    <x v="31"/>
    <x v="2"/>
  </r>
  <r>
    <x v="5"/>
    <x v="0"/>
    <x v="465"/>
    <x v="2"/>
    <x v="17"/>
    <x v="35"/>
    <x v="0"/>
    <x v="27"/>
    <x v="45"/>
    <x v="360"/>
    <x v="784"/>
    <x v="37"/>
    <x v="2"/>
  </r>
  <r>
    <x v="5"/>
    <x v="0"/>
    <x v="465"/>
    <x v="2"/>
    <x v="17"/>
    <x v="35"/>
    <x v="3"/>
    <x v="32"/>
    <x v="103"/>
    <x v="1154"/>
    <x v="1841"/>
    <x v="23"/>
    <x v="2"/>
  </r>
  <r>
    <x v="1"/>
    <x v="1"/>
    <x v="465"/>
    <x v="2"/>
    <x v="23"/>
    <x v="25"/>
    <x v="2"/>
    <x v="12"/>
    <x v="192"/>
    <x v="1014"/>
    <x v="1949"/>
    <x v="30"/>
    <x v="2"/>
  </r>
  <r>
    <x v="1"/>
    <x v="1"/>
    <x v="465"/>
    <x v="2"/>
    <x v="23"/>
    <x v="25"/>
    <x v="1"/>
    <x v="13"/>
    <x v="97"/>
    <x v="478"/>
    <x v="726"/>
    <x v="26"/>
    <x v="2"/>
  </r>
  <r>
    <x v="1"/>
    <x v="1"/>
    <x v="465"/>
    <x v="2"/>
    <x v="23"/>
    <x v="25"/>
    <x v="5"/>
    <x v="4"/>
    <x v="104"/>
    <x v="201"/>
    <x v="318"/>
    <x v="31"/>
    <x v="2"/>
  </r>
  <r>
    <x v="1"/>
    <x v="1"/>
    <x v="465"/>
    <x v="2"/>
    <x v="23"/>
    <x v="25"/>
    <x v="4"/>
    <x v="9"/>
    <x v="79"/>
    <x v="259"/>
    <x v="372"/>
    <x v="29"/>
    <x v="2"/>
  </r>
  <r>
    <x v="1"/>
    <x v="1"/>
    <x v="465"/>
    <x v="2"/>
    <x v="23"/>
    <x v="25"/>
    <x v="0"/>
    <x v="23"/>
    <x v="80"/>
    <x v="655"/>
    <x v="1063"/>
    <x v="26"/>
    <x v="2"/>
  </r>
  <r>
    <x v="1"/>
    <x v="1"/>
    <x v="465"/>
    <x v="2"/>
    <x v="23"/>
    <x v="25"/>
    <x v="3"/>
    <x v="15"/>
    <x v="127"/>
    <x v="745"/>
    <x v="1766"/>
    <x v="39"/>
    <x v="2"/>
  </r>
  <r>
    <x v="2"/>
    <x v="2"/>
    <x v="466"/>
    <x v="4"/>
    <x v="4"/>
    <x v="29"/>
    <x v="3"/>
    <x v="58"/>
    <x v="321"/>
    <x v="2970"/>
    <x v="5040"/>
    <x v="6"/>
    <x v="2"/>
  </r>
  <r>
    <x v="3"/>
    <x v="3"/>
    <x v="466"/>
    <x v="2"/>
    <x v="41"/>
    <x v="26"/>
    <x v="4"/>
    <x v="33"/>
    <x v="317"/>
    <x v="2869"/>
    <x v="5286"/>
    <x v="41"/>
    <x v="2"/>
  </r>
  <r>
    <x v="1"/>
    <x v="1"/>
    <x v="466"/>
    <x v="0"/>
    <x v="24"/>
    <x v="51"/>
    <x v="2"/>
    <x v="28"/>
    <x v="317"/>
    <x v="2843"/>
    <x v="5031"/>
    <x v="26"/>
    <x v="0"/>
  </r>
  <r>
    <x v="1"/>
    <x v="1"/>
    <x v="466"/>
    <x v="0"/>
    <x v="24"/>
    <x v="51"/>
    <x v="1"/>
    <x v="23"/>
    <x v="231"/>
    <x v="1929"/>
    <x v="3044"/>
    <x v="21"/>
    <x v="0"/>
  </r>
  <r>
    <x v="1"/>
    <x v="1"/>
    <x v="466"/>
    <x v="0"/>
    <x v="24"/>
    <x v="51"/>
    <x v="5"/>
    <x v="13"/>
    <x v="231"/>
    <x v="1321"/>
    <x v="2018"/>
    <x v="21"/>
    <x v="0"/>
  </r>
  <r>
    <x v="1"/>
    <x v="1"/>
    <x v="466"/>
    <x v="0"/>
    <x v="24"/>
    <x v="51"/>
    <x v="4"/>
    <x v="18"/>
    <x v="174"/>
    <x v="1208"/>
    <x v="2100"/>
    <x v="26"/>
    <x v="0"/>
  </r>
  <r>
    <x v="1"/>
    <x v="1"/>
    <x v="466"/>
    <x v="0"/>
    <x v="24"/>
    <x v="51"/>
    <x v="0"/>
    <x v="33"/>
    <x v="194"/>
    <x v="2064"/>
    <x v="3277"/>
    <x v="21"/>
    <x v="0"/>
  </r>
  <r>
    <x v="1"/>
    <x v="1"/>
    <x v="466"/>
    <x v="0"/>
    <x v="24"/>
    <x v="51"/>
    <x v="3"/>
    <x v="23"/>
    <x v="285"/>
    <x v="2282"/>
    <x v="4472"/>
    <x v="36"/>
    <x v="0"/>
  </r>
  <r>
    <x v="0"/>
    <x v="1"/>
    <x v="466"/>
    <x v="1"/>
    <x v="28"/>
    <x v="31"/>
    <x v="2"/>
    <x v="43"/>
    <x v="315"/>
    <x v="2899"/>
    <x v="5224"/>
    <x v="26"/>
    <x v="0"/>
  </r>
  <r>
    <x v="0"/>
    <x v="1"/>
    <x v="466"/>
    <x v="1"/>
    <x v="28"/>
    <x v="31"/>
    <x v="1"/>
    <x v="43"/>
    <x v="212"/>
    <x v="2513"/>
    <x v="4380"/>
    <x v="26"/>
    <x v="0"/>
  </r>
  <r>
    <x v="0"/>
    <x v="1"/>
    <x v="466"/>
    <x v="1"/>
    <x v="28"/>
    <x v="31"/>
    <x v="5"/>
    <x v="33"/>
    <x v="212"/>
    <x v="2206"/>
    <x v="3144"/>
    <x v="16"/>
    <x v="0"/>
  </r>
  <r>
    <x v="0"/>
    <x v="1"/>
    <x v="466"/>
    <x v="1"/>
    <x v="28"/>
    <x v="31"/>
    <x v="4"/>
    <x v="38"/>
    <x v="152"/>
    <x v="1857"/>
    <x v="2517"/>
    <x v="16"/>
    <x v="0"/>
  </r>
  <r>
    <x v="0"/>
    <x v="1"/>
    <x v="466"/>
    <x v="1"/>
    <x v="28"/>
    <x v="31"/>
    <x v="0"/>
    <x v="53"/>
    <x v="152"/>
    <x v="2282"/>
    <x v="3277"/>
    <x v="16"/>
    <x v="0"/>
  </r>
  <r>
    <x v="0"/>
    <x v="1"/>
    <x v="466"/>
    <x v="1"/>
    <x v="28"/>
    <x v="31"/>
    <x v="3"/>
    <x v="43"/>
    <x v="273"/>
    <x v="2745"/>
    <x v="4615"/>
    <x v="21"/>
    <x v="0"/>
  </r>
  <r>
    <x v="2"/>
    <x v="2"/>
    <x v="466"/>
    <x v="4"/>
    <x v="4"/>
    <x v="29"/>
    <x v="3"/>
    <x v="57"/>
    <x v="158"/>
    <x v="2420"/>
    <x v="3648"/>
    <x v="17"/>
    <x v="1"/>
  </r>
  <r>
    <x v="3"/>
    <x v="3"/>
    <x v="466"/>
    <x v="2"/>
    <x v="41"/>
    <x v="26"/>
    <x v="4"/>
    <x v="30"/>
    <x v="139"/>
    <x v="1429"/>
    <x v="3835"/>
    <x v="51"/>
    <x v="1"/>
  </r>
  <r>
    <x v="1"/>
    <x v="1"/>
    <x v="466"/>
    <x v="0"/>
    <x v="24"/>
    <x v="51"/>
    <x v="2"/>
    <x v="26"/>
    <x v="124"/>
    <x v="1146"/>
    <x v="2621"/>
    <x v="38"/>
    <x v="1"/>
  </r>
  <r>
    <x v="1"/>
    <x v="1"/>
    <x v="466"/>
    <x v="0"/>
    <x v="24"/>
    <x v="51"/>
    <x v="1"/>
    <x v="20"/>
    <x v="59"/>
    <x v="373"/>
    <x v="758"/>
    <x v="35"/>
    <x v="1"/>
  </r>
  <r>
    <x v="1"/>
    <x v="1"/>
    <x v="466"/>
    <x v="0"/>
    <x v="24"/>
    <x v="51"/>
    <x v="5"/>
    <x v="11"/>
    <x v="68"/>
    <x v="246"/>
    <x v="462"/>
    <x v="35"/>
    <x v="1"/>
  </r>
  <r>
    <x v="1"/>
    <x v="1"/>
    <x v="466"/>
    <x v="0"/>
    <x v="24"/>
    <x v="51"/>
    <x v="4"/>
    <x v="16"/>
    <x v="41"/>
    <x v="162"/>
    <x v="326"/>
    <x v="38"/>
    <x v="1"/>
  </r>
  <r>
    <x v="1"/>
    <x v="1"/>
    <x v="466"/>
    <x v="0"/>
    <x v="24"/>
    <x v="51"/>
    <x v="0"/>
    <x v="29"/>
    <x v="54"/>
    <x v="484"/>
    <x v="897"/>
    <x v="31"/>
    <x v="1"/>
  </r>
  <r>
    <x v="1"/>
    <x v="1"/>
    <x v="466"/>
    <x v="0"/>
    <x v="24"/>
    <x v="51"/>
    <x v="3"/>
    <x v="21"/>
    <x v="87"/>
    <x v="655"/>
    <x v="1867"/>
    <x v="47"/>
    <x v="1"/>
  </r>
  <r>
    <x v="0"/>
    <x v="1"/>
    <x v="466"/>
    <x v="1"/>
    <x v="28"/>
    <x v="31"/>
    <x v="2"/>
    <x v="41"/>
    <x v="133"/>
    <x v="1755"/>
    <x v="3864"/>
    <x v="39"/>
    <x v="1"/>
  </r>
  <r>
    <x v="0"/>
    <x v="1"/>
    <x v="466"/>
    <x v="1"/>
    <x v="28"/>
    <x v="31"/>
    <x v="1"/>
    <x v="42"/>
    <x v="56"/>
    <x v="774"/>
    <x v="1915"/>
    <x v="41"/>
    <x v="1"/>
  </r>
  <r>
    <x v="0"/>
    <x v="1"/>
    <x v="466"/>
    <x v="1"/>
    <x v="28"/>
    <x v="31"/>
    <x v="5"/>
    <x v="31"/>
    <x v="60"/>
    <x v="611"/>
    <x v="1132"/>
    <x v="30"/>
    <x v="1"/>
  </r>
  <r>
    <x v="0"/>
    <x v="1"/>
    <x v="466"/>
    <x v="1"/>
    <x v="28"/>
    <x v="31"/>
    <x v="4"/>
    <x v="37"/>
    <x v="38"/>
    <x v="435"/>
    <x v="675"/>
    <x v="27"/>
    <x v="1"/>
  </r>
  <r>
    <x v="0"/>
    <x v="1"/>
    <x v="466"/>
    <x v="1"/>
    <x v="28"/>
    <x v="31"/>
    <x v="0"/>
    <x v="50"/>
    <x v="42"/>
    <x v="678"/>
    <x v="1314"/>
    <x v="31"/>
    <x v="1"/>
  </r>
  <r>
    <x v="0"/>
    <x v="1"/>
    <x v="466"/>
    <x v="1"/>
    <x v="28"/>
    <x v="31"/>
    <x v="3"/>
    <x v="39"/>
    <x v="80"/>
    <x v="1088"/>
    <x v="2195"/>
    <x v="32"/>
    <x v="1"/>
  </r>
  <r>
    <x v="2"/>
    <x v="2"/>
    <x v="466"/>
    <x v="4"/>
    <x v="4"/>
    <x v="29"/>
    <x v="3"/>
    <x v="36"/>
    <x v="179"/>
    <x v="2045"/>
    <x v="2047"/>
    <x v="8"/>
    <x v="2"/>
  </r>
  <r>
    <x v="3"/>
    <x v="3"/>
    <x v="466"/>
    <x v="2"/>
    <x v="41"/>
    <x v="26"/>
    <x v="4"/>
    <x v="25"/>
    <x v="172"/>
    <x v="1509"/>
    <x v="3810"/>
    <x v="47"/>
    <x v="2"/>
  </r>
  <r>
    <x v="0"/>
    <x v="1"/>
    <x v="466"/>
    <x v="1"/>
    <x v="28"/>
    <x v="31"/>
    <x v="2"/>
    <x v="26"/>
    <x v="163"/>
    <x v="1482"/>
    <x v="2740"/>
    <x v="28"/>
    <x v="2"/>
  </r>
  <r>
    <x v="0"/>
    <x v="1"/>
    <x v="466"/>
    <x v="1"/>
    <x v="28"/>
    <x v="31"/>
    <x v="1"/>
    <x v="31"/>
    <x v="70"/>
    <x v="743"/>
    <x v="1310"/>
    <x v="28"/>
    <x v="2"/>
  </r>
  <r>
    <x v="0"/>
    <x v="1"/>
    <x v="466"/>
    <x v="1"/>
    <x v="28"/>
    <x v="31"/>
    <x v="5"/>
    <x v="19"/>
    <x v="66"/>
    <x v="416"/>
    <x v="430"/>
    <x v="20"/>
    <x v="2"/>
  </r>
  <r>
    <x v="0"/>
    <x v="1"/>
    <x v="466"/>
    <x v="1"/>
    <x v="28"/>
    <x v="31"/>
    <x v="4"/>
    <x v="28"/>
    <x v="42"/>
    <x v="345"/>
    <x v="299"/>
    <x v="18"/>
    <x v="2"/>
  </r>
  <r>
    <x v="0"/>
    <x v="1"/>
    <x v="466"/>
    <x v="1"/>
    <x v="28"/>
    <x v="31"/>
    <x v="0"/>
    <x v="33"/>
    <x v="50"/>
    <x v="512"/>
    <x v="559"/>
    <x v="19"/>
    <x v="2"/>
  </r>
  <r>
    <x v="0"/>
    <x v="1"/>
    <x v="466"/>
    <x v="1"/>
    <x v="28"/>
    <x v="31"/>
    <x v="3"/>
    <x v="26"/>
    <x v="83"/>
    <x v="775"/>
    <x v="1153"/>
    <x v="23"/>
    <x v="2"/>
  </r>
  <r>
    <x v="2"/>
    <x v="2"/>
    <x v="467"/>
    <x v="4"/>
    <x v="4"/>
    <x v="29"/>
    <x v="2"/>
    <x v="38"/>
    <x v="341"/>
    <x v="2969"/>
    <x v="5372"/>
    <x v="26"/>
    <x v="2"/>
  </r>
  <r>
    <x v="3"/>
    <x v="3"/>
    <x v="467"/>
    <x v="2"/>
    <x v="41"/>
    <x v="26"/>
    <x v="0"/>
    <x v="38"/>
    <x v="315"/>
    <x v="2884"/>
    <x v="5169"/>
    <x v="26"/>
    <x v="2"/>
  </r>
  <r>
    <x v="2"/>
    <x v="2"/>
    <x v="467"/>
    <x v="4"/>
    <x v="4"/>
    <x v="29"/>
    <x v="2"/>
    <x v="37"/>
    <x v="227"/>
    <x v="2451"/>
    <x v="4811"/>
    <x v="41"/>
    <x v="1"/>
  </r>
  <r>
    <x v="3"/>
    <x v="3"/>
    <x v="467"/>
    <x v="2"/>
    <x v="41"/>
    <x v="26"/>
    <x v="0"/>
    <x v="36"/>
    <x v="143"/>
    <x v="1694"/>
    <x v="3768"/>
    <x v="39"/>
    <x v="1"/>
  </r>
  <r>
    <x v="2"/>
    <x v="2"/>
    <x v="467"/>
    <x v="4"/>
    <x v="4"/>
    <x v="29"/>
    <x v="2"/>
    <x v="29"/>
    <x v="251"/>
    <x v="2305"/>
    <x v="4270"/>
    <x v="30"/>
    <x v="2"/>
  </r>
  <r>
    <x v="3"/>
    <x v="3"/>
    <x v="467"/>
    <x v="2"/>
    <x v="41"/>
    <x v="26"/>
    <x v="0"/>
    <x v="26"/>
    <x v="159"/>
    <x v="1443"/>
    <x v="2851"/>
    <x v="31"/>
    <x v="2"/>
  </r>
  <r>
    <x v="2"/>
    <x v="2"/>
    <x v="468"/>
    <x v="4"/>
    <x v="4"/>
    <x v="29"/>
    <x v="1"/>
    <x v="43"/>
    <x v="331"/>
    <x v="2955"/>
    <x v="5135"/>
    <x v="11"/>
    <x v="2"/>
  </r>
  <r>
    <x v="3"/>
    <x v="3"/>
    <x v="468"/>
    <x v="2"/>
    <x v="41"/>
    <x v="26"/>
    <x v="3"/>
    <x v="48"/>
    <x v="337"/>
    <x v="2988"/>
    <x v="5529"/>
    <x v="46"/>
    <x v="2"/>
  </r>
  <r>
    <x v="4"/>
    <x v="3"/>
    <x v="468"/>
    <x v="2"/>
    <x v="3"/>
    <x v="28"/>
    <x v="2"/>
    <x v="18"/>
    <x v="319"/>
    <x v="2686"/>
    <x v="4688"/>
    <x v="26"/>
    <x v="1"/>
  </r>
  <r>
    <x v="4"/>
    <x v="3"/>
    <x v="468"/>
    <x v="2"/>
    <x v="3"/>
    <x v="28"/>
    <x v="1"/>
    <x v="18"/>
    <x v="254"/>
    <x v="1779"/>
    <x v="2781"/>
    <x v="21"/>
    <x v="1"/>
  </r>
  <r>
    <x v="4"/>
    <x v="3"/>
    <x v="468"/>
    <x v="2"/>
    <x v="3"/>
    <x v="28"/>
    <x v="5"/>
    <x v="8"/>
    <x v="254"/>
    <x v="1086"/>
    <x v="1874"/>
    <x v="26"/>
    <x v="1"/>
  </r>
  <r>
    <x v="4"/>
    <x v="3"/>
    <x v="468"/>
    <x v="2"/>
    <x v="3"/>
    <x v="28"/>
    <x v="4"/>
    <x v="13"/>
    <x v="194"/>
    <x v="1086"/>
    <x v="1874"/>
    <x v="26"/>
    <x v="1"/>
  </r>
  <r>
    <x v="4"/>
    <x v="3"/>
    <x v="468"/>
    <x v="2"/>
    <x v="3"/>
    <x v="28"/>
    <x v="0"/>
    <x v="33"/>
    <x v="212"/>
    <x v="2206"/>
    <x v="3572"/>
    <x v="21"/>
    <x v="1"/>
  </r>
  <r>
    <x v="4"/>
    <x v="3"/>
    <x v="468"/>
    <x v="2"/>
    <x v="3"/>
    <x v="28"/>
    <x v="3"/>
    <x v="23"/>
    <x v="300"/>
    <x v="2469"/>
    <x v="4314"/>
    <x v="26"/>
    <x v="1"/>
  </r>
  <r>
    <x v="5"/>
    <x v="3"/>
    <x v="468"/>
    <x v="2"/>
    <x v="35"/>
    <x v="38"/>
    <x v="2"/>
    <x v="18"/>
    <x v="313"/>
    <x v="2574"/>
    <x v="4472"/>
    <x v="26"/>
    <x v="1"/>
  </r>
  <r>
    <x v="5"/>
    <x v="3"/>
    <x v="468"/>
    <x v="2"/>
    <x v="35"/>
    <x v="38"/>
    <x v="1"/>
    <x v="18"/>
    <x v="194"/>
    <x v="1355"/>
    <x v="2068"/>
    <x v="21"/>
    <x v="1"/>
  </r>
  <r>
    <x v="5"/>
    <x v="3"/>
    <x v="468"/>
    <x v="2"/>
    <x v="35"/>
    <x v="38"/>
    <x v="5"/>
    <x v="8"/>
    <x v="194"/>
    <x v="784"/>
    <x v="1300"/>
    <x v="26"/>
    <x v="1"/>
  </r>
  <r>
    <x v="5"/>
    <x v="3"/>
    <x v="468"/>
    <x v="2"/>
    <x v="35"/>
    <x v="38"/>
    <x v="4"/>
    <x v="13"/>
    <x v="129"/>
    <x v="672"/>
    <x v="1099"/>
    <x v="26"/>
    <x v="1"/>
  </r>
  <r>
    <x v="5"/>
    <x v="3"/>
    <x v="468"/>
    <x v="2"/>
    <x v="35"/>
    <x v="38"/>
    <x v="0"/>
    <x v="33"/>
    <x v="152"/>
    <x v="1674"/>
    <x v="2605"/>
    <x v="21"/>
    <x v="1"/>
  </r>
  <r>
    <x v="5"/>
    <x v="3"/>
    <x v="468"/>
    <x v="2"/>
    <x v="35"/>
    <x v="38"/>
    <x v="3"/>
    <x v="23"/>
    <x v="273"/>
    <x v="2173"/>
    <x v="3853"/>
    <x v="26"/>
    <x v="1"/>
  </r>
  <r>
    <x v="2"/>
    <x v="2"/>
    <x v="468"/>
    <x v="4"/>
    <x v="4"/>
    <x v="29"/>
    <x v="1"/>
    <x v="40"/>
    <x v="194"/>
    <x v="2291"/>
    <x v="3721"/>
    <x v="21"/>
    <x v="1"/>
  </r>
  <r>
    <x v="3"/>
    <x v="3"/>
    <x v="468"/>
    <x v="2"/>
    <x v="41"/>
    <x v="26"/>
    <x v="3"/>
    <x v="45"/>
    <x v="192"/>
    <x v="2423"/>
    <x v="5039"/>
    <x v="56"/>
    <x v="1"/>
  </r>
  <r>
    <x v="4"/>
    <x v="3"/>
    <x v="468"/>
    <x v="2"/>
    <x v="3"/>
    <x v="28"/>
    <x v="2"/>
    <x v="16"/>
    <x v="151"/>
    <x v="957"/>
    <x v="2298"/>
    <x v="40"/>
    <x v="1"/>
  </r>
  <r>
    <x v="4"/>
    <x v="3"/>
    <x v="468"/>
    <x v="2"/>
    <x v="3"/>
    <x v="28"/>
    <x v="1"/>
    <x v="17"/>
    <x v="67"/>
    <x v="373"/>
    <x v="758"/>
    <x v="35"/>
    <x v="1"/>
  </r>
  <r>
    <x v="4"/>
    <x v="3"/>
    <x v="468"/>
    <x v="2"/>
    <x v="3"/>
    <x v="28"/>
    <x v="5"/>
    <x v="7"/>
    <x v="62"/>
    <x v="126"/>
    <x v="244"/>
    <x v="38"/>
    <x v="1"/>
  </r>
  <r>
    <x v="4"/>
    <x v="3"/>
    <x v="468"/>
    <x v="2"/>
    <x v="3"/>
    <x v="28"/>
    <x v="4"/>
    <x v="13"/>
    <x v="52"/>
    <x v="176"/>
    <x v="380"/>
    <x v="39"/>
    <x v="1"/>
  </r>
  <r>
    <x v="4"/>
    <x v="3"/>
    <x v="468"/>
    <x v="2"/>
    <x v="3"/>
    <x v="28"/>
    <x v="0"/>
    <x v="30"/>
    <x v="60"/>
    <x v="590"/>
    <x v="1234"/>
    <x v="34"/>
    <x v="1"/>
  </r>
  <r>
    <x v="4"/>
    <x v="3"/>
    <x v="468"/>
    <x v="2"/>
    <x v="3"/>
    <x v="28"/>
    <x v="3"/>
    <x v="21"/>
    <x v="97"/>
    <x v="750"/>
    <x v="1689"/>
    <x v="37"/>
    <x v="1"/>
  </r>
  <r>
    <x v="5"/>
    <x v="3"/>
    <x v="468"/>
    <x v="2"/>
    <x v="35"/>
    <x v="38"/>
    <x v="2"/>
    <x v="17"/>
    <x v="131"/>
    <x v="861"/>
    <x v="2026"/>
    <x v="39"/>
    <x v="1"/>
  </r>
  <r>
    <x v="5"/>
    <x v="3"/>
    <x v="468"/>
    <x v="2"/>
    <x v="35"/>
    <x v="38"/>
    <x v="1"/>
    <x v="16"/>
    <x v="54"/>
    <x v="247"/>
    <x v="441"/>
    <x v="34"/>
    <x v="1"/>
  </r>
  <r>
    <x v="5"/>
    <x v="3"/>
    <x v="468"/>
    <x v="2"/>
    <x v="35"/>
    <x v="38"/>
    <x v="5"/>
    <x v="7"/>
    <x v="56"/>
    <x v="105"/>
    <x v="200"/>
    <x v="39"/>
    <x v="1"/>
  </r>
  <r>
    <x v="5"/>
    <x v="3"/>
    <x v="468"/>
    <x v="2"/>
    <x v="35"/>
    <x v="38"/>
    <x v="4"/>
    <x v="11"/>
    <x v="34"/>
    <x v="80"/>
    <x v="142"/>
    <x v="39"/>
    <x v="1"/>
  </r>
  <r>
    <x v="5"/>
    <x v="3"/>
    <x v="468"/>
    <x v="2"/>
    <x v="35"/>
    <x v="38"/>
    <x v="0"/>
    <x v="31"/>
    <x v="42"/>
    <x v="393"/>
    <x v="830"/>
    <x v="36"/>
    <x v="1"/>
  </r>
  <r>
    <x v="5"/>
    <x v="3"/>
    <x v="468"/>
    <x v="2"/>
    <x v="35"/>
    <x v="38"/>
    <x v="3"/>
    <x v="21"/>
    <x v="77"/>
    <x v="567"/>
    <x v="1424"/>
    <x v="41"/>
    <x v="1"/>
  </r>
  <r>
    <x v="2"/>
    <x v="2"/>
    <x v="468"/>
    <x v="4"/>
    <x v="4"/>
    <x v="29"/>
    <x v="1"/>
    <x v="28"/>
    <x v="194"/>
    <x v="1857"/>
    <x v="2517"/>
    <x v="16"/>
    <x v="2"/>
  </r>
  <r>
    <x v="3"/>
    <x v="3"/>
    <x v="468"/>
    <x v="2"/>
    <x v="41"/>
    <x v="26"/>
    <x v="3"/>
    <x v="31"/>
    <x v="229"/>
    <x v="2258"/>
    <x v="4787"/>
    <x v="48"/>
    <x v="2"/>
  </r>
  <r>
    <x v="4"/>
    <x v="3"/>
    <x v="468"/>
    <x v="2"/>
    <x v="3"/>
    <x v="28"/>
    <x v="2"/>
    <x v="12"/>
    <x v="178"/>
    <x v="920"/>
    <x v="1805"/>
    <x v="31"/>
    <x v="2"/>
  </r>
  <r>
    <x v="4"/>
    <x v="3"/>
    <x v="468"/>
    <x v="2"/>
    <x v="3"/>
    <x v="28"/>
    <x v="1"/>
    <x v="13"/>
    <x v="84"/>
    <x v="402"/>
    <x v="579"/>
    <x v="26"/>
    <x v="2"/>
  </r>
  <r>
    <x v="4"/>
    <x v="3"/>
    <x v="468"/>
    <x v="2"/>
    <x v="3"/>
    <x v="28"/>
    <x v="5"/>
    <x v="4"/>
    <x v="79"/>
    <x v="129"/>
    <x v="193"/>
    <x v="33"/>
    <x v="2"/>
  </r>
  <r>
    <x v="4"/>
    <x v="3"/>
    <x v="468"/>
    <x v="2"/>
    <x v="3"/>
    <x v="28"/>
    <x v="4"/>
    <x v="6"/>
    <x v="63"/>
    <x v="118"/>
    <x v="172"/>
    <x v="33"/>
    <x v="2"/>
  </r>
  <r>
    <x v="4"/>
    <x v="3"/>
    <x v="468"/>
    <x v="2"/>
    <x v="3"/>
    <x v="28"/>
    <x v="0"/>
    <x v="24"/>
    <x v="62"/>
    <x v="480"/>
    <x v="640"/>
    <x v="23"/>
    <x v="2"/>
  </r>
  <r>
    <x v="4"/>
    <x v="3"/>
    <x v="468"/>
    <x v="2"/>
    <x v="3"/>
    <x v="28"/>
    <x v="3"/>
    <x v="17"/>
    <x v="101"/>
    <x v="636"/>
    <x v="1203"/>
    <x v="30"/>
    <x v="2"/>
  </r>
  <r>
    <x v="5"/>
    <x v="3"/>
    <x v="468"/>
    <x v="2"/>
    <x v="35"/>
    <x v="38"/>
    <x v="2"/>
    <x v="13"/>
    <x v="160"/>
    <x v="872"/>
    <x v="1737"/>
    <x v="32"/>
    <x v="2"/>
  </r>
  <r>
    <x v="5"/>
    <x v="3"/>
    <x v="468"/>
    <x v="2"/>
    <x v="35"/>
    <x v="38"/>
    <x v="1"/>
    <x v="11"/>
    <x v="65"/>
    <x v="224"/>
    <x v="260"/>
    <x v="25"/>
    <x v="2"/>
  </r>
  <r>
    <x v="5"/>
    <x v="3"/>
    <x v="468"/>
    <x v="2"/>
    <x v="35"/>
    <x v="38"/>
    <x v="5"/>
    <x v="3"/>
    <x v="58"/>
    <x v="60"/>
    <x v="76"/>
    <x v="32"/>
    <x v="2"/>
  </r>
  <r>
    <x v="5"/>
    <x v="3"/>
    <x v="468"/>
    <x v="2"/>
    <x v="35"/>
    <x v="38"/>
    <x v="4"/>
    <x v="8"/>
    <x v="36"/>
    <x v="62"/>
    <x v="68"/>
    <x v="29"/>
    <x v="2"/>
  </r>
  <r>
    <x v="5"/>
    <x v="3"/>
    <x v="468"/>
    <x v="2"/>
    <x v="35"/>
    <x v="38"/>
    <x v="0"/>
    <x v="20"/>
    <x v="43"/>
    <x v="236"/>
    <x v="274"/>
    <x v="25"/>
    <x v="2"/>
  </r>
  <r>
    <x v="5"/>
    <x v="3"/>
    <x v="468"/>
    <x v="2"/>
    <x v="35"/>
    <x v="38"/>
    <x v="3"/>
    <x v="15"/>
    <x v="92"/>
    <x v="513"/>
    <x v="893"/>
    <x v="29"/>
    <x v="2"/>
  </r>
  <r>
    <x v="2"/>
    <x v="2"/>
    <x v="469"/>
    <x v="4"/>
    <x v="4"/>
    <x v="29"/>
    <x v="5"/>
    <x v="43"/>
    <x v="331"/>
    <x v="2955"/>
    <x v="5345"/>
    <x v="26"/>
    <x v="2"/>
  </r>
  <r>
    <x v="3"/>
    <x v="3"/>
    <x v="469"/>
    <x v="2"/>
    <x v="41"/>
    <x v="26"/>
    <x v="2"/>
    <x v="38"/>
    <x v="333"/>
    <x v="2941"/>
    <x v="5361"/>
    <x v="31"/>
    <x v="2"/>
  </r>
  <r>
    <x v="0"/>
    <x v="1"/>
    <x v="469"/>
    <x v="4"/>
    <x v="1"/>
    <x v="2"/>
    <x v="2"/>
    <x v="48"/>
    <x v="313"/>
    <x v="2908"/>
    <x v="5180"/>
    <x v="21"/>
    <x v="2"/>
  </r>
  <r>
    <x v="0"/>
    <x v="1"/>
    <x v="469"/>
    <x v="4"/>
    <x v="1"/>
    <x v="2"/>
    <x v="1"/>
    <x v="48"/>
    <x v="194"/>
    <x v="2506"/>
    <x v="4102"/>
    <x v="21"/>
    <x v="2"/>
  </r>
  <r>
    <x v="0"/>
    <x v="1"/>
    <x v="469"/>
    <x v="4"/>
    <x v="1"/>
    <x v="2"/>
    <x v="5"/>
    <x v="38"/>
    <x v="194"/>
    <x v="2227"/>
    <x v="2679"/>
    <x v="11"/>
    <x v="2"/>
  </r>
  <r>
    <x v="0"/>
    <x v="1"/>
    <x v="469"/>
    <x v="4"/>
    <x v="1"/>
    <x v="2"/>
    <x v="4"/>
    <x v="43"/>
    <x v="129"/>
    <x v="1779"/>
    <x v="1964"/>
    <x v="11"/>
    <x v="2"/>
  </r>
  <r>
    <x v="0"/>
    <x v="1"/>
    <x v="469"/>
    <x v="4"/>
    <x v="1"/>
    <x v="2"/>
    <x v="0"/>
    <x v="53"/>
    <x v="129"/>
    <x v="2064"/>
    <x v="2404"/>
    <x v="11"/>
    <x v="2"/>
  </r>
  <r>
    <x v="0"/>
    <x v="1"/>
    <x v="469"/>
    <x v="4"/>
    <x v="1"/>
    <x v="2"/>
    <x v="3"/>
    <x v="43"/>
    <x v="254"/>
    <x v="2686"/>
    <x v="4188"/>
    <x v="16"/>
    <x v="2"/>
  </r>
  <r>
    <x v="5"/>
    <x v="1"/>
    <x v="469"/>
    <x v="1"/>
    <x v="19"/>
    <x v="4"/>
    <x v="2"/>
    <x v="28"/>
    <x v="304"/>
    <x v="2682"/>
    <x v="4682"/>
    <x v="26"/>
    <x v="0"/>
  </r>
  <r>
    <x v="5"/>
    <x v="1"/>
    <x v="469"/>
    <x v="1"/>
    <x v="19"/>
    <x v="4"/>
    <x v="1"/>
    <x v="28"/>
    <x v="105"/>
    <x v="1051"/>
    <x v="1531"/>
    <x v="21"/>
    <x v="0"/>
  </r>
  <r>
    <x v="5"/>
    <x v="1"/>
    <x v="469"/>
    <x v="1"/>
    <x v="19"/>
    <x v="4"/>
    <x v="5"/>
    <x v="18"/>
    <x v="105"/>
    <x v="712"/>
    <x v="954"/>
    <x v="21"/>
    <x v="0"/>
  </r>
  <r>
    <x v="5"/>
    <x v="1"/>
    <x v="469"/>
    <x v="1"/>
    <x v="19"/>
    <x v="4"/>
    <x v="4"/>
    <x v="23"/>
    <x v="39"/>
    <x v="250"/>
    <x v="227"/>
    <x v="21"/>
    <x v="0"/>
  </r>
  <r>
    <x v="5"/>
    <x v="1"/>
    <x v="469"/>
    <x v="1"/>
    <x v="19"/>
    <x v="4"/>
    <x v="0"/>
    <x v="38"/>
    <x v="39"/>
    <x v="461"/>
    <x v="390"/>
    <x v="16"/>
    <x v="0"/>
  </r>
  <r>
    <x v="5"/>
    <x v="1"/>
    <x v="469"/>
    <x v="1"/>
    <x v="19"/>
    <x v="4"/>
    <x v="3"/>
    <x v="28"/>
    <x v="174"/>
    <x v="1674"/>
    <x v="2219"/>
    <x v="16"/>
    <x v="0"/>
  </r>
  <r>
    <x v="2"/>
    <x v="2"/>
    <x v="469"/>
    <x v="4"/>
    <x v="4"/>
    <x v="29"/>
    <x v="5"/>
    <x v="41"/>
    <x v="177"/>
    <x v="2172"/>
    <x v="4520"/>
    <x v="41"/>
    <x v="1"/>
  </r>
  <r>
    <x v="3"/>
    <x v="3"/>
    <x v="469"/>
    <x v="2"/>
    <x v="41"/>
    <x v="26"/>
    <x v="2"/>
    <x v="34"/>
    <x v="199"/>
    <x v="2145"/>
    <x v="4546"/>
    <x v="43"/>
    <x v="1"/>
  </r>
  <r>
    <x v="0"/>
    <x v="1"/>
    <x v="469"/>
    <x v="4"/>
    <x v="1"/>
    <x v="2"/>
    <x v="2"/>
    <x v="47"/>
    <x v="111"/>
    <x v="1690"/>
    <x v="3369"/>
    <x v="32"/>
    <x v="1"/>
  </r>
  <r>
    <x v="0"/>
    <x v="1"/>
    <x v="469"/>
    <x v="4"/>
    <x v="1"/>
    <x v="2"/>
    <x v="1"/>
    <x v="43"/>
    <x v="50"/>
    <x v="690"/>
    <x v="1522"/>
    <x v="36"/>
    <x v="1"/>
  </r>
  <r>
    <x v="0"/>
    <x v="1"/>
    <x v="469"/>
    <x v="4"/>
    <x v="1"/>
    <x v="2"/>
    <x v="5"/>
    <x v="37"/>
    <x v="50"/>
    <x v="584"/>
    <x v="927"/>
    <x v="26"/>
    <x v="1"/>
  </r>
  <r>
    <x v="0"/>
    <x v="1"/>
    <x v="469"/>
    <x v="4"/>
    <x v="1"/>
    <x v="2"/>
    <x v="4"/>
    <x v="40"/>
    <x v="33"/>
    <x v="411"/>
    <x v="508"/>
    <x v="23"/>
    <x v="1"/>
  </r>
  <r>
    <x v="0"/>
    <x v="1"/>
    <x v="469"/>
    <x v="4"/>
    <x v="1"/>
    <x v="2"/>
    <x v="0"/>
    <x v="49"/>
    <x v="30"/>
    <x v="473"/>
    <x v="624"/>
    <x v="23"/>
    <x v="1"/>
  </r>
  <r>
    <x v="0"/>
    <x v="1"/>
    <x v="469"/>
    <x v="4"/>
    <x v="1"/>
    <x v="2"/>
    <x v="3"/>
    <x v="42"/>
    <x v="69"/>
    <x v="980"/>
    <x v="1888"/>
    <x v="30"/>
    <x v="1"/>
  </r>
  <r>
    <x v="5"/>
    <x v="1"/>
    <x v="469"/>
    <x v="1"/>
    <x v="19"/>
    <x v="4"/>
    <x v="2"/>
    <x v="26"/>
    <x v="108"/>
    <x v="1011"/>
    <x v="2287"/>
    <x v="37"/>
    <x v="1"/>
  </r>
  <r>
    <x v="5"/>
    <x v="1"/>
    <x v="469"/>
    <x v="1"/>
    <x v="19"/>
    <x v="4"/>
    <x v="1"/>
    <x v="25"/>
    <x v="21"/>
    <x v="114"/>
    <x v="167"/>
    <x v="33"/>
    <x v="1"/>
  </r>
  <r>
    <x v="5"/>
    <x v="1"/>
    <x v="469"/>
    <x v="1"/>
    <x v="19"/>
    <x v="4"/>
    <x v="5"/>
    <x v="17"/>
    <x v="23"/>
    <x v="78"/>
    <x v="110"/>
    <x v="35"/>
    <x v="1"/>
  </r>
  <r>
    <x v="5"/>
    <x v="1"/>
    <x v="469"/>
    <x v="1"/>
    <x v="19"/>
    <x v="4"/>
    <x v="4"/>
    <x v="20"/>
    <x v="4"/>
    <x v="13"/>
    <x v="17"/>
    <x v="33"/>
    <x v="1"/>
  </r>
  <r>
    <x v="5"/>
    <x v="1"/>
    <x v="469"/>
    <x v="1"/>
    <x v="19"/>
    <x v="4"/>
    <x v="0"/>
    <x v="34"/>
    <x v="6"/>
    <x v="47"/>
    <x v="54"/>
    <x v="31"/>
    <x v="1"/>
  </r>
  <r>
    <x v="5"/>
    <x v="1"/>
    <x v="469"/>
    <x v="1"/>
    <x v="19"/>
    <x v="4"/>
    <x v="3"/>
    <x v="25"/>
    <x v="41"/>
    <x v="292"/>
    <x v="463"/>
    <x v="30"/>
    <x v="1"/>
  </r>
  <r>
    <x v="2"/>
    <x v="2"/>
    <x v="469"/>
    <x v="4"/>
    <x v="4"/>
    <x v="29"/>
    <x v="5"/>
    <x v="28"/>
    <x v="199"/>
    <x v="1914"/>
    <x v="3511"/>
    <x v="28"/>
    <x v="2"/>
  </r>
  <r>
    <x v="3"/>
    <x v="3"/>
    <x v="469"/>
    <x v="2"/>
    <x v="41"/>
    <x v="26"/>
    <x v="2"/>
    <x v="22"/>
    <x v="199"/>
    <x v="1618"/>
    <x v="3528"/>
    <x v="37"/>
    <x v="2"/>
  </r>
  <r>
    <x v="2"/>
    <x v="2"/>
    <x v="470"/>
    <x v="4"/>
    <x v="4"/>
    <x v="29"/>
    <x v="4"/>
    <x v="38"/>
    <x v="321"/>
    <x v="2904"/>
    <x v="5168"/>
    <x v="21"/>
    <x v="2"/>
  </r>
  <r>
    <x v="3"/>
    <x v="3"/>
    <x v="470"/>
    <x v="2"/>
    <x v="41"/>
    <x v="26"/>
    <x v="1"/>
    <x v="48"/>
    <x v="333"/>
    <x v="2978"/>
    <x v="5431"/>
    <x v="31"/>
    <x v="2"/>
  </r>
  <r>
    <x v="0"/>
    <x v="1"/>
    <x v="470"/>
    <x v="3"/>
    <x v="16"/>
    <x v="30"/>
    <x v="2"/>
    <x v="38"/>
    <x v="309"/>
    <x v="2855"/>
    <x v="5077"/>
    <x v="26"/>
    <x v="1"/>
  </r>
  <r>
    <x v="0"/>
    <x v="1"/>
    <x v="470"/>
    <x v="3"/>
    <x v="16"/>
    <x v="30"/>
    <x v="1"/>
    <x v="38"/>
    <x v="152"/>
    <x v="1857"/>
    <x v="2898"/>
    <x v="21"/>
    <x v="1"/>
  </r>
  <r>
    <x v="0"/>
    <x v="1"/>
    <x v="470"/>
    <x v="3"/>
    <x v="16"/>
    <x v="30"/>
    <x v="5"/>
    <x v="33"/>
    <x v="152"/>
    <x v="1674"/>
    <x v="2950"/>
    <x v="26"/>
    <x v="1"/>
  </r>
  <r>
    <x v="0"/>
    <x v="1"/>
    <x v="470"/>
    <x v="3"/>
    <x v="16"/>
    <x v="30"/>
    <x v="4"/>
    <x v="38"/>
    <x v="82"/>
    <x v="1086"/>
    <x v="1874"/>
    <x v="26"/>
    <x v="1"/>
  </r>
  <r>
    <x v="0"/>
    <x v="1"/>
    <x v="470"/>
    <x v="3"/>
    <x v="16"/>
    <x v="30"/>
    <x v="0"/>
    <x v="43"/>
    <x v="105"/>
    <x v="1502"/>
    <x v="2330"/>
    <x v="21"/>
    <x v="1"/>
  </r>
  <r>
    <x v="0"/>
    <x v="1"/>
    <x v="470"/>
    <x v="3"/>
    <x v="16"/>
    <x v="30"/>
    <x v="3"/>
    <x v="33"/>
    <x v="212"/>
    <x v="2206"/>
    <x v="3914"/>
    <x v="26"/>
    <x v="1"/>
  </r>
  <r>
    <x v="2"/>
    <x v="2"/>
    <x v="470"/>
    <x v="4"/>
    <x v="4"/>
    <x v="29"/>
    <x v="4"/>
    <x v="37"/>
    <x v="152"/>
    <x v="1820"/>
    <x v="3717"/>
    <x v="34"/>
    <x v="1"/>
  </r>
  <r>
    <x v="3"/>
    <x v="3"/>
    <x v="470"/>
    <x v="2"/>
    <x v="41"/>
    <x v="26"/>
    <x v="1"/>
    <x v="47"/>
    <x v="199"/>
    <x v="2520"/>
    <x v="4927"/>
    <x v="43"/>
    <x v="1"/>
  </r>
  <r>
    <x v="0"/>
    <x v="1"/>
    <x v="470"/>
    <x v="3"/>
    <x v="16"/>
    <x v="30"/>
    <x v="2"/>
    <x v="34"/>
    <x v="100"/>
    <x v="1177"/>
    <x v="2836"/>
    <x v="41"/>
    <x v="1"/>
  </r>
  <r>
    <x v="0"/>
    <x v="1"/>
    <x v="470"/>
    <x v="3"/>
    <x v="16"/>
    <x v="30"/>
    <x v="1"/>
    <x v="34"/>
    <x v="38"/>
    <x v="392"/>
    <x v="773"/>
    <x v="34"/>
    <x v="1"/>
  </r>
  <r>
    <x v="0"/>
    <x v="1"/>
    <x v="470"/>
    <x v="3"/>
    <x v="16"/>
    <x v="30"/>
    <x v="5"/>
    <x v="31"/>
    <x v="38"/>
    <x v="348"/>
    <x v="854"/>
    <x v="41"/>
    <x v="1"/>
  </r>
  <r>
    <x v="0"/>
    <x v="1"/>
    <x v="470"/>
    <x v="3"/>
    <x v="16"/>
    <x v="30"/>
    <x v="4"/>
    <x v="35"/>
    <x v="19"/>
    <x v="167"/>
    <x v="312"/>
    <x v="36"/>
    <x v="1"/>
  </r>
  <r>
    <x v="0"/>
    <x v="1"/>
    <x v="470"/>
    <x v="3"/>
    <x v="16"/>
    <x v="30"/>
    <x v="0"/>
    <x v="40"/>
    <x v="25"/>
    <x v="287"/>
    <x v="561"/>
    <x v="35"/>
    <x v="1"/>
  </r>
  <r>
    <x v="0"/>
    <x v="1"/>
    <x v="470"/>
    <x v="3"/>
    <x v="16"/>
    <x v="30"/>
    <x v="3"/>
    <x v="29"/>
    <x v="62"/>
    <x v="589"/>
    <x v="1300"/>
    <x v="36"/>
    <x v="1"/>
  </r>
  <r>
    <x v="2"/>
    <x v="2"/>
    <x v="470"/>
    <x v="4"/>
    <x v="4"/>
    <x v="29"/>
    <x v="4"/>
    <x v="25"/>
    <x v="170"/>
    <x v="1490"/>
    <x v="2447"/>
    <x v="23"/>
    <x v="2"/>
  </r>
  <r>
    <x v="3"/>
    <x v="3"/>
    <x v="470"/>
    <x v="2"/>
    <x v="41"/>
    <x v="26"/>
    <x v="1"/>
    <x v="37"/>
    <x v="228"/>
    <x v="2457"/>
    <x v="4713"/>
    <x v="37"/>
    <x v="2"/>
  </r>
  <r>
    <x v="2"/>
    <x v="2"/>
    <x v="471"/>
    <x v="4"/>
    <x v="4"/>
    <x v="29"/>
    <x v="0"/>
    <x v="43"/>
    <x v="311"/>
    <x v="2886"/>
    <x v="5313"/>
    <x v="41"/>
    <x v="2"/>
  </r>
  <r>
    <x v="3"/>
    <x v="3"/>
    <x v="471"/>
    <x v="2"/>
    <x v="41"/>
    <x v="26"/>
    <x v="5"/>
    <x v="43"/>
    <x v="345"/>
    <x v="2998"/>
    <x v="5463"/>
    <x v="31"/>
    <x v="2"/>
  </r>
  <r>
    <x v="1"/>
    <x v="0"/>
    <x v="471"/>
    <x v="4"/>
    <x v="2"/>
    <x v="42"/>
    <x v="2"/>
    <x v="43"/>
    <x v="311"/>
    <x v="2886"/>
    <x v="5095"/>
    <x v="21"/>
    <x v="1"/>
  </r>
  <r>
    <x v="1"/>
    <x v="0"/>
    <x v="471"/>
    <x v="4"/>
    <x v="2"/>
    <x v="42"/>
    <x v="1"/>
    <x v="48"/>
    <x v="254"/>
    <x v="2757"/>
    <x v="4827"/>
    <x v="26"/>
    <x v="1"/>
  </r>
  <r>
    <x v="1"/>
    <x v="0"/>
    <x v="471"/>
    <x v="4"/>
    <x v="2"/>
    <x v="42"/>
    <x v="5"/>
    <x v="48"/>
    <x v="285"/>
    <x v="2829"/>
    <x v="4854"/>
    <x v="21"/>
    <x v="1"/>
  </r>
  <r>
    <x v="1"/>
    <x v="0"/>
    <x v="471"/>
    <x v="4"/>
    <x v="2"/>
    <x v="42"/>
    <x v="4"/>
    <x v="43"/>
    <x v="212"/>
    <x v="2513"/>
    <x v="4127"/>
    <x v="21"/>
    <x v="1"/>
  </r>
  <r>
    <x v="1"/>
    <x v="0"/>
    <x v="471"/>
    <x v="4"/>
    <x v="2"/>
    <x v="42"/>
    <x v="0"/>
    <x v="48"/>
    <x v="129"/>
    <x v="1929"/>
    <x v="2624"/>
    <x v="16"/>
    <x v="1"/>
  </r>
  <r>
    <x v="1"/>
    <x v="0"/>
    <x v="471"/>
    <x v="4"/>
    <x v="2"/>
    <x v="42"/>
    <x v="3"/>
    <x v="63"/>
    <x v="273"/>
    <x v="2867"/>
    <x v="4615"/>
    <x v="11"/>
    <x v="1"/>
  </r>
  <r>
    <x v="2"/>
    <x v="2"/>
    <x v="471"/>
    <x v="4"/>
    <x v="4"/>
    <x v="29"/>
    <x v="0"/>
    <x v="38"/>
    <x v="105"/>
    <x v="1355"/>
    <x v="3845"/>
    <x v="55"/>
    <x v="1"/>
  </r>
  <r>
    <x v="3"/>
    <x v="3"/>
    <x v="471"/>
    <x v="2"/>
    <x v="41"/>
    <x v="26"/>
    <x v="5"/>
    <x v="39"/>
    <x v="241"/>
    <x v="2572"/>
    <x v="5008"/>
    <x v="46"/>
    <x v="1"/>
  </r>
  <r>
    <x v="1"/>
    <x v="0"/>
    <x v="471"/>
    <x v="4"/>
    <x v="2"/>
    <x v="42"/>
    <x v="2"/>
    <x v="41"/>
    <x v="110"/>
    <x v="1499"/>
    <x v="2960"/>
    <x v="31"/>
    <x v="1"/>
  </r>
  <r>
    <x v="1"/>
    <x v="0"/>
    <x v="471"/>
    <x v="4"/>
    <x v="2"/>
    <x v="42"/>
    <x v="1"/>
    <x v="46"/>
    <x v="74"/>
    <x v="1149"/>
    <x v="2542"/>
    <x v="36"/>
    <x v="1"/>
  </r>
  <r>
    <x v="1"/>
    <x v="0"/>
    <x v="471"/>
    <x v="4"/>
    <x v="2"/>
    <x v="42"/>
    <x v="5"/>
    <x v="43"/>
    <x v="84"/>
    <x v="1228"/>
    <x v="2699"/>
    <x v="36"/>
    <x v="1"/>
  </r>
  <r>
    <x v="1"/>
    <x v="0"/>
    <x v="471"/>
    <x v="4"/>
    <x v="2"/>
    <x v="42"/>
    <x v="4"/>
    <x v="39"/>
    <x v="62"/>
    <x v="803"/>
    <x v="1778"/>
    <x v="36"/>
    <x v="1"/>
  </r>
  <r>
    <x v="1"/>
    <x v="0"/>
    <x v="471"/>
    <x v="4"/>
    <x v="2"/>
    <x v="42"/>
    <x v="0"/>
    <x v="43"/>
    <x v="28"/>
    <x v="375"/>
    <x v="583"/>
    <x v="28"/>
    <x v="1"/>
  </r>
  <r>
    <x v="1"/>
    <x v="0"/>
    <x v="471"/>
    <x v="4"/>
    <x v="2"/>
    <x v="42"/>
    <x v="3"/>
    <x v="60"/>
    <x v="77"/>
    <x v="1515"/>
    <x v="2421"/>
    <x v="22"/>
    <x v="1"/>
  </r>
  <r>
    <x v="2"/>
    <x v="2"/>
    <x v="471"/>
    <x v="4"/>
    <x v="4"/>
    <x v="29"/>
    <x v="0"/>
    <x v="32"/>
    <x v="143"/>
    <x v="1551"/>
    <x v="3830"/>
    <x v="46"/>
    <x v="2"/>
  </r>
  <r>
    <x v="3"/>
    <x v="3"/>
    <x v="471"/>
    <x v="2"/>
    <x v="41"/>
    <x v="26"/>
    <x v="5"/>
    <x v="32"/>
    <x v="264"/>
    <x v="2490"/>
    <x v="4631"/>
    <x v="33"/>
    <x v="2"/>
  </r>
  <r>
    <x v="1"/>
    <x v="0"/>
    <x v="471"/>
    <x v="4"/>
    <x v="2"/>
    <x v="42"/>
    <x v="2"/>
    <x v="33"/>
    <x v="152"/>
    <x v="1674"/>
    <x v="2814"/>
    <x v="24"/>
    <x v="2"/>
  </r>
  <r>
    <x v="1"/>
    <x v="0"/>
    <x v="471"/>
    <x v="4"/>
    <x v="2"/>
    <x v="42"/>
    <x v="1"/>
    <x v="30"/>
    <x v="74"/>
    <x v="773"/>
    <x v="1455"/>
    <x v="30"/>
    <x v="2"/>
  </r>
  <r>
    <x v="1"/>
    <x v="0"/>
    <x v="471"/>
    <x v="4"/>
    <x v="2"/>
    <x v="42"/>
    <x v="5"/>
    <x v="35"/>
    <x v="103"/>
    <x v="1245"/>
    <x v="2008"/>
    <x v="23"/>
    <x v="2"/>
  </r>
  <r>
    <x v="1"/>
    <x v="0"/>
    <x v="471"/>
    <x v="4"/>
    <x v="2"/>
    <x v="42"/>
    <x v="4"/>
    <x v="33"/>
    <x v="64"/>
    <x v="709"/>
    <x v="1171"/>
    <x v="26"/>
    <x v="2"/>
  </r>
  <r>
    <x v="1"/>
    <x v="0"/>
    <x v="471"/>
    <x v="4"/>
    <x v="2"/>
    <x v="42"/>
    <x v="0"/>
    <x v="36"/>
    <x v="36"/>
    <x v="395"/>
    <x v="408"/>
    <x v="20"/>
    <x v="2"/>
  </r>
  <r>
    <x v="1"/>
    <x v="0"/>
    <x v="471"/>
    <x v="4"/>
    <x v="2"/>
    <x v="42"/>
    <x v="3"/>
    <x v="42"/>
    <x v="92"/>
    <x v="1307"/>
    <x v="1659"/>
    <x v="16"/>
    <x v="2"/>
  </r>
  <r>
    <x v="2"/>
    <x v="2"/>
    <x v="472"/>
    <x v="4"/>
    <x v="4"/>
    <x v="29"/>
    <x v="3"/>
    <x v="58"/>
    <x v="335"/>
    <x v="3015"/>
    <x v="5195"/>
    <x v="6"/>
    <x v="2"/>
  </r>
  <r>
    <x v="3"/>
    <x v="3"/>
    <x v="472"/>
    <x v="2"/>
    <x v="41"/>
    <x v="26"/>
    <x v="4"/>
    <x v="38"/>
    <x v="309"/>
    <x v="2855"/>
    <x v="5258"/>
    <x v="41"/>
    <x v="2"/>
  </r>
  <r>
    <x v="1"/>
    <x v="0"/>
    <x v="472"/>
    <x v="3"/>
    <x v="45"/>
    <x v="46"/>
    <x v="2"/>
    <x v="48"/>
    <x v="309"/>
    <x v="2891"/>
    <x v="5118"/>
    <x v="21"/>
    <x v="0"/>
  </r>
  <r>
    <x v="1"/>
    <x v="0"/>
    <x v="472"/>
    <x v="3"/>
    <x v="45"/>
    <x v="46"/>
    <x v="1"/>
    <x v="53"/>
    <x v="231"/>
    <x v="2757"/>
    <x v="4637"/>
    <x v="21"/>
    <x v="0"/>
  </r>
  <r>
    <x v="1"/>
    <x v="0"/>
    <x v="472"/>
    <x v="3"/>
    <x v="45"/>
    <x v="46"/>
    <x v="5"/>
    <x v="53"/>
    <x v="273"/>
    <x v="2833"/>
    <x v="4871"/>
    <x v="21"/>
    <x v="0"/>
  </r>
  <r>
    <x v="1"/>
    <x v="0"/>
    <x v="472"/>
    <x v="3"/>
    <x v="45"/>
    <x v="46"/>
    <x v="4"/>
    <x v="38"/>
    <x v="194"/>
    <x v="2227"/>
    <x v="3609"/>
    <x v="21"/>
    <x v="0"/>
  </r>
  <r>
    <x v="1"/>
    <x v="0"/>
    <x v="472"/>
    <x v="3"/>
    <x v="45"/>
    <x v="46"/>
    <x v="0"/>
    <x v="43"/>
    <x v="105"/>
    <x v="1502"/>
    <x v="2645"/>
    <x v="26"/>
    <x v="0"/>
  </r>
  <r>
    <x v="1"/>
    <x v="0"/>
    <x v="472"/>
    <x v="3"/>
    <x v="45"/>
    <x v="46"/>
    <x v="3"/>
    <x v="58"/>
    <x v="254"/>
    <x v="2833"/>
    <x v="4663"/>
    <x v="16"/>
    <x v="0"/>
  </r>
  <r>
    <x v="5"/>
    <x v="0"/>
    <x v="472"/>
    <x v="4"/>
    <x v="36"/>
    <x v="44"/>
    <x v="2"/>
    <x v="48"/>
    <x v="309"/>
    <x v="2891"/>
    <x v="5118"/>
    <x v="21"/>
    <x v="0"/>
  </r>
  <r>
    <x v="5"/>
    <x v="0"/>
    <x v="472"/>
    <x v="4"/>
    <x v="36"/>
    <x v="44"/>
    <x v="1"/>
    <x v="53"/>
    <x v="231"/>
    <x v="2757"/>
    <x v="4637"/>
    <x v="21"/>
    <x v="0"/>
  </r>
  <r>
    <x v="5"/>
    <x v="0"/>
    <x v="472"/>
    <x v="4"/>
    <x v="36"/>
    <x v="44"/>
    <x v="5"/>
    <x v="53"/>
    <x v="273"/>
    <x v="2833"/>
    <x v="4871"/>
    <x v="21"/>
    <x v="0"/>
  </r>
  <r>
    <x v="5"/>
    <x v="0"/>
    <x v="472"/>
    <x v="4"/>
    <x v="36"/>
    <x v="44"/>
    <x v="4"/>
    <x v="38"/>
    <x v="194"/>
    <x v="2227"/>
    <x v="3609"/>
    <x v="21"/>
    <x v="0"/>
  </r>
  <r>
    <x v="5"/>
    <x v="0"/>
    <x v="472"/>
    <x v="4"/>
    <x v="36"/>
    <x v="44"/>
    <x v="0"/>
    <x v="43"/>
    <x v="105"/>
    <x v="1502"/>
    <x v="2645"/>
    <x v="26"/>
    <x v="0"/>
  </r>
  <r>
    <x v="5"/>
    <x v="0"/>
    <x v="472"/>
    <x v="4"/>
    <x v="36"/>
    <x v="44"/>
    <x v="3"/>
    <x v="58"/>
    <x v="254"/>
    <x v="2833"/>
    <x v="4663"/>
    <x v="16"/>
    <x v="0"/>
  </r>
  <r>
    <x v="2"/>
    <x v="2"/>
    <x v="472"/>
    <x v="4"/>
    <x v="4"/>
    <x v="29"/>
    <x v="3"/>
    <x v="53"/>
    <x v="174"/>
    <x v="2469"/>
    <x v="3735"/>
    <x v="17"/>
    <x v="1"/>
  </r>
  <r>
    <x v="3"/>
    <x v="3"/>
    <x v="472"/>
    <x v="2"/>
    <x v="41"/>
    <x v="26"/>
    <x v="4"/>
    <x v="35"/>
    <x v="113"/>
    <x v="1345"/>
    <x v="3826"/>
    <x v="55"/>
    <x v="1"/>
  </r>
  <r>
    <x v="1"/>
    <x v="0"/>
    <x v="472"/>
    <x v="3"/>
    <x v="45"/>
    <x v="46"/>
    <x v="2"/>
    <x v="45"/>
    <x v="104"/>
    <x v="1556"/>
    <x v="3239"/>
    <x v="34"/>
    <x v="1"/>
  </r>
  <r>
    <x v="1"/>
    <x v="0"/>
    <x v="472"/>
    <x v="3"/>
    <x v="45"/>
    <x v="46"/>
    <x v="1"/>
    <x v="52"/>
    <x v="57"/>
    <x v="974"/>
    <x v="2055"/>
    <x v="34"/>
    <x v="1"/>
  </r>
  <r>
    <x v="1"/>
    <x v="0"/>
    <x v="472"/>
    <x v="3"/>
    <x v="45"/>
    <x v="46"/>
    <x v="5"/>
    <x v="50"/>
    <x v="70"/>
    <x v="1166"/>
    <x v="2526"/>
    <x v="35"/>
    <x v="1"/>
  </r>
  <r>
    <x v="1"/>
    <x v="0"/>
    <x v="472"/>
    <x v="3"/>
    <x v="45"/>
    <x v="46"/>
    <x v="4"/>
    <x v="35"/>
    <x v="45"/>
    <x v="488"/>
    <x v="970"/>
    <x v="33"/>
    <x v="1"/>
  </r>
  <r>
    <x v="1"/>
    <x v="0"/>
    <x v="472"/>
    <x v="3"/>
    <x v="45"/>
    <x v="46"/>
    <x v="0"/>
    <x v="42"/>
    <x v="25"/>
    <x v="307"/>
    <x v="656"/>
    <x v="37"/>
    <x v="1"/>
  </r>
  <r>
    <x v="1"/>
    <x v="0"/>
    <x v="472"/>
    <x v="3"/>
    <x v="45"/>
    <x v="46"/>
    <x v="3"/>
    <x v="57"/>
    <x v="64"/>
    <x v="1205"/>
    <x v="2338"/>
    <x v="30"/>
    <x v="1"/>
  </r>
  <r>
    <x v="5"/>
    <x v="0"/>
    <x v="472"/>
    <x v="4"/>
    <x v="36"/>
    <x v="44"/>
    <x v="2"/>
    <x v="44"/>
    <x v="104"/>
    <x v="1522"/>
    <x v="3067"/>
    <x v="32"/>
    <x v="1"/>
  </r>
  <r>
    <x v="5"/>
    <x v="0"/>
    <x v="472"/>
    <x v="4"/>
    <x v="36"/>
    <x v="44"/>
    <x v="1"/>
    <x v="47"/>
    <x v="68"/>
    <x v="1082"/>
    <x v="2337"/>
    <x v="35"/>
    <x v="1"/>
  </r>
  <r>
    <x v="5"/>
    <x v="0"/>
    <x v="472"/>
    <x v="4"/>
    <x v="36"/>
    <x v="44"/>
    <x v="5"/>
    <x v="48"/>
    <x v="70"/>
    <x v="1129"/>
    <x v="2396"/>
    <x v="34"/>
    <x v="1"/>
  </r>
  <r>
    <x v="5"/>
    <x v="0"/>
    <x v="472"/>
    <x v="4"/>
    <x v="36"/>
    <x v="44"/>
    <x v="4"/>
    <x v="34"/>
    <x v="52"/>
    <x v="550"/>
    <x v="1228"/>
    <x v="36"/>
    <x v="1"/>
  </r>
  <r>
    <x v="5"/>
    <x v="0"/>
    <x v="472"/>
    <x v="4"/>
    <x v="36"/>
    <x v="44"/>
    <x v="0"/>
    <x v="41"/>
    <x v="26"/>
    <x v="311"/>
    <x v="644"/>
    <x v="36"/>
    <x v="1"/>
  </r>
  <r>
    <x v="5"/>
    <x v="0"/>
    <x v="472"/>
    <x v="4"/>
    <x v="36"/>
    <x v="44"/>
    <x v="3"/>
    <x v="52"/>
    <x v="69"/>
    <x v="1199"/>
    <x v="2379"/>
    <x v="31"/>
    <x v="1"/>
  </r>
  <r>
    <x v="2"/>
    <x v="2"/>
    <x v="472"/>
    <x v="4"/>
    <x v="4"/>
    <x v="29"/>
    <x v="3"/>
    <x v="41"/>
    <x v="223"/>
    <x v="2529"/>
    <x v="2934"/>
    <x v="8"/>
    <x v="2"/>
  </r>
  <r>
    <x v="3"/>
    <x v="3"/>
    <x v="472"/>
    <x v="2"/>
    <x v="41"/>
    <x v="26"/>
    <x v="4"/>
    <x v="25"/>
    <x v="140"/>
    <x v="1250"/>
    <x v="3197"/>
    <x v="45"/>
    <x v="2"/>
  </r>
  <r>
    <x v="1"/>
    <x v="0"/>
    <x v="472"/>
    <x v="3"/>
    <x v="45"/>
    <x v="46"/>
    <x v="2"/>
    <x v="31"/>
    <x v="127"/>
    <x v="1345"/>
    <x v="2182"/>
    <x v="23"/>
    <x v="2"/>
  </r>
  <r>
    <x v="1"/>
    <x v="0"/>
    <x v="472"/>
    <x v="3"/>
    <x v="45"/>
    <x v="46"/>
    <x v="1"/>
    <x v="37"/>
    <x v="70"/>
    <x v="886"/>
    <x v="1533"/>
    <x v="27"/>
    <x v="2"/>
  </r>
  <r>
    <x v="1"/>
    <x v="0"/>
    <x v="472"/>
    <x v="3"/>
    <x v="45"/>
    <x v="46"/>
    <x v="5"/>
    <x v="34"/>
    <x v="95"/>
    <x v="1128"/>
    <x v="1785"/>
    <x v="23"/>
    <x v="2"/>
  </r>
  <r>
    <x v="1"/>
    <x v="0"/>
    <x v="472"/>
    <x v="3"/>
    <x v="45"/>
    <x v="46"/>
    <x v="4"/>
    <x v="25"/>
    <x v="56"/>
    <x v="441"/>
    <x v="713"/>
    <x v="28"/>
    <x v="2"/>
  </r>
  <r>
    <x v="1"/>
    <x v="0"/>
    <x v="472"/>
    <x v="3"/>
    <x v="45"/>
    <x v="46"/>
    <x v="0"/>
    <x v="33"/>
    <x v="29"/>
    <x v="276"/>
    <x v="386"/>
    <x v="28"/>
    <x v="2"/>
  </r>
  <r>
    <x v="1"/>
    <x v="0"/>
    <x v="472"/>
    <x v="3"/>
    <x v="45"/>
    <x v="46"/>
    <x v="3"/>
    <x v="40"/>
    <x v="74"/>
    <x v="1012"/>
    <x v="1516"/>
    <x v="22"/>
    <x v="2"/>
  </r>
  <r>
    <x v="5"/>
    <x v="0"/>
    <x v="472"/>
    <x v="4"/>
    <x v="36"/>
    <x v="44"/>
    <x v="2"/>
    <x v="37"/>
    <x v="144"/>
    <x v="1735"/>
    <x v="3006"/>
    <x v="25"/>
    <x v="2"/>
  </r>
  <r>
    <x v="5"/>
    <x v="0"/>
    <x v="472"/>
    <x v="4"/>
    <x v="36"/>
    <x v="44"/>
    <x v="1"/>
    <x v="32"/>
    <x v="73"/>
    <x v="798"/>
    <x v="1375"/>
    <x v="27"/>
    <x v="2"/>
  </r>
  <r>
    <x v="5"/>
    <x v="0"/>
    <x v="472"/>
    <x v="4"/>
    <x v="36"/>
    <x v="44"/>
    <x v="5"/>
    <x v="40"/>
    <x v="95"/>
    <x v="1287"/>
    <x v="2339"/>
    <x v="27"/>
    <x v="2"/>
  </r>
  <r>
    <x v="5"/>
    <x v="0"/>
    <x v="472"/>
    <x v="4"/>
    <x v="36"/>
    <x v="44"/>
    <x v="4"/>
    <x v="27"/>
    <x v="58"/>
    <x v="495"/>
    <x v="670"/>
    <x v="23"/>
    <x v="2"/>
  </r>
  <r>
    <x v="5"/>
    <x v="0"/>
    <x v="472"/>
    <x v="4"/>
    <x v="36"/>
    <x v="44"/>
    <x v="0"/>
    <x v="29"/>
    <x v="28"/>
    <x v="215"/>
    <x v="294"/>
    <x v="28"/>
    <x v="2"/>
  </r>
  <r>
    <x v="5"/>
    <x v="0"/>
    <x v="472"/>
    <x v="4"/>
    <x v="36"/>
    <x v="44"/>
    <x v="3"/>
    <x v="42"/>
    <x v="74"/>
    <x v="1061"/>
    <x v="1494"/>
    <x v="20"/>
    <x v="2"/>
  </r>
  <r>
    <x v="2"/>
    <x v="2"/>
    <x v="473"/>
    <x v="4"/>
    <x v="4"/>
    <x v="29"/>
    <x v="2"/>
    <x v="38"/>
    <x v="345"/>
    <x v="2979"/>
    <x v="5393"/>
    <x v="26"/>
    <x v="2"/>
  </r>
  <r>
    <x v="3"/>
    <x v="3"/>
    <x v="473"/>
    <x v="2"/>
    <x v="41"/>
    <x v="26"/>
    <x v="0"/>
    <x v="43"/>
    <x v="309"/>
    <x v="2878"/>
    <x v="5147"/>
    <x v="26"/>
    <x v="2"/>
  </r>
  <r>
    <x v="2"/>
    <x v="2"/>
    <x v="473"/>
    <x v="4"/>
    <x v="4"/>
    <x v="29"/>
    <x v="2"/>
    <x v="34"/>
    <x v="202"/>
    <x v="2174"/>
    <x v="4375"/>
    <x v="37"/>
    <x v="1"/>
  </r>
  <r>
    <x v="3"/>
    <x v="3"/>
    <x v="473"/>
    <x v="2"/>
    <x v="41"/>
    <x v="26"/>
    <x v="0"/>
    <x v="42"/>
    <x v="113"/>
    <x v="1570"/>
    <x v="3536"/>
    <x v="39"/>
    <x v="1"/>
  </r>
  <r>
    <x v="2"/>
    <x v="2"/>
    <x v="473"/>
    <x v="4"/>
    <x v="4"/>
    <x v="29"/>
    <x v="2"/>
    <x v="23"/>
    <x v="241"/>
    <x v="1985"/>
    <x v="3925"/>
    <x v="33"/>
    <x v="2"/>
  </r>
  <r>
    <x v="3"/>
    <x v="3"/>
    <x v="473"/>
    <x v="2"/>
    <x v="41"/>
    <x v="26"/>
    <x v="0"/>
    <x v="28"/>
    <x v="123"/>
    <x v="1210"/>
    <x v="2405"/>
    <x v="31"/>
    <x v="2"/>
  </r>
  <r>
    <x v="2"/>
    <x v="2"/>
    <x v="474"/>
    <x v="4"/>
    <x v="4"/>
    <x v="29"/>
    <x v="1"/>
    <x v="43"/>
    <x v="335"/>
    <x v="2966"/>
    <x v="5176"/>
    <x v="11"/>
    <x v="2"/>
  </r>
  <r>
    <x v="3"/>
    <x v="3"/>
    <x v="474"/>
    <x v="2"/>
    <x v="41"/>
    <x v="26"/>
    <x v="3"/>
    <x v="48"/>
    <x v="329"/>
    <x v="2965"/>
    <x v="5494"/>
    <x v="46"/>
    <x v="2"/>
  </r>
  <r>
    <x v="2"/>
    <x v="0"/>
    <x v="474"/>
    <x v="4"/>
    <x v="30"/>
    <x v="1"/>
    <x v="2"/>
    <x v="48"/>
    <x v="315"/>
    <x v="2916"/>
    <x v="5204"/>
    <x v="21"/>
    <x v="1"/>
  </r>
  <r>
    <x v="2"/>
    <x v="0"/>
    <x v="474"/>
    <x v="4"/>
    <x v="30"/>
    <x v="1"/>
    <x v="1"/>
    <x v="53"/>
    <x v="285"/>
    <x v="2852"/>
    <x v="5070"/>
    <x v="26"/>
    <x v="1"/>
  </r>
  <r>
    <x v="2"/>
    <x v="0"/>
    <x v="474"/>
    <x v="4"/>
    <x v="30"/>
    <x v="1"/>
    <x v="5"/>
    <x v="53"/>
    <x v="300"/>
    <x v="2880"/>
    <x v="5070"/>
    <x v="21"/>
    <x v="1"/>
  </r>
  <r>
    <x v="2"/>
    <x v="0"/>
    <x v="474"/>
    <x v="4"/>
    <x v="30"/>
    <x v="1"/>
    <x v="4"/>
    <x v="48"/>
    <x v="254"/>
    <x v="2757"/>
    <x v="4637"/>
    <x v="21"/>
    <x v="1"/>
  </r>
  <r>
    <x v="2"/>
    <x v="0"/>
    <x v="474"/>
    <x v="4"/>
    <x v="30"/>
    <x v="1"/>
    <x v="0"/>
    <x v="53"/>
    <x v="174"/>
    <x v="2469"/>
    <x v="3656"/>
    <x v="16"/>
    <x v="1"/>
  </r>
  <r>
    <x v="2"/>
    <x v="0"/>
    <x v="474"/>
    <x v="4"/>
    <x v="30"/>
    <x v="1"/>
    <x v="3"/>
    <x v="68"/>
    <x v="294"/>
    <x v="2904"/>
    <x v="4906"/>
    <x v="11"/>
    <x v="1"/>
  </r>
  <r>
    <x v="2"/>
    <x v="2"/>
    <x v="474"/>
    <x v="4"/>
    <x v="4"/>
    <x v="29"/>
    <x v="1"/>
    <x v="39"/>
    <x v="186"/>
    <x v="2197"/>
    <x v="3776"/>
    <x v="24"/>
    <x v="1"/>
  </r>
  <r>
    <x v="3"/>
    <x v="3"/>
    <x v="474"/>
    <x v="2"/>
    <x v="41"/>
    <x v="26"/>
    <x v="3"/>
    <x v="46"/>
    <x v="158"/>
    <x v="2153"/>
    <x v="4867"/>
    <x v="57"/>
    <x v="1"/>
  </r>
  <r>
    <x v="2"/>
    <x v="0"/>
    <x v="474"/>
    <x v="4"/>
    <x v="30"/>
    <x v="1"/>
    <x v="2"/>
    <x v="44"/>
    <x v="133"/>
    <x v="1855"/>
    <x v="3598"/>
    <x v="31"/>
    <x v="1"/>
  </r>
  <r>
    <x v="2"/>
    <x v="0"/>
    <x v="474"/>
    <x v="4"/>
    <x v="30"/>
    <x v="1"/>
    <x v="1"/>
    <x v="52"/>
    <x v="80"/>
    <x v="1390"/>
    <x v="3048"/>
    <x v="36"/>
    <x v="1"/>
  </r>
  <r>
    <x v="2"/>
    <x v="0"/>
    <x v="474"/>
    <x v="4"/>
    <x v="30"/>
    <x v="1"/>
    <x v="5"/>
    <x v="48"/>
    <x v="97"/>
    <x v="1536"/>
    <x v="3313"/>
    <x v="36"/>
    <x v="1"/>
  </r>
  <r>
    <x v="2"/>
    <x v="0"/>
    <x v="474"/>
    <x v="4"/>
    <x v="30"/>
    <x v="1"/>
    <x v="4"/>
    <x v="47"/>
    <x v="72"/>
    <x v="1134"/>
    <x v="2298"/>
    <x v="32"/>
    <x v="1"/>
  </r>
  <r>
    <x v="2"/>
    <x v="0"/>
    <x v="474"/>
    <x v="4"/>
    <x v="30"/>
    <x v="1"/>
    <x v="0"/>
    <x v="49"/>
    <x v="47"/>
    <x v="750"/>
    <x v="1276"/>
    <x v="27"/>
    <x v="1"/>
  </r>
  <r>
    <x v="2"/>
    <x v="0"/>
    <x v="474"/>
    <x v="4"/>
    <x v="30"/>
    <x v="1"/>
    <x v="3"/>
    <x v="62"/>
    <x v="83"/>
    <x v="1670"/>
    <x v="2805"/>
    <x v="24"/>
    <x v="1"/>
  </r>
  <r>
    <x v="2"/>
    <x v="2"/>
    <x v="474"/>
    <x v="4"/>
    <x v="4"/>
    <x v="29"/>
    <x v="1"/>
    <x v="30"/>
    <x v="229"/>
    <x v="2217"/>
    <x v="3080"/>
    <x v="15"/>
    <x v="2"/>
  </r>
  <r>
    <x v="3"/>
    <x v="3"/>
    <x v="474"/>
    <x v="2"/>
    <x v="41"/>
    <x v="26"/>
    <x v="3"/>
    <x v="33"/>
    <x v="198"/>
    <x v="2101"/>
    <x v="4746"/>
    <x v="53"/>
    <x v="2"/>
  </r>
  <r>
    <x v="2"/>
    <x v="0"/>
    <x v="474"/>
    <x v="4"/>
    <x v="30"/>
    <x v="1"/>
    <x v="2"/>
    <x v="34"/>
    <x v="143"/>
    <x v="1621"/>
    <x v="2996"/>
    <x v="28"/>
    <x v="2"/>
  </r>
  <r>
    <x v="2"/>
    <x v="0"/>
    <x v="474"/>
    <x v="4"/>
    <x v="30"/>
    <x v="1"/>
    <x v="1"/>
    <x v="36"/>
    <x v="91"/>
    <x v="1132"/>
    <x v="2291"/>
    <x v="32"/>
    <x v="2"/>
  </r>
  <r>
    <x v="2"/>
    <x v="0"/>
    <x v="474"/>
    <x v="4"/>
    <x v="30"/>
    <x v="1"/>
    <x v="5"/>
    <x v="37"/>
    <x v="120"/>
    <x v="1480"/>
    <x v="2736"/>
    <x v="28"/>
    <x v="2"/>
  </r>
  <r>
    <x v="2"/>
    <x v="0"/>
    <x v="474"/>
    <x v="4"/>
    <x v="30"/>
    <x v="1"/>
    <x v="4"/>
    <x v="30"/>
    <x v="79"/>
    <x v="832"/>
    <x v="1344"/>
    <x v="25"/>
    <x v="2"/>
  </r>
  <r>
    <x v="2"/>
    <x v="0"/>
    <x v="474"/>
    <x v="4"/>
    <x v="30"/>
    <x v="1"/>
    <x v="0"/>
    <x v="39"/>
    <x v="49"/>
    <x v="609"/>
    <x v="776"/>
    <x v="21"/>
    <x v="2"/>
  </r>
  <r>
    <x v="2"/>
    <x v="0"/>
    <x v="474"/>
    <x v="4"/>
    <x v="30"/>
    <x v="1"/>
    <x v="3"/>
    <x v="49"/>
    <x v="97"/>
    <x v="1567"/>
    <x v="1898"/>
    <x v="14"/>
    <x v="2"/>
  </r>
  <r>
    <x v="2"/>
    <x v="2"/>
    <x v="475"/>
    <x v="4"/>
    <x v="4"/>
    <x v="29"/>
    <x v="5"/>
    <x v="43"/>
    <x v="331"/>
    <x v="2955"/>
    <x v="5345"/>
    <x v="26"/>
    <x v="2"/>
  </r>
  <r>
    <x v="3"/>
    <x v="3"/>
    <x v="475"/>
    <x v="2"/>
    <x v="41"/>
    <x v="26"/>
    <x v="2"/>
    <x v="43"/>
    <x v="325"/>
    <x v="2935"/>
    <x v="5347"/>
    <x v="31"/>
    <x v="2"/>
  </r>
  <r>
    <x v="2"/>
    <x v="2"/>
    <x v="475"/>
    <x v="4"/>
    <x v="4"/>
    <x v="29"/>
    <x v="5"/>
    <x v="40"/>
    <x v="188"/>
    <x v="2246"/>
    <x v="4509"/>
    <x v="38"/>
    <x v="1"/>
  </r>
  <r>
    <x v="3"/>
    <x v="3"/>
    <x v="475"/>
    <x v="2"/>
    <x v="41"/>
    <x v="26"/>
    <x v="2"/>
    <x v="42"/>
    <x v="159"/>
    <x v="2051"/>
    <x v="4518"/>
    <x v="46"/>
    <x v="1"/>
  </r>
  <r>
    <x v="2"/>
    <x v="2"/>
    <x v="475"/>
    <x v="4"/>
    <x v="4"/>
    <x v="29"/>
    <x v="5"/>
    <x v="26"/>
    <x v="204"/>
    <x v="1866"/>
    <x v="3685"/>
    <x v="32"/>
    <x v="2"/>
  </r>
  <r>
    <x v="3"/>
    <x v="3"/>
    <x v="475"/>
    <x v="2"/>
    <x v="41"/>
    <x v="26"/>
    <x v="2"/>
    <x v="33"/>
    <x v="182"/>
    <x v="1949"/>
    <x v="4019"/>
    <x v="36"/>
    <x v="2"/>
  </r>
  <r>
    <x v="2"/>
    <x v="2"/>
    <x v="476"/>
    <x v="4"/>
    <x v="4"/>
    <x v="29"/>
    <x v="4"/>
    <x v="38"/>
    <x v="323"/>
    <x v="2910"/>
    <x v="5187"/>
    <x v="21"/>
    <x v="2"/>
  </r>
  <r>
    <x v="3"/>
    <x v="3"/>
    <x v="476"/>
    <x v="2"/>
    <x v="41"/>
    <x v="26"/>
    <x v="1"/>
    <x v="43"/>
    <x v="321"/>
    <x v="2921"/>
    <x v="5322"/>
    <x v="31"/>
    <x v="2"/>
  </r>
  <r>
    <x v="2"/>
    <x v="2"/>
    <x v="476"/>
    <x v="4"/>
    <x v="4"/>
    <x v="29"/>
    <x v="4"/>
    <x v="37"/>
    <x v="165"/>
    <x v="1944"/>
    <x v="3909"/>
    <x v="34"/>
    <x v="1"/>
  </r>
  <r>
    <x v="3"/>
    <x v="3"/>
    <x v="476"/>
    <x v="2"/>
    <x v="41"/>
    <x v="26"/>
    <x v="1"/>
    <x v="40"/>
    <x v="147"/>
    <x v="1870"/>
    <x v="4298"/>
    <x v="46"/>
    <x v="1"/>
  </r>
  <r>
    <x v="2"/>
    <x v="2"/>
    <x v="476"/>
    <x v="4"/>
    <x v="4"/>
    <x v="29"/>
    <x v="4"/>
    <x v="22"/>
    <x v="195"/>
    <x v="1591"/>
    <x v="2799"/>
    <x v="26"/>
    <x v="2"/>
  </r>
  <r>
    <x v="3"/>
    <x v="3"/>
    <x v="476"/>
    <x v="2"/>
    <x v="41"/>
    <x v="26"/>
    <x v="1"/>
    <x v="26"/>
    <x v="184"/>
    <x v="1682"/>
    <x v="3416"/>
    <x v="33"/>
    <x v="2"/>
  </r>
  <r>
    <x v="2"/>
    <x v="2"/>
    <x v="477"/>
    <x v="4"/>
    <x v="4"/>
    <x v="29"/>
    <x v="0"/>
    <x v="43"/>
    <x v="327"/>
    <x v="2942"/>
    <x v="5433"/>
    <x v="41"/>
    <x v="2"/>
  </r>
  <r>
    <x v="3"/>
    <x v="3"/>
    <x v="477"/>
    <x v="2"/>
    <x v="41"/>
    <x v="26"/>
    <x v="5"/>
    <x v="48"/>
    <x v="325"/>
    <x v="2952"/>
    <x v="5383"/>
    <x v="31"/>
    <x v="2"/>
  </r>
  <r>
    <x v="2"/>
    <x v="2"/>
    <x v="477"/>
    <x v="4"/>
    <x v="4"/>
    <x v="29"/>
    <x v="0"/>
    <x v="39"/>
    <x v="165"/>
    <x v="2009"/>
    <x v="4625"/>
    <x v="52"/>
    <x v="1"/>
  </r>
  <r>
    <x v="3"/>
    <x v="3"/>
    <x v="477"/>
    <x v="2"/>
    <x v="41"/>
    <x v="26"/>
    <x v="5"/>
    <x v="47"/>
    <x v="159"/>
    <x v="2181"/>
    <x v="4642"/>
    <x v="45"/>
    <x v="1"/>
  </r>
  <r>
    <x v="2"/>
    <x v="2"/>
    <x v="477"/>
    <x v="4"/>
    <x v="4"/>
    <x v="29"/>
    <x v="0"/>
    <x v="31"/>
    <x v="193"/>
    <x v="1979"/>
    <x v="4418"/>
    <x v="46"/>
    <x v="2"/>
  </r>
  <r>
    <x v="3"/>
    <x v="3"/>
    <x v="477"/>
    <x v="2"/>
    <x v="41"/>
    <x v="26"/>
    <x v="5"/>
    <x v="33"/>
    <x v="177"/>
    <x v="1908"/>
    <x v="3992"/>
    <x v="37"/>
    <x v="2"/>
  </r>
  <r>
    <x v="2"/>
    <x v="2"/>
    <x v="478"/>
    <x v="4"/>
    <x v="4"/>
    <x v="29"/>
    <x v="3"/>
    <x v="58"/>
    <x v="327"/>
    <x v="2989"/>
    <x v="5115"/>
    <x v="6"/>
    <x v="2"/>
  </r>
  <r>
    <x v="3"/>
    <x v="3"/>
    <x v="478"/>
    <x v="2"/>
    <x v="41"/>
    <x v="26"/>
    <x v="4"/>
    <x v="48"/>
    <x v="300"/>
    <x v="2862"/>
    <x v="5270"/>
    <x v="41"/>
    <x v="2"/>
  </r>
  <r>
    <x v="2"/>
    <x v="2"/>
    <x v="478"/>
    <x v="4"/>
    <x v="4"/>
    <x v="29"/>
    <x v="3"/>
    <x v="52"/>
    <x v="177"/>
    <x v="2463"/>
    <x v="3650"/>
    <x v="16"/>
    <x v="1"/>
  </r>
  <r>
    <x v="3"/>
    <x v="3"/>
    <x v="478"/>
    <x v="2"/>
    <x v="41"/>
    <x v="26"/>
    <x v="4"/>
    <x v="46"/>
    <x v="82"/>
    <x v="1275"/>
    <x v="3726"/>
    <x v="56"/>
    <x v="1"/>
  </r>
  <r>
    <x v="2"/>
    <x v="2"/>
    <x v="478"/>
    <x v="4"/>
    <x v="4"/>
    <x v="29"/>
    <x v="3"/>
    <x v="44"/>
    <x v="193"/>
    <x v="2402"/>
    <x v="2784"/>
    <x v="9"/>
    <x v="2"/>
  </r>
  <r>
    <x v="3"/>
    <x v="3"/>
    <x v="478"/>
    <x v="2"/>
    <x v="41"/>
    <x v="26"/>
    <x v="4"/>
    <x v="33"/>
    <x v="116"/>
    <x v="1308"/>
    <x v="3244"/>
    <x v="43"/>
    <x v="2"/>
  </r>
  <r>
    <x v="2"/>
    <x v="2"/>
    <x v="479"/>
    <x v="4"/>
    <x v="4"/>
    <x v="29"/>
    <x v="2"/>
    <x v="43"/>
    <x v="341"/>
    <x v="2987"/>
    <x v="5411"/>
    <x v="26"/>
    <x v="2"/>
  </r>
  <r>
    <x v="3"/>
    <x v="3"/>
    <x v="479"/>
    <x v="2"/>
    <x v="41"/>
    <x v="26"/>
    <x v="0"/>
    <x v="43"/>
    <x v="300"/>
    <x v="2840"/>
    <x v="5026"/>
    <x v="26"/>
    <x v="2"/>
  </r>
  <r>
    <x v="2"/>
    <x v="2"/>
    <x v="479"/>
    <x v="4"/>
    <x v="4"/>
    <x v="29"/>
    <x v="2"/>
    <x v="40"/>
    <x v="213"/>
    <x v="2446"/>
    <x v="4735"/>
    <x v="38"/>
    <x v="1"/>
  </r>
  <r>
    <x v="3"/>
    <x v="3"/>
    <x v="479"/>
    <x v="2"/>
    <x v="41"/>
    <x v="26"/>
    <x v="0"/>
    <x v="40"/>
    <x v="101"/>
    <x v="1360"/>
    <x v="3035"/>
    <x v="37"/>
    <x v="1"/>
  </r>
  <r>
    <x v="2"/>
    <x v="2"/>
    <x v="479"/>
    <x v="4"/>
    <x v="4"/>
    <x v="29"/>
    <x v="2"/>
    <x v="29"/>
    <x v="258"/>
    <x v="2354"/>
    <x v="4370"/>
    <x v="31"/>
    <x v="2"/>
  </r>
  <r>
    <x v="3"/>
    <x v="3"/>
    <x v="479"/>
    <x v="2"/>
    <x v="41"/>
    <x v="26"/>
    <x v="0"/>
    <x v="32"/>
    <x v="101"/>
    <x v="1130"/>
    <x v="2115"/>
    <x v="29"/>
    <x v="2"/>
  </r>
  <r>
    <x v="2"/>
    <x v="2"/>
    <x v="480"/>
    <x v="4"/>
    <x v="4"/>
    <x v="29"/>
    <x v="1"/>
    <x v="48"/>
    <x v="338"/>
    <x v="2994"/>
    <x v="5255"/>
    <x v="11"/>
    <x v="2"/>
  </r>
  <r>
    <x v="3"/>
    <x v="3"/>
    <x v="480"/>
    <x v="2"/>
    <x v="41"/>
    <x v="26"/>
    <x v="3"/>
    <x v="38"/>
    <x v="321"/>
    <x v="2904"/>
    <x v="5386"/>
    <x v="46"/>
    <x v="2"/>
  </r>
  <r>
    <x v="3"/>
    <x v="1"/>
    <x v="480"/>
    <x v="3"/>
    <x v="32"/>
    <x v="12"/>
    <x v="2"/>
    <x v="38"/>
    <x v="344"/>
    <x v="2977"/>
    <x v="5390"/>
    <x v="26"/>
    <x v="1"/>
  </r>
  <r>
    <x v="3"/>
    <x v="1"/>
    <x v="480"/>
    <x v="3"/>
    <x v="32"/>
    <x v="12"/>
    <x v="1"/>
    <x v="38"/>
    <x v="323"/>
    <x v="2910"/>
    <x v="5187"/>
    <x v="21"/>
    <x v="1"/>
  </r>
  <r>
    <x v="3"/>
    <x v="1"/>
    <x v="480"/>
    <x v="3"/>
    <x v="32"/>
    <x v="12"/>
    <x v="5"/>
    <x v="33"/>
    <x v="321"/>
    <x v="2886"/>
    <x v="5176"/>
    <x v="26"/>
    <x v="1"/>
  </r>
  <r>
    <x v="3"/>
    <x v="1"/>
    <x v="480"/>
    <x v="3"/>
    <x v="32"/>
    <x v="12"/>
    <x v="4"/>
    <x v="33"/>
    <x v="317"/>
    <x v="2869"/>
    <x v="5121"/>
    <x v="26"/>
    <x v="1"/>
  </r>
  <r>
    <x v="3"/>
    <x v="1"/>
    <x v="480"/>
    <x v="3"/>
    <x v="32"/>
    <x v="12"/>
    <x v="0"/>
    <x v="43"/>
    <x v="319"/>
    <x v="2915"/>
    <x v="5201"/>
    <x v="21"/>
    <x v="1"/>
  </r>
  <r>
    <x v="3"/>
    <x v="1"/>
    <x v="480"/>
    <x v="3"/>
    <x v="32"/>
    <x v="12"/>
    <x v="3"/>
    <x v="48"/>
    <x v="327"/>
    <x v="2958"/>
    <x v="5433"/>
    <x v="36"/>
    <x v="1"/>
  </r>
  <r>
    <x v="2"/>
    <x v="2"/>
    <x v="480"/>
    <x v="4"/>
    <x v="4"/>
    <x v="29"/>
    <x v="1"/>
    <x v="44"/>
    <x v="191"/>
    <x v="2386"/>
    <x v="4191"/>
    <x v="26"/>
    <x v="1"/>
  </r>
  <r>
    <x v="3"/>
    <x v="3"/>
    <x v="480"/>
    <x v="2"/>
    <x v="41"/>
    <x v="26"/>
    <x v="3"/>
    <x v="35"/>
    <x v="141"/>
    <x v="1640"/>
    <x v="4403"/>
    <x v="60"/>
    <x v="1"/>
  </r>
  <r>
    <x v="3"/>
    <x v="1"/>
    <x v="480"/>
    <x v="3"/>
    <x v="32"/>
    <x v="12"/>
    <x v="2"/>
    <x v="34"/>
    <x v="209"/>
    <x v="2222"/>
    <x v="4576"/>
    <x v="41"/>
    <x v="1"/>
  </r>
  <r>
    <x v="3"/>
    <x v="1"/>
    <x v="480"/>
    <x v="3"/>
    <x v="32"/>
    <x v="12"/>
    <x v="1"/>
    <x v="35"/>
    <x v="159"/>
    <x v="1806"/>
    <x v="3585"/>
    <x v="32"/>
    <x v="1"/>
  </r>
  <r>
    <x v="3"/>
    <x v="1"/>
    <x v="480"/>
    <x v="3"/>
    <x v="32"/>
    <x v="12"/>
    <x v="5"/>
    <x v="30"/>
    <x v="147"/>
    <x v="1503"/>
    <x v="3426"/>
    <x v="39"/>
    <x v="1"/>
  </r>
  <r>
    <x v="3"/>
    <x v="1"/>
    <x v="480"/>
    <x v="3"/>
    <x v="32"/>
    <x v="12"/>
    <x v="4"/>
    <x v="31"/>
    <x v="129"/>
    <x v="1372"/>
    <x v="3221"/>
    <x v="40"/>
    <x v="1"/>
  </r>
  <r>
    <x v="3"/>
    <x v="1"/>
    <x v="480"/>
    <x v="3"/>
    <x v="32"/>
    <x v="12"/>
    <x v="0"/>
    <x v="39"/>
    <x v="129"/>
    <x v="1652"/>
    <x v="3483"/>
    <x v="35"/>
    <x v="1"/>
  </r>
  <r>
    <x v="3"/>
    <x v="1"/>
    <x v="480"/>
    <x v="3"/>
    <x v="32"/>
    <x v="12"/>
    <x v="3"/>
    <x v="44"/>
    <x v="177"/>
    <x v="2260"/>
    <x v="4790"/>
    <x v="48"/>
    <x v="1"/>
  </r>
  <r>
    <x v="2"/>
    <x v="2"/>
    <x v="480"/>
    <x v="4"/>
    <x v="4"/>
    <x v="29"/>
    <x v="1"/>
    <x v="34"/>
    <x v="223"/>
    <x v="2324"/>
    <x v="3465"/>
    <x v="17"/>
    <x v="2"/>
  </r>
  <r>
    <x v="3"/>
    <x v="3"/>
    <x v="480"/>
    <x v="2"/>
    <x v="41"/>
    <x v="26"/>
    <x v="3"/>
    <x v="23"/>
    <x v="189"/>
    <x v="1580"/>
    <x v="3963"/>
    <x v="48"/>
    <x v="2"/>
  </r>
  <r>
    <x v="2"/>
    <x v="2"/>
    <x v="481"/>
    <x v="4"/>
    <x v="4"/>
    <x v="29"/>
    <x v="5"/>
    <x v="43"/>
    <x v="329"/>
    <x v="2948"/>
    <x v="5334"/>
    <x v="26"/>
    <x v="2"/>
  </r>
  <r>
    <x v="3"/>
    <x v="3"/>
    <x v="481"/>
    <x v="2"/>
    <x v="41"/>
    <x v="26"/>
    <x v="2"/>
    <x v="28"/>
    <x v="317"/>
    <x v="2843"/>
    <x v="5112"/>
    <x v="31"/>
    <x v="2"/>
  </r>
  <r>
    <x v="3"/>
    <x v="1"/>
    <x v="481"/>
    <x v="1"/>
    <x v="6"/>
    <x v="21"/>
    <x v="2"/>
    <x v="48"/>
    <x v="314"/>
    <x v="2914"/>
    <x v="5266"/>
    <x v="26"/>
    <x v="0"/>
  </r>
  <r>
    <x v="3"/>
    <x v="1"/>
    <x v="481"/>
    <x v="1"/>
    <x v="6"/>
    <x v="21"/>
    <x v="1"/>
    <x v="43"/>
    <x v="212"/>
    <x v="2513"/>
    <x v="4380"/>
    <x v="26"/>
    <x v="0"/>
  </r>
  <r>
    <x v="3"/>
    <x v="1"/>
    <x v="481"/>
    <x v="1"/>
    <x v="6"/>
    <x v="21"/>
    <x v="5"/>
    <x v="38"/>
    <x v="231"/>
    <x v="2506"/>
    <x v="3730"/>
    <x v="16"/>
    <x v="0"/>
  </r>
  <r>
    <x v="3"/>
    <x v="1"/>
    <x v="481"/>
    <x v="1"/>
    <x v="6"/>
    <x v="21"/>
    <x v="4"/>
    <x v="38"/>
    <x v="194"/>
    <x v="2227"/>
    <x v="3173"/>
    <x v="16"/>
    <x v="0"/>
  </r>
  <r>
    <x v="3"/>
    <x v="1"/>
    <x v="481"/>
    <x v="1"/>
    <x v="6"/>
    <x v="21"/>
    <x v="0"/>
    <x v="48"/>
    <x v="212"/>
    <x v="2615"/>
    <x v="3985"/>
    <x v="16"/>
    <x v="0"/>
  </r>
  <r>
    <x v="3"/>
    <x v="1"/>
    <x v="481"/>
    <x v="1"/>
    <x v="6"/>
    <x v="21"/>
    <x v="3"/>
    <x v="53"/>
    <x v="294"/>
    <x v="2866"/>
    <x v="5010"/>
    <x v="21"/>
    <x v="0"/>
  </r>
  <r>
    <x v="2"/>
    <x v="2"/>
    <x v="481"/>
    <x v="4"/>
    <x v="4"/>
    <x v="29"/>
    <x v="5"/>
    <x v="41"/>
    <x v="188"/>
    <x v="2275"/>
    <x v="4512"/>
    <x v="37"/>
    <x v="1"/>
  </r>
  <r>
    <x v="3"/>
    <x v="3"/>
    <x v="481"/>
    <x v="2"/>
    <x v="41"/>
    <x v="26"/>
    <x v="2"/>
    <x v="26"/>
    <x v="150"/>
    <x v="1374"/>
    <x v="3370"/>
    <x v="43"/>
    <x v="1"/>
  </r>
  <r>
    <x v="3"/>
    <x v="1"/>
    <x v="481"/>
    <x v="1"/>
    <x v="6"/>
    <x v="21"/>
    <x v="2"/>
    <x v="47"/>
    <x v="122"/>
    <x v="1811"/>
    <x v="3860"/>
    <x v="37"/>
    <x v="1"/>
  </r>
  <r>
    <x v="3"/>
    <x v="1"/>
    <x v="481"/>
    <x v="1"/>
    <x v="6"/>
    <x v="21"/>
    <x v="1"/>
    <x v="41"/>
    <x v="60"/>
    <x v="822"/>
    <x v="1939"/>
    <x v="39"/>
    <x v="1"/>
  </r>
  <r>
    <x v="3"/>
    <x v="1"/>
    <x v="481"/>
    <x v="1"/>
    <x v="6"/>
    <x v="21"/>
    <x v="5"/>
    <x v="36"/>
    <x v="61"/>
    <x v="729"/>
    <x v="1209"/>
    <x v="26"/>
    <x v="1"/>
  </r>
  <r>
    <x v="3"/>
    <x v="1"/>
    <x v="481"/>
    <x v="1"/>
    <x v="6"/>
    <x v="21"/>
    <x v="4"/>
    <x v="37"/>
    <x v="52"/>
    <x v="610"/>
    <x v="1001"/>
    <x v="27"/>
    <x v="1"/>
  </r>
  <r>
    <x v="3"/>
    <x v="1"/>
    <x v="481"/>
    <x v="1"/>
    <x v="6"/>
    <x v="21"/>
    <x v="0"/>
    <x v="43"/>
    <x v="58"/>
    <x v="821"/>
    <x v="1541"/>
    <x v="30"/>
    <x v="1"/>
  </r>
  <r>
    <x v="3"/>
    <x v="1"/>
    <x v="481"/>
    <x v="1"/>
    <x v="6"/>
    <x v="21"/>
    <x v="3"/>
    <x v="48"/>
    <x v="94"/>
    <x v="1492"/>
    <x v="3183"/>
    <x v="35"/>
    <x v="1"/>
  </r>
  <r>
    <x v="2"/>
    <x v="2"/>
    <x v="481"/>
    <x v="4"/>
    <x v="4"/>
    <x v="29"/>
    <x v="5"/>
    <x v="27"/>
    <x v="198"/>
    <x v="1859"/>
    <x v="3550"/>
    <x v="30"/>
    <x v="2"/>
  </r>
  <r>
    <x v="3"/>
    <x v="3"/>
    <x v="481"/>
    <x v="2"/>
    <x v="41"/>
    <x v="26"/>
    <x v="2"/>
    <x v="21"/>
    <x v="175"/>
    <x v="1357"/>
    <x v="3088"/>
    <x v="38"/>
    <x v="2"/>
  </r>
  <r>
    <x v="3"/>
    <x v="1"/>
    <x v="481"/>
    <x v="1"/>
    <x v="6"/>
    <x v="21"/>
    <x v="2"/>
    <x v="33"/>
    <x v="167"/>
    <x v="1805"/>
    <x v="3472"/>
    <x v="30"/>
    <x v="2"/>
  </r>
  <r>
    <x v="3"/>
    <x v="1"/>
    <x v="481"/>
    <x v="1"/>
    <x v="6"/>
    <x v="21"/>
    <x v="1"/>
    <x v="28"/>
    <x v="68"/>
    <x v="644"/>
    <x v="1216"/>
    <x v="30"/>
    <x v="2"/>
  </r>
  <r>
    <x v="3"/>
    <x v="1"/>
    <x v="481"/>
    <x v="1"/>
    <x v="6"/>
    <x v="21"/>
    <x v="5"/>
    <x v="25"/>
    <x v="68"/>
    <x v="575"/>
    <x v="701"/>
    <x v="20"/>
    <x v="2"/>
  </r>
  <r>
    <x v="3"/>
    <x v="1"/>
    <x v="481"/>
    <x v="1"/>
    <x v="6"/>
    <x v="21"/>
    <x v="4"/>
    <x v="25"/>
    <x v="61"/>
    <x v="490"/>
    <x v="531"/>
    <x v="19"/>
    <x v="2"/>
  </r>
  <r>
    <x v="3"/>
    <x v="1"/>
    <x v="481"/>
    <x v="1"/>
    <x v="6"/>
    <x v="21"/>
    <x v="0"/>
    <x v="30"/>
    <x v="68"/>
    <x v="696"/>
    <x v="929"/>
    <x v="21"/>
    <x v="2"/>
  </r>
  <r>
    <x v="3"/>
    <x v="1"/>
    <x v="481"/>
    <x v="1"/>
    <x v="6"/>
    <x v="21"/>
    <x v="3"/>
    <x v="34"/>
    <x v="108"/>
    <x v="1266"/>
    <x v="2351"/>
    <x v="28"/>
    <x v="2"/>
  </r>
  <r>
    <x v="2"/>
    <x v="2"/>
    <x v="482"/>
    <x v="4"/>
    <x v="4"/>
    <x v="29"/>
    <x v="4"/>
    <x v="43"/>
    <x v="325"/>
    <x v="2935"/>
    <x v="5259"/>
    <x v="21"/>
    <x v="2"/>
  </r>
  <r>
    <x v="3"/>
    <x v="3"/>
    <x v="482"/>
    <x v="2"/>
    <x v="41"/>
    <x v="26"/>
    <x v="1"/>
    <x v="28"/>
    <x v="317"/>
    <x v="2843"/>
    <x v="5112"/>
    <x v="31"/>
    <x v="2"/>
  </r>
  <r>
    <x v="5"/>
    <x v="1"/>
    <x v="482"/>
    <x v="0"/>
    <x v="48"/>
    <x v="33"/>
    <x v="2"/>
    <x v="53"/>
    <x v="310"/>
    <x v="2911"/>
    <x v="5105"/>
    <x v="16"/>
    <x v="0"/>
  </r>
  <r>
    <x v="5"/>
    <x v="1"/>
    <x v="482"/>
    <x v="0"/>
    <x v="48"/>
    <x v="33"/>
    <x v="1"/>
    <x v="33"/>
    <x v="174"/>
    <x v="1883"/>
    <x v="2950"/>
    <x v="21"/>
    <x v="0"/>
  </r>
  <r>
    <x v="5"/>
    <x v="1"/>
    <x v="482"/>
    <x v="0"/>
    <x v="48"/>
    <x v="33"/>
    <x v="5"/>
    <x v="28"/>
    <x v="152"/>
    <x v="1471"/>
    <x v="1920"/>
    <x v="16"/>
    <x v="0"/>
  </r>
  <r>
    <x v="5"/>
    <x v="1"/>
    <x v="482"/>
    <x v="0"/>
    <x v="48"/>
    <x v="33"/>
    <x v="4"/>
    <x v="28"/>
    <x v="129"/>
    <x v="1267"/>
    <x v="1599"/>
    <x v="16"/>
    <x v="0"/>
  </r>
  <r>
    <x v="5"/>
    <x v="1"/>
    <x v="482"/>
    <x v="0"/>
    <x v="48"/>
    <x v="33"/>
    <x v="0"/>
    <x v="38"/>
    <x v="152"/>
    <x v="1857"/>
    <x v="3880"/>
    <x v="36"/>
    <x v="0"/>
  </r>
  <r>
    <x v="5"/>
    <x v="1"/>
    <x v="482"/>
    <x v="0"/>
    <x v="48"/>
    <x v="33"/>
    <x v="3"/>
    <x v="43"/>
    <x v="254"/>
    <x v="2686"/>
    <x v="4688"/>
    <x v="26"/>
    <x v="0"/>
  </r>
  <r>
    <x v="2"/>
    <x v="2"/>
    <x v="482"/>
    <x v="4"/>
    <x v="4"/>
    <x v="29"/>
    <x v="4"/>
    <x v="40"/>
    <x v="147"/>
    <x v="1870"/>
    <x v="3800"/>
    <x v="34"/>
    <x v="1"/>
  </r>
  <r>
    <x v="3"/>
    <x v="3"/>
    <x v="482"/>
    <x v="2"/>
    <x v="41"/>
    <x v="26"/>
    <x v="1"/>
    <x v="25"/>
    <x v="129"/>
    <x v="1155"/>
    <x v="3038"/>
    <x v="46"/>
    <x v="1"/>
  </r>
  <r>
    <x v="5"/>
    <x v="1"/>
    <x v="482"/>
    <x v="0"/>
    <x v="48"/>
    <x v="33"/>
    <x v="2"/>
    <x v="51"/>
    <x v="114"/>
    <x v="1837"/>
    <x v="3306"/>
    <x v="27"/>
    <x v="1"/>
  </r>
  <r>
    <x v="5"/>
    <x v="1"/>
    <x v="482"/>
    <x v="0"/>
    <x v="48"/>
    <x v="33"/>
    <x v="1"/>
    <x v="32"/>
    <x v="39"/>
    <x v="375"/>
    <x v="761"/>
    <x v="35"/>
    <x v="1"/>
  </r>
  <r>
    <x v="5"/>
    <x v="1"/>
    <x v="482"/>
    <x v="0"/>
    <x v="48"/>
    <x v="33"/>
    <x v="5"/>
    <x v="26"/>
    <x v="38"/>
    <x v="280"/>
    <x v="458"/>
    <x v="31"/>
    <x v="1"/>
  </r>
  <r>
    <x v="5"/>
    <x v="1"/>
    <x v="482"/>
    <x v="0"/>
    <x v="48"/>
    <x v="33"/>
    <x v="4"/>
    <x v="25"/>
    <x v="27"/>
    <x v="166"/>
    <x v="238"/>
    <x v="30"/>
    <x v="1"/>
  </r>
  <r>
    <x v="5"/>
    <x v="1"/>
    <x v="482"/>
    <x v="0"/>
    <x v="48"/>
    <x v="33"/>
    <x v="0"/>
    <x v="37"/>
    <x v="42"/>
    <x v="482"/>
    <x v="1390"/>
    <x v="47"/>
    <x v="1"/>
  </r>
  <r>
    <x v="5"/>
    <x v="1"/>
    <x v="482"/>
    <x v="0"/>
    <x v="48"/>
    <x v="33"/>
    <x v="3"/>
    <x v="40"/>
    <x v="74"/>
    <x v="1012"/>
    <x v="2293"/>
    <x v="37"/>
    <x v="1"/>
  </r>
  <r>
    <x v="2"/>
    <x v="2"/>
    <x v="482"/>
    <x v="4"/>
    <x v="4"/>
    <x v="29"/>
    <x v="4"/>
    <x v="29"/>
    <x v="192"/>
    <x v="1887"/>
    <x v="3188"/>
    <x v="24"/>
    <x v="2"/>
  </r>
  <r>
    <x v="3"/>
    <x v="3"/>
    <x v="482"/>
    <x v="2"/>
    <x v="41"/>
    <x v="26"/>
    <x v="1"/>
    <x v="18"/>
    <x v="155"/>
    <x v="1070"/>
    <x v="2261"/>
    <x v="34"/>
    <x v="2"/>
  </r>
  <r>
    <x v="2"/>
    <x v="2"/>
    <x v="483"/>
    <x v="4"/>
    <x v="4"/>
    <x v="29"/>
    <x v="0"/>
    <x v="53"/>
    <x v="325"/>
    <x v="2969"/>
    <x v="5477"/>
    <x v="41"/>
    <x v="2"/>
  </r>
  <r>
    <x v="3"/>
    <x v="3"/>
    <x v="483"/>
    <x v="2"/>
    <x v="41"/>
    <x v="26"/>
    <x v="5"/>
    <x v="33"/>
    <x v="313"/>
    <x v="2852"/>
    <x v="5143"/>
    <x v="31"/>
    <x v="2"/>
  </r>
  <r>
    <x v="5"/>
    <x v="3"/>
    <x v="483"/>
    <x v="4"/>
    <x v="11"/>
    <x v="7"/>
    <x v="2"/>
    <x v="13"/>
    <x v="327"/>
    <x v="2637"/>
    <x v="4349"/>
    <x v="21"/>
    <x v="1"/>
  </r>
  <r>
    <x v="5"/>
    <x v="3"/>
    <x v="483"/>
    <x v="4"/>
    <x v="11"/>
    <x v="7"/>
    <x v="1"/>
    <x v="23"/>
    <x v="329"/>
    <x v="2858"/>
    <x v="4973"/>
    <x v="21"/>
    <x v="1"/>
  </r>
  <r>
    <x v="5"/>
    <x v="3"/>
    <x v="483"/>
    <x v="4"/>
    <x v="11"/>
    <x v="7"/>
    <x v="5"/>
    <x v="18"/>
    <x v="317"/>
    <x v="2656"/>
    <x v="4392"/>
    <x v="21"/>
    <x v="1"/>
  </r>
  <r>
    <x v="5"/>
    <x v="3"/>
    <x v="483"/>
    <x v="4"/>
    <x v="11"/>
    <x v="7"/>
    <x v="4"/>
    <x v="28"/>
    <x v="311"/>
    <x v="2793"/>
    <x v="5010"/>
    <x v="31"/>
    <x v="1"/>
  </r>
  <r>
    <x v="5"/>
    <x v="3"/>
    <x v="483"/>
    <x v="4"/>
    <x v="11"/>
    <x v="7"/>
    <x v="0"/>
    <x v="43"/>
    <x v="300"/>
    <x v="2840"/>
    <x v="4688"/>
    <x v="16"/>
    <x v="1"/>
  </r>
  <r>
    <x v="5"/>
    <x v="3"/>
    <x v="483"/>
    <x v="4"/>
    <x v="11"/>
    <x v="7"/>
    <x v="3"/>
    <x v="38"/>
    <x v="331"/>
    <x v="2935"/>
    <x v="5386"/>
    <x v="36"/>
    <x v="1"/>
  </r>
  <r>
    <x v="1"/>
    <x v="1"/>
    <x v="483"/>
    <x v="3"/>
    <x v="39"/>
    <x v="10"/>
    <x v="2"/>
    <x v="43"/>
    <x v="350"/>
    <x v="3016"/>
    <x v="5491"/>
    <x v="31"/>
    <x v="1"/>
  </r>
  <r>
    <x v="1"/>
    <x v="1"/>
    <x v="483"/>
    <x v="3"/>
    <x v="39"/>
    <x v="10"/>
    <x v="1"/>
    <x v="43"/>
    <x v="331"/>
    <x v="2955"/>
    <x v="5301"/>
    <x v="21"/>
    <x v="1"/>
  </r>
  <r>
    <x v="1"/>
    <x v="1"/>
    <x v="483"/>
    <x v="3"/>
    <x v="39"/>
    <x v="10"/>
    <x v="5"/>
    <x v="38"/>
    <x v="329"/>
    <x v="2930"/>
    <x v="5043"/>
    <x v="11"/>
    <x v="1"/>
  </r>
  <r>
    <x v="1"/>
    <x v="1"/>
    <x v="483"/>
    <x v="3"/>
    <x v="39"/>
    <x v="10"/>
    <x v="4"/>
    <x v="38"/>
    <x v="325"/>
    <x v="2917"/>
    <x v="5116"/>
    <x v="16"/>
    <x v="1"/>
  </r>
  <r>
    <x v="1"/>
    <x v="1"/>
    <x v="483"/>
    <x v="3"/>
    <x v="39"/>
    <x v="10"/>
    <x v="0"/>
    <x v="48"/>
    <x v="327"/>
    <x v="2958"/>
    <x v="5308"/>
    <x v="21"/>
    <x v="1"/>
  </r>
  <r>
    <x v="1"/>
    <x v="1"/>
    <x v="483"/>
    <x v="3"/>
    <x v="39"/>
    <x v="10"/>
    <x v="3"/>
    <x v="53"/>
    <x v="335"/>
    <x v="3000"/>
    <x v="5495"/>
    <x v="36"/>
    <x v="1"/>
  </r>
  <r>
    <x v="2"/>
    <x v="2"/>
    <x v="483"/>
    <x v="4"/>
    <x v="4"/>
    <x v="29"/>
    <x v="0"/>
    <x v="51"/>
    <x v="159"/>
    <x v="2288"/>
    <x v="4912"/>
    <x v="53"/>
    <x v="1"/>
  </r>
  <r>
    <x v="3"/>
    <x v="3"/>
    <x v="483"/>
    <x v="2"/>
    <x v="41"/>
    <x v="26"/>
    <x v="5"/>
    <x v="29"/>
    <x v="127"/>
    <x v="1274"/>
    <x v="3212"/>
    <x v="44"/>
    <x v="1"/>
  </r>
  <r>
    <x v="5"/>
    <x v="3"/>
    <x v="483"/>
    <x v="4"/>
    <x v="11"/>
    <x v="7"/>
    <x v="2"/>
    <x v="11"/>
    <x v="177"/>
    <x v="864"/>
    <x v="1908"/>
    <x v="36"/>
    <x v="1"/>
  </r>
  <r>
    <x v="5"/>
    <x v="3"/>
    <x v="483"/>
    <x v="4"/>
    <x v="11"/>
    <x v="7"/>
    <x v="1"/>
    <x v="21"/>
    <x v="172"/>
    <x v="1320"/>
    <x v="2790"/>
    <x v="34"/>
    <x v="1"/>
  </r>
  <r>
    <x v="5"/>
    <x v="3"/>
    <x v="483"/>
    <x v="4"/>
    <x v="11"/>
    <x v="7"/>
    <x v="5"/>
    <x v="16"/>
    <x v="145"/>
    <x v="908"/>
    <x v="1881"/>
    <x v="33"/>
    <x v="1"/>
  </r>
  <r>
    <x v="5"/>
    <x v="3"/>
    <x v="483"/>
    <x v="4"/>
    <x v="11"/>
    <x v="7"/>
    <x v="4"/>
    <x v="26"/>
    <x v="110"/>
    <x v="1025"/>
    <x v="2513"/>
    <x v="41"/>
    <x v="1"/>
  </r>
  <r>
    <x v="5"/>
    <x v="3"/>
    <x v="483"/>
    <x v="4"/>
    <x v="11"/>
    <x v="7"/>
    <x v="0"/>
    <x v="40"/>
    <x v="101"/>
    <x v="1360"/>
    <x v="2411"/>
    <x v="26"/>
    <x v="1"/>
  </r>
  <r>
    <x v="5"/>
    <x v="3"/>
    <x v="483"/>
    <x v="4"/>
    <x v="11"/>
    <x v="7"/>
    <x v="3"/>
    <x v="35"/>
    <x v="188"/>
    <x v="2085"/>
    <x v="4636"/>
    <x v="49"/>
    <x v="1"/>
  </r>
  <r>
    <x v="1"/>
    <x v="1"/>
    <x v="483"/>
    <x v="3"/>
    <x v="39"/>
    <x v="10"/>
    <x v="2"/>
    <x v="41"/>
    <x v="238"/>
    <x v="2597"/>
    <x v="4954"/>
    <x v="41"/>
    <x v="1"/>
  </r>
  <r>
    <x v="1"/>
    <x v="1"/>
    <x v="483"/>
    <x v="3"/>
    <x v="39"/>
    <x v="10"/>
    <x v="1"/>
    <x v="38"/>
    <x v="164"/>
    <x v="1969"/>
    <x v="3795"/>
    <x v="31"/>
    <x v="1"/>
  </r>
  <r>
    <x v="1"/>
    <x v="1"/>
    <x v="483"/>
    <x v="3"/>
    <x v="39"/>
    <x v="10"/>
    <x v="5"/>
    <x v="34"/>
    <x v="183"/>
    <x v="1994"/>
    <x v="3305"/>
    <x v="23"/>
    <x v="1"/>
  </r>
  <r>
    <x v="1"/>
    <x v="1"/>
    <x v="483"/>
    <x v="3"/>
    <x v="39"/>
    <x v="10"/>
    <x v="4"/>
    <x v="36"/>
    <x v="159"/>
    <x v="1848"/>
    <x v="3403"/>
    <x v="28"/>
    <x v="1"/>
  </r>
  <r>
    <x v="1"/>
    <x v="1"/>
    <x v="483"/>
    <x v="3"/>
    <x v="39"/>
    <x v="10"/>
    <x v="0"/>
    <x v="46"/>
    <x v="172"/>
    <x v="2265"/>
    <x v="4455"/>
    <x v="36"/>
    <x v="1"/>
  </r>
  <r>
    <x v="1"/>
    <x v="1"/>
    <x v="483"/>
    <x v="3"/>
    <x v="39"/>
    <x v="10"/>
    <x v="3"/>
    <x v="52"/>
    <x v="174"/>
    <x v="2442"/>
    <x v="4916"/>
    <x v="46"/>
    <x v="1"/>
  </r>
  <r>
    <x v="2"/>
    <x v="2"/>
    <x v="483"/>
    <x v="4"/>
    <x v="4"/>
    <x v="29"/>
    <x v="0"/>
    <x v="36"/>
    <x v="196"/>
    <x v="2191"/>
    <x v="4726"/>
    <x v="48"/>
    <x v="2"/>
  </r>
  <r>
    <x v="3"/>
    <x v="3"/>
    <x v="483"/>
    <x v="2"/>
    <x v="41"/>
    <x v="26"/>
    <x v="5"/>
    <x v="20"/>
    <x v="141"/>
    <x v="1057"/>
    <x v="2231"/>
    <x v="34"/>
    <x v="2"/>
  </r>
  <r>
    <x v="5"/>
    <x v="3"/>
    <x v="483"/>
    <x v="4"/>
    <x v="11"/>
    <x v="7"/>
    <x v="2"/>
    <x v="7"/>
    <x v="183"/>
    <x v="655"/>
    <x v="1154"/>
    <x v="28"/>
    <x v="2"/>
  </r>
  <r>
    <x v="5"/>
    <x v="3"/>
    <x v="483"/>
    <x v="4"/>
    <x v="11"/>
    <x v="7"/>
    <x v="1"/>
    <x v="15"/>
    <x v="210"/>
    <x v="1306"/>
    <x v="2376"/>
    <x v="27"/>
    <x v="2"/>
  </r>
  <r>
    <x v="5"/>
    <x v="3"/>
    <x v="483"/>
    <x v="4"/>
    <x v="11"/>
    <x v="7"/>
    <x v="5"/>
    <x v="11"/>
    <x v="160"/>
    <x v="769"/>
    <x v="1229"/>
    <x v="25"/>
    <x v="2"/>
  </r>
  <r>
    <x v="5"/>
    <x v="3"/>
    <x v="483"/>
    <x v="4"/>
    <x v="11"/>
    <x v="7"/>
    <x v="4"/>
    <x v="17"/>
    <x v="134"/>
    <x v="879"/>
    <x v="1942"/>
    <x v="36"/>
    <x v="2"/>
  </r>
  <r>
    <x v="5"/>
    <x v="3"/>
    <x v="483"/>
    <x v="4"/>
    <x v="11"/>
    <x v="7"/>
    <x v="0"/>
    <x v="27"/>
    <x v="101"/>
    <x v="975"/>
    <x v="1397"/>
    <x v="21"/>
    <x v="2"/>
  </r>
  <r>
    <x v="5"/>
    <x v="3"/>
    <x v="483"/>
    <x v="4"/>
    <x v="11"/>
    <x v="7"/>
    <x v="3"/>
    <x v="26"/>
    <x v="204"/>
    <x v="1866"/>
    <x v="4118"/>
    <x v="41"/>
    <x v="2"/>
  </r>
  <r>
    <x v="2"/>
    <x v="2"/>
    <x v="484"/>
    <x v="4"/>
    <x v="4"/>
    <x v="29"/>
    <x v="3"/>
    <x v="58"/>
    <x v="323"/>
    <x v="2975"/>
    <x v="5072"/>
    <x v="6"/>
    <x v="2"/>
  </r>
  <r>
    <x v="3"/>
    <x v="3"/>
    <x v="484"/>
    <x v="2"/>
    <x v="41"/>
    <x v="26"/>
    <x v="4"/>
    <x v="33"/>
    <x v="294"/>
    <x v="2686"/>
    <x v="5054"/>
    <x v="41"/>
    <x v="2"/>
  </r>
  <r>
    <x v="2"/>
    <x v="1"/>
    <x v="484"/>
    <x v="1"/>
    <x v="29"/>
    <x v="37"/>
    <x v="2"/>
    <x v="43"/>
    <x v="312"/>
    <x v="2890"/>
    <x v="5115"/>
    <x v="21"/>
    <x v="0"/>
  </r>
  <r>
    <x v="2"/>
    <x v="1"/>
    <x v="484"/>
    <x v="1"/>
    <x v="29"/>
    <x v="37"/>
    <x v="1"/>
    <x v="38"/>
    <x v="194"/>
    <x v="2227"/>
    <x v="3609"/>
    <x v="21"/>
    <x v="0"/>
  </r>
  <r>
    <x v="2"/>
    <x v="1"/>
    <x v="484"/>
    <x v="1"/>
    <x v="29"/>
    <x v="37"/>
    <x v="5"/>
    <x v="33"/>
    <x v="212"/>
    <x v="2206"/>
    <x v="3914"/>
    <x v="26"/>
    <x v="0"/>
  </r>
  <r>
    <x v="2"/>
    <x v="1"/>
    <x v="484"/>
    <x v="1"/>
    <x v="29"/>
    <x v="37"/>
    <x v="4"/>
    <x v="33"/>
    <x v="174"/>
    <x v="1883"/>
    <x v="3321"/>
    <x v="26"/>
    <x v="0"/>
  </r>
  <r>
    <x v="2"/>
    <x v="1"/>
    <x v="484"/>
    <x v="1"/>
    <x v="29"/>
    <x v="37"/>
    <x v="0"/>
    <x v="43"/>
    <x v="194"/>
    <x v="2383"/>
    <x v="3480"/>
    <x v="16"/>
    <x v="0"/>
  </r>
  <r>
    <x v="2"/>
    <x v="1"/>
    <x v="484"/>
    <x v="1"/>
    <x v="29"/>
    <x v="37"/>
    <x v="3"/>
    <x v="48"/>
    <x v="285"/>
    <x v="2829"/>
    <x v="4986"/>
    <x v="26"/>
    <x v="0"/>
  </r>
  <r>
    <x v="1"/>
    <x v="1"/>
    <x v="484"/>
    <x v="1"/>
    <x v="38"/>
    <x v="45"/>
    <x v="2"/>
    <x v="43"/>
    <x v="308"/>
    <x v="2876"/>
    <x v="5053"/>
    <x v="21"/>
    <x v="0"/>
  </r>
  <r>
    <x v="1"/>
    <x v="1"/>
    <x v="484"/>
    <x v="1"/>
    <x v="38"/>
    <x v="45"/>
    <x v="1"/>
    <x v="38"/>
    <x v="152"/>
    <x v="1857"/>
    <x v="2898"/>
    <x v="21"/>
    <x v="0"/>
  </r>
  <r>
    <x v="1"/>
    <x v="1"/>
    <x v="484"/>
    <x v="1"/>
    <x v="38"/>
    <x v="45"/>
    <x v="5"/>
    <x v="33"/>
    <x v="174"/>
    <x v="1883"/>
    <x v="3321"/>
    <x v="26"/>
    <x v="0"/>
  </r>
  <r>
    <x v="1"/>
    <x v="1"/>
    <x v="484"/>
    <x v="1"/>
    <x v="38"/>
    <x v="45"/>
    <x v="4"/>
    <x v="33"/>
    <x v="129"/>
    <x v="1441"/>
    <x v="2557"/>
    <x v="26"/>
    <x v="0"/>
  </r>
  <r>
    <x v="1"/>
    <x v="1"/>
    <x v="484"/>
    <x v="1"/>
    <x v="38"/>
    <x v="45"/>
    <x v="0"/>
    <x v="43"/>
    <x v="152"/>
    <x v="2022"/>
    <x v="2781"/>
    <x v="16"/>
    <x v="0"/>
  </r>
  <r>
    <x v="1"/>
    <x v="1"/>
    <x v="484"/>
    <x v="1"/>
    <x v="38"/>
    <x v="45"/>
    <x v="3"/>
    <x v="48"/>
    <x v="254"/>
    <x v="2757"/>
    <x v="4827"/>
    <x v="26"/>
    <x v="0"/>
  </r>
  <r>
    <x v="2"/>
    <x v="2"/>
    <x v="484"/>
    <x v="4"/>
    <x v="4"/>
    <x v="29"/>
    <x v="3"/>
    <x v="54"/>
    <x v="165"/>
    <x v="2413"/>
    <x v="3940"/>
    <x v="21"/>
    <x v="1"/>
  </r>
  <r>
    <x v="3"/>
    <x v="3"/>
    <x v="484"/>
    <x v="2"/>
    <x v="41"/>
    <x v="26"/>
    <x v="4"/>
    <x v="31"/>
    <x v="80"/>
    <x v="881"/>
    <x v="2761"/>
    <x v="56"/>
    <x v="1"/>
  </r>
  <r>
    <x v="2"/>
    <x v="1"/>
    <x v="484"/>
    <x v="1"/>
    <x v="29"/>
    <x v="37"/>
    <x v="2"/>
    <x v="41"/>
    <x v="110"/>
    <x v="1499"/>
    <x v="3091"/>
    <x v="33"/>
    <x v="1"/>
  </r>
  <r>
    <x v="2"/>
    <x v="1"/>
    <x v="484"/>
    <x v="1"/>
    <x v="29"/>
    <x v="37"/>
    <x v="1"/>
    <x v="34"/>
    <x v="56"/>
    <x v="615"/>
    <x v="1351"/>
    <x v="36"/>
    <x v="1"/>
  </r>
  <r>
    <x v="2"/>
    <x v="1"/>
    <x v="484"/>
    <x v="1"/>
    <x v="29"/>
    <x v="37"/>
    <x v="5"/>
    <x v="31"/>
    <x v="62"/>
    <x v="631"/>
    <x v="1392"/>
    <x v="36"/>
    <x v="1"/>
  </r>
  <r>
    <x v="2"/>
    <x v="1"/>
    <x v="484"/>
    <x v="1"/>
    <x v="29"/>
    <x v="37"/>
    <x v="4"/>
    <x v="31"/>
    <x v="45"/>
    <x v="430"/>
    <x v="912"/>
    <x v="36"/>
    <x v="1"/>
  </r>
  <r>
    <x v="2"/>
    <x v="1"/>
    <x v="484"/>
    <x v="1"/>
    <x v="29"/>
    <x v="37"/>
    <x v="0"/>
    <x v="40"/>
    <x v="56"/>
    <x v="733"/>
    <x v="1246"/>
    <x v="27"/>
    <x v="1"/>
  </r>
  <r>
    <x v="2"/>
    <x v="1"/>
    <x v="484"/>
    <x v="1"/>
    <x v="29"/>
    <x v="37"/>
    <x v="3"/>
    <x v="44"/>
    <x v="84"/>
    <x v="1256"/>
    <x v="2854"/>
    <x v="38"/>
    <x v="1"/>
  </r>
  <r>
    <x v="1"/>
    <x v="1"/>
    <x v="484"/>
    <x v="1"/>
    <x v="38"/>
    <x v="45"/>
    <x v="2"/>
    <x v="42"/>
    <x v="102"/>
    <x v="1436"/>
    <x v="3131"/>
    <x v="36"/>
    <x v="1"/>
  </r>
  <r>
    <x v="1"/>
    <x v="1"/>
    <x v="484"/>
    <x v="1"/>
    <x v="38"/>
    <x v="45"/>
    <x v="1"/>
    <x v="36"/>
    <x v="38"/>
    <x v="423"/>
    <x v="750"/>
    <x v="31"/>
    <x v="1"/>
  </r>
  <r>
    <x v="1"/>
    <x v="1"/>
    <x v="484"/>
    <x v="1"/>
    <x v="38"/>
    <x v="45"/>
    <x v="5"/>
    <x v="32"/>
    <x v="49"/>
    <x v="484"/>
    <x v="1198"/>
    <x v="40"/>
    <x v="1"/>
  </r>
  <r>
    <x v="1"/>
    <x v="1"/>
    <x v="484"/>
    <x v="1"/>
    <x v="38"/>
    <x v="45"/>
    <x v="4"/>
    <x v="32"/>
    <x v="33"/>
    <x v="308"/>
    <x v="686"/>
    <x v="38"/>
    <x v="1"/>
  </r>
  <r>
    <x v="1"/>
    <x v="1"/>
    <x v="484"/>
    <x v="1"/>
    <x v="38"/>
    <x v="45"/>
    <x v="0"/>
    <x v="42"/>
    <x v="35"/>
    <x v="462"/>
    <x v="698"/>
    <x v="26"/>
    <x v="1"/>
  </r>
  <r>
    <x v="1"/>
    <x v="1"/>
    <x v="484"/>
    <x v="1"/>
    <x v="38"/>
    <x v="45"/>
    <x v="3"/>
    <x v="45"/>
    <x v="67"/>
    <x v="1007"/>
    <x v="2384"/>
    <x v="39"/>
    <x v="1"/>
  </r>
  <r>
    <x v="2"/>
    <x v="2"/>
    <x v="484"/>
    <x v="4"/>
    <x v="4"/>
    <x v="29"/>
    <x v="3"/>
    <x v="39"/>
    <x v="181"/>
    <x v="2148"/>
    <x v="2346"/>
    <x v="9"/>
    <x v="2"/>
  </r>
  <r>
    <x v="3"/>
    <x v="3"/>
    <x v="484"/>
    <x v="2"/>
    <x v="41"/>
    <x v="26"/>
    <x v="4"/>
    <x v="23"/>
    <x v="111"/>
    <x v="938"/>
    <x v="2511"/>
    <x v="46"/>
    <x v="2"/>
  </r>
  <r>
    <x v="1"/>
    <x v="1"/>
    <x v="484"/>
    <x v="1"/>
    <x v="38"/>
    <x v="45"/>
    <x v="2"/>
    <x v="32"/>
    <x v="129"/>
    <x v="1404"/>
    <x v="2555"/>
    <x v="27"/>
    <x v="2"/>
  </r>
  <r>
    <x v="1"/>
    <x v="1"/>
    <x v="484"/>
    <x v="1"/>
    <x v="38"/>
    <x v="45"/>
    <x v="1"/>
    <x v="25"/>
    <x v="47"/>
    <x v="346"/>
    <x v="407"/>
    <x v="23"/>
    <x v="2"/>
  </r>
  <r>
    <x v="1"/>
    <x v="1"/>
    <x v="484"/>
    <x v="1"/>
    <x v="38"/>
    <x v="45"/>
    <x v="5"/>
    <x v="25"/>
    <x v="49"/>
    <x v="366"/>
    <x v="562"/>
    <x v="28"/>
    <x v="2"/>
  </r>
  <r>
    <x v="1"/>
    <x v="1"/>
    <x v="484"/>
    <x v="1"/>
    <x v="38"/>
    <x v="45"/>
    <x v="4"/>
    <x v="20"/>
    <x v="40"/>
    <x v="206"/>
    <x v="343"/>
    <x v="32"/>
    <x v="2"/>
  </r>
  <r>
    <x v="1"/>
    <x v="1"/>
    <x v="484"/>
    <x v="1"/>
    <x v="38"/>
    <x v="45"/>
    <x v="0"/>
    <x v="33"/>
    <x v="43"/>
    <x v="437"/>
    <x v="554"/>
    <x v="23"/>
    <x v="2"/>
  </r>
  <r>
    <x v="1"/>
    <x v="1"/>
    <x v="484"/>
    <x v="1"/>
    <x v="38"/>
    <x v="45"/>
    <x v="3"/>
    <x v="29"/>
    <x v="76"/>
    <x v="777"/>
    <x v="1462"/>
    <x v="30"/>
    <x v="2"/>
  </r>
  <r>
    <x v="2"/>
    <x v="2"/>
    <x v="485"/>
    <x v="4"/>
    <x v="4"/>
    <x v="29"/>
    <x v="2"/>
    <x v="43"/>
    <x v="338"/>
    <x v="2976"/>
    <x v="5389"/>
    <x v="26"/>
    <x v="2"/>
  </r>
  <r>
    <x v="3"/>
    <x v="3"/>
    <x v="485"/>
    <x v="2"/>
    <x v="41"/>
    <x v="26"/>
    <x v="0"/>
    <x v="28"/>
    <x v="285"/>
    <x v="2491"/>
    <x v="4349"/>
    <x v="26"/>
    <x v="2"/>
  </r>
  <r>
    <x v="1"/>
    <x v="1"/>
    <x v="485"/>
    <x v="0"/>
    <x v="14"/>
    <x v="18"/>
    <x v="2"/>
    <x v="53"/>
    <x v="312"/>
    <x v="2920"/>
    <x v="5134"/>
    <x v="16"/>
    <x v="0"/>
  </r>
  <r>
    <x v="1"/>
    <x v="1"/>
    <x v="485"/>
    <x v="0"/>
    <x v="14"/>
    <x v="18"/>
    <x v="1"/>
    <x v="33"/>
    <x v="194"/>
    <x v="2064"/>
    <x v="3277"/>
    <x v="21"/>
    <x v="0"/>
  </r>
  <r>
    <x v="1"/>
    <x v="1"/>
    <x v="485"/>
    <x v="0"/>
    <x v="14"/>
    <x v="18"/>
    <x v="5"/>
    <x v="28"/>
    <x v="174"/>
    <x v="1674"/>
    <x v="2219"/>
    <x v="16"/>
    <x v="0"/>
  </r>
  <r>
    <x v="1"/>
    <x v="1"/>
    <x v="485"/>
    <x v="0"/>
    <x v="14"/>
    <x v="18"/>
    <x v="4"/>
    <x v="28"/>
    <x v="105"/>
    <x v="1051"/>
    <x v="1249"/>
    <x v="16"/>
    <x v="0"/>
  </r>
  <r>
    <x v="1"/>
    <x v="1"/>
    <x v="485"/>
    <x v="0"/>
    <x v="14"/>
    <x v="18"/>
    <x v="0"/>
    <x v="38"/>
    <x v="129"/>
    <x v="1617"/>
    <x v="3480"/>
    <x v="36"/>
    <x v="0"/>
  </r>
  <r>
    <x v="1"/>
    <x v="1"/>
    <x v="485"/>
    <x v="0"/>
    <x v="14"/>
    <x v="18"/>
    <x v="3"/>
    <x v="43"/>
    <x v="231"/>
    <x v="2615"/>
    <x v="4563"/>
    <x v="26"/>
    <x v="0"/>
  </r>
  <r>
    <x v="2"/>
    <x v="2"/>
    <x v="485"/>
    <x v="4"/>
    <x v="4"/>
    <x v="29"/>
    <x v="2"/>
    <x v="40"/>
    <x v="184"/>
    <x v="2209"/>
    <x v="4536"/>
    <x v="40"/>
    <x v="1"/>
  </r>
  <r>
    <x v="3"/>
    <x v="3"/>
    <x v="485"/>
    <x v="2"/>
    <x v="41"/>
    <x v="26"/>
    <x v="0"/>
    <x v="25"/>
    <x v="73"/>
    <x v="620"/>
    <x v="1410"/>
    <x v="37"/>
    <x v="1"/>
  </r>
  <r>
    <x v="1"/>
    <x v="1"/>
    <x v="485"/>
    <x v="0"/>
    <x v="14"/>
    <x v="18"/>
    <x v="2"/>
    <x v="50"/>
    <x v="126"/>
    <x v="1946"/>
    <x v="3568"/>
    <x v="28"/>
    <x v="1"/>
  </r>
  <r>
    <x v="1"/>
    <x v="1"/>
    <x v="485"/>
    <x v="0"/>
    <x v="14"/>
    <x v="18"/>
    <x v="1"/>
    <x v="30"/>
    <x v="52"/>
    <x v="481"/>
    <x v="925"/>
    <x v="32"/>
    <x v="1"/>
  </r>
  <r>
    <x v="1"/>
    <x v="1"/>
    <x v="485"/>
    <x v="0"/>
    <x v="14"/>
    <x v="18"/>
    <x v="5"/>
    <x v="26"/>
    <x v="43"/>
    <x v="326"/>
    <x v="461"/>
    <x v="27"/>
    <x v="1"/>
  </r>
  <r>
    <x v="1"/>
    <x v="1"/>
    <x v="485"/>
    <x v="0"/>
    <x v="14"/>
    <x v="18"/>
    <x v="4"/>
    <x v="26"/>
    <x v="24"/>
    <x v="145"/>
    <x v="191"/>
    <x v="30"/>
    <x v="1"/>
  </r>
  <r>
    <x v="1"/>
    <x v="1"/>
    <x v="485"/>
    <x v="0"/>
    <x v="14"/>
    <x v="18"/>
    <x v="0"/>
    <x v="36"/>
    <x v="31"/>
    <x v="334"/>
    <x v="1060"/>
    <x v="51"/>
    <x v="1"/>
  </r>
  <r>
    <x v="1"/>
    <x v="1"/>
    <x v="485"/>
    <x v="0"/>
    <x v="14"/>
    <x v="18"/>
    <x v="3"/>
    <x v="39"/>
    <x v="57"/>
    <x v="727"/>
    <x v="1679"/>
    <x v="38"/>
    <x v="1"/>
  </r>
  <r>
    <x v="2"/>
    <x v="2"/>
    <x v="485"/>
    <x v="4"/>
    <x v="4"/>
    <x v="29"/>
    <x v="2"/>
    <x v="31"/>
    <x v="245"/>
    <x v="2345"/>
    <x v="4398"/>
    <x v="32"/>
    <x v="2"/>
  </r>
  <r>
    <x v="3"/>
    <x v="3"/>
    <x v="485"/>
    <x v="2"/>
    <x v="41"/>
    <x v="26"/>
    <x v="0"/>
    <x v="21"/>
    <x v="91"/>
    <x v="692"/>
    <x v="1288"/>
    <x v="30"/>
    <x v="2"/>
  </r>
  <r>
    <x v="2"/>
    <x v="2"/>
    <x v="486"/>
    <x v="4"/>
    <x v="4"/>
    <x v="29"/>
    <x v="1"/>
    <x v="48"/>
    <x v="338"/>
    <x v="2994"/>
    <x v="5255"/>
    <x v="11"/>
    <x v="2"/>
  </r>
  <r>
    <x v="3"/>
    <x v="3"/>
    <x v="486"/>
    <x v="2"/>
    <x v="41"/>
    <x v="26"/>
    <x v="3"/>
    <x v="38"/>
    <x v="313"/>
    <x v="2877"/>
    <x v="5324"/>
    <x v="46"/>
    <x v="2"/>
  </r>
  <r>
    <x v="5"/>
    <x v="1"/>
    <x v="486"/>
    <x v="1"/>
    <x v="31"/>
    <x v="0"/>
    <x v="2"/>
    <x v="48"/>
    <x v="339"/>
    <x v="2999"/>
    <x v="5466"/>
    <x v="31"/>
    <x v="0"/>
  </r>
  <r>
    <x v="5"/>
    <x v="1"/>
    <x v="486"/>
    <x v="1"/>
    <x v="31"/>
    <x v="0"/>
    <x v="1"/>
    <x v="48"/>
    <x v="317"/>
    <x v="2925"/>
    <x v="5230"/>
    <x v="21"/>
    <x v="0"/>
  </r>
  <r>
    <x v="5"/>
    <x v="1"/>
    <x v="486"/>
    <x v="1"/>
    <x v="31"/>
    <x v="0"/>
    <x v="5"/>
    <x v="43"/>
    <x v="315"/>
    <x v="2899"/>
    <x v="4877"/>
    <x v="11"/>
    <x v="0"/>
  </r>
  <r>
    <x v="5"/>
    <x v="1"/>
    <x v="486"/>
    <x v="1"/>
    <x v="31"/>
    <x v="0"/>
    <x v="4"/>
    <x v="43"/>
    <x v="311"/>
    <x v="2886"/>
    <x v="4962"/>
    <x v="16"/>
    <x v="0"/>
  </r>
  <r>
    <x v="5"/>
    <x v="1"/>
    <x v="486"/>
    <x v="1"/>
    <x v="31"/>
    <x v="0"/>
    <x v="0"/>
    <x v="53"/>
    <x v="313"/>
    <x v="2924"/>
    <x v="5225"/>
    <x v="21"/>
    <x v="0"/>
  </r>
  <r>
    <x v="5"/>
    <x v="1"/>
    <x v="486"/>
    <x v="1"/>
    <x v="31"/>
    <x v="0"/>
    <x v="3"/>
    <x v="58"/>
    <x v="321"/>
    <x v="2970"/>
    <x v="5448"/>
    <x v="36"/>
    <x v="0"/>
  </r>
  <r>
    <x v="2"/>
    <x v="2"/>
    <x v="486"/>
    <x v="4"/>
    <x v="4"/>
    <x v="29"/>
    <x v="1"/>
    <x v="43"/>
    <x v="210"/>
    <x v="2502"/>
    <x v="4220"/>
    <x v="23"/>
    <x v="1"/>
  </r>
  <r>
    <x v="3"/>
    <x v="3"/>
    <x v="486"/>
    <x v="2"/>
    <x v="41"/>
    <x v="26"/>
    <x v="3"/>
    <x v="36"/>
    <x v="111"/>
    <x v="1359"/>
    <x v="3913"/>
    <x v="57"/>
    <x v="1"/>
  </r>
  <r>
    <x v="5"/>
    <x v="1"/>
    <x v="486"/>
    <x v="1"/>
    <x v="31"/>
    <x v="0"/>
    <x v="2"/>
    <x v="43"/>
    <x v="221"/>
    <x v="2565"/>
    <x v="5005"/>
    <x v="46"/>
    <x v="1"/>
  </r>
  <r>
    <x v="5"/>
    <x v="1"/>
    <x v="486"/>
    <x v="1"/>
    <x v="31"/>
    <x v="0"/>
    <x v="1"/>
    <x v="46"/>
    <x v="139"/>
    <x v="1983"/>
    <x v="3919"/>
    <x v="33"/>
    <x v="1"/>
  </r>
  <r>
    <x v="5"/>
    <x v="1"/>
    <x v="486"/>
    <x v="1"/>
    <x v="31"/>
    <x v="0"/>
    <x v="5"/>
    <x v="42"/>
    <x v="138"/>
    <x v="1851"/>
    <x v="2977"/>
    <x v="22"/>
    <x v="1"/>
  </r>
  <r>
    <x v="5"/>
    <x v="1"/>
    <x v="486"/>
    <x v="1"/>
    <x v="31"/>
    <x v="0"/>
    <x v="4"/>
    <x v="40"/>
    <x v="110"/>
    <x v="1468"/>
    <x v="2597"/>
    <x v="26"/>
    <x v="1"/>
  </r>
  <r>
    <x v="5"/>
    <x v="1"/>
    <x v="486"/>
    <x v="1"/>
    <x v="31"/>
    <x v="0"/>
    <x v="0"/>
    <x v="49"/>
    <x v="117"/>
    <x v="1813"/>
    <x v="3767"/>
    <x v="35"/>
    <x v="1"/>
  </r>
  <r>
    <x v="5"/>
    <x v="1"/>
    <x v="486"/>
    <x v="1"/>
    <x v="31"/>
    <x v="0"/>
    <x v="3"/>
    <x v="52"/>
    <x v="147"/>
    <x v="2201"/>
    <x v="4766"/>
    <x v="49"/>
    <x v="1"/>
  </r>
  <r>
    <x v="2"/>
    <x v="2"/>
    <x v="486"/>
    <x v="4"/>
    <x v="4"/>
    <x v="29"/>
    <x v="1"/>
    <x v="32"/>
    <x v="223"/>
    <x v="2253"/>
    <x v="2922"/>
    <x v="13"/>
    <x v="2"/>
  </r>
  <r>
    <x v="3"/>
    <x v="3"/>
    <x v="486"/>
    <x v="2"/>
    <x v="41"/>
    <x v="26"/>
    <x v="3"/>
    <x v="22"/>
    <x v="156"/>
    <x v="1251"/>
    <x v="3556"/>
    <x v="53"/>
    <x v="2"/>
  </r>
  <r>
    <x v="2"/>
    <x v="2"/>
    <x v="487"/>
    <x v="4"/>
    <x v="4"/>
    <x v="29"/>
    <x v="5"/>
    <x v="43"/>
    <x v="327"/>
    <x v="2942"/>
    <x v="5320"/>
    <x v="26"/>
    <x v="2"/>
  </r>
  <r>
    <x v="3"/>
    <x v="3"/>
    <x v="487"/>
    <x v="2"/>
    <x v="41"/>
    <x v="26"/>
    <x v="2"/>
    <x v="23"/>
    <x v="325"/>
    <x v="2848"/>
    <x v="5116"/>
    <x v="31"/>
    <x v="2"/>
  </r>
  <r>
    <x v="0"/>
    <x v="1"/>
    <x v="487"/>
    <x v="0"/>
    <x v="34"/>
    <x v="15"/>
    <x v="2"/>
    <x v="38"/>
    <x v="334"/>
    <x v="2946"/>
    <x v="5329"/>
    <x v="26"/>
    <x v="1"/>
  </r>
  <r>
    <x v="0"/>
    <x v="1"/>
    <x v="487"/>
    <x v="0"/>
    <x v="34"/>
    <x v="15"/>
    <x v="1"/>
    <x v="38"/>
    <x v="311"/>
    <x v="2866"/>
    <x v="5010"/>
    <x v="21"/>
    <x v="1"/>
  </r>
  <r>
    <x v="0"/>
    <x v="1"/>
    <x v="487"/>
    <x v="0"/>
    <x v="34"/>
    <x v="15"/>
    <x v="5"/>
    <x v="33"/>
    <x v="309"/>
    <x v="2825"/>
    <x v="4972"/>
    <x v="26"/>
    <x v="1"/>
  </r>
  <r>
    <x v="0"/>
    <x v="1"/>
    <x v="487"/>
    <x v="0"/>
    <x v="34"/>
    <x v="15"/>
    <x v="4"/>
    <x v="33"/>
    <x v="304"/>
    <x v="2774"/>
    <x v="4864"/>
    <x v="26"/>
    <x v="1"/>
  </r>
  <r>
    <x v="0"/>
    <x v="1"/>
    <x v="487"/>
    <x v="0"/>
    <x v="34"/>
    <x v="15"/>
    <x v="0"/>
    <x v="43"/>
    <x v="307"/>
    <x v="2866"/>
    <x v="5010"/>
    <x v="21"/>
    <x v="1"/>
  </r>
  <r>
    <x v="0"/>
    <x v="1"/>
    <x v="487"/>
    <x v="0"/>
    <x v="34"/>
    <x v="15"/>
    <x v="3"/>
    <x v="48"/>
    <x v="315"/>
    <x v="2916"/>
    <x v="5346"/>
    <x v="36"/>
    <x v="1"/>
  </r>
  <r>
    <x v="2"/>
    <x v="2"/>
    <x v="487"/>
    <x v="4"/>
    <x v="4"/>
    <x v="29"/>
    <x v="5"/>
    <x v="39"/>
    <x v="172"/>
    <x v="2066"/>
    <x v="4190"/>
    <x v="36"/>
    <x v="1"/>
  </r>
  <r>
    <x v="3"/>
    <x v="3"/>
    <x v="487"/>
    <x v="2"/>
    <x v="41"/>
    <x v="26"/>
    <x v="2"/>
    <x v="22"/>
    <x v="172"/>
    <x v="1370"/>
    <x v="3304"/>
    <x v="42"/>
    <x v="1"/>
  </r>
  <r>
    <x v="0"/>
    <x v="1"/>
    <x v="487"/>
    <x v="0"/>
    <x v="34"/>
    <x v="15"/>
    <x v="2"/>
    <x v="35"/>
    <x v="180"/>
    <x v="2009"/>
    <x v="4109"/>
    <x v="36"/>
    <x v="1"/>
  </r>
  <r>
    <x v="0"/>
    <x v="1"/>
    <x v="487"/>
    <x v="0"/>
    <x v="34"/>
    <x v="15"/>
    <x v="1"/>
    <x v="37"/>
    <x v="115"/>
    <x v="1425"/>
    <x v="3068"/>
    <x v="35"/>
    <x v="1"/>
  </r>
  <r>
    <x v="0"/>
    <x v="1"/>
    <x v="487"/>
    <x v="0"/>
    <x v="34"/>
    <x v="15"/>
    <x v="5"/>
    <x v="32"/>
    <x v="123"/>
    <x v="1343"/>
    <x v="3000"/>
    <x v="37"/>
    <x v="1"/>
  </r>
  <r>
    <x v="0"/>
    <x v="1"/>
    <x v="487"/>
    <x v="0"/>
    <x v="34"/>
    <x v="15"/>
    <x v="4"/>
    <x v="31"/>
    <x v="103"/>
    <x v="1128"/>
    <x v="2718"/>
    <x v="41"/>
    <x v="1"/>
  </r>
  <r>
    <x v="0"/>
    <x v="1"/>
    <x v="487"/>
    <x v="0"/>
    <x v="34"/>
    <x v="15"/>
    <x v="0"/>
    <x v="42"/>
    <x v="106"/>
    <x v="1483"/>
    <x v="2993"/>
    <x v="32"/>
    <x v="1"/>
  </r>
  <r>
    <x v="0"/>
    <x v="1"/>
    <x v="487"/>
    <x v="0"/>
    <x v="34"/>
    <x v="15"/>
    <x v="3"/>
    <x v="46"/>
    <x v="123"/>
    <x v="1793"/>
    <x v="4330"/>
    <x v="50"/>
    <x v="1"/>
  </r>
  <r>
    <x v="2"/>
    <x v="2"/>
    <x v="487"/>
    <x v="4"/>
    <x v="4"/>
    <x v="29"/>
    <x v="5"/>
    <x v="31"/>
    <x v="183"/>
    <x v="1878"/>
    <x v="3647"/>
    <x v="31"/>
    <x v="2"/>
  </r>
  <r>
    <x v="3"/>
    <x v="3"/>
    <x v="487"/>
    <x v="2"/>
    <x v="41"/>
    <x v="26"/>
    <x v="2"/>
    <x v="17"/>
    <x v="177"/>
    <x v="1174"/>
    <x v="2496"/>
    <x v="34"/>
    <x v="2"/>
  </r>
  <r>
    <x v="2"/>
    <x v="2"/>
    <x v="488"/>
    <x v="4"/>
    <x v="4"/>
    <x v="29"/>
    <x v="4"/>
    <x v="43"/>
    <x v="323"/>
    <x v="2929"/>
    <x v="5240"/>
    <x v="21"/>
    <x v="2"/>
  </r>
  <r>
    <x v="3"/>
    <x v="3"/>
    <x v="488"/>
    <x v="2"/>
    <x v="41"/>
    <x v="26"/>
    <x v="1"/>
    <x v="23"/>
    <x v="325"/>
    <x v="2848"/>
    <x v="5116"/>
    <x v="31"/>
    <x v="2"/>
  </r>
  <r>
    <x v="2"/>
    <x v="1"/>
    <x v="488"/>
    <x v="4"/>
    <x v="49"/>
    <x v="13"/>
    <x v="2"/>
    <x v="43"/>
    <x v="336"/>
    <x v="2971"/>
    <x v="5452"/>
    <x v="36"/>
    <x v="0"/>
  </r>
  <r>
    <x v="2"/>
    <x v="1"/>
    <x v="488"/>
    <x v="4"/>
    <x v="49"/>
    <x v="13"/>
    <x v="1"/>
    <x v="38"/>
    <x v="313"/>
    <x v="2877"/>
    <x v="4917"/>
    <x v="16"/>
    <x v="0"/>
  </r>
  <r>
    <x v="2"/>
    <x v="1"/>
    <x v="488"/>
    <x v="4"/>
    <x v="49"/>
    <x v="13"/>
    <x v="5"/>
    <x v="33"/>
    <x v="311"/>
    <x v="2840"/>
    <x v="4901"/>
    <x v="21"/>
    <x v="0"/>
  </r>
  <r>
    <x v="2"/>
    <x v="1"/>
    <x v="488"/>
    <x v="4"/>
    <x v="49"/>
    <x v="13"/>
    <x v="4"/>
    <x v="33"/>
    <x v="307"/>
    <x v="2805"/>
    <x v="4768"/>
    <x v="21"/>
    <x v="0"/>
  </r>
  <r>
    <x v="2"/>
    <x v="1"/>
    <x v="488"/>
    <x v="4"/>
    <x v="49"/>
    <x v="13"/>
    <x v="0"/>
    <x v="43"/>
    <x v="309"/>
    <x v="2878"/>
    <x v="4922"/>
    <x v="16"/>
    <x v="0"/>
  </r>
  <r>
    <x v="2"/>
    <x v="1"/>
    <x v="488"/>
    <x v="4"/>
    <x v="49"/>
    <x v="13"/>
    <x v="3"/>
    <x v="48"/>
    <x v="319"/>
    <x v="2933"/>
    <x v="5054"/>
    <x v="11"/>
    <x v="0"/>
  </r>
  <r>
    <x v="3"/>
    <x v="1"/>
    <x v="488"/>
    <x v="0"/>
    <x v="33"/>
    <x v="20"/>
    <x v="2"/>
    <x v="53"/>
    <x v="310"/>
    <x v="2911"/>
    <x v="5193"/>
    <x v="21"/>
    <x v="0"/>
  </r>
  <r>
    <x v="3"/>
    <x v="1"/>
    <x v="488"/>
    <x v="0"/>
    <x v="33"/>
    <x v="20"/>
    <x v="1"/>
    <x v="38"/>
    <x v="174"/>
    <x v="2064"/>
    <x v="2849"/>
    <x v="16"/>
    <x v="0"/>
  </r>
  <r>
    <x v="3"/>
    <x v="1"/>
    <x v="488"/>
    <x v="0"/>
    <x v="33"/>
    <x v="20"/>
    <x v="5"/>
    <x v="33"/>
    <x v="152"/>
    <x v="1674"/>
    <x v="2219"/>
    <x v="16"/>
    <x v="0"/>
  </r>
  <r>
    <x v="3"/>
    <x v="1"/>
    <x v="488"/>
    <x v="0"/>
    <x v="33"/>
    <x v="20"/>
    <x v="4"/>
    <x v="33"/>
    <x v="82"/>
    <x v="956"/>
    <x v="1099"/>
    <x v="16"/>
    <x v="0"/>
  </r>
  <r>
    <x v="3"/>
    <x v="1"/>
    <x v="488"/>
    <x v="0"/>
    <x v="33"/>
    <x v="20"/>
    <x v="0"/>
    <x v="43"/>
    <x v="105"/>
    <x v="1502"/>
    <x v="2330"/>
    <x v="21"/>
    <x v="0"/>
  </r>
  <r>
    <x v="3"/>
    <x v="1"/>
    <x v="488"/>
    <x v="0"/>
    <x v="33"/>
    <x v="20"/>
    <x v="3"/>
    <x v="48"/>
    <x v="212"/>
    <x v="2615"/>
    <x v="4563"/>
    <x v="26"/>
    <x v="0"/>
  </r>
  <r>
    <x v="0"/>
    <x v="1"/>
    <x v="488"/>
    <x v="1"/>
    <x v="44"/>
    <x v="9"/>
    <x v="2"/>
    <x v="53"/>
    <x v="316"/>
    <x v="2938"/>
    <x v="5353"/>
    <x v="31"/>
    <x v="0"/>
  </r>
  <r>
    <x v="0"/>
    <x v="1"/>
    <x v="488"/>
    <x v="1"/>
    <x v="44"/>
    <x v="9"/>
    <x v="1"/>
    <x v="48"/>
    <x v="231"/>
    <x v="2694"/>
    <x v="4865"/>
    <x v="31"/>
    <x v="0"/>
  </r>
  <r>
    <x v="0"/>
    <x v="1"/>
    <x v="488"/>
    <x v="1"/>
    <x v="44"/>
    <x v="9"/>
    <x v="5"/>
    <x v="43"/>
    <x v="254"/>
    <x v="2686"/>
    <x v="4472"/>
    <x v="21"/>
    <x v="0"/>
  </r>
  <r>
    <x v="0"/>
    <x v="1"/>
    <x v="488"/>
    <x v="1"/>
    <x v="44"/>
    <x v="9"/>
    <x v="4"/>
    <x v="43"/>
    <x v="212"/>
    <x v="2513"/>
    <x v="4127"/>
    <x v="21"/>
    <x v="0"/>
  </r>
  <r>
    <x v="0"/>
    <x v="1"/>
    <x v="488"/>
    <x v="1"/>
    <x v="44"/>
    <x v="9"/>
    <x v="0"/>
    <x v="53"/>
    <x v="231"/>
    <x v="2757"/>
    <x v="4637"/>
    <x v="21"/>
    <x v="0"/>
  </r>
  <r>
    <x v="0"/>
    <x v="1"/>
    <x v="488"/>
    <x v="1"/>
    <x v="44"/>
    <x v="9"/>
    <x v="3"/>
    <x v="58"/>
    <x v="300"/>
    <x v="2890"/>
    <x v="5195"/>
    <x v="26"/>
    <x v="0"/>
  </r>
  <r>
    <x v="2"/>
    <x v="2"/>
    <x v="488"/>
    <x v="4"/>
    <x v="4"/>
    <x v="29"/>
    <x v="4"/>
    <x v="39"/>
    <x v="153"/>
    <x v="1903"/>
    <x v="3946"/>
    <x v="36"/>
    <x v="1"/>
  </r>
  <r>
    <x v="3"/>
    <x v="3"/>
    <x v="488"/>
    <x v="2"/>
    <x v="41"/>
    <x v="26"/>
    <x v="1"/>
    <x v="22"/>
    <x v="165"/>
    <x v="1318"/>
    <x v="3212"/>
    <x v="42"/>
    <x v="1"/>
  </r>
  <r>
    <x v="2"/>
    <x v="1"/>
    <x v="488"/>
    <x v="4"/>
    <x v="49"/>
    <x v="13"/>
    <x v="2"/>
    <x v="38"/>
    <x v="209"/>
    <x v="2361"/>
    <x v="4929"/>
    <x v="51"/>
    <x v="1"/>
  </r>
  <r>
    <x v="2"/>
    <x v="1"/>
    <x v="488"/>
    <x v="4"/>
    <x v="49"/>
    <x v="13"/>
    <x v="1"/>
    <x v="34"/>
    <x v="131"/>
    <x v="1496"/>
    <x v="2636"/>
    <x v="26"/>
    <x v="1"/>
  </r>
  <r>
    <x v="2"/>
    <x v="1"/>
    <x v="488"/>
    <x v="4"/>
    <x v="49"/>
    <x v="13"/>
    <x v="5"/>
    <x v="32"/>
    <x v="125"/>
    <x v="1363"/>
    <x v="2913"/>
    <x v="35"/>
    <x v="1"/>
  </r>
  <r>
    <x v="2"/>
    <x v="1"/>
    <x v="488"/>
    <x v="4"/>
    <x v="49"/>
    <x v="13"/>
    <x v="4"/>
    <x v="32"/>
    <x v="111"/>
    <x v="1232"/>
    <x v="2705"/>
    <x v="36"/>
    <x v="1"/>
  </r>
  <r>
    <x v="2"/>
    <x v="1"/>
    <x v="488"/>
    <x v="4"/>
    <x v="49"/>
    <x v="13"/>
    <x v="0"/>
    <x v="38"/>
    <x v="113"/>
    <x v="1438"/>
    <x v="2662"/>
    <x v="28"/>
    <x v="1"/>
  </r>
  <r>
    <x v="2"/>
    <x v="1"/>
    <x v="488"/>
    <x v="4"/>
    <x v="49"/>
    <x v="13"/>
    <x v="3"/>
    <x v="45"/>
    <x v="135"/>
    <x v="1907"/>
    <x v="3361"/>
    <x v="26"/>
    <x v="1"/>
  </r>
  <r>
    <x v="3"/>
    <x v="1"/>
    <x v="488"/>
    <x v="0"/>
    <x v="33"/>
    <x v="20"/>
    <x v="2"/>
    <x v="48"/>
    <x v="109"/>
    <x v="1694"/>
    <x v="3497"/>
    <x v="34"/>
    <x v="1"/>
  </r>
  <r>
    <x v="3"/>
    <x v="1"/>
    <x v="488"/>
    <x v="0"/>
    <x v="33"/>
    <x v="20"/>
    <x v="1"/>
    <x v="34"/>
    <x v="43"/>
    <x v="454"/>
    <x v="788"/>
    <x v="30"/>
    <x v="1"/>
  </r>
  <r>
    <x v="3"/>
    <x v="1"/>
    <x v="488"/>
    <x v="0"/>
    <x v="33"/>
    <x v="20"/>
    <x v="5"/>
    <x v="30"/>
    <x v="40"/>
    <x v="355"/>
    <x v="572"/>
    <x v="29"/>
    <x v="1"/>
  </r>
  <r>
    <x v="3"/>
    <x v="1"/>
    <x v="488"/>
    <x v="0"/>
    <x v="33"/>
    <x v="20"/>
    <x v="4"/>
    <x v="29"/>
    <x v="16"/>
    <x v="102"/>
    <x v="130"/>
    <x v="30"/>
    <x v="1"/>
  </r>
  <r>
    <x v="3"/>
    <x v="1"/>
    <x v="488"/>
    <x v="0"/>
    <x v="33"/>
    <x v="20"/>
    <x v="0"/>
    <x v="39"/>
    <x v="21"/>
    <x v="226"/>
    <x v="402"/>
    <x v="34"/>
    <x v="1"/>
  </r>
  <r>
    <x v="3"/>
    <x v="1"/>
    <x v="488"/>
    <x v="0"/>
    <x v="33"/>
    <x v="20"/>
    <x v="3"/>
    <x v="45"/>
    <x v="62"/>
    <x v="927"/>
    <x v="2091"/>
    <x v="37"/>
    <x v="1"/>
  </r>
  <r>
    <x v="0"/>
    <x v="1"/>
    <x v="488"/>
    <x v="1"/>
    <x v="44"/>
    <x v="9"/>
    <x v="2"/>
    <x v="48"/>
    <x v="133"/>
    <x v="1970"/>
    <x v="4323"/>
    <x v="43"/>
    <x v="1"/>
  </r>
  <r>
    <x v="0"/>
    <x v="1"/>
    <x v="488"/>
    <x v="1"/>
    <x v="44"/>
    <x v="9"/>
    <x v="1"/>
    <x v="47"/>
    <x v="66"/>
    <x v="1034"/>
    <x v="2575"/>
    <x v="42"/>
    <x v="1"/>
  </r>
  <r>
    <x v="0"/>
    <x v="1"/>
    <x v="488"/>
    <x v="1"/>
    <x v="44"/>
    <x v="9"/>
    <x v="5"/>
    <x v="42"/>
    <x v="62"/>
    <x v="871"/>
    <x v="1734"/>
    <x v="32"/>
    <x v="1"/>
  </r>
  <r>
    <x v="0"/>
    <x v="1"/>
    <x v="488"/>
    <x v="1"/>
    <x v="44"/>
    <x v="9"/>
    <x v="4"/>
    <x v="39"/>
    <x v="54"/>
    <x v="668"/>
    <x v="1370"/>
    <x v="33"/>
    <x v="1"/>
  </r>
  <r>
    <x v="0"/>
    <x v="1"/>
    <x v="488"/>
    <x v="1"/>
    <x v="44"/>
    <x v="9"/>
    <x v="0"/>
    <x v="48"/>
    <x v="59"/>
    <x v="944"/>
    <x v="1944"/>
    <x v="33"/>
    <x v="1"/>
  </r>
  <r>
    <x v="0"/>
    <x v="1"/>
    <x v="488"/>
    <x v="1"/>
    <x v="44"/>
    <x v="9"/>
    <x v="3"/>
    <x v="53"/>
    <x v="101"/>
    <x v="1716"/>
    <x v="3753"/>
    <x v="38"/>
    <x v="1"/>
  </r>
  <r>
    <x v="2"/>
    <x v="2"/>
    <x v="488"/>
    <x v="4"/>
    <x v="4"/>
    <x v="29"/>
    <x v="4"/>
    <x v="32"/>
    <x v="171"/>
    <x v="1798"/>
    <x v="3178"/>
    <x v="26"/>
    <x v="2"/>
  </r>
  <r>
    <x v="3"/>
    <x v="3"/>
    <x v="488"/>
    <x v="2"/>
    <x v="41"/>
    <x v="26"/>
    <x v="1"/>
    <x v="14"/>
    <x v="192"/>
    <x v="1131"/>
    <x v="2445"/>
    <x v="35"/>
    <x v="2"/>
  </r>
  <r>
    <x v="0"/>
    <x v="1"/>
    <x v="488"/>
    <x v="1"/>
    <x v="44"/>
    <x v="9"/>
    <x v="2"/>
    <x v="41"/>
    <x v="154"/>
    <x v="1974"/>
    <x v="4104"/>
    <x v="37"/>
    <x v="2"/>
  </r>
  <r>
    <x v="0"/>
    <x v="1"/>
    <x v="488"/>
    <x v="1"/>
    <x v="44"/>
    <x v="9"/>
    <x v="1"/>
    <x v="34"/>
    <x v="77"/>
    <x v="913"/>
    <x v="2064"/>
    <x v="37"/>
    <x v="2"/>
  </r>
  <r>
    <x v="0"/>
    <x v="1"/>
    <x v="488"/>
    <x v="1"/>
    <x v="44"/>
    <x v="9"/>
    <x v="5"/>
    <x v="30"/>
    <x v="79"/>
    <x v="832"/>
    <x v="1252"/>
    <x v="23"/>
    <x v="2"/>
  </r>
  <r>
    <x v="0"/>
    <x v="1"/>
    <x v="488"/>
    <x v="1"/>
    <x v="44"/>
    <x v="9"/>
    <x v="4"/>
    <x v="33"/>
    <x v="68"/>
    <x v="770"/>
    <x v="1271"/>
    <x v="26"/>
    <x v="2"/>
  </r>
  <r>
    <x v="0"/>
    <x v="1"/>
    <x v="488"/>
    <x v="1"/>
    <x v="44"/>
    <x v="9"/>
    <x v="0"/>
    <x v="39"/>
    <x v="75"/>
    <x v="1003"/>
    <x v="1770"/>
    <x v="27"/>
    <x v="2"/>
  </r>
  <r>
    <x v="0"/>
    <x v="1"/>
    <x v="488"/>
    <x v="1"/>
    <x v="44"/>
    <x v="9"/>
    <x v="3"/>
    <x v="40"/>
    <x v="101"/>
    <x v="1360"/>
    <x v="2746"/>
    <x v="32"/>
    <x v="2"/>
  </r>
  <r>
    <x v="2"/>
    <x v="2"/>
    <x v="489"/>
    <x v="4"/>
    <x v="4"/>
    <x v="29"/>
    <x v="0"/>
    <x v="53"/>
    <x v="323"/>
    <x v="2961"/>
    <x v="5464"/>
    <x v="41"/>
    <x v="2"/>
  </r>
  <r>
    <x v="3"/>
    <x v="3"/>
    <x v="489"/>
    <x v="2"/>
    <x v="41"/>
    <x v="26"/>
    <x v="5"/>
    <x v="48"/>
    <x v="319"/>
    <x v="2933"/>
    <x v="5340"/>
    <x v="31"/>
    <x v="2"/>
  </r>
  <r>
    <x v="1"/>
    <x v="0"/>
    <x v="489"/>
    <x v="4"/>
    <x v="10"/>
    <x v="22"/>
    <x v="2"/>
    <x v="48"/>
    <x v="313"/>
    <x v="2908"/>
    <x v="4932"/>
    <x v="11"/>
    <x v="2"/>
  </r>
  <r>
    <x v="1"/>
    <x v="0"/>
    <x v="489"/>
    <x v="4"/>
    <x v="10"/>
    <x v="22"/>
    <x v="1"/>
    <x v="53"/>
    <x v="294"/>
    <x v="2866"/>
    <x v="4188"/>
    <x v="6"/>
    <x v="2"/>
  </r>
  <r>
    <x v="1"/>
    <x v="0"/>
    <x v="489"/>
    <x v="4"/>
    <x v="10"/>
    <x v="22"/>
    <x v="5"/>
    <x v="53"/>
    <x v="294"/>
    <x v="2866"/>
    <x v="4600"/>
    <x v="11"/>
    <x v="2"/>
  </r>
  <r>
    <x v="1"/>
    <x v="0"/>
    <x v="489"/>
    <x v="4"/>
    <x v="10"/>
    <x v="22"/>
    <x v="4"/>
    <x v="48"/>
    <x v="231"/>
    <x v="2694"/>
    <x v="3781"/>
    <x v="11"/>
    <x v="2"/>
  </r>
  <r>
    <x v="1"/>
    <x v="0"/>
    <x v="489"/>
    <x v="4"/>
    <x v="10"/>
    <x v="22"/>
    <x v="0"/>
    <x v="53"/>
    <x v="152"/>
    <x v="2282"/>
    <x v="1599"/>
    <x v="2"/>
    <x v="2"/>
  </r>
  <r>
    <x v="1"/>
    <x v="0"/>
    <x v="489"/>
    <x v="4"/>
    <x v="10"/>
    <x v="22"/>
    <x v="3"/>
    <x v="68"/>
    <x v="309"/>
    <x v="2943"/>
    <x v="5326"/>
    <x v="26"/>
    <x v="2"/>
  </r>
  <r>
    <x v="5"/>
    <x v="1"/>
    <x v="489"/>
    <x v="0"/>
    <x v="13"/>
    <x v="24"/>
    <x v="2"/>
    <x v="53"/>
    <x v="314"/>
    <x v="2931"/>
    <x v="5299"/>
    <x v="26"/>
    <x v="0"/>
  </r>
  <r>
    <x v="5"/>
    <x v="1"/>
    <x v="489"/>
    <x v="0"/>
    <x v="13"/>
    <x v="24"/>
    <x v="1"/>
    <x v="33"/>
    <x v="212"/>
    <x v="2206"/>
    <x v="3914"/>
    <x v="26"/>
    <x v="0"/>
  </r>
  <r>
    <x v="5"/>
    <x v="1"/>
    <x v="489"/>
    <x v="0"/>
    <x v="13"/>
    <x v="24"/>
    <x v="5"/>
    <x v="28"/>
    <x v="194"/>
    <x v="1857"/>
    <x v="2898"/>
    <x v="21"/>
    <x v="0"/>
  </r>
  <r>
    <x v="5"/>
    <x v="1"/>
    <x v="489"/>
    <x v="0"/>
    <x v="13"/>
    <x v="24"/>
    <x v="4"/>
    <x v="28"/>
    <x v="152"/>
    <x v="1471"/>
    <x v="2274"/>
    <x v="21"/>
    <x v="0"/>
  </r>
  <r>
    <x v="5"/>
    <x v="1"/>
    <x v="489"/>
    <x v="0"/>
    <x v="13"/>
    <x v="24"/>
    <x v="0"/>
    <x v="38"/>
    <x v="174"/>
    <x v="2064"/>
    <x v="2849"/>
    <x v="16"/>
    <x v="0"/>
  </r>
  <r>
    <x v="5"/>
    <x v="1"/>
    <x v="489"/>
    <x v="0"/>
    <x v="13"/>
    <x v="24"/>
    <x v="3"/>
    <x v="48"/>
    <x v="273"/>
    <x v="2800"/>
    <x v="4924"/>
    <x v="26"/>
    <x v="0"/>
  </r>
  <r>
    <x v="2"/>
    <x v="2"/>
    <x v="489"/>
    <x v="4"/>
    <x v="4"/>
    <x v="29"/>
    <x v="0"/>
    <x v="51"/>
    <x v="141"/>
    <x v="2127"/>
    <x v="4774"/>
    <x v="53"/>
    <x v="1"/>
  </r>
  <r>
    <x v="3"/>
    <x v="3"/>
    <x v="489"/>
    <x v="2"/>
    <x v="41"/>
    <x v="26"/>
    <x v="5"/>
    <x v="43"/>
    <x v="151"/>
    <x v="2011"/>
    <x v="4338"/>
    <x v="42"/>
    <x v="1"/>
  </r>
  <r>
    <x v="1"/>
    <x v="0"/>
    <x v="489"/>
    <x v="4"/>
    <x v="10"/>
    <x v="22"/>
    <x v="2"/>
    <x v="44"/>
    <x v="137"/>
    <x v="1894"/>
    <x v="3127"/>
    <x v="23"/>
    <x v="1"/>
  </r>
  <r>
    <x v="1"/>
    <x v="0"/>
    <x v="489"/>
    <x v="4"/>
    <x v="10"/>
    <x v="22"/>
    <x v="1"/>
    <x v="51"/>
    <x v="80"/>
    <x v="1370"/>
    <x v="1966"/>
    <x v="19"/>
    <x v="1"/>
  </r>
  <r>
    <x v="1"/>
    <x v="0"/>
    <x v="489"/>
    <x v="4"/>
    <x v="10"/>
    <x v="22"/>
    <x v="5"/>
    <x v="49"/>
    <x v="80"/>
    <x v="1320"/>
    <x v="2336"/>
    <x v="26"/>
    <x v="1"/>
  </r>
  <r>
    <x v="1"/>
    <x v="0"/>
    <x v="489"/>
    <x v="4"/>
    <x v="10"/>
    <x v="22"/>
    <x v="4"/>
    <x v="45"/>
    <x v="66"/>
    <x v="993"/>
    <x v="1699"/>
    <x v="26"/>
    <x v="1"/>
  </r>
  <r>
    <x v="1"/>
    <x v="0"/>
    <x v="489"/>
    <x v="4"/>
    <x v="10"/>
    <x v="22"/>
    <x v="0"/>
    <x v="48"/>
    <x v="35"/>
    <x v="536"/>
    <x v="432"/>
    <x v="14"/>
    <x v="1"/>
  </r>
  <r>
    <x v="1"/>
    <x v="0"/>
    <x v="489"/>
    <x v="4"/>
    <x v="10"/>
    <x v="22"/>
    <x v="3"/>
    <x v="62"/>
    <x v="123"/>
    <x v="2187"/>
    <x v="4541"/>
    <x v="41"/>
    <x v="1"/>
  </r>
  <r>
    <x v="5"/>
    <x v="1"/>
    <x v="489"/>
    <x v="0"/>
    <x v="13"/>
    <x v="24"/>
    <x v="2"/>
    <x v="47"/>
    <x v="142"/>
    <x v="2044"/>
    <x v="4150"/>
    <x v="36"/>
    <x v="1"/>
  </r>
  <r>
    <x v="5"/>
    <x v="1"/>
    <x v="489"/>
    <x v="0"/>
    <x v="13"/>
    <x v="24"/>
    <x v="1"/>
    <x v="30"/>
    <x v="60"/>
    <x v="590"/>
    <x v="1473"/>
    <x v="41"/>
    <x v="1"/>
  </r>
  <r>
    <x v="5"/>
    <x v="1"/>
    <x v="489"/>
    <x v="0"/>
    <x v="13"/>
    <x v="24"/>
    <x v="5"/>
    <x v="27"/>
    <x v="45"/>
    <x v="360"/>
    <x v="689"/>
    <x v="33"/>
    <x v="1"/>
  </r>
  <r>
    <x v="5"/>
    <x v="1"/>
    <x v="489"/>
    <x v="0"/>
    <x v="13"/>
    <x v="24"/>
    <x v="4"/>
    <x v="27"/>
    <x v="38"/>
    <x v="294"/>
    <x v="580"/>
    <x v="35"/>
    <x v="1"/>
  </r>
  <r>
    <x v="5"/>
    <x v="1"/>
    <x v="489"/>
    <x v="0"/>
    <x v="13"/>
    <x v="24"/>
    <x v="0"/>
    <x v="37"/>
    <x v="47"/>
    <x v="543"/>
    <x v="1022"/>
    <x v="31"/>
    <x v="1"/>
  </r>
  <r>
    <x v="5"/>
    <x v="1"/>
    <x v="489"/>
    <x v="0"/>
    <x v="13"/>
    <x v="24"/>
    <x v="3"/>
    <x v="46"/>
    <x v="75"/>
    <x v="1158"/>
    <x v="2652"/>
    <x v="38"/>
    <x v="1"/>
  </r>
  <r>
    <x v="2"/>
    <x v="2"/>
    <x v="489"/>
    <x v="4"/>
    <x v="4"/>
    <x v="29"/>
    <x v="0"/>
    <x v="37"/>
    <x v="171"/>
    <x v="1991"/>
    <x v="4504"/>
    <x v="48"/>
    <x v="2"/>
  </r>
  <r>
    <x v="3"/>
    <x v="3"/>
    <x v="489"/>
    <x v="2"/>
    <x v="41"/>
    <x v="26"/>
    <x v="5"/>
    <x v="30"/>
    <x v="178"/>
    <x v="1789"/>
    <x v="3614"/>
    <x v="33"/>
    <x v="2"/>
  </r>
  <r>
    <x v="2"/>
    <x v="2"/>
    <x v="490"/>
    <x v="4"/>
    <x v="4"/>
    <x v="29"/>
    <x v="3"/>
    <x v="58"/>
    <x v="327"/>
    <x v="2989"/>
    <x v="5115"/>
    <x v="6"/>
    <x v="2"/>
  </r>
  <r>
    <x v="3"/>
    <x v="3"/>
    <x v="490"/>
    <x v="2"/>
    <x v="41"/>
    <x v="26"/>
    <x v="4"/>
    <x v="48"/>
    <x v="309"/>
    <x v="2891"/>
    <x v="5331"/>
    <x v="41"/>
    <x v="2"/>
  </r>
  <r>
    <x v="5"/>
    <x v="1"/>
    <x v="490"/>
    <x v="4"/>
    <x v="43"/>
    <x v="47"/>
    <x v="2"/>
    <x v="28"/>
    <x v="324"/>
    <x v="2875"/>
    <x v="5136"/>
    <x v="26"/>
    <x v="0"/>
  </r>
  <r>
    <x v="5"/>
    <x v="1"/>
    <x v="490"/>
    <x v="4"/>
    <x v="43"/>
    <x v="47"/>
    <x v="1"/>
    <x v="23"/>
    <x v="294"/>
    <x v="2383"/>
    <x v="3880"/>
    <x v="21"/>
    <x v="0"/>
  </r>
  <r>
    <x v="5"/>
    <x v="1"/>
    <x v="490"/>
    <x v="4"/>
    <x v="43"/>
    <x v="47"/>
    <x v="5"/>
    <x v="18"/>
    <x v="285"/>
    <x v="2022"/>
    <x v="3202"/>
    <x v="21"/>
    <x v="0"/>
  </r>
  <r>
    <x v="5"/>
    <x v="1"/>
    <x v="490"/>
    <x v="4"/>
    <x v="43"/>
    <x v="47"/>
    <x v="4"/>
    <x v="18"/>
    <x v="231"/>
    <x v="1646"/>
    <x v="2892"/>
    <x v="26"/>
    <x v="0"/>
  </r>
  <r>
    <x v="5"/>
    <x v="1"/>
    <x v="490"/>
    <x v="4"/>
    <x v="43"/>
    <x v="47"/>
    <x v="0"/>
    <x v="33"/>
    <x v="254"/>
    <x v="2469"/>
    <x v="4024"/>
    <x v="21"/>
    <x v="0"/>
  </r>
  <r>
    <x v="5"/>
    <x v="1"/>
    <x v="490"/>
    <x v="4"/>
    <x v="43"/>
    <x v="47"/>
    <x v="3"/>
    <x v="38"/>
    <x v="300"/>
    <x v="2805"/>
    <x v="5111"/>
    <x v="36"/>
    <x v="0"/>
  </r>
  <r>
    <x v="2"/>
    <x v="3"/>
    <x v="490"/>
    <x v="0"/>
    <x v="15"/>
    <x v="52"/>
    <x v="2"/>
    <x v="33"/>
    <x v="316"/>
    <x v="2868"/>
    <x v="5023"/>
    <x v="21"/>
    <x v="1"/>
  </r>
  <r>
    <x v="2"/>
    <x v="3"/>
    <x v="490"/>
    <x v="0"/>
    <x v="15"/>
    <x v="52"/>
    <x v="1"/>
    <x v="33"/>
    <x v="231"/>
    <x v="2350"/>
    <x v="3825"/>
    <x v="21"/>
    <x v="1"/>
  </r>
  <r>
    <x v="2"/>
    <x v="3"/>
    <x v="490"/>
    <x v="0"/>
    <x v="15"/>
    <x v="52"/>
    <x v="5"/>
    <x v="28"/>
    <x v="212"/>
    <x v="2022"/>
    <x v="3202"/>
    <x v="21"/>
    <x v="1"/>
  </r>
  <r>
    <x v="2"/>
    <x v="3"/>
    <x v="490"/>
    <x v="0"/>
    <x v="15"/>
    <x v="52"/>
    <x v="4"/>
    <x v="28"/>
    <x v="174"/>
    <x v="1674"/>
    <x v="2605"/>
    <x v="21"/>
    <x v="1"/>
  </r>
  <r>
    <x v="2"/>
    <x v="3"/>
    <x v="490"/>
    <x v="0"/>
    <x v="15"/>
    <x v="52"/>
    <x v="0"/>
    <x v="38"/>
    <x v="194"/>
    <x v="2227"/>
    <x v="3609"/>
    <x v="21"/>
    <x v="1"/>
  </r>
  <r>
    <x v="2"/>
    <x v="3"/>
    <x v="490"/>
    <x v="0"/>
    <x v="15"/>
    <x v="52"/>
    <x v="3"/>
    <x v="38"/>
    <x v="273"/>
    <x v="2673"/>
    <x v="4425"/>
    <x v="21"/>
    <x v="1"/>
  </r>
  <r>
    <x v="2"/>
    <x v="2"/>
    <x v="490"/>
    <x v="4"/>
    <x v="4"/>
    <x v="29"/>
    <x v="3"/>
    <x v="52"/>
    <x v="165"/>
    <x v="2372"/>
    <x v="3540"/>
    <x v="17"/>
    <x v="1"/>
  </r>
  <r>
    <x v="3"/>
    <x v="3"/>
    <x v="490"/>
    <x v="2"/>
    <x v="41"/>
    <x v="26"/>
    <x v="4"/>
    <x v="45"/>
    <x v="113"/>
    <x v="1657"/>
    <x v="4300"/>
    <x v="55"/>
    <x v="1"/>
  </r>
  <r>
    <x v="5"/>
    <x v="1"/>
    <x v="490"/>
    <x v="4"/>
    <x v="43"/>
    <x v="47"/>
    <x v="2"/>
    <x v="25"/>
    <x v="151"/>
    <x v="1342"/>
    <x v="2992"/>
    <x v="37"/>
    <x v="1"/>
  </r>
  <r>
    <x v="5"/>
    <x v="1"/>
    <x v="490"/>
    <x v="4"/>
    <x v="43"/>
    <x v="47"/>
    <x v="1"/>
    <x v="22"/>
    <x v="83"/>
    <x v="653"/>
    <x v="1408"/>
    <x v="35"/>
    <x v="1"/>
  </r>
  <r>
    <x v="5"/>
    <x v="1"/>
    <x v="490"/>
    <x v="4"/>
    <x v="43"/>
    <x v="47"/>
    <x v="5"/>
    <x v="18"/>
    <x v="80"/>
    <x v="516"/>
    <x v="1141"/>
    <x v="36"/>
    <x v="1"/>
  </r>
  <r>
    <x v="5"/>
    <x v="1"/>
    <x v="490"/>
    <x v="4"/>
    <x v="43"/>
    <x v="47"/>
    <x v="4"/>
    <x v="16"/>
    <x v="59"/>
    <x v="291"/>
    <x v="711"/>
    <x v="41"/>
    <x v="1"/>
  </r>
  <r>
    <x v="5"/>
    <x v="1"/>
    <x v="490"/>
    <x v="4"/>
    <x v="43"/>
    <x v="47"/>
    <x v="0"/>
    <x v="32"/>
    <x v="62"/>
    <x v="650"/>
    <x v="1448"/>
    <x v="36"/>
    <x v="1"/>
  </r>
  <r>
    <x v="5"/>
    <x v="1"/>
    <x v="490"/>
    <x v="4"/>
    <x v="43"/>
    <x v="47"/>
    <x v="3"/>
    <x v="37"/>
    <x v="101"/>
    <x v="1272"/>
    <x v="3519"/>
    <x v="51"/>
    <x v="1"/>
  </r>
  <r>
    <x v="2"/>
    <x v="3"/>
    <x v="490"/>
    <x v="0"/>
    <x v="15"/>
    <x v="52"/>
    <x v="2"/>
    <x v="29"/>
    <x v="123"/>
    <x v="1241"/>
    <x v="2472"/>
    <x v="31"/>
    <x v="1"/>
  </r>
  <r>
    <x v="2"/>
    <x v="3"/>
    <x v="490"/>
    <x v="0"/>
    <x v="15"/>
    <x v="52"/>
    <x v="1"/>
    <x v="32"/>
    <x v="63"/>
    <x v="674"/>
    <x v="1416"/>
    <x v="34"/>
    <x v="1"/>
  </r>
  <r>
    <x v="2"/>
    <x v="3"/>
    <x v="490"/>
    <x v="0"/>
    <x v="15"/>
    <x v="52"/>
    <x v="5"/>
    <x v="25"/>
    <x v="54"/>
    <x v="416"/>
    <x v="846"/>
    <x v="35"/>
    <x v="1"/>
  </r>
  <r>
    <x v="2"/>
    <x v="3"/>
    <x v="490"/>
    <x v="0"/>
    <x v="15"/>
    <x v="52"/>
    <x v="4"/>
    <x v="25"/>
    <x v="47"/>
    <x v="346"/>
    <x v="726"/>
    <x v="36"/>
    <x v="1"/>
  </r>
  <r>
    <x v="2"/>
    <x v="3"/>
    <x v="490"/>
    <x v="0"/>
    <x v="15"/>
    <x v="52"/>
    <x v="0"/>
    <x v="36"/>
    <x v="45"/>
    <x v="503"/>
    <x v="1103"/>
    <x v="36"/>
    <x v="1"/>
  </r>
  <r>
    <x v="2"/>
    <x v="3"/>
    <x v="490"/>
    <x v="0"/>
    <x v="15"/>
    <x v="52"/>
    <x v="3"/>
    <x v="35"/>
    <x v="77"/>
    <x v="941"/>
    <x v="1843"/>
    <x v="31"/>
    <x v="1"/>
  </r>
  <r>
    <x v="2"/>
    <x v="2"/>
    <x v="490"/>
    <x v="4"/>
    <x v="4"/>
    <x v="29"/>
    <x v="3"/>
    <x v="42"/>
    <x v="183"/>
    <x v="2252"/>
    <x v="2419"/>
    <x v="8"/>
    <x v="2"/>
  </r>
  <r>
    <x v="3"/>
    <x v="3"/>
    <x v="490"/>
    <x v="2"/>
    <x v="41"/>
    <x v="26"/>
    <x v="4"/>
    <x v="31"/>
    <x v="136"/>
    <x v="1433"/>
    <x v="3719"/>
    <x v="48"/>
    <x v="2"/>
  </r>
  <r>
    <x v="5"/>
    <x v="1"/>
    <x v="490"/>
    <x v="4"/>
    <x v="43"/>
    <x v="47"/>
    <x v="2"/>
    <x v="20"/>
    <x v="195"/>
    <x v="1478"/>
    <x v="2803"/>
    <x v="29"/>
    <x v="2"/>
  </r>
  <r>
    <x v="5"/>
    <x v="1"/>
    <x v="490"/>
    <x v="4"/>
    <x v="43"/>
    <x v="47"/>
    <x v="1"/>
    <x v="15"/>
    <x v="108"/>
    <x v="620"/>
    <x v="1071"/>
    <x v="28"/>
    <x v="2"/>
  </r>
  <r>
    <x v="5"/>
    <x v="1"/>
    <x v="490"/>
    <x v="4"/>
    <x v="43"/>
    <x v="47"/>
    <x v="5"/>
    <x v="12"/>
    <x v="91"/>
    <x v="413"/>
    <x v="536"/>
    <x v="24"/>
    <x v="2"/>
  </r>
  <r>
    <x v="5"/>
    <x v="1"/>
    <x v="490"/>
    <x v="4"/>
    <x v="43"/>
    <x v="47"/>
    <x v="4"/>
    <x v="12"/>
    <x v="77"/>
    <x v="327"/>
    <x v="510"/>
    <x v="29"/>
    <x v="2"/>
  </r>
  <r>
    <x v="5"/>
    <x v="1"/>
    <x v="490"/>
    <x v="4"/>
    <x v="43"/>
    <x v="47"/>
    <x v="0"/>
    <x v="22"/>
    <x v="74"/>
    <x v="559"/>
    <x v="957"/>
    <x v="28"/>
    <x v="2"/>
  </r>
  <r>
    <x v="5"/>
    <x v="1"/>
    <x v="490"/>
    <x v="4"/>
    <x v="43"/>
    <x v="47"/>
    <x v="3"/>
    <x v="25"/>
    <x v="108"/>
    <x v="978"/>
    <x v="2492"/>
    <x v="43"/>
    <x v="2"/>
  </r>
  <r>
    <x v="2"/>
    <x v="2"/>
    <x v="491"/>
    <x v="4"/>
    <x v="4"/>
    <x v="29"/>
    <x v="2"/>
    <x v="43"/>
    <x v="335"/>
    <x v="2966"/>
    <x v="5368"/>
    <x v="26"/>
    <x v="2"/>
  </r>
  <r>
    <x v="3"/>
    <x v="3"/>
    <x v="491"/>
    <x v="2"/>
    <x v="41"/>
    <x v="26"/>
    <x v="0"/>
    <x v="48"/>
    <x v="307"/>
    <x v="2884"/>
    <x v="5169"/>
    <x v="26"/>
    <x v="2"/>
  </r>
  <r>
    <x v="1"/>
    <x v="1"/>
    <x v="491"/>
    <x v="0"/>
    <x v="40"/>
    <x v="50"/>
    <x v="2"/>
    <x v="53"/>
    <x v="310"/>
    <x v="2911"/>
    <x v="5193"/>
    <x v="21"/>
    <x v="1"/>
  </r>
  <r>
    <x v="1"/>
    <x v="1"/>
    <x v="491"/>
    <x v="0"/>
    <x v="40"/>
    <x v="50"/>
    <x v="1"/>
    <x v="43"/>
    <x v="174"/>
    <x v="2206"/>
    <x v="3144"/>
    <x v="16"/>
    <x v="1"/>
  </r>
  <r>
    <x v="1"/>
    <x v="1"/>
    <x v="491"/>
    <x v="0"/>
    <x v="40"/>
    <x v="50"/>
    <x v="5"/>
    <x v="38"/>
    <x v="152"/>
    <x v="1857"/>
    <x v="2517"/>
    <x v="16"/>
    <x v="1"/>
  </r>
  <r>
    <x v="1"/>
    <x v="1"/>
    <x v="491"/>
    <x v="0"/>
    <x v="40"/>
    <x v="50"/>
    <x v="4"/>
    <x v="38"/>
    <x v="82"/>
    <x v="1086"/>
    <x v="1300"/>
    <x v="16"/>
    <x v="1"/>
  </r>
  <r>
    <x v="1"/>
    <x v="1"/>
    <x v="491"/>
    <x v="0"/>
    <x v="40"/>
    <x v="50"/>
    <x v="0"/>
    <x v="48"/>
    <x v="105"/>
    <x v="1646"/>
    <x v="2566"/>
    <x v="21"/>
    <x v="1"/>
  </r>
  <r>
    <x v="1"/>
    <x v="1"/>
    <x v="491"/>
    <x v="0"/>
    <x v="40"/>
    <x v="50"/>
    <x v="3"/>
    <x v="53"/>
    <x v="212"/>
    <x v="2686"/>
    <x v="4688"/>
    <x v="26"/>
    <x v="1"/>
  </r>
  <r>
    <x v="1"/>
    <x v="1"/>
    <x v="491"/>
    <x v="1"/>
    <x v="7"/>
    <x v="53"/>
    <x v="2"/>
    <x v="48"/>
    <x v="316"/>
    <x v="2923"/>
    <x v="5223"/>
    <x v="21"/>
    <x v="0"/>
  </r>
  <r>
    <x v="1"/>
    <x v="1"/>
    <x v="491"/>
    <x v="1"/>
    <x v="7"/>
    <x v="53"/>
    <x v="1"/>
    <x v="43"/>
    <x v="231"/>
    <x v="2615"/>
    <x v="4318"/>
    <x v="21"/>
    <x v="0"/>
  </r>
  <r>
    <x v="1"/>
    <x v="1"/>
    <x v="491"/>
    <x v="1"/>
    <x v="7"/>
    <x v="53"/>
    <x v="5"/>
    <x v="38"/>
    <x v="254"/>
    <x v="2594"/>
    <x v="4535"/>
    <x v="26"/>
    <x v="0"/>
  </r>
  <r>
    <x v="1"/>
    <x v="1"/>
    <x v="491"/>
    <x v="1"/>
    <x v="7"/>
    <x v="53"/>
    <x v="4"/>
    <x v="38"/>
    <x v="212"/>
    <x v="2383"/>
    <x v="4188"/>
    <x v="26"/>
    <x v="0"/>
  </r>
  <r>
    <x v="1"/>
    <x v="1"/>
    <x v="491"/>
    <x v="1"/>
    <x v="7"/>
    <x v="53"/>
    <x v="0"/>
    <x v="48"/>
    <x v="231"/>
    <x v="2694"/>
    <x v="4206"/>
    <x v="16"/>
    <x v="0"/>
  </r>
  <r>
    <x v="1"/>
    <x v="1"/>
    <x v="491"/>
    <x v="1"/>
    <x v="7"/>
    <x v="53"/>
    <x v="3"/>
    <x v="53"/>
    <x v="300"/>
    <x v="2880"/>
    <x v="5154"/>
    <x v="26"/>
    <x v="0"/>
  </r>
  <r>
    <x v="3"/>
    <x v="1"/>
    <x v="491"/>
    <x v="1"/>
    <x v="20"/>
    <x v="8"/>
    <x v="2"/>
    <x v="48"/>
    <x v="310"/>
    <x v="2897"/>
    <x v="5045"/>
    <x v="16"/>
    <x v="0"/>
  </r>
  <r>
    <x v="3"/>
    <x v="1"/>
    <x v="491"/>
    <x v="1"/>
    <x v="20"/>
    <x v="8"/>
    <x v="1"/>
    <x v="43"/>
    <x v="174"/>
    <x v="2206"/>
    <x v="3144"/>
    <x v="16"/>
    <x v="0"/>
  </r>
  <r>
    <x v="3"/>
    <x v="1"/>
    <x v="491"/>
    <x v="1"/>
    <x v="20"/>
    <x v="8"/>
    <x v="5"/>
    <x v="38"/>
    <x v="194"/>
    <x v="2227"/>
    <x v="2679"/>
    <x v="11"/>
    <x v="0"/>
  </r>
  <r>
    <x v="3"/>
    <x v="1"/>
    <x v="491"/>
    <x v="1"/>
    <x v="20"/>
    <x v="8"/>
    <x v="4"/>
    <x v="38"/>
    <x v="152"/>
    <x v="1857"/>
    <x v="2068"/>
    <x v="11"/>
    <x v="0"/>
  </r>
  <r>
    <x v="3"/>
    <x v="1"/>
    <x v="491"/>
    <x v="1"/>
    <x v="20"/>
    <x v="8"/>
    <x v="0"/>
    <x v="48"/>
    <x v="174"/>
    <x v="2350"/>
    <x v="2892"/>
    <x v="11"/>
    <x v="0"/>
  </r>
  <r>
    <x v="3"/>
    <x v="1"/>
    <x v="491"/>
    <x v="1"/>
    <x v="20"/>
    <x v="8"/>
    <x v="3"/>
    <x v="53"/>
    <x v="273"/>
    <x v="2833"/>
    <x v="4663"/>
    <x v="16"/>
    <x v="0"/>
  </r>
  <r>
    <x v="2"/>
    <x v="2"/>
    <x v="491"/>
    <x v="4"/>
    <x v="4"/>
    <x v="29"/>
    <x v="2"/>
    <x v="42"/>
    <x v="193"/>
    <x v="2344"/>
    <x v="4561"/>
    <x v="36"/>
    <x v="1"/>
  </r>
  <r>
    <x v="3"/>
    <x v="3"/>
    <x v="491"/>
    <x v="2"/>
    <x v="41"/>
    <x v="26"/>
    <x v="0"/>
    <x v="44"/>
    <x v="94"/>
    <x v="1387"/>
    <x v="3193"/>
    <x v="39"/>
    <x v="1"/>
  </r>
  <r>
    <x v="1"/>
    <x v="1"/>
    <x v="491"/>
    <x v="0"/>
    <x v="40"/>
    <x v="50"/>
    <x v="2"/>
    <x v="51"/>
    <x v="119"/>
    <x v="1896"/>
    <x v="3787"/>
    <x v="33"/>
    <x v="1"/>
  </r>
  <r>
    <x v="1"/>
    <x v="1"/>
    <x v="491"/>
    <x v="0"/>
    <x v="40"/>
    <x v="50"/>
    <x v="1"/>
    <x v="38"/>
    <x v="49"/>
    <x v="589"/>
    <x v="1123"/>
    <x v="31"/>
    <x v="1"/>
  </r>
  <r>
    <x v="1"/>
    <x v="1"/>
    <x v="491"/>
    <x v="0"/>
    <x v="40"/>
    <x v="50"/>
    <x v="5"/>
    <x v="36"/>
    <x v="35"/>
    <x v="384"/>
    <x v="595"/>
    <x v="28"/>
    <x v="1"/>
  </r>
  <r>
    <x v="1"/>
    <x v="1"/>
    <x v="491"/>
    <x v="0"/>
    <x v="40"/>
    <x v="50"/>
    <x v="4"/>
    <x v="36"/>
    <x v="16"/>
    <x v="142"/>
    <x v="196"/>
    <x v="31"/>
    <x v="1"/>
  </r>
  <r>
    <x v="1"/>
    <x v="1"/>
    <x v="491"/>
    <x v="0"/>
    <x v="40"/>
    <x v="50"/>
    <x v="0"/>
    <x v="44"/>
    <x v="27"/>
    <x v="372"/>
    <x v="782"/>
    <x v="36"/>
    <x v="1"/>
  </r>
  <r>
    <x v="1"/>
    <x v="1"/>
    <x v="491"/>
    <x v="0"/>
    <x v="40"/>
    <x v="50"/>
    <x v="3"/>
    <x v="51"/>
    <x v="56"/>
    <x v="940"/>
    <x v="2114"/>
    <x v="37"/>
    <x v="1"/>
  </r>
  <r>
    <x v="1"/>
    <x v="1"/>
    <x v="491"/>
    <x v="1"/>
    <x v="7"/>
    <x v="53"/>
    <x v="2"/>
    <x v="44"/>
    <x v="138"/>
    <x v="1915"/>
    <x v="3863"/>
    <x v="34"/>
    <x v="1"/>
  </r>
  <r>
    <x v="1"/>
    <x v="1"/>
    <x v="491"/>
    <x v="1"/>
    <x v="7"/>
    <x v="53"/>
    <x v="1"/>
    <x v="40"/>
    <x v="57"/>
    <x v="748"/>
    <x v="1445"/>
    <x v="31"/>
    <x v="1"/>
  </r>
  <r>
    <x v="1"/>
    <x v="1"/>
    <x v="491"/>
    <x v="1"/>
    <x v="7"/>
    <x v="53"/>
    <x v="5"/>
    <x v="34"/>
    <x v="67"/>
    <x v="771"/>
    <x v="1782"/>
    <x v="38"/>
    <x v="1"/>
  </r>
  <r>
    <x v="1"/>
    <x v="1"/>
    <x v="491"/>
    <x v="1"/>
    <x v="7"/>
    <x v="53"/>
    <x v="4"/>
    <x v="34"/>
    <x v="54"/>
    <x v="578"/>
    <x v="1345"/>
    <x v="38"/>
    <x v="1"/>
  </r>
  <r>
    <x v="1"/>
    <x v="1"/>
    <x v="491"/>
    <x v="1"/>
    <x v="7"/>
    <x v="53"/>
    <x v="0"/>
    <x v="43"/>
    <x v="61"/>
    <x v="875"/>
    <x v="1565"/>
    <x v="28"/>
    <x v="1"/>
  </r>
  <r>
    <x v="1"/>
    <x v="1"/>
    <x v="491"/>
    <x v="1"/>
    <x v="7"/>
    <x v="53"/>
    <x v="3"/>
    <x v="47"/>
    <x v="86"/>
    <x v="1351"/>
    <x v="3229"/>
    <x v="41"/>
    <x v="1"/>
  </r>
  <r>
    <x v="3"/>
    <x v="1"/>
    <x v="491"/>
    <x v="1"/>
    <x v="20"/>
    <x v="8"/>
    <x v="2"/>
    <x v="46"/>
    <x v="109"/>
    <x v="1636"/>
    <x v="3095"/>
    <x v="29"/>
    <x v="1"/>
  </r>
  <r>
    <x v="3"/>
    <x v="1"/>
    <x v="491"/>
    <x v="1"/>
    <x v="20"/>
    <x v="8"/>
    <x v="1"/>
    <x v="40"/>
    <x v="43"/>
    <x v="539"/>
    <x v="950"/>
    <x v="29"/>
    <x v="1"/>
  </r>
  <r>
    <x v="3"/>
    <x v="1"/>
    <x v="491"/>
    <x v="1"/>
    <x v="20"/>
    <x v="8"/>
    <x v="5"/>
    <x v="34"/>
    <x v="45"/>
    <x v="473"/>
    <x v="716"/>
    <x v="26"/>
    <x v="1"/>
  </r>
  <r>
    <x v="3"/>
    <x v="1"/>
    <x v="491"/>
    <x v="1"/>
    <x v="20"/>
    <x v="8"/>
    <x v="4"/>
    <x v="37"/>
    <x v="36"/>
    <x v="411"/>
    <x v="563"/>
    <x v="25"/>
    <x v="1"/>
  </r>
  <r>
    <x v="3"/>
    <x v="1"/>
    <x v="491"/>
    <x v="1"/>
    <x v="20"/>
    <x v="8"/>
    <x v="0"/>
    <x v="43"/>
    <x v="43"/>
    <x v="589"/>
    <x v="857"/>
    <x v="24"/>
    <x v="1"/>
  </r>
  <r>
    <x v="3"/>
    <x v="1"/>
    <x v="491"/>
    <x v="1"/>
    <x v="20"/>
    <x v="8"/>
    <x v="3"/>
    <x v="48"/>
    <x v="73"/>
    <x v="1164"/>
    <x v="2088"/>
    <x v="27"/>
    <x v="1"/>
  </r>
  <r>
    <x v="2"/>
    <x v="2"/>
    <x v="491"/>
    <x v="4"/>
    <x v="4"/>
    <x v="29"/>
    <x v="2"/>
    <x v="29"/>
    <x v="216"/>
    <x v="2094"/>
    <x v="4103"/>
    <x v="33"/>
    <x v="2"/>
  </r>
  <r>
    <x v="3"/>
    <x v="3"/>
    <x v="491"/>
    <x v="2"/>
    <x v="41"/>
    <x v="26"/>
    <x v="0"/>
    <x v="36"/>
    <x v="120"/>
    <x v="1447"/>
    <x v="2912"/>
    <x v="32"/>
    <x v="2"/>
  </r>
  <r>
    <x v="3"/>
    <x v="1"/>
    <x v="491"/>
    <x v="1"/>
    <x v="20"/>
    <x v="8"/>
    <x v="2"/>
    <x v="34"/>
    <x v="150"/>
    <x v="1693"/>
    <x v="2703"/>
    <x v="22"/>
    <x v="2"/>
  </r>
  <r>
    <x v="3"/>
    <x v="1"/>
    <x v="491"/>
    <x v="1"/>
    <x v="20"/>
    <x v="8"/>
    <x v="1"/>
    <x v="27"/>
    <x v="56"/>
    <x v="476"/>
    <x v="597"/>
    <x v="22"/>
    <x v="2"/>
  </r>
  <r>
    <x v="3"/>
    <x v="1"/>
    <x v="491"/>
    <x v="1"/>
    <x v="20"/>
    <x v="8"/>
    <x v="5"/>
    <x v="23"/>
    <x v="56"/>
    <x v="402"/>
    <x v="341"/>
    <x v="17"/>
    <x v="2"/>
  </r>
  <r>
    <x v="3"/>
    <x v="1"/>
    <x v="491"/>
    <x v="1"/>
    <x v="20"/>
    <x v="8"/>
    <x v="4"/>
    <x v="25"/>
    <x v="43"/>
    <x v="311"/>
    <x v="217"/>
    <x v="16"/>
    <x v="2"/>
  </r>
  <r>
    <x v="3"/>
    <x v="1"/>
    <x v="491"/>
    <x v="1"/>
    <x v="20"/>
    <x v="8"/>
    <x v="0"/>
    <x v="32"/>
    <x v="49"/>
    <x v="484"/>
    <x v="364"/>
    <x v="14"/>
    <x v="2"/>
  </r>
  <r>
    <x v="3"/>
    <x v="1"/>
    <x v="491"/>
    <x v="1"/>
    <x v="20"/>
    <x v="8"/>
    <x v="3"/>
    <x v="36"/>
    <x v="86"/>
    <x v="1080"/>
    <x v="1515"/>
    <x v="20"/>
    <x v="2"/>
  </r>
  <r>
    <x v="2"/>
    <x v="2"/>
    <x v="492"/>
    <x v="4"/>
    <x v="4"/>
    <x v="29"/>
    <x v="1"/>
    <x v="48"/>
    <x v="335"/>
    <x v="2985"/>
    <x v="5224"/>
    <x v="11"/>
    <x v="2"/>
  </r>
  <r>
    <x v="3"/>
    <x v="3"/>
    <x v="492"/>
    <x v="2"/>
    <x v="41"/>
    <x v="26"/>
    <x v="3"/>
    <x v="58"/>
    <x v="323"/>
    <x v="2975"/>
    <x v="5507"/>
    <x v="46"/>
    <x v="2"/>
  </r>
  <r>
    <x v="3"/>
    <x v="0"/>
    <x v="492"/>
    <x v="3"/>
    <x v="9"/>
    <x v="3"/>
    <x v="2"/>
    <x v="43"/>
    <x v="315"/>
    <x v="2899"/>
    <x v="5224"/>
    <x v="26"/>
    <x v="1"/>
  </r>
  <r>
    <x v="3"/>
    <x v="0"/>
    <x v="492"/>
    <x v="3"/>
    <x v="9"/>
    <x v="3"/>
    <x v="1"/>
    <x v="48"/>
    <x v="300"/>
    <x v="2862"/>
    <x v="5099"/>
    <x v="26"/>
    <x v="1"/>
  </r>
  <r>
    <x v="3"/>
    <x v="0"/>
    <x v="492"/>
    <x v="3"/>
    <x v="9"/>
    <x v="3"/>
    <x v="5"/>
    <x v="48"/>
    <x v="304"/>
    <x v="2873"/>
    <x v="5047"/>
    <x v="21"/>
    <x v="1"/>
  </r>
  <r>
    <x v="3"/>
    <x v="0"/>
    <x v="492"/>
    <x v="3"/>
    <x v="9"/>
    <x v="3"/>
    <x v="4"/>
    <x v="43"/>
    <x v="273"/>
    <x v="2745"/>
    <x v="4805"/>
    <x v="26"/>
    <x v="1"/>
  </r>
  <r>
    <x v="3"/>
    <x v="0"/>
    <x v="492"/>
    <x v="3"/>
    <x v="9"/>
    <x v="3"/>
    <x v="0"/>
    <x v="48"/>
    <x v="194"/>
    <x v="2506"/>
    <x v="4102"/>
    <x v="21"/>
    <x v="1"/>
  </r>
  <r>
    <x v="3"/>
    <x v="0"/>
    <x v="492"/>
    <x v="3"/>
    <x v="9"/>
    <x v="3"/>
    <x v="3"/>
    <x v="63"/>
    <x v="300"/>
    <x v="2903"/>
    <x v="4901"/>
    <x v="11"/>
    <x v="1"/>
  </r>
  <r>
    <x v="2"/>
    <x v="2"/>
    <x v="492"/>
    <x v="4"/>
    <x v="4"/>
    <x v="29"/>
    <x v="1"/>
    <x v="44"/>
    <x v="198"/>
    <x v="2445"/>
    <x v="4054"/>
    <x v="22"/>
    <x v="1"/>
  </r>
  <r>
    <x v="3"/>
    <x v="3"/>
    <x v="492"/>
    <x v="2"/>
    <x v="41"/>
    <x v="26"/>
    <x v="3"/>
    <x v="52"/>
    <x v="147"/>
    <x v="2201"/>
    <x v="4915"/>
    <x v="57"/>
    <x v="1"/>
  </r>
  <r>
    <x v="3"/>
    <x v="0"/>
    <x v="492"/>
    <x v="3"/>
    <x v="9"/>
    <x v="3"/>
    <x v="2"/>
    <x v="40"/>
    <x v="138"/>
    <x v="1783"/>
    <x v="3958"/>
    <x v="40"/>
    <x v="1"/>
  </r>
  <r>
    <x v="3"/>
    <x v="0"/>
    <x v="492"/>
    <x v="3"/>
    <x v="9"/>
    <x v="3"/>
    <x v="1"/>
    <x v="45"/>
    <x v="90"/>
    <x v="1351"/>
    <x v="3082"/>
    <x v="38"/>
    <x v="1"/>
  </r>
  <r>
    <x v="3"/>
    <x v="0"/>
    <x v="492"/>
    <x v="3"/>
    <x v="9"/>
    <x v="3"/>
    <x v="5"/>
    <x v="45"/>
    <x v="103"/>
    <x v="1540"/>
    <x v="3319"/>
    <x v="36"/>
    <x v="1"/>
  </r>
  <r>
    <x v="3"/>
    <x v="0"/>
    <x v="492"/>
    <x v="3"/>
    <x v="9"/>
    <x v="3"/>
    <x v="4"/>
    <x v="40"/>
    <x v="75"/>
    <x v="1022"/>
    <x v="2462"/>
    <x v="40"/>
    <x v="1"/>
  </r>
  <r>
    <x v="3"/>
    <x v="0"/>
    <x v="492"/>
    <x v="3"/>
    <x v="9"/>
    <x v="3"/>
    <x v="0"/>
    <x v="43"/>
    <x v="45"/>
    <x v="616"/>
    <x v="1291"/>
    <x v="34"/>
    <x v="1"/>
  </r>
  <r>
    <x v="3"/>
    <x v="0"/>
    <x v="492"/>
    <x v="3"/>
    <x v="9"/>
    <x v="3"/>
    <x v="3"/>
    <x v="57"/>
    <x v="101"/>
    <x v="1815"/>
    <x v="3215"/>
    <x v="26"/>
    <x v="1"/>
  </r>
  <r>
    <x v="2"/>
    <x v="2"/>
    <x v="492"/>
    <x v="4"/>
    <x v="4"/>
    <x v="29"/>
    <x v="1"/>
    <x v="36"/>
    <x v="223"/>
    <x v="2395"/>
    <x v="3497"/>
    <x v="16"/>
    <x v="2"/>
  </r>
  <r>
    <x v="3"/>
    <x v="3"/>
    <x v="492"/>
    <x v="2"/>
    <x v="41"/>
    <x v="26"/>
    <x v="3"/>
    <x v="36"/>
    <x v="176"/>
    <x v="2008"/>
    <x v="4623"/>
    <x v="52"/>
    <x v="2"/>
  </r>
  <r>
    <x v="3"/>
    <x v="0"/>
    <x v="492"/>
    <x v="3"/>
    <x v="9"/>
    <x v="3"/>
    <x v="2"/>
    <x v="30"/>
    <x v="163"/>
    <x v="1658"/>
    <x v="3303"/>
    <x v="32"/>
    <x v="2"/>
  </r>
  <r>
    <x v="3"/>
    <x v="0"/>
    <x v="492"/>
    <x v="3"/>
    <x v="9"/>
    <x v="3"/>
    <x v="1"/>
    <x v="29"/>
    <x v="116"/>
    <x v="1182"/>
    <x v="2349"/>
    <x v="31"/>
    <x v="2"/>
  </r>
  <r>
    <x v="3"/>
    <x v="0"/>
    <x v="492"/>
    <x v="3"/>
    <x v="9"/>
    <x v="3"/>
    <x v="5"/>
    <x v="33"/>
    <x v="125"/>
    <x v="1394"/>
    <x v="2418"/>
    <x v="25"/>
    <x v="2"/>
  </r>
  <r>
    <x v="3"/>
    <x v="0"/>
    <x v="492"/>
    <x v="3"/>
    <x v="9"/>
    <x v="3"/>
    <x v="4"/>
    <x v="27"/>
    <x v="95"/>
    <x v="920"/>
    <x v="1704"/>
    <x v="29"/>
    <x v="2"/>
  </r>
  <r>
    <x v="3"/>
    <x v="0"/>
    <x v="492"/>
    <x v="3"/>
    <x v="9"/>
    <x v="3"/>
    <x v="0"/>
    <x v="32"/>
    <x v="61"/>
    <x v="637"/>
    <x v="1116"/>
    <x v="28"/>
    <x v="2"/>
  </r>
  <r>
    <x v="3"/>
    <x v="0"/>
    <x v="492"/>
    <x v="3"/>
    <x v="9"/>
    <x v="3"/>
    <x v="3"/>
    <x v="46"/>
    <x v="104"/>
    <x v="1581"/>
    <x v="2140"/>
    <x v="17"/>
    <x v="2"/>
  </r>
  <r>
    <x v="2"/>
    <x v="2"/>
    <x v="493"/>
    <x v="4"/>
    <x v="4"/>
    <x v="29"/>
    <x v="5"/>
    <x v="43"/>
    <x v="323"/>
    <x v="2929"/>
    <x v="5297"/>
    <x v="26"/>
    <x v="2"/>
  </r>
  <r>
    <x v="3"/>
    <x v="3"/>
    <x v="493"/>
    <x v="2"/>
    <x v="41"/>
    <x v="26"/>
    <x v="2"/>
    <x v="48"/>
    <x v="335"/>
    <x v="2985"/>
    <x v="5442"/>
    <x v="31"/>
    <x v="2"/>
  </r>
  <r>
    <x v="3"/>
    <x v="1"/>
    <x v="493"/>
    <x v="0"/>
    <x v="21"/>
    <x v="19"/>
    <x v="2"/>
    <x v="43"/>
    <x v="334"/>
    <x v="2964"/>
    <x v="5443"/>
    <x v="36"/>
    <x v="0"/>
  </r>
  <r>
    <x v="3"/>
    <x v="1"/>
    <x v="493"/>
    <x v="0"/>
    <x v="21"/>
    <x v="19"/>
    <x v="1"/>
    <x v="43"/>
    <x v="311"/>
    <x v="2886"/>
    <x v="5176"/>
    <x v="26"/>
    <x v="0"/>
  </r>
  <r>
    <x v="3"/>
    <x v="1"/>
    <x v="493"/>
    <x v="0"/>
    <x v="21"/>
    <x v="19"/>
    <x v="5"/>
    <x v="38"/>
    <x v="309"/>
    <x v="2855"/>
    <x v="4788"/>
    <x v="16"/>
    <x v="0"/>
  </r>
  <r>
    <x v="3"/>
    <x v="1"/>
    <x v="493"/>
    <x v="0"/>
    <x v="21"/>
    <x v="19"/>
    <x v="4"/>
    <x v="38"/>
    <x v="307"/>
    <x v="2848"/>
    <x v="4917"/>
    <x v="21"/>
    <x v="0"/>
  </r>
  <r>
    <x v="3"/>
    <x v="1"/>
    <x v="493"/>
    <x v="0"/>
    <x v="21"/>
    <x v="19"/>
    <x v="0"/>
    <x v="48"/>
    <x v="309"/>
    <x v="2891"/>
    <x v="5197"/>
    <x v="26"/>
    <x v="0"/>
  </r>
  <r>
    <x v="3"/>
    <x v="1"/>
    <x v="493"/>
    <x v="0"/>
    <x v="21"/>
    <x v="19"/>
    <x v="3"/>
    <x v="53"/>
    <x v="317"/>
    <x v="2940"/>
    <x v="5426"/>
    <x v="41"/>
    <x v="0"/>
  </r>
  <r>
    <x v="2"/>
    <x v="2"/>
    <x v="493"/>
    <x v="4"/>
    <x v="4"/>
    <x v="29"/>
    <x v="5"/>
    <x v="42"/>
    <x v="153"/>
    <x v="1997"/>
    <x v="4135"/>
    <x v="37"/>
    <x v="1"/>
  </r>
  <r>
    <x v="3"/>
    <x v="3"/>
    <x v="493"/>
    <x v="2"/>
    <x v="41"/>
    <x v="26"/>
    <x v="2"/>
    <x v="46"/>
    <x v="174"/>
    <x v="2296"/>
    <x v="4734"/>
    <x v="44"/>
    <x v="1"/>
  </r>
  <r>
    <x v="3"/>
    <x v="1"/>
    <x v="493"/>
    <x v="0"/>
    <x v="21"/>
    <x v="19"/>
    <x v="2"/>
    <x v="41"/>
    <x v="180"/>
    <x v="2197"/>
    <x v="4705"/>
    <x v="47"/>
    <x v="1"/>
  </r>
  <r>
    <x v="3"/>
    <x v="1"/>
    <x v="493"/>
    <x v="0"/>
    <x v="21"/>
    <x v="19"/>
    <x v="1"/>
    <x v="40"/>
    <x v="129"/>
    <x v="1686"/>
    <x v="3841"/>
    <x v="41"/>
    <x v="1"/>
  </r>
  <r>
    <x v="3"/>
    <x v="1"/>
    <x v="493"/>
    <x v="0"/>
    <x v="21"/>
    <x v="19"/>
    <x v="5"/>
    <x v="37"/>
    <x v="113"/>
    <x v="1405"/>
    <x v="2499"/>
    <x v="26"/>
    <x v="1"/>
  </r>
  <r>
    <x v="3"/>
    <x v="1"/>
    <x v="493"/>
    <x v="0"/>
    <x v="21"/>
    <x v="19"/>
    <x v="4"/>
    <x v="35"/>
    <x v="106"/>
    <x v="1274"/>
    <x v="2801"/>
    <x v="36"/>
    <x v="1"/>
  </r>
  <r>
    <x v="3"/>
    <x v="1"/>
    <x v="493"/>
    <x v="0"/>
    <x v="21"/>
    <x v="19"/>
    <x v="0"/>
    <x v="45"/>
    <x v="104"/>
    <x v="1556"/>
    <x v="3504"/>
    <x v="39"/>
    <x v="1"/>
  </r>
  <r>
    <x v="3"/>
    <x v="1"/>
    <x v="493"/>
    <x v="0"/>
    <x v="21"/>
    <x v="19"/>
    <x v="3"/>
    <x v="48"/>
    <x v="129"/>
    <x v="1929"/>
    <x v="4637"/>
    <x v="56"/>
    <x v="1"/>
  </r>
  <r>
    <x v="2"/>
    <x v="2"/>
    <x v="493"/>
    <x v="4"/>
    <x v="4"/>
    <x v="29"/>
    <x v="5"/>
    <x v="26"/>
    <x v="181"/>
    <x v="1645"/>
    <x v="3040"/>
    <x v="28"/>
    <x v="2"/>
  </r>
  <r>
    <x v="3"/>
    <x v="3"/>
    <x v="493"/>
    <x v="2"/>
    <x v="41"/>
    <x v="26"/>
    <x v="2"/>
    <x v="32"/>
    <x v="211"/>
    <x v="2166"/>
    <x v="4246"/>
    <x v="34"/>
    <x v="2"/>
  </r>
  <r>
    <x v="2"/>
    <x v="2"/>
    <x v="494"/>
    <x v="4"/>
    <x v="4"/>
    <x v="29"/>
    <x v="4"/>
    <x v="43"/>
    <x v="321"/>
    <x v="2921"/>
    <x v="5221"/>
    <x v="21"/>
    <x v="2"/>
  </r>
  <r>
    <x v="3"/>
    <x v="3"/>
    <x v="494"/>
    <x v="2"/>
    <x v="41"/>
    <x v="26"/>
    <x v="1"/>
    <x v="48"/>
    <x v="335"/>
    <x v="2985"/>
    <x v="5442"/>
    <x v="31"/>
    <x v="2"/>
  </r>
  <r>
    <x v="1"/>
    <x v="1"/>
    <x v="494"/>
    <x v="2"/>
    <x v="23"/>
    <x v="25"/>
    <x v="2"/>
    <x v="33"/>
    <x v="330"/>
    <x v="2913"/>
    <x v="5263"/>
    <x v="26"/>
    <x v="1"/>
  </r>
  <r>
    <x v="1"/>
    <x v="1"/>
    <x v="494"/>
    <x v="2"/>
    <x v="23"/>
    <x v="25"/>
    <x v="1"/>
    <x v="33"/>
    <x v="307"/>
    <x v="2805"/>
    <x v="4768"/>
    <x v="21"/>
    <x v="1"/>
  </r>
  <r>
    <x v="1"/>
    <x v="1"/>
    <x v="494"/>
    <x v="2"/>
    <x v="23"/>
    <x v="25"/>
    <x v="5"/>
    <x v="28"/>
    <x v="304"/>
    <x v="2682"/>
    <x v="4682"/>
    <x v="26"/>
    <x v="1"/>
  </r>
  <r>
    <x v="1"/>
    <x v="1"/>
    <x v="494"/>
    <x v="2"/>
    <x v="23"/>
    <x v="25"/>
    <x v="4"/>
    <x v="28"/>
    <x v="294"/>
    <x v="2574"/>
    <x v="4472"/>
    <x v="26"/>
    <x v="1"/>
  </r>
  <r>
    <x v="1"/>
    <x v="1"/>
    <x v="494"/>
    <x v="2"/>
    <x v="23"/>
    <x v="25"/>
    <x v="0"/>
    <x v="38"/>
    <x v="300"/>
    <x v="2805"/>
    <x v="4768"/>
    <x v="21"/>
    <x v="1"/>
  </r>
  <r>
    <x v="1"/>
    <x v="1"/>
    <x v="494"/>
    <x v="2"/>
    <x v="23"/>
    <x v="25"/>
    <x v="3"/>
    <x v="43"/>
    <x v="311"/>
    <x v="2886"/>
    <x v="5282"/>
    <x v="36"/>
    <x v="1"/>
  </r>
  <r>
    <x v="2"/>
    <x v="2"/>
    <x v="494"/>
    <x v="4"/>
    <x v="4"/>
    <x v="29"/>
    <x v="4"/>
    <x v="41"/>
    <x v="152"/>
    <x v="1959"/>
    <x v="3779"/>
    <x v="31"/>
    <x v="1"/>
  </r>
  <r>
    <x v="3"/>
    <x v="3"/>
    <x v="494"/>
    <x v="2"/>
    <x v="41"/>
    <x v="26"/>
    <x v="1"/>
    <x v="44"/>
    <x v="204"/>
    <x v="2488"/>
    <x v="4852"/>
    <x v="41"/>
    <x v="1"/>
  </r>
  <r>
    <x v="1"/>
    <x v="1"/>
    <x v="494"/>
    <x v="2"/>
    <x v="23"/>
    <x v="25"/>
    <x v="2"/>
    <x v="32"/>
    <x v="170"/>
    <x v="1791"/>
    <x v="4008"/>
    <x v="41"/>
    <x v="1"/>
  </r>
  <r>
    <x v="1"/>
    <x v="1"/>
    <x v="494"/>
    <x v="2"/>
    <x v="23"/>
    <x v="25"/>
    <x v="1"/>
    <x v="30"/>
    <x v="111"/>
    <x v="1167"/>
    <x v="2324"/>
    <x v="31"/>
    <x v="1"/>
  </r>
  <r>
    <x v="1"/>
    <x v="1"/>
    <x v="494"/>
    <x v="2"/>
    <x v="23"/>
    <x v="25"/>
    <x v="5"/>
    <x v="26"/>
    <x v="100"/>
    <x v="937"/>
    <x v="2242"/>
    <x v="40"/>
    <x v="1"/>
  </r>
  <r>
    <x v="1"/>
    <x v="1"/>
    <x v="494"/>
    <x v="2"/>
    <x v="23"/>
    <x v="25"/>
    <x v="4"/>
    <x v="26"/>
    <x v="83"/>
    <x v="775"/>
    <x v="1746"/>
    <x v="37"/>
    <x v="1"/>
  </r>
  <r>
    <x v="1"/>
    <x v="1"/>
    <x v="494"/>
    <x v="2"/>
    <x v="23"/>
    <x v="25"/>
    <x v="0"/>
    <x v="34"/>
    <x v="97"/>
    <x v="1147"/>
    <x v="2389"/>
    <x v="33"/>
    <x v="1"/>
  </r>
  <r>
    <x v="1"/>
    <x v="1"/>
    <x v="494"/>
    <x v="2"/>
    <x v="23"/>
    <x v="25"/>
    <x v="3"/>
    <x v="40"/>
    <x v="120"/>
    <x v="1586"/>
    <x v="4034"/>
    <x v="50"/>
    <x v="1"/>
  </r>
  <r>
    <x v="2"/>
    <x v="2"/>
    <x v="494"/>
    <x v="4"/>
    <x v="4"/>
    <x v="29"/>
    <x v="4"/>
    <x v="26"/>
    <x v="184"/>
    <x v="1682"/>
    <x v="3109"/>
    <x v="28"/>
    <x v="2"/>
  </r>
  <r>
    <x v="3"/>
    <x v="3"/>
    <x v="494"/>
    <x v="2"/>
    <x v="41"/>
    <x v="26"/>
    <x v="1"/>
    <x v="30"/>
    <x v="223"/>
    <x v="2175"/>
    <x v="4308"/>
    <x v="35"/>
    <x v="2"/>
  </r>
  <r>
    <x v="1"/>
    <x v="1"/>
    <x v="494"/>
    <x v="2"/>
    <x v="23"/>
    <x v="25"/>
    <x v="2"/>
    <x v="20"/>
    <x v="202"/>
    <x v="1549"/>
    <x v="2847"/>
    <x v="28"/>
    <x v="2"/>
  </r>
  <r>
    <x v="1"/>
    <x v="1"/>
    <x v="494"/>
    <x v="2"/>
    <x v="23"/>
    <x v="25"/>
    <x v="1"/>
    <x v="21"/>
    <x v="120"/>
    <x v="934"/>
    <x v="1635"/>
    <x v="27"/>
    <x v="2"/>
  </r>
  <r>
    <x v="1"/>
    <x v="1"/>
    <x v="494"/>
    <x v="2"/>
    <x v="23"/>
    <x v="25"/>
    <x v="5"/>
    <x v="19"/>
    <x v="116"/>
    <x v="829"/>
    <x v="1515"/>
    <x v="29"/>
    <x v="2"/>
  </r>
  <r>
    <x v="1"/>
    <x v="1"/>
    <x v="494"/>
    <x v="2"/>
    <x v="23"/>
    <x v="25"/>
    <x v="4"/>
    <x v="17"/>
    <x v="97"/>
    <x v="614"/>
    <x v="1218"/>
    <x v="32"/>
    <x v="2"/>
  </r>
  <r>
    <x v="1"/>
    <x v="1"/>
    <x v="494"/>
    <x v="2"/>
    <x v="23"/>
    <x v="25"/>
    <x v="0"/>
    <x v="27"/>
    <x v="112"/>
    <x v="1084"/>
    <x v="1868"/>
    <x v="26"/>
    <x v="2"/>
  </r>
  <r>
    <x v="1"/>
    <x v="1"/>
    <x v="494"/>
    <x v="2"/>
    <x v="23"/>
    <x v="25"/>
    <x v="3"/>
    <x v="28"/>
    <x v="129"/>
    <x v="1267"/>
    <x v="3096"/>
    <x v="42"/>
    <x v="2"/>
  </r>
  <r>
    <x v="2"/>
    <x v="2"/>
    <x v="495"/>
    <x v="4"/>
    <x v="4"/>
    <x v="29"/>
    <x v="0"/>
    <x v="53"/>
    <x v="319"/>
    <x v="2947"/>
    <x v="5442"/>
    <x v="41"/>
    <x v="2"/>
  </r>
  <r>
    <x v="3"/>
    <x v="3"/>
    <x v="495"/>
    <x v="2"/>
    <x v="41"/>
    <x v="26"/>
    <x v="5"/>
    <x v="53"/>
    <x v="327"/>
    <x v="2974"/>
    <x v="5425"/>
    <x v="31"/>
    <x v="2"/>
  </r>
  <r>
    <x v="0"/>
    <x v="1"/>
    <x v="495"/>
    <x v="1"/>
    <x v="28"/>
    <x v="31"/>
    <x v="2"/>
    <x v="58"/>
    <x v="318"/>
    <x v="2959"/>
    <x v="5357"/>
    <x v="26"/>
    <x v="0"/>
  </r>
  <r>
    <x v="0"/>
    <x v="1"/>
    <x v="495"/>
    <x v="1"/>
    <x v="28"/>
    <x v="31"/>
    <x v="1"/>
    <x v="53"/>
    <x v="254"/>
    <x v="2805"/>
    <x v="4931"/>
    <x v="26"/>
    <x v="0"/>
  </r>
  <r>
    <x v="0"/>
    <x v="1"/>
    <x v="495"/>
    <x v="1"/>
    <x v="28"/>
    <x v="31"/>
    <x v="5"/>
    <x v="48"/>
    <x v="273"/>
    <x v="2800"/>
    <x v="4522"/>
    <x v="16"/>
    <x v="0"/>
  </r>
  <r>
    <x v="0"/>
    <x v="1"/>
    <x v="495"/>
    <x v="1"/>
    <x v="28"/>
    <x v="31"/>
    <x v="4"/>
    <x v="48"/>
    <x v="231"/>
    <x v="2694"/>
    <x v="4206"/>
    <x v="16"/>
    <x v="0"/>
  </r>
  <r>
    <x v="0"/>
    <x v="1"/>
    <x v="495"/>
    <x v="1"/>
    <x v="28"/>
    <x v="31"/>
    <x v="0"/>
    <x v="58"/>
    <x v="254"/>
    <x v="2833"/>
    <x v="4663"/>
    <x v="16"/>
    <x v="0"/>
  </r>
  <r>
    <x v="0"/>
    <x v="1"/>
    <x v="495"/>
    <x v="1"/>
    <x v="28"/>
    <x v="31"/>
    <x v="3"/>
    <x v="63"/>
    <x v="304"/>
    <x v="2912"/>
    <x v="5196"/>
    <x v="21"/>
    <x v="0"/>
  </r>
  <r>
    <x v="2"/>
    <x v="2"/>
    <x v="495"/>
    <x v="4"/>
    <x v="4"/>
    <x v="29"/>
    <x v="0"/>
    <x v="49"/>
    <x v="151"/>
    <x v="2172"/>
    <x v="4831"/>
    <x v="54"/>
    <x v="1"/>
  </r>
  <r>
    <x v="3"/>
    <x v="3"/>
    <x v="495"/>
    <x v="2"/>
    <x v="41"/>
    <x v="26"/>
    <x v="5"/>
    <x v="47"/>
    <x v="183"/>
    <x v="2394"/>
    <x v="4754"/>
    <x v="41"/>
    <x v="1"/>
  </r>
  <r>
    <x v="0"/>
    <x v="1"/>
    <x v="495"/>
    <x v="1"/>
    <x v="28"/>
    <x v="31"/>
    <x v="2"/>
    <x v="57"/>
    <x v="150"/>
    <x v="2362"/>
    <x v="4666"/>
    <x v="39"/>
    <x v="1"/>
  </r>
  <r>
    <x v="0"/>
    <x v="1"/>
    <x v="495"/>
    <x v="1"/>
    <x v="28"/>
    <x v="31"/>
    <x v="1"/>
    <x v="47"/>
    <x v="72"/>
    <x v="1134"/>
    <x v="2689"/>
    <x v="40"/>
    <x v="1"/>
  </r>
  <r>
    <x v="0"/>
    <x v="1"/>
    <x v="495"/>
    <x v="1"/>
    <x v="28"/>
    <x v="31"/>
    <x v="5"/>
    <x v="44"/>
    <x v="80"/>
    <x v="1207"/>
    <x v="2218"/>
    <x v="28"/>
    <x v="1"/>
  </r>
  <r>
    <x v="0"/>
    <x v="1"/>
    <x v="495"/>
    <x v="1"/>
    <x v="28"/>
    <x v="31"/>
    <x v="4"/>
    <x v="45"/>
    <x v="66"/>
    <x v="993"/>
    <x v="1699"/>
    <x v="26"/>
    <x v="1"/>
  </r>
  <r>
    <x v="0"/>
    <x v="1"/>
    <x v="495"/>
    <x v="1"/>
    <x v="28"/>
    <x v="31"/>
    <x v="0"/>
    <x v="56"/>
    <x v="64"/>
    <x v="1187"/>
    <x v="2359"/>
    <x v="31"/>
    <x v="1"/>
  </r>
  <r>
    <x v="0"/>
    <x v="1"/>
    <x v="495"/>
    <x v="1"/>
    <x v="28"/>
    <x v="31"/>
    <x v="3"/>
    <x v="58"/>
    <x v="96"/>
    <x v="1775"/>
    <x v="3524"/>
    <x v="32"/>
    <x v="1"/>
  </r>
  <r>
    <x v="2"/>
    <x v="2"/>
    <x v="495"/>
    <x v="4"/>
    <x v="4"/>
    <x v="29"/>
    <x v="0"/>
    <x v="39"/>
    <x v="183"/>
    <x v="2165"/>
    <x v="4686"/>
    <x v="48"/>
    <x v="2"/>
  </r>
  <r>
    <x v="3"/>
    <x v="3"/>
    <x v="495"/>
    <x v="2"/>
    <x v="41"/>
    <x v="26"/>
    <x v="5"/>
    <x v="37"/>
    <x v="183"/>
    <x v="2097"/>
    <x v="4274"/>
    <x v="37"/>
    <x v="2"/>
  </r>
  <r>
    <x v="0"/>
    <x v="1"/>
    <x v="495"/>
    <x v="1"/>
    <x v="28"/>
    <x v="31"/>
    <x v="2"/>
    <x v="40"/>
    <x v="172"/>
    <x v="2093"/>
    <x v="3893"/>
    <x v="29"/>
    <x v="2"/>
  </r>
  <r>
    <x v="0"/>
    <x v="1"/>
    <x v="495"/>
    <x v="1"/>
    <x v="28"/>
    <x v="31"/>
    <x v="1"/>
    <x v="33"/>
    <x v="76"/>
    <x v="879"/>
    <x v="1622"/>
    <x v="29"/>
    <x v="2"/>
  </r>
  <r>
    <x v="0"/>
    <x v="1"/>
    <x v="495"/>
    <x v="1"/>
    <x v="28"/>
    <x v="31"/>
    <x v="5"/>
    <x v="35"/>
    <x v="83"/>
    <x v="1015"/>
    <x v="1418"/>
    <x v="20"/>
    <x v="2"/>
  </r>
  <r>
    <x v="0"/>
    <x v="1"/>
    <x v="495"/>
    <x v="1"/>
    <x v="28"/>
    <x v="31"/>
    <x v="4"/>
    <x v="34"/>
    <x v="75"/>
    <x v="884"/>
    <x v="1205"/>
    <x v="20"/>
    <x v="2"/>
  </r>
  <r>
    <x v="0"/>
    <x v="1"/>
    <x v="495"/>
    <x v="1"/>
    <x v="28"/>
    <x v="31"/>
    <x v="0"/>
    <x v="45"/>
    <x v="74"/>
    <x v="1130"/>
    <x v="1490"/>
    <x v="18"/>
    <x v="2"/>
  </r>
  <r>
    <x v="0"/>
    <x v="1"/>
    <x v="495"/>
    <x v="1"/>
    <x v="28"/>
    <x v="31"/>
    <x v="3"/>
    <x v="39"/>
    <x v="120"/>
    <x v="1554"/>
    <x v="2661"/>
    <x v="25"/>
    <x v="2"/>
  </r>
  <r>
    <x v="2"/>
    <x v="2"/>
    <x v="496"/>
    <x v="4"/>
    <x v="4"/>
    <x v="29"/>
    <x v="3"/>
    <x v="58"/>
    <x v="323"/>
    <x v="2975"/>
    <x v="5072"/>
    <x v="6"/>
    <x v="2"/>
  </r>
  <r>
    <x v="3"/>
    <x v="3"/>
    <x v="496"/>
    <x v="2"/>
    <x v="41"/>
    <x v="26"/>
    <x v="4"/>
    <x v="53"/>
    <x v="315"/>
    <x v="2933"/>
    <x v="5413"/>
    <x v="41"/>
    <x v="2"/>
  </r>
  <r>
    <x v="4"/>
    <x v="0"/>
    <x v="496"/>
    <x v="3"/>
    <x v="8"/>
    <x v="40"/>
    <x v="2"/>
    <x v="53"/>
    <x v="317"/>
    <x v="2940"/>
    <x v="5191"/>
    <x v="16"/>
    <x v="2"/>
  </r>
  <r>
    <x v="4"/>
    <x v="0"/>
    <x v="496"/>
    <x v="3"/>
    <x v="8"/>
    <x v="40"/>
    <x v="1"/>
    <x v="58"/>
    <x v="304"/>
    <x v="2901"/>
    <x v="4885"/>
    <x v="11"/>
    <x v="2"/>
  </r>
  <r>
    <x v="4"/>
    <x v="0"/>
    <x v="496"/>
    <x v="3"/>
    <x v="8"/>
    <x v="40"/>
    <x v="5"/>
    <x v="58"/>
    <x v="304"/>
    <x v="2901"/>
    <x v="5059"/>
    <x v="16"/>
    <x v="2"/>
  </r>
  <r>
    <x v="4"/>
    <x v="0"/>
    <x v="496"/>
    <x v="3"/>
    <x v="8"/>
    <x v="40"/>
    <x v="4"/>
    <x v="53"/>
    <x v="273"/>
    <x v="2833"/>
    <x v="4663"/>
    <x v="16"/>
    <x v="2"/>
  </r>
  <r>
    <x v="4"/>
    <x v="0"/>
    <x v="496"/>
    <x v="3"/>
    <x v="8"/>
    <x v="40"/>
    <x v="0"/>
    <x v="48"/>
    <x v="194"/>
    <x v="2506"/>
    <x v="2624"/>
    <x v="6"/>
    <x v="2"/>
  </r>
  <r>
    <x v="4"/>
    <x v="0"/>
    <x v="496"/>
    <x v="3"/>
    <x v="8"/>
    <x v="40"/>
    <x v="3"/>
    <x v="63"/>
    <x v="317"/>
    <x v="2967"/>
    <x v="5412"/>
    <x v="31"/>
    <x v="2"/>
  </r>
  <r>
    <x v="5"/>
    <x v="0"/>
    <x v="496"/>
    <x v="2"/>
    <x v="17"/>
    <x v="35"/>
    <x v="2"/>
    <x v="38"/>
    <x v="315"/>
    <x v="2884"/>
    <x v="5169"/>
    <x v="26"/>
    <x v="0"/>
  </r>
  <r>
    <x v="5"/>
    <x v="0"/>
    <x v="496"/>
    <x v="2"/>
    <x v="17"/>
    <x v="35"/>
    <x v="1"/>
    <x v="43"/>
    <x v="300"/>
    <x v="2840"/>
    <x v="5026"/>
    <x v="26"/>
    <x v="0"/>
  </r>
  <r>
    <x v="5"/>
    <x v="0"/>
    <x v="496"/>
    <x v="2"/>
    <x v="17"/>
    <x v="35"/>
    <x v="5"/>
    <x v="43"/>
    <x v="300"/>
    <x v="2840"/>
    <x v="5026"/>
    <x v="26"/>
    <x v="0"/>
  </r>
  <r>
    <x v="5"/>
    <x v="0"/>
    <x v="496"/>
    <x v="2"/>
    <x v="17"/>
    <x v="35"/>
    <x v="4"/>
    <x v="38"/>
    <x v="273"/>
    <x v="2673"/>
    <x v="4663"/>
    <x v="26"/>
    <x v="0"/>
  </r>
  <r>
    <x v="5"/>
    <x v="0"/>
    <x v="496"/>
    <x v="2"/>
    <x v="17"/>
    <x v="35"/>
    <x v="0"/>
    <x v="33"/>
    <x v="194"/>
    <x v="2064"/>
    <x v="3950"/>
    <x v="31"/>
    <x v="0"/>
  </r>
  <r>
    <x v="5"/>
    <x v="0"/>
    <x v="496"/>
    <x v="2"/>
    <x v="17"/>
    <x v="35"/>
    <x v="3"/>
    <x v="58"/>
    <x v="317"/>
    <x v="2954"/>
    <x v="5300"/>
    <x v="21"/>
    <x v="1"/>
  </r>
  <r>
    <x v="5"/>
    <x v="1"/>
    <x v="496"/>
    <x v="1"/>
    <x v="47"/>
    <x v="11"/>
    <x v="2"/>
    <x v="53"/>
    <x v="318"/>
    <x v="2944"/>
    <x v="5327"/>
    <x v="26"/>
    <x v="0"/>
  </r>
  <r>
    <x v="5"/>
    <x v="1"/>
    <x v="496"/>
    <x v="1"/>
    <x v="47"/>
    <x v="11"/>
    <x v="1"/>
    <x v="33"/>
    <x v="254"/>
    <x v="2469"/>
    <x v="4314"/>
    <x v="26"/>
    <x v="0"/>
  </r>
  <r>
    <x v="5"/>
    <x v="1"/>
    <x v="496"/>
    <x v="1"/>
    <x v="47"/>
    <x v="11"/>
    <x v="5"/>
    <x v="28"/>
    <x v="231"/>
    <x v="2158"/>
    <x v="3825"/>
    <x v="26"/>
    <x v="0"/>
  </r>
  <r>
    <x v="5"/>
    <x v="1"/>
    <x v="496"/>
    <x v="1"/>
    <x v="47"/>
    <x v="11"/>
    <x v="4"/>
    <x v="28"/>
    <x v="174"/>
    <x v="1674"/>
    <x v="2950"/>
    <x v="26"/>
    <x v="0"/>
  </r>
  <r>
    <x v="5"/>
    <x v="1"/>
    <x v="496"/>
    <x v="1"/>
    <x v="47"/>
    <x v="11"/>
    <x v="0"/>
    <x v="38"/>
    <x v="194"/>
    <x v="2227"/>
    <x v="3950"/>
    <x v="26"/>
    <x v="0"/>
  </r>
  <r>
    <x v="5"/>
    <x v="1"/>
    <x v="496"/>
    <x v="1"/>
    <x v="47"/>
    <x v="11"/>
    <x v="3"/>
    <x v="48"/>
    <x v="285"/>
    <x v="2829"/>
    <x v="4986"/>
    <x v="26"/>
    <x v="0"/>
  </r>
  <r>
    <x v="2"/>
    <x v="2"/>
    <x v="496"/>
    <x v="4"/>
    <x v="4"/>
    <x v="29"/>
    <x v="3"/>
    <x v="55"/>
    <x v="153"/>
    <x v="2337"/>
    <x v="3805"/>
    <x v="21"/>
    <x v="1"/>
  </r>
  <r>
    <x v="3"/>
    <x v="3"/>
    <x v="496"/>
    <x v="2"/>
    <x v="41"/>
    <x v="26"/>
    <x v="4"/>
    <x v="47"/>
    <x v="128"/>
    <x v="1891"/>
    <x v="4579"/>
    <x v="55"/>
    <x v="1"/>
  </r>
  <r>
    <x v="4"/>
    <x v="0"/>
    <x v="496"/>
    <x v="3"/>
    <x v="8"/>
    <x v="40"/>
    <x v="2"/>
    <x v="51"/>
    <x v="134"/>
    <x v="2062"/>
    <x v="3832"/>
    <x v="29"/>
    <x v="1"/>
  </r>
  <r>
    <x v="4"/>
    <x v="0"/>
    <x v="496"/>
    <x v="3"/>
    <x v="8"/>
    <x v="40"/>
    <x v="1"/>
    <x v="53"/>
    <x v="108"/>
    <x v="1815"/>
    <x v="3215"/>
    <x v="26"/>
    <x v="1"/>
  </r>
  <r>
    <x v="4"/>
    <x v="0"/>
    <x v="496"/>
    <x v="3"/>
    <x v="8"/>
    <x v="40"/>
    <x v="5"/>
    <x v="52"/>
    <x v="100"/>
    <x v="1681"/>
    <x v="3286"/>
    <x v="31"/>
    <x v="1"/>
  </r>
  <r>
    <x v="4"/>
    <x v="0"/>
    <x v="496"/>
    <x v="3"/>
    <x v="8"/>
    <x v="40"/>
    <x v="4"/>
    <x v="52"/>
    <x v="73"/>
    <x v="1252"/>
    <x v="2385"/>
    <x v="29"/>
    <x v="1"/>
  </r>
  <r>
    <x v="4"/>
    <x v="0"/>
    <x v="496"/>
    <x v="3"/>
    <x v="8"/>
    <x v="40"/>
    <x v="0"/>
    <x v="45"/>
    <x v="56"/>
    <x v="829"/>
    <x v="996"/>
    <x v="18"/>
    <x v="1"/>
  </r>
  <r>
    <x v="4"/>
    <x v="0"/>
    <x v="496"/>
    <x v="3"/>
    <x v="8"/>
    <x v="40"/>
    <x v="3"/>
    <x v="60"/>
    <x v="150"/>
    <x v="2421"/>
    <x v="4848"/>
    <x v="44"/>
    <x v="1"/>
  </r>
  <r>
    <x v="5"/>
    <x v="0"/>
    <x v="496"/>
    <x v="2"/>
    <x v="17"/>
    <x v="35"/>
    <x v="2"/>
    <x v="36"/>
    <x v="138"/>
    <x v="1648"/>
    <x v="3688"/>
    <x v="39"/>
    <x v="1"/>
  </r>
  <r>
    <x v="5"/>
    <x v="0"/>
    <x v="496"/>
    <x v="2"/>
    <x v="17"/>
    <x v="35"/>
    <x v="1"/>
    <x v="40"/>
    <x v="82"/>
    <x v="1135"/>
    <x v="2597"/>
    <x v="38"/>
    <x v="1"/>
  </r>
  <r>
    <x v="5"/>
    <x v="0"/>
    <x v="496"/>
    <x v="2"/>
    <x v="17"/>
    <x v="35"/>
    <x v="5"/>
    <x v="42"/>
    <x v="93"/>
    <x v="1320"/>
    <x v="2946"/>
    <x v="37"/>
    <x v="1"/>
  </r>
  <r>
    <x v="5"/>
    <x v="0"/>
    <x v="496"/>
    <x v="2"/>
    <x v="17"/>
    <x v="35"/>
    <x v="4"/>
    <x v="37"/>
    <x v="70"/>
    <x v="886"/>
    <x v="2003"/>
    <x v="37"/>
    <x v="1"/>
  </r>
  <r>
    <x v="5"/>
    <x v="0"/>
    <x v="496"/>
    <x v="2"/>
    <x v="17"/>
    <x v="35"/>
    <x v="0"/>
    <x v="29"/>
    <x v="54"/>
    <x v="484"/>
    <x v="1341"/>
    <x v="45"/>
    <x v="1"/>
  </r>
  <r>
    <x v="5"/>
    <x v="0"/>
    <x v="496"/>
    <x v="2"/>
    <x v="17"/>
    <x v="35"/>
    <x v="3"/>
    <x v="52"/>
    <x v="145"/>
    <x v="2185"/>
    <x v="4152"/>
    <x v="31"/>
    <x v="1"/>
  </r>
  <r>
    <x v="5"/>
    <x v="1"/>
    <x v="496"/>
    <x v="1"/>
    <x v="47"/>
    <x v="11"/>
    <x v="2"/>
    <x v="51"/>
    <x v="156"/>
    <x v="2264"/>
    <x v="4534"/>
    <x v="38"/>
    <x v="1"/>
  </r>
  <r>
    <x v="5"/>
    <x v="1"/>
    <x v="496"/>
    <x v="1"/>
    <x v="47"/>
    <x v="11"/>
    <x v="1"/>
    <x v="30"/>
    <x v="72"/>
    <x v="740"/>
    <x v="1669"/>
    <x v="37"/>
    <x v="1"/>
  </r>
  <r>
    <x v="5"/>
    <x v="1"/>
    <x v="496"/>
    <x v="1"/>
    <x v="47"/>
    <x v="11"/>
    <x v="5"/>
    <x v="25"/>
    <x v="63"/>
    <x v="520"/>
    <x v="1308"/>
    <x v="41"/>
    <x v="1"/>
  </r>
  <r>
    <x v="5"/>
    <x v="1"/>
    <x v="496"/>
    <x v="1"/>
    <x v="47"/>
    <x v="11"/>
    <x v="4"/>
    <x v="26"/>
    <x v="39"/>
    <x v="289"/>
    <x v="706"/>
    <x v="41"/>
    <x v="1"/>
  </r>
  <r>
    <x v="5"/>
    <x v="1"/>
    <x v="496"/>
    <x v="1"/>
    <x v="47"/>
    <x v="11"/>
    <x v="0"/>
    <x v="35"/>
    <x v="56"/>
    <x v="632"/>
    <x v="1545"/>
    <x v="40"/>
    <x v="1"/>
  </r>
  <r>
    <x v="5"/>
    <x v="1"/>
    <x v="496"/>
    <x v="1"/>
    <x v="47"/>
    <x v="11"/>
    <x v="3"/>
    <x v="45"/>
    <x v="78"/>
    <x v="1194"/>
    <x v="2869"/>
    <x v="41"/>
    <x v="1"/>
  </r>
  <r>
    <x v="2"/>
    <x v="2"/>
    <x v="496"/>
    <x v="4"/>
    <x v="4"/>
    <x v="29"/>
    <x v="3"/>
    <x v="39"/>
    <x v="181"/>
    <x v="2148"/>
    <x v="2446"/>
    <x v="10"/>
    <x v="2"/>
  </r>
  <r>
    <x v="3"/>
    <x v="3"/>
    <x v="496"/>
    <x v="2"/>
    <x v="41"/>
    <x v="26"/>
    <x v="4"/>
    <x v="37"/>
    <x v="153"/>
    <x v="1831"/>
    <x v="4249"/>
    <x v="46"/>
    <x v="2"/>
  </r>
  <r>
    <x v="4"/>
    <x v="0"/>
    <x v="496"/>
    <x v="3"/>
    <x v="8"/>
    <x v="40"/>
    <x v="2"/>
    <x v="37"/>
    <x v="175"/>
    <x v="2040"/>
    <x v="3079"/>
    <x v="19"/>
    <x v="2"/>
  </r>
  <r>
    <x v="4"/>
    <x v="0"/>
    <x v="496"/>
    <x v="3"/>
    <x v="8"/>
    <x v="40"/>
    <x v="1"/>
    <x v="39"/>
    <x v="112"/>
    <x v="1457"/>
    <x v="1747"/>
    <x v="14"/>
    <x v="2"/>
  </r>
  <r>
    <x v="4"/>
    <x v="0"/>
    <x v="496"/>
    <x v="3"/>
    <x v="8"/>
    <x v="40"/>
    <x v="5"/>
    <x v="39"/>
    <x v="112"/>
    <x v="1457"/>
    <x v="2327"/>
    <x v="22"/>
    <x v="2"/>
  </r>
  <r>
    <x v="4"/>
    <x v="0"/>
    <x v="496"/>
    <x v="3"/>
    <x v="8"/>
    <x v="40"/>
    <x v="4"/>
    <x v="32"/>
    <x v="89"/>
    <x v="997"/>
    <x v="1387"/>
    <x v="20"/>
    <x v="2"/>
  </r>
  <r>
    <x v="4"/>
    <x v="0"/>
    <x v="496"/>
    <x v="3"/>
    <x v="8"/>
    <x v="40"/>
    <x v="0"/>
    <x v="35"/>
    <x v="56"/>
    <x v="632"/>
    <x v="438"/>
    <x v="11"/>
    <x v="2"/>
  </r>
  <r>
    <x v="4"/>
    <x v="0"/>
    <x v="496"/>
    <x v="3"/>
    <x v="8"/>
    <x v="40"/>
    <x v="3"/>
    <x v="41"/>
    <x v="150"/>
    <x v="1941"/>
    <x v="3854"/>
    <x v="33"/>
    <x v="2"/>
  </r>
  <r>
    <x v="5"/>
    <x v="0"/>
    <x v="496"/>
    <x v="2"/>
    <x v="17"/>
    <x v="35"/>
    <x v="2"/>
    <x v="25"/>
    <x v="153"/>
    <x v="1358"/>
    <x v="2578"/>
    <x v="29"/>
    <x v="2"/>
  </r>
  <r>
    <x v="5"/>
    <x v="0"/>
    <x v="496"/>
    <x v="2"/>
    <x v="17"/>
    <x v="35"/>
    <x v="1"/>
    <x v="33"/>
    <x v="108"/>
    <x v="1236"/>
    <x v="2406"/>
    <x v="30"/>
    <x v="2"/>
  </r>
  <r>
    <x v="5"/>
    <x v="0"/>
    <x v="496"/>
    <x v="2"/>
    <x v="17"/>
    <x v="35"/>
    <x v="5"/>
    <x v="30"/>
    <x v="116"/>
    <x v="1217"/>
    <x v="2232"/>
    <x v="28"/>
    <x v="2"/>
  </r>
  <r>
    <x v="5"/>
    <x v="0"/>
    <x v="496"/>
    <x v="2"/>
    <x v="17"/>
    <x v="35"/>
    <x v="4"/>
    <x v="26"/>
    <x v="83"/>
    <x v="775"/>
    <x v="1403"/>
    <x v="29"/>
    <x v="2"/>
  </r>
  <r>
    <x v="5"/>
    <x v="0"/>
    <x v="496"/>
    <x v="2"/>
    <x v="17"/>
    <x v="35"/>
    <x v="0"/>
    <x v="25"/>
    <x v="63"/>
    <x v="520"/>
    <x v="1071"/>
    <x v="34"/>
    <x v="2"/>
  </r>
  <r>
    <x v="5"/>
    <x v="0"/>
    <x v="496"/>
    <x v="2"/>
    <x v="17"/>
    <x v="35"/>
    <x v="3"/>
    <x v="39"/>
    <x v="155"/>
    <x v="1919"/>
    <x v="3390"/>
    <x v="26"/>
    <x v="2"/>
  </r>
  <r>
    <x v="2"/>
    <x v="2"/>
    <x v="497"/>
    <x v="4"/>
    <x v="4"/>
    <x v="29"/>
    <x v="2"/>
    <x v="43"/>
    <x v="337"/>
    <x v="2972"/>
    <x v="5379"/>
    <x v="26"/>
    <x v="2"/>
  </r>
  <r>
    <x v="3"/>
    <x v="3"/>
    <x v="497"/>
    <x v="2"/>
    <x v="41"/>
    <x v="26"/>
    <x v="0"/>
    <x v="48"/>
    <x v="311"/>
    <x v="2899"/>
    <x v="5224"/>
    <x v="26"/>
    <x v="2"/>
  </r>
  <r>
    <x v="1"/>
    <x v="1"/>
    <x v="497"/>
    <x v="0"/>
    <x v="24"/>
    <x v="51"/>
    <x v="2"/>
    <x v="33"/>
    <x v="320"/>
    <x v="2885"/>
    <x v="5170"/>
    <x v="26"/>
    <x v="0"/>
  </r>
  <r>
    <x v="1"/>
    <x v="1"/>
    <x v="497"/>
    <x v="0"/>
    <x v="24"/>
    <x v="51"/>
    <x v="1"/>
    <x v="28"/>
    <x v="273"/>
    <x v="2398"/>
    <x v="3904"/>
    <x v="21"/>
    <x v="0"/>
  </r>
  <r>
    <x v="1"/>
    <x v="1"/>
    <x v="497"/>
    <x v="0"/>
    <x v="24"/>
    <x v="51"/>
    <x v="5"/>
    <x v="23"/>
    <x v="254"/>
    <x v="2064"/>
    <x v="3277"/>
    <x v="21"/>
    <x v="0"/>
  </r>
  <r>
    <x v="1"/>
    <x v="1"/>
    <x v="497"/>
    <x v="0"/>
    <x v="24"/>
    <x v="51"/>
    <x v="4"/>
    <x v="23"/>
    <x v="194"/>
    <x v="1617"/>
    <x v="2849"/>
    <x v="26"/>
    <x v="0"/>
  </r>
  <r>
    <x v="1"/>
    <x v="1"/>
    <x v="497"/>
    <x v="0"/>
    <x v="24"/>
    <x v="51"/>
    <x v="0"/>
    <x v="38"/>
    <x v="212"/>
    <x v="2383"/>
    <x v="3880"/>
    <x v="21"/>
    <x v="0"/>
  </r>
  <r>
    <x v="1"/>
    <x v="1"/>
    <x v="497"/>
    <x v="0"/>
    <x v="24"/>
    <x v="51"/>
    <x v="3"/>
    <x v="43"/>
    <x v="285"/>
    <x v="2793"/>
    <x v="5095"/>
    <x v="36"/>
    <x v="0"/>
  </r>
  <r>
    <x v="4"/>
    <x v="3"/>
    <x v="497"/>
    <x v="2"/>
    <x v="3"/>
    <x v="28"/>
    <x v="2"/>
    <x v="33"/>
    <x v="324"/>
    <x v="2893"/>
    <x v="5211"/>
    <x v="26"/>
    <x v="1"/>
  </r>
  <r>
    <x v="4"/>
    <x v="3"/>
    <x v="497"/>
    <x v="2"/>
    <x v="3"/>
    <x v="28"/>
    <x v="1"/>
    <x v="33"/>
    <x v="294"/>
    <x v="2686"/>
    <x v="4472"/>
    <x v="21"/>
    <x v="1"/>
  </r>
  <r>
    <x v="4"/>
    <x v="3"/>
    <x v="497"/>
    <x v="2"/>
    <x v="3"/>
    <x v="28"/>
    <x v="5"/>
    <x v="28"/>
    <x v="285"/>
    <x v="2491"/>
    <x v="4349"/>
    <x v="26"/>
    <x v="1"/>
  </r>
  <r>
    <x v="4"/>
    <x v="3"/>
    <x v="497"/>
    <x v="2"/>
    <x v="3"/>
    <x v="28"/>
    <x v="4"/>
    <x v="28"/>
    <x v="254"/>
    <x v="2282"/>
    <x v="4024"/>
    <x v="26"/>
    <x v="1"/>
  </r>
  <r>
    <x v="4"/>
    <x v="3"/>
    <x v="497"/>
    <x v="2"/>
    <x v="3"/>
    <x v="28"/>
    <x v="0"/>
    <x v="38"/>
    <x v="273"/>
    <x v="2673"/>
    <x v="4425"/>
    <x v="21"/>
    <x v="1"/>
  </r>
  <r>
    <x v="4"/>
    <x v="3"/>
    <x v="497"/>
    <x v="2"/>
    <x v="3"/>
    <x v="28"/>
    <x v="3"/>
    <x v="38"/>
    <x v="304"/>
    <x v="2827"/>
    <x v="4978"/>
    <x v="26"/>
    <x v="1"/>
  </r>
  <r>
    <x v="5"/>
    <x v="3"/>
    <x v="497"/>
    <x v="2"/>
    <x v="35"/>
    <x v="38"/>
    <x v="2"/>
    <x v="33"/>
    <x v="318"/>
    <x v="2879"/>
    <x v="5148"/>
    <x v="26"/>
    <x v="1"/>
  </r>
  <r>
    <x v="5"/>
    <x v="3"/>
    <x v="497"/>
    <x v="2"/>
    <x v="35"/>
    <x v="38"/>
    <x v="1"/>
    <x v="33"/>
    <x v="254"/>
    <x v="2469"/>
    <x v="4024"/>
    <x v="21"/>
    <x v="1"/>
  </r>
  <r>
    <x v="5"/>
    <x v="3"/>
    <x v="497"/>
    <x v="2"/>
    <x v="35"/>
    <x v="38"/>
    <x v="5"/>
    <x v="28"/>
    <x v="231"/>
    <x v="2158"/>
    <x v="3825"/>
    <x v="26"/>
    <x v="1"/>
  </r>
  <r>
    <x v="5"/>
    <x v="3"/>
    <x v="497"/>
    <x v="2"/>
    <x v="35"/>
    <x v="38"/>
    <x v="4"/>
    <x v="28"/>
    <x v="194"/>
    <x v="1857"/>
    <x v="3277"/>
    <x v="26"/>
    <x v="1"/>
  </r>
  <r>
    <x v="5"/>
    <x v="3"/>
    <x v="497"/>
    <x v="2"/>
    <x v="35"/>
    <x v="38"/>
    <x v="0"/>
    <x v="38"/>
    <x v="212"/>
    <x v="2383"/>
    <x v="3880"/>
    <x v="21"/>
    <x v="1"/>
  </r>
  <r>
    <x v="5"/>
    <x v="3"/>
    <x v="497"/>
    <x v="2"/>
    <x v="35"/>
    <x v="38"/>
    <x v="3"/>
    <x v="38"/>
    <x v="285"/>
    <x v="2727"/>
    <x v="4768"/>
    <x v="26"/>
    <x v="1"/>
  </r>
  <r>
    <x v="2"/>
    <x v="2"/>
    <x v="497"/>
    <x v="4"/>
    <x v="4"/>
    <x v="29"/>
    <x v="2"/>
    <x v="42"/>
    <x v="197"/>
    <x v="2390"/>
    <x v="4609"/>
    <x v="36"/>
    <x v="1"/>
  </r>
  <r>
    <x v="3"/>
    <x v="3"/>
    <x v="497"/>
    <x v="2"/>
    <x v="41"/>
    <x v="26"/>
    <x v="0"/>
    <x v="43"/>
    <x v="120"/>
    <x v="1674"/>
    <x v="3572"/>
    <x v="36"/>
    <x v="1"/>
  </r>
  <r>
    <x v="1"/>
    <x v="1"/>
    <x v="497"/>
    <x v="0"/>
    <x v="24"/>
    <x v="51"/>
    <x v="2"/>
    <x v="32"/>
    <x v="157"/>
    <x v="1680"/>
    <x v="3636"/>
    <x v="37"/>
    <x v="1"/>
  </r>
  <r>
    <x v="1"/>
    <x v="1"/>
    <x v="497"/>
    <x v="0"/>
    <x v="24"/>
    <x v="51"/>
    <x v="1"/>
    <x v="27"/>
    <x v="73"/>
    <x v="669"/>
    <x v="1372"/>
    <x v="33"/>
    <x v="1"/>
  </r>
  <r>
    <x v="1"/>
    <x v="1"/>
    <x v="497"/>
    <x v="0"/>
    <x v="24"/>
    <x v="51"/>
    <x v="5"/>
    <x v="22"/>
    <x v="72"/>
    <x v="535"/>
    <x v="1039"/>
    <x v="32"/>
    <x v="1"/>
  </r>
  <r>
    <x v="1"/>
    <x v="1"/>
    <x v="497"/>
    <x v="0"/>
    <x v="24"/>
    <x v="51"/>
    <x v="4"/>
    <x v="22"/>
    <x v="54"/>
    <x v="353"/>
    <x v="870"/>
    <x v="41"/>
    <x v="1"/>
  </r>
  <r>
    <x v="1"/>
    <x v="1"/>
    <x v="497"/>
    <x v="0"/>
    <x v="24"/>
    <x v="51"/>
    <x v="0"/>
    <x v="37"/>
    <x v="58"/>
    <x v="701"/>
    <x v="1470"/>
    <x v="34"/>
    <x v="1"/>
  </r>
  <r>
    <x v="1"/>
    <x v="1"/>
    <x v="497"/>
    <x v="0"/>
    <x v="24"/>
    <x v="51"/>
    <x v="3"/>
    <x v="38"/>
    <x v="87"/>
    <x v="1141"/>
    <x v="2988"/>
    <x v="46"/>
    <x v="1"/>
  </r>
  <r>
    <x v="4"/>
    <x v="3"/>
    <x v="497"/>
    <x v="2"/>
    <x v="3"/>
    <x v="28"/>
    <x v="2"/>
    <x v="32"/>
    <x v="158"/>
    <x v="1688"/>
    <x v="3798"/>
    <x v="40"/>
    <x v="1"/>
  </r>
  <r>
    <x v="4"/>
    <x v="3"/>
    <x v="497"/>
    <x v="2"/>
    <x v="3"/>
    <x v="28"/>
    <x v="1"/>
    <x v="31"/>
    <x v="94"/>
    <x v="1028"/>
    <x v="2277"/>
    <x v="36"/>
    <x v="1"/>
  </r>
  <r>
    <x v="4"/>
    <x v="3"/>
    <x v="497"/>
    <x v="2"/>
    <x v="3"/>
    <x v="28"/>
    <x v="5"/>
    <x v="27"/>
    <x v="75"/>
    <x v="704"/>
    <x v="1750"/>
    <x v="41"/>
    <x v="1"/>
  </r>
  <r>
    <x v="4"/>
    <x v="3"/>
    <x v="497"/>
    <x v="2"/>
    <x v="3"/>
    <x v="28"/>
    <x v="4"/>
    <x v="27"/>
    <x v="64"/>
    <x v="573"/>
    <x v="1371"/>
    <x v="39"/>
    <x v="1"/>
  </r>
  <r>
    <x v="4"/>
    <x v="3"/>
    <x v="497"/>
    <x v="2"/>
    <x v="3"/>
    <x v="28"/>
    <x v="0"/>
    <x v="35"/>
    <x v="70"/>
    <x v="836"/>
    <x v="1716"/>
    <x v="33"/>
    <x v="1"/>
  </r>
  <r>
    <x v="4"/>
    <x v="3"/>
    <x v="497"/>
    <x v="2"/>
    <x v="3"/>
    <x v="28"/>
    <x v="3"/>
    <x v="37"/>
    <x v="92"/>
    <x v="1178"/>
    <x v="2840"/>
    <x v="41"/>
    <x v="1"/>
  </r>
  <r>
    <x v="5"/>
    <x v="3"/>
    <x v="497"/>
    <x v="2"/>
    <x v="35"/>
    <x v="38"/>
    <x v="2"/>
    <x v="29"/>
    <x v="145"/>
    <x v="1444"/>
    <x v="3362"/>
    <x v="40"/>
    <x v="1"/>
  </r>
  <r>
    <x v="5"/>
    <x v="3"/>
    <x v="497"/>
    <x v="2"/>
    <x v="35"/>
    <x v="38"/>
    <x v="1"/>
    <x v="32"/>
    <x v="72"/>
    <x v="789"/>
    <x v="1524"/>
    <x v="31"/>
    <x v="1"/>
  </r>
  <r>
    <x v="5"/>
    <x v="3"/>
    <x v="497"/>
    <x v="2"/>
    <x v="35"/>
    <x v="38"/>
    <x v="5"/>
    <x v="27"/>
    <x v="59"/>
    <x v="515"/>
    <x v="1210"/>
    <x v="38"/>
    <x v="1"/>
  </r>
  <r>
    <x v="5"/>
    <x v="3"/>
    <x v="497"/>
    <x v="2"/>
    <x v="35"/>
    <x v="38"/>
    <x v="4"/>
    <x v="27"/>
    <x v="48"/>
    <x v="391"/>
    <x v="966"/>
    <x v="41"/>
    <x v="1"/>
  </r>
  <r>
    <x v="5"/>
    <x v="3"/>
    <x v="497"/>
    <x v="2"/>
    <x v="35"/>
    <x v="38"/>
    <x v="0"/>
    <x v="36"/>
    <x v="62"/>
    <x v="742"/>
    <x v="1427"/>
    <x v="31"/>
    <x v="1"/>
  </r>
  <r>
    <x v="5"/>
    <x v="3"/>
    <x v="497"/>
    <x v="2"/>
    <x v="35"/>
    <x v="38"/>
    <x v="3"/>
    <x v="35"/>
    <x v="80"/>
    <x v="980"/>
    <x v="2271"/>
    <x v="38"/>
    <x v="1"/>
  </r>
  <r>
    <x v="2"/>
    <x v="2"/>
    <x v="497"/>
    <x v="4"/>
    <x v="4"/>
    <x v="29"/>
    <x v="2"/>
    <x v="33"/>
    <x v="229"/>
    <x v="2333"/>
    <x v="4381"/>
    <x v="32"/>
    <x v="2"/>
  </r>
  <r>
    <x v="3"/>
    <x v="3"/>
    <x v="497"/>
    <x v="2"/>
    <x v="41"/>
    <x v="26"/>
    <x v="0"/>
    <x v="31"/>
    <x v="138"/>
    <x v="1460"/>
    <x v="3018"/>
    <x v="33"/>
    <x v="2"/>
  </r>
  <r>
    <x v="4"/>
    <x v="3"/>
    <x v="497"/>
    <x v="2"/>
    <x v="3"/>
    <x v="28"/>
    <x v="2"/>
    <x v="19"/>
    <x v="195"/>
    <x v="1422"/>
    <x v="2876"/>
    <x v="32"/>
    <x v="2"/>
  </r>
  <r>
    <x v="4"/>
    <x v="3"/>
    <x v="497"/>
    <x v="2"/>
    <x v="3"/>
    <x v="28"/>
    <x v="1"/>
    <x v="21"/>
    <x v="97"/>
    <x v="750"/>
    <x v="1320"/>
    <x v="28"/>
    <x v="2"/>
  </r>
  <r>
    <x v="4"/>
    <x v="3"/>
    <x v="497"/>
    <x v="2"/>
    <x v="3"/>
    <x v="28"/>
    <x v="5"/>
    <x v="20"/>
    <x v="100"/>
    <x v="739"/>
    <x v="1383"/>
    <x v="30"/>
    <x v="2"/>
  </r>
  <r>
    <x v="4"/>
    <x v="3"/>
    <x v="497"/>
    <x v="2"/>
    <x v="3"/>
    <x v="28"/>
    <x v="4"/>
    <x v="17"/>
    <x v="74"/>
    <x v="437"/>
    <x v="841"/>
    <x v="33"/>
    <x v="2"/>
  </r>
  <r>
    <x v="4"/>
    <x v="3"/>
    <x v="497"/>
    <x v="2"/>
    <x v="3"/>
    <x v="28"/>
    <x v="0"/>
    <x v="25"/>
    <x v="92"/>
    <x v="832"/>
    <x v="1344"/>
    <x v="25"/>
    <x v="2"/>
  </r>
  <r>
    <x v="4"/>
    <x v="3"/>
    <x v="497"/>
    <x v="2"/>
    <x v="3"/>
    <x v="28"/>
    <x v="3"/>
    <x v="26"/>
    <x v="125"/>
    <x v="1151"/>
    <x v="2402"/>
    <x v="33"/>
    <x v="2"/>
  </r>
  <r>
    <x v="5"/>
    <x v="3"/>
    <x v="497"/>
    <x v="2"/>
    <x v="35"/>
    <x v="38"/>
    <x v="2"/>
    <x v="21"/>
    <x v="156"/>
    <x v="1211"/>
    <x v="2289"/>
    <x v="29"/>
    <x v="2"/>
  </r>
  <r>
    <x v="5"/>
    <x v="3"/>
    <x v="497"/>
    <x v="2"/>
    <x v="35"/>
    <x v="38"/>
    <x v="1"/>
    <x v="22"/>
    <x v="76"/>
    <x v="588"/>
    <x v="855"/>
    <x v="24"/>
    <x v="2"/>
  </r>
  <r>
    <x v="5"/>
    <x v="3"/>
    <x v="497"/>
    <x v="2"/>
    <x v="35"/>
    <x v="38"/>
    <x v="5"/>
    <x v="20"/>
    <x v="73"/>
    <x v="492"/>
    <x v="816"/>
    <x v="28"/>
    <x v="2"/>
  </r>
  <r>
    <x v="5"/>
    <x v="3"/>
    <x v="497"/>
    <x v="2"/>
    <x v="35"/>
    <x v="38"/>
    <x v="4"/>
    <x v="19"/>
    <x v="61"/>
    <x v="367"/>
    <x v="565"/>
    <x v="28"/>
    <x v="2"/>
  </r>
  <r>
    <x v="5"/>
    <x v="3"/>
    <x v="497"/>
    <x v="2"/>
    <x v="35"/>
    <x v="38"/>
    <x v="0"/>
    <x v="26"/>
    <x v="66"/>
    <x v="569"/>
    <x v="939"/>
    <x v="27"/>
    <x v="2"/>
  </r>
  <r>
    <x v="5"/>
    <x v="3"/>
    <x v="497"/>
    <x v="2"/>
    <x v="35"/>
    <x v="38"/>
    <x v="3"/>
    <x v="26"/>
    <x v="97"/>
    <x v="905"/>
    <x v="1776"/>
    <x v="31"/>
    <x v="2"/>
  </r>
  <r>
    <x v="2"/>
    <x v="2"/>
    <x v="498"/>
    <x v="4"/>
    <x v="4"/>
    <x v="29"/>
    <x v="1"/>
    <x v="48"/>
    <x v="337"/>
    <x v="2988"/>
    <x v="5239"/>
    <x v="11"/>
    <x v="2"/>
  </r>
  <r>
    <x v="3"/>
    <x v="3"/>
    <x v="498"/>
    <x v="2"/>
    <x v="41"/>
    <x v="26"/>
    <x v="3"/>
    <x v="58"/>
    <x v="331"/>
    <x v="3003"/>
    <x v="5540"/>
    <x v="46"/>
    <x v="2"/>
  </r>
  <r>
    <x v="0"/>
    <x v="1"/>
    <x v="498"/>
    <x v="4"/>
    <x v="1"/>
    <x v="2"/>
    <x v="2"/>
    <x v="58"/>
    <x v="316"/>
    <x v="2951"/>
    <x v="5295"/>
    <x v="21"/>
    <x v="2"/>
  </r>
  <r>
    <x v="0"/>
    <x v="1"/>
    <x v="498"/>
    <x v="4"/>
    <x v="1"/>
    <x v="2"/>
    <x v="1"/>
    <x v="53"/>
    <x v="231"/>
    <x v="2757"/>
    <x v="4637"/>
    <x v="21"/>
    <x v="2"/>
  </r>
  <r>
    <x v="0"/>
    <x v="1"/>
    <x v="498"/>
    <x v="4"/>
    <x v="1"/>
    <x v="2"/>
    <x v="5"/>
    <x v="48"/>
    <x v="254"/>
    <x v="2757"/>
    <x v="3985"/>
    <x v="11"/>
    <x v="2"/>
  </r>
  <r>
    <x v="0"/>
    <x v="1"/>
    <x v="498"/>
    <x v="4"/>
    <x v="1"/>
    <x v="2"/>
    <x v="4"/>
    <x v="48"/>
    <x v="212"/>
    <x v="2615"/>
    <x v="3523"/>
    <x v="11"/>
    <x v="2"/>
  </r>
  <r>
    <x v="0"/>
    <x v="1"/>
    <x v="498"/>
    <x v="4"/>
    <x v="1"/>
    <x v="2"/>
    <x v="0"/>
    <x v="58"/>
    <x v="231"/>
    <x v="2800"/>
    <x v="4174"/>
    <x v="11"/>
    <x v="2"/>
  </r>
  <r>
    <x v="0"/>
    <x v="1"/>
    <x v="498"/>
    <x v="4"/>
    <x v="1"/>
    <x v="2"/>
    <x v="3"/>
    <x v="63"/>
    <x v="300"/>
    <x v="2903"/>
    <x v="5070"/>
    <x v="16"/>
    <x v="2"/>
  </r>
  <r>
    <x v="5"/>
    <x v="1"/>
    <x v="498"/>
    <x v="1"/>
    <x v="19"/>
    <x v="4"/>
    <x v="2"/>
    <x v="43"/>
    <x v="308"/>
    <x v="2876"/>
    <x v="5139"/>
    <x v="26"/>
    <x v="0"/>
  </r>
  <r>
    <x v="5"/>
    <x v="1"/>
    <x v="498"/>
    <x v="1"/>
    <x v="19"/>
    <x v="4"/>
    <x v="1"/>
    <x v="38"/>
    <x v="152"/>
    <x v="1857"/>
    <x v="2898"/>
    <x v="21"/>
    <x v="0"/>
  </r>
  <r>
    <x v="5"/>
    <x v="1"/>
    <x v="498"/>
    <x v="1"/>
    <x v="19"/>
    <x v="4"/>
    <x v="5"/>
    <x v="33"/>
    <x v="129"/>
    <x v="1441"/>
    <x v="2219"/>
    <x v="21"/>
    <x v="0"/>
  </r>
  <r>
    <x v="5"/>
    <x v="1"/>
    <x v="498"/>
    <x v="1"/>
    <x v="19"/>
    <x v="4"/>
    <x v="4"/>
    <x v="33"/>
    <x v="82"/>
    <x v="956"/>
    <x v="1363"/>
    <x v="21"/>
    <x v="0"/>
  </r>
  <r>
    <x v="5"/>
    <x v="1"/>
    <x v="498"/>
    <x v="1"/>
    <x v="19"/>
    <x v="4"/>
    <x v="0"/>
    <x v="43"/>
    <x v="105"/>
    <x v="1502"/>
    <x v="1964"/>
    <x v="16"/>
    <x v="0"/>
  </r>
  <r>
    <x v="5"/>
    <x v="1"/>
    <x v="498"/>
    <x v="1"/>
    <x v="19"/>
    <x v="4"/>
    <x v="3"/>
    <x v="48"/>
    <x v="212"/>
    <x v="2615"/>
    <x v="3985"/>
    <x v="16"/>
    <x v="0"/>
  </r>
  <r>
    <x v="2"/>
    <x v="2"/>
    <x v="498"/>
    <x v="4"/>
    <x v="4"/>
    <x v="29"/>
    <x v="1"/>
    <x v="47"/>
    <x v="185"/>
    <x v="2425"/>
    <x v="4143"/>
    <x v="24"/>
    <x v="1"/>
  </r>
  <r>
    <x v="3"/>
    <x v="3"/>
    <x v="498"/>
    <x v="2"/>
    <x v="41"/>
    <x v="26"/>
    <x v="3"/>
    <x v="54"/>
    <x v="194"/>
    <x v="2613"/>
    <x v="5184"/>
    <x v="60"/>
    <x v="1"/>
  </r>
  <r>
    <x v="0"/>
    <x v="1"/>
    <x v="498"/>
    <x v="4"/>
    <x v="1"/>
    <x v="2"/>
    <x v="2"/>
    <x v="52"/>
    <x v="138"/>
    <x v="2124"/>
    <x v="4278"/>
    <x v="36"/>
    <x v="1"/>
  </r>
  <r>
    <x v="0"/>
    <x v="1"/>
    <x v="498"/>
    <x v="4"/>
    <x v="1"/>
    <x v="2"/>
    <x v="1"/>
    <x v="49"/>
    <x v="59"/>
    <x v="964"/>
    <x v="1893"/>
    <x v="31"/>
    <x v="1"/>
  </r>
  <r>
    <x v="0"/>
    <x v="1"/>
    <x v="498"/>
    <x v="4"/>
    <x v="1"/>
    <x v="2"/>
    <x v="5"/>
    <x v="46"/>
    <x v="69"/>
    <x v="1071"/>
    <x v="1847"/>
    <x v="26"/>
    <x v="1"/>
  </r>
  <r>
    <x v="0"/>
    <x v="1"/>
    <x v="498"/>
    <x v="4"/>
    <x v="1"/>
    <x v="2"/>
    <x v="4"/>
    <x v="44"/>
    <x v="52"/>
    <x v="739"/>
    <x v="1134"/>
    <x v="24"/>
    <x v="1"/>
  </r>
  <r>
    <x v="0"/>
    <x v="1"/>
    <x v="498"/>
    <x v="4"/>
    <x v="1"/>
    <x v="2"/>
    <x v="0"/>
    <x v="55"/>
    <x v="57"/>
    <x v="1023"/>
    <x v="1653"/>
    <x v="24"/>
    <x v="1"/>
  </r>
  <r>
    <x v="0"/>
    <x v="1"/>
    <x v="498"/>
    <x v="4"/>
    <x v="1"/>
    <x v="2"/>
    <x v="3"/>
    <x v="60"/>
    <x v="82"/>
    <x v="1612"/>
    <x v="2889"/>
    <x v="27"/>
    <x v="1"/>
  </r>
  <r>
    <x v="5"/>
    <x v="1"/>
    <x v="498"/>
    <x v="1"/>
    <x v="19"/>
    <x v="4"/>
    <x v="2"/>
    <x v="42"/>
    <x v="99"/>
    <x v="1390"/>
    <x v="3151"/>
    <x v="38"/>
    <x v="1"/>
  </r>
  <r>
    <x v="5"/>
    <x v="1"/>
    <x v="498"/>
    <x v="1"/>
    <x v="19"/>
    <x v="4"/>
    <x v="1"/>
    <x v="35"/>
    <x v="36"/>
    <x v="382"/>
    <x v="707"/>
    <x v="32"/>
    <x v="1"/>
  </r>
  <r>
    <x v="5"/>
    <x v="1"/>
    <x v="498"/>
    <x v="1"/>
    <x v="19"/>
    <x v="4"/>
    <x v="5"/>
    <x v="29"/>
    <x v="27"/>
    <x v="203"/>
    <x v="366"/>
    <x v="34"/>
    <x v="1"/>
  </r>
  <r>
    <x v="5"/>
    <x v="1"/>
    <x v="498"/>
    <x v="1"/>
    <x v="19"/>
    <x v="4"/>
    <x v="4"/>
    <x v="30"/>
    <x v="20"/>
    <x v="140"/>
    <x v="236"/>
    <x v="34"/>
    <x v="1"/>
  </r>
  <r>
    <x v="5"/>
    <x v="1"/>
    <x v="498"/>
    <x v="1"/>
    <x v="19"/>
    <x v="4"/>
    <x v="0"/>
    <x v="42"/>
    <x v="26"/>
    <x v="321"/>
    <x v="475"/>
    <x v="28"/>
    <x v="1"/>
  </r>
  <r>
    <x v="5"/>
    <x v="1"/>
    <x v="498"/>
    <x v="1"/>
    <x v="19"/>
    <x v="4"/>
    <x v="3"/>
    <x v="45"/>
    <x v="52"/>
    <x v="758"/>
    <x v="1289"/>
    <x v="27"/>
    <x v="1"/>
  </r>
  <r>
    <x v="2"/>
    <x v="2"/>
    <x v="498"/>
    <x v="4"/>
    <x v="4"/>
    <x v="29"/>
    <x v="1"/>
    <x v="35"/>
    <x v="223"/>
    <x v="2364"/>
    <x v="3440"/>
    <x v="16"/>
    <x v="2"/>
  </r>
  <r>
    <x v="3"/>
    <x v="3"/>
    <x v="498"/>
    <x v="2"/>
    <x v="41"/>
    <x v="26"/>
    <x v="3"/>
    <x v="42"/>
    <x v="194"/>
    <x v="2356"/>
    <x v="4892"/>
    <x v="49"/>
    <x v="2"/>
  </r>
  <r>
    <x v="2"/>
    <x v="2"/>
    <x v="499"/>
    <x v="4"/>
    <x v="4"/>
    <x v="29"/>
    <x v="5"/>
    <x v="43"/>
    <x v="325"/>
    <x v="2935"/>
    <x v="5309"/>
    <x v="26"/>
    <x v="2"/>
  </r>
  <r>
    <x v="1"/>
    <x v="1"/>
    <x v="499"/>
    <x v="2"/>
    <x v="41"/>
    <x v="26"/>
    <x v="2"/>
    <x v="28"/>
    <x v="304"/>
    <x v="2682"/>
    <x v="4682"/>
    <x v="26"/>
    <x v="2"/>
  </r>
  <r>
    <x v="2"/>
    <x v="2"/>
    <x v="499"/>
    <x v="4"/>
    <x v="4"/>
    <x v="29"/>
    <x v="5"/>
    <x v="40"/>
    <x v="147"/>
    <x v="1870"/>
    <x v="3900"/>
    <x v="36"/>
    <x v="1"/>
  </r>
  <r>
    <x v="1"/>
    <x v="1"/>
    <x v="499"/>
    <x v="2"/>
    <x v="41"/>
    <x v="26"/>
    <x v="2"/>
    <x v="25"/>
    <x v="100"/>
    <x v="899"/>
    <x v="2000"/>
    <x v="36"/>
    <x v="1"/>
  </r>
  <r>
    <x v="2"/>
    <x v="2"/>
    <x v="499"/>
    <x v="4"/>
    <x v="4"/>
    <x v="29"/>
    <x v="5"/>
    <x v="28"/>
    <x v="192"/>
    <x v="1844"/>
    <x v="3644"/>
    <x v="32"/>
    <x v="2"/>
  </r>
  <r>
    <x v="1"/>
    <x v="1"/>
    <x v="499"/>
    <x v="2"/>
    <x v="41"/>
    <x v="26"/>
    <x v="2"/>
    <x v="20"/>
    <x v="120"/>
    <x v="893"/>
    <x v="1698"/>
    <x v="30"/>
    <x v="2"/>
  </r>
  <r>
    <x v="2"/>
    <x v="2"/>
    <x v="500"/>
    <x v="4"/>
    <x v="4"/>
    <x v="29"/>
    <x v="4"/>
    <x v="43"/>
    <x v="323"/>
    <x v="2929"/>
    <x v="5240"/>
    <x v="21"/>
    <x v="2"/>
  </r>
  <r>
    <x v="1"/>
    <x v="1"/>
    <x v="500"/>
    <x v="2"/>
    <x v="41"/>
    <x v="26"/>
    <x v="1"/>
    <x v="28"/>
    <x v="194"/>
    <x v="1857"/>
    <x v="2898"/>
    <x v="21"/>
    <x v="2"/>
  </r>
  <r>
    <x v="2"/>
    <x v="2"/>
    <x v="500"/>
    <x v="4"/>
    <x v="4"/>
    <x v="29"/>
    <x v="4"/>
    <x v="40"/>
    <x v="153"/>
    <x v="1935"/>
    <x v="3740"/>
    <x v="31"/>
    <x v="1"/>
  </r>
  <r>
    <x v="1"/>
    <x v="1"/>
    <x v="500"/>
    <x v="2"/>
    <x v="41"/>
    <x v="26"/>
    <x v="1"/>
    <x v="25"/>
    <x v="45"/>
    <x v="328"/>
    <x v="665"/>
    <x v="35"/>
    <x v="1"/>
  </r>
  <r>
    <x v="2"/>
    <x v="2"/>
    <x v="500"/>
    <x v="4"/>
    <x v="4"/>
    <x v="29"/>
    <x v="4"/>
    <x v="26"/>
    <x v="191"/>
    <x v="1732"/>
    <x v="3203"/>
    <x v="28"/>
    <x v="2"/>
  </r>
  <r>
    <x v="1"/>
    <x v="1"/>
    <x v="500"/>
    <x v="2"/>
    <x v="41"/>
    <x v="26"/>
    <x v="1"/>
    <x v="16"/>
    <x v="58"/>
    <x v="277"/>
    <x v="371"/>
    <x v="27"/>
    <x v="2"/>
  </r>
  <r>
    <x v="2"/>
    <x v="2"/>
    <x v="501"/>
    <x v="4"/>
    <x v="4"/>
    <x v="29"/>
    <x v="0"/>
    <x v="53"/>
    <x v="319"/>
    <x v="2947"/>
    <x v="5442"/>
    <x v="41"/>
    <x v="2"/>
  </r>
  <r>
    <x v="1"/>
    <x v="1"/>
    <x v="501"/>
    <x v="2"/>
    <x v="41"/>
    <x v="26"/>
    <x v="5"/>
    <x v="18"/>
    <x v="194"/>
    <x v="1355"/>
    <x v="2068"/>
    <x v="21"/>
    <x v="2"/>
  </r>
  <r>
    <x v="0"/>
    <x v="1"/>
    <x v="501"/>
    <x v="3"/>
    <x v="16"/>
    <x v="30"/>
    <x v="2"/>
    <x v="43"/>
    <x v="312"/>
    <x v="2890"/>
    <x v="5195"/>
    <x v="26"/>
    <x v="1"/>
  </r>
  <r>
    <x v="0"/>
    <x v="1"/>
    <x v="501"/>
    <x v="3"/>
    <x v="16"/>
    <x v="30"/>
    <x v="1"/>
    <x v="38"/>
    <x v="194"/>
    <x v="2227"/>
    <x v="3609"/>
    <x v="21"/>
    <x v="1"/>
  </r>
  <r>
    <x v="0"/>
    <x v="1"/>
    <x v="501"/>
    <x v="3"/>
    <x v="16"/>
    <x v="30"/>
    <x v="5"/>
    <x v="33"/>
    <x v="174"/>
    <x v="1883"/>
    <x v="3321"/>
    <x v="26"/>
    <x v="1"/>
  </r>
  <r>
    <x v="0"/>
    <x v="1"/>
    <x v="501"/>
    <x v="3"/>
    <x v="16"/>
    <x v="30"/>
    <x v="4"/>
    <x v="33"/>
    <x v="105"/>
    <x v="1208"/>
    <x v="2100"/>
    <x v="26"/>
    <x v="1"/>
  </r>
  <r>
    <x v="0"/>
    <x v="1"/>
    <x v="501"/>
    <x v="3"/>
    <x v="16"/>
    <x v="30"/>
    <x v="0"/>
    <x v="43"/>
    <x v="129"/>
    <x v="1779"/>
    <x v="2781"/>
    <x v="21"/>
    <x v="1"/>
  </r>
  <r>
    <x v="0"/>
    <x v="1"/>
    <x v="501"/>
    <x v="3"/>
    <x v="16"/>
    <x v="30"/>
    <x v="3"/>
    <x v="48"/>
    <x v="231"/>
    <x v="2694"/>
    <x v="4702"/>
    <x v="26"/>
    <x v="1"/>
  </r>
  <r>
    <x v="2"/>
    <x v="2"/>
    <x v="501"/>
    <x v="4"/>
    <x v="4"/>
    <x v="29"/>
    <x v="0"/>
    <x v="48"/>
    <x v="151"/>
    <x v="2149"/>
    <x v="4828"/>
    <x v="55"/>
    <x v="1"/>
  </r>
  <r>
    <x v="1"/>
    <x v="1"/>
    <x v="501"/>
    <x v="2"/>
    <x v="41"/>
    <x v="26"/>
    <x v="5"/>
    <x v="17"/>
    <x v="54"/>
    <x v="266"/>
    <x v="489"/>
    <x v="34"/>
    <x v="1"/>
  </r>
  <r>
    <x v="0"/>
    <x v="1"/>
    <x v="501"/>
    <x v="3"/>
    <x v="16"/>
    <x v="30"/>
    <x v="2"/>
    <x v="42"/>
    <x v="135"/>
    <x v="1806"/>
    <x v="3852"/>
    <x v="37"/>
    <x v="1"/>
  </r>
  <r>
    <x v="0"/>
    <x v="1"/>
    <x v="501"/>
    <x v="3"/>
    <x v="16"/>
    <x v="30"/>
    <x v="1"/>
    <x v="35"/>
    <x v="56"/>
    <x v="632"/>
    <x v="1397"/>
    <x v="36"/>
    <x v="1"/>
  </r>
  <r>
    <x v="0"/>
    <x v="1"/>
    <x v="501"/>
    <x v="3"/>
    <x v="16"/>
    <x v="30"/>
    <x v="5"/>
    <x v="31"/>
    <x v="47"/>
    <x v="449"/>
    <x v="1018"/>
    <x v="38"/>
    <x v="1"/>
  </r>
  <r>
    <x v="0"/>
    <x v="1"/>
    <x v="501"/>
    <x v="3"/>
    <x v="16"/>
    <x v="30"/>
    <x v="4"/>
    <x v="31"/>
    <x v="27"/>
    <x v="232"/>
    <x v="528"/>
    <x v="40"/>
    <x v="1"/>
  </r>
  <r>
    <x v="0"/>
    <x v="1"/>
    <x v="501"/>
    <x v="3"/>
    <x v="16"/>
    <x v="30"/>
    <x v="0"/>
    <x v="39"/>
    <x v="31"/>
    <x v="369"/>
    <x v="682"/>
    <x v="32"/>
    <x v="1"/>
  </r>
  <r>
    <x v="0"/>
    <x v="1"/>
    <x v="501"/>
    <x v="3"/>
    <x v="16"/>
    <x v="30"/>
    <x v="3"/>
    <x v="44"/>
    <x v="68"/>
    <x v="1013"/>
    <x v="2294"/>
    <x v="37"/>
    <x v="1"/>
  </r>
  <r>
    <x v="2"/>
    <x v="2"/>
    <x v="501"/>
    <x v="4"/>
    <x v="4"/>
    <x v="29"/>
    <x v="0"/>
    <x v="39"/>
    <x v="178"/>
    <x v="2115"/>
    <x v="4517"/>
    <x v="43"/>
    <x v="2"/>
  </r>
  <r>
    <x v="1"/>
    <x v="1"/>
    <x v="501"/>
    <x v="2"/>
    <x v="41"/>
    <x v="26"/>
    <x v="5"/>
    <x v="12"/>
    <x v="61"/>
    <x v="216"/>
    <x v="247"/>
    <x v="25"/>
    <x v="2"/>
  </r>
  <r>
    <x v="2"/>
    <x v="2"/>
    <x v="502"/>
    <x v="4"/>
    <x v="4"/>
    <x v="29"/>
    <x v="3"/>
    <x v="58"/>
    <x v="327"/>
    <x v="2989"/>
    <x v="5115"/>
    <x v="6"/>
    <x v="2"/>
  </r>
  <r>
    <x v="1"/>
    <x v="1"/>
    <x v="502"/>
    <x v="2"/>
    <x v="41"/>
    <x v="26"/>
    <x v="4"/>
    <x v="23"/>
    <x v="62"/>
    <x v="461"/>
    <x v="695"/>
    <x v="26"/>
    <x v="2"/>
  </r>
  <r>
    <x v="1"/>
    <x v="0"/>
    <x v="502"/>
    <x v="4"/>
    <x v="2"/>
    <x v="42"/>
    <x v="2"/>
    <x v="43"/>
    <x v="313"/>
    <x v="2892"/>
    <x v="5120"/>
    <x v="21"/>
    <x v="1"/>
  </r>
  <r>
    <x v="1"/>
    <x v="0"/>
    <x v="502"/>
    <x v="4"/>
    <x v="2"/>
    <x v="42"/>
    <x v="1"/>
    <x v="48"/>
    <x v="294"/>
    <x v="2850"/>
    <x v="5054"/>
    <x v="26"/>
    <x v="1"/>
  </r>
  <r>
    <x v="1"/>
    <x v="0"/>
    <x v="502"/>
    <x v="4"/>
    <x v="2"/>
    <x v="42"/>
    <x v="5"/>
    <x v="48"/>
    <x v="300"/>
    <x v="2862"/>
    <x v="4986"/>
    <x v="21"/>
    <x v="1"/>
  </r>
  <r>
    <x v="1"/>
    <x v="0"/>
    <x v="502"/>
    <x v="4"/>
    <x v="2"/>
    <x v="42"/>
    <x v="4"/>
    <x v="43"/>
    <x v="254"/>
    <x v="2686"/>
    <x v="4472"/>
    <x v="21"/>
    <x v="1"/>
  </r>
  <r>
    <x v="1"/>
    <x v="0"/>
    <x v="502"/>
    <x v="4"/>
    <x v="2"/>
    <x v="42"/>
    <x v="0"/>
    <x v="48"/>
    <x v="174"/>
    <x v="2350"/>
    <x v="3411"/>
    <x v="16"/>
    <x v="1"/>
  </r>
  <r>
    <x v="1"/>
    <x v="0"/>
    <x v="502"/>
    <x v="4"/>
    <x v="2"/>
    <x v="42"/>
    <x v="3"/>
    <x v="63"/>
    <x v="294"/>
    <x v="2892"/>
    <x v="4820"/>
    <x v="11"/>
    <x v="1"/>
  </r>
  <r>
    <x v="2"/>
    <x v="2"/>
    <x v="502"/>
    <x v="4"/>
    <x v="4"/>
    <x v="29"/>
    <x v="3"/>
    <x v="52"/>
    <x v="165"/>
    <x v="2372"/>
    <x v="3788"/>
    <x v="20"/>
    <x v="1"/>
  </r>
  <r>
    <x v="1"/>
    <x v="1"/>
    <x v="502"/>
    <x v="2"/>
    <x v="41"/>
    <x v="26"/>
    <x v="4"/>
    <x v="20"/>
    <x v="9"/>
    <x v="30"/>
    <x v="51"/>
    <x v="39"/>
    <x v="1"/>
  </r>
  <r>
    <x v="1"/>
    <x v="0"/>
    <x v="502"/>
    <x v="4"/>
    <x v="2"/>
    <x v="42"/>
    <x v="2"/>
    <x v="40"/>
    <x v="127"/>
    <x v="1655"/>
    <x v="3365"/>
    <x v="33"/>
    <x v="1"/>
  </r>
  <r>
    <x v="1"/>
    <x v="0"/>
    <x v="502"/>
    <x v="4"/>
    <x v="2"/>
    <x v="42"/>
    <x v="1"/>
    <x v="46"/>
    <x v="94"/>
    <x v="1439"/>
    <x v="3353"/>
    <x v="40"/>
    <x v="1"/>
  </r>
  <r>
    <x v="1"/>
    <x v="0"/>
    <x v="502"/>
    <x v="4"/>
    <x v="2"/>
    <x v="42"/>
    <x v="5"/>
    <x v="43"/>
    <x v="101"/>
    <x v="1441"/>
    <x v="2974"/>
    <x v="33"/>
    <x v="1"/>
  </r>
  <r>
    <x v="1"/>
    <x v="0"/>
    <x v="502"/>
    <x v="4"/>
    <x v="2"/>
    <x v="42"/>
    <x v="4"/>
    <x v="42"/>
    <x v="74"/>
    <x v="1061"/>
    <x v="2352"/>
    <x v="36"/>
    <x v="1"/>
  </r>
  <r>
    <x v="1"/>
    <x v="0"/>
    <x v="502"/>
    <x v="4"/>
    <x v="2"/>
    <x v="42"/>
    <x v="0"/>
    <x v="44"/>
    <x v="47"/>
    <x v="658"/>
    <x v="1118"/>
    <x v="27"/>
    <x v="1"/>
  </r>
  <r>
    <x v="1"/>
    <x v="0"/>
    <x v="502"/>
    <x v="4"/>
    <x v="2"/>
    <x v="42"/>
    <x v="3"/>
    <x v="57"/>
    <x v="80"/>
    <x v="1509"/>
    <x v="2413"/>
    <x v="22"/>
    <x v="1"/>
  </r>
  <r>
    <x v="2"/>
    <x v="2"/>
    <x v="502"/>
    <x v="4"/>
    <x v="4"/>
    <x v="29"/>
    <x v="3"/>
    <x v="42"/>
    <x v="202"/>
    <x v="2432"/>
    <x v="2946"/>
    <x v="10"/>
    <x v="2"/>
  </r>
  <r>
    <x v="1"/>
    <x v="1"/>
    <x v="502"/>
    <x v="2"/>
    <x v="41"/>
    <x v="26"/>
    <x v="4"/>
    <x v="15"/>
    <x v="13"/>
    <x v="28"/>
    <x v="29"/>
    <x v="29"/>
    <x v="2"/>
  </r>
  <r>
    <x v="1"/>
    <x v="0"/>
    <x v="502"/>
    <x v="4"/>
    <x v="2"/>
    <x v="42"/>
    <x v="2"/>
    <x v="31"/>
    <x v="160"/>
    <x v="1673"/>
    <x v="2811"/>
    <x v="24"/>
    <x v="2"/>
  </r>
  <r>
    <x v="1"/>
    <x v="0"/>
    <x v="502"/>
    <x v="4"/>
    <x v="2"/>
    <x v="42"/>
    <x v="1"/>
    <x v="29"/>
    <x v="97"/>
    <x v="998"/>
    <x v="1819"/>
    <x v="28"/>
    <x v="2"/>
  </r>
  <r>
    <x v="1"/>
    <x v="0"/>
    <x v="502"/>
    <x v="4"/>
    <x v="2"/>
    <x v="42"/>
    <x v="5"/>
    <x v="34"/>
    <x v="112"/>
    <x v="1301"/>
    <x v="2171"/>
    <x v="24"/>
    <x v="2"/>
  </r>
  <r>
    <x v="1"/>
    <x v="0"/>
    <x v="502"/>
    <x v="4"/>
    <x v="2"/>
    <x v="42"/>
    <x v="4"/>
    <x v="32"/>
    <x v="76"/>
    <x v="855"/>
    <x v="1285"/>
    <x v="23"/>
    <x v="2"/>
  </r>
  <r>
    <x v="1"/>
    <x v="0"/>
    <x v="502"/>
    <x v="4"/>
    <x v="2"/>
    <x v="42"/>
    <x v="0"/>
    <x v="32"/>
    <x v="51"/>
    <x v="505"/>
    <x v="552"/>
    <x v="19"/>
    <x v="2"/>
  </r>
  <r>
    <x v="1"/>
    <x v="0"/>
    <x v="502"/>
    <x v="4"/>
    <x v="2"/>
    <x v="42"/>
    <x v="3"/>
    <x v="46"/>
    <x v="104"/>
    <x v="1581"/>
    <x v="2002"/>
    <x v="15"/>
    <x v="2"/>
  </r>
  <r>
    <x v="2"/>
    <x v="2"/>
    <x v="503"/>
    <x v="4"/>
    <x v="4"/>
    <x v="29"/>
    <x v="2"/>
    <x v="43"/>
    <x v="341"/>
    <x v="2987"/>
    <x v="5411"/>
    <x v="26"/>
    <x v="2"/>
  </r>
  <r>
    <x v="1"/>
    <x v="1"/>
    <x v="503"/>
    <x v="0"/>
    <x v="26"/>
    <x v="39"/>
    <x v="0"/>
    <x v="38"/>
    <x v="105"/>
    <x v="1355"/>
    <x v="2068"/>
    <x v="21"/>
    <x v="2"/>
  </r>
  <r>
    <x v="1"/>
    <x v="0"/>
    <x v="503"/>
    <x v="3"/>
    <x v="45"/>
    <x v="46"/>
    <x v="2"/>
    <x v="43"/>
    <x v="311"/>
    <x v="2886"/>
    <x v="5095"/>
    <x v="21"/>
    <x v="0"/>
  </r>
  <r>
    <x v="1"/>
    <x v="0"/>
    <x v="503"/>
    <x v="3"/>
    <x v="45"/>
    <x v="46"/>
    <x v="1"/>
    <x v="48"/>
    <x v="285"/>
    <x v="2829"/>
    <x v="4854"/>
    <x v="21"/>
    <x v="0"/>
  </r>
  <r>
    <x v="1"/>
    <x v="0"/>
    <x v="503"/>
    <x v="3"/>
    <x v="45"/>
    <x v="46"/>
    <x v="5"/>
    <x v="48"/>
    <x v="285"/>
    <x v="2829"/>
    <x v="4854"/>
    <x v="21"/>
    <x v="0"/>
  </r>
  <r>
    <x v="1"/>
    <x v="0"/>
    <x v="503"/>
    <x v="3"/>
    <x v="45"/>
    <x v="46"/>
    <x v="4"/>
    <x v="43"/>
    <x v="231"/>
    <x v="2615"/>
    <x v="4318"/>
    <x v="21"/>
    <x v="0"/>
  </r>
  <r>
    <x v="1"/>
    <x v="0"/>
    <x v="503"/>
    <x v="3"/>
    <x v="45"/>
    <x v="46"/>
    <x v="0"/>
    <x v="38"/>
    <x v="152"/>
    <x v="1857"/>
    <x v="3277"/>
    <x v="26"/>
    <x v="0"/>
  </r>
  <r>
    <x v="1"/>
    <x v="0"/>
    <x v="503"/>
    <x v="3"/>
    <x v="45"/>
    <x v="46"/>
    <x v="3"/>
    <x v="53"/>
    <x v="313"/>
    <x v="2924"/>
    <x v="5143"/>
    <x v="16"/>
    <x v="0"/>
  </r>
  <r>
    <x v="5"/>
    <x v="0"/>
    <x v="503"/>
    <x v="4"/>
    <x v="36"/>
    <x v="44"/>
    <x v="2"/>
    <x v="43"/>
    <x v="311"/>
    <x v="2886"/>
    <x v="5095"/>
    <x v="21"/>
    <x v="0"/>
  </r>
  <r>
    <x v="5"/>
    <x v="0"/>
    <x v="503"/>
    <x v="4"/>
    <x v="36"/>
    <x v="44"/>
    <x v="1"/>
    <x v="48"/>
    <x v="285"/>
    <x v="2829"/>
    <x v="4854"/>
    <x v="21"/>
    <x v="0"/>
  </r>
  <r>
    <x v="5"/>
    <x v="0"/>
    <x v="503"/>
    <x v="4"/>
    <x v="36"/>
    <x v="44"/>
    <x v="5"/>
    <x v="48"/>
    <x v="285"/>
    <x v="2829"/>
    <x v="4854"/>
    <x v="21"/>
    <x v="0"/>
  </r>
  <r>
    <x v="5"/>
    <x v="0"/>
    <x v="503"/>
    <x v="4"/>
    <x v="36"/>
    <x v="44"/>
    <x v="4"/>
    <x v="43"/>
    <x v="231"/>
    <x v="2615"/>
    <x v="4318"/>
    <x v="21"/>
    <x v="0"/>
  </r>
  <r>
    <x v="5"/>
    <x v="0"/>
    <x v="503"/>
    <x v="4"/>
    <x v="36"/>
    <x v="44"/>
    <x v="0"/>
    <x v="38"/>
    <x v="152"/>
    <x v="1857"/>
    <x v="3277"/>
    <x v="26"/>
    <x v="0"/>
  </r>
  <r>
    <x v="5"/>
    <x v="0"/>
    <x v="503"/>
    <x v="4"/>
    <x v="36"/>
    <x v="44"/>
    <x v="3"/>
    <x v="53"/>
    <x v="313"/>
    <x v="2924"/>
    <x v="5143"/>
    <x v="16"/>
    <x v="0"/>
  </r>
  <r>
    <x v="2"/>
    <x v="2"/>
    <x v="503"/>
    <x v="4"/>
    <x v="4"/>
    <x v="29"/>
    <x v="2"/>
    <x v="42"/>
    <x v="194"/>
    <x v="2356"/>
    <x v="4599"/>
    <x v="37"/>
    <x v="1"/>
  </r>
  <r>
    <x v="1"/>
    <x v="1"/>
    <x v="503"/>
    <x v="0"/>
    <x v="26"/>
    <x v="39"/>
    <x v="0"/>
    <x v="36"/>
    <x v="25"/>
    <x v="252"/>
    <x v="393"/>
    <x v="31"/>
    <x v="1"/>
  </r>
  <r>
    <x v="1"/>
    <x v="0"/>
    <x v="503"/>
    <x v="3"/>
    <x v="45"/>
    <x v="46"/>
    <x v="2"/>
    <x v="39"/>
    <x v="105"/>
    <x v="1383"/>
    <x v="2800"/>
    <x v="32"/>
    <x v="1"/>
  </r>
  <r>
    <x v="1"/>
    <x v="0"/>
    <x v="503"/>
    <x v="3"/>
    <x v="45"/>
    <x v="46"/>
    <x v="1"/>
    <x v="44"/>
    <x v="80"/>
    <x v="1207"/>
    <x v="2403"/>
    <x v="31"/>
    <x v="1"/>
  </r>
  <r>
    <x v="1"/>
    <x v="0"/>
    <x v="503"/>
    <x v="3"/>
    <x v="45"/>
    <x v="46"/>
    <x v="5"/>
    <x v="43"/>
    <x v="73"/>
    <x v="1056"/>
    <x v="2345"/>
    <x v="36"/>
    <x v="1"/>
  </r>
  <r>
    <x v="1"/>
    <x v="0"/>
    <x v="503"/>
    <x v="3"/>
    <x v="45"/>
    <x v="46"/>
    <x v="4"/>
    <x v="40"/>
    <x v="57"/>
    <x v="748"/>
    <x v="1649"/>
    <x v="36"/>
    <x v="1"/>
  </r>
  <r>
    <x v="1"/>
    <x v="0"/>
    <x v="503"/>
    <x v="3"/>
    <x v="45"/>
    <x v="46"/>
    <x v="0"/>
    <x v="37"/>
    <x v="38"/>
    <x v="435"/>
    <x v="1043"/>
    <x v="40"/>
    <x v="1"/>
  </r>
  <r>
    <x v="1"/>
    <x v="0"/>
    <x v="503"/>
    <x v="3"/>
    <x v="45"/>
    <x v="46"/>
    <x v="3"/>
    <x v="49"/>
    <x v="131"/>
    <x v="1979"/>
    <x v="3698"/>
    <x v="29"/>
    <x v="1"/>
  </r>
  <r>
    <x v="5"/>
    <x v="0"/>
    <x v="503"/>
    <x v="4"/>
    <x v="36"/>
    <x v="44"/>
    <x v="2"/>
    <x v="41"/>
    <x v="125"/>
    <x v="1668"/>
    <x v="3262"/>
    <x v="31"/>
    <x v="1"/>
  </r>
  <r>
    <x v="5"/>
    <x v="0"/>
    <x v="503"/>
    <x v="4"/>
    <x v="36"/>
    <x v="44"/>
    <x v="1"/>
    <x v="43"/>
    <x v="87"/>
    <x v="1267"/>
    <x v="2572"/>
    <x v="32"/>
    <x v="1"/>
  </r>
  <r>
    <x v="5"/>
    <x v="0"/>
    <x v="503"/>
    <x v="4"/>
    <x v="36"/>
    <x v="44"/>
    <x v="5"/>
    <x v="43"/>
    <x v="78"/>
    <x v="1145"/>
    <x v="2527"/>
    <x v="36"/>
    <x v="1"/>
  </r>
  <r>
    <x v="5"/>
    <x v="0"/>
    <x v="503"/>
    <x v="4"/>
    <x v="36"/>
    <x v="44"/>
    <x v="4"/>
    <x v="42"/>
    <x v="68"/>
    <x v="972"/>
    <x v="2054"/>
    <x v="34"/>
    <x v="1"/>
  </r>
  <r>
    <x v="5"/>
    <x v="0"/>
    <x v="503"/>
    <x v="4"/>
    <x v="36"/>
    <x v="44"/>
    <x v="0"/>
    <x v="34"/>
    <x v="33"/>
    <x v="333"/>
    <x v="809"/>
    <x v="41"/>
    <x v="1"/>
  </r>
  <r>
    <x v="5"/>
    <x v="0"/>
    <x v="503"/>
    <x v="4"/>
    <x v="36"/>
    <x v="44"/>
    <x v="3"/>
    <x v="47"/>
    <x v="137"/>
    <x v="1982"/>
    <x v="3818"/>
    <x v="31"/>
    <x v="1"/>
  </r>
  <r>
    <x v="2"/>
    <x v="2"/>
    <x v="503"/>
    <x v="4"/>
    <x v="4"/>
    <x v="29"/>
    <x v="2"/>
    <x v="32"/>
    <x v="265"/>
    <x v="2495"/>
    <x v="4606"/>
    <x v="32"/>
    <x v="2"/>
  </r>
  <r>
    <x v="1"/>
    <x v="0"/>
    <x v="503"/>
    <x v="3"/>
    <x v="45"/>
    <x v="46"/>
    <x v="2"/>
    <x v="32"/>
    <x v="152"/>
    <x v="1634"/>
    <x v="2879"/>
    <x v="26"/>
    <x v="2"/>
  </r>
  <r>
    <x v="1"/>
    <x v="0"/>
    <x v="503"/>
    <x v="3"/>
    <x v="45"/>
    <x v="46"/>
    <x v="1"/>
    <x v="33"/>
    <x v="87"/>
    <x v="1005"/>
    <x v="1775"/>
    <x v="27"/>
    <x v="2"/>
  </r>
  <r>
    <x v="1"/>
    <x v="0"/>
    <x v="503"/>
    <x v="3"/>
    <x v="45"/>
    <x v="46"/>
    <x v="5"/>
    <x v="30"/>
    <x v="91"/>
    <x v="965"/>
    <x v="1484"/>
    <x v="23"/>
    <x v="2"/>
  </r>
  <r>
    <x v="1"/>
    <x v="0"/>
    <x v="503"/>
    <x v="3"/>
    <x v="45"/>
    <x v="46"/>
    <x v="4"/>
    <x v="26"/>
    <x v="70"/>
    <x v="617"/>
    <x v="915"/>
    <x v="24"/>
    <x v="2"/>
  </r>
  <r>
    <x v="1"/>
    <x v="0"/>
    <x v="503"/>
    <x v="3"/>
    <x v="45"/>
    <x v="46"/>
    <x v="0"/>
    <x v="27"/>
    <x v="43"/>
    <x v="340"/>
    <x v="540"/>
    <x v="29"/>
    <x v="2"/>
  </r>
  <r>
    <x v="1"/>
    <x v="0"/>
    <x v="503"/>
    <x v="3"/>
    <x v="45"/>
    <x v="46"/>
    <x v="3"/>
    <x v="37"/>
    <x v="146"/>
    <x v="1755"/>
    <x v="2736"/>
    <x v="21"/>
    <x v="2"/>
  </r>
  <r>
    <x v="5"/>
    <x v="0"/>
    <x v="503"/>
    <x v="4"/>
    <x v="36"/>
    <x v="44"/>
    <x v="2"/>
    <x v="32"/>
    <x v="134"/>
    <x v="1454"/>
    <x v="2692"/>
    <x v="28"/>
    <x v="2"/>
  </r>
  <r>
    <x v="5"/>
    <x v="0"/>
    <x v="503"/>
    <x v="4"/>
    <x v="36"/>
    <x v="44"/>
    <x v="1"/>
    <x v="29"/>
    <x v="91"/>
    <x v="936"/>
    <x v="1592"/>
    <x v="26"/>
    <x v="2"/>
  </r>
  <r>
    <x v="5"/>
    <x v="0"/>
    <x v="503"/>
    <x v="4"/>
    <x v="36"/>
    <x v="44"/>
    <x v="5"/>
    <x v="32"/>
    <x v="100"/>
    <x v="1120"/>
    <x v="1886"/>
    <x v="25"/>
    <x v="2"/>
  </r>
  <r>
    <x v="5"/>
    <x v="0"/>
    <x v="503"/>
    <x v="4"/>
    <x v="36"/>
    <x v="44"/>
    <x v="4"/>
    <x v="26"/>
    <x v="77"/>
    <x v="707"/>
    <x v="1113"/>
    <x v="25"/>
    <x v="2"/>
  </r>
  <r>
    <x v="5"/>
    <x v="0"/>
    <x v="503"/>
    <x v="4"/>
    <x v="36"/>
    <x v="44"/>
    <x v="0"/>
    <x v="26"/>
    <x v="47"/>
    <x v="364"/>
    <x v="611"/>
    <x v="30"/>
    <x v="2"/>
  </r>
  <r>
    <x v="5"/>
    <x v="0"/>
    <x v="503"/>
    <x v="4"/>
    <x v="36"/>
    <x v="44"/>
    <x v="3"/>
    <x v="39"/>
    <x v="150"/>
    <x v="1874"/>
    <x v="3028"/>
    <x v="22"/>
    <x v="2"/>
  </r>
  <r>
    <x v="2"/>
    <x v="2"/>
    <x v="504"/>
    <x v="4"/>
    <x v="4"/>
    <x v="29"/>
    <x v="1"/>
    <x v="48"/>
    <x v="341"/>
    <x v="3006"/>
    <x v="5278"/>
    <x v="11"/>
    <x v="2"/>
  </r>
  <r>
    <x v="1"/>
    <x v="1"/>
    <x v="504"/>
    <x v="0"/>
    <x v="26"/>
    <x v="39"/>
    <x v="3"/>
    <x v="28"/>
    <x v="194"/>
    <x v="1857"/>
    <x v="3880"/>
    <x v="36"/>
    <x v="2"/>
  </r>
  <r>
    <x v="2"/>
    <x v="2"/>
    <x v="504"/>
    <x v="4"/>
    <x v="4"/>
    <x v="29"/>
    <x v="1"/>
    <x v="43"/>
    <x v="206"/>
    <x v="2482"/>
    <x v="4239"/>
    <x v="24"/>
    <x v="1"/>
  </r>
  <r>
    <x v="1"/>
    <x v="1"/>
    <x v="504"/>
    <x v="0"/>
    <x v="26"/>
    <x v="39"/>
    <x v="3"/>
    <x v="25"/>
    <x v="56"/>
    <x v="441"/>
    <x v="1270"/>
    <x v="47"/>
    <x v="1"/>
  </r>
  <r>
    <x v="2"/>
    <x v="2"/>
    <x v="504"/>
    <x v="4"/>
    <x v="4"/>
    <x v="29"/>
    <x v="1"/>
    <x v="35"/>
    <x v="244"/>
    <x v="2478"/>
    <x v="3487"/>
    <x v="14"/>
    <x v="2"/>
  </r>
  <r>
    <x v="2"/>
    <x v="2"/>
    <x v="505"/>
    <x v="4"/>
    <x v="4"/>
    <x v="29"/>
    <x v="5"/>
    <x v="43"/>
    <x v="327"/>
    <x v="2942"/>
    <x v="5320"/>
    <x v="26"/>
    <x v="2"/>
  </r>
  <r>
    <x v="1"/>
    <x v="1"/>
    <x v="505"/>
    <x v="0"/>
    <x v="26"/>
    <x v="39"/>
    <x v="2"/>
    <x v="28"/>
    <x v="309"/>
    <x v="2763"/>
    <x v="4835"/>
    <x v="26"/>
    <x v="2"/>
  </r>
  <r>
    <x v="2"/>
    <x v="0"/>
    <x v="505"/>
    <x v="4"/>
    <x v="30"/>
    <x v="1"/>
    <x v="2"/>
    <x v="48"/>
    <x v="317"/>
    <x v="2925"/>
    <x v="5230"/>
    <x v="21"/>
    <x v="1"/>
  </r>
  <r>
    <x v="2"/>
    <x v="0"/>
    <x v="505"/>
    <x v="4"/>
    <x v="30"/>
    <x v="1"/>
    <x v="1"/>
    <x v="53"/>
    <x v="304"/>
    <x v="2888"/>
    <x v="5186"/>
    <x v="26"/>
    <x v="1"/>
  </r>
  <r>
    <x v="2"/>
    <x v="0"/>
    <x v="505"/>
    <x v="4"/>
    <x v="30"/>
    <x v="1"/>
    <x v="5"/>
    <x v="53"/>
    <x v="307"/>
    <x v="2895"/>
    <x v="5143"/>
    <x v="21"/>
    <x v="1"/>
  </r>
  <r>
    <x v="2"/>
    <x v="0"/>
    <x v="505"/>
    <x v="4"/>
    <x v="30"/>
    <x v="1"/>
    <x v="4"/>
    <x v="48"/>
    <x v="285"/>
    <x v="2829"/>
    <x v="4854"/>
    <x v="21"/>
    <x v="1"/>
  </r>
  <r>
    <x v="2"/>
    <x v="0"/>
    <x v="505"/>
    <x v="4"/>
    <x v="30"/>
    <x v="1"/>
    <x v="0"/>
    <x v="53"/>
    <x v="212"/>
    <x v="2686"/>
    <x v="4188"/>
    <x v="16"/>
    <x v="1"/>
  </r>
  <r>
    <x v="2"/>
    <x v="0"/>
    <x v="505"/>
    <x v="4"/>
    <x v="30"/>
    <x v="1"/>
    <x v="3"/>
    <x v="68"/>
    <x v="304"/>
    <x v="2926"/>
    <x v="5022"/>
    <x v="11"/>
    <x v="1"/>
  </r>
  <r>
    <x v="2"/>
    <x v="2"/>
    <x v="505"/>
    <x v="4"/>
    <x v="4"/>
    <x v="29"/>
    <x v="5"/>
    <x v="39"/>
    <x v="159"/>
    <x v="1953"/>
    <x v="4197"/>
    <x v="40"/>
    <x v="1"/>
  </r>
  <r>
    <x v="1"/>
    <x v="1"/>
    <x v="505"/>
    <x v="0"/>
    <x v="26"/>
    <x v="39"/>
    <x v="2"/>
    <x v="25"/>
    <x v="100"/>
    <x v="899"/>
    <x v="2170"/>
    <x v="40"/>
    <x v="1"/>
  </r>
  <r>
    <x v="2"/>
    <x v="0"/>
    <x v="505"/>
    <x v="4"/>
    <x v="30"/>
    <x v="1"/>
    <x v="2"/>
    <x v="44"/>
    <x v="129"/>
    <x v="1807"/>
    <x v="3526"/>
    <x v="31"/>
    <x v="1"/>
  </r>
  <r>
    <x v="2"/>
    <x v="0"/>
    <x v="505"/>
    <x v="4"/>
    <x v="30"/>
    <x v="1"/>
    <x v="1"/>
    <x v="51"/>
    <x v="92"/>
    <x v="1552"/>
    <x v="3401"/>
    <x v="37"/>
    <x v="1"/>
  </r>
  <r>
    <x v="2"/>
    <x v="0"/>
    <x v="505"/>
    <x v="4"/>
    <x v="30"/>
    <x v="1"/>
    <x v="5"/>
    <x v="49"/>
    <x v="106"/>
    <x v="1687"/>
    <x v="3432"/>
    <x v="33"/>
    <x v="1"/>
  </r>
  <r>
    <x v="2"/>
    <x v="0"/>
    <x v="505"/>
    <x v="4"/>
    <x v="30"/>
    <x v="1"/>
    <x v="4"/>
    <x v="44"/>
    <x v="75"/>
    <x v="1120"/>
    <x v="2259"/>
    <x v="32"/>
    <x v="1"/>
  </r>
  <r>
    <x v="2"/>
    <x v="0"/>
    <x v="505"/>
    <x v="4"/>
    <x v="30"/>
    <x v="1"/>
    <x v="0"/>
    <x v="49"/>
    <x v="54"/>
    <x v="859"/>
    <x v="1526"/>
    <x v="28"/>
    <x v="1"/>
  </r>
  <r>
    <x v="2"/>
    <x v="0"/>
    <x v="505"/>
    <x v="4"/>
    <x v="30"/>
    <x v="1"/>
    <x v="3"/>
    <x v="62"/>
    <x v="96"/>
    <x v="1867"/>
    <x v="3238"/>
    <x v="25"/>
    <x v="1"/>
  </r>
  <r>
    <x v="2"/>
    <x v="2"/>
    <x v="505"/>
    <x v="4"/>
    <x v="4"/>
    <x v="29"/>
    <x v="5"/>
    <x v="32"/>
    <x v="197"/>
    <x v="2065"/>
    <x v="3995"/>
    <x v="32"/>
    <x v="2"/>
  </r>
  <r>
    <x v="2"/>
    <x v="0"/>
    <x v="505"/>
    <x v="4"/>
    <x v="30"/>
    <x v="1"/>
    <x v="2"/>
    <x v="36"/>
    <x v="160"/>
    <x v="1863"/>
    <x v="3360"/>
    <x v="27"/>
    <x v="2"/>
  </r>
  <r>
    <x v="2"/>
    <x v="0"/>
    <x v="505"/>
    <x v="4"/>
    <x v="30"/>
    <x v="1"/>
    <x v="1"/>
    <x v="39"/>
    <x v="116"/>
    <x v="1504"/>
    <x v="2784"/>
    <x v="28"/>
    <x v="2"/>
  </r>
  <r>
    <x v="2"/>
    <x v="0"/>
    <x v="505"/>
    <x v="4"/>
    <x v="30"/>
    <x v="1"/>
    <x v="5"/>
    <x v="39"/>
    <x v="115"/>
    <x v="1491"/>
    <x v="2696"/>
    <x v="27"/>
    <x v="2"/>
  </r>
  <r>
    <x v="2"/>
    <x v="0"/>
    <x v="505"/>
    <x v="4"/>
    <x v="30"/>
    <x v="1"/>
    <x v="4"/>
    <x v="36"/>
    <x v="91"/>
    <x v="1132"/>
    <x v="2014"/>
    <x v="27"/>
    <x v="2"/>
  </r>
  <r>
    <x v="2"/>
    <x v="0"/>
    <x v="505"/>
    <x v="4"/>
    <x v="30"/>
    <x v="1"/>
    <x v="0"/>
    <x v="38"/>
    <x v="64"/>
    <x v="823"/>
    <x v="1148"/>
    <x v="21"/>
    <x v="2"/>
  </r>
  <r>
    <x v="2"/>
    <x v="0"/>
    <x v="505"/>
    <x v="4"/>
    <x v="30"/>
    <x v="1"/>
    <x v="3"/>
    <x v="49"/>
    <x v="112"/>
    <x v="1755"/>
    <x v="2273"/>
    <x v="15"/>
    <x v="2"/>
  </r>
  <r>
    <x v="2"/>
    <x v="2"/>
    <x v="506"/>
    <x v="4"/>
    <x v="4"/>
    <x v="29"/>
    <x v="4"/>
    <x v="43"/>
    <x v="327"/>
    <x v="2942"/>
    <x v="5275"/>
    <x v="21"/>
    <x v="2"/>
  </r>
  <r>
    <x v="1"/>
    <x v="1"/>
    <x v="506"/>
    <x v="0"/>
    <x v="26"/>
    <x v="39"/>
    <x v="1"/>
    <x v="28"/>
    <x v="105"/>
    <x v="1051"/>
    <x v="1531"/>
    <x v="21"/>
    <x v="2"/>
  </r>
  <r>
    <x v="2"/>
    <x v="2"/>
    <x v="506"/>
    <x v="4"/>
    <x v="4"/>
    <x v="29"/>
    <x v="4"/>
    <x v="42"/>
    <x v="183"/>
    <x v="2252"/>
    <x v="4440"/>
    <x v="36"/>
    <x v="1"/>
  </r>
  <r>
    <x v="1"/>
    <x v="1"/>
    <x v="506"/>
    <x v="0"/>
    <x v="26"/>
    <x v="39"/>
    <x v="1"/>
    <x v="26"/>
    <x v="27"/>
    <x v="174"/>
    <x v="335"/>
    <x v="36"/>
    <x v="1"/>
  </r>
  <r>
    <x v="2"/>
    <x v="2"/>
    <x v="506"/>
    <x v="4"/>
    <x v="4"/>
    <x v="29"/>
    <x v="4"/>
    <x v="28"/>
    <x v="193"/>
    <x v="1851"/>
    <x v="3266"/>
    <x v="26"/>
    <x v="2"/>
  </r>
  <r>
    <x v="2"/>
    <x v="2"/>
    <x v="507"/>
    <x v="4"/>
    <x v="4"/>
    <x v="29"/>
    <x v="0"/>
    <x v="53"/>
    <x v="321"/>
    <x v="2955"/>
    <x v="5454"/>
    <x v="41"/>
    <x v="2"/>
  </r>
  <r>
    <x v="1"/>
    <x v="1"/>
    <x v="507"/>
    <x v="0"/>
    <x v="26"/>
    <x v="39"/>
    <x v="5"/>
    <x v="18"/>
    <x v="152"/>
    <x v="1051"/>
    <x v="1531"/>
    <x v="21"/>
    <x v="2"/>
  </r>
  <r>
    <x v="2"/>
    <x v="2"/>
    <x v="507"/>
    <x v="4"/>
    <x v="4"/>
    <x v="29"/>
    <x v="0"/>
    <x v="48"/>
    <x v="135"/>
    <x v="1991"/>
    <x v="4586"/>
    <x v="51"/>
    <x v="1"/>
  </r>
  <r>
    <x v="1"/>
    <x v="1"/>
    <x v="507"/>
    <x v="0"/>
    <x v="26"/>
    <x v="39"/>
    <x v="5"/>
    <x v="16"/>
    <x v="36"/>
    <x v="133"/>
    <x v="242"/>
    <x v="36"/>
    <x v="1"/>
  </r>
  <r>
    <x v="2"/>
    <x v="2"/>
    <x v="507"/>
    <x v="4"/>
    <x v="4"/>
    <x v="29"/>
    <x v="0"/>
    <x v="36"/>
    <x v="189"/>
    <x v="2119"/>
    <x v="4659"/>
    <x v="48"/>
    <x v="2"/>
  </r>
  <r>
    <x v="2"/>
    <x v="2"/>
    <x v="508"/>
    <x v="4"/>
    <x v="4"/>
    <x v="29"/>
    <x v="3"/>
    <x v="58"/>
    <x v="329"/>
    <x v="2996"/>
    <x v="5141"/>
    <x v="6"/>
    <x v="2"/>
  </r>
  <r>
    <x v="1"/>
    <x v="1"/>
    <x v="508"/>
    <x v="0"/>
    <x v="26"/>
    <x v="39"/>
    <x v="4"/>
    <x v="23"/>
    <x v="39"/>
    <x v="250"/>
    <x v="304"/>
    <x v="26"/>
    <x v="2"/>
  </r>
  <r>
    <x v="2"/>
    <x v="2"/>
    <x v="508"/>
    <x v="4"/>
    <x v="4"/>
    <x v="29"/>
    <x v="3"/>
    <x v="52"/>
    <x v="172"/>
    <x v="2417"/>
    <x v="3945"/>
    <x v="21"/>
    <x v="1"/>
  </r>
  <r>
    <x v="1"/>
    <x v="1"/>
    <x v="508"/>
    <x v="0"/>
    <x v="26"/>
    <x v="39"/>
    <x v="4"/>
    <x v="22"/>
    <x v="5"/>
    <x v="18"/>
    <x v="25"/>
    <x v="36"/>
    <x v="1"/>
  </r>
  <r>
    <x v="2"/>
    <x v="2"/>
    <x v="508"/>
    <x v="4"/>
    <x v="4"/>
    <x v="29"/>
    <x v="3"/>
    <x v="37"/>
    <x v="198"/>
    <x v="2239"/>
    <x v="2700"/>
    <x v="11"/>
    <x v="2"/>
  </r>
  <r>
    <x v="1"/>
    <x v="1"/>
    <x v="509"/>
    <x v="4"/>
    <x v="4"/>
    <x v="29"/>
    <x v="2"/>
    <x v="38"/>
    <x v="309"/>
    <x v="2855"/>
    <x v="5077"/>
    <x v="26"/>
    <x v="2"/>
  </r>
  <r>
    <x v="1"/>
    <x v="1"/>
    <x v="509"/>
    <x v="0"/>
    <x v="26"/>
    <x v="39"/>
    <x v="0"/>
    <x v="38"/>
    <x v="105"/>
    <x v="1355"/>
    <x v="2068"/>
    <x v="21"/>
    <x v="2"/>
  </r>
  <r>
    <x v="1"/>
    <x v="1"/>
    <x v="509"/>
    <x v="4"/>
    <x v="4"/>
    <x v="29"/>
    <x v="2"/>
    <x v="37"/>
    <x v="104"/>
    <x v="1312"/>
    <x v="2990"/>
    <x v="38"/>
    <x v="1"/>
  </r>
  <r>
    <x v="1"/>
    <x v="1"/>
    <x v="509"/>
    <x v="0"/>
    <x v="26"/>
    <x v="39"/>
    <x v="0"/>
    <x v="34"/>
    <x v="21"/>
    <x v="179"/>
    <x v="327"/>
    <x v="35"/>
    <x v="1"/>
  </r>
  <r>
    <x v="1"/>
    <x v="1"/>
    <x v="509"/>
    <x v="4"/>
    <x v="4"/>
    <x v="29"/>
    <x v="2"/>
    <x v="29"/>
    <x v="127"/>
    <x v="1274"/>
    <x v="2534"/>
    <x v="31"/>
    <x v="2"/>
  </r>
  <r>
    <x v="1"/>
    <x v="1"/>
    <x v="510"/>
    <x v="4"/>
    <x v="4"/>
    <x v="29"/>
    <x v="1"/>
    <x v="38"/>
    <x v="231"/>
    <x v="2506"/>
    <x v="4102"/>
    <x v="21"/>
    <x v="2"/>
  </r>
  <r>
    <x v="1"/>
    <x v="1"/>
    <x v="510"/>
    <x v="0"/>
    <x v="26"/>
    <x v="39"/>
    <x v="3"/>
    <x v="28"/>
    <x v="174"/>
    <x v="1674"/>
    <x v="3572"/>
    <x v="36"/>
    <x v="2"/>
  </r>
  <r>
    <x v="1"/>
    <x v="1"/>
    <x v="510"/>
    <x v="4"/>
    <x v="4"/>
    <x v="29"/>
    <x v="1"/>
    <x v="34"/>
    <x v="63"/>
    <x v="722"/>
    <x v="1431"/>
    <x v="32"/>
    <x v="1"/>
  </r>
  <r>
    <x v="1"/>
    <x v="1"/>
    <x v="510"/>
    <x v="0"/>
    <x v="26"/>
    <x v="39"/>
    <x v="3"/>
    <x v="25"/>
    <x v="49"/>
    <x v="366"/>
    <x v="1082"/>
    <x v="48"/>
    <x v="1"/>
  </r>
  <r>
    <x v="1"/>
    <x v="1"/>
    <x v="510"/>
    <x v="4"/>
    <x v="4"/>
    <x v="29"/>
    <x v="1"/>
    <x v="24"/>
    <x v="75"/>
    <x v="622"/>
    <x v="1035"/>
    <x v="27"/>
    <x v="2"/>
  </r>
  <r>
    <x v="1"/>
    <x v="1"/>
    <x v="511"/>
    <x v="4"/>
    <x v="4"/>
    <x v="29"/>
    <x v="5"/>
    <x v="28"/>
    <x v="231"/>
    <x v="2158"/>
    <x v="3473"/>
    <x v="21"/>
    <x v="2"/>
  </r>
  <r>
    <x v="1"/>
    <x v="1"/>
    <x v="511"/>
    <x v="0"/>
    <x v="26"/>
    <x v="39"/>
    <x v="2"/>
    <x v="33"/>
    <x v="303"/>
    <x v="2768"/>
    <x v="4847"/>
    <x v="26"/>
    <x v="2"/>
  </r>
  <r>
    <x v="1"/>
    <x v="1"/>
    <x v="511"/>
    <x v="4"/>
    <x v="4"/>
    <x v="29"/>
    <x v="5"/>
    <x v="25"/>
    <x v="68"/>
    <x v="575"/>
    <x v="1172"/>
    <x v="33"/>
    <x v="1"/>
  </r>
  <r>
    <x v="1"/>
    <x v="1"/>
    <x v="511"/>
    <x v="0"/>
    <x v="26"/>
    <x v="39"/>
    <x v="2"/>
    <x v="31"/>
    <x v="102"/>
    <x v="1118"/>
    <x v="2648"/>
    <x v="40"/>
    <x v="1"/>
  </r>
  <r>
    <x v="1"/>
    <x v="1"/>
    <x v="511"/>
    <x v="4"/>
    <x v="4"/>
    <x v="29"/>
    <x v="5"/>
    <x v="17"/>
    <x v="77"/>
    <x v="463"/>
    <x v="669"/>
    <x v="25"/>
    <x v="2"/>
  </r>
  <r>
    <x v="1"/>
    <x v="1"/>
    <x v="512"/>
    <x v="4"/>
    <x v="4"/>
    <x v="29"/>
    <x v="4"/>
    <x v="33"/>
    <x v="105"/>
    <x v="1208"/>
    <x v="2100"/>
    <x v="26"/>
    <x v="2"/>
  </r>
  <r>
    <x v="1"/>
    <x v="1"/>
    <x v="512"/>
    <x v="0"/>
    <x v="26"/>
    <x v="39"/>
    <x v="1"/>
    <x v="33"/>
    <x v="82"/>
    <x v="956"/>
    <x v="1363"/>
    <x v="21"/>
    <x v="2"/>
  </r>
  <r>
    <x v="5"/>
    <x v="1"/>
    <x v="512"/>
    <x v="0"/>
    <x v="48"/>
    <x v="33"/>
    <x v="2"/>
    <x v="28"/>
    <x v="315"/>
    <x v="2829"/>
    <x v="4637"/>
    <x v="16"/>
    <x v="0"/>
  </r>
  <r>
    <x v="5"/>
    <x v="1"/>
    <x v="512"/>
    <x v="0"/>
    <x v="48"/>
    <x v="33"/>
    <x v="1"/>
    <x v="23"/>
    <x v="254"/>
    <x v="2064"/>
    <x v="3277"/>
    <x v="21"/>
    <x v="0"/>
  </r>
  <r>
    <x v="5"/>
    <x v="1"/>
    <x v="512"/>
    <x v="0"/>
    <x v="48"/>
    <x v="33"/>
    <x v="5"/>
    <x v="18"/>
    <x v="174"/>
    <x v="1208"/>
    <x v="1496"/>
    <x v="16"/>
    <x v="0"/>
  </r>
  <r>
    <x v="5"/>
    <x v="1"/>
    <x v="512"/>
    <x v="0"/>
    <x v="48"/>
    <x v="33"/>
    <x v="4"/>
    <x v="18"/>
    <x v="152"/>
    <x v="1051"/>
    <x v="1249"/>
    <x v="16"/>
    <x v="0"/>
  </r>
  <r>
    <x v="5"/>
    <x v="1"/>
    <x v="512"/>
    <x v="0"/>
    <x v="48"/>
    <x v="33"/>
    <x v="0"/>
    <x v="28"/>
    <x v="152"/>
    <x v="1471"/>
    <x v="3202"/>
    <x v="36"/>
    <x v="0"/>
  </r>
  <r>
    <x v="5"/>
    <x v="1"/>
    <x v="512"/>
    <x v="0"/>
    <x v="48"/>
    <x v="33"/>
    <x v="3"/>
    <x v="48"/>
    <x v="273"/>
    <x v="2800"/>
    <x v="4924"/>
    <x v="26"/>
    <x v="0"/>
  </r>
  <r>
    <x v="1"/>
    <x v="1"/>
    <x v="512"/>
    <x v="4"/>
    <x v="4"/>
    <x v="29"/>
    <x v="4"/>
    <x v="30"/>
    <x v="24"/>
    <x v="175"/>
    <x v="361"/>
    <x v="38"/>
    <x v="1"/>
  </r>
  <r>
    <x v="1"/>
    <x v="1"/>
    <x v="512"/>
    <x v="0"/>
    <x v="26"/>
    <x v="39"/>
    <x v="1"/>
    <x v="32"/>
    <x v="16"/>
    <x v="120"/>
    <x v="168"/>
    <x v="32"/>
    <x v="1"/>
  </r>
  <r>
    <x v="5"/>
    <x v="1"/>
    <x v="512"/>
    <x v="0"/>
    <x v="48"/>
    <x v="33"/>
    <x v="2"/>
    <x v="25"/>
    <x v="138"/>
    <x v="1236"/>
    <x v="2406"/>
    <x v="30"/>
    <x v="1"/>
  </r>
  <r>
    <x v="5"/>
    <x v="1"/>
    <x v="512"/>
    <x v="0"/>
    <x v="48"/>
    <x v="33"/>
    <x v="1"/>
    <x v="20"/>
    <x v="74"/>
    <x v="509"/>
    <x v="1083"/>
    <x v="35"/>
    <x v="1"/>
  </r>
  <r>
    <x v="5"/>
    <x v="1"/>
    <x v="512"/>
    <x v="0"/>
    <x v="48"/>
    <x v="33"/>
    <x v="5"/>
    <x v="17"/>
    <x v="41"/>
    <x v="173"/>
    <x v="249"/>
    <x v="30"/>
    <x v="1"/>
  </r>
  <r>
    <x v="5"/>
    <x v="1"/>
    <x v="512"/>
    <x v="0"/>
    <x v="48"/>
    <x v="33"/>
    <x v="4"/>
    <x v="17"/>
    <x v="36"/>
    <x v="148"/>
    <x v="163"/>
    <x v="27"/>
    <x v="1"/>
  </r>
  <r>
    <x v="5"/>
    <x v="1"/>
    <x v="512"/>
    <x v="0"/>
    <x v="48"/>
    <x v="33"/>
    <x v="0"/>
    <x v="27"/>
    <x v="35"/>
    <x v="267"/>
    <x v="739"/>
    <x v="46"/>
    <x v="1"/>
  </r>
  <r>
    <x v="5"/>
    <x v="1"/>
    <x v="512"/>
    <x v="0"/>
    <x v="48"/>
    <x v="33"/>
    <x v="3"/>
    <x v="44"/>
    <x v="80"/>
    <x v="1207"/>
    <x v="2890"/>
    <x v="41"/>
    <x v="1"/>
  </r>
  <r>
    <x v="1"/>
    <x v="1"/>
    <x v="512"/>
    <x v="4"/>
    <x v="4"/>
    <x v="29"/>
    <x v="4"/>
    <x v="20"/>
    <x v="30"/>
    <x v="139"/>
    <x v="205"/>
    <x v="32"/>
    <x v="2"/>
  </r>
  <r>
    <x v="1"/>
    <x v="1"/>
    <x v="513"/>
    <x v="0"/>
    <x v="12"/>
    <x v="14"/>
    <x v="0"/>
    <x v="48"/>
    <x v="152"/>
    <x v="2158"/>
    <x v="3473"/>
    <x v="21"/>
    <x v="2"/>
  </r>
  <r>
    <x v="1"/>
    <x v="1"/>
    <x v="513"/>
    <x v="0"/>
    <x v="26"/>
    <x v="39"/>
    <x v="5"/>
    <x v="23"/>
    <x v="129"/>
    <x v="1086"/>
    <x v="1599"/>
    <x v="21"/>
    <x v="2"/>
  </r>
  <r>
    <x v="5"/>
    <x v="3"/>
    <x v="513"/>
    <x v="4"/>
    <x v="11"/>
    <x v="7"/>
    <x v="2"/>
    <x v="38"/>
    <x v="331"/>
    <x v="2935"/>
    <x v="5259"/>
    <x v="21"/>
    <x v="1"/>
  </r>
  <r>
    <x v="5"/>
    <x v="3"/>
    <x v="513"/>
    <x v="4"/>
    <x v="11"/>
    <x v="7"/>
    <x v="1"/>
    <x v="43"/>
    <x v="331"/>
    <x v="2955"/>
    <x v="5301"/>
    <x v="21"/>
    <x v="1"/>
  </r>
  <r>
    <x v="5"/>
    <x v="3"/>
    <x v="513"/>
    <x v="4"/>
    <x v="11"/>
    <x v="7"/>
    <x v="5"/>
    <x v="43"/>
    <x v="319"/>
    <x v="2915"/>
    <x v="5201"/>
    <x v="21"/>
    <x v="1"/>
  </r>
  <r>
    <x v="5"/>
    <x v="3"/>
    <x v="513"/>
    <x v="4"/>
    <x v="11"/>
    <x v="7"/>
    <x v="4"/>
    <x v="43"/>
    <x v="315"/>
    <x v="2899"/>
    <x v="5278"/>
    <x v="31"/>
    <x v="1"/>
  </r>
  <r>
    <x v="5"/>
    <x v="3"/>
    <x v="513"/>
    <x v="4"/>
    <x v="11"/>
    <x v="7"/>
    <x v="0"/>
    <x v="48"/>
    <x v="307"/>
    <x v="2884"/>
    <x v="4952"/>
    <x v="16"/>
    <x v="1"/>
  </r>
  <r>
    <x v="5"/>
    <x v="3"/>
    <x v="513"/>
    <x v="4"/>
    <x v="11"/>
    <x v="7"/>
    <x v="3"/>
    <x v="53"/>
    <x v="337"/>
    <x v="3006"/>
    <x v="5501"/>
    <x v="36"/>
    <x v="1"/>
  </r>
  <r>
    <x v="3"/>
    <x v="1"/>
    <x v="513"/>
    <x v="3"/>
    <x v="32"/>
    <x v="12"/>
    <x v="2"/>
    <x v="43"/>
    <x v="345"/>
    <x v="2998"/>
    <x v="5428"/>
    <x v="26"/>
    <x v="1"/>
  </r>
  <r>
    <x v="3"/>
    <x v="1"/>
    <x v="513"/>
    <x v="3"/>
    <x v="32"/>
    <x v="12"/>
    <x v="1"/>
    <x v="38"/>
    <x v="327"/>
    <x v="2924"/>
    <x v="5225"/>
    <x v="21"/>
    <x v="1"/>
  </r>
  <r>
    <x v="3"/>
    <x v="1"/>
    <x v="513"/>
    <x v="3"/>
    <x v="32"/>
    <x v="12"/>
    <x v="5"/>
    <x v="43"/>
    <x v="325"/>
    <x v="2935"/>
    <x v="5309"/>
    <x v="26"/>
    <x v="1"/>
  </r>
  <r>
    <x v="3"/>
    <x v="1"/>
    <x v="513"/>
    <x v="3"/>
    <x v="32"/>
    <x v="12"/>
    <x v="4"/>
    <x v="43"/>
    <x v="323"/>
    <x v="2929"/>
    <x v="5297"/>
    <x v="26"/>
    <x v="1"/>
  </r>
  <r>
    <x v="3"/>
    <x v="1"/>
    <x v="513"/>
    <x v="3"/>
    <x v="32"/>
    <x v="12"/>
    <x v="0"/>
    <x v="58"/>
    <x v="323"/>
    <x v="2975"/>
    <x v="5339"/>
    <x v="21"/>
    <x v="1"/>
  </r>
  <r>
    <x v="3"/>
    <x v="1"/>
    <x v="513"/>
    <x v="3"/>
    <x v="32"/>
    <x v="12"/>
    <x v="3"/>
    <x v="63"/>
    <x v="337"/>
    <x v="3033"/>
    <x v="5537"/>
    <x v="36"/>
    <x v="1"/>
  </r>
  <r>
    <x v="1"/>
    <x v="1"/>
    <x v="513"/>
    <x v="0"/>
    <x v="12"/>
    <x v="14"/>
    <x v="0"/>
    <x v="46"/>
    <x v="36"/>
    <x v="527"/>
    <x v="1133"/>
    <x v="35"/>
    <x v="1"/>
  </r>
  <r>
    <x v="1"/>
    <x v="1"/>
    <x v="513"/>
    <x v="0"/>
    <x v="26"/>
    <x v="39"/>
    <x v="5"/>
    <x v="22"/>
    <x v="28"/>
    <x v="149"/>
    <x v="271"/>
    <x v="36"/>
    <x v="1"/>
  </r>
  <r>
    <x v="5"/>
    <x v="3"/>
    <x v="513"/>
    <x v="4"/>
    <x v="11"/>
    <x v="7"/>
    <x v="2"/>
    <x v="35"/>
    <x v="171"/>
    <x v="1920"/>
    <x v="3921"/>
    <x v="35"/>
    <x v="1"/>
  </r>
  <r>
    <x v="5"/>
    <x v="3"/>
    <x v="513"/>
    <x v="4"/>
    <x v="11"/>
    <x v="7"/>
    <x v="1"/>
    <x v="39"/>
    <x v="164"/>
    <x v="2002"/>
    <x v="4000"/>
    <x v="34"/>
    <x v="1"/>
  </r>
  <r>
    <x v="5"/>
    <x v="3"/>
    <x v="513"/>
    <x v="4"/>
    <x v="11"/>
    <x v="7"/>
    <x v="5"/>
    <x v="40"/>
    <x v="151"/>
    <x v="1917"/>
    <x v="3868"/>
    <x v="34"/>
    <x v="1"/>
  </r>
  <r>
    <x v="5"/>
    <x v="3"/>
    <x v="513"/>
    <x v="4"/>
    <x v="11"/>
    <x v="7"/>
    <x v="4"/>
    <x v="41"/>
    <x v="123"/>
    <x v="1645"/>
    <x v="3949"/>
    <x v="45"/>
    <x v="1"/>
  </r>
  <r>
    <x v="5"/>
    <x v="3"/>
    <x v="513"/>
    <x v="4"/>
    <x v="11"/>
    <x v="7"/>
    <x v="0"/>
    <x v="45"/>
    <x v="98"/>
    <x v="1461"/>
    <x v="2770"/>
    <x v="29"/>
    <x v="1"/>
  </r>
  <r>
    <x v="5"/>
    <x v="3"/>
    <x v="513"/>
    <x v="4"/>
    <x v="11"/>
    <x v="7"/>
    <x v="3"/>
    <x v="48"/>
    <x v="197"/>
    <x v="2532"/>
    <x v="4991"/>
    <x v="47"/>
    <x v="1"/>
  </r>
  <r>
    <x v="3"/>
    <x v="1"/>
    <x v="513"/>
    <x v="3"/>
    <x v="32"/>
    <x v="12"/>
    <x v="2"/>
    <x v="39"/>
    <x v="202"/>
    <x v="2340"/>
    <x v="4695"/>
    <x v="41"/>
    <x v="1"/>
  </r>
  <r>
    <x v="3"/>
    <x v="1"/>
    <x v="513"/>
    <x v="3"/>
    <x v="32"/>
    <x v="12"/>
    <x v="1"/>
    <x v="35"/>
    <x v="159"/>
    <x v="1806"/>
    <x v="3649"/>
    <x v="33"/>
    <x v="1"/>
  </r>
  <r>
    <x v="3"/>
    <x v="1"/>
    <x v="513"/>
    <x v="3"/>
    <x v="32"/>
    <x v="12"/>
    <x v="5"/>
    <x v="40"/>
    <x v="147"/>
    <x v="1870"/>
    <x v="4073"/>
    <x v="40"/>
    <x v="1"/>
  </r>
  <r>
    <x v="3"/>
    <x v="1"/>
    <x v="513"/>
    <x v="3"/>
    <x v="32"/>
    <x v="12"/>
    <x v="4"/>
    <x v="42"/>
    <x v="147"/>
    <x v="1937"/>
    <x v="4039"/>
    <x v="37"/>
    <x v="1"/>
  </r>
  <r>
    <x v="3"/>
    <x v="1"/>
    <x v="513"/>
    <x v="3"/>
    <x v="32"/>
    <x v="12"/>
    <x v="0"/>
    <x v="54"/>
    <x v="141"/>
    <x v="2198"/>
    <x v="4339"/>
    <x v="35"/>
    <x v="1"/>
  </r>
  <r>
    <x v="3"/>
    <x v="1"/>
    <x v="513"/>
    <x v="3"/>
    <x v="32"/>
    <x v="12"/>
    <x v="3"/>
    <x v="60"/>
    <x v="197"/>
    <x v="2710"/>
    <x v="5128"/>
    <x v="46"/>
    <x v="1"/>
  </r>
  <r>
    <x v="5"/>
    <x v="3"/>
    <x v="513"/>
    <x v="4"/>
    <x v="11"/>
    <x v="7"/>
    <x v="2"/>
    <x v="24"/>
    <x v="199"/>
    <x v="1721"/>
    <x v="2888"/>
    <x v="24"/>
    <x v="2"/>
  </r>
  <r>
    <x v="5"/>
    <x v="3"/>
    <x v="513"/>
    <x v="4"/>
    <x v="11"/>
    <x v="7"/>
    <x v="1"/>
    <x v="28"/>
    <x v="222"/>
    <x v="2092"/>
    <x v="3775"/>
    <x v="27"/>
    <x v="2"/>
  </r>
  <r>
    <x v="5"/>
    <x v="3"/>
    <x v="513"/>
    <x v="4"/>
    <x v="11"/>
    <x v="7"/>
    <x v="5"/>
    <x v="27"/>
    <x v="162"/>
    <x v="1522"/>
    <x v="2742"/>
    <x v="27"/>
    <x v="2"/>
  </r>
  <r>
    <x v="5"/>
    <x v="3"/>
    <x v="513"/>
    <x v="4"/>
    <x v="11"/>
    <x v="7"/>
    <x v="4"/>
    <x v="26"/>
    <x v="163"/>
    <x v="1482"/>
    <x v="3163"/>
    <x v="35"/>
    <x v="2"/>
  </r>
  <r>
    <x v="5"/>
    <x v="3"/>
    <x v="513"/>
    <x v="4"/>
    <x v="11"/>
    <x v="7"/>
    <x v="0"/>
    <x v="36"/>
    <x v="137"/>
    <x v="1629"/>
    <x v="2463"/>
    <x v="20"/>
    <x v="2"/>
  </r>
  <r>
    <x v="5"/>
    <x v="3"/>
    <x v="513"/>
    <x v="4"/>
    <x v="11"/>
    <x v="7"/>
    <x v="3"/>
    <x v="32"/>
    <x v="211"/>
    <x v="2166"/>
    <x v="4504"/>
    <x v="41"/>
    <x v="2"/>
  </r>
  <r>
    <x v="1"/>
    <x v="1"/>
    <x v="514"/>
    <x v="0"/>
    <x v="12"/>
    <x v="14"/>
    <x v="3"/>
    <x v="38"/>
    <x v="231"/>
    <x v="2506"/>
    <x v="4740"/>
    <x v="36"/>
    <x v="2"/>
  </r>
  <r>
    <x v="1"/>
    <x v="1"/>
    <x v="514"/>
    <x v="0"/>
    <x v="26"/>
    <x v="39"/>
    <x v="4"/>
    <x v="28"/>
    <x v="0"/>
    <x v="0"/>
    <x v="0"/>
    <x v="26"/>
    <x v="2"/>
  </r>
  <r>
    <x v="3"/>
    <x v="1"/>
    <x v="514"/>
    <x v="1"/>
    <x v="6"/>
    <x v="21"/>
    <x v="2"/>
    <x v="48"/>
    <x v="321"/>
    <x v="2939"/>
    <x v="5313"/>
    <x v="26"/>
    <x v="0"/>
  </r>
  <r>
    <x v="3"/>
    <x v="1"/>
    <x v="514"/>
    <x v="1"/>
    <x v="6"/>
    <x v="21"/>
    <x v="1"/>
    <x v="43"/>
    <x v="294"/>
    <x v="2817"/>
    <x v="4962"/>
    <x v="26"/>
    <x v="0"/>
  </r>
  <r>
    <x v="3"/>
    <x v="1"/>
    <x v="514"/>
    <x v="1"/>
    <x v="6"/>
    <x v="21"/>
    <x v="5"/>
    <x v="38"/>
    <x v="254"/>
    <x v="2594"/>
    <x v="3950"/>
    <x v="16"/>
    <x v="0"/>
  </r>
  <r>
    <x v="3"/>
    <x v="1"/>
    <x v="514"/>
    <x v="1"/>
    <x v="6"/>
    <x v="21"/>
    <x v="4"/>
    <x v="38"/>
    <x v="231"/>
    <x v="2506"/>
    <x v="3730"/>
    <x v="16"/>
    <x v="0"/>
  </r>
  <r>
    <x v="3"/>
    <x v="1"/>
    <x v="514"/>
    <x v="1"/>
    <x v="6"/>
    <x v="21"/>
    <x v="0"/>
    <x v="48"/>
    <x v="231"/>
    <x v="2694"/>
    <x v="4206"/>
    <x v="16"/>
    <x v="0"/>
  </r>
  <r>
    <x v="3"/>
    <x v="1"/>
    <x v="514"/>
    <x v="1"/>
    <x v="6"/>
    <x v="21"/>
    <x v="3"/>
    <x v="53"/>
    <x v="304"/>
    <x v="2888"/>
    <x v="5106"/>
    <x v="21"/>
    <x v="0"/>
  </r>
  <r>
    <x v="1"/>
    <x v="1"/>
    <x v="514"/>
    <x v="0"/>
    <x v="12"/>
    <x v="14"/>
    <x v="3"/>
    <x v="34"/>
    <x v="57"/>
    <x v="625"/>
    <x v="1742"/>
    <x v="46"/>
    <x v="1"/>
  </r>
  <r>
    <x v="1"/>
    <x v="1"/>
    <x v="514"/>
    <x v="0"/>
    <x v="26"/>
    <x v="39"/>
    <x v="4"/>
    <x v="26"/>
    <x v="0"/>
    <x v="0"/>
    <x v="0"/>
    <x v="41"/>
    <x v="1"/>
  </r>
  <r>
    <x v="3"/>
    <x v="1"/>
    <x v="514"/>
    <x v="1"/>
    <x v="6"/>
    <x v="21"/>
    <x v="2"/>
    <x v="43"/>
    <x v="152"/>
    <x v="2022"/>
    <x v="4318"/>
    <x v="41"/>
    <x v="1"/>
  </r>
  <r>
    <x v="3"/>
    <x v="1"/>
    <x v="514"/>
    <x v="1"/>
    <x v="6"/>
    <x v="21"/>
    <x v="1"/>
    <x v="41"/>
    <x v="77"/>
    <x v="1089"/>
    <x v="2411"/>
    <x v="36"/>
    <x v="1"/>
  </r>
  <r>
    <x v="3"/>
    <x v="1"/>
    <x v="514"/>
    <x v="1"/>
    <x v="6"/>
    <x v="21"/>
    <x v="5"/>
    <x v="35"/>
    <x v="72"/>
    <x v="864"/>
    <x v="1673"/>
    <x v="31"/>
    <x v="1"/>
  </r>
  <r>
    <x v="3"/>
    <x v="1"/>
    <x v="514"/>
    <x v="1"/>
    <x v="6"/>
    <x v="21"/>
    <x v="4"/>
    <x v="35"/>
    <x v="66"/>
    <x v="780"/>
    <x v="1382"/>
    <x v="28"/>
    <x v="1"/>
  </r>
  <r>
    <x v="3"/>
    <x v="1"/>
    <x v="514"/>
    <x v="1"/>
    <x v="6"/>
    <x v="21"/>
    <x v="0"/>
    <x v="46"/>
    <x v="61"/>
    <x v="935"/>
    <x v="1779"/>
    <x v="30"/>
    <x v="1"/>
  </r>
  <r>
    <x v="3"/>
    <x v="1"/>
    <x v="514"/>
    <x v="1"/>
    <x v="6"/>
    <x v="21"/>
    <x v="3"/>
    <x v="49"/>
    <x v="103"/>
    <x v="1649"/>
    <x v="3481"/>
    <x v="35"/>
    <x v="1"/>
  </r>
  <r>
    <x v="3"/>
    <x v="1"/>
    <x v="514"/>
    <x v="1"/>
    <x v="6"/>
    <x v="21"/>
    <x v="2"/>
    <x v="33"/>
    <x v="179"/>
    <x v="1926"/>
    <x v="3836"/>
    <x v="33"/>
    <x v="2"/>
  </r>
  <r>
    <x v="3"/>
    <x v="1"/>
    <x v="514"/>
    <x v="1"/>
    <x v="6"/>
    <x v="21"/>
    <x v="1"/>
    <x v="31"/>
    <x v="104"/>
    <x v="1137"/>
    <x v="2363"/>
    <x v="33"/>
    <x v="2"/>
  </r>
  <r>
    <x v="3"/>
    <x v="1"/>
    <x v="514"/>
    <x v="1"/>
    <x v="6"/>
    <x v="21"/>
    <x v="5"/>
    <x v="28"/>
    <x v="79"/>
    <x v="780"/>
    <x v="973"/>
    <x v="19"/>
    <x v="2"/>
  </r>
  <r>
    <x v="3"/>
    <x v="1"/>
    <x v="514"/>
    <x v="1"/>
    <x v="6"/>
    <x v="21"/>
    <x v="4"/>
    <x v="28"/>
    <x v="70"/>
    <x v="663"/>
    <x v="877"/>
    <x v="21"/>
    <x v="2"/>
  </r>
  <r>
    <x v="3"/>
    <x v="1"/>
    <x v="514"/>
    <x v="1"/>
    <x v="6"/>
    <x v="21"/>
    <x v="0"/>
    <x v="29"/>
    <x v="75"/>
    <x v="758"/>
    <x v="890"/>
    <x v="18"/>
    <x v="2"/>
  </r>
  <r>
    <x v="3"/>
    <x v="1"/>
    <x v="514"/>
    <x v="1"/>
    <x v="6"/>
    <x v="21"/>
    <x v="3"/>
    <x v="32"/>
    <x v="108"/>
    <x v="1205"/>
    <x v="2046"/>
    <x v="25"/>
    <x v="2"/>
  </r>
  <r>
    <x v="1"/>
    <x v="1"/>
    <x v="515"/>
    <x v="0"/>
    <x v="12"/>
    <x v="14"/>
    <x v="2"/>
    <x v="38"/>
    <x v="313"/>
    <x v="2877"/>
    <x v="5143"/>
    <x v="26"/>
    <x v="2"/>
  </r>
  <r>
    <x v="1"/>
    <x v="1"/>
    <x v="515"/>
    <x v="0"/>
    <x v="26"/>
    <x v="39"/>
    <x v="0"/>
    <x v="43"/>
    <x v="39"/>
    <x v="530"/>
    <x v="658"/>
    <x v="21"/>
    <x v="2"/>
  </r>
  <r>
    <x v="1"/>
    <x v="1"/>
    <x v="515"/>
    <x v="0"/>
    <x v="14"/>
    <x v="18"/>
    <x v="2"/>
    <x v="28"/>
    <x v="313"/>
    <x v="2811"/>
    <x v="4568"/>
    <x v="16"/>
    <x v="0"/>
  </r>
  <r>
    <x v="1"/>
    <x v="1"/>
    <x v="515"/>
    <x v="0"/>
    <x v="14"/>
    <x v="18"/>
    <x v="1"/>
    <x v="23"/>
    <x v="231"/>
    <x v="1929"/>
    <x v="3044"/>
    <x v="21"/>
    <x v="0"/>
  </r>
  <r>
    <x v="1"/>
    <x v="1"/>
    <x v="515"/>
    <x v="0"/>
    <x v="14"/>
    <x v="18"/>
    <x v="5"/>
    <x v="18"/>
    <x v="174"/>
    <x v="1208"/>
    <x v="1496"/>
    <x v="16"/>
    <x v="0"/>
  </r>
  <r>
    <x v="1"/>
    <x v="1"/>
    <x v="515"/>
    <x v="0"/>
    <x v="14"/>
    <x v="18"/>
    <x v="4"/>
    <x v="18"/>
    <x v="152"/>
    <x v="1051"/>
    <x v="1249"/>
    <x v="16"/>
    <x v="0"/>
  </r>
  <r>
    <x v="1"/>
    <x v="1"/>
    <x v="515"/>
    <x v="0"/>
    <x v="14"/>
    <x v="18"/>
    <x v="0"/>
    <x v="28"/>
    <x v="152"/>
    <x v="1471"/>
    <x v="3202"/>
    <x v="36"/>
    <x v="0"/>
  </r>
  <r>
    <x v="1"/>
    <x v="1"/>
    <x v="515"/>
    <x v="0"/>
    <x v="14"/>
    <x v="18"/>
    <x v="3"/>
    <x v="48"/>
    <x v="273"/>
    <x v="2800"/>
    <x v="4924"/>
    <x v="26"/>
    <x v="0"/>
  </r>
  <r>
    <x v="1"/>
    <x v="1"/>
    <x v="515"/>
    <x v="0"/>
    <x v="12"/>
    <x v="14"/>
    <x v="2"/>
    <x v="37"/>
    <x v="137"/>
    <x v="1665"/>
    <x v="3611"/>
    <x v="37"/>
    <x v="1"/>
  </r>
  <r>
    <x v="1"/>
    <x v="1"/>
    <x v="515"/>
    <x v="0"/>
    <x v="26"/>
    <x v="39"/>
    <x v="0"/>
    <x v="38"/>
    <x v="4"/>
    <x v="42"/>
    <x v="52"/>
    <x v="33"/>
    <x v="1"/>
  </r>
  <r>
    <x v="1"/>
    <x v="1"/>
    <x v="515"/>
    <x v="0"/>
    <x v="14"/>
    <x v="18"/>
    <x v="2"/>
    <x v="25"/>
    <x v="117"/>
    <x v="1052"/>
    <x v="1924"/>
    <x v="28"/>
    <x v="1"/>
  </r>
  <r>
    <x v="1"/>
    <x v="1"/>
    <x v="515"/>
    <x v="0"/>
    <x v="14"/>
    <x v="18"/>
    <x v="1"/>
    <x v="21"/>
    <x v="63"/>
    <x v="435"/>
    <x v="868"/>
    <x v="34"/>
    <x v="1"/>
  </r>
  <r>
    <x v="1"/>
    <x v="1"/>
    <x v="515"/>
    <x v="0"/>
    <x v="14"/>
    <x v="18"/>
    <x v="5"/>
    <x v="16"/>
    <x v="39"/>
    <x v="152"/>
    <x v="216"/>
    <x v="31"/>
    <x v="1"/>
  </r>
  <r>
    <x v="1"/>
    <x v="1"/>
    <x v="515"/>
    <x v="0"/>
    <x v="14"/>
    <x v="18"/>
    <x v="4"/>
    <x v="17"/>
    <x v="33"/>
    <x v="129"/>
    <x v="166"/>
    <x v="30"/>
    <x v="1"/>
  </r>
  <r>
    <x v="1"/>
    <x v="1"/>
    <x v="515"/>
    <x v="0"/>
    <x v="14"/>
    <x v="18"/>
    <x v="0"/>
    <x v="27"/>
    <x v="33"/>
    <x v="248"/>
    <x v="766"/>
    <x v="50"/>
    <x v="1"/>
  </r>
  <r>
    <x v="1"/>
    <x v="1"/>
    <x v="515"/>
    <x v="0"/>
    <x v="14"/>
    <x v="18"/>
    <x v="3"/>
    <x v="44"/>
    <x v="70"/>
    <x v="1039"/>
    <x v="2448"/>
    <x v="39"/>
    <x v="1"/>
  </r>
  <r>
    <x v="1"/>
    <x v="1"/>
    <x v="516"/>
    <x v="0"/>
    <x v="12"/>
    <x v="14"/>
    <x v="1"/>
    <x v="38"/>
    <x v="152"/>
    <x v="1857"/>
    <x v="2898"/>
    <x v="21"/>
    <x v="2"/>
  </r>
  <r>
    <x v="1"/>
    <x v="1"/>
    <x v="516"/>
    <x v="0"/>
    <x v="26"/>
    <x v="39"/>
    <x v="3"/>
    <x v="33"/>
    <x v="129"/>
    <x v="1441"/>
    <x v="3144"/>
    <x v="36"/>
    <x v="2"/>
  </r>
  <r>
    <x v="1"/>
    <x v="1"/>
    <x v="516"/>
    <x v="3"/>
    <x v="39"/>
    <x v="10"/>
    <x v="2"/>
    <x v="48"/>
    <x v="351"/>
    <x v="3033"/>
    <x v="5516"/>
    <x v="31"/>
    <x v="1"/>
  </r>
  <r>
    <x v="1"/>
    <x v="1"/>
    <x v="516"/>
    <x v="3"/>
    <x v="39"/>
    <x v="10"/>
    <x v="1"/>
    <x v="43"/>
    <x v="335"/>
    <x v="2966"/>
    <x v="5320"/>
    <x v="21"/>
    <x v="1"/>
  </r>
  <r>
    <x v="1"/>
    <x v="1"/>
    <x v="516"/>
    <x v="3"/>
    <x v="39"/>
    <x v="10"/>
    <x v="5"/>
    <x v="43"/>
    <x v="333"/>
    <x v="2960"/>
    <x v="5161"/>
    <x v="11"/>
    <x v="1"/>
  </r>
  <r>
    <x v="1"/>
    <x v="1"/>
    <x v="516"/>
    <x v="3"/>
    <x v="39"/>
    <x v="10"/>
    <x v="4"/>
    <x v="43"/>
    <x v="331"/>
    <x v="2955"/>
    <x v="5236"/>
    <x v="16"/>
    <x v="1"/>
  </r>
  <r>
    <x v="1"/>
    <x v="1"/>
    <x v="516"/>
    <x v="3"/>
    <x v="39"/>
    <x v="10"/>
    <x v="0"/>
    <x v="58"/>
    <x v="331"/>
    <x v="3003"/>
    <x v="5392"/>
    <x v="21"/>
    <x v="1"/>
  </r>
  <r>
    <x v="1"/>
    <x v="1"/>
    <x v="516"/>
    <x v="3"/>
    <x v="39"/>
    <x v="10"/>
    <x v="3"/>
    <x v="63"/>
    <x v="343"/>
    <x v="3054"/>
    <x v="5552"/>
    <x v="36"/>
    <x v="1"/>
  </r>
  <r>
    <x v="1"/>
    <x v="1"/>
    <x v="516"/>
    <x v="0"/>
    <x v="12"/>
    <x v="14"/>
    <x v="1"/>
    <x v="36"/>
    <x v="40"/>
    <x v="446"/>
    <x v="863"/>
    <x v="33"/>
    <x v="1"/>
  </r>
  <r>
    <x v="1"/>
    <x v="1"/>
    <x v="516"/>
    <x v="0"/>
    <x v="26"/>
    <x v="39"/>
    <x v="3"/>
    <x v="30"/>
    <x v="27"/>
    <x v="216"/>
    <x v="635"/>
    <x v="47"/>
    <x v="1"/>
  </r>
  <r>
    <x v="1"/>
    <x v="1"/>
    <x v="516"/>
    <x v="3"/>
    <x v="39"/>
    <x v="10"/>
    <x v="2"/>
    <x v="44"/>
    <x v="230"/>
    <x v="2630"/>
    <x v="4998"/>
    <x v="42"/>
    <x v="1"/>
  </r>
  <r>
    <x v="1"/>
    <x v="1"/>
    <x v="516"/>
    <x v="3"/>
    <x v="39"/>
    <x v="10"/>
    <x v="1"/>
    <x v="42"/>
    <x v="174"/>
    <x v="2179"/>
    <x v="4140"/>
    <x v="31"/>
    <x v="1"/>
  </r>
  <r>
    <x v="1"/>
    <x v="1"/>
    <x v="516"/>
    <x v="3"/>
    <x v="39"/>
    <x v="10"/>
    <x v="5"/>
    <x v="40"/>
    <x v="182"/>
    <x v="2180"/>
    <x v="3601"/>
    <x v="22"/>
    <x v="1"/>
  </r>
  <r>
    <x v="1"/>
    <x v="1"/>
    <x v="516"/>
    <x v="3"/>
    <x v="39"/>
    <x v="10"/>
    <x v="4"/>
    <x v="40"/>
    <x v="188"/>
    <x v="2246"/>
    <x v="4237"/>
    <x v="31"/>
    <x v="1"/>
  </r>
  <r>
    <x v="1"/>
    <x v="1"/>
    <x v="516"/>
    <x v="3"/>
    <x v="39"/>
    <x v="10"/>
    <x v="0"/>
    <x v="55"/>
    <x v="171"/>
    <x v="2477"/>
    <x v="4544"/>
    <x v="31"/>
    <x v="1"/>
  </r>
  <r>
    <x v="1"/>
    <x v="1"/>
    <x v="516"/>
    <x v="3"/>
    <x v="39"/>
    <x v="10"/>
    <x v="3"/>
    <x v="58"/>
    <x v="212"/>
    <x v="2745"/>
    <x v="5195"/>
    <x v="50"/>
    <x v="1"/>
  </r>
  <r>
    <x v="1"/>
    <x v="1"/>
    <x v="517"/>
    <x v="0"/>
    <x v="12"/>
    <x v="14"/>
    <x v="5"/>
    <x v="28"/>
    <x v="194"/>
    <x v="1857"/>
    <x v="2898"/>
    <x v="21"/>
    <x v="2"/>
  </r>
  <r>
    <x v="1"/>
    <x v="1"/>
    <x v="517"/>
    <x v="0"/>
    <x v="26"/>
    <x v="39"/>
    <x v="2"/>
    <x v="33"/>
    <x v="294"/>
    <x v="2686"/>
    <x v="4688"/>
    <x v="26"/>
    <x v="2"/>
  </r>
  <r>
    <x v="2"/>
    <x v="1"/>
    <x v="517"/>
    <x v="1"/>
    <x v="29"/>
    <x v="37"/>
    <x v="2"/>
    <x v="43"/>
    <x v="319"/>
    <x v="2915"/>
    <x v="5201"/>
    <x v="21"/>
    <x v="0"/>
  </r>
  <r>
    <x v="2"/>
    <x v="1"/>
    <x v="517"/>
    <x v="1"/>
    <x v="29"/>
    <x v="37"/>
    <x v="1"/>
    <x v="38"/>
    <x v="285"/>
    <x v="2727"/>
    <x v="4568"/>
    <x v="21"/>
    <x v="0"/>
  </r>
  <r>
    <x v="2"/>
    <x v="1"/>
    <x v="517"/>
    <x v="1"/>
    <x v="29"/>
    <x v="37"/>
    <x v="5"/>
    <x v="33"/>
    <x v="231"/>
    <x v="2350"/>
    <x v="4136"/>
    <x v="26"/>
    <x v="0"/>
  </r>
  <r>
    <x v="2"/>
    <x v="1"/>
    <x v="517"/>
    <x v="1"/>
    <x v="29"/>
    <x v="37"/>
    <x v="4"/>
    <x v="33"/>
    <x v="212"/>
    <x v="2206"/>
    <x v="3914"/>
    <x v="26"/>
    <x v="0"/>
  </r>
  <r>
    <x v="2"/>
    <x v="1"/>
    <x v="517"/>
    <x v="1"/>
    <x v="29"/>
    <x v="37"/>
    <x v="0"/>
    <x v="43"/>
    <x v="212"/>
    <x v="2513"/>
    <x v="3761"/>
    <x v="16"/>
    <x v="0"/>
  </r>
  <r>
    <x v="2"/>
    <x v="1"/>
    <x v="517"/>
    <x v="1"/>
    <x v="29"/>
    <x v="37"/>
    <x v="3"/>
    <x v="48"/>
    <x v="300"/>
    <x v="2862"/>
    <x v="5099"/>
    <x v="26"/>
    <x v="0"/>
  </r>
  <r>
    <x v="1"/>
    <x v="1"/>
    <x v="517"/>
    <x v="1"/>
    <x v="38"/>
    <x v="45"/>
    <x v="2"/>
    <x v="43"/>
    <x v="315"/>
    <x v="2899"/>
    <x v="5157"/>
    <x v="21"/>
    <x v="0"/>
  </r>
  <r>
    <x v="1"/>
    <x v="1"/>
    <x v="517"/>
    <x v="1"/>
    <x v="38"/>
    <x v="45"/>
    <x v="1"/>
    <x v="38"/>
    <x v="254"/>
    <x v="2594"/>
    <x v="4282"/>
    <x v="21"/>
    <x v="0"/>
  </r>
  <r>
    <x v="1"/>
    <x v="1"/>
    <x v="517"/>
    <x v="1"/>
    <x v="38"/>
    <x v="45"/>
    <x v="5"/>
    <x v="33"/>
    <x v="194"/>
    <x v="2064"/>
    <x v="3656"/>
    <x v="26"/>
    <x v="0"/>
  </r>
  <r>
    <x v="1"/>
    <x v="1"/>
    <x v="517"/>
    <x v="1"/>
    <x v="38"/>
    <x v="45"/>
    <x v="4"/>
    <x v="33"/>
    <x v="174"/>
    <x v="1883"/>
    <x v="3321"/>
    <x v="26"/>
    <x v="0"/>
  </r>
  <r>
    <x v="1"/>
    <x v="1"/>
    <x v="517"/>
    <x v="1"/>
    <x v="38"/>
    <x v="45"/>
    <x v="0"/>
    <x v="43"/>
    <x v="174"/>
    <x v="2206"/>
    <x v="3144"/>
    <x v="16"/>
    <x v="0"/>
  </r>
  <r>
    <x v="1"/>
    <x v="1"/>
    <x v="517"/>
    <x v="1"/>
    <x v="38"/>
    <x v="45"/>
    <x v="3"/>
    <x v="48"/>
    <x v="285"/>
    <x v="2829"/>
    <x v="4986"/>
    <x v="26"/>
    <x v="0"/>
  </r>
  <r>
    <x v="1"/>
    <x v="1"/>
    <x v="517"/>
    <x v="0"/>
    <x v="12"/>
    <x v="14"/>
    <x v="5"/>
    <x v="25"/>
    <x v="50"/>
    <x v="376"/>
    <x v="692"/>
    <x v="32"/>
    <x v="1"/>
  </r>
  <r>
    <x v="1"/>
    <x v="1"/>
    <x v="517"/>
    <x v="0"/>
    <x v="26"/>
    <x v="39"/>
    <x v="2"/>
    <x v="31"/>
    <x v="87"/>
    <x v="952"/>
    <x v="2233"/>
    <x v="39"/>
    <x v="1"/>
  </r>
  <r>
    <x v="2"/>
    <x v="1"/>
    <x v="517"/>
    <x v="1"/>
    <x v="29"/>
    <x v="37"/>
    <x v="2"/>
    <x v="38"/>
    <x v="135"/>
    <x v="1680"/>
    <x v="3348"/>
    <x v="32"/>
    <x v="1"/>
  </r>
  <r>
    <x v="2"/>
    <x v="1"/>
    <x v="517"/>
    <x v="1"/>
    <x v="29"/>
    <x v="37"/>
    <x v="1"/>
    <x v="37"/>
    <x v="87"/>
    <x v="1115"/>
    <x v="2248"/>
    <x v="32"/>
    <x v="1"/>
  </r>
  <r>
    <x v="2"/>
    <x v="1"/>
    <x v="517"/>
    <x v="1"/>
    <x v="29"/>
    <x v="37"/>
    <x v="5"/>
    <x v="31"/>
    <x v="57"/>
    <x v="562"/>
    <x v="1347"/>
    <x v="39"/>
    <x v="1"/>
  </r>
  <r>
    <x v="2"/>
    <x v="1"/>
    <x v="517"/>
    <x v="1"/>
    <x v="29"/>
    <x v="37"/>
    <x v="4"/>
    <x v="32"/>
    <x v="54"/>
    <x v="537"/>
    <x v="1325"/>
    <x v="40"/>
    <x v="1"/>
  </r>
  <r>
    <x v="2"/>
    <x v="1"/>
    <x v="517"/>
    <x v="1"/>
    <x v="29"/>
    <x v="37"/>
    <x v="0"/>
    <x v="39"/>
    <x v="54"/>
    <x v="668"/>
    <x v="1293"/>
    <x v="31"/>
    <x v="1"/>
  </r>
  <r>
    <x v="2"/>
    <x v="1"/>
    <x v="517"/>
    <x v="1"/>
    <x v="29"/>
    <x v="37"/>
    <x v="3"/>
    <x v="43"/>
    <x v="101"/>
    <x v="1441"/>
    <x v="3144"/>
    <x v="36"/>
    <x v="1"/>
  </r>
  <r>
    <x v="1"/>
    <x v="1"/>
    <x v="517"/>
    <x v="1"/>
    <x v="38"/>
    <x v="45"/>
    <x v="2"/>
    <x v="40"/>
    <x v="118"/>
    <x v="1566"/>
    <x v="3081"/>
    <x v="31"/>
    <x v="1"/>
  </r>
  <r>
    <x v="1"/>
    <x v="1"/>
    <x v="517"/>
    <x v="1"/>
    <x v="38"/>
    <x v="45"/>
    <x v="1"/>
    <x v="34"/>
    <x v="74"/>
    <x v="873"/>
    <x v="1883"/>
    <x v="35"/>
    <x v="1"/>
  </r>
  <r>
    <x v="1"/>
    <x v="1"/>
    <x v="517"/>
    <x v="1"/>
    <x v="38"/>
    <x v="45"/>
    <x v="5"/>
    <x v="32"/>
    <x v="54"/>
    <x v="537"/>
    <x v="1352"/>
    <x v="41"/>
    <x v="1"/>
  </r>
  <r>
    <x v="1"/>
    <x v="1"/>
    <x v="517"/>
    <x v="1"/>
    <x v="38"/>
    <x v="45"/>
    <x v="4"/>
    <x v="32"/>
    <x v="49"/>
    <x v="484"/>
    <x v="1198"/>
    <x v="40"/>
    <x v="1"/>
  </r>
  <r>
    <x v="1"/>
    <x v="1"/>
    <x v="517"/>
    <x v="1"/>
    <x v="38"/>
    <x v="45"/>
    <x v="0"/>
    <x v="41"/>
    <x v="47"/>
    <x v="614"/>
    <x v="1011"/>
    <x v="27"/>
    <x v="1"/>
  </r>
  <r>
    <x v="1"/>
    <x v="1"/>
    <x v="517"/>
    <x v="1"/>
    <x v="38"/>
    <x v="45"/>
    <x v="3"/>
    <x v="44"/>
    <x v="73"/>
    <x v="1084"/>
    <x v="2441"/>
    <x v="37"/>
    <x v="1"/>
  </r>
  <r>
    <x v="1"/>
    <x v="1"/>
    <x v="517"/>
    <x v="1"/>
    <x v="38"/>
    <x v="45"/>
    <x v="2"/>
    <x v="29"/>
    <x v="153"/>
    <x v="1525"/>
    <x v="2684"/>
    <x v="26"/>
    <x v="2"/>
  </r>
  <r>
    <x v="1"/>
    <x v="1"/>
    <x v="517"/>
    <x v="1"/>
    <x v="38"/>
    <x v="45"/>
    <x v="1"/>
    <x v="28"/>
    <x v="87"/>
    <x v="871"/>
    <x v="1404"/>
    <x v="25"/>
    <x v="2"/>
  </r>
  <r>
    <x v="1"/>
    <x v="1"/>
    <x v="517"/>
    <x v="1"/>
    <x v="38"/>
    <x v="45"/>
    <x v="5"/>
    <x v="25"/>
    <x v="61"/>
    <x v="490"/>
    <x v="813"/>
    <x v="28"/>
    <x v="2"/>
  </r>
  <r>
    <x v="1"/>
    <x v="1"/>
    <x v="517"/>
    <x v="1"/>
    <x v="38"/>
    <x v="45"/>
    <x v="4"/>
    <x v="19"/>
    <x v="58"/>
    <x v="335"/>
    <x v="605"/>
    <x v="32"/>
    <x v="2"/>
  </r>
  <r>
    <x v="1"/>
    <x v="1"/>
    <x v="517"/>
    <x v="1"/>
    <x v="38"/>
    <x v="45"/>
    <x v="0"/>
    <x v="32"/>
    <x v="55"/>
    <x v="547"/>
    <x v="697"/>
    <x v="21"/>
    <x v="2"/>
  </r>
  <r>
    <x v="1"/>
    <x v="1"/>
    <x v="517"/>
    <x v="1"/>
    <x v="38"/>
    <x v="45"/>
    <x v="3"/>
    <x v="36"/>
    <x v="100"/>
    <x v="1235"/>
    <x v="2456"/>
    <x v="31"/>
    <x v="2"/>
  </r>
  <r>
    <x v="1"/>
    <x v="1"/>
    <x v="518"/>
    <x v="0"/>
    <x v="12"/>
    <x v="14"/>
    <x v="4"/>
    <x v="33"/>
    <x v="82"/>
    <x v="956"/>
    <x v="1623"/>
    <x v="26"/>
    <x v="2"/>
  </r>
  <r>
    <x v="1"/>
    <x v="1"/>
    <x v="518"/>
    <x v="0"/>
    <x v="26"/>
    <x v="39"/>
    <x v="1"/>
    <x v="28"/>
    <x v="62"/>
    <x v="565"/>
    <x v="717"/>
    <x v="21"/>
    <x v="2"/>
  </r>
  <r>
    <x v="3"/>
    <x v="1"/>
    <x v="518"/>
    <x v="0"/>
    <x v="33"/>
    <x v="20"/>
    <x v="2"/>
    <x v="33"/>
    <x v="311"/>
    <x v="2840"/>
    <x v="4901"/>
    <x v="21"/>
    <x v="0"/>
  </r>
  <r>
    <x v="3"/>
    <x v="1"/>
    <x v="518"/>
    <x v="0"/>
    <x v="33"/>
    <x v="20"/>
    <x v="1"/>
    <x v="28"/>
    <x v="212"/>
    <x v="2022"/>
    <x v="2781"/>
    <x v="16"/>
    <x v="0"/>
  </r>
  <r>
    <x v="3"/>
    <x v="1"/>
    <x v="518"/>
    <x v="0"/>
    <x v="33"/>
    <x v="20"/>
    <x v="5"/>
    <x v="23"/>
    <x v="174"/>
    <x v="1441"/>
    <x v="1874"/>
    <x v="16"/>
    <x v="0"/>
  </r>
  <r>
    <x v="3"/>
    <x v="1"/>
    <x v="518"/>
    <x v="0"/>
    <x v="33"/>
    <x v="20"/>
    <x v="4"/>
    <x v="23"/>
    <x v="152"/>
    <x v="1267"/>
    <x v="1599"/>
    <x v="16"/>
    <x v="0"/>
  </r>
  <r>
    <x v="3"/>
    <x v="1"/>
    <x v="518"/>
    <x v="0"/>
    <x v="33"/>
    <x v="20"/>
    <x v="0"/>
    <x v="33"/>
    <x v="152"/>
    <x v="1674"/>
    <x v="2605"/>
    <x v="21"/>
    <x v="0"/>
  </r>
  <r>
    <x v="3"/>
    <x v="1"/>
    <x v="518"/>
    <x v="0"/>
    <x v="33"/>
    <x v="20"/>
    <x v="3"/>
    <x v="48"/>
    <x v="273"/>
    <x v="2800"/>
    <x v="4924"/>
    <x v="26"/>
    <x v="0"/>
  </r>
  <r>
    <x v="1"/>
    <x v="1"/>
    <x v="518"/>
    <x v="0"/>
    <x v="12"/>
    <x v="14"/>
    <x v="4"/>
    <x v="32"/>
    <x v="18"/>
    <x v="136"/>
    <x v="284"/>
    <x v="39"/>
    <x v="1"/>
  </r>
  <r>
    <x v="1"/>
    <x v="1"/>
    <x v="518"/>
    <x v="0"/>
    <x v="26"/>
    <x v="39"/>
    <x v="1"/>
    <x v="25"/>
    <x v="13"/>
    <x v="69"/>
    <x v="79"/>
    <x v="31"/>
    <x v="1"/>
  </r>
  <r>
    <x v="3"/>
    <x v="1"/>
    <x v="518"/>
    <x v="0"/>
    <x v="33"/>
    <x v="20"/>
    <x v="2"/>
    <x v="29"/>
    <x v="105"/>
    <x v="1086"/>
    <x v="2125"/>
    <x v="31"/>
    <x v="1"/>
  </r>
  <r>
    <x v="3"/>
    <x v="1"/>
    <x v="518"/>
    <x v="0"/>
    <x v="33"/>
    <x v="20"/>
    <x v="1"/>
    <x v="25"/>
    <x v="54"/>
    <x v="416"/>
    <x v="688"/>
    <x v="29"/>
    <x v="1"/>
  </r>
  <r>
    <x v="3"/>
    <x v="1"/>
    <x v="518"/>
    <x v="0"/>
    <x v="33"/>
    <x v="20"/>
    <x v="5"/>
    <x v="20"/>
    <x v="49"/>
    <x v="281"/>
    <x v="356"/>
    <x v="26"/>
    <x v="1"/>
  </r>
  <r>
    <x v="3"/>
    <x v="1"/>
    <x v="518"/>
    <x v="0"/>
    <x v="33"/>
    <x v="20"/>
    <x v="4"/>
    <x v="22"/>
    <x v="40"/>
    <x v="241"/>
    <x v="325"/>
    <x v="28"/>
    <x v="1"/>
  </r>
  <r>
    <x v="3"/>
    <x v="1"/>
    <x v="518"/>
    <x v="0"/>
    <x v="33"/>
    <x v="20"/>
    <x v="0"/>
    <x v="31"/>
    <x v="36"/>
    <x v="327"/>
    <x v="586"/>
    <x v="32"/>
    <x v="1"/>
  </r>
  <r>
    <x v="3"/>
    <x v="1"/>
    <x v="518"/>
    <x v="0"/>
    <x v="33"/>
    <x v="20"/>
    <x v="3"/>
    <x v="44"/>
    <x v="75"/>
    <x v="1120"/>
    <x v="2650"/>
    <x v="40"/>
    <x v="1"/>
  </r>
  <r>
    <x v="1"/>
    <x v="1"/>
    <x v="519"/>
    <x v="0"/>
    <x v="12"/>
    <x v="14"/>
    <x v="0"/>
    <x v="48"/>
    <x v="152"/>
    <x v="2158"/>
    <x v="3473"/>
    <x v="21"/>
    <x v="2"/>
  </r>
  <r>
    <x v="1"/>
    <x v="1"/>
    <x v="519"/>
    <x v="0"/>
    <x v="26"/>
    <x v="39"/>
    <x v="5"/>
    <x v="18"/>
    <x v="62"/>
    <x v="352"/>
    <x v="365"/>
    <x v="21"/>
    <x v="2"/>
  </r>
  <r>
    <x v="1"/>
    <x v="0"/>
    <x v="519"/>
    <x v="4"/>
    <x v="10"/>
    <x v="22"/>
    <x v="2"/>
    <x v="63"/>
    <x v="329"/>
    <x v="3012"/>
    <x v="5288"/>
    <x v="11"/>
    <x v="2"/>
  </r>
  <r>
    <x v="1"/>
    <x v="0"/>
    <x v="519"/>
    <x v="4"/>
    <x v="10"/>
    <x v="22"/>
    <x v="1"/>
    <x v="68"/>
    <x v="319"/>
    <x v="2987"/>
    <x v="5111"/>
    <x v="6"/>
    <x v="2"/>
  </r>
  <r>
    <x v="1"/>
    <x v="0"/>
    <x v="519"/>
    <x v="4"/>
    <x v="10"/>
    <x v="22"/>
    <x v="5"/>
    <x v="68"/>
    <x v="319"/>
    <x v="2987"/>
    <x v="5236"/>
    <x v="11"/>
    <x v="2"/>
  </r>
  <r>
    <x v="1"/>
    <x v="0"/>
    <x v="519"/>
    <x v="4"/>
    <x v="10"/>
    <x v="22"/>
    <x v="4"/>
    <x v="68"/>
    <x v="309"/>
    <x v="2943"/>
    <x v="5104"/>
    <x v="11"/>
    <x v="2"/>
  </r>
  <r>
    <x v="1"/>
    <x v="0"/>
    <x v="519"/>
    <x v="4"/>
    <x v="10"/>
    <x v="22"/>
    <x v="0"/>
    <x v="78"/>
    <x v="285"/>
    <x v="2912"/>
    <x v="4169"/>
    <x v="2"/>
    <x v="2"/>
  </r>
  <r>
    <x v="1"/>
    <x v="0"/>
    <x v="519"/>
    <x v="4"/>
    <x v="10"/>
    <x v="22"/>
    <x v="3"/>
    <x v="89"/>
    <x v="323"/>
    <x v="3055"/>
    <x v="5517"/>
    <x v="26"/>
    <x v="2"/>
  </r>
  <r>
    <x v="5"/>
    <x v="1"/>
    <x v="519"/>
    <x v="1"/>
    <x v="31"/>
    <x v="0"/>
    <x v="2"/>
    <x v="53"/>
    <x v="340"/>
    <x v="3017"/>
    <x v="5492"/>
    <x v="31"/>
    <x v="0"/>
  </r>
  <r>
    <x v="5"/>
    <x v="1"/>
    <x v="519"/>
    <x v="1"/>
    <x v="31"/>
    <x v="0"/>
    <x v="1"/>
    <x v="48"/>
    <x v="321"/>
    <x v="2939"/>
    <x v="5268"/>
    <x v="21"/>
    <x v="0"/>
  </r>
  <r>
    <x v="5"/>
    <x v="1"/>
    <x v="519"/>
    <x v="1"/>
    <x v="31"/>
    <x v="0"/>
    <x v="5"/>
    <x v="43"/>
    <x v="319"/>
    <x v="2915"/>
    <x v="4962"/>
    <x v="11"/>
    <x v="0"/>
  </r>
  <r>
    <x v="5"/>
    <x v="1"/>
    <x v="519"/>
    <x v="1"/>
    <x v="31"/>
    <x v="0"/>
    <x v="4"/>
    <x v="43"/>
    <x v="317"/>
    <x v="2907"/>
    <x v="5085"/>
    <x v="16"/>
    <x v="0"/>
  </r>
  <r>
    <x v="5"/>
    <x v="1"/>
    <x v="519"/>
    <x v="1"/>
    <x v="31"/>
    <x v="0"/>
    <x v="0"/>
    <x v="58"/>
    <x v="317"/>
    <x v="2954"/>
    <x v="5300"/>
    <x v="21"/>
    <x v="0"/>
  </r>
  <r>
    <x v="5"/>
    <x v="1"/>
    <x v="519"/>
    <x v="1"/>
    <x v="31"/>
    <x v="0"/>
    <x v="3"/>
    <x v="63"/>
    <x v="329"/>
    <x v="3012"/>
    <x v="5509"/>
    <x v="36"/>
    <x v="0"/>
  </r>
  <r>
    <x v="5"/>
    <x v="1"/>
    <x v="519"/>
    <x v="0"/>
    <x v="13"/>
    <x v="24"/>
    <x v="2"/>
    <x v="33"/>
    <x v="317"/>
    <x v="2869"/>
    <x v="5121"/>
    <x v="26"/>
    <x v="0"/>
  </r>
  <r>
    <x v="5"/>
    <x v="1"/>
    <x v="519"/>
    <x v="0"/>
    <x v="13"/>
    <x v="24"/>
    <x v="1"/>
    <x v="28"/>
    <x v="273"/>
    <x v="2398"/>
    <x v="4211"/>
    <x v="26"/>
    <x v="0"/>
  </r>
  <r>
    <x v="5"/>
    <x v="1"/>
    <x v="519"/>
    <x v="0"/>
    <x v="13"/>
    <x v="24"/>
    <x v="5"/>
    <x v="23"/>
    <x v="174"/>
    <x v="1441"/>
    <x v="2219"/>
    <x v="21"/>
    <x v="0"/>
  </r>
  <r>
    <x v="5"/>
    <x v="1"/>
    <x v="519"/>
    <x v="0"/>
    <x v="13"/>
    <x v="24"/>
    <x v="4"/>
    <x v="23"/>
    <x v="152"/>
    <x v="1267"/>
    <x v="1920"/>
    <x v="21"/>
    <x v="0"/>
  </r>
  <r>
    <x v="5"/>
    <x v="1"/>
    <x v="519"/>
    <x v="0"/>
    <x v="13"/>
    <x v="24"/>
    <x v="0"/>
    <x v="33"/>
    <x v="152"/>
    <x v="1674"/>
    <x v="2219"/>
    <x v="16"/>
    <x v="0"/>
  </r>
  <r>
    <x v="5"/>
    <x v="1"/>
    <x v="519"/>
    <x v="0"/>
    <x v="13"/>
    <x v="24"/>
    <x v="3"/>
    <x v="53"/>
    <x v="273"/>
    <x v="2833"/>
    <x v="4999"/>
    <x v="26"/>
    <x v="0"/>
  </r>
  <r>
    <x v="1"/>
    <x v="1"/>
    <x v="519"/>
    <x v="0"/>
    <x v="12"/>
    <x v="14"/>
    <x v="0"/>
    <x v="43"/>
    <x v="33"/>
    <x v="448"/>
    <x v="867"/>
    <x v="33"/>
    <x v="1"/>
  </r>
  <r>
    <x v="1"/>
    <x v="1"/>
    <x v="519"/>
    <x v="0"/>
    <x v="26"/>
    <x v="39"/>
    <x v="5"/>
    <x v="16"/>
    <x v="11"/>
    <x v="26"/>
    <x v="28"/>
    <x v="31"/>
    <x v="1"/>
  </r>
  <r>
    <x v="1"/>
    <x v="0"/>
    <x v="519"/>
    <x v="4"/>
    <x v="10"/>
    <x v="22"/>
    <x v="2"/>
    <x v="60"/>
    <x v="183"/>
    <x v="2643"/>
    <x v="4601"/>
    <x v="26"/>
    <x v="1"/>
  </r>
  <r>
    <x v="1"/>
    <x v="0"/>
    <x v="519"/>
    <x v="4"/>
    <x v="10"/>
    <x v="22"/>
    <x v="1"/>
    <x v="65"/>
    <x v="135"/>
    <x v="2382"/>
    <x v="3560"/>
    <x v="17"/>
    <x v="1"/>
  </r>
  <r>
    <x v="1"/>
    <x v="0"/>
    <x v="519"/>
    <x v="4"/>
    <x v="10"/>
    <x v="22"/>
    <x v="5"/>
    <x v="64"/>
    <x v="157"/>
    <x v="2537"/>
    <x v="4232"/>
    <x v="22"/>
    <x v="1"/>
  </r>
  <r>
    <x v="1"/>
    <x v="0"/>
    <x v="519"/>
    <x v="4"/>
    <x v="10"/>
    <x v="22"/>
    <x v="4"/>
    <x v="67"/>
    <x v="113"/>
    <x v="2183"/>
    <x v="3750"/>
    <x v="24"/>
    <x v="1"/>
  </r>
  <r>
    <x v="1"/>
    <x v="0"/>
    <x v="519"/>
    <x v="4"/>
    <x v="10"/>
    <x v="22"/>
    <x v="0"/>
    <x v="76"/>
    <x v="73"/>
    <x v="1735"/>
    <x v="2335"/>
    <x v="16"/>
    <x v="1"/>
  </r>
  <r>
    <x v="1"/>
    <x v="0"/>
    <x v="519"/>
    <x v="4"/>
    <x v="10"/>
    <x v="22"/>
    <x v="3"/>
    <x v="87"/>
    <x v="147"/>
    <x v="2753"/>
    <x v="5075"/>
    <x v="38"/>
    <x v="1"/>
  </r>
  <r>
    <x v="5"/>
    <x v="1"/>
    <x v="519"/>
    <x v="1"/>
    <x v="31"/>
    <x v="0"/>
    <x v="2"/>
    <x v="52"/>
    <x v="222"/>
    <x v="2715"/>
    <x v="5091"/>
    <x v="42"/>
    <x v="1"/>
  </r>
  <r>
    <x v="5"/>
    <x v="1"/>
    <x v="519"/>
    <x v="1"/>
    <x v="31"/>
    <x v="0"/>
    <x v="1"/>
    <x v="47"/>
    <x v="152"/>
    <x v="2125"/>
    <x v="4205"/>
    <x v="34"/>
    <x v="1"/>
  </r>
  <r>
    <x v="5"/>
    <x v="1"/>
    <x v="519"/>
    <x v="1"/>
    <x v="31"/>
    <x v="0"/>
    <x v="5"/>
    <x v="41"/>
    <x v="129"/>
    <x v="1716"/>
    <x v="2882"/>
    <x v="24"/>
    <x v="1"/>
  </r>
  <r>
    <x v="5"/>
    <x v="1"/>
    <x v="519"/>
    <x v="1"/>
    <x v="31"/>
    <x v="0"/>
    <x v="4"/>
    <x v="42"/>
    <x v="124"/>
    <x v="1687"/>
    <x v="3049"/>
    <x v="27"/>
    <x v="1"/>
  </r>
  <r>
    <x v="5"/>
    <x v="1"/>
    <x v="519"/>
    <x v="1"/>
    <x v="31"/>
    <x v="0"/>
    <x v="0"/>
    <x v="55"/>
    <x v="129"/>
    <x v="2104"/>
    <x v="4217"/>
    <x v="35"/>
    <x v="1"/>
  </r>
  <r>
    <x v="5"/>
    <x v="1"/>
    <x v="519"/>
    <x v="1"/>
    <x v="31"/>
    <x v="0"/>
    <x v="3"/>
    <x v="62"/>
    <x v="158"/>
    <x v="2512"/>
    <x v="4989"/>
    <x v="48"/>
    <x v="1"/>
  </r>
  <r>
    <x v="5"/>
    <x v="1"/>
    <x v="519"/>
    <x v="0"/>
    <x v="13"/>
    <x v="24"/>
    <x v="2"/>
    <x v="29"/>
    <x v="134"/>
    <x v="1344"/>
    <x v="3211"/>
    <x v="41"/>
    <x v="1"/>
  </r>
  <r>
    <x v="5"/>
    <x v="1"/>
    <x v="519"/>
    <x v="0"/>
    <x v="13"/>
    <x v="24"/>
    <x v="1"/>
    <x v="25"/>
    <x v="77"/>
    <x v="675"/>
    <x v="1615"/>
    <x v="39"/>
    <x v="1"/>
  </r>
  <r>
    <x v="5"/>
    <x v="1"/>
    <x v="519"/>
    <x v="0"/>
    <x v="13"/>
    <x v="24"/>
    <x v="5"/>
    <x v="20"/>
    <x v="39"/>
    <x v="196"/>
    <x v="311"/>
    <x v="31"/>
    <x v="1"/>
  </r>
  <r>
    <x v="5"/>
    <x v="1"/>
    <x v="519"/>
    <x v="0"/>
    <x v="13"/>
    <x v="24"/>
    <x v="4"/>
    <x v="22"/>
    <x v="35"/>
    <x v="194"/>
    <x v="334"/>
    <x v="33"/>
    <x v="1"/>
  </r>
  <r>
    <x v="5"/>
    <x v="1"/>
    <x v="519"/>
    <x v="0"/>
    <x v="13"/>
    <x v="24"/>
    <x v="0"/>
    <x v="29"/>
    <x v="42"/>
    <x v="361"/>
    <x v="638"/>
    <x v="31"/>
    <x v="1"/>
  </r>
  <r>
    <x v="5"/>
    <x v="1"/>
    <x v="519"/>
    <x v="0"/>
    <x v="13"/>
    <x v="24"/>
    <x v="3"/>
    <x v="49"/>
    <x v="75"/>
    <x v="1227"/>
    <x v="2750"/>
    <x v="37"/>
    <x v="1"/>
  </r>
  <r>
    <x v="1"/>
    <x v="1"/>
    <x v="520"/>
    <x v="0"/>
    <x v="12"/>
    <x v="14"/>
    <x v="3"/>
    <x v="38"/>
    <x v="231"/>
    <x v="2506"/>
    <x v="4740"/>
    <x v="36"/>
    <x v="2"/>
  </r>
  <r>
    <x v="1"/>
    <x v="1"/>
    <x v="520"/>
    <x v="0"/>
    <x v="26"/>
    <x v="39"/>
    <x v="4"/>
    <x v="23"/>
    <x v="0"/>
    <x v="0"/>
    <x v="0"/>
    <x v="26"/>
    <x v="2"/>
  </r>
  <r>
    <x v="5"/>
    <x v="1"/>
    <x v="520"/>
    <x v="4"/>
    <x v="43"/>
    <x v="47"/>
    <x v="2"/>
    <x v="23"/>
    <x v="323"/>
    <x v="2833"/>
    <x v="4999"/>
    <x v="26"/>
    <x v="0"/>
  </r>
  <r>
    <x v="5"/>
    <x v="1"/>
    <x v="520"/>
    <x v="4"/>
    <x v="43"/>
    <x v="47"/>
    <x v="1"/>
    <x v="18"/>
    <x v="300"/>
    <x v="2206"/>
    <x v="3572"/>
    <x v="21"/>
    <x v="0"/>
  </r>
  <r>
    <x v="5"/>
    <x v="1"/>
    <x v="520"/>
    <x v="4"/>
    <x v="43"/>
    <x v="47"/>
    <x v="5"/>
    <x v="13"/>
    <x v="304"/>
    <x v="1975"/>
    <x v="3120"/>
    <x v="21"/>
    <x v="0"/>
  </r>
  <r>
    <x v="5"/>
    <x v="1"/>
    <x v="520"/>
    <x v="4"/>
    <x v="43"/>
    <x v="47"/>
    <x v="4"/>
    <x v="13"/>
    <x v="300"/>
    <x v="1883"/>
    <x v="3321"/>
    <x v="26"/>
    <x v="0"/>
  </r>
  <r>
    <x v="5"/>
    <x v="1"/>
    <x v="520"/>
    <x v="4"/>
    <x v="43"/>
    <x v="47"/>
    <x v="0"/>
    <x v="28"/>
    <x v="300"/>
    <x v="2637"/>
    <x v="4349"/>
    <x v="21"/>
    <x v="0"/>
  </r>
  <r>
    <x v="5"/>
    <x v="1"/>
    <x v="520"/>
    <x v="4"/>
    <x v="43"/>
    <x v="47"/>
    <x v="3"/>
    <x v="33"/>
    <x v="317"/>
    <x v="2869"/>
    <x v="5246"/>
    <x v="36"/>
    <x v="0"/>
  </r>
  <r>
    <x v="0"/>
    <x v="1"/>
    <x v="520"/>
    <x v="0"/>
    <x v="34"/>
    <x v="15"/>
    <x v="2"/>
    <x v="43"/>
    <x v="335"/>
    <x v="2966"/>
    <x v="5368"/>
    <x v="26"/>
    <x v="1"/>
  </r>
  <r>
    <x v="0"/>
    <x v="1"/>
    <x v="520"/>
    <x v="0"/>
    <x v="34"/>
    <x v="15"/>
    <x v="1"/>
    <x v="38"/>
    <x v="315"/>
    <x v="2884"/>
    <x v="5087"/>
    <x v="21"/>
    <x v="1"/>
  </r>
  <r>
    <x v="0"/>
    <x v="1"/>
    <x v="520"/>
    <x v="0"/>
    <x v="34"/>
    <x v="15"/>
    <x v="5"/>
    <x v="43"/>
    <x v="313"/>
    <x v="2892"/>
    <x v="5201"/>
    <x v="26"/>
    <x v="1"/>
  </r>
  <r>
    <x v="0"/>
    <x v="1"/>
    <x v="520"/>
    <x v="0"/>
    <x v="34"/>
    <x v="15"/>
    <x v="4"/>
    <x v="43"/>
    <x v="311"/>
    <x v="2886"/>
    <x v="5176"/>
    <x v="26"/>
    <x v="1"/>
  </r>
  <r>
    <x v="0"/>
    <x v="1"/>
    <x v="520"/>
    <x v="0"/>
    <x v="34"/>
    <x v="15"/>
    <x v="0"/>
    <x v="58"/>
    <x v="311"/>
    <x v="2929"/>
    <x v="5240"/>
    <x v="21"/>
    <x v="1"/>
  </r>
  <r>
    <x v="0"/>
    <x v="1"/>
    <x v="520"/>
    <x v="0"/>
    <x v="34"/>
    <x v="15"/>
    <x v="3"/>
    <x v="63"/>
    <x v="325"/>
    <x v="2997"/>
    <x v="5492"/>
    <x v="36"/>
    <x v="1"/>
  </r>
  <r>
    <x v="1"/>
    <x v="1"/>
    <x v="520"/>
    <x v="0"/>
    <x v="12"/>
    <x v="14"/>
    <x v="3"/>
    <x v="36"/>
    <x v="63"/>
    <x v="768"/>
    <x v="2285"/>
    <x v="51"/>
    <x v="1"/>
  </r>
  <r>
    <x v="1"/>
    <x v="1"/>
    <x v="520"/>
    <x v="0"/>
    <x v="26"/>
    <x v="39"/>
    <x v="4"/>
    <x v="20"/>
    <x v="0"/>
    <x v="0"/>
    <x v="0"/>
    <x v="39"/>
    <x v="1"/>
  </r>
  <r>
    <x v="5"/>
    <x v="1"/>
    <x v="520"/>
    <x v="4"/>
    <x v="43"/>
    <x v="47"/>
    <x v="2"/>
    <x v="21"/>
    <x v="159"/>
    <x v="1227"/>
    <x v="2750"/>
    <x v="37"/>
    <x v="1"/>
  </r>
  <r>
    <x v="5"/>
    <x v="1"/>
    <x v="520"/>
    <x v="4"/>
    <x v="43"/>
    <x v="47"/>
    <x v="1"/>
    <x v="17"/>
    <x v="93"/>
    <x v="585"/>
    <x v="1256"/>
    <x v="35"/>
    <x v="1"/>
  </r>
  <r>
    <x v="5"/>
    <x v="1"/>
    <x v="520"/>
    <x v="4"/>
    <x v="43"/>
    <x v="47"/>
    <x v="5"/>
    <x v="12"/>
    <x v="96"/>
    <x v="445"/>
    <x v="921"/>
    <x v="35"/>
    <x v="1"/>
  </r>
  <r>
    <x v="5"/>
    <x v="1"/>
    <x v="520"/>
    <x v="4"/>
    <x v="43"/>
    <x v="47"/>
    <x v="4"/>
    <x v="12"/>
    <x v="90"/>
    <x v="406"/>
    <x v="887"/>
    <x v="37"/>
    <x v="1"/>
  </r>
  <r>
    <x v="5"/>
    <x v="1"/>
    <x v="520"/>
    <x v="4"/>
    <x v="43"/>
    <x v="47"/>
    <x v="0"/>
    <x v="27"/>
    <x v="90"/>
    <x v="870"/>
    <x v="1682"/>
    <x v="31"/>
    <x v="1"/>
  </r>
  <r>
    <x v="5"/>
    <x v="1"/>
    <x v="520"/>
    <x v="4"/>
    <x v="43"/>
    <x v="47"/>
    <x v="3"/>
    <x v="31"/>
    <x v="129"/>
    <x v="1372"/>
    <x v="3508"/>
    <x v="46"/>
    <x v="1"/>
  </r>
  <r>
    <x v="0"/>
    <x v="1"/>
    <x v="520"/>
    <x v="0"/>
    <x v="34"/>
    <x v="15"/>
    <x v="2"/>
    <x v="42"/>
    <x v="198"/>
    <x v="2397"/>
    <x v="4696"/>
    <x v="39"/>
    <x v="1"/>
  </r>
  <r>
    <x v="0"/>
    <x v="1"/>
    <x v="520"/>
    <x v="0"/>
    <x v="34"/>
    <x v="15"/>
    <x v="1"/>
    <x v="34"/>
    <x v="118"/>
    <x v="1364"/>
    <x v="2757"/>
    <x v="32"/>
    <x v="1"/>
  </r>
  <r>
    <x v="0"/>
    <x v="1"/>
    <x v="520"/>
    <x v="0"/>
    <x v="34"/>
    <x v="15"/>
    <x v="5"/>
    <x v="42"/>
    <x v="122"/>
    <x v="1667"/>
    <x v="3764"/>
    <x v="40"/>
    <x v="1"/>
  </r>
  <r>
    <x v="0"/>
    <x v="1"/>
    <x v="520"/>
    <x v="0"/>
    <x v="34"/>
    <x v="15"/>
    <x v="4"/>
    <x v="42"/>
    <x v="120"/>
    <x v="1644"/>
    <x v="3571"/>
    <x v="37"/>
    <x v="1"/>
  </r>
  <r>
    <x v="0"/>
    <x v="1"/>
    <x v="520"/>
    <x v="0"/>
    <x v="34"/>
    <x v="15"/>
    <x v="0"/>
    <x v="55"/>
    <x v="129"/>
    <x v="2104"/>
    <x v="4124"/>
    <x v="33"/>
    <x v="1"/>
  </r>
  <r>
    <x v="0"/>
    <x v="1"/>
    <x v="520"/>
    <x v="0"/>
    <x v="34"/>
    <x v="15"/>
    <x v="3"/>
    <x v="57"/>
    <x v="172"/>
    <x v="2517"/>
    <x v="4995"/>
    <x v="48"/>
    <x v="1"/>
  </r>
  <r>
    <x v="5"/>
    <x v="1"/>
    <x v="520"/>
    <x v="4"/>
    <x v="43"/>
    <x v="47"/>
    <x v="2"/>
    <x v="14"/>
    <x v="181"/>
    <x v="1048"/>
    <x v="1969"/>
    <x v="29"/>
    <x v="2"/>
  </r>
  <r>
    <x v="5"/>
    <x v="1"/>
    <x v="520"/>
    <x v="4"/>
    <x v="43"/>
    <x v="47"/>
    <x v="1"/>
    <x v="11"/>
    <x v="112"/>
    <x v="492"/>
    <x v="755"/>
    <x v="26"/>
    <x v="2"/>
  </r>
  <r>
    <x v="5"/>
    <x v="1"/>
    <x v="520"/>
    <x v="4"/>
    <x v="43"/>
    <x v="47"/>
    <x v="5"/>
    <x v="6"/>
    <x v="108"/>
    <x v="292"/>
    <x v="320"/>
    <x v="23"/>
    <x v="2"/>
  </r>
  <r>
    <x v="5"/>
    <x v="1"/>
    <x v="520"/>
    <x v="4"/>
    <x v="43"/>
    <x v="47"/>
    <x v="4"/>
    <x v="6"/>
    <x v="112"/>
    <x v="308"/>
    <x v="471"/>
    <x v="29"/>
    <x v="2"/>
  </r>
  <r>
    <x v="5"/>
    <x v="1"/>
    <x v="520"/>
    <x v="4"/>
    <x v="43"/>
    <x v="47"/>
    <x v="0"/>
    <x v="17"/>
    <x v="112"/>
    <x v="726"/>
    <x v="1056"/>
    <x v="23"/>
    <x v="2"/>
  </r>
  <r>
    <x v="5"/>
    <x v="1"/>
    <x v="520"/>
    <x v="4"/>
    <x v="43"/>
    <x v="47"/>
    <x v="3"/>
    <x v="25"/>
    <x v="166"/>
    <x v="1460"/>
    <x v="3400"/>
    <x v="40"/>
    <x v="2"/>
  </r>
  <r>
    <x v="1"/>
    <x v="1"/>
    <x v="521"/>
    <x v="0"/>
    <x v="12"/>
    <x v="14"/>
    <x v="2"/>
    <x v="43"/>
    <x v="310"/>
    <x v="2884"/>
    <x v="5169"/>
    <x v="26"/>
    <x v="2"/>
  </r>
  <r>
    <x v="1"/>
    <x v="1"/>
    <x v="521"/>
    <x v="0"/>
    <x v="26"/>
    <x v="39"/>
    <x v="0"/>
    <x v="38"/>
    <x v="15"/>
    <x v="146"/>
    <x v="117"/>
    <x v="21"/>
    <x v="2"/>
  </r>
  <r>
    <x v="2"/>
    <x v="1"/>
    <x v="521"/>
    <x v="4"/>
    <x v="49"/>
    <x v="13"/>
    <x v="2"/>
    <x v="43"/>
    <x v="338"/>
    <x v="2976"/>
    <x v="5460"/>
    <x v="36"/>
    <x v="0"/>
  </r>
  <r>
    <x v="2"/>
    <x v="1"/>
    <x v="521"/>
    <x v="4"/>
    <x v="49"/>
    <x v="13"/>
    <x v="1"/>
    <x v="38"/>
    <x v="319"/>
    <x v="2895"/>
    <x v="5036"/>
    <x v="16"/>
    <x v="0"/>
  </r>
  <r>
    <x v="2"/>
    <x v="1"/>
    <x v="521"/>
    <x v="4"/>
    <x v="49"/>
    <x v="13"/>
    <x v="5"/>
    <x v="33"/>
    <x v="313"/>
    <x v="2852"/>
    <x v="4948"/>
    <x v="21"/>
    <x v="0"/>
  </r>
  <r>
    <x v="2"/>
    <x v="1"/>
    <x v="521"/>
    <x v="4"/>
    <x v="49"/>
    <x v="13"/>
    <x v="4"/>
    <x v="33"/>
    <x v="311"/>
    <x v="2840"/>
    <x v="4901"/>
    <x v="21"/>
    <x v="0"/>
  </r>
  <r>
    <x v="2"/>
    <x v="1"/>
    <x v="521"/>
    <x v="4"/>
    <x v="49"/>
    <x v="13"/>
    <x v="0"/>
    <x v="43"/>
    <x v="311"/>
    <x v="2886"/>
    <x v="4962"/>
    <x v="16"/>
    <x v="0"/>
  </r>
  <r>
    <x v="2"/>
    <x v="1"/>
    <x v="521"/>
    <x v="4"/>
    <x v="49"/>
    <x v="13"/>
    <x v="3"/>
    <x v="48"/>
    <x v="323"/>
    <x v="2945"/>
    <x v="5108"/>
    <x v="11"/>
    <x v="0"/>
  </r>
  <r>
    <x v="1"/>
    <x v="1"/>
    <x v="521"/>
    <x v="0"/>
    <x v="40"/>
    <x v="50"/>
    <x v="2"/>
    <x v="38"/>
    <x v="311"/>
    <x v="2866"/>
    <x v="5010"/>
    <x v="21"/>
    <x v="1"/>
  </r>
  <r>
    <x v="1"/>
    <x v="1"/>
    <x v="521"/>
    <x v="0"/>
    <x v="40"/>
    <x v="50"/>
    <x v="1"/>
    <x v="33"/>
    <x v="212"/>
    <x v="2206"/>
    <x v="3144"/>
    <x v="16"/>
    <x v="1"/>
  </r>
  <r>
    <x v="1"/>
    <x v="1"/>
    <x v="521"/>
    <x v="0"/>
    <x v="40"/>
    <x v="50"/>
    <x v="5"/>
    <x v="28"/>
    <x v="174"/>
    <x v="1674"/>
    <x v="2219"/>
    <x v="16"/>
    <x v="1"/>
  </r>
  <r>
    <x v="1"/>
    <x v="1"/>
    <x v="521"/>
    <x v="0"/>
    <x v="40"/>
    <x v="50"/>
    <x v="4"/>
    <x v="28"/>
    <x v="152"/>
    <x v="1471"/>
    <x v="1920"/>
    <x v="16"/>
    <x v="1"/>
  </r>
  <r>
    <x v="1"/>
    <x v="1"/>
    <x v="521"/>
    <x v="0"/>
    <x v="40"/>
    <x v="50"/>
    <x v="0"/>
    <x v="38"/>
    <x v="152"/>
    <x v="1857"/>
    <x v="2898"/>
    <x v="21"/>
    <x v="1"/>
  </r>
  <r>
    <x v="1"/>
    <x v="1"/>
    <x v="521"/>
    <x v="0"/>
    <x v="40"/>
    <x v="50"/>
    <x v="3"/>
    <x v="48"/>
    <x v="273"/>
    <x v="2800"/>
    <x v="4924"/>
    <x v="26"/>
    <x v="1"/>
  </r>
  <r>
    <x v="0"/>
    <x v="1"/>
    <x v="521"/>
    <x v="1"/>
    <x v="44"/>
    <x v="9"/>
    <x v="2"/>
    <x v="53"/>
    <x v="323"/>
    <x v="2961"/>
    <x v="5402"/>
    <x v="31"/>
    <x v="0"/>
  </r>
  <r>
    <x v="0"/>
    <x v="1"/>
    <x v="521"/>
    <x v="1"/>
    <x v="44"/>
    <x v="9"/>
    <x v="1"/>
    <x v="48"/>
    <x v="300"/>
    <x v="2862"/>
    <x v="5169"/>
    <x v="31"/>
    <x v="0"/>
  </r>
  <r>
    <x v="0"/>
    <x v="1"/>
    <x v="521"/>
    <x v="1"/>
    <x v="44"/>
    <x v="9"/>
    <x v="5"/>
    <x v="43"/>
    <x v="273"/>
    <x v="2745"/>
    <x v="4615"/>
    <x v="21"/>
    <x v="0"/>
  </r>
  <r>
    <x v="0"/>
    <x v="1"/>
    <x v="521"/>
    <x v="1"/>
    <x v="44"/>
    <x v="9"/>
    <x v="4"/>
    <x v="43"/>
    <x v="254"/>
    <x v="2686"/>
    <x v="4472"/>
    <x v="21"/>
    <x v="0"/>
  </r>
  <r>
    <x v="0"/>
    <x v="1"/>
    <x v="521"/>
    <x v="1"/>
    <x v="44"/>
    <x v="9"/>
    <x v="0"/>
    <x v="53"/>
    <x v="254"/>
    <x v="2805"/>
    <x v="4768"/>
    <x v="21"/>
    <x v="0"/>
  </r>
  <r>
    <x v="0"/>
    <x v="1"/>
    <x v="521"/>
    <x v="1"/>
    <x v="44"/>
    <x v="9"/>
    <x v="3"/>
    <x v="58"/>
    <x v="307"/>
    <x v="2910"/>
    <x v="5256"/>
    <x v="26"/>
    <x v="0"/>
  </r>
  <r>
    <x v="1"/>
    <x v="1"/>
    <x v="521"/>
    <x v="0"/>
    <x v="12"/>
    <x v="14"/>
    <x v="2"/>
    <x v="40"/>
    <x v="124"/>
    <x v="1622"/>
    <x v="3740"/>
    <x v="41"/>
    <x v="1"/>
  </r>
  <r>
    <x v="1"/>
    <x v="1"/>
    <x v="521"/>
    <x v="0"/>
    <x v="26"/>
    <x v="39"/>
    <x v="0"/>
    <x v="35"/>
    <x v="1"/>
    <x v="6"/>
    <x v="8"/>
    <x v="34"/>
    <x v="1"/>
  </r>
  <r>
    <x v="2"/>
    <x v="1"/>
    <x v="521"/>
    <x v="4"/>
    <x v="49"/>
    <x v="13"/>
    <x v="2"/>
    <x v="39"/>
    <x v="210"/>
    <x v="2396"/>
    <x v="4926"/>
    <x v="49"/>
    <x v="1"/>
  </r>
  <r>
    <x v="2"/>
    <x v="1"/>
    <x v="521"/>
    <x v="4"/>
    <x v="49"/>
    <x v="13"/>
    <x v="1"/>
    <x v="35"/>
    <x v="146"/>
    <x v="1687"/>
    <x v="3049"/>
    <x v="27"/>
    <x v="1"/>
  </r>
  <r>
    <x v="2"/>
    <x v="1"/>
    <x v="521"/>
    <x v="4"/>
    <x v="49"/>
    <x v="13"/>
    <x v="5"/>
    <x v="31"/>
    <x v="111"/>
    <x v="1202"/>
    <x v="2393"/>
    <x v="31"/>
    <x v="1"/>
  </r>
  <r>
    <x v="2"/>
    <x v="1"/>
    <x v="521"/>
    <x v="4"/>
    <x v="49"/>
    <x v="13"/>
    <x v="4"/>
    <x v="31"/>
    <x v="120"/>
    <x v="1281"/>
    <x v="2646"/>
    <x v="33"/>
    <x v="1"/>
  </r>
  <r>
    <x v="2"/>
    <x v="1"/>
    <x v="521"/>
    <x v="4"/>
    <x v="49"/>
    <x v="13"/>
    <x v="0"/>
    <x v="42"/>
    <x v="115"/>
    <x v="1592"/>
    <x v="3068"/>
    <x v="30"/>
    <x v="1"/>
  </r>
  <r>
    <x v="2"/>
    <x v="1"/>
    <x v="521"/>
    <x v="4"/>
    <x v="49"/>
    <x v="13"/>
    <x v="3"/>
    <x v="43"/>
    <x v="141"/>
    <x v="1911"/>
    <x v="3156"/>
    <x v="23"/>
    <x v="1"/>
  </r>
  <r>
    <x v="1"/>
    <x v="1"/>
    <x v="521"/>
    <x v="0"/>
    <x v="40"/>
    <x v="50"/>
    <x v="2"/>
    <x v="34"/>
    <x v="115"/>
    <x v="1330"/>
    <x v="2696"/>
    <x v="32"/>
    <x v="1"/>
  </r>
  <r>
    <x v="1"/>
    <x v="1"/>
    <x v="521"/>
    <x v="0"/>
    <x v="40"/>
    <x v="50"/>
    <x v="1"/>
    <x v="32"/>
    <x v="58"/>
    <x v="600"/>
    <x v="952"/>
    <x v="26"/>
    <x v="1"/>
  </r>
  <r>
    <x v="1"/>
    <x v="1"/>
    <x v="521"/>
    <x v="0"/>
    <x v="40"/>
    <x v="50"/>
    <x v="5"/>
    <x v="25"/>
    <x v="43"/>
    <x v="311"/>
    <x v="480"/>
    <x v="29"/>
    <x v="1"/>
  </r>
  <r>
    <x v="1"/>
    <x v="1"/>
    <x v="521"/>
    <x v="0"/>
    <x v="40"/>
    <x v="50"/>
    <x v="4"/>
    <x v="25"/>
    <x v="38"/>
    <x v="269"/>
    <x v="427"/>
    <x v="31"/>
    <x v="1"/>
  </r>
  <r>
    <x v="1"/>
    <x v="1"/>
    <x v="521"/>
    <x v="0"/>
    <x v="40"/>
    <x v="50"/>
    <x v="0"/>
    <x v="34"/>
    <x v="40"/>
    <x v="419"/>
    <x v="743"/>
    <x v="31"/>
    <x v="1"/>
  </r>
  <r>
    <x v="1"/>
    <x v="1"/>
    <x v="521"/>
    <x v="0"/>
    <x v="40"/>
    <x v="50"/>
    <x v="3"/>
    <x v="43"/>
    <x v="77"/>
    <x v="1135"/>
    <x v="2635"/>
    <x v="39"/>
    <x v="1"/>
  </r>
  <r>
    <x v="0"/>
    <x v="1"/>
    <x v="521"/>
    <x v="1"/>
    <x v="44"/>
    <x v="9"/>
    <x v="2"/>
    <x v="51"/>
    <x v="141"/>
    <x v="2127"/>
    <x v="4560"/>
    <x v="44"/>
    <x v="1"/>
  </r>
  <r>
    <x v="0"/>
    <x v="1"/>
    <x v="521"/>
    <x v="1"/>
    <x v="44"/>
    <x v="9"/>
    <x v="1"/>
    <x v="46"/>
    <x v="97"/>
    <x v="1474"/>
    <x v="3675"/>
    <x v="45"/>
    <x v="1"/>
  </r>
  <r>
    <x v="0"/>
    <x v="1"/>
    <x v="521"/>
    <x v="1"/>
    <x v="44"/>
    <x v="9"/>
    <x v="5"/>
    <x v="38"/>
    <x v="67"/>
    <x v="860"/>
    <x v="1764"/>
    <x v="33"/>
    <x v="1"/>
  </r>
  <r>
    <x v="0"/>
    <x v="1"/>
    <x v="521"/>
    <x v="1"/>
    <x v="44"/>
    <x v="9"/>
    <x v="4"/>
    <x v="40"/>
    <x v="74"/>
    <x v="1012"/>
    <x v="1998"/>
    <x v="31"/>
    <x v="1"/>
  </r>
  <r>
    <x v="0"/>
    <x v="1"/>
    <x v="521"/>
    <x v="1"/>
    <x v="44"/>
    <x v="9"/>
    <x v="0"/>
    <x v="51"/>
    <x v="67"/>
    <x v="1134"/>
    <x v="2503"/>
    <x v="36"/>
    <x v="1"/>
  </r>
  <r>
    <x v="0"/>
    <x v="1"/>
    <x v="521"/>
    <x v="1"/>
    <x v="44"/>
    <x v="9"/>
    <x v="3"/>
    <x v="55"/>
    <x v="98"/>
    <x v="1726"/>
    <x v="3774"/>
    <x v="38"/>
    <x v="1"/>
  </r>
  <r>
    <x v="0"/>
    <x v="1"/>
    <x v="521"/>
    <x v="1"/>
    <x v="44"/>
    <x v="9"/>
    <x v="2"/>
    <x v="40"/>
    <x v="171"/>
    <x v="2087"/>
    <x v="4183"/>
    <x v="35"/>
    <x v="2"/>
  </r>
  <r>
    <x v="0"/>
    <x v="1"/>
    <x v="521"/>
    <x v="1"/>
    <x v="44"/>
    <x v="9"/>
    <x v="1"/>
    <x v="37"/>
    <x v="101"/>
    <x v="1272"/>
    <x v="2795"/>
    <x v="36"/>
    <x v="2"/>
  </r>
  <r>
    <x v="0"/>
    <x v="1"/>
    <x v="521"/>
    <x v="1"/>
    <x v="44"/>
    <x v="9"/>
    <x v="5"/>
    <x v="28"/>
    <x v="86"/>
    <x v="859"/>
    <x v="1388"/>
    <x v="25"/>
    <x v="2"/>
  </r>
  <r>
    <x v="0"/>
    <x v="1"/>
    <x v="521"/>
    <x v="1"/>
    <x v="44"/>
    <x v="9"/>
    <x v="4"/>
    <x v="31"/>
    <x v="84"/>
    <x v="920"/>
    <x v="1557"/>
    <x v="26"/>
    <x v="2"/>
  </r>
  <r>
    <x v="0"/>
    <x v="1"/>
    <x v="521"/>
    <x v="1"/>
    <x v="44"/>
    <x v="9"/>
    <x v="0"/>
    <x v="37"/>
    <x v="87"/>
    <x v="1115"/>
    <x v="1988"/>
    <x v="27"/>
    <x v="2"/>
  </r>
  <r>
    <x v="0"/>
    <x v="1"/>
    <x v="521"/>
    <x v="1"/>
    <x v="44"/>
    <x v="9"/>
    <x v="3"/>
    <x v="42"/>
    <x v="137"/>
    <x v="1830"/>
    <x v="3562"/>
    <x v="31"/>
    <x v="2"/>
  </r>
  <r>
    <x v="1"/>
    <x v="1"/>
    <x v="522"/>
    <x v="0"/>
    <x v="12"/>
    <x v="14"/>
    <x v="1"/>
    <x v="43"/>
    <x v="174"/>
    <x v="2206"/>
    <x v="3572"/>
    <x v="21"/>
    <x v="2"/>
  </r>
  <r>
    <x v="1"/>
    <x v="1"/>
    <x v="522"/>
    <x v="0"/>
    <x v="26"/>
    <x v="39"/>
    <x v="3"/>
    <x v="28"/>
    <x v="129"/>
    <x v="1267"/>
    <x v="2781"/>
    <x v="36"/>
    <x v="2"/>
  </r>
  <r>
    <x v="3"/>
    <x v="0"/>
    <x v="522"/>
    <x v="3"/>
    <x v="9"/>
    <x v="3"/>
    <x v="2"/>
    <x v="43"/>
    <x v="325"/>
    <x v="2935"/>
    <x v="5309"/>
    <x v="26"/>
    <x v="1"/>
  </r>
  <r>
    <x v="3"/>
    <x v="0"/>
    <x v="522"/>
    <x v="3"/>
    <x v="9"/>
    <x v="3"/>
    <x v="1"/>
    <x v="48"/>
    <x v="313"/>
    <x v="2908"/>
    <x v="5248"/>
    <x v="26"/>
    <x v="1"/>
  </r>
  <r>
    <x v="3"/>
    <x v="0"/>
    <x v="522"/>
    <x v="3"/>
    <x v="9"/>
    <x v="3"/>
    <x v="5"/>
    <x v="48"/>
    <x v="313"/>
    <x v="2908"/>
    <x v="5180"/>
    <x v="21"/>
    <x v="1"/>
  </r>
  <r>
    <x v="3"/>
    <x v="0"/>
    <x v="522"/>
    <x v="3"/>
    <x v="9"/>
    <x v="3"/>
    <x v="4"/>
    <x v="43"/>
    <x v="300"/>
    <x v="2840"/>
    <x v="5026"/>
    <x v="26"/>
    <x v="1"/>
  </r>
  <r>
    <x v="3"/>
    <x v="0"/>
    <x v="522"/>
    <x v="3"/>
    <x v="9"/>
    <x v="3"/>
    <x v="0"/>
    <x v="48"/>
    <x v="231"/>
    <x v="2694"/>
    <x v="4491"/>
    <x v="21"/>
    <x v="1"/>
  </r>
  <r>
    <x v="3"/>
    <x v="0"/>
    <x v="522"/>
    <x v="3"/>
    <x v="9"/>
    <x v="3"/>
    <x v="3"/>
    <x v="63"/>
    <x v="317"/>
    <x v="2967"/>
    <x v="5177"/>
    <x v="11"/>
    <x v="1"/>
  </r>
  <r>
    <x v="1"/>
    <x v="1"/>
    <x v="522"/>
    <x v="0"/>
    <x v="12"/>
    <x v="14"/>
    <x v="1"/>
    <x v="39"/>
    <x v="49"/>
    <x v="609"/>
    <x v="1268"/>
    <x v="34"/>
    <x v="1"/>
  </r>
  <r>
    <x v="1"/>
    <x v="1"/>
    <x v="522"/>
    <x v="0"/>
    <x v="26"/>
    <x v="39"/>
    <x v="3"/>
    <x v="27"/>
    <x v="28"/>
    <x v="192"/>
    <x v="588"/>
    <x v="48"/>
    <x v="1"/>
  </r>
  <r>
    <x v="3"/>
    <x v="0"/>
    <x v="522"/>
    <x v="3"/>
    <x v="9"/>
    <x v="3"/>
    <x v="2"/>
    <x v="39"/>
    <x v="153"/>
    <x v="1903"/>
    <x v="4075"/>
    <x v="39"/>
    <x v="1"/>
  </r>
  <r>
    <x v="3"/>
    <x v="0"/>
    <x v="522"/>
    <x v="3"/>
    <x v="9"/>
    <x v="3"/>
    <x v="1"/>
    <x v="47"/>
    <x v="127"/>
    <x v="1869"/>
    <x v="3948"/>
    <x v="37"/>
    <x v="1"/>
  </r>
  <r>
    <x v="3"/>
    <x v="0"/>
    <x v="522"/>
    <x v="3"/>
    <x v="9"/>
    <x v="3"/>
    <x v="5"/>
    <x v="45"/>
    <x v="122"/>
    <x v="1754"/>
    <x v="3610"/>
    <x v="34"/>
    <x v="1"/>
  </r>
  <r>
    <x v="3"/>
    <x v="0"/>
    <x v="522"/>
    <x v="3"/>
    <x v="9"/>
    <x v="3"/>
    <x v="4"/>
    <x v="42"/>
    <x v="101"/>
    <x v="1412"/>
    <x v="3141"/>
    <x v="37"/>
    <x v="1"/>
  </r>
  <r>
    <x v="3"/>
    <x v="0"/>
    <x v="522"/>
    <x v="3"/>
    <x v="9"/>
    <x v="3"/>
    <x v="0"/>
    <x v="44"/>
    <x v="59"/>
    <x v="870"/>
    <x v="1828"/>
    <x v="34"/>
    <x v="1"/>
  </r>
  <r>
    <x v="3"/>
    <x v="0"/>
    <x v="522"/>
    <x v="3"/>
    <x v="9"/>
    <x v="3"/>
    <x v="3"/>
    <x v="60"/>
    <x v="129"/>
    <x v="2215"/>
    <x v="3586"/>
    <x v="21"/>
    <x v="1"/>
  </r>
  <r>
    <x v="3"/>
    <x v="0"/>
    <x v="522"/>
    <x v="3"/>
    <x v="9"/>
    <x v="3"/>
    <x v="2"/>
    <x v="28"/>
    <x v="177"/>
    <x v="1698"/>
    <x v="3195"/>
    <x v="29"/>
    <x v="2"/>
  </r>
  <r>
    <x v="3"/>
    <x v="0"/>
    <x v="522"/>
    <x v="3"/>
    <x v="9"/>
    <x v="3"/>
    <x v="1"/>
    <x v="34"/>
    <x v="141"/>
    <x v="1608"/>
    <x v="3098"/>
    <x v="30"/>
    <x v="2"/>
  </r>
  <r>
    <x v="3"/>
    <x v="0"/>
    <x v="522"/>
    <x v="3"/>
    <x v="9"/>
    <x v="3"/>
    <x v="5"/>
    <x v="32"/>
    <x v="137"/>
    <x v="1481"/>
    <x v="2500"/>
    <x v="24"/>
    <x v="2"/>
  </r>
  <r>
    <x v="3"/>
    <x v="0"/>
    <x v="522"/>
    <x v="3"/>
    <x v="9"/>
    <x v="3"/>
    <x v="4"/>
    <x v="26"/>
    <x v="112"/>
    <x v="1046"/>
    <x v="1961"/>
    <x v="29"/>
    <x v="2"/>
  </r>
  <r>
    <x v="3"/>
    <x v="0"/>
    <x v="522"/>
    <x v="3"/>
    <x v="9"/>
    <x v="3"/>
    <x v="0"/>
    <x v="35"/>
    <x v="77"/>
    <x v="941"/>
    <x v="1539"/>
    <x v="25"/>
    <x v="2"/>
  </r>
  <r>
    <x v="3"/>
    <x v="0"/>
    <x v="522"/>
    <x v="3"/>
    <x v="9"/>
    <x v="3"/>
    <x v="3"/>
    <x v="46"/>
    <x v="166"/>
    <x v="2219"/>
    <x v="3341"/>
    <x v="18"/>
    <x v="2"/>
  </r>
  <r>
    <x v="1"/>
    <x v="1"/>
    <x v="523"/>
    <x v="0"/>
    <x v="12"/>
    <x v="14"/>
    <x v="5"/>
    <x v="33"/>
    <x v="194"/>
    <x v="2064"/>
    <x v="3277"/>
    <x v="21"/>
    <x v="2"/>
  </r>
  <r>
    <x v="1"/>
    <x v="1"/>
    <x v="523"/>
    <x v="0"/>
    <x v="26"/>
    <x v="39"/>
    <x v="2"/>
    <x v="38"/>
    <x v="303"/>
    <x v="2822"/>
    <x v="4966"/>
    <x v="26"/>
    <x v="2"/>
  </r>
  <r>
    <x v="2"/>
    <x v="3"/>
    <x v="523"/>
    <x v="0"/>
    <x v="15"/>
    <x v="52"/>
    <x v="2"/>
    <x v="33"/>
    <x v="317"/>
    <x v="2869"/>
    <x v="5031"/>
    <x v="21"/>
    <x v="1"/>
  </r>
  <r>
    <x v="2"/>
    <x v="3"/>
    <x v="523"/>
    <x v="0"/>
    <x v="15"/>
    <x v="52"/>
    <x v="1"/>
    <x v="28"/>
    <x v="273"/>
    <x v="2398"/>
    <x v="3904"/>
    <x v="21"/>
    <x v="1"/>
  </r>
  <r>
    <x v="2"/>
    <x v="3"/>
    <x v="523"/>
    <x v="0"/>
    <x v="15"/>
    <x v="52"/>
    <x v="5"/>
    <x v="33"/>
    <x v="254"/>
    <x v="2469"/>
    <x v="4024"/>
    <x v="21"/>
    <x v="1"/>
  </r>
  <r>
    <x v="2"/>
    <x v="3"/>
    <x v="523"/>
    <x v="0"/>
    <x v="15"/>
    <x v="52"/>
    <x v="4"/>
    <x v="33"/>
    <x v="231"/>
    <x v="2350"/>
    <x v="3825"/>
    <x v="21"/>
    <x v="1"/>
  </r>
  <r>
    <x v="2"/>
    <x v="3"/>
    <x v="523"/>
    <x v="0"/>
    <x v="15"/>
    <x v="52"/>
    <x v="0"/>
    <x v="48"/>
    <x v="231"/>
    <x v="2694"/>
    <x v="4491"/>
    <x v="21"/>
    <x v="1"/>
  </r>
  <r>
    <x v="2"/>
    <x v="3"/>
    <x v="523"/>
    <x v="0"/>
    <x v="15"/>
    <x v="52"/>
    <x v="3"/>
    <x v="53"/>
    <x v="307"/>
    <x v="2895"/>
    <x v="5143"/>
    <x v="21"/>
    <x v="1"/>
  </r>
  <r>
    <x v="1"/>
    <x v="1"/>
    <x v="523"/>
    <x v="0"/>
    <x v="12"/>
    <x v="14"/>
    <x v="5"/>
    <x v="30"/>
    <x v="56"/>
    <x v="533"/>
    <x v="998"/>
    <x v="31"/>
    <x v="1"/>
  </r>
  <r>
    <x v="1"/>
    <x v="1"/>
    <x v="523"/>
    <x v="0"/>
    <x v="26"/>
    <x v="39"/>
    <x v="2"/>
    <x v="37"/>
    <x v="99"/>
    <x v="1252"/>
    <x v="2951"/>
    <x v="40"/>
    <x v="1"/>
  </r>
  <r>
    <x v="2"/>
    <x v="3"/>
    <x v="523"/>
    <x v="0"/>
    <x v="15"/>
    <x v="52"/>
    <x v="2"/>
    <x v="30"/>
    <x v="124"/>
    <x v="1282"/>
    <x v="2816"/>
    <x v="36"/>
    <x v="1"/>
  </r>
  <r>
    <x v="2"/>
    <x v="3"/>
    <x v="523"/>
    <x v="0"/>
    <x v="15"/>
    <x v="52"/>
    <x v="1"/>
    <x v="25"/>
    <x v="77"/>
    <x v="675"/>
    <x v="1421"/>
    <x v="34"/>
    <x v="1"/>
  </r>
  <r>
    <x v="2"/>
    <x v="3"/>
    <x v="523"/>
    <x v="0"/>
    <x v="15"/>
    <x v="52"/>
    <x v="5"/>
    <x v="30"/>
    <x v="67"/>
    <x v="671"/>
    <x v="1337"/>
    <x v="32"/>
    <x v="1"/>
  </r>
  <r>
    <x v="2"/>
    <x v="3"/>
    <x v="523"/>
    <x v="0"/>
    <x v="15"/>
    <x v="52"/>
    <x v="4"/>
    <x v="31"/>
    <x v="66"/>
    <x v="687"/>
    <x v="1323"/>
    <x v="31"/>
    <x v="1"/>
  </r>
  <r>
    <x v="2"/>
    <x v="3"/>
    <x v="523"/>
    <x v="0"/>
    <x v="15"/>
    <x v="52"/>
    <x v="0"/>
    <x v="47"/>
    <x v="68"/>
    <x v="1082"/>
    <x v="2282"/>
    <x v="34"/>
    <x v="1"/>
  </r>
  <r>
    <x v="2"/>
    <x v="3"/>
    <x v="523"/>
    <x v="0"/>
    <x v="15"/>
    <x v="52"/>
    <x v="3"/>
    <x v="51"/>
    <x v="98"/>
    <x v="1627"/>
    <x v="3437"/>
    <x v="35"/>
    <x v="1"/>
  </r>
  <r>
    <x v="1"/>
    <x v="1"/>
    <x v="524"/>
    <x v="0"/>
    <x v="12"/>
    <x v="14"/>
    <x v="4"/>
    <x v="38"/>
    <x v="62"/>
    <x v="784"/>
    <x v="1300"/>
    <x v="26"/>
    <x v="2"/>
  </r>
  <r>
    <x v="1"/>
    <x v="1"/>
    <x v="524"/>
    <x v="0"/>
    <x v="26"/>
    <x v="39"/>
    <x v="1"/>
    <x v="33"/>
    <x v="105"/>
    <x v="1208"/>
    <x v="1813"/>
    <x v="21"/>
    <x v="2"/>
  </r>
  <r>
    <x v="1"/>
    <x v="1"/>
    <x v="524"/>
    <x v="1"/>
    <x v="7"/>
    <x v="53"/>
    <x v="2"/>
    <x v="48"/>
    <x v="323"/>
    <x v="2945"/>
    <x v="5283"/>
    <x v="21"/>
    <x v="0"/>
  </r>
  <r>
    <x v="1"/>
    <x v="1"/>
    <x v="524"/>
    <x v="1"/>
    <x v="7"/>
    <x v="53"/>
    <x v="1"/>
    <x v="43"/>
    <x v="300"/>
    <x v="2840"/>
    <x v="4901"/>
    <x v="21"/>
    <x v="0"/>
  </r>
  <r>
    <x v="1"/>
    <x v="1"/>
    <x v="524"/>
    <x v="1"/>
    <x v="7"/>
    <x v="53"/>
    <x v="5"/>
    <x v="38"/>
    <x v="273"/>
    <x v="2673"/>
    <x v="4663"/>
    <x v="26"/>
    <x v="0"/>
  </r>
  <r>
    <x v="1"/>
    <x v="1"/>
    <x v="524"/>
    <x v="1"/>
    <x v="7"/>
    <x v="53"/>
    <x v="4"/>
    <x v="38"/>
    <x v="254"/>
    <x v="2594"/>
    <x v="4535"/>
    <x v="26"/>
    <x v="0"/>
  </r>
  <r>
    <x v="1"/>
    <x v="1"/>
    <x v="524"/>
    <x v="1"/>
    <x v="7"/>
    <x v="53"/>
    <x v="0"/>
    <x v="48"/>
    <x v="254"/>
    <x v="2757"/>
    <x v="4367"/>
    <x v="16"/>
    <x v="0"/>
  </r>
  <r>
    <x v="1"/>
    <x v="1"/>
    <x v="524"/>
    <x v="1"/>
    <x v="7"/>
    <x v="53"/>
    <x v="3"/>
    <x v="53"/>
    <x v="307"/>
    <x v="2895"/>
    <x v="5216"/>
    <x v="26"/>
    <x v="0"/>
  </r>
  <r>
    <x v="3"/>
    <x v="1"/>
    <x v="524"/>
    <x v="1"/>
    <x v="20"/>
    <x v="8"/>
    <x v="2"/>
    <x v="48"/>
    <x v="317"/>
    <x v="2925"/>
    <x v="5144"/>
    <x v="16"/>
    <x v="0"/>
  </r>
  <r>
    <x v="3"/>
    <x v="1"/>
    <x v="524"/>
    <x v="1"/>
    <x v="20"/>
    <x v="8"/>
    <x v="1"/>
    <x v="43"/>
    <x v="273"/>
    <x v="2745"/>
    <x v="4341"/>
    <x v="16"/>
    <x v="0"/>
  </r>
  <r>
    <x v="3"/>
    <x v="1"/>
    <x v="524"/>
    <x v="1"/>
    <x v="20"/>
    <x v="8"/>
    <x v="5"/>
    <x v="38"/>
    <x v="212"/>
    <x v="2383"/>
    <x v="2965"/>
    <x v="11"/>
    <x v="0"/>
  </r>
  <r>
    <x v="3"/>
    <x v="1"/>
    <x v="524"/>
    <x v="1"/>
    <x v="20"/>
    <x v="8"/>
    <x v="4"/>
    <x v="38"/>
    <x v="194"/>
    <x v="2227"/>
    <x v="2679"/>
    <x v="11"/>
    <x v="0"/>
  </r>
  <r>
    <x v="3"/>
    <x v="1"/>
    <x v="524"/>
    <x v="1"/>
    <x v="20"/>
    <x v="8"/>
    <x v="0"/>
    <x v="48"/>
    <x v="194"/>
    <x v="2506"/>
    <x v="3237"/>
    <x v="11"/>
    <x v="0"/>
  </r>
  <r>
    <x v="3"/>
    <x v="1"/>
    <x v="524"/>
    <x v="1"/>
    <x v="20"/>
    <x v="8"/>
    <x v="3"/>
    <x v="53"/>
    <x v="294"/>
    <x v="2866"/>
    <x v="4856"/>
    <x v="16"/>
    <x v="0"/>
  </r>
  <r>
    <x v="1"/>
    <x v="1"/>
    <x v="524"/>
    <x v="0"/>
    <x v="12"/>
    <x v="14"/>
    <x v="4"/>
    <x v="34"/>
    <x v="9"/>
    <x v="75"/>
    <x v="131"/>
    <x v="39"/>
    <x v="1"/>
  </r>
  <r>
    <x v="1"/>
    <x v="1"/>
    <x v="524"/>
    <x v="0"/>
    <x v="26"/>
    <x v="39"/>
    <x v="1"/>
    <x v="31"/>
    <x v="23"/>
    <x v="174"/>
    <x v="335"/>
    <x v="36"/>
    <x v="1"/>
  </r>
  <r>
    <x v="1"/>
    <x v="1"/>
    <x v="524"/>
    <x v="1"/>
    <x v="7"/>
    <x v="53"/>
    <x v="2"/>
    <x v="44"/>
    <x v="165"/>
    <x v="2161"/>
    <x v="4153"/>
    <x v="32"/>
    <x v="1"/>
  </r>
  <r>
    <x v="1"/>
    <x v="1"/>
    <x v="524"/>
    <x v="1"/>
    <x v="7"/>
    <x v="53"/>
    <x v="1"/>
    <x v="41"/>
    <x v="101"/>
    <x v="1386"/>
    <x v="2741"/>
    <x v="31"/>
    <x v="1"/>
  </r>
  <r>
    <x v="1"/>
    <x v="1"/>
    <x v="524"/>
    <x v="1"/>
    <x v="7"/>
    <x v="53"/>
    <x v="5"/>
    <x v="36"/>
    <x v="70"/>
    <x v="865"/>
    <x v="2034"/>
    <x v="39"/>
    <x v="1"/>
  </r>
  <r>
    <x v="1"/>
    <x v="1"/>
    <x v="524"/>
    <x v="1"/>
    <x v="7"/>
    <x v="53"/>
    <x v="4"/>
    <x v="34"/>
    <x v="62"/>
    <x v="699"/>
    <x v="1735"/>
    <x v="41"/>
    <x v="1"/>
  </r>
  <r>
    <x v="1"/>
    <x v="1"/>
    <x v="524"/>
    <x v="1"/>
    <x v="7"/>
    <x v="53"/>
    <x v="0"/>
    <x v="43"/>
    <x v="62"/>
    <x v="891"/>
    <x v="1496"/>
    <x v="26"/>
    <x v="1"/>
  </r>
  <r>
    <x v="1"/>
    <x v="1"/>
    <x v="524"/>
    <x v="1"/>
    <x v="7"/>
    <x v="53"/>
    <x v="3"/>
    <x v="49"/>
    <x v="115"/>
    <x v="1790"/>
    <x v="3917"/>
    <x v="39"/>
    <x v="1"/>
  </r>
  <r>
    <x v="3"/>
    <x v="1"/>
    <x v="524"/>
    <x v="1"/>
    <x v="20"/>
    <x v="8"/>
    <x v="2"/>
    <x v="44"/>
    <x v="134"/>
    <x v="1862"/>
    <x v="3433"/>
    <x v="28"/>
    <x v="1"/>
  </r>
  <r>
    <x v="3"/>
    <x v="1"/>
    <x v="524"/>
    <x v="1"/>
    <x v="20"/>
    <x v="8"/>
    <x v="1"/>
    <x v="40"/>
    <x v="77"/>
    <x v="1063"/>
    <x v="1937"/>
    <x v="28"/>
    <x v="1"/>
  </r>
  <r>
    <x v="3"/>
    <x v="1"/>
    <x v="524"/>
    <x v="1"/>
    <x v="20"/>
    <x v="8"/>
    <x v="5"/>
    <x v="35"/>
    <x v="56"/>
    <x v="632"/>
    <x v="859"/>
    <x v="22"/>
    <x v="1"/>
  </r>
  <r>
    <x v="3"/>
    <x v="1"/>
    <x v="524"/>
    <x v="1"/>
    <x v="20"/>
    <x v="8"/>
    <x v="4"/>
    <x v="34"/>
    <x v="54"/>
    <x v="578"/>
    <x v="730"/>
    <x v="21"/>
    <x v="1"/>
  </r>
  <r>
    <x v="3"/>
    <x v="1"/>
    <x v="524"/>
    <x v="1"/>
    <x v="20"/>
    <x v="8"/>
    <x v="0"/>
    <x v="44"/>
    <x v="48"/>
    <x v="676"/>
    <x v="1014"/>
    <x v="24"/>
    <x v="1"/>
  </r>
  <r>
    <x v="3"/>
    <x v="1"/>
    <x v="524"/>
    <x v="1"/>
    <x v="20"/>
    <x v="8"/>
    <x v="3"/>
    <x v="47"/>
    <x v="83"/>
    <x v="1311"/>
    <x v="2325"/>
    <x v="26"/>
    <x v="1"/>
  </r>
  <r>
    <x v="3"/>
    <x v="1"/>
    <x v="524"/>
    <x v="1"/>
    <x v="20"/>
    <x v="8"/>
    <x v="2"/>
    <x v="32"/>
    <x v="172"/>
    <x v="1806"/>
    <x v="2827"/>
    <x v="21"/>
    <x v="2"/>
  </r>
  <r>
    <x v="3"/>
    <x v="1"/>
    <x v="524"/>
    <x v="1"/>
    <x v="20"/>
    <x v="8"/>
    <x v="1"/>
    <x v="29"/>
    <x v="95"/>
    <x v="979"/>
    <x v="1250"/>
    <x v="18"/>
    <x v="2"/>
  </r>
  <r>
    <x v="3"/>
    <x v="1"/>
    <x v="524"/>
    <x v="1"/>
    <x v="20"/>
    <x v="8"/>
    <x v="5"/>
    <x v="29"/>
    <x v="62"/>
    <x v="589"/>
    <x v="604"/>
    <x v="17"/>
    <x v="2"/>
  </r>
  <r>
    <x v="3"/>
    <x v="1"/>
    <x v="524"/>
    <x v="1"/>
    <x v="20"/>
    <x v="8"/>
    <x v="4"/>
    <x v="27"/>
    <x v="59"/>
    <x v="515"/>
    <x v="403"/>
    <x v="14"/>
    <x v="2"/>
  </r>
  <r>
    <x v="3"/>
    <x v="1"/>
    <x v="524"/>
    <x v="1"/>
    <x v="20"/>
    <x v="8"/>
    <x v="0"/>
    <x v="32"/>
    <x v="61"/>
    <x v="637"/>
    <x v="722"/>
    <x v="18"/>
    <x v="2"/>
  </r>
  <r>
    <x v="3"/>
    <x v="1"/>
    <x v="524"/>
    <x v="1"/>
    <x v="20"/>
    <x v="8"/>
    <x v="3"/>
    <x v="40"/>
    <x v="101"/>
    <x v="1360"/>
    <x v="2074"/>
    <x v="21"/>
    <x v="2"/>
  </r>
  <r>
    <x v="1"/>
    <x v="1"/>
    <x v="525"/>
    <x v="0"/>
    <x v="12"/>
    <x v="14"/>
    <x v="0"/>
    <x v="53"/>
    <x v="105"/>
    <x v="1779"/>
    <x v="2781"/>
    <x v="21"/>
    <x v="2"/>
  </r>
  <r>
    <x v="1"/>
    <x v="1"/>
    <x v="525"/>
    <x v="0"/>
    <x v="26"/>
    <x v="39"/>
    <x v="5"/>
    <x v="28"/>
    <x v="82"/>
    <x v="821"/>
    <x v="1141"/>
    <x v="21"/>
    <x v="2"/>
  </r>
  <r>
    <x v="1"/>
    <x v="1"/>
    <x v="525"/>
    <x v="0"/>
    <x v="12"/>
    <x v="14"/>
    <x v="0"/>
    <x v="49"/>
    <x v="27"/>
    <x v="430"/>
    <x v="821"/>
    <x v="33"/>
    <x v="1"/>
  </r>
  <r>
    <x v="1"/>
    <x v="1"/>
    <x v="525"/>
    <x v="0"/>
    <x v="26"/>
    <x v="39"/>
    <x v="5"/>
    <x v="25"/>
    <x v="20"/>
    <x v="107"/>
    <x v="161"/>
    <x v="34"/>
    <x v="1"/>
  </r>
  <r>
    <x v="1"/>
    <x v="1"/>
    <x v="526"/>
    <x v="0"/>
    <x v="12"/>
    <x v="14"/>
    <x v="3"/>
    <x v="43"/>
    <x v="194"/>
    <x v="2383"/>
    <x v="4600"/>
    <x v="36"/>
    <x v="2"/>
  </r>
  <r>
    <x v="1"/>
    <x v="1"/>
    <x v="526"/>
    <x v="0"/>
    <x v="26"/>
    <x v="39"/>
    <x v="4"/>
    <x v="28"/>
    <x v="15"/>
    <x v="88"/>
    <x v="93"/>
    <x v="26"/>
    <x v="2"/>
  </r>
  <r>
    <x v="4"/>
    <x v="0"/>
    <x v="526"/>
    <x v="3"/>
    <x v="8"/>
    <x v="40"/>
    <x v="2"/>
    <x v="58"/>
    <x v="337"/>
    <x v="3019"/>
    <x v="5370"/>
    <x v="16"/>
    <x v="2"/>
  </r>
  <r>
    <x v="4"/>
    <x v="0"/>
    <x v="526"/>
    <x v="3"/>
    <x v="8"/>
    <x v="40"/>
    <x v="1"/>
    <x v="63"/>
    <x v="327"/>
    <x v="3005"/>
    <x v="5275"/>
    <x v="11"/>
    <x v="0"/>
  </r>
  <r>
    <x v="4"/>
    <x v="0"/>
    <x v="526"/>
    <x v="3"/>
    <x v="8"/>
    <x v="40"/>
    <x v="5"/>
    <x v="78"/>
    <x v="327"/>
    <x v="3039"/>
    <x v="5409"/>
    <x v="16"/>
    <x v="0"/>
  </r>
  <r>
    <x v="4"/>
    <x v="0"/>
    <x v="526"/>
    <x v="3"/>
    <x v="8"/>
    <x v="40"/>
    <x v="4"/>
    <x v="78"/>
    <x v="317"/>
    <x v="3004"/>
    <x v="5337"/>
    <x v="16"/>
    <x v="0"/>
  </r>
  <r>
    <x v="4"/>
    <x v="0"/>
    <x v="526"/>
    <x v="3"/>
    <x v="8"/>
    <x v="40"/>
    <x v="0"/>
    <x v="85"/>
    <x v="307"/>
    <x v="2979"/>
    <x v="5077"/>
    <x v="6"/>
    <x v="0"/>
  </r>
  <r>
    <x v="4"/>
    <x v="0"/>
    <x v="526"/>
    <x v="3"/>
    <x v="8"/>
    <x v="40"/>
    <x v="3"/>
    <x v="93"/>
    <x v="331"/>
    <x v="3081"/>
    <x v="5561"/>
    <x v="31"/>
    <x v="0"/>
  </r>
  <r>
    <x v="3"/>
    <x v="1"/>
    <x v="526"/>
    <x v="0"/>
    <x v="21"/>
    <x v="19"/>
    <x v="2"/>
    <x v="48"/>
    <x v="337"/>
    <x v="2988"/>
    <x v="5482"/>
    <x v="36"/>
    <x v="0"/>
  </r>
  <r>
    <x v="3"/>
    <x v="1"/>
    <x v="526"/>
    <x v="0"/>
    <x v="21"/>
    <x v="19"/>
    <x v="1"/>
    <x v="43"/>
    <x v="317"/>
    <x v="2907"/>
    <x v="5246"/>
    <x v="26"/>
    <x v="0"/>
  </r>
  <r>
    <x v="3"/>
    <x v="1"/>
    <x v="526"/>
    <x v="0"/>
    <x v="21"/>
    <x v="19"/>
    <x v="5"/>
    <x v="38"/>
    <x v="315"/>
    <x v="2884"/>
    <x v="4952"/>
    <x v="16"/>
    <x v="0"/>
  </r>
  <r>
    <x v="3"/>
    <x v="1"/>
    <x v="526"/>
    <x v="0"/>
    <x v="21"/>
    <x v="19"/>
    <x v="4"/>
    <x v="38"/>
    <x v="313"/>
    <x v="2877"/>
    <x v="5057"/>
    <x v="21"/>
    <x v="0"/>
  </r>
  <r>
    <x v="3"/>
    <x v="1"/>
    <x v="526"/>
    <x v="0"/>
    <x v="21"/>
    <x v="19"/>
    <x v="0"/>
    <x v="53"/>
    <x v="313"/>
    <x v="2924"/>
    <x v="5285"/>
    <x v="26"/>
    <x v="0"/>
  </r>
  <r>
    <x v="3"/>
    <x v="1"/>
    <x v="526"/>
    <x v="0"/>
    <x v="21"/>
    <x v="19"/>
    <x v="3"/>
    <x v="58"/>
    <x v="325"/>
    <x v="2984"/>
    <x v="5497"/>
    <x v="41"/>
    <x v="0"/>
  </r>
  <r>
    <x v="5"/>
    <x v="0"/>
    <x v="526"/>
    <x v="2"/>
    <x v="17"/>
    <x v="35"/>
    <x v="2"/>
    <x v="53"/>
    <x v="337"/>
    <x v="3006"/>
    <x v="5442"/>
    <x v="26"/>
    <x v="1"/>
  </r>
  <r>
    <x v="5"/>
    <x v="0"/>
    <x v="526"/>
    <x v="2"/>
    <x v="17"/>
    <x v="35"/>
    <x v="1"/>
    <x v="63"/>
    <x v="327"/>
    <x v="3005"/>
    <x v="5438"/>
    <x v="26"/>
    <x v="1"/>
  </r>
  <r>
    <x v="5"/>
    <x v="0"/>
    <x v="526"/>
    <x v="2"/>
    <x v="17"/>
    <x v="35"/>
    <x v="5"/>
    <x v="78"/>
    <x v="327"/>
    <x v="3039"/>
    <x v="5493"/>
    <x v="26"/>
    <x v="1"/>
  </r>
  <r>
    <x v="5"/>
    <x v="0"/>
    <x v="526"/>
    <x v="2"/>
    <x v="17"/>
    <x v="35"/>
    <x v="4"/>
    <x v="78"/>
    <x v="317"/>
    <x v="3004"/>
    <x v="5436"/>
    <x v="26"/>
    <x v="1"/>
  </r>
  <r>
    <x v="5"/>
    <x v="0"/>
    <x v="526"/>
    <x v="2"/>
    <x v="17"/>
    <x v="35"/>
    <x v="0"/>
    <x v="85"/>
    <x v="307"/>
    <x v="2979"/>
    <x v="5432"/>
    <x v="31"/>
    <x v="1"/>
  </r>
  <r>
    <x v="5"/>
    <x v="0"/>
    <x v="526"/>
    <x v="2"/>
    <x v="17"/>
    <x v="35"/>
    <x v="3"/>
    <x v="93"/>
    <x v="331"/>
    <x v="3081"/>
    <x v="5537"/>
    <x v="21"/>
    <x v="1"/>
  </r>
  <r>
    <x v="5"/>
    <x v="1"/>
    <x v="526"/>
    <x v="1"/>
    <x v="47"/>
    <x v="11"/>
    <x v="2"/>
    <x v="38"/>
    <x v="319"/>
    <x v="2895"/>
    <x v="5216"/>
    <x v="26"/>
    <x v="0"/>
  </r>
  <r>
    <x v="5"/>
    <x v="1"/>
    <x v="526"/>
    <x v="1"/>
    <x v="47"/>
    <x v="11"/>
    <x v="1"/>
    <x v="33"/>
    <x v="304"/>
    <x v="2774"/>
    <x v="4864"/>
    <x v="26"/>
    <x v="0"/>
  </r>
  <r>
    <x v="5"/>
    <x v="1"/>
    <x v="526"/>
    <x v="1"/>
    <x v="47"/>
    <x v="11"/>
    <x v="5"/>
    <x v="28"/>
    <x v="254"/>
    <x v="2282"/>
    <x v="4024"/>
    <x v="26"/>
    <x v="0"/>
  </r>
  <r>
    <x v="5"/>
    <x v="1"/>
    <x v="526"/>
    <x v="1"/>
    <x v="47"/>
    <x v="11"/>
    <x v="4"/>
    <x v="28"/>
    <x v="231"/>
    <x v="2158"/>
    <x v="3825"/>
    <x v="26"/>
    <x v="0"/>
  </r>
  <r>
    <x v="5"/>
    <x v="1"/>
    <x v="526"/>
    <x v="1"/>
    <x v="47"/>
    <x v="11"/>
    <x v="0"/>
    <x v="38"/>
    <x v="231"/>
    <x v="2506"/>
    <x v="4367"/>
    <x v="26"/>
    <x v="0"/>
  </r>
  <r>
    <x v="5"/>
    <x v="1"/>
    <x v="526"/>
    <x v="1"/>
    <x v="47"/>
    <x v="11"/>
    <x v="3"/>
    <x v="58"/>
    <x v="304"/>
    <x v="2901"/>
    <x v="5229"/>
    <x v="26"/>
    <x v="0"/>
  </r>
  <r>
    <x v="1"/>
    <x v="1"/>
    <x v="526"/>
    <x v="0"/>
    <x v="12"/>
    <x v="14"/>
    <x v="3"/>
    <x v="38"/>
    <x v="52"/>
    <x v="627"/>
    <x v="1856"/>
    <x v="49"/>
    <x v="1"/>
  </r>
  <r>
    <x v="1"/>
    <x v="1"/>
    <x v="526"/>
    <x v="0"/>
    <x v="26"/>
    <x v="39"/>
    <x v="4"/>
    <x v="27"/>
    <x v="2"/>
    <x v="5"/>
    <x v="10"/>
    <x v="39"/>
    <x v="1"/>
  </r>
  <r>
    <x v="4"/>
    <x v="0"/>
    <x v="526"/>
    <x v="3"/>
    <x v="8"/>
    <x v="40"/>
    <x v="2"/>
    <x v="54"/>
    <x v="192"/>
    <x v="2604"/>
    <x v="4721"/>
    <x v="31"/>
    <x v="1"/>
  </r>
  <r>
    <x v="4"/>
    <x v="0"/>
    <x v="526"/>
    <x v="3"/>
    <x v="8"/>
    <x v="40"/>
    <x v="1"/>
    <x v="57"/>
    <x v="177"/>
    <x v="2559"/>
    <x v="4208"/>
    <x v="21"/>
    <x v="1"/>
  </r>
  <r>
    <x v="4"/>
    <x v="0"/>
    <x v="526"/>
    <x v="3"/>
    <x v="8"/>
    <x v="40"/>
    <x v="5"/>
    <x v="73"/>
    <x v="183"/>
    <x v="2768"/>
    <x v="4933"/>
    <x v="29"/>
    <x v="1"/>
  </r>
  <r>
    <x v="4"/>
    <x v="0"/>
    <x v="526"/>
    <x v="3"/>
    <x v="8"/>
    <x v="40"/>
    <x v="4"/>
    <x v="70"/>
    <x v="134"/>
    <x v="2459"/>
    <x v="4386"/>
    <x v="28"/>
    <x v="1"/>
  </r>
  <r>
    <x v="4"/>
    <x v="0"/>
    <x v="526"/>
    <x v="3"/>
    <x v="8"/>
    <x v="40"/>
    <x v="0"/>
    <x v="82"/>
    <x v="106"/>
    <x v="2379"/>
    <x v="3640"/>
    <x v="18"/>
    <x v="1"/>
  </r>
  <r>
    <x v="4"/>
    <x v="0"/>
    <x v="526"/>
    <x v="3"/>
    <x v="8"/>
    <x v="40"/>
    <x v="3"/>
    <x v="91"/>
    <x v="188"/>
    <x v="2865"/>
    <x v="5284"/>
    <x v="42"/>
    <x v="1"/>
  </r>
  <r>
    <x v="3"/>
    <x v="1"/>
    <x v="526"/>
    <x v="0"/>
    <x v="21"/>
    <x v="19"/>
    <x v="2"/>
    <x v="45"/>
    <x v="179"/>
    <x v="2308"/>
    <x v="4833"/>
    <x v="48"/>
    <x v="1"/>
  </r>
  <r>
    <x v="3"/>
    <x v="1"/>
    <x v="526"/>
    <x v="0"/>
    <x v="21"/>
    <x v="19"/>
    <x v="1"/>
    <x v="39"/>
    <x v="145"/>
    <x v="1816"/>
    <x v="3999"/>
    <x v="40"/>
    <x v="1"/>
  </r>
  <r>
    <x v="3"/>
    <x v="1"/>
    <x v="526"/>
    <x v="0"/>
    <x v="21"/>
    <x v="19"/>
    <x v="5"/>
    <x v="34"/>
    <x v="118"/>
    <x v="1364"/>
    <x v="2632"/>
    <x v="30"/>
    <x v="1"/>
  </r>
  <r>
    <x v="3"/>
    <x v="1"/>
    <x v="526"/>
    <x v="0"/>
    <x v="21"/>
    <x v="19"/>
    <x v="4"/>
    <x v="36"/>
    <x v="137"/>
    <x v="1629"/>
    <x v="3377"/>
    <x v="34"/>
    <x v="1"/>
  </r>
  <r>
    <x v="3"/>
    <x v="1"/>
    <x v="526"/>
    <x v="0"/>
    <x v="21"/>
    <x v="19"/>
    <x v="0"/>
    <x v="50"/>
    <x v="131"/>
    <x v="2006"/>
    <x v="4297"/>
    <x v="41"/>
    <x v="1"/>
  </r>
  <r>
    <x v="3"/>
    <x v="1"/>
    <x v="526"/>
    <x v="0"/>
    <x v="21"/>
    <x v="19"/>
    <x v="3"/>
    <x v="53"/>
    <x v="147"/>
    <x v="2229"/>
    <x v="4824"/>
    <x v="51"/>
    <x v="1"/>
  </r>
  <r>
    <x v="5"/>
    <x v="0"/>
    <x v="526"/>
    <x v="2"/>
    <x v="17"/>
    <x v="35"/>
    <x v="2"/>
    <x v="51"/>
    <x v="211"/>
    <x v="2657"/>
    <x v="4946"/>
    <x v="37"/>
    <x v="1"/>
  </r>
  <r>
    <x v="5"/>
    <x v="0"/>
    <x v="526"/>
    <x v="2"/>
    <x v="17"/>
    <x v="35"/>
    <x v="1"/>
    <x v="58"/>
    <x v="183"/>
    <x v="2607"/>
    <x v="4918"/>
    <x v="38"/>
    <x v="1"/>
  </r>
  <r>
    <x v="5"/>
    <x v="0"/>
    <x v="526"/>
    <x v="2"/>
    <x v="17"/>
    <x v="35"/>
    <x v="5"/>
    <x v="76"/>
    <x v="177"/>
    <x v="2771"/>
    <x v="5126"/>
    <x v="41"/>
    <x v="1"/>
  </r>
  <r>
    <x v="5"/>
    <x v="0"/>
    <x v="526"/>
    <x v="2"/>
    <x v="17"/>
    <x v="35"/>
    <x v="4"/>
    <x v="75"/>
    <x v="139"/>
    <x v="2580"/>
    <x v="4939"/>
    <x v="41"/>
    <x v="1"/>
  </r>
  <r>
    <x v="5"/>
    <x v="0"/>
    <x v="526"/>
    <x v="2"/>
    <x v="17"/>
    <x v="35"/>
    <x v="0"/>
    <x v="84"/>
    <x v="98"/>
    <x v="2318"/>
    <x v="4727"/>
    <x v="43"/>
    <x v="1"/>
  </r>
  <r>
    <x v="5"/>
    <x v="0"/>
    <x v="526"/>
    <x v="2"/>
    <x v="17"/>
    <x v="35"/>
    <x v="3"/>
    <x v="89"/>
    <x v="171"/>
    <x v="2833"/>
    <x v="5134"/>
    <x v="34"/>
    <x v="1"/>
  </r>
  <r>
    <x v="5"/>
    <x v="1"/>
    <x v="526"/>
    <x v="1"/>
    <x v="47"/>
    <x v="11"/>
    <x v="2"/>
    <x v="36"/>
    <x v="129"/>
    <x v="1557"/>
    <x v="3462"/>
    <x v="38"/>
    <x v="1"/>
  </r>
  <r>
    <x v="5"/>
    <x v="1"/>
    <x v="526"/>
    <x v="1"/>
    <x v="47"/>
    <x v="11"/>
    <x v="1"/>
    <x v="30"/>
    <x v="100"/>
    <x v="1058"/>
    <x v="2347"/>
    <x v="36"/>
    <x v="1"/>
  </r>
  <r>
    <x v="5"/>
    <x v="1"/>
    <x v="526"/>
    <x v="1"/>
    <x v="47"/>
    <x v="11"/>
    <x v="5"/>
    <x v="26"/>
    <x v="67"/>
    <x v="581"/>
    <x v="1419"/>
    <x v="40"/>
    <x v="1"/>
  </r>
  <r>
    <x v="5"/>
    <x v="1"/>
    <x v="526"/>
    <x v="1"/>
    <x v="47"/>
    <x v="11"/>
    <x v="4"/>
    <x v="26"/>
    <x v="57"/>
    <x v="468"/>
    <x v="1073"/>
    <x v="38"/>
    <x v="1"/>
  </r>
  <r>
    <x v="5"/>
    <x v="1"/>
    <x v="526"/>
    <x v="1"/>
    <x v="47"/>
    <x v="11"/>
    <x v="0"/>
    <x v="34"/>
    <x v="61"/>
    <x v="684"/>
    <x v="1706"/>
    <x v="41"/>
    <x v="1"/>
  </r>
  <r>
    <x v="5"/>
    <x v="1"/>
    <x v="526"/>
    <x v="1"/>
    <x v="47"/>
    <x v="11"/>
    <x v="3"/>
    <x v="52"/>
    <x v="96"/>
    <x v="1626"/>
    <x v="3592"/>
    <x v="38"/>
    <x v="1"/>
  </r>
  <r>
    <x v="4"/>
    <x v="0"/>
    <x v="526"/>
    <x v="3"/>
    <x v="8"/>
    <x v="40"/>
    <x v="2"/>
    <x v="43"/>
    <x v="229"/>
    <x v="2602"/>
    <x v="4113"/>
    <x v="18"/>
    <x v="2"/>
  </r>
  <r>
    <x v="4"/>
    <x v="0"/>
    <x v="526"/>
    <x v="3"/>
    <x v="8"/>
    <x v="40"/>
    <x v="1"/>
    <x v="46"/>
    <x v="193"/>
    <x v="2449"/>
    <x v="3527"/>
    <x v="15"/>
    <x v="2"/>
  </r>
  <r>
    <x v="4"/>
    <x v="0"/>
    <x v="526"/>
    <x v="3"/>
    <x v="8"/>
    <x v="40"/>
    <x v="5"/>
    <x v="53"/>
    <x v="202"/>
    <x v="2653"/>
    <x v="4274"/>
    <x v="19"/>
    <x v="2"/>
  </r>
  <r>
    <x v="4"/>
    <x v="0"/>
    <x v="526"/>
    <x v="3"/>
    <x v="8"/>
    <x v="40"/>
    <x v="4"/>
    <x v="59"/>
    <x v="172"/>
    <x v="2553"/>
    <x v="4308"/>
    <x v="23"/>
    <x v="2"/>
  </r>
  <r>
    <x v="4"/>
    <x v="0"/>
    <x v="526"/>
    <x v="3"/>
    <x v="8"/>
    <x v="40"/>
    <x v="0"/>
    <x v="64"/>
    <x v="132"/>
    <x v="2330"/>
    <x v="2547"/>
    <x v="8"/>
    <x v="2"/>
  </r>
  <r>
    <x v="4"/>
    <x v="0"/>
    <x v="526"/>
    <x v="3"/>
    <x v="8"/>
    <x v="40"/>
    <x v="3"/>
    <x v="67"/>
    <x v="211"/>
    <x v="2809"/>
    <x v="5086"/>
    <x v="33"/>
    <x v="2"/>
  </r>
  <r>
    <x v="5"/>
    <x v="0"/>
    <x v="526"/>
    <x v="2"/>
    <x v="17"/>
    <x v="35"/>
    <x v="2"/>
    <x v="40"/>
    <x v="216"/>
    <x v="2472"/>
    <x v="4608"/>
    <x v="33"/>
    <x v="2"/>
  </r>
  <r>
    <x v="5"/>
    <x v="0"/>
    <x v="526"/>
    <x v="2"/>
    <x v="17"/>
    <x v="35"/>
    <x v="1"/>
    <x v="48"/>
    <x v="193"/>
    <x v="2499"/>
    <x v="4574"/>
    <x v="31"/>
    <x v="2"/>
  </r>
  <r>
    <x v="5"/>
    <x v="0"/>
    <x v="526"/>
    <x v="2"/>
    <x v="17"/>
    <x v="35"/>
    <x v="5"/>
    <x v="48"/>
    <x v="183"/>
    <x v="2415"/>
    <x v="4410"/>
    <x v="30"/>
    <x v="2"/>
  </r>
  <r>
    <x v="5"/>
    <x v="0"/>
    <x v="526"/>
    <x v="2"/>
    <x v="17"/>
    <x v="35"/>
    <x v="4"/>
    <x v="52"/>
    <x v="160"/>
    <x v="2328"/>
    <x v="4414"/>
    <x v="33"/>
    <x v="2"/>
  </r>
  <r>
    <x v="5"/>
    <x v="0"/>
    <x v="526"/>
    <x v="2"/>
    <x v="17"/>
    <x v="35"/>
    <x v="0"/>
    <x v="63"/>
    <x v="132"/>
    <x v="2307"/>
    <x v="4395"/>
    <x v="33"/>
    <x v="2"/>
  </r>
  <r>
    <x v="5"/>
    <x v="0"/>
    <x v="526"/>
    <x v="2"/>
    <x v="17"/>
    <x v="35"/>
    <x v="3"/>
    <x v="73"/>
    <x v="211"/>
    <x v="2838"/>
    <x v="5041"/>
    <x v="27"/>
    <x v="2"/>
  </r>
  <r>
    <x v="1"/>
    <x v="1"/>
    <x v="527"/>
    <x v="0"/>
    <x v="12"/>
    <x v="14"/>
    <x v="2"/>
    <x v="43"/>
    <x v="307"/>
    <x v="2866"/>
    <x v="5111"/>
    <x v="26"/>
    <x v="2"/>
  </r>
  <r>
    <x v="1"/>
    <x v="1"/>
    <x v="527"/>
    <x v="0"/>
    <x v="26"/>
    <x v="39"/>
    <x v="0"/>
    <x v="43"/>
    <x v="39"/>
    <x v="530"/>
    <x v="658"/>
    <x v="21"/>
    <x v="2"/>
  </r>
  <r>
    <x v="1"/>
    <x v="1"/>
    <x v="527"/>
    <x v="0"/>
    <x v="24"/>
    <x v="51"/>
    <x v="2"/>
    <x v="28"/>
    <x v="319"/>
    <x v="2852"/>
    <x v="5070"/>
    <x v="26"/>
    <x v="0"/>
  </r>
  <r>
    <x v="1"/>
    <x v="1"/>
    <x v="527"/>
    <x v="0"/>
    <x v="24"/>
    <x v="51"/>
    <x v="1"/>
    <x v="23"/>
    <x v="285"/>
    <x v="2282"/>
    <x v="3708"/>
    <x v="21"/>
    <x v="0"/>
  </r>
  <r>
    <x v="1"/>
    <x v="1"/>
    <x v="527"/>
    <x v="0"/>
    <x v="24"/>
    <x v="51"/>
    <x v="5"/>
    <x v="18"/>
    <x v="294"/>
    <x v="2112"/>
    <x v="3397"/>
    <x v="21"/>
    <x v="0"/>
  </r>
  <r>
    <x v="1"/>
    <x v="1"/>
    <x v="527"/>
    <x v="0"/>
    <x v="24"/>
    <x v="51"/>
    <x v="4"/>
    <x v="18"/>
    <x v="285"/>
    <x v="2022"/>
    <x v="3572"/>
    <x v="26"/>
    <x v="0"/>
  </r>
  <r>
    <x v="1"/>
    <x v="1"/>
    <x v="527"/>
    <x v="0"/>
    <x v="24"/>
    <x v="51"/>
    <x v="0"/>
    <x v="33"/>
    <x v="285"/>
    <x v="2637"/>
    <x v="4349"/>
    <x v="21"/>
    <x v="0"/>
  </r>
  <r>
    <x v="1"/>
    <x v="1"/>
    <x v="527"/>
    <x v="0"/>
    <x v="24"/>
    <x v="51"/>
    <x v="3"/>
    <x v="38"/>
    <x v="313"/>
    <x v="2877"/>
    <x v="5259"/>
    <x v="36"/>
    <x v="0"/>
  </r>
  <r>
    <x v="1"/>
    <x v="1"/>
    <x v="527"/>
    <x v="2"/>
    <x v="23"/>
    <x v="25"/>
    <x v="2"/>
    <x v="38"/>
    <x v="331"/>
    <x v="2935"/>
    <x v="5309"/>
    <x v="26"/>
    <x v="1"/>
  </r>
  <r>
    <x v="1"/>
    <x v="1"/>
    <x v="527"/>
    <x v="2"/>
    <x v="23"/>
    <x v="25"/>
    <x v="1"/>
    <x v="33"/>
    <x v="311"/>
    <x v="2840"/>
    <x v="4901"/>
    <x v="21"/>
    <x v="1"/>
  </r>
  <r>
    <x v="1"/>
    <x v="1"/>
    <x v="527"/>
    <x v="2"/>
    <x v="23"/>
    <x v="25"/>
    <x v="5"/>
    <x v="38"/>
    <x v="309"/>
    <x v="2855"/>
    <x v="5077"/>
    <x v="26"/>
    <x v="1"/>
  </r>
  <r>
    <x v="1"/>
    <x v="1"/>
    <x v="527"/>
    <x v="2"/>
    <x v="23"/>
    <x v="25"/>
    <x v="4"/>
    <x v="38"/>
    <x v="307"/>
    <x v="2848"/>
    <x v="5036"/>
    <x v="26"/>
    <x v="1"/>
  </r>
  <r>
    <x v="1"/>
    <x v="1"/>
    <x v="527"/>
    <x v="2"/>
    <x v="23"/>
    <x v="25"/>
    <x v="0"/>
    <x v="53"/>
    <x v="307"/>
    <x v="2895"/>
    <x v="5143"/>
    <x v="21"/>
    <x v="1"/>
  </r>
  <r>
    <x v="1"/>
    <x v="1"/>
    <x v="527"/>
    <x v="2"/>
    <x v="23"/>
    <x v="25"/>
    <x v="3"/>
    <x v="58"/>
    <x v="321"/>
    <x v="2970"/>
    <x v="5448"/>
    <x v="36"/>
    <x v="1"/>
  </r>
  <r>
    <x v="1"/>
    <x v="1"/>
    <x v="527"/>
    <x v="0"/>
    <x v="12"/>
    <x v="14"/>
    <x v="2"/>
    <x v="41"/>
    <x v="102"/>
    <x v="1406"/>
    <x v="3182"/>
    <x v="38"/>
    <x v="1"/>
  </r>
  <r>
    <x v="1"/>
    <x v="1"/>
    <x v="527"/>
    <x v="0"/>
    <x v="26"/>
    <x v="39"/>
    <x v="0"/>
    <x v="39"/>
    <x v="4"/>
    <x v="45"/>
    <x v="53"/>
    <x v="32"/>
    <x v="1"/>
  </r>
  <r>
    <x v="1"/>
    <x v="1"/>
    <x v="527"/>
    <x v="0"/>
    <x v="24"/>
    <x v="51"/>
    <x v="2"/>
    <x v="25"/>
    <x v="146"/>
    <x v="1296"/>
    <x v="3061"/>
    <x v="40"/>
    <x v="1"/>
  </r>
  <r>
    <x v="1"/>
    <x v="1"/>
    <x v="527"/>
    <x v="0"/>
    <x v="24"/>
    <x v="51"/>
    <x v="1"/>
    <x v="20"/>
    <x v="75"/>
    <x v="518"/>
    <x v="995"/>
    <x v="32"/>
    <x v="1"/>
  </r>
  <r>
    <x v="1"/>
    <x v="1"/>
    <x v="527"/>
    <x v="0"/>
    <x v="24"/>
    <x v="51"/>
    <x v="5"/>
    <x v="16"/>
    <x v="94"/>
    <x v="557"/>
    <x v="1212"/>
    <x v="35"/>
    <x v="1"/>
  </r>
  <r>
    <x v="1"/>
    <x v="1"/>
    <x v="527"/>
    <x v="0"/>
    <x v="24"/>
    <x v="51"/>
    <x v="4"/>
    <x v="16"/>
    <x v="75"/>
    <x v="420"/>
    <x v="886"/>
    <x v="36"/>
    <x v="1"/>
  </r>
  <r>
    <x v="1"/>
    <x v="1"/>
    <x v="527"/>
    <x v="0"/>
    <x v="24"/>
    <x v="51"/>
    <x v="0"/>
    <x v="31"/>
    <x v="84"/>
    <x v="920"/>
    <x v="1805"/>
    <x v="31"/>
    <x v="1"/>
  </r>
  <r>
    <x v="1"/>
    <x v="1"/>
    <x v="527"/>
    <x v="0"/>
    <x v="24"/>
    <x v="51"/>
    <x v="3"/>
    <x v="35"/>
    <x v="122"/>
    <x v="1432"/>
    <x v="3840"/>
    <x v="51"/>
    <x v="1"/>
  </r>
  <r>
    <x v="1"/>
    <x v="1"/>
    <x v="527"/>
    <x v="2"/>
    <x v="23"/>
    <x v="25"/>
    <x v="2"/>
    <x v="37"/>
    <x v="183"/>
    <x v="2097"/>
    <x v="4317"/>
    <x v="38"/>
    <x v="1"/>
  </r>
  <r>
    <x v="1"/>
    <x v="1"/>
    <x v="527"/>
    <x v="2"/>
    <x v="23"/>
    <x v="25"/>
    <x v="1"/>
    <x v="30"/>
    <x v="105"/>
    <x v="1116"/>
    <x v="2316"/>
    <x v="33"/>
    <x v="1"/>
  </r>
  <r>
    <x v="1"/>
    <x v="1"/>
    <x v="527"/>
    <x v="2"/>
    <x v="23"/>
    <x v="25"/>
    <x v="5"/>
    <x v="34"/>
    <x v="123"/>
    <x v="1407"/>
    <x v="3343"/>
    <x v="41"/>
    <x v="1"/>
  </r>
  <r>
    <x v="1"/>
    <x v="1"/>
    <x v="527"/>
    <x v="2"/>
    <x v="23"/>
    <x v="25"/>
    <x v="4"/>
    <x v="36"/>
    <x v="98"/>
    <x v="1216"/>
    <x v="2664"/>
    <x v="36"/>
    <x v="1"/>
  </r>
  <r>
    <x v="1"/>
    <x v="1"/>
    <x v="527"/>
    <x v="2"/>
    <x v="23"/>
    <x v="25"/>
    <x v="0"/>
    <x v="50"/>
    <x v="115"/>
    <x v="1819"/>
    <x v="3545"/>
    <x v="31"/>
    <x v="1"/>
  </r>
  <r>
    <x v="1"/>
    <x v="1"/>
    <x v="527"/>
    <x v="2"/>
    <x v="23"/>
    <x v="25"/>
    <x v="3"/>
    <x v="53"/>
    <x v="164"/>
    <x v="2387"/>
    <x v="4921"/>
    <x v="49"/>
    <x v="1"/>
  </r>
  <r>
    <x v="1"/>
    <x v="1"/>
    <x v="527"/>
    <x v="2"/>
    <x v="23"/>
    <x v="25"/>
    <x v="2"/>
    <x v="24"/>
    <x v="222"/>
    <x v="1913"/>
    <x v="3639"/>
    <x v="30"/>
    <x v="2"/>
  </r>
  <r>
    <x v="1"/>
    <x v="1"/>
    <x v="527"/>
    <x v="2"/>
    <x v="23"/>
    <x v="25"/>
    <x v="1"/>
    <x v="22"/>
    <x v="129"/>
    <x v="1044"/>
    <x v="1741"/>
    <x v="25"/>
    <x v="2"/>
  </r>
  <r>
    <x v="1"/>
    <x v="1"/>
    <x v="527"/>
    <x v="2"/>
    <x v="23"/>
    <x v="25"/>
    <x v="5"/>
    <x v="26"/>
    <x v="136"/>
    <x v="1249"/>
    <x v="2537"/>
    <x v="32"/>
    <x v="2"/>
  </r>
  <r>
    <x v="1"/>
    <x v="1"/>
    <x v="527"/>
    <x v="2"/>
    <x v="23"/>
    <x v="25"/>
    <x v="4"/>
    <x v="27"/>
    <x v="128"/>
    <x v="1222"/>
    <x v="2322"/>
    <x v="29"/>
    <x v="2"/>
  </r>
  <r>
    <x v="1"/>
    <x v="1"/>
    <x v="527"/>
    <x v="2"/>
    <x v="23"/>
    <x v="25"/>
    <x v="0"/>
    <x v="40"/>
    <x v="115"/>
    <x v="1527"/>
    <x v="2569"/>
    <x v="24"/>
    <x v="2"/>
  </r>
  <r>
    <x v="1"/>
    <x v="1"/>
    <x v="527"/>
    <x v="2"/>
    <x v="23"/>
    <x v="25"/>
    <x v="3"/>
    <x v="44"/>
    <x v="189"/>
    <x v="2374"/>
    <x v="4673"/>
    <x v="39"/>
    <x v="2"/>
  </r>
  <r>
    <x v="1"/>
    <x v="1"/>
    <x v="528"/>
    <x v="0"/>
    <x v="12"/>
    <x v="14"/>
    <x v="1"/>
    <x v="43"/>
    <x v="129"/>
    <x v="1779"/>
    <x v="2781"/>
    <x v="21"/>
    <x v="2"/>
  </r>
  <r>
    <x v="1"/>
    <x v="1"/>
    <x v="528"/>
    <x v="0"/>
    <x v="26"/>
    <x v="39"/>
    <x v="3"/>
    <x v="48"/>
    <x v="129"/>
    <x v="1929"/>
    <x v="3985"/>
    <x v="36"/>
    <x v="2"/>
  </r>
  <r>
    <x v="0"/>
    <x v="1"/>
    <x v="528"/>
    <x v="1"/>
    <x v="28"/>
    <x v="31"/>
    <x v="2"/>
    <x v="58"/>
    <x v="325"/>
    <x v="2984"/>
    <x v="5402"/>
    <x v="26"/>
    <x v="0"/>
  </r>
  <r>
    <x v="0"/>
    <x v="1"/>
    <x v="528"/>
    <x v="1"/>
    <x v="28"/>
    <x v="31"/>
    <x v="1"/>
    <x v="53"/>
    <x v="304"/>
    <x v="2888"/>
    <x v="5186"/>
    <x v="26"/>
    <x v="0"/>
  </r>
  <r>
    <x v="0"/>
    <x v="1"/>
    <x v="528"/>
    <x v="1"/>
    <x v="28"/>
    <x v="31"/>
    <x v="5"/>
    <x v="48"/>
    <x v="285"/>
    <x v="2829"/>
    <x v="4637"/>
    <x v="16"/>
    <x v="0"/>
  </r>
  <r>
    <x v="0"/>
    <x v="1"/>
    <x v="528"/>
    <x v="1"/>
    <x v="28"/>
    <x v="31"/>
    <x v="4"/>
    <x v="48"/>
    <x v="273"/>
    <x v="2800"/>
    <x v="4522"/>
    <x v="16"/>
    <x v="0"/>
  </r>
  <r>
    <x v="0"/>
    <x v="1"/>
    <x v="528"/>
    <x v="1"/>
    <x v="28"/>
    <x v="31"/>
    <x v="0"/>
    <x v="58"/>
    <x v="273"/>
    <x v="2853"/>
    <x v="4775"/>
    <x v="16"/>
    <x v="0"/>
  </r>
  <r>
    <x v="0"/>
    <x v="1"/>
    <x v="528"/>
    <x v="1"/>
    <x v="28"/>
    <x v="31"/>
    <x v="3"/>
    <x v="63"/>
    <x v="309"/>
    <x v="2934"/>
    <x v="5252"/>
    <x v="21"/>
    <x v="0"/>
  </r>
  <r>
    <x v="1"/>
    <x v="1"/>
    <x v="528"/>
    <x v="0"/>
    <x v="12"/>
    <x v="14"/>
    <x v="1"/>
    <x v="41"/>
    <x v="33"/>
    <x v="425"/>
    <x v="785"/>
    <x v="32"/>
    <x v="1"/>
  </r>
  <r>
    <x v="1"/>
    <x v="1"/>
    <x v="528"/>
    <x v="0"/>
    <x v="26"/>
    <x v="39"/>
    <x v="3"/>
    <x v="44"/>
    <x v="30"/>
    <x v="419"/>
    <x v="1233"/>
    <x v="48"/>
    <x v="1"/>
  </r>
  <r>
    <x v="0"/>
    <x v="1"/>
    <x v="528"/>
    <x v="1"/>
    <x v="28"/>
    <x v="31"/>
    <x v="2"/>
    <x v="52"/>
    <x v="147"/>
    <x v="2201"/>
    <x v="4487"/>
    <x v="39"/>
    <x v="1"/>
  </r>
  <r>
    <x v="0"/>
    <x v="1"/>
    <x v="528"/>
    <x v="1"/>
    <x v="28"/>
    <x v="31"/>
    <x v="1"/>
    <x v="49"/>
    <x v="103"/>
    <x v="1649"/>
    <x v="3582"/>
    <x v="37"/>
    <x v="1"/>
  </r>
  <r>
    <x v="0"/>
    <x v="1"/>
    <x v="528"/>
    <x v="1"/>
    <x v="28"/>
    <x v="31"/>
    <x v="5"/>
    <x v="46"/>
    <x v="73"/>
    <x v="1126"/>
    <x v="2166"/>
    <x v="30"/>
    <x v="1"/>
  </r>
  <r>
    <x v="0"/>
    <x v="1"/>
    <x v="528"/>
    <x v="1"/>
    <x v="28"/>
    <x v="31"/>
    <x v="4"/>
    <x v="45"/>
    <x v="75"/>
    <x v="1142"/>
    <x v="2090"/>
    <x v="28"/>
    <x v="1"/>
  </r>
  <r>
    <x v="0"/>
    <x v="1"/>
    <x v="528"/>
    <x v="1"/>
    <x v="28"/>
    <x v="31"/>
    <x v="0"/>
    <x v="53"/>
    <x v="77"/>
    <x v="1360"/>
    <x v="2581"/>
    <x v="29"/>
    <x v="1"/>
  </r>
  <r>
    <x v="0"/>
    <x v="1"/>
    <x v="528"/>
    <x v="1"/>
    <x v="28"/>
    <x v="31"/>
    <x v="3"/>
    <x v="59"/>
    <x v="118"/>
    <x v="2080"/>
    <x v="4068"/>
    <x v="33"/>
    <x v="1"/>
  </r>
  <r>
    <x v="0"/>
    <x v="1"/>
    <x v="528"/>
    <x v="1"/>
    <x v="28"/>
    <x v="31"/>
    <x v="2"/>
    <x v="37"/>
    <x v="186"/>
    <x v="2138"/>
    <x v="4125"/>
    <x v="32"/>
    <x v="2"/>
  </r>
  <r>
    <x v="0"/>
    <x v="1"/>
    <x v="528"/>
    <x v="1"/>
    <x v="28"/>
    <x v="31"/>
    <x v="1"/>
    <x v="33"/>
    <x v="120"/>
    <x v="1348"/>
    <x v="2787"/>
    <x v="33"/>
    <x v="2"/>
  </r>
  <r>
    <x v="0"/>
    <x v="1"/>
    <x v="528"/>
    <x v="1"/>
    <x v="28"/>
    <x v="31"/>
    <x v="5"/>
    <x v="36"/>
    <x v="91"/>
    <x v="1132"/>
    <x v="1728"/>
    <x v="22"/>
    <x v="2"/>
  </r>
  <r>
    <x v="0"/>
    <x v="1"/>
    <x v="528"/>
    <x v="1"/>
    <x v="28"/>
    <x v="31"/>
    <x v="4"/>
    <x v="30"/>
    <x v="86"/>
    <x v="910"/>
    <x v="1244"/>
    <x v="20"/>
    <x v="2"/>
  </r>
  <r>
    <x v="0"/>
    <x v="1"/>
    <x v="528"/>
    <x v="1"/>
    <x v="28"/>
    <x v="31"/>
    <x v="0"/>
    <x v="40"/>
    <x v="95"/>
    <x v="1287"/>
    <x v="2083"/>
    <x v="23"/>
    <x v="2"/>
  </r>
  <r>
    <x v="0"/>
    <x v="1"/>
    <x v="528"/>
    <x v="1"/>
    <x v="28"/>
    <x v="31"/>
    <x v="3"/>
    <x v="43"/>
    <x v="140"/>
    <x v="1904"/>
    <x v="3496"/>
    <x v="28"/>
    <x v="2"/>
  </r>
  <r>
    <x v="1"/>
    <x v="1"/>
    <x v="529"/>
    <x v="0"/>
    <x v="12"/>
    <x v="14"/>
    <x v="5"/>
    <x v="33"/>
    <x v="129"/>
    <x v="1441"/>
    <x v="2219"/>
    <x v="21"/>
    <x v="2"/>
  </r>
  <r>
    <x v="1"/>
    <x v="1"/>
    <x v="529"/>
    <x v="0"/>
    <x v="26"/>
    <x v="39"/>
    <x v="2"/>
    <x v="33"/>
    <x v="300"/>
    <x v="2737"/>
    <x v="4786"/>
    <x v="26"/>
    <x v="2"/>
  </r>
  <r>
    <x v="1"/>
    <x v="1"/>
    <x v="529"/>
    <x v="0"/>
    <x v="12"/>
    <x v="14"/>
    <x v="5"/>
    <x v="29"/>
    <x v="31"/>
    <x v="254"/>
    <x v="455"/>
    <x v="34"/>
    <x v="1"/>
  </r>
  <r>
    <x v="1"/>
    <x v="1"/>
    <x v="529"/>
    <x v="0"/>
    <x v="26"/>
    <x v="39"/>
    <x v="2"/>
    <x v="29"/>
    <x v="101"/>
    <x v="1034"/>
    <x v="2442"/>
    <x v="39"/>
    <x v="1"/>
  </r>
  <r>
    <x v="1"/>
    <x v="1"/>
    <x v="530"/>
    <x v="0"/>
    <x v="12"/>
    <x v="14"/>
    <x v="4"/>
    <x v="38"/>
    <x v="62"/>
    <x v="784"/>
    <x v="1300"/>
    <x v="26"/>
    <x v="2"/>
  </r>
  <r>
    <x v="1"/>
    <x v="1"/>
    <x v="530"/>
    <x v="0"/>
    <x v="26"/>
    <x v="39"/>
    <x v="1"/>
    <x v="28"/>
    <x v="129"/>
    <x v="1267"/>
    <x v="1920"/>
    <x v="21"/>
    <x v="2"/>
  </r>
  <r>
    <x v="4"/>
    <x v="3"/>
    <x v="530"/>
    <x v="2"/>
    <x v="3"/>
    <x v="28"/>
    <x v="2"/>
    <x v="33"/>
    <x v="325"/>
    <x v="2895"/>
    <x v="5216"/>
    <x v="26"/>
    <x v="1"/>
  </r>
  <r>
    <x v="4"/>
    <x v="3"/>
    <x v="530"/>
    <x v="2"/>
    <x v="3"/>
    <x v="28"/>
    <x v="1"/>
    <x v="28"/>
    <x v="304"/>
    <x v="2682"/>
    <x v="4462"/>
    <x v="21"/>
    <x v="1"/>
  </r>
  <r>
    <x v="4"/>
    <x v="3"/>
    <x v="530"/>
    <x v="2"/>
    <x v="3"/>
    <x v="28"/>
    <x v="5"/>
    <x v="33"/>
    <x v="300"/>
    <x v="2737"/>
    <x v="4786"/>
    <x v="26"/>
    <x v="1"/>
  </r>
  <r>
    <x v="4"/>
    <x v="3"/>
    <x v="530"/>
    <x v="2"/>
    <x v="3"/>
    <x v="28"/>
    <x v="4"/>
    <x v="33"/>
    <x v="294"/>
    <x v="2686"/>
    <x v="4688"/>
    <x v="26"/>
    <x v="1"/>
  </r>
  <r>
    <x v="4"/>
    <x v="3"/>
    <x v="530"/>
    <x v="2"/>
    <x v="3"/>
    <x v="28"/>
    <x v="0"/>
    <x v="48"/>
    <x v="294"/>
    <x v="2850"/>
    <x v="4932"/>
    <x v="21"/>
    <x v="1"/>
  </r>
  <r>
    <x v="4"/>
    <x v="3"/>
    <x v="530"/>
    <x v="2"/>
    <x v="3"/>
    <x v="28"/>
    <x v="3"/>
    <x v="53"/>
    <x v="315"/>
    <x v="2933"/>
    <x v="5303"/>
    <x v="26"/>
    <x v="1"/>
  </r>
  <r>
    <x v="5"/>
    <x v="3"/>
    <x v="530"/>
    <x v="2"/>
    <x v="35"/>
    <x v="38"/>
    <x v="2"/>
    <x v="33"/>
    <x v="319"/>
    <x v="2880"/>
    <x v="5154"/>
    <x v="26"/>
    <x v="1"/>
  </r>
  <r>
    <x v="5"/>
    <x v="3"/>
    <x v="530"/>
    <x v="2"/>
    <x v="35"/>
    <x v="38"/>
    <x v="1"/>
    <x v="28"/>
    <x v="285"/>
    <x v="2491"/>
    <x v="4071"/>
    <x v="21"/>
    <x v="1"/>
  </r>
  <r>
    <x v="5"/>
    <x v="3"/>
    <x v="530"/>
    <x v="2"/>
    <x v="35"/>
    <x v="38"/>
    <x v="5"/>
    <x v="33"/>
    <x v="273"/>
    <x v="2560"/>
    <x v="4458"/>
    <x v="26"/>
    <x v="1"/>
  </r>
  <r>
    <x v="5"/>
    <x v="3"/>
    <x v="530"/>
    <x v="2"/>
    <x v="35"/>
    <x v="38"/>
    <x v="4"/>
    <x v="33"/>
    <x v="254"/>
    <x v="2469"/>
    <x v="4314"/>
    <x v="26"/>
    <x v="1"/>
  </r>
  <r>
    <x v="5"/>
    <x v="3"/>
    <x v="530"/>
    <x v="2"/>
    <x v="35"/>
    <x v="38"/>
    <x v="0"/>
    <x v="48"/>
    <x v="254"/>
    <x v="2757"/>
    <x v="4637"/>
    <x v="21"/>
    <x v="1"/>
  </r>
  <r>
    <x v="5"/>
    <x v="3"/>
    <x v="530"/>
    <x v="2"/>
    <x v="35"/>
    <x v="38"/>
    <x v="3"/>
    <x v="53"/>
    <x v="309"/>
    <x v="2906"/>
    <x v="5242"/>
    <x v="26"/>
    <x v="1"/>
  </r>
  <r>
    <x v="1"/>
    <x v="1"/>
    <x v="530"/>
    <x v="0"/>
    <x v="12"/>
    <x v="14"/>
    <x v="4"/>
    <x v="37"/>
    <x v="10"/>
    <x v="89"/>
    <x v="150"/>
    <x v="36"/>
    <x v="1"/>
  </r>
  <r>
    <x v="1"/>
    <x v="1"/>
    <x v="530"/>
    <x v="0"/>
    <x v="26"/>
    <x v="39"/>
    <x v="1"/>
    <x v="25"/>
    <x v="34"/>
    <x v="230"/>
    <x v="446"/>
    <x v="36"/>
    <x v="1"/>
  </r>
  <r>
    <x v="4"/>
    <x v="3"/>
    <x v="530"/>
    <x v="2"/>
    <x v="3"/>
    <x v="28"/>
    <x v="2"/>
    <x v="29"/>
    <x v="177"/>
    <x v="1736"/>
    <x v="3692"/>
    <x v="36"/>
    <x v="1"/>
  </r>
  <r>
    <x v="4"/>
    <x v="3"/>
    <x v="530"/>
    <x v="2"/>
    <x v="3"/>
    <x v="28"/>
    <x v="1"/>
    <x v="25"/>
    <x v="88"/>
    <x v="788"/>
    <x v="1696"/>
    <x v="35"/>
    <x v="1"/>
  </r>
  <r>
    <x v="4"/>
    <x v="3"/>
    <x v="530"/>
    <x v="2"/>
    <x v="3"/>
    <x v="28"/>
    <x v="5"/>
    <x v="31"/>
    <x v="86"/>
    <x v="942"/>
    <x v="2256"/>
    <x v="40"/>
    <x v="1"/>
  </r>
  <r>
    <x v="4"/>
    <x v="3"/>
    <x v="530"/>
    <x v="2"/>
    <x v="3"/>
    <x v="28"/>
    <x v="4"/>
    <x v="30"/>
    <x v="80"/>
    <x v="854"/>
    <x v="1977"/>
    <x v="38"/>
    <x v="1"/>
  </r>
  <r>
    <x v="4"/>
    <x v="3"/>
    <x v="530"/>
    <x v="2"/>
    <x v="3"/>
    <x v="28"/>
    <x v="0"/>
    <x v="47"/>
    <x v="80"/>
    <x v="1274"/>
    <x v="2693"/>
    <x v="34"/>
    <x v="1"/>
  </r>
  <r>
    <x v="4"/>
    <x v="3"/>
    <x v="530"/>
    <x v="2"/>
    <x v="3"/>
    <x v="28"/>
    <x v="3"/>
    <x v="47"/>
    <x v="138"/>
    <x v="1999"/>
    <x v="4254"/>
    <x v="40"/>
    <x v="1"/>
  </r>
  <r>
    <x v="5"/>
    <x v="3"/>
    <x v="530"/>
    <x v="2"/>
    <x v="35"/>
    <x v="38"/>
    <x v="2"/>
    <x v="31"/>
    <x v="135"/>
    <x v="1422"/>
    <x v="3162"/>
    <x v="37"/>
    <x v="1"/>
  </r>
  <r>
    <x v="5"/>
    <x v="3"/>
    <x v="530"/>
    <x v="2"/>
    <x v="35"/>
    <x v="38"/>
    <x v="1"/>
    <x v="26"/>
    <x v="73"/>
    <x v="643"/>
    <x v="1242"/>
    <x v="31"/>
    <x v="1"/>
  </r>
  <r>
    <x v="5"/>
    <x v="3"/>
    <x v="530"/>
    <x v="2"/>
    <x v="35"/>
    <x v="38"/>
    <x v="5"/>
    <x v="29"/>
    <x v="73"/>
    <x v="726"/>
    <x v="1677"/>
    <x v="38"/>
    <x v="1"/>
  </r>
  <r>
    <x v="5"/>
    <x v="3"/>
    <x v="530"/>
    <x v="2"/>
    <x v="35"/>
    <x v="38"/>
    <x v="4"/>
    <x v="31"/>
    <x v="72"/>
    <x v="767"/>
    <x v="1684"/>
    <x v="36"/>
    <x v="1"/>
  </r>
  <r>
    <x v="5"/>
    <x v="3"/>
    <x v="530"/>
    <x v="2"/>
    <x v="35"/>
    <x v="38"/>
    <x v="0"/>
    <x v="44"/>
    <x v="72"/>
    <x v="1066"/>
    <x v="2201"/>
    <x v="33"/>
    <x v="1"/>
  </r>
  <r>
    <x v="5"/>
    <x v="3"/>
    <x v="530"/>
    <x v="2"/>
    <x v="35"/>
    <x v="38"/>
    <x v="3"/>
    <x v="48"/>
    <x v="104"/>
    <x v="1633"/>
    <x v="3557"/>
    <x v="37"/>
    <x v="1"/>
  </r>
  <r>
    <x v="4"/>
    <x v="3"/>
    <x v="530"/>
    <x v="2"/>
    <x v="3"/>
    <x v="28"/>
    <x v="2"/>
    <x v="21"/>
    <x v="201"/>
    <x v="1590"/>
    <x v="3066"/>
    <x v="30"/>
    <x v="2"/>
  </r>
  <r>
    <x v="4"/>
    <x v="3"/>
    <x v="530"/>
    <x v="2"/>
    <x v="3"/>
    <x v="28"/>
    <x v="1"/>
    <x v="18"/>
    <x v="128"/>
    <x v="882"/>
    <x v="1433"/>
    <x v="25"/>
    <x v="2"/>
  </r>
  <r>
    <x v="4"/>
    <x v="3"/>
    <x v="530"/>
    <x v="2"/>
    <x v="3"/>
    <x v="28"/>
    <x v="5"/>
    <x v="21"/>
    <x v="104"/>
    <x v="810"/>
    <x v="1578"/>
    <x v="31"/>
    <x v="2"/>
  </r>
  <r>
    <x v="4"/>
    <x v="3"/>
    <x v="530"/>
    <x v="2"/>
    <x v="3"/>
    <x v="28"/>
    <x v="4"/>
    <x v="22"/>
    <x v="104"/>
    <x v="844"/>
    <x v="1606"/>
    <x v="30"/>
    <x v="2"/>
  </r>
  <r>
    <x v="4"/>
    <x v="3"/>
    <x v="530"/>
    <x v="2"/>
    <x v="3"/>
    <x v="28"/>
    <x v="0"/>
    <x v="30"/>
    <x v="97"/>
    <x v="1026"/>
    <x v="1710"/>
    <x v="25"/>
    <x v="2"/>
  </r>
  <r>
    <x v="4"/>
    <x v="3"/>
    <x v="530"/>
    <x v="2"/>
    <x v="3"/>
    <x v="28"/>
    <x v="3"/>
    <x v="41"/>
    <x v="143"/>
    <x v="1866"/>
    <x v="3497"/>
    <x v="29"/>
    <x v="2"/>
  </r>
  <r>
    <x v="5"/>
    <x v="3"/>
    <x v="530"/>
    <x v="2"/>
    <x v="35"/>
    <x v="38"/>
    <x v="2"/>
    <x v="25"/>
    <x v="168"/>
    <x v="1473"/>
    <x v="2980"/>
    <x v="32"/>
    <x v="2"/>
  </r>
  <r>
    <x v="5"/>
    <x v="3"/>
    <x v="530"/>
    <x v="2"/>
    <x v="35"/>
    <x v="38"/>
    <x v="1"/>
    <x v="18"/>
    <x v="103"/>
    <x v="699"/>
    <x v="1096"/>
    <x v="25"/>
    <x v="2"/>
  </r>
  <r>
    <x v="5"/>
    <x v="3"/>
    <x v="530"/>
    <x v="2"/>
    <x v="35"/>
    <x v="38"/>
    <x v="5"/>
    <x v="20"/>
    <x v="89"/>
    <x v="638"/>
    <x v="1163"/>
    <x v="29"/>
    <x v="2"/>
  </r>
  <r>
    <x v="5"/>
    <x v="3"/>
    <x v="530"/>
    <x v="2"/>
    <x v="35"/>
    <x v="38"/>
    <x v="4"/>
    <x v="22"/>
    <x v="84"/>
    <x v="658"/>
    <x v="1273"/>
    <x v="31"/>
    <x v="2"/>
  </r>
  <r>
    <x v="5"/>
    <x v="3"/>
    <x v="530"/>
    <x v="2"/>
    <x v="35"/>
    <x v="38"/>
    <x v="0"/>
    <x v="34"/>
    <x v="87"/>
    <x v="1030"/>
    <x v="1663"/>
    <x v="24"/>
    <x v="2"/>
  </r>
  <r>
    <x v="5"/>
    <x v="3"/>
    <x v="530"/>
    <x v="2"/>
    <x v="35"/>
    <x v="38"/>
    <x v="3"/>
    <x v="33"/>
    <x v="123"/>
    <x v="1376"/>
    <x v="2563"/>
    <x v="28"/>
    <x v="2"/>
  </r>
  <r>
    <x v="1"/>
    <x v="1"/>
    <x v="531"/>
    <x v="0"/>
    <x v="12"/>
    <x v="14"/>
    <x v="0"/>
    <x v="53"/>
    <x v="82"/>
    <x v="1441"/>
    <x v="2219"/>
    <x v="21"/>
    <x v="2"/>
  </r>
  <r>
    <x v="1"/>
    <x v="1"/>
    <x v="531"/>
    <x v="0"/>
    <x v="26"/>
    <x v="39"/>
    <x v="5"/>
    <x v="23"/>
    <x v="152"/>
    <x v="1267"/>
    <x v="1920"/>
    <x v="21"/>
    <x v="2"/>
  </r>
  <r>
    <x v="0"/>
    <x v="1"/>
    <x v="531"/>
    <x v="4"/>
    <x v="1"/>
    <x v="2"/>
    <x v="2"/>
    <x v="58"/>
    <x v="323"/>
    <x v="2975"/>
    <x v="5339"/>
    <x v="21"/>
    <x v="2"/>
  </r>
  <r>
    <x v="0"/>
    <x v="1"/>
    <x v="531"/>
    <x v="4"/>
    <x v="1"/>
    <x v="2"/>
    <x v="1"/>
    <x v="53"/>
    <x v="300"/>
    <x v="2880"/>
    <x v="5070"/>
    <x v="21"/>
    <x v="2"/>
  </r>
  <r>
    <x v="0"/>
    <x v="1"/>
    <x v="531"/>
    <x v="4"/>
    <x v="1"/>
    <x v="2"/>
    <x v="5"/>
    <x v="48"/>
    <x v="273"/>
    <x v="2800"/>
    <x v="4174"/>
    <x v="11"/>
    <x v="2"/>
  </r>
  <r>
    <x v="0"/>
    <x v="1"/>
    <x v="531"/>
    <x v="4"/>
    <x v="1"/>
    <x v="2"/>
    <x v="4"/>
    <x v="48"/>
    <x v="254"/>
    <x v="2757"/>
    <x v="3985"/>
    <x v="11"/>
    <x v="2"/>
  </r>
  <r>
    <x v="0"/>
    <x v="1"/>
    <x v="531"/>
    <x v="4"/>
    <x v="1"/>
    <x v="2"/>
    <x v="0"/>
    <x v="58"/>
    <x v="254"/>
    <x v="2833"/>
    <x v="4341"/>
    <x v="11"/>
    <x v="2"/>
  </r>
  <r>
    <x v="0"/>
    <x v="1"/>
    <x v="531"/>
    <x v="4"/>
    <x v="1"/>
    <x v="2"/>
    <x v="3"/>
    <x v="63"/>
    <x v="307"/>
    <x v="2924"/>
    <x v="5143"/>
    <x v="16"/>
    <x v="2"/>
  </r>
  <r>
    <x v="0"/>
    <x v="1"/>
    <x v="531"/>
    <x v="3"/>
    <x v="16"/>
    <x v="30"/>
    <x v="2"/>
    <x v="33"/>
    <x v="313"/>
    <x v="2852"/>
    <x v="5070"/>
    <x v="26"/>
    <x v="1"/>
  </r>
  <r>
    <x v="0"/>
    <x v="1"/>
    <x v="531"/>
    <x v="3"/>
    <x v="16"/>
    <x v="30"/>
    <x v="1"/>
    <x v="28"/>
    <x v="231"/>
    <x v="2158"/>
    <x v="3473"/>
    <x v="21"/>
    <x v="1"/>
  </r>
  <r>
    <x v="0"/>
    <x v="1"/>
    <x v="531"/>
    <x v="3"/>
    <x v="16"/>
    <x v="30"/>
    <x v="5"/>
    <x v="23"/>
    <x v="194"/>
    <x v="1617"/>
    <x v="2849"/>
    <x v="26"/>
    <x v="1"/>
  </r>
  <r>
    <x v="0"/>
    <x v="1"/>
    <x v="531"/>
    <x v="3"/>
    <x v="16"/>
    <x v="30"/>
    <x v="4"/>
    <x v="23"/>
    <x v="174"/>
    <x v="1441"/>
    <x v="2557"/>
    <x v="26"/>
    <x v="1"/>
  </r>
  <r>
    <x v="0"/>
    <x v="1"/>
    <x v="531"/>
    <x v="3"/>
    <x v="16"/>
    <x v="30"/>
    <x v="0"/>
    <x v="43"/>
    <x v="174"/>
    <x v="2206"/>
    <x v="3572"/>
    <x v="21"/>
    <x v="1"/>
  </r>
  <r>
    <x v="0"/>
    <x v="1"/>
    <x v="531"/>
    <x v="3"/>
    <x v="16"/>
    <x v="30"/>
    <x v="3"/>
    <x v="48"/>
    <x v="294"/>
    <x v="2850"/>
    <x v="5054"/>
    <x v="26"/>
    <x v="1"/>
  </r>
  <r>
    <x v="5"/>
    <x v="1"/>
    <x v="531"/>
    <x v="1"/>
    <x v="19"/>
    <x v="4"/>
    <x v="2"/>
    <x v="43"/>
    <x v="311"/>
    <x v="2886"/>
    <x v="5176"/>
    <x v="26"/>
    <x v="0"/>
  </r>
  <r>
    <x v="5"/>
    <x v="1"/>
    <x v="531"/>
    <x v="1"/>
    <x v="19"/>
    <x v="4"/>
    <x v="1"/>
    <x v="38"/>
    <x v="212"/>
    <x v="2383"/>
    <x v="3880"/>
    <x v="21"/>
    <x v="0"/>
  </r>
  <r>
    <x v="1"/>
    <x v="1"/>
    <x v="531"/>
    <x v="1"/>
    <x v="19"/>
    <x v="4"/>
    <x v="5"/>
    <x v="33"/>
    <x v="152"/>
    <x v="1674"/>
    <x v="2605"/>
    <x v="21"/>
    <x v="0"/>
  </r>
  <r>
    <x v="1"/>
    <x v="1"/>
    <x v="531"/>
    <x v="1"/>
    <x v="19"/>
    <x v="4"/>
    <x v="4"/>
    <x v="33"/>
    <x v="129"/>
    <x v="1441"/>
    <x v="2219"/>
    <x v="21"/>
    <x v="0"/>
  </r>
  <r>
    <x v="1"/>
    <x v="1"/>
    <x v="531"/>
    <x v="1"/>
    <x v="19"/>
    <x v="4"/>
    <x v="0"/>
    <x v="43"/>
    <x v="129"/>
    <x v="1779"/>
    <x v="2404"/>
    <x v="16"/>
    <x v="0"/>
  </r>
  <r>
    <x v="1"/>
    <x v="1"/>
    <x v="531"/>
    <x v="1"/>
    <x v="19"/>
    <x v="4"/>
    <x v="3"/>
    <x v="48"/>
    <x v="254"/>
    <x v="2757"/>
    <x v="4367"/>
    <x v="16"/>
    <x v="0"/>
  </r>
  <r>
    <x v="1"/>
    <x v="1"/>
    <x v="531"/>
    <x v="0"/>
    <x v="12"/>
    <x v="14"/>
    <x v="0"/>
    <x v="47"/>
    <x v="18"/>
    <x v="254"/>
    <x v="434"/>
    <x v="33"/>
    <x v="1"/>
  </r>
  <r>
    <x v="1"/>
    <x v="1"/>
    <x v="531"/>
    <x v="0"/>
    <x v="26"/>
    <x v="39"/>
    <x v="5"/>
    <x v="20"/>
    <x v="35"/>
    <x v="172"/>
    <x v="264"/>
    <x v="31"/>
    <x v="1"/>
  </r>
  <r>
    <x v="0"/>
    <x v="1"/>
    <x v="531"/>
    <x v="4"/>
    <x v="1"/>
    <x v="2"/>
    <x v="2"/>
    <x v="52"/>
    <x v="165"/>
    <x v="2372"/>
    <x v="4430"/>
    <x v="32"/>
    <x v="1"/>
  </r>
  <r>
    <x v="0"/>
    <x v="1"/>
    <x v="531"/>
    <x v="4"/>
    <x v="1"/>
    <x v="2"/>
    <x v="1"/>
    <x v="48"/>
    <x v="93"/>
    <x v="1480"/>
    <x v="3224"/>
    <x v="36"/>
    <x v="1"/>
  </r>
  <r>
    <x v="0"/>
    <x v="1"/>
    <x v="531"/>
    <x v="4"/>
    <x v="1"/>
    <x v="2"/>
    <x v="5"/>
    <x v="46"/>
    <x v="67"/>
    <x v="1027"/>
    <x v="1549"/>
    <x v="22"/>
    <x v="1"/>
  </r>
  <r>
    <x v="0"/>
    <x v="1"/>
    <x v="531"/>
    <x v="4"/>
    <x v="1"/>
    <x v="2"/>
    <x v="4"/>
    <x v="46"/>
    <x v="74"/>
    <x v="1149"/>
    <x v="1771"/>
    <x v="22"/>
    <x v="1"/>
  </r>
  <r>
    <x v="0"/>
    <x v="1"/>
    <x v="531"/>
    <x v="4"/>
    <x v="1"/>
    <x v="2"/>
    <x v="0"/>
    <x v="53"/>
    <x v="69"/>
    <x v="1219"/>
    <x v="1893"/>
    <x v="22"/>
    <x v="1"/>
  </r>
  <r>
    <x v="0"/>
    <x v="1"/>
    <x v="531"/>
    <x v="4"/>
    <x v="1"/>
    <x v="2"/>
    <x v="3"/>
    <x v="60"/>
    <x v="106"/>
    <x v="1967"/>
    <x v="3612"/>
    <x v="28"/>
    <x v="1"/>
  </r>
  <r>
    <x v="0"/>
    <x v="1"/>
    <x v="531"/>
    <x v="3"/>
    <x v="16"/>
    <x v="30"/>
    <x v="2"/>
    <x v="29"/>
    <x v="122"/>
    <x v="1233"/>
    <x v="2706"/>
    <x v="36"/>
    <x v="1"/>
  </r>
  <r>
    <x v="0"/>
    <x v="1"/>
    <x v="531"/>
    <x v="3"/>
    <x v="16"/>
    <x v="30"/>
    <x v="1"/>
    <x v="26"/>
    <x v="63"/>
    <x v="540"/>
    <x v="1168"/>
    <x v="35"/>
    <x v="1"/>
  </r>
  <r>
    <x v="0"/>
    <x v="1"/>
    <x v="531"/>
    <x v="3"/>
    <x v="16"/>
    <x v="30"/>
    <x v="5"/>
    <x v="21"/>
    <x v="45"/>
    <x v="269"/>
    <x v="642"/>
    <x v="41"/>
    <x v="1"/>
  </r>
  <r>
    <x v="0"/>
    <x v="1"/>
    <x v="531"/>
    <x v="3"/>
    <x v="16"/>
    <x v="30"/>
    <x v="4"/>
    <x v="22"/>
    <x v="41"/>
    <x v="253"/>
    <x v="593"/>
    <x v="41"/>
    <x v="1"/>
  </r>
  <r>
    <x v="0"/>
    <x v="1"/>
    <x v="531"/>
    <x v="3"/>
    <x v="16"/>
    <x v="30"/>
    <x v="0"/>
    <x v="42"/>
    <x v="43"/>
    <x v="571"/>
    <x v="1235"/>
    <x v="35"/>
    <x v="1"/>
  </r>
  <r>
    <x v="0"/>
    <x v="1"/>
    <x v="531"/>
    <x v="3"/>
    <x v="16"/>
    <x v="30"/>
    <x v="3"/>
    <x v="45"/>
    <x v="83"/>
    <x v="1268"/>
    <x v="2881"/>
    <x v="38"/>
    <x v="1"/>
  </r>
  <r>
    <x v="5"/>
    <x v="1"/>
    <x v="531"/>
    <x v="1"/>
    <x v="19"/>
    <x v="4"/>
    <x v="2"/>
    <x v="40"/>
    <x v="105"/>
    <x v="1410"/>
    <x v="3092"/>
    <x v="36"/>
    <x v="1"/>
  </r>
  <r>
    <x v="5"/>
    <x v="1"/>
    <x v="531"/>
    <x v="1"/>
    <x v="19"/>
    <x v="4"/>
    <x v="1"/>
    <x v="34"/>
    <x v="62"/>
    <x v="699"/>
    <x v="1422"/>
    <x v="33"/>
    <x v="1"/>
  </r>
  <r>
    <x v="1"/>
    <x v="1"/>
    <x v="531"/>
    <x v="1"/>
    <x v="19"/>
    <x v="4"/>
    <x v="5"/>
    <x v="30"/>
    <x v="36"/>
    <x v="315"/>
    <x v="650"/>
    <x v="36"/>
    <x v="1"/>
  </r>
  <r>
    <x v="1"/>
    <x v="1"/>
    <x v="531"/>
    <x v="1"/>
    <x v="19"/>
    <x v="4"/>
    <x v="4"/>
    <x v="30"/>
    <x v="33"/>
    <x v="283"/>
    <x v="577"/>
    <x v="36"/>
    <x v="1"/>
  </r>
  <r>
    <x v="1"/>
    <x v="1"/>
    <x v="531"/>
    <x v="1"/>
    <x v="19"/>
    <x v="4"/>
    <x v="0"/>
    <x v="42"/>
    <x v="31"/>
    <x v="407"/>
    <x v="704"/>
    <x v="30"/>
    <x v="1"/>
  </r>
  <r>
    <x v="1"/>
    <x v="1"/>
    <x v="531"/>
    <x v="1"/>
    <x v="19"/>
    <x v="4"/>
    <x v="3"/>
    <x v="46"/>
    <x v="69"/>
    <x v="1071"/>
    <x v="2104"/>
    <x v="31"/>
    <x v="1"/>
  </r>
  <r>
    <x v="1"/>
    <x v="1"/>
    <x v="532"/>
    <x v="0"/>
    <x v="12"/>
    <x v="14"/>
    <x v="3"/>
    <x v="43"/>
    <x v="194"/>
    <x v="2383"/>
    <x v="4600"/>
    <x v="36"/>
    <x v="2"/>
  </r>
  <r>
    <x v="1"/>
    <x v="1"/>
    <x v="532"/>
    <x v="0"/>
    <x v="26"/>
    <x v="39"/>
    <x v="4"/>
    <x v="23"/>
    <x v="129"/>
    <x v="1086"/>
    <x v="1874"/>
    <x v="26"/>
    <x v="2"/>
  </r>
  <r>
    <x v="1"/>
    <x v="0"/>
    <x v="532"/>
    <x v="4"/>
    <x v="2"/>
    <x v="42"/>
    <x v="2"/>
    <x v="43"/>
    <x v="321"/>
    <x v="2921"/>
    <x v="5221"/>
    <x v="21"/>
    <x v="1"/>
  </r>
  <r>
    <x v="1"/>
    <x v="0"/>
    <x v="532"/>
    <x v="4"/>
    <x v="2"/>
    <x v="42"/>
    <x v="1"/>
    <x v="48"/>
    <x v="309"/>
    <x v="2891"/>
    <x v="5197"/>
    <x v="26"/>
    <x v="1"/>
  </r>
  <r>
    <x v="1"/>
    <x v="0"/>
    <x v="532"/>
    <x v="4"/>
    <x v="2"/>
    <x v="42"/>
    <x v="5"/>
    <x v="48"/>
    <x v="309"/>
    <x v="2891"/>
    <x v="5118"/>
    <x v="21"/>
    <x v="1"/>
  </r>
  <r>
    <x v="1"/>
    <x v="0"/>
    <x v="532"/>
    <x v="4"/>
    <x v="2"/>
    <x v="42"/>
    <x v="4"/>
    <x v="43"/>
    <x v="285"/>
    <x v="2793"/>
    <x v="4723"/>
    <x v="21"/>
    <x v="1"/>
  </r>
  <r>
    <x v="1"/>
    <x v="0"/>
    <x v="532"/>
    <x v="4"/>
    <x v="2"/>
    <x v="42"/>
    <x v="0"/>
    <x v="48"/>
    <x v="194"/>
    <x v="2506"/>
    <x v="3730"/>
    <x v="16"/>
    <x v="1"/>
  </r>
  <r>
    <x v="1"/>
    <x v="0"/>
    <x v="532"/>
    <x v="4"/>
    <x v="2"/>
    <x v="42"/>
    <x v="3"/>
    <x v="63"/>
    <x v="313"/>
    <x v="2949"/>
    <x v="5120"/>
    <x v="11"/>
    <x v="1"/>
  </r>
  <r>
    <x v="1"/>
    <x v="1"/>
    <x v="532"/>
    <x v="0"/>
    <x v="12"/>
    <x v="14"/>
    <x v="3"/>
    <x v="42"/>
    <x v="54"/>
    <x v="730"/>
    <x v="2007"/>
    <x v="46"/>
    <x v="1"/>
  </r>
  <r>
    <x v="1"/>
    <x v="1"/>
    <x v="532"/>
    <x v="0"/>
    <x v="26"/>
    <x v="39"/>
    <x v="4"/>
    <x v="20"/>
    <x v="28"/>
    <x v="127"/>
    <x v="274"/>
    <x v="40"/>
    <x v="1"/>
  </r>
  <r>
    <x v="1"/>
    <x v="0"/>
    <x v="532"/>
    <x v="4"/>
    <x v="2"/>
    <x v="42"/>
    <x v="2"/>
    <x v="41"/>
    <x v="135"/>
    <x v="1777"/>
    <x v="3705"/>
    <x v="35"/>
    <x v="1"/>
  </r>
  <r>
    <x v="1"/>
    <x v="0"/>
    <x v="532"/>
    <x v="4"/>
    <x v="2"/>
    <x v="42"/>
    <x v="1"/>
    <x v="44"/>
    <x v="118"/>
    <x v="1683"/>
    <x v="3697"/>
    <x v="38"/>
    <x v="1"/>
  </r>
  <r>
    <x v="1"/>
    <x v="0"/>
    <x v="532"/>
    <x v="4"/>
    <x v="2"/>
    <x v="42"/>
    <x v="5"/>
    <x v="44"/>
    <x v="118"/>
    <x v="1683"/>
    <x v="3290"/>
    <x v="31"/>
    <x v="1"/>
  </r>
  <r>
    <x v="1"/>
    <x v="0"/>
    <x v="532"/>
    <x v="4"/>
    <x v="2"/>
    <x v="42"/>
    <x v="4"/>
    <x v="39"/>
    <x v="78"/>
    <x v="1049"/>
    <x v="2326"/>
    <x v="36"/>
    <x v="1"/>
  </r>
  <r>
    <x v="1"/>
    <x v="0"/>
    <x v="532"/>
    <x v="4"/>
    <x v="2"/>
    <x v="42"/>
    <x v="0"/>
    <x v="44"/>
    <x v="56"/>
    <x v="809"/>
    <x v="1440"/>
    <x v="28"/>
    <x v="1"/>
  </r>
  <r>
    <x v="1"/>
    <x v="0"/>
    <x v="532"/>
    <x v="4"/>
    <x v="2"/>
    <x v="42"/>
    <x v="3"/>
    <x v="62"/>
    <x v="111"/>
    <x v="2069"/>
    <x v="3591"/>
    <x v="25"/>
    <x v="1"/>
  </r>
  <r>
    <x v="1"/>
    <x v="0"/>
    <x v="532"/>
    <x v="4"/>
    <x v="2"/>
    <x v="42"/>
    <x v="2"/>
    <x v="30"/>
    <x v="170"/>
    <x v="1712"/>
    <x v="2948"/>
    <x v="25"/>
    <x v="2"/>
  </r>
  <r>
    <x v="1"/>
    <x v="0"/>
    <x v="532"/>
    <x v="4"/>
    <x v="2"/>
    <x v="42"/>
    <x v="1"/>
    <x v="29"/>
    <x v="123"/>
    <x v="1241"/>
    <x v="2299"/>
    <x v="28"/>
    <x v="2"/>
  </r>
  <r>
    <x v="1"/>
    <x v="0"/>
    <x v="532"/>
    <x v="4"/>
    <x v="2"/>
    <x v="42"/>
    <x v="5"/>
    <x v="34"/>
    <x v="127"/>
    <x v="1449"/>
    <x v="2443"/>
    <x v="24"/>
    <x v="2"/>
  </r>
  <r>
    <x v="1"/>
    <x v="0"/>
    <x v="532"/>
    <x v="4"/>
    <x v="2"/>
    <x v="42"/>
    <x v="4"/>
    <x v="31"/>
    <x v="87"/>
    <x v="952"/>
    <x v="1617"/>
    <x v="26"/>
    <x v="2"/>
  </r>
  <r>
    <x v="1"/>
    <x v="0"/>
    <x v="532"/>
    <x v="4"/>
    <x v="2"/>
    <x v="42"/>
    <x v="0"/>
    <x v="36"/>
    <x v="59"/>
    <x v="705"/>
    <x v="896"/>
    <x v="20"/>
    <x v="2"/>
  </r>
  <r>
    <x v="1"/>
    <x v="0"/>
    <x v="532"/>
    <x v="4"/>
    <x v="2"/>
    <x v="42"/>
    <x v="3"/>
    <x v="39"/>
    <x v="137"/>
    <x v="1729"/>
    <x v="2407"/>
    <x v="17"/>
    <x v="2"/>
  </r>
  <r>
    <x v="1"/>
    <x v="1"/>
    <x v="533"/>
    <x v="0"/>
    <x v="12"/>
    <x v="14"/>
    <x v="2"/>
    <x v="53"/>
    <x v="310"/>
    <x v="2911"/>
    <x v="5261"/>
    <x v="26"/>
    <x v="2"/>
  </r>
  <r>
    <x v="1"/>
    <x v="1"/>
    <x v="533"/>
    <x v="0"/>
    <x v="26"/>
    <x v="39"/>
    <x v="0"/>
    <x v="38"/>
    <x v="129"/>
    <x v="1617"/>
    <x v="2517"/>
    <x v="21"/>
    <x v="2"/>
  </r>
  <r>
    <x v="1"/>
    <x v="0"/>
    <x v="533"/>
    <x v="3"/>
    <x v="45"/>
    <x v="46"/>
    <x v="2"/>
    <x v="48"/>
    <x v="333"/>
    <x v="2978"/>
    <x v="5342"/>
    <x v="21"/>
    <x v="0"/>
  </r>
  <r>
    <x v="1"/>
    <x v="0"/>
    <x v="533"/>
    <x v="3"/>
    <x v="45"/>
    <x v="46"/>
    <x v="1"/>
    <x v="58"/>
    <x v="323"/>
    <x v="2975"/>
    <x v="5339"/>
    <x v="21"/>
    <x v="0"/>
  </r>
  <r>
    <x v="1"/>
    <x v="0"/>
    <x v="533"/>
    <x v="3"/>
    <x v="45"/>
    <x v="46"/>
    <x v="5"/>
    <x v="73"/>
    <x v="323"/>
    <x v="3015"/>
    <x v="5414"/>
    <x v="21"/>
    <x v="0"/>
  </r>
  <r>
    <x v="1"/>
    <x v="0"/>
    <x v="533"/>
    <x v="3"/>
    <x v="45"/>
    <x v="46"/>
    <x v="4"/>
    <x v="73"/>
    <x v="313"/>
    <x v="2974"/>
    <x v="5338"/>
    <x v="21"/>
    <x v="0"/>
  </r>
  <r>
    <x v="1"/>
    <x v="0"/>
    <x v="533"/>
    <x v="3"/>
    <x v="45"/>
    <x v="46"/>
    <x v="0"/>
    <x v="83"/>
    <x v="300"/>
    <x v="2947"/>
    <x v="5332"/>
    <x v="26"/>
    <x v="0"/>
  </r>
  <r>
    <x v="1"/>
    <x v="0"/>
    <x v="533"/>
    <x v="3"/>
    <x v="45"/>
    <x v="46"/>
    <x v="3"/>
    <x v="92"/>
    <x v="327"/>
    <x v="3073"/>
    <x v="5475"/>
    <x v="16"/>
    <x v="0"/>
  </r>
  <r>
    <x v="5"/>
    <x v="0"/>
    <x v="533"/>
    <x v="4"/>
    <x v="36"/>
    <x v="44"/>
    <x v="2"/>
    <x v="48"/>
    <x v="333"/>
    <x v="2978"/>
    <x v="5342"/>
    <x v="21"/>
    <x v="0"/>
  </r>
  <r>
    <x v="5"/>
    <x v="0"/>
    <x v="533"/>
    <x v="4"/>
    <x v="36"/>
    <x v="44"/>
    <x v="1"/>
    <x v="58"/>
    <x v="323"/>
    <x v="2975"/>
    <x v="5339"/>
    <x v="21"/>
    <x v="0"/>
  </r>
  <r>
    <x v="5"/>
    <x v="0"/>
    <x v="533"/>
    <x v="4"/>
    <x v="36"/>
    <x v="44"/>
    <x v="5"/>
    <x v="73"/>
    <x v="323"/>
    <x v="3015"/>
    <x v="5414"/>
    <x v="21"/>
    <x v="0"/>
  </r>
  <r>
    <x v="5"/>
    <x v="0"/>
    <x v="533"/>
    <x v="4"/>
    <x v="36"/>
    <x v="44"/>
    <x v="4"/>
    <x v="73"/>
    <x v="313"/>
    <x v="2974"/>
    <x v="5338"/>
    <x v="21"/>
    <x v="0"/>
  </r>
  <r>
    <x v="5"/>
    <x v="0"/>
    <x v="533"/>
    <x v="4"/>
    <x v="36"/>
    <x v="44"/>
    <x v="0"/>
    <x v="83"/>
    <x v="300"/>
    <x v="2947"/>
    <x v="5332"/>
    <x v="26"/>
    <x v="0"/>
  </r>
  <r>
    <x v="5"/>
    <x v="0"/>
    <x v="533"/>
    <x v="4"/>
    <x v="36"/>
    <x v="44"/>
    <x v="3"/>
    <x v="92"/>
    <x v="327"/>
    <x v="3073"/>
    <x v="5475"/>
    <x v="16"/>
    <x v="0"/>
  </r>
  <r>
    <x v="1"/>
    <x v="1"/>
    <x v="533"/>
    <x v="0"/>
    <x v="12"/>
    <x v="14"/>
    <x v="2"/>
    <x v="51"/>
    <x v="114"/>
    <x v="1837"/>
    <x v="4022"/>
    <x v="40"/>
    <x v="1"/>
  </r>
  <r>
    <x v="1"/>
    <x v="1"/>
    <x v="533"/>
    <x v="0"/>
    <x v="26"/>
    <x v="39"/>
    <x v="0"/>
    <x v="35"/>
    <x v="31"/>
    <x v="321"/>
    <x v="673"/>
    <x v="36"/>
    <x v="1"/>
  </r>
  <r>
    <x v="1"/>
    <x v="0"/>
    <x v="533"/>
    <x v="3"/>
    <x v="45"/>
    <x v="46"/>
    <x v="2"/>
    <x v="46"/>
    <x v="199"/>
    <x v="2501"/>
    <x v="4644"/>
    <x v="33"/>
    <x v="1"/>
  </r>
  <r>
    <x v="1"/>
    <x v="0"/>
    <x v="533"/>
    <x v="3"/>
    <x v="45"/>
    <x v="46"/>
    <x v="1"/>
    <x v="55"/>
    <x v="153"/>
    <x v="2337"/>
    <x v="4388"/>
    <x v="32"/>
    <x v="1"/>
  </r>
  <r>
    <x v="1"/>
    <x v="0"/>
    <x v="533"/>
    <x v="3"/>
    <x v="45"/>
    <x v="46"/>
    <x v="5"/>
    <x v="66"/>
    <x v="171"/>
    <x v="2651"/>
    <x v="4873"/>
    <x v="34"/>
    <x v="1"/>
  </r>
  <r>
    <x v="1"/>
    <x v="0"/>
    <x v="533"/>
    <x v="3"/>
    <x v="45"/>
    <x v="46"/>
    <x v="4"/>
    <x v="65"/>
    <x v="122"/>
    <x v="2242"/>
    <x v="4383"/>
    <x v="35"/>
    <x v="1"/>
  </r>
  <r>
    <x v="1"/>
    <x v="0"/>
    <x v="533"/>
    <x v="3"/>
    <x v="45"/>
    <x v="46"/>
    <x v="0"/>
    <x v="74"/>
    <x v="86"/>
    <x v="1964"/>
    <x v="4077"/>
    <x v="37"/>
    <x v="1"/>
  </r>
  <r>
    <x v="1"/>
    <x v="0"/>
    <x v="533"/>
    <x v="3"/>
    <x v="45"/>
    <x v="46"/>
    <x v="3"/>
    <x v="86"/>
    <x v="159"/>
    <x v="2792"/>
    <x v="4898"/>
    <x v="26"/>
    <x v="1"/>
  </r>
  <r>
    <x v="5"/>
    <x v="0"/>
    <x v="533"/>
    <x v="4"/>
    <x v="36"/>
    <x v="44"/>
    <x v="2"/>
    <x v="44"/>
    <x v="194"/>
    <x v="2408"/>
    <x v="4599"/>
    <x v="35"/>
    <x v="1"/>
  </r>
  <r>
    <x v="5"/>
    <x v="0"/>
    <x v="533"/>
    <x v="4"/>
    <x v="36"/>
    <x v="44"/>
    <x v="1"/>
    <x v="55"/>
    <x v="147"/>
    <x v="2278"/>
    <x v="4432"/>
    <x v="35"/>
    <x v="1"/>
  </r>
  <r>
    <x v="5"/>
    <x v="0"/>
    <x v="533"/>
    <x v="4"/>
    <x v="36"/>
    <x v="44"/>
    <x v="5"/>
    <x v="71"/>
    <x v="165"/>
    <x v="2678"/>
    <x v="4861"/>
    <x v="32"/>
    <x v="1"/>
  </r>
  <r>
    <x v="5"/>
    <x v="0"/>
    <x v="533"/>
    <x v="4"/>
    <x v="36"/>
    <x v="44"/>
    <x v="4"/>
    <x v="67"/>
    <x v="137"/>
    <x v="2434"/>
    <x v="4661"/>
    <x v="36"/>
    <x v="1"/>
  </r>
  <r>
    <x v="5"/>
    <x v="0"/>
    <x v="533"/>
    <x v="4"/>
    <x v="36"/>
    <x v="44"/>
    <x v="0"/>
    <x v="79"/>
    <x v="90"/>
    <x v="2103"/>
    <x v="4358"/>
    <x v="39"/>
    <x v="1"/>
  </r>
  <r>
    <x v="5"/>
    <x v="0"/>
    <x v="533"/>
    <x v="4"/>
    <x v="36"/>
    <x v="44"/>
    <x v="3"/>
    <x v="85"/>
    <x v="165"/>
    <x v="2803"/>
    <x v="5034"/>
    <x v="31"/>
    <x v="1"/>
  </r>
  <r>
    <x v="1"/>
    <x v="0"/>
    <x v="533"/>
    <x v="3"/>
    <x v="45"/>
    <x v="46"/>
    <x v="2"/>
    <x v="30"/>
    <x v="199"/>
    <x v="1996"/>
    <x v="3311"/>
    <x v="23"/>
    <x v="2"/>
  </r>
  <r>
    <x v="1"/>
    <x v="0"/>
    <x v="533"/>
    <x v="3"/>
    <x v="45"/>
    <x v="46"/>
    <x v="1"/>
    <x v="38"/>
    <x v="191"/>
    <x v="2199"/>
    <x v="3967"/>
    <x v="27"/>
    <x v="2"/>
  </r>
  <r>
    <x v="1"/>
    <x v="0"/>
    <x v="533"/>
    <x v="3"/>
    <x v="45"/>
    <x v="46"/>
    <x v="5"/>
    <x v="51"/>
    <x v="181"/>
    <x v="2476"/>
    <x v="4171"/>
    <x v="23"/>
    <x v="2"/>
  </r>
  <r>
    <x v="1"/>
    <x v="0"/>
    <x v="533"/>
    <x v="3"/>
    <x v="45"/>
    <x v="46"/>
    <x v="4"/>
    <x v="54"/>
    <x v="160"/>
    <x v="2381"/>
    <x v="4233"/>
    <x v="27"/>
    <x v="2"/>
  </r>
  <r>
    <x v="1"/>
    <x v="0"/>
    <x v="533"/>
    <x v="3"/>
    <x v="45"/>
    <x v="46"/>
    <x v="0"/>
    <x v="61"/>
    <x v="108"/>
    <x v="2012"/>
    <x v="3916"/>
    <x v="32"/>
    <x v="2"/>
  </r>
  <r>
    <x v="1"/>
    <x v="0"/>
    <x v="533"/>
    <x v="3"/>
    <x v="45"/>
    <x v="46"/>
    <x v="3"/>
    <x v="75"/>
    <x v="197"/>
    <x v="2823"/>
    <x v="4903"/>
    <x v="23"/>
    <x v="2"/>
  </r>
  <r>
    <x v="5"/>
    <x v="0"/>
    <x v="533"/>
    <x v="4"/>
    <x v="36"/>
    <x v="44"/>
    <x v="2"/>
    <x v="36"/>
    <x v="204"/>
    <x v="2255"/>
    <x v="3867"/>
    <x v="24"/>
    <x v="2"/>
  </r>
  <r>
    <x v="5"/>
    <x v="0"/>
    <x v="533"/>
    <x v="4"/>
    <x v="36"/>
    <x v="44"/>
    <x v="1"/>
    <x v="40"/>
    <x v="176"/>
    <x v="2135"/>
    <x v="3851"/>
    <x v="27"/>
    <x v="2"/>
  </r>
  <r>
    <x v="5"/>
    <x v="0"/>
    <x v="533"/>
    <x v="4"/>
    <x v="36"/>
    <x v="44"/>
    <x v="5"/>
    <x v="46"/>
    <x v="181"/>
    <x v="2355"/>
    <x v="4083"/>
    <x v="25"/>
    <x v="2"/>
  </r>
  <r>
    <x v="5"/>
    <x v="0"/>
    <x v="533"/>
    <x v="4"/>
    <x v="36"/>
    <x v="44"/>
    <x v="4"/>
    <x v="55"/>
    <x v="156"/>
    <x v="2366"/>
    <x v="4212"/>
    <x v="27"/>
    <x v="2"/>
  </r>
  <r>
    <x v="5"/>
    <x v="0"/>
    <x v="533"/>
    <x v="4"/>
    <x v="36"/>
    <x v="44"/>
    <x v="0"/>
    <x v="60"/>
    <x v="120"/>
    <x v="2114"/>
    <x v="4092"/>
    <x v="32"/>
    <x v="2"/>
  </r>
  <r>
    <x v="5"/>
    <x v="0"/>
    <x v="533"/>
    <x v="4"/>
    <x v="36"/>
    <x v="44"/>
    <x v="3"/>
    <x v="67"/>
    <x v="197"/>
    <x v="2777"/>
    <x v="4604"/>
    <x v="19"/>
    <x v="2"/>
  </r>
  <r>
    <x v="1"/>
    <x v="1"/>
    <x v="534"/>
    <x v="0"/>
    <x v="12"/>
    <x v="14"/>
    <x v="1"/>
    <x v="48"/>
    <x v="174"/>
    <x v="2350"/>
    <x v="3825"/>
    <x v="21"/>
    <x v="2"/>
  </r>
  <r>
    <x v="1"/>
    <x v="1"/>
    <x v="534"/>
    <x v="0"/>
    <x v="26"/>
    <x v="39"/>
    <x v="3"/>
    <x v="43"/>
    <x v="273"/>
    <x v="2745"/>
    <x v="5040"/>
    <x v="36"/>
    <x v="2"/>
  </r>
  <r>
    <x v="1"/>
    <x v="1"/>
    <x v="534"/>
    <x v="0"/>
    <x v="12"/>
    <x v="14"/>
    <x v="1"/>
    <x v="46"/>
    <x v="43"/>
    <x v="634"/>
    <x v="1223"/>
    <x v="31"/>
    <x v="1"/>
  </r>
  <r>
    <x v="1"/>
    <x v="1"/>
    <x v="534"/>
    <x v="0"/>
    <x v="26"/>
    <x v="39"/>
    <x v="3"/>
    <x v="42"/>
    <x v="70"/>
    <x v="995"/>
    <x v="2729"/>
    <x v="48"/>
    <x v="1"/>
  </r>
  <r>
    <x v="1"/>
    <x v="1"/>
    <x v="535"/>
    <x v="0"/>
    <x v="12"/>
    <x v="14"/>
    <x v="5"/>
    <x v="43"/>
    <x v="152"/>
    <x v="2022"/>
    <x v="3202"/>
    <x v="21"/>
    <x v="2"/>
  </r>
  <r>
    <x v="1"/>
    <x v="1"/>
    <x v="535"/>
    <x v="0"/>
    <x v="26"/>
    <x v="39"/>
    <x v="2"/>
    <x v="38"/>
    <x v="315"/>
    <x v="2884"/>
    <x v="5169"/>
    <x v="26"/>
    <x v="2"/>
  </r>
  <r>
    <x v="2"/>
    <x v="0"/>
    <x v="535"/>
    <x v="4"/>
    <x v="30"/>
    <x v="1"/>
    <x v="2"/>
    <x v="48"/>
    <x v="327"/>
    <x v="2958"/>
    <x v="5308"/>
    <x v="21"/>
    <x v="1"/>
  </r>
  <r>
    <x v="2"/>
    <x v="0"/>
    <x v="535"/>
    <x v="4"/>
    <x v="30"/>
    <x v="1"/>
    <x v="1"/>
    <x v="53"/>
    <x v="315"/>
    <x v="2933"/>
    <x v="5303"/>
    <x v="26"/>
    <x v="1"/>
  </r>
  <r>
    <x v="2"/>
    <x v="0"/>
    <x v="535"/>
    <x v="4"/>
    <x v="30"/>
    <x v="1"/>
    <x v="5"/>
    <x v="53"/>
    <x v="315"/>
    <x v="2933"/>
    <x v="5248"/>
    <x v="21"/>
    <x v="1"/>
  </r>
  <r>
    <x v="2"/>
    <x v="0"/>
    <x v="535"/>
    <x v="4"/>
    <x v="30"/>
    <x v="1"/>
    <x v="4"/>
    <x v="48"/>
    <x v="304"/>
    <x v="2873"/>
    <x v="5047"/>
    <x v="21"/>
    <x v="1"/>
  </r>
  <r>
    <x v="2"/>
    <x v="0"/>
    <x v="535"/>
    <x v="4"/>
    <x v="30"/>
    <x v="1"/>
    <x v="0"/>
    <x v="53"/>
    <x v="254"/>
    <x v="2805"/>
    <x v="4535"/>
    <x v="16"/>
    <x v="1"/>
  </r>
  <r>
    <x v="2"/>
    <x v="0"/>
    <x v="535"/>
    <x v="4"/>
    <x v="30"/>
    <x v="1"/>
    <x v="3"/>
    <x v="68"/>
    <x v="319"/>
    <x v="2987"/>
    <x v="5236"/>
    <x v="11"/>
    <x v="1"/>
  </r>
  <r>
    <x v="1"/>
    <x v="1"/>
    <x v="535"/>
    <x v="0"/>
    <x v="12"/>
    <x v="14"/>
    <x v="5"/>
    <x v="42"/>
    <x v="33"/>
    <x v="435"/>
    <x v="808"/>
    <x v="32"/>
    <x v="1"/>
  </r>
  <r>
    <x v="1"/>
    <x v="1"/>
    <x v="535"/>
    <x v="0"/>
    <x v="26"/>
    <x v="39"/>
    <x v="2"/>
    <x v="36"/>
    <x v="143"/>
    <x v="1694"/>
    <x v="3669"/>
    <x v="37"/>
    <x v="1"/>
  </r>
  <r>
    <x v="2"/>
    <x v="0"/>
    <x v="535"/>
    <x v="4"/>
    <x v="30"/>
    <x v="1"/>
    <x v="2"/>
    <x v="45"/>
    <x v="177"/>
    <x v="2288"/>
    <x v="4404"/>
    <x v="34"/>
    <x v="1"/>
  </r>
  <r>
    <x v="2"/>
    <x v="0"/>
    <x v="535"/>
    <x v="4"/>
    <x v="30"/>
    <x v="1"/>
    <x v="1"/>
    <x v="47"/>
    <x v="133"/>
    <x v="1944"/>
    <x v="4098"/>
    <x v="38"/>
    <x v="1"/>
  </r>
  <r>
    <x v="2"/>
    <x v="0"/>
    <x v="535"/>
    <x v="4"/>
    <x v="30"/>
    <x v="1"/>
    <x v="5"/>
    <x v="47"/>
    <x v="128"/>
    <x v="1891"/>
    <x v="3930"/>
    <x v="36"/>
    <x v="1"/>
  </r>
  <r>
    <x v="2"/>
    <x v="0"/>
    <x v="535"/>
    <x v="4"/>
    <x v="30"/>
    <x v="1"/>
    <x v="4"/>
    <x v="47"/>
    <x v="88"/>
    <x v="1377"/>
    <x v="2722"/>
    <x v="31"/>
    <x v="1"/>
  </r>
  <r>
    <x v="2"/>
    <x v="0"/>
    <x v="535"/>
    <x v="4"/>
    <x v="30"/>
    <x v="1"/>
    <x v="0"/>
    <x v="49"/>
    <x v="72"/>
    <x v="1174"/>
    <x v="2213"/>
    <x v="29"/>
    <x v="1"/>
  </r>
  <r>
    <x v="2"/>
    <x v="0"/>
    <x v="535"/>
    <x v="4"/>
    <x v="30"/>
    <x v="1"/>
    <x v="3"/>
    <x v="67"/>
    <x v="140"/>
    <x v="2465"/>
    <x v="4094"/>
    <x v="22"/>
    <x v="1"/>
  </r>
  <r>
    <x v="2"/>
    <x v="0"/>
    <x v="535"/>
    <x v="4"/>
    <x v="30"/>
    <x v="1"/>
    <x v="2"/>
    <x v="30"/>
    <x v="193"/>
    <x v="1938"/>
    <x v="3351"/>
    <x v="25"/>
    <x v="2"/>
  </r>
  <r>
    <x v="2"/>
    <x v="0"/>
    <x v="535"/>
    <x v="4"/>
    <x v="30"/>
    <x v="1"/>
    <x v="1"/>
    <x v="40"/>
    <x v="163"/>
    <x v="2029"/>
    <x v="3778"/>
    <x v="29"/>
    <x v="2"/>
  </r>
  <r>
    <x v="2"/>
    <x v="0"/>
    <x v="535"/>
    <x v="4"/>
    <x v="30"/>
    <x v="1"/>
    <x v="5"/>
    <x v="34"/>
    <x v="169"/>
    <x v="1864"/>
    <x v="3288"/>
    <x v="26"/>
    <x v="2"/>
  </r>
  <r>
    <x v="2"/>
    <x v="0"/>
    <x v="535"/>
    <x v="4"/>
    <x v="30"/>
    <x v="1"/>
    <x v="4"/>
    <x v="30"/>
    <x v="108"/>
    <x v="1143"/>
    <x v="1989"/>
    <x v="26"/>
    <x v="2"/>
  </r>
  <r>
    <x v="2"/>
    <x v="0"/>
    <x v="535"/>
    <x v="4"/>
    <x v="30"/>
    <x v="1"/>
    <x v="0"/>
    <x v="37"/>
    <x v="76"/>
    <x v="976"/>
    <x v="1400"/>
    <x v="21"/>
    <x v="2"/>
  </r>
  <r>
    <x v="2"/>
    <x v="0"/>
    <x v="535"/>
    <x v="4"/>
    <x v="30"/>
    <x v="1"/>
    <x v="3"/>
    <x v="43"/>
    <x v="168"/>
    <x v="2154"/>
    <x v="2841"/>
    <x v="14"/>
    <x v="2"/>
  </r>
  <r>
    <x v="1"/>
    <x v="1"/>
    <x v="536"/>
    <x v="0"/>
    <x v="12"/>
    <x v="14"/>
    <x v="4"/>
    <x v="43"/>
    <x v="82"/>
    <x v="1208"/>
    <x v="2100"/>
    <x v="26"/>
    <x v="2"/>
  </r>
  <r>
    <x v="1"/>
    <x v="1"/>
    <x v="536"/>
    <x v="0"/>
    <x v="26"/>
    <x v="39"/>
    <x v="1"/>
    <x v="33"/>
    <x v="254"/>
    <x v="2469"/>
    <x v="4024"/>
    <x v="21"/>
    <x v="2"/>
  </r>
  <r>
    <x v="1"/>
    <x v="1"/>
    <x v="536"/>
    <x v="0"/>
    <x v="12"/>
    <x v="14"/>
    <x v="4"/>
    <x v="41"/>
    <x v="18"/>
    <x v="195"/>
    <x v="435"/>
    <x v="39"/>
    <x v="1"/>
  </r>
  <r>
    <x v="1"/>
    <x v="1"/>
    <x v="536"/>
    <x v="0"/>
    <x v="26"/>
    <x v="39"/>
    <x v="1"/>
    <x v="30"/>
    <x v="67"/>
    <x v="671"/>
    <x v="1298"/>
    <x v="31"/>
    <x v="1"/>
  </r>
  <r>
    <x v="1"/>
    <x v="1"/>
    <x v="537"/>
    <x v="0"/>
    <x v="12"/>
    <x v="14"/>
    <x v="0"/>
    <x v="53"/>
    <x v="105"/>
    <x v="1779"/>
    <x v="2781"/>
    <x v="21"/>
    <x v="2"/>
  </r>
  <r>
    <x v="1"/>
    <x v="1"/>
    <x v="537"/>
    <x v="0"/>
    <x v="26"/>
    <x v="39"/>
    <x v="5"/>
    <x v="28"/>
    <x v="194"/>
    <x v="1857"/>
    <x v="2898"/>
    <x v="21"/>
    <x v="2"/>
  </r>
  <r>
    <x v="1"/>
    <x v="1"/>
    <x v="537"/>
    <x v="0"/>
    <x v="12"/>
    <x v="14"/>
    <x v="0"/>
    <x v="52"/>
    <x v="25"/>
    <x v="409"/>
    <x v="752"/>
    <x v="32"/>
    <x v="1"/>
  </r>
  <r>
    <x v="1"/>
    <x v="1"/>
    <x v="537"/>
    <x v="0"/>
    <x v="26"/>
    <x v="39"/>
    <x v="5"/>
    <x v="27"/>
    <x v="52"/>
    <x v="431"/>
    <x v="772"/>
    <x v="31"/>
    <x v="1"/>
  </r>
  <r>
    <x v="1"/>
    <x v="1"/>
    <x v="538"/>
    <x v="0"/>
    <x v="12"/>
    <x v="14"/>
    <x v="3"/>
    <x v="58"/>
    <x v="212"/>
    <x v="2745"/>
    <x v="5040"/>
    <x v="36"/>
    <x v="2"/>
  </r>
  <r>
    <x v="1"/>
    <x v="1"/>
    <x v="538"/>
    <x v="0"/>
    <x v="26"/>
    <x v="39"/>
    <x v="4"/>
    <x v="28"/>
    <x v="152"/>
    <x v="1471"/>
    <x v="2605"/>
    <x v="26"/>
    <x v="2"/>
  </r>
  <r>
    <x v="1"/>
    <x v="1"/>
    <x v="538"/>
    <x v="0"/>
    <x v="12"/>
    <x v="14"/>
    <x v="3"/>
    <x v="57"/>
    <x v="52"/>
    <x v="964"/>
    <x v="2575"/>
    <x v="46"/>
    <x v="1"/>
  </r>
  <r>
    <x v="1"/>
    <x v="1"/>
    <x v="538"/>
    <x v="0"/>
    <x v="26"/>
    <x v="39"/>
    <x v="4"/>
    <x v="26"/>
    <x v="35"/>
    <x v="255"/>
    <x v="539"/>
    <x v="38"/>
    <x v="1"/>
  </r>
  <r>
    <x v="1"/>
    <x v="1"/>
    <x v="539"/>
    <x v="0"/>
    <x v="12"/>
    <x v="14"/>
    <x v="2"/>
    <x v="43"/>
    <x v="311"/>
    <x v="2886"/>
    <x v="5176"/>
    <x v="26"/>
    <x v="2"/>
  </r>
  <r>
    <x v="1"/>
    <x v="1"/>
    <x v="539"/>
    <x v="0"/>
    <x v="26"/>
    <x v="39"/>
    <x v="0"/>
    <x v="38"/>
    <x v="152"/>
    <x v="1857"/>
    <x v="2898"/>
    <x v="21"/>
    <x v="2"/>
  </r>
  <r>
    <x v="1"/>
    <x v="1"/>
    <x v="539"/>
    <x v="0"/>
    <x v="12"/>
    <x v="14"/>
    <x v="2"/>
    <x v="39"/>
    <x v="115"/>
    <x v="1491"/>
    <x v="3503"/>
    <x v="41"/>
    <x v="1"/>
  </r>
  <r>
    <x v="1"/>
    <x v="1"/>
    <x v="539"/>
    <x v="0"/>
    <x v="26"/>
    <x v="39"/>
    <x v="0"/>
    <x v="34"/>
    <x v="33"/>
    <x v="333"/>
    <x v="675"/>
    <x v="35"/>
    <x v="1"/>
  </r>
  <r>
    <x v="1"/>
    <x v="1"/>
    <x v="540"/>
    <x v="0"/>
    <x v="12"/>
    <x v="14"/>
    <x v="1"/>
    <x v="38"/>
    <x v="212"/>
    <x v="2383"/>
    <x v="3880"/>
    <x v="21"/>
    <x v="2"/>
  </r>
  <r>
    <x v="1"/>
    <x v="1"/>
    <x v="540"/>
    <x v="0"/>
    <x v="26"/>
    <x v="39"/>
    <x v="3"/>
    <x v="43"/>
    <x v="285"/>
    <x v="2793"/>
    <x v="5095"/>
    <x v="36"/>
    <x v="2"/>
  </r>
  <r>
    <x v="1"/>
    <x v="1"/>
    <x v="540"/>
    <x v="0"/>
    <x v="12"/>
    <x v="14"/>
    <x v="1"/>
    <x v="36"/>
    <x v="52"/>
    <x v="592"/>
    <x v="1130"/>
    <x v="31"/>
    <x v="1"/>
  </r>
  <r>
    <x v="1"/>
    <x v="1"/>
    <x v="540"/>
    <x v="0"/>
    <x v="26"/>
    <x v="39"/>
    <x v="3"/>
    <x v="42"/>
    <x v="75"/>
    <x v="1074"/>
    <x v="2962"/>
    <x v="49"/>
    <x v="1"/>
  </r>
  <r>
    <x v="1"/>
    <x v="1"/>
    <x v="541"/>
    <x v="0"/>
    <x v="12"/>
    <x v="14"/>
    <x v="5"/>
    <x v="33"/>
    <x v="174"/>
    <x v="1883"/>
    <x v="2950"/>
    <x v="21"/>
    <x v="2"/>
  </r>
  <r>
    <x v="1"/>
    <x v="1"/>
    <x v="541"/>
    <x v="0"/>
    <x v="26"/>
    <x v="39"/>
    <x v="2"/>
    <x v="38"/>
    <x v="311"/>
    <x v="2866"/>
    <x v="5111"/>
    <x v="26"/>
    <x v="2"/>
  </r>
  <r>
    <x v="3"/>
    <x v="1"/>
    <x v="541"/>
    <x v="3"/>
    <x v="32"/>
    <x v="12"/>
    <x v="2"/>
    <x v="58"/>
    <x v="351"/>
    <x v="3063"/>
    <x v="5530"/>
    <x v="26"/>
    <x v="1"/>
  </r>
  <r>
    <x v="3"/>
    <x v="1"/>
    <x v="541"/>
    <x v="3"/>
    <x v="32"/>
    <x v="12"/>
    <x v="1"/>
    <x v="53"/>
    <x v="335"/>
    <x v="3000"/>
    <x v="5384"/>
    <x v="21"/>
    <x v="1"/>
  </r>
  <r>
    <x v="3"/>
    <x v="1"/>
    <x v="541"/>
    <x v="3"/>
    <x v="32"/>
    <x v="12"/>
    <x v="5"/>
    <x v="48"/>
    <x v="329"/>
    <x v="2965"/>
    <x v="5367"/>
    <x v="26"/>
    <x v="1"/>
  </r>
  <r>
    <x v="3"/>
    <x v="1"/>
    <x v="541"/>
    <x v="3"/>
    <x v="32"/>
    <x v="12"/>
    <x v="4"/>
    <x v="48"/>
    <x v="325"/>
    <x v="2952"/>
    <x v="5340"/>
    <x v="26"/>
    <x v="1"/>
  </r>
  <r>
    <x v="3"/>
    <x v="1"/>
    <x v="541"/>
    <x v="3"/>
    <x v="32"/>
    <x v="12"/>
    <x v="0"/>
    <x v="58"/>
    <x v="327"/>
    <x v="2989"/>
    <x v="5365"/>
    <x v="21"/>
    <x v="1"/>
  </r>
  <r>
    <x v="3"/>
    <x v="1"/>
    <x v="541"/>
    <x v="3"/>
    <x v="32"/>
    <x v="12"/>
    <x v="3"/>
    <x v="63"/>
    <x v="340"/>
    <x v="3043"/>
    <x v="5545"/>
    <x v="36"/>
    <x v="1"/>
  </r>
  <r>
    <x v="5"/>
    <x v="1"/>
    <x v="541"/>
    <x v="0"/>
    <x v="48"/>
    <x v="33"/>
    <x v="2"/>
    <x v="43"/>
    <x v="315"/>
    <x v="2899"/>
    <x v="5054"/>
    <x v="16"/>
    <x v="0"/>
  </r>
  <r>
    <x v="5"/>
    <x v="1"/>
    <x v="541"/>
    <x v="0"/>
    <x v="48"/>
    <x v="33"/>
    <x v="1"/>
    <x v="38"/>
    <x v="254"/>
    <x v="2594"/>
    <x v="4282"/>
    <x v="21"/>
    <x v="0"/>
  </r>
  <r>
    <x v="5"/>
    <x v="1"/>
    <x v="541"/>
    <x v="0"/>
    <x v="48"/>
    <x v="33"/>
    <x v="5"/>
    <x v="33"/>
    <x v="194"/>
    <x v="2064"/>
    <x v="2849"/>
    <x v="16"/>
    <x v="0"/>
  </r>
  <r>
    <x v="5"/>
    <x v="1"/>
    <x v="541"/>
    <x v="0"/>
    <x v="48"/>
    <x v="33"/>
    <x v="4"/>
    <x v="33"/>
    <x v="152"/>
    <x v="1674"/>
    <x v="2219"/>
    <x v="16"/>
    <x v="0"/>
  </r>
  <r>
    <x v="5"/>
    <x v="1"/>
    <x v="541"/>
    <x v="0"/>
    <x v="48"/>
    <x v="33"/>
    <x v="0"/>
    <x v="43"/>
    <x v="174"/>
    <x v="2206"/>
    <x v="4380"/>
    <x v="36"/>
    <x v="0"/>
  </r>
  <r>
    <x v="5"/>
    <x v="1"/>
    <x v="541"/>
    <x v="0"/>
    <x v="48"/>
    <x v="33"/>
    <x v="3"/>
    <x v="48"/>
    <x v="294"/>
    <x v="2850"/>
    <x v="5054"/>
    <x v="26"/>
    <x v="0"/>
  </r>
  <r>
    <x v="1"/>
    <x v="1"/>
    <x v="541"/>
    <x v="0"/>
    <x v="12"/>
    <x v="14"/>
    <x v="5"/>
    <x v="32"/>
    <x v="43"/>
    <x v="422"/>
    <x v="747"/>
    <x v="31"/>
    <x v="1"/>
  </r>
  <r>
    <x v="1"/>
    <x v="1"/>
    <x v="541"/>
    <x v="0"/>
    <x v="26"/>
    <x v="39"/>
    <x v="2"/>
    <x v="34"/>
    <x v="125"/>
    <x v="1426"/>
    <x v="3278"/>
    <x v="39"/>
    <x v="1"/>
  </r>
  <r>
    <x v="3"/>
    <x v="1"/>
    <x v="541"/>
    <x v="3"/>
    <x v="32"/>
    <x v="12"/>
    <x v="2"/>
    <x v="53"/>
    <x v="248"/>
    <x v="2795"/>
    <x v="5100"/>
    <x v="36"/>
    <x v="1"/>
  </r>
  <r>
    <x v="3"/>
    <x v="1"/>
    <x v="541"/>
    <x v="3"/>
    <x v="32"/>
    <x v="12"/>
    <x v="1"/>
    <x v="51"/>
    <x v="193"/>
    <x v="2559"/>
    <x v="4803"/>
    <x v="36"/>
    <x v="1"/>
  </r>
  <r>
    <x v="3"/>
    <x v="1"/>
    <x v="541"/>
    <x v="3"/>
    <x v="32"/>
    <x v="12"/>
    <x v="5"/>
    <x v="46"/>
    <x v="172"/>
    <x v="2265"/>
    <x v="4620"/>
    <x v="41"/>
    <x v="1"/>
  </r>
  <r>
    <x v="3"/>
    <x v="1"/>
    <x v="541"/>
    <x v="3"/>
    <x v="32"/>
    <x v="12"/>
    <x v="4"/>
    <x v="45"/>
    <x v="177"/>
    <x v="2288"/>
    <x v="4529"/>
    <x v="37"/>
    <x v="1"/>
  </r>
  <r>
    <x v="3"/>
    <x v="1"/>
    <x v="541"/>
    <x v="3"/>
    <x v="32"/>
    <x v="12"/>
    <x v="0"/>
    <x v="52"/>
    <x v="159"/>
    <x v="2312"/>
    <x v="4475"/>
    <x v="35"/>
    <x v="1"/>
  </r>
  <r>
    <x v="3"/>
    <x v="1"/>
    <x v="541"/>
    <x v="3"/>
    <x v="32"/>
    <x v="12"/>
    <x v="3"/>
    <x v="57"/>
    <x v="222"/>
    <x v="2769"/>
    <x v="5205"/>
    <x v="49"/>
    <x v="1"/>
  </r>
  <r>
    <x v="5"/>
    <x v="1"/>
    <x v="541"/>
    <x v="0"/>
    <x v="48"/>
    <x v="33"/>
    <x v="2"/>
    <x v="38"/>
    <x v="128"/>
    <x v="1613"/>
    <x v="2971"/>
    <x v="28"/>
    <x v="1"/>
  </r>
  <r>
    <x v="5"/>
    <x v="1"/>
    <x v="541"/>
    <x v="0"/>
    <x v="48"/>
    <x v="33"/>
    <x v="1"/>
    <x v="35"/>
    <x v="72"/>
    <x v="864"/>
    <x v="1861"/>
    <x v="35"/>
    <x v="1"/>
  </r>
  <r>
    <x v="5"/>
    <x v="1"/>
    <x v="541"/>
    <x v="0"/>
    <x v="48"/>
    <x v="33"/>
    <x v="5"/>
    <x v="31"/>
    <x v="50"/>
    <x v="477"/>
    <x v="814"/>
    <x v="29"/>
    <x v="1"/>
  </r>
  <r>
    <x v="5"/>
    <x v="1"/>
    <x v="541"/>
    <x v="0"/>
    <x v="48"/>
    <x v="33"/>
    <x v="4"/>
    <x v="31"/>
    <x v="40"/>
    <x v="372"/>
    <x v="576"/>
    <x v="28"/>
    <x v="1"/>
  </r>
  <r>
    <x v="5"/>
    <x v="1"/>
    <x v="541"/>
    <x v="0"/>
    <x v="48"/>
    <x v="33"/>
    <x v="0"/>
    <x v="41"/>
    <x v="39"/>
    <x v="499"/>
    <x v="1477"/>
    <x v="48"/>
    <x v="1"/>
  </r>
  <r>
    <x v="5"/>
    <x v="1"/>
    <x v="541"/>
    <x v="0"/>
    <x v="48"/>
    <x v="33"/>
    <x v="3"/>
    <x v="45"/>
    <x v="77"/>
    <x v="1180"/>
    <x v="2794"/>
    <x v="40"/>
    <x v="1"/>
  </r>
  <r>
    <x v="1"/>
    <x v="1"/>
    <x v="542"/>
    <x v="0"/>
    <x v="12"/>
    <x v="14"/>
    <x v="4"/>
    <x v="33"/>
    <x v="152"/>
    <x v="1674"/>
    <x v="2950"/>
    <x v="26"/>
    <x v="2"/>
  </r>
  <r>
    <x v="1"/>
    <x v="1"/>
    <x v="542"/>
    <x v="0"/>
    <x v="26"/>
    <x v="39"/>
    <x v="1"/>
    <x v="38"/>
    <x v="231"/>
    <x v="2506"/>
    <x v="4102"/>
    <x v="21"/>
    <x v="2"/>
  </r>
  <r>
    <x v="3"/>
    <x v="1"/>
    <x v="542"/>
    <x v="1"/>
    <x v="6"/>
    <x v="21"/>
    <x v="2"/>
    <x v="48"/>
    <x v="323"/>
    <x v="2945"/>
    <x v="5328"/>
    <x v="26"/>
    <x v="0"/>
  </r>
  <r>
    <x v="3"/>
    <x v="1"/>
    <x v="542"/>
    <x v="1"/>
    <x v="6"/>
    <x v="21"/>
    <x v="1"/>
    <x v="43"/>
    <x v="300"/>
    <x v="2840"/>
    <x v="5026"/>
    <x v="26"/>
    <x v="0"/>
  </r>
  <r>
    <x v="3"/>
    <x v="1"/>
    <x v="542"/>
    <x v="1"/>
    <x v="6"/>
    <x v="21"/>
    <x v="5"/>
    <x v="38"/>
    <x v="273"/>
    <x v="2673"/>
    <x v="4132"/>
    <x v="16"/>
    <x v="0"/>
  </r>
  <r>
    <x v="3"/>
    <x v="1"/>
    <x v="542"/>
    <x v="1"/>
    <x v="6"/>
    <x v="21"/>
    <x v="4"/>
    <x v="38"/>
    <x v="231"/>
    <x v="2506"/>
    <x v="3730"/>
    <x v="16"/>
    <x v="0"/>
  </r>
  <r>
    <x v="3"/>
    <x v="1"/>
    <x v="542"/>
    <x v="1"/>
    <x v="6"/>
    <x v="21"/>
    <x v="0"/>
    <x v="48"/>
    <x v="254"/>
    <x v="2757"/>
    <x v="4367"/>
    <x v="16"/>
    <x v="0"/>
  </r>
  <r>
    <x v="3"/>
    <x v="1"/>
    <x v="542"/>
    <x v="1"/>
    <x v="6"/>
    <x v="21"/>
    <x v="3"/>
    <x v="53"/>
    <x v="309"/>
    <x v="2906"/>
    <x v="5174"/>
    <x v="21"/>
    <x v="0"/>
  </r>
  <r>
    <x v="1"/>
    <x v="1"/>
    <x v="542"/>
    <x v="0"/>
    <x v="12"/>
    <x v="14"/>
    <x v="4"/>
    <x v="31"/>
    <x v="36"/>
    <x v="327"/>
    <x v="746"/>
    <x v="39"/>
    <x v="1"/>
  </r>
  <r>
    <x v="1"/>
    <x v="1"/>
    <x v="542"/>
    <x v="0"/>
    <x v="26"/>
    <x v="39"/>
    <x v="1"/>
    <x v="35"/>
    <x v="66"/>
    <x v="780"/>
    <x v="1676"/>
    <x v="35"/>
    <x v="1"/>
  </r>
  <r>
    <x v="3"/>
    <x v="1"/>
    <x v="542"/>
    <x v="1"/>
    <x v="6"/>
    <x v="21"/>
    <x v="2"/>
    <x v="47"/>
    <x v="165"/>
    <x v="2237"/>
    <x v="4566"/>
    <x v="40"/>
    <x v="1"/>
  </r>
  <r>
    <x v="3"/>
    <x v="1"/>
    <x v="542"/>
    <x v="1"/>
    <x v="6"/>
    <x v="21"/>
    <x v="1"/>
    <x v="41"/>
    <x v="93"/>
    <x v="1296"/>
    <x v="3008"/>
    <x v="39"/>
    <x v="1"/>
  </r>
  <r>
    <x v="3"/>
    <x v="1"/>
    <x v="542"/>
    <x v="1"/>
    <x v="6"/>
    <x v="21"/>
    <x v="5"/>
    <x v="37"/>
    <x v="67"/>
    <x v="833"/>
    <x v="1590"/>
    <x v="30"/>
    <x v="1"/>
  </r>
  <r>
    <x v="3"/>
    <x v="1"/>
    <x v="542"/>
    <x v="1"/>
    <x v="6"/>
    <x v="21"/>
    <x v="4"/>
    <x v="35"/>
    <x v="66"/>
    <x v="780"/>
    <x v="1470"/>
    <x v="30"/>
    <x v="1"/>
  </r>
  <r>
    <x v="3"/>
    <x v="1"/>
    <x v="542"/>
    <x v="1"/>
    <x v="6"/>
    <x v="21"/>
    <x v="0"/>
    <x v="46"/>
    <x v="67"/>
    <x v="1027"/>
    <x v="1982"/>
    <x v="30"/>
    <x v="1"/>
  </r>
  <r>
    <x v="3"/>
    <x v="1"/>
    <x v="542"/>
    <x v="1"/>
    <x v="6"/>
    <x v="21"/>
    <x v="3"/>
    <x v="49"/>
    <x v="123"/>
    <x v="1886"/>
    <x v="3821"/>
    <x v="34"/>
    <x v="1"/>
  </r>
  <r>
    <x v="3"/>
    <x v="1"/>
    <x v="542"/>
    <x v="1"/>
    <x v="6"/>
    <x v="21"/>
    <x v="2"/>
    <x v="35"/>
    <x v="171"/>
    <x v="1920"/>
    <x v="3714"/>
    <x v="31"/>
    <x v="2"/>
  </r>
  <r>
    <x v="3"/>
    <x v="1"/>
    <x v="542"/>
    <x v="1"/>
    <x v="6"/>
    <x v="21"/>
    <x v="1"/>
    <x v="31"/>
    <x v="101"/>
    <x v="1100"/>
    <x v="2012"/>
    <x v="28"/>
    <x v="2"/>
  </r>
  <r>
    <x v="3"/>
    <x v="1"/>
    <x v="542"/>
    <x v="1"/>
    <x v="6"/>
    <x v="21"/>
    <x v="5"/>
    <x v="22"/>
    <x v="92"/>
    <x v="740"/>
    <x v="955"/>
    <x v="20"/>
    <x v="2"/>
  </r>
  <r>
    <x v="3"/>
    <x v="1"/>
    <x v="542"/>
    <x v="1"/>
    <x v="6"/>
    <x v="21"/>
    <x v="4"/>
    <x v="27"/>
    <x v="77"/>
    <x v="733"/>
    <x v="1024"/>
    <x v="22"/>
    <x v="2"/>
  </r>
  <r>
    <x v="3"/>
    <x v="1"/>
    <x v="542"/>
    <x v="1"/>
    <x v="6"/>
    <x v="21"/>
    <x v="0"/>
    <x v="36"/>
    <x v="76"/>
    <x v="955"/>
    <x v="1259"/>
    <x v="19"/>
    <x v="2"/>
  </r>
  <r>
    <x v="3"/>
    <x v="1"/>
    <x v="542"/>
    <x v="1"/>
    <x v="6"/>
    <x v="21"/>
    <x v="3"/>
    <x v="33"/>
    <x v="131"/>
    <x v="1460"/>
    <x v="2465"/>
    <x v="24"/>
    <x v="2"/>
  </r>
  <r>
    <x v="1"/>
    <x v="1"/>
    <x v="543"/>
    <x v="0"/>
    <x v="12"/>
    <x v="14"/>
    <x v="0"/>
    <x v="43"/>
    <x v="152"/>
    <x v="2022"/>
    <x v="3202"/>
    <x v="21"/>
    <x v="2"/>
  </r>
  <r>
    <x v="1"/>
    <x v="1"/>
    <x v="543"/>
    <x v="0"/>
    <x v="26"/>
    <x v="39"/>
    <x v="5"/>
    <x v="33"/>
    <x v="174"/>
    <x v="1883"/>
    <x v="2950"/>
    <x v="21"/>
    <x v="2"/>
  </r>
  <r>
    <x v="1"/>
    <x v="1"/>
    <x v="543"/>
    <x v="0"/>
    <x v="12"/>
    <x v="14"/>
    <x v="0"/>
    <x v="39"/>
    <x v="40"/>
    <x v="485"/>
    <x v="1058"/>
    <x v="36"/>
    <x v="1"/>
  </r>
  <r>
    <x v="1"/>
    <x v="1"/>
    <x v="543"/>
    <x v="0"/>
    <x v="26"/>
    <x v="39"/>
    <x v="5"/>
    <x v="29"/>
    <x v="41"/>
    <x v="351"/>
    <x v="693"/>
    <x v="34"/>
    <x v="1"/>
  </r>
  <r>
    <x v="1"/>
    <x v="1"/>
    <x v="544"/>
    <x v="0"/>
    <x v="12"/>
    <x v="14"/>
    <x v="3"/>
    <x v="48"/>
    <x v="285"/>
    <x v="2829"/>
    <x v="5157"/>
    <x v="36"/>
    <x v="2"/>
  </r>
  <r>
    <x v="1"/>
    <x v="1"/>
    <x v="544"/>
    <x v="0"/>
    <x v="26"/>
    <x v="39"/>
    <x v="4"/>
    <x v="23"/>
    <x v="105"/>
    <x v="891"/>
    <x v="1496"/>
    <x v="26"/>
    <x v="2"/>
  </r>
  <r>
    <x v="1"/>
    <x v="1"/>
    <x v="544"/>
    <x v="3"/>
    <x v="39"/>
    <x v="10"/>
    <x v="2"/>
    <x v="58"/>
    <x v="356"/>
    <x v="3074"/>
    <x v="5556"/>
    <x v="31"/>
    <x v="1"/>
  </r>
  <r>
    <x v="1"/>
    <x v="1"/>
    <x v="544"/>
    <x v="3"/>
    <x v="39"/>
    <x v="10"/>
    <x v="1"/>
    <x v="53"/>
    <x v="341"/>
    <x v="3020"/>
    <x v="5425"/>
    <x v="21"/>
    <x v="1"/>
  </r>
  <r>
    <x v="1"/>
    <x v="1"/>
    <x v="544"/>
    <x v="3"/>
    <x v="39"/>
    <x v="10"/>
    <x v="5"/>
    <x v="48"/>
    <x v="337"/>
    <x v="2988"/>
    <x v="5239"/>
    <x v="11"/>
    <x v="1"/>
  </r>
  <r>
    <x v="1"/>
    <x v="1"/>
    <x v="544"/>
    <x v="3"/>
    <x v="39"/>
    <x v="10"/>
    <x v="4"/>
    <x v="48"/>
    <x v="333"/>
    <x v="2978"/>
    <x v="5290"/>
    <x v="16"/>
    <x v="1"/>
  </r>
  <r>
    <x v="1"/>
    <x v="1"/>
    <x v="544"/>
    <x v="3"/>
    <x v="39"/>
    <x v="10"/>
    <x v="0"/>
    <x v="58"/>
    <x v="335"/>
    <x v="3015"/>
    <x v="5414"/>
    <x v="21"/>
    <x v="1"/>
  </r>
  <r>
    <x v="1"/>
    <x v="1"/>
    <x v="544"/>
    <x v="3"/>
    <x v="39"/>
    <x v="10"/>
    <x v="3"/>
    <x v="63"/>
    <x v="346"/>
    <x v="3063"/>
    <x v="5558"/>
    <x v="36"/>
    <x v="1"/>
  </r>
  <r>
    <x v="1"/>
    <x v="1"/>
    <x v="544"/>
    <x v="0"/>
    <x v="14"/>
    <x v="18"/>
    <x v="2"/>
    <x v="43"/>
    <x v="315"/>
    <x v="2899"/>
    <x v="5054"/>
    <x v="16"/>
    <x v="0"/>
  </r>
  <r>
    <x v="1"/>
    <x v="1"/>
    <x v="544"/>
    <x v="0"/>
    <x v="14"/>
    <x v="18"/>
    <x v="1"/>
    <x v="38"/>
    <x v="254"/>
    <x v="2594"/>
    <x v="4282"/>
    <x v="21"/>
    <x v="0"/>
  </r>
  <r>
    <x v="1"/>
    <x v="1"/>
    <x v="544"/>
    <x v="0"/>
    <x v="14"/>
    <x v="18"/>
    <x v="5"/>
    <x v="33"/>
    <x v="194"/>
    <x v="2064"/>
    <x v="2849"/>
    <x v="16"/>
    <x v="0"/>
  </r>
  <r>
    <x v="1"/>
    <x v="1"/>
    <x v="544"/>
    <x v="0"/>
    <x v="14"/>
    <x v="18"/>
    <x v="4"/>
    <x v="33"/>
    <x v="152"/>
    <x v="1674"/>
    <x v="2219"/>
    <x v="16"/>
    <x v="0"/>
  </r>
  <r>
    <x v="1"/>
    <x v="1"/>
    <x v="544"/>
    <x v="0"/>
    <x v="14"/>
    <x v="18"/>
    <x v="0"/>
    <x v="43"/>
    <x v="174"/>
    <x v="2206"/>
    <x v="4380"/>
    <x v="36"/>
    <x v="0"/>
  </r>
  <r>
    <x v="1"/>
    <x v="1"/>
    <x v="544"/>
    <x v="0"/>
    <x v="14"/>
    <x v="18"/>
    <x v="3"/>
    <x v="48"/>
    <x v="294"/>
    <x v="2850"/>
    <x v="5054"/>
    <x v="26"/>
    <x v="0"/>
  </r>
  <r>
    <x v="1"/>
    <x v="1"/>
    <x v="544"/>
    <x v="0"/>
    <x v="12"/>
    <x v="14"/>
    <x v="3"/>
    <x v="44"/>
    <x v="87"/>
    <x v="1286"/>
    <x v="3479"/>
    <x v="49"/>
    <x v="1"/>
  </r>
  <r>
    <x v="1"/>
    <x v="1"/>
    <x v="544"/>
    <x v="0"/>
    <x v="26"/>
    <x v="39"/>
    <x v="4"/>
    <x v="22"/>
    <x v="27"/>
    <x v="137"/>
    <x v="265"/>
    <x v="37"/>
    <x v="1"/>
  </r>
  <r>
    <x v="1"/>
    <x v="1"/>
    <x v="544"/>
    <x v="3"/>
    <x v="39"/>
    <x v="10"/>
    <x v="2"/>
    <x v="56"/>
    <x v="261"/>
    <x v="2835"/>
    <x v="5249"/>
    <x v="45"/>
    <x v="1"/>
  </r>
  <r>
    <x v="1"/>
    <x v="1"/>
    <x v="544"/>
    <x v="3"/>
    <x v="39"/>
    <x v="10"/>
    <x v="1"/>
    <x v="51"/>
    <x v="227"/>
    <x v="2725"/>
    <x v="4983"/>
    <x v="35"/>
    <x v="1"/>
  </r>
  <r>
    <x v="1"/>
    <x v="1"/>
    <x v="544"/>
    <x v="3"/>
    <x v="39"/>
    <x v="10"/>
    <x v="5"/>
    <x v="44"/>
    <x v="211"/>
    <x v="2528"/>
    <x v="4213"/>
    <x v="22"/>
    <x v="1"/>
  </r>
  <r>
    <x v="1"/>
    <x v="1"/>
    <x v="544"/>
    <x v="3"/>
    <x v="39"/>
    <x v="10"/>
    <x v="4"/>
    <x v="45"/>
    <x v="176"/>
    <x v="2283"/>
    <x v="4142"/>
    <x v="28"/>
    <x v="1"/>
  </r>
  <r>
    <x v="1"/>
    <x v="1"/>
    <x v="544"/>
    <x v="3"/>
    <x v="39"/>
    <x v="10"/>
    <x v="0"/>
    <x v="57"/>
    <x v="204"/>
    <x v="2705"/>
    <x v="4888"/>
    <x v="31"/>
    <x v="1"/>
  </r>
  <r>
    <x v="1"/>
    <x v="1"/>
    <x v="544"/>
    <x v="3"/>
    <x v="39"/>
    <x v="10"/>
    <x v="3"/>
    <x v="59"/>
    <x v="207"/>
    <x v="2738"/>
    <x v="5199"/>
    <x v="51"/>
    <x v="1"/>
  </r>
  <r>
    <x v="1"/>
    <x v="1"/>
    <x v="544"/>
    <x v="0"/>
    <x v="14"/>
    <x v="18"/>
    <x v="2"/>
    <x v="42"/>
    <x v="118"/>
    <x v="1620"/>
    <x v="3121"/>
    <x v="30"/>
    <x v="1"/>
  </r>
  <r>
    <x v="1"/>
    <x v="1"/>
    <x v="544"/>
    <x v="0"/>
    <x v="14"/>
    <x v="18"/>
    <x v="1"/>
    <x v="37"/>
    <x v="72"/>
    <x v="905"/>
    <x v="1966"/>
    <x v="35"/>
    <x v="1"/>
  </r>
  <r>
    <x v="1"/>
    <x v="1"/>
    <x v="544"/>
    <x v="0"/>
    <x v="14"/>
    <x v="18"/>
    <x v="5"/>
    <x v="29"/>
    <x v="56"/>
    <x v="515"/>
    <x v="930"/>
    <x v="30"/>
    <x v="1"/>
  </r>
  <r>
    <x v="1"/>
    <x v="1"/>
    <x v="544"/>
    <x v="0"/>
    <x v="14"/>
    <x v="18"/>
    <x v="4"/>
    <x v="30"/>
    <x v="36"/>
    <x v="315"/>
    <x v="437"/>
    <x v="27"/>
    <x v="1"/>
  </r>
  <r>
    <x v="1"/>
    <x v="1"/>
    <x v="544"/>
    <x v="0"/>
    <x v="14"/>
    <x v="18"/>
    <x v="0"/>
    <x v="39"/>
    <x v="49"/>
    <x v="609"/>
    <x v="1688"/>
    <x v="46"/>
    <x v="1"/>
  </r>
  <r>
    <x v="1"/>
    <x v="1"/>
    <x v="544"/>
    <x v="0"/>
    <x v="14"/>
    <x v="18"/>
    <x v="3"/>
    <x v="44"/>
    <x v="77"/>
    <x v="1153"/>
    <x v="2553"/>
    <x v="36"/>
    <x v="1"/>
  </r>
  <r>
    <x v="1"/>
    <x v="1"/>
    <x v="545"/>
    <x v="0"/>
    <x v="12"/>
    <x v="14"/>
    <x v="2"/>
    <x v="43"/>
    <x v="317"/>
    <x v="2907"/>
    <x v="5246"/>
    <x v="26"/>
    <x v="2"/>
  </r>
  <r>
    <x v="1"/>
    <x v="1"/>
    <x v="545"/>
    <x v="0"/>
    <x v="26"/>
    <x v="39"/>
    <x v="0"/>
    <x v="33"/>
    <x v="82"/>
    <x v="956"/>
    <x v="1363"/>
    <x v="21"/>
    <x v="2"/>
  </r>
  <r>
    <x v="5"/>
    <x v="3"/>
    <x v="545"/>
    <x v="4"/>
    <x v="11"/>
    <x v="7"/>
    <x v="2"/>
    <x v="43"/>
    <x v="333"/>
    <x v="2960"/>
    <x v="5358"/>
    <x v="26"/>
    <x v="1"/>
  </r>
  <r>
    <x v="5"/>
    <x v="3"/>
    <x v="545"/>
    <x v="4"/>
    <x v="11"/>
    <x v="7"/>
    <x v="1"/>
    <x v="48"/>
    <x v="333"/>
    <x v="2978"/>
    <x v="5391"/>
    <x v="26"/>
    <x v="1"/>
  </r>
  <r>
    <x v="5"/>
    <x v="3"/>
    <x v="545"/>
    <x v="4"/>
    <x v="11"/>
    <x v="7"/>
    <x v="5"/>
    <x v="43"/>
    <x v="343"/>
    <x v="2992"/>
    <x v="5419"/>
    <x v="26"/>
    <x v="1"/>
  </r>
  <r>
    <x v="5"/>
    <x v="3"/>
    <x v="545"/>
    <x v="4"/>
    <x v="11"/>
    <x v="7"/>
    <x v="4"/>
    <x v="43"/>
    <x v="313"/>
    <x v="2892"/>
    <x v="5301"/>
    <x v="36"/>
    <x v="1"/>
  </r>
  <r>
    <x v="5"/>
    <x v="3"/>
    <x v="545"/>
    <x v="4"/>
    <x v="11"/>
    <x v="7"/>
    <x v="0"/>
    <x v="48"/>
    <x v="313"/>
    <x v="2908"/>
    <x v="5180"/>
    <x v="21"/>
    <x v="1"/>
  </r>
  <r>
    <x v="1"/>
    <x v="3"/>
    <x v="545"/>
    <x v="4"/>
    <x v="11"/>
    <x v="7"/>
    <x v="3"/>
    <x v="58"/>
    <x v="335"/>
    <x v="3015"/>
    <x v="5536"/>
    <x v="41"/>
    <x v="1"/>
  </r>
  <r>
    <x v="2"/>
    <x v="1"/>
    <x v="545"/>
    <x v="1"/>
    <x v="29"/>
    <x v="37"/>
    <x v="2"/>
    <x v="43"/>
    <x v="321"/>
    <x v="2921"/>
    <x v="5221"/>
    <x v="21"/>
    <x v="0"/>
  </r>
  <r>
    <x v="2"/>
    <x v="1"/>
    <x v="545"/>
    <x v="1"/>
    <x v="29"/>
    <x v="37"/>
    <x v="1"/>
    <x v="38"/>
    <x v="294"/>
    <x v="2772"/>
    <x v="4671"/>
    <x v="21"/>
    <x v="0"/>
  </r>
  <r>
    <x v="2"/>
    <x v="1"/>
    <x v="545"/>
    <x v="1"/>
    <x v="29"/>
    <x v="37"/>
    <x v="5"/>
    <x v="33"/>
    <x v="254"/>
    <x v="2469"/>
    <x v="4314"/>
    <x v="26"/>
    <x v="0"/>
  </r>
  <r>
    <x v="2"/>
    <x v="1"/>
    <x v="545"/>
    <x v="1"/>
    <x v="29"/>
    <x v="37"/>
    <x v="4"/>
    <x v="33"/>
    <x v="212"/>
    <x v="2206"/>
    <x v="3914"/>
    <x v="26"/>
    <x v="0"/>
  </r>
  <r>
    <x v="2"/>
    <x v="1"/>
    <x v="545"/>
    <x v="1"/>
    <x v="29"/>
    <x v="37"/>
    <x v="0"/>
    <x v="43"/>
    <x v="231"/>
    <x v="2615"/>
    <x v="3985"/>
    <x v="16"/>
    <x v="0"/>
  </r>
  <r>
    <x v="2"/>
    <x v="1"/>
    <x v="545"/>
    <x v="1"/>
    <x v="29"/>
    <x v="37"/>
    <x v="3"/>
    <x v="48"/>
    <x v="307"/>
    <x v="2884"/>
    <x v="5169"/>
    <x v="26"/>
    <x v="0"/>
  </r>
  <r>
    <x v="1"/>
    <x v="1"/>
    <x v="545"/>
    <x v="1"/>
    <x v="38"/>
    <x v="45"/>
    <x v="2"/>
    <x v="43"/>
    <x v="317"/>
    <x v="2907"/>
    <x v="5177"/>
    <x v="21"/>
    <x v="0"/>
  </r>
  <r>
    <x v="1"/>
    <x v="1"/>
    <x v="545"/>
    <x v="1"/>
    <x v="38"/>
    <x v="45"/>
    <x v="1"/>
    <x v="38"/>
    <x v="273"/>
    <x v="2673"/>
    <x v="4425"/>
    <x v="21"/>
    <x v="0"/>
  </r>
  <r>
    <x v="1"/>
    <x v="1"/>
    <x v="545"/>
    <x v="1"/>
    <x v="38"/>
    <x v="45"/>
    <x v="5"/>
    <x v="33"/>
    <x v="212"/>
    <x v="2206"/>
    <x v="3914"/>
    <x v="26"/>
    <x v="0"/>
  </r>
  <r>
    <x v="1"/>
    <x v="1"/>
    <x v="545"/>
    <x v="1"/>
    <x v="38"/>
    <x v="45"/>
    <x v="4"/>
    <x v="33"/>
    <x v="174"/>
    <x v="1883"/>
    <x v="3321"/>
    <x v="26"/>
    <x v="0"/>
  </r>
  <r>
    <x v="1"/>
    <x v="1"/>
    <x v="545"/>
    <x v="1"/>
    <x v="38"/>
    <x v="45"/>
    <x v="0"/>
    <x v="43"/>
    <x v="194"/>
    <x v="2383"/>
    <x v="3480"/>
    <x v="16"/>
    <x v="0"/>
  </r>
  <r>
    <x v="1"/>
    <x v="1"/>
    <x v="545"/>
    <x v="1"/>
    <x v="38"/>
    <x v="45"/>
    <x v="3"/>
    <x v="48"/>
    <x v="300"/>
    <x v="2862"/>
    <x v="5099"/>
    <x v="26"/>
    <x v="0"/>
  </r>
  <r>
    <x v="1"/>
    <x v="1"/>
    <x v="545"/>
    <x v="0"/>
    <x v="12"/>
    <x v="14"/>
    <x v="2"/>
    <x v="40"/>
    <x v="139"/>
    <x v="1792"/>
    <x v="3877"/>
    <x v="38"/>
    <x v="1"/>
  </r>
  <r>
    <x v="1"/>
    <x v="1"/>
    <x v="545"/>
    <x v="0"/>
    <x v="26"/>
    <x v="39"/>
    <x v="0"/>
    <x v="30"/>
    <x v="17"/>
    <x v="116"/>
    <x v="180"/>
    <x v="34"/>
    <x v="1"/>
  </r>
  <r>
    <x v="5"/>
    <x v="3"/>
    <x v="545"/>
    <x v="4"/>
    <x v="11"/>
    <x v="7"/>
    <x v="2"/>
    <x v="41"/>
    <x v="187"/>
    <x v="2268"/>
    <x v="4463"/>
    <x v="36"/>
    <x v="1"/>
  </r>
  <r>
    <x v="5"/>
    <x v="3"/>
    <x v="545"/>
    <x v="4"/>
    <x v="11"/>
    <x v="7"/>
    <x v="1"/>
    <x v="45"/>
    <x v="176"/>
    <x v="2283"/>
    <x v="4555"/>
    <x v="38"/>
    <x v="1"/>
  </r>
  <r>
    <x v="5"/>
    <x v="3"/>
    <x v="545"/>
    <x v="4"/>
    <x v="11"/>
    <x v="7"/>
    <x v="5"/>
    <x v="39"/>
    <x v="205"/>
    <x v="2363"/>
    <x v="4717"/>
    <x v="41"/>
    <x v="1"/>
  </r>
  <r>
    <x v="5"/>
    <x v="3"/>
    <x v="545"/>
    <x v="4"/>
    <x v="11"/>
    <x v="7"/>
    <x v="4"/>
    <x v="40"/>
    <x v="117"/>
    <x v="1553"/>
    <x v="3984"/>
    <x v="50"/>
    <x v="1"/>
  </r>
  <r>
    <x v="5"/>
    <x v="3"/>
    <x v="545"/>
    <x v="4"/>
    <x v="11"/>
    <x v="7"/>
    <x v="0"/>
    <x v="46"/>
    <x v="111"/>
    <x v="1662"/>
    <x v="3444"/>
    <x v="34"/>
    <x v="1"/>
  </r>
  <r>
    <x v="1"/>
    <x v="3"/>
    <x v="545"/>
    <x v="4"/>
    <x v="11"/>
    <x v="7"/>
    <x v="3"/>
    <x v="57"/>
    <x v="181"/>
    <x v="2586"/>
    <x v="5119"/>
    <x v="55"/>
    <x v="1"/>
  </r>
  <r>
    <x v="2"/>
    <x v="1"/>
    <x v="545"/>
    <x v="1"/>
    <x v="29"/>
    <x v="37"/>
    <x v="2"/>
    <x v="40"/>
    <x v="164"/>
    <x v="2038"/>
    <x v="4001"/>
    <x v="33"/>
    <x v="1"/>
  </r>
  <r>
    <x v="2"/>
    <x v="1"/>
    <x v="545"/>
    <x v="1"/>
    <x v="29"/>
    <x v="37"/>
    <x v="1"/>
    <x v="35"/>
    <x v="80"/>
    <x v="980"/>
    <x v="2172"/>
    <x v="36"/>
    <x v="1"/>
  </r>
  <r>
    <x v="2"/>
    <x v="1"/>
    <x v="545"/>
    <x v="1"/>
    <x v="29"/>
    <x v="37"/>
    <x v="5"/>
    <x v="30"/>
    <x v="67"/>
    <x v="671"/>
    <x v="1572"/>
    <x v="38"/>
    <x v="1"/>
  </r>
  <r>
    <x v="2"/>
    <x v="1"/>
    <x v="545"/>
    <x v="1"/>
    <x v="29"/>
    <x v="37"/>
    <x v="4"/>
    <x v="29"/>
    <x v="52"/>
    <x v="466"/>
    <x v="1140"/>
    <x v="40"/>
    <x v="1"/>
  </r>
  <r>
    <x v="2"/>
    <x v="1"/>
    <x v="545"/>
    <x v="1"/>
    <x v="29"/>
    <x v="37"/>
    <x v="0"/>
    <x v="41"/>
    <x v="61"/>
    <x v="832"/>
    <x v="1525"/>
    <x v="29"/>
    <x v="1"/>
  </r>
  <r>
    <x v="2"/>
    <x v="1"/>
    <x v="545"/>
    <x v="1"/>
    <x v="29"/>
    <x v="37"/>
    <x v="3"/>
    <x v="47"/>
    <x v="111"/>
    <x v="1690"/>
    <x v="3759"/>
    <x v="39"/>
    <x v="1"/>
  </r>
  <r>
    <x v="1"/>
    <x v="1"/>
    <x v="545"/>
    <x v="1"/>
    <x v="38"/>
    <x v="45"/>
    <x v="2"/>
    <x v="39"/>
    <x v="145"/>
    <x v="1816"/>
    <x v="3541"/>
    <x v="31"/>
    <x v="1"/>
  </r>
  <r>
    <x v="1"/>
    <x v="1"/>
    <x v="545"/>
    <x v="1"/>
    <x v="38"/>
    <x v="45"/>
    <x v="1"/>
    <x v="34"/>
    <x v="67"/>
    <x v="771"/>
    <x v="1693"/>
    <x v="36"/>
    <x v="1"/>
  </r>
  <r>
    <x v="1"/>
    <x v="1"/>
    <x v="545"/>
    <x v="1"/>
    <x v="38"/>
    <x v="45"/>
    <x v="5"/>
    <x v="30"/>
    <x v="54"/>
    <x v="501"/>
    <x v="1176"/>
    <x v="38"/>
    <x v="1"/>
  </r>
  <r>
    <x v="1"/>
    <x v="1"/>
    <x v="545"/>
    <x v="1"/>
    <x v="38"/>
    <x v="45"/>
    <x v="4"/>
    <x v="30"/>
    <x v="47"/>
    <x v="433"/>
    <x v="974"/>
    <x v="38"/>
    <x v="1"/>
  </r>
  <r>
    <x v="1"/>
    <x v="1"/>
    <x v="545"/>
    <x v="1"/>
    <x v="38"/>
    <x v="45"/>
    <x v="0"/>
    <x v="40"/>
    <x v="52"/>
    <x v="660"/>
    <x v="1074"/>
    <x v="26"/>
    <x v="1"/>
  </r>
  <r>
    <x v="1"/>
    <x v="1"/>
    <x v="545"/>
    <x v="1"/>
    <x v="38"/>
    <x v="45"/>
    <x v="3"/>
    <x v="43"/>
    <x v="97"/>
    <x v="1394"/>
    <x v="3058"/>
    <x v="36"/>
    <x v="1"/>
  </r>
  <r>
    <x v="5"/>
    <x v="3"/>
    <x v="545"/>
    <x v="4"/>
    <x v="11"/>
    <x v="7"/>
    <x v="2"/>
    <x v="28"/>
    <x v="223"/>
    <x v="2097"/>
    <x v="4051"/>
    <x v="32"/>
    <x v="2"/>
  </r>
  <r>
    <x v="5"/>
    <x v="3"/>
    <x v="545"/>
    <x v="4"/>
    <x v="11"/>
    <x v="7"/>
    <x v="1"/>
    <x v="33"/>
    <x v="228"/>
    <x v="2325"/>
    <x v="4252"/>
    <x v="29"/>
    <x v="2"/>
  </r>
  <r>
    <x v="5"/>
    <x v="3"/>
    <x v="545"/>
    <x v="4"/>
    <x v="11"/>
    <x v="7"/>
    <x v="5"/>
    <x v="27"/>
    <x v="234"/>
    <x v="2126"/>
    <x v="3899"/>
    <x v="28"/>
    <x v="2"/>
  </r>
  <r>
    <x v="5"/>
    <x v="3"/>
    <x v="545"/>
    <x v="4"/>
    <x v="11"/>
    <x v="7"/>
    <x v="4"/>
    <x v="31"/>
    <x v="137"/>
    <x v="1442"/>
    <x v="3301"/>
    <x v="39"/>
    <x v="2"/>
  </r>
  <r>
    <x v="5"/>
    <x v="3"/>
    <x v="545"/>
    <x v="4"/>
    <x v="11"/>
    <x v="7"/>
    <x v="0"/>
    <x v="36"/>
    <x v="150"/>
    <x v="1766"/>
    <x v="3122"/>
    <x v="26"/>
    <x v="2"/>
  </r>
  <r>
    <x v="1"/>
    <x v="3"/>
    <x v="545"/>
    <x v="4"/>
    <x v="11"/>
    <x v="7"/>
    <x v="3"/>
    <x v="44"/>
    <x v="223"/>
    <x v="2593"/>
    <x v="5018"/>
    <x v="45"/>
    <x v="2"/>
  </r>
  <r>
    <x v="1"/>
    <x v="1"/>
    <x v="545"/>
    <x v="1"/>
    <x v="38"/>
    <x v="45"/>
    <x v="2"/>
    <x v="31"/>
    <x v="150"/>
    <x v="1582"/>
    <x v="2642"/>
    <x v="24"/>
    <x v="2"/>
  </r>
  <r>
    <x v="1"/>
    <x v="1"/>
    <x v="545"/>
    <x v="1"/>
    <x v="38"/>
    <x v="45"/>
    <x v="1"/>
    <x v="25"/>
    <x v="95"/>
    <x v="861"/>
    <x v="1299"/>
    <x v="23"/>
    <x v="2"/>
  </r>
  <r>
    <x v="1"/>
    <x v="1"/>
    <x v="545"/>
    <x v="1"/>
    <x v="38"/>
    <x v="45"/>
    <x v="5"/>
    <x v="20"/>
    <x v="64"/>
    <x v="422"/>
    <x v="747"/>
    <x v="31"/>
    <x v="2"/>
  </r>
  <r>
    <x v="1"/>
    <x v="1"/>
    <x v="545"/>
    <x v="1"/>
    <x v="38"/>
    <x v="45"/>
    <x v="4"/>
    <x v="24"/>
    <x v="49"/>
    <x v="347"/>
    <x v="629"/>
    <x v="32"/>
    <x v="2"/>
  </r>
  <r>
    <x v="1"/>
    <x v="1"/>
    <x v="545"/>
    <x v="1"/>
    <x v="38"/>
    <x v="45"/>
    <x v="0"/>
    <x v="26"/>
    <x v="56"/>
    <x v="460"/>
    <x v="503"/>
    <x v="20"/>
    <x v="2"/>
  </r>
  <r>
    <x v="1"/>
    <x v="1"/>
    <x v="545"/>
    <x v="1"/>
    <x v="38"/>
    <x v="45"/>
    <x v="3"/>
    <x v="31"/>
    <x v="116"/>
    <x v="1246"/>
    <x v="2311"/>
    <x v="28"/>
    <x v="2"/>
  </r>
  <r>
    <x v="1"/>
    <x v="1"/>
    <x v="546"/>
    <x v="0"/>
    <x v="12"/>
    <x v="14"/>
    <x v="1"/>
    <x v="38"/>
    <x v="273"/>
    <x v="2673"/>
    <x v="4425"/>
    <x v="21"/>
    <x v="2"/>
  </r>
  <r>
    <x v="1"/>
    <x v="1"/>
    <x v="546"/>
    <x v="0"/>
    <x v="26"/>
    <x v="39"/>
    <x v="3"/>
    <x v="38"/>
    <x v="231"/>
    <x v="2506"/>
    <x v="4740"/>
    <x v="36"/>
    <x v="2"/>
  </r>
  <r>
    <x v="1"/>
    <x v="1"/>
    <x v="546"/>
    <x v="0"/>
    <x v="12"/>
    <x v="14"/>
    <x v="1"/>
    <x v="36"/>
    <x v="67"/>
    <x v="816"/>
    <x v="1587"/>
    <x v="31"/>
    <x v="1"/>
  </r>
  <r>
    <x v="1"/>
    <x v="1"/>
    <x v="546"/>
    <x v="0"/>
    <x v="26"/>
    <x v="39"/>
    <x v="3"/>
    <x v="37"/>
    <x v="57"/>
    <x v="685"/>
    <x v="1900"/>
    <x v="46"/>
    <x v="1"/>
  </r>
  <r>
    <x v="1"/>
    <x v="1"/>
    <x v="547"/>
    <x v="0"/>
    <x v="12"/>
    <x v="14"/>
    <x v="5"/>
    <x v="33"/>
    <x v="212"/>
    <x v="2206"/>
    <x v="3572"/>
    <x v="21"/>
    <x v="2"/>
  </r>
  <r>
    <x v="1"/>
    <x v="1"/>
    <x v="547"/>
    <x v="0"/>
    <x v="26"/>
    <x v="39"/>
    <x v="2"/>
    <x v="33"/>
    <x v="300"/>
    <x v="2737"/>
    <x v="4786"/>
    <x v="26"/>
    <x v="2"/>
  </r>
  <r>
    <x v="5"/>
    <x v="1"/>
    <x v="547"/>
    <x v="1"/>
    <x v="31"/>
    <x v="0"/>
    <x v="2"/>
    <x v="58"/>
    <x v="345"/>
    <x v="3045"/>
    <x v="5532"/>
    <x v="31"/>
    <x v="0"/>
  </r>
  <r>
    <x v="5"/>
    <x v="1"/>
    <x v="547"/>
    <x v="1"/>
    <x v="31"/>
    <x v="0"/>
    <x v="1"/>
    <x v="53"/>
    <x v="327"/>
    <x v="2974"/>
    <x v="5338"/>
    <x v="21"/>
    <x v="0"/>
  </r>
  <r>
    <x v="5"/>
    <x v="1"/>
    <x v="547"/>
    <x v="1"/>
    <x v="31"/>
    <x v="0"/>
    <x v="5"/>
    <x v="48"/>
    <x v="321"/>
    <x v="2939"/>
    <x v="5082"/>
    <x v="11"/>
    <x v="0"/>
  </r>
  <r>
    <x v="5"/>
    <x v="1"/>
    <x v="547"/>
    <x v="1"/>
    <x v="31"/>
    <x v="0"/>
    <x v="4"/>
    <x v="48"/>
    <x v="317"/>
    <x v="2925"/>
    <x v="5144"/>
    <x v="16"/>
    <x v="0"/>
  </r>
  <r>
    <x v="5"/>
    <x v="1"/>
    <x v="547"/>
    <x v="1"/>
    <x v="31"/>
    <x v="0"/>
    <x v="0"/>
    <x v="58"/>
    <x v="319"/>
    <x v="2961"/>
    <x v="5311"/>
    <x v="21"/>
    <x v="0"/>
  </r>
  <r>
    <x v="5"/>
    <x v="1"/>
    <x v="547"/>
    <x v="1"/>
    <x v="31"/>
    <x v="0"/>
    <x v="3"/>
    <x v="63"/>
    <x v="333"/>
    <x v="3021"/>
    <x v="5527"/>
    <x v="36"/>
    <x v="0"/>
  </r>
  <r>
    <x v="3"/>
    <x v="1"/>
    <x v="547"/>
    <x v="0"/>
    <x v="33"/>
    <x v="20"/>
    <x v="2"/>
    <x v="43"/>
    <x v="315"/>
    <x v="2899"/>
    <x v="5157"/>
    <x v="21"/>
    <x v="0"/>
  </r>
  <r>
    <x v="3"/>
    <x v="1"/>
    <x v="547"/>
    <x v="0"/>
    <x v="33"/>
    <x v="20"/>
    <x v="1"/>
    <x v="38"/>
    <x v="254"/>
    <x v="2594"/>
    <x v="3950"/>
    <x v="16"/>
    <x v="0"/>
  </r>
  <r>
    <x v="3"/>
    <x v="1"/>
    <x v="547"/>
    <x v="0"/>
    <x v="33"/>
    <x v="20"/>
    <x v="5"/>
    <x v="33"/>
    <x v="194"/>
    <x v="2064"/>
    <x v="2849"/>
    <x v="16"/>
    <x v="0"/>
  </r>
  <r>
    <x v="3"/>
    <x v="1"/>
    <x v="547"/>
    <x v="0"/>
    <x v="33"/>
    <x v="20"/>
    <x v="4"/>
    <x v="33"/>
    <x v="152"/>
    <x v="1674"/>
    <x v="2219"/>
    <x v="16"/>
    <x v="0"/>
  </r>
  <r>
    <x v="3"/>
    <x v="1"/>
    <x v="547"/>
    <x v="0"/>
    <x v="33"/>
    <x v="20"/>
    <x v="0"/>
    <x v="43"/>
    <x v="174"/>
    <x v="2206"/>
    <x v="3572"/>
    <x v="21"/>
    <x v="0"/>
  </r>
  <r>
    <x v="3"/>
    <x v="1"/>
    <x v="547"/>
    <x v="0"/>
    <x v="33"/>
    <x v="20"/>
    <x v="3"/>
    <x v="48"/>
    <x v="294"/>
    <x v="2850"/>
    <x v="5054"/>
    <x v="26"/>
    <x v="0"/>
  </r>
  <r>
    <x v="1"/>
    <x v="1"/>
    <x v="547"/>
    <x v="0"/>
    <x v="12"/>
    <x v="14"/>
    <x v="5"/>
    <x v="29"/>
    <x v="54"/>
    <x v="484"/>
    <x v="897"/>
    <x v="31"/>
    <x v="1"/>
  </r>
  <r>
    <x v="1"/>
    <x v="1"/>
    <x v="547"/>
    <x v="0"/>
    <x v="26"/>
    <x v="39"/>
    <x v="2"/>
    <x v="31"/>
    <x v="93"/>
    <x v="1018"/>
    <x v="2449"/>
    <x v="40"/>
    <x v="1"/>
  </r>
  <r>
    <x v="5"/>
    <x v="1"/>
    <x v="547"/>
    <x v="1"/>
    <x v="31"/>
    <x v="0"/>
    <x v="2"/>
    <x v="52"/>
    <x v="210"/>
    <x v="2668"/>
    <x v="5027"/>
    <x v="41"/>
    <x v="1"/>
  </r>
  <r>
    <x v="5"/>
    <x v="1"/>
    <x v="547"/>
    <x v="1"/>
    <x v="31"/>
    <x v="0"/>
    <x v="1"/>
    <x v="49"/>
    <x v="172"/>
    <x v="2344"/>
    <x v="4363"/>
    <x v="31"/>
    <x v="1"/>
  </r>
  <r>
    <x v="5"/>
    <x v="1"/>
    <x v="547"/>
    <x v="1"/>
    <x v="31"/>
    <x v="0"/>
    <x v="5"/>
    <x v="44"/>
    <x v="147"/>
    <x v="1995"/>
    <x v="3159"/>
    <x v="21"/>
    <x v="1"/>
  </r>
  <r>
    <x v="5"/>
    <x v="1"/>
    <x v="547"/>
    <x v="1"/>
    <x v="31"/>
    <x v="0"/>
    <x v="4"/>
    <x v="46"/>
    <x v="129"/>
    <x v="1871"/>
    <x v="3505"/>
    <x v="29"/>
    <x v="1"/>
  </r>
  <r>
    <x v="5"/>
    <x v="1"/>
    <x v="547"/>
    <x v="1"/>
    <x v="31"/>
    <x v="0"/>
    <x v="0"/>
    <x v="55"/>
    <x v="146"/>
    <x v="2268"/>
    <x v="4311"/>
    <x v="32"/>
    <x v="1"/>
  </r>
  <r>
    <x v="5"/>
    <x v="1"/>
    <x v="547"/>
    <x v="1"/>
    <x v="31"/>
    <x v="0"/>
    <x v="3"/>
    <x v="59"/>
    <x v="170"/>
    <x v="2541"/>
    <x v="5064"/>
    <x v="51"/>
    <x v="1"/>
  </r>
  <r>
    <x v="3"/>
    <x v="1"/>
    <x v="547"/>
    <x v="0"/>
    <x v="33"/>
    <x v="20"/>
    <x v="2"/>
    <x v="41"/>
    <x v="138"/>
    <x v="1815"/>
    <x v="3769"/>
    <x v="35"/>
    <x v="1"/>
  </r>
  <r>
    <x v="3"/>
    <x v="1"/>
    <x v="547"/>
    <x v="0"/>
    <x v="33"/>
    <x v="20"/>
    <x v="1"/>
    <x v="37"/>
    <x v="69"/>
    <x v="874"/>
    <x v="1611"/>
    <x v="29"/>
    <x v="1"/>
  </r>
  <r>
    <x v="3"/>
    <x v="1"/>
    <x v="547"/>
    <x v="0"/>
    <x v="33"/>
    <x v="20"/>
    <x v="5"/>
    <x v="30"/>
    <x v="48"/>
    <x v="443"/>
    <x v="654"/>
    <x v="26"/>
    <x v="1"/>
  </r>
  <r>
    <x v="3"/>
    <x v="1"/>
    <x v="547"/>
    <x v="0"/>
    <x v="33"/>
    <x v="20"/>
    <x v="4"/>
    <x v="31"/>
    <x v="42"/>
    <x v="393"/>
    <x v="647"/>
    <x v="29"/>
    <x v="1"/>
  </r>
  <r>
    <x v="3"/>
    <x v="1"/>
    <x v="547"/>
    <x v="0"/>
    <x v="33"/>
    <x v="20"/>
    <x v="0"/>
    <x v="42"/>
    <x v="49"/>
    <x v="655"/>
    <x v="1305"/>
    <x v="32"/>
    <x v="1"/>
  </r>
  <r>
    <x v="3"/>
    <x v="1"/>
    <x v="547"/>
    <x v="0"/>
    <x v="33"/>
    <x v="20"/>
    <x v="3"/>
    <x v="47"/>
    <x v="80"/>
    <x v="1274"/>
    <x v="3019"/>
    <x v="40"/>
    <x v="1"/>
  </r>
  <r>
    <x v="1"/>
    <x v="1"/>
    <x v="548"/>
    <x v="0"/>
    <x v="12"/>
    <x v="14"/>
    <x v="4"/>
    <x v="33"/>
    <x v="174"/>
    <x v="1883"/>
    <x v="3321"/>
    <x v="26"/>
    <x v="2"/>
  </r>
  <r>
    <x v="1"/>
    <x v="1"/>
    <x v="548"/>
    <x v="0"/>
    <x v="26"/>
    <x v="39"/>
    <x v="1"/>
    <x v="28"/>
    <x v="174"/>
    <x v="1674"/>
    <x v="2605"/>
    <x v="21"/>
    <x v="2"/>
  </r>
  <r>
    <x v="1"/>
    <x v="0"/>
    <x v="548"/>
    <x v="4"/>
    <x v="10"/>
    <x v="22"/>
    <x v="2"/>
    <x v="73"/>
    <x v="335"/>
    <x v="3052"/>
    <x v="5368"/>
    <x v="11"/>
    <x v="2"/>
  </r>
  <r>
    <x v="1"/>
    <x v="0"/>
    <x v="548"/>
    <x v="4"/>
    <x v="10"/>
    <x v="22"/>
    <x v="1"/>
    <x v="78"/>
    <x v="323"/>
    <x v="3025"/>
    <x v="5229"/>
    <x v="6"/>
    <x v="2"/>
  </r>
  <r>
    <x v="1"/>
    <x v="0"/>
    <x v="548"/>
    <x v="4"/>
    <x v="10"/>
    <x v="22"/>
    <x v="5"/>
    <x v="78"/>
    <x v="319"/>
    <x v="3014"/>
    <x v="5289"/>
    <x v="11"/>
    <x v="2"/>
  </r>
  <r>
    <x v="1"/>
    <x v="0"/>
    <x v="548"/>
    <x v="4"/>
    <x v="10"/>
    <x v="22"/>
    <x v="4"/>
    <x v="73"/>
    <x v="311"/>
    <x v="2966"/>
    <x v="5176"/>
    <x v="11"/>
    <x v="2"/>
  </r>
  <r>
    <x v="1"/>
    <x v="0"/>
    <x v="548"/>
    <x v="4"/>
    <x v="10"/>
    <x v="22"/>
    <x v="0"/>
    <x v="78"/>
    <x v="315"/>
    <x v="2994"/>
    <x v="4904"/>
    <x v="2"/>
    <x v="2"/>
  </r>
  <r>
    <x v="1"/>
    <x v="0"/>
    <x v="548"/>
    <x v="4"/>
    <x v="10"/>
    <x v="22"/>
    <x v="3"/>
    <x v="89"/>
    <x v="315"/>
    <x v="3024"/>
    <x v="5474"/>
    <x v="26"/>
    <x v="2"/>
  </r>
  <r>
    <x v="0"/>
    <x v="1"/>
    <x v="548"/>
    <x v="0"/>
    <x v="34"/>
    <x v="15"/>
    <x v="2"/>
    <x v="58"/>
    <x v="341"/>
    <x v="3036"/>
    <x v="5490"/>
    <x v="26"/>
    <x v="1"/>
  </r>
  <r>
    <x v="0"/>
    <x v="1"/>
    <x v="548"/>
    <x v="0"/>
    <x v="34"/>
    <x v="15"/>
    <x v="1"/>
    <x v="53"/>
    <x v="323"/>
    <x v="2961"/>
    <x v="5311"/>
    <x v="21"/>
    <x v="1"/>
  </r>
  <r>
    <x v="0"/>
    <x v="1"/>
    <x v="548"/>
    <x v="0"/>
    <x v="34"/>
    <x v="15"/>
    <x v="5"/>
    <x v="48"/>
    <x v="317"/>
    <x v="2925"/>
    <x v="5286"/>
    <x v="26"/>
    <x v="1"/>
  </r>
  <r>
    <x v="0"/>
    <x v="1"/>
    <x v="548"/>
    <x v="0"/>
    <x v="34"/>
    <x v="15"/>
    <x v="4"/>
    <x v="48"/>
    <x v="313"/>
    <x v="2908"/>
    <x v="5248"/>
    <x v="26"/>
    <x v="1"/>
  </r>
  <r>
    <x v="0"/>
    <x v="1"/>
    <x v="548"/>
    <x v="0"/>
    <x v="34"/>
    <x v="15"/>
    <x v="0"/>
    <x v="58"/>
    <x v="315"/>
    <x v="2945"/>
    <x v="5283"/>
    <x v="21"/>
    <x v="1"/>
  </r>
  <r>
    <x v="0"/>
    <x v="1"/>
    <x v="548"/>
    <x v="0"/>
    <x v="34"/>
    <x v="15"/>
    <x v="3"/>
    <x v="63"/>
    <x v="329"/>
    <x v="3012"/>
    <x v="5509"/>
    <x v="36"/>
    <x v="1"/>
  </r>
  <r>
    <x v="5"/>
    <x v="1"/>
    <x v="548"/>
    <x v="0"/>
    <x v="13"/>
    <x v="24"/>
    <x v="2"/>
    <x v="48"/>
    <x v="315"/>
    <x v="2916"/>
    <x v="5270"/>
    <x v="26"/>
    <x v="0"/>
  </r>
  <r>
    <x v="5"/>
    <x v="1"/>
    <x v="548"/>
    <x v="0"/>
    <x v="13"/>
    <x v="24"/>
    <x v="1"/>
    <x v="43"/>
    <x v="254"/>
    <x v="2686"/>
    <x v="4688"/>
    <x v="26"/>
    <x v="0"/>
  </r>
  <r>
    <x v="5"/>
    <x v="1"/>
    <x v="548"/>
    <x v="0"/>
    <x v="13"/>
    <x v="24"/>
    <x v="5"/>
    <x v="38"/>
    <x v="194"/>
    <x v="2227"/>
    <x v="3609"/>
    <x v="21"/>
    <x v="0"/>
  </r>
  <r>
    <x v="5"/>
    <x v="1"/>
    <x v="548"/>
    <x v="0"/>
    <x v="13"/>
    <x v="24"/>
    <x v="4"/>
    <x v="38"/>
    <x v="152"/>
    <x v="1857"/>
    <x v="2898"/>
    <x v="21"/>
    <x v="0"/>
  </r>
  <r>
    <x v="5"/>
    <x v="1"/>
    <x v="548"/>
    <x v="0"/>
    <x v="13"/>
    <x v="24"/>
    <x v="0"/>
    <x v="48"/>
    <x v="174"/>
    <x v="2350"/>
    <x v="3411"/>
    <x v="16"/>
    <x v="0"/>
  </r>
  <r>
    <x v="5"/>
    <x v="1"/>
    <x v="548"/>
    <x v="0"/>
    <x v="13"/>
    <x v="24"/>
    <x v="3"/>
    <x v="53"/>
    <x v="294"/>
    <x v="2866"/>
    <x v="5111"/>
    <x v="26"/>
    <x v="0"/>
  </r>
  <r>
    <x v="1"/>
    <x v="1"/>
    <x v="548"/>
    <x v="0"/>
    <x v="12"/>
    <x v="14"/>
    <x v="4"/>
    <x v="32"/>
    <x v="39"/>
    <x v="375"/>
    <x v="897"/>
    <x v="40"/>
    <x v="1"/>
  </r>
  <r>
    <x v="1"/>
    <x v="1"/>
    <x v="548"/>
    <x v="0"/>
    <x v="26"/>
    <x v="39"/>
    <x v="1"/>
    <x v="26"/>
    <x v="45"/>
    <x v="343"/>
    <x v="626"/>
    <x v="32"/>
    <x v="1"/>
  </r>
  <r>
    <x v="1"/>
    <x v="0"/>
    <x v="548"/>
    <x v="4"/>
    <x v="10"/>
    <x v="22"/>
    <x v="2"/>
    <x v="67"/>
    <x v="181"/>
    <x v="2709"/>
    <x v="4616"/>
    <x v="23"/>
    <x v="1"/>
  </r>
  <r>
    <x v="1"/>
    <x v="0"/>
    <x v="548"/>
    <x v="4"/>
    <x v="10"/>
    <x v="22"/>
    <x v="1"/>
    <x v="74"/>
    <x v="159"/>
    <x v="2678"/>
    <x v="4384"/>
    <x v="20"/>
    <x v="1"/>
  </r>
  <r>
    <x v="1"/>
    <x v="0"/>
    <x v="548"/>
    <x v="4"/>
    <x v="10"/>
    <x v="22"/>
    <x v="5"/>
    <x v="72"/>
    <x v="129"/>
    <x v="2447"/>
    <x v="4059"/>
    <x v="22"/>
    <x v="1"/>
  </r>
  <r>
    <x v="1"/>
    <x v="0"/>
    <x v="548"/>
    <x v="4"/>
    <x v="10"/>
    <x v="22"/>
    <x v="4"/>
    <x v="66"/>
    <x v="110"/>
    <x v="2134"/>
    <x v="3792"/>
    <x v="26"/>
    <x v="1"/>
  </r>
  <r>
    <x v="1"/>
    <x v="0"/>
    <x v="548"/>
    <x v="4"/>
    <x v="10"/>
    <x v="22"/>
    <x v="0"/>
    <x v="73"/>
    <x v="128"/>
    <x v="2456"/>
    <x v="3632"/>
    <x v="16"/>
    <x v="1"/>
  </r>
  <r>
    <x v="1"/>
    <x v="0"/>
    <x v="548"/>
    <x v="4"/>
    <x v="10"/>
    <x v="22"/>
    <x v="3"/>
    <x v="86"/>
    <x v="133"/>
    <x v="2680"/>
    <x v="4984"/>
    <x v="38"/>
    <x v="1"/>
  </r>
  <r>
    <x v="0"/>
    <x v="1"/>
    <x v="548"/>
    <x v="0"/>
    <x v="34"/>
    <x v="15"/>
    <x v="2"/>
    <x v="56"/>
    <x v="213"/>
    <x v="2733"/>
    <x v="5055"/>
    <x v="38"/>
    <x v="1"/>
  </r>
  <r>
    <x v="0"/>
    <x v="1"/>
    <x v="548"/>
    <x v="0"/>
    <x v="34"/>
    <x v="15"/>
    <x v="1"/>
    <x v="49"/>
    <x v="171"/>
    <x v="2338"/>
    <x v="4431"/>
    <x v="33"/>
    <x v="1"/>
  </r>
  <r>
    <x v="0"/>
    <x v="1"/>
    <x v="548"/>
    <x v="0"/>
    <x v="34"/>
    <x v="15"/>
    <x v="5"/>
    <x v="44"/>
    <x v="150"/>
    <x v="2035"/>
    <x v="4187"/>
    <x v="37"/>
    <x v="1"/>
  </r>
  <r>
    <x v="0"/>
    <x v="1"/>
    <x v="548"/>
    <x v="0"/>
    <x v="34"/>
    <x v="15"/>
    <x v="4"/>
    <x v="46"/>
    <x v="131"/>
    <x v="1893"/>
    <x v="4112"/>
    <x v="40"/>
    <x v="1"/>
  </r>
  <r>
    <x v="0"/>
    <x v="1"/>
    <x v="548"/>
    <x v="0"/>
    <x v="34"/>
    <x v="15"/>
    <x v="0"/>
    <x v="52"/>
    <x v="133"/>
    <x v="2077"/>
    <x v="4017"/>
    <x v="32"/>
    <x v="1"/>
  </r>
  <r>
    <x v="0"/>
    <x v="1"/>
    <x v="548"/>
    <x v="0"/>
    <x v="34"/>
    <x v="15"/>
    <x v="3"/>
    <x v="62"/>
    <x v="158"/>
    <x v="2512"/>
    <x v="5009"/>
    <x v="49"/>
    <x v="1"/>
  </r>
  <r>
    <x v="5"/>
    <x v="1"/>
    <x v="548"/>
    <x v="0"/>
    <x v="13"/>
    <x v="24"/>
    <x v="2"/>
    <x v="44"/>
    <x v="128"/>
    <x v="1796"/>
    <x v="3933"/>
    <x v="39"/>
    <x v="1"/>
  </r>
  <r>
    <x v="5"/>
    <x v="1"/>
    <x v="548"/>
    <x v="0"/>
    <x v="13"/>
    <x v="24"/>
    <x v="1"/>
    <x v="42"/>
    <x v="69"/>
    <x v="980"/>
    <x v="2172"/>
    <x v="36"/>
    <x v="1"/>
  </r>
  <r>
    <x v="5"/>
    <x v="1"/>
    <x v="548"/>
    <x v="0"/>
    <x v="13"/>
    <x v="24"/>
    <x v="5"/>
    <x v="35"/>
    <x v="56"/>
    <x v="632"/>
    <x v="1220"/>
    <x v="31"/>
    <x v="1"/>
  </r>
  <r>
    <x v="5"/>
    <x v="1"/>
    <x v="548"/>
    <x v="0"/>
    <x v="13"/>
    <x v="24"/>
    <x v="4"/>
    <x v="35"/>
    <x v="38"/>
    <x v="407"/>
    <x v="778"/>
    <x v="33"/>
    <x v="1"/>
  </r>
  <r>
    <x v="5"/>
    <x v="1"/>
    <x v="548"/>
    <x v="0"/>
    <x v="13"/>
    <x v="24"/>
    <x v="0"/>
    <x v="44"/>
    <x v="39"/>
    <x v="542"/>
    <x v="922"/>
    <x v="28"/>
    <x v="1"/>
  </r>
  <r>
    <x v="5"/>
    <x v="1"/>
    <x v="548"/>
    <x v="0"/>
    <x v="13"/>
    <x v="24"/>
    <x v="3"/>
    <x v="47"/>
    <x v="83"/>
    <x v="1311"/>
    <x v="2925"/>
    <x v="37"/>
    <x v="1"/>
  </r>
  <r>
    <x v="1"/>
    <x v="1"/>
    <x v="549"/>
    <x v="0"/>
    <x v="12"/>
    <x v="14"/>
    <x v="0"/>
    <x v="43"/>
    <x v="194"/>
    <x v="2383"/>
    <x v="3880"/>
    <x v="21"/>
    <x v="2"/>
  </r>
  <r>
    <x v="1"/>
    <x v="1"/>
    <x v="549"/>
    <x v="0"/>
    <x v="26"/>
    <x v="39"/>
    <x v="5"/>
    <x v="13"/>
    <x v="82"/>
    <x v="388"/>
    <x v="421"/>
    <x v="21"/>
    <x v="2"/>
  </r>
  <r>
    <x v="2"/>
    <x v="1"/>
    <x v="549"/>
    <x v="4"/>
    <x v="49"/>
    <x v="13"/>
    <x v="2"/>
    <x v="43"/>
    <x v="340"/>
    <x v="2983"/>
    <x v="5472"/>
    <x v="36"/>
    <x v="0"/>
  </r>
  <r>
    <x v="2"/>
    <x v="1"/>
    <x v="549"/>
    <x v="4"/>
    <x v="49"/>
    <x v="13"/>
    <x v="1"/>
    <x v="38"/>
    <x v="321"/>
    <x v="2904"/>
    <x v="5071"/>
    <x v="16"/>
    <x v="0"/>
  </r>
  <r>
    <x v="2"/>
    <x v="1"/>
    <x v="549"/>
    <x v="4"/>
    <x v="49"/>
    <x v="13"/>
    <x v="5"/>
    <x v="33"/>
    <x v="315"/>
    <x v="2862"/>
    <x v="4986"/>
    <x v="21"/>
    <x v="0"/>
  </r>
  <r>
    <x v="2"/>
    <x v="1"/>
    <x v="549"/>
    <x v="4"/>
    <x v="49"/>
    <x v="13"/>
    <x v="4"/>
    <x v="33"/>
    <x v="311"/>
    <x v="2840"/>
    <x v="4901"/>
    <x v="21"/>
    <x v="0"/>
  </r>
  <r>
    <x v="2"/>
    <x v="1"/>
    <x v="549"/>
    <x v="4"/>
    <x v="49"/>
    <x v="13"/>
    <x v="0"/>
    <x v="43"/>
    <x v="313"/>
    <x v="2892"/>
    <x v="5010"/>
    <x v="16"/>
    <x v="0"/>
  </r>
  <r>
    <x v="2"/>
    <x v="1"/>
    <x v="549"/>
    <x v="4"/>
    <x v="49"/>
    <x v="13"/>
    <x v="3"/>
    <x v="48"/>
    <x v="327"/>
    <x v="2958"/>
    <x v="5157"/>
    <x v="11"/>
    <x v="0"/>
  </r>
  <r>
    <x v="5"/>
    <x v="1"/>
    <x v="549"/>
    <x v="4"/>
    <x v="43"/>
    <x v="47"/>
    <x v="2"/>
    <x v="28"/>
    <x v="335"/>
    <x v="2903"/>
    <x v="5234"/>
    <x v="26"/>
    <x v="0"/>
  </r>
  <r>
    <x v="5"/>
    <x v="1"/>
    <x v="549"/>
    <x v="4"/>
    <x v="43"/>
    <x v="47"/>
    <x v="1"/>
    <x v="23"/>
    <x v="315"/>
    <x v="2757"/>
    <x v="4637"/>
    <x v="21"/>
    <x v="0"/>
  </r>
  <r>
    <x v="5"/>
    <x v="1"/>
    <x v="549"/>
    <x v="4"/>
    <x v="43"/>
    <x v="47"/>
    <x v="5"/>
    <x v="18"/>
    <x v="309"/>
    <x v="2450"/>
    <x v="4003"/>
    <x v="21"/>
    <x v="0"/>
  </r>
  <r>
    <x v="5"/>
    <x v="1"/>
    <x v="549"/>
    <x v="4"/>
    <x v="43"/>
    <x v="47"/>
    <x v="4"/>
    <x v="18"/>
    <x v="304"/>
    <x v="2299"/>
    <x v="4050"/>
    <x v="26"/>
    <x v="0"/>
  </r>
  <r>
    <x v="5"/>
    <x v="1"/>
    <x v="549"/>
    <x v="4"/>
    <x v="43"/>
    <x v="47"/>
    <x v="0"/>
    <x v="28"/>
    <x v="304"/>
    <x v="2682"/>
    <x v="4462"/>
    <x v="21"/>
    <x v="0"/>
  </r>
  <r>
    <x v="5"/>
    <x v="1"/>
    <x v="549"/>
    <x v="4"/>
    <x v="43"/>
    <x v="47"/>
    <x v="3"/>
    <x v="33"/>
    <x v="319"/>
    <x v="2880"/>
    <x v="5267"/>
    <x v="36"/>
    <x v="0"/>
  </r>
  <r>
    <x v="0"/>
    <x v="1"/>
    <x v="549"/>
    <x v="1"/>
    <x v="44"/>
    <x v="9"/>
    <x v="2"/>
    <x v="53"/>
    <x v="325"/>
    <x v="2969"/>
    <x v="5415"/>
    <x v="31"/>
    <x v="0"/>
  </r>
  <r>
    <x v="0"/>
    <x v="1"/>
    <x v="549"/>
    <x v="1"/>
    <x v="44"/>
    <x v="9"/>
    <x v="1"/>
    <x v="48"/>
    <x v="304"/>
    <x v="2873"/>
    <x v="5203"/>
    <x v="31"/>
    <x v="0"/>
  </r>
  <r>
    <x v="0"/>
    <x v="1"/>
    <x v="549"/>
    <x v="1"/>
    <x v="44"/>
    <x v="9"/>
    <x v="5"/>
    <x v="43"/>
    <x v="285"/>
    <x v="2793"/>
    <x v="4723"/>
    <x v="21"/>
    <x v="0"/>
  </r>
  <r>
    <x v="0"/>
    <x v="1"/>
    <x v="549"/>
    <x v="1"/>
    <x v="44"/>
    <x v="9"/>
    <x v="4"/>
    <x v="43"/>
    <x v="254"/>
    <x v="2686"/>
    <x v="4472"/>
    <x v="21"/>
    <x v="0"/>
  </r>
  <r>
    <x v="0"/>
    <x v="1"/>
    <x v="549"/>
    <x v="1"/>
    <x v="44"/>
    <x v="9"/>
    <x v="0"/>
    <x v="53"/>
    <x v="273"/>
    <x v="2833"/>
    <x v="4871"/>
    <x v="21"/>
    <x v="0"/>
  </r>
  <r>
    <x v="0"/>
    <x v="1"/>
    <x v="549"/>
    <x v="1"/>
    <x v="44"/>
    <x v="9"/>
    <x v="3"/>
    <x v="58"/>
    <x v="311"/>
    <x v="2929"/>
    <x v="5297"/>
    <x v="26"/>
    <x v="0"/>
  </r>
  <r>
    <x v="1"/>
    <x v="1"/>
    <x v="549"/>
    <x v="0"/>
    <x v="12"/>
    <x v="14"/>
    <x v="0"/>
    <x v="40"/>
    <x v="45"/>
    <x v="567"/>
    <x v="1114"/>
    <x v="32"/>
    <x v="1"/>
  </r>
  <r>
    <x v="1"/>
    <x v="1"/>
    <x v="549"/>
    <x v="0"/>
    <x v="26"/>
    <x v="39"/>
    <x v="5"/>
    <x v="11"/>
    <x v="15"/>
    <x v="22"/>
    <x v="27"/>
    <x v="34"/>
    <x v="1"/>
  </r>
  <r>
    <x v="2"/>
    <x v="1"/>
    <x v="549"/>
    <x v="4"/>
    <x v="49"/>
    <x v="13"/>
    <x v="2"/>
    <x v="41"/>
    <x v="195"/>
    <x v="2339"/>
    <x v="4902"/>
    <x v="50"/>
    <x v="1"/>
  </r>
  <r>
    <x v="2"/>
    <x v="1"/>
    <x v="549"/>
    <x v="4"/>
    <x v="49"/>
    <x v="13"/>
    <x v="1"/>
    <x v="37"/>
    <x v="141"/>
    <x v="1710"/>
    <x v="3228"/>
    <x v="29"/>
    <x v="1"/>
  </r>
  <r>
    <x v="2"/>
    <x v="1"/>
    <x v="549"/>
    <x v="4"/>
    <x v="49"/>
    <x v="13"/>
    <x v="5"/>
    <x v="31"/>
    <x v="128"/>
    <x v="1366"/>
    <x v="2870"/>
    <x v="34"/>
    <x v="1"/>
  </r>
  <r>
    <x v="2"/>
    <x v="1"/>
    <x v="549"/>
    <x v="4"/>
    <x v="49"/>
    <x v="13"/>
    <x v="4"/>
    <x v="32"/>
    <x v="129"/>
    <x v="1404"/>
    <x v="2891"/>
    <x v="33"/>
    <x v="1"/>
  </r>
  <r>
    <x v="2"/>
    <x v="1"/>
    <x v="549"/>
    <x v="4"/>
    <x v="49"/>
    <x v="13"/>
    <x v="0"/>
    <x v="41"/>
    <x v="117"/>
    <x v="1583"/>
    <x v="2908"/>
    <x v="28"/>
    <x v="1"/>
  </r>
  <r>
    <x v="2"/>
    <x v="1"/>
    <x v="549"/>
    <x v="4"/>
    <x v="49"/>
    <x v="13"/>
    <x v="3"/>
    <x v="44"/>
    <x v="172"/>
    <x v="2205"/>
    <x v="3655"/>
    <x v="22"/>
    <x v="1"/>
  </r>
  <r>
    <x v="5"/>
    <x v="1"/>
    <x v="549"/>
    <x v="4"/>
    <x v="43"/>
    <x v="47"/>
    <x v="2"/>
    <x v="27"/>
    <x v="193"/>
    <x v="1800"/>
    <x v="3891"/>
    <x v="38"/>
    <x v="1"/>
  </r>
  <r>
    <x v="5"/>
    <x v="1"/>
    <x v="549"/>
    <x v="4"/>
    <x v="43"/>
    <x v="47"/>
    <x v="1"/>
    <x v="22"/>
    <x v="138"/>
    <x v="1119"/>
    <x v="2374"/>
    <x v="34"/>
    <x v="1"/>
  </r>
  <r>
    <x v="5"/>
    <x v="1"/>
    <x v="549"/>
    <x v="4"/>
    <x v="43"/>
    <x v="47"/>
    <x v="5"/>
    <x v="17"/>
    <x v="118"/>
    <x v="769"/>
    <x v="1612"/>
    <x v="34"/>
    <x v="1"/>
  </r>
  <r>
    <x v="5"/>
    <x v="1"/>
    <x v="549"/>
    <x v="4"/>
    <x v="43"/>
    <x v="47"/>
    <x v="4"/>
    <x v="16"/>
    <x v="96"/>
    <x v="570"/>
    <x v="1264"/>
    <x v="36"/>
    <x v="1"/>
  </r>
  <r>
    <x v="5"/>
    <x v="1"/>
    <x v="549"/>
    <x v="4"/>
    <x v="43"/>
    <x v="47"/>
    <x v="0"/>
    <x v="25"/>
    <x v="108"/>
    <x v="978"/>
    <x v="1975"/>
    <x v="32"/>
    <x v="1"/>
  </r>
  <r>
    <x v="5"/>
    <x v="1"/>
    <x v="549"/>
    <x v="4"/>
    <x v="43"/>
    <x v="47"/>
    <x v="3"/>
    <x v="31"/>
    <x v="129"/>
    <x v="1372"/>
    <x v="3724"/>
    <x v="51"/>
    <x v="1"/>
  </r>
  <r>
    <x v="0"/>
    <x v="1"/>
    <x v="549"/>
    <x v="1"/>
    <x v="44"/>
    <x v="9"/>
    <x v="2"/>
    <x v="47"/>
    <x v="159"/>
    <x v="2181"/>
    <x v="4593"/>
    <x v="43"/>
    <x v="1"/>
  </r>
  <r>
    <x v="0"/>
    <x v="1"/>
    <x v="549"/>
    <x v="1"/>
    <x v="44"/>
    <x v="9"/>
    <x v="1"/>
    <x v="44"/>
    <x v="96"/>
    <x v="1408"/>
    <x v="3402"/>
    <x v="42"/>
    <x v="1"/>
  </r>
  <r>
    <x v="0"/>
    <x v="1"/>
    <x v="549"/>
    <x v="1"/>
    <x v="44"/>
    <x v="9"/>
    <x v="5"/>
    <x v="39"/>
    <x v="80"/>
    <x v="1088"/>
    <x v="2301"/>
    <x v="34"/>
    <x v="1"/>
  </r>
  <r>
    <x v="0"/>
    <x v="1"/>
    <x v="549"/>
    <x v="1"/>
    <x v="44"/>
    <x v="9"/>
    <x v="4"/>
    <x v="39"/>
    <x v="74"/>
    <x v="988"/>
    <x v="2130"/>
    <x v="35"/>
    <x v="1"/>
  </r>
  <r>
    <x v="0"/>
    <x v="1"/>
    <x v="549"/>
    <x v="1"/>
    <x v="44"/>
    <x v="9"/>
    <x v="0"/>
    <x v="47"/>
    <x v="77"/>
    <x v="1226"/>
    <x v="2543"/>
    <x v="33"/>
    <x v="1"/>
  </r>
  <r>
    <x v="0"/>
    <x v="1"/>
    <x v="549"/>
    <x v="1"/>
    <x v="44"/>
    <x v="9"/>
    <x v="3"/>
    <x v="54"/>
    <x v="105"/>
    <x v="1803"/>
    <x v="3896"/>
    <x v="38"/>
    <x v="1"/>
  </r>
  <r>
    <x v="5"/>
    <x v="1"/>
    <x v="549"/>
    <x v="4"/>
    <x v="43"/>
    <x v="47"/>
    <x v="2"/>
    <x v="21"/>
    <x v="211"/>
    <x v="1663"/>
    <x v="3129"/>
    <x v="29"/>
    <x v="2"/>
  </r>
  <r>
    <x v="5"/>
    <x v="1"/>
    <x v="549"/>
    <x v="4"/>
    <x v="43"/>
    <x v="47"/>
    <x v="1"/>
    <x v="13"/>
    <x v="159"/>
    <x v="859"/>
    <x v="1388"/>
    <x v="25"/>
    <x v="2"/>
  </r>
  <r>
    <x v="5"/>
    <x v="1"/>
    <x v="549"/>
    <x v="4"/>
    <x v="43"/>
    <x v="47"/>
    <x v="5"/>
    <x v="12"/>
    <x v="136"/>
    <x v="666"/>
    <x v="1042"/>
    <x v="25"/>
    <x v="2"/>
  </r>
  <r>
    <x v="5"/>
    <x v="1"/>
    <x v="549"/>
    <x v="4"/>
    <x v="43"/>
    <x v="47"/>
    <x v="4"/>
    <x v="9"/>
    <x v="108"/>
    <x v="404"/>
    <x v="771"/>
    <x v="33"/>
    <x v="2"/>
  </r>
  <r>
    <x v="5"/>
    <x v="1"/>
    <x v="549"/>
    <x v="4"/>
    <x v="43"/>
    <x v="47"/>
    <x v="0"/>
    <x v="21"/>
    <x v="120"/>
    <x v="934"/>
    <x v="1479"/>
    <x v="24"/>
    <x v="2"/>
  </r>
  <r>
    <x v="5"/>
    <x v="1"/>
    <x v="549"/>
    <x v="4"/>
    <x v="43"/>
    <x v="47"/>
    <x v="3"/>
    <x v="25"/>
    <x v="178"/>
    <x v="1573"/>
    <x v="3645"/>
    <x v="41"/>
    <x v="2"/>
  </r>
  <r>
    <x v="0"/>
    <x v="1"/>
    <x v="549"/>
    <x v="1"/>
    <x v="44"/>
    <x v="9"/>
    <x v="2"/>
    <x v="38"/>
    <x v="182"/>
    <x v="2117"/>
    <x v="4345"/>
    <x v="38"/>
    <x v="2"/>
  </r>
  <r>
    <x v="0"/>
    <x v="1"/>
    <x v="549"/>
    <x v="1"/>
    <x v="44"/>
    <x v="9"/>
    <x v="1"/>
    <x v="35"/>
    <x v="125"/>
    <x v="1463"/>
    <x v="3181"/>
    <x v="36"/>
    <x v="2"/>
  </r>
  <r>
    <x v="0"/>
    <x v="1"/>
    <x v="549"/>
    <x v="1"/>
    <x v="44"/>
    <x v="9"/>
    <x v="5"/>
    <x v="26"/>
    <x v="91"/>
    <x v="845"/>
    <x v="1272"/>
    <x v="23"/>
    <x v="2"/>
  </r>
  <r>
    <x v="0"/>
    <x v="1"/>
    <x v="549"/>
    <x v="1"/>
    <x v="44"/>
    <x v="9"/>
    <x v="4"/>
    <x v="29"/>
    <x v="79"/>
    <x v="805"/>
    <x v="1429"/>
    <x v="28"/>
    <x v="2"/>
  </r>
  <r>
    <x v="0"/>
    <x v="1"/>
    <x v="549"/>
    <x v="1"/>
    <x v="44"/>
    <x v="9"/>
    <x v="0"/>
    <x v="32"/>
    <x v="95"/>
    <x v="1069"/>
    <x v="1732"/>
    <x v="24"/>
    <x v="2"/>
  </r>
  <r>
    <x v="0"/>
    <x v="1"/>
    <x v="549"/>
    <x v="1"/>
    <x v="44"/>
    <x v="9"/>
    <x v="3"/>
    <x v="42"/>
    <x v="152"/>
    <x v="1990"/>
    <x v="3936"/>
    <x v="33"/>
    <x v="2"/>
  </r>
  <r>
    <x v="1"/>
    <x v="1"/>
    <x v="550"/>
    <x v="0"/>
    <x v="12"/>
    <x v="14"/>
    <x v="3"/>
    <x v="48"/>
    <x v="300"/>
    <x v="2862"/>
    <x v="5224"/>
    <x v="36"/>
    <x v="2"/>
  </r>
  <r>
    <x v="1"/>
    <x v="1"/>
    <x v="550"/>
    <x v="0"/>
    <x v="26"/>
    <x v="39"/>
    <x v="4"/>
    <x v="13"/>
    <x v="62"/>
    <x v="250"/>
    <x v="304"/>
    <x v="26"/>
    <x v="2"/>
  </r>
  <r>
    <x v="1"/>
    <x v="1"/>
    <x v="550"/>
    <x v="0"/>
    <x v="40"/>
    <x v="50"/>
    <x v="2"/>
    <x v="43"/>
    <x v="315"/>
    <x v="2899"/>
    <x v="5157"/>
    <x v="21"/>
    <x v="1"/>
  </r>
  <r>
    <x v="1"/>
    <x v="1"/>
    <x v="550"/>
    <x v="0"/>
    <x v="40"/>
    <x v="50"/>
    <x v="1"/>
    <x v="38"/>
    <x v="254"/>
    <x v="2594"/>
    <x v="3950"/>
    <x v="16"/>
    <x v="1"/>
  </r>
  <r>
    <x v="1"/>
    <x v="1"/>
    <x v="550"/>
    <x v="0"/>
    <x v="40"/>
    <x v="50"/>
    <x v="5"/>
    <x v="33"/>
    <x v="194"/>
    <x v="2064"/>
    <x v="2849"/>
    <x v="16"/>
    <x v="1"/>
  </r>
  <r>
    <x v="1"/>
    <x v="1"/>
    <x v="550"/>
    <x v="0"/>
    <x v="40"/>
    <x v="50"/>
    <x v="4"/>
    <x v="33"/>
    <x v="152"/>
    <x v="1674"/>
    <x v="2219"/>
    <x v="16"/>
    <x v="1"/>
  </r>
  <r>
    <x v="1"/>
    <x v="1"/>
    <x v="550"/>
    <x v="0"/>
    <x v="40"/>
    <x v="50"/>
    <x v="0"/>
    <x v="43"/>
    <x v="174"/>
    <x v="2206"/>
    <x v="3572"/>
    <x v="21"/>
    <x v="1"/>
  </r>
  <r>
    <x v="1"/>
    <x v="1"/>
    <x v="550"/>
    <x v="0"/>
    <x v="40"/>
    <x v="50"/>
    <x v="3"/>
    <x v="48"/>
    <x v="294"/>
    <x v="2850"/>
    <x v="5054"/>
    <x v="26"/>
    <x v="1"/>
  </r>
  <r>
    <x v="1"/>
    <x v="1"/>
    <x v="550"/>
    <x v="0"/>
    <x v="12"/>
    <x v="14"/>
    <x v="3"/>
    <x v="47"/>
    <x v="101"/>
    <x v="1565"/>
    <x v="3887"/>
    <x v="47"/>
    <x v="1"/>
  </r>
  <r>
    <x v="1"/>
    <x v="1"/>
    <x v="550"/>
    <x v="0"/>
    <x v="26"/>
    <x v="39"/>
    <x v="4"/>
    <x v="12"/>
    <x v="13"/>
    <x v="21"/>
    <x v="31"/>
    <x v="38"/>
    <x v="1"/>
  </r>
  <r>
    <x v="1"/>
    <x v="1"/>
    <x v="550"/>
    <x v="0"/>
    <x v="40"/>
    <x v="50"/>
    <x v="2"/>
    <x v="40"/>
    <x v="133"/>
    <x v="1722"/>
    <x v="3441"/>
    <x v="32"/>
    <x v="1"/>
  </r>
  <r>
    <x v="1"/>
    <x v="1"/>
    <x v="550"/>
    <x v="0"/>
    <x v="40"/>
    <x v="50"/>
    <x v="1"/>
    <x v="37"/>
    <x v="67"/>
    <x v="833"/>
    <x v="1628"/>
    <x v="31"/>
    <x v="1"/>
  </r>
  <r>
    <x v="1"/>
    <x v="1"/>
    <x v="550"/>
    <x v="0"/>
    <x v="40"/>
    <x v="50"/>
    <x v="5"/>
    <x v="30"/>
    <x v="50"/>
    <x v="464"/>
    <x v="749"/>
    <x v="28"/>
    <x v="1"/>
  </r>
  <r>
    <x v="1"/>
    <x v="1"/>
    <x v="550"/>
    <x v="0"/>
    <x v="40"/>
    <x v="50"/>
    <x v="4"/>
    <x v="31"/>
    <x v="33"/>
    <x v="295"/>
    <x v="444"/>
    <x v="29"/>
    <x v="1"/>
  </r>
  <r>
    <x v="1"/>
    <x v="1"/>
    <x v="550"/>
    <x v="0"/>
    <x v="40"/>
    <x v="50"/>
    <x v="0"/>
    <x v="42"/>
    <x v="41"/>
    <x v="541"/>
    <x v="1055"/>
    <x v="32"/>
    <x v="1"/>
  </r>
  <r>
    <x v="1"/>
    <x v="1"/>
    <x v="550"/>
    <x v="0"/>
    <x v="40"/>
    <x v="50"/>
    <x v="3"/>
    <x v="46"/>
    <x v="77"/>
    <x v="1203"/>
    <x v="2796"/>
    <x v="39"/>
    <x v="1"/>
  </r>
  <r>
    <x v="1"/>
    <x v="1"/>
    <x v="551"/>
    <x v="0"/>
    <x v="12"/>
    <x v="14"/>
    <x v="2"/>
    <x v="43"/>
    <x v="315"/>
    <x v="2899"/>
    <x v="5224"/>
    <x v="26"/>
    <x v="2"/>
  </r>
  <r>
    <x v="1"/>
    <x v="1"/>
    <x v="551"/>
    <x v="0"/>
    <x v="26"/>
    <x v="39"/>
    <x v="0"/>
    <x v="23"/>
    <x v="62"/>
    <x v="461"/>
    <x v="537"/>
    <x v="21"/>
    <x v="2"/>
  </r>
  <r>
    <x v="3"/>
    <x v="0"/>
    <x v="551"/>
    <x v="3"/>
    <x v="9"/>
    <x v="3"/>
    <x v="2"/>
    <x v="43"/>
    <x v="329"/>
    <x v="2948"/>
    <x v="5334"/>
    <x v="26"/>
    <x v="1"/>
  </r>
  <r>
    <x v="3"/>
    <x v="0"/>
    <x v="551"/>
    <x v="3"/>
    <x v="9"/>
    <x v="3"/>
    <x v="1"/>
    <x v="48"/>
    <x v="317"/>
    <x v="2925"/>
    <x v="5286"/>
    <x v="26"/>
    <x v="1"/>
  </r>
  <r>
    <x v="3"/>
    <x v="0"/>
    <x v="551"/>
    <x v="3"/>
    <x v="9"/>
    <x v="3"/>
    <x v="5"/>
    <x v="48"/>
    <x v="313"/>
    <x v="2908"/>
    <x v="5180"/>
    <x v="21"/>
    <x v="1"/>
  </r>
  <r>
    <x v="3"/>
    <x v="0"/>
    <x v="551"/>
    <x v="3"/>
    <x v="9"/>
    <x v="3"/>
    <x v="4"/>
    <x v="43"/>
    <x v="304"/>
    <x v="2854"/>
    <x v="5074"/>
    <x v="26"/>
    <x v="1"/>
  </r>
  <r>
    <x v="3"/>
    <x v="0"/>
    <x v="551"/>
    <x v="3"/>
    <x v="9"/>
    <x v="3"/>
    <x v="0"/>
    <x v="48"/>
    <x v="309"/>
    <x v="2891"/>
    <x v="5118"/>
    <x v="21"/>
    <x v="1"/>
  </r>
  <r>
    <x v="3"/>
    <x v="0"/>
    <x v="551"/>
    <x v="3"/>
    <x v="9"/>
    <x v="3"/>
    <x v="3"/>
    <x v="63"/>
    <x v="309"/>
    <x v="2934"/>
    <x v="5061"/>
    <x v="11"/>
    <x v="1"/>
  </r>
  <r>
    <x v="2"/>
    <x v="3"/>
    <x v="551"/>
    <x v="0"/>
    <x v="15"/>
    <x v="52"/>
    <x v="2"/>
    <x v="48"/>
    <x v="325"/>
    <x v="2952"/>
    <x v="5296"/>
    <x v="21"/>
    <x v="1"/>
  </r>
  <r>
    <x v="2"/>
    <x v="3"/>
    <x v="551"/>
    <x v="0"/>
    <x v="15"/>
    <x v="52"/>
    <x v="1"/>
    <x v="43"/>
    <x v="304"/>
    <x v="2854"/>
    <x v="4953"/>
    <x v="21"/>
    <x v="1"/>
  </r>
  <r>
    <x v="2"/>
    <x v="3"/>
    <x v="551"/>
    <x v="0"/>
    <x v="15"/>
    <x v="52"/>
    <x v="5"/>
    <x v="38"/>
    <x v="285"/>
    <x v="2727"/>
    <x v="4568"/>
    <x v="21"/>
    <x v="1"/>
  </r>
  <r>
    <x v="2"/>
    <x v="3"/>
    <x v="551"/>
    <x v="0"/>
    <x v="15"/>
    <x v="52"/>
    <x v="4"/>
    <x v="38"/>
    <x v="254"/>
    <x v="2594"/>
    <x v="4282"/>
    <x v="21"/>
    <x v="1"/>
  </r>
  <r>
    <x v="2"/>
    <x v="3"/>
    <x v="551"/>
    <x v="0"/>
    <x v="15"/>
    <x v="52"/>
    <x v="0"/>
    <x v="53"/>
    <x v="273"/>
    <x v="2833"/>
    <x v="4871"/>
    <x v="21"/>
    <x v="1"/>
  </r>
  <r>
    <x v="2"/>
    <x v="3"/>
    <x v="551"/>
    <x v="0"/>
    <x v="15"/>
    <x v="52"/>
    <x v="3"/>
    <x v="58"/>
    <x v="311"/>
    <x v="2929"/>
    <x v="5240"/>
    <x v="21"/>
    <x v="1"/>
  </r>
  <r>
    <x v="1"/>
    <x v="1"/>
    <x v="551"/>
    <x v="0"/>
    <x v="12"/>
    <x v="14"/>
    <x v="2"/>
    <x v="42"/>
    <x v="128"/>
    <x v="1734"/>
    <x v="3741"/>
    <x v="37"/>
    <x v="1"/>
  </r>
  <r>
    <x v="1"/>
    <x v="1"/>
    <x v="551"/>
    <x v="0"/>
    <x v="26"/>
    <x v="39"/>
    <x v="0"/>
    <x v="22"/>
    <x v="11"/>
    <x v="46"/>
    <x v="59"/>
    <x v="34"/>
    <x v="1"/>
  </r>
  <r>
    <x v="3"/>
    <x v="0"/>
    <x v="551"/>
    <x v="3"/>
    <x v="9"/>
    <x v="3"/>
    <x v="2"/>
    <x v="40"/>
    <x v="172"/>
    <x v="2093"/>
    <x v="4235"/>
    <x v="36"/>
    <x v="1"/>
  </r>
  <r>
    <x v="3"/>
    <x v="0"/>
    <x v="551"/>
    <x v="3"/>
    <x v="9"/>
    <x v="3"/>
    <x v="1"/>
    <x v="44"/>
    <x v="150"/>
    <x v="2035"/>
    <x v="4187"/>
    <x v="37"/>
    <x v="1"/>
  </r>
  <r>
    <x v="3"/>
    <x v="0"/>
    <x v="551"/>
    <x v="3"/>
    <x v="9"/>
    <x v="3"/>
    <x v="5"/>
    <x v="43"/>
    <x v="117"/>
    <x v="1642"/>
    <x v="3510"/>
    <x v="36"/>
    <x v="1"/>
  </r>
  <r>
    <x v="3"/>
    <x v="0"/>
    <x v="551"/>
    <x v="3"/>
    <x v="9"/>
    <x v="3"/>
    <x v="4"/>
    <x v="39"/>
    <x v="108"/>
    <x v="1416"/>
    <x v="3149"/>
    <x v="37"/>
    <x v="1"/>
  </r>
  <r>
    <x v="3"/>
    <x v="0"/>
    <x v="551"/>
    <x v="3"/>
    <x v="9"/>
    <x v="3"/>
    <x v="0"/>
    <x v="47"/>
    <x v="118"/>
    <x v="1770"/>
    <x v="3634"/>
    <x v="34"/>
    <x v="1"/>
  </r>
  <r>
    <x v="3"/>
    <x v="0"/>
    <x v="551"/>
    <x v="3"/>
    <x v="9"/>
    <x v="3"/>
    <x v="3"/>
    <x v="60"/>
    <x v="123"/>
    <x v="2151"/>
    <x v="3684"/>
    <x v="24"/>
    <x v="1"/>
  </r>
  <r>
    <x v="2"/>
    <x v="3"/>
    <x v="551"/>
    <x v="0"/>
    <x v="15"/>
    <x v="52"/>
    <x v="2"/>
    <x v="44"/>
    <x v="159"/>
    <x v="2102"/>
    <x v="4245"/>
    <x v="36"/>
    <x v="1"/>
  </r>
  <r>
    <x v="2"/>
    <x v="3"/>
    <x v="551"/>
    <x v="0"/>
    <x v="15"/>
    <x v="52"/>
    <x v="1"/>
    <x v="42"/>
    <x v="100"/>
    <x v="1401"/>
    <x v="3074"/>
    <x v="36"/>
    <x v="1"/>
  </r>
  <r>
    <x v="2"/>
    <x v="3"/>
    <x v="551"/>
    <x v="0"/>
    <x v="15"/>
    <x v="52"/>
    <x v="5"/>
    <x v="35"/>
    <x v="84"/>
    <x v="1024"/>
    <x v="2071"/>
    <x v="32"/>
    <x v="1"/>
  </r>
  <r>
    <x v="2"/>
    <x v="3"/>
    <x v="551"/>
    <x v="0"/>
    <x v="15"/>
    <x v="52"/>
    <x v="4"/>
    <x v="36"/>
    <x v="62"/>
    <x v="742"/>
    <x v="1604"/>
    <x v="35"/>
    <x v="1"/>
  </r>
  <r>
    <x v="2"/>
    <x v="3"/>
    <x v="551"/>
    <x v="0"/>
    <x v="15"/>
    <x v="52"/>
    <x v="0"/>
    <x v="49"/>
    <x v="75"/>
    <x v="1227"/>
    <x v="2501"/>
    <x v="32"/>
    <x v="1"/>
  </r>
  <r>
    <x v="2"/>
    <x v="3"/>
    <x v="551"/>
    <x v="0"/>
    <x v="15"/>
    <x v="52"/>
    <x v="3"/>
    <x v="53"/>
    <x v="120"/>
    <x v="1959"/>
    <x v="3982"/>
    <x v="35"/>
    <x v="1"/>
  </r>
  <r>
    <x v="3"/>
    <x v="0"/>
    <x v="551"/>
    <x v="3"/>
    <x v="9"/>
    <x v="3"/>
    <x v="2"/>
    <x v="30"/>
    <x v="188"/>
    <x v="1898"/>
    <x v="3727"/>
    <x v="32"/>
    <x v="2"/>
  </r>
  <r>
    <x v="3"/>
    <x v="0"/>
    <x v="551"/>
    <x v="3"/>
    <x v="9"/>
    <x v="3"/>
    <x v="1"/>
    <x v="30"/>
    <x v="150"/>
    <x v="1542"/>
    <x v="3103"/>
    <x v="32"/>
    <x v="2"/>
  </r>
  <r>
    <x v="3"/>
    <x v="0"/>
    <x v="551"/>
    <x v="3"/>
    <x v="9"/>
    <x v="3"/>
    <x v="5"/>
    <x v="34"/>
    <x v="160"/>
    <x v="1788"/>
    <x v="3236"/>
    <x v="27"/>
    <x v="2"/>
  </r>
  <r>
    <x v="3"/>
    <x v="0"/>
    <x v="551"/>
    <x v="3"/>
    <x v="9"/>
    <x v="3"/>
    <x v="4"/>
    <x v="32"/>
    <x v="108"/>
    <x v="1205"/>
    <x v="2399"/>
    <x v="31"/>
    <x v="2"/>
  </r>
  <r>
    <x v="3"/>
    <x v="0"/>
    <x v="551"/>
    <x v="3"/>
    <x v="9"/>
    <x v="3"/>
    <x v="0"/>
    <x v="32"/>
    <x v="140"/>
    <x v="1520"/>
    <x v="2559"/>
    <x v="24"/>
    <x v="2"/>
  </r>
  <r>
    <x v="3"/>
    <x v="0"/>
    <x v="551"/>
    <x v="3"/>
    <x v="9"/>
    <x v="3"/>
    <x v="3"/>
    <x v="44"/>
    <x v="136"/>
    <x v="1885"/>
    <x v="2478"/>
    <x v="15"/>
    <x v="2"/>
  </r>
  <r>
    <x v="1"/>
    <x v="1"/>
    <x v="552"/>
    <x v="0"/>
    <x v="12"/>
    <x v="14"/>
    <x v="1"/>
    <x v="38"/>
    <x v="273"/>
    <x v="2673"/>
    <x v="4425"/>
    <x v="21"/>
    <x v="2"/>
  </r>
  <r>
    <x v="1"/>
    <x v="1"/>
    <x v="552"/>
    <x v="0"/>
    <x v="26"/>
    <x v="39"/>
    <x v="3"/>
    <x v="28"/>
    <x v="129"/>
    <x v="1267"/>
    <x v="2781"/>
    <x v="36"/>
    <x v="2"/>
  </r>
  <r>
    <x v="1"/>
    <x v="1"/>
    <x v="552"/>
    <x v="1"/>
    <x v="7"/>
    <x v="53"/>
    <x v="2"/>
    <x v="48"/>
    <x v="325"/>
    <x v="2952"/>
    <x v="5296"/>
    <x v="21"/>
    <x v="0"/>
  </r>
  <r>
    <x v="1"/>
    <x v="1"/>
    <x v="552"/>
    <x v="1"/>
    <x v="7"/>
    <x v="53"/>
    <x v="1"/>
    <x v="43"/>
    <x v="304"/>
    <x v="2854"/>
    <x v="4953"/>
    <x v="21"/>
    <x v="0"/>
  </r>
  <r>
    <x v="1"/>
    <x v="1"/>
    <x v="552"/>
    <x v="1"/>
    <x v="7"/>
    <x v="53"/>
    <x v="5"/>
    <x v="38"/>
    <x v="285"/>
    <x v="2727"/>
    <x v="4768"/>
    <x v="26"/>
    <x v="0"/>
  </r>
  <r>
    <x v="1"/>
    <x v="1"/>
    <x v="552"/>
    <x v="1"/>
    <x v="7"/>
    <x v="53"/>
    <x v="4"/>
    <x v="38"/>
    <x v="254"/>
    <x v="2594"/>
    <x v="4535"/>
    <x v="26"/>
    <x v="0"/>
  </r>
  <r>
    <x v="1"/>
    <x v="1"/>
    <x v="552"/>
    <x v="1"/>
    <x v="7"/>
    <x v="53"/>
    <x v="0"/>
    <x v="48"/>
    <x v="273"/>
    <x v="2800"/>
    <x v="4522"/>
    <x v="16"/>
    <x v="0"/>
  </r>
  <r>
    <x v="1"/>
    <x v="1"/>
    <x v="552"/>
    <x v="1"/>
    <x v="7"/>
    <x v="53"/>
    <x v="3"/>
    <x v="53"/>
    <x v="311"/>
    <x v="2915"/>
    <x v="5267"/>
    <x v="26"/>
    <x v="0"/>
  </r>
  <r>
    <x v="3"/>
    <x v="1"/>
    <x v="552"/>
    <x v="1"/>
    <x v="20"/>
    <x v="8"/>
    <x v="2"/>
    <x v="48"/>
    <x v="319"/>
    <x v="2933"/>
    <x v="5169"/>
    <x v="16"/>
    <x v="0"/>
  </r>
  <r>
    <x v="3"/>
    <x v="1"/>
    <x v="552"/>
    <x v="1"/>
    <x v="20"/>
    <x v="8"/>
    <x v="1"/>
    <x v="43"/>
    <x v="285"/>
    <x v="2793"/>
    <x v="4472"/>
    <x v="16"/>
    <x v="0"/>
  </r>
  <r>
    <x v="3"/>
    <x v="1"/>
    <x v="552"/>
    <x v="1"/>
    <x v="20"/>
    <x v="8"/>
    <x v="5"/>
    <x v="38"/>
    <x v="231"/>
    <x v="2506"/>
    <x v="3237"/>
    <x v="11"/>
    <x v="0"/>
  </r>
  <r>
    <x v="3"/>
    <x v="1"/>
    <x v="552"/>
    <x v="1"/>
    <x v="20"/>
    <x v="8"/>
    <x v="4"/>
    <x v="38"/>
    <x v="194"/>
    <x v="2227"/>
    <x v="2679"/>
    <x v="11"/>
    <x v="0"/>
  </r>
  <r>
    <x v="3"/>
    <x v="1"/>
    <x v="552"/>
    <x v="1"/>
    <x v="20"/>
    <x v="8"/>
    <x v="0"/>
    <x v="48"/>
    <x v="212"/>
    <x v="2615"/>
    <x v="3523"/>
    <x v="11"/>
    <x v="0"/>
  </r>
  <r>
    <x v="3"/>
    <x v="1"/>
    <x v="552"/>
    <x v="1"/>
    <x v="20"/>
    <x v="8"/>
    <x v="3"/>
    <x v="53"/>
    <x v="304"/>
    <x v="2888"/>
    <x v="4978"/>
    <x v="16"/>
    <x v="0"/>
  </r>
  <r>
    <x v="1"/>
    <x v="1"/>
    <x v="552"/>
    <x v="0"/>
    <x v="12"/>
    <x v="14"/>
    <x v="1"/>
    <x v="34"/>
    <x v="77"/>
    <x v="913"/>
    <x v="1838"/>
    <x v="32"/>
    <x v="1"/>
  </r>
  <r>
    <x v="1"/>
    <x v="1"/>
    <x v="552"/>
    <x v="0"/>
    <x v="26"/>
    <x v="39"/>
    <x v="3"/>
    <x v="27"/>
    <x v="28"/>
    <x v="192"/>
    <x v="588"/>
    <x v="48"/>
    <x v="1"/>
  </r>
  <r>
    <x v="1"/>
    <x v="1"/>
    <x v="552"/>
    <x v="1"/>
    <x v="7"/>
    <x v="53"/>
    <x v="2"/>
    <x v="46"/>
    <x v="159"/>
    <x v="2162"/>
    <x v="4321"/>
    <x v="36"/>
    <x v="1"/>
  </r>
  <r>
    <x v="1"/>
    <x v="1"/>
    <x v="552"/>
    <x v="1"/>
    <x v="7"/>
    <x v="53"/>
    <x v="1"/>
    <x v="40"/>
    <x v="100"/>
    <x v="1347"/>
    <x v="2666"/>
    <x v="31"/>
    <x v="1"/>
  </r>
  <r>
    <x v="1"/>
    <x v="1"/>
    <x v="552"/>
    <x v="1"/>
    <x v="7"/>
    <x v="53"/>
    <x v="5"/>
    <x v="34"/>
    <x v="84"/>
    <x v="1001"/>
    <x v="2414"/>
    <x v="40"/>
    <x v="1"/>
  </r>
  <r>
    <x v="1"/>
    <x v="1"/>
    <x v="552"/>
    <x v="1"/>
    <x v="7"/>
    <x v="53"/>
    <x v="4"/>
    <x v="36"/>
    <x v="74"/>
    <x v="918"/>
    <x v="2163"/>
    <x v="39"/>
    <x v="1"/>
  </r>
  <r>
    <x v="1"/>
    <x v="1"/>
    <x v="552"/>
    <x v="1"/>
    <x v="7"/>
    <x v="53"/>
    <x v="0"/>
    <x v="44"/>
    <x v="77"/>
    <x v="1153"/>
    <x v="2064"/>
    <x v="27"/>
    <x v="1"/>
  </r>
  <r>
    <x v="1"/>
    <x v="1"/>
    <x v="552"/>
    <x v="1"/>
    <x v="7"/>
    <x v="53"/>
    <x v="3"/>
    <x v="48"/>
    <x v="125"/>
    <x v="1877"/>
    <x v="3908"/>
    <x v="36"/>
    <x v="1"/>
  </r>
  <r>
    <x v="3"/>
    <x v="1"/>
    <x v="552"/>
    <x v="1"/>
    <x v="20"/>
    <x v="8"/>
    <x v="2"/>
    <x v="45"/>
    <x v="129"/>
    <x v="1842"/>
    <x v="3392"/>
    <x v="28"/>
    <x v="1"/>
  </r>
  <r>
    <x v="3"/>
    <x v="1"/>
    <x v="552"/>
    <x v="1"/>
    <x v="20"/>
    <x v="8"/>
    <x v="1"/>
    <x v="42"/>
    <x v="87"/>
    <x v="1240"/>
    <x v="2360"/>
    <x v="29"/>
    <x v="1"/>
  </r>
  <r>
    <x v="3"/>
    <x v="1"/>
    <x v="552"/>
    <x v="1"/>
    <x v="20"/>
    <x v="8"/>
    <x v="5"/>
    <x v="34"/>
    <x v="63"/>
    <x v="722"/>
    <x v="1050"/>
    <x v="23"/>
    <x v="1"/>
  </r>
  <r>
    <x v="3"/>
    <x v="1"/>
    <x v="552"/>
    <x v="1"/>
    <x v="20"/>
    <x v="8"/>
    <x v="4"/>
    <x v="37"/>
    <x v="45"/>
    <x v="520"/>
    <x v="680"/>
    <x v="22"/>
    <x v="1"/>
  </r>
  <r>
    <x v="3"/>
    <x v="1"/>
    <x v="552"/>
    <x v="1"/>
    <x v="20"/>
    <x v="8"/>
    <x v="0"/>
    <x v="46"/>
    <x v="56"/>
    <x v="848"/>
    <x v="1371"/>
    <x v="25"/>
    <x v="1"/>
  </r>
  <r>
    <x v="3"/>
    <x v="1"/>
    <x v="552"/>
    <x v="1"/>
    <x v="20"/>
    <x v="8"/>
    <x v="3"/>
    <x v="48"/>
    <x v="108"/>
    <x v="1684"/>
    <x v="3113"/>
    <x v="28"/>
    <x v="1"/>
  </r>
  <r>
    <x v="3"/>
    <x v="1"/>
    <x v="552"/>
    <x v="1"/>
    <x v="20"/>
    <x v="8"/>
    <x v="2"/>
    <x v="30"/>
    <x v="157"/>
    <x v="1600"/>
    <x v="2340"/>
    <x v="19"/>
    <x v="2"/>
  </r>
  <r>
    <x v="3"/>
    <x v="1"/>
    <x v="552"/>
    <x v="1"/>
    <x v="20"/>
    <x v="8"/>
    <x v="1"/>
    <x v="29"/>
    <x v="87"/>
    <x v="893"/>
    <x v="1360"/>
    <x v="23"/>
    <x v="2"/>
  </r>
  <r>
    <x v="3"/>
    <x v="1"/>
    <x v="552"/>
    <x v="1"/>
    <x v="20"/>
    <x v="8"/>
    <x v="5"/>
    <x v="25"/>
    <x v="73"/>
    <x v="620"/>
    <x v="615"/>
    <x v="16"/>
    <x v="2"/>
  </r>
  <r>
    <x v="3"/>
    <x v="1"/>
    <x v="552"/>
    <x v="1"/>
    <x v="20"/>
    <x v="8"/>
    <x v="4"/>
    <x v="27"/>
    <x v="63"/>
    <x v="561"/>
    <x v="606"/>
    <x v="18"/>
    <x v="2"/>
  </r>
  <r>
    <x v="3"/>
    <x v="1"/>
    <x v="552"/>
    <x v="1"/>
    <x v="20"/>
    <x v="8"/>
    <x v="0"/>
    <x v="34"/>
    <x v="66"/>
    <x v="760"/>
    <x v="843"/>
    <x v="17"/>
    <x v="2"/>
  </r>
  <r>
    <x v="3"/>
    <x v="1"/>
    <x v="552"/>
    <x v="1"/>
    <x v="20"/>
    <x v="8"/>
    <x v="3"/>
    <x v="34"/>
    <x v="112"/>
    <x v="1301"/>
    <x v="1787"/>
    <x v="18"/>
    <x v="2"/>
  </r>
  <r>
    <x v="1"/>
    <x v="1"/>
    <x v="553"/>
    <x v="0"/>
    <x v="12"/>
    <x v="14"/>
    <x v="5"/>
    <x v="33"/>
    <x v="212"/>
    <x v="2206"/>
    <x v="3572"/>
    <x v="21"/>
    <x v="2"/>
  </r>
  <r>
    <x v="1"/>
    <x v="1"/>
    <x v="553"/>
    <x v="0"/>
    <x v="26"/>
    <x v="39"/>
    <x v="2"/>
    <x v="33"/>
    <x v="273"/>
    <x v="2560"/>
    <x v="4458"/>
    <x v="26"/>
    <x v="2"/>
  </r>
  <r>
    <x v="1"/>
    <x v="1"/>
    <x v="553"/>
    <x v="0"/>
    <x v="12"/>
    <x v="14"/>
    <x v="5"/>
    <x v="31"/>
    <x v="62"/>
    <x v="631"/>
    <x v="1356"/>
    <x v="35"/>
    <x v="1"/>
  </r>
  <r>
    <x v="1"/>
    <x v="1"/>
    <x v="553"/>
    <x v="0"/>
    <x v="26"/>
    <x v="39"/>
    <x v="2"/>
    <x v="29"/>
    <x v="77"/>
    <x v="787"/>
    <x v="1909"/>
    <x v="40"/>
    <x v="1"/>
  </r>
  <r>
    <x v="1"/>
    <x v="1"/>
    <x v="554"/>
    <x v="0"/>
    <x v="12"/>
    <x v="14"/>
    <x v="4"/>
    <x v="33"/>
    <x v="194"/>
    <x v="2064"/>
    <x v="3656"/>
    <x v="26"/>
    <x v="2"/>
  </r>
  <r>
    <x v="1"/>
    <x v="1"/>
    <x v="554"/>
    <x v="0"/>
    <x v="26"/>
    <x v="39"/>
    <x v="1"/>
    <x v="23"/>
    <x v="129"/>
    <x v="1086"/>
    <x v="1599"/>
    <x v="21"/>
    <x v="2"/>
  </r>
  <r>
    <x v="3"/>
    <x v="1"/>
    <x v="554"/>
    <x v="0"/>
    <x v="21"/>
    <x v="19"/>
    <x v="2"/>
    <x v="53"/>
    <x v="341"/>
    <x v="3020"/>
    <x v="5525"/>
    <x v="36"/>
    <x v="0"/>
  </r>
  <r>
    <x v="3"/>
    <x v="1"/>
    <x v="554"/>
    <x v="0"/>
    <x v="21"/>
    <x v="19"/>
    <x v="1"/>
    <x v="48"/>
    <x v="323"/>
    <x v="2945"/>
    <x v="5328"/>
    <x v="26"/>
    <x v="0"/>
  </r>
  <r>
    <x v="3"/>
    <x v="1"/>
    <x v="554"/>
    <x v="0"/>
    <x v="21"/>
    <x v="19"/>
    <x v="5"/>
    <x v="43"/>
    <x v="317"/>
    <x v="2907"/>
    <x v="5085"/>
    <x v="16"/>
    <x v="0"/>
  </r>
  <r>
    <x v="3"/>
    <x v="1"/>
    <x v="554"/>
    <x v="0"/>
    <x v="21"/>
    <x v="19"/>
    <x v="4"/>
    <x v="43"/>
    <x v="313"/>
    <x v="2892"/>
    <x v="5120"/>
    <x v="21"/>
    <x v="0"/>
  </r>
  <r>
    <x v="3"/>
    <x v="1"/>
    <x v="554"/>
    <x v="0"/>
    <x v="21"/>
    <x v="19"/>
    <x v="0"/>
    <x v="53"/>
    <x v="315"/>
    <x v="2933"/>
    <x v="5303"/>
    <x v="26"/>
    <x v="0"/>
  </r>
  <r>
    <x v="3"/>
    <x v="1"/>
    <x v="554"/>
    <x v="0"/>
    <x v="21"/>
    <x v="19"/>
    <x v="3"/>
    <x v="58"/>
    <x v="329"/>
    <x v="2996"/>
    <x v="5515"/>
    <x v="41"/>
    <x v="0"/>
  </r>
  <r>
    <x v="1"/>
    <x v="1"/>
    <x v="554"/>
    <x v="0"/>
    <x v="12"/>
    <x v="14"/>
    <x v="4"/>
    <x v="30"/>
    <x v="52"/>
    <x v="481"/>
    <x v="1046"/>
    <x v="36"/>
    <x v="1"/>
  </r>
  <r>
    <x v="1"/>
    <x v="1"/>
    <x v="554"/>
    <x v="0"/>
    <x v="26"/>
    <x v="39"/>
    <x v="1"/>
    <x v="22"/>
    <x v="30"/>
    <x v="161"/>
    <x v="245"/>
    <x v="32"/>
    <x v="1"/>
  </r>
  <r>
    <x v="3"/>
    <x v="1"/>
    <x v="554"/>
    <x v="0"/>
    <x v="21"/>
    <x v="19"/>
    <x v="2"/>
    <x v="50"/>
    <x v="194"/>
    <x v="2543"/>
    <x v="4985"/>
    <x v="46"/>
    <x v="1"/>
  </r>
  <r>
    <x v="3"/>
    <x v="1"/>
    <x v="554"/>
    <x v="0"/>
    <x v="21"/>
    <x v="19"/>
    <x v="1"/>
    <x v="46"/>
    <x v="165"/>
    <x v="2210"/>
    <x v="4420"/>
    <x v="37"/>
    <x v="1"/>
  </r>
  <r>
    <x v="3"/>
    <x v="1"/>
    <x v="554"/>
    <x v="0"/>
    <x v="21"/>
    <x v="19"/>
    <x v="5"/>
    <x v="39"/>
    <x v="150"/>
    <x v="1874"/>
    <x v="3637"/>
    <x v="31"/>
    <x v="1"/>
  </r>
  <r>
    <x v="3"/>
    <x v="1"/>
    <x v="554"/>
    <x v="0"/>
    <x v="21"/>
    <x v="19"/>
    <x v="4"/>
    <x v="40"/>
    <x v="137"/>
    <x v="1763"/>
    <x v="3454"/>
    <x v="31"/>
    <x v="1"/>
  </r>
  <r>
    <x v="3"/>
    <x v="1"/>
    <x v="554"/>
    <x v="0"/>
    <x v="21"/>
    <x v="19"/>
    <x v="0"/>
    <x v="47"/>
    <x v="123"/>
    <x v="1824"/>
    <x v="3881"/>
    <x v="37"/>
    <x v="1"/>
  </r>
  <r>
    <x v="3"/>
    <x v="1"/>
    <x v="554"/>
    <x v="0"/>
    <x v="21"/>
    <x v="19"/>
    <x v="3"/>
    <x v="55"/>
    <x v="183"/>
    <x v="2561"/>
    <x v="5110"/>
    <x v="55"/>
    <x v="1"/>
  </r>
  <r>
    <x v="1"/>
    <x v="1"/>
    <x v="555"/>
    <x v="0"/>
    <x v="12"/>
    <x v="14"/>
    <x v="0"/>
    <x v="43"/>
    <x v="174"/>
    <x v="2206"/>
    <x v="3572"/>
    <x v="21"/>
    <x v="2"/>
  </r>
  <r>
    <x v="1"/>
    <x v="1"/>
    <x v="555"/>
    <x v="0"/>
    <x v="26"/>
    <x v="39"/>
    <x v="5"/>
    <x v="23"/>
    <x v="39"/>
    <x v="250"/>
    <x v="227"/>
    <x v="21"/>
    <x v="2"/>
  </r>
  <r>
    <x v="4"/>
    <x v="0"/>
    <x v="555"/>
    <x v="3"/>
    <x v="8"/>
    <x v="40"/>
    <x v="2"/>
    <x v="83"/>
    <x v="341"/>
    <x v="3080"/>
    <x v="5499"/>
    <x v="16"/>
    <x v="0"/>
  </r>
  <r>
    <x v="4"/>
    <x v="0"/>
    <x v="555"/>
    <x v="3"/>
    <x v="8"/>
    <x v="40"/>
    <x v="1"/>
    <x v="85"/>
    <x v="331"/>
    <x v="3067"/>
    <x v="5408"/>
    <x v="11"/>
    <x v="0"/>
  </r>
  <r>
    <x v="4"/>
    <x v="0"/>
    <x v="555"/>
    <x v="3"/>
    <x v="8"/>
    <x v="40"/>
    <x v="5"/>
    <x v="85"/>
    <x v="327"/>
    <x v="3059"/>
    <x v="5444"/>
    <x v="16"/>
    <x v="0"/>
  </r>
  <r>
    <x v="4"/>
    <x v="0"/>
    <x v="555"/>
    <x v="3"/>
    <x v="8"/>
    <x v="40"/>
    <x v="4"/>
    <x v="83"/>
    <x v="319"/>
    <x v="3020"/>
    <x v="5372"/>
    <x v="16"/>
    <x v="0"/>
  </r>
  <r>
    <x v="4"/>
    <x v="0"/>
    <x v="555"/>
    <x v="3"/>
    <x v="8"/>
    <x v="40"/>
    <x v="0"/>
    <x v="85"/>
    <x v="323"/>
    <x v="3045"/>
    <x v="5277"/>
    <x v="6"/>
    <x v="0"/>
  </r>
  <r>
    <x v="4"/>
    <x v="0"/>
    <x v="555"/>
    <x v="3"/>
    <x v="8"/>
    <x v="40"/>
    <x v="3"/>
    <x v="93"/>
    <x v="323"/>
    <x v="3068"/>
    <x v="5550"/>
    <x v="31"/>
    <x v="0"/>
  </r>
  <r>
    <x v="5"/>
    <x v="0"/>
    <x v="555"/>
    <x v="2"/>
    <x v="17"/>
    <x v="35"/>
    <x v="2"/>
    <x v="83"/>
    <x v="341"/>
    <x v="3080"/>
    <x v="5553"/>
    <x v="26"/>
    <x v="1"/>
  </r>
  <r>
    <x v="5"/>
    <x v="0"/>
    <x v="555"/>
    <x v="2"/>
    <x v="17"/>
    <x v="35"/>
    <x v="1"/>
    <x v="85"/>
    <x v="331"/>
    <x v="3067"/>
    <x v="5535"/>
    <x v="26"/>
    <x v="1"/>
  </r>
  <r>
    <x v="5"/>
    <x v="0"/>
    <x v="555"/>
    <x v="2"/>
    <x v="17"/>
    <x v="35"/>
    <x v="5"/>
    <x v="85"/>
    <x v="327"/>
    <x v="3059"/>
    <x v="5521"/>
    <x v="26"/>
    <x v="1"/>
  </r>
  <r>
    <x v="5"/>
    <x v="0"/>
    <x v="555"/>
    <x v="2"/>
    <x v="17"/>
    <x v="35"/>
    <x v="4"/>
    <x v="83"/>
    <x v="319"/>
    <x v="3020"/>
    <x v="5468"/>
    <x v="26"/>
    <x v="1"/>
  </r>
  <r>
    <x v="5"/>
    <x v="0"/>
    <x v="555"/>
    <x v="2"/>
    <x v="17"/>
    <x v="35"/>
    <x v="0"/>
    <x v="85"/>
    <x v="323"/>
    <x v="3045"/>
    <x v="5532"/>
    <x v="31"/>
    <x v="1"/>
  </r>
  <r>
    <x v="5"/>
    <x v="0"/>
    <x v="555"/>
    <x v="2"/>
    <x v="17"/>
    <x v="35"/>
    <x v="3"/>
    <x v="93"/>
    <x v="323"/>
    <x v="3068"/>
    <x v="5503"/>
    <x v="21"/>
    <x v="1"/>
  </r>
  <r>
    <x v="1"/>
    <x v="1"/>
    <x v="555"/>
    <x v="2"/>
    <x v="23"/>
    <x v="25"/>
    <x v="2"/>
    <x v="53"/>
    <x v="338"/>
    <x v="3014"/>
    <x v="5450"/>
    <x v="26"/>
    <x v="1"/>
  </r>
  <r>
    <x v="4"/>
    <x v="1"/>
    <x v="555"/>
    <x v="2"/>
    <x v="23"/>
    <x v="25"/>
    <x v="1"/>
    <x v="48"/>
    <x v="319"/>
    <x v="2933"/>
    <x v="5248"/>
    <x v="21"/>
    <x v="1"/>
  </r>
  <r>
    <x v="4"/>
    <x v="1"/>
    <x v="555"/>
    <x v="2"/>
    <x v="23"/>
    <x v="25"/>
    <x v="5"/>
    <x v="43"/>
    <x v="313"/>
    <x v="2892"/>
    <x v="5201"/>
    <x v="26"/>
    <x v="1"/>
  </r>
  <r>
    <x v="4"/>
    <x v="1"/>
    <x v="555"/>
    <x v="2"/>
    <x v="23"/>
    <x v="25"/>
    <x v="4"/>
    <x v="43"/>
    <x v="309"/>
    <x v="2878"/>
    <x v="5147"/>
    <x v="26"/>
    <x v="1"/>
  </r>
  <r>
    <x v="4"/>
    <x v="1"/>
    <x v="555"/>
    <x v="2"/>
    <x v="23"/>
    <x v="25"/>
    <x v="0"/>
    <x v="53"/>
    <x v="311"/>
    <x v="2915"/>
    <x v="5201"/>
    <x v="21"/>
    <x v="1"/>
  </r>
  <r>
    <x v="4"/>
    <x v="1"/>
    <x v="555"/>
    <x v="2"/>
    <x v="23"/>
    <x v="25"/>
    <x v="3"/>
    <x v="58"/>
    <x v="325"/>
    <x v="2984"/>
    <x v="5473"/>
    <x v="36"/>
    <x v="1"/>
  </r>
  <r>
    <x v="5"/>
    <x v="1"/>
    <x v="555"/>
    <x v="1"/>
    <x v="47"/>
    <x v="11"/>
    <x v="2"/>
    <x v="53"/>
    <x v="323"/>
    <x v="2961"/>
    <x v="5360"/>
    <x v="26"/>
    <x v="0"/>
  </r>
  <r>
    <x v="5"/>
    <x v="1"/>
    <x v="555"/>
    <x v="1"/>
    <x v="47"/>
    <x v="11"/>
    <x v="1"/>
    <x v="48"/>
    <x v="300"/>
    <x v="2862"/>
    <x v="5099"/>
    <x v="26"/>
    <x v="0"/>
  </r>
  <r>
    <x v="5"/>
    <x v="1"/>
    <x v="555"/>
    <x v="1"/>
    <x v="47"/>
    <x v="11"/>
    <x v="5"/>
    <x v="43"/>
    <x v="273"/>
    <x v="2745"/>
    <x v="4805"/>
    <x v="26"/>
    <x v="0"/>
  </r>
  <r>
    <x v="5"/>
    <x v="1"/>
    <x v="555"/>
    <x v="1"/>
    <x v="47"/>
    <x v="11"/>
    <x v="4"/>
    <x v="43"/>
    <x v="231"/>
    <x v="2615"/>
    <x v="4563"/>
    <x v="26"/>
    <x v="0"/>
  </r>
  <r>
    <x v="5"/>
    <x v="1"/>
    <x v="555"/>
    <x v="1"/>
    <x v="47"/>
    <x v="11"/>
    <x v="0"/>
    <x v="53"/>
    <x v="254"/>
    <x v="2805"/>
    <x v="4931"/>
    <x v="26"/>
    <x v="0"/>
  </r>
  <r>
    <x v="5"/>
    <x v="1"/>
    <x v="555"/>
    <x v="1"/>
    <x v="47"/>
    <x v="11"/>
    <x v="3"/>
    <x v="58"/>
    <x v="309"/>
    <x v="2918"/>
    <x v="5277"/>
    <x v="26"/>
    <x v="0"/>
  </r>
  <r>
    <x v="1"/>
    <x v="1"/>
    <x v="555"/>
    <x v="0"/>
    <x v="12"/>
    <x v="14"/>
    <x v="0"/>
    <x v="42"/>
    <x v="39"/>
    <x v="516"/>
    <x v="1141"/>
    <x v="36"/>
    <x v="1"/>
  </r>
  <r>
    <x v="1"/>
    <x v="1"/>
    <x v="555"/>
    <x v="0"/>
    <x v="26"/>
    <x v="39"/>
    <x v="5"/>
    <x v="22"/>
    <x v="5"/>
    <x v="18"/>
    <x v="25"/>
    <x v="36"/>
    <x v="1"/>
  </r>
  <r>
    <x v="4"/>
    <x v="0"/>
    <x v="555"/>
    <x v="3"/>
    <x v="8"/>
    <x v="40"/>
    <x v="2"/>
    <x v="76"/>
    <x v="221"/>
    <x v="2856"/>
    <x v="5151"/>
    <x v="30"/>
    <x v="1"/>
  </r>
  <r>
    <x v="4"/>
    <x v="0"/>
    <x v="555"/>
    <x v="3"/>
    <x v="8"/>
    <x v="40"/>
    <x v="1"/>
    <x v="81"/>
    <x v="194"/>
    <x v="2837"/>
    <x v="5015"/>
    <x v="26"/>
    <x v="1"/>
  </r>
  <r>
    <x v="4"/>
    <x v="0"/>
    <x v="555"/>
    <x v="3"/>
    <x v="8"/>
    <x v="40"/>
    <x v="5"/>
    <x v="79"/>
    <x v="165"/>
    <x v="2746"/>
    <x v="4925"/>
    <x v="30"/>
    <x v="1"/>
  </r>
  <r>
    <x v="4"/>
    <x v="0"/>
    <x v="555"/>
    <x v="3"/>
    <x v="8"/>
    <x v="40"/>
    <x v="4"/>
    <x v="75"/>
    <x v="157"/>
    <x v="2679"/>
    <x v="4781"/>
    <x v="29"/>
    <x v="1"/>
  </r>
  <r>
    <x v="4"/>
    <x v="0"/>
    <x v="555"/>
    <x v="3"/>
    <x v="8"/>
    <x v="40"/>
    <x v="0"/>
    <x v="82"/>
    <x v="171"/>
    <x v="2787"/>
    <x v="4580"/>
    <x v="18"/>
    <x v="1"/>
  </r>
  <r>
    <x v="4"/>
    <x v="0"/>
    <x v="555"/>
    <x v="3"/>
    <x v="8"/>
    <x v="40"/>
    <x v="3"/>
    <x v="90"/>
    <x v="141"/>
    <x v="2756"/>
    <x v="5137"/>
    <x v="43"/>
    <x v="1"/>
  </r>
  <r>
    <x v="5"/>
    <x v="0"/>
    <x v="555"/>
    <x v="2"/>
    <x v="17"/>
    <x v="35"/>
    <x v="2"/>
    <x v="79"/>
    <x v="227"/>
    <x v="2871"/>
    <x v="5276"/>
    <x v="39"/>
    <x v="1"/>
  </r>
  <r>
    <x v="5"/>
    <x v="0"/>
    <x v="555"/>
    <x v="2"/>
    <x v="17"/>
    <x v="35"/>
    <x v="1"/>
    <x v="84"/>
    <x v="177"/>
    <x v="2816"/>
    <x v="5189"/>
    <x v="41"/>
    <x v="1"/>
  </r>
  <r>
    <x v="5"/>
    <x v="0"/>
    <x v="555"/>
    <x v="2"/>
    <x v="17"/>
    <x v="35"/>
    <x v="5"/>
    <x v="83"/>
    <x v="172"/>
    <x v="2795"/>
    <x v="5149"/>
    <x v="40"/>
    <x v="1"/>
  </r>
  <r>
    <x v="5"/>
    <x v="0"/>
    <x v="555"/>
    <x v="2"/>
    <x v="17"/>
    <x v="35"/>
    <x v="4"/>
    <x v="79"/>
    <x v="146"/>
    <x v="2661"/>
    <x v="5000"/>
    <x v="40"/>
    <x v="1"/>
  </r>
  <r>
    <x v="5"/>
    <x v="0"/>
    <x v="555"/>
    <x v="2"/>
    <x v="17"/>
    <x v="35"/>
    <x v="0"/>
    <x v="79"/>
    <x v="165"/>
    <x v="2746"/>
    <x v="5142"/>
    <x v="44"/>
    <x v="1"/>
  </r>
  <r>
    <x v="5"/>
    <x v="0"/>
    <x v="555"/>
    <x v="2"/>
    <x v="17"/>
    <x v="35"/>
    <x v="3"/>
    <x v="91"/>
    <x v="141"/>
    <x v="2767"/>
    <x v="5032"/>
    <x v="34"/>
    <x v="1"/>
  </r>
  <r>
    <x v="1"/>
    <x v="1"/>
    <x v="555"/>
    <x v="2"/>
    <x v="23"/>
    <x v="25"/>
    <x v="2"/>
    <x v="51"/>
    <x v="191"/>
    <x v="2542"/>
    <x v="4813"/>
    <x v="37"/>
    <x v="1"/>
  </r>
  <r>
    <x v="4"/>
    <x v="1"/>
    <x v="555"/>
    <x v="2"/>
    <x v="23"/>
    <x v="25"/>
    <x v="1"/>
    <x v="46"/>
    <x v="135"/>
    <x v="1934"/>
    <x v="3736"/>
    <x v="31"/>
    <x v="1"/>
  </r>
  <r>
    <x v="4"/>
    <x v="1"/>
    <x v="555"/>
    <x v="2"/>
    <x v="23"/>
    <x v="25"/>
    <x v="5"/>
    <x v="41"/>
    <x v="122"/>
    <x v="1632"/>
    <x v="3499"/>
    <x v="36"/>
    <x v="1"/>
  </r>
  <r>
    <x v="4"/>
    <x v="1"/>
    <x v="555"/>
    <x v="2"/>
    <x v="23"/>
    <x v="25"/>
    <x v="4"/>
    <x v="41"/>
    <x v="104"/>
    <x v="1428"/>
    <x v="3281"/>
    <x v="39"/>
    <x v="1"/>
  </r>
  <r>
    <x v="4"/>
    <x v="1"/>
    <x v="555"/>
    <x v="2"/>
    <x v="23"/>
    <x v="25"/>
    <x v="0"/>
    <x v="52"/>
    <x v="129"/>
    <x v="2041"/>
    <x v="4049"/>
    <x v="34"/>
    <x v="1"/>
  </r>
  <r>
    <x v="4"/>
    <x v="1"/>
    <x v="555"/>
    <x v="2"/>
    <x v="23"/>
    <x v="25"/>
    <x v="3"/>
    <x v="54"/>
    <x v="153"/>
    <x v="2311"/>
    <x v="4815"/>
    <x v="47"/>
    <x v="1"/>
  </r>
  <r>
    <x v="5"/>
    <x v="1"/>
    <x v="555"/>
    <x v="1"/>
    <x v="47"/>
    <x v="11"/>
    <x v="2"/>
    <x v="48"/>
    <x v="159"/>
    <x v="2208"/>
    <x v="4461"/>
    <x v="38"/>
    <x v="1"/>
  </r>
  <r>
    <x v="5"/>
    <x v="1"/>
    <x v="555"/>
    <x v="1"/>
    <x v="47"/>
    <x v="11"/>
    <x v="1"/>
    <x v="43"/>
    <x v="97"/>
    <x v="1394"/>
    <x v="3217"/>
    <x v="39"/>
    <x v="1"/>
  </r>
  <r>
    <x v="5"/>
    <x v="1"/>
    <x v="555"/>
    <x v="1"/>
    <x v="47"/>
    <x v="11"/>
    <x v="5"/>
    <x v="42"/>
    <x v="80"/>
    <x v="1156"/>
    <x v="2694"/>
    <x v="39"/>
    <x v="1"/>
  </r>
  <r>
    <x v="5"/>
    <x v="1"/>
    <x v="555"/>
    <x v="1"/>
    <x v="47"/>
    <x v="11"/>
    <x v="4"/>
    <x v="41"/>
    <x v="63"/>
    <x v="874"/>
    <x v="1976"/>
    <x v="37"/>
    <x v="1"/>
  </r>
  <r>
    <x v="5"/>
    <x v="1"/>
    <x v="555"/>
    <x v="1"/>
    <x v="47"/>
    <x v="11"/>
    <x v="0"/>
    <x v="47"/>
    <x v="72"/>
    <x v="1134"/>
    <x v="2689"/>
    <x v="40"/>
    <x v="1"/>
  </r>
  <r>
    <x v="5"/>
    <x v="1"/>
    <x v="555"/>
    <x v="1"/>
    <x v="47"/>
    <x v="11"/>
    <x v="3"/>
    <x v="56"/>
    <x v="113"/>
    <x v="1955"/>
    <x v="4198"/>
    <x v="40"/>
    <x v="1"/>
  </r>
  <r>
    <x v="4"/>
    <x v="0"/>
    <x v="555"/>
    <x v="3"/>
    <x v="8"/>
    <x v="40"/>
    <x v="2"/>
    <x v="61"/>
    <x v="251"/>
    <x v="2846"/>
    <x v="4956"/>
    <x v="23"/>
    <x v="2"/>
  </r>
  <r>
    <x v="4"/>
    <x v="0"/>
    <x v="555"/>
    <x v="3"/>
    <x v="8"/>
    <x v="40"/>
    <x v="1"/>
    <x v="67"/>
    <x v="222"/>
    <x v="2832"/>
    <x v="4549"/>
    <x v="14"/>
    <x v="2"/>
  </r>
  <r>
    <x v="4"/>
    <x v="0"/>
    <x v="555"/>
    <x v="3"/>
    <x v="8"/>
    <x v="40"/>
    <x v="5"/>
    <x v="65"/>
    <x v="202"/>
    <x v="2781"/>
    <x v="4653"/>
    <x v="20"/>
    <x v="2"/>
  </r>
  <r>
    <x v="4"/>
    <x v="0"/>
    <x v="555"/>
    <x v="3"/>
    <x v="8"/>
    <x v="40"/>
    <x v="4"/>
    <x v="52"/>
    <x v="162"/>
    <x v="2343"/>
    <x v="3672"/>
    <x v="19"/>
    <x v="2"/>
  </r>
  <r>
    <x v="4"/>
    <x v="0"/>
    <x v="555"/>
    <x v="3"/>
    <x v="8"/>
    <x v="40"/>
    <x v="0"/>
    <x v="61"/>
    <x v="181"/>
    <x v="2649"/>
    <x v="3252"/>
    <x v="8"/>
    <x v="2"/>
  </r>
  <r>
    <x v="4"/>
    <x v="0"/>
    <x v="555"/>
    <x v="3"/>
    <x v="8"/>
    <x v="40"/>
    <x v="3"/>
    <x v="68"/>
    <x v="171"/>
    <x v="2673"/>
    <x v="4876"/>
    <x v="33"/>
    <x v="2"/>
  </r>
  <r>
    <x v="5"/>
    <x v="0"/>
    <x v="555"/>
    <x v="2"/>
    <x v="17"/>
    <x v="35"/>
    <x v="2"/>
    <x v="55"/>
    <x v="258"/>
    <x v="2824"/>
    <x v="5044"/>
    <x v="29"/>
    <x v="2"/>
  </r>
  <r>
    <x v="5"/>
    <x v="0"/>
    <x v="555"/>
    <x v="2"/>
    <x v="17"/>
    <x v="35"/>
    <x v="1"/>
    <x v="60"/>
    <x v="211"/>
    <x v="2762"/>
    <x v="4976"/>
    <x v="32"/>
    <x v="2"/>
  </r>
  <r>
    <x v="5"/>
    <x v="0"/>
    <x v="555"/>
    <x v="2"/>
    <x v="17"/>
    <x v="35"/>
    <x v="5"/>
    <x v="62"/>
    <x v="183"/>
    <x v="2665"/>
    <x v="4866"/>
    <x v="33"/>
    <x v="2"/>
  </r>
  <r>
    <x v="5"/>
    <x v="0"/>
    <x v="555"/>
    <x v="2"/>
    <x v="17"/>
    <x v="35"/>
    <x v="4"/>
    <x v="55"/>
    <x v="173"/>
    <x v="2494"/>
    <x v="4573"/>
    <x v="31"/>
    <x v="2"/>
  </r>
  <r>
    <x v="5"/>
    <x v="0"/>
    <x v="555"/>
    <x v="2"/>
    <x v="17"/>
    <x v="35"/>
    <x v="0"/>
    <x v="66"/>
    <x v="191"/>
    <x v="2740"/>
    <x v="5011"/>
    <x v="35"/>
    <x v="2"/>
  </r>
  <r>
    <x v="5"/>
    <x v="0"/>
    <x v="555"/>
    <x v="2"/>
    <x v="17"/>
    <x v="35"/>
    <x v="3"/>
    <x v="74"/>
    <x v="181"/>
    <x v="2770"/>
    <x v="4887"/>
    <x v="27"/>
    <x v="2"/>
  </r>
  <r>
    <x v="1"/>
    <x v="1"/>
    <x v="555"/>
    <x v="2"/>
    <x v="23"/>
    <x v="25"/>
    <x v="2"/>
    <x v="40"/>
    <x v="245"/>
    <x v="2600"/>
    <x v="4757"/>
    <x v="32"/>
    <x v="2"/>
  </r>
  <r>
    <x v="4"/>
    <x v="1"/>
    <x v="555"/>
    <x v="2"/>
    <x v="23"/>
    <x v="25"/>
    <x v="1"/>
    <x v="35"/>
    <x v="168"/>
    <x v="1897"/>
    <x v="3204"/>
    <x v="24"/>
    <x v="2"/>
  </r>
  <r>
    <x v="4"/>
    <x v="1"/>
    <x v="555"/>
    <x v="2"/>
    <x v="23"/>
    <x v="25"/>
    <x v="5"/>
    <x v="30"/>
    <x v="146"/>
    <x v="1493"/>
    <x v="2763"/>
    <x v="28"/>
    <x v="2"/>
  </r>
  <r>
    <x v="4"/>
    <x v="1"/>
    <x v="555"/>
    <x v="2"/>
    <x v="23"/>
    <x v="25"/>
    <x v="4"/>
    <x v="26"/>
    <x v="123"/>
    <x v="1140"/>
    <x v="2131"/>
    <x v="29"/>
    <x v="2"/>
  </r>
  <r>
    <x v="4"/>
    <x v="1"/>
    <x v="555"/>
    <x v="2"/>
    <x v="23"/>
    <x v="25"/>
    <x v="0"/>
    <x v="39"/>
    <x v="129"/>
    <x v="1652"/>
    <x v="2702"/>
    <x v="23"/>
    <x v="2"/>
  </r>
  <r>
    <x v="4"/>
    <x v="1"/>
    <x v="555"/>
    <x v="2"/>
    <x v="23"/>
    <x v="25"/>
    <x v="3"/>
    <x v="42"/>
    <x v="182"/>
    <x v="2245"/>
    <x v="4542"/>
    <x v="39"/>
    <x v="2"/>
  </r>
  <r>
    <x v="1"/>
    <x v="1"/>
    <x v="556"/>
    <x v="0"/>
    <x v="12"/>
    <x v="14"/>
    <x v="3"/>
    <x v="48"/>
    <x v="294"/>
    <x v="2850"/>
    <x v="5190"/>
    <x v="36"/>
    <x v="2"/>
  </r>
  <r>
    <x v="1"/>
    <x v="1"/>
    <x v="556"/>
    <x v="0"/>
    <x v="26"/>
    <x v="39"/>
    <x v="4"/>
    <x v="23"/>
    <x v="15"/>
    <x v="71"/>
    <x v="66"/>
    <x v="26"/>
    <x v="2"/>
  </r>
  <r>
    <x v="1"/>
    <x v="1"/>
    <x v="556"/>
    <x v="0"/>
    <x v="24"/>
    <x v="51"/>
    <x v="2"/>
    <x v="33"/>
    <x v="331"/>
    <x v="2915"/>
    <x v="5267"/>
    <x v="26"/>
    <x v="0"/>
  </r>
  <r>
    <x v="1"/>
    <x v="1"/>
    <x v="556"/>
    <x v="0"/>
    <x v="24"/>
    <x v="51"/>
    <x v="1"/>
    <x v="28"/>
    <x v="311"/>
    <x v="2793"/>
    <x v="4723"/>
    <x v="21"/>
    <x v="0"/>
  </r>
  <r>
    <x v="1"/>
    <x v="1"/>
    <x v="556"/>
    <x v="0"/>
    <x v="24"/>
    <x v="51"/>
    <x v="5"/>
    <x v="23"/>
    <x v="304"/>
    <x v="2535"/>
    <x v="4169"/>
    <x v="21"/>
    <x v="0"/>
  </r>
  <r>
    <x v="1"/>
    <x v="1"/>
    <x v="556"/>
    <x v="0"/>
    <x v="24"/>
    <x v="51"/>
    <x v="4"/>
    <x v="23"/>
    <x v="294"/>
    <x v="2383"/>
    <x v="4188"/>
    <x v="26"/>
    <x v="0"/>
  </r>
  <r>
    <x v="1"/>
    <x v="1"/>
    <x v="556"/>
    <x v="0"/>
    <x v="24"/>
    <x v="51"/>
    <x v="0"/>
    <x v="33"/>
    <x v="294"/>
    <x v="2686"/>
    <x v="4472"/>
    <x v="21"/>
    <x v="0"/>
  </r>
  <r>
    <x v="1"/>
    <x v="1"/>
    <x v="556"/>
    <x v="0"/>
    <x v="24"/>
    <x v="51"/>
    <x v="3"/>
    <x v="38"/>
    <x v="315"/>
    <x v="2884"/>
    <x v="5278"/>
    <x v="36"/>
    <x v="0"/>
  </r>
  <r>
    <x v="0"/>
    <x v="1"/>
    <x v="556"/>
    <x v="1"/>
    <x v="28"/>
    <x v="31"/>
    <x v="2"/>
    <x v="58"/>
    <x v="327"/>
    <x v="2989"/>
    <x v="5414"/>
    <x v="26"/>
    <x v="0"/>
  </r>
  <r>
    <x v="0"/>
    <x v="1"/>
    <x v="556"/>
    <x v="1"/>
    <x v="28"/>
    <x v="31"/>
    <x v="1"/>
    <x v="53"/>
    <x v="307"/>
    <x v="2895"/>
    <x v="5216"/>
    <x v="26"/>
    <x v="2"/>
  </r>
  <r>
    <x v="0"/>
    <x v="1"/>
    <x v="556"/>
    <x v="1"/>
    <x v="28"/>
    <x v="31"/>
    <x v="5"/>
    <x v="48"/>
    <x v="294"/>
    <x v="2850"/>
    <x v="4740"/>
    <x v="16"/>
    <x v="2"/>
  </r>
  <r>
    <x v="0"/>
    <x v="1"/>
    <x v="556"/>
    <x v="1"/>
    <x v="28"/>
    <x v="31"/>
    <x v="4"/>
    <x v="48"/>
    <x v="273"/>
    <x v="2800"/>
    <x v="4522"/>
    <x v="16"/>
    <x v="2"/>
  </r>
  <r>
    <x v="0"/>
    <x v="1"/>
    <x v="556"/>
    <x v="1"/>
    <x v="28"/>
    <x v="31"/>
    <x v="0"/>
    <x v="58"/>
    <x v="285"/>
    <x v="2867"/>
    <x v="4871"/>
    <x v="16"/>
    <x v="2"/>
  </r>
  <r>
    <x v="0"/>
    <x v="1"/>
    <x v="556"/>
    <x v="1"/>
    <x v="28"/>
    <x v="31"/>
    <x v="3"/>
    <x v="63"/>
    <x v="313"/>
    <x v="2949"/>
    <x v="5292"/>
    <x v="21"/>
    <x v="2"/>
  </r>
  <r>
    <x v="1"/>
    <x v="1"/>
    <x v="556"/>
    <x v="0"/>
    <x v="12"/>
    <x v="14"/>
    <x v="3"/>
    <x v="43"/>
    <x v="77"/>
    <x v="1135"/>
    <x v="3194"/>
    <x v="51"/>
    <x v="1"/>
  </r>
  <r>
    <x v="1"/>
    <x v="1"/>
    <x v="556"/>
    <x v="0"/>
    <x v="26"/>
    <x v="39"/>
    <x v="4"/>
    <x v="22"/>
    <x v="2"/>
    <x v="2"/>
    <x v="3"/>
    <x v="39"/>
    <x v="1"/>
  </r>
  <r>
    <x v="1"/>
    <x v="1"/>
    <x v="556"/>
    <x v="0"/>
    <x v="24"/>
    <x v="51"/>
    <x v="2"/>
    <x v="29"/>
    <x v="177"/>
    <x v="1736"/>
    <x v="3927"/>
    <x v="41"/>
    <x v="1"/>
  </r>
  <r>
    <x v="1"/>
    <x v="1"/>
    <x v="556"/>
    <x v="0"/>
    <x v="24"/>
    <x v="51"/>
    <x v="1"/>
    <x v="26"/>
    <x v="110"/>
    <x v="1025"/>
    <x v="2118"/>
    <x v="33"/>
    <x v="1"/>
  </r>
  <r>
    <x v="1"/>
    <x v="1"/>
    <x v="556"/>
    <x v="0"/>
    <x v="24"/>
    <x v="51"/>
    <x v="5"/>
    <x v="22"/>
    <x v="108"/>
    <x v="878"/>
    <x v="1758"/>
    <x v="32"/>
    <x v="1"/>
  </r>
  <r>
    <x v="1"/>
    <x v="1"/>
    <x v="556"/>
    <x v="0"/>
    <x v="24"/>
    <x v="51"/>
    <x v="4"/>
    <x v="22"/>
    <x v="83"/>
    <x v="653"/>
    <x v="1563"/>
    <x v="39"/>
    <x v="1"/>
  </r>
  <r>
    <x v="1"/>
    <x v="1"/>
    <x v="556"/>
    <x v="0"/>
    <x v="24"/>
    <x v="51"/>
    <x v="0"/>
    <x v="30"/>
    <x v="77"/>
    <x v="813"/>
    <x v="1753"/>
    <x v="35"/>
    <x v="1"/>
  </r>
  <r>
    <x v="1"/>
    <x v="1"/>
    <x v="556"/>
    <x v="0"/>
    <x v="24"/>
    <x v="51"/>
    <x v="3"/>
    <x v="34"/>
    <x v="138"/>
    <x v="1579"/>
    <x v="3915"/>
    <x v="47"/>
    <x v="1"/>
  </r>
  <r>
    <x v="0"/>
    <x v="1"/>
    <x v="556"/>
    <x v="1"/>
    <x v="28"/>
    <x v="31"/>
    <x v="2"/>
    <x v="57"/>
    <x v="172"/>
    <x v="2517"/>
    <x v="4834"/>
    <x v="39"/>
    <x v="1"/>
  </r>
  <r>
    <x v="0"/>
    <x v="1"/>
    <x v="556"/>
    <x v="1"/>
    <x v="28"/>
    <x v="31"/>
    <x v="1"/>
    <x v="48"/>
    <x v="111"/>
    <x v="1717"/>
    <x v="3657"/>
    <x v="36"/>
    <x v="1"/>
  </r>
  <r>
    <x v="0"/>
    <x v="1"/>
    <x v="556"/>
    <x v="1"/>
    <x v="28"/>
    <x v="31"/>
    <x v="5"/>
    <x v="47"/>
    <x v="91"/>
    <x v="1414"/>
    <x v="2571"/>
    <x v="27"/>
    <x v="1"/>
  </r>
  <r>
    <x v="0"/>
    <x v="1"/>
    <x v="556"/>
    <x v="1"/>
    <x v="28"/>
    <x v="31"/>
    <x v="4"/>
    <x v="46"/>
    <x v="70"/>
    <x v="1087"/>
    <x v="2082"/>
    <x v="30"/>
    <x v="1"/>
  </r>
  <r>
    <x v="0"/>
    <x v="1"/>
    <x v="556"/>
    <x v="1"/>
    <x v="28"/>
    <x v="31"/>
    <x v="0"/>
    <x v="53"/>
    <x v="84"/>
    <x v="1469"/>
    <x v="2656"/>
    <x v="27"/>
    <x v="1"/>
  </r>
  <r>
    <x v="0"/>
    <x v="1"/>
    <x v="556"/>
    <x v="1"/>
    <x v="28"/>
    <x v="31"/>
    <x v="3"/>
    <x v="57"/>
    <x v="117"/>
    <x v="2023"/>
    <x v="4078"/>
    <x v="35"/>
    <x v="1"/>
  </r>
  <r>
    <x v="0"/>
    <x v="1"/>
    <x v="556"/>
    <x v="1"/>
    <x v="28"/>
    <x v="31"/>
    <x v="2"/>
    <x v="42"/>
    <x v="193"/>
    <x v="2344"/>
    <x v="4236"/>
    <x v="28"/>
    <x v="2"/>
  </r>
  <r>
    <x v="0"/>
    <x v="1"/>
    <x v="556"/>
    <x v="1"/>
    <x v="28"/>
    <x v="31"/>
    <x v="1"/>
    <x v="40"/>
    <x v="128"/>
    <x v="1675"/>
    <x v="3226"/>
    <x v="30"/>
    <x v="2"/>
  </r>
  <r>
    <x v="0"/>
    <x v="1"/>
    <x v="556"/>
    <x v="1"/>
    <x v="28"/>
    <x v="31"/>
    <x v="5"/>
    <x v="30"/>
    <x v="108"/>
    <x v="1143"/>
    <x v="1754"/>
    <x v="22"/>
    <x v="2"/>
  </r>
  <r>
    <x v="0"/>
    <x v="1"/>
    <x v="556"/>
    <x v="1"/>
    <x v="28"/>
    <x v="31"/>
    <x v="4"/>
    <x v="32"/>
    <x v="89"/>
    <x v="997"/>
    <x v="1447"/>
    <x v="21"/>
    <x v="2"/>
  </r>
  <r>
    <x v="0"/>
    <x v="1"/>
    <x v="556"/>
    <x v="1"/>
    <x v="28"/>
    <x v="31"/>
    <x v="0"/>
    <x v="40"/>
    <x v="100"/>
    <x v="1347"/>
    <x v="2186"/>
    <x v="23"/>
    <x v="2"/>
  </r>
  <r>
    <x v="0"/>
    <x v="1"/>
    <x v="556"/>
    <x v="1"/>
    <x v="28"/>
    <x v="31"/>
    <x v="3"/>
    <x v="40"/>
    <x v="141"/>
    <x v="1809"/>
    <x v="3205"/>
    <x v="26"/>
    <x v="2"/>
  </r>
  <r>
    <x v="1"/>
    <x v="1"/>
    <x v="557"/>
    <x v="0"/>
    <x v="12"/>
    <x v="14"/>
    <x v="2"/>
    <x v="43"/>
    <x v="311"/>
    <x v="2886"/>
    <x v="5176"/>
    <x v="26"/>
    <x v="2"/>
  </r>
  <r>
    <x v="1"/>
    <x v="1"/>
    <x v="557"/>
    <x v="0"/>
    <x v="26"/>
    <x v="39"/>
    <x v="0"/>
    <x v="33"/>
    <x v="15"/>
    <x v="117"/>
    <x v="93"/>
    <x v="21"/>
    <x v="2"/>
  </r>
  <r>
    <x v="1"/>
    <x v="1"/>
    <x v="557"/>
    <x v="0"/>
    <x v="12"/>
    <x v="14"/>
    <x v="2"/>
    <x v="40"/>
    <x v="115"/>
    <x v="1527"/>
    <x v="3292"/>
    <x v="36"/>
    <x v="1"/>
  </r>
  <r>
    <x v="1"/>
    <x v="1"/>
    <x v="557"/>
    <x v="0"/>
    <x v="26"/>
    <x v="39"/>
    <x v="0"/>
    <x v="30"/>
    <x v="2"/>
    <x v="8"/>
    <x v="9"/>
    <x v="34"/>
    <x v="1"/>
  </r>
  <r>
    <x v="1"/>
    <x v="1"/>
    <x v="558"/>
    <x v="0"/>
    <x v="12"/>
    <x v="14"/>
    <x v="1"/>
    <x v="38"/>
    <x v="254"/>
    <x v="2594"/>
    <x v="4282"/>
    <x v="21"/>
    <x v="2"/>
  </r>
  <r>
    <x v="1"/>
    <x v="1"/>
    <x v="558"/>
    <x v="0"/>
    <x v="26"/>
    <x v="39"/>
    <x v="3"/>
    <x v="38"/>
    <x v="129"/>
    <x v="1617"/>
    <x v="3480"/>
    <x v="36"/>
    <x v="2"/>
  </r>
  <r>
    <x v="4"/>
    <x v="3"/>
    <x v="558"/>
    <x v="2"/>
    <x v="3"/>
    <x v="28"/>
    <x v="2"/>
    <x v="48"/>
    <x v="333"/>
    <x v="2978"/>
    <x v="5391"/>
    <x v="26"/>
    <x v="1"/>
  </r>
  <r>
    <x v="4"/>
    <x v="3"/>
    <x v="558"/>
    <x v="2"/>
    <x v="3"/>
    <x v="28"/>
    <x v="1"/>
    <x v="43"/>
    <x v="313"/>
    <x v="2892"/>
    <x v="5120"/>
    <x v="21"/>
    <x v="1"/>
  </r>
  <r>
    <x v="4"/>
    <x v="3"/>
    <x v="558"/>
    <x v="2"/>
    <x v="3"/>
    <x v="28"/>
    <x v="5"/>
    <x v="38"/>
    <x v="307"/>
    <x v="2848"/>
    <x v="5036"/>
    <x v="26"/>
    <x v="1"/>
  </r>
  <r>
    <x v="4"/>
    <x v="3"/>
    <x v="558"/>
    <x v="2"/>
    <x v="3"/>
    <x v="28"/>
    <x v="4"/>
    <x v="38"/>
    <x v="300"/>
    <x v="2805"/>
    <x v="4931"/>
    <x v="26"/>
    <x v="1"/>
  </r>
  <r>
    <x v="4"/>
    <x v="3"/>
    <x v="558"/>
    <x v="2"/>
    <x v="3"/>
    <x v="28"/>
    <x v="0"/>
    <x v="53"/>
    <x v="304"/>
    <x v="2888"/>
    <x v="5106"/>
    <x v="21"/>
    <x v="1"/>
  </r>
  <r>
    <x v="4"/>
    <x v="3"/>
    <x v="558"/>
    <x v="2"/>
    <x v="3"/>
    <x v="28"/>
    <x v="3"/>
    <x v="58"/>
    <x v="319"/>
    <x v="2961"/>
    <x v="5360"/>
    <x v="26"/>
    <x v="1"/>
  </r>
  <r>
    <x v="5"/>
    <x v="3"/>
    <x v="558"/>
    <x v="2"/>
    <x v="35"/>
    <x v="38"/>
    <x v="2"/>
    <x v="48"/>
    <x v="327"/>
    <x v="2958"/>
    <x v="5354"/>
    <x v="26"/>
    <x v="1"/>
  </r>
  <r>
    <x v="5"/>
    <x v="3"/>
    <x v="558"/>
    <x v="2"/>
    <x v="35"/>
    <x v="38"/>
    <x v="1"/>
    <x v="43"/>
    <x v="307"/>
    <x v="2866"/>
    <x v="5010"/>
    <x v="21"/>
    <x v="1"/>
  </r>
  <r>
    <x v="5"/>
    <x v="3"/>
    <x v="558"/>
    <x v="2"/>
    <x v="35"/>
    <x v="38"/>
    <x v="5"/>
    <x v="38"/>
    <x v="294"/>
    <x v="2772"/>
    <x v="4856"/>
    <x v="26"/>
    <x v="1"/>
  </r>
  <r>
    <x v="5"/>
    <x v="3"/>
    <x v="558"/>
    <x v="2"/>
    <x v="35"/>
    <x v="38"/>
    <x v="4"/>
    <x v="38"/>
    <x v="273"/>
    <x v="2673"/>
    <x v="4663"/>
    <x v="26"/>
    <x v="1"/>
  </r>
  <r>
    <x v="5"/>
    <x v="3"/>
    <x v="558"/>
    <x v="2"/>
    <x v="35"/>
    <x v="38"/>
    <x v="0"/>
    <x v="53"/>
    <x v="285"/>
    <x v="2852"/>
    <x v="4948"/>
    <x v="21"/>
    <x v="1"/>
  </r>
  <r>
    <x v="5"/>
    <x v="3"/>
    <x v="558"/>
    <x v="2"/>
    <x v="35"/>
    <x v="38"/>
    <x v="3"/>
    <x v="58"/>
    <x v="313"/>
    <x v="2937"/>
    <x v="5311"/>
    <x v="26"/>
    <x v="1"/>
  </r>
  <r>
    <x v="1"/>
    <x v="1"/>
    <x v="558"/>
    <x v="0"/>
    <x v="12"/>
    <x v="14"/>
    <x v="1"/>
    <x v="34"/>
    <x v="69"/>
    <x v="801"/>
    <x v="1730"/>
    <x v="35"/>
    <x v="1"/>
  </r>
  <r>
    <x v="1"/>
    <x v="1"/>
    <x v="558"/>
    <x v="0"/>
    <x v="26"/>
    <x v="39"/>
    <x v="3"/>
    <x v="37"/>
    <x v="27"/>
    <x v="295"/>
    <x v="899"/>
    <x v="49"/>
    <x v="1"/>
  </r>
  <r>
    <x v="4"/>
    <x v="3"/>
    <x v="558"/>
    <x v="2"/>
    <x v="3"/>
    <x v="28"/>
    <x v="2"/>
    <x v="43"/>
    <x v="199"/>
    <x v="2430"/>
    <x v="4652"/>
    <x v="36"/>
    <x v="1"/>
  </r>
  <r>
    <x v="4"/>
    <x v="3"/>
    <x v="558"/>
    <x v="2"/>
    <x v="3"/>
    <x v="28"/>
    <x v="1"/>
    <x v="40"/>
    <x v="127"/>
    <x v="1655"/>
    <x v="3251"/>
    <x v="31"/>
    <x v="1"/>
  </r>
  <r>
    <x v="4"/>
    <x v="3"/>
    <x v="558"/>
    <x v="2"/>
    <x v="3"/>
    <x v="28"/>
    <x v="5"/>
    <x v="36"/>
    <x v="106"/>
    <x v="1302"/>
    <x v="2909"/>
    <x v="37"/>
    <x v="1"/>
  </r>
  <r>
    <x v="4"/>
    <x v="3"/>
    <x v="558"/>
    <x v="2"/>
    <x v="3"/>
    <x v="28"/>
    <x v="4"/>
    <x v="34"/>
    <x v="97"/>
    <x v="1147"/>
    <x v="2715"/>
    <x v="40"/>
    <x v="1"/>
  </r>
  <r>
    <x v="4"/>
    <x v="3"/>
    <x v="558"/>
    <x v="2"/>
    <x v="3"/>
    <x v="28"/>
    <x v="0"/>
    <x v="48"/>
    <x v="100"/>
    <x v="1575"/>
    <x v="3329"/>
    <x v="35"/>
    <x v="1"/>
  </r>
  <r>
    <x v="4"/>
    <x v="3"/>
    <x v="558"/>
    <x v="2"/>
    <x v="3"/>
    <x v="28"/>
    <x v="3"/>
    <x v="56"/>
    <x v="129"/>
    <x v="2125"/>
    <x v="4415"/>
    <x v="40"/>
    <x v="1"/>
  </r>
  <r>
    <x v="5"/>
    <x v="3"/>
    <x v="558"/>
    <x v="2"/>
    <x v="35"/>
    <x v="38"/>
    <x v="2"/>
    <x v="43"/>
    <x v="159"/>
    <x v="2079"/>
    <x v="4287"/>
    <x v="38"/>
    <x v="1"/>
  </r>
  <r>
    <x v="5"/>
    <x v="3"/>
    <x v="558"/>
    <x v="2"/>
    <x v="35"/>
    <x v="38"/>
    <x v="1"/>
    <x v="38"/>
    <x v="98"/>
    <x v="1269"/>
    <x v="2788"/>
    <x v="36"/>
    <x v="1"/>
  </r>
  <r>
    <x v="5"/>
    <x v="3"/>
    <x v="558"/>
    <x v="2"/>
    <x v="35"/>
    <x v="38"/>
    <x v="5"/>
    <x v="37"/>
    <x v="77"/>
    <x v="987"/>
    <x v="2386"/>
    <x v="40"/>
    <x v="1"/>
  </r>
  <r>
    <x v="5"/>
    <x v="3"/>
    <x v="558"/>
    <x v="2"/>
    <x v="35"/>
    <x v="38"/>
    <x v="4"/>
    <x v="34"/>
    <x v="70"/>
    <x v="817"/>
    <x v="1930"/>
    <x v="39"/>
    <x v="1"/>
  </r>
  <r>
    <x v="5"/>
    <x v="3"/>
    <x v="558"/>
    <x v="2"/>
    <x v="35"/>
    <x v="38"/>
    <x v="0"/>
    <x v="52"/>
    <x v="80"/>
    <x v="1390"/>
    <x v="2813"/>
    <x v="32"/>
    <x v="1"/>
  </r>
  <r>
    <x v="5"/>
    <x v="3"/>
    <x v="558"/>
    <x v="2"/>
    <x v="35"/>
    <x v="38"/>
    <x v="3"/>
    <x v="54"/>
    <x v="122"/>
    <x v="2005"/>
    <x v="4259"/>
    <x v="40"/>
    <x v="1"/>
  </r>
  <r>
    <x v="4"/>
    <x v="3"/>
    <x v="558"/>
    <x v="2"/>
    <x v="3"/>
    <x v="28"/>
    <x v="2"/>
    <x v="32"/>
    <x v="228"/>
    <x v="2290"/>
    <x v="4159"/>
    <x v="28"/>
    <x v="2"/>
  </r>
  <r>
    <x v="4"/>
    <x v="3"/>
    <x v="558"/>
    <x v="2"/>
    <x v="3"/>
    <x v="28"/>
    <x v="1"/>
    <x v="29"/>
    <x v="141"/>
    <x v="1409"/>
    <x v="2313"/>
    <x v="23"/>
    <x v="2"/>
  </r>
  <r>
    <x v="4"/>
    <x v="3"/>
    <x v="558"/>
    <x v="2"/>
    <x v="3"/>
    <x v="28"/>
    <x v="5"/>
    <x v="25"/>
    <x v="120"/>
    <x v="1081"/>
    <x v="2072"/>
    <x v="30"/>
    <x v="2"/>
  </r>
  <r>
    <x v="4"/>
    <x v="3"/>
    <x v="558"/>
    <x v="2"/>
    <x v="3"/>
    <x v="28"/>
    <x v="4"/>
    <x v="28"/>
    <x v="101"/>
    <x v="1005"/>
    <x v="1882"/>
    <x v="29"/>
    <x v="2"/>
  </r>
  <r>
    <x v="4"/>
    <x v="3"/>
    <x v="558"/>
    <x v="2"/>
    <x v="3"/>
    <x v="28"/>
    <x v="0"/>
    <x v="33"/>
    <x v="128"/>
    <x v="1431"/>
    <x v="2540"/>
    <x v="26"/>
    <x v="2"/>
  </r>
  <r>
    <x v="4"/>
    <x v="3"/>
    <x v="558"/>
    <x v="2"/>
    <x v="3"/>
    <x v="28"/>
    <x v="3"/>
    <x v="43"/>
    <x v="173"/>
    <x v="2194"/>
    <x v="4214"/>
    <x v="32"/>
    <x v="2"/>
  </r>
  <r>
    <x v="5"/>
    <x v="3"/>
    <x v="558"/>
    <x v="2"/>
    <x v="35"/>
    <x v="38"/>
    <x v="2"/>
    <x v="36"/>
    <x v="202"/>
    <x v="2244"/>
    <x v="4081"/>
    <x v="28"/>
    <x v="2"/>
  </r>
  <r>
    <x v="5"/>
    <x v="3"/>
    <x v="558"/>
    <x v="2"/>
    <x v="35"/>
    <x v="38"/>
    <x v="1"/>
    <x v="28"/>
    <x v="115"/>
    <x v="1141"/>
    <x v="1869"/>
    <x v="24"/>
    <x v="2"/>
  </r>
  <r>
    <x v="5"/>
    <x v="3"/>
    <x v="558"/>
    <x v="2"/>
    <x v="35"/>
    <x v="38"/>
    <x v="5"/>
    <x v="26"/>
    <x v="111"/>
    <x v="1036"/>
    <x v="1940"/>
    <x v="29"/>
    <x v="2"/>
  </r>
  <r>
    <x v="5"/>
    <x v="3"/>
    <x v="558"/>
    <x v="2"/>
    <x v="35"/>
    <x v="38"/>
    <x v="4"/>
    <x v="29"/>
    <x v="89"/>
    <x v="912"/>
    <x v="1836"/>
    <x v="32"/>
    <x v="2"/>
  </r>
  <r>
    <x v="5"/>
    <x v="3"/>
    <x v="558"/>
    <x v="2"/>
    <x v="35"/>
    <x v="38"/>
    <x v="0"/>
    <x v="36"/>
    <x v="97"/>
    <x v="1204"/>
    <x v="2153"/>
    <x v="27"/>
    <x v="2"/>
  </r>
  <r>
    <x v="5"/>
    <x v="3"/>
    <x v="558"/>
    <x v="2"/>
    <x v="35"/>
    <x v="38"/>
    <x v="3"/>
    <x v="38"/>
    <x v="141"/>
    <x v="1743"/>
    <x v="3530"/>
    <x v="33"/>
    <x v="2"/>
  </r>
  <r>
    <x v="1"/>
    <x v="1"/>
    <x v="559"/>
    <x v="0"/>
    <x v="12"/>
    <x v="14"/>
    <x v="5"/>
    <x v="33"/>
    <x v="174"/>
    <x v="1883"/>
    <x v="2950"/>
    <x v="21"/>
    <x v="2"/>
  </r>
  <r>
    <x v="1"/>
    <x v="1"/>
    <x v="559"/>
    <x v="0"/>
    <x v="26"/>
    <x v="39"/>
    <x v="2"/>
    <x v="33"/>
    <x v="254"/>
    <x v="2469"/>
    <x v="4314"/>
    <x v="26"/>
    <x v="2"/>
  </r>
  <r>
    <x v="0"/>
    <x v="1"/>
    <x v="559"/>
    <x v="4"/>
    <x v="1"/>
    <x v="2"/>
    <x v="2"/>
    <x v="58"/>
    <x v="325"/>
    <x v="2984"/>
    <x v="5352"/>
    <x v="21"/>
    <x v="2"/>
  </r>
  <r>
    <x v="0"/>
    <x v="1"/>
    <x v="559"/>
    <x v="4"/>
    <x v="1"/>
    <x v="2"/>
    <x v="1"/>
    <x v="53"/>
    <x v="304"/>
    <x v="2888"/>
    <x v="5106"/>
    <x v="21"/>
    <x v="2"/>
  </r>
  <r>
    <x v="0"/>
    <x v="1"/>
    <x v="559"/>
    <x v="4"/>
    <x v="1"/>
    <x v="2"/>
    <x v="5"/>
    <x v="48"/>
    <x v="285"/>
    <x v="2829"/>
    <x v="4318"/>
    <x v="11"/>
    <x v="2"/>
  </r>
  <r>
    <x v="0"/>
    <x v="1"/>
    <x v="559"/>
    <x v="4"/>
    <x v="1"/>
    <x v="2"/>
    <x v="4"/>
    <x v="48"/>
    <x v="254"/>
    <x v="2757"/>
    <x v="3985"/>
    <x v="11"/>
    <x v="2"/>
  </r>
  <r>
    <x v="0"/>
    <x v="1"/>
    <x v="559"/>
    <x v="4"/>
    <x v="1"/>
    <x v="2"/>
    <x v="0"/>
    <x v="58"/>
    <x v="273"/>
    <x v="2853"/>
    <x v="4485"/>
    <x v="11"/>
    <x v="2"/>
  </r>
  <r>
    <x v="0"/>
    <x v="1"/>
    <x v="559"/>
    <x v="4"/>
    <x v="1"/>
    <x v="2"/>
    <x v="3"/>
    <x v="63"/>
    <x v="311"/>
    <x v="2942"/>
    <x v="5201"/>
    <x v="16"/>
    <x v="2"/>
  </r>
  <r>
    <x v="1"/>
    <x v="1"/>
    <x v="559"/>
    <x v="1"/>
    <x v="19"/>
    <x v="4"/>
    <x v="2"/>
    <x v="43"/>
    <x v="313"/>
    <x v="2892"/>
    <x v="5201"/>
    <x v="26"/>
    <x v="0"/>
  </r>
  <r>
    <x v="3"/>
    <x v="1"/>
    <x v="559"/>
    <x v="1"/>
    <x v="19"/>
    <x v="4"/>
    <x v="1"/>
    <x v="38"/>
    <x v="231"/>
    <x v="2506"/>
    <x v="4102"/>
    <x v="21"/>
    <x v="0"/>
  </r>
  <r>
    <x v="3"/>
    <x v="1"/>
    <x v="559"/>
    <x v="1"/>
    <x v="19"/>
    <x v="4"/>
    <x v="5"/>
    <x v="33"/>
    <x v="174"/>
    <x v="1883"/>
    <x v="2950"/>
    <x v="21"/>
    <x v="0"/>
  </r>
  <r>
    <x v="3"/>
    <x v="1"/>
    <x v="559"/>
    <x v="1"/>
    <x v="19"/>
    <x v="4"/>
    <x v="4"/>
    <x v="33"/>
    <x v="129"/>
    <x v="1441"/>
    <x v="2219"/>
    <x v="21"/>
    <x v="0"/>
  </r>
  <r>
    <x v="3"/>
    <x v="1"/>
    <x v="559"/>
    <x v="1"/>
    <x v="19"/>
    <x v="4"/>
    <x v="0"/>
    <x v="43"/>
    <x v="152"/>
    <x v="2022"/>
    <x v="2781"/>
    <x v="16"/>
    <x v="0"/>
  </r>
  <r>
    <x v="3"/>
    <x v="1"/>
    <x v="559"/>
    <x v="1"/>
    <x v="19"/>
    <x v="4"/>
    <x v="3"/>
    <x v="48"/>
    <x v="285"/>
    <x v="2829"/>
    <x v="4637"/>
    <x v="16"/>
    <x v="0"/>
  </r>
  <r>
    <x v="1"/>
    <x v="1"/>
    <x v="559"/>
    <x v="0"/>
    <x v="12"/>
    <x v="14"/>
    <x v="5"/>
    <x v="29"/>
    <x v="49"/>
    <x v="437"/>
    <x v="841"/>
    <x v="33"/>
    <x v="1"/>
  </r>
  <r>
    <x v="1"/>
    <x v="1"/>
    <x v="559"/>
    <x v="0"/>
    <x v="26"/>
    <x v="39"/>
    <x v="2"/>
    <x v="30"/>
    <x v="69"/>
    <x v="708"/>
    <x v="1717"/>
    <x v="40"/>
    <x v="1"/>
  </r>
  <r>
    <x v="0"/>
    <x v="1"/>
    <x v="559"/>
    <x v="4"/>
    <x v="1"/>
    <x v="2"/>
    <x v="2"/>
    <x v="56"/>
    <x v="159"/>
    <x v="2405"/>
    <x v="4480"/>
    <x v="32"/>
    <x v="1"/>
  </r>
  <r>
    <x v="0"/>
    <x v="1"/>
    <x v="559"/>
    <x v="4"/>
    <x v="1"/>
    <x v="2"/>
    <x v="1"/>
    <x v="52"/>
    <x v="92"/>
    <x v="1576"/>
    <x v="3222"/>
    <x v="33"/>
    <x v="1"/>
  </r>
  <r>
    <x v="0"/>
    <x v="1"/>
    <x v="559"/>
    <x v="4"/>
    <x v="1"/>
    <x v="2"/>
    <x v="5"/>
    <x v="46"/>
    <x v="84"/>
    <x v="1299"/>
    <x v="2045"/>
    <x v="22"/>
    <x v="1"/>
  </r>
  <r>
    <x v="0"/>
    <x v="1"/>
    <x v="559"/>
    <x v="4"/>
    <x v="1"/>
    <x v="2"/>
    <x v="4"/>
    <x v="44"/>
    <x v="62"/>
    <x v="904"/>
    <x v="1435"/>
    <x v="24"/>
    <x v="1"/>
  </r>
  <r>
    <x v="0"/>
    <x v="1"/>
    <x v="559"/>
    <x v="4"/>
    <x v="1"/>
    <x v="2"/>
    <x v="0"/>
    <x v="54"/>
    <x v="75"/>
    <x v="1338"/>
    <x v="2304"/>
    <x v="25"/>
    <x v="1"/>
  </r>
  <r>
    <x v="0"/>
    <x v="1"/>
    <x v="559"/>
    <x v="4"/>
    <x v="1"/>
    <x v="2"/>
    <x v="3"/>
    <x v="60"/>
    <x v="110"/>
    <x v="2013"/>
    <x v="3865"/>
    <x v="31"/>
    <x v="1"/>
  </r>
  <r>
    <x v="1"/>
    <x v="1"/>
    <x v="559"/>
    <x v="1"/>
    <x v="19"/>
    <x v="4"/>
    <x v="2"/>
    <x v="42"/>
    <x v="111"/>
    <x v="1546"/>
    <x v="3449"/>
    <x v="38"/>
    <x v="1"/>
  </r>
  <r>
    <x v="3"/>
    <x v="1"/>
    <x v="559"/>
    <x v="1"/>
    <x v="19"/>
    <x v="4"/>
    <x v="1"/>
    <x v="35"/>
    <x v="59"/>
    <x v="679"/>
    <x v="1429"/>
    <x v="34"/>
    <x v="1"/>
  </r>
  <r>
    <x v="3"/>
    <x v="1"/>
    <x v="559"/>
    <x v="1"/>
    <x v="19"/>
    <x v="4"/>
    <x v="5"/>
    <x v="30"/>
    <x v="49"/>
    <x v="455"/>
    <x v="944"/>
    <x v="35"/>
    <x v="1"/>
  </r>
  <r>
    <x v="3"/>
    <x v="1"/>
    <x v="559"/>
    <x v="1"/>
    <x v="19"/>
    <x v="4"/>
    <x v="4"/>
    <x v="29"/>
    <x v="34"/>
    <x v="281"/>
    <x v="501"/>
    <x v="33"/>
    <x v="1"/>
  </r>
  <r>
    <x v="3"/>
    <x v="1"/>
    <x v="559"/>
    <x v="1"/>
    <x v="19"/>
    <x v="4"/>
    <x v="0"/>
    <x v="39"/>
    <x v="40"/>
    <x v="485"/>
    <x v="901"/>
    <x v="31"/>
    <x v="1"/>
  </r>
  <r>
    <x v="3"/>
    <x v="1"/>
    <x v="559"/>
    <x v="1"/>
    <x v="19"/>
    <x v="4"/>
    <x v="3"/>
    <x v="47"/>
    <x v="84"/>
    <x v="1324"/>
    <x v="2469"/>
    <x v="28"/>
    <x v="1"/>
  </r>
  <r>
    <x v="1"/>
    <x v="1"/>
    <x v="560"/>
    <x v="0"/>
    <x v="12"/>
    <x v="14"/>
    <x v="4"/>
    <x v="33"/>
    <x v="152"/>
    <x v="1674"/>
    <x v="2950"/>
    <x v="26"/>
    <x v="2"/>
  </r>
  <r>
    <x v="1"/>
    <x v="1"/>
    <x v="560"/>
    <x v="0"/>
    <x v="26"/>
    <x v="39"/>
    <x v="1"/>
    <x v="23"/>
    <x v="129"/>
    <x v="1086"/>
    <x v="1599"/>
    <x v="21"/>
    <x v="2"/>
  </r>
  <r>
    <x v="0"/>
    <x v="1"/>
    <x v="560"/>
    <x v="3"/>
    <x v="16"/>
    <x v="30"/>
    <x v="2"/>
    <x v="43"/>
    <x v="319"/>
    <x v="2915"/>
    <x v="5267"/>
    <x v="26"/>
    <x v="1"/>
  </r>
  <r>
    <x v="0"/>
    <x v="1"/>
    <x v="560"/>
    <x v="3"/>
    <x v="16"/>
    <x v="30"/>
    <x v="1"/>
    <x v="38"/>
    <x v="285"/>
    <x v="2727"/>
    <x v="4568"/>
    <x v="21"/>
    <x v="1"/>
  </r>
  <r>
    <x v="0"/>
    <x v="1"/>
    <x v="560"/>
    <x v="3"/>
    <x v="16"/>
    <x v="30"/>
    <x v="5"/>
    <x v="33"/>
    <x v="231"/>
    <x v="2350"/>
    <x v="4136"/>
    <x v="26"/>
    <x v="1"/>
  </r>
  <r>
    <x v="0"/>
    <x v="1"/>
    <x v="560"/>
    <x v="3"/>
    <x v="16"/>
    <x v="30"/>
    <x v="4"/>
    <x v="33"/>
    <x v="194"/>
    <x v="2064"/>
    <x v="3656"/>
    <x v="26"/>
    <x v="1"/>
  </r>
  <r>
    <x v="0"/>
    <x v="1"/>
    <x v="560"/>
    <x v="3"/>
    <x v="16"/>
    <x v="30"/>
    <x v="0"/>
    <x v="43"/>
    <x v="212"/>
    <x v="2513"/>
    <x v="4127"/>
    <x v="21"/>
    <x v="1"/>
  </r>
  <r>
    <x v="0"/>
    <x v="1"/>
    <x v="560"/>
    <x v="3"/>
    <x v="16"/>
    <x v="30"/>
    <x v="3"/>
    <x v="48"/>
    <x v="304"/>
    <x v="2873"/>
    <x v="5133"/>
    <x v="26"/>
    <x v="1"/>
  </r>
  <r>
    <x v="1"/>
    <x v="1"/>
    <x v="560"/>
    <x v="0"/>
    <x v="12"/>
    <x v="14"/>
    <x v="4"/>
    <x v="29"/>
    <x v="33"/>
    <x v="270"/>
    <x v="608"/>
    <x v="39"/>
    <x v="1"/>
  </r>
  <r>
    <x v="1"/>
    <x v="1"/>
    <x v="560"/>
    <x v="0"/>
    <x v="26"/>
    <x v="39"/>
    <x v="1"/>
    <x v="22"/>
    <x v="30"/>
    <x v="161"/>
    <x v="245"/>
    <x v="32"/>
    <x v="1"/>
  </r>
  <r>
    <x v="0"/>
    <x v="1"/>
    <x v="560"/>
    <x v="3"/>
    <x v="16"/>
    <x v="30"/>
    <x v="2"/>
    <x v="40"/>
    <x v="146"/>
    <x v="1861"/>
    <x v="4108"/>
    <x v="41"/>
    <x v="1"/>
  </r>
  <r>
    <x v="0"/>
    <x v="1"/>
    <x v="560"/>
    <x v="3"/>
    <x v="16"/>
    <x v="30"/>
    <x v="1"/>
    <x v="37"/>
    <x v="78"/>
    <x v="999"/>
    <x v="2157"/>
    <x v="35"/>
    <x v="1"/>
  </r>
  <r>
    <x v="0"/>
    <x v="1"/>
    <x v="560"/>
    <x v="3"/>
    <x v="16"/>
    <x v="30"/>
    <x v="5"/>
    <x v="31"/>
    <x v="57"/>
    <x v="562"/>
    <x v="1319"/>
    <x v="38"/>
    <x v="1"/>
  </r>
  <r>
    <x v="0"/>
    <x v="1"/>
    <x v="560"/>
    <x v="3"/>
    <x v="16"/>
    <x v="30"/>
    <x v="4"/>
    <x v="30"/>
    <x v="52"/>
    <x v="481"/>
    <x v="1193"/>
    <x v="40"/>
    <x v="1"/>
  </r>
  <r>
    <x v="0"/>
    <x v="1"/>
    <x v="560"/>
    <x v="3"/>
    <x v="16"/>
    <x v="30"/>
    <x v="0"/>
    <x v="39"/>
    <x v="62"/>
    <x v="803"/>
    <x v="1609"/>
    <x v="32"/>
    <x v="1"/>
  </r>
  <r>
    <x v="0"/>
    <x v="1"/>
    <x v="560"/>
    <x v="3"/>
    <x v="16"/>
    <x v="30"/>
    <x v="3"/>
    <x v="43"/>
    <x v="96"/>
    <x v="1383"/>
    <x v="3249"/>
    <x v="40"/>
    <x v="1"/>
  </r>
  <r>
    <x v="1"/>
    <x v="1"/>
    <x v="561"/>
    <x v="0"/>
    <x v="12"/>
    <x v="14"/>
    <x v="0"/>
    <x v="43"/>
    <x v="152"/>
    <x v="2022"/>
    <x v="3202"/>
    <x v="21"/>
    <x v="2"/>
  </r>
  <r>
    <x v="1"/>
    <x v="1"/>
    <x v="561"/>
    <x v="0"/>
    <x v="26"/>
    <x v="39"/>
    <x v="5"/>
    <x v="23"/>
    <x v="78"/>
    <x v="631"/>
    <x v="815"/>
    <x v="21"/>
    <x v="2"/>
  </r>
  <r>
    <x v="1"/>
    <x v="0"/>
    <x v="561"/>
    <x v="4"/>
    <x v="2"/>
    <x v="42"/>
    <x v="2"/>
    <x v="43"/>
    <x v="325"/>
    <x v="2935"/>
    <x v="5259"/>
    <x v="21"/>
    <x v="1"/>
  </r>
  <r>
    <x v="1"/>
    <x v="0"/>
    <x v="561"/>
    <x v="4"/>
    <x v="2"/>
    <x v="42"/>
    <x v="1"/>
    <x v="48"/>
    <x v="313"/>
    <x v="2908"/>
    <x v="5248"/>
    <x v="26"/>
    <x v="1"/>
  </r>
  <r>
    <x v="1"/>
    <x v="0"/>
    <x v="561"/>
    <x v="4"/>
    <x v="2"/>
    <x v="42"/>
    <x v="5"/>
    <x v="48"/>
    <x v="309"/>
    <x v="2891"/>
    <x v="5118"/>
    <x v="21"/>
    <x v="1"/>
  </r>
  <r>
    <x v="1"/>
    <x v="0"/>
    <x v="561"/>
    <x v="4"/>
    <x v="2"/>
    <x v="42"/>
    <x v="4"/>
    <x v="43"/>
    <x v="294"/>
    <x v="2817"/>
    <x v="4820"/>
    <x v="21"/>
    <x v="1"/>
  </r>
  <r>
    <x v="1"/>
    <x v="0"/>
    <x v="561"/>
    <x v="4"/>
    <x v="2"/>
    <x v="42"/>
    <x v="0"/>
    <x v="48"/>
    <x v="304"/>
    <x v="2873"/>
    <x v="4904"/>
    <x v="16"/>
    <x v="1"/>
  </r>
  <r>
    <x v="1"/>
    <x v="0"/>
    <x v="561"/>
    <x v="4"/>
    <x v="2"/>
    <x v="42"/>
    <x v="3"/>
    <x v="63"/>
    <x v="304"/>
    <x v="2912"/>
    <x v="4953"/>
    <x v="11"/>
    <x v="1"/>
  </r>
  <r>
    <x v="1"/>
    <x v="1"/>
    <x v="561"/>
    <x v="0"/>
    <x v="12"/>
    <x v="14"/>
    <x v="0"/>
    <x v="42"/>
    <x v="38"/>
    <x v="500"/>
    <x v="969"/>
    <x v="32"/>
    <x v="1"/>
  </r>
  <r>
    <x v="1"/>
    <x v="1"/>
    <x v="561"/>
    <x v="0"/>
    <x v="26"/>
    <x v="39"/>
    <x v="5"/>
    <x v="22"/>
    <x v="15"/>
    <x v="65"/>
    <x v="89"/>
    <x v="33"/>
    <x v="1"/>
  </r>
  <r>
    <x v="1"/>
    <x v="0"/>
    <x v="561"/>
    <x v="4"/>
    <x v="2"/>
    <x v="42"/>
    <x v="2"/>
    <x v="42"/>
    <x v="172"/>
    <x v="2155"/>
    <x v="4271"/>
    <x v="35"/>
    <x v="1"/>
  </r>
  <r>
    <x v="1"/>
    <x v="0"/>
    <x v="561"/>
    <x v="4"/>
    <x v="2"/>
    <x v="42"/>
    <x v="1"/>
    <x v="43"/>
    <x v="122"/>
    <x v="1696"/>
    <x v="3671"/>
    <x v="37"/>
    <x v="1"/>
  </r>
  <r>
    <x v="1"/>
    <x v="0"/>
    <x v="561"/>
    <x v="4"/>
    <x v="2"/>
    <x v="42"/>
    <x v="5"/>
    <x v="44"/>
    <x v="113"/>
    <x v="1624"/>
    <x v="3309"/>
    <x v="33"/>
    <x v="1"/>
  </r>
  <r>
    <x v="1"/>
    <x v="0"/>
    <x v="561"/>
    <x v="4"/>
    <x v="2"/>
    <x v="42"/>
    <x v="4"/>
    <x v="41"/>
    <x v="83"/>
    <x v="1168"/>
    <x v="2325"/>
    <x v="31"/>
    <x v="1"/>
  </r>
  <r>
    <x v="1"/>
    <x v="0"/>
    <x v="561"/>
    <x v="4"/>
    <x v="2"/>
    <x v="42"/>
    <x v="0"/>
    <x v="45"/>
    <x v="108"/>
    <x v="1599"/>
    <x v="3023"/>
    <x v="29"/>
    <x v="1"/>
  </r>
  <r>
    <x v="1"/>
    <x v="0"/>
    <x v="561"/>
    <x v="4"/>
    <x v="2"/>
    <x v="42"/>
    <x v="3"/>
    <x v="60"/>
    <x v="103"/>
    <x v="1927"/>
    <x v="3261"/>
    <x v="24"/>
    <x v="1"/>
  </r>
  <r>
    <x v="1"/>
    <x v="0"/>
    <x v="561"/>
    <x v="4"/>
    <x v="2"/>
    <x v="42"/>
    <x v="2"/>
    <x v="33"/>
    <x v="186"/>
    <x v="1999"/>
    <x v="3317"/>
    <x v="23"/>
    <x v="2"/>
  </r>
  <r>
    <x v="1"/>
    <x v="0"/>
    <x v="561"/>
    <x v="4"/>
    <x v="2"/>
    <x v="42"/>
    <x v="1"/>
    <x v="33"/>
    <x v="141"/>
    <x v="1571"/>
    <x v="3142"/>
    <x v="32"/>
    <x v="2"/>
  </r>
  <r>
    <x v="1"/>
    <x v="0"/>
    <x v="561"/>
    <x v="4"/>
    <x v="2"/>
    <x v="42"/>
    <x v="5"/>
    <x v="32"/>
    <x v="136"/>
    <x v="1470"/>
    <x v="2545"/>
    <x v="25"/>
    <x v="2"/>
  </r>
  <r>
    <x v="1"/>
    <x v="0"/>
    <x v="561"/>
    <x v="4"/>
    <x v="2"/>
    <x v="42"/>
    <x v="4"/>
    <x v="29"/>
    <x v="94"/>
    <x v="973"/>
    <x v="1550"/>
    <x v="24"/>
    <x v="2"/>
  </r>
  <r>
    <x v="1"/>
    <x v="0"/>
    <x v="561"/>
    <x v="4"/>
    <x v="2"/>
    <x v="42"/>
    <x v="0"/>
    <x v="33"/>
    <x v="125"/>
    <x v="1394"/>
    <x v="2276"/>
    <x v="23"/>
    <x v="2"/>
  </r>
  <r>
    <x v="1"/>
    <x v="0"/>
    <x v="561"/>
    <x v="4"/>
    <x v="2"/>
    <x v="42"/>
    <x v="3"/>
    <x v="39"/>
    <x v="125"/>
    <x v="1604"/>
    <x v="2103"/>
    <x v="16"/>
    <x v="2"/>
  </r>
  <r>
    <x v="1"/>
    <x v="1"/>
    <x v="562"/>
    <x v="0"/>
    <x v="12"/>
    <x v="14"/>
    <x v="3"/>
    <x v="48"/>
    <x v="212"/>
    <x v="2615"/>
    <x v="4877"/>
    <x v="36"/>
    <x v="2"/>
  </r>
  <r>
    <x v="1"/>
    <x v="1"/>
    <x v="562"/>
    <x v="0"/>
    <x v="26"/>
    <x v="39"/>
    <x v="4"/>
    <x v="23"/>
    <x v="105"/>
    <x v="891"/>
    <x v="1496"/>
    <x v="26"/>
    <x v="2"/>
  </r>
  <r>
    <x v="1"/>
    <x v="0"/>
    <x v="562"/>
    <x v="3"/>
    <x v="45"/>
    <x v="46"/>
    <x v="2"/>
    <x v="78"/>
    <x v="338"/>
    <x v="3070"/>
    <x v="5506"/>
    <x v="21"/>
    <x v="0"/>
  </r>
  <r>
    <x v="1"/>
    <x v="0"/>
    <x v="562"/>
    <x v="3"/>
    <x v="45"/>
    <x v="46"/>
    <x v="1"/>
    <x v="83"/>
    <x v="327"/>
    <x v="3049"/>
    <x v="5475"/>
    <x v="21"/>
    <x v="0"/>
  </r>
  <r>
    <x v="1"/>
    <x v="0"/>
    <x v="562"/>
    <x v="3"/>
    <x v="45"/>
    <x v="46"/>
    <x v="5"/>
    <x v="83"/>
    <x v="323"/>
    <x v="3036"/>
    <x v="5451"/>
    <x v="21"/>
    <x v="0"/>
  </r>
  <r>
    <x v="1"/>
    <x v="0"/>
    <x v="562"/>
    <x v="3"/>
    <x v="45"/>
    <x v="46"/>
    <x v="4"/>
    <x v="78"/>
    <x v="315"/>
    <x v="2994"/>
    <x v="5375"/>
    <x v="21"/>
    <x v="0"/>
  </r>
  <r>
    <x v="1"/>
    <x v="0"/>
    <x v="562"/>
    <x v="3"/>
    <x v="45"/>
    <x v="46"/>
    <x v="0"/>
    <x v="83"/>
    <x v="319"/>
    <x v="3020"/>
    <x v="5468"/>
    <x v="26"/>
    <x v="0"/>
  </r>
  <r>
    <x v="1"/>
    <x v="0"/>
    <x v="562"/>
    <x v="3"/>
    <x v="45"/>
    <x v="46"/>
    <x v="3"/>
    <x v="92"/>
    <x v="319"/>
    <x v="3049"/>
    <x v="5425"/>
    <x v="16"/>
    <x v="0"/>
  </r>
  <r>
    <x v="5"/>
    <x v="0"/>
    <x v="562"/>
    <x v="4"/>
    <x v="36"/>
    <x v="44"/>
    <x v="2"/>
    <x v="78"/>
    <x v="338"/>
    <x v="3070"/>
    <x v="5506"/>
    <x v="21"/>
    <x v="0"/>
  </r>
  <r>
    <x v="5"/>
    <x v="0"/>
    <x v="562"/>
    <x v="4"/>
    <x v="36"/>
    <x v="44"/>
    <x v="1"/>
    <x v="83"/>
    <x v="327"/>
    <x v="3049"/>
    <x v="5475"/>
    <x v="21"/>
    <x v="0"/>
  </r>
  <r>
    <x v="5"/>
    <x v="0"/>
    <x v="562"/>
    <x v="4"/>
    <x v="36"/>
    <x v="44"/>
    <x v="5"/>
    <x v="83"/>
    <x v="323"/>
    <x v="3036"/>
    <x v="5451"/>
    <x v="21"/>
    <x v="0"/>
  </r>
  <r>
    <x v="5"/>
    <x v="0"/>
    <x v="562"/>
    <x v="4"/>
    <x v="36"/>
    <x v="44"/>
    <x v="4"/>
    <x v="78"/>
    <x v="315"/>
    <x v="2994"/>
    <x v="5375"/>
    <x v="21"/>
    <x v="0"/>
  </r>
  <r>
    <x v="5"/>
    <x v="0"/>
    <x v="562"/>
    <x v="4"/>
    <x v="36"/>
    <x v="44"/>
    <x v="0"/>
    <x v="83"/>
    <x v="319"/>
    <x v="3020"/>
    <x v="5468"/>
    <x v="26"/>
    <x v="0"/>
  </r>
  <r>
    <x v="5"/>
    <x v="0"/>
    <x v="562"/>
    <x v="4"/>
    <x v="36"/>
    <x v="44"/>
    <x v="3"/>
    <x v="92"/>
    <x v="319"/>
    <x v="3049"/>
    <x v="5425"/>
    <x v="16"/>
    <x v="0"/>
  </r>
  <r>
    <x v="1"/>
    <x v="1"/>
    <x v="562"/>
    <x v="0"/>
    <x v="12"/>
    <x v="14"/>
    <x v="3"/>
    <x v="46"/>
    <x v="60"/>
    <x v="917"/>
    <x v="2625"/>
    <x v="50"/>
    <x v="1"/>
  </r>
  <r>
    <x v="1"/>
    <x v="1"/>
    <x v="562"/>
    <x v="0"/>
    <x v="26"/>
    <x v="39"/>
    <x v="4"/>
    <x v="20"/>
    <x v="26"/>
    <x v="110"/>
    <x v="237"/>
    <x v="41"/>
    <x v="1"/>
  </r>
  <r>
    <x v="1"/>
    <x v="0"/>
    <x v="562"/>
    <x v="3"/>
    <x v="45"/>
    <x v="46"/>
    <x v="2"/>
    <x v="72"/>
    <x v="215"/>
    <x v="2844"/>
    <x v="5178"/>
    <x v="36"/>
    <x v="1"/>
  </r>
  <r>
    <x v="1"/>
    <x v="0"/>
    <x v="562"/>
    <x v="3"/>
    <x v="45"/>
    <x v="46"/>
    <x v="1"/>
    <x v="74"/>
    <x v="177"/>
    <x v="2755"/>
    <x v="5052"/>
    <x v="36"/>
    <x v="1"/>
  </r>
  <r>
    <x v="1"/>
    <x v="0"/>
    <x v="562"/>
    <x v="3"/>
    <x v="45"/>
    <x v="46"/>
    <x v="5"/>
    <x v="79"/>
    <x v="159"/>
    <x v="2724"/>
    <x v="4908"/>
    <x v="31"/>
    <x v="1"/>
  </r>
  <r>
    <x v="1"/>
    <x v="0"/>
    <x v="562"/>
    <x v="3"/>
    <x v="45"/>
    <x v="46"/>
    <x v="4"/>
    <x v="75"/>
    <x v="128"/>
    <x v="2486"/>
    <x v="4597"/>
    <x v="32"/>
    <x v="1"/>
  </r>
  <r>
    <x v="1"/>
    <x v="0"/>
    <x v="562"/>
    <x v="3"/>
    <x v="45"/>
    <x v="46"/>
    <x v="0"/>
    <x v="78"/>
    <x v="140"/>
    <x v="2617"/>
    <x v="4968"/>
    <x v="41"/>
    <x v="1"/>
  </r>
  <r>
    <x v="1"/>
    <x v="0"/>
    <x v="562"/>
    <x v="3"/>
    <x v="45"/>
    <x v="46"/>
    <x v="3"/>
    <x v="86"/>
    <x v="157"/>
    <x v="2784"/>
    <x v="4888"/>
    <x v="26"/>
    <x v="1"/>
  </r>
  <r>
    <x v="5"/>
    <x v="0"/>
    <x v="562"/>
    <x v="4"/>
    <x v="36"/>
    <x v="44"/>
    <x v="2"/>
    <x v="72"/>
    <x v="215"/>
    <x v="2844"/>
    <x v="5159"/>
    <x v="34"/>
    <x v="1"/>
  </r>
  <r>
    <x v="5"/>
    <x v="0"/>
    <x v="562"/>
    <x v="4"/>
    <x v="36"/>
    <x v="44"/>
    <x v="1"/>
    <x v="78"/>
    <x v="172"/>
    <x v="2765"/>
    <x v="5006"/>
    <x v="33"/>
    <x v="1"/>
  </r>
  <r>
    <x v="5"/>
    <x v="0"/>
    <x v="562"/>
    <x v="4"/>
    <x v="36"/>
    <x v="44"/>
    <x v="5"/>
    <x v="79"/>
    <x v="141"/>
    <x v="2640"/>
    <x v="4823"/>
    <x v="33"/>
    <x v="1"/>
  </r>
  <r>
    <x v="5"/>
    <x v="0"/>
    <x v="562"/>
    <x v="4"/>
    <x v="36"/>
    <x v="44"/>
    <x v="4"/>
    <x v="75"/>
    <x v="143"/>
    <x v="2595"/>
    <x v="4802"/>
    <x v="34"/>
    <x v="1"/>
  </r>
  <r>
    <x v="5"/>
    <x v="0"/>
    <x v="562"/>
    <x v="4"/>
    <x v="36"/>
    <x v="44"/>
    <x v="0"/>
    <x v="77"/>
    <x v="135"/>
    <x v="2571"/>
    <x v="4816"/>
    <x v="36"/>
    <x v="1"/>
  </r>
  <r>
    <x v="5"/>
    <x v="0"/>
    <x v="562"/>
    <x v="4"/>
    <x v="36"/>
    <x v="44"/>
    <x v="3"/>
    <x v="87"/>
    <x v="129"/>
    <x v="2667"/>
    <x v="4719"/>
    <x v="28"/>
    <x v="1"/>
  </r>
  <r>
    <x v="1"/>
    <x v="0"/>
    <x v="562"/>
    <x v="3"/>
    <x v="45"/>
    <x v="46"/>
    <x v="2"/>
    <x v="53"/>
    <x v="229"/>
    <x v="2750"/>
    <x v="4700"/>
    <x v="23"/>
    <x v="2"/>
  </r>
  <r>
    <x v="1"/>
    <x v="0"/>
    <x v="562"/>
    <x v="3"/>
    <x v="45"/>
    <x v="46"/>
    <x v="1"/>
    <x v="53"/>
    <x v="193"/>
    <x v="2592"/>
    <x v="4418"/>
    <x v="24"/>
    <x v="2"/>
  </r>
  <r>
    <x v="1"/>
    <x v="0"/>
    <x v="562"/>
    <x v="3"/>
    <x v="45"/>
    <x v="46"/>
    <x v="5"/>
    <x v="55"/>
    <x v="181"/>
    <x v="2548"/>
    <x v="4350"/>
    <x v="24"/>
    <x v="2"/>
  </r>
  <r>
    <x v="1"/>
    <x v="0"/>
    <x v="562"/>
    <x v="3"/>
    <x v="45"/>
    <x v="46"/>
    <x v="4"/>
    <x v="58"/>
    <x v="163"/>
    <x v="2484"/>
    <x v="4417"/>
    <x v="28"/>
    <x v="2"/>
  </r>
  <r>
    <x v="1"/>
    <x v="0"/>
    <x v="562"/>
    <x v="3"/>
    <x v="45"/>
    <x v="46"/>
    <x v="0"/>
    <x v="65"/>
    <x v="183"/>
    <x v="2693"/>
    <x v="4806"/>
    <x v="29"/>
    <x v="2"/>
  </r>
  <r>
    <x v="1"/>
    <x v="0"/>
    <x v="562"/>
    <x v="3"/>
    <x v="45"/>
    <x v="46"/>
    <x v="3"/>
    <x v="75"/>
    <x v="162"/>
    <x v="2700"/>
    <x v="4393"/>
    <x v="19"/>
    <x v="2"/>
  </r>
  <r>
    <x v="5"/>
    <x v="0"/>
    <x v="562"/>
    <x v="4"/>
    <x v="36"/>
    <x v="44"/>
    <x v="2"/>
    <x v="53"/>
    <x v="252"/>
    <x v="2801"/>
    <x v="4963"/>
    <x v="28"/>
    <x v="2"/>
  </r>
  <r>
    <x v="5"/>
    <x v="0"/>
    <x v="562"/>
    <x v="4"/>
    <x v="36"/>
    <x v="44"/>
    <x v="1"/>
    <x v="59"/>
    <x v="187"/>
    <x v="2654"/>
    <x v="4667"/>
    <x v="27"/>
    <x v="2"/>
  </r>
  <r>
    <x v="5"/>
    <x v="0"/>
    <x v="562"/>
    <x v="4"/>
    <x v="36"/>
    <x v="44"/>
    <x v="5"/>
    <x v="59"/>
    <x v="191"/>
    <x v="2670"/>
    <x v="4724"/>
    <x v="28"/>
    <x v="2"/>
  </r>
  <r>
    <x v="5"/>
    <x v="0"/>
    <x v="562"/>
    <x v="4"/>
    <x v="36"/>
    <x v="44"/>
    <x v="4"/>
    <x v="54"/>
    <x v="149"/>
    <x v="2269"/>
    <x v="4065"/>
    <x v="27"/>
    <x v="2"/>
  </r>
  <r>
    <x v="5"/>
    <x v="0"/>
    <x v="562"/>
    <x v="4"/>
    <x v="36"/>
    <x v="44"/>
    <x v="0"/>
    <x v="61"/>
    <x v="173"/>
    <x v="2593"/>
    <x v="4743"/>
    <x v="32"/>
    <x v="2"/>
  </r>
  <r>
    <x v="5"/>
    <x v="0"/>
    <x v="562"/>
    <x v="4"/>
    <x v="36"/>
    <x v="44"/>
    <x v="3"/>
    <x v="71"/>
    <x v="178"/>
    <x v="2734"/>
    <x v="4583"/>
    <x v="21"/>
    <x v="2"/>
  </r>
  <r>
    <x v="1"/>
    <x v="1"/>
    <x v="563"/>
    <x v="0"/>
    <x v="12"/>
    <x v="14"/>
    <x v="2"/>
    <x v="53"/>
    <x v="304"/>
    <x v="2888"/>
    <x v="5186"/>
    <x v="26"/>
    <x v="2"/>
  </r>
  <r>
    <x v="1"/>
    <x v="1"/>
    <x v="563"/>
    <x v="0"/>
    <x v="26"/>
    <x v="39"/>
    <x v="0"/>
    <x v="43"/>
    <x v="82"/>
    <x v="1208"/>
    <x v="1813"/>
    <x v="21"/>
    <x v="2"/>
  </r>
  <r>
    <x v="1"/>
    <x v="1"/>
    <x v="563"/>
    <x v="0"/>
    <x v="12"/>
    <x v="14"/>
    <x v="2"/>
    <x v="49"/>
    <x v="96"/>
    <x v="1554"/>
    <x v="3608"/>
    <x v="41"/>
    <x v="1"/>
  </r>
  <r>
    <x v="1"/>
    <x v="1"/>
    <x v="563"/>
    <x v="0"/>
    <x v="26"/>
    <x v="39"/>
    <x v="0"/>
    <x v="41"/>
    <x v="17"/>
    <x v="186"/>
    <x v="288"/>
    <x v="31"/>
    <x v="1"/>
  </r>
  <r>
    <x v="1"/>
    <x v="1"/>
    <x v="564"/>
    <x v="0"/>
    <x v="12"/>
    <x v="14"/>
    <x v="1"/>
    <x v="43"/>
    <x v="212"/>
    <x v="2513"/>
    <x v="4127"/>
    <x v="21"/>
    <x v="2"/>
  </r>
  <r>
    <x v="1"/>
    <x v="1"/>
    <x v="564"/>
    <x v="0"/>
    <x v="26"/>
    <x v="39"/>
    <x v="3"/>
    <x v="48"/>
    <x v="174"/>
    <x v="2350"/>
    <x v="4563"/>
    <x v="36"/>
    <x v="2"/>
  </r>
  <r>
    <x v="2"/>
    <x v="0"/>
    <x v="564"/>
    <x v="4"/>
    <x v="30"/>
    <x v="1"/>
    <x v="2"/>
    <x v="48"/>
    <x v="331"/>
    <x v="2972"/>
    <x v="5333"/>
    <x v="21"/>
    <x v="1"/>
  </r>
  <r>
    <x v="2"/>
    <x v="0"/>
    <x v="564"/>
    <x v="4"/>
    <x v="30"/>
    <x v="1"/>
    <x v="1"/>
    <x v="53"/>
    <x v="319"/>
    <x v="2947"/>
    <x v="5332"/>
    <x v="26"/>
    <x v="1"/>
  </r>
  <r>
    <x v="2"/>
    <x v="0"/>
    <x v="564"/>
    <x v="4"/>
    <x v="30"/>
    <x v="1"/>
    <x v="5"/>
    <x v="53"/>
    <x v="315"/>
    <x v="2933"/>
    <x v="5248"/>
    <x v="21"/>
    <x v="1"/>
  </r>
  <r>
    <x v="2"/>
    <x v="0"/>
    <x v="564"/>
    <x v="4"/>
    <x v="30"/>
    <x v="1"/>
    <x v="4"/>
    <x v="48"/>
    <x v="307"/>
    <x v="2884"/>
    <x v="5087"/>
    <x v="21"/>
    <x v="1"/>
  </r>
  <r>
    <x v="2"/>
    <x v="0"/>
    <x v="564"/>
    <x v="4"/>
    <x v="30"/>
    <x v="1"/>
    <x v="0"/>
    <x v="53"/>
    <x v="311"/>
    <x v="2915"/>
    <x v="5111"/>
    <x v="16"/>
    <x v="1"/>
  </r>
  <r>
    <x v="2"/>
    <x v="0"/>
    <x v="564"/>
    <x v="4"/>
    <x v="30"/>
    <x v="1"/>
    <x v="3"/>
    <x v="68"/>
    <x v="311"/>
    <x v="2955"/>
    <x v="5135"/>
    <x v="11"/>
    <x v="1"/>
  </r>
  <r>
    <x v="1"/>
    <x v="1"/>
    <x v="564"/>
    <x v="0"/>
    <x v="12"/>
    <x v="14"/>
    <x v="1"/>
    <x v="42"/>
    <x v="62"/>
    <x v="871"/>
    <x v="1875"/>
    <x v="35"/>
    <x v="1"/>
  </r>
  <r>
    <x v="1"/>
    <x v="1"/>
    <x v="564"/>
    <x v="0"/>
    <x v="26"/>
    <x v="39"/>
    <x v="3"/>
    <x v="46"/>
    <x v="47"/>
    <x v="698"/>
    <x v="2002"/>
    <x v="48"/>
    <x v="1"/>
  </r>
  <r>
    <x v="2"/>
    <x v="0"/>
    <x v="564"/>
    <x v="4"/>
    <x v="30"/>
    <x v="1"/>
    <x v="2"/>
    <x v="47"/>
    <x v="177"/>
    <x v="2342"/>
    <x v="4444"/>
    <x v="33"/>
    <x v="1"/>
  </r>
  <r>
    <x v="2"/>
    <x v="0"/>
    <x v="564"/>
    <x v="4"/>
    <x v="30"/>
    <x v="1"/>
    <x v="1"/>
    <x v="49"/>
    <x v="157"/>
    <x v="2221"/>
    <x v="4545"/>
    <x v="40"/>
    <x v="1"/>
  </r>
  <r>
    <x v="2"/>
    <x v="0"/>
    <x v="564"/>
    <x v="4"/>
    <x v="30"/>
    <x v="1"/>
    <x v="5"/>
    <x v="51"/>
    <x v="138"/>
    <x v="2101"/>
    <x v="4166"/>
    <x v="34"/>
    <x v="1"/>
  </r>
  <r>
    <x v="2"/>
    <x v="0"/>
    <x v="564"/>
    <x v="4"/>
    <x v="30"/>
    <x v="1"/>
    <x v="4"/>
    <x v="47"/>
    <x v="115"/>
    <x v="1731"/>
    <x v="3395"/>
    <x v="31"/>
    <x v="1"/>
  </r>
  <r>
    <x v="2"/>
    <x v="0"/>
    <x v="564"/>
    <x v="4"/>
    <x v="30"/>
    <x v="1"/>
    <x v="0"/>
    <x v="50"/>
    <x v="125"/>
    <x v="1933"/>
    <x v="3618"/>
    <x v="29"/>
    <x v="1"/>
  </r>
  <r>
    <x v="2"/>
    <x v="0"/>
    <x v="564"/>
    <x v="4"/>
    <x v="30"/>
    <x v="1"/>
    <x v="3"/>
    <x v="62"/>
    <x v="120"/>
    <x v="2165"/>
    <x v="3706"/>
    <x v="24"/>
    <x v="1"/>
  </r>
  <r>
    <x v="2"/>
    <x v="0"/>
    <x v="564"/>
    <x v="4"/>
    <x v="30"/>
    <x v="1"/>
    <x v="2"/>
    <x v="34"/>
    <x v="211"/>
    <x v="2233"/>
    <x v="3897"/>
    <x v="25"/>
    <x v="2"/>
  </r>
  <r>
    <x v="2"/>
    <x v="0"/>
    <x v="564"/>
    <x v="4"/>
    <x v="30"/>
    <x v="1"/>
    <x v="1"/>
    <x v="38"/>
    <x v="183"/>
    <x v="2125"/>
    <x v="3961"/>
    <x v="29"/>
    <x v="2"/>
  </r>
  <r>
    <x v="2"/>
    <x v="0"/>
    <x v="564"/>
    <x v="4"/>
    <x v="30"/>
    <x v="1"/>
    <x v="5"/>
    <x v="32"/>
    <x v="149"/>
    <x v="1603"/>
    <x v="2616"/>
    <x v="23"/>
    <x v="2"/>
  </r>
  <r>
    <x v="2"/>
    <x v="0"/>
    <x v="564"/>
    <x v="4"/>
    <x v="30"/>
    <x v="1"/>
    <x v="4"/>
    <x v="32"/>
    <x v="128"/>
    <x v="1396"/>
    <x v="2594"/>
    <x v="28"/>
    <x v="2"/>
  </r>
  <r>
    <x v="2"/>
    <x v="0"/>
    <x v="564"/>
    <x v="4"/>
    <x v="30"/>
    <x v="1"/>
    <x v="0"/>
    <x v="33"/>
    <x v="138"/>
    <x v="1541"/>
    <x v="2156"/>
    <x v="18"/>
    <x v="2"/>
  </r>
  <r>
    <x v="2"/>
    <x v="0"/>
    <x v="564"/>
    <x v="4"/>
    <x v="30"/>
    <x v="1"/>
    <x v="3"/>
    <x v="42"/>
    <x v="138"/>
    <x v="1851"/>
    <x v="2655"/>
    <x v="18"/>
    <x v="2"/>
  </r>
  <r>
    <x v="1"/>
    <x v="1"/>
    <x v="565"/>
    <x v="0"/>
    <x v="12"/>
    <x v="14"/>
    <x v="5"/>
    <x v="43"/>
    <x v="129"/>
    <x v="1779"/>
    <x v="2781"/>
    <x v="21"/>
    <x v="2"/>
  </r>
  <r>
    <x v="1"/>
    <x v="1"/>
    <x v="565"/>
    <x v="0"/>
    <x v="26"/>
    <x v="39"/>
    <x v="2"/>
    <x v="43"/>
    <x v="307"/>
    <x v="2866"/>
    <x v="5111"/>
    <x v="26"/>
    <x v="2"/>
  </r>
  <r>
    <x v="1"/>
    <x v="1"/>
    <x v="565"/>
    <x v="0"/>
    <x v="12"/>
    <x v="14"/>
    <x v="5"/>
    <x v="41"/>
    <x v="28"/>
    <x v="351"/>
    <x v="612"/>
    <x v="31"/>
    <x v="1"/>
  </r>
  <r>
    <x v="1"/>
    <x v="1"/>
    <x v="565"/>
    <x v="0"/>
    <x v="26"/>
    <x v="39"/>
    <x v="2"/>
    <x v="42"/>
    <x v="98"/>
    <x v="1379"/>
    <x v="3030"/>
    <x v="36"/>
    <x v="1"/>
  </r>
  <r>
    <x v="1"/>
    <x v="1"/>
    <x v="566"/>
    <x v="0"/>
    <x v="12"/>
    <x v="14"/>
    <x v="4"/>
    <x v="43"/>
    <x v="105"/>
    <x v="1502"/>
    <x v="2645"/>
    <x v="26"/>
    <x v="2"/>
  </r>
  <r>
    <x v="1"/>
    <x v="1"/>
    <x v="566"/>
    <x v="0"/>
    <x v="26"/>
    <x v="39"/>
    <x v="1"/>
    <x v="33"/>
    <x v="212"/>
    <x v="2206"/>
    <x v="3572"/>
    <x v="21"/>
    <x v="2"/>
  </r>
  <r>
    <x v="1"/>
    <x v="1"/>
    <x v="566"/>
    <x v="0"/>
    <x v="12"/>
    <x v="14"/>
    <x v="4"/>
    <x v="40"/>
    <x v="23"/>
    <x v="264"/>
    <x v="543"/>
    <x v="37"/>
    <x v="1"/>
  </r>
  <r>
    <x v="1"/>
    <x v="1"/>
    <x v="566"/>
    <x v="0"/>
    <x v="26"/>
    <x v="39"/>
    <x v="1"/>
    <x v="29"/>
    <x v="52"/>
    <x v="466"/>
    <x v="1000"/>
    <x v="36"/>
    <x v="1"/>
  </r>
  <r>
    <x v="1"/>
    <x v="1"/>
    <x v="567"/>
    <x v="0"/>
    <x v="12"/>
    <x v="14"/>
    <x v="0"/>
    <x v="53"/>
    <x v="105"/>
    <x v="1779"/>
    <x v="2781"/>
    <x v="21"/>
    <x v="2"/>
  </r>
  <r>
    <x v="1"/>
    <x v="1"/>
    <x v="567"/>
    <x v="0"/>
    <x v="26"/>
    <x v="39"/>
    <x v="5"/>
    <x v="33"/>
    <x v="174"/>
    <x v="1883"/>
    <x v="2950"/>
    <x v="21"/>
    <x v="2"/>
  </r>
  <r>
    <x v="1"/>
    <x v="1"/>
    <x v="567"/>
    <x v="0"/>
    <x v="12"/>
    <x v="14"/>
    <x v="0"/>
    <x v="49"/>
    <x v="23"/>
    <x v="343"/>
    <x v="649"/>
    <x v="33"/>
    <x v="1"/>
  </r>
  <r>
    <x v="1"/>
    <x v="1"/>
    <x v="567"/>
    <x v="0"/>
    <x v="26"/>
    <x v="39"/>
    <x v="5"/>
    <x v="32"/>
    <x v="49"/>
    <x v="484"/>
    <x v="1019"/>
    <x v="35"/>
    <x v="1"/>
  </r>
  <r>
    <x v="1"/>
    <x v="1"/>
    <x v="568"/>
    <x v="0"/>
    <x v="12"/>
    <x v="14"/>
    <x v="3"/>
    <x v="58"/>
    <x v="212"/>
    <x v="2745"/>
    <x v="5040"/>
    <x v="36"/>
    <x v="2"/>
  </r>
  <r>
    <x v="1"/>
    <x v="1"/>
    <x v="568"/>
    <x v="0"/>
    <x v="26"/>
    <x v="39"/>
    <x v="4"/>
    <x v="33"/>
    <x v="129"/>
    <x v="1441"/>
    <x v="2557"/>
    <x v="26"/>
    <x v="2"/>
  </r>
  <r>
    <x v="1"/>
    <x v="1"/>
    <x v="568"/>
    <x v="0"/>
    <x v="12"/>
    <x v="14"/>
    <x v="3"/>
    <x v="53"/>
    <x v="54"/>
    <x v="927"/>
    <x v="2497"/>
    <x v="46"/>
    <x v="1"/>
  </r>
  <r>
    <x v="1"/>
    <x v="1"/>
    <x v="568"/>
    <x v="0"/>
    <x v="26"/>
    <x v="39"/>
    <x v="4"/>
    <x v="31"/>
    <x v="27"/>
    <x v="232"/>
    <x v="549"/>
    <x v="41"/>
    <x v="1"/>
  </r>
  <r>
    <x v="1"/>
    <x v="1"/>
    <x v="569"/>
    <x v="0"/>
    <x v="12"/>
    <x v="14"/>
    <x v="2"/>
    <x v="53"/>
    <x v="300"/>
    <x v="2880"/>
    <x v="5154"/>
    <x v="26"/>
    <x v="2"/>
  </r>
  <r>
    <x v="1"/>
    <x v="1"/>
    <x v="569"/>
    <x v="0"/>
    <x v="26"/>
    <x v="39"/>
    <x v="0"/>
    <x v="43"/>
    <x v="129"/>
    <x v="1779"/>
    <x v="2781"/>
    <x v="21"/>
    <x v="2"/>
  </r>
  <r>
    <x v="1"/>
    <x v="1"/>
    <x v="569"/>
    <x v="0"/>
    <x v="12"/>
    <x v="14"/>
    <x v="2"/>
    <x v="48"/>
    <x v="93"/>
    <x v="1480"/>
    <x v="3440"/>
    <x v="40"/>
    <x v="1"/>
  </r>
  <r>
    <x v="1"/>
    <x v="1"/>
    <x v="569"/>
    <x v="0"/>
    <x v="26"/>
    <x v="39"/>
    <x v="0"/>
    <x v="38"/>
    <x v="28"/>
    <x v="320"/>
    <x v="612"/>
    <x v="34"/>
    <x v="1"/>
  </r>
  <r>
    <x v="1"/>
    <x v="1"/>
    <x v="570"/>
    <x v="0"/>
    <x v="12"/>
    <x v="14"/>
    <x v="1"/>
    <x v="43"/>
    <x v="212"/>
    <x v="2513"/>
    <x v="4127"/>
    <x v="21"/>
    <x v="2"/>
  </r>
  <r>
    <x v="1"/>
    <x v="1"/>
    <x v="570"/>
    <x v="0"/>
    <x v="26"/>
    <x v="39"/>
    <x v="3"/>
    <x v="48"/>
    <x v="212"/>
    <x v="2615"/>
    <x v="4877"/>
    <x v="36"/>
    <x v="2"/>
  </r>
  <r>
    <x v="1"/>
    <x v="1"/>
    <x v="570"/>
    <x v="0"/>
    <x v="12"/>
    <x v="14"/>
    <x v="1"/>
    <x v="39"/>
    <x v="54"/>
    <x v="668"/>
    <x v="1370"/>
    <x v="33"/>
    <x v="1"/>
  </r>
  <r>
    <x v="1"/>
    <x v="1"/>
    <x v="570"/>
    <x v="0"/>
    <x v="26"/>
    <x v="39"/>
    <x v="3"/>
    <x v="47"/>
    <x v="54"/>
    <x v="823"/>
    <x v="2319"/>
    <x v="48"/>
    <x v="1"/>
  </r>
  <r>
    <x v="1"/>
    <x v="1"/>
    <x v="571"/>
    <x v="0"/>
    <x v="12"/>
    <x v="14"/>
    <x v="5"/>
    <x v="43"/>
    <x v="171"/>
    <x v="2173"/>
    <x v="3501"/>
    <x v="21"/>
    <x v="2"/>
  </r>
  <r>
    <x v="3"/>
    <x v="3"/>
    <x v="571"/>
    <x v="0"/>
    <x v="26"/>
    <x v="39"/>
    <x v="2"/>
    <x v="13"/>
    <x v="325"/>
    <x v="2594"/>
    <x v="4535"/>
    <x v="26"/>
    <x v="2"/>
  </r>
  <r>
    <x v="1"/>
    <x v="1"/>
    <x v="571"/>
    <x v="0"/>
    <x v="12"/>
    <x v="14"/>
    <x v="5"/>
    <x v="41"/>
    <x v="38"/>
    <x v="488"/>
    <x v="970"/>
    <x v="33"/>
    <x v="1"/>
  </r>
  <r>
    <x v="3"/>
    <x v="3"/>
    <x v="571"/>
    <x v="0"/>
    <x v="26"/>
    <x v="39"/>
    <x v="2"/>
    <x v="12"/>
    <x v="177"/>
    <x v="914"/>
    <x v="2151"/>
    <x v="39"/>
    <x v="1"/>
  </r>
  <r>
    <x v="1"/>
    <x v="1"/>
    <x v="572"/>
    <x v="0"/>
    <x v="12"/>
    <x v="14"/>
    <x v="4"/>
    <x v="43"/>
    <x v="152"/>
    <x v="2022"/>
    <x v="3572"/>
    <x v="26"/>
    <x v="2"/>
  </r>
  <r>
    <x v="3"/>
    <x v="3"/>
    <x v="572"/>
    <x v="0"/>
    <x v="26"/>
    <x v="39"/>
    <x v="1"/>
    <x v="23"/>
    <x v="325"/>
    <x v="2848"/>
    <x v="5036"/>
    <x v="26"/>
    <x v="2"/>
  </r>
  <r>
    <x v="1"/>
    <x v="1"/>
    <x v="572"/>
    <x v="0"/>
    <x v="12"/>
    <x v="14"/>
    <x v="4"/>
    <x v="39"/>
    <x v="42"/>
    <x v="511"/>
    <x v="1230"/>
    <x v="39"/>
    <x v="1"/>
  </r>
  <r>
    <x v="3"/>
    <x v="3"/>
    <x v="572"/>
    <x v="0"/>
    <x v="26"/>
    <x v="39"/>
    <x v="1"/>
    <x v="22"/>
    <x v="172"/>
    <x v="1370"/>
    <x v="3212"/>
    <x v="40"/>
    <x v="1"/>
  </r>
  <r>
    <x v="1"/>
    <x v="1"/>
    <x v="573"/>
    <x v="0"/>
    <x v="12"/>
    <x v="14"/>
    <x v="0"/>
    <x v="53"/>
    <x v="129"/>
    <x v="2064"/>
    <x v="3277"/>
    <x v="21"/>
    <x v="2"/>
  </r>
  <r>
    <x v="3"/>
    <x v="3"/>
    <x v="573"/>
    <x v="0"/>
    <x v="26"/>
    <x v="39"/>
    <x v="5"/>
    <x v="23"/>
    <x v="309"/>
    <x v="2652"/>
    <x v="4618"/>
    <x v="26"/>
    <x v="2"/>
  </r>
  <r>
    <x v="3"/>
    <x v="1"/>
    <x v="573"/>
    <x v="3"/>
    <x v="32"/>
    <x v="12"/>
    <x v="2"/>
    <x v="58"/>
    <x v="349"/>
    <x v="3060"/>
    <x v="5522"/>
    <x v="26"/>
    <x v="1"/>
  </r>
  <r>
    <x v="3"/>
    <x v="1"/>
    <x v="573"/>
    <x v="3"/>
    <x v="32"/>
    <x v="12"/>
    <x v="1"/>
    <x v="53"/>
    <x v="335"/>
    <x v="3000"/>
    <x v="5384"/>
    <x v="21"/>
    <x v="1"/>
  </r>
  <r>
    <x v="3"/>
    <x v="1"/>
    <x v="573"/>
    <x v="3"/>
    <x v="32"/>
    <x v="12"/>
    <x v="5"/>
    <x v="48"/>
    <x v="329"/>
    <x v="2965"/>
    <x v="5367"/>
    <x v="26"/>
    <x v="1"/>
  </r>
  <r>
    <x v="3"/>
    <x v="1"/>
    <x v="573"/>
    <x v="3"/>
    <x v="32"/>
    <x v="12"/>
    <x v="4"/>
    <x v="38"/>
    <x v="325"/>
    <x v="2917"/>
    <x v="5271"/>
    <x v="26"/>
    <x v="1"/>
  </r>
  <r>
    <x v="3"/>
    <x v="1"/>
    <x v="573"/>
    <x v="3"/>
    <x v="32"/>
    <x v="12"/>
    <x v="0"/>
    <x v="48"/>
    <x v="323"/>
    <x v="2945"/>
    <x v="5283"/>
    <x v="21"/>
    <x v="1"/>
  </r>
  <r>
    <x v="3"/>
    <x v="1"/>
    <x v="573"/>
    <x v="3"/>
    <x v="32"/>
    <x v="12"/>
    <x v="3"/>
    <x v="53"/>
    <x v="337"/>
    <x v="3006"/>
    <x v="5501"/>
    <x v="36"/>
    <x v="1"/>
  </r>
  <r>
    <x v="5"/>
    <x v="1"/>
    <x v="573"/>
    <x v="0"/>
    <x v="48"/>
    <x v="33"/>
    <x v="2"/>
    <x v="43"/>
    <x v="313"/>
    <x v="2892"/>
    <x v="5010"/>
    <x v="16"/>
    <x v="0"/>
  </r>
  <r>
    <x v="5"/>
    <x v="1"/>
    <x v="573"/>
    <x v="0"/>
    <x v="48"/>
    <x v="33"/>
    <x v="1"/>
    <x v="38"/>
    <x v="254"/>
    <x v="2594"/>
    <x v="4282"/>
    <x v="21"/>
    <x v="0"/>
  </r>
  <r>
    <x v="5"/>
    <x v="1"/>
    <x v="573"/>
    <x v="0"/>
    <x v="48"/>
    <x v="33"/>
    <x v="5"/>
    <x v="33"/>
    <x v="194"/>
    <x v="2064"/>
    <x v="2849"/>
    <x v="16"/>
    <x v="0"/>
  </r>
  <r>
    <x v="5"/>
    <x v="1"/>
    <x v="573"/>
    <x v="0"/>
    <x v="48"/>
    <x v="33"/>
    <x v="4"/>
    <x v="33"/>
    <x v="174"/>
    <x v="1883"/>
    <x v="2557"/>
    <x v="16"/>
    <x v="0"/>
  </r>
  <r>
    <x v="5"/>
    <x v="1"/>
    <x v="573"/>
    <x v="0"/>
    <x v="48"/>
    <x v="33"/>
    <x v="0"/>
    <x v="43"/>
    <x v="152"/>
    <x v="2022"/>
    <x v="4127"/>
    <x v="36"/>
    <x v="0"/>
  </r>
  <r>
    <x v="5"/>
    <x v="1"/>
    <x v="573"/>
    <x v="0"/>
    <x v="48"/>
    <x v="33"/>
    <x v="3"/>
    <x v="48"/>
    <x v="285"/>
    <x v="2829"/>
    <x v="4986"/>
    <x v="26"/>
    <x v="0"/>
  </r>
  <r>
    <x v="1"/>
    <x v="1"/>
    <x v="573"/>
    <x v="0"/>
    <x v="12"/>
    <x v="14"/>
    <x v="0"/>
    <x v="49"/>
    <x v="30"/>
    <x v="473"/>
    <x v="1021"/>
    <x v="36"/>
    <x v="1"/>
  </r>
  <r>
    <x v="3"/>
    <x v="3"/>
    <x v="573"/>
    <x v="0"/>
    <x v="26"/>
    <x v="39"/>
    <x v="5"/>
    <x v="21"/>
    <x v="118"/>
    <x v="916"/>
    <x v="2248"/>
    <x v="41"/>
    <x v="1"/>
  </r>
  <r>
    <x v="3"/>
    <x v="1"/>
    <x v="573"/>
    <x v="3"/>
    <x v="32"/>
    <x v="12"/>
    <x v="2"/>
    <x v="54"/>
    <x v="259"/>
    <x v="2818"/>
    <x v="5172"/>
    <x v="39"/>
    <x v="1"/>
  </r>
  <r>
    <x v="3"/>
    <x v="1"/>
    <x v="573"/>
    <x v="3"/>
    <x v="32"/>
    <x v="12"/>
    <x v="1"/>
    <x v="51"/>
    <x v="174"/>
    <x v="2424"/>
    <x v="4467"/>
    <x v="31"/>
    <x v="1"/>
  </r>
  <r>
    <x v="3"/>
    <x v="1"/>
    <x v="573"/>
    <x v="3"/>
    <x v="32"/>
    <x v="12"/>
    <x v="5"/>
    <x v="47"/>
    <x v="183"/>
    <x v="2394"/>
    <x v="4691"/>
    <x v="39"/>
    <x v="1"/>
  </r>
  <r>
    <x v="3"/>
    <x v="1"/>
    <x v="573"/>
    <x v="3"/>
    <x v="32"/>
    <x v="12"/>
    <x v="4"/>
    <x v="37"/>
    <x v="159"/>
    <x v="1886"/>
    <x v="4048"/>
    <x v="39"/>
    <x v="1"/>
  </r>
  <r>
    <x v="3"/>
    <x v="1"/>
    <x v="573"/>
    <x v="3"/>
    <x v="32"/>
    <x v="12"/>
    <x v="0"/>
    <x v="46"/>
    <x v="153"/>
    <x v="2106"/>
    <x v="4177"/>
    <x v="34"/>
    <x v="1"/>
  </r>
  <r>
    <x v="3"/>
    <x v="1"/>
    <x v="573"/>
    <x v="3"/>
    <x v="32"/>
    <x v="12"/>
    <x v="3"/>
    <x v="47"/>
    <x v="197"/>
    <x v="2510"/>
    <x v="5024"/>
    <x v="50"/>
    <x v="1"/>
  </r>
  <r>
    <x v="5"/>
    <x v="1"/>
    <x v="573"/>
    <x v="0"/>
    <x v="48"/>
    <x v="33"/>
    <x v="2"/>
    <x v="39"/>
    <x v="137"/>
    <x v="1729"/>
    <x v="3191"/>
    <x v="28"/>
    <x v="1"/>
  </r>
  <r>
    <x v="5"/>
    <x v="1"/>
    <x v="573"/>
    <x v="0"/>
    <x v="48"/>
    <x v="33"/>
    <x v="1"/>
    <x v="36"/>
    <x v="69"/>
    <x v="850"/>
    <x v="1743"/>
    <x v="33"/>
    <x v="1"/>
  </r>
  <r>
    <x v="5"/>
    <x v="1"/>
    <x v="573"/>
    <x v="0"/>
    <x v="48"/>
    <x v="33"/>
    <x v="5"/>
    <x v="32"/>
    <x v="45"/>
    <x v="444"/>
    <x v="655"/>
    <x v="26"/>
    <x v="1"/>
  </r>
  <r>
    <x v="5"/>
    <x v="1"/>
    <x v="573"/>
    <x v="0"/>
    <x v="48"/>
    <x v="33"/>
    <x v="4"/>
    <x v="32"/>
    <x v="39"/>
    <x v="375"/>
    <x v="663"/>
    <x v="31"/>
    <x v="1"/>
  </r>
  <r>
    <x v="5"/>
    <x v="1"/>
    <x v="573"/>
    <x v="0"/>
    <x v="48"/>
    <x v="33"/>
    <x v="0"/>
    <x v="41"/>
    <x v="35"/>
    <x v="451"/>
    <x v="1407"/>
    <x v="51"/>
    <x v="1"/>
  </r>
  <r>
    <x v="5"/>
    <x v="1"/>
    <x v="573"/>
    <x v="0"/>
    <x v="48"/>
    <x v="33"/>
    <x v="3"/>
    <x v="45"/>
    <x v="84"/>
    <x v="1276"/>
    <x v="2854"/>
    <x v="37"/>
    <x v="1"/>
  </r>
  <r>
    <x v="1"/>
    <x v="1"/>
    <x v="574"/>
    <x v="0"/>
    <x v="12"/>
    <x v="14"/>
    <x v="3"/>
    <x v="58"/>
    <x v="212"/>
    <x v="2745"/>
    <x v="5040"/>
    <x v="36"/>
    <x v="2"/>
  </r>
  <r>
    <x v="3"/>
    <x v="3"/>
    <x v="574"/>
    <x v="0"/>
    <x v="26"/>
    <x v="39"/>
    <x v="4"/>
    <x v="28"/>
    <x v="309"/>
    <x v="2763"/>
    <x v="5061"/>
    <x v="36"/>
    <x v="2"/>
  </r>
  <r>
    <x v="3"/>
    <x v="1"/>
    <x v="574"/>
    <x v="1"/>
    <x v="6"/>
    <x v="21"/>
    <x v="2"/>
    <x v="48"/>
    <x v="321"/>
    <x v="2939"/>
    <x v="5313"/>
    <x v="26"/>
    <x v="0"/>
  </r>
  <r>
    <x v="3"/>
    <x v="1"/>
    <x v="574"/>
    <x v="1"/>
    <x v="6"/>
    <x v="21"/>
    <x v="1"/>
    <x v="43"/>
    <x v="300"/>
    <x v="2840"/>
    <x v="5026"/>
    <x v="26"/>
    <x v="0"/>
  </r>
  <r>
    <x v="3"/>
    <x v="1"/>
    <x v="574"/>
    <x v="1"/>
    <x v="6"/>
    <x v="21"/>
    <x v="5"/>
    <x v="38"/>
    <x v="273"/>
    <x v="2673"/>
    <x v="4132"/>
    <x v="16"/>
    <x v="0"/>
  </r>
  <r>
    <x v="3"/>
    <x v="1"/>
    <x v="574"/>
    <x v="1"/>
    <x v="6"/>
    <x v="21"/>
    <x v="4"/>
    <x v="38"/>
    <x v="194"/>
    <x v="2227"/>
    <x v="3173"/>
    <x v="16"/>
    <x v="0"/>
  </r>
  <r>
    <x v="3"/>
    <x v="1"/>
    <x v="574"/>
    <x v="1"/>
    <x v="6"/>
    <x v="21"/>
    <x v="0"/>
    <x v="48"/>
    <x v="174"/>
    <x v="2350"/>
    <x v="3411"/>
    <x v="16"/>
    <x v="0"/>
  </r>
  <r>
    <x v="3"/>
    <x v="1"/>
    <x v="574"/>
    <x v="1"/>
    <x v="6"/>
    <x v="21"/>
    <x v="3"/>
    <x v="53"/>
    <x v="294"/>
    <x v="2866"/>
    <x v="5010"/>
    <x v="21"/>
    <x v="0"/>
  </r>
  <r>
    <x v="1"/>
    <x v="1"/>
    <x v="574"/>
    <x v="0"/>
    <x v="12"/>
    <x v="14"/>
    <x v="3"/>
    <x v="54"/>
    <x v="54"/>
    <x v="945"/>
    <x v="2532"/>
    <x v="46"/>
    <x v="1"/>
  </r>
  <r>
    <x v="3"/>
    <x v="3"/>
    <x v="574"/>
    <x v="0"/>
    <x v="26"/>
    <x v="39"/>
    <x v="4"/>
    <x v="26"/>
    <x v="118"/>
    <x v="1099"/>
    <x v="3072"/>
    <x v="50"/>
    <x v="1"/>
  </r>
  <r>
    <x v="3"/>
    <x v="1"/>
    <x v="574"/>
    <x v="1"/>
    <x v="6"/>
    <x v="21"/>
    <x v="2"/>
    <x v="44"/>
    <x v="141"/>
    <x v="1943"/>
    <x v="4221"/>
    <x v="41"/>
    <x v="1"/>
  </r>
  <r>
    <x v="3"/>
    <x v="1"/>
    <x v="574"/>
    <x v="1"/>
    <x v="6"/>
    <x v="21"/>
    <x v="1"/>
    <x v="41"/>
    <x v="90"/>
    <x v="1250"/>
    <x v="3010"/>
    <x v="41"/>
    <x v="1"/>
  </r>
  <r>
    <x v="3"/>
    <x v="1"/>
    <x v="574"/>
    <x v="1"/>
    <x v="6"/>
    <x v="21"/>
    <x v="5"/>
    <x v="34"/>
    <x v="70"/>
    <x v="817"/>
    <x v="1451"/>
    <x v="28"/>
    <x v="1"/>
  </r>
  <r>
    <x v="3"/>
    <x v="1"/>
    <x v="574"/>
    <x v="1"/>
    <x v="6"/>
    <x v="21"/>
    <x v="4"/>
    <x v="34"/>
    <x v="56"/>
    <x v="615"/>
    <x v="1013"/>
    <x v="27"/>
    <x v="1"/>
  </r>
  <r>
    <x v="3"/>
    <x v="1"/>
    <x v="574"/>
    <x v="1"/>
    <x v="6"/>
    <x v="21"/>
    <x v="0"/>
    <x v="44"/>
    <x v="41"/>
    <x v="573"/>
    <x v="1048"/>
    <x v="30"/>
    <x v="1"/>
  </r>
  <r>
    <x v="3"/>
    <x v="1"/>
    <x v="574"/>
    <x v="1"/>
    <x v="6"/>
    <x v="21"/>
    <x v="3"/>
    <x v="48"/>
    <x v="87"/>
    <x v="1389"/>
    <x v="3044"/>
    <x v="36"/>
    <x v="1"/>
  </r>
  <r>
    <x v="3"/>
    <x v="1"/>
    <x v="574"/>
    <x v="1"/>
    <x v="6"/>
    <x v="21"/>
    <x v="2"/>
    <x v="33"/>
    <x v="170"/>
    <x v="1835"/>
    <x v="3376"/>
    <x v="28"/>
    <x v="2"/>
  </r>
  <r>
    <x v="3"/>
    <x v="1"/>
    <x v="574"/>
    <x v="1"/>
    <x v="6"/>
    <x v="21"/>
    <x v="1"/>
    <x v="27"/>
    <x v="108"/>
    <x v="1045"/>
    <x v="1957"/>
    <x v="29"/>
    <x v="2"/>
  </r>
  <r>
    <x v="3"/>
    <x v="1"/>
    <x v="574"/>
    <x v="1"/>
    <x v="6"/>
    <x v="21"/>
    <x v="5"/>
    <x v="29"/>
    <x v="89"/>
    <x v="912"/>
    <x v="1297"/>
    <x v="21"/>
    <x v="2"/>
  </r>
  <r>
    <x v="3"/>
    <x v="1"/>
    <x v="574"/>
    <x v="1"/>
    <x v="6"/>
    <x v="21"/>
    <x v="4"/>
    <x v="25"/>
    <x v="59"/>
    <x v="474"/>
    <x v="499"/>
    <x v="19"/>
    <x v="2"/>
  </r>
  <r>
    <x v="3"/>
    <x v="1"/>
    <x v="574"/>
    <x v="1"/>
    <x v="6"/>
    <x v="21"/>
    <x v="0"/>
    <x v="36"/>
    <x v="51"/>
    <x v="579"/>
    <x v="668"/>
    <x v="19"/>
    <x v="2"/>
  </r>
  <r>
    <x v="3"/>
    <x v="1"/>
    <x v="574"/>
    <x v="1"/>
    <x v="6"/>
    <x v="21"/>
    <x v="3"/>
    <x v="37"/>
    <x v="104"/>
    <x v="1312"/>
    <x v="2193"/>
    <x v="24"/>
    <x v="2"/>
  </r>
  <r>
    <x v="1"/>
    <x v="1"/>
    <x v="575"/>
    <x v="0"/>
    <x v="12"/>
    <x v="14"/>
    <x v="2"/>
    <x v="53"/>
    <x v="311"/>
    <x v="2915"/>
    <x v="5267"/>
    <x v="26"/>
    <x v="2"/>
  </r>
  <r>
    <x v="3"/>
    <x v="3"/>
    <x v="575"/>
    <x v="2"/>
    <x v="0"/>
    <x v="6"/>
    <x v="0"/>
    <x v="33"/>
    <x v="273"/>
    <x v="2560"/>
    <x v="4211"/>
    <x v="21"/>
    <x v="2"/>
  </r>
  <r>
    <x v="1"/>
    <x v="1"/>
    <x v="575"/>
    <x v="0"/>
    <x v="12"/>
    <x v="14"/>
    <x v="2"/>
    <x v="50"/>
    <x v="129"/>
    <x v="1985"/>
    <x v="4268"/>
    <x v="41"/>
    <x v="1"/>
  </r>
  <r>
    <x v="3"/>
    <x v="3"/>
    <x v="575"/>
    <x v="2"/>
    <x v="0"/>
    <x v="6"/>
    <x v="0"/>
    <x v="30"/>
    <x v="73"/>
    <x v="753"/>
    <x v="1580"/>
    <x v="34"/>
    <x v="1"/>
  </r>
  <r>
    <x v="3"/>
    <x v="3"/>
    <x v="575"/>
    <x v="2"/>
    <x v="0"/>
    <x v="6"/>
    <x v="0"/>
    <x v="24"/>
    <x v="95"/>
    <x v="827"/>
    <x v="1425"/>
    <x v="27"/>
    <x v="2"/>
  </r>
  <r>
    <x v="1"/>
    <x v="1"/>
    <x v="576"/>
    <x v="0"/>
    <x v="12"/>
    <x v="14"/>
    <x v="1"/>
    <x v="43"/>
    <x v="254"/>
    <x v="2686"/>
    <x v="4472"/>
    <x v="21"/>
    <x v="2"/>
  </r>
  <r>
    <x v="3"/>
    <x v="3"/>
    <x v="576"/>
    <x v="2"/>
    <x v="0"/>
    <x v="6"/>
    <x v="3"/>
    <x v="28"/>
    <x v="309"/>
    <x v="2763"/>
    <x v="5118"/>
    <x v="41"/>
    <x v="2"/>
  </r>
  <r>
    <x v="1"/>
    <x v="1"/>
    <x v="576"/>
    <x v="3"/>
    <x v="39"/>
    <x v="10"/>
    <x v="2"/>
    <x v="58"/>
    <x v="355"/>
    <x v="3071"/>
    <x v="5555"/>
    <x v="31"/>
    <x v="1"/>
  </r>
  <r>
    <x v="1"/>
    <x v="1"/>
    <x v="576"/>
    <x v="3"/>
    <x v="39"/>
    <x v="10"/>
    <x v="1"/>
    <x v="53"/>
    <x v="341"/>
    <x v="3020"/>
    <x v="5425"/>
    <x v="21"/>
    <x v="1"/>
  </r>
  <r>
    <x v="1"/>
    <x v="1"/>
    <x v="576"/>
    <x v="3"/>
    <x v="39"/>
    <x v="10"/>
    <x v="5"/>
    <x v="48"/>
    <x v="337"/>
    <x v="2988"/>
    <x v="5239"/>
    <x v="11"/>
    <x v="1"/>
  </r>
  <r>
    <x v="1"/>
    <x v="1"/>
    <x v="576"/>
    <x v="3"/>
    <x v="39"/>
    <x v="10"/>
    <x v="4"/>
    <x v="38"/>
    <x v="333"/>
    <x v="2941"/>
    <x v="5198"/>
    <x v="16"/>
    <x v="1"/>
  </r>
  <r>
    <x v="1"/>
    <x v="1"/>
    <x v="576"/>
    <x v="3"/>
    <x v="39"/>
    <x v="10"/>
    <x v="0"/>
    <x v="48"/>
    <x v="331"/>
    <x v="2972"/>
    <x v="5333"/>
    <x v="21"/>
    <x v="1"/>
  </r>
  <r>
    <x v="1"/>
    <x v="1"/>
    <x v="576"/>
    <x v="3"/>
    <x v="39"/>
    <x v="10"/>
    <x v="3"/>
    <x v="53"/>
    <x v="343"/>
    <x v="3026"/>
    <x v="5531"/>
    <x v="36"/>
    <x v="1"/>
  </r>
  <r>
    <x v="1"/>
    <x v="1"/>
    <x v="576"/>
    <x v="0"/>
    <x v="14"/>
    <x v="18"/>
    <x v="2"/>
    <x v="43"/>
    <x v="313"/>
    <x v="2892"/>
    <x v="5010"/>
    <x v="16"/>
    <x v="0"/>
  </r>
  <r>
    <x v="1"/>
    <x v="1"/>
    <x v="576"/>
    <x v="0"/>
    <x v="14"/>
    <x v="18"/>
    <x v="1"/>
    <x v="38"/>
    <x v="254"/>
    <x v="2594"/>
    <x v="4282"/>
    <x v="21"/>
    <x v="0"/>
  </r>
  <r>
    <x v="1"/>
    <x v="1"/>
    <x v="576"/>
    <x v="0"/>
    <x v="14"/>
    <x v="18"/>
    <x v="5"/>
    <x v="33"/>
    <x v="194"/>
    <x v="2064"/>
    <x v="2849"/>
    <x v="16"/>
    <x v="0"/>
  </r>
  <r>
    <x v="1"/>
    <x v="1"/>
    <x v="576"/>
    <x v="0"/>
    <x v="14"/>
    <x v="18"/>
    <x v="4"/>
    <x v="33"/>
    <x v="174"/>
    <x v="1883"/>
    <x v="2557"/>
    <x v="16"/>
    <x v="0"/>
  </r>
  <r>
    <x v="1"/>
    <x v="1"/>
    <x v="576"/>
    <x v="0"/>
    <x v="14"/>
    <x v="18"/>
    <x v="0"/>
    <x v="43"/>
    <x v="152"/>
    <x v="2022"/>
    <x v="4127"/>
    <x v="36"/>
    <x v="0"/>
  </r>
  <r>
    <x v="1"/>
    <x v="1"/>
    <x v="576"/>
    <x v="0"/>
    <x v="14"/>
    <x v="18"/>
    <x v="3"/>
    <x v="48"/>
    <x v="285"/>
    <x v="2829"/>
    <x v="4986"/>
    <x v="26"/>
    <x v="0"/>
  </r>
  <r>
    <x v="1"/>
    <x v="1"/>
    <x v="576"/>
    <x v="0"/>
    <x v="12"/>
    <x v="14"/>
    <x v="1"/>
    <x v="39"/>
    <x v="62"/>
    <x v="803"/>
    <x v="1688"/>
    <x v="34"/>
    <x v="1"/>
  </r>
  <r>
    <x v="3"/>
    <x v="3"/>
    <x v="576"/>
    <x v="2"/>
    <x v="0"/>
    <x v="6"/>
    <x v="3"/>
    <x v="25"/>
    <x v="118"/>
    <x v="1062"/>
    <x v="3232"/>
    <x v="56"/>
    <x v="1"/>
  </r>
  <r>
    <x v="1"/>
    <x v="1"/>
    <x v="576"/>
    <x v="3"/>
    <x v="39"/>
    <x v="10"/>
    <x v="2"/>
    <x v="55"/>
    <x v="274"/>
    <x v="2847"/>
    <x v="5247"/>
    <x v="43"/>
    <x v="1"/>
  </r>
  <r>
    <x v="1"/>
    <x v="1"/>
    <x v="576"/>
    <x v="3"/>
    <x v="39"/>
    <x v="10"/>
    <x v="1"/>
    <x v="47"/>
    <x v="206"/>
    <x v="2573"/>
    <x v="4794"/>
    <x v="35"/>
    <x v="1"/>
  </r>
  <r>
    <x v="1"/>
    <x v="1"/>
    <x v="576"/>
    <x v="3"/>
    <x v="39"/>
    <x v="10"/>
    <x v="5"/>
    <x v="43"/>
    <x v="197"/>
    <x v="2415"/>
    <x v="4240"/>
    <x v="26"/>
    <x v="1"/>
  </r>
  <r>
    <x v="1"/>
    <x v="1"/>
    <x v="576"/>
    <x v="3"/>
    <x v="39"/>
    <x v="10"/>
    <x v="4"/>
    <x v="37"/>
    <x v="199"/>
    <x v="2247"/>
    <x v="4026"/>
    <x v="27"/>
    <x v="1"/>
  </r>
  <r>
    <x v="1"/>
    <x v="1"/>
    <x v="576"/>
    <x v="3"/>
    <x v="39"/>
    <x v="10"/>
    <x v="0"/>
    <x v="44"/>
    <x v="194"/>
    <x v="2408"/>
    <x v="4483"/>
    <x v="32"/>
    <x v="1"/>
  </r>
  <r>
    <x v="1"/>
    <x v="1"/>
    <x v="576"/>
    <x v="3"/>
    <x v="39"/>
    <x v="10"/>
    <x v="3"/>
    <x v="51"/>
    <x v="234"/>
    <x v="2739"/>
    <x v="5167"/>
    <x v="47"/>
    <x v="1"/>
  </r>
  <r>
    <x v="1"/>
    <x v="1"/>
    <x v="576"/>
    <x v="0"/>
    <x v="14"/>
    <x v="18"/>
    <x v="2"/>
    <x v="42"/>
    <x v="111"/>
    <x v="1546"/>
    <x v="2843"/>
    <x v="28"/>
    <x v="1"/>
  </r>
  <r>
    <x v="1"/>
    <x v="1"/>
    <x v="576"/>
    <x v="0"/>
    <x v="14"/>
    <x v="18"/>
    <x v="1"/>
    <x v="35"/>
    <x v="64"/>
    <x v="758"/>
    <x v="1506"/>
    <x v="32"/>
    <x v="1"/>
  </r>
  <r>
    <x v="1"/>
    <x v="1"/>
    <x v="576"/>
    <x v="0"/>
    <x v="14"/>
    <x v="18"/>
    <x v="5"/>
    <x v="32"/>
    <x v="50"/>
    <x v="494"/>
    <x v="853"/>
    <x v="29"/>
    <x v="1"/>
  </r>
  <r>
    <x v="1"/>
    <x v="1"/>
    <x v="576"/>
    <x v="0"/>
    <x v="14"/>
    <x v="18"/>
    <x v="4"/>
    <x v="30"/>
    <x v="43"/>
    <x v="387"/>
    <x v="584"/>
    <x v="27"/>
    <x v="1"/>
  </r>
  <r>
    <x v="1"/>
    <x v="1"/>
    <x v="576"/>
    <x v="0"/>
    <x v="14"/>
    <x v="18"/>
    <x v="0"/>
    <x v="41"/>
    <x v="40"/>
    <x v="515"/>
    <x v="1457"/>
    <x v="46"/>
    <x v="1"/>
  </r>
  <r>
    <x v="1"/>
    <x v="1"/>
    <x v="576"/>
    <x v="0"/>
    <x v="14"/>
    <x v="18"/>
    <x v="3"/>
    <x v="46"/>
    <x v="80"/>
    <x v="1253"/>
    <x v="3017"/>
    <x v="41"/>
    <x v="1"/>
  </r>
  <r>
    <x v="3"/>
    <x v="3"/>
    <x v="576"/>
    <x v="2"/>
    <x v="0"/>
    <x v="6"/>
    <x v="3"/>
    <x v="17"/>
    <x v="131"/>
    <x v="861"/>
    <x v="2286"/>
    <x v="45"/>
    <x v="2"/>
  </r>
  <r>
    <x v="1"/>
    <x v="1"/>
    <x v="577"/>
    <x v="0"/>
    <x v="12"/>
    <x v="14"/>
    <x v="5"/>
    <x v="43"/>
    <x v="212"/>
    <x v="2513"/>
    <x v="4127"/>
    <x v="21"/>
    <x v="2"/>
  </r>
  <r>
    <x v="3"/>
    <x v="3"/>
    <x v="577"/>
    <x v="2"/>
    <x v="0"/>
    <x v="6"/>
    <x v="2"/>
    <x v="18"/>
    <x v="321"/>
    <x v="2723"/>
    <x v="4759"/>
    <x v="26"/>
    <x v="2"/>
  </r>
  <r>
    <x v="2"/>
    <x v="1"/>
    <x v="577"/>
    <x v="1"/>
    <x v="29"/>
    <x v="37"/>
    <x v="2"/>
    <x v="43"/>
    <x v="319"/>
    <x v="2915"/>
    <x v="5201"/>
    <x v="21"/>
    <x v="0"/>
  </r>
  <r>
    <x v="2"/>
    <x v="1"/>
    <x v="577"/>
    <x v="1"/>
    <x v="29"/>
    <x v="37"/>
    <x v="1"/>
    <x v="38"/>
    <x v="294"/>
    <x v="2772"/>
    <x v="4671"/>
    <x v="21"/>
    <x v="0"/>
  </r>
  <r>
    <x v="2"/>
    <x v="1"/>
    <x v="577"/>
    <x v="1"/>
    <x v="29"/>
    <x v="37"/>
    <x v="5"/>
    <x v="33"/>
    <x v="254"/>
    <x v="2469"/>
    <x v="4314"/>
    <x v="26"/>
    <x v="0"/>
  </r>
  <r>
    <x v="2"/>
    <x v="1"/>
    <x v="577"/>
    <x v="1"/>
    <x v="29"/>
    <x v="37"/>
    <x v="4"/>
    <x v="33"/>
    <x v="174"/>
    <x v="1883"/>
    <x v="3321"/>
    <x v="26"/>
    <x v="0"/>
  </r>
  <r>
    <x v="2"/>
    <x v="1"/>
    <x v="577"/>
    <x v="1"/>
    <x v="29"/>
    <x v="37"/>
    <x v="0"/>
    <x v="43"/>
    <x v="152"/>
    <x v="2022"/>
    <x v="2781"/>
    <x v="16"/>
    <x v="0"/>
  </r>
  <r>
    <x v="2"/>
    <x v="1"/>
    <x v="577"/>
    <x v="1"/>
    <x v="29"/>
    <x v="37"/>
    <x v="3"/>
    <x v="48"/>
    <x v="285"/>
    <x v="2829"/>
    <x v="4986"/>
    <x v="26"/>
    <x v="0"/>
  </r>
  <r>
    <x v="1"/>
    <x v="1"/>
    <x v="577"/>
    <x v="1"/>
    <x v="38"/>
    <x v="45"/>
    <x v="2"/>
    <x v="43"/>
    <x v="315"/>
    <x v="2899"/>
    <x v="5157"/>
    <x v="21"/>
    <x v="0"/>
  </r>
  <r>
    <x v="1"/>
    <x v="1"/>
    <x v="577"/>
    <x v="1"/>
    <x v="38"/>
    <x v="45"/>
    <x v="1"/>
    <x v="38"/>
    <x v="273"/>
    <x v="2673"/>
    <x v="4425"/>
    <x v="21"/>
    <x v="0"/>
  </r>
  <r>
    <x v="1"/>
    <x v="1"/>
    <x v="577"/>
    <x v="1"/>
    <x v="38"/>
    <x v="45"/>
    <x v="5"/>
    <x v="33"/>
    <x v="212"/>
    <x v="2206"/>
    <x v="3914"/>
    <x v="26"/>
    <x v="0"/>
  </r>
  <r>
    <x v="1"/>
    <x v="1"/>
    <x v="577"/>
    <x v="1"/>
    <x v="38"/>
    <x v="45"/>
    <x v="4"/>
    <x v="33"/>
    <x v="129"/>
    <x v="1441"/>
    <x v="2557"/>
    <x v="26"/>
    <x v="0"/>
  </r>
  <r>
    <x v="1"/>
    <x v="1"/>
    <x v="577"/>
    <x v="1"/>
    <x v="38"/>
    <x v="45"/>
    <x v="0"/>
    <x v="43"/>
    <x v="105"/>
    <x v="1502"/>
    <x v="1964"/>
    <x v="16"/>
    <x v="0"/>
  </r>
  <r>
    <x v="1"/>
    <x v="1"/>
    <x v="577"/>
    <x v="1"/>
    <x v="38"/>
    <x v="45"/>
    <x v="3"/>
    <x v="48"/>
    <x v="254"/>
    <x v="2757"/>
    <x v="4827"/>
    <x v="26"/>
    <x v="0"/>
  </r>
  <r>
    <x v="1"/>
    <x v="1"/>
    <x v="577"/>
    <x v="0"/>
    <x v="12"/>
    <x v="14"/>
    <x v="5"/>
    <x v="39"/>
    <x v="62"/>
    <x v="803"/>
    <x v="1734"/>
    <x v="35"/>
    <x v="1"/>
  </r>
  <r>
    <x v="3"/>
    <x v="3"/>
    <x v="577"/>
    <x v="2"/>
    <x v="0"/>
    <x v="6"/>
    <x v="2"/>
    <x v="17"/>
    <x v="135"/>
    <x v="888"/>
    <x v="2124"/>
    <x v="40"/>
    <x v="1"/>
  </r>
  <r>
    <x v="2"/>
    <x v="1"/>
    <x v="577"/>
    <x v="1"/>
    <x v="29"/>
    <x v="37"/>
    <x v="2"/>
    <x v="40"/>
    <x v="157"/>
    <x v="1969"/>
    <x v="3958"/>
    <x v="34"/>
    <x v="1"/>
  </r>
  <r>
    <x v="2"/>
    <x v="1"/>
    <x v="577"/>
    <x v="1"/>
    <x v="29"/>
    <x v="37"/>
    <x v="1"/>
    <x v="35"/>
    <x v="83"/>
    <x v="1015"/>
    <x v="2095"/>
    <x v="33"/>
    <x v="1"/>
  </r>
  <r>
    <x v="2"/>
    <x v="1"/>
    <x v="577"/>
    <x v="1"/>
    <x v="29"/>
    <x v="37"/>
    <x v="5"/>
    <x v="30"/>
    <x v="62"/>
    <x v="612"/>
    <x v="1493"/>
    <x v="40"/>
    <x v="1"/>
  </r>
  <r>
    <x v="2"/>
    <x v="1"/>
    <x v="577"/>
    <x v="1"/>
    <x v="29"/>
    <x v="37"/>
    <x v="4"/>
    <x v="29"/>
    <x v="41"/>
    <x v="351"/>
    <x v="760"/>
    <x v="37"/>
    <x v="1"/>
  </r>
  <r>
    <x v="2"/>
    <x v="1"/>
    <x v="577"/>
    <x v="1"/>
    <x v="29"/>
    <x v="37"/>
    <x v="0"/>
    <x v="39"/>
    <x v="35"/>
    <x v="427"/>
    <x v="710"/>
    <x v="29"/>
    <x v="1"/>
  </r>
  <r>
    <x v="2"/>
    <x v="1"/>
    <x v="577"/>
    <x v="1"/>
    <x v="29"/>
    <x v="37"/>
    <x v="3"/>
    <x v="45"/>
    <x v="87"/>
    <x v="1313"/>
    <x v="3051"/>
    <x v="39"/>
    <x v="1"/>
  </r>
  <r>
    <x v="1"/>
    <x v="1"/>
    <x v="577"/>
    <x v="1"/>
    <x v="38"/>
    <x v="45"/>
    <x v="2"/>
    <x v="39"/>
    <x v="123"/>
    <x v="1584"/>
    <x v="3283"/>
    <x v="34"/>
    <x v="1"/>
  </r>
  <r>
    <x v="1"/>
    <x v="1"/>
    <x v="577"/>
    <x v="1"/>
    <x v="38"/>
    <x v="45"/>
    <x v="1"/>
    <x v="35"/>
    <x v="75"/>
    <x v="903"/>
    <x v="1870"/>
    <x v="33"/>
    <x v="1"/>
  </r>
  <r>
    <x v="1"/>
    <x v="1"/>
    <x v="577"/>
    <x v="1"/>
    <x v="38"/>
    <x v="45"/>
    <x v="5"/>
    <x v="31"/>
    <x v="62"/>
    <x v="631"/>
    <x v="1588"/>
    <x v="41"/>
    <x v="1"/>
  </r>
  <r>
    <x v="1"/>
    <x v="1"/>
    <x v="577"/>
    <x v="1"/>
    <x v="38"/>
    <x v="45"/>
    <x v="4"/>
    <x v="30"/>
    <x v="28"/>
    <x v="231"/>
    <x v="507"/>
    <x v="39"/>
    <x v="1"/>
  </r>
  <r>
    <x v="1"/>
    <x v="1"/>
    <x v="577"/>
    <x v="1"/>
    <x v="38"/>
    <x v="45"/>
    <x v="0"/>
    <x v="38"/>
    <x v="21"/>
    <x v="212"/>
    <x v="263"/>
    <x v="26"/>
    <x v="1"/>
  </r>
  <r>
    <x v="1"/>
    <x v="1"/>
    <x v="577"/>
    <x v="1"/>
    <x v="38"/>
    <x v="45"/>
    <x v="3"/>
    <x v="45"/>
    <x v="72"/>
    <x v="1094"/>
    <x v="2595"/>
    <x v="40"/>
    <x v="1"/>
  </r>
  <r>
    <x v="3"/>
    <x v="3"/>
    <x v="577"/>
    <x v="2"/>
    <x v="0"/>
    <x v="6"/>
    <x v="2"/>
    <x v="9"/>
    <x v="179"/>
    <x v="764"/>
    <x v="1555"/>
    <x v="33"/>
    <x v="2"/>
  </r>
  <r>
    <x v="1"/>
    <x v="1"/>
    <x v="577"/>
    <x v="1"/>
    <x v="38"/>
    <x v="45"/>
    <x v="2"/>
    <x v="31"/>
    <x v="159"/>
    <x v="1657"/>
    <x v="2989"/>
    <x v="27"/>
    <x v="2"/>
  </r>
  <r>
    <x v="1"/>
    <x v="1"/>
    <x v="577"/>
    <x v="1"/>
    <x v="38"/>
    <x v="45"/>
    <x v="1"/>
    <x v="24"/>
    <x v="92"/>
    <x v="800"/>
    <x v="1243"/>
    <x v="24"/>
    <x v="2"/>
  </r>
  <r>
    <x v="1"/>
    <x v="1"/>
    <x v="577"/>
    <x v="1"/>
    <x v="38"/>
    <x v="45"/>
    <x v="5"/>
    <x v="23"/>
    <x v="70"/>
    <x v="542"/>
    <x v="958"/>
    <x v="29"/>
    <x v="2"/>
  </r>
  <r>
    <x v="1"/>
    <x v="1"/>
    <x v="577"/>
    <x v="1"/>
    <x v="38"/>
    <x v="45"/>
    <x v="4"/>
    <x v="22"/>
    <x v="36"/>
    <x v="200"/>
    <x v="290"/>
    <x v="29"/>
    <x v="2"/>
  </r>
  <r>
    <x v="1"/>
    <x v="1"/>
    <x v="577"/>
    <x v="1"/>
    <x v="38"/>
    <x v="45"/>
    <x v="0"/>
    <x v="30"/>
    <x v="29"/>
    <x v="242"/>
    <x v="236"/>
    <x v="22"/>
    <x v="2"/>
  </r>
  <r>
    <x v="1"/>
    <x v="1"/>
    <x v="577"/>
    <x v="1"/>
    <x v="38"/>
    <x v="45"/>
    <x v="3"/>
    <x v="31"/>
    <x v="79"/>
    <x v="861"/>
    <x v="1768"/>
    <x v="33"/>
    <x v="2"/>
  </r>
  <r>
    <x v="1"/>
    <x v="1"/>
    <x v="578"/>
    <x v="0"/>
    <x v="12"/>
    <x v="14"/>
    <x v="4"/>
    <x v="43"/>
    <x v="174"/>
    <x v="2206"/>
    <x v="3914"/>
    <x v="26"/>
    <x v="2"/>
  </r>
  <r>
    <x v="3"/>
    <x v="3"/>
    <x v="578"/>
    <x v="2"/>
    <x v="0"/>
    <x v="6"/>
    <x v="1"/>
    <x v="28"/>
    <x v="319"/>
    <x v="2852"/>
    <x v="5070"/>
    <x v="26"/>
    <x v="2"/>
  </r>
  <r>
    <x v="1"/>
    <x v="3"/>
    <x v="578"/>
    <x v="4"/>
    <x v="11"/>
    <x v="7"/>
    <x v="2"/>
    <x v="43"/>
    <x v="331"/>
    <x v="2955"/>
    <x v="5345"/>
    <x v="26"/>
    <x v="1"/>
  </r>
  <r>
    <x v="1"/>
    <x v="3"/>
    <x v="578"/>
    <x v="4"/>
    <x v="11"/>
    <x v="7"/>
    <x v="1"/>
    <x v="48"/>
    <x v="331"/>
    <x v="2972"/>
    <x v="5379"/>
    <x v="26"/>
    <x v="1"/>
  </r>
  <r>
    <x v="1"/>
    <x v="3"/>
    <x v="578"/>
    <x v="4"/>
    <x v="11"/>
    <x v="7"/>
    <x v="5"/>
    <x v="43"/>
    <x v="343"/>
    <x v="2992"/>
    <x v="5419"/>
    <x v="26"/>
    <x v="1"/>
  </r>
  <r>
    <x v="1"/>
    <x v="3"/>
    <x v="578"/>
    <x v="4"/>
    <x v="11"/>
    <x v="7"/>
    <x v="4"/>
    <x v="43"/>
    <x v="309"/>
    <x v="2878"/>
    <x v="5260"/>
    <x v="36"/>
    <x v="1"/>
  </r>
  <r>
    <x v="3"/>
    <x v="3"/>
    <x v="578"/>
    <x v="4"/>
    <x v="11"/>
    <x v="7"/>
    <x v="0"/>
    <x v="48"/>
    <x v="309"/>
    <x v="2891"/>
    <x v="5118"/>
    <x v="21"/>
    <x v="1"/>
  </r>
  <r>
    <x v="3"/>
    <x v="3"/>
    <x v="578"/>
    <x v="4"/>
    <x v="11"/>
    <x v="7"/>
    <x v="3"/>
    <x v="53"/>
    <x v="329"/>
    <x v="2982"/>
    <x v="5494"/>
    <x v="41"/>
    <x v="1"/>
  </r>
  <r>
    <x v="1"/>
    <x v="1"/>
    <x v="578"/>
    <x v="0"/>
    <x v="12"/>
    <x v="14"/>
    <x v="4"/>
    <x v="42"/>
    <x v="43"/>
    <x v="571"/>
    <x v="1366"/>
    <x v="39"/>
    <x v="1"/>
  </r>
  <r>
    <x v="3"/>
    <x v="3"/>
    <x v="578"/>
    <x v="2"/>
    <x v="0"/>
    <x v="6"/>
    <x v="1"/>
    <x v="26"/>
    <x v="151"/>
    <x v="1381"/>
    <x v="3243"/>
    <x v="40"/>
    <x v="1"/>
  </r>
  <r>
    <x v="1"/>
    <x v="3"/>
    <x v="578"/>
    <x v="4"/>
    <x v="11"/>
    <x v="7"/>
    <x v="2"/>
    <x v="39"/>
    <x v="183"/>
    <x v="2165"/>
    <x v="4503"/>
    <x v="41"/>
    <x v="1"/>
  </r>
  <r>
    <x v="1"/>
    <x v="3"/>
    <x v="578"/>
    <x v="4"/>
    <x v="11"/>
    <x v="7"/>
    <x v="1"/>
    <x v="46"/>
    <x v="171"/>
    <x v="2257"/>
    <x v="4558"/>
    <x v="39"/>
    <x v="1"/>
  </r>
  <r>
    <x v="1"/>
    <x v="3"/>
    <x v="578"/>
    <x v="4"/>
    <x v="11"/>
    <x v="7"/>
    <x v="5"/>
    <x v="39"/>
    <x v="212"/>
    <x v="2410"/>
    <x v="4716"/>
    <x v="39"/>
    <x v="1"/>
  </r>
  <r>
    <x v="1"/>
    <x v="3"/>
    <x v="578"/>
    <x v="4"/>
    <x v="11"/>
    <x v="7"/>
    <x v="4"/>
    <x v="41"/>
    <x v="104"/>
    <x v="1428"/>
    <x v="3833"/>
    <x v="51"/>
    <x v="1"/>
  </r>
  <r>
    <x v="3"/>
    <x v="3"/>
    <x v="578"/>
    <x v="4"/>
    <x v="11"/>
    <x v="7"/>
    <x v="0"/>
    <x v="45"/>
    <x v="113"/>
    <x v="1657"/>
    <x v="3299"/>
    <x v="32"/>
    <x v="1"/>
  </r>
  <r>
    <x v="3"/>
    <x v="3"/>
    <x v="578"/>
    <x v="4"/>
    <x v="11"/>
    <x v="7"/>
    <x v="3"/>
    <x v="47"/>
    <x v="172"/>
    <x v="2294"/>
    <x v="4930"/>
    <x v="54"/>
    <x v="1"/>
  </r>
  <r>
    <x v="3"/>
    <x v="3"/>
    <x v="578"/>
    <x v="2"/>
    <x v="0"/>
    <x v="6"/>
    <x v="1"/>
    <x v="19"/>
    <x v="168"/>
    <x v="1205"/>
    <x v="2214"/>
    <x v="28"/>
    <x v="2"/>
  </r>
  <r>
    <x v="1"/>
    <x v="3"/>
    <x v="578"/>
    <x v="4"/>
    <x v="11"/>
    <x v="7"/>
    <x v="2"/>
    <x v="31"/>
    <x v="199"/>
    <x v="2042"/>
    <x v="3733"/>
    <x v="28"/>
    <x v="2"/>
  </r>
  <r>
    <x v="1"/>
    <x v="3"/>
    <x v="578"/>
    <x v="4"/>
    <x v="11"/>
    <x v="7"/>
    <x v="1"/>
    <x v="30"/>
    <x v="215"/>
    <x v="2123"/>
    <x v="3956"/>
    <x v="29"/>
    <x v="2"/>
  </r>
  <r>
    <x v="1"/>
    <x v="3"/>
    <x v="578"/>
    <x v="4"/>
    <x v="11"/>
    <x v="7"/>
    <x v="5"/>
    <x v="32"/>
    <x v="257"/>
    <x v="2453"/>
    <x v="4423"/>
    <x v="29"/>
    <x v="2"/>
  </r>
  <r>
    <x v="1"/>
    <x v="3"/>
    <x v="578"/>
    <x v="4"/>
    <x v="11"/>
    <x v="7"/>
    <x v="4"/>
    <x v="26"/>
    <x v="140"/>
    <x v="1285"/>
    <x v="3097"/>
    <x v="41"/>
    <x v="2"/>
  </r>
  <r>
    <x v="3"/>
    <x v="3"/>
    <x v="578"/>
    <x v="4"/>
    <x v="11"/>
    <x v="7"/>
    <x v="0"/>
    <x v="32"/>
    <x v="144"/>
    <x v="1562"/>
    <x v="2873"/>
    <x v="28"/>
    <x v="2"/>
  </r>
  <r>
    <x v="3"/>
    <x v="3"/>
    <x v="578"/>
    <x v="4"/>
    <x v="11"/>
    <x v="7"/>
    <x v="3"/>
    <x v="37"/>
    <x v="203"/>
    <x v="2284"/>
    <x v="4789"/>
    <x v="47"/>
    <x v="2"/>
  </r>
  <r>
    <x v="1"/>
    <x v="1"/>
    <x v="579"/>
    <x v="0"/>
    <x v="12"/>
    <x v="14"/>
    <x v="0"/>
    <x v="53"/>
    <x v="174"/>
    <x v="2469"/>
    <x v="4024"/>
    <x v="21"/>
    <x v="2"/>
  </r>
  <r>
    <x v="3"/>
    <x v="3"/>
    <x v="579"/>
    <x v="2"/>
    <x v="0"/>
    <x v="6"/>
    <x v="5"/>
    <x v="28"/>
    <x v="304"/>
    <x v="2682"/>
    <x v="4682"/>
    <x v="26"/>
    <x v="2"/>
  </r>
  <r>
    <x v="5"/>
    <x v="1"/>
    <x v="579"/>
    <x v="1"/>
    <x v="31"/>
    <x v="0"/>
    <x v="2"/>
    <x v="58"/>
    <x v="343"/>
    <x v="3041"/>
    <x v="5526"/>
    <x v="31"/>
    <x v="0"/>
  </r>
  <r>
    <x v="5"/>
    <x v="1"/>
    <x v="579"/>
    <x v="1"/>
    <x v="31"/>
    <x v="0"/>
    <x v="1"/>
    <x v="53"/>
    <x v="327"/>
    <x v="2974"/>
    <x v="5338"/>
    <x v="21"/>
    <x v="0"/>
  </r>
  <r>
    <x v="5"/>
    <x v="1"/>
    <x v="579"/>
    <x v="1"/>
    <x v="31"/>
    <x v="0"/>
    <x v="5"/>
    <x v="48"/>
    <x v="321"/>
    <x v="2939"/>
    <x v="5082"/>
    <x v="11"/>
    <x v="0"/>
  </r>
  <r>
    <x v="5"/>
    <x v="1"/>
    <x v="579"/>
    <x v="1"/>
    <x v="31"/>
    <x v="0"/>
    <x v="4"/>
    <x v="38"/>
    <x v="317"/>
    <x v="2889"/>
    <x v="4993"/>
    <x v="16"/>
    <x v="0"/>
  </r>
  <r>
    <x v="5"/>
    <x v="1"/>
    <x v="579"/>
    <x v="1"/>
    <x v="31"/>
    <x v="0"/>
    <x v="0"/>
    <x v="48"/>
    <x v="315"/>
    <x v="2916"/>
    <x v="5204"/>
    <x v="21"/>
    <x v="0"/>
  </r>
  <r>
    <x v="5"/>
    <x v="1"/>
    <x v="579"/>
    <x v="1"/>
    <x v="31"/>
    <x v="0"/>
    <x v="3"/>
    <x v="53"/>
    <x v="329"/>
    <x v="2982"/>
    <x v="5471"/>
    <x v="36"/>
    <x v="0"/>
  </r>
  <r>
    <x v="3"/>
    <x v="1"/>
    <x v="579"/>
    <x v="0"/>
    <x v="33"/>
    <x v="20"/>
    <x v="2"/>
    <x v="43"/>
    <x v="313"/>
    <x v="2892"/>
    <x v="5120"/>
    <x v="21"/>
    <x v="0"/>
  </r>
  <r>
    <x v="3"/>
    <x v="1"/>
    <x v="579"/>
    <x v="0"/>
    <x v="33"/>
    <x v="20"/>
    <x v="1"/>
    <x v="38"/>
    <x v="254"/>
    <x v="2594"/>
    <x v="3950"/>
    <x v="16"/>
    <x v="0"/>
  </r>
  <r>
    <x v="3"/>
    <x v="1"/>
    <x v="579"/>
    <x v="0"/>
    <x v="33"/>
    <x v="20"/>
    <x v="5"/>
    <x v="33"/>
    <x v="194"/>
    <x v="2064"/>
    <x v="2849"/>
    <x v="16"/>
    <x v="0"/>
  </r>
  <r>
    <x v="3"/>
    <x v="1"/>
    <x v="579"/>
    <x v="0"/>
    <x v="33"/>
    <x v="20"/>
    <x v="4"/>
    <x v="33"/>
    <x v="174"/>
    <x v="1883"/>
    <x v="2557"/>
    <x v="16"/>
    <x v="0"/>
  </r>
  <r>
    <x v="3"/>
    <x v="1"/>
    <x v="579"/>
    <x v="0"/>
    <x v="33"/>
    <x v="20"/>
    <x v="0"/>
    <x v="43"/>
    <x v="152"/>
    <x v="2022"/>
    <x v="3202"/>
    <x v="21"/>
    <x v="0"/>
  </r>
  <r>
    <x v="3"/>
    <x v="1"/>
    <x v="579"/>
    <x v="0"/>
    <x v="33"/>
    <x v="20"/>
    <x v="3"/>
    <x v="48"/>
    <x v="285"/>
    <x v="2829"/>
    <x v="4986"/>
    <x v="26"/>
    <x v="0"/>
  </r>
  <r>
    <x v="1"/>
    <x v="1"/>
    <x v="579"/>
    <x v="0"/>
    <x v="12"/>
    <x v="14"/>
    <x v="0"/>
    <x v="52"/>
    <x v="47"/>
    <x v="794"/>
    <x v="1540"/>
    <x v="31"/>
    <x v="1"/>
  </r>
  <r>
    <x v="3"/>
    <x v="3"/>
    <x v="579"/>
    <x v="2"/>
    <x v="0"/>
    <x v="6"/>
    <x v="5"/>
    <x v="25"/>
    <x v="108"/>
    <x v="978"/>
    <x v="2253"/>
    <x v="38"/>
    <x v="1"/>
  </r>
  <r>
    <x v="5"/>
    <x v="1"/>
    <x v="579"/>
    <x v="1"/>
    <x v="31"/>
    <x v="0"/>
    <x v="2"/>
    <x v="55"/>
    <x v="212"/>
    <x v="2712"/>
    <x v="5090"/>
    <x v="42"/>
    <x v="1"/>
  </r>
  <r>
    <x v="5"/>
    <x v="1"/>
    <x v="579"/>
    <x v="1"/>
    <x v="31"/>
    <x v="0"/>
    <x v="1"/>
    <x v="48"/>
    <x v="183"/>
    <x v="2415"/>
    <x v="4456"/>
    <x v="31"/>
    <x v="1"/>
  </r>
  <r>
    <x v="5"/>
    <x v="1"/>
    <x v="579"/>
    <x v="1"/>
    <x v="31"/>
    <x v="0"/>
    <x v="5"/>
    <x v="44"/>
    <x v="164"/>
    <x v="2152"/>
    <x v="3532"/>
    <x v="22"/>
    <x v="1"/>
  </r>
  <r>
    <x v="5"/>
    <x v="1"/>
    <x v="579"/>
    <x v="1"/>
    <x v="31"/>
    <x v="0"/>
    <x v="4"/>
    <x v="34"/>
    <x v="129"/>
    <x v="1476"/>
    <x v="2609"/>
    <x v="26"/>
    <x v="1"/>
  </r>
  <r>
    <x v="5"/>
    <x v="1"/>
    <x v="579"/>
    <x v="1"/>
    <x v="31"/>
    <x v="0"/>
    <x v="0"/>
    <x v="45"/>
    <x v="128"/>
    <x v="1832"/>
    <x v="3734"/>
    <x v="34"/>
    <x v="1"/>
  </r>
  <r>
    <x v="5"/>
    <x v="1"/>
    <x v="579"/>
    <x v="1"/>
    <x v="31"/>
    <x v="0"/>
    <x v="3"/>
    <x v="48"/>
    <x v="188"/>
    <x v="2466"/>
    <x v="4928"/>
    <x v="46"/>
    <x v="1"/>
  </r>
  <r>
    <x v="3"/>
    <x v="1"/>
    <x v="579"/>
    <x v="0"/>
    <x v="33"/>
    <x v="20"/>
    <x v="2"/>
    <x v="39"/>
    <x v="127"/>
    <x v="1620"/>
    <x v="3425"/>
    <x v="35"/>
    <x v="1"/>
  </r>
  <r>
    <x v="3"/>
    <x v="1"/>
    <x v="579"/>
    <x v="0"/>
    <x v="33"/>
    <x v="20"/>
    <x v="1"/>
    <x v="35"/>
    <x v="74"/>
    <x v="893"/>
    <x v="1508"/>
    <x v="26"/>
    <x v="1"/>
  </r>
  <r>
    <x v="3"/>
    <x v="1"/>
    <x v="579"/>
    <x v="0"/>
    <x v="33"/>
    <x v="20"/>
    <x v="5"/>
    <x v="30"/>
    <x v="52"/>
    <x v="481"/>
    <x v="762"/>
    <x v="27"/>
    <x v="1"/>
  </r>
  <r>
    <x v="3"/>
    <x v="1"/>
    <x v="579"/>
    <x v="0"/>
    <x v="33"/>
    <x v="20"/>
    <x v="4"/>
    <x v="31"/>
    <x v="41"/>
    <x v="383"/>
    <x v="571"/>
    <x v="27"/>
    <x v="1"/>
  </r>
  <r>
    <x v="3"/>
    <x v="1"/>
    <x v="579"/>
    <x v="0"/>
    <x v="33"/>
    <x v="20"/>
    <x v="0"/>
    <x v="39"/>
    <x v="33"/>
    <x v="397"/>
    <x v="729"/>
    <x v="32"/>
    <x v="1"/>
  </r>
  <r>
    <x v="3"/>
    <x v="1"/>
    <x v="579"/>
    <x v="0"/>
    <x v="33"/>
    <x v="20"/>
    <x v="3"/>
    <x v="47"/>
    <x v="78"/>
    <x v="1238"/>
    <x v="2872"/>
    <x v="39"/>
    <x v="1"/>
  </r>
  <r>
    <x v="3"/>
    <x v="3"/>
    <x v="579"/>
    <x v="2"/>
    <x v="0"/>
    <x v="6"/>
    <x v="5"/>
    <x v="19"/>
    <x v="116"/>
    <x v="829"/>
    <x v="1568"/>
    <x v="30"/>
    <x v="2"/>
  </r>
  <r>
    <x v="1"/>
    <x v="1"/>
    <x v="580"/>
    <x v="0"/>
    <x v="12"/>
    <x v="14"/>
    <x v="3"/>
    <x v="58"/>
    <x v="254"/>
    <x v="2833"/>
    <x v="5163"/>
    <x v="36"/>
    <x v="2"/>
  </r>
  <r>
    <x v="3"/>
    <x v="3"/>
    <x v="580"/>
    <x v="2"/>
    <x v="0"/>
    <x v="6"/>
    <x v="4"/>
    <x v="28"/>
    <x v="294"/>
    <x v="2574"/>
    <x v="4820"/>
    <x v="36"/>
    <x v="2"/>
  </r>
  <r>
    <x v="1"/>
    <x v="0"/>
    <x v="580"/>
    <x v="4"/>
    <x v="10"/>
    <x v="22"/>
    <x v="2"/>
    <x v="78"/>
    <x v="331"/>
    <x v="3051"/>
    <x v="5366"/>
    <x v="11"/>
    <x v="2"/>
  </r>
  <r>
    <x v="1"/>
    <x v="0"/>
    <x v="580"/>
    <x v="4"/>
    <x v="10"/>
    <x v="22"/>
    <x v="1"/>
    <x v="68"/>
    <x v="329"/>
    <x v="3022"/>
    <x v="5219"/>
    <x v="6"/>
    <x v="2"/>
  </r>
  <r>
    <x v="1"/>
    <x v="0"/>
    <x v="580"/>
    <x v="4"/>
    <x v="10"/>
    <x v="22"/>
    <x v="5"/>
    <x v="63"/>
    <x v="319"/>
    <x v="2974"/>
    <x v="5201"/>
    <x v="11"/>
    <x v="2"/>
  </r>
  <r>
    <x v="1"/>
    <x v="0"/>
    <x v="580"/>
    <x v="4"/>
    <x v="10"/>
    <x v="22"/>
    <x v="4"/>
    <x v="63"/>
    <x v="313"/>
    <x v="2949"/>
    <x v="5120"/>
    <x v="11"/>
    <x v="2"/>
  </r>
  <r>
    <x v="4"/>
    <x v="0"/>
    <x v="580"/>
    <x v="4"/>
    <x v="10"/>
    <x v="22"/>
    <x v="0"/>
    <x v="63"/>
    <x v="313"/>
    <x v="2949"/>
    <x v="4568"/>
    <x v="2"/>
    <x v="2"/>
  </r>
  <r>
    <x v="4"/>
    <x v="0"/>
    <x v="580"/>
    <x v="4"/>
    <x v="10"/>
    <x v="22"/>
    <x v="3"/>
    <x v="68"/>
    <x v="285"/>
    <x v="2892"/>
    <x v="5201"/>
    <x v="26"/>
    <x v="2"/>
  </r>
  <r>
    <x v="0"/>
    <x v="1"/>
    <x v="580"/>
    <x v="0"/>
    <x v="34"/>
    <x v="15"/>
    <x v="2"/>
    <x v="58"/>
    <x v="340"/>
    <x v="3030"/>
    <x v="5483"/>
    <x v="26"/>
    <x v="1"/>
  </r>
  <r>
    <x v="0"/>
    <x v="1"/>
    <x v="580"/>
    <x v="0"/>
    <x v="34"/>
    <x v="15"/>
    <x v="1"/>
    <x v="53"/>
    <x v="323"/>
    <x v="2961"/>
    <x v="5311"/>
    <x v="21"/>
    <x v="1"/>
  </r>
  <r>
    <x v="0"/>
    <x v="1"/>
    <x v="580"/>
    <x v="0"/>
    <x v="34"/>
    <x v="15"/>
    <x v="5"/>
    <x v="48"/>
    <x v="317"/>
    <x v="2925"/>
    <x v="5286"/>
    <x v="26"/>
    <x v="1"/>
  </r>
  <r>
    <x v="0"/>
    <x v="1"/>
    <x v="580"/>
    <x v="0"/>
    <x v="34"/>
    <x v="15"/>
    <x v="4"/>
    <x v="38"/>
    <x v="313"/>
    <x v="2877"/>
    <x v="5143"/>
    <x v="26"/>
    <x v="1"/>
  </r>
  <r>
    <x v="0"/>
    <x v="1"/>
    <x v="580"/>
    <x v="0"/>
    <x v="34"/>
    <x v="15"/>
    <x v="0"/>
    <x v="48"/>
    <x v="311"/>
    <x v="2899"/>
    <x v="5157"/>
    <x v="21"/>
    <x v="1"/>
  </r>
  <r>
    <x v="0"/>
    <x v="1"/>
    <x v="580"/>
    <x v="0"/>
    <x v="34"/>
    <x v="15"/>
    <x v="3"/>
    <x v="53"/>
    <x v="325"/>
    <x v="2969"/>
    <x v="5447"/>
    <x v="36"/>
    <x v="1"/>
  </r>
  <r>
    <x v="5"/>
    <x v="1"/>
    <x v="580"/>
    <x v="0"/>
    <x v="13"/>
    <x v="24"/>
    <x v="2"/>
    <x v="43"/>
    <x v="313"/>
    <x v="2892"/>
    <x v="5201"/>
    <x v="26"/>
    <x v="0"/>
  </r>
  <r>
    <x v="5"/>
    <x v="1"/>
    <x v="580"/>
    <x v="0"/>
    <x v="13"/>
    <x v="24"/>
    <x v="1"/>
    <x v="38"/>
    <x v="254"/>
    <x v="2594"/>
    <x v="4535"/>
    <x v="26"/>
    <x v="0"/>
  </r>
  <r>
    <x v="5"/>
    <x v="1"/>
    <x v="580"/>
    <x v="0"/>
    <x v="13"/>
    <x v="24"/>
    <x v="5"/>
    <x v="33"/>
    <x v="194"/>
    <x v="2064"/>
    <x v="3277"/>
    <x v="21"/>
    <x v="0"/>
  </r>
  <r>
    <x v="5"/>
    <x v="1"/>
    <x v="580"/>
    <x v="0"/>
    <x v="13"/>
    <x v="24"/>
    <x v="4"/>
    <x v="33"/>
    <x v="174"/>
    <x v="1883"/>
    <x v="2950"/>
    <x v="21"/>
    <x v="0"/>
  </r>
  <r>
    <x v="5"/>
    <x v="1"/>
    <x v="580"/>
    <x v="0"/>
    <x v="13"/>
    <x v="24"/>
    <x v="0"/>
    <x v="43"/>
    <x v="152"/>
    <x v="2022"/>
    <x v="2781"/>
    <x v="16"/>
    <x v="0"/>
  </r>
  <r>
    <x v="5"/>
    <x v="1"/>
    <x v="580"/>
    <x v="0"/>
    <x v="13"/>
    <x v="24"/>
    <x v="3"/>
    <x v="48"/>
    <x v="285"/>
    <x v="2829"/>
    <x v="4986"/>
    <x v="26"/>
    <x v="0"/>
  </r>
  <r>
    <x v="1"/>
    <x v="1"/>
    <x v="580"/>
    <x v="0"/>
    <x v="12"/>
    <x v="14"/>
    <x v="3"/>
    <x v="57"/>
    <x v="67"/>
    <x v="1250"/>
    <x v="3381"/>
    <x v="49"/>
    <x v="1"/>
  </r>
  <r>
    <x v="3"/>
    <x v="3"/>
    <x v="580"/>
    <x v="2"/>
    <x v="0"/>
    <x v="6"/>
    <x v="4"/>
    <x v="25"/>
    <x v="80"/>
    <x v="718"/>
    <x v="2043"/>
    <x v="48"/>
    <x v="1"/>
  </r>
  <r>
    <x v="1"/>
    <x v="0"/>
    <x v="580"/>
    <x v="4"/>
    <x v="10"/>
    <x v="22"/>
    <x v="2"/>
    <x v="72"/>
    <x v="183"/>
    <x v="2761"/>
    <x v="4729"/>
    <x v="23"/>
    <x v="1"/>
  </r>
  <r>
    <x v="1"/>
    <x v="0"/>
    <x v="580"/>
    <x v="4"/>
    <x v="10"/>
    <x v="22"/>
    <x v="1"/>
    <x v="64"/>
    <x v="188"/>
    <x v="2711"/>
    <x v="4476"/>
    <x v="20"/>
    <x v="1"/>
  </r>
  <r>
    <x v="1"/>
    <x v="0"/>
    <x v="580"/>
    <x v="4"/>
    <x v="10"/>
    <x v="22"/>
    <x v="5"/>
    <x v="57"/>
    <x v="140"/>
    <x v="2262"/>
    <x v="3944"/>
    <x v="25"/>
    <x v="1"/>
  </r>
  <r>
    <x v="1"/>
    <x v="0"/>
    <x v="580"/>
    <x v="4"/>
    <x v="10"/>
    <x v="22"/>
    <x v="4"/>
    <x v="60"/>
    <x v="122"/>
    <x v="2140"/>
    <x v="3666"/>
    <x v="24"/>
    <x v="1"/>
  </r>
  <r>
    <x v="4"/>
    <x v="0"/>
    <x v="580"/>
    <x v="4"/>
    <x v="10"/>
    <x v="22"/>
    <x v="0"/>
    <x v="62"/>
    <x v="127"/>
    <x v="2230"/>
    <x v="2885"/>
    <x v="13"/>
    <x v="1"/>
  </r>
  <r>
    <x v="4"/>
    <x v="0"/>
    <x v="580"/>
    <x v="4"/>
    <x v="10"/>
    <x v="22"/>
    <x v="3"/>
    <x v="65"/>
    <x v="73"/>
    <x v="1525"/>
    <x v="3468"/>
    <x v="39"/>
    <x v="1"/>
  </r>
  <r>
    <x v="0"/>
    <x v="1"/>
    <x v="580"/>
    <x v="0"/>
    <x v="34"/>
    <x v="15"/>
    <x v="2"/>
    <x v="54"/>
    <x v="195"/>
    <x v="2627"/>
    <x v="4893"/>
    <x v="36"/>
    <x v="1"/>
  </r>
  <r>
    <x v="0"/>
    <x v="1"/>
    <x v="580"/>
    <x v="0"/>
    <x v="34"/>
    <x v="15"/>
    <x v="1"/>
    <x v="51"/>
    <x v="171"/>
    <x v="2389"/>
    <x v="4459"/>
    <x v="32"/>
    <x v="1"/>
  </r>
  <r>
    <x v="0"/>
    <x v="1"/>
    <x v="580"/>
    <x v="0"/>
    <x v="34"/>
    <x v="15"/>
    <x v="5"/>
    <x v="46"/>
    <x v="129"/>
    <x v="1871"/>
    <x v="3953"/>
    <x v="37"/>
    <x v="1"/>
  </r>
  <r>
    <x v="0"/>
    <x v="1"/>
    <x v="580"/>
    <x v="0"/>
    <x v="34"/>
    <x v="15"/>
    <x v="4"/>
    <x v="34"/>
    <x v="137"/>
    <x v="1564"/>
    <x v="3417"/>
    <x v="37"/>
    <x v="1"/>
  </r>
  <r>
    <x v="0"/>
    <x v="1"/>
    <x v="580"/>
    <x v="0"/>
    <x v="34"/>
    <x v="15"/>
    <x v="0"/>
    <x v="43"/>
    <x v="115"/>
    <x v="1617"/>
    <x v="3420"/>
    <x v="35"/>
    <x v="1"/>
  </r>
  <r>
    <x v="0"/>
    <x v="1"/>
    <x v="580"/>
    <x v="0"/>
    <x v="34"/>
    <x v="15"/>
    <x v="3"/>
    <x v="47"/>
    <x v="147"/>
    <x v="2082"/>
    <x v="4582"/>
    <x v="47"/>
    <x v="1"/>
  </r>
  <r>
    <x v="5"/>
    <x v="1"/>
    <x v="580"/>
    <x v="0"/>
    <x v="13"/>
    <x v="24"/>
    <x v="2"/>
    <x v="40"/>
    <x v="131"/>
    <x v="1704"/>
    <x v="3872"/>
    <x v="41"/>
    <x v="1"/>
  </r>
  <r>
    <x v="5"/>
    <x v="1"/>
    <x v="580"/>
    <x v="0"/>
    <x v="13"/>
    <x v="24"/>
    <x v="1"/>
    <x v="34"/>
    <x v="72"/>
    <x v="834"/>
    <x v="2021"/>
    <x v="40"/>
    <x v="1"/>
  </r>
  <r>
    <x v="5"/>
    <x v="1"/>
    <x v="580"/>
    <x v="0"/>
    <x v="13"/>
    <x v="24"/>
    <x v="5"/>
    <x v="30"/>
    <x v="45"/>
    <x v="414"/>
    <x v="787"/>
    <x v="33"/>
    <x v="1"/>
  </r>
  <r>
    <x v="5"/>
    <x v="1"/>
    <x v="580"/>
    <x v="0"/>
    <x v="13"/>
    <x v="24"/>
    <x v="4"/>
    <x v="31"/>
    <x v="49"/>
    <x v="470"/>
    <x v="924"/>
    <x v="33"/>
    <x v="1"/>
  </r>
  <r>
    <x v="5"/>
    <x v="1"/>
    <x v="580"/>
    <x v="0"/>
    <x v="13"/>
    <x v="24"/>
    <x v="0"/>
    <x v="40"/>
    <x v="42"/>
    <x v="527"/>
    <x v="980"/>
    <x v="31"/>
    <x v="1"/>
  </r>
  <r>
    <x v="5"/>
    <x v="1"/>
    <x v="580"/>
    <x v="0"/>
    <x v="13"/>
    <x v="24"/>
    <x v="3"/>
    <x v="47"/>
    <x v="75"/>
    <x v="1187"/>
    <x v="2759"/>
    <x v="39"/>
    <x v="1"/>
  </r>
  <r>
    <x v="3"/>
    <x v="3"/>
    <x v="580"/>
    <x v="2"/>
    <x v="0"/>
    <x v="6"/>
    <x v="4"/>
    <x v="17"/>
    <x v="94"/>
    <x v="593"/>
    <x v="1452"/>
    <x v="40"/>
    <x v="2"/>
  </r>
  <r>
    <x v="3"/>
    <x v="3"/>
    <x v="581"/>
    <x v="0"/>
    <x v="12"/>
    <x v="14"/>
    <x v="2"/>
    <x v="13"/>
    <x v="329"/>
    <x v="2666"/>
    <x v="4111"/>
    <x v="16"/>
    <x v="2"/>
  </r>
  <r>
    <x v="3"/>
    <x v="3"/>
    <x v="581"/>
    <x v="2"/>
    <x v="0"/>
    <x v="6"/>
    <x v="0"/>
    <x v="33"/>
    <x v="212"/>
    <x v="2206"/>
    <x v="3572"/>
    <x v="21"/>
    <x v="2"/>
  </r>
  <r>
    <x v="2"/>
    <x v="1"/>
    <x v="581"/>
    <x v="4"/>
    <x v="49"/>
    <x v="13"/>
    <x v="2"/>
    <x v="43"/>
    <x v="338"/>
    <x v="2976"/>
    <x v="5460"/>
    <x v="36"/>
    <x v="0"/>
  </r>
  <r>
    <x v="2"/>
    <x v="1"/>
    <x v="581"/>
    <x v="4"/>
    <x v="49"/>
    <x v="13"/>
    <x v="1"/>
    <x v="38"/>
    <x v="321"/>
    <x v="2904"/>
    <x v="5071"/>
    <x v="16"/>
    <x v="0"/>
  </r>
  <r>
    <x v="2"/>
    <x v="1"/>
    <x v="581"/>
    <x v="4"/>
    <x v="49"/>
    <x v="13"/>
    <x v="5"/>
    <x v="33"/>
    <x v="315"/>
    <x v="2862"/>
    <x v="4986"/>
    <x v="21"/>
    <x v="0"/>
  </r>
  <r>
    <x v="2"/>
    <x v="1"/>
    <x v="581"/>
    <x v="4"/>
    <x v="49"/>
    <x v="13"/>
    <x v="4"/>
    <x v="33"/>
    <x v="313"/>
    <x v="2852"/>
    <x v="4948"/>
    <x v="21"/>
    <x v="0"/>
  </r>
  <r>
    <x v="2"/>
    <x v="1"/>
    <x v="581"/>
    <x v="4"/>
    <x v="49"/>
    <x v="13"/>
    <x v="0"/>
    <x v="43"/>
    <x v="311"/>
    <x v="2886"/>
    <x v="4962"/>
    <x v="16"/>
    <x v="0"/>
  </r>
  <r>
    <x v="2"/>
    <x v="1"/>
    <x v="581"/>
    <x v="4"/>
    <x v="49"/>
    <x v="13"/>
    <x v="3"/>
    <x v="48"/>
    <x v="325"/>
    <x v="2952"/>
    <x v="5127"/>
    <x v="11"/>
    <x v="0"/>
  </r>
  <r>
    <x v="5"/>
    <x v="1"/>
    <x v="581"/>
    <x v="4"/>
    <x v="43"/>
    <x v="47"/>
    <x v="2"/>
    <x v="28"/>
    <x v="331"/>
    <x v="2892"/>
    <x v="5201"/>
    <x v="26"/>
    <x v="0"/>
  </r>
  <r>
    <x v="5"/>
    <x v="1"/>
    <x v="581"/>
    <x v="4"/>
    <x v="43"/>
    <x v="47"/>
    <x v="1"/>
    <x v="28"/>
    <x v="313"/>
    <x v="2811"/>
    <x v="4795"/>
    <x v="21"/>
    <x v="0"/>
  </r>
  <r>
    <x v="5"/>
    <x v="1"/>
    <x v="581"/>
    <x v="4"/>
    <x v="43"/>
    <x v="47"/>
    <x v="5"/>
    <x v="23"/>
    <x v="307"/>
    <x v="2594"/>
    <x v="4282"/>
    <x v="21"/>
    <x v="0"/>
  </r>
  <r>
    <x v="5"/>
    <x v="1"/>
    <x v="581"/>
    <x v="4"/>
    <x v="43"/>
    <x v="47"/>
    <x v="4"/>
    <x v="13"/>
    <x v="294"/>
    <x v="1779"/>
    <x v="3144"/>
    <x v="26"/>
    <x v="0"/>
  </r>
  <r>
    <x v="5"/>
    <x v="1"/>
    <x v="581"/>
    <x v="4"/>
    <x v="43"/>
    <x v="47"/>
    <x v="0"/>
    <x v="23"/>
    <x v="285"/>
    <x v="2282"/>
    <x v="3708"/>
    <x v="21"/>
    <x v="0"/>
  </r>
  <r>
    <x v="5"/>
    <x v="1"/>
    <x v="581"/>
    <x v="4"/>
    <x v="43"/>
    <x v="47"/>
    <x v="3"/>
    <x v="28"/>
    <x v="313"/>
    <x v="2811"/>
    <x v="5120"/>
    <x v="36"/>
    <x v="0"/>
  </r>
  <r>
    <x v="0"/>
    <x v="1"/>
    <x v="581"/>
    <x v="1"/>
    <x v="44"/>
    <x v="9"/>
    <x v="2"/>
    <x v="53"/>
    <x v="323"/>
    <x v="2961"/>
    <x v="5402"/>
    <x v="31"/>
    <x v="0"/>
  </r>
  <r>
    <x v="0"/>
    <x v="1"/>
    <x v="581"/>
    <x v="1"/>
    <x v="44"/>
    <x v="9"/>
    <x v="1"/>
    <x v="48"/>
    <x v="304"/>
    <x v="2873"/>
    <x v="5203"/>
    <x v="31"/>
    <x v="0"/>
  </r>
  <r>
    <x v="0"/>
    <x v="1"/>
    <x v="581"/>
    <x v="1"/>
    <x v="44"/>
    <x v="9"/>
    <x v="5"/>
    <x v="43"/>
    <x v="285"/>
    <x v="2793"/>
    <x v="4723"/>
    <x v="21"/>
    <x v="0"/>
  </r>
  <r>
    <x v="0"/>
    <x v="1"/>
    <x v="581"/>
    <x v="1"/>
    <x v="44"/>
    <x v="9"/>
    <x v="4"/>
    <x v="43"/>
    <x v="212"/>
    <x v="2513"/>
    <x v="4127"/>
    <x v="21"/>
    <x v="0"/>
  </r>
  <r>
    <x v="0"/>
    <x v="1"/>
    <x v="581"/>
    <x v="1"/>
    <x v="44"/>
    <x v="9"/>
    <x v="0"/>
    <x v="53"/>
    <x v="194"/>
    <x v="2594"/>
    <x v="4282"/>
    <x v="21"/>
    <x v="0"/>
  </r>
  <r>
    <x v="0"/>
    <x v="1"/>
    <x v="581"/>
    <x v="1"/>
    <x v="44"/>
    <x v="9"/>
    <x v="3"/>
    <x v="58"/>
    <x v="300"/>
    <x v="2890"/>
    <x v="5195"/>
    <x v="26"/>
    <x v="0"/>
  </r>
  <r>
    <x v="3"/>
    <x v="3"/>
    <x v="581"/>
    <x v="0"/>
    <x v="12"/>
    <x v="14"/>
    <x v="2"/>
    <x v="13"/>
    <x v="165"/>
    <x v="893"/>
    <x v="1508"/>
    <x v="26"/>
    <x v="1"/>
  </r>
  <r>
    <x v="3"/>
    <x v="3"/>
    <x v="581"/>
    <x v="2"/>
    <x v="0"/>
    <x v="6"/>
    <x v="0"/>
    <x v="31"/>
    <x v="56"/>
    <x v="551"/>
    <x v="1160"/>
    <x v="34"/>
    <x v="1"/>
  </r>
  <r>
    <x v="2"/>
    <x v="1"/>
    <x v="581"/>
    <x v="4"/>
    <x v="49"/>
    <x v="13"/>
    <x v="2"/>
    <x v="40"/>
    <x v="215"/>
    <x v="2464"/>
    <x v="4982"/>
    <x v="50"/>
    <x v="1"/>
  </r>
  <r>
    <x v="2"/>
    <x v="1"/>
    <x v="581"/>
    <x v="4"/>
    <x v="49"/>
    <x v="13"/>
    <x v="1"/>
    <x v="36"/>
    <x v="141"/>
    <x v="1677"/>
    <x v="3033"/>
    <x v="27"/>
    <x v="1"/>
  </r>
  <r>
    <x v="2"/>
    <x v="1"/>
    <x v="581"/>
    <x v="4"/>
    <x v="49"/>
    <x v="13"/>
    <x v="5"/>
    <x v="31"/>
    <x v="123"/>
    <x v="1306"/>
    <x v="2598"/>
    <x v="31"/>
    <x v="1"/>
  </r>
  <r>
    <x v="2"/>
    <x v="1"/>
    <x v="581"/>
    <x v="4"/>
    <x v="49"/>
    <x v="13"/>
    <x v="4"/>
    <x v="31"/>
    <x v="127"/>
    <x v="1345"/>
    <x v="2883"/>
    <x v="35"/>
    <x v="1"/>
  </r>
  <r>
    <x v="2"/>
    <x v="1"/>
    <x v="581"/>
    <x v="4"/>
    <x v="49"/>
    <x v="13"/>
    <x v="0"/>
    <x v="40"/>
    <x v="120"/>
    <x v="1586"/>
    <x v="2845"/>
    <x v="27"/>
    <x v="1"/>
  </r>
  <r>
    <x v="2"/>
    <x v="1"/>
    <x v="581"/>
    <x v="4"/>
    <x v="49"/>
    <x v="13"/>
    <x v="3"/>
    <x v="45"/>
    <x v="172"/>
    <x v="2235"/>
    <x v="3966"/>
    <x v="26"/>
    <x v="1"/>
  </r>
  <r>
    <x v="5"/>
    <x v="1"/>
    <x v="581"/>
    <x v="4"/>
    <x v="43"/>
    <x v="47"/>
    <x v="2"/>
    <x v="26"/>
    <x v="177"/>
    <x v="1611"/>
    <x v="3457"/>
    <x v="36"/>
    <x v="1"/>
  </r>
  <r>
    <x v="5"/>
    <x v="1"/>
    <x v="581"/>
    <x v="4"/>
    <x v="43"/>
    <x v="47"/>
    <x v="1"/>
    <x v="27"/>
    <x v="111"/>
    <x v="1072"/>
    <x v="2210"/>
    <x v="33"/>
    <x v="1"/>
  </r>
  <r>
    <x v="5"/>
    <x v="1"/>
    <x v="581"/>
    <x v="4"/>
    <x v="43"/>
    <x v="47"/>
    <x v="5"/>
    <x v="22"/>
    <x v="94"/>
    <x v="759"/>
    <x v="1633"/>
    <x v="35"/>
    <x v="1"/>
  </r>
  <r>
    <x v="5"/>
    <x v="1"/>
    <x v="581"/>
    <x v="4"/>
    <x v="43"/>
    <x v="47"/>
    <x v="4"/>
    <x v="12"/>
    <x v="83"/>
    <x v="365"/>
    <x v="844"/>
    <x v="39"/>
    <x v="1"/>
  </r>
  <r>
    <x v="5"/>
    <x v="1"/>
    <x v="581"/>
    <x v="4"/>
    <x v="43"/>
    <x v="47"/>
    <x v="0"/>
    <x v="22"/>
    <x v="87"/>
    <x v="689"/>
    <x v="1364"/>
    <x v="32"/>
    <x v="1"/>
  </r>
  <r>
    <x v="5"/>
    <x v="1"/>
    <x v="581"/>
    <x v="4"/>
    <x v="43"/>
    <x v="47"/>
    <x v="3"/>
    <x v="25"/>
    <x v="131"/>
    <x v="1173"/>
    <x v="3078"/>
    <x v="46"/>
    <x v="1"/>
  </r>
  <r>
    <x v="0"/>
    <x v="1"/>
    <x v="581"/>
    <x v="1"/>
    <x v="44"/>
    <x v="9"/>
    <x v="2"/>
    <x v="51"/>
    <x v="153"/>
    <x v="2239"/>
    <x v="4722"/>
    <x v="46"/>
    <x v="1"/>
  </r>
  <r>
    <x v="0"/>
    <x v="1"/>
    <x v="581"/>
    <x v="1"/>
    <x v="44"/>
    <x v="9"/>
    <x v="1"/>
    <x v="46"/>
    <x v="88"/>
    <x v="1353"/>
    <x v="3427"/>
    <x v="45"/>
    <x v="1"/>
  </r>
  <r>
    <x v="0"/>
    <x v="1"/>
    <x v="581"/>
    <x v="1"/>
    <x v="44"/>
    <x v="9"/>
    <x v="5"/>
    <x v="41"/>
    <x v="87"/>
    <x v="1219"/>
    <x v="2473"/>
    <x v="32"/>
    <x v="1"/>
  </r>
  <r>
    <x v="0"/>
    <x v="1"/>
    <x v="581"/>
    <x v="1"/>
    <x v="44"/>
    <x v="9"/>
    <x v="4"/>
    <x v="42"/>
    <x v="56"/>
    <x v="774"/>
    <x v="1585"/>
    <x v="33"/>
    <x v="1"/>
  </r>
  <r>
    <x v="0"/>
    <x v="1"/>
    <x v="581"/>
    <x v="1"/>
    <x v="44"/>
    <x v="9"/>
    <x v="0"/>
    <x v="50"/>
    <x v="54"/>
    <x v="876"/>
    <x v="1894"/>
    <x v="35"/>
    <x v="1"/>
  </r>
  <r>
    <x v="0"/>
    <x v="1"/>
    <x v="581"/>
    <x v="1"/>
    <x v="44"/>
    <x v="9"/>
    <x v="3"/>
    <x v="54"/>
    <x v="86"/>
    <x v="1526"/>
    <x v="3354"/>
    <x v="37"/>
    <x v="1"/>
  </r>
  <r>
    <x v="3"/>
    <x v="3"/>
    <x v="581"/>
    <x v="2"/>
    <x v="0"/>
    <x v="6"/>
    <x v="0"/>
    <x v="22"/>
    <x v="70"/>
    <x v="521"/>
    <x v="769"/>
    <x v="25"/>
    <x v="2"/>
  </r>
  <r>
    <x v="5"/>
    <x v="1"/>
    <x v="581"/>
    <x v="4"/>
    <x v="43"/>
    <x v="47"/>
    <x v="2"/>
    <x v="20"/>
    <x v="211"/>
    <x v="1610"/>
    <x v="3276"/>
    <x v="33"/>
    <x v="2"/>
  </r>
  <r>
    <x v="5"/>
    <x v="1"/>
    <x v="581"/>
    <x v="4"/>
    <x v="43"/>
    <x v="47"/>
    <x v="1"/>
    <x v="21"/>
    <x v="156"/>
    <x v="1211"/>
    <x v="2223"/>
    <x v="28"/>
    <x v="2"/>
  </r>
  <r>
    <x v="5"/>
    <x v="1"/>
    <x v="581"/>
    <x v="4"/>
    <x v="43"/>
    <x v="47"/>
    <x v="5"/>
    <x v="16"/>
    <x v="137"/>
    <x v="857"/>
    <x v="1480"/>
    <x v="27"/>
    <x v="2"/>
  </r>
  <r>
    <x v="5"/>
    <x v="1"/>
    <x v="581"/>
    <x v="4"/>
    <x v="43"/>
    <x v="47"/>
    <x v="4"/>
    <x v="7"/>
    <x v="104"/>
    <x v="314"/>
    <x v="578"/>
    <x v="33"/>
    <x v="2"/>
  </r>
  <r>
    <x v="5"/>
    <x v="1"/>
    <x v="581"/>
    <x v="4"/>
    <x v="43"/>
    <x v="47"/>
    <x v="0"/>
    <x v="16"/>
    <x v="91"/>
    <x v="532"/>
    <x v="795"/>
    <x v="25"/>
    <x v="2"/>
  </r>
  <r>
    <x v="5"/>
    <x v="1"/>
    <x v="581"/>
    <x v="4"/>
    <x v="43"/>
    <x v="47"/>
    <x v="3"/>
    <x v="20"/>
    <x v="160"/>
    <x v="1201"/>
    <x v="2983"/>
    <x v="43"/>
    <x v="2"/>
  </r>
  <r>
    <x v="0"/>
    <x v="1"/>
    <x v="581"/>
    <x v="1"/>
    <x v="44"/>
    <x v="9"/>
    <x v="2"/>
    <x v="35"/>
    <x v="185"/>
    <x v="2068"/>
    <x v="4234"/>
    <x v="37"/>
    <x v="2"/>
  </r>
  <r>
    <x v="0"/>
    <x v="1"/>
    <x v="581"/>
    <x v="1"/>
    <x v="44"/>
    <x v="9"/>
    <x v="1"/>
    <x v="36"/>
    <x v="128"/>
    <x v="1544"/>
    <x v="3443"/>
    <x v="38"/>
    <x v="2"/>
  </r>
  <r>
    <x v="0"/>
    <x v="1"/>
    <x v="581"/>
    <x v="1"/>
    <x v="44"/>
    <x v="9"/>
    <x v="5"/>
    <x v="27"/>
    <x v="97"/>
    <x v="940"/>
    <x v="1537"/>
    <x v="25"/>
    <x v="2"/>
  </r>
  <r>
    <x v="0"/>
    <x v="1"/>
    <x v="581"/>
    <x v="1"/>
    <x v="44"/>
    <x v="9"/>
    <x v="4"/>
    <x v="33"/>
    <x v="70"/>
    <x v="790"/>
    <x v="1397"/>
    <x v="28"/>
    <x v="2"/>
  </r>
  <r>
    <x v="0"/>
    <x v="1"/>
    <x v="581"/>
    <x v="1"/>
    <x v="44"/>
    <x v="9"/>
    <x v="0"/>
    <x v="36"/>
    <x v="59"/>
    <x v="705"/>
    <x v="1106"/>
    <x v="25"/>
    <x v="2"/>
  </r>
  <r>
    <x v="0"/>
    <x v="1"/>
    <x v="581"/>
    <x v="1"/>
    <x v="44"/>
    <x v="9"/>
    <x v="3"/>
    <x v="37"/>
    <x v="116"/>
    <x v="1437"/>
    <x v="2721"/>
    <x v="29"/>
    <x v="2"/>
  </r>
  <r>
    <x v="3"/>
    <x v="3"/>
    <x v="582"/>
    <x v="0"/>
    <x v="12"/>
    <x v="14"/>
    <x v="1"/>
    <x v="23"/>
    <x v="329"/>
    <x v="2858"/>
    <x v="4808"/>
    <x v="16"/>
    <x v="2"/>
  </r>
  <r>
    <x v="3"/>
    <x v="3"/>
    <x v="582"/>
    <x v="2"/>
    <x v="0"/>
    <x v="6"/>
    <x v="3"/>
    <x v="28"/>
    <x v="307"/>
    <x v="2727"/>
    <x v="5087"/>
    <x v="41"/>
    <x v="2"/>
  </r>
  <r>
    <x v="1"/>
    <x v="1"/>
    <x v="582"/>
    <x v="0"/>
    <x v="40"/>
    <x v="50"/>
    <x v="2"/>
    <x v="43"/>
    <x v="313"/>
    <x v="2892"/>
    <x v="5120"/>
    <x v="21"/>
    <x v="1"/>
  </r>
  <r>
    <x v="1"/>
    <x v="1"/>
    <x v="582"/>
    <x v="0"/>
    <x v="40"/>
    <x v="50"/>
    <x v="1"/>
    <x v="38"/>
    <x v="254"/>
    <x v="2594"/>
    <x v="3950"/>
    <x v="16"/>
    <x v="1"/>
  </r>
  <r>
    <x v="1"/>
    <x v="1"/>
    <x v="582"/>
    <x v="0"/>
    <x v="40"/>
    <x v="50"/>
    <x v="5"/>
    <x v="33"/>
    <x v="194"/>
    <x v="2064"/>
    <x v="2849"/>
    <x v="16"/>
    <x v="1"/>
  </r>
  <r>
    <x v="1"/>
    <x v="1"/>
    <x v="582"/>
    <x v="0"/>
    <x v="40"/>
    <x v="50"/>
    <x v="4"/>
    <x v="33"/>
    <x v="174"/>
    <x v="1883"/>
    <x v="2557"/>
    <x v="16"/>
    <x v="1"/>
  </r>
  <r>
    <x v="1"/>
    <x v="1"/>
    <x v="582"/>
    <x v="0"/>
    <x v="40"/>
    <x v="50"/>
    <x v="0"/>
    <x v="43"/>
    <x v="152"/>
    <x v="2022"/>
    <x v="3202"/>
    <x v="21"/>
    <x v="1"/>
  </r>
  <r>
    <x v="1"/>
    <x v="1"/>
    <x v="582"/>
    <x v="0"/>
    <x v="40"/>
    <x v="50"/>
    <x v="3"/>
    <x v="48"/>
    <x v="285"/>
    <x v="2829"/>
    <x v="4986"/>
    <x v="26"/>
    <x v="1"/>
  </r>
  <r>
    <x v="3"/>
    <x v="3"/>
    <x v="582"/>
    <x v="0"/>
    <x v="12"/>
    <x v="14"/>
    <x v="1"/>
    <x v="21"/>
    <x v="172"/>
    <x v="1320"/>
    <x v="2336"/>
    <x v="26"/>
    <x v="1"/>
  </r>
  <r>
    <x v="3"/>
    <x v="3"/>
    <x v="582"/>
    <x v="2"/>
    <x v="0"/>
    <x v="6"/>
    <x v="3"/>
    <x v="26"/>
    <x v="106"/>
    <x v="992"/>
    <x v="2931"/>
    <x v="53"/>
    <x v="1"/>
  </r>
  <r>
    <x v="1"/>
    <x v="1"/>
    <x v="582"/>
    <x v="0"/>
    <x v="40"/>
    <x v="50"/>
    <x v="2"/>
    <x v="42"/>
    <x v="111"/>
    <x v="1546"/>
    <x v="3225"/>
    <x v="34"/>
    <x v="1"/>
  </r>
  <r>
    <x v="1"/>
    <x v="1"/>
    <x v="582"/>
    <x v="0"/>
    <x v="40"/>
    <x v="50"/>
    <x v="1"/>
    <x v="35"/>
    <x v="64"/>
    <x v="758"/>
    <x v="1464"/>
    <x v="31"/>
    <x v="1"/>
  </r>
  <r>
    <x v="1"/>
    <x v="1"/>
    <x v="582"/>
    <x v="0"/>
    <x v="40"/>
    <x v="50"/>
    <x v="5"/>
    <x v="29"/>
    <x v="54"/>
    <x v="484"/>
    <x v="737"/>
    <x v="26"/>
    <x v="1"/>
  </r>
  <r>
    <x v="1"/>
    <x v="1"/>
    <x v="582"/>
    <x v="0"/>
    <x v="40"/>
    <x v="50"/>
    <x v="4"/>
    <x v="31"/>
    <x v="47"/>
    <x v="449"/>
    <x v="748"/>
    <x v="29"/>
    <x v="1"/>
  </r>
  <r>
    <x v="1"/>
    <x v="1"/>
    <x v="582"/>
    <x v="0"/>
    <x v="40"/>
    <x v="50"/>
    <x v="0"/>
    <x v="40"/>
    <x v="35"/>
    <x v="438"/>
    <x v="812"/>
    <x v="32"/>
    <x v="1"/>
  </r>
  <r>
    <x v="1"/>
    <x v="1"/>
    <x v="582"/>
    <x v="0"/>
    <x v="40"/>
    <x v="50"/>
    <x v="3"/>
    <x v="46"/>
    <x v="73"/>
    <x v="1126"/>
    <x v="2488"/>
    <x v="36"/>
    <x v="1"/>
  </r>
  <r>
    <x v="3"/>
    <x v="3"/>
    <x v="582"/>
    <x v="2"/>
    <x v="0"/>
    <x v="6"/>
    <x v="3"/>
    <x v="20"/>
    <x v="124"/>
    <x v="925"/>
    <x v="2364"/>
    <x v="43"/>
    <x v="2"/>
  </r>
  <r>
    <x v="3"/>
    <x v="3"/>
    <x v="583"/>
    <x v="0"/>
    <x v="12"/>
    <x v="14"/>
    <x v="5"/>
    <x v="23"/>
    <x v="313"/>
    <x v="2727"/>
    <x v="4282"/>
    <x v="16"/>
    <x v="2"/>
  </r>
  <r>
    <x v="3"/>
    <x v="3"/>
    <x v="583"/>
    <x v="2"/>
    <x v="0"/>
    <x v="6"/>
    <x v="2"/>
    <x v="23"/>
    <x v="321"/>
    <x v="2817"/>
    <x v="5071"/>
    <x v="31"/>
    <x v="2"/>
  </r>
  <r>
    <x v="3"/>
    <x v="0"/>
    <x v="583"/>
    <x v="3"/>
    <x v="9"/>
    <x v="3"/>
    <x v="2"/>
    <x v="48"/>
    <x v="325"/>
    <x v="2952"/>
    <x v="5340"/>
    <x v="26"/>
    <x v="1"/>
  </r>
  <r>
    <x v="3"/>
    <x v="0"/>
    <x v="583"/>
    <x v="3"/>
    <x v="9"/>
    <x v="3"/>
    <x v="1"/>
    <x v="53"/>
    <x v="321"/>
    <x v="2955"/>
    <x v="5345"/>
    <x v="26"/>
    <x v="1"/>
  </r>
  <r>
    <x v="3"/>
    <x v="0"/>
    <x v="583"/>
    <x v="3"/>
    <x v="9"/>
    <x v="3"/>
    <x v="5"/>
    <x v="48"/>
    <x v="311"/>
    <x v="2899"/>
    <x v="5157"/>
    <x v="21"/>
    <x v="1"/>
  </r>
  <r>
    <x v="3"/>
    <x v="0"/>
    <x v="583"/>
    <x v="3"/>
    <x v="9"/>
    <x v="3"/>
    <x v="4"/>
    <x v="48"/>
    <x v="307"/>
    <x v="2884"/>
    <x v="5169"/>
    <x v="26"/>
    <x v="1"/>
  </r>
  <r>
    <x v="3"/>
    <x v="0"/>
    <x v="583"/>
    <x v="3"/>
    <x v="9"/>
    <x v="3"/>
    <x v="0"/>
    <x v="58"/>
    <x v="307"/>
    <x v="2910"/>
    <x v="5187"/>
    <x v="21"/>
    <x v="1"/>
  </r>
  <r>
    <x v="3"/>
    <x v="0"/>
    <x v="583"/>
    <x v="3"/>
    <x v="9"/>
    <x v="3"/>
    <x v="3"/>
    <x v="63"/>
    <x v="304"/>
    <x v="2912"/>
    <x v="4953"/>
    <x v="11"/>
    <x v="1"/>
  </r>
  <r>
    <x v="2"/>
    <x v="3"/>
    <x v="583"/>
    <x v="0"/>
    <x v="15"/>
    <x v="52"/>
    <x v="2"/>
    <x v="53"/>
    <x v="323"/>
    <x v="2961"/>
    <x v="5311"/>
    <x v="21"/>
    <x v="1"/>
  </r>
  <r>
    <x v="2"/>
    <x v="3"/>
    <x v="583"/>
    <x v="0"/>
    <x v="15"/>
    <x v="52"/>
    <x v="1"/>
    <x v="48"/>
    <x v="304"/>
    <x v="2873"/>
    <x v="5047"/>
    <x v="21"/>
    <x v="1"/>
  </r>
  <r>
    <x v="2"/>
    <x v="3"/>
    <x v="583"/>
    <x v="0"/>
    <x v="15"/>
    <x v="52"/>
    <x v="5"/>
    <x v="43"/>
    <x v="285"/>
    <x v="2793"/>
    <x v="4723"/>
    <x v="21"/>
    <x v="1"/>
  </r>
  <r>
    <x v="2"/>
    <x v="3"/>
    <x v="583"/>
    <x v="0"/>
    <x v="15"/>
    <x v="52"/>
    <x v="4"/>
    <x v="33"/>
    <x v="254"/>
    <x v="2469"/>
    <x v="4024"/>
    <x v="21"/>
    <x v="1"/>
  </r>
  <r>
    <x v="2"/>
    <x v="3"/>
    <x v="583"/>
    <x v="0"/>
    <x v="15"/>
    <x v="52"/>
    <x v="0"/>
    <x v="43"/>
    <x v="231"/>
    <x v="2615"/>
    <x v="4318"/>
    <x v="21"/>
    <x v="1"/>
  </r>
  <r>
    <x v="2"/>
    <x v="3"/>
    <x v="583"/>
    <x v="0"/>
    <x v="15"/>
    <x v="52"/>
    <x v="3"/>
    <x v="48"/>
    <x v="307"/>
    <x v="2884"/>
    <x v="5087"/>
    <x v="21"/>
    <x v="1"/>
  </r>
  <r>
    <x v="3"/>
    <x v="3"/>
    <x v="583"/>
    <x v="0"/>
    <x v="12"/>
    <x v="14"/>
    <x v="5"/>
    <x v="20"/>
    <x v="137"/>
    <x v="1021"/>
    <x v="1812"/>
    <x v="27"/>
    <x v="1"/>
  </r>
  <r>
    <x v="3"/>
    <x v="3"/>
    <x v="583"/>
    <x v="2"/>
    <x v="0"/>
    <x v="6"/>
    <x v="2"/>
    <x v="21"/>
    <x v="141"/>
    <x v="1102"/>
    <x v="2660"/>
    <x v="41"/>
    <x v="1"/>
  </r>
  <r>
    <x v="3"/>
    <x v="0"/>
    <x v="583"/>
    <x v="3"/>
    <x v="9"/>
    <x v="3"/>
    <x v="2"/>
    <x v="46"/>
    <x v="159"/>
    <x v="2162"/>
    <x v="4356"/>
    <x v="37"/>
    <x v="1"/>
  </r>
  <r>
    <x v="3"/>
    <x v="0"/>
    <x v="583"/>
    <x v="3"/>
    <x v="9"/>
    <x v="3"/>
    <x v="1"/>
    <x v="51"/>
    <x v="152"/>
    <x v="2231"/>
    <x v="4482"/>
    <x v="38"/>
    <x v="1"/>
  </r>
  <r>
    <x v="3"/>
    <x v="0"/>
    <x v="583"/>
    <x v="3"/>
    <x v="9"/>
    <x v="3"/>
    <x v="5"/>
    <x v="47"/>
    <x v="129"/>
    <x v="1904"/>
    <x v="3742"/>
    <x v="32"/>
    <x v="1"/>
  </r>
  <r>
    <x v="3"/>
    <x v="0"/>
    <x v="583"/>
    <x v="3"/>
    <x v="9"/>
    <x v="3"/>
    <x v="4"/>
    <x v="46"/>
    <x v="94"/>
    <x v="1439"/>
    <x v="3254"/>
    <x v="38"/>
    <x v="1"/>
  </r>
  <r>
    <x v="3"/>
    <x v="0"/>
    <x v="583"/>
    <x v="3"/>
    <x v="9"/>
    <x v="3"/>
    <x v="0"/>
    <x v="53"/>
    <x v="106"/>
    <x v="1790"/>
    <x v="3678"/>
    <x v="34"/>
    <x v="1"/>
  </r>
  <r>
    <x v="3"/>
    <x v="0"/>
    <x v="583"/>
    <x v="3"/>
    <x v="9"/>
    <x v="3"/>
    <x v="3"/>
    <x v="61"/>
    <x v="100"/>
    <x v="1902"/>
    <x v="2985"/>
    <x v="21"/>
    <x v="1"/>
  </r>
  <r>
    <x v="2"/>
    <x v="3"/>
    <x v="583"/>
    <x v="0"/>
    <x v="15"/>
    <x v="52"/>
    <x v="2"/>
    <x v="49"/>
    <x v="165"/>
    <x v="2294"/>
    <x v="4490"/>
    <x v="36"/>
    <x v="1"/>
  </r>
  <r>
    <x v="2"/>
    <x v="3"/>
    <x v="583"/>
    <x v="0"/>
    <x v="15"/>
    <x v="52"/>
    <x v="1"/>
    <x v="44"/>
    <x v="92"/>
    <x v="1365"/>
    <x v="2697"/>
    <x v="31"/>
    <x v="1"/>
  </r>
  <r>
    <x v="2"/>
    <x v="3"/>
    <x v="583"/>
    <x v="0"/>
    <x v="15"/>
    <x v="52"/>
    <x v="5"/>
    <x v="40"/>
    <x v="84"/>
    <x v="1153"/>
    <x v="2553"/>
    <x v="36"/>
    <x v="1"/>
  </r>
  <r>
    <x v="2"/>
    <x v="3"/>
    <x v="583"/>
    <x v="0"/>
    <x v="15"/>
    <x v="52"/>
    <x v="4"/>
    <x v="30"/>
    <x v="74"/>
    <x v="773"/>
    <x v="1659"/>
    <x v="35"/>
    <x v="1"/>
  </r>
  <r>
    <x v="2"/>
    <x v="3"/>
    <x v="583"/>
    <x v="0"/>
    <x v="15"/>
    <x v="52"/>
    <x v="0"/>
    <x v="40"/>
    <x v="57"/>
    <x v="748"/>
    <x v="1649"/>
    <x v="36"/>
    <x v="1"/>
  </r>
  <r>
    <x v="2"/>
    <x v="3"/>
    <x v="583"/>
    <x v="0"/>
    <x v="15"/>
    <x v="52"/>
    <x v="3"/>
    <x v="45"/>
    <x v="94"/>
    <x v="1411"/>
    <x v="3094"/>
    <x v="36"/>
    <x v="1"/>
  </r>
  <r>
    <x v="3"/>
    <x v="3"/>
    <x v="583"/>
    <x v="2"/>
    <x v="0"/>
    <x v="6"/>
    <x v="2"/>
    <x v="16"/>
    <x v="170"/>
    <x v="1076"/>
    <x v="2329"/>
    <x v="35"/>
    <x v="2"/>
  </r>
  <r>
    <x v="3"/>
    <x v="0"/>
    <x v="583"/>
    <x v="3"/>
    <x v="9"/>
    <x v="3"/>
    <x v="2"/>
    <x v="32"/>
    <x v="182"/>
    <x v="1912"/>
    <x v="3760"/>
    <x v="32"/>
    <x v="2"/>
  </r>
  <r>
    <x v="3"/>
    <x v="0"/>
    <x v="583"/>
    <x v="3"/>
    <x v="9"/>
    <x v="3"/>
    <x v="1"/>
    <x v="37"/>
    <x v="174"/>
    <x v="2031"/>
    <x v="3717"/>
    <x v="28"/>
    <x v="2"/>
  </r>
  <r>
    <x v="3"/>
    <x v="0"/>
    <x v="583"/>
    <x v="3"/>
    <x v="9"/>
    <x v="3"/>
    <x v="5"/>
    <x v="35"/>
    <x v="129"/>
    <x v="1516"/>
    <x v="2801"/>
    <x v="28"/>
    <x v="2"/>
  </r>
  <r>
    <x v="3"/>
    <x v="0"/>
    <x v="583"/>
    <x v="3"/>
    <x v="9"/>
    <x v="3"/>
    <x v="4"/>
    <x v="35"/>
    <x v="128"/>
    <x v="1505"/>
    <x v="2971"/>
    <x v="31"/>
    <x v="2"/>
  </r>
  <r>
    <x v="3"/>
    <x v="0"/>
    <x v="583"/>
    <x v="3"/>
    <x v="9"/>
    <x v="3"/>
    <x v="0"/>
    <x v="44"/>
    <x v="120"/>
    <x v="1703"/>
    <x v="2929"/>
    <x v="25"/>
    <x v="2"/>
  </r>
  <r>
    <x v="3"/>
    <x v="0"/>
    <x v="583"/>
    <x v="3"/>
    <x v="9"/>
    <x v="3"/>
    <x v="3"/>
    <x v="43"/>
    <x v="108"/>
    <x v="1541"/>
    <x v="1938"/>
    <x v="15"/>
    <x v="2"/>
  </r>
  <r>
    <x v="3"/>
    <x v="3"/>
    <x v="584"/>
    <x v="0"/>
    <x v="12"/>
    <x v="14"/>
    <x v="4"/>
    <x v="28"/>
    <x v="313"/>
    <x v="2811"/>
    <x v="4948"/>
    <x v="26"/>
    <x v="2"/>
  </r>
  <r>
    <x v="3"/>
    <x v="3"/>
    <x v="584"/>
    <x v="2"/>
    <x v="0"/>
    <x v="6"/>
    <x v="1"/>
    <x v="33"/>
    <x v="321"/>
    <x v="2886"/>
    <x v="5236"/>
    <x v="31"/>
    <x v="2"/>
  </r>
  <r>
    <x v="1"/>
    <x v="1"/>
    <x v="584"/>
    <x v="1"/>
    <x v="7"/>
    <x v="53"/>
    <x v="2"/>
    <x v="48"/>
    <x v="323"/>
    <x v="2945"/>
    <x v="5283"/>
    <x v="21"/>
    <x v="0"/>
  </r>
  <r>
    <x v="1"/>
    <x v="1"/>
    <x v="584"/>
    <x v="1"/>
    <x v="7"/>
    <x v="53"/>
    <x v="1"/>
    <x v="43"/>
    <x v="304"/>
    <x v="2854"/>
    <x v="4953"/>
    <x v="21"/>
    <x v="0"/>
  </r>
  <r>
    <x v="1"/>
    <x v="1"/>
    <x v="584"/>
    <x v="1"/>
    <x v="7"/>
    <x v="53"/>
    <x v="5"/>
    <x v="38"/>
    <x v="285"/>
    <x v="2727"/>
    <x v="4768"/>
    <x v="26"/>
    <x v="0"/>
  </r>
  <r>
    <x v="1"/>
    <x v="1"/>
    <x v="584"/>
    <x v="1"/>
    <x v="7"/>
    <x v="53"/>
    <x v="4"/>
    <x v="38"/>
    <x v="212"/>
    <x v="2383"/>
    <x v="4188"/>
    <x v="26"/>
    <x v="0"/>
  </r>
  <r>
    <x v="1"/>
    <x v="1"/>
    <x v="584"/>
    <x v="1"/>
    <x v="7"/>
    <x v="53"/>
    <x v="0"/>
    <x v="48"/>
    <x v="194"/>
    <x v="2506"/>
    <x v="3730"/>
    <x v="16"/>
    <x v="0"/>
  </r>
  <r>
    <x v="1"/>
    <x v="1"/>
    <x v="584"/>
    <x v="1"/>
    <x v="7"/>
    <x v="53"/>
    <x v="3"/>
    <x v="53"/>
    <x v="300"/>
    <x v="2880"/>
    <x v="5154"/>
    <x v="26"/>
    <x v="0"/>
  </r>
  <r>
    <x v="3"/>
    <x v="1"/>
    <x v="584"/>
    <x v="1"/>
    <x v="20"/>
    <x v="8"/>
    <x v="2"/>
    <x v="48"/>
    <x v="317"/>
    <x v="2925"/>
    <x v="5144"/>
    <x v="16"/>
    <x v="0"/>
  </r>
  <r>
    <x v="3"/>
    <x v="1"/>
    <x v="584"/>
    <x v="1"/>
    <x v="20"/>
    <x v="8"/>
    <x v="1"/>
    <x v="43"/>
    <x v="285"/>
    <x v="2793"/>
    <x v="4472"/>
    <x v="16"/>
    <x v="0"/>
  </r>
  <r>
    <x v="3"/>
    <x v="1"/>
    <x v="584"/>
    <x v="1"/>
    <x v="20"/>
    <x v="8"/>
    <x v="5"/>
    <x v="38"/>
    <x v="231"/>
    <x v="2506"/>
    <x v="3237"/>
    <x v="11"/>
    <x v="0"/>
  </r>
  <r>
    <x v="3"/>
    <x v="1"/>
    <x v="584"/>
    <x v="1"/>
    <x v="20"/>
    <x v="8"/>
    <x v="4"/>
    <x v="38"/>
    <x v="152"/>
    <x v="1857"/>
    <x v="2068"/>
    <x v="11"/>
    <x v="0"/>
  </r>
  <r>
    <x v="3"/>
    <x v="1"/>
    <x v="584"/>
    <x v="1"/>
    <x v="20"/>
    <x v="8"/>
    <x v="0"/>
    <x v="48"/>
    <x v="129"/>
    <x v="1929"/>
    <x v="2177"/>
    <x v="11"/>
    <x v="0"/>
  </r>
  <r>
    <x v="3"/>
    <x v="1"/>
    <x v="584"/>
    <x v="1"/>
    <x v="20"/>
    <x v="8"/>
    <x v="3"/>
    <x v="53"/>
    <x v="273"/>
    <x v="2833"/>
    <x v="4663"/>
    <x v="16"/>
    <x v="0"/>
  </r>
  <r>
    <x v="3"/>
    <x v="3"/>
    <x v="584"/>
    <x v="0"/>
    <x v="12"/>
    <x v="14"/>
    <x v="4"/>
    <x v="27"/>
    <x v="131"/>
    <x v="1246"/>
    <x v="2792"/>
    <x v="37"/>
    <x v="1"/>
  </r>
  <r>
    <x v="3"/>
    <x v="3"/>
    <x v="584"/>
    <x v="2"/>
    <x v="0"/>
    <x v="6"/>
    <x v="1"/>
    <x v="29"/>
    <x v="164"/>
    <x v="1622"/>
    <x v="3740"/>
    <x v="41"/>
    <x v="1"/>
  </r>
  <r>
    <x v="1"/>
    <x v="1"/>
    <x v="584"/>
    <x v="1"/>
    <x v="7"/>
    <x v="53"/>
    <x v="2"/>
    <x v="43"/>
    <x v="141"/>
    <x v="1911"/>
    <x v="3911"/>
    <x v="35"/>
    <x v="1"/>
  </r>
  <r>
    <x v="1"/>
    <x v="1"/>
    <x v="584"/>
    <x v="1"/>
    <x v="7"/>
    <x v="53"/>
    <x v="1"/>
    <x v="40"/>
    <x v="108"/>
    <x v="1445"/>
    <x v="2910"/>
    <x v="32"/>
    <x v="1"/>
  </r>
  <r>
    <x v="1"/>
    <x v="1"/>
    <x v="584"/>
    <x v="1"/>
    <x v="7"/>
    <x v="53"/>
    <x v="5"/>
    <x v="35"/>
    <x v="87"/>
    <x v="1061"/>
    <x v="2352"/>
    <x v="36"/>
    <x v="1"/>
  </r>
  <r>
    <x v="1"/>
    <x v="1"/>
    <x v="584"/>
    <x v="1"/>
    <x v="7"/>
    <x v="53"/>
    <x v="4"/>
    <x v="34"/>
    <x v="52"/>
    <x v="550"/>
    <x v="1228"/>
    <x v="36"/>
    <x v="1"/>
  </r>
  <r>
    <x v="1"/>
    <x v="1"/>
    <x v="584"/>
    <x v="1"/>
    <x v="7"/>
    <x v="53"/>
    <x v="0"/>
    <x v="43"/>
    <x v="52"/>
    <x v="721"/>
    <x v="1386"/>
    <x v="31"/>
    <x v="1"/>
  </r>
  <r>
    <x v="1"/>
    <x v="1"/>
    <x v="584"/>
    <x v="1"/>
    <x v="7"/>
    <x v="53"/>
    <x v="3"/>
    <x v="52"/>
    <x v="101"/>
    <x v="1691"/>
    <x v="3712"/>
    <x v="38"/>
    <x v="1"/>
  </r>
  <r>
    <x v="3"/>
    <x v="1"/>
    <x v="584"/>
    <x v="1"/>
    <x v="20"/>
    <x v="8"/>
    <x v="2"/>
    <x v="43"/>
    <x v="139"/>
    <x v="1892"/>
    <x v="3608"/>
    <x v="30"/>
    <x v="1"/>
  </r>
  <r>
    <x v="3"/>
    <x v="1"/>
    <x v="584"/>
    <x v="1"/>
    <x v="20"/>
    <x v="8"/>
    <x v="1"/>
    <x v="40"/>
    <x v="73"/>
    <x v="987"/>
    <x v="1740"/>
    <x v="27"/>
    <x v="1"/>
  </r>
  <r>
    <x v="3"/>
    <x v="1"/>
    <x v="584"/>
    <x v="1"/>
    <x v="20"/>
    <x v="8"/>
    <x v="5"/>
    <x v="35"/>
    <x v="57"/>
    <x v="641"/>
    <x v="839"/>
    <x v="21"/>
    <x v="1"/>
  </r>
  <r>
    <x v="3"/>
    <x v="1"/>
    <x v="584"/>
    <x v="1"/>
    <x v="20"/>
    <x v="8"/>
    <x v="4"/>
    <x v="35"/>
    <x v="40"/>
    <x v="431"/>
    <x v="517"/>
    <x v="22"/>
    <x v="1"/>
  </r>
  <r>
    <x v="3"/>
    <x v="1"/>
    <x v="584"/>
    <x v="1"/>
    <x v="20"/>
    <x v="8"/>
    <x v="0"/>
    <x v="43"/>
    <x v="33"/>
    <x v="448"/>
    <x v="577"/>
    <x v="23"/>
    <x v="1"/>
  </r>
  <r>
    <x v="3"/>
    <x v="1"/>
    <x v="584"/>
    <x v="1"/>
    <x v="20"/>
    <x v="8"/>
    <x v="3"/>
    <x v="51"/>
    <x v="75"/>
    <x v="1271"/>
    <x v="2528"/>
    <x v="31"/>
    <x v="1"/>
  </r>
  <r>
    <x v="3"/>
    <x v="3"/>
    <x v="584"/>
    <x v="2"/>
    <x v="0"/>
    <x v="6"/>
    <x v="1"/>
    <x v="25"/>
    <x v="170"/>
    <x v="1490"/>
    <x v="3077"/>
    <x v="33"/>
    <x v="2"/>
  </r>
  <r>
    <x v="3"/>
    <x v="1"/>
    <x v="584"/>
    <x v="1"/>
    <x v="20"/>
    <x v="8"/>
    <x v="2"/>
    <x v="33"/>
    <x v="172"/>
    <x v="1851"/>
    <x v="2736"/>
    <x v="19"/>
    <x v="2"/>
  </r>
  <r>
    <x v="3"/>
    <x v="1"/>
    <x v="584"/>
    <x v="1"/>
    <x v="20"/>
    <x v="8"/>
    <x v="1"/>
    <x v="26"/>
    <x v="93"/>
    <x v="874"/>
    <x v="1071"/>
    <x v="18"/>
    <x v="2"/>
  </r>
  <r>
    <x v="3"/>
    <x v="1"/>
    <x v="584"/>
    <x v="1"/>
    <x v="20"/>
    <x v="8"/>
    <x v="5"/>
    <x v="22"/>
    <x v="70"/>
    <x v="521"/>
    <x v="506"/>
    <x v="17"/>
    <x v="2"/>
  </r>
  <r>
    <x v="3"/>
    <x v="1"/>
    <x v="584"/>
    <x v="1"/>
    <x v="20"/>
    <x v="8"/>
    <x v="4"/>
    <x v="24"/>
    <x v="47"/>
    <x v="330"/>
    <x v="198"/>
    <x v="14"/>
    <x v="2"/>
  </r>
  <r>
    <x v="3"/>
    <x v="1"/>
    <x v="584"/>
    <x v="1"/>
    <x v="20"/>
    <x v="8"/>
    <x v="0"/>
    <x v="33"/>
    <x v="40"/>
    <x v="402"/>
    <x v="253"/>
    <x v="13"/>
    <x v="2"/>
  </r>
  <r>
    <x v="3"/>
    <x v="1"/>
    <x v="584"/>
    <x v="1"/>
    <x v="20"/>
    <x v="8"/>
    <x v="3"/>
    <x v="39"/>
    <x v="80"/>
    <x v="1088"/>
    <x v="1601"/>
    <x v="21"/>
    <x v="2"/>
  </r>
  <r>
    <x v="3"/>
    <x v="3"/>
    <x v="585"/>
    <x v="2"/>
    <x v="42"/>
    <x v="16"/>
    <x v="0"/>
    <x v="33"/>
    <x v="294"/>
    <x v="2686"/>
    <x v="3761"/>
    <x v="11"/>
    <x v="2"/>
  </r>
  <r>
    <x v="3"/>
    <x v="3"/>
    <x v="585"/>
    <x v="2"/>
    <x v="0"/>
    <x v="6"/>
    <x v="5"/>
    <x v="23"/>
    <x v="307"/>
    <x v="2594"/>
    <x v="4710"/>
    <x v="31"/>
    <x v="2"/>
  </r>
  <r>
    <x v="3"/>
    <x v="3"/>
    <x v="585"/>
    <x v="2"/>
    <x v="42"/>
    <x v="16"/>
    <x v="0"/>
    <x v="30"/>
    <x v="77"/>
    <x v="813"/>
    <x v="1128"/>
    <x v="21"/>
    <x v="1"/>
  </r>
  <r>
    <x v="3"/>
    <x v="3"/>
    <x v="585"/>
    <x v="2"/>
    <x v="0"/>
    <x v="6"/>
    <x v="5"/>
    <x v="20"/>
    <x v="98"/>
    <x v="723"/>
    <x v="1914"/>
    <x v="44"/>
    <x v="1"/>
  </r>
  <r>
    <x v="3"/>
    <x v="3"/>
    <x v="585"/>
    <x v="2"/>
    <x v="42"/>
    <x v="16"/>
    <x v="0"/>
    <x v="19"/>
    <x v="94"/>
    <x v="654"/>
    <x v="547"/>
    <x v="13"/>
    <x v="2"/>
  </r>
  <r>
    <x v="3"/>
    <x v="3"/>
    <x v="585"/>
    <x v="2"/>
    <x v="0"/>
    <x v="6"/>
    <x v="5"/>
    <x v="13"/>
    <x v="124"/>
    <x v="636"/>
    <x v="1457"/>
    <x v="37"/>
    <x v="2"/>
  </r>
  <r>
    <x v="3"/>
    <x v="3"/>
    <x v="586"/>
    <x v="2"/>
    <x v="42"/>
    <x v="16"/>
    <x v="3"/>
    <x v="28"/>
    <x v="313"/>
    <x v="2811"/>
    <x v="5057"/>
    <x v="31"/>
    <x v="2"/>
  </r>
  <r>
    <x v="3"/>
    <x v="3"/>
    <x v="586"/>
    <x v="2"/>
    <x v="0"/>
    <x v="6"/>
    <x v="4"/>
    <x v="28"/>
    <x v="285"/>
    <x v="2491"/>
    <x v="4854"/>
    <x v="41"/>
    <x v="2"/>
  </r>
  <r>
    <x v="3"/>
    <x v="1"/>
    <x v="586"/>
    <x v="0"/>
    <x v="21"/>
    <x v="19"/>
    <x v="2"/>
    <x v="53"/>
    <x v="340"/>
    <x v="3017"/>
    <x v="5518"/>
    <x v="36"/>
    <x v="0"/>
  </r>
  <r>
    <x v="3"/>
    <x v="1"/>
    <x v="586"/>
    <x v="0"/>
    <x v="21"/>
    <x v="19"/>
    <x v="1"/>
    <x v="48"/>
    <x v="323"/>
    <x v="2945"/>
    <x v="5328"/>
    <x v="26"/>
    <x v="0"/>
  </r>
  <r>
    <x v="3"/>
    <x v="1"/>
    <x v="586"/>
    <x v="0"/>
    <x v="21"/>
    <x v="19"/>
    <x v="5"/>
    <x v="38"/>
    <x v="317"/>
    <x v="2889"/>
    <x v="4993"/>
    <x v="16"/>
    <x v="0"/>
  </r>
  <r>
    <x v="3"/>
    <x v="1"/>
    <x v="586"/>
    <x v="0"/>
    <x v="21"/>
    <x v="19"/>
    <x v="4"/>
    <x v="28"/>
    <x v="313"/>
    <x v="2811"/>
    <x v="4795"/>
    <x v="21"/>
    <x v="0"/>
  </r>
  <r>
    <x v="3"/>
    <x v="1"/>
    <x v="586"/>
    <x v="0"/>
    <x v="21"/>
    <x v="19"/>
    <x v="0"/>
    <x v="38"/>
    <x v="311"/>
    <x v="2866"/>
    <x v="5111"/>
    <x v="26"/>
    <x v="0"/>
  </r>
  <r>
    <x v="3"/>
    <x v="1"/>
    <x v="586"/>
    <x v="0"/>
    <x v="21"/>
    <x v="19"/>
    <x v="3"/>
    <x v="43"/>
    <x v="325"/>
    <x v="2935"/>
    <x v="5420"/>
    <x v="41"/>
    <x v="0"/>
  </r>
  <r>
    <x v="3"/>
    <x v="3"/>
    <x v="586"/>
    <x v="2"/>
    <x v="42"/>
    <x v="16"/>
    <x v="3"/>
    <x v="26"/>
    <x v="127"/>
    <x v="1169"/>
    <x v="2820"/>
    <x v="41"/>
    <x v="1"/>
  </r>
  <r>
    <x v="3"/>
    <x v="3"/>
    <x v="586"/>
    <x v="2"/>
    <x v="0"/>
    <x v="6"/>
    <x v="4"/>
    <x v="26"/>
    <x v="87"/>
    <x v="808"/>
    <x v="2509"/>
    <x v="54"/>
    <x v="1"/>
  </r>
  <r>
    <x v="3"/>
    <x v="1"/>
    <x v="586"/>
    <x v="0"/>
    <x v="21"/>
    <x v="19"/>
    <x v="2"/>
    <x v="48"/>
    <x v="222"/>
    <x v="2663"/>
    <x v="5125"/>
    <x v="50"/>
    <x v="1"/>
  </r>
  <r>
    <x v="3"/>
    <x v="1"/>
    <x v="586"/>
    <x v="0"/>
    <x v="21"/>
    <x v="19"/>
    <x v="1"/>
    <x v="43"/>
    <x v="171"/>
    <x v="2173"/>
    <x v="4341"/>
    <x v="36"/>
    <x v="1"/>
  </r>
  <r>
    <x v="3"/>
    <x v="1"/>
    <x v="586"/>
    <x v="0"/>
    <x v="21"/>
    <x v="19"/>
    <x v="5"/>
    <x v="35"/>
    <x v="124"/>
    <x v="1455"/>
    <x v="2693"/>
    <x v="28"/>
    <x v="1"/>
  </r>
  <r>
    <x v="3"/>
    <x v="1"/>
    <x v="586"/>
    <x v="0"/>
    <x v="21"/>
    <x v="19"/>
    <x v="4"/>
    <x v="27"/>
    <x v="122"/>
    <x v="1162"/>
    <x v="2314"/>
    <x v="31"/>
    <x v="1"/>
  </r>
  <r>
    <x v="3"/>
    <x v="1"/>
    <x v="586"/>
    <x v="0"/>
    <x v="21"/>
    <x v="19"/>
    <x v="0"/>
    <x v="35"/>
    <x v="115"/>
    <x v="1368"/>
    <x v="3150"/>
    <x v="39"/>
    <x v="1"/>
  </r>
  <r>
    <x v="3"/>
    <x v="1"/>
    <x v="586"/>
    <x v="0"/>
    <x v="21"/>
    <x v="19"/>
    <x v="3"/>
    <x v="38"/>
    <x v="153"/>
    <x v="1866"/>
    <x v="4530"/>
    <x v="54"/>
    <x v="1"/>
  </r>
  <r>
    <x v="3"/>
    <x v="3"/>
    <x v="586"/>
    <x v="2"/>
    <x v="42"/>
    <x v="16"/>
    <x v="3"/>
    <x v="17"/>
    <x v="141"/>
    <x v="932"/>
    <x v="1968"/>
    <x v="34"/>
    <x v="2"/>
  </r>
  <r>
    <x v="3"/>
    <x v="3"/>
    <x v="586"/>
    <x v="2"/>
    <x v="0"/>
    <x v="6"/>
    <x v="4"/>
    <x v="16"/>
    <x v="97"/>
    <x v="580"/>
    <x v="1655"/>
    <x v="47"/>
    <x v="2"/>
  </r>
  <r>
    <x v="3"/>
    <x v="3"/>
    <x v="587"/>
    <x v="2"/>
    <x v="42"/>
    <x v="16"/>
    <x v="2"/>
    <x v="18"/>
    <x v="325"/>
    <x v="2772"/>
    <x v="4400"/>
    <x v="16"/>
    <x v="2"/>
  </r>
  <r>
    <x v="3"/>
    <x v="3"/>
    <x v="587"/>
    <x v="2"/>
    <x v="0"/>
    <x v="6"/>
    <x v="0"/>
    <x v="33"/>
    <x v="212"/>
    <x v="2206"/>
    <x v="3914"/>
    <x v="26"/>
    <x v="2"/>
  </r>
  <r>
    <x v="4"/>
    <x v="0"/>
    <x v="587"/>
    <x v="3"/>
    <x v="8"/>
    <x v="40"/>
    <x v="2"/>
    <x v="85"/>
    <x v="338"/>
    <x v="3079"/>
    <x v="5498"/>
    <x v="16"/>
    <x v="0"/>
  </r>
  <r>
    <x v="4"/>
    <x v="0"/>
    <x v="587"/>
    <x v="3"/>
    <x v="8"/>
    <x v="40"/>
    <x v="1"/>
    <x v="78"/>
    <x v="337"/>
    <x v="3066"/>
    <x v="5401"/>
    <x v="11"/>
    <x v="0"/>
  </r>
  <r>
    <x v="4"/>
    <x v="0"/>
    <x v="587"/>
    <x v="3"/>
    <x v="8"/>
    <x v="40"/>
    <x v="5"/>
    <x v="73"/>
    <x v="327"/>
    <x v="3027"/>
    <x v="5384"/>
    <x v="16"/>
    <x v="0"/>
  </r>
  <r>
    <x v="4"/>
    <x v="0"/>
    <x v="587"/>
    <x v="3"/>
    <x v="8"/>
    <x v="40"/>
    <x v="4"/>
    <x v="73"/>
    <x v="309"/>
    <x v="2956"/>
    <x v="5242"/>
    <x v="16"/>
    <x v="0"/>
  </r>
  <r>
    <x v="4"/>
    <x v="0"/>
    <x v="587"/>
    <x v="3"/>
    <x v="8"/>
    <x v="40"/>
    <x v="0"/>
    <x v="73"/>
    <x v="309"/>
    <x v="2956"/>
    <x v="4972"/>
    <x v="6"/>
    <x v="0"/>
  </r>
  <r>
    <x v="4"/>
    <x v="0"/>
    <x v="587"/>
    <x v="3"/>
    <x v="8"/>
    <x v="40"/>
    <x v="3"/>
    <x v="78"/>
    <x v="254"/>
    <x v="2888"/>
    <x v="5244"/>
    <x v="31"/>
    <x v="0"/>
  </r>
  <r>
    <x v="5"/>
    <x v="0"/>
    <x v="587"/>
    <x v="2"/>
    <x v="17"/>
    <x v="35"/>
    <x v="2"/>
    <x v="85"/>
    <x v="338"/>
    <x v="3079"/>
    <x v="5551"/>
    <x v="26"/>
    <x v="1"/>
  </r>
  <r>
    <x v="5"/>
    <x v="0"/>
    <x v="587"/>
    <x v="2"/>
    <x v="17"/>
    <x v="35"/>
    <x v="1"/>
    <x v="78"/>
    <x v="337"/>
    <x v="3066"/>
    <x v="5533"/>
    <x v="26"/>
    <x v="1"/>
  </r>
  <r>
    <x v="5"/>
    <x v="0"/>
    <x v="587"/>
    <x v="2"/>
    <x v="17"/>
    <x v="35"/>
    <x v="5"/>
    <x v="68"/>
    <x v="327"/>
    <x v="3017"/>
    <x v="5457"/>
    <x v="26"/>
    <x v="1"/>
  </r>
  <r>
    <x v="5"/>
    <x v="0"/>
    <x v="587"/>
    <x v="2"/>
    <x v="17"/>
    <x v="35"/>
    <x v="4"/>
    <x v="68"/>
    <x v="309"/>
    <x v="2943"/>
    <x v="5326"/>
    <x v="26"/>
    <x v="1"/>
  </r>
  <r>
    <x v="5"/>
    <x v="0"/>
    <x v="587"/>
    <x v="2"/>
    <x v="17"/>
    <x v="35"/>
    <x v="0"/>
    <x v="58"/>
    <x v="309"/>
    <x v="2918"/>
    <x v="5317"/>
    <x v="31"/>
    <x v="1"/>
  </r>
  <r>
    <x v="5"/>
    <x v="0"/>
    <x v="587"/>
    <x v="2"/>
    <x v="17"/>
    <x v="35"/>
    <x v="3"/>
    <x v="63"/>
    <x v="254"/>
    <x v="2852"/>
    <x v="4948"/>
    <x v="21"/>
    <x v="1"/>
  </r>
  <r>
    <x v="4"/>
    <x v="1"/>
    <x v="587"/>
    <x v="2"/>
    <x v="23"/>
    <x v="25"/>
    <x v="2"/>
    <x v="53"/>
    <x v="337"/>
    <x v="3006"/>
    <x v="5442"/>
    <x v="26"/>
    <x v="1"/>
  </r>
  <r>
    <x v="4"/>
    <x v="1"/>
    <x v="587"/>
    <x v="2"/>
    <x v="23"/>
    <x v="25"/>
    <x v="1"/>
    <x v="48"/>
    <x v="319"/>
    <x v="2933"/>
    <x v="5248"/>
    <x v="21"/>
    <x v="1"/>
  </r>
  <r>
    <x v="4"/>
    <x v="1"/>
    <x v="587"/>
    <x v="2"/>
    <x v="23"/>
    <x v="25"/>
    <x v="5"/>
    <x v="43"/>
    <x v="313"/>
    <x v="2892"/>
    <x v="5201"/>
    <x v="26"/>
    <x v="1"/>
  </r>
  <r>
    <x v="4"/>
    <x v="1"/>
    <x v="587"/>
    <x v="2"/>
    <x v="23"/>
    <x v="25"/>
    <x v="4"/>
    <x v="33"/>
    <x v="309"/>
    <x v="2825"/>
    <x v="4972"/>
    <x v="26"/>
    <x v="1"/>
  </r>
  <r>
    <x v="4"/>
    <x v="1"/>
    <x v="587"/>
    <x v="2"/>
    <x v="23"/>
    <x v="25"/>
    <x v="0"/>
    <x v="43"/>
    <x v="307"/>
    <x v="2866"/>
    <x v="5010"/>
    <x v="21"/>
    <x v="1"/>
  </r>
  <r>
    <x v="4"/>
    <x v="1"/>
    <x v="587"/>
    <x v="2"/>
    <x v="23"/>
    <x v="25"/>
    <x v="3"/>
    <x v="48"/>
    <x v="321"/>
    <x v="2939"/>
    <x v="5394"/>
    <x v="36"/>
    <x v="1"/>
  </r>
  <r>
    <x v="5"/>
    <x v="1"/>
    <x v="587"/>
    <x v="1"/>
    <x v="47"/>
    <x v="11"/>
    <x v="2"/>
    <x v="43"/>
    <x v="313"/>
    <x v="2892"/>
    <x v="5201"/>
    <x v="26"/>
    <x v="0"/>
  </r>
  <r>
    <x v="5"/>
    <x v="1"/>
    <x v="587"/>
    <x v="1"/>
    <x v="47"/>
    <x v="11"/>
    <x v="1"/>
    <x v="38"/>
    <x v="254"/>
    <x v="2594"/>
    <x v="4535"/>
    <x v="26"/>
    <x v="0"/>
  </r>
  <r>
    <x v="5"/>
    <x v="1"/>
    <x v="587"/>
    <x v="1"/>
    <x v="47"/>
    <x v="11"/>
    <x v="5"/>
    <x v="33"/>
    <x v="254"/>
    <x v="2469"/>
    <x v="4314"/>
    <x v="26"/>
    <x v="0"/>
  </r>
  <r>
    <x v="5"/>
    <x v="1"/>
    <x v="587"/>
    <x v="1"/>
    <x v="47"/>
    <x v="11"/>
    <x v="4"/>
    <x v="33"/>
    <x v="231"/>
    <x v="2350"/>
    <x v="4136"/>
    <x v="26"/>
    <x v="0"/>
  </r>
  <r>
    <x v="5"/>
    <x v="1"/>
    <x v="587"/>
    <x v="1"/>
    <x v="47"/>
    <x v="11"/>
    <x v="0"/>
    <x v="43"/>
    <x v="212"/>
    <x v="2513"/>
    <x v="4380"/>
    <x v="26"/>
    <x v="0"/>
  </r>
  <r>
    <x v="5"/>
    <x v="1"/>
    <x v="587"/>
    <x v="1"/>
    <x v="47"/>
    <x v="11"/>
    <x v="3"/>
    <x v="48"/>
    <x v="304"/>
    <x v="2873"/>
    <x v="5133"/>
    <x v="26"/>
    <x v="0"/>
  </r>
  <r>
    <x v="3"/>
    <x v="3"/>
    <x v="587"/>
    <x v="2"/>
    <x v="42"/>
    <x v="16"/>
    <x v="2"/>
    <x v="16"/>
    <x v="153"/>
    <x v="968"/>
    <x v="1801"/>
    <x v="29"/>
    <x v="1"/>
  </r>
  <r>
    <x v="3"/>
    <x v="3"/>
    <x v="587"/>
    <x v="2"/>
    <x v="0"/>
    <x v="6"/>
    <x v="0"/>
    <x v="30"/>
    <x v="60"/>
    <x v="590"/>
    <x v="1301"/>
    <x v="36"/>
    <x v="1"/>
  </r>
  <r>
    <x v="4"/>
    <x v="0"/>
    <x v="587"/>
    <x v="3"/>
    <x v="8"/>
    <x v="40"/>
    <x v="2"/>
    <x v="80"/>
    <x v="184"/>
    <x v="2813"/>
    <x v="4971"/>
    <x v="27"/>
    <x v="1"/>
  </r>
  <r>
    <x v="4"/>
    <x v="0"/>
    <x v="587"/>
    <x v="3"/>
    <x v="8"/>
    <x v="40"/>
    <x v="1"/>
    <x v="70"/>
    <x v="179"/>
    <x v="2731"/>
    <x v="4578"/>
    <x v="21"/>
    <x v="1"/>
  </r>
  <r>
    <x v="4"/>
    <x v="0"/>
    <x v="587"/>
    <x v="3"/>
    <x v="8"/>
    <x v="40"/>
    <x v="5"/>
    <x v="71"/>
    <x v="165"/>
    <x v="2678"/>
    <x v="4776"/>
    <x v="29"/>
    <x v="1"/>
  </r>
  <r>
    <x v="4"/>
    <x v="0"/>
    <x v="587"/>
    <x v="3"/>
    <x v="8"/>
    <x v="40"/>
    <x v="4"/>
    <x v="70"/>
    <x v="123"/>
    <x v="2353"/>
    <x v="4242"/>
    <x v="28"/>
    <x v="1"/>
  </r>
  <r>
    <x v="4"/>
    <x v="0"/>
    <x v="587"/>
    <x v="3"/>
    <x v="8"/>
    <x v="40"/>
    <x v="0"/>
    <x v="67"/>
    <x v="123"/>
    <x v="2293"/>
    <x v="3394"/>
    <x v="17"/>
    <x v="1"/>
  </r>
  <r>
    <x v="4"/>
    <x v="0"/>
    <x v="587"/>
    <x v="3"/>
    <x v="8"/>
    <x v="40"/>
    <x v="3"/>
    <x v="74"/>
    <x v="72"/>
    <x v="1685"/>
    <x v="3970"/>
    <x v="44"/>
    <x v="1"/>
  </r>
  <r>
    <x v="5"/>
    <x v="0"/>
    <x v="587"/>
    <x v="2"/>
    <x v="17"/>
    <x v="35"/>
    <x v="2"/>
    <x v="79"/>
    <x v="215"/>
    <x v="2861"/>
    <x v="5233"/>
    <x v="37"/>
    <x v="1"/>
  </r>
  <r>
    <x v="5"/>
    <x v="0"/>
    <x v="587"/>
    <x v="2"/>
    <x v="17"/>
    <x v="35"/>
    <x v="1"/>
    <x v="70"/>
    <x v="203"/>
    <x v="2812"/>
    <x v="5138"/>
    <x v="37"/>
    <x v="1"/>
  </r>
  <r>
    <x v="5"/>
    <x v="0"/>
    <x v="587"/>
    <x v="2"/>
    <x v="17"/>
    <x v="35"/>
    <x v="5"/>
    <x v="63"/>
    <x v="165"/>
    <x v="2581"/>
    <x v="4940"/>
    <x v="41"/>
    <x v="1"/>
  </r>
  <r>
    <x v="5"/>
    <x v="0"/>
    <x v="587"/>
    <x v="2"/>
    <x v="17"/>
    <x v="35"/>
    <x v="4"/>
    <x v="67"/>
    <x v="108"/>
    <x v="2131"/>
    <x v="4389"/>
    <x v="39"/>
    <x v="1"/>
  </r>
  <r>
    <x v="5"/>
    <x v="0"/>
    <x v="587"/>
    <x v="2"/>
    <x v="17"/>
    <x v="35"/>
    <x v="0"/>
    <x v="57"/>
    <x v="118"/>
    <x v="2036"/>
    <x v="4464"/>
    <x v="45"/>
    <x v="1"/>
  </r>
  <r>
    <x v="5"/>
    <x v="0"/>
    <x v="587"/>
    <x v="2"/>
    <x v="17"/>
    <x v="35"/>
    <x v="3"/>
    <x v="56"/>
    <x v="74"/>
    <x v="1368"/>
    <x v="2919"/>
    <x v="35"/>
    <x v="1"/>
  </r>
  <r>
    <x v="4"/>
    <x v="1"/>
    <x v="587"/>
    <x v="2"/>
    <x v="23"/>
    <x v="25"/>
    <x v="2"/>
    <x v="49"/>
    <x v="185"/>
    <x v="2474"/>
    <x v="4806"/>
    <x v="40"/>
    <x v="1"/>
  </r>
  <r>
    <x v="4"/>
    <x v="1"/>
    <x v="587"/>
    <x v="2"/>
    <x v="23"/>
    <x v="25"/>
    <x v="1"/>
    <x v="43"/>
    <x v="146"/>
    <x v="1959"/>
    <x v="3937"/>
    <x v="34"/>
    <x v="1"/>
  </r>
  <r>
    <x v="4"/>
    <x v="1"/>
    <x v="587"/>
    <x v="2"/>
    <x v="23"/>
    <x v="25"/>
    <x v="5"/>
    <x v="41"/>
    <x v="127"/>
    <x v="1687"/>
    <x v="3705"/>
    <x v="38"/>
    <x v="1"/>
  </r>
  <r>
    <x v="4"/>
    <x v="1"/>
    <x v="587"/>
    <x v="2"/>
    <x v="23"/>
    <x v="25"/>
    <x v="4"/>
    <x v="32"/>
    <x v="108"/>
    <x v="1205"/>
    <x v="2747"/>
    <x v="38"/>
    <x v="1"/>
  </r>
  <r>
    <x v="4"/>
    <x v="1"/>
    <x v="587"/>
    <x v="2"/>
    <x v="23"/>
    <x v="25"/>
    <x v="0"/>
    <x v="39"/>
    <x v="102"/>
    <x v="1350"/>
    <x v="2674"/>
    <x v="31"/>
    <x v="1"/>
  </r>
  <r>
    <x v="4"/>
    <x v="1"/>
    <x v="587"/>
    <x v="2"/>
    <x v="23"/>
    <x v="25"/>
    <x v="3"/>
    <x v="46"/>
    <x v="147"/>
    <x v="2056"/>
    <x v="4651"/>
    <x v="51"/>
    <x v="1"/>
  </r>
  <r>
    <x v="5"/>
    <x v="1"/>
    <x v="587"/>
    <x v="1"/>
    <x v="47"/>
    <x v="11"/>
    <x v="2"/>
    <x v="39"/>
    <x v="111"/>
    <x v="1448"/>
    <x v="3264"/>
    <x v="38"/>
    <x v="1"/>
  </r>
  <r>
    <x v="5"/>
    <x v="1"/>
    <x v="587"/>
    <x v="1"/>
    <x v="47"/>
    <x v="11"/>
    <x v="1"/>
    <x v="35"/>
    <x v="74"/>
    <x v="893"/>
    <x v="2198"/>
    <x v="41"/>
    <x v="1"/>
  </r>
  <r>
    <x v="5"/>
    <x v="1"/>
    <x v="587"/>
    <x v="1"/>
    <x v="47"/>
    <x v="11"/>
    <x v="5"/>
    <x v="31"/>
    <x v="72"/>
    <x v="767"/>
    <x v="1773"/>
    <x v="38"/>
    <x v="1"/>
  </r>
  <r>
    <x v="5"/>
    <x v="1"/>
    <x v="587"/>
    <x v="1"/>
    <x v="47"/>
    <x v="11"/>
    <x v="4"/>
    <x v="29"/>
    <x v="59"/>
    <x v="554"/>
    <x v="1263"/>
    <x v="37"/>
    <x v="1"/>
  </r>
  <r>
    <x v="5"/>
    <x v="1"/>
    <x v="587"/>
    <x v="1"/>
    <x v="47"/>
    <x v="11"/>
    <x v="0"/>
    <x v="42"/>
    <x v="56"/>
    <x v="774"/>
    <x v="1873"/>
    <x v="40"/>
    <x v="1"/>
  </r>
  <r>
    <x v="5"/>
    <x v="1"/>
    <x v="587"/>
    <x v="1"/>
    <x v="47"/>
    <x v="11"/>
    <x v="3"/>
    <x v="47"/>
    <x v="96"/>
    <x v="1491"/>
    <x v="3461"/>
    <x v="40"/>
    <x v="1"/>
  </r>
  <r>
    <x v="3"/>
    <x v="3"/>
    <x v="587"/>
    <x v="2"/>
    <x v="42"/>
    <x v="16"/>
    <x v="2"/>
    <x v="12"/>
    <x v="196"/>
    <x v="1049"/>
    <x v="1359"/>
    <x v="18"/>
    <x v="2"/>
  </r>
  <r>
    <x v="3"/>
    <x v="3"/>
    <x v="587"/>
    <x v="2"/>
    <x v="0"/>
    <x v="6"/>
    <x v="0"/>
    <x v="21"/>
    <x v="73"/>
    <x v="520"/>
    <x v="999"/>
    <x v="32"/>
    <x v="2"/>
  </r>
  <r>
    <x v="4"/>
    <x v="0"/>
    <x v="587"/>
    <x v="3"/>
    <x v="8"/>
    <x v="40"/>
    <x v="2"/>
    <x v="61"/>
    <x v="215"/>
    <x v="2786"/>
    <x v="4756"/>
    <x v="22"/>
    <x v="2"/>
  </r>
  <r>
    <x v="4"/>
    <x v="0"/>
    <x v="587"/>
    <x v="3"/>
    <x v="8"/>
    <x v="40"/>
    <x v="1"/>
    <x v="53"/>
    <x v="229"/>
    <x v="2750"/>
    <x v="4138"/>
    <x v="13"/>
    <x v="2"/>
  </r>
  <r>
    <x v="4"/>
    <x v="0"/>
    <x v="587"/>
    <x v="3"/>
    <x v="8"/>
    <x v="40"/>
    <x v="5"/>
    <x v="55"/>
    <x v="197"/>
    <x v="2654"/>
    <x v="4283"/>
    <x v="19"/>
    <x v="2"/>
  </r>
  <r>
    <x v="4"/>
    <x v="0"/>
    <x v="587"/>
    <x v="3"/>
    <x v="8"/>
    <x v="40"/>
    <x v="4"/>
    <x v="57"/>
    <x v="127"/>
    <x v="2118"/>
    <x v="3248"/>
    <x v="19"/>
    <x v="2"/>
  </r>
  <r>
    <x v="4"/>
    <x v="0"/>
    <x v="587"/>
    <x v="3"/>
    <x v="8"/>
    <x v="40"/>
    <x v="0"/>
    <x v="56"/>
    <x v="144"/>
    <x v="2274"/>
    <x v="2659"/>
    <x v="10"/>
    <x v="2"/>
  </r>
  <r>
    <x v="4"/>
    <x v="0"/>
    <x v="587"/>
    <x v="3"/>
    <x v="8"/>
    <x v="40"/>
    <x v="3"/>
    <x v="53"/>
    <x v="79"/>
    <x v="1386"/>
    <x v="2977"/>
    <x v="35"/>
    <x v="2"/>
  </r>
  <r>
    <x v="5"/>
    <x v="0"/>
    <x v="587"/>
    <x v="2"/>
    <x v="17"/>
    <x v="35"/>
    <x v="2"/>
    <x v="66"/>
    <x v="215"/>
    <x v="2815"/>
    <x v="5094"/>
    <x v="33"/>
    <x v="2"/>
  </r>
  <r>
    <x v="5"/>
    <x v="0"/>
    <x v="587"/>
    <x v="2"/>
    <x v="17"/>
    <x v="35"/>
    <x v="1"/>
    <x v="50"/>
    <x v="216"/>
    <x v="2671"/>
    <x v="4791"/>
    <x v="30"/>
    <x v="2"/>
  </r>
  <r>
    <x v="5"/>
    <x v="0"/>
    <x v="587"/>
    <x v="2"/>
    <x v="17"/>
    <x v="35"/>
    <x v="5"/>
    <x v="43"/>
    <x v="187"/>
    <x v="2327"/>
    <x v="4217"/>
    <x v="28"/>
    <x v="2"/>
  </r>
  <r>
    <x v="5"/>
    <x v="0"/>
    <x v="587"/>
    <x v="2"/>
    <x v="17"/>
    <x v="35"/>
    <x v="4"/>
    <x v="48"/>
    <x v="123"/>
    <x v="1856"/>
    <x v="3718"/>
    <x v="33"/>
    <x v="2"/>
  </r>
  <r>
    <x v="5"/>
    <x v="0"/>
    <x v="587"/>
    <x v="2"/>
    <x v="17"/>
    <x v="35"/>
    <x v="0"/>
    <x v="40"/>
    <x v="131"/>
    <x v="1704"/>
    <x v="3573"/>
    <x v="35"/>
    <x v="2"/>
  </r>
  <r>
    <x v="5"/>
    <x v="0"/>
    <x v="587"/>
    <x v="2"/>
    <x v="17"/>
    <x v="35"/>
    <x v="3"/>
    <x v="39"/>
    <x v="84"/>
    <x v="1133"/>
    <x v="1850"/>
    <x v="24"/>
    <x v="2"/>
  </r>
  <r>
    <x v="4"/>
    <x v="1"/>
    <x v="587"/>
    <x v="2"/>
    <x v="23"/>
    <x v="25"/>
    <x v="2"/>
    <x v="34"/>
    <x v="216"/>
    <x v="2281"/>
    <x v="4280"/>
    <x v="31"/>
    <x v="2"/>
  </r>
  <r>
    <x v="4"/>
    <x v="1"/>
    <x v="587"/>
    <x v="2"/>
    <x v="23"/>
    <x v="25"/>
    <x v="1"/>
    <x v="37"/>
    <x v="173"/>
    <x v="2014"/>
    <x v="3629"/>
    <x v="27"/>
    <x v="2"/>
  </r>
  <r>
    <x v="4"/>
    <x v="1"/>
    <x v="587"/>
    <x v="2"/>
    <x v="23"/>
    <x v="25"/>
    <x v="5"/>
    <x v="30"/>
    <x v="156"/>
    <x v="1593"/>
    <x v="3071"/>
    <x v="30"/>
    <x v="2"/>
  </r>
  <r>
    <x v="4"/>
    <x v="1"/>
    <x v="587"/>
    <x v="2"/>
    <x v="23"/>
    <x v="25"/>
    <x v="4"/>
    <x v="25"/>
    <x v="127"/>
    <x v="1136"/>
    <x v="2078"/>
    <x v="28"/>
    <x v="2"/>
  </r>
  <r>
    <x v="4"/>
    <x v="1"/>
    <x v="587"/>
    <x v="2"/>
    <x v="23"/>
    <x v="25"/>
    <x v="0"/>
    <x v="28"/>
    <x v="137"/>
    <x v="1329"/>
    <x v="2479"/>
    <x v="28"/>
    <x v="2"/>
  </r>
  <r>
    <x v="4"/>
    <x v="1"/>
    <x v="587"/>
    <x v="2"/>
    <x v="23"/>
    <x v="25"/>
    <x v="3"/>
    <x v="35"/>
    <x v="179"/>
    <x v="2003"/>
    <x v="4296"/>
    <x v="41"/>
    <x v="2"/>
  </r>
  <r>
    <x v="3"/>
    <x v="3"/>
    <x v="588"/>
    <x v="2"/>
    <x v="42"/>
    <x v="16"/>
    <x v="1"/>
    <x v="28"/>
    <x v="323"/>
    <x v="2867"/>
    <x v="4871"/>
    <x v="16"/>
    <x v="2"/>
  </r>
  <r>
    <x v="3"/>
    <x v="3"/>
    <x v="588"/>
    <x v="2"/>
    <x v="0"/>
    <x v="6"/>
    <x v="3"/>
    <x v="28"/>
    <x v="300"/>
    <x v="2637"/>
    <x v="5070"/>
    <x v="46"/>
    <x v="2"/>
  </r>
  <r>
    <x v="1"/>
    <x v="1"/>
    <x v="588"/>
    <x v="0"/>
    <x v="24"/>
    <x v="51"/>
    <x v="2"/>
    <x v="33"/>
    <x v="327"/>
    <x v="2903"/>
    <x v="5234"/>
    <x v="26"/>
    <x v="0"/>
  </r>
  <r>
    <x v="1"/>
    <x v="1"/>
    <x v="588"/>
    <x v="0"/>
    <x v="24"/>
    <x v="51"/>
    <x v="1"/>
    <x v="33"/>
    <x v="309"/>
    <x v="2825"/>
    <x v="4835"/>
    <x v="21"/>
    <x v="0"/>
  </r>
  <r>
    <x v="1"/>
    <x v="1"/>
    <x v="588"/>
    <x v="0"/>
    <x v="24"/>
    <x v="51"/>
    <x v="5"/>
    <x v="28"/>
    <x v="300"/>
    <x v="2637"/>
    <x v="4349"/>
    <x v="21"/>
    <x v="0"/>
  </r>
  <r>
    <x v="1"/>
    <x v="1"/>
    <x v="588"/>
    <x v="0"/>
    <x v="24"/>
    <x v="51"/>
    <x v="4"/>
    <x v="18"/>
    <x v="273"/>
    <x v="1909"/>
    <x v="3367"/>
    <x v="26"/>
    <x v="0"/>
  </r>
  <r>
    <x v="1"/>
    <x v="1"/>
    <x v="588"/>
    <x v="0"/>
    <x v="24"/>
    <x v="51"/>
    <x v="0"/>
    <x v="28"/>
    <x v="254"/>
    <x v="2282"/>
    <x v="3708"/>
    <x v="21"/>
    <x v="0"/>
  </r>
  <r>
    <x v="1"/>
    <x v="1"/>
    <x v="588"/>
    <x v="0"/>
    <x v="24"/>
    <x v="51"/>
    <x v="3"/>
    <x v="33"/>
    <x v="309"/>
    <x v="2825"/>
    <x v="5147"/>
    <x v="36"/>
    <x v="0"/>
  </r>
  <r>
    <x v="0"/>
    <x v="1"/>
    <x v="588"/>
    <x v="1"/>
    <x v="28"/>
    <x v="31"/>
    <x v="2"/>
    <x v="58"/>
    <x v="325"/>
    <x v="2984"/>
    <x v="5402"/>
    <x v="26"/>
    <x v="2"/>
  </r>
  <r>
    <x v="0"/>
    <x v="1"/>
    <x v="588"/>
    <x v="1"/>
    <x v="28"/>
    <x v="31"/>
    <x v="1"/>
    <x v="53"/>
    <x v="307"/>
    <x v="2895"/>
    <x v="5216"/>
    <x v="26"/>
    <x v="2"/>
  </r>
  <r>
    <x v="0"/>
    <x v="1"/>
    <x v="588"/>
    <x v="1"/>
    <x v="28"/>
    <x v="31"/>
    <x v="5"/>
    <x v="48"/>
    <x v="294"/>
    <x v="2850"/>
    <x v="4740"/>
    <x v="16"/>
    <x v="2"/>
  </r>
  <r>
    <x v="0"/>
    <x v="1"/>
    <x v="588"/>
    <x v="1"/>
    <x v="28"/>
    <x v="31"/>
    <x v="4"/>
    <x v="48"/>
    <x v="231"/>
    <x v="2694"/>
    <x v="4206"/>
    <x v="16"/>
    <x v="2"/>
  </r>
  <r>
    <x v="0"/>
    <x v="1"/>
    <x v="588"/>
    <x v="1"/>
    <x v="28"/>
    <x v="31"/>
    <x v="0"/>
    <x v="58"/>
    <x v="212"/>
    <x v="2745"/>
    <x v="4341"/>
    <x v="16"/>
    <x v="2"/>
  </r>
  <r>
    <x v="0"/>
    <x v="1"/>
    <x v="588"/>
    <x v="1"/>
    <x v="28"/>
    <x v="31"/>
    <x v="3"/>
    <x v="63"/>
    <x v="304"/>
    <x v="2912"/>
    <x v="5196"/>
    <x v="21"/>
    <x v="2"/>
  </r>
  <r>
    <x v="3"/>
    <x v="3"/>
    <x v="588"/>
    <x v="2"/>
    <x v="42"/>
    <x v="16"/>
    <x v="1"/>
    <x v="25"/>
    <x v="141"/>
    <x v="1261"/>
    <x v="2202"/>
    <x v="26"/>
    <x v="1"/>
  </r>
  <r>
    <x v="3"/>
    <x v="3"/>
    <x v="588"/>
    <x v="2"/>
    <x v="0"/>
    <x v="6"/>
    <x v="3"/>
    <x v="27"/>
    <x v="86"/>
    <x v="829"/>
    <x v="2807"/>
    <x v="61"/>
    <x v="1"/>
  </r>
  <r>
    <x v="1"/>
    <x v="1"/>
    <x v="588"/>
    <x v="0"/>
    <x v="24"/>
    <x v="51"/>
    <x v="2"/>
    <x v="31"/>
    <x v="177"/>
    <x v="1822"/>
    <x v="3827"/>
    <x v="36"/>
    <x v="1"/>
  </r>
  <r>
    <x v="1"/>
    <x v="1"/>
    <x v="588"/>
    <x v="0"/>
    <x v="24"/>
    <x v="51"/>
    <x v="1"/>
    <x v="31"/>
    <x v="123"/>
    <x v="1306"/>
    <x v="2644"/>
    <x v="32"/>
    <x v="1"/>
  </r>
  <r>
    <x v="1"/>
    <x v="1"/>
    <x v="588"/>
    <x v="0"/>
    <x v="24"/>
    <x v="51"/>
    <x v="5"/>
    <x v="25"/>
    <x v="101"/>
    <x v="907"/>
    <x v="1831"/>
    <x v="32"/>
    <x v="1"/>
  </r>
  <r>
    <x v="1"/>
    <x v="1"/>
    <x v="588"/>
    <x v="0"/>
    <x v="24"/>
    <x v="51"/>
    <x v="4"/>
    <x v="17"/>
    <x v="75"/>
    <x v="444"/>
    <x v="1100"/>
    <x v="41"/>
    <x v="1"/>
  </r>
  <r>
    <x v="1"/>
    <x v="1"/>
    <x v="588"/>
    <x v="0"/>
    <x v="24"/>
    <x v="51"/>
    <x v="0"/>
    <x v="27"/>
    <x v="67"/>
    <x v="607"/>
    <x v="1232"/>
    <x v="33"/>
    <x v="1"/>
  </r>
  <r>
    <x v="1"/>
    <x v="1"/>
    <x v="588"/>
    <x v="0"/>
    <x v="24"/>
    <x v="51"/>
    <x v="3"/>
    <x v="29"/>
    <x v="108"/>
    <x v="1112"/>
    <x v="3138"/>
    <x v="51"/>
    <x v="1"/>
  </r>
  <r>
    <x v="0"/>
    <x v="1"/>
    <x v="588"/>
    <x v="1"/>
    <x v="28"/>
    <x v="31"/>
    <x v="2"/>
    <x v="53"/>
    <x v="172"/>
    <x v="2440"/>
    <x v="4687"/>
    <x v="37"/>
    <x v="1"/>
  </r>
  <r>
    <x v="0"/>
    <x v="1"/>
    <x v="588"/>
    <x v="1"/>
    <x v="28"/>
    <x v="31"/>
    <x v="1"/>
    <x v="51"/>
    <x v="115"/>
    <x v="1850"/>
    <x v="4041"/>
    <x v="40"/>
    <x v="1"/>
  </r>
  <r>
    <x v="0"/>
    <x v="1"/>
    <x v="588"/>
    <x v="1"/>
    <x v="28"/>
    <x v="31"/>
    <x v="5"/>
    <x v="45"/>
    <x v="87"/>
    <x v="1313"/>
    <x v="2607"/>
    <x v="31"/>
    <x v="1"/>
  </r>
  <r>
    <x v="0"/>
    <x v="1"/>
    <x v="588"/>
    <x v="1"/>
    <x v="28"/>
    <x v="31"/>
    <x v="4"/>
    <x v="44"/>
    <x v="59"/>
    <x v="870"/>
    <x v="1545"/>
    <x v="28"/>
    <x v="1"/>
  </r>
  <r>
    <x v="0"/>
    <x v="1"/>
    <x v="588"/>
    <x v="1"/>
    <x v="28"/>
    <x v="31"/>
    <x v="0"/>
    <x v="52"/>
    <x v="60"/>
    <x v="1031"/>
    <x v="2037"/>
    <x v="31"/>
    <x v="1"/>
  </r>
  <r>
    <x v="0"/>
    <x v="1"/>
    <x v="588"/>
    <x v="1"/>
    <x v="28"/>
    <x v="31"/>
    <x v="3"/>
    <x v="57"/>
    <x v="88"/>
    <x v="1625"/>
    <x v="3310"/>
    <x v="33"/>
    <x v="1"/>
  </r>
  <r>
    <x v="3"/>
    <x v="3"/>
    <x v="588"/>
    <x v="2"/>
    <x v="42"/>
    <x v="16"/>
    <x v="1"/>
    <x v="16"/>
    <x v="185"/>
    <x v="1196"/>
    <x v="1846"/>
    <x v="22"/>
    <x v="2"/>
  </r>
  <r>
    <x v="3"/>
    <x v="3"/>
    <x v="588"/>
    <x v="2"/>
    <x v="0"/>
    <x v="6"/>
    <x v="3"/>
    <x v="19"/>
    <x v="101"/>
    <x v="709"/>
    <x v="2175"/>
    <x v="52"/>
    <x v="2"/>
  </r>
  <r>
    <x v="0"/>
    <x v="1"/>
    <x v="588"/>
    <x v="1"/>
    <x v="28"/>
    <x v="31"/>
    <x v="2"/>
    <x v="41"/>
    <x v="177"/>
    <x v="2172"/>
    <x v="4179"/>
    <x v="32"/>
    <x v="2"/>
  </r>
  <r>
    <x v="0"/>
    <x v="1"/>
    <x v="588"/>
    <x v="1"/>
    <x v="28"/>
    <x v="31"/>
    <x v="1"/>
    <x v="32"/>
    <x v="115"/>
    <x v="1269"/>
    <x v="2623"/>
    <x v="33"/>
    <x v="2"/>
  </r>
  <r>
    <x v="0"/>
    <x v="1"/>
    <x v="588"/>
    <x v="1"/>
    <x v="28"/>
    <x v="31"/>
    <x v="5"/>
    <x v="32"/>
    <x v="94"/>
    <x v="1059"/>
    <x v="1547"/>
    <x v="21"/>
    <x v="2"/>
  </r>
  <r>
    <x v="0"/>
    <x v="1"/>
    <x v="588"/>
    <x v="1"/>
    <x v="28"/>
    <x v="31"/>
    <x v="4"/>
    <x v="35"/>
    <x v="73"/>
    <x v="874"/>
    <x v="1071"/>
    <x v="18"/>
    <x v="2"/>
  </r>
  <r>
    <x v="0"/>
    <x v="1"/>
    <x v="588"/>
    <x v="1"/>
    <x v="28"/>
    <x v="31"/>
    <x v="0"/>
    <x v="38"/>
    <x v="66"/>
    <x v="847"/>
    <x v="1079"/>
    <x v="19"/>
    <x v="2"/>
  </r>
  <r>
    <x v="0"/>
    <x v="1"/>
    <x v="588"/>
    <x v="1"/>
    <x v="28"/>
    <x v="31"/>
    <x v="3"/>
    <x v="39"/>
    <x v="125"/>
    <x v="1604"/>
    <x v="2617"/>
    <x v="23"/>
    <x v="2"/>
  </r>
  <r>
    <x v="3"/>
    <x v="3"/>
    <x v="589"/>
    <x v="2"/>
    <x v="42"/>
    <x v="16"/>
    <x v="5"/>
    <x v="28"/>
    <x v="309"/>
    <x v="2763"/>
    <x v="4378"/>
    <x v="16"/>
    <x v="2"/>
  </r>
  <r>
    <x v="3"/>
    <x v="3"/>
    <x v="589"/>
    <x v="2"/>
    <x v="0"/>
    <x v="6"/>
    <x v="2"/>
    <x v="13"/>
    <x v="323"/>
    <x v="2560"/>
    <x v="4663"/>
    <x v="31"/>
    <x v="2"/>
  </r>
  <r>
    <x v="3"/>
    <x v="3"/>
    <x v="589"/>
    <x v="2"/>
    <x v="42"/>
    <x v="16"/>
    <x v="5"/>
    <x v="27"/>
    <x v="100"/>
    <x v="967"/>
    <x v="1798"/>
    <x v="29"/>
    <x v="1"/>
  </r>
  <r>
    <x v="3"/>
    <x v="3"/>
    <x v="589"/>
    <x v="2"/>
    <x v="0"/>
    <x v="6"/>
    <x v="2"/>
    <x v="12"/>
    <x v="171"/>
    <x v="876"/>
    <x v="2278"/>
    <x v="44"/>
    <x v="1"/>
  </r>
  <r>
    <x v="3"/>
    <x v="3"/>
    <x v="589"/>
    <x v="2"/>
    <x v="42"/>
    <x v="16"/>
    <x v="5"/>
    <x v="20"/>
    <x v="123"/>
    <x v="915"/>
    <x v="1302"/>
    <x v="21"/>
    <x v="2"/>
  </r>
  <r>
    <x v="3"/>
    <x v="3"/>
    <x v="589"/>
    <x v="2"/>
    <x v="0"/>
    <x v="6"/>
    <x v="2"/>
    <x v="8"/>
    <x v="185"/>
    <x v="742"/>
    <x v="1715"/>
    <x v="38"/>
    <x v="2"/>
  </r>
  <r>
    <x v="3"/>
    <x v="3"/>
    <x v="590"/>
    <x v="2"/>
    <x v="42"/>
    <x v="16"/>
    <x v="4"/>
    <x v="28"/>
    <x v="304"/>
    <x v="2682"/>
    <x v="4682"/>
    <x v="26"/>
    <x v="2"/>
  </r>
  <r>
    <x v="3"/>
    <x v="3"/>
    <x v="590"/>
    <x v="2"/>
    <x v="0"/>
    <x v="6"/>
    <x v="1"/>
    <x v="13"/>
    <x v="323"/>
    <x v="2560"/>
    <x v="4663"/>
    <x v="31"/>
    <x v="2"/>
  </r>
  <r>
    <x v="4"/>
    <x v="3"/>
    <x v="590"/>
    <x v="2"/>
    <x v="3"/>
    <x v="28"/>
    <x v="2"/>
    <x v="53"/>
    <x v="331"/>
    <x v="2987"/>
    <x v="5411"/>
    <x v="26"/>
    <x v="1"/>
  </r>
  <r>
    <x v="4"/>
    <x v="3"/>
    <x v="590"/>
    <x v="2"/>
    <x v="3"/>
    <x v="28"/>
    <x v="1"/>
    <x v="48"/>
    <x v="313"/>
    <x v="2908"/>
    <x v="5180"/>
    <x v="21"/>
    <x v="1"/>
  </r>
  <r>
    <x v="4"/>
    <x v="3"/>
    <x v="590"/>
    <x v="2"/>
    <x v="3"/>
    <x v="28"/>
    <x v="5"/>
    <x v="43"/>
    <x v="307"/>
    <x v="2866"/>
    <x v="5111"/>
    <x v="26"/>
    <x v="1"/>
  </r>
  <r>
    <x v="4"/>
    <x v="3"/>
    <x v="590"/>
    <x v="2"/>
    <x v="3"/>
    <x v="28"/>
    <x v="4"/>
    <x v="33"/>
    <x v="300"/>
    <x v="2737"/>
    <x v="4786"/>
    <x v="26"/>
    <x v="1"/>
  </r>
  <r>
    <x v="4"/>
    <x v="3"/>
    <x v="590"/>
    <x v="2"/>
    <x v="3"/>
    <x v="28"/>
    <x v="0"/>
    <x v="43"/>
    <x v="294"/>
    <x v="2817"/>
    <x v="4820"/>
    <x v="21"/>
    <x v="1"/>
  </r>
  <r>
    <x v="4"/>
    <x v="3"/>
    <x v="590"/>
    <x v="2"/>
    <x v="3"/>
    <x v="28"/>
    <x v="3"/>
    <x v="48"/>
    <x v="315"/>
    <x v="2916"/>
    <x v="5270"/>
    <x v="26"/>
    <x v="1"/>
  </r>
  <r>
    <x v="5"/>
    <x v="3"/>
    <x v="590"/>
    <x v="2"/>
    <x v="35"/>
    <x v="38"/>
    <x v="2"/>
    <x v="53"/>
    <x v="325"/>
    <x v="2969"/>
    <x v="5372"/>
    <x v="26"/>
    <x v="1"/>
  </r>
  <r>
    <x v="5"/>
    <x v="3"/>
    <x v="590"/>
    <x v="2"/>
    <x v="35"/>
    <x v="38"/>
    <x v="1"/>
    <x v="48"/>
    <x v="307"/>
    <x v="2884"/>
    <x v="5087"/>
    <x v="21"/>
    <x v="1"/>
  </r>
  <r>
    <x v="5"/>
    <x v="3"/>
    <x v="590"/>
    <x v="2"/>
    <x v="35"/>
    <x v="38"/>
    <x v="5"/>
    <x v="43"/>
    <x v="294"/>
    <x v="2817"/>
    <x v="4962"/>
    <x v="26"/>
    <x v="1"/>
  </r>
  <r>
    <x v="5"/>
    <x v="3"/>
    <x v="590"/>
    <x v="2"/>
    <x v="35"/>
    <x v="38"/>
    <x v="4"/>
    <x v="33"/>
    <x v="273"/>
    <x v="2560"/>
    <x v="4458"/>
    <x v="26"/>
    <x v="1"/>
  </r>
  <r>
    <x v="5"/>
    <x v="3"/>
    <x v="590"/>
    <x v="2"/>
    <x v="35"/>
    <x v="38"/>
    <x v="0"/>
    <x v="43"/>
    <x v="254"/>
    <x v="2686"/>
    <x v="4472"/>
    <x v="21"/>
    <x v="1"/>
  </r>
  <r>
    <x v="5"/>
    <x v="3"/>
    <x v="590"/>
    <x v="2"/>
    <x v="35"/>
    <x v="38"/>
    <x v="3"/>
    <x v="48"/>
    <x v="309"/>
    <x v="2891"/>
    <x v="5197"/>
    <x v="26"/>
    <x v="1"/>
  </r>
  <r>
    <x v="3"/>
    <x v="3"/>
    <x v="590"/>
    <x v="2"/>
    <x v="42"/>
    <x v="16"/>
    <x v="4"/>
    <x v="25"/>
    <x v="108"/>
    <x v="978"/>
    <x v="2312"/>
    <x v="39"/>
    <x v="1"/>
  </r>
  <r>
    <x v="3"/>
    <x v="3"/>
    <x v="590"/>
    <x v="2"/>
    <x v="0"/>
    <x v="6"/>
    <x v="1"/>
    <x v="12"/>
    <x v="165"/>
    <x v="843"/>
    <x v="2200"/>
    <x v="44"/>
    <x v="1"/>
  </r>
  <r>
    <x v="4"/>
    <x v="3"/>
    <x v="590"/>
    <x v="2"/>
    <x v="3"/>
    <x v="28"/>
    <x v="2"/>
    <x v="48"/>
    <x v="183"/>
    <x v="2415"/>
    <x v="4754"/>
    <x v="40"/>
    <x v="1"/>
  </r>
  <r>
    <x v="4"/>
    <x v="3"/>
    <x v="590"/>
    <x v="2"/>
    <x v="3"/>
    <x v="28"/>
    <x v="1"/>
    <x v="43"/>
    <x v="131"/>
    <x v="1797"/>
    <x v="3689"/>
    <x v="34"/>
    <x v="1"/>
  </r>
  <r>
    <x v="4"/>
    <x v="3"/>
    <x v="590"/>
    <x v="2"/>
    <x v="3"/>
    <x v="28"/>
    <x v="5"/>
    <x v="40"/>
    <x v="106"/>
    <x v="1421"/>
    <x v="3223"/>
    <x v="38"/>
    <x v="1"/>
  </r>
  <r>
    <x v="4"/>
    <x v="3"/>
    <x v="590"/>
    <x v="2"/>
    <x v="3"/>
    <x v="28"/>
    <x v="4"/>
    <x v="32"/>
    <x v="86"/>
    <x v="970"/>
    <x v="2129"/>
    <x v="36"/>
    <x v="1"/>
  </r>
  <r>
    <x v="4"/>
    <x v="3"/>
    <x v="590"/>
    <x v="2"/>
    <x v="3"/>
    <x v="28"/>
    <x v="0"/>
    <x v="41"/>
    <x v="94"/>
    <x v="1303"/>
    <x v="2812"/>
    <x v="35"/>
    <x v="1"/>
  </r>
  <r>
    <x v="4"/>
    <x v="3"/>
    <x v="590"/>
    <x v="2"/>
    <x v="3"/>
    <x v="28"/>
    <x v="3"/>
    <x v="43"/>
    <x v="123"/>
    <x v="1705"/>
    <x v="3732"/>
    <x v="38"/>
    <x v="1"/>
  </r>
  <r>
    <x v="5"/>
    <x v="3"/>
    <x v="590"/>
    <x v="2"/>
    <x v="35"/>
    <x v="38"/>
    <x v="2"/>
    <x v="49"/>
    <x v="165"/>
    <x v="2294"/>
    <x v="4533"/>
    <x v="37"/>
    <x v="1"/>
  </r>
  <r>
    <x v="5"/>
    <x v="3"/>
    <x v="590"/>
    <x v="2"/>
    <x v="35"/>
    <x v="38"/>
    <x v="1"/>
    <x v="44"/>
    <x v="94"/>
    <x v="1387"/>
    <x v="2859"/>
    <x v="33"/>
    <x v="1"/>
  </r>
  <r>
    <x v="5"/>
    <x v="3"/>
    <x v="590"/>
    <x v="2"/>
    <x v="35"/>
    <x v="38"/>
    <x v="5"/>
    <x v="40"/>
    <x v="94"/>
    <x v="1278"/>
    <x v="2968"/>
    <x v="39"/>
    <x v="1"/>
  </r>
  <r>
    <x v="5"/>
    <x v="3"/>
    <x v="590"/>
    <x v="2"/>
    <x v="35"/>
    <x v="38"/>
    <x v="4"/>
    <x v="30"/>
    <x v="73"/>
    <x v="753"/>
    <x v="1738"/>
    <x v="38"/>
    <x v="1"/>
  </r>
  <r>
    <x v="5"/>
    <x v="3"/>
    <x v="590"/>
    <x v="2"/>
    <x v="35"/>
    <x v="38"/>
    <x v="0"/>
    <x v="40"/>
    <x v="67"/>
    <x v="898"/>
    <x v="1764"/>
    <x v="31"/>
    <x v="1"/>
  </r>
  <r>
    <x v="5"/>
    <x v="3"/>
    <x v="590"/>
    <x v="2"/>
    <x v="35"/>
    <x v="38"/>
    <x v="3"/>
    <x v="43"/>
    <x v="104"/>
    <x v="1488"/>
    <x v="3342"/>
    <x v="38"/>
    <x v="1"/>
  </r>
  <r>
    <x v="3"/>
    <x v="3"/>
    <x v="590"/>
    <x v="2"/>
    <x v="42"/>
    <x v="16"/>
    <x v="4"/>
    <x v="21"/>
    <x v="116"/>
    <x v="899"/>
    <x v="1765"/>
    <x v="31"/>
    <x v="2"/>
  </r>
  <r>
    <x v="3"/>
    <x v="3"/>
    <x v="590"/>
    <x v="2"/>
    <x v="0"/>
    <x v="6"/>
    <x v="1"/>
    <x v="9"/>
    <x v="176"/>
    <x v="744"/>
    <x v="1512"/>
    <x v="33"/>
    <x v="2"/>
  </r>
  <r>
    <x v="4"/>
    <x v="3"/>
    <x v="590"/>
    <x v="2"/>
    <x v="3"/>
    <x v="28"/>
    <x v="2"/>
    <x v="36"/>
    <x v="199"/>
    <x v="2211"/>
    <x v="4192"/>
    <x v="31"/>
    <x v="2"/>
  </r>
  <r>
    <x v="4"/>
    <x v="3"/>
    <x v="590"/>
    <x v="2"/>
    <x v="3"/>
    <x v="28"/>
    <x v="1"/>
    <x v="35"/>
    <x v="141"/>
    <x v="1640"/>
    <x v="2822"/>
    <x v="25"/>
    <x v="2"/>
  </r>
  <r>
    <x v="4"/>
    <x v="3"/>
    <x v="590"/>
    <x v="2"/>
    <x v="3"/>
    <x v="28"/>
    <x v="5"/>
    <x v="33"/>
    <x v="115"/>
    <x v="1298"/>
    <x v="2529"/>
    <x v="30"/>
    <x v="2"/>
  </r>
  <r>
    <x v="4"/>
    <x v="3"/>
    <x v="590"/>
    <x v="2"/>
    <x v="3"/>
    <x v="28"/>
    <x v="4"/>
    <x v="22"/>
    <x v="112"/>
    <x v="905"/>
    <x v="1776"/>
    <x v="31"/>
    <x v="2"/>
  </r>
  <r>
    <x v="4"/>
    <x v="3"/>
    <x v="590"/>
    <x v="2"/>
    <x v="3"/>
    <x v="28"/>
    <x v="0"/>
    <x v="33"/>
    <x v="94"/>
    <x v="1092"/>
    <x v="1708"/>
    <x v="23"/>
    <x v="2"/>
  </r>
  <r>
    <x v="4"/>
    <x v="3"/>
    <x v="590"/>
    <x v="2"/>
    <x v="3"/>
    <x v="28"/>
    <x v="3"/>
    <x v="33"/>
    <x v="169"/>
    <x v="1823"/>
    <x v="3676"/>
    <x v="33"/>
    <x v="2"/>
  </r>
  <r>
    <x v="5"/>
    <x v="3"/>
    <x v="590"/>
    <x v="2"/>
    <x v="35"/>
    <x v="38"/>
    <x v="2"/>
    <x v="34"/>
    <x v="196"/>
    <x v="2120"/>
    <x v="3892"/>
    <x v="28"/>
    <x v="2"/>
  </r>
  <r>
    <x v="5"/>
    <x v="3"/>
    <x v="590"/>
    <x v="2"/>
    <x v="35"/>
    <x v="38"/>
    <x v="1"/>
    <x v="30"/>
    <x v="120"/>
    <x v="1248"/>
    <x v="2317"/>
    <x v="28"/>
    <x v="2"/>
  </r>
  <r>
    <x v="5"/>
    <x v="3"/>
    <x v="590"/>
    <x v="2"/>
    <x v="35"/>
    <x v="38"/>
    <x v="5"/>
    <x v="31"/>
    <x v="94"/>
    <x v="1028"/>
    <x v="2119"/>
    <x v="33"/>
    <x v="2"/>
  </r>
  <r>
    <x v="5"/>
    <x v="3"/>
    <x v="590"/>
    <x v="2"/>
    <x v="35"/>
    <x v="38"/>
    <x v="4"/>
    <x v="25"/>
    <x v="92"/>
    <x v="832"/>
    <x v="1483"/>
    <x v="28"/>
    <x v="2"/>
  </r>
  <r>
    <x v="5"/>
    <x v="3"/>
    <x v="590"/>
    <x v="2"/>
    <x v="35"/>
    <x v="38"/>
    <x v="0"/>
    <x v="33"/>
    <x v="87"/>
    <x v="1005"/>
    <x v="1565"/>
    <x v="23"/>
    <x v="2"/>
  </r>
  <r>
    <x v="5"/>
    <x v="3"/>
    <x v="590"/>
    <x v="2"/>
    <x v="35"/>
    <x v="38"/>
    <x v="3"/>
    <x v="33"/>
    <x v="144"/>
    <x v="1595"/>
    <x v="3258"/>
    <x v="33"/>
    <x v="2"/>
  </r>
  <r>
    <x v="3"/>
    <x v="3"/>
    <x v="591"/>
    <x v="2"/>
    <x v="42"/>
    <x v="16"/>
    <x v="0"/>
    <x v="33"/>
    <x v="254"/>
    <x v="2469"/>
    <x v="3144"/>
    <x v="11"/>
    <x v="2"/>
  </r>
  <r>
    <x v="3"/>
    <x v="3"/>
    <x v="591"/>
    <x v="2"/>
    <x v="0"/>
    <x v="6"/>
    <x v="5"/>
    <x v="8"/>
    <x v="309"/>
    <x v="1700"/>
    <x v="3327"/>
    <x v="31"/>
    <x v="2"/>
  </r>
  <r>
    <x v="0"/>
    <x v="1"/>
    <x v="591"/>
    <x v="4"/>
    <x v="1"/>
    <x v="2"/>
    <x v="2"/>
    <x v="58"/>
    <x v="323"/>
    <x v="2975"/>
    <x v="5339"/>
    <x v="21"/>
    <x v="2"/>
  </r>
  <r>
    <x v="0"/>
    <x v="1"/>
    <x v="591"/>
    <x v="4"/>
    <x v="1"/>
    <x v="2"/>
    <x v="1"/>
    <x v="53"/>
    <x v="304"/>
    <x v="2888"/>
    <x v="5106"/>
    <x v="21"/>
    <x v="2"/>
  </r>
  <r>
    <x v="0"/>
    <x v="1"/>
    <x v="591"/>
    <x v="4"/>
    <x v="1"/>
    <x v="2"/>
    <x v="5"/>
    <x v="48"/>
    <x v="285"/>
    <x v="2829"/>
    <x v="4318"/>
    <x v="11"/>
    <x v="2"/>
  </r>
  <r>
    <x v="0"/>
    <x v="1"/>
    <x v="591"/>
    <x v="4"/>
    <x v="1"/>
    <x v="2"/>
    <x v="4"/>
    <x v="48"/>
    <x v="212"/>
    <x v="2615"/>
    <x v="3523"/>
    <x v="11"/>
    <x v="2"/>
  </r>
  <r>
    <x v="0"/>
    <x v="1"/>
    <x v="591"/>
    <x v="4"/>
    <x v="1"/>
    <x v="2"/>
    <x v="0"/>
    <x v="58"/>
    <x v="194"/>
    <x v="2673"/>
    <x v="3694"/>
    <x v="11"/>
    <x v="2"/>
  </r>
  <r>
    <x v="0"/>
    <x v="1"/>
    <x v="591"/>
    <x v="4"/>
    <x v="1"/>
    <x v="2"/>
    <x v="3"/>
    <x v="63"/>
    <x v="300"/>
    <x v="2903"/>
    <x v="5070"/>
    <x v="16"/>
    <x v="2"/>
  </r>
  <r>
    <x v="3"/>
    <x v="1"/>
    <x v="591"/>
    <x v="1"/>
    <x v="19"/>
    <x v="4"/>
    <x v="2"/>
    <x v="43"/>
    <x v="311"/>
    <x v="2886"/>
    <x v="5176"/>
    <x v="26"/>
    <x v="0"/>
  </r>
  <r>
    <x v="3"/>
    <x v="1"/>
    <x v="591"/>
    <x v="1"/>
    <x v="19"/>
    <x v="4"/>
    <x v="1"/>
    <x v="38"/>
    <x v="231"/>
    <x v="2506"/>
    <x v="4102"/>
    <x v="21"/>
    <x v="0"/>
  </r>
  <r>
    <x v="3"/>
    <x v="1"/>
    <x v="591"/>
    <x v="1"/>
    <x v="19"/>
    <x v="4"/>
    <x v="5"/>
    <x v="33"/>
    <x v="174"/>
    <x v="1883"/>
    <x v="2950"/>
    <x v="21"/>
    <x v="0"/>
  </r>
  <r>
    <x v="3"/>
    <x v="1"/>
    <x v="591"/>
    <x v="1"/>
    <x v="19"/>
    <x v="4"/>
    <x v="4"/>
    <x v="33"/>
    <x v="129"/>
    <x v="1441"/>
    <x v="2219"/>
    <x v="21"/>
    <x v="0"/>
  </r>
  <r>
    <x v="3"/>
    <x v="1"/>
    <x v="591"/>
    <x v="1"/>
    <x v="19"/>
    <x v="4"/>
    <x v="0"/>
    <x v="43"/>
    <x v="105"/>
    <x v="1502"/>
    <x v="1964"/>
    <x v="16"/>
    <x v="0"/>
  </r>
  <r>
    <x v="3"/>
    <x v="1"/>
    <x v="591"/>
    <x v="1"/>
    <x v="19"/>
    <x v="4"/>
    <x v="3"/>
    <x v="48"/>
    <x v="254"/>
    <x v="2757"/>
    <x v="4367"/>
    <x v="16"/>
    <x v="0"/>
  </r>
  <r>
    <x v="3"/>
    <x v="3"/>
    <x v="591"/>
    <x v="2"/>
    <x v="42"/>
    <x v="16"/>
    <x v="0"/>
    <x v="31"/>
    <x v="62"/>
    <x v="631"/>
    <x v="815"/>
    <x v="21"/>
    <x v="1"/>
  </r>
  <r>
    <x v="3"/>
    <x v="3"/>
    <x v="591"/>
    <x v="2"/>
    <x v="0"/>
    <x v="6"/>
    <x v="5"/>
    <x v="7"/>
    <x v="100"/>
    <x v="294"/>
    <x v="800"/>
    <x v="45"/>
    <x v="1"/>
  </r>
  <r>
    <x v="0"/>
    <x v="1"/>
    <x v="591"/>
    <x v="4"/>
    <x v="1"/>
    <x v="2"/>
    <x v="2"/>
    <x v="52"/>
    <x v="141"/>
    <x v="2157"/>
    <x v="4100"/>
    <x v="31"/>
    <x v="1"/>
  </r>
  <r>
    <x v="0"/>
    <x v="1"/>
    <x v="591"/>
    <x v="4"/>
    <x v="1"/>
    <x v="2"/>
    <x v="1"/>
    <x v="49"/>
    <x v="88"/>
    <x v="1424"/>
    <x v="2824"/>
    <x v="31"/>
    <x v="1"/>
  </r>
  <r>
    <x v="0"/>
    <x v="1"/>
    <x v="591"/>
    <x v="4"/>
    <x v="1"/>
    <x v="2"/>
    <x v="5"/>
    <x v="47"/>
    <x v="84"/>
    <x v="1324"/>
    <x v="2086"/>
    <x v="22"/>
    <x v="1"/>
  </r>
  <r>
    <x v="0"/>
    <x v="1"/>
    <x v="591"/>
    <x v="4"/>
    <x v="1"/>
    <x v="2"/>
    <x v="4"/>
    <x v="46"/>
    <x v="56"/>
    <x v="848"/>
    <x v="1417"/>
    <x v="26"/>
    <x v="1"/>
  </r>
  <r>
    <x v="0"/>
    <x v="1"/>
    <x v="591"/>
    <x v="4"/>
    <x v="1"/>
    <x v="2"/>
    <x v="0"/>
    <x v="55"/>
    <x v="54"/>
    <x v="963"/>
    <x v="1532"/>
    <x v="24"/>
    <x v="1"/>
  </r>
  <r>
    <x v="0"/>
    <x v="1"/>
    <x v="591"/>
    <x v="4"/>
    <x v="1"/>
    <x v="2"/>
    <x v="3"/>
    <x v="60"/>
    <x v="86"/>
    <x v="1669"/>
    <x v="3088"/>
    <x v="28"/>
    <x v="1"/>
  </r>
  <r>
    <x v="3"/>
    <x v="1"/>
    <x v="591"/>
    <x v="1"/>
    <x v="19"/>
    <x v="4"/>
    <x v="2"/>
    <x v="41"/>
    <x v="115"/>
    <x v="1565"/>
    <x v="3521"/>
    <x v="39"/>
    <x v="1"/>
  </r>
  <r>
    <x v="3"/>
    <x v="1"/>
    <x v="591"/>
    <x v="1"/>
    <x v="19"/>
    <x v="4"/>
    <x v="1"/>
    <x v="34"/>
    <x v="68"/>
    <x v="792"/>
    <x v="1749"/>
    <x v="36"/>
    <x v="1"/>
  </r>
  <r>
    <x v="3"/>
    <x v="1"/>
    <x v="591"/>
    <x v="1"/>
    <x v="19"/>
    <x v="4"/>
    <x v="5"/>
    <x v="32"/>
    <x v="49"/>
    <x v="484"/>
    <x v="1054"/>
    <x v="36"/>
    <x v="1"/>
  </r>
  <r>
    <x v="3"/>
    <x v="1"/>
    <x v="591"/>
    <x v="1"/>
    <x v="19"/>
    <x v="4"/>
    <x v="4"/>
    <x v="30"/>
    <x v="33"/>
    <x v="283"/>
    <x v="490"/>
    <x v="32"/>
    <x v="1"/>
  </r>
  <r>
    <x v="3"/>
    <x v="1"/>
    <x v="591"/>
    <x v="1"/>
    <x v="19"/>
    <x v="4"/>
    <x v="0"/>
    <x v="40"/>
    <x v="27"/>
    <x v="327"/>
    <x v="558"/>
    <x v="31"/>
    <x v="1"/>
  </r>
  <r>
    <x v="3"/>
    <x v="1"/>
    <x v="591"/>
    <x v="1"/>
    <x v="19"/>
    <x v="4"/>
    <x v="3"/>
    <x v="46"/>
    <x v="67"/>
    <x v="1027"/>
    <x v="1928"/>
    <x v="29"/>
    <x v="1"/>
  </r>
  <r>
    <x v="3"/>
    <x v="3"/>
    <x v="591"/>
    <x v="2"/>
    <x v="42"/>
    <x v="16"/>
    <x v="0"/>
    <x v="19"/>
    <x v="76"/>
    <x v="505"/>
    <x v="520"/>
    <x v="18"/>
    <x v="2"/>
  </r>
  <r>
    <x v="3"/>
    <x v="3"/>
    <x v="591"/>
    <x v="2"/>
    <x v="0"/>
    <x v="6"/>
    <x v="5"/>
    <x v="4"/>
    <x v="131"/>
    <x v="295"/>
    <x v="534"/>
    <x v="33"/>
    <x v="2"/>
  </r>
  <r>
    <x v="3"/>
    <x v="3"/>
    <x v="592"/>
    <x v="2"/>
    <x v="42"/>
    <x v="16"/>
    <x v="3"/>
    <x v="28"/>
    <x v="311"/>
    <x v="2793"/>
    <x v="5010"/>
    <x v="31"/>
    <x v="2"/>
  </r>
  <r>
    <x v="3"/>
    <x v="3"/>
    <x v="592"/>
    <x v="2"/>
    <x v="0"/>
    <x v="6"/>
    <x v="4"/>
    <x v="13"/>
    <x v="294"/>
    <x v="1779"/>
    <x v="3985"/>
    <x v="41"/>
    <x v="2"/>
  </r>
  <r>
    <x v="0"/>
    <x v="1"/>
    <x v="592"/>
    <x v="3"/>
    <x v="16"/>
    <x v="30"/>
    <x v="2"/>
    <x v="43"/>
    <x v="317"/>
    <x v="2907"/>
    <x v="5246"/>
    <x v="26"/>
    <x v="1"/>
  </r>
  <r>
    <x v="0"/>
    <x v="1"/>
    <x v="592"/>
    <x v="3"/>
    <x v="16"/>
    <x v="30"/>
    <x v="1"/>
    <x v="38"/>
    <x v="285"/>
    <x v="2727"/>
    <x v="4568"/>
    <x v="21"/>
    <x v="1"/>
  </r>
  <r>
    <x v="0"/>
    <x v="1"/>
    <x v="592"/>
    <x v="3"/>
    <x v="16"/>
    <x v="30"/>
    <x v="5"/>
    <x v="33"/>
    <x v="231"/>
    <x v="2350"/>
    <x v="4136"/>
    <x v="26"/>
    <x v="1"/>
  </r>
  <r>
    <x v="0"/>
    <x v="1"/>
    <x v="592"/>
    <x v="3"/>
    <x v="16"/>
    <x v="30"/>
    <x v="4"/>
    <x v="33"/>
    <x v="212"/>
    <x v="2206"/>
    <x v="3914"/>
    <x v="26"/>
    <x v="1"/>
  </r>
  <r>
    <x v="0"/>
    <x v="1"/>
    <x v="592"/>
    <x v="3"/>
    <x v="16"/>
    <x v="30"/>
    <x v="0"/>
    <x v="43"/>
    <x v="194"/>
    <x v="2383"/>
    <x v="3880"/>
    <x v="21"/>
    <x v="1"/>
  </r>
  <r>
    <x v="0"/>
    <x v="1"/>
    <x v="592"/>
    <x v="3"/>
    <x v="16"/>
    <x v="30"/>
    <x v="3"/>
    <x v="48"/>
    <x v="300"/>
    <x v="2862"/>
    <x v="5099"/>
    <x v="26"/>
    <x v="1"/>
  </r>
  <r>
    <x v="3"/>
    <x v="3"/>
    <x v="592"/>
    <x v="2"/>
    <x v="42"/>
    <x v="16"/>
    <x v="3"/>
    <x v="25"/>
    <x v="120"/>
    <x v="1081"/>
    <x v="2655"/>
    <x v="42"/>
    <x v="1"/>
  </r>
  <r>
    <x v="3"/>
    <x v="3"/>
    <x v="592"/>
    <x v="2"/>
    <x v="0"/>
    <x v="6"/>
    <x v="4"/>
    <x v="11"/>
    <x v="94"/>
    <x v="401"/>
    <x v="1287"/>
    <x v="52"/>
    <x v="1"/>
  </r>
  <r>
    <x v="0"/>
    <x v="1"/>
    <x v="592"/>
    <x v="3"/>
    <x v="16"/>
    <x v="30"/>
    <x v="2"/>
    <x v="39"/>
    <x v="145"/>
    <x v="1816"/>
    <x v="3999"/>
    <x v="40"/>
    <x v="1"/>
  </r>
  <r>
    <x v="0"/>
    <x v="1"/>
    <x v="592"/>
    <x v="3"/>
    <x v="16"/>
    <x v="30"/>
    <x v="1"/>
    <x v="34"/>
    <x v="75"/>
    <x v="884"/>
    <x v="1818"/>
    <x v="33"/>
    <x v="1"/>
  </r>
  <r>
    <x v="0"/>
    <x v="1"/>
    <x v="592"/>
    <x v="3"/>
    <x v="16"/>
    <x v="30"/>
    <x v="5"/>
    <x v="29"/>
    <x v="66"/>
    <x v="636"/>
    <x v="1567"/>
    <x v="40"/>
    <x v="1"/>
  </r>
  <r>
    <x v="0"/>
    <x v="1"/>
    <x v="592"/>
    <x v="3"/>
    <x v="16"/>
    <x v="30"/>
    <x v="4"/>
    <x v="31"/>
    <x v="62"/>
    <x v="631"/>
    <x v="1392"/>
    <x v="36"/>
    <x v="1"/>
  </r>
  <r>
    <x v="0"/>
    <x v="1"/>
    <x v="592"/>
    <x v="3"/>
    <x v="16"/>
    <x v="30"/>
    <x v="0"/>
    <x v="42"/>
    <x v="54"/>
    <x v="730"/>
    <x v="1575"/>
    <x v="35"/>
    <x v="1"/>
  </r>
  <r>
    <x v="0"/>
    <x v="1"/>
    <x v="592"/>
    <x v="3"/>
    <x v="16"/>
    <x v="30"/>
    <x v="3"/>
    <x v="44"/>
    <x v="101"/>
    <x v="1469"/>
    <x v="3418"/>
    <x v="40"/>
    <x v="1"/>
  </r>
  <r>
    <x v="3"/>
    <x v="3"/>
    <x v="592"/>
    <x v="2"/>
    <x v="42"/>
    <x v="16"/>
    <x v="3"/>
    <x v="19"/>
    <x v="134"/>
    <x v="963"/>
    <x v="2169"/>
    <x v="37"/>
    <x v="2"/>
  </r>
  <r>
    <x v="3"/>
    <x v="3"/>
    <x v="592"/>
    <x v="2"/>
    <x v="0"/>
    <x v="6"/>
    <x v="4"/>
    <x v="8"/>
    <x v="97"/>
    <x v="316"/>
    <x v="880"/>
    <x v="46"/>
    <x v="2"/>
  </r>
  <r>
    <x v="3"/>
    <x v="3"/>
    <x v="593"/>
    <x v="2"/>
    <x v="42"/>
    <x v="16"/>
    <x v="2"/>
    <x v="23"/>
    <x v="325"/>
    <x v="2848"/>
    <x v="4917"/>
    <x v="21"/>
    <x v="2"/>
  </r>
  <r>
    <x v="3"/>
    <x v="3"/>
    <x v="593"/>
    <x v="2"/>
    <x v="0"/>
    <x v="6"/>
    <x v="0"/>
    <x v="18"/>
    <x v="231"/>
    <x v="1646"/>
    <x v="2892"/>
    <x v="26"/>
    <x v="2"/>
  </r>
  <r>
    <x v="1"/>
    <x v="0"/>
    <x v="593"/>
    <x v="4"/>
    <x v="2"/>
    <x v="42"/>
    <x v="2"/>
    <x v="48"/>
    <x v="321"/>
    <x v="2939"/>
    <x v="5268"/>
    <x v="21"/>
    <x v="1"/>
  </r>
  <r>
    <x v="1"/>
    <x v="0"/>
    <x v="593"/>
    <x v="4"/>
    <x v="2"/>
    <x v="42"/>
    <x v="1"/>
    <x v="53"/>
    <x v="317"/>
    <x v="2940"/>
    <x v="5315"/>
    <x v="26"/>
    <x v="1"/>
  </r>
  <r>
    <x v="1"/>
    <x v="0"/>
    <x v="593"/>
    <x v="4"/>
    <x v="2"/>
    <x v="42"/>
    <x v="5"/>
    <x v="48"/>
    <x v="307"/>
    <x v="2884"/>
    <x v="5087"/>
    <x v="21"/>
    <x v="1"/>
  </r>
  <r>
    <x v="1"/>
    <x v="0"/>
    <x v="593"/>
    <x v="4"/>
    <x v="2"/>
    <x v="42"/>
    <x v="4"/>
    <x v="48"/>
    <x v="300"/>
    <x v="2862"/>
    <x v="4986"/>
    <x v="21"/>
    <x v="1"/>
  </r>
  <r>
    <x v="1"/>
    <x v="0"/>
    <x v="593"/>
    <x v="4"/>
    <x v="2"/>
    <x v="42"/>
    <x v="0"/>
    <x v="58"/>
    <x v="300"/>
    <x v="2890"/>
    <x v="4999"/>
    <x v="16"/>
    <x v="1"/>
  </r>
  <r>
    <x v="1"/>
    <x v="0"/>
    <x v="593"/>
    <x v="4"/>
    <x v="2"/>
    <x v="42"/>
    <x v="3"/>
    <x v="63"/>
    <x v="294"/>
    <x v="2892"/>
    <x v="4820"/>
    <x v="11"/>
    <x v="1"/>
  </r>
  <r>
    <x v="3"/>
    <x v="3"/>
    <x v="593"/>
    <x v="2"/>
    <x v="42"/>
    <x v="16"/>
    <x v="2"/>
    <x v="22"/>
    <x v="159"/>
    <x v="1271"/>
    <x v="2793"/>
    <x v="36"/>
    <x v="1"/>
  </r>
  <r>
    <x v="3"/>
    <x v="3"/>
    <x v="593"/>
    <x v="2"/>
    <x v="0"/>
    <x v="6"/>
    <x v="0"/>
    <x v="16"/>
    <x v="61"/>
    <x v="304"/>
    <x v="700"/>
    <x v="39"/>
    <x v="1"/>
  </r>
  <r>
    <x v="1"/>
    <x v="0"/>
    <x v="593"/>
    <x v="4"/>
    <x v="2"/>
    <x v="42"/>
    <x v="2"/>
    <x v="43"/>
    <x v="141"/>
    <x v="1911"/>
    <x v="3964"/>
    <x v="36"/>
    <x v="1"/>
  </r>
  <r>
    <x v="1"/>
    <x v="0"/>
    <x v="593"/>
    <x v="4"/>
    <x v="2"/>
    <x v="42"/>
    <x v="1"/>
    <x v="50"/>
    <x v="139"/>
    <x v="2088"/>
    <x v="4225"/>
    <x v="36"/>
    <x v="1"/>
  </r>
  <r>
    <x v="1"/>
    <x v="0"/>
    <x v="593"/>
    <x v="4"/>
    <x v="2"/>
    <x v="42"/>
    <x v="5"/>
    <x v="47"/>
    <x v="94"/>
    <x v="1464"/>
    <x v="3132"/>
    <x v="35"/>
    <x v="1"/>
  </r>
  <r>
    <x v="1"/>
    <x v="0"/>
    <x v="593"/>
    <x v="4"/>
    <x v="2"/>
    <x v="42"/>
    <x v="4"/>
    <x v="45"/>
    <x v="93"/>
    <x v="1398"/>
    <x v="3012"/>
    <x v="35"/>
    <x v="1"/>
  </r>
  <r>
    <x v="1"/>
    <x v="0"/>
    <x v="593"/>
    <x v="4"/>
    <x v="2"/>
    <x v="42"/>
    <x v="0"/>
    <x v="52"/>
    <x v="97"/>
    <x v="1639"/>
    <x v="2957"/>
    <x v="27"/>
    <x v="1"/>
  </r>
  <r>
    <x v="1"/>
    <x v="0"/>
    <x v="593"/>
    <x v="4"/>
    <x v="2"/>
    <x v="42"/>
    <x v="3"/>
    <x v="58"/>
    <x v="77"/>
    <x v="1468"/>
    <x v="2597"/>
    <x v="26"/>
    <x v="1"/>
  </r>
  <r>
    <x v="3"/>
    <x v="3"/>
    <x v="593"/>
    <x v="2"/>
    <x v="42"/>
    <x v="16"/>
    <x v="2"/>
    <x v="14"/>
    <x v="177"/>
    <x v="1019"/>
    <x v="1697"/>
    <x v="25"/>
    <x v="2"/>
  </r>
  <r>
    <x v="3"/>
    <x v="3"/>
    <x v="593"/>
    <x v="2"/>
    <x v="0"/>
    <x v="6"/>
    <x v="0"/>
    <x v="12"/>
    <x v="73"/>
    <x v="295"/>
    <x v="422"/>
    <x v="28"/>
    <x v="2"/>
  </r>
  <r>
    <x v="1"/>
    <x v="0"/>
    <x v="593"/>
    <x v="4"/>
    <x v="2"/>
    <x v="42"/>
    <x v="2"/>
    <x v="34"/>
    <x v="170"/>
    <x v="1872"/>
    <x v="3300"/>
    <x v="26"/>
    <x v="2"/>
  </r>
  <r>
    <x v="1"/>
    <x v="0"/>
    <x v="593"/>
    <x v="4"/>
    <x v="2"/>
    <x v="42"/>
    <x v="1"/>
    <x v="39"/>
    <x v="166"/>
    <x v="2019"/>
    <x v="3706"/>
    <x v="28"/>
    <x v="2"/>
  </r>
  <r>
    <x v="1"/>
    <x v="0"/>
    <x v="593"/>
    <x v="4"/>
    <x v="2"/>
    <x v="42"/>
    <x v="5"/>
    <x v="30"/>
    <x v="132"/>
    <x v="1365"/>
    <x v="2475"/>
    <x v="27"/>
    <x v="2"/>
  </r>
  <r>
    <x v="1"/>
    <x v="0"/>
    <x v="593"/>
    <x v="4"/>
    <x v="2"/>
    <x v="42"/>
    <x v="4"/>
    <x v="36"/>
    <x v="101"/>
    <x v="1244"/>
    <x v="2308"/>
    <x v="28"/>
    <x v="2"/>
  </r>
  <r>
    <x v="1"/>
    <x v="0"/>
    <x v="593"/>
    <x v="4"/>
    <x v="2"/>
    <x v="42"/>
    <x v="0"/>
    <x v="38"/>
    <x v="116"/>
    <x v="1469"/>
    <x v="2420"/>
    <x v="23"/>
    <x v="2"/>
  </r>
  <r>
    <x v="1"/>
    <x v="0"/>
    <x v="593"/>
    <x v="4"/>
    <x v="2"/>
    <x v="42"/>
    <x v="3"/>
    <x v="41"/>
    <x v="111"/>
    <x v="1511"/>
    <x v="1825"/>
    <x v="14"/>
    <x v="2"/>
  </r>
  <r>
    <x v="3"/>
    <x v="3"/>
    <x v="594"/>
    <x v="2"/>
    <x v="42"/>
    <x v="16"/>
    <x v="1"/>
    <x v="33"/>
    <x v="325"/>
    <x v="2895"/>
    <x v="5143"/>
    <x v="21"/>
    <x v="2"/>
  </r>
  <r>
    <x v="3"/>
    <x v="3"/>
    <x v="594"/>
    <x v="2"/>
    <x v="0"/>
    <x v="6"/>
    <x v="3"/>
    <x v="13"/>
    <x v="315"/>
    <x v="2350"/>
    <x v="4827"/>
    <x v="46"/>
    <x v="2"/>
  </r>
  <r>
    <x v="1"/>
    <x v="0"/>
    <x v="594"/>
    <x v="3"/>
    <x v="45"/>
    <x v="46"/>
    <x v="2"/>
    <x v="83"/>
    <x v="335"/>
    <x v="3069"/>
    <x v="5505"/>
    <x v="21"/>
    <x v="0"/>
  </r>
  <r>
    <x v="1"/>
    <x v="0"/>
    <x v="594"/>
    <x v="3"/>
    <x v="45"/>
    <x v="46"/>
    <x v="1"/>
    <x v="73"/>
    <x v="333"/>
    <x v="3047"/>
    <x v="5470"/>
    <x v="21"/>
    <x v="0"/>
  </r>
  <r>
    <x v="1"/>
    <x v="0"/>
    <x v="594"/>
    <x v="3"/>
    <x v="45"/>
    <x v="46"/>
    <x v="5"/>
    <x v="63"/>
    <x v="323"/>
    <x v="2989"/>
    <x v="5365"/>
    <x v="21"/>
    <x v="0"/>
  </r>
  <r>
    <x v="1"/>
    <x v="0"/>
    <x v="594"/>
    <x v="3"/>
    <x v="45"/>
    <x v="46"/>
    <x v="4"/>
    <x v="63"/>
    <x v="304"/>
    <x v="2912"/>
    <x v="5196"/>
    <x v="21"/>
    <x v="0"/>
  </r>
  <r>
    <x v="1"/>
    <x v="0"/>
    <x v="594"/>
    <x v="3"/>
    <x v="45"/>
    <x v="46"/>
    <x v="0"/>
    <x v="63"/>
    <x v="304"/>
    <x v="2912"/>
    <x v="5262"/>
    <x v="26"/>
    <x v="0"/>
  </r>
  <r>
    <x v="1"/>
    <x v="0"/>
    <x v="594"/>
    <x v="3"/>
    <x v="45"/>
    <x v="46"/>
    <x v="3"/>
    <x v="68"/>
    <x v="212"/>
    <x v="2817"/>
    <x v="4600"/>
    <x v="16"/>
    <x v="0"/>
  </r>
  <r>
    <x v="5"/>
    <x v="0"/>
    <x v="594"/>
    <x v="4"/>
    <x v="36"/>
    <x v="44"/>
    <x v="2"/>
    <x v="83"/>
    <x v="335"/>
    <x v="3069"/>
    <x v="5505"/>
    <x v="21"/>
    <x v="0"/>
  </r>
  <r>
    <x v="5"/>
    <x v="0"/>
    <x v="594"/>
    <x v="4"/>
    <x v="36"/>
    <x v="44"/>
    <x v="1"/>
    <x v="73"/>
    <x v="333"/>
    <x v="3047"/>
    <x v="5470"/>
    <x v="21"/>
    <x v="0"/>
  </r>
  <r>
    <x v="5"/>
    <x v="0"/>
    <x v="594"/>
    <x v="4"/>
    <x v="36"/>
    <x v="44"/>
    <x v="5"/>
    <x v="63"/>
    <x v="323"/>
    <x v="2989"/>
    <x v="5365"/>
    <x v="21"/>
    <x v="0"/>
  </r>
  <r>
    <x v="5"/>
    <x v="0"/>
    <x v="594"/>
    <x v="4"/>
    <x v="36"/>
    <x v="44"/>
    <x v="4"/>
    <x v="63"/>
    <x v="304"/>
    <x v="2912"/>
    <x v="5196"/>
    <x v="21"/>
    <x v="0"/>
  </r>
  <r>
    <x v="5"/>
    <x v="0"/>
    <x v="594"/>
    <x v="4"/>
    <x v="36"/>
    <x v="44"/>
    <x v="0"/>
    <x v="63"/>
    <x v="304"/>
    <x v="2912"/>
    <x v="5262"/>
    <x v="26"/>
    <x v="0"/>
  </r>
  <r>
    <x v="5"/>
    <x v="0"/>
    <x v="594"/>
    <x v="4"/>
    <x v="36"/>
    <x v="44"/>
    <x v="3"/>
    <x v="68"/>
    <x v="212"/>
    <x v="2817"/>
    <x v="4600"/>
    <x v="16"/>
    <x v="0"/>
  </r>
  <r>
    <x v="3"/>
    <x v="3"/>
    <x v="594"/>
    <x v="2"/>
    <x v="42"/>
    <x v="16"/>
    <x v="1"/>
    <x v="32"/>
    <x v="147"/>
    <x v="1588"/>
    <x v="3408"/>
    <x v="36"/>
    <x v="1"/>
  </r>
  <r>
    <x v="3"/>
    <x v="3"/>
    <x v="594"/>
    <x v="2"/>
    <x v="0"/>
    <x v="6"/>
    <x v="3"/>
    <x v="13"/>
    <x v="128"/>
    <x v="665"/>
    <x v="2388"/>
    <x v="61"/>
    <x v="1"/>
  </r>
  <r>
    <x v="1"/>
    <x v="0"/>
    <x v="594"/>
    <x v="3"/>
    <x v="45"/>
    <x v="46"/>
    <x v="2"/>
    <x v="76"/>
    <x v="204"/>
    <x v="2839"/>
    <x v="5109"/>
    <x v="31"/>
    <x v="1"/>
  </r>
  <r>
    <x v="1"/>
    <x v="0"/>
    <x v="594"/>
    <x v="3"/>
    <x v="45"/>
    <x v="46"/>
    <x v="1"/>
    <x v="69"/>
    <x v="176"/>
    <x v="2704"/>
    <x v="4949"/>
    <x v="34"/>
    <x v="1"/>
  </r>
  <r>
    <x v="1"/>
    <x v="0"/>
    <x v="594"/>
    <x v="3"/>
    <x v="45"/>
    <x v="46"/>
    <x v="5"/>
    <x v="62"/>
    <x v="165"/>
    <x v="2563"/>
    <x v="4763"/>
    <x v="34"/>
    <x v="1"/>
  </r>
  <r>
    <x v="1"/>
    <x v="0"/>
    <x v="594"/>
    <x v="3"/>
    <x v="45"/>
    <x v="46"/>
    <x v="4"/>
    <x v="59"/>
    <x v="92"/>
    <x v="1741"/>
    <x v="3642"/>
    <x v="35"/>
    <x v="1"/>
  </r>
  <r>
    <x v="1"/>
    <x v="0"/>
    <x v="594"/>
    <x v="3"/>
    <x v="45"/>
    <x v="46"/>
    <x v="0"/>
    <x v="57"/>
    <x v="88"/>
    <x v="1625"/>
    <x v="3542"/>
    <x v="37"/>
    <x v="1"/>
  </r>
  <r>
    <x v="1"/>
    <x v="0"/>
    <x v="594"/>
    <x v="3"/>
    <x v="45"/>
    <x v="46"/>
    <x v="3"/>
    <x v="66"/>
    <x v="62"/>
    <x v="1317"/>
    <x v="2450"/>
    <x v="28"/>
    <x v="1"/>
  </r>
  <r>
    <x v="5"/>
    <x v="0"/>
    <x v="594"/>
    <x v="4"/>
    <x v="36"/>
    <x v="44"/>
    <x v="2"/>
    <x v="74"/>
    <x v="174"/>
    <x v="2742"/>
    <x v="4994"/>
    <x v="34"/>
    <x v="1"/>
  </r>
  <r>
    <x v="5"/>
    <x v="0"/>
    <x v="594"/>
    <x v="4"/>
    <x v="36"/>
    <x v="44"/>
    <x v="1"/>
    <x v="69"/>
    <x v="199"/>
    <x v="2797"/>
    <x v="5089"/>
    <x v="35"/>
    <x v="1"/>
  </r>
  <r>
    <x v="5"/>
    <x v="0"/>
    <x v="594"/>
    <x v="4"/>
    <x v="36"/>
    <x v="44"/>
    <x v="5"/>
    <x v="61"/>
    <x v="171"/>
    <x v="2583"/>
    <x v="4804"/>
    <x v="35"/>
    <x v="1"/>
  </r>
  <r>
    <x v="5"/>
    <x v="0"/>
    <x v="594"/>
    <x v="4"/>
    <x v="36"/>
    <x v="44"/>
    <x v="4"/>
    <x v="61"/>
    <x v="100"/>
    <x v="1902"/>
    <x v="3739"/>
    <x v="32"/>
    <x v="1"/>
  </r>
  <r>
    <x v="5"/>
    <x v="0"/>
    <x v="594"/>
    <x v="4"/>
    <x v="36"/>
    <x v="44"/>
    <x v="0"/>
    <x v="58"/>
    <x v="108"/>
    <x v="1945"/>
    <x v="4139"/>
    <x v="39"/>
    <x v="1"/>
  </r>
  <r>
    <x v="5"/>
    <x v="0"/>
    <x v="594"/>
    <x v="4"/>
    <x v="36"/>
    <x v="44"/>
    <x v="3"/>
    <x v="62"/>
    <x v="60"/>
    <x v="1218"/>
    <x v="2365"/>
    <x v="30"/>
    <x v="1"/>
  </r>
  <r>
    <x v="3"/>
    <x v="3"/>
    <x v="594"/>
    <x v="2"/>
    <x v="42"/>
    <x v="16"/>
    <x v="1"/>
    <x v="24"/>
    <x v="201"/>
    <x v="1739"/>
    <x v="3087"/>
    <x v="26"/>
    <x v="2"/>
  </r>
  <r>
    <x v="3"/>
    <x v="3"/>
    <x v="594"/>
    <x v="2"/>
    <x v="0"/>
    <x v="6"/>
    <x v="3"/>
    <x v="7"/>
    <x v="143"/>
    <x v="475"/>
    <x v="1554"/>
    <x v="53"/>
    <x v="2"/>
  </r>
  <r>
    <x v="1"/>
    <x v="0"/>
    <x v="594"/>
    <x v="3"/>
    <x v="45"/>
    <x v="46"/>
    <x v="2"/>
    <x v="60"/>
    <x v="229"/>
    <x v="2807"/>
    <x v="4943"/>
    <x v="26"/>
    <x v="2"/>
  </r>
  <r>
    <x v="1"/>
    <x v="0"/>
    <x v="594"/>
    <x v="3"/>
    <x v="45"/>
    <x v="46"/>
    <x v="1"/>
    <x v="46"/>
    <x v="204"/>
    <x v="2534"/>
    <x v="4513"/>
    <x v="28"/>
    <x v="2"/>
  </r>
  <r>
    <x v="1"/>
    <x v="0"/>
    <x v="594"/>
    <x v="3"/>
    <x v="45"/>
    <x v="46"/>
    <x v="5"/>
    <x v="46"/>
    <x v="185"/>
    <x v="2399"/>
    <x v="4036"/>
    <x v="23"/>
    <x v="2"/>
  </r>
  <r>
    <x v="1"/>
    <x v="0"/>
    <x v="594"/>
    <x v="3"/>
    <x v="45"/>
    <x v="46"/>
    <x v="4"/>
    <x v="45"/>
    <x v="116"/>
    <x v="1689"/>
    <x v="2901"/>
    <x v="25"/>
    <x v="2"/>
  </r>
  <r>
    <x v="1"/>
    <x v="0"/>
    <x v="594"/>
    <x v="3"/>
    <x v="45"/>
    <x v="46"/>
    <x v="0"/>
    <x v="44"/>
    <x v="112"/>
    <x v="1615"/>
    <x v="3169"/>
    <x v="31"/>
    <x v="2"/>
  </r>
  <r>
    <x v="1"/>
    <x v="0"/>
    <x v="594"/>
    <x v="3"/>
    <x v="45"/>
    <x v="46"/>
    <x v="3"/>
    <x v="48"/>
    <x v="66"/>
    <x v="1056"/>
    <x v="1489"/>
    <x v="20"/>
    <x v="2"/>
  </r>
  <r>
    <x v="5"/>
    <x v="0"/>
    <x v="594"/>
    <x v="4"/>
    <x v="36"/>
    <x v="44"/>
    <x v="2"/>
    <x v="62"/>
    <x v="216"/>
    <x v="2796"/>
    <x v="4812"/>
    <x v="23"/>
    <x v="2"/>
  </r>
  <r>
    <x v="5"/>
    <x v="0"/>
    <x v="594"/>
    <x v="4"/>
    <x v="36"/>
    <x v="44"/>
    <x v="1"/>
    <x v="55"/>
    <x v="216"/>
    <x v="2732"/>
    <x v="4839"/>
    <x v="28"/>
    <x v="2"/>
  </r>
  <r>
    <x v="5"/>
    <x v="0"/>
    <x v="594"/>
    <x v="4"/>
    <x v="36"/>
    <x v="44"/>
    <x v="5"/>
    <x v="43"/>
    <x v="185"/>
    <x v="2315"/>
    <x v="4084"/>
    <x v="26"/>
    <x v="2"/>
  </r>
  <r>
    <x v="5"/>
    <x v="0"/>
    <x v="594"/>
    <x v="4"/>
    <x v="36"/>
    <x v="44"/>
    <x v="4"/>
    <x v="43"/>
    <x v="108"/>
    <x v="1541"/>
    <x v="2589"/>
    <x v="24"/>
    <x v="2"/>
  </r>
  <r>
    <x v="5"/>
    <x v="0"/>
    <x v="594"/>
    <x v="4"/>
    <x v="36"/>
    <x v="44"/>
    <x v="0"/>
    <x v="46"/>
    <x v="116"/>
    <x v="1718"/>
    <x v="3167"/>
    <x v="28"/>
    <x v="2"/>
  </r>
  <r>
    <x v="5"/>
    <x v="0"/>
    <x v="594"/>
    <x v="4"/>
    <x v="36"/>
    <x v="44"/>
    <x v="3"/>
    <x v="46"/>
    <x v="73"/>
    <x v="1126"/>
    <x v="1779"/>
    <x v="23"/>
    <x v="2"/>
  </r>
  <r>
    <x v="3"/>
    <x v="3"/>
    <x v="595"/>
    <x v="2"/>
    <x v="42"/>
    <x v="16"/>
    <x v="5"/>
    <x v="23"/>
    <x v="311"/>
    <x v="2686"/>
    <x v="4472"/>
    <x v="21"/>
    <x v="2"/>
  </r>
  <r>
    <x v="3"/>
    <x v="3"/>
    <x v="595"/>
    <x v="2"/>
    <x v="0"/>
    <x v="6"/>
    <x v="2"/>
    <x v="3"/>
    <x v="327"/>
    <x v="1674"/>
    <x v="3277"/>
    <x v="31"/>
    <x v="2"/>
  </r>
  <r>
    <x v="3"/>
    <x v="3"/>
    <x v="595"/>
    <x v="2"/>
    <x v="42"/>
    <x v="16"/>
    <x v="5"/>
    <x v="21"/>
    <x v="125"/>
    <x v="971"/>
    <x v="2004"/>
    <x v="33"/>
    <x v="1"/>
  </r>
  <r>
    <x v="3"/>
    <x v="3"/>
    <x v="595"/>
    <x v="2"/>
    <x v="0"/>
    <x v="6"/>
    <x v="2"/>
    <x v="2"/>
    <x v="177"/>
    <x v="337"/>
    <x v="932"/>
    <x v="45"/>
    <x v="1"/>
  </r>
  <r>
    <x v="3"/>
    <x v="3"/>
    <x v="595"/>
    <x v="2"/>
    <x v="42"/>
    <x v="16"/>
    <x v="5"/>
    <x v="13"/>
    <x v="134"/>
    <x v="706"/>
    <x v="1064"/>
    <x v="24"/>
    <x v="2"/>
  </r>
  <r>
    <x v="3"/>
    <x v="3"/>
    <x v="595"/>
    <x v="2"/>
    <x v="0"/>
    <x v="6"/>
    <x v="2"/>
    <x v="0"/>
    <x v="193"/>
    <x v="269"/>
    <x v="470"/>
    <x v="33"/>
    <x v="2"/>
  </r>
  <r>
    <x v="3"/>
    <x v="3"/>
    <x v="596"/>
    <x v="2"/>
    <x v="42"/>
    <x v="16"/>
    <x v="4"/>
    <x v="28"/>
    <x v="300"/>
    <x v="2637"/>
    <x v="4768"/>
    <x v="31"/>
    <x v="2"/>
  </r>
  <r>
    <x v="3"/>
    <x v="3"/>
    <x v="596"/>
    <x v="2"/>
    <x v="0"/>
    <x v="6"/>
    <x v="1"/>
    <x v="13"/>
    <x v="329"/>
    <x v="2666"/>
    <x v="4808"/>
    <x v="31"/>
    <x v="2"/>
  </r>
  <r>
    <x v="2"/>
    <x v="0"/>
    <x v="596"/>
    <x v="4"/>
    <x v="30"/>
    <x v="1"/>
    <x v="2"/>
    <x v="53"/>
    <x v="327"/>
    <x v="2974"/>
    <x v="5338"/>
    <x v="21"/>
    <x v="1"/>
  </r>
  <r>
    <x v="2"/>
    <x v="0"/>
    <x v="596"/>
    <x v="4"/>
    <x v="30"/>
    <x v="1"/>
    <x v="1"/>
    <x v="58"/>
    <x v="323"/>
    <x v="2975"/>
    <x v="5387"/>
    <x v="26"/>
    <x v="1"/>
  </r>
  <r>
    <x v="2"/>
    <x v="0"/>
    <x v="596"/>
    <x v="4"/>
    <x v="30"/>
    <x v="1"/>
    <x v="5"/>
    <x v="53"/>
    <x v="313"/>
    <x v="2924"/>
    <x v="5225"/>
    <x v="21"/>
    <x v="1"/>
  </r>
  <r>
    <x v="2"/>
    <x v="0"/>
    <x v="596"/>
    <x v="4"/>
    <x v="30"/>
    <x v="1"/>
    <x v="4"/>
    <x v="53"/>
    <x v="309"/>
    <x v="2906"/>
    <x v="5174"/>
    <x v="21"/>
    <x v="1"/>
  </r>
  <r>
    <x v="2"/>
    <x v="0"/>
    <x v="596"/>
    <x v="4"/>
    <x v="30"/>
    <x v="1"/>
    <x v="0"/>
    <x v="63"/>
    <x v="309"/>
    <x v="2934"/>
    <x v="5174"/>
    <x v="16"/>
    <x v="1"/>
  </r>
  <r>
    <x v="2"/>
    <x v="0"/>
    <x v="596"/>
    <x v="4"/>
    <x v="30"/>
    <x v="1"/>
    <x v="3"/>
    <x v="68"/>
    <x v="307"/>
    <x v="2935"/>
    <x v="5071"/>
    <x v="11"/>
    <x v="1"/>
  </r>
  <r>
    <x v="3"/>
    <x v="3"/>
    <x v="596"/>
    <x v="2"/>
    <x v="42"/>
    <x v="16"/>
    <x v="4"/>
    <x v="25"/>
    <x v="97"/>
    <x v="878"/>
    <x v="2234"/>
    <x v="43"/>
    <x v="1"/>
  </r>
  <r>
    <x v="3"/>
    <x v="3"/>
    <x v="596"/>
    <x v="2"/>
    <x v="0"/>
    <x v="6"/>
    <x v="1"/>
    <x v="12"/>
    <x v="165"/>
    <x v="843"/>
    <x v="2238"/>
    <x v="45"/>
    <x v="1"/>
  </r>
  <r>
    <x v="2"/>
    <x v="0"/>
    <x v="596"/>
    <x v="4"/>
    <x v="30"/>
    <x v="1"/>
    <x v="2"/>
    <x v="49"/>
    <x v="152"/>
    <x v="2179"/>
    <x v="4349"/>
    <x v="36"/>
    <x v="1"/>
  </r>
  <r>
    <x v="2"/>
    <x v="0"/>
    <x v="596"/>
    <x v="4"/>
    <x v="30"/>
    <x v="1"/>
    <x v="1"/>
    <x v="53"/>
    <x v="153"/>
    <x v="2289"/>
    <x v="4562"/>
    <x v="38"/>
    <x v="1"/>
  </r>
  <r>
    <x v="2"/>
    <x v="0"/>
    <x v="596"/>
    <x v="4"/>
    <x v="30"/>
    <x v="1"/>
    <x v="5"/>
    <x v="51"/>
    <x v="122"/>
    <x v="1925"/>
    <x v="3786"/>
    <x v="32"/>
    <x v="1"/>
  </r>
  <r>
    <x v="2"/>
    <x v="0"/>
    <x v="596"/>
    <x v="4"/>
    <x v="30"/>
    <x v="1"/>
    <x v="4"/>
    <x v="48"/>
    <x v="123"/>
    <x v="1856"/>
    <x v="3718"/>
    <x v="33"/>
    <x v="1"/>
  </r>
  <r>
    <x v="2"/>
    <x v="0"/>
    <x v="596"/>
    <x v="4"/>
    <x v="30"/>
    <x v="1"/>
    <x v="0"/>
    <x v="60"/>
    <x v="104"/>
    <x v="1942"/>
    <x v="3434"/>
    <x v="26"/>
    <x v="1"/>
  </r>
  <r>
    <x v="2"/>
    <x v="0"/>
    <x v="596"/>
    <x v="4"/>
    <x v="30"/>
    <x v="1"/>
    <x v="3"/>
    <x v="63"/>
    <x v="106"/>
    <x v="2034"/>
    <x v="3459"/>
    <x v="24"/>
    <x v="1"/>
  </r>
  <r>
    <x v="3"/>
    <x v="3"/>
    <x v="596"/>
    <x v="2"/>
    <x v="42"/>
    <x v="16"/>
    <x v="4"/>
    <x v="19"/>
    <x v="120"/>
    <x v="859"/>
    <x v="1763"/>
    <x v="33"/>
    <x v="2"/>
  </r>
  <r>
    <x v="3"/>
    <x v="3"/>
    <x v="596"/>
    <x v="2"/>
    <x v="0"/>
    <x v="6"/>
    <x v="1"/>
    <x v="9"/>
    <x v="188"/>
    <x v="819"/>
    <x v="1760"/>
    <x v="35"/>
    <x v="2"/>
  </r>
  <r>
    <x v="2"/>
    <x v="0"/>
    <x v="596"/>
    <x v="4"/>
    <x v="30"/>
    <x v="1"/>
    <x v="2"/>
    <x v="33"/>
    <x v="193"/>
    <x v="2058"/>
    <x v="3430"/>
    <x v="23"/>
    <x v="2"/>
  </r>
  <r>
    <x v="2"/>
    <x v="0"/>
    <x v="596"/>
    <x v="4"/>
    <x v="30"/>
    <x v="1"/>
    <x v="1"/>
    <x v="37"/>
    <x v="181"/>
    <x v="2084"/>
    <x v="3932"/>
    <x v="30"/>
    <x v="2"/>
  </r>
  <r>
    <x v="2"/>
    <x v="0"/>
    <x v="596"/>
    <x v="4"/>
    <x v="30"/>
    <x v="1"/>
    <x v="5"/>
    <x v="39"/>
    <x v="141"/>
    <x v="1778"/>
    <x v="3142"/>
    <x v="26"/>
    <x v="2"/>
  </r>
  <r>
    <x v="2"/>
    <x v="0"/>
    <x v="596"/>
    <x v="4"/>
    <x v="30"/>
    <x v="1"/>
    <x v="4"/>
    <x v="39"/>
    <x v="131"/>
    <x v="1673"/>
    <x v="2735"/>
    <x v="23"/>
    <x v="2"/>
  </r>
  <r>
    <x v="2"/>
    <x v="0"/>
    <x v="596"/>
    <x v="4"/>
    <x v="30"/>
    <x v="1"/>
    <x v="0"/>
    <x v="41"/>
    <x v="140"/>
    <x v="1838"/>
    <x v="2798"/>
    <x v="20"/>
    <x v="2"/>
  </r>
  <r>
    <x v="2"/>
    <x v="0"/>
    <x v="596"/>
    <x v="4"/>
    <x v="30"/>
    <x v="1"/>
    <x v="3"/>
    <x v="43"/>
    <x v="132"/>
    <x v="1807"/>
    <x v="2600"/>
    <x v="18"/>
    <x v="2"/>
  </r>
  <r>
    <x v="3"/>
    <x v="3"/>
    <x v="597"/>
    <x v="2"/>
    <x v="42"/>
    <x v="16"/>
    <x v="0"/>
    <x v="33"/>
    <x v="254"/>
    <x v="2469"/>
    <x v="3656"/>
    <x v="16"/>
    <x v="2"/>
  </r>
  <r>
    <x v="3"/>
    <x v="3"/>
    <x v="597"/>
    <x v="2"/>
    <x v="0"/>
    <x v="6"/>
    <x v="5"/>
    <x v="8"/>
    <x v="317"/>
    <x v="1998"/>
    <x v="3845"/>
    <x v="31"/>
    <x v="2"/>
  </r>
  <r>
    <x v="3"/>
    <x v="3"/>
    <x v="597"/>
    <x v="2"/>
    <x v="42"/>
    <x v="16"/>
    <x v="0"/>
    <x v="31"/>
    <x v="67"/>
    <x v="700"/>
    <x v="1343"/>
    <x v="31"/>
    <x v="1"/>
  </r>
  <r>
    <x v="3"/>
    <x v="3"/>
    <x v="597"/>
    <x v="2"/>
    <x v="0"/>
    <x v="6"/>
    <x v="5"/>
    <x v="8"/>
    <x v="150"/>
    <x v="555"/>
    <x v="1434"/>
    <x v="42"/>
    <x v="1"/>
  </r>
  <r>
    <x v="3"/>
    <x v="3"/>
    <x v="597"/>
    <x v="2"/>
    <x v="42"/>
    <x v="16"/>
    <x v="0"/>
    <x v="22"/>
    <x v="79"/>
    <x v="614"/>
    <x v="861"/>
    <x v="23"/>
    <x v="2"/>
  </r>
  <r>
    <x v="3"/>
    <x v="3"/>
    <x v="597"/>
    <x v="2"/>
    <x v="0"/>
    <x v="6"/>
    <x v="5"/>
    <x v="4"/>
    <x v="166"/>
    <x v="418"/>
    <x v="943"/>
    <x v="38"/>
    <x v="2"/>
  </r>
  <r>
    <x v="3"/>
    <x v="3"/>
    <x v="598"/>
    <x v="2"/>
    <x v="42"/>
    <x v="16"/>
    <x v="3"/>
    <x v="28"/>
    <x v="307"/>
    <x v="2727"/>
    <x v="5010"/>
    <x v="36"/>
    <x v="2"/>
  </r>
  <r>
    <x v="3"/>
    <x v="3"/>
    <x v="598"/>
    <x v="2"/>
    <x v="0"/>
    <x v="6"/>
    <x v="4"/>
    <x v="28"/>
    <x v="311"/>
    <x v="2793"/>
    <x v="5157"/>
    <x v="41"/>
    <x v="2"/>
  </r>
  <r>
    <x v="3"/>
    <x v="3"/>
    <x v="598"/>
    <x v="2"/>
    <x v="42"/>
    <x v="16"/>
    <x v="3"/>
    <x v="25"/>
    <x v="115"/>
    <x v="1034"/>
    <x v="2874"/>
    <x v="49"/>
    <x v="1"/>
  </r>
  <r>
    <x v="3"/>
    <x v="3"/>
    <x v="598"/>
    <x v="2"/>
    <x v="0"/>
    <x v="6"/>
    <x v="4"/>
    <x v="27"/>
    <x v="115"/>
    <x v="1108"/>
    <x v="3259"/>
    <x v="54"/>
    <x v="1"/>
  </r>
  <r>
    <x v="3"/>
    <x v="3"/>
    <x v="598"/>
    <x v="2"/>
    <x v="42"/>
    <x v="16"/>
    <x v="3"/>
    <x v="20"/>
    <x v="132"/>
    <x v="985"/>
    <x v="2382"/>
    <x v="40"/>
    <x v="2"/>
  </r>
  <r>
    <x v="3"/>
    <x v="3"/>
    <x v="598"/>
    <x v="2"/>
    <x v="0"/>
    <x v="6"/>
    <x v="4"/>
    <x v="19"/>
    <x v="143"/>
    <x v="1025"/>
    <x v="2772"/>
    <x v="47"/>
    <x v="2"/>
  </r>
  <r>
    <x v="3"/>
    <x v="3"/>
    <x v="599"/>
    <x v="2"/>
    <x v="42"/>
    <x v="16"/>
    <x v="2"/>
    <x v="13"/>
    <x v="327"/>
    <x v="2637"/>
    <x v="4349"/>
    <x v="21"/>
    <x v="2"/>
  </r>
  <r>
    <x v="3"/>
    <x v="3"/>
    <x v="599"/>
    <x v="2"/>
    <x v="0"/>
    <x v="6"/>
    <x v="0"/>
    <x v="43"/>
    <x v="300"/>
    <x v="2840"/>
    <x v="5026"/>
    <x v="26"/>
    <x v="2"/>
  </r>
  <r>
    <x v="3"/>
    <x v="3"/>
    <x v="599"/>
    <x v="2"/>
    <x v="42"/>
    <x v="16"/>
    <x v="2"/>
    <x v="11"/>
    <x v="159"/>
    <x v="758"/>
    <x v="1464"/>
    <x v="31"/>
    <x v="1"/>
  </r>
  <r>
    <x v="3"/>
    <x v="3"/>
    <x v="599"/>
    <x v="2"/>
    <x v="0"/>
    <x v="6"/>
    <x v="0"/>
    <x v="42"/>
    <x v="101"/>
    <x v="1412"/>
    <x v="3296"/>
    <x v="40"/>
    <x v="1"/>
  </r>
  <r>
    <x v="3"/>
    <x v="3"/>
    <x v="599"/>
    <x v="2"/>
    <x v="42"/>
    <x v="16"/>
    <x v="2"/>
    <x v="6"/>
    <x v="197"/>
    <x v="674"/>
    <x v="1100"/>
    <x v="26"/>
    <x v="2"/>
  </r>
  <r>
    <x v="3"/>
    <x v="3"/>
    <x v="599"/>
    <x v="2"/>
    <x v="0"/>
    <x v="6"/>
    <x v="0"/>
    <x v="32"/>
    <x v="112"/>
    <x v="1241"/>
    <x v="2299"/>
    <x v="28"/>
    <x v="2"/>
  </r>
  <r>
    <x v="3"/>
    <x v="3"/>
    <x v="600"/>
    <x v="2"/>
    <x v="42"/>
    <x v="16"/>
    <x v="1"/>
    <x v="23"/>
    <x v="327"/>
    <x v="2852"/>
    <x v="4948"/>
    <x v="21"/>
    <x v="2"/>
  </r>
  <r>
    <x v="3"/>
    <x v="3"/>
    <x v="600"/>
    <x v="2"/>
    <x v="0"/>
    <x v="6"/>
    <x v="3"/>
    <x v="38"/>
    <x v="331"/>
    <x v="2935"/>
    <x v="5447"/>
    <x v="46"/>
    <x v="2"/>
  </r>
  <r>
    <x v="3"/>
    <x v="3"/>
    <x v="600"/>
    <x v="2"/>
    <x v="42"/>
    <x v="16"/>
    <x v="1"/>
    <x v="21"/>
    <x v="152"/>
    <x v="1184"/>
    <x v="2507"/>
    <x v="34"/>
    <x v="1"/>
  </r>
  <r>
    <x v="3"/>
    <x v="3"/>
    <x v="600"/>
    <x v="2"/>
    <x v="0"/>
    <x v="6"/>
    <x v="3"/>
    <x v="36"/>
    <x v="177"/>
    <x v="2016"/>
    <x v="4767"/>
    <x v="58"/>
    <x v="1"/>
  </r>
  <r>
    <x v="3"/>
    <x v="3"/>
    <x v="600"/>
    <x v="2"/>
    <x v="42"/>
    <x v="16"/>
    <x v="1"/>
    <x v="14"/>
    <x v="183"/>
    <x v="1061"/>
    <x v="1829"/>
    <x v="26"/>
    <x v="2"/>
  </r>
  <r>
    <x v="3"/>
    <x v="3"/>
    <x v="600"/>
    <x v="2"/>
    <x v="0"/>
    <x v="6"/>
    <x v="3"/>
    <x v="29"/>
    <x v="222"/>
    <x v="2129"/>
    <x v="4758"/>
    <x v="52"/>
    <x v="2"/>
  </r>
  <r>
    <x v="3"/>
    <x v="3"/>
    <x v="601"/>
    <x v="2"/>
    <x v="42"/>
    <x v="16"/>
    <x v="5"/>
    <x v="18"/>
    <x v="313"/>
    <x v="2574"/>
    <x v="4228"/>
    <x v="21"/>
    <x v="2"/>
  </r>
  <r>
    <x v="3"/>
    <x v="3"/>
    <x v="601"/>
    <x v="2"/>
    <x v="0"/>
    <x v="6"/>
    <x v="2"/>
    <x v="38"/>
    <x v="331"/>
    <x v="2935"/>
    <x v="5347"/>
    <x v="31"/>
    <x v="2"/>
  </r>
  <r>
    <x v="3"/>
    <x v="3"/>
    <x v="601"/>
    <x v="2"/>
    <x v="42"/>
    <x v="16"/>
    <x v="5"/>
    <x v="18"/>
    <x v="131"/>
    <x v="897"/>
    <x v="1946"/>
    <x v="35"/>
    <x v="1"/>
  </r>
  <r>
    <x v="3"/>
    <x v="3"/>
    <x v="601"/>
    <x v="2"/>
    <x v="0"/>
    <x v="6"/>
    <x v="2"/>
    <x v="36"/>
    <x v="177"/>
    <x v="2016"/>
    <x v="4315"/>
    <x v="41"/>
    <x v="1"/>
  </r>
  <r>
    <x v="3"/>
    <x v="3"/>
    <x v="601"/>
    <x v="2"/>
    <x v="42"/>
    <x v="16"/>
    <x v="5"/>
    <x v="13"/>
    <x v="156"/>
    <x v="840"/>
    <x v="1354"/>
    <x v="25"/>
    <x v="2"/>
  </r>
  <r>
    <x v="3"/>
    <x v="3"/>
    <x v="601"/>
    <x v="2"/>
    <x v="0"/>
    <x v="6"/>
    <x v="2"/>
    <x v="23"/>
    <x v="194"/>
    <x v="1617"/>
    <x v="3357"/>
    <x v="34"/>
    <x v="2"/>
  </r>
  <r>
    <x v="3"/>
    <x v="3"/>
    <x v="602"/>
    <x v="2"/>
    <x v="42"/>
    <x v="16"/>
    <x v="4"/>
    <x v="23"/>
    <x v="304"/>
    <x v="2535"/>
    <x v="4624"/>
    <x v="31"/>
    <x v="2"/>
  </r>
  <r>
    <x v="3"/>
    <x v="3"/>
    <x v="602"/>
    <x v="2"/>
    <x v="0"/>
    <x v="6"/>
    <x v="1"/>
    <x v="43"/>
    <x v="331"/>
    <x v="2955"/>
    <x v="5386"/>
    <x v="31"/>
    <x v="2"/>
  </r>
  <r>
    <x v="3"/>
    <x v="3"/>
    <x v="602"/>
    <x v="2"/>
    <x v="42"/>
    <x v="16"/>
    <x v="4"/>
    <x v="22"/>
    <x v="108"/>
    <x v="878"/>
    <x v="2333"/>
    <x v="45"/>
    <x v="1"/>
  </r>
  <r>
    <x v="3"/>
    <x v="3"/>
    <x v="602"/>
    <x v="2"/>
    <x v="0"/>
    <x v="6"/>
    <x v="1"/>
    <x v="42"/>
    <x v="177"/>
    <x v="2200"/>
    <x v="4584"/>
    <x v="42"/>
    <x v="1"/>
  </r>
  <r>
    <x v="3"/>
    <x v="3"/>
    <x v="602"/>
    <x v="2"/>
    <x v="42"/>
    <x v="16"/>
    <x v="4"/>
    <x v="13"/>
    <x v="128"/>
    <x v="665"/>
    <x v="1446"/>
    <x v="35"/>
    <x v="2"/>
  </r>
  <r>
    <x v="3"/>
    <x v="3"/>
    <x v="602"/>
    <x v="2"/>
    <x v="0"/>
    <x v="6"/>
    <x v="1"/>
    <x v="28"/>
    <x v="199"/>
    <x v="1914"/>
    <x v="3813"/>
    <x v="33"/>
    <x v="2"/>
  </r>
  <r>
    <x v="3"/>
    <x v="3"/>
    <x v="603"/>
    <x v="2"/>
    <x v="42"/>
    <x v="16"/>
    <x v="0"/>
    <x v="28"/>
    <x v="273"/>
    <x v="2398"/>
    <x v="3501"/>
    <x v="16"/>
    <x v="2"/>
  </r>
  <r>
    <x v="3"/>
    <x v="3"/>
    <x v="603"/>
    <x v="2"/>
    <x v="0"/>
    <x v="6"/>
    <x v="5"/>
    <x v="38"/>
    <x v="323"/>
    <x v="2910"/>
    <x v="5302"/>
    <x v="31"/>
    <x v="2"/>
  </r>
  <r>
    <x v="3"/>
    <x v="1"/>
    <x v="603"/>
    <x v="3"/>
    <x v="32"/>
    <x v="12"/>
    <x v="2"/>
    <x v="48"/>
    <x v="343"/>
    <x v="3013"/>
    <x v="5449"/>
    <x v="26"/>
    <x v="1"/>
  </r>
  <r>
    <x v="3"/>
    <x v="1"/>
    <x v="603"/>
    <x v="3"/>
    <x v="32"/>
    <x v="12"/>
    <x v="1"/>
    <x v="43"/>
    <x v="329"/>
    <x v="2948"/>
    <x v="5288"/>
    <x v="21"/>
    <x v="1"/>
  </r>
  <r>
    <x v="3"/>
    <x v="1"/>
    <x v="603"/>
    <x v="3"/>
    <x v="32"/>
    <x v="12"/>
    <x v="5"/>
    <x v="23"/>
    <x v="321"/>
    <x v="2817"/>
    <x v="4962"/>
    <x v="26"/>
    <x v="1"/>
  </r>
  <r>
    <x v="3"/>
    <x v="1"/>
    <x v="603"/>
    <x v="3"/>
    <x v="32"/>
    <x v="12"/>
    <x v="4"/>
    <x v="23"/>
    <x v="319"/>
    <x v="2805"/>
    <x v="4931"/>
    <x v="26"/>
    <x v="1"/>
  </r>
  <r>
    <x v="3"/>
    <x v="1"/>
    <x v="603"/>
    <x v="3"/>
    <x v="32"/>
    <x v="12"/>
    <x v="0"/>
    <x v="33"/>
    <x v="319"/>
    <x v="2880"/>
    <x v="5070"/>
    <x v="21"/>
    <x v="1"/>
  </r>
  <r>
    <x v="3"/>
    <x v="1"/>
    <x v="603"/>
    <x v="3"/>
    <x v="32"/>
    <x v="12"/>
    <x v="3"/>
    <x v="38"/>
    <x v="327"/>
    <x v="2924"/>
    <x v="5362"/>
    <x v="36"/>
    <x v="1"/>
  </r>
  <r>
    <x v="3"/>
    <x v="3"/>
    <x v="603"/>
    <x v="2"/>
    <x v="42"/>
    <x v="16"/>
    <x v="0"/>
    <x v="27"/>
    <x v="70"/>
    <x v="639"/>
    <x v="1034"/>
    <x v="26"/>
    <x v="1"/>
  </r>
  <r>
    <x v="3"/>
    <x v="3"/>
    <x v="603"/>
    <x v="2"/>
    <x v="0"/>
    <x v="6"/>
    <x v="5"/>
    <x v="37"/>
    <x v="165"/>
    <x v="1944"/>
    <x v="4352"/>
    <x v="45"/>
    <x v="1"/>
  </r>
  <r>
    <x v="3"/>
    <x v="1"/>
    <x v="603"/>
    <x v="3"/>
    <x v="32"/>
    <x v="12"/>
    <x v="2"/>
    <x v="46"/>
    <x v="212"/>
    <x v="2582"/>
    <x v="4880"/>
    <x v="38"/>
    <x v="1"/>
  </r>
  <r>
    <x v="3"/>
    <x v="1"/>
    <x v="603"/>
    <x v="3"/>
    <x v="32"/>
    <x v="12"/>
    <x v="1"/>
    <x v="42"/>
    <x v="158"/>
    <x v="2047"/>
    <x v="4154"/>
    <x v="36"/>
    <x v="1"/>
  </r>
  <r>
    <x v="3"/>
    <x v="1"/>
    <x v="603"/>
    <x v="3"/>
    <x v="32"/>
    <x v="12"/>
    <x v="5"/>
    <x v="21"/>
    <x v="152"/>
    <x v="1184"/>
    <x v="2643"/>
    <x v="37"/>
    <x v="1"/>
  </r>
  <r>
    <x v="3"/>
    <x v="1"/>
    <x v="603"/>
    <x v="3"/>
    <x v="32"/>
    <x v="12"/>
    <x v="4"/>
    <x v="21"/>
    <x v="129"/>
    <x v="1005"/>
    <x v="2219"/>
    <x v="36"/>
    <x v="1"/>
  </r>
  <r>
    <x v="3"/>
    <x v="1"/>
    <x v="603"/>
    <x v="3"/>
    <x v="32"/>
    <x v="12"/>
    <x v="0"/>
    <x v="31"/>
    <x v="135"/>
    <x v="1422"/>
    <x v="2876"/>
    <x v="32"/>
    <x v="1"/>
  </r>
  <r>
    <x v="3"/>
    <x v="1"/>
    <x v="603"/>
    <x v="3"/>
    <x v="32"/>
    <x v="12"/>
    <x v="3"/>
    <x v="34"/>
    <x v="177"/>
    <x v="1947"/>
    <x v="4407"/>
    <x v="47"/>
    <x v="1"/>
  </r>
  <r>
    <x v="3"/>
    <x v="3"/>
    <x v="603"/>
    <x v="2"/>
    <x v="42"/>
    <x v="16"/>
    <x v="0"/>
    <x v="19"/>
    <x v="89"/>
    <x v="613"/>
    <x v="822"/>
    <x v="22"/>
    <x v="2"/>
  </r>
  <r>
    <x v="3"/>
    <x v="3"/>
    <x v="603"/>
    <x v="2"/>
    <x v="0"/>
    <x v="6"/>
    <x v="5"/>
    <x v="28"/>
    <x v="195"/>
    <x v="1878"/>
    <x v="3962"/>
    <x v="37"/>
    <x v="2"/>
  </r>
  <r>
    <x v="3"/>
    <x v="3"/>
    <x v="604"/>
    <x v="2"/>
    <x v="42"/>
    <x v="16"/>
    <x v="3"/>
    <x v="23"/>
    <x v="319"/>
    <x v="2805"/>
    <x v="5111"/>
    <x v="36"/>
    <x v="2"/>
  </r>
  <r>
    <x v="3"/>
    <x v="3"/>
    <x v="604"/>
    <x v="2"/>
    <x v="0"/>
    <x v="6"/>
    <x v="4"/>
    <x v="38"/>
    <x v="319"/>
    <x v="2895"/>
    <x v="5340"/>
    <x v="41"/>
    <x v="2"/>
  </r>
  <r>
    <x v="3"/>
    <x v="1"/>
    <x v="604"/>
    <x v="1"/>
    <x v="6"/>
    <x v="21"/>
    <x v="2"/>
    <x v="48"/>
    <x v="311"/>
    <x v="2899"/>
    <x v="5224"/>
    <x v="26"/>
    <x v="0"/>
  </r>
  <r>
    <x v="3"/>
    <x v="1"/>
    <x v="604"/>
    <x v="1"/>
    <x v="6"/>
    <x v="21"/>
    <x v="1"/>
    <x v="43"/>
    <x v="254"/>
    <x v="2686"/>
    <x v="4688"/>
    <x v="26"/>
    <x v="0"/>
  </r>
  <r>
    <x v="3"/>
    <x v="1"/>
    <x v="604"/>
    <x v="1"/>
    <x v="6"/>
    <x v="21"/>
    <x v="5"/>
    <x v="38"/>
    <x v="174"/>
    <x v="2064"/>
    <x v="2849"/>
    <x v="16"/>
    <x v="0"/>
  </r>
  <r>
    <x v="3"/>
    <x v="1"/>
    <x v="604"/>
    <x v="1"/>
    <x v="6"/>
    <x v="21"/>
    <x v="4"/>
    <x v="38"/>
    <x v="152"/>
    <x v="1857"/>
    <x v="2517"/>
    <x v="16"/>
    <x v="0"/>
  </r>
  <r>
    <x v="3"/>
    <x v="1"/>
    <x v="604"/>
    <x v="1"/>
    <x v="6"/>
    <x v="21"/>
    <x v="0"/>
    <x v="48"/>
    <x v="152"/>
    <x v="2158"/>
    <x v="3044"/>
    <x v="16"/>
    <x v="0"/>
  </r>
  <r>
    <x v="3"/>
    <x v="1"/>
    <x v="604"/>
    <x v="1"/>
    <x v="6"/>
    <x v="21"/>
    <x v="3"/>
    <x v="53"/>
    <x v="231"/>
    <x v="2757"/>
    <x v="4637"/>
    <x v="21"/>
    <x v="0"/>
  </r>
  <r>
    <x v="3"/>
    <x v="3"/>
    <x v="604"/>
    <x v="2"/>
    <x v="42"/>
    <x v="16"/>
    <x v="3"/>
    <x v="22"/>
    <x v="135"/>
    <x v="1094"/>
    <x v="2953"/>
    <x v="48"/>
    <x v="1"/>
  </r>
  <r>
    <x v="3"/>
    <x v="3"/>
    <x v="604"/>
    <x v="2"/>
    <x v="0"/>
    <x v="6"/>
    <x v="4"/>
    <x v="34"/>
    <x v="157"/>
    <x v="1753"/>
    <x v="4412"/>
    <x v="55"/>
    <x v="1"/>
  </r>
  <r>
    <x v="3"/>
    <x v="1"/>
    <x v="604"/>
    <x v="1"/>
    <x v="6"/>
    <x v="21"/>
    <x v="2"/>
    <x v="45"/>
    <x v="105"/>
    <x v="1568"/>
    <x v="3580"/>
    <x v="40"/>
    <x v="1"/>
  </r>
  <r>
    <x v="3"/>
    <x v="1"/>
    <x v="604"/>
    <x v="1"/>
    <x v="6"/>
    <x v="21"/>
    <x v="1"/>
    <x v="40"/>
    <x v="62"/>
    <x v="825"/>
    <x v="1916"/>
    <x v="38"/>
    <x v="1"/>
  </r>
  <r>
    <x v="3"/>
    <x v="1"/>
    <x v="604"/>
    <x v="1"/>
    <x v="6"/>
    <x v="21"/>
    <x v="5"/>
    <x v="34"/>
    <x v="49"/>
    <x v="519"/>
    <x v="939"/>
    <x v="30"/>
    <x v="1"/>
  </r>
  <r>
    <x v="3"/>
    <x v="1"/>
    <x v="604"/>
    <x v="1"/>
    <x v="6"/>
    <x v="21"/>
    <x v="4"/>
    <x v="34"/>
    <x v="35"/>
    <x v="354"/>
    <x v="623"/>
    <x v="31"/>
    <x v="1"/>
  </r>
  <r>
    <x v="3"/>
    <x v="1"/>
    <x v="604"/>
    <x v="1"/>
    <x v="6"/>
    <x v="21"/>
    <x v="0"/>
    <x v="43"/>
    <x v="40"/>
    <x v="542"/>
    <x v="922"/>
    <x v="28"/>
    <x v="1"/>
  </r>
  <r>
    <x v="3"/>
    <x v="1"/>
    <x v="604"/>
    <x v="1"/>
    <x v="6"/>
    <x v="21"/>
    <x v="3"/>
    <x v="47"/>
    <x v="68"/>
    <x v="1082"/>
    <x v="2337"/>
    <x v="35"/>
    <x v="1"/>
  </r>
  <r>
    <x v="3"/>
    <x v="3"/>
    <x v="604"/>
    <x v="2"/>
    <x v="42"/>
    <x v="16"/>
    <x v="3"/>
    <x v="15"/>
    <x v="183"/>
    <x v="1115"/>
    <x v="2789"/>
    <x v="43"/>
    <x v="2"/>
  </r>
  <r>
    <x v="3"/>
    <x v="3"/>
    <x v="604"/>
    <x v="2"/>
    <x v="0"/>
    <x v="6"/>
    <x v="4"/>
    <x v="24"/>
    <x v="183"/>
    <x v="1569"/>
    <x v="3856"/>
    <x v="46"/>
    <x v="2"/>
  </r>
  <r>
    <x v="3"/>
    <x v="1"/>
    <x v="604"/>
    <x v="1"/>
    <x v="6"/>
    <x v="21"/>
    <x v="2"/>
    <x v="36"/>
    <x v="148"/>
    <x v="1737"/>
    <x v="3522"/>
    <x v="33"/>
    <x v="2"/>
  </r>
  <r>
    <x v="3"/>
    <x v="1"/>
    <x v="604"/>
    <x v="1"/>
    <x v="6"/>
    <x v="21"/>
    <x v="1"/>
    <x v="33"/>
    <x v="76"/>
    <x v="879"/>
    <x v="1809"/>
    <x v="33"/>
    <x v="2"/>
  </r>
  <r>
    <x v="3"/>
    <x v="1"/>
    <x v="604"/>
    <x v="1"/>
    <x v="6"/>
    <x v="21"/>
    <x v="5"/>
    <x v="26"/>
    <x v="53"/>
    <x v="425"/>
    <x v="391"/>
    <x v="18"/>
    <x v="2"/>
  </r>
  <r>
    <x v="3"/>
    <x v="1"/>
    <x v="604"/>
    <x v="1"/>
    <x v="6"/>
    <x v="21"/>
    <x v="4"/>
    <x v="23"/>
    <x v="47"/>
    <x v="316"/>
    <x v="296"/>
    <x v="20"/>
    <x v="2"/>
  </r>
  <r>
    <x v="3"/>
    <x v="1"/>
    <x v="604"/>
    <x v="1"/>
    <x v="6"/>
    <x v="21"/>
    <x v="0"/>
    <x v="34"/>
    <x v="47"/>
    <x v="493"/>
    <x v="630"/>
    <x v="22"/>
    <x v="2"/>
  </r>
  <r>
    <x v="3"/>
    <x v="1"/>
    <x v="604"/>
    <x v="1"/>
    <x v="6"/>
    <x v="21"/>
    <x v="3"/>
    <x v="38"/>
    <x v="68"/>
    <x v="885"/>
    <x v="1591"/>
    <x v="28"/>
    <x v="2"/>
  </r>
  <r>
    <x v="3"/>
    <x v="3"/>
    <x v="605"/>
    <x v="2"/>
    <x v="42"/>
    <x v="16"/>
    <x v="2"/>
    <x v="13"/>
    <x v="331"/>
    <x v="2686"/>
    <x v="4472"/>
    <x v="21"/>
    <x v="2"/>
  </r>
  <r>
    <x v="3"/>
    <x v="3"/>
    <x v="605"/>
    <x v="2"/>
    <x v="0"/>
    <x v="6"/>
    <x v="0"/>
    <x v="43"/>
    <x v="311"/>
    <x v="2886"/>
    <x v="5176"/>
    <x v="26"/>
    <x v="2"/>
  </r>
  <r>
    <x v="5"/>
    <x v="1"/>
    <x v="605"/>
    <x v="0"/>
    <x v="48"/>
    <x v="33"/>
    <x v="2"/>
    <x v="28"/>
    <x v="309"/>
    <x v="2763"/>
    <x v="4378"/>
    <x v="16"/>
    <x v="0"/>
  </r>
  <r>
    <x v="5"/>
    <x v="1"/>
    <x v="605"/>
    <x v="0"/>
    <x v="48"/>
    <x v="33"/>
    <x v="1"/>
    <x v="23"/>
    <x v="212"/>
    <x v="1779"/>
    <x v="2781"/>
    <x v="21"/>
    <x v="0"/>
  </r>
  <r>
    <x v="5"/>
    <x v="1"/>
    <x v="605"/>
    <x v="0"/>
    <x v="48"/>
    <x v="33"/>
    <x v="5"/>
    <x v="18"/>
    <x v="129"/>
    <x v="891"/>
    <x v="990"/>
    <x v="16"/>
    <x v="0"/>
  </r>
  <r>
    <x v="5"/>
    <x v="1"/>
    <x v="605"/>
    <x v="0"/>
    <x v="48"/>
    <x v="33"/>
    <x v="4"/>
    <x v="18"/>
    <x v="105"/>
    <x v="712"/>
    <x v="738"/>
    <x v="16"/>
    <x v="0"/>
  </r>
  <r>
    <x v="5"/>
    <x v="1"/>
    <x v="605"/>
    <x v="0"/>
    <x v="48"/>
    <x v="33"/>
    <x v="0"/>
    <x v="28"/>
    <x v="105"/>
    <x v="1051"/>
    <x v="2330"/>
    <x v="36"/>
    <x v="0"/>
  </r>
  <r>
    <x v="5"/>
    <x v="1"/>
    <x v="605"/>
    <x v="0"/>
    <x v="48"/>
    <x v="33"/>
    <x v="3"/>
    <x v="33"/>
    <x v="174"/>
    <x v="1883"/>
    <x v="3321"/>
    <x v="26"/>
    <x v="0"/>
  </r>
  <r>
    <x v="3"/>
    <x v="3"/>
    <x v="605"/>
    <x v="2"/>
    <x v="42"/>
    <x v="16"/>
    <x v="2"/>
    <x v="12"/>
    <x v="171"/>
    <x v="876"/>
    <x v="1933"/>
    <x v="36"/>
    <x v="1"/>
  </r>
  <r>
    <x v="3"/>
    <x v="3"/>
    <x v="605"/>
    <x v="2"/>
    <x v="0"/>
    <x v="6"/>
    <x v="0"/>
    <x v="42"/>
    <x v="125"/>
    <x v="1698"/>
    <x v="3857"/>
    <x v="41"/>
    <x v="1"/>
  </r>
  <r>
    <x v="5"/>
    <x v="1"/>
    <x v="605"/>
    <x v="0"/>
    <x v="48"/>
    <x v="33"/>
    <x v="2"/>
    <x v="26"/>
    <x v="123"/>
    <x v="1140"/>
    <x v="2030"/>
    <x v="27"/>
    <x v="1"/>
  </r>
  <r>
    <x v="5"/>
    <x v="1"/>
    <x v="605"/>
    <x v="0"/>
    <x v="48"/>
    <x v="33"/>
    <x v="1"/>
    <x v="22"/>
    <x v="54"/>
    <x v="353"/>
    <x v="621"/>
    <x v="31"/>
    <x v="1"/>
  </r>
  <r>
    <x v="5"/>
    <x v="1"/>
    <x v="605"/>
    <x v="0"/>
    <x v="48"/>
    <x v="33"/>
    <x v="5"/>
    <x v="17"/>
    <x v="33"/>
    <x v="129"/>
    <x v="177"/>
    <x v="31"/>
    <x v="1"/>
  </r>
  <r>
    <x v="5"/>
    <x v="1"/>
    <x v="605"/>
    <x v="0"/>
    <x v="48"/>
    <x v="33"/>
    <x v="4"/>
    <x v="16"/>
    <x v="24"/>
    <x v="77"/>
    <x v="94"/>
    <x v="31"/>
    <x v="1"/>
  </r>
  <r>
    <x v="5"/>
    <x v="1"/>
    <x v="605"/>
    <x v="0"/>
    <x v="48"/>
    <x v="33"/>
    <x v="0"/>
    <x v="26"/>
    <x v="23"/>
    <x v="135"/>
    <x v="431"/>
    <x v="51"/>
    <x v="1"/>
  </r>
  <r>
    <x v="5"/>
    <x v="1"/>
    <x v="605"/>
    <x v="0"/>
    <x v="48"/>
    <x v="33"/>
    <x v="3"/>
    <x v="31"/>
    <x v="41"/>
    <x v="383"/>
    <x v="803"/>
    <x v="36"/>
    <x v="1"/>
  </r>
  <r>
    <x v="3"/>
    <x v="3"/>
    <x v="605"/>
    <x v="2"/>
    <x v="42"/>
    <x v="16"/>
    <x v="2"/>
    <x v="6"/>
    <x v="199"/>
    <x v="682"/>
    <x v="1026"/>
    <x v="24"/>
    <x v="2"/>
  </r>
  <r>
    <x v="3"/>
    <x v="3"/>
    <x v="605"/>
    <x v="2"/>
    <x v="0"/>
    <x v="6"/>
    <x v="0"/>
    <x v="31"/>
    <x v="143"/>
    <x v="1508"/>
    <x v="3106"/>
    <x v="33"/>
    <x v="2"/>
  </r>
  <r>
    <x v="3"/>
    <x v="3"/>
    <x v="606"/>
    <x v="2"/>
    <x v="42"/>
    <x v="16"/>
    <x v="1"/>
    <x v="23"/>
    <x v="333"/>
    <x v="2872"/>
    <x v="5042"/>
    <x v="21"/>
    <x v="2"/>
  </r>
  <r>
    <x v="3"/>
    <x v="3"/>
    <x v="606"/>
    <x v="2"/>
    <x v="0"/>
    <x v="6"/>
    <x v="3"/>
    <x v="48"/>
    <x v="340"/>
    <x v="3001"/>
    <x v="5537"/>
    <x v="46"/>
    <x v="2"/>
  </r>
  <r>
    <x v="3"/>
    <x v="3"/>
    <x v="606"/>
    <x v="4"/>
    <x v="11"/>
    <x v="7"/>
    <x v="2"/>
    <x v="48"/>
    <x v="325"/>
    <x v="2952"/>
    <x v="5340"/>
    <x v="26"/>
    <x v="1"/>
  </r>
  <r>
    <x v="3"/>
    <x v="3"/>
    <x v="606"/>
    <x v="4"/>
    <x v="11"/>
    <x v="7"/>
    <x v="1"/>
    <x v="48"/>
    <x v="321"/>
    <x v="2939"/>
    <x v="5313"/>
    <x v="26"/>
    <x v="1"/>
  </r>
  <r>
    <x v="3"/>
    <x v="3"/>
    <x v="606"/>
    <x v="4"/>
    <x v="11"/>
    <x v="7"/>
    <x v="5"/>
    <x v="53"/>
    <x v="325"/>
    <x v="2969"/>
    <x v="5372"/>
    <x v="26"/>
    <x v="1"/>
  </r>
  <r>
    <x v="3"/>
    <x v="3"/>
    <x v="606"/>
    <x v="4"/>
    <x v="11"/>
    <x v="7"/>
    <x v="4"/>
    <x v="53"/>
    <x v="300"/>
    <x v="2880"/>
    <x v="5267"/>
    <x v="36"/>
    <x v="1"/>
  </r>
  <r>
    <x v="3"/>
    <x v="3"/>
    <x v="606"/>
    <x v="4"/>
    <x v="11"/>
    <x v="7"/>
    <x v="0"/>
    <x v="48"/>
    <x v="300"/>
    <x v="2862"/>
    <x v="4986"/>
    <x v="21"/>
    <x v="1"/>
  </r>
  <r>
    <x v="3"/>
    <x v="3"/>
    <x v="606"/>
    <x v="4"/>
    <x v="11"/>
    <x v="7"/>
    <x v="3"/>
    <x v="43"/>
    <x v="321"/>
    <x v="2921"/>
    <x v="5394"/>
    <x v="41"/>
    <x v="1"/>
  </r>
  <r>
    <x v="1"/>
    <x v="1"/>
    <x v="606"/>
    <x v="3"/>
    <x v="39"/>
    <x v="10"/>
    <x v="2"/>
    <x v="48"/>
    <x v="349"/>
    <x v="3029"/>
    <x v="5508"/>
    <x v="31"/>
    <x v="1"/>
  </r>
  <r>
    <x v="1"/>
    <x v="1"/>
    <x v="606"/>
    <x v="3"/>
    <x v="39"/>
    <x v="10"/>
    <x v="1"/>
    <x v="43"/>
    <x v="337"/>
    <x v="2972"/>
    <x v="5333"/>
    <x v="21"/>
    <x v="1"/>
  </r>
  <r>
    <x v="1"/>
    <x v="1"/>
    <x v="606"/>
    <x v="3"/>
    <x v="39"/>
    <x v="10"/>
    <x v="5"/>
    <x v="33"/>
    <x v="329"/>
    <x v="2909"/>
    <x v="4937"/>
    <x v="11"/>
    <x v="1"/>
  </r>
  <r>
    <x v="1"/>
    <x v="1"/>
    <x v="606"/>
    <x v="3"/>
    <x v="39"/>
    <x v="10"/>
    <x v="4"/>
    <x v="33"/>
    <x v="327"/>
    <x v="2903"/>
    <x v="5070"/>
    <x v="16"/>
    <x v="1"/>
  </r>
  <r>
    <x v="1"/>
    <x v="1"/>
    <x v="606"/>
    <x v="3"/>
    <x v="39"/>
    <x v="10"/>
    <x v="0"/>
    <x v="43"/>
    <x v="327"/>
    <x v="2942"/>
    <x v="5275"/>
    <x v="21"/>
    <x v="1"/>
  </r>
  <r>
    <x v="1"/>
    <x v="1"/>
    <x v="606"/>
    <x v="3"/>
    <x v="39"/>
    <x v="10"/>
    <x v="3"/>
    <x v="48"/>
    <x v="335"/>
    <x v="2985"/>
    <x v="5474"/>
    <x v="36"/>
    <x v="1"/>
  </r>
  <r>
    <x v="3"/>
    <x v="3"/>
    <x v="606"/>
    <x v="2"/>
    <x v="42"/>
    <x v="16"/>
    <x v="1"/>
    <x v="22"/>
    <x v="170"/>
    <x v="1356"/>
    <x v="2899"/>
    <x v="35"/>
    <x v="1"/>
  </r>
  <r>
    <x v="3"/>
    <x v="3"/>
    <x v="606"/>
    <x v="2"/>
    <x v="0"/>
    <x v="6"/>
    <x v="3"/>
    <x v="43"/>
    <x v="208"/>
    <x v="2491"/>
    <x v="5100"/>
    <x v="58"/>
    <x v="1"/>
  </r>
  <r>
    <x v="3"/>
    <x v="3"/>
    <x v="606"/>
    <x v="4"/>
    <x v="11"/>
    <x v="7"/>
    <x v="2"/>
    <x v="43"/>
    <x v="153"/>
    <x v="2031"/>
    <x v="4136"/>
    <x v="36"/>
    <x v="1"/>
  </r>
  <r>
    <x v="3"/>
    <x v="3"/>
    <x v="606"/>
    <x v="4"/>
    <x v="11"/>
    <x v="7"/>
    <x v="1"/>
    <x v="43"/>
    <x v="164"/>
    <x v="2116"/>
    <x v="4344"/>
    <x v="38"/>
    <x v="1"/>
  </r>
  <r>
    <x v="3"/>
    <x v="3"/>
    <x v="606"/>
    <x v="4"/>
    <x v="11"/>
    <x v="7"/>
    <x v="5"/>
    <x v="49"/>
    <x v="159"/>
    <x v="2235"/>
    <x v="4493"/>
    <x v="38"/>
    <x v="1"/>
  </r>
  <r>
    <x v="3"/>
    <x v="3"/>
    <x v="606"/>
    <x v="4"/>
    <x v="11"/>
    <x v="7"/>
    <x v="4"/>
    <x v="48"/>
    <x v="97"/>
    <x v="1536"/>
    <x v="3927"/>
    <x v="49"/>
    <x v="1"/>
  </r>
  <r>
    <x v="3"/>
    <x v="3"/>
    <x v="606"/>
    <x v="4"/>
    <x v="11"/>
    <x v="7"/>
    <x v="0"/>
    <x v="43"/>
    <x v="86"/>
    <x v="1255"/>
    <x v="2550"/>
    <x v="32"/>
    <x v="1"/>
  </r>
  <r>
    <x v="3"/>
    <x v="3"/>
    <x v="606"/>
    <x v="4"/>
    <x v="11"/>
    <x v="7"/>
    <x v="3"/>
    <x v="42"/>
    <x v="158"/>
    <x v="2047"/>
    <x v="4679"/>
    <x v="53"/>
    <x v="1"/>
  </r>
  <r>
    <x v="1"/>
    <x v="1"/>
    <x v="606"/>
    <x v="3"/>
    <x v="39"/>
    <x v="10"/>
    <x v="2"/>
    <x v="44"/>
    <x v="243"/>
    <x v="2674"/>
    <x v="5073"/>
    <x v="44"/>
    <x v="1"/>
  </r>
  <r>
    <x v="1"/>
    <x v="1"/>
    <x v="606"/>
    <x v="3"/>
    <x v="39"/>
    <x v="10"/>
    <x v="1"/>
    <x v="41"/>
    <x v="192"/>
    <x v="2306"/>
    <x v="4435"/>
    <x v="34"/>
    <x v="1"/>
  </r>
  <r>
    <x v="1"/>
    <x v="1"/>
    <x v="606"/>
    <x v="3"/>
    <x v="39"/>
    <x v="10"/>
    <x v="5"/>
    <x v="31"/>
    <x v="172"/>
    <x v="1768"/>
    <x v="3063"/>
    <x v="25"/>
    <x v="1"/>
  </r>
  <r>
    <x v="1"/>
    <x v="1"/>
    <x v="606"/>
    <x v="3"/>
    <x v="39"/>
    <x v="10"/>
    <x v="4"/>
    <x v="32"/>
    <x v="183"/>
    <x v="1920"/>
    <x v="3392"/>
    <x v="26"/>
    <x v="1"/>
  </r>
  <r>
    <x v="1"/>
    <x v="1"/>
    <x v="606"/>
    <x v="3"/>
    <x v="39"/>
    <x v="10"/>
    <x v="0"/>
    <x v="41"/>
    <x v="152"/>
    <x v="1959"/>
    <x v="3831"/>
    <x v="32"/>
    <x v="1"/>
  </r>
  <r>
    <x v="1"/>
    <x v="1"/>
    <x v="606"/>
    <x v="3"/>
    <x v="39"/>
    <x v="10"/>
    <x v="3"/>
    <x v="45"/>
    <x v="198"/>
    <x v="2476"/>
    <x v="4935"/>
    <x v="46"/>
    <x v="1"/>
  </r>
  <r>
    <x v="3"/>
    <x v="3"/>
    <x v="606"/>
    <x v="2"/>
    <x v="42"/>
    <x v="16"/>
    <x v="1"/>
    <x v="15"/>
    <x v="211"/>
    <x v="1312"/>
    <x v="2444"/>
    <x v="28"/>
    <x v="2"/>
  </r>
  <r>
    <x v="3"/>
    <x v="3"/>
    <x v="606"/>
    <x v="2"/>
    <x v="0"/>
    <x v="6"/>
    <x v="3"/>
    <x v="29"/>
    <x v="236"/>
    <x v="2221"/>
    <x v="4798"/>
    <x v="50"/>
    <x v="2"/>
  </r>
  <r>
    <x v="3"/>
    <x v="3"/>
    <x v="606"/>
    <x v="4"/>
    <x v="11"/>
    <x v="7"/>
    <x v="2"/>
    <x v="34"/>
    <x v="196"/>
    <x v="2120"/>
    <x v="4106"/>
    <x v="32"/>
    <x v="2"/>
  </r>
  <r>
    <x v="3"/>
    <x v="3"/>
    <x v="606"/>
    <x v="4"/>
    <x v="11"/>
    <x v="7"/>
    <x v="1"/>
    <x v="31"/>
    <x v="189"/>
    <x v="1946"/>
    <x v="3635"/>
    <x v="29"/>
    <x v="2"/>
  </r>
  <r>
    <x v="3"/>
    <x v="3"/>
    <x v="606"/>
    <x v="4"/>
    <x v="11"/>
    <x v="7"/>
    <x v="5"/>
    <x v="36"/>
    <x v="177"/>
    <x v="2016"/>
    <x v="3870"/>
    <x v="31"/>
    <x v="2"/>
  </r>
  <r>
    <x v="3"/>
    <x v="3"/>
    <x v="606"/>
    <x v="4"/>
    <x v="11"/>
    <x v="7"/>
    <x v="4"/>
    <x v="33"/>
    <x v="116"/>
    <x v="1308"/>
    <x v="3136"/>
    <x v="41"/>
    <x v="2"/>
  </r>
  <r>
    <x v="3"/>
    <x v="3"/>
    <x v="606"/>
    <x v="4"/>
    <x v="11"/>
    <x v="7"/>
    <x v="0"/>
    <x v="35"/>
    <x v="120"/>
    <x v="1412"/>
    <x v="2568"/>
    <x v="27"/>
    <x v="2"/>
  </r>
  <r>
    <x v="3"/>
    <x v="3"/>
    <x v="606"/>
    <x v="4"/>
    <x v="11"/>
    <x v="7"/>
    <x v="3"/>
    <x v="29"/>
    <x v="174"/>
    <x v="1716"/>
    <x v="4016"/>
    <x v="44"/>
    <x v="2"/>
  </r>
  <r>
    <x v="3"/>
    <x v="3"/>
    <x v="607"/>
    <x v="2"/>
    <x v="42"/>
    <x v="16"/>
    <x v="5"/>
    <x v="18"/>
    <x v="321"/>
    <x v="2723"/>
    <x v="4557"/>
    <x v="21"/>
    <x v="2"/>
  </r>
  <r>
    <x v="3"/>
    <x v="3"/>
    <x v="607"/>
    <x v="2"/>
    <x v="0"/>
    <x v="6"/>
    <x v="2"/>
    <x v="38"/>
    <x v="337"/>
    <x v="2952"/>
    <x v="5420"/>
    <x v="36"/>
    <x v="2"/>
  </r>
  <r>
    <x v="2"/>
    <x v="1"/>
    <x v="607"/>
    <x v="1"/>
    <x v="29"/>
    <x v="37"/>
    <x v="2"/>
    <x v="43"/>
    <x v="309"/>
    <x v="2878"/>
    <x v="5061"/>
    <x v="21"/>
    <x v="0"/>
  </r>
  <r>
    <x v="2"/>
    <x v="1"/>
    <x v="607"/>
    <x v="1"/>
    <x v="29"/>
    <x v="37"/>
    <x v="1"/>
    <x v="38"/>
    <x v="231"/>
    <x v="2506"/>
    <x v="4102"/>
    <x v="21"/>
    <x v="0"/>
  </r>
  <r>
    <x v="2"/>
    <x v="1"/>
    <x v="607"/>
    <x v="1"/>
    <x v="29"/>
    <x v="37"/>
    <x v="5"/>
    <x v="33"/>
    <x v="152"/>
    <x v="1674"/>
    <x v="2950"/>
    <x v="26"/>
    <x v="0"/>
  </r>
  <r>
    <x v="2"/>
    <x v="1"/>
    <x v="607"/>
    <x v="1"/>
    <x v="29"/>
    <x v="37"/>
    <x v="4"/>
    <x v="33"/>
    <x v="129"/>
    <x v="1441"/>
    <x v="2557"/>
    <x v="26"/>
    <x v="0"/>
  </r>
  <r>
    <x v="2"/>
    <x v="1"/>
    <x v="607"/>
    <x v="1"/>
    <x v="29"/>
    <x v="37"/>
    <x v="0"/>
    <x v="43"/>
    <x v="129"/>
    <x v="1779"/>
    <x v="2404"/>
    <x v="16"/>
    <x v="0"/>
  </r>
  <r>
    <x v="2"/>
    <x v="1"/>
    <x v="607"/>
    <x v="1"/>
    <x v="29"/>
    <x v="37"/>
    <x v="3"/>
    <x v="48"/>
    <x v="212"/>
    <x v="2615"/>
    <x v="4563"/>
    <x v="26"/>
    <x v="0"/>
  </r>
  <r>
    <x v="1"/>
    <x v="1"/>
    <x v="607"/>
    <x v="1"/>
    <x v="38"/>
    <x v="45"/>
    <x v="2"/>
    <x v="43"/>
    <x v="304"/>
    <x v="2854"/>
    <x v="4953"/>
    <x v="21"/>
    <x v="0"/>
  </r>
  <r>
    <x v="1"/>
    <x v="1"/>
    <x v="607"/>
    <x v="1"/>
    <x v="38"/>
    <x v="45"/>
    <x v="1"/>
    <x v="38"/>
    <x v="194"/>
    <x v="2227"/>
    <x v="3609"/>
    <x v="21"/>
    <x v="0"/>
  </r>
  <r>
    <x v="1"/>
    <x v="1"/>
    <x v="607"/>
    <x v="1"/>
    <x v="38"/>
    <x v="45"/>
    <x v="5"/>
    <x v="33"/>
    <x v="105"/>
    <x v="1208"/>
    <x v="2100"/>
    <x v="26"/>
    <x v="0"/>
  </r>
  <r>
    <x v="1"/>
    <x v="1"/>
    <x v="607"/>
    <x v="1"/>
    <x v="38"/>
    <x v="45"/>
    <x v="4"/>
    <x v="33"/>
    <x v="82"/>
    <x v="956"/>
    <x v="1623"/>
    <x v="26"/>
    <x v="0"/>
  </r>
  <r>
    <x v="1"/>
    <x v="1"/>
    <x v="607"/>
    <x v="1"/>
    <x v="38"/>
    <x v="45"/>
    <x v="0"/>
    <x v="43"/>
    <x v="82"/>
    <x v="1208"/>
    <x v="1496"/>
    <x v="16"/>
    <x v="0"/>
  </r>
  <r>
    <x v="1"/>
    <x v="1"/>
    <x v="607"/>
    <x v="1"/>
    <x v="38"/>
    <x v="45"/>
    <x v="3"/>
    <x v="48"/>
    <x v="174"/>
    <x v="2350"/>
    <x v="4136"/>
    <x v="26"/>
    <x v="0"/>
  </r>
  <r>
    <x v="3"/>
    <x v="3"/>
    <x v="607"/>
    <x v="2"/>
    <x v="42"/>
    <x v="16"/>
    <x v="5"/>
    <x v="17"/>
    <x v="152"/>
    <x v="1005"/>
    <x v="2074"/>
    <x v="33"/>
    <x v="1"/>
  </r>
  <r>
    <x v="3"/>
    <x v="3"/>
    <x v="607"/>
    <x v="2"/>
    <x v="0"/>
    <x v="6"/>
    <x v="2"/>
    <x v="37"/>
    <x v="179"/>
    <x v="2073"/>
    <x v="4643"/>
    <x v="50"/>
    <x v="1"/>
  </r>
  <r>
    <x v="2"/>
    <x v="1"/>
    <x v="607"/>
    <x v="1"/>
    <x v="29"/>
    <x v="37"/>
    <x v="2"/>
    <x v="39"/>
    <x v="104"/>
    <x v="1373"/>
    <x v="2940"/>
    <x v="35"/>
    <x v="1"/>
  </r>
  <r>
    <x v="2"/>
    <x v="1"/>
    <x v="607"/>
    <x v="1"/>
    <x v="29"/>
    <x v="37"/>
    <x v="1"/>
    <x v="34"/>
    <x v="59"/>
    <x v="657"/>
    <x v="1468"/>
    <x v="36"/>
    <x v="1"/>
  </r>
  <r>
    <x v="2"/>
    <x v="1"/>
    <x v="607"/>
    <x v="1"/>
    <x v="29"/>
    <x v="37"/>
    <x v="5"/>
    <x v="32"/>
    <x v="40"/>
    <x v="386"/>
    <x v="900"/>
    <x v="39"/>
    <x v="1"/>
  </r>
  <r>
    <x v="2"/>
    <x v="1"/>
    <x v="607"/>
    <x v="1"/>
    <x v="29"/>
    <x v="37"/>
    <x v="4"/>
    <x v="30"/>
    <x v="27"/>
    <x v="216"/>
    <x v="482"/>
    <x v="39"/>
    <x v="1"/>
  </r>
  <r>
    <x v="2"/>
    <x v="1"/>
    <x v="607"/>
    <x v="1"/>
    <x v="29"/>
    <x v="37"/>
    <x v="0"/>
    <x v="40"/>
    <x v="30"/>
    <x v="368"/>
    <x v="541"/>
    <x v="27"/>
    <x v="1"/>
  </r>
  <r>
    <x v="2"/>
    <x v="1"/>
    <x v="607"/>
    <x v="1"/>
    <x v="29"/>
    <x v="37"/>
    <x v="3"/>
    <x v="43"/>
    <x v="60"/>
    <x v="862"/>
    <x v="2028"/>
    <x v="39"/>
    <x v="1"/>
  </r>
  <r>
    <x v="1"/>
    <x v="1"/>
    <x v="607"/>
    <x v="1"/>
    <x v="38"/>
    <x v="45"/>
    <x v="2"/>
    <x v="38"/>
    <x v="92"/>
    <x v="1206"/>
    <x v="2401"/>
    <x v="31"/>
    <x v="1"/>
  </r>
  <r>
    <x v="1"/>
    <x v="1"/>
    <x v="607"/>
    <x v="1"/>
    <x v="38"/>
    <x v="45"/>
    <x v="1"/>
    <x v="36"/>
    <x v="45"/>
    <x v="503"/>
    <x v="1032"/>
    <x v="34"/>
    <x v="1"/>
  </r>
  <r>
    <x v="1"/>
    <x v="1"/>
    <x v="607"/>
    <x v="1"/>
    <x v="38"/>
    <x v="45"/>
    <x v="5"/>
    <x v="29"/>
    <x v="27"/>
    <x v="203"/>
    <x v="417"/>
    <x v="37"/>
    <x v="1"/>
  </r>
  <r>
    <x v="1"/>
    <x v="1"/>
    <x v="607"/>
    <x v="1"/>
    <x v="38"/>
    <x v="45"/>
    <x v="4"/>
    <x v="32"/>
    <x v="17"/>
    <x v="127"/>
    <x v="274"/>
    <x v="40"/>
    <x v="1"/>
  </r>
  <r>
    <x v="1"/>
    <x v="1"/>
    <x v="607"/>
    <x v="1"/>
    <x v="38"/>
    <x v="45"/>
    <x v="0"/>
    <x v="40"/>
    <x v="17"/>
    <x v="178"/>
    <x v="221"/>
    <x v="27"/>
    <x v="1"/>
  </r>
  <r>
    <x v="1"/>
    <x v="1"/>
    <x v="607"/>
    <x v="1"/>
    <x v="38"/>
    <x v="45"/>
    <x v="3"/>
    <x v="45"/>
    <x v="47"/>
    <x v="677"/>
    <x v="1537"/>
    <x v="37"/>
    <x v="1"/>
  </r>
  <r>
    <x v="3"/>
    <x v="3"/>
    <x v="607"/>
    <x v="2"/>
    <x v="42"/>
    <x v="16"/>
    <x v="5"/>
    <x v="12"/>
    <x v="174"/>
    <x v="897"/>
    <x v="1514"/>
    <x v="26"/>
    <x v="2"/>
  </r>
  <r>
    <x v="3"/>
    <x v="3"/>
    <x v="607"/>
    <x v="2"/>
    <x v="0"/>
    <x v="6"/>
    <x v="2"/>
    <x v="24"/>
    <x v="216"/>
    <x v="1868"/>
    <x v="4028"/>
    <x v="39"/>
    <x v="2"/>
  </r>
  <r>
    <x v="1"/>
    <x v="1"/>
    <x v="607"/>
    <x v="1"/>
    <x v="38"/>
    <x v="45"/>
    <x v="2"/>
    <x v="32"/>
    <x v="108"/>
    <x v="1205"/>
    <x v="2214"/>
    <x v="28"/>
    <x v="2"/>
  </r>
  <r>
    <x v="1"/>
    <x v="1"/>
    <x v="607"/>
    <x v="1"/>
    <x v="38"/>
    <x v="45"/>
    <x v="1"/>
    <x v="23"/>
    <x v="65"/>
    <x v="491"/>
    <x v="662"/>
    <x v="23"/>
    <x v="2"/>
  </r>
  <r>
    <x v="1"/>
    <x v="1"/>
    <x v="607"/>
    <x v="1"/>
    <x v="38"/>
    <x v="45"/>
    <x v="5"/>
    <x v="22"/>
    <x v="28"/>
    <x v="149"/>
    <x v="184"/>
    <x v="29"/>
    <x v="2"/>
  </r>
  <r>
    <x v="1"/>
    <x v="1"/>
    <x v="607"/>
    <x v="1"/>
    <x v="38"/>
    <x v="45"/>
    <x v="4"/>
    <x v="23"/>
    <x v="22"/>
    <x v="107"/>
    <x v="151"/>
    <x v="32"/>
    <x v="2"/>
  </r>
  <r>
    <x v="1"/>
    <x v="1"/>
    <x v="607"/>
    <x v="1"/>
    <x v="38"/>
    <x v="45"/>
    <x v="0"/>
    <x v="27"/>
    <x v="23"/>
    <x v="145"/>
    <x v="124"/>
    <x v="22"/>
    <x v="2"/>
  </r>
  <r>
    <x v="1"/>
    <x v="1"/>
    <x v="607"/>
    <x v="1"/>
    <x v="38"/>
    <x v="45"/>
    <x v="3"/>
    <x v="34"/>
    <x v="53"/>
    <x v="564"/>
    <x v="1068"/>
    <x v="31"/>
    <x v="2"/>
  </r>
  <r>
    <x v="3"/>
    <x v="3"/>
    <x v="608"/>
    <x v="2"/>
    <x v="42"/>
    <x v="16"/>
    <x v="4"/>
    <x v="28"/>
    <x v="315"/>
    <x v="2829"/>
    <x v="5087"/>
    <x v="31"/>
    <x v="2"/>
  </r>
  <r>
    <x v="3"/>
    <x v="3"/>
    <x v="608"/>
    <x v="2"/>
    <x v="0"/>
    <x v="6"/>
    <x v="1"/>
    <x v="43"/>
    <x v="337"/>
    <x v="2972"/>
    <x v="5454"/>
    <x v="36"/>
    <x v="2"/>
  </r>
  <r>
    <x v="1"/>
    <x v="1"/>
    <x v="608"/>
    <x v="0"/>
    <x v="14"/>
    <x v="18"/>
    <x v="2"/>
    <x v="28"/>
    <x v="309"/>
    <x v="2763"/>
    <x v="4378"/>
    <x v="16"/>
    <x v="0"/>
  </r>
  <r>
    <x v="1"/>
    <x v="1"/>
    <x v="608"/>
    <x v="0"/>
    <x v="14"/>
    <x v="18"/>
    <x v="1"/>
    <x v="23"/>
    <x v="231"/>
    <x v="1929"/>
    <x v="3044"/>
    <x v="21"/>
    <x v="0"/>
  </r>
  <r>
    <x v="1"/>
    <x v="1"/>
    <x v="608"/>
    <x v="0"/>
    <x v="14"/>
    <x v="18"/>
    <x v="5"/>
    <x v="18"/>
    <x v="152"/>
    <x v="1051"/>
    <x v="1249"/>
    <x v="16"/>
    <x v="0"/>
  </r>
  <r>
    <x v="1"/>
    <x v="1"/>
    <x v="608"/>
    <x v="0"/>
    <x v="14"/>
    <x v="18"/>
    <x v="4"/>
    <x v="18"/>
    <x v="129"/>
    <x v="891"/>
    <x v="990"/>
    <x v="16"/>
    <x v="0"/>
  </r>
  <r>
    <x v="1"/>
    <x v="1"/>
    <x v="608"/>
    <x v="0"/>
    <x v="14"/>
    <x v="18"/>
    <x v="0"/>
    <x v="28"/>
    <x v="129"/>
    <x v="1267"/>
    <x v="2781"/>
    <x v="36"/>
    <x v="0"/>
  </r>
  <r>
    <x v="1"/>
    <x v="1"/>
    <x v="608"/>
    <x v="0"/>
    <x v="14"/>
    <x v="18"/>
    <x v="3"/>
    <x v="33"/>
    <x v="194"/>
    <x v="2064"/>
    <x v="3656"/>
    <x v="26"/>
    <x v="0"/>
  </r>
  <r>
    <x v="3"/>
    <x v="3"/>
    <x v="608"/>
    <x v="2"/>
    <x v="42"/>
    <x v="16"/>
    <x v="4"/>
    <x v="27"/>
    <x v="133"/>
    <x v="1263"/>
    <x v="3271"/>
    <x v="46"/>
    <x v="1"/>
  </r>
  <r>
    <x v="3"/>
    <x v="3"/>
    <x v="608"/>
    <x v="2"/>
    <x v="0"/>
    <x v="6"/>
    <x v="1"/>
    <x v="42"/>
    <x v="185"/>
    <x v="2287"/>
    <x v="4855"/>
    <x v="50"/>
    <x v="1"/>
  </r>
  <r>
    <x v="1"/>
    <x v="1"/>
    <x v="608"/>
    <x v="0"/>
    <x v="14"/>
    <x v="18"/>
    <x v="2"/>
    <x v="27"/>
    <x v="113"/>
    <x v="1093"/>
    <x v="1884"/>
    <x v="26"/>
    <x v="1"/>
  </r>
  <r>
    <x v="1"/>
    <x v="1"/>
    <x v="608"/>
    <x v="0"/>
    <x v="14"/>
    <x v="18"/>
    <x v="1"/>
    <x v="20"/>
    <x v="63"/>
    <x v="415"/>
    <x v="794"/>
    <x v="33"/>
    <x v="1"/>
  </r>
  <r>
    <x v="1"/>
    <x v="1"/>
    <x v="608"/>
    <x v="0"/>
    <x v="14"/>
    <x v="18"/>
    <x v="5"/>
    <x v="17"/>
    <x v="38"/>
    <x v="159"/>
    <x v="171"/>
    <x v="26"/>
    <x v="1"/>
  </r>
  <r>
    <x v="1"/>
    <x v="1"/>
    <x v="608"/>
    <x v="0"/>
    <x v="14"/>
    <x v="18"/>
    <x v="4"/>
    <x v="16"/>
    <x v="27"/>
    <x v="87"/>
    <x v="115"/>
    <x v="31"/>
    <x v="1"/>
  </r>
  <r>
    <x v="1"/>
    <x v="1"/>
    <x v="608"/>
    <x v="0"/>
    <x v="14"/>
    <x v="18"/>
    <x v="0"/>
    <x v="27"/>
    <x v="34"/>
    <x v="258"/>
    <x v="732"/>
    <x v="47"/>
    <x v="1"/>
  </r>
  <r>
    <x v="1"/>
    <x v="1"/>
    <x v="608"/>
    <x v="0"/>
    <x v="14"/>
    <x v="18"/>
    <x v="3"/>
    <x v="29"/>
    <x v="50"/>
    <x v="447"/>
    <x v="959"/>
    <x v="36"/>
    <x v="1"/>
  </r>
  <r>
    <x v="3"/>
    <x v="3"/>
    <x v="608"/>
    <x v="2"/>
    <x v="42"/>
    <x v="16"/>
    <x v="4"/>
    <x v="20"/>
    <x v="159"/>
    <x v="1187"/>
    <x v="2567"/>
    <x v="35"/>
    <x v="2"/>
  </r>
  <r>
    <x v="3"/>
    <x v="3"/>
    <x v="608"/>
    <x v="2"/>
    <x v="0"/>
    <x v="6"/>
    <x v="1"/>
    <x v="30"/>
    <x v="223"/>
    <x v="2175"/>
    <x v="4525"/>
    <x v="41"/>
    <x v="2"/>
  </r>
  <r>
    <x v="3"/>
    <x v="3"/>
    <x v="609"/>
    <x v="2"/>
    <x v="42"/>
    <x v="16"/>
    <x v="0"/>
    <x v="43"/>
    <x v="307"/>
    <x v="2866"/>
    <x v="4856"/>
    <x v="16"/>
    <x v="2"/>
  </r>
  <r>
    <x v="3"/>
    <x v="3"/>
    <x v="609"/>
    <x v="2"/>
    <x v="0"/>
    <x v="6"/>
    <x v="5"/>
    <x v="38"/>
    <x v="346"/>
    <x v="2984"/>
    <x v="5473"/>
    <x v="36"/>
    <x v="2"/>
  </r>
  <r>
    <x v="5"/>
    <x v="1"/>
    <x v="609"/>
    <x v="1"/>
    <x v="31"/>
    <x v="0"/>
    <x v="2"/>
    <x v="48"/>
    <x v="338"/>
    <x v="2994"/>
    <x v="5458"/>
    <x v="31"/>
    <x v="0"/>
  </r>
  <r>
    <x v="5"/>
    <x v="1"/>
    <x v="609"/>
    <x v="1"/>
    <x v="31"/>
    <x v="0"/>
    <x v="1"/>
    <x v="43"/>
    <x v="323"/>
    <x v="2929"/>
    <x v="5240"/>
    <x v="21"/>
    <x v="0"/>
  </r>
  <r>
    <x v="5"/>
    <x v="1"/>
    <x v="609"/>
    <x v="1"/>
    <x v="31"/>
    <x v="0"/>
    <x v="5"/>
    <x v="38"/>
    <x v="315"/>
    <x v="2884"/>
    <x v="4740"/>
    <x v="11"/>
    <x v="0"/>
  </r>
  <r>
    <x v="5"/>
    <x v="1"/>
    <x v="609"/>
    <x v="1"/>
    <x v="31"/>
    <x v="0"/>
    <x v="4"/>
    <x v="38"/>
    <x v="313"/>
    <x v="2877"/>
    <x v="4917"/>
    <x v="16"/>
    <x v="0"/>
  </r>
  <r>
    <x v="5"/>
    <x v="1"/>
    <x v="609"/>
    <x v="1"/>
    <x v="31"/>
    <x v="0"/>
    <x v="0"/>
    <x v="48"/>
    <x v="313"/>
    <x v="2908"/>
    <x v="5180"/>
    <x v="21"/>
    <x v="0"/>
  </r>
  <r>
    <x v="5"/>
    <x v="1"/>
    <x v="609"/>
    <x v="1"/>
    <x v="31"/>
    <x v="0"/>
    <x v="3"/>
    <x v="53"/>
    <x v="321"/>
    <x v="2955"/>
    <x v="5422"/>
    <x v="36"/>
    <x v="0"/>
  </r>
  <r>
    <x v="3"/>
    <x v="3"/>
    <x v="609"/>
    <x v="2"/>
    <x v="42"/>
    <x v="16"/>
    <x v="0"/>
    <x v="42"/>
    <x v="111"/>
    <x v="1546"/>
    <x v="3046"/>
    <x v="31"/>
    <x v="1"/>
  </r>
  <r>
    <x v="3"/>
    <x v="3"/>
    <x v="609"/>
    <x v="2"/>
    <x v="0"/>
    <x v="6"/>
    <x v="5"/>
    <x v="34"/>
    <x v="214"/>
    <x v="2267"/>
    <x v="4818"/>
    <x v="49"/>
    <x v="1"/>
  </r>
  <r>
    <x v="5"/>
    <x v="1"/>
    <x v="609"/>
    <x v="1"/>
    <x v="31"/>
    <x v="0"/>
    <x v="2"/>
    <x v="43"/>
    <x v="202"/>
    <x v="2455"/>
    <x v="4905"/>
    <x v="45"/>
    <x v="1"/>
  </r>
  <r>
    <x v="5"/>
    <x v="1"/>
    <x v="609"/>
    <x v="1"/>
    <x v="31"/>
    <x v="0"/>
    <x v="1"/>
    <x v="41"/>
    <x v="141"/>
    <x v="1847"/>
    <x v="3588"/>
    <x v="31"/>
    <x v="1"/>
  </r>
  <r>
    <x v="5"/>
    <x v="1"/>
    <x v="609"/>
    <x v="1"/>
    <x v="31"/>
    <x v="0"/>
    <x v="5"/>
    <x v="34"/>
    <x v="118"/>
    <x v="1364"/>
    <x v="2081"/>
    <x v="21"/>
    <x v="1"/>
  </r>
  <r>
    <x v="5"/>
    <x v="1"/>
    <x v="609"/>
    <x v="1"/>
    <x v="31"/>
    <x v="0"/>
    <x v="4"/>
    <x v="37"/>
    <x v="117"/>
    <x v="1450"/>
    <x v="2622"/>
    <x v="27"/>
    <x v="1"/>
  </r>
  <r>
    <x v="5"/>
    <x v="1"/>
    <x v="609"/>
    <x v="1"/>
    <x v="31"/>
    <x v="0"/>
    <x v="0"/>
    <x v="44"/>
    <x v="111"/>
    <x v="1607"/>
    <x v="3328"/>
    <x v="34"/>
    <x v="1"/>
  </r>
  <r>
    <x v="5"/>
    <x v="1"/>
    <x v="609"/>
    <x v="1"/>
    <x v="31"/>
    <x v="0"/>
    <x v="3"/>
    <x v="52"/>
    <x v="135"/>
    <x v="2091"/>
    <x v="4572"/>
    <x v="46"/>
    <x v="1"/>
  </r>
  <r>
    <x v="3"/>
    <x v="3"/>
    <x v="609"/>
    <x v="2"/>
    <x v="42"/>
    <x v="16"/>
    <x v="0"/>
    <x v="31"/>
    <x v="132"/>
    <x v="1397"/>
    <x v="2209"/>
    <x v="22"/>
    <x v="2"/>
  </r>
  <r>
    <x v="3"/>
    <x v="3"/>
    <x v="609"/>
    <x v="2"/>
    <x v="0"/>
    <x v="6"/>
    <x v="5"/>
    <x v="24"/>
    <x v="270"/>
    <x v="2202"/>
    <x v="4589"/>
    <x v="42"/>
    <x v="2"/>
  </r>
  <r>
    <x v="3"/>
    <x v="3"/>
    <x v="610"/>
    <x v="2"/>
    <x v="42"/>
    <x v="16"/>
    <x v="3"/>
    <x v="38"/>
    <x v="335"/>
    <x v="2947"/>
    <x v="5411"/>
    <x v="36"/>
    <x v="2"/>
  </r>
  <r>
    <x v="3"/>
    <x v="3"/>
    <x v="610"/>
    <x v="2"/>
    <x v="0"/>
    <x v="6"/>
    <x v="4"/>
    <x v="38"/>
    <x v="317"/>
    <x v="2889"/>
    <x v="5359"/>
    <x v="46"/>
    <x v="2"/>
  </r>
  <r>
    <x v="0"/>
    <x v="1"/>
    <x v="610"/>
    <x v="0"/>
    <x v="34"/>
    <x v="15"/>
    <x v="2"/>
    <x v="48"/>
    <x v="333"/>
    <x v="2978"/>
    <x v="5391"/>
    <x v="26"/>
    <x v="1"/>
  </r>
  <r>
    <x v="0"/>
    <x v="1"/>
    <x v="610"/>
    <x v="0"/>
    <x v="34"/>
    <x v="15"/>
    <x v="1"/>
    <x v="43"/>
    <x v="317"/>
    <x v="2907"/>
    <x v="5177"/>
    <x v="21"/>
    <x v="1"/>
  </r>
  <r>
    <x v="0"/>
    <x v="1"/>
    <x v="610"/>
    <x v="0"/>
    <x v="34"/>
    <x v="15"/>
    <x v="5"/>
    <x v="18"/>
    <x v="309"/>
    <x v="2450"/>
    <x v="4293"/>
    <x v="26"/>
    <x v="1"/>
  </r>
  <r>
    <x v="0"/>
    <x v="1"/>
    <x v="610"/>
    <x v="0"/>
    <x v="34"/>
    <x v="15"/>
    <x v="4"/>
    <x v="18"/>
    <x v="307"/>
    <x v="2383"/>
    <x v="4188"/>
    <x v="26"/>
    <x v="1"/>
  </r>
  <r>
    <x v="0"/>
    <x v="1"/>
    <x v="610"/>
    <x v="0"/>
    <x v="34"/>
    <x v="15"/>
    <x v="0"/>
    <x v="28"/>
    <x v="307"/>
    <x v="2727"/>
    <x v="4568"/>
    <x v="21"/>
    <x v="1"/>
  </r>
  <r>
    <x v="0"/>
    <x v="1"/>
    <x v="610"/>
    <x v="0"/>
    <x v="34"/>
    <x v="15"/>
    <x v="3"/>
    <x v="33"/>
    <x v="315"/>
    <x v="2862"/>
    <x v="5224"/>
    <x v="36"/>
    <x v="1"/>
  </r>
  <r>
    <x v="3"/>
    <x v="3"/>
    <x v="610"/>
    <x v="2"/>
    <x v="42"/>
    <x v="16"/>
    <x v="3"/>
    <x v="36"/>
    <x v="193"/>
    <x v="2159"/>
    <x v="4764"/>
    <x v="51"/>
    <x v="1"/>
  </r>
  <r>
    <x v="3"/>
    <x v="3"/>
    <x v="610"/>
    <x v="2"/>
    <x v="0"/>
    <x v="6"/>
    <x v="4"/>
    <x v="37"/>
    <x v="150"/>
    <x v="1799"/>
    <x v="4602"/>
    <x v="60"/>
    <x v="1"/>
  </r>
  <r>
    <x v="0"/>
    <x v="1"/>
    <x v="610"/>
    <x v="0"/>
    <x v="34"/>
    <x v="15"/>
    <x v="2"/>
    <x v="43"/>
    <x v="194"/>
    <x v="2383"/>
    <x v="4710"/>
    <x v="40"/>
    <x v="1"/>
  </r>
  <r>
    <x v="0"/>
    <x v="1"/>
    <x v="610"/>
    <x v="0"/>
    <x v="34"/>
    <x v="15"/>
    <x v="1"/>
    <x v="40"/>
    <x v="150"/>
    <x v="1910"/>
    <x v="3807"/>
    <x v="33"/>
    <x v="1"/>
  </r>
  <r>
    <x v="0"/>
    <x v="1"/>
    <x v="610"/>
    <x v="0"/>
    <x v="34"/>
    <x v="15"/>
    <x v="5"/>
    <x v="16"/>
    <x v="118"/>
    <x v="727"/>
    <x v="1808"/>
    <x v="41"/>
    <x v="1"/>
  </r>
  <r>
    <x v="0"/>
    <x v="1"/>
    <x v="610"/>
    <x v="0"/>
    <x v="34"/>
    <x v="15"/>
    <x v="4"/>
    <x v="17"/>
    <x v="94"/>
    <x v="593"/>
    <x v="1342"/>
    <x v="37"/>
    <x v="1"/>
  </r>
  <r>
    <x v="0"/>
    <x v="1"/>
    <x v="610"/>
    <x v="0"/>
    <x v="34"/>
    <x v="15"/>
    <x v="0"/>
    <x v="25"/>
    <x v="102"/>
    <x v="929"/>
    <x v="1962"/>
    <x v="34"/>
    <x v="1"/>
  </r>
  <r>
    <x v="0"/>
    <x v="1"/>
    <x v="610"/>
    <x v="0"/>
    <x v="34"/>
    <x v="15"/>
    <x v="3"/>
    <x v="30"/>
    <x v="118"/>
    <x v="1231"/>
    <x v="3289"/>
    <x v="48"/>
    <x v="1"/>
  </r>
  <r>
    <x v="3"/>
    <x v="3"/>
    <x v="610"/>
    <x v="2"/>
    <x v="42"/>
    <x v="16"/>
    <x v="3"/>
    <x v="27"/>
    <x v="223"/>
    <x v="2061"/>
    <x v="4255"/>
    <x v="38"/>
    <x v="2"/>
  </r>
  <r>
    <x v="3"/>
    <x v="3"/>
    <x v="610"/>
    <x v="2"/>
    <x v="0"/>
    <x v="6"/>
    <x v="4"/>
    <x v="29"/>
    <x v="172"/>
    <x v="1687"/>
    <x v="4284"/>
    <x v="53"/>
    <x v="2"/>
  </r>
  <r>
    <x v="3"/>
    <x v="3"/>
    <x v="611"/>
    <x v="2"/>
    <x v="42"/>
    <x v="16"/>
    <x v="2"/>
    <x v="38"/>
    <x v="335"/>
    <x v="2947"/>
    <x v="5285"/>
    <x v="21"/>
    <x v="2"/>
  </r>
  <r>
    <x v="3"/>
    <x v="3"/>
    <x v="611"/>
    <x v="2"/>
    <x v="0"/>
    <x v="6"/>
    <x v="0"/>
    <x v="43"/>
    <x v="313"/>
    <x v="2892"/>
    <x v="5259"/>
    <x v="31"/>
    <x v="2"/>
  </r>
  <r>
    <x v="2"/>
    <x v="1"/>
    <x v="611"/>
    <x v="4"/>
    <x v="49"/>
    <x v="13"/>
    <x v="2"/>
    <x v="43"/>
    <x v="335"/>
    <x v="2966"/>
    <x v="5445"/>
    <x v="36"/>
    <x v="0"/>
  </r>
  <r>
    <x v="2"/>
    <x v="1"/>
    <x v="611"/>
    <x v="4"/>
    <x v="49"/>
    <x v="13"/>
    <x v="1"/>
    <x v="38"/>
    <x v="319"/>
    <x v="2895"/>
    <x v="5036"/>
    <x v="16"/>
    <x v="0"/>
  </r>
  <r>
    <x v="2"/>
    <x v="1"/>
    <x v="611"/>
    <x v="4"/>
    <x v="49"/>
    <x v="13"/>
    <x v="5"/>
    <x v="33"/>
    <x v="313"/>
    <x v="2852"/>
    <x v="4948"/>
    <x v="21"/>
    <x v="0"/>
  </r>
  <r>
    <x v="2"/>
    <x v="1"/>
    <x v="611"/>
    <x v="4"/>
    <x v="49"/>
    <x v="13"/>
    <x v="4"/>
    <x v="33"/>
    <x v="311"/>
    <x v="2840"/>
    <x v="4901"/>
    <x v="21"/>
    <x v="0"/>
  </r>
  <r>
    <x v="2"/>
    <x v="1"/>
    <x v="611"/>
    <x v="4"/>
    <x v="49"/>
    <x v="13"/>
    <x v="0"/>
    <x v="43"/>
    <x v="311"/>
    <x v="2886"/>
    <x v="4962"/>
    <x v="16"/>
    <x v="0"/>
  </r>
  <r>
    <x v="2"/>
    <x v="1"/>
    <x v="611"/>
    <x v="4"/>
    <x v="49"/>
    <x v="13"/>
    <x v="3"/>
    <x v="48"/>
    <x v="319"/>
    <x v="2933"/>
    <x v="5054"/>
    <x v="11"/>
    <x v="0"/>
  </r>
  <r>
    <x v="3"/>
    <x v="1"/>
    <x v="611"/>
    <x v="0"/>
    <x v="33"/>
    <x v="20"/>
    <x v="2"/>
    <x v="33"/>
    <x v="309"/>
    <x v="2825"/>
    <x v="4835"/>
    <x v="21"/>
    <x v="0"/>
  </r>
  <r>
    <x v="3"/>
    <x v="1"/>
    <x v="611"/>
    <x v="0"/>
    <x v="33"/>
    <x v="20"/>
    <x v="1"/>
    <x v="28"/>
    <x v="231"/>
    <x v="2158"/>
    <x v="3044"/>
    <x v="16"/>
    <x v="0"/>
  </r>
  <r>
    <x v="3"/>
    <x v="1"/>
    <x v="611"/>
    <x v="0"/>
    <x v="33"/>
    <x v="20"/>
    <x v="5"/>
    <x v="23"/>
    <x v="152"/>
    <x v="1267"/>
    <x v="1599"/>
    <x v="16"/>
    <x v="0"/>
  </r>
  <r>
    <x v="3"/>
    <x v="1"/>
    <x v="611"/>
    <x v="0"/>
    <x v="33"/>
    <x v="20"/>
    <x v="4"/>
    <x v="23"/>
    <x v="129"/>
    <x v="1086"/>
    <x v="1300"/>
    <x v="16"/>
    <x v="0"/>
  </r>
  <r>
    <x v="3"/>
    <x v="1"/>
    <x v="611"/>
    <x v="0"/>
    <x v="33"/>
    <x v="20"/>
    <x v="0"/>
    <x v="33"/>
    <x v="129"/>
    <x v="1441"/>
    <x v="2219"/>
    <x v="21"/>
    <x v="0"/>
  </r>
  <r>
    <x v="3"/>
    <x v="1"/>
    <x v="611"/>
    <x v="0"/>
    <x v="33"/>
    <x v="20"/>
    <x v="3"/>
    <x v="38"/>
    <x v="194"/>
    <x v="2227"/>
    <x v="3950"/>
    <x v="26"/>
    <x v="0"/>
  </r>
  <r>
    <x v="0"/>
    <x v="1"/>
    <x v="611"/>
    <x v="1"/>
    <x v="44"/>
    <x v="9"/>
    <x v="2"/>
    <x v="53"/>
    <x v="313"/>
    <x v="2924"/>
    <x v="5324"/>
    <x v="31"/>
    <x v="0"/>
  </r>
  <r>
    <x v="0"/>
    <x v="1"/>
    <x v="611"/>
    <x v="1"/>
    <x v="44"/>
    <x v="9"/>
    <x v="1"/>
    <x v="48"/>
    <x v="273"/>
    <x v="2800"/>
    <x v="5030"/>
    <x v="31"/>
    <x v="0"/>
  </r>
  <r>
    <x v="0"/>
    <x v="1"/>
    <x v="611"/>
    <x v="1"/>
    <x v="44"/>
    <x v="9"/>
    <x v="5"/>
    <x v="43"/>
    <x v="194"/>
    <x v="2383"/>
    <x v="3880"/>
    <x v="21"/>
    <x v="0"/>
  </r>
  <r>
    <x v="0"/>
    <x v="1"/>
    <x v="611"/>
    <x v="1"/>
    <x v="44"/>
    <x v="9"/>
    <x v="4"/>
    <x v="43"/>
    <x v="174"/>
    <x v="2206"/>
    <x v="3572"/>
    <x v="21"/>
    <x v="0"/>
  </r>
  <r>
    <x v="0"/>
    <x v="1"/>
    <x v="611"/>
    <x v="1"/>
    <x v="44"/>
    <x v="9"/>
    <x v="0"/>
    <x v="53"/>
    <x v="174"/>
    <x v="2469"/>
    <x v="4024"/>
    <x v="21"/>
    <x v="0"/>
  </r>
  <r>
    <x v="0"/>
    <x v="1"/>
    <x v="611"/>
    <x v="1"/>
    <x v="44"/>
    <x v="9"/>
    <x v="3"/>
    <x v="58"/>
    <x v="254"/>
    <x v="2833"/>
    <x v="4999"/>
    <x v="26"/>
    <x v="0"/>
  </r>
  <r>
    <x v="3"/>
    <x v="3"/>
    <x v="611"/>
    <x v="2"/>
    <x v="42"/>
    <x v="16"/>
    <x v="2"/>
    <x v="34"/>
    <x v="193"/>
    <x v="2090"/>
    <x v="3990"/>
    <x v="31"/>
    <x v="1"/>
  </r>
  <r>
    <x v="3"/>
    <x v="3"/>
    <x v="611"/>
    <x v="2"/>
    <x v="0"/>
    <x v="6"/>
    <x v="0"/>
    <x v="38"/>
    <x v="111"/>
    <x v="1417"/>
    <x v="3507"/>
    <x v="44"/>
    <x v="1"/>
  </r>
  <r>
    <x v="2"/>
    <x v="1"/>
    <x v="611"/>
    <x v="4"/>
    <x v="49"/>
    <x v="13"/>
    <x v="2"/>
    <x v="41"/>
    <x v="181"/>
    <x v="2203"/>
    <x v="4785"/>
    <x v="50"/>
    <x v="1"/>
  </r>
  <r>
    <x v="2"/>
    <x v="1"/>
    <x v="611"/>
    <x v="4"/>
    <x v="49"/>
    <x v="13"/>
    <x v="1"/>
    <x v="37"/>
    <x v="129"/>
    <x v="1589"/>
    <x v="2991"/>
    <x v="29"/>
    <x v="1"/>
  </r>
  <r>
    <x v="2"/>
    <x v="1"/>
    <x v="611"/>
    <x v="4"/>
    <x v="49"/>
    <x v="13"/>
    <x v="5"/>
    <x v="31"/>
    <x v="117"/>
    <x v="1257"/>
    <x v="2552"/>
    <x v="32"/>
    <x v="1"/>
  </r>
  <r>
    <x v="2"/>
    <x v="1"/>
    <x v="611"/>
    <x v="4"/>
    <x v="49"/>
    <x v="13"/>
    <x v="4"/>
    <x v="31"/>
    <x v="115"/>
    <x v="1238"/>
    <x v="2662"/>
    <x v="35"/>
    <x v="1"/>
  </r>
  <r>
    <x v="2"/>
    <x v="1"/>
    <x v="611"/>
    <x v="4"/>
    <x v="49"/>
    <x v="13"/>
    <x v="0"/>
    <x v="41"/>
    <x v="105"/>
    <x v="1441"/>
    <x v="2726"/>
    <x v="29"/>
    <x v="1"/>
  </r>
  <r>
    <x v="2"/>
    <x v="1"/>
    <x v="611"/>
    <x v="4"/>
    <x v="49"/>
    <x v="13"/>
    <x v="3"/>
    <x v="45"/>
    <x v="151"/>
    <x v="2071"/>
    <x v="3670"/>
    <x v="26"/>
    <x v="1"/>
  </r>
  <r>
    <x v="3"/>
    <x v="1"/>
    <x v="611"/>
    <x v="0"/>
    <x v="33"/>
    <x v="20"/>
    <x v="2"/>
    <x v="29"/>
    <x v="113"/>
    <x v="1152"/>
    <x v="2551"/>
    <x v="36"/>
    <x v="1"/>
  </r>
  <r>
    <x v="3"/>
    <x v="1"/>
    <x v="611"/>
    <x v="0"/>
    <x v="33"/>
    <x v="20"/>
    <x v="1"/>
    <x v="27"/>
    <x v="59"/>
    <x v="515"/>
    <x v="896"/>
    <x v="29"/>
    <x v="1"/>
  </r>
  <r>
    <x v="3"/>
    <x v="1"/>
    <x v="611"/>
    <x v="0"/>
    <x v="33"/>
    <x v="20"/>
    <x v="5"/>
    <x v="20"/>
    <x v="40"/>
    <x v="206"/>
    <x v="310"/>
    <x v="30"/>
    <x v="1"/>
  </r>
  <r>
    <x v="3"/>
    <x v="1"/>
    <x v="611"/>
    <x v="0"/>
    <x v="33"/>
    <x v="20"/>
    <x v="4"/>
    <x v="21"/>
    <x v="33"/>
    <x v="171"/>
    <x v="201"/>
    <x v="27"/>
    <x v="1"/>
  </r>
  <r>
    <x v="3"/>
    <x v="1"/>
    <x v="611"/>
    <x v="0"/>
    <x v="33"/>
    <x v="20"/>
    <x v="0"/>
    <x v="29"/>
    <x v="31"/>
    <x v="254"/>
    <x v="475"/>
    <x v="35"/>
    <x v="1"/>
  </r>
  <r>
    <x v="3"/>
    <x v="1"/>
    <x v="611"/>
    <x v="0"/>
    <x v="33"/>
    <x v="20"/>
    <x v="3"/>
    <x v="37"/>
    <x v="52"/>
    <x v="610"/>
    <x v="1520"/>
    <x v="41"/>
    <x v="1"/>
  </r>
  <r>
    <x v="0"/>
    <x v="1"/>
    <x v="611"/>
    <x v="1"/>
    <x v="44"/>
    <x v="9"/>
    <x v="2"/>
    <x v="49"/>
    <x v="117"/>
    <x v="1813"/>
    <x v="4126"/>
    <x v="43"/>
    <x v="1"/>
  </r>
  <r>
    <x v="0"/>
    <x v="1"/>
    <x v="611"/>
    <x v="1"/>
    <x v="44"/>
    <x v="9"/>
    <x v="1"/>
    <x v="43"/>
    <x v="70"/>
    <x v="1017"/>
    <x v="2699"/>
    <x v="46"/>
    <x v="1"/>
  </r>
  <r>
    <x v="0"/>
    <x v="1"/>
    <x v="611"/>
    <x v="1"/>
    <x v="44"/>
    <x v="9"/>
    <x v="5"/>
    <x v="39"/>
    <x v="45"/>
    <x v="548"/>
    <x v="1224"/>
    <x v="36"/>
    <x v="1"/>
  </r>
  <r>
    <x v="0"/>
    <x v="1"/>
    <x v="611"/>
    <x v="1"/>
    <x v="44"/>
    <x v="9"/>
    <x v="4"/>
    <x v="38"/>
    <x v="41"/>
    <x v="484"/>
    <x v="1019"/>
    <x v="35"/>
    <x v="1"/>
  </r>
  <r>
    <x v="0"/>
    <x v="1"/>
    <x v="611"/>
    <x v="1"/>
    <x v="44"/>
    <x v="9"/>
    <x v="0"/>
    <x v="51"/>
    <x v="39"/>
    <x v="642"/>
    <x v="1318"/>
    <x v="33"/>
    <x v="1"/>
  </r>
  <r>
    <x v="0"/>
    <x v="1"/>
    <x v="611"/>
    <x v="1"/>
    <x v="44"/>
    <x v="9"/>
    <x v="3"/>
    <x v="52"/>
    <x v="64"/>
    <x v="1110"/>
    <x v="2678"/>
    <x v="41"/>
    <x v="1"/>
  </r>
  <r>
    <x v="3"/>
    <x v="3"/>
    <x v="611"/>
    <x v="2"/>
    <x v="42"/>
    <x v="16"/>
    <x v="2"/>
    <x v="23"/>
    <x v="216"/>
    <x v="1815"/>
    <x v="2997"/>
    <x v="23"/>
    <x v="2"/>
  </r>
  <r>
    <x v="3"/>
    <x v="3"/>
    <x v="611"/>
    <x v="2"/>
    <x v="0"/>
    <x v="6"/>
    <x v="0"/>
    <x v="28"/>
    <x v="156"/>
    <x v="1507"/>
    <x v="3373"/>
    <x v="38"/>
    <x v="2"/>
  </r>
  <r>
    <x v="0"/>
    <x v="1"/>
    <x v="611"/>
    <x v="1"/>
    <x v="44"/>
    <x v="9"/>
    <x v="2"/>
    <x v="37"/>
    <x v="156"/>
    <x v="1858"/>
    <x v="3829"/>
    <x v="35"/>
    <x v="2"/>
  </r>
  <r>
    <x v="0"/>
    <x v="1"/>
    <x v="611"/>
    <x v="1"/>
    <x v="44"/>
    <x v="9"/>
    <x v="1"/>
    <x v="35"/>
    <x v="92"/>
    <x v="1125"/>
    <x v="2531"/>
    <x v="37"/>
    <x v="2"/>
  </r>
  <r>
    <x v="0"/>
    <x v="1"/>
    <x v="611"/>
    <x v="1"/>
    <x v="44"/>
    <x v="9"/>
    <x v="5"/>
    <x v="33"/>
    <x v="59"/>
    <x v="636"/>
    <x v="1112"/>
    <x v="28"/>
    <x v="2"/>
  </r>
  <r>
    <x v="0"/>
    <x v="1"/>
    <x v="611"/>
    <x v="1"/>
    <x v="44"/>
    <x v="9"/>
    <x v="4"/>
    <x v="28"/>
    <x v="55"/>
    <x v="475"/>
    <x v="723"/>
    <x v="26"/>
    <x v="2"/>
  </r>
  <r>
    <x v="0"/>
    <x v="1"/>
    <x v="611"/>
    <x v="1"/>
    <x v="44"/>
    <x v="9"/>
    <x v="0"/>
    <x v="41"/>
    <x v="56"/>
    <x v="755"/>
    <x v="1108"/>
    <x v="23"/>
    <x v="2"/>
  </r>
  <r>
    <x v="0"/>
    <x v="1"/>
    <x v="611"/>
    <x v="1"/>
    <x v="44"/>
    <x v="9"/>
    <x v="3"/>
    <x v="38"/>
    <x v="76"/>
    <x v="1002"/>
    <x v="2019"/>
    <x v="32"/>
    <x v="2"/>
  </r>
  <r>
    <x v="3"/>
    <x v="3"/>
    <x v="612"/>
    <x v="2"/>
    <x v="42"/>
    <x v="16"/>
    <x v="1"/>
    <x v="43"/>
    <x v="335"/>
    <x v="2966"/>
    <x v="5320"/>
    <x v="21"/>
    <x v="2"/>
  </r>
  <r>
    <x v="3"/>
    <x v="3"/>
    <x v="612"/>
    <x v="2"/>
    <x v="0"/>
    <x v="6"/>
    <x v="3"/>
    <x v="53"/>
    <x v="335"/>
    <x v="3000"/>
    <x v="5547"/>
    <x v="51"/>
    <x v="2"/>
  </r>
  <r>
    <x v="4"/>
    <x v="0"/>
    <x v="612"/>
    <x v="4"/>
    <x v="10"/>
    <x v="22"/>
    <x v="2"/>
    <x v="58"/>
    <x v="315"/>
    <x v="2945"/>
    <x v="5108"/>
    <x v="11"/>
    <x v="2"/>
  </r>
  <r>
    <x v="4"/>
    <x v="0"/>
    <x v="612"/>
    <x v="4"/>
    <x v="10"/>
    <x v="22"/>
    <x v="1"/>
    <x v="63"/>
    <x v="315"/>
    <x v="2958"/>
    <x v="4986"/>
    <x v="6"/>
    <x v="2"/>
  </r>
  <r>
    <x v="4"/>
    <x v="0"/>
    <x v="612"/>
    <x v="4"/>
    <x v="10"/>
    <x v="22"/>
    <x v="5"/>
    <x v="58"/>
    <x v="294"/>
    <x v="2881"/>
    <x v="4715"/>
    <x v="11"/>
    <x v="2"/>
  </r>
  <r>
    <x v="4"/>
    <x v="0"/>
    <x v="612"/>
    <x v="4"/>
    <x v="10"/>
    <x v="22"/>
    <x v="4"/>
    <x v="58"/>
    <x v="273"/>
    <x v="2853"/>
    <x v="4485"/>
    <x v="11"/>
    <x v="2"/>
  </r>
  <r>
    <x v="4"/>
    <x v="0"/>
    <x v="612"/>
    <x v="4"/>
    <x v="10"/>
    <x v="22"/>
    <x v="0"/>
    <x v="68"/>
    <x v="285"/>
    <x v="2892"/>
    <x v="3880"/>
    <x v="2"/>
    <x v="2"/>
  </r>
  <r>
    <x v="4"/>
    <x v="0"/>
    <x v="612"/>
    <x v="4"/>
    <x v="10"/>
    <x v="22"/>
    <x v="3"/>
    <x v="53"/>
    <x v="294"/>
    <x v="2866"/>
    <x v="5111"/>
    <x v="26"/>
    <x v="2"/>
  </r>
  <r>
    <x v="5"/>
    <x v="1"/>
    <x v="612"/>
    <x v="0"/>
    <x v="13"/>
    <x v="24"/>
    <x v="2"/>
    <x v="28"/>
    <x v="309"/>
    <x v="2763"/>
    <x v="4835"/>
    <x v="26"/>
    <x v="0"/>
  </r>
  <r>
    <x v="5"/>
    <x v="1"/>
    <x v="612"/>
    <x v="0"/>
    <x v="13"/>
    <x v="24"/>
    <x v="1"/>
    <x v="23"/>
    <x v="231"/>
    <x v="1929"/>
    <x v="3411"/>
    <x v="26"/>
    <x v="0"/>
  </r>
  <r>
    <x v="5"/>
    <x v="1"/>
    <x v="612"/>
    <x v="0"/>
    <x v="13"/>
    <x v="24"/>
    <x v="5"/>
    <x v="18"/>
    <x v="152"/>
    <x v="1051"/>
    <x v="1531"/>
    <x v="21"/>
    <x v="0"/>
  </r>
  <r>
    <x v="5"/>
    <x v="1"/>
    <x v="612"/>
    <x v="0"/>
    <x v="13"/>
    <x v="24"/>
    <x v="4"/>
    <x v="18"/>
    <x v="129"/>
    <x v="891"/>
    <x v="1249"/>
    <x v="21"/>
    <x v="0"/>
  </r>
  <r>
    <x v="5"/>
    <x v="1"/>
    <x v="612"/>
    <x v="0"/>
    <x v="13"/>
    <x v="24"/>
    <x v="0"/>
    <x v="28"/>
    <x v="129"/>
    <x v="1267"/>
    <x v="1599"/>
    <x v="16"/>
    <x v="0"/>
  </r>
  <r>
    <x v="5"/>
    <x v="1"/>
    <x v="612"/>
    <x v="0"/>
    <x v="13"/>
    <x v="24"/>
    <x v="3"/>
    <x v="33"/>
    <x v="194"/>
    <x v="2064"/>
    <x v="3656"/>
    <x v="26"/>
    <x v="0"/>
  </r>
  <r>
    <x v="3"/>
    <x v="3"/>
    <x v="612"/>
    <x v="2"/>
    <x v="42"/>
    <x v="16"/>
    <x v="1"/>
    <x v="42"/>
    <x v="174"/>
    <x v="2179"/>
    <x v="4269"/>
    <x v="34"/>
    <x v="1"/>
  </r>
  <r>
    <x v="3"/>
    <x v="3"/>
    <x v="612"/>
    <x v="2"/>
    <x v="0"/>
    <x v="6"/>
    <x v="3"/>
    <x v="49"/>
    <x v="204"/>
    <x v="2592"/>
    <x v="5213"/>
    <x v="65"/>
    <x v="1"/>
  </r>
  <r>
    <x v="4"/>
    <x v="0"/>
    <x v="612"/>
    <x v="4"/>
    <x v="10"/>
    <x v="22"/>
    <x v="2"/>
    <x v="55"/>
    <x v="128"/>
    <x v="2096"/>
    <x v="3438"/>
    <x v="22"/>
    <x v="1"/>
  </r>
  <r>
    <x v="4"/>
    <x v="0"/>
    <x v="612"/>
    <x v="4"/>
    <x v="10"/>
    <x v="22"/>
    <x v="1"/>
    <x v="62"/>
    <x v="128"/>
    <x v="2251"/>
    <x v="3491"/>
    <x v="19"/>
    <x v="1"/>
  </r>
  <r>
    <x v="4"/>
    <x v="0"/>
    <x v="612"/>
    <x v="4"/>
    <x v="10"/>
    <x v="22"/>
    <x v="5"/>
    <x v="57"/>
    <x v="87"/>
    <x v="1614"/>
    <x v="2779"/>
    <x v="25"/>
    <x v="1"/>
  </r>
  <r>
    <x v="4"/>
    <x v="0"/>
    <x v="612"/>
    <x v="4"/>
    <x v="10"/>
    <x v="22"/>
    <x v="4"/>
    <x v="55"/>
    <x v="70"/>
    <x v="1270"/>
    <x v="2226"/>
    <x v="26"/>
    <x v="1"/>
  </r>
  <r>
    <x v="4"/>
    <x v="0"/>
    <x v="612"/>
    <x v="4"/>
    <x v="10"/>
    <x v="22"/>
    <x v="0"/>
    <x v="64"/>
    <x v="75"/>
    <x v="1559"/>
    <x v="2038"/>
    <x v="16"/>
    <x v="1"/>
  </r>
  <r>
    <x v="4"/>
    <x v="0"/>
    <x v="612"/>
    <x v="4"/>
    <x v="10"/>
    <x v="22"/>
    <x v="3"/>
    <x v="49"/>
    <x v="87"/>
    <x v="1412"/>
    <x v="3256"/>
    <x v="39"/>
    <x v="1"/>
  </r>
  <r>
    <x v="5"/>
    <x v="1"/>
    <x v="612"/>
    <x v="0"/>
    <x v="13"/>
    <x v="24"/>
    <x v="2"/>
    <x v="26"/>
    <x v="113"/>
    <x v="1053"/>
    <x v="2524"/>
    <x v="40"/>
    <x v="1"/>
  </r>
  <r>
    <x v="5"/>
    <x v="1"/>
    <x v="612"/>
    <x v="0"/>
    <x v="13"/>
    <x v="24"/>
    <x v="1"/>
    <x v="22"/>
    <x v="61"/>
    <x v="433"/>
    <x v="926"/>
    <x v="36"/>
    <x v="1"/>
  </r>
  <r>
    <x v="5"/>
    <x v="1"/>
    <x v="612"/>
    <x v="0"/>
    <x v="13"/>
    <x v="24"/>
    <x v="5"/>
    <x v="16"/>
    <x v="38"/>
    <x v="147"/>
    <x v="232"/>
    <x v="33"/>
    <x v="1"/>
  </r>
  <r>
    <x v="5"/>
    <x v="1"/>
    <x v="612"/>
    <x v="0"/>
    <x v="13"/>
    <x v="24"/>
    <x v="4"/>
    <x v="17"/>
    <x v="30"/>
    <x v="111"/>
    <x v="163"/>
    <x v="33"/>
    <x v="1"/>
  </r>
  <r>
    <x v="5"/>
    <x v="1"/>
    <x v="612"/>
    <x v="0"/>
    <x v="13"/>
    <x v="24"/>
    <x v="0"/>
    <x v="26"/>
    <x v="31"/>
    <x v="208"/>
    <x v="259"/>
    <x v="26"/>
    <x v="1"/>
  </r>
  <r>
    <x v="5"/>
    <x v="1"/>
    <x v="612"/>
    <x v="0"/>
    <x v="13"/>
    <x v="24"/>
    <x v="3"/>
    <x v="29"/>
    <x v="56"/>
    <x v="515"/>
    <x v="1210"/>
    <x v="38"/>
    <x v="1"/>
  </r>
  <r>
    <x v="3"/>
    <x v="3"/>
    <x v="612"/>
    <x v="2"/>
    <x v="42"/>
    <x v="16"/>
    <x v="1"/>
    <x v="33"/>
    <x v="236"/>
    <x v="2378"/>
    <x v="4226"/>
    <x v="27"/>
    <x v="2"/>
  </r>
  <r>
    <x v="3"/>
    <x v="3"/>
    <x v="612"/>
    <x v="2"/>
    <x v="0"/>
    <x v="6"/>
    <x v="3"/>
    <x v="40"/>
    <x v="236"/>
    <x v="2577"/>
    <x v="5122"/>
    <x v="56"/>
    <x v="2"/>
  </r>
  <r>
    <x v="3"/>
    <x v="3"/>
    <x v="613"/>
    <x v="2"/>
    <x v="42"/>
    <x v="16"/>
    <x v="5"/>
    <x v="38"/>
    <x v="323"/>
    <x v="2910"/>
    <x v="5187"/>
    <x v="21"/>
    <x v="2"/>
  </r>
  <r>
    <x v="3"/>
    <x v="3"/>
    <x v="613"/>
    <x v="2"/>
    <x v="0"/>
    <x v="6"/>
    <x v="2"/>
    <x v="33"/>
    <x v="331"/>
    <x v="2915"/>
    <x v="5345"/>
    <x v="36"/>
    <x v="2"/>
  </r>
  <r>
    <x v="5"/>
    <x v="1"/>
    <x v="613"/>
    <x v="4"/>
    <x v="43"/>
    <x v="47"/>
    <x v="2"/>
    <x v="23"/>
    <x v="323"/>
    <x v="2833"/>
    <x v="4999"/>
    <x v="26"/>
    <x v="0"/>
  </r>
  <r>
    <x v="5"/>
    <x v="1"/>
    <x v="613"/>
    <x v="4"/>
    <x v="43"/>
    <x v="47"/>
    <x v="1"/>
    <x v="18"/>
    <x v="307"/>
    <x v="2383"/>
    <x v="3880"/>
    <x v="21"/>
    <x v="0"/>
  </r>
  <r>
    <x v="5"/>
    <x v="1"/>
    <x v="613"/>
    <x v="4"/>
    <x v="43"/>
    <x v="47"/>
    <x v="5"/>
    <x v="3"/>
    <x v="285"/>
    <x v="821"/>
    <x v="1141"/>
    <x v="21"/>
    <x v="0"/>
  </r>
  <r>
    <x v="5"/>
    <x v="1"/>
    <x v="613"/>
    <x v="4"/>
    <x v="43"/>
    <x v="47"/>
    <x v="4"/>
    <x v="3"/>
    <x v="273"/>
    <x v="751"/>
    <x v="1239"/>
    <x v="26"/>
    <x v="0"/>
  </r>
  <r>
    <x v="5"/>
    <x v="1"/>
    <x v="613"/>
    <x v="4"/>
    <x v="43"/>
    <x v="47"/>
    <x v="0"/>
    <x v="13"/>
    <x v="273"/>
    <x v="1568"/>
    <x v="2428"/>
    <x v="21"/>
    <x v="0"/>
  </r>
  <r>
    <x v="5"/>
    <x v="1"/>
    <x v="613"/>
    <x v="4"/>
    <x v="43"/>
    <x v="47"/>
    <x v="3"/>
    <x v="18"/>
    <x v="300"/>
    <x v="2206"/>
    <x v="4380"/>
    <x v="36"/>
    <x v="0"/>
  </r>
  <r>
    <x v="2"/>
    <x v="3"/>
    <x v="613"/>
    <x v="0"/>
    <x v="15"/>
    <x v="52"/>
    <x v="2"/>
    <x v="43"/>
    <x v="315"/>
    <x v="2899"/>
    <x v="5157"/>
    <x v="21"/>
    <x v="1"/>
  </r>
  <r>
    <x v="2"/>
    <x v="3"/>
    <x v="613"/>
    <x v="0"/>
    <x v="15"/>
    <x v="52"/>
    <x v="1"/>
    <x v="33"/>
    <x v="285"/>
    <x v="2637"/>
    <x v="4349"/>
    <x v="21"/>
    <x v="1"/>
  </r>
  <r>
    <x v="2"/>
    <x v="3"/>
    <x v="613"/>
    <x v="0"/>
    <x v="15"/>
    <x v="52"/>
    <x v="5"/>
    <x v="8"/>
    <x v="212"/>
    <x v="891"/>
    <x v="1249"/>
    <x v="21"/>
    <x v="1"/>
  </r>
  <r>
    <x v="2"/>
    <x v="3"/>
    <x v="613"/>
    <x v="0"/>
    <x v="15"/>
    <x v="52"/>
    <x v="4"/>
    <x v="8"/>
    <x v="194"/>
    <x v="784"/>
    <x v="1069"/>
    <x v="21"/>
    <x v="1"/>
  </r>
  <r>
    <x v="2"/>
    <x v="3"/>
    <x v="613"/>
    <x v="0"/>
    <x v="15"/>
    <x v="52"/>
    <x v="0"/>
    <x v="18"/>
    <x v="194"/>
    <x v="1355"/>
    <x v="2068"/>
    <x v="21"/>
    <x v="1"/>
  </r>
  <r>
    <x v="2"/>
    <x v="3"/>
    <x v="613"/>
    <x v="0"/>
    <x v="15"/>
    <x v="52"/>
    <x v="3"/>
    <x v="23"/>
    <x v="273"/>
    <x v="2173"/>
    <x v="3501"/>
    <x v="21"/>
    <x v="1"/>
  </r>
  <r>
    <x v="3"/>
    <x v="3"/>
    <x v="613"/>
    <x v="2"/>
    <x v="42"/>
    <x v="16"/>
    <x v="5"/>
    <x v="37"/>
    <x v="153"/>
    <x v="1831"/>
    <x v="3683"/>
    <x v="33"/>
    <x v="1"/>
  </r>
  <r>
    <x v="3"/>
    <x v="3"/>
    <x v="613"/>
    <x v="2"/>
    <x v="0"/>
    <x v="6"/>
    <x v="2"/>
    <x v="31"/>
    <x v="194"/>
    <x v="1985"/>
    <x v="4465"/>
    <x v="47"/>
    <x v="1"/>
  </r>
  <r>
    <x v="5"/>
    <x v="1"/>
    <x v="613"/>
    <x v="4"/>
    <x v="43"/>
    <x v="47"/>
    <x v="2"/>
    <x v="22"/>
    <x v="147"/>
    <x v="1185"/>
    <x v="2698"/>
    <x v="38"/>
    <x v="1"/>
  </r>
  <r>
    <x v="5"/>
    <x v="1"/>
    <x v="613"/>
    <x v="4"/>
    <x v="43"/>
    <x v="47"/>
    <x v="1"/>
    <x v="16"/>
    <x v="102"/>
    <x v="618"/>
    <x v="1197"/>
    <x v="31"/>
    <x v="1"/>
  </r>
  <r>
    <x v="5"/>
    <x v="1"/>
    <x v="613"/>
    <x v="4"/>
    <x v="43"/>
    <x v="47"/>
    <x v="5"/>
    <x v="2"/>
    <x v="75"/>
    <x v="81"/>
    <x v="127"/>
    <x v="36"/>
    <x v="1"/>
  </r>
  <r>
    <x v="5"/>
    <x v="1"/>
    <x v="613"/>
    <x v="4"/>
    <x v="43"/>
    <x v="47"/>
    <x v="4"/>
    <x v="3"/>
    <x v="73"/>
    <x v="89"/>
    <x v="156"/>
    <x v="37"/>
    <x v="1"/>
  </r>
  <r>
    <x v="5"/>
    <x v="1"/>
    <x v="613"/>
    <x v="4"/>
    <x v="43"/>
    <x v="47"/>
    <x v="0"/>
    <x v="12"/>
    <x v="73"/>
    <x v="295"/>
    <x v="603"/>
    <x v="36"/>
    <x v="1"/>
  </r>
  <r>
    <x v="5"/>
    <x v="1"/>
    <x v="613"/>
    <x v="4"/>
    <x v="43"/>
    <x v="47"/>
    <x v="3"/>
    <x v="17"/>
    <x v="101"/>
    <x v="636"/>
    <x v="1925"/>
    <x v="50"/>
    <x v="1"/>
  </r>
  <r>
    <x v="2"/>
    <x v="3"/>
    <x v="613"/>
    <x v="0"/>
    <x v="15"/>
    <x v="52"/>
    <x v="2"/>
    <x v="40"/>
    <x v="143"/>
    <x v="1834"/>
    <x v="3841"/>
    <x v="36"/>
    <x v="1"/>
  </r>
  <r>
    <x v="2"/>
    <x v="3"/>
    <x v="613"/>
    <x v="0"/>
    <x v="15"/>
    <x v="52"/>
    <x v="1"/>
    <x v="31"/>
    <x v="75"/>
    <x v="806"/>
    <x v="1569"/>
    <x v="31"/>
    <x v="1"/>
  </r>
  <r>
    <x v="2"/>
    <x v="3"/>
    <x v="613"/>
    <x v="0"/>
    <x v="15"/>
    <x v="52"/>
    <x v="5"/>
    <x v="8"/>
    <x v="62"/>
    <x v="146"/>
    <x v="231"/>
    <x v="33"/>
    <x v="1"/>
  </r>
  <r>
    <x v="2"/>
    <x v="3"/>
    <x v="613"/>
    <x v="0"/>
    <x v="15"/>
    <x v="52"/>
    <x v="4"/>
    <x v="7"/>
    <x v="54"/>
    <x v="96"/>
    <x v="140"/>
    <x v="33"/>
    <x v="1"/>
  </r>
  <r>
    <x v="2"/>
    <x v="3"/>
    <x v="613"/>
    <x v="0"/>
    <x v="15"/>
    <x v="52"/>
    <x v="0"/>
    <x v="17"/>
    <x v="50"/>
    <x v="238"/>
    <x v="440"/>
    <x v="35"/>
    <x v="1"/>
  </r>
  <r>
    <x v="2"/>
    <x v="3"/>
    <x v="613"/>
    <x v="0"/>
    <x v="15"/>
    <x v="52"/>
    <x v="3"/>
    <x v="22"/>
    <x v="77"/>
    <x v="597"/>
    <x v="1281"/>
    <x v="35"/>
    <x v="1"/>
  </r>
  <r>
    <x v="3"/>
    <x v="3"/>
    <x v="613"/>
    <x v="2"/>
    <x v="42"/>
    <x v="16"/>
    <x v="5"/>
    <x v="23"/>
    <x v="185"/>
    <x v="1557"/>
    <x v="2664"/>
    <x v="25"/>
    <x v="2"/>
  </r>
  <r>
    <x v="3"/>
    <x v="3"/>
    <x v="613"/>
    <x v="2"/>
    <x v="0"/>
    <x v="6"/>
    <x v="2"/>
    <x v="20"/>
    <x v="199"/>
    <x v="1512"/>
    <x v="3543"/>
    <x v="41"/>
    <x v="2"/>
  </r>
  <r>
    <x v="5"/>
    <x v="1"/>
    <x v="613"/>
    <x v="4"/>
    <x v="43"/>
    <x v="47"/>
    <x v="2"/>
    <x v="16"/>
    <x v="195"/>
    <x v="1264"/>
    <x v="2514"/>
    <x v="31"/>
    <x v="2"/>
  </r>
  <r>
    <x v="5"/>
    <x v="1"/>
    <x v="613"/>
    <x v="4"/>
    <x v="43"/>
    <x v="47"/>
    <x v="1"/>
    <x v="12"/>
    <x v="137"/>
    <x v="673"/>
    <x v="1010"/>
    <x v="24"/>
    <x v="2"/>
  </r>
  <r>
    <x v="5"/>
    <x v="1"/>
    <x v="613"/>
    <x v="4"/>
    <x v="43"/>
    <x v="47"/>
    <x v="5"/>
    <x v="0"/>
    <x v="87"/>
    <x v="68"/>
    <x v="72"/>
    <x v="28"/>
    <x v="2"/>
  </r>
  <r>
    <x v="5"/>
    <x v="1"/>
    <x v="613"/>
    <x v="4"/>
    <x v="43"/>
    <x v="47"/>
    <x v="4"/>
    <x v="0"/>
    <x v="92"/>
    <x v="74"/>
    <x v="96"/>
    <x v="32"/>
    <x v="2"/>
  </r>
  <r>
    <x v="5"/>
    <x v="1"/>
    <x v="613"/>
    <x v="4"/>
    <x v="43"/>
    <x v="47"/>
    <x v="0"/>
    <x v="9"/>
    <x v="95"/>
    <x v="336"/>
    <x v="487"/>
    <x v="27"/>
    <x v="2"/>
  </r>
  <r>
    <x v="5"/>
    <x v="1"/>
    <x v="613"/>
    <x v="4"/>
    <x v="43"/>
    <x v="47"/>
    <x v="3"/>
    <x v="11"/>
    <x v="112"/>
    <x v="492"/>
    <x v="1306"/>
    <x v="43"/>
    <x v="2"/>
  </r>
  <r>
    <x v="3"/>
    <x v="3"/>
    <x v="614"/>
    <x v="2"/>
    <x v="42"/>
    <x v="16"/>
    <x v="4"/>
    <x v="38"/>
    <x v="319"/>
    <x v="2895"/>
    <x v="5271"/>
    <x v="31"/>
    <x v="2"/>
  </r>
  <r>
    <x v="3"/>
    <x v="3"/>
    <x v="614"/>
    <x v="2"/>
    <x v="0"/>
    <x v="6"/>
    <x v="1"/>
    <x v="48"/>
    <x v="331"/>
    <x v="2972"/>
    <x v="5454"/>
    <x v="36"/>
    <x v="2"/>
  </r>
  <r>
    <x v="1"/>
    <x v="1"/>
    <x v="614"/>
    <x v="0"/>
    <x v="40"/>
    <x v="50"/>
    <x v="2"/>
    <x v="38"/>
    <x v="309"/>
    <x v="2855"/>
    <x v="4959"/>
    <x v="21"/>
    <x v="1"/>
  </r>
  <r>
    <x v="1"/>
    <x v="1"/>
    <x v="614"/>
    <x v="0"/>
    <x v="40"/>
    <x v="50"/>
    <x v="1"/>
    <x v="33"/>
    <x v="231"/>
    <x v="2350"/>
    <x v="3411"/>
    <x v="16"/>
    <x v="1"/>
  </r>
  <r>
    <x v="1"/>
    <x v="1"/>
    <x v="614"/>
    <x v="0"/>
    <x v="40"/>
    <x v="50"/>
    <x v="5"/>
    <x v="28"/>
    <x v="152"/>
    <x v="1471"/>
    <x v="1920"/>
    <x v="16"/>
    <x v="1"/>
  </r>
  <r>
    <x v="1"/>
    <x v="1"/>
    <x v="614"/>
    <x v="0"/>
    <x v="40"/>
    <x v="50"/>
    <x v="4"/>
    <x v="28"/>
    <x v="129"/>
    <x v="1267"/>
    <x v="1599"/>
    <x v="16"/>
    <x v="1"/>
  </r>
  <r>
    <x v="1"/>
    <x v="1"/>
    <x v="614"/>
    <x v="0"/>
    <x v="40"/>
    <x v="50"/>
    <x v="0"/>
    <x v="38"/>
    <x v="129"/>
    <x v="1617"/>
    <x v="2517"/>
    <x v="21"/>
    <x v="1"/>
  </r>
  <r>
    <x v="1"/>
    <x v="1"/>
    <x v="614"/>
    <x v="0"/>
    <x v="40"/>
    <x v="50"/>
    <x v="3"/>
    <x v="43"/>
    <x v="194"/>
    <x v="2383"/>
    <x v="4188"/>
    <x v="26"/>
    <x v="1"/>
  </r>
  <r>
    <x v="1"/>
    <x v="1"/>
    <x v="614"/>
    <x v="1"/>
    <x v="7"/>
    <x v="53"/>
    <x v="2"/>
    <x v="48"/>
    <x v="313"/>
    <x v="2908"/>
    <x v="5180"/>
    <x v="21"/>
    <x v="0"/>
  </r>
  <r>
    <x v="1"/>
    <x v="1"/>
    <x v="614"/>
    <x v="1"/>
    <x v="7"/>
    <x v="53"/>
    <x v="1"/>
    <x v="43"/>
    <x v="273"/>
    <x v="2745"/>
    <x v="4615"/>
    <x v="21"/>
    <x v="0"/>
  </r>
  <r>
    <x v="1"/>
    <x v="1"/>
    <x v="614"/>
    <x v="1"/>
    <x v="7"/>
    <x v="53"/>
    <x v="5"/>
    <x v="38"/>
    <x v="194"/>
    <x v="2227"/>
    <x v="3950"/>
    <x v="26"/>
    <x v="0"/>
  </r>
  <r>
    <x v="1"/>
    <x v="1"/>
    <x v="614"/>
    <x v="1"/>
    <x v="7"/>
    <x v="53"/>
    <x v="4"/>
    <x v="38"/>
    <x v="174"/>
    <x v="2064"/>
    <x v="3656"/>
    <x v="26"/>
    <x v="0"/>
  </r>
  <r>
    <x v="1"/>
    <x v="1"/>
    <x v="614"/>
    <x v="1"/>
    <x v="7"/>
    <x v="53"/>
    <x v="0"/>
    <x v="48"/>
    <x v="174"/>
    <x v="2350"/>
    <x v="3411"/>
    <x v="16"/>
    <x v="0"/>
  </r>
  <r>
    <x v="1"/>
    <x v="1"/>
    <x v="614"/>
    <x v="1"/>
    <x v="7"/>
    <x v="53"/>
    <x v="3"/>
    <x v="53"/>
    <x v="254"/>
    <x v="2805"/>
    <x v="4931"/>
    <x v="26"/>
    <x v="0"/>
  </r>
  <r>
    <x v="3"/>
    <x v="1"/>
    <x v="614"/>
    <x v="1"/>
    <x v="20"/>
    <x v="8"/>
    <x v="2"/>
    <x v="48"/>
    <x v="307"/>
    <x v="2884"/>
    <x v="4952"/>
    <x v="16"/>
    <x v="0"/>
  </r>
  <r>
    <x v="3"/>
    <x v="1"/>
    <x v="614"/>
    <x v="1"/>
    <x v="20"/>
    <x v="8"/>
    <x v="1"/>
    <x v="43"/>
    <x v="212"/>
    <x v="2513"/>
    <x v="3761"/>
    <x v="16"/>
    <x v="0"/>
  </r>
  <r>
    <x v="3"/>
    <x v="1"/>
    <x v="614"/>
    <x v="1"/>
    <x v="20"/>
    <x v="8"/>
    <x v="5"/>
    <x v="38"/>
    <x v="129"/>
    <x v="1617"/>
    <x v="1729"/>
    <x v="11"/>
    <x v="0"/>
  </r>
  <r>
    <x v="3"/>
    <x v="1"/>
    <x v="614"/>
    <x v="1"/>
    <x v="20"/>
    <x v="8"/>
    <x v="4"/>
    <x v="38"/>
    <x v="105"/>
    <x v="1355"/>
    <x v="1373"/>
    <x v="11"/>
    <x v="0"/>
  </r>
  <r>
    <x v="3"/>
    <x v="1"/>
    <x v="614"/>
    <x v="1"/>
    <x v="20"/>
    <x v="8"/>
    <x v="0"/>
    <x v="48"/>
    <x v="105"/>
    <x v="1646"/>
    <x v="1772"/>
    <x v="11"/>
    <x v="0"/>
  </r>
  <r>
    <x v="3"/>
    <x v="1"/>
    <x v="614"/>
    <x v="1"/>
    <x v="20"/>
    <x v="8"/>
    <x v="3"/>
    <x v="53"/>
    <x v="194"/>
    <x v="2594"/>
    <x v="3950"/>
    <x v="16"/>
    <x v="0"/>
  </r>
  <r>
    <x v="3"/>
    <x v="3"/>
    <x v="614"/>
    <x v="2"/>
    <x v="42"/>
    <x v="16"/>
    <x v="4"/>
    <x v="36"/>
    <x v="151"/>
    <x v="1776"/>
    <x v="3981"/>
    <x v="41"/>
    <x v="1"/>
  </r>
  <r>
    <x v="3"/>
    <x v="3"/>
    <x v="614"/>
    <x v="2"/>
    <x v="0"/>
    <x v="6"/>
    <x v="1"/>
    <x v="45"/>
    <x v="183"/>
    <x v="2338"/>
    <x v="4918"/>
    <x v="51"/>
    <x v="1"/>
  </r>
  <r>
    <x v="1"/>
    <x v="1"/>
    <x v="614"/>
    <x v="0"/>
    <x v="40"/>
    <x v="50"/>
    <x v="2"/>
    <x v="35"/>
    <x v="118"/>
    <x v="1393"/>
    <x v="2762"/>
    <x v="31"/>
    <x v="1"/>
  </r>
  <r>
    <x v="1"/>
    <x v="1"/>
    <x v="614"/>
    <x v="0"/>
    <x v="40"/>
    <x v="50"/>
    <x v="1"/>
    <x v="32"/>
    <x v="66"/>
    <x v="709"/>
    <x v="1171"/>
    <x v="26"/>
    <x v="1"/>
  </r>
  <r>
    <x v="1"/>
    <x v="1"/>
    <x v="614"/>
    <x v="0"/>
    <x v="40"/>
    <x v="50"/>
    <x v="5"/>
    <x v="25"/>
    <x v="42"/>
    <x v="302"/>
    <x v="395"/>
    <x v="26"/>
    <x v="1"/>
  </r>
  <r>
    <x v="1"/>
    <x v="1"/>
    <x v="614"/>
    <x v="0"/>
    <x v="40"/>
    <x v="50"/>
    <x v="4"/>
    <x v="27"/>
    <x v="28"/>
    <x v="192"/>
    <x v="234"/>
    <x v="26"/>
    <x v="1"/>
  </r>
  <r>
    <x v="1"/>
    <x v="1"/>
    <x v="614"/>
    <x v="0"/>
    <x v="40"/>
    <x v="50"/>
    <x v="0"/>
    <x v="34"/>
    <x v="31"/>
    <x v="309"/>
    <x v="641"/>
    <x v="36"/>
    <x v="1"/>
  </r>
  <r>
    <x v="1"/>
    <x v="1"/>
    <x v="614"/>
    <x v="0"/>
    <x v="40"/>
    <x v="50"/>
    <x v="3"/>
    <x v="39"/>
    <x v="54"/>
    <x v="668"/>
    <x v="1486"/>
    <x v="36"/>
    <x v="1"/>
  </r>
  <r>
    <x v="1"/>
    <x v="1"/>
    <x v="614"/>
    <x v="1"/>
    <x v="7"/>
    <x v="53"/>
    <x v="2"/>
    <x v="43"/>
    <x v="122"/>
    <x v="1696"/>
    <x v="3558"/>
    <x v="35"/>
    <x v="1"/>
  </r>
  <r>
    <x v="1"/>
    <x v="1"/>
    <x v="614"/>
    <x v="1"/>
    <x v="7"/>
    <x v="53"/>
    <x v="1"/>
    <x v="40"/>
    <x v="70"/>
    <x v="953"/>
    <x v="1871"/>
    <x v="31"/>
    <x v="1"/>
  </r>
  <r>
    <x v="1"/>
    <x v="1"/>
    <x v="614"/>
    <x v="1"/>
    <x v="7"/>
    <x v="53"/>
    <x v="5"/>
    <x v="36"/>
    <x v="50"/>
    <x v="563"/>
    <x v="1282"/>
    <x v="37"/>
    <x v="1"/>
  </r>
  <r>
    <x v="1"/>
    <x v="1"/>
    <x v="614"/>
    <x v="1"/>
    <x v="7"/>
    <x v="53"/>
    <x v="4"/>
    <x v="34"/>
    <x v="49"/>
    <x v="519"/>
    <x v="1186"/>
    <x v="37"/>
    <x v="1"/>
  </r>
  <r>
    <x v="1"/>
    <x v="1"/>
    <x v="614"/>
    <x v="1"/>
    <x v="7"/>
    <x v="53"/>
    <x v="0"/>
    <x v="43"/>
    <x v="49"/>
    <x v="672"/>
    <x v="1261"/>
    <x v="30"/>
    <x v="1"/>
  </r>
  <r>
    <x v="1"/>
    <x v="1"/>
    <x v="614"/>
    <x v="1"/>
    <x v="7"/>
    <x v="53"/>
    <x v="3"/>
    <x v="51"/>
    <x v="69"/>
    <x v="1174"/>
    <x v="2786"/>
    <x v="40"/>
    <x v="1"/>
  </r>
  <r>
    <x v="3"/>
    <x v="1"/>
    <x v="614"/>
    <x v="1"/>
    <x v="20"/>
    <x v="8"/>
    <x v="2"/>
    <x v="46"/>
    <x v="115"/>
    <x v="1706"/>
    <x v="3150"/>
    <x v="28"/>
    <x v="1"/>
  </r>
  <r>
    <x v="3"/>
    <x v="1"/>
    <x v="614"/>
    <x v="1"/>
    <x v="20"/>
    <x v="8"/>
    <x v="1"/>
    <x v="42"/>
    <x v="52"/>
    <x v="702"/>
    <x v="1154"/>
    <x v="26"/>
    <x v="1"/>
  </r>
  <r>
    <x v="3"/>
    <x v="1"/>
    <x v="614"/>
    <x v="1"/>
    <x v="20"/>
    <x v="8"/>
    <x v="5"/>
    <x v="34"/>
    <x v="28"/>
    <x v="275"/>
    <x v="297"/>
    <x v="23"/>
    <x v="1"/>
  </r>
  <r>
    <x v="3"/>
    <x v="1"/>
    <x v="614"/>
    <x v="1"/>
    <x v="20"/>
    <x v="8"/>
    <x v="4"/>
    <x v="35"/>
    <x v="26"/>
    <x v="254"/>
    <x v="308"/>
    <x v="26"/>
    <x v="1"/>
  </r>
  <r>
    <x v="3"/>
    <x v="1"/>
    <x v="614"/>
    <x v="1"/>
    <x v="20"/>
    <x v="8"/>
    <x v="0"/>
    <x v="45"/>
    <x v="24"/>
    <x v="323"/>
    <x v="347"/>
    <x v="22"/>
    <x v="1"/>
  </r>
  <r>
    <x v="3"/>
    <x v="1"/>
    <x v="614"/>
    <x v="1"/>
    <x v="20"/>
    <x v="8"/>
    <x v="3"/>
    <x v="50"/>
    <x v="52"/>
    <x v="843"/>
    <x v="1643"/>
    <x v="31"/>
    <x v="1"/>
  </r>
  <r>
    <x v="3"/>
    <x v="3"/>
    <x v="614"/>
    <x v="2"/>
    <x v="42"/>
    <x v="16"/>
    <x v="4"/>
    <x v="22"/>
    <x v="168"/>
    <x v="1342"/>
    <x v="2878"/>
    <x v="35"/>
    <x v="2"/>
  </r>
  <r>
    <x v="3"/>
    <x v="3"/>
    <x v="614"/>
    <x v="2"/>
    <x v="0"/>
    <x v="6"/>
    <x v="1"/>
    <x v="32"/>
    <x v="199"/>
    <x v="2078"/>
    <x v="4353"/>
    <x v="40"/>
    <x v="2"/>
  </r>
  <r>
    <x v="3"/>
    <x v="1"/>
    <x v="614"/>
    <x v="1"/>
    <x v="20"/>
    <x v="8"/>
    <x v="2"/>
    <x v="29"/>
    <x v="132"/>
    <x v="1324"/>
    <x v="1959"/>
    <x v="20"/>
    <x v="2"/>
  </r>
  <r>
    <x v="3"/>
    <x v="1"/>
    <x v="614"/>
    <x v="1"/>
    <x v="20"/>
    <x v="8"/>
    <x v="1"/>
    <x v="28"/>
    <x v="73"/>
    <x v="701"/>
    <x v="1008"/>
    <x v="23"/>
    <x v="2"/>
  </r>
  <r>
    <x v="3"/>
    <x v="1"/>
    <x v="614"/>
    <x v="1"/>
    <x v="20"/>
    <x v="8"/>
    <x v="5"/>
    <x v="23"/>
    <x v="36"/>
    <x v="218"/>
    <x v="138"/>
    <x v="16"/>
    <x v="2"/>
  </r>
  <r>
    <x v="3"/>
    <x v="1"/>
    <x v="614"/>
    <x v="1"/>
    <x v="20"/>
    <x v="8"/>
    <x v="4"/>
    <x v="27"/>
    <x v="28"/>
    <x v="192"/>
    <x v="97"/>
    <x v="13"/>
    <x v="2"/>
  </r>
  <r>
    <x v="3"/>
    <x v="1"/>
    <x v="614"/>
    <x v="1"/>
    <x v="20"/>
    <x v="8"/>
    <x v="0"/>
    <x v="32"/>
    <x v="30"/>
    <x v="275"/>
    <x v="192"/>
    <x v="17"/>
    <x v="2"/>
  </r>
  <r>
    <x v="3"/>
    <x v="1"/>
    <x v="614"/>
    <x v="1"/>
    <x v="20"/>
    <x v="8"/>
    <x v="3"/>
    <x v="34"/>
    <x v="63"/>
    <x v="722"/>
    <x v="878"/>
    <x v="19"/>
    <x v="2"/>
  </r>
  <r>
    <x v="3"/>
    <x v="3"/>
    <x v="615"/>
    <x v="2"/>
    <x v="42"/>
    <x v="16"/>
    <x v="0"/>
    <x v="43"/>
    <x v="311"/>
    <x v="2886"/>
    <x v="4962"/>
    <x v="16"/>
    <x v="2"/>
  </r>
  <r>
    <x v="3"/>
    <x v="3"/>
    <x v="615"/>
    <x v="2"/>
    <x v="0"/>
    <x v="6"/>
    <x v="5"/>
    <x v="48"/>
    <x v="343"/>
    <x v="3013"/>
    <x v="5510"/>
    <x v="36"/>
    <x v="2"/>
  </r>
  <r>
    <x v="3"/>
    <x v="0"/>
    <x v="615"/>
    <x v="3"/>
    <x v="9"/>
    <x v="3"/>
    <x v="2"/>
    <x v="38"/>
    <x v="319"/>
    <x v="2895"/>
    <x v="5216"/>
    <x v="26"/>
    <x v="1"/>
  </r>
  <r>
    <x v="3"/>
    <x v="0"/>
    <x v="615"/>
    <x v="3"/>
    <x v="9"/>
    <x v="3"/>
    <x v="1"/>
    <x v="43"/>
    <x v="319"/>
    <x v="2915"/>
    <x v="5267"/>
    <x v="26"/>
    <x v="1"/>
  </r>
  <r>
    <x v="3"/>
    <x v="0"/>
    <x v="615"/>
    <x v="3"/>
    <x v="9"/>
    <x v="3"/>
    <x v="5"/>
    <x v="38"/>
    <x v="307"/>
    <x v="2848"/>
    <x v="4917"/>
    <x v="21"/>
    <x v="1"/>
  </r>
  <r>
    <x v="3"/>
    <x v="0"/>
    <x v="615"/>
    <x v="3"/>
    <x v="9"/>
    <x v="3"/>
    <x v="4"/>
    <x v="38"/>
    <x v="300"/>
    <x v="2805"/>
    <x v="4931"/>
    <x v="26"/>
    <x v="1"/>
  </r>
  <r>
    <x v="3"/>
    <x v="0"/>
    <x v="615"/>
    <x v="3"/>
    <x v="9"/>
    <x v="3"/>
    <x v="0"/>
    <x v="48"/>
    <x v="300"/>
    <x v="2862"/>
    <x v="4986"/>
    <x v="21"/>
    <x v="1"/>
  </r>
  <r>
    <x v="3"/>
    <x v="0"/>
    <x v="615"/>
    <x v="3"/>
    <x v="9"/>
    <x v="3"/>
    <x v="3"/>
    <x v="53"/>
    <x v="307"/>
    <x v="2895"/>
    <x v="4856"/>
    <x v="11"/>
    <x v="1"/>
  </r>
  <r>
    <x v="3"/>
    <x v="3"/>
    <x v="615"/>
    <x v="2"/>
    <x v="42"/>
    <x v="16"/>
    <x v="0"/>
    <x v="38"/>
    <x v="125"/>
    <x v="1572"/>
    <x v="2955"/>
    <x v="29"/>
    <x v="1"/>
  </r>
  <r>
    <x v="3"/>
    <x v="3"/>
    <x v="615"/>
    <x v="2"/>
    <x v="0"/>
    <x v="6"/>
    <x v="5"/>
    <x v="44"/>
    <x v="226"/>
    <x v="2609"/>
    <x v="5049"/>
    <x v="46"/>
    <x v="1"/>
  </r>
  <r>
    <x v="3"/>
    <x v="0"/>
    <x v="615"/>
    <x v="3"/>
    <x v="9"/>
    <x v="3"/>
    <x v="2"/>
    <x v="36"/>
    <x v="157"/>
    <x v="1829"/>
    <x v="4018"/>
    <x v="40"/>
    <x v="1"/>
  </r>
  <r>
    <x v="3"/>
    <x v="0"/>
    <x v="615"/>
    <x v="3"/>
    <x v="9"/>
    <x v="3"/>
    <x v="1"/>
    <x v="40"/>
    <x v="135"/>
    <x v="1742"/>
    <x v="3938"/>
    <x v="41"/>
    <x v="1"/>
  </r>
  <r>
    <x v="3"/>
    <x v="0"/>
    <x v="615"/>
    <x v="3"/>
    <x v="9"/>
    <x v="3"/>
    <x v="5"/>
    <x v="35"/>
    <x v="115"/>
    <x v="1368"/>
    <x v="2817"/>
    <x v="33"/>
    <x v="1"/>
  </r>
  <r>
    <x v="3"/>
    <x v="0"/>
    <x v="615"/>
    <x v="3"/>
    <x v="9"/>
    <x v="3"/>
    <x v="4"/>
    <x v="36"/>
    <x v="101"/>
    <x v="1244"/>
    <x v="2932"/>
    <x v="40"/>
    <x v="1"/>
  </r>
  <r>
    <x v="3"/>
    <x v="0"/>
    <x v="615"/>
    <x v="3"/>
    <x v="9"/>
    <x v="3"/>
    <x v="0"/>
    <x v="47"/>
    <x v="82"/>
    <x v="1298"/>
    <x v="2741"/>
    <x v="34"/>
    <x v="1"/>
  </r>
  <r>
    <x v="3"/>
    <x v="0"/>
    <x v="615"/>
    <x v="3"/>
    <x v="9"/>
    <x v="3"/>
    <x v="3"/>
    <x v="52"/>
    <x v="111"/>
    <x v="1826"/>
    <x v="3233"/>
    <x v="26"/>
    <x v="1"/>
  </r>
  <r>
    <x v="3"/>
    <x v="3"/>
    <x v="615"/>
    <x v="2"/>
    <x v="42"/>
    <x v="16"/>
    <x v="0"/>
    <x v="33"/>
    <x v="129"/>
    <x v="1441"/>
    <x v="2369"/>
    <x v="23"/>
    <x v="2"/>
  </r>
  <r>
    <x v="3"/>
    <x v="3"/>
    <x v="615"/>
    <x v="2"/>
    <x v="0"/>
    <x v="6"/>
    <x v="5"/>
    <x v="29"/>
    <x v="234"/>
    <x v="2207"/>
    <x v="4495"/>
    <x v="39"/>
    <x v="2"/>
  </r>
  <r>
    <x v="3"/>
    <x v="0"/>
    <x v="615"/>
    <x v="3"/>
    <x v="9"/>
    <x v="3"/>
    <x v="2"/>
    <x v="24"/>
    <x v="178"/>
    <x v="1522"/>
    <x v="3067"/>
    <x v="32"/>
    <x v="2"/>
  </r>
  <r>
    <x v="3"/>
    <x v="0"/>
    <x v="615"/>
    <x v="3"/>
    <x v="9"/>
    <x v="3"/>
    <x v="1"/>
    <x v="31"/>
    <x v="173"/>
    <x v="1784"/>
    <x v="3422"/>
    <x v="30"/>
    <x v="2"/>
  </r>
  <r>
    <x v="3"/>
    <x v="0"/>
    <x v="615"/>
    <x v="3"/>
    <x v="9"/>
    <x v="3"/>
    <x v="5"/>
    <x v="25"/>
    <x v="115"/>
    <x v="1034"/>
    <x v="1620"/>
    <x v="23"/>
    <x v="2"/>
  </r>
  <r>
    <x v="3"/>
    <x v="0"/>
    <x v="615"/>
    <x v="3"/>
    <x v="9"/>
    <x v="3"/>
    <x v="4"/>
    <x v="28"/>
    <x v="101"/>
    <x v="1005"/>
    <x v="2023"/>
    <x v="32"/>
    <x v="2"/>
  </r>
  <r>
    <x v="3"/>
    <x v="0"/>
    <x v="615"/>
    <x v="3"/>
    <x v="9"/>
    <x v="3"/>
    <x v="0"/>
    <x v="29"/>
    <x v="112"/>
    <x v="1146"/>
    <x v="1823"/>
    <x v="23"/>
    <x v="2"/>
  </r>
  <r>
    <x v="3"/>
    <x v="0"/>
    <x v="615"/>
    <x v="3"/>
    <x v="9"/>
    <x v="3"/>
    <x v="3"/>
    <x v="39"/>
    <x v="115"/>
    <x v="1491"/>
    <x v="1947"/>
    <x v="16"/>
    <x v="2"/>
  </r>
  <r>
    <x v="3"/>
    <x v="3"/>
    <x v="616"/>
    <x v="2"/>
    <x v="42"/>
    <x v="16"/>
    <x v="3"/>
    <x v="48"/>
    <x v="340"/>
    <x v="3001"/>
    <x v="5496"/>
    <x v="36"/>
    <x v="2"/>
  </r>
  <r>
    <x v="3"/>
    <x v="3"/>
    <x v="616"/>
    <x v="2"/>
    <x v="0"/>
    <x v="6"/>
    <x v="4"/>
    <x v="43"/>
    <x v="304"/>
    <x v="2854"/>
    <x v="5289"/>
    <x v="46"/>
    <x v="2"/>
  </r>
  <r>
    <x v="3"/>
    <x v="1"/>
    <x v="616"/>
    <x v="0"/>
    <x v="21"/>
    <x v="19"/>
    <x v="2"/>
    <x v="38"/>
    <x v="335"/>
    <x v="2947"/>
    <x v="5411"/>
    <x v="36"/>
    <x v="0"/>
  </r>
  <r>
    <x v="3"/>
    <x v="1"/>
    <x v="616"/>
    <x v="0"/>
    <x v="21"/>
    <x v="19"/>
    <x v="1"/>
    <x v="33"/>
    <x v="319"/>
    <x v="2880"/>
    <x v="5154"/>
    <x v="26"/>
    <x v="0"/>
  </r>
  <r>
    <x v="3"/>
    <x v="1"/>
    <x v="616"/>
    <x v="0"/>
    <x v="21"/>
    <x v="19"/>
    <x v="5"/>
    <x v="28"/>
    <x v="311"/>
    <x v="2793"/>
    <x v="4472"/>
    <x v="16"/>
    <x v="0"/>
  </r>
  <r>
    <x v="3"/>
    <x v="1"/>
    <x v="616"/>
    <x v="0"/>
    <x v="21"/>
    <x v="19"/>
    <x v="4"/>
    <x v="28"/>
    <x v="309"/>
    <x v="2763"/>
    <x v="4649"/>
    <x v="21"/>
    <x v="0"/>
  </r>
  <r>
    <x v="3"/>
    <x v="1"/>
    <x v="616"/>
    <x v="0"/>
    <x v="21"/>
    <x v="19"/>
    <x v="0"/>
    <x v="38"/>
    <x v="309"/>
    <x v="2855"/>
    <x v="5077"/>
    <x v="26"/>
    <x v="0"/>
  </r>
  <r>
    <x v="3"/>
    <x v="1"/>
    <x v="616"/>
    <x v="0"/>
    <x v="21"/>
    <x v="19"/>
    <x v="3"/>
    <x v="43"/>
    <x v="317"/>
    <x v="2907"/>
    <x v="5363"/>
    <x v="41"/>
    <x v="0"/>
  </r>
  <r>
    <x v="3"/>
    <x v="3"/>
    <x v="616"/>
    <x v="2"/>
    <x v="42"/>
    <x v="16"/>
    <x v="3"/>
    <x v="46"/>
    <x v="222"/>
    <x v="2633"/>
    <x v="5098"/>
    <x v="49"/>
    <x v="1"/>
  </r>
  <r>
    <x v="3"/>
    <x v="3"/>
    <x v="616"/>
    <x v="2"/>
    <x v="0"/>
    <x v="6"/>
    <x v="4"/>
    <x v="39"/>
    <x v="100"/>
    <x v="1316"/>
    <x v="3847"/>
    <x v="57"/>
    <x v="1"/>
  </r>
  <r>
    <x v="3"/>
    <x v="1"/>
    <x v="616"/>
    <x v="0"/>
    <x v="21"/>
    <x v="19"/>
    <x v="2"/>
    <x v="35"/>
    <x v="198"/>
    <x v="2172"/>
    <x v="4730"/>
    <x v="49"/>
    <x v="1"/>
  </r>
  <r>
    <x v="3"/>
    <x v="1"/>
    <x v="616"/>
    <x v="0"/>
    <x v="21"/>
    <x v="19"/>
    <x v="1"/>
    <x v="30"/>
    <x v="151"/>
    <x v="1552"/>
    <x v="3401"/>
    <x v="37"/>
    <x v="1"/>
  </r>
  <r>
    <x v="3"/>
    <x v="1"/>
    <x v="616"/>
    <x v="0"/>
    <x v="21"/>
    <x v="19"/>
    <x v="5"/>
    <x v="27"/>
    <x v="125"/>
    <x v="1191"/>
    <x v="2188"/>
    <x v="28"/>
    <x v="1"/>
  </r>
  <r>
    <x v="3"/>
    <x v="1"/>
    <x v="616"/>
    <x v="0"/>
    <x v="21"/>
    <x v="19"/>
    <x v="4"/>
    <x v="27"/>
    <x v="100"/>
    <x v="967"/>
    <x v="1899"/>
    <x v="31"/>
    <x v="1"/>
  </r>
  <r>
    <x v="3"/>
    <x v="1"/>
    <x v="616"/>
    <x v="0"/>
    <x v="21"/>
    <x v="19"/>
    <x v="0"/>
    <x v="34"/>
    <x v="108"/>
    <x v="1266"/>
    <x v="2780"/>
    <x v="36"/>
    <x v="1"/>
  </r>
  <r>
    <x v="3"/>
    <x v="1"/>
    <x v="616"/>
    <x v="0"/>
    <x v="21"/>
    <x v="19"/>
    <x v="3"/>
    <x v="41"/>
    <x v="150"/>
    <x v="1941"/>
    <x v="4532"/>
    <x v="51"/>
    <x v="1"/>
  </r>
  <r>
    <x v="3"/>
    <x v="3"/>
    <x v="616"/>
    <x v="2"/>
    <x v="42"/>
    <x v="16"/>
    <x v="3"/>
    <x v="35"/>
    <x v="236"/>
    <x v="2440"/>
    <x v="4801"/>
    <x v="41"/>
    <x v="2"/>
  </r>
  <r>
    <x v="3"/>
    <x v="3"/>
    <x v="616"/>
    <x v="2"/>
    <x v="0"/>
    <x v="6"/>
    <x v="4"/>
    <x v="30"/>
    <x v="120"/>
    <x v="1248"/>
    <x v="3430"/>
    <x v="50"/>
    <x v="2"/>
  </r>
  <r>
    <x v="3"/>
    <x v="3"/>
    <x v="617"/>
    <x v="2"/>
    <x v="42"/>
    <x v="16"/>
    <x v="2"/>
    <x v="38"/>
    <x v="337"/>
    <x v="2952"/>
    <x v="5340"/>
    <x v="26"/>
    <x v="2"/>
  </r>
  <r>
    <x v="3"/>
    <x v="3"/>
    <x v="617"/>
    <x v="2"/>
    <x v="0"/>
    <x v="6"/>
    <x v="0"/>
    <x v="48"/>
    <x v="304"/>
    <x v="2873"/>
    <x v="5203"/>
    <x v="31"/>
    <x v="2"/>
  </r>
  <r>
    <x v="4"/>
    <x v="1"/>
    <x v="617"/>
    <x v="2"/>
    <x v="23"/>
    <x v="25"/>
    <x v="2"/>
    <x v="43"/>
    <x v="329"/>
    <x v="2948"/>
    <x v="5334"/>
    <x v="26"/>
    <x v="1"/>
  </r>
  <r>
    <x v="4"/>
    <x v="1"/>
    <x v="617"/>
    <x v="2"/>
    <x v="23"/>
    <x v="25"/>
    <x v="1"/>
    <x v="38"/>
    <x v="313"/>
    <x v="2877"/>
    <x v="5057"/>
    <x v="21"/>
    <x v="1"/>
  </r>
  <r>
    <x v="4"/>
    <x v="1"/>
    <x v="617"/>
    <x v="2"/>
    <x v="23"/>
    <x v="25"/>
    <x v="5"/>
    <x v="13"/>
    <x v="304"/>
    <x v="1975"/>
    <x v="3494"/>
    <x v="26"/>
    <x v="1"/>
  </r>
  <r>
    <x v="4"/>
    <x v="1"/>
    <x v="617"/>
    <x v="2"/>
    <x v="23"/>
    <x v="25"/>
    <x v="4"/>
    <x v="13"/>
    <x v="300"/>
    <x v="1883"/>
    <x v="3321"/>
    <x v="26"/>
    <x v="1"/>
  </r>
  <r>
    <x v="4"/>
    <x v="1"/>
    <x v="617"/>
    <x v="2"/>
    <x v="23"/>
    <x v="25"/>
    <x v="0"/>
    <x v="23"/>
    <x v="300"/>
    <x v="2469"/>
    <x v="4024"/>
    <x v="21"/>
    <x v="1"/>
  </r>
  <r>
    <x v="4"/>
    <x v="1"/>
    <x v="617"/>
    <x v="2"/>
    <x v="23"/>
    <x v="25"/>
    <x v="3"/>
    <x v="28"/>
    <x v="311"/>
    <x v="2793"/>
    <x v="5095"/>
    <x v="36"/>
    <x v="1"/>
  </r>
  <r>
    <x v="3"/>
    <x v="3"/>
    <x v="617"/>
    <x v="2"/>
    <x v="42"/>
    <x v="16"/>
    <x v="2"/>
    <x v="34"/>
    <x v="197"/>
    <x v="2130"/>
    <x v="4359"/>
    <x v="38"/>
    <x v="1"/>
  </r>
  <r>
    <x v="3"/>
    <x v="3"/>
    <x v="617"/>
    <x v="2"/>
    <x v="0"/>
    <x v="6"/>
    <x v="0"/>
    <x v="43"/>
    <x v="103"/>
    <x v="1476"/>
    <x v="3677"/>
    <x v="45"/>
    <x v="1"/>
  </r>
  <r>
    <x v="4"/>
    <x v="1"/>
    <x v="617"/>
    <x v="2"/>
    <x v="23"/>
    <x v="25"/>
    <x v="2"/>
    <x v="40"/>
    <x v="177"/>
    <x v="2143"/>
    <x v="4444"/>
    <x v="40"/>
    <x v="1"/>
  </r>
  <r>
    <x v="4"/>
    <x v="1"/>
    <x v="617"/>
    <x v="2"/>
    <x v="23"/>
    <x v="25"/>
    <x v="1"/>
    <x v="35"/>
    <x v="127"/>
    <x v="1483"/>
    <x v="2919"/>
    <x v="31"/>
    <x v="1"/>
  </r>
  <r>
    <x v="4"/>
    <x v="1"/>
    <x v="617"/>
    <x v="2"/>
    <x v="23"/>
    <x v="25"/>
    <x v="5"/>
    <x v="12"/>
    <x v="103"/>
    <x v="483"/>
    <x v="1051"/>
    <x v="36"/>
    <x v="1"/>
  </r>
  <r>
    <x v="4"/>
    <x v="1"/>
    <x v="617"/>
    <x v="2"/>
    <x v="23"/>
    <x v="25"/>
    <x v="4"/>
    <x v="12"/>
    <x v="82"/>
    <x v="359"/>
    <x v="883"/>
    <x v="41"/>
    <x v="1"/>
  </r>
  <r>
    <x v="4"/>
    <x v="1"/>
    <x v="617"/>
    <x v="2"/>
    <x v="23"/>
    <x v="25"/>
    <x v="0"/>
    <x v="22"/>
    <x v="90"/>
    <x v="716"/>
    <x v="1501"/>
    <x v="34"/>
    <x v="1"/>
  </r>
  <r>
    <x v="4"/>
    <x v="1"/>
    <x v="617"/>
    <x v="2"/>
    <x v="23"/>
    <x v="25"/>
    <x v="3"/>
    <x v="25"/>
    <x v="110"/>
    <x v="993"/>
    <x v="2725"/>
    <x v="48"/>
    <x v="1"/>
  </r>
  <r>
    <x v="3"/>
    <x v="3"/>
    <x v="617"/>
    <x v="2"/>
    <x v="42"/>
    <x v="16"/>
    <x v="2"/>
    <x v="27"/>
    <x v="216"/>
    <x v="2012"/>
    <x v="3693"/>
    <x v="28"/>
    <x v="2"/>
  </r>
  <r>
    <x v="3"/>
    <x v="3"/>
    <x v="617"/>
    <x v="2"/>
    <x v="0"/>
    <x v="6"/>
    <x v="0"/>
    <x v="35"/>
    <x v="120"/>
    <x v="1412"/>
    <x v="3096"/>
    <x v="36"/>
    <x v="2"/>
  </r>
  <r>
    <x v="4"/>
    <x v="1"/>
    <x v="617"/>
    <x v="2"/>
    <x v="23"/>
    <x v="25"/>
    <x v="2"/>
    <x v="33"/>
    <x v="198"/>
    <x v="2101"/>
    <x v="3969"/>
    <x v="30"/>
    <x v="2"/>
  </r>
  <r>
    <x v="4"/>
    <x v="1"/>
    <x v="617"/>
    <x v="2"/>
    <x v="23"/>
    <x v="25"/>
    <x v="1"/>
    <x v="26"/>
    <x v="137"/>
    <x v="1259"/>
    <x v="2265"/>
    <x v="27"/>
    <x v="2"/>
  </r>
  <r>
    <x v="4"/>
    <x v="1"/>
    <x v="617"/>
    <x v="2"/>
    <x v="23"/>
    <x v="25"/>
    <x v="5"/>
    <x v="8"/>
    <x v="125"/>
    <x v="440"/>
    <x v="851"/>
    <x v="33"/>
    <x v="2"/>
  </r>
  <r>
    <x v="4"/>
    <x v="1"/>
    <x v="617"/>
    <x v="2"/>
    <x v="23"/>
    <x v="25"/>
    <x v="4"/>
    <x v="9"/>
    <x v="101"/>
    <x v="366"/>
    <x v="644"/>
    <x v="31"/>
    <x v="2"/>
  </r>
  <r>
    <x v="4"/>
    <x v="1"/>
    <x v="617"/>
    <x v="2"/>
    <x v="23"/>
    <x v="25"/>
    <x v="0"/>
    <x v="15"/>
    <x v="112"/>
    <x v="643"/>
    <x v="967"/>
    <x v="24"/>
    <x v="2"/>
  </r>
  <r>
    <x v="4"/>
    <x v="1"/>
    <x v="617"/>
    <x v="2"/>
    <x v="23"/>
    <x v="25"/>
    <x v="3"/>
    <x v="19"/>
    <x v="138"/>
    <x v="993"/>
    <x v="2485"/>
    <x v="42"/>
    <x v="2"/>
  </r>
  <r>
    <x v="3"/>
    <x v="3"/>
    <x v="618"/>
    <x v="2"/>
    <x v="42"/>
    <x v="16"/>
    <x v="1"/>
    <x v="43"/>
    <x v="337"/>
    <x v="2972"/>
    <x v="5379"/>
    <x v="26"/>
    <x v="2"/>
  </r>
  <r>
    <x v="3"/>
    <x v="3"/>
    <x v="618"/>
    <x v="2"/>
    <x v="0"/>
    <x v="6"/>
    <x v="3"/>
    <x v="53"/>
    <x v="325"/>
    <x v="2969"/>
    <x v="5519"/>
    <x v="51"/>
    <x v="2"/>
  </r>
  <r>
    <x v="0"/>
    <x v="1"/>
    <x v="618"/>
    <x v="1"/>
    <x v="18"/>
    <x v="43"/>
    <x v="3"/>
    <x v="53"/>
    <x v="194"/>
    <x v="2594"/>
    <x v="4535"/>
    <x v="26"/>
    <x v="2"/>
  </r>
  <r>
    <x v="0"/>
    <x v="1"/>
    <x v="618"/>
    <x v="1"/>
    <x v="28"/>
    <x v="31"/>
    <x v="2"/>
    <x v="58"/>
    <x v="315"/>
    <x v="2945"/>
    <x v="5328"/>
    <x v="26"/>
    <x v="2"/>
  </r>
  <r>
    <x v="0"/>
    <x v="1"/>
    <x v="618"/>
    <x v="1"/>
    <x v="28"/>
    <x v="31"/>
    <x v="1"/>
    <x v="53"/>
    <x v="285"/>
    <x v="2852"/>
    <x v="5070"/>
    <x v="26"/>
    <x v="2"/>
  </r>
  <r>
    <x v="0"/>
    <x v="1"/>
    <x v="618"/>
    <x v="1"/>
    <x v="28"/>
    <x v="31"/>
    <x v="5"/>
    <x v="48"/>
    <x v="212"/>
    <x v="2615"/>
    <x v="3985"/>
    <x v="16"/>
    <x v="2"/>
  </r>
  <r>
    <x v="0"/>
    <x v="1"/>
    <x v="618"/>
    <x v="1"/>
    <x v="28"/>
    <x v="31"/>
    <x v="4"/>
    <x v="48"/>
    <x v="194"/>
    <x v="2506"/>
    <x v="3730"/>
    <x v="16"/>
    <x v="2"/>
  </r>
  <r>
    <x v="0"/>
    <x v="1"/>
    <x v="618"/>
    <x v="1"/>
    <x v="28"/>
    <x v="31"/>
    <x v="0"/>
    <x v="58"/>
    <x v="194"/>
    <x v="2673"/>
    <x v="4132"/>
    <x v="16"/>
    <x v="2"/>
  </r>
  <r>
    <x v="0"/>
    <x v="1"/>
    <x v="618"/>
    <x v="1"/>
    <x v="28"/>
    <x v="31"/>
    <x v="3"/>
    <x v="63"/>
    <x v="273"/>
    <x v="2867"/>
    <x v="5019"/>
    <x v="21"/>
    <x v="2"/>
  </r>
  <r>
    <x v="3"/>
    <x v="3"/>
    <x v="618"/>
    <x v="2"/>
    <x v="42"/>
    <x v="16"/>
    <x v="1"/>
    <x v="41"/>
    <x v="185"/>
    <x v="2255"/>
    <x v="4585"/>
    <x v="40"/>
    <x v="1"/>
  </r>
  <r>
    <x v="3"/>
    <x v="3"/>
    <x v="618"/>
    <x v="2"/>
    <x v="0"/>
    <x v="6"/>
    <x v="3"/>
    <x v="52"/>
    <x v="159"/>
    <x v="2312"/>
    <x v="5056"/>
    <x v="63"/>
    <x v="1"/>
  </r>
  <r>
    <x v="0"/>
    <x v="1"/>
    <x v="618"/>
    <x v="1"/>
    <x v="18"/>
    <x v="43"/>
    <x v="3"/>
    <x v="50"/>
    <x v="48"/>
    <x v="781"/>
    <x v="1810"/>
    <x v="38"/>
    <x v="1"/>
  </r>
  <r>
    <x v="0"/>
    <x v="1"/>
    <x v="618"/>
    <x v="1"/>
    <x v="28"/>
    <x v="31"/>
    <x v="2"/>
    <x v="52"/>
    <x v="133"/>
    <x v="2077"/>
    <x v="4281"/>
    <x v="38"/>
    <x v="1"/>
  </r>
  <r>
    <x v="0"/>
    <x v="1"/>
    <x v="618"/>
    <x v="1"/>
    <x v="28"/>
    <x v="31"/>
    <x v="1"/>
    <x v="47"/>
    <x v="78"/>
    <x v="1238"/>
    <x v="2819"/>
    <x v="38"/>
    <x v="1"/>
  </r>
  <r>
    <x v="0"/>
    <x v="1"/>
    <x v="618"/>
    <x v="1"/>
    <x v="28"/>
    <x v="31"/>
    <x v="5"/>
    <x v="45"/>
    <x v="62"/>
    <x v="927"/>
    <x v="1715"/>
    <x v="29"/>
    <x v="1"/>
  </r>
  <r>
    <x v="0"/>
    <x v="1"/>
    <x v="618"/>
    <x v="1"/>
    <x v="28"/>
    <x v="31"/>
    <x v="4"/>
    <x v="46"/>
    <x v="45"/>
    <x v="662"/>
    <x v="1169"/>
    <x v="28"/>
    <x v="1"/>
  </r>
  <r>
    <x v="0"/>
    <x v="1"/>
    <x v="618"/>
    <x v="1"/>
    <x v="28"/>
    <x v="31"/>
    <x v="0"/>
    <x v="57"/>
    <x v="52"/>
    <x v="964"/>
    <x v="1788"/>
    <x v="29"/>
    <x v="1"/>
  </r>
  <r>
    <x v="0"/>
    <x v="1"/>
    <x v="618"/>
    <x v="1"/>
    <x v="28"/>
    <x v="31"/>
    <x v="3"/>
    <x v="61"/>
    <x v="80"/>
    <x v="1601"/>
    <x v="3206"/>
    <x v="32"/>
    <x v="1"/>
  </r>
  <r>
    <x v="3"/>
    <x v="3"/>
    <x v="618"/>
    <x v="2"/>
    <x v="42"/>
    <x v="16"/>
    <x v="1"/>
    <x v="27"/>
    <x v="223"/>
    <x v="2061"/>
    <x v="3773"/>
    <x v="28"/>
    <x v="2"/>
  </r>
  <r>
    <x v="3"/>
    <x v="3"/>
    <x v="618"/>
    <x v="2"/>
    <x v="0"/>
    <x v="6"/>
    <x v="3"/>
    <x v="32"/>
    <x v="177"/>
    <x v="1865"/>
    <x v="4598"/>
    <x v="57"/>
    <x v="2"/>
  </r>
  <r>
    <x v="0"/>
    <x v="1"/>
    <x v="618"/>
    <x v="1"/>
    <x v="28"/>
    <x v="31"/>
    <x v="2"/>
    <x v="44"/>
    <x v="169"/>
    <x v="2184"/>
    <x v="4101"/>
    <x v="30"/>
    <x v="2"/>
  </r>
  <r>
    <x v="0"/>
    <x v="1"/>
    <x v="618"/>
    <x v="1"/>
    <x v="28"/>
    <x v="31"/>
    <x v="1"/>
    <x v="36"/>
    <x v="97"/>
    <x v="1204"/>
    <x v="2213"/>
    <x v="28"/>
    <x v="2"/>
  </r>
  <r>
    <x v="0"/>
    <x v="1"/>
    <x v="618"/>
    <x v="1"/>
    <x v="28"/>
    <x v="31"/>
    <x v="5"/>
    <x v="36"/>
    <x v="64"/>
    <x v="778"/>
    <x v="972"/>
    <x v="19"/>
    <x v="2"/>
  </r>
  <r>
    <x v="0"/>
    <x v="1"/>
    <x v="618"/>
    <x v="1"/>
    <x v="28"/>
    <x v="31"/>
    <x v="4"/>
    <x v="34"/>
    <x v="61"/>
    <x v="684"/>
    <x v="983"/>
    <x v="23"/>
    <x v="2"/>
  </r>
  <r>
    <x v="0"/>
    <x v="1"/>
    <x v="618"/>
    <x v="1"/>
    <x v="28"/>
    <x v="31"/>
    <x v="0"/>
    <x v="41"/>
    <x v="58"/>
    <x v="780"/>
    <x v="1112"/>
    <x v="22"/>
    <x v="2"/>
  </r>
  <r>
    <x v="0"/>
    <x v="1"/>
    <x v="618"/>
    <x v="1"/>
    <x v="28"/>
    <x v="31"/>
    <x v="3"/>
    <x v="46"/>
    <x v="86"/>
    <x v="1326"/>
    <x v="2144"/>
    <x v="23"/>
    <x v="2"/>
  </r>
  <r>
    <x v="3"/>
    <x v="3"/>
    <x v="619"/>
    <x v="2"/>
    <x v="42"/>
    <x v="16"/>
    <x v="5"/>
    <x v="38"/>
    <x v="346"/>
    <x v="2984"/>
    <x v="5402"/>
    <x v="26"/>
    <x v="2"/>
  </r>
  <r>
    <x v="3"/>
    <x v="3"/>
    <x v="619"/>
    <x v="2"/>
    <x v="0"/>
    <x v="6"/>
    <x v="2"/>
    <x v="48"/>
    <x v="321"/>
    <x v="2939"/>
    <x v="5394"/>
    <x v="36"/>
    <x v="2"/>
  </r>
  <r>
    <x v="4"/>
    <x v="0"/>
    <x v="619"/>
    <x v="3"/>
    <x v="8"/>
    <x v="40"/>
    <x v="2"/>
    <x v="53"/>
    <x v="311"/>
    <x v="2915"/>
    <x v="5111"/>
    <x v="16"/>
    <x v="0"/>
  </r>
  <r>
    <x v="4"/>
    <x v="0"/>
    <x v="619"/>
    <x v="3"/>
    <x v="8"/>
    <x v="40"/>
    <x v="1"/>
    <x v="58"/>
    <x v="311"/>
    <x v="2929"/>
    <x v="5040"/>
    <x v="11"/>
    <x v="0"/>
  </r>
  <r>
    <x v="4"/>
    <x v="0"/>
    <x v="619"/>
    <x v="3"/>
    <x v="8"/>
    <x v="40"/>
    <x v="5"/>
    <x v="53"/>
    <x v="254"/>
    <x v="2805"/>
    <x v="4535"/>
    <x v="16"/>
    <x v="0"/>
  </r>
  <r>
    <x v="4"/>
    <x v="0"/>
    <x v="619"/>
    <x v="3"/>
    <x v="8"/>
    <x v="40"/>
    <x v="4"/>
    <x v="53"/>
    <x v="212"/>
    <x v="2686"/>
    <x v="4188"/>
    <x v="16"/>
    <x v="0"/>
  </r>
  <r>
    <x v="4"/>
    <x v="0"/>
    <x v="619"/>
    <x v="3"/>
    <x v="8"/>
    <x v="40"/>
    <x v="0"/>
    <x v="63"/>
    <x v="231"/>
    <x v="2829"/>
    <x v="3825"/>
    <x v="6"/>
    <x v="0"/>
  </r>
  <r>
    <x v="4"/>
    <x v="0"/>
    <x v="619"/>
    <x v="3"/>
    <x v="8"/>
    <x v="40"/>
    <x v="3"/>
    <x v="48"/>
    <x v="254"/>
    <x v="2757"/>
    <x v="4952"/>
    <x v="31"/>
    <x v="0"/>
  </r>
  <r>
    <x v="5"/>
    <x v="0"/>
    <x v="619"/>
    <x v="2"/>
    <x v="17"/>
    <x v="35"/>
    <x v="2"/>
    <x v="38"/>
    <x v="311"/>
    <x v="2866"/>
    <x v="5111"/>
    <x v="26"/>
    <x v="1"/>
  </r>
  <r>
    <x v="5"/>
    <x v="0"/>
    <x v="619"/>
    <x v="2"/>
    <x v="17"/>
    <x v="35"/>
    <x v="1"/>
    <x v="43"/>
    <x v="311"/>
    <x v="2886"/>
    <x v="5176"/>
    <x v="26"/>
    <x v="1"/>
  </r>
  <r>
    <x v="5"/>
    <x v="0"/>
    <x v="619"/>
    <x v="2"/>
    <x v="17"/>
    <x v="35"/>
    <x v="5"/>
    <x v="38"/>
    <x v="254"/>
    <x v="2594"/>
    <x v="4535"/>
    <x v="26"/>
    <x v="1"/>
  </r>
  <r>
    <x v="5"/>
    <x v="0"/>
    <x v="619"/>
    <x v="2"/>
    <x v="17"/>
    <x v="35"/>
    <x v="4"/>
    <x v="38"/>
    <x v="212"/>
    <x v="2383"/>
    <x v="4188"/>
    <x v="26"/>
    <x v="1"/>
  </r>
  <r>
    <x v="5"/>
    <x v="0"/>
    <x v="619"/>
    <x v="2"/>
    <x v="17"/>
    <x v="35"/>
    <x v="0"/>
    <x v="48"/>
    <x v="231"/>
    <x v="2694"/>
    <x v="4865"/>
    <x v="31"/>
    <x v="1"/>
  </r>
  <r>
    <x v="5"/>
    <x v="0"/>
    <x v="619"/>
    <x v="2"/>
    <x v="17"/>
    <x v="35"/>
    <x v="3"/>
    <x v="33"/>
    <x v="254"/>
    <x v="2469"/>
    <x v="4024"/>
    <x v="21"/>
    <x v="1"/>
  </r>
  <r>
    <x v="5"/>
    <x v="1"/>
    <x v="619"/>
    <x v="1"/>
    <x v="47"/>
    <x v="11"/>
    <x v="2"/>
    <x v="28"/>
    <x v="315"/>
    <x v="2829"/>
    <x v="4986"/>
    <x v="26"/>
    <x v="0"/>
  </r>
  <r>
    <x v="5"/>
    <x v="1"/>
    <x v="619"/>
    <x v="1"/>
    <x v="47"/>
    <x v="11"/>
    <x v="1"/>
    <x v="23"/>
    <x v="285"/>
    <x v="2282"/>
    <x v="4024"/>
    <x v="26"/>
    <x v="0"/>
  </r>
  <r>
    <x v="5"/>
    <x v="1"/>
    <x v="619"/>
    <x v="1"/>
    <x v="47"/>
    <x v="11"/>
    <x v="5"/>
    <x v="18"/>
    <x v="212"/>
    <x v="1502"/>
    <x v="2645"/>
    <x v="26"/>
    <x v="0"/>
  </r>
  <r>
    <x v="5"/>
    <x v="1"/>
    <x v="619"/>
    <x v="1"/>
    <x v="47"/>
    <x v="11"/>
    <x v="4"/>
    <x v="18"/>
    <x v="194"/>
    <x v="1355"/>
    <x v="2404"/>
    <x v="26"/>
    <x v="0"/>
  </r>
  <r>
    <x v="5"/>
    <x v="1"/>
    <x v="619"/>
    <x v="1"/>
    <x v="47"/>
    <x v="11"/>
    <x v="0"/>
    <x v="28"/>
    <x v="194"/>
    <x v="1857"/>
    <x v="3277"/>
    <x v="26"/>
    <x v="0"/>
  </r>
  <r>
    <x v="5"/>
    <x v="1"/>
    <x v="619"/>
    <x v="1"/>
    <x v="47"/>
    <x v="11"/>
    <x v="3"/>
    <x v="33"/>
    <x v="254"/>
    <x v="2469"/>
    <x v="4314"/>
    <x v="26"/>
    <x v="0"/>
  </r>
  <r>
    <x v="3"/>
    <x v="3"/>
    <x v="619"/>
    <x v="2"/>
    <x v="42"/>
    <x v="16"/>
    <x v="5"/>
    <x v="37"/>
    <x v="214"/>
    <x v="2375"/>
    <x v="4733"/>
    <x v="41"/>
    <x v="1"/>
  </r>
  <r>
    <x v="3"/>
    <x v="3"/>
    <x v="619"/>
    <x v="2"/>
    <x v="0"/>
    <x v="6"/>
    <x v="2"/>
    <x v="44"/>
    <x v="152"/>
    <x v="2052"/>
    <x v="4519"/>
    <x v="46"/>
    <x v="1"/>
  </r>
  <r>
    <x v="4"/>
    <x v="0"/>
    <x v="619"/>
    <x v="3"/>
    <x v="8"/>
    <x v="40"/>
    <x v="2"/>
    <x v="51"/>
    <x v="120"/>
    <x v="1908"/>
    <x v="3366"/>
    <x v="26"/>
    <x v="1"/>
  </r>
  <r>
    <x v="4"/>
    <x v="0"/>
    <x v="619"/>
    <x v="3"/>
    <x v="8"/>
    <x v="40"/>
    <x v="1"/>
    <x v="53"/>
    <x v="115"/>
    <x v="1904"/>
    <x v="3139"/>
    <x v="23"/>
    <x v="1"/>
  </r>
  <r>
    <x v="4"/>
    <x v="0"/>
    <x v="619"/>
    <x v="3"/>
    <x v="8"/>
    <x v="40"/>
    <x v="5"/>
    <x v="47"/>
    <x v="62"/>
    <x v="969"/>
    <x v="1902"/>
    <x v="31"/>
    <x v="1"/>
  </r>
  <r>
    <x v="4"/>
    <x v="0"/>
    <x v="619"/>
    <x v="3"/>
    <x v="8"/>
    <x v="40"/>
    <x v="4"/>
    <x v="47"/>
    <x v="54"/>
    <x v="823"/>
    <x v="1548"/>
    <x v="30"/>
    <x v="1"/>
  </r>
  <r>
    <x v="4"/>
    <x v="0"/>
    <x v="619"/>
    <x v="3"/>
    <x v="8"/>
    <x v="40"/>
    <x v="0"/>
    <x v="57"/>
    <x v="61"/>
    <x v="1143"/>
    <x v="1456"/>
    <x v="17"/>
    <x v="1"/>
  </r>
  <r>
    <x v="4"/>
    <x v="0"/>
    <x v="619"/>
    <x v="3"/>
    <x v="8"/>
    <x v="40"/>
    <x v="3"/>
    <x v="44"/>
    <x v="62"/>
    <x v="904"/>
    <x v="2222"/>
    <x v="41"/>
    <x v="1"/>
  </r>
  <r>
    <x v="5"/>
    <x v="0"/>
    <x v="619"/>
    <x v="2"/>
    <x v="17"/>
    <x v="35"/>
    <x v="2"/>
    <x v="36"/>
    <x v="125"/>
    <x v="1497"/>
    <x v="3516"/>
    <x v="41"/>
    <x v="1"/>
  </r>
  <r>
    <x v="5"/>
    <x v="0"/>
    <x v="619"/>
    <x v="2"/>
    <x v="17"/>
    <x v="35"/>
    <x v="1"/>
    <x v="39"/>
    <x v="105"/>
    <x v="1383"/>
    <x v="3090"/>
    <x v="37"/>
    <x v="1"/>
  </r>
  <r>
    <x v="5"/>
    <x v="0"/>
    <x v="619"/>
    <x v="2"/>
    <x v="17"/>
    <x v="35"/>
    <x v="5"/>
    <x v="36"/>
    <x v="64"/>
    <x v="778"/>
    <x v="1804"/>
    <x v="38"/>
    <x v="1"/>
  </r>
  <r>
    <x v="5"/>
    <x v="0"/>
    <x v="619"/>
    <x v="2"/>
    <x v="17"/>
    <x v="35"/>
    <x v="4"/>
    <x v="34"/>
    <x v="52"/>
    <x v="550"/>
    <x v="1257"/>
    <x v="37"/>
    <x v="1"/>
  </r>
  <r>
    <x v="5"/>
    <x v="0"/>
    <x v="619"/>
    <x v="2"/>
    <x v="17"/>
    <x v="35"/>
    <x v="0"/>
    <x v="44"/>
    <x v="63"/>
    <x v="937"/>
    <x v="2296"/>
    <x v="41"/>
    <x v="1"/>
  </r>
  <r>
    <x v="5"/>
    <x v="0"/>
    <x v="619"/>
    <x v="2"/>
    <x v="17"/>
    <x v="35"/>
    <x v="3"/>
    <x v="32"/>
    <x v="62"/>
    <x v="650"/>
    <x v="1448"/>
    <x v="36"/>
    <x v="1"/>
  </r>
  <r>
    <x v="5"/>
    <x v="1"/>
    <x v="619"/>
    <x v="1"/>
    <x v="47"/>
    <x v="11"/>
    <x v="2"/>
    <x v="27"/>
    <x v="133"/>
    <x v="1263"/>
    <x v="2823"/>
    <x v="37"/>
    <x v="1"/>
  </r>
  <r>
    <x v="5"/>
    <x v="1"/>
    <x v="619"/>
    <x v="1"/>
    <x v="47"/>
    <x v="11"/>
    <x v="1"/>
    <x v="22"/>
    <x v="75"/>
    <x v="568"/>
    <x v="1361"/>
    <x v="39"/>
    <x v="1"/>
  </r>
  <r>
    <x v="5"/>
    <x v="1"/>
    <x v="619"/>
    <x v="1"/>
    <x v="47"/>
    <x v="11"/>
    <x v="5"/>
    <x v="17"/>
    <x v="56"/>
    <x v="284"/>
    <x v="672"/>
    <x v="40"/>
    <x v="1"/>
  </r>
  <r>
    <x v="5"/>
    <x v="1"/>
    <x v="619"/>
    <x v="1"/>
    <x v="47"/>
    <x v="11"/>
    <x v="4"/>
    <x v="16"/>
    <x v="48"/>
    <x v="198"/>
    <x v="396"/>
    <x v="36"/>
    <x v="1"/>
  </r>
  <r>
    <x v="5"/>
    <x v="1"/>
    <x v="619"/>
    <x v="1"/>
    <x v="47"/>
    <x v="11"/>
    <x v="0"/>
    <x v="25"/>
    <x v="50"/>
    <x v="376"/>
    <x v="840"/>
    <x v="38"/>
    <x v="1"/>
  </r>
  <r>
    <x v="5"/>
    <x v="1"/>
    <x v="619"/>
    <x v="1"/>
    <x v="47"/>
    <x v="11"/>
    <x v="3"/>
    <x v="29"/>
    <x v="62"/>
    <x v="589"/>
    <x v="1335"/>
    <x v="37"/>
    <x v="1"/>
  </r>
  <r>
    <x v="3"/>
    <x v="3"/>
    <x v="619"/>
    <x v="2"/>
    <x v="42"/>
    <x v="16"/>
    <x v="5"/>
    <x v="26"/>
    <x v="270"/>
    <x v="2300"/>
    <x v="4170"/>
    <x v="28"/>
    <x v="2"/>
  </r>
  <r>
    <x v="3"/>
    <x v="3"/>
    <x v="619"/>
    <x v="2"/>
    <x v="0"/>
    <x v="6"/>
    <x v="2"/>
    <x v="31"/>
    <x v="179"/>
    <x v="1849"/>
    <x v="4087"/>
    <x v="41"/>
    <x v="2"/>
  </r>
  <r>
    <x v="4"/>
    <x v="0"/>
    <x v="619"/>
    <x v="3"/>
    <x v="8"/>
    <x v="40"/>
    <x v="2"/>
    <x v="37"/>
    <x v="134"/>
    <x v="1633"/>
    <x v="2673"/>
    <x v="23"/>
    <x v="2"/>
  </r>
  <r>
    <x v="4"/>
    <x v="0"/>
    <x v="619"/>
    <x v="3"/>
    <x v="8"/>
    <x v="40"/>
    <x v="1"/>
    <x v="38"/>
    <x v="129"/>
    <x v="1617"/>
    <x v="2208"/>
    <x v="17"/>
    <x v="2"/>
  </r>
  <r>
    <x v="4"/>
    <x v="0"/>
    <x v="619"/>
    <x v="3"/>
    <x v="8"/>
    <x v="40"/>
    <x v="5"/>
    <x v="32"/>
    <x v="79"/>
    <x v="888"/>
    <x v="1155"/>
    <x v="19"/>
    <x v="2"/>
  </r>
  <r>
    <x v="4"/>
    <x v="0"/>
    <x v="619"/>
    <x v="3"/>
    <x v="8"/>
    <x v="40"/>
    <x v="4"/>
    <x v="37"/>
    <x v="64"/>
    <x v="798"/>
    <x v="1207"/>
    <x v="23"/>
    <x v="2"/>
  </r>
  <r>
    <x v="4"/>
    <x v="0"/>
    <x v="619"/>
    <x v="3"/>
    <x v="8"/>
    <x v="40"/>
    <x v="0"/>
    <x v="47"/>
    <x v="77"/>
    <x v="1226"/>
    <x v="1049"/>
    <x v="9"/>
    <x v="2"/>
  </r>
  <r>
    <x v="4"/>
    <x v="0"/>
    <x v="619"/>
    <x v="3"/>
    <x v="8"/>
    <x v="40"/>
    <x v="3"/>
    <x v="35"/>
    <x v="81"/>
    <x v="992"/>
    <x v="2141"/>
    <x v="35"/>
    <x v="2"/>
  </r>
  <r>
    <x v="5"/>
    <x v="0"/>
    <x v="619"/>
    <x v="2"/>
    <x v="17"/>
    <x v="35"/>
    <x v="2"/>
    <x v="26"/>
    <x v="152"/>
    <x v="1389"/>
    <x v="2582"/>
    <x v="28"/>
    <x v="2"/>
  </r>
  <r>
    <x v="5"/>
    <x v="0"/>
    <x v="619"/>
    <x v="2"/>
    <x v="17"/>
    <x v="35"/>
    <x v="1"/>
    <x v="33"/>
    <x v="152"/>
    <x v="1674"/>
    <x v="3152"/>
    <x v="29"/>
    <x v="2"/>
  </r>
  <r>
    <x v="5"/>
    <x v="0"/>
    <x v="619"/>
    <x v="2"/>
    <x v="17"/>
    <x v="35"/>
    <x v="5"/>
    <x v="23"/>
    <x v="79"/>
    <x v="636"/>
    <x v="1268"/>
    <x v="32"/>
    <x v="2"/>
  </r>
  <r>
    <x v="5"/>
    <x v="0"/>
    <x v="619"/>
    <x v="2"/>
    <x v="17"/>
    <x v="35"/>
    <x v="4"/>
    <x v="27"/>
    <x v="66"/>
    <x v="595"/>
    <x v="1012"/>
    <x v="28"/>
    <x v="2"/>
  </r>
  <r>
    <x v="5"/>
    <x v="0"/>
    <x v="619"/>
    <x v="2"/>
    <x v="17"/>
    <x v="35"/>
    <x v="0"/>
    <x v="34"/>
    <x v="68"/>
    <x v="792"/>
    <x v="1662"/>
    <x v="34"/>
    <x v="2"/>
  </r>
  <r>
    <x v="5"/>
    <x v="0"/>
    <x v="619"/>
    <x v="2"/>
    <x v="17"/>
    <x v="35"/>
    <x v="3"/>
    <x v="23"/>
    <x v="74"/>
    <x v="589"/>
    <x v="935"/>
    <x v="26"/>
    <x v="2"/>
  </r>
  <r>
    <x v="3"/>
    <x v="3"/>
    <x v="620"/>
    <x v="2"/>
    <x v="42"/>
    <x v="16"/>
    <x v="4"/>
    <x v="38"/>
    <x v="317"/>
    <x v="2889"/>
    <x v="5293"/>
    <x v="36"/>
    <x v="2"/>
  </r>
  <r>
    <x v="3"/>
    <x v="3"/>
    <x v="620"/>
    <x v="2"/>
    <x v="0"/>
    <x v="6"/>
    <x v="1"/>
    <x v="48"/>
    <x v="317"/>
    <x v="2925"/>
    <x v="5363"/>
    <x v="36"/>
    <x v="2"/>
  </r>
  <r>
    <x v="1"/>
    <x v="1"/>
    <x v="620"/>
    <x v="0"/>
    <x v="24"/>
    <x v="51"/>
    <x v="2"/>
    <x v="28"/>
    <x v="319"/>
    <x v="2852"/>
    <x v="5070"/>
    <x v="26"/>
    <x v="0"/>
  </r>
  <r>
    <x v="1"/>
    <x v="1"/>
    <x v="620"/>
    <x v="0"/>
    <x v="24"/>
    <x v="51"/>
    <x v="1"/>
    <x v="23"/>
    <x v="300"/>
    <x v="2469"/>
    <x v="4024"/>
    <x v="21"/>
    <x v="0"/>
  </r>
  <r>
    <x v="1"/>
    <x v="1"/>
    <x v="620"/>
    <x v="0"/>
    <x v="24"/>
    <x v="51"/>
    <x v="5"/>
    <x v="8"/>
    <x v="254"/>
    <x v="1086"/>
    <x v="1599"/>
    <x v="21"/>
    <x v="0"/>
  </r>
  <r>
    <x v="1"/>
    <x v="1"/>
    <x v="620"/>
    <x v="0"/>
    <x v="24"/>
    <x v="51"/>
    <x v="4"/>
    <x v="8"/>
    <x v="231"/>
    <x v="982"/>
    <x v="1678"/>
    <x v="26"/>
    <x v="0"/>
  </r>
  <r>
    <x v="1"/>
    <x v="1"/>
    <x v="620"/>
    <x v="0"/>
    <x v="24"/>
    <x v="51"/>
    <x v="0"/>
    <x v="18"/>
    <x v="231"/>
    <x v="1646"/>
    <x v="2566"/>
    <x v="21"/>
    <x v="0"/>
  </r>
  <r>
    <x v="1"/>
    <x v="1"/>
    <x v="620"/>
    <x v="0"/>
    <x v="24"/>
    <x v="51"/>
    <x v="3"/>
    <x v="23"/>
    <x v="285"/>
    <x v="2282"/>
    <x v="4472"/>
    <x v="36"/>
    <x v="0"/>
  </r>
  <r>
    <x v="4"/>
    <x v="3"/>
    <x v="620"/>
    <x v="2"/>
    <x v="3"/>
    <x v="28"/>
    <x v="2"/>
    <x v="43"/>
    <x v="323"/>
    <x v="2929"/>
    <x v="5297"/>
    <x v="26"/>
    <x v="1"/>
  </r>
  <r>
    <x v="4"/>
    <x v="3"/>
    <x v="620"/>
    <x v="2"/>
    <x v="3"/>
    <x v="28"/>
    <x v="1"/>
    <x v="33"/>
    <x v="307"/>
    <x v="2805"/>
    <x v="4768"/>
    <x v="21"/>
    <x v="1"/>
  </r>
  <r>
    <x v="4"/>
    <x v="3"/>
    <x v="620"/>
    <x v="2"/>
    <x v="3"/>
    <x v="28"/>
    <x v="5"/>
    <x v="8"/>
    <x v="285"/>
    <x v="1267"/>
    <x v="2219"/>
    <x v="26"/>
    <x v="1"/>
  </r>
  <r>
    <x v="4"/>
    <x v="3"/>
    <x v="620"/>
    <x v="2"/>
    <x v="3"/>
    <x v="28"/>
    <x v="4"/>
    <x v="8"/>
    <x v="273"/>
    <x v="1175"/>
    <x v="2051"/>
    <x v="26"/>
    <x v="1"/>
  </r>
  <r>
    <x v="4"/>
    <x v="3"/>
    <x v="620"/>
    <x v="2"/>
    <x v="3"/>
    <x v="28"/>
    <x v="0"/>
    <x v="18"/>
    <x v="273"/>
    <x v="1909"/>
    <x v="2999"/>
    <x v="21"/>
    <x v="1"/>
  </r>
  <r>
    <x v="4"/>
    <x v="3"/>
    <x v="620"/>
    <x v="2"/>
    <x v="3"/>
    <x v="28"/>
    <x v="3"/>
    <x v="23"/>
    <x v="304"/>
    <x v="2535"/>
    <x v="4413"/>
    <x v="26"/>
    <x v="1"/>
  </r>
  <r>
    <x v="5"/>
    <x v="3"/>
    <x v="620"/>
    <x v="2"/>
    <x v="35"/>
    <x v="38"/>
    <x v="2"/>
    <x v="43"/>
    <x v="317"/>
    <x v="2907"/>
    <x v="5246"/>
    <x v="26"/>
    <x v="1"/>
  </r>
  <r>
    <x v="5"/>
    <x v="3"/>
    <x v="620"/>
    <x v="2"/>
    <x v="35"/>
    <x v="38"/>
    <x v="1"/>
    <x v="33"/>
    <x v="294"/>
    <x v="2686"/>
    <x v="4472"/>
    <x v="21"/>
    <x v="1"/>
  </r>
  <r>
    <x v="5"/>
    <x v="3"/>
    <x v="620"/>
    <x v="2"/>
    <x v="35"/>
    <x v="38"/>
    <x v="5"/>
    <x v="8"/>
    <x v="231"/>
    <x v="982"/>
    <x v="1678"/>
    <x v="26"/>
    <x v="1"/>
  </r>
  <r>
    <x v="5"/>
    <x v="3"/>
    <x v="620"/>
    <x v="2"/>
    <x v="35"/>
    <x v="38"/>
    <x v="4"/>
    <x v="8"/>
    <x v="212"/>
    <x v="891"/>
    <x v="1496"/>
    <x v="26"/>
    <x v="1"/>
  </r>
  <r>
    <x v="5"/>
    <x v="3"/>
    <x v="620"/>
    <x v="2"/>
    <x v="35"/>
    <x v="38"/>
    <x v="0"/>
    <x v="18"/>
    <x v="212"/>
    <x v="1502"/>
    <x v="2330"/>
    <x v="21"/>
    <x v="1"/>
  </r>
  <r>
    <x v="5"/>
    <x v="3"/>
    <x v="620"/>
    <x v="2"/>
    <x v="35"/>
    <x v="38"/>
    <x v="3"/>
    <x v="23"/>
    <x v="285"/>
    <x v="2282"/>
    <x v="4024"/>
    <x v="26"/>
    <x v="1"/>
  </r>
  <r>
    <x v="3"/>
    <x v="3"/>
    <x v="620"/>
    <x v="2"/>
    <x v="42"/>
    <x v="16"/>
    <x v="4"/>
    <x v="36"/>
    <x v="129"/>
    <x v="1557"/>
    <x v="3876"/>
    <x v="47"/>
    <x v="1"/>
  </r>
  <r>
    <x v="3"/>
    <x v="3"/>
    <x v="620"/>
    <x v="2"/>
    <x v="0"/>
    <x v="6"/>
    <x v="1"/>
    <x v="43"/>
    <x v="124"/>
    <x v="1716"/>
    <x v="4205"/>
    <x v="49"/>
    <x v="1"/>
  </r>
  <r>
    <x v="1"/>
    <x v="1"/>
    <x v="620"/>
    <x v="0"/>
    <x v="24"/>
    <x v="51"/>
    <x v="2"/>
    <x v="25"/>
    <x v="151"/>
    <x v="1342"/>
    <x v="2928"/>
    <x v="36"/>
    <x v="1"/>
  </r>
  <r>
    <x v="1"/>
    <x v="1"/>
    <x v="620"/>
    <x v="0"/>
    <x v="24"/>
    <x v="51"/>
    <x v="1"/>
    <x v="21"/>
    <x v="82"/>
    <x v="616"/>
    <x v="1255"/>
    <x v="33"/>
    <x v="1"/>
  </r>
  <r>
    <x v="1"/>
    <x v="1"/>
    <x v="620"/>
    <x v="0"/>
    <x v="24"/>
    <x v="51"/>
    <x v="5"/>
    <x v="7"/>
    <x v="62"/>
    <x v="126"/>
    <x v="211"/>
    <x v="35"/>
    <x v="1"/>
  </r>
  <r>
    <x v="1"/>
    <x v="1"/>
    <x v="620"/>
    <x v="0"/>
    <x v="24"/>
    <x v="51"/>
    <x v="4"/>
    <x v="7"/>
    <x v="68"/>
    <x v="155"/>
    <x v="321"/>
    <x v="39"/>
    <x v="1"/>
  </r>
  <r>
    <x v="1"/>
    <x v="1"/>
    <x v="620"/>
    <x v="0"/>
    <x v="24"/>
    <x v="51"/>
    <x v="0"/>
    <x v="16"/>
    <x v="63"/>
    <x v="324"/>
    <x v="598"/>
    <x v="33"/>
    <x v="1"/>
  </r>
  <r>
    <x v="1"/>
    <x v="1"/>
    <x v="620"/>
    <x v="0"/>
    <x v="24"/>
    <x v="51"/>
    <x v="3"/>
    <x v="21"/>
    <x v="78"/>
    <x v="576"/>
    <x v="1751"/>
    <x v="50"/>
    <x v="1"/>
  </r>
  <r>
    <x v="4"/>
    <x v="3"/>
    <x v="620"/>
    <x v="2"/>
    <x v="3"/>
    <x v="28"/>
    <x v="2"/>
    <x v="41"/>
    <x v="159"/>
    <x v="2018"/>
    <x v="4207"/>
    <x v="38"/>
    <x v="1"/>
  </r>
  <r>
    <x v="4"/>
    <x v="3"/>
    <x v="620"/>
    <x v="2"/>
    <x v="3"/>
    <x v="28"/>
    <x v="1"/>
    <x v="32"/>
    <x v="106"/>
    <x v="1187"/>
    <x v="2512"/>
    <x v="34"/>
    <x v="1"/>
  </r>
  <r>
    <x v="4"/>
    <x v="3"/>
    <x v="620"/>
    <x v="2"/>
    <x v="3"/>
    <x v="28"/>
    <x v="5"/>
    <x v="7"/>
    <x v="73"/>
    <x v="171"/>
    <x v="350"/>
    <x v="38"/>
    <x v="1"/>
  </r>
  <r>
    <x v="4"/>
    <x v="3"/>
    <x v="620"/>
    <x v="2"/>
    <x v="3"/>
    <x v="28"/>
    <x v="4"/>
    <x v="7"/>
    <x v="73"/>
    <x v="171"/>
    <x v="350"/>
    <x v="38"/>
    <x v="1"/>
  </r>
  <r>
    <x v="4"/>
    <x v="3"/>
    <x v="620"/>
    <x v="2"/>
    <x v="3"/>
    <x v="28"/>
    <x v="0"/>
    <x v="16"/>
    <x v="77"/>
    <x v="438"/>
    <x v="937"/>
    <x v="36"/>
    <x v="1"/>
  </r>
  <r>
    <x v="4"/>
    <x v="3"/>
    <x v="620"/>
    <x v="2"/>
    <x v="3"/>
    <x v="28"/>
    <x v="3"/>
    <x v="22"/>
    <x v="100"/>
    <x v="804"/>
    <x v="1948"/>
    <x v="40"/>
    <x v="1"/>
  </r>
  <r>
    <x v="5"/>
    <x v="3"/>
    <x v="620"/>
    <x v="2"/>
    <x v="35"/>
    <x v="38"/>
    <x v="2"/>
    <x v="42"/>
    <x v="129"/>
    <x v="1746"/>
    <x v="3898"/>
    <x v="40"/>
    <x v="1"/>
  </r>
  <r>
    <x v="5"/>
    <x v="3"/>
    <x v="620"/>
    <x v="2"/>
    <x v="35"/>
    <x v="38"/>
    <x v="1"/>
    <x v="31"/>
    <x v="80"/>
    <x v="881"/>
    <x v="1713"/>
    <x v="31"/>
    <x v="1"/>
  </r>
  <r>
    <x v="5"/>
    <x v="3"/>
    <x v="620"/>
    <x v="2"/>
    <x v="35"/>
    <x v="38"/>
    <x v="5"/>
    <x v="7"/>
    <x v="57"/>
    <x v="109"/>
    <x v="189"/>
    <x v="37"/>
    <x v="1"/>
  </r>
  <r>
    <x v="5"/>
    <x v="3"/>
    <x v="620"/>
    <x v="2"/>
    <x v="35"/>
    <x v="38"/>
    <x v="4"/>
    <x v="7"/>
    <x v="52"/>
    <x v="90"/>
    <x v="158"/>
    <x v="37"/>
    <x v="1"/>
  </r>
  <r>
    <x v="5"/>
    <x v="3"/>
    <x v="620"/>
    <x v="2"/>
    <x v="35"/>
    <x v="38"/>
    <x v="0"/>
    <x v="16"/>
    <x v="56"/>
    <x v="267"/>
    <x v="425"/>
    <x v="31"/>
    <x v="1"/>
  </r>
  <r>
    <x v="5"/>
    <x v="3"/>
    <x v="620"/>
    <x v="2"/>
    <x v="35"/>
    <x v="38"/>
    <x v="3"/>
    <x v="21"/>
    <x v="75"/>
    <x v="541"/>
    <x v="1269"/>
    <x v="38"/>
    <x v="1"/>
  </r>
  <r>
    <x v="3"/>
    <x v="3"/>
    <x v="620"/>
    <x v="2"/>
    <x v="42"/>
    <x v="16"/>
    <x v="4"/>
    <x v="25"/>
    <x v="175"/>
    <x v="1550"/>
    <x v="3604"/>
    <x v="41"/>
    <x v="2"/>
  </r>
  <r>
    <x v="3"/>
    <x v="3"/>
    <x v="620"/>
    <x v="2"/>
    <x v="0"/>
    <x v="6"/>
    <x v="1"/>
    <x v="29"/>
    <x v="150"/>
    <x v="1495"/>
    <x v="3512"/>
    <x v="41"/>
    <x v="2"/>
  </r>
  <r>
    <x v="4"/>
    <x v="3"/>
    <x v="620"/>
    <x v="2"/>
    <x v="3"/>
    <x v="28"/>
    <x v="2"/>
    <x v="28"/>
    <x v="191"/>
    <x v="1828"/>
    <x v="3439"/>
    <x v="29"/>
    <x v="2"/>
  </r>
  <r>
    <x v="4"/>
    <x v="3"/>
    <x v="620"/>
    <x v="2"/>
    <x v="3"/>
    <x v="28"/>
    <x v="1"/>
    <x v="19"/>
    <x v="115"/>
    <x v="823"/>
    <x v="1413"/>
    <x v="27"/>
    <x v="2"/>
  </r>
  <r>
    <x v="4"/>
    <x v="3"/>
    <x v="620"/>
    <x v="2"/>
    <x v="3"/>
    <x v="28"/>
    <x v="5"/>
    <x v="4"/>
    <x v="103"/>
    <x v="197"/>
    <x v="346"/>
    <x v="33"/>
    <x v="2"/>
  </r>
  <r>
    <x v="4"/>
    <x v="3"/>
    <x v="620"/>
    <x v="2"/>
    <x v="3"/>
    <x v="28"/>
    <x v="4"/>
    <x v="5"/>
    <x v="86"/>
    <x v="173"/>
    <x v="226"/>
    <x v="28"/>
    <x v="2"/>
  </r>
  <r>
    <x v="4"/>
    <x v="3"/>
    <x v="620"/>
    <x v="2"/>
    <x v="3"/>
    <x v="28"/>
    <x v="0"/>
    <x v="11"/>
    <x v="92"/>
    <x v="387"/>
    <x v="527"/>
    <x v="25"/>
    <x v="2"/>
  </r>
  <r>
    <x v="4"/>
    <x v="3"/>
    <x v="620"/>
    <x v="2"/>
    <x v="3"/>
    <x v="28"/>
    <x v="3"/>
    <x v="15"/>
    <x v="120"/>
    <x v="701"/>
    <x v="1231"/>
    <x v="28"/>
    <x v="2"/>
  </r>
  <r>
    <x v="5"/>
    <x v="3"/>
    <x v="620"/>
    <x v="2"/>
    <x v="35"/>
    <x v="38"/>
    <x v="2"/>
    <x v="28"/>
    <x v="172"/>
    <x v="1644"/>
    <x v="3282"/>
    <x v="32"/>
    <x v="2"/>
  </r>
  <r>
    <x v="5"/>
    <x v="3"/>
    <x v="620"/>
    <x v="2"/>
    <x v="35"/>
    <x v="38"/>
    <x v="1"/>
    <x v="21"/>
    <x v="108"/>
    <x v="841"/>
    <x v="1458"/>
    <x v="27"/>
    <x v="2"/>
  </r>
  <r>
    <x v="5"/>
    <x v="3"/>
    <x v="620"/>
    <x v="2"/>
    <x v="35"/>
    <x v="38"/>
    <x v="5"/>
    <x v="5"/>
    <x v="75"/>
    <x v="136"/>
    <x v="160"/>
    <x v="28"/>
    <x v="2"/>
  </r>
  <r>
    <x v="5"/>
    <x v="3"/>
    <x v="620"/>
    <x v="2"/>
    <x v="35"/>
    <x v="38"/>
    <x v="4"/>
    <x v="5"/>
    <x v="68"/>
    <x v="115"/>
    <x v="136"/>
    <x v="28"/>
    <x v="2"/>
  </r>
  <r>
    <x v="5"/>
    <x v="3"/>
    <x v="620"/>
    <x v="2"/>
    <x v="35"/>
    <x v="38"/>
    <x v="0"/>
    <x v="13"/>
    <x v="64"/>
    <x v="266"/>
    <x v="298"/>
    <x v="24"/>
    <x v="2"/>
  </r>
  <r>
    <x v="5"/>
    <x v="3"/>
    <x v="620"/>
    <x v="2"/>
    <x v="35"/>
    <x v="38"/>
    <x v="3"/>
    <x v="16"/>
    <x v="100"/>
    <x v="602"/>
    <x v="1222"/>
    <x v="33"/>
    <x v="2"/>
  </r>
  <r>
    <x v="3"/>
    <x v="3"/>
    <x v="621"/>
    <x v="2"/>
    <x v="42"/>
    <x v="16"/>
    <x v="0"/>
    <x v="43"/>
    <x v="317"/>
    <x v="2907"/>
    <x v="5177"/>
    <x v="21"/>
    <x v="2"/>
  </r>
  <r>
    <x v="3"/>
    <x v="3"/>
    <x v="621"/>
    <x v="2"/>
    <x v="0"/>
    <x v="6"/>
    <x v="5"/>
    <x v="53"/>
    <x v="321"/>
    <x v="2955"/>
    <x v="5422"/>
    <x v="36"/>
    <x v="2"/>
  </r>
  <r>
    <x v="0"/>
    <x v="1"/>
    <x v="621"/>
    <x v="4"/>
    <x v="1"/>
    <x v="2"/>
    <x v="2"/>
    <x v="58"/>
    <x v="313"/>
    <x v="2937"/>
    <x v="5264"/>
    <x v="21"/>
    <x v="2"/>
  </r>
  <r>
    <x v="0"/>
    <x v="1"/>
    <x v="621"/>
    <x v="4"/>
    <x v="1"/>
    <x v="2"/>
    <x v="1"/>
    <x v="53"/>
    <x v="273"/>
    <x v="2833"/>
    <x v="4871"/>
    <x v="21"/>
    <x v="2"/>
  </r>
  <r>
    <x v="0"/>
    <x v="1"/>
    <x v="621"/>
    <x v="4"/>
    <x v="1"/>
    <x v="2"/>
    <x v="5"/>
    <x v="48"/>
    <x v="194"/>
    <x v="2506"/>
    <x v="3237"/>
    <x v="11"/>
    <x v="2"/>
  </r>
  <r>
    <x v="0"/>
    <x v="1"/>
    <x v="621"/>
    <x v="4"/>
    <x v="1"/>
    <x v="2"/>
    <x v="4"/>
    <x v="48"/>
    <x v="174"/>
    <x v="2350"/>
    <x v="2892"/>
    <x v="11"/>
    <x v="2"/>
  </r>
  <r>
    <x v="0"/>
    <x v="1"/>
    <x v="621"/>
    <x v="4"/>
    <x v="1"/>
    <x v="2"/>
    <x v="0"/>
    <x v="58"/>
    <x v="174"/>
    <x v="2560"/>
    <x v="3367"/>
    <x v="11"/>
    <x v="2"/>
  </r>
  <r>
    <x v="0"/>
    <x v="1"/>
    <x v="621"/>
    <x v="4"/>
    <x v="1"/>
    <x v="2"/>
    <x v="3"/>
    <x v="63"/>
    <x v="254"/>
    <x v="2852"/>
    <x v="4768"/>
    <x v="16"/>
    <x v="2"/>
  </r>
  <r>
    <x v="3"/>
    <x v="1"/>
    <x v="621"/>
    <x v="1"/>
    <x v="19"/>
    <x v="4"/>
    <x v="2"/>
    <x v="43"/>
    <x v="304"/>
    <x v="2854"/>
    <x v="5074"/>
    <x v="26"/>
    <x v="0"/>
  </r>
  <r>
    <x v="3"/>
    <x v="1"/>
    <x v="621"/>
    <x v="1"/>
    <x v="19"/>
    <x v="4"/>
    <x v="1"/>
    <x v="38"/>
    <x v="194"/>
    <x v="2227"/>
    <x v="3609"/>
    <x v="21"/>
    <x v="0"/>
  </r>
  <r>
    <x v="3"/>
    <x v="1"/>
    <x v="621"/>
    <x v="1"/>
    <x v="19"/>
    <x v="4"/>
    <x v="5"/>
    <x v="33"/>
    <x v="105"/>
    <x v="1208"/>
    <x v="1813"/>
    <x v="21"/>
    <x v="0"/>
  </r>
  <r>
    <x v="3"/>
    <x v="1"/>
    <x v="621"/>
    <x v="1"/>
    <x v="19"/>
    <x v="4"/>
    <x v="4"/>
    <x v="33"/>
    <x v="82"/>
    <x v="956"/>
    <x v="1363"/>
    <x v="21"/>
    <x v="0"/>
  </r>
  <r>
    <x v="3"/>
    <x v="1"/>
    <x v="621"/>
    <x v="1"/>
    <x v="19"/>
    <x v="4"/>
    <x v="0"/>
    <x v="43"/>
    <x v="82"/>
    <x v="1208"/>
    <x v="1496"/>
    <x v="16"/>
    <x v="0"/>
  </r>
  <r>
    <x v="3"/>
    <x v="1"/>
    <x v="621"/>
    <x v="1"/>
    <x v="19"/>
    <x v="4"/>
    <x v="3"/>
    <x v="48"/>
    <x v="174"/>
    <x v="2350"/>
    <x v="3411"/>
    <x v="16"/>
    <x v="0"/>
  </r>
  <r>
    <x v="3"/>
    <x v="3"/>
    <x v="621"/>
    <x v="2"/>
    <x v="42"/>
    <x v="16"/>
    <x v="0"/>
    <x v="40"/>
    <x v="145"/>
    <x v="1854"/>
    <x v="3661"/>
    <x v="32"/>
    <x v="1"/>
  </r>
  <r>
    <x v="3"/>
    <x v="3"/>
    <x v="621"/>
    <x v="2"/>
    <x v="0"/>
    <x v="6"/>
    <x v="5"/>
    <x v="52"/>
    <x v="164"/>
    <x v="2365"/>
    <x v="4897"/>
    <x v="49"/>
    <x v="1"/>
  </r>
  <r>
    <x v="0"/>
    <x v="1"/>
    <x v="621"/>
    <x v="4"/>
    <x v="1"/>
    <x v="2"/>
    <x v="2"/>
    <x v="57"/>
    <x v="111"/>
    <x v="1956"/>
    <x v="3931"/>
    <x v="34"/>
    <x v="1"/>
  </r>
  <r>
    <x v="0"/>
    <x v="1"/>
    <x v="621"/>
    <x v="4"/>
    <x v="1"/>
    <x v="2"/>
    <x v="1"/>
    <x v="48"/>
    <x v="75"/>
    <x v="1210"/>
    <x v="2563"/>
    <x v="34"/>
    <x v="1"/>
  </r>
  <r>
    <x v="0"/>
    <x v="1"/>
    <x v="621"/>
    <x v="4"/>
    <x v="1"/>
    <x v="2"/>
    <x v="5"/>
    <x v="43"/>
    <x v="48"/>
    <x v="656"/>
    <x v="981"/>
    <x v="24"/>
    <x v="1"/>
  </r>
  <r>
    <x v="0"/>
    <x v="1"/>
    <x v="621"/>
    <x v="4"/>
    <x v="1"/>
    <x v="2"/>
    <x v="4"/>
    <x v="43"/>
    <x v="45"/>
    <x v="616"/>
    <x v="952"/>
    <x v="25"/>
    <x v="1"/>
  </r>
  <r>
    <x v="0"/>
    <x v="1"/>
    <x v="621"/>
    <x v="4"/>
    <x v="1"/>
    <x v="2"/>
    <x v="0"/>
    <x v="55"/>
    <x v="49"/>
    <x v="879"/>
    <x v="1477"/>
    <x v="26"/>
    <x v="1"/>
  </r>
  <r>
    <x v="0"/>
    <x v="1"/>
    <x v="621"/>
    <x v="4"/>
    <x v="1"/>
    <x v="2"/>
    <x v="3"/>
    <x v="57"/>
    <x v="69"/>
    <x v="1296"/>
    <x v="2351"/>
    <x v="27"/>
    <x v="1"/>
  </r>
  <r>
    <x v="3"/>
    <x v="1"/>
    <x v="621"/>
    <x v="1"/>
    <x v="19"/>
    <x v="4"/>
    <x v="2"/>
    <x v="42"/>
    <x v="108"/>
    <x v="1509"/>
    <x v="3320"/>
    <x v="37"/>
    <x v="1"/>
  </r>
  <r>
    <x v="3"/>
    <x v="1"/>
    <x v="621"/>
    <x v="1"/>
    <x v="19"/>
    <x v="4"/>
    <x v="1"/>
    <x v="37"/>
    <x v="52"/>
    <x v="610"/>
    <x v="1170"/>
    <x v="31"/>
    <x v="1"/>
  </r>
  <r>
    <x v="3"/>
    <x v="1"/>
    <x v="621"/>
    <x v="1"/>
    <x v="19"/>
    <x v="4"/>
    <x v="5"/>
    <x v="31"/>
    <x v="26"/>
    <x v="203"/>
    <x v="401"/>
    <x v="36"/>
    <x v="1"/>
  </r>
  <r>
    <x v="3"/>
    <x v="1"/>
    <x v="621"/>
    <x v="1"/>
    <x v="19"/>
    <x v="4"/>
    <x v="4"/>
    <x v="29"/>
    <x v="15"/>
    <x v="95"/>
    <x v="125"/>
    <x v="31"/>
    <x v="1"/>
  </r>
  <r>
    <x v="3"/>
    <x v="1"/>
    <x v="621"/>
    <x v="1"/>
    <x v="19"/>
    <x v="4"/>
    <x v="0"/>
    <x v="41"/>
    <x v="20"/>
    <x v="230"/>
    <x v="323"/>
    <x v="29"/>
    <x v="1"/>
  </r>
  <r>
    <x v="3"/>
    <x v="1"/>
    <x v="621"/>
    <x v="1"/>
    <x v="19"/>
    <x v="4"/>
    <x v="3"/>
    <x v="47"/>
    <x v="39"/>
    <x v="589"/>
    <x v="935"/>
    <x v="26"/>
    <x v="1"/>
  </r>
  <r>
    <x v="3"/>
    <x v="3"/>
    <x v="621"/>
    <x v="2"/>
    <x v="42"/>
    <x v="16"/>
    <x v="0"/>
    <x v="32"/>
    <x v="160"/>
    <x v="1711"/>
    <x v="2876"/>
    <x v="24"/>
    <x v="2"/>
  </r>
  <r>
    <x v="3"/>
    <x v="3"/>
    <x v="621"/>
    <x v="2"/>
    <x v="0"/>
    <x v="6"/>
    <x v="5"/>
    <x v="40"/>
    <x v="184"/>
    <x v="2209"/>
    <x v="4594"/>
    <x v="42"/>
    <x v="2"/>
  </r>
  <r>
    <x v="3"/>
    <x v="3"/>
    <x v="622"/>
    <x v="2"/>
    <x v="42"/>
    <x v="16"/>
    <x v="3"/>
    <x v="53"/>
    <x v="338"/>
    <x v="3014"/>
    <x v="5533"/>
    <x v="41"/>
    <x v="2"/>
  </r>
  <r>
    <x v="3"/>
    <x v="3"/>
    <x v="622"/>
    <x v="2"/>
    <x v="0"/>
    <x v="6"/>
    <x v="4"/>
    <x v="53"/>
    <x v="285"/>
    <x v="2852"/>
    <x v="5285"/>
    <x v="46"/>
    <x v="2"/>
  </r>
  <r>
    <x v="3"/>
    <x v="3"/>
    <x v="622"/>
    <x v="2"/>
    <x v="42"/>
    <x v="16"/>
    <x v="3"/>
    <x v="47"/>
    <x v="215"/>
    <x v="2617"/>
    <x v="5123"/>
    <x v="53"/>
    <x v="1"/>
  </r>
  <r>
    <x v="3"/>
    <x v="3"/>
    <x v="622"/>
    <x v="2"/>
    <x v="0"/>
    <x v="6"/>
    <x v="4"/>
    <x v="51"/>
    <x v="78"/>
    <x v="1325"/>
    <x v="3862"/>
    <x v="57"/>
    <x v="1"/>
  </r>
  <r>
    <x v="3"/>
    <x v="3"/>
    <x v="622"/>
    <x v="2"/>
    <x v="42"/>
    <x v="16"/>
    <x v="3"/>
    <x v="40"/>
    <x v="229"/>
    <x v="2538"/>
    <x v="4942"/>
    <x v="43"/>
    <x v="2"/>
  </r>
  <r>
    <x v="3"/>
    <x v="3"/>
    <x v="622"/>
    <x v="2"/>
    <x v="0"/>
    <x v="6"/>
    <x v="4"/>
    <x v="37"/>
    <x v="87"/>
    <x v="1115"/>
    <x v="3186"/>
    <x v="52"/>
    <x v="2"/>
  </r>
  <r>
    <x v="3"/>
    <x v="3"/>
    <x v="623"/>
    <x v="2"/>
    <x v="42"/>
    <x v="16"/>
    <x v="2"/>
    <x v="43"/>
    <x v="335"/>
    <x v="2966"/>
    <x v="5368"/>
    <x v="26"/>
    <x v="2"/>
  </r>
  <r>
    <x v="3"/>
    <x v="3"/>
    <x v="623"/>
    <x v="2"/>
    <x v="0"/>
    <x v="6"/>
    <x v="0"/>
    <x v="38"/>
    <x v="285"/>
    <x v="2727"/>
    <x v="4917"/>
    <x v="31"/>
    <x v="2"/>
  </r>
  <r>
    <x v="3"/>
    <x v="3"/>
    <x v="623"/>
    <x v="2"/>
    <x v="42"/>
    <x v="16"/>
    <x v="2"/>
    <x v="42"/>
    <x v="181"/>
    <x v="2235"/>
    <x v="4457"/>
    <x v="37"/>
    <x v="1"/>
  </r>
  <r>
    <x v="3"/>
    <x v="3"/>
    <x v="623"/>
    <x v="2"/>
    <x v="0"/>
    <x v="6"/>
    <x v="0"/>
    <x v="34"/>
    <x v="73"/>
    <x v="849"/>
    <x v="2171"/>
    <x v="43"/>
    <x v="1"/>
  </r>
  <r>
    <x v="3"/>
    <x v="3"/>
    <x v="623"/>
    <x v="2"/>
    <x v="42"/>
    <x v="16"/>
    <x v="2"/>
    <x v="27"/>
    <x v="211"/>
    <x v="1966"/>
    <x v="3674"/>
    <x v="29"/>
    <x v="2"/>
  </r>
  <r>
    <x v="3"/>
    <x v="3"/>
    <x v="623"/>
    <x v="2"/>
    <x v="0"/>
    <x v="6"/>
    <x v="0"/>
    <x v="28"/>
    <x v="97"/>
    <x v="971"/>
    <x v="2048"/>
    <x v="34"/>
    <x v="2"/>
  </r>
  <r>
    <x v="3"/>
    <x v="3"/>
    <x v="624"/>
    <x v="2"/>
    <x v="42"/>
    <x v="16"/>
    <x v="1"/>
    <x v="48"/>
    <x v="335"/>
    <x v="2985"/>
    <x v="5403"/>
    <x v="26"/>
    <x v="2"/>
  </r>
  <r>
    <x v="3"/>
    <x v="3"/>
    <x v="624"/>
    <x v="2"/>
    <x v="0"/>
    <x v="6"/>
    <x v="3"/>
    <x v="33"/>
    <x v="317"/>
    <x v="2869"/>
    <x v="5343"/>
    <x v="51"/>
    <x v="2"/>
  </r>
  <r>
    <x v="0"/>
    <x v="1"/>
    <x v="624"/>
    <x v="3"/>
    <x v="16"/>
    <x v="30"/>
    <x v="2"/>
    <x v="43"/>
    <x v="313"/>
    <x v="2892"/>
    <x v="5201"/>
    <x v="26"/>
    <x v="1"/>
  </r>
  <r>
    <x v="0"/>
    <x v="1"/>
    <x v="624"/>
    <x v="3"/>
    <x v="16"/>
    <x v="30"/>
    <x v="1"/>
    <x v="38"/>
    <x v="273"/>
    <x v="2673"/>
    <x v="4425"/>
    <x v="21"/>
    <x v="1"/>
  </r>
  <r>
    <x v="0"/>
    <x v="1"/>
    <x v="624"/>
    <x v="3"/>
    <x v="16"/>
    <x v="30"/>
    <x v="5"/>
    <x v="28"/>
    <x v="194"/>
    <x v="1857"/>
    <x v="3277"/>
    <x v="26"/>
    <x v="1"/>
  </r>
  <r>
    <x v="0"/>
    <x v="1"/>
    <x v="624"/>
    <x v="3"/>
    <x v="16"/>
    <x v="30"/>
    <x v="4"/>
    <x v="28"/>
    <x v="174"/>
    <x v="1674"/>
    <x v="2950"/>
    <x v="26"/>
    <x v="1"/>
  </r>
  <r>
    <x v="0"/>
    <x v="1"/>
    <x v="624"/>
    <x v="3"/>
    <x v="16"/>
    <x v="30"/>
    <x v="0"/>
    <x v="38"/>
    <x v="174"/>
    <x v="2064"/>
    <x v="3277"/>
    <x v="21"/>
    <x v="1"/>
  </r>
  <r>
    <x v="0"/>
    <x v="1"/>
    <x v="624"/>
    <x v="3"/>
    <x v="16"/>
    <x v="30"/>
    <x v="3"/>
    <x v="43"/>
    <x v="231"/>
    <x v="2615"/>
    <x v="4563"/>
    <x v="26"/>
    <x v="1"/>
  </r>
  <r>
    <x v="3"/>
    <x v="3"/>
    <x v="624"/>
    <x v="2"/>
    <x v="42"/>
    <x v="16"/>
    <x v="1"/>
    <x v="46"/>
    <x v="181"/>
    <x v="2355"/>
    <x v="4567"/>
    <x v="36"/>
    <x v="1"/>
  </r>
  <r>
    <x v="3"/>
    <x v="3"/>
    <x v="624"/>
    <x v="2"/>
    <x v="0"/>
    <x v="6"/>
    <x v="3"/>
    <x v="30"/>
    <x v="129"/>
    <x v="1337"/>
    <x v="4061"/>
    <x v="63"/>
    <x v="1"/>
  </r>
  <r>
    <x v="0"/>
    <x v="1"/>
    <x v="624"/>
    <x v="3"/>
    <x v="16"/>
    <x v="30"/>
    <x v="2"/>
    <x v="41"/>
    <x v="117"/>
    <x v="1583"/>
    <x v="3564"/>
    <x v="39"/>
    <x v="1"/>
  </r>
  <r>
    <x v="0"/>
    <x v="1"/>
    <x v="624"/>
    <x v="3"/>
    <x v="16"/>
    <x v="30"/>
    <x v="1"/>
    <x v="37"/>
    <x v="77"/>
    <x v="987"/>
    <x v="2127"/>
    <x v="35"/>
    <x v="1"/>
  </r>
  <r>
    <x v="0"/>
    <x v="1"/>
    <x v="624"/>
    <x v="3"/>
    <x v="16"/>
    <x v="30"/>
    <x v="5"/>
    <x v="26"/>
    <x v="54"/>
    <x v="432"/>
    <x v="1003"/>
    <x v="39"/>
    <x v="1"/>
  </r>
  <r>
    <x v="0"/>
    <x v="1"/>
    <x v="624"/>
    <x v="3"/>
    <x v="16"/>
    <x v="30"/>
    <x v="4"/>
    <x v="25"/>
    <x v="43"/>
    <x v="311"/>
    <x v="672"/>
    <x v="37"/>
    <x v="1"/>
  </r>
  <r>
    <x v="0"/>
    <x v="1"/>
    <x v="624"/>
    <x v="3"/>
    <x v="16"/>
    <x v="30"/>
    <x v="0"/>
    <x v="36"/>
    <x v="47"/>
    <x v="528"/>
    <x v="1057"/>
    <x v="33"/>
    <x v="1"/>
  </r>
  <r>
    <x v="0"/>
    <x v="1"/>
    <x v="624"/>
    <x v="3"/>
    <x v="16"/>
    <x v="30"/>
    <x v="3"/>
    <x v="42"/>
    <x v="61"/>
    <x v="854"/>
    <x v="1977"/>
    <x v="38"/>
    <x v="1"/>
  </r>
  <r>
    <x v="3"/>
    <x v="3"/>
    <x v="624"/>
    <x v="2"/>
    <x v="42"/>
    <x v="16"/>
    <x v="1"/>
    <x v="36"/>
    <x v="216"/>
    <x v="2352"/>
    <x v="4401"/>
    <x v="32"/>
    <x v="2"/>
  </r>
  <r>
    <x v="3"/>
    <x v="3"/>
    <x v="624"/>
    <x v="2"/>
    <x v="0"/>
    <x v="6"/>
    <x v="3"/>
    <x v="19"/>
    <x v="166"/>
    <x v="1194"/>
    <x v="3619"/>
    <x v="58"/>
    <x v="2"/>
  </r>
  <r>
    <x v="3"/>
    <x v="3"/>
    <x v="625"/>
    <x v="2"/>
    <x v="42"/>
    <x v="16"/>
    <x v="5"/>
    <x v="43"/>
    <x v="346"/>
    <x v="3003"/>
    <x v="5435"/>
    <x v="26"/>
    <x v="2"/>
  </r>
  <r>
    <x v="3"/>
    <x v="3"/>
    <x v="625"/>
    <x v="2"/>
    <x v="0"/>
    <x v="6"/>
    <x v="2"/>
    <x v="23"/>
    <x v="313"/>
    <x v="2727"/>
    <x v="5010"/>
    <x v="36"/>
    <x v="2"/>
  </r>
  <r>
    <x v="1"/>
    <x v="0"/>
    <x v="625"/>
    <x v="4"/>
    <x v="2"/>
    <x v="42"/>
    <x v="2"/>
    <x v="38"/>
    <x v="317"/>
    <x v="2889"/>
    <x v="5112"/>
    <x v="21"/>
    <x v="1"/>
  </r>
  <r>
    <x v="1"/>
    <x v="0"/>
    <x v="625"/>
    <x v="4"/>
    <x v="2"/>
    <x v="42"/>
    <x v="1"/>
    <x v="43"/>
    <x v="317"/>
    <x v="2907"/>
    <x v="5246"/>
    <x v="26"/>
    <x v="1"/>
  </r>
  <r>
    <x v="1"/>
    <x v="0"/>
    <x v="625"/>
    <x v="4"/>
    <x v="2"/>
    <x v="42"/>
    <x v="5"/>
    <x v="38"/>
    <x v="304"/>
    <x v="2827"/>
    <x v="4845"/>
    <x v="21"/>
    <x v="1"/>
  </r>
  <r>
    <x v="1"/>
    <x v="0"/>
    <x v="625"/>
    <x v="4"/>
    <x v="2"/>
    <x v="42"/>
    <x v="4"/>
    <x v="38"/>
    <x v="294"/>
    <x v="2772"/>
    <x v="4671"/>
    <x v="21"/>
    <x v="1"/>
  </r>
  <r>
    <x v="1"/>
    <x v="0"/>
    <x v="625"/>
    <x v="4"/>
    <x v="2"/>
    <x v="42"/>
    <x v="0"/>
    <x v="48"/>
    <x v="294"/>
    <x v="2850"/>
    <x v="4740"/>
    <x v="16"/>
    <x v="1"/>
  </r>
  <r>
    <x v="1"/>
    <x v="0"/>
    <x v="625"/>
    <x v="4"/>
    <x v="2"/>
    <x v="42"/>
    <x v="3"/>
    <x v="53"/>
    <x v="304"/>
    <x v="2888"/>
    <x v="4783"/>
    <x v="11"/>
    <x v="1"/>
  </r>
  <r>
    <x v="3"/>
    <x v="3"/>
    <x v="625"/>
    <x v="2"/>
    <x v="42"/>
    <x v="16"/>
    <x v="5"/>
    <x v="39"/>
    <x v="230"/>
    <x v="2519"/>
    <x v="4886"/>
    <x v="41"/>
    <x v="1"/>
  </r>
  <r>
    <x v="3"/>
    <x v="3"/>
    <x v="625"/>
    <x v="2"/>
    <x v="0"/>
    <x v="6"/>
    <x v="2"/>
    <x v="22"/>
    <x v="111"/>
    <x v="896"/>
    <x v="2434"/>
    <x v="46"/>
    <x v="1"/>
  </r>
  <r>
    <x v="1"/>
    <x v="0"/>
    <x v="625"/>
    <x v="4"/>
    <x v="2"/>
    <x v="42"/>
    <x v="2"/>
    <x v="34"/>
    <x v="145"/>
    <x v="1641"/>
    <x v="3464"/>
    <x v="35"/>
    <x v="1"/>
  </r>
  <r>
    <x v="1"/>
    <x v="0"/>
    <x v="625"/>
    <x v="4"/>
    <x v="2"/>
    <x v="42"/>
    <x v="1"/>
    <x v="38"/>
    <x v="139"/>
    <x v="1724"/>
    <x v="3819"/>
    <x v="39"/>
    <x v="1"/>
  </r>
  <r>
    <x v="1"/>
    <x v="0"/>
    <x v="625"/>
    <x v="4"/>
    <x v="2"/>
    <x v="42"/>
    <x v="5"/>
    <x v="36"/>
    <x v="108"/>
    <x v="1323"/>
    <x v="2626"/>
    <x v="31"/>
    <x v="1"/>
  </r>
  <r>
    <x v="1"/>
    <x v="0"/>
    <x v="625"/>
    <x v="4"/>
    <x v="2"/>
    <x v="42"/>
    <x v="4"/>
    <x v="34"/>
    <x v="94"/>
    <x v="1117"/>
    <x v="2321"/>
    <x v="33"/>
    <x v="1"/>
  </r>
  <r>
    <x v="1"/>
    <x v="0"/>
    <x v="625"/>
    <x v="4"/>
    <x v="2"/>
    <x v="42"/>
    <x v="0"/>
    <x v="47"/>
    <x v="87"/>
    <x v="1368"/>
    <x v="2638"/>
    <x v="30"/>
    <x v="1"/>
  </r>
  <r>
    <x v="1"/>
    <x v="0"/>
    <x v="625"/>
    <x v="4"/>
    <x v="2"/>
    <x v="42"/>
    <x v="3"/>
    <x v="49"/>
    <x v="100"/>
    <x v="1601"/>
    <x v="2615"/>
    <x v="23"/>
    <x v="1"/>
  </r>
  <r>
    <x v="3"/>
    <x v="3"/>
    <x v="625"/>
    <x v="2"/>
    <x v="42"/>
    <x v="16"/>
    <x v="5"/>
    <x v="28"/>
    <x v="276"/>
    <x v="2427"/>
    <x v="4554"/>
    <x v="33"/>
    <x v="2"/>
  </r>
  <r>
    <x v="3"/>
    <x v="3"/>
    <x v="625"/>
    <x v="2"/>
    <x v="0"/>
    <x v="6"/>
    <x v="2"/>
    <x v="13"/>
    <x v="160"/>
    <x v="872"/>
    <x v="2011"/>
    <x v="38"/>
    <x v="2"/>
  </r>
  <r>
    <x v="1"/>
    <x v="0"/>
    <x v="625"/>
    <x v="4"/>
    <x v="2"/>
    <x v="42"/>
    <x v="2"/>
    <x v="28"/>
    <x v="160"/>
    <x v="1554"/>
    <x v="2853"/>
    <x v="28"/>
    <x v="2"/>
  </r>
  <r>
    <x v="1"/>
    <x v="0"/>
    <x v="625"/>
    <x v="4"/>
    <x v="2"/>
    <x v="42"/>
    <x v="1"/>
    <x v="27"/>
    <x v="175"/>
    <x v="1635"/>
    <x v="3333"/>
    <x v="33"/>
    <x v="2"/>
  </r>
  <r>
    <x v="1"/>
    <x v="0"/>
    <x v="625"/>
    <x v="4"/>
    <x v="2"/>
    <x v="42"/>
    <x v="5"/>
    <x v="27"/>
    <x v="125"/>
    <x v="1191"/>
    <x v="1905"/>
    <x v="23"/>
    <x v="2"/>
  </r>
  <r>
    <x v="1"/>
    <x v="0"/>
    <x v="625"/>
    <x v="4"/>
    <x v="2"/>
    <x v="42"/>
    <x v="4"/>
    <x v="26"/>
    <x v="104"/>
    <x v="976"/>
    <x v="1510"/>
    <x v="23"/>
    <x v="2"/>
  </r>
  <r>
    <x v="1"/>
    <x v="0"/>
    <x v="625"/>
    <x v="4"/>
    <x v="2"/>
    <x v="42"/>
    <x v="0"/>
    <x v="34"/>
    <x v="108"/>
    <x v="1266"/>
    <x v="1787"/>
    <x v="19"/>
    <x v="2"/>
  </r>
  <r>
    <x v="1"/>
    <x v="0"/>
    <x v="625"/>
    <x v="4"/>
    <x v="2"/>
    <x v="42"/>
    <x v="3"/>
    <x v="36"/>
    <x v="112"/>
    <x v="1369"/>
    <x v="1896"/>
    <x v="18"/>
    <x v="2"/>
  </r>
  <r>
    <x v="3"/>
    <x v="3"/>
    <x v="626"/>
    <x v="2"/>
    <x v="42"/>
    <x v="16"/>
    <x v="4"/>
    <x v="43"/>
    <x v="313"/>
    <x v="2892"/>
    <x v="5301"/>
    <x v="36"/>
    <x v="2"/>
  </r>
  <r>
    <x v="3"/>
    <x v="3"/>
    <x v="626"/>
    <x v="2"/>
    <x v="0"/>
    <x v="6"/>
    <x v="1"/>
    <x v="23"/>
    <x v="313"/>
    <x v="2727"/>
    <x v="5010"/>
    <x v="36"/>
    <x v="2"/>
  </r>
  <r>
    <x v="1"/>
    <x v="0"/>
    <x v="626"/>
    <x v="3"/>
    <x v="45"/>
    <x v="46"/>
    <x v="2"/>
    <x v="43"/>
    <x v="307"/>
    <x v="2866"/>
    <x v="5010"/>
    <x v="21"/>
    <x v="0"/>
  </r>
  <r>
    <x v="1"/>
    <x v="0"/>
    <x v="626"/>
    <x v="3"/>
    <x v="45"/>
    <x v="46"/>
    <x v="1"/>
    <x v="48"/>
    <x v="307"/>
    <x v="2884"/>
    <x v="5087"/>
    <x v="21"/>
    <x v="0"/>
  </r>
  <r>
    <x v="1"/>
    <x v="0"/>
    <x v="626"/>
    <x v="3"/>
    <x v="45"/>
    <x v="46"/>
    <x v="5"/>
    <x v="43"/>
    <x v="212"/>
    <x v="2513"/>
    <x v="4127"/>
    <x v="21"/>
    <x v="0"/>
  </r>
  <r>
    <x v="1"/>
    <x v="0"/>
    <x v="626"/>
    <x v="3"/>
    <x v="45"/>
    <x v="46"/>
    <x v="4"/>
    <x v="43"/>
    <x v="174"/>
    <x v="2206"/>
    <x v="3572"/>
    <x v="21"/>
    <x v="0"/>
  </r>
  <r>
    <x v="1"/>
    <x v="0"/>
    <x v="626"/>
    <x v="3"/>
    <x v="45"/>
    <x v="46"/>
    <x v="0"/>
    <x v="53"/>
    <x v="194"/>
    <x v="2594"/>
    <x v="4535"/>
    <x v="26"/>
    <x v="0"/>
  </r>
  <r>
    <x v="1"/>
    <x v="0"/>
    <x v="626"/>
    <x v="3"/>
    <x v="45"/>
    <x v="46"/>
    <x v="3"/>
    <x v="38"/>
    <x v="212"/>
    <x v="2383"/>
    <x v="3480"/>
    <x v="16"/>
    <x v="0"/>
  </r>
  <r>
    <x v="5"/>
    <x v="0"/>
    <x v="626"/>
    <x v="4"/>
    <x v="36"/>
    <x v="44"/>
    <x v="2"/>
    <x v="43"/>
    <x v="307"/>
    <x v="2866"/>
    <x v="5010"/>
    <x v="21"/>
    <x v="0"/>
  </r>
  <r>
    <x v="5"/>
    <x v="0"/>
    <x v="626"/>
    <x v="4"/>
    <x v="36"/>
    <x v="44"/>
    <x v="1"/>
    <x v="48"/>
    <x v="307"/>
    <x v="2884"/>
    <x v="5087"/>
    <x v="21"/>
    <x v="0"/>
  </r>
  <r>
    <x v="5"/>
    <x v="0"/>
    <x v="626"/>
    <x v="4"/>
    <x v="36"/>
    <x v="44"/>
    <x v="5"/>
    <x v="43"/>
    <x v="212"/>
    <x v="2513"/>
    <x v="4127"/>
    <x v="21"/>
    <x v="0"/>
  </r>
  <r>
    <x v="5"/>
    <x v="0"/>
    <x v="626"/>
    <x v="4"/>
    <x v="36"/>
    <x v="44"/>
    <x v="4"/>
    <x v="43"/>
    <x v="174"/>
    <x v="2206"/>
    <x v="3572"/>
    <x v="21"/>
    <x v="0"/>
  </r>
  <r>
    <x v="5"/>
    <x v="0"/>
    <x v="626"/>
    <x v="4"/>
    <x v="36"/>
    <x v="44"/>
    <x v="0"/>
    <x v="53"/>
    <x v="194"/>
    <x v="2594"/>
    <x v="4535"/>
    <x v="26"/>
    <x v="0"/>
  </r>
  <r>
    <x v="5"/>
    <x v="0"/>
    <x v="626"/>
    <x v="4"/>
    <x v="36"/>
    <x v="44"/>
    <x v="3"/>
    <x v="38"/>
    <x v="212"/>
    <x v="2383"/>
    <x v="3480"/>
    <x v="16"/>
    <x v="0"/>
  </r>
  <r>
    <x v="3"/>
    <x v="3"/>
    <x v="626"/>
    <x v="2"/>
    <x v="42"/>
    <x v="16"/>
    <x v="4"/>
    <x v="40"/>
    <x v="127"/>
    <x v="1655"/>
    <x v="4183"/>
    <x v="51"/>
    <x v="1"/>
  </r>
  <r>
    <x v="3"/>
    <x v="3"/>
    <x v="626"/>
    <x v="2"/>
    <x v="0"/>
    <x v="6"/>
    <x v="1"/>
    <x v="22"/>
    <x v="137"/>
    <x v="1107"/>
    <x v="3043"/>
    <x v="49"/>
    <x v="1"/>
  </r>
  <r>
    <x v="1"/>
    <x v="0"/>
    <x v="626"/>
    <x v="3"/>
    <x v="45"/>
    <x v="46"/>
    <x v="2"/>
    <x v="39"/>
    <x v="94"/>
    <x v="1254"/>
    <x v="2751"/>
    <x v="36"/>
    <x v="1"/>
  </r>
  <r>
    <x v="1"/>
    <x v="0"/>
    <x v="626"/>
    <x v="3"/>
    <x v="45"/>
    <x v="46"/>
    <x v="1"/>
    <x v="45"/>
    <x v="94"/>
    <x v="1411"/>
    <x v="2852"/>
    <x v="32"/>
    <x v="1"/>
  </r>
  <r>
    <x v="1"/>
    <x v="0"/>
    <x v="626"/>
    <x v="3"/>
    <x v="45"/>
    <x v="46"/>
    <x v="5"/>
    <x v="40"/>
    <x v="54"/>
    <x v="693"/>
    <x v="1409"/>
    <x v="33"/>
    <x v="1"/>
  </r>
  <r>
    <x v="1"/>
    <x v="0"/>
    <x v="626"/>
    <x v="3"/>
    <x v="45"/>
    <x v="46"/>
    <x v="4"/>
    <x v="38"/>
    <x v="43"/>
    <x v="509"/>
    <x v="1083"/>
    <x v="35"/>
    <x v="1"/>
  </r>
  <r>
    <x v="1"/>
    <x v="0"/>
    <x v="626"/>
    <x v="3"/>
    <x v="45"/>
    <x v="46"/>
    <x v="0"/>
    <x v="51"/>
    <x v="45"/>
    <x v="750"/>
    <x v="1650"/>
    <x v="36"/>
    <x v="1"/>
  </r>
  <r>
    <x v="1"/>
    <x v="0"/>
    <x v="626"/>
    <x v="3"/>
    <x v="45"/>
    <x v="46"/>
    <x v="3"/>
    <x v="35"/>
    <x v="58"/>
    <x v="655"/>
    <x v="1199"/>
    <x v="29"/>
    <x v="1"/>
  </r>
  <r>
    <x v="5"/>
    <x v="0"/>
    <x v="626"/>
    <x v="4"/>
    <x v="36"/>
    <x v="44"/>
    <x v="2"/>
    <x v="39"/>
    <x v="102"/>
    <x v="1350"/>
    <x v="2674"/>
    <x v="31"/>
    <x v="1"/>
  </r>
  <r>
    <x v="5"/>
    <x v="0"/>
    <x v="626"/>
    <x v="4"/>
    <x v="36"/>
    <x v="44"/>
    <x v="1"/>
    <x v="44"/>
    <x v="102"/>
    <x v="1494"/>
    <x v="3024"/>
    <x v="32"/>
    <x v="1"/>
  </r>
  <r>
    <x v="5"/>
    <x v="0"/>
    <x v="626"/>
    <x v="4"/>
    <x v="36"/>
    <x v="44"/>
    <x v="5"/>
    <x v="42"/>
    <x v="62"/>
    <x v="871"/>
    <x v="1686"/>
    <x v="31"/>
    <x v="1"/>
  </r>
  <r>
    <x v="5"/>
    <x v="0"/>
    <x v="626"/>
    <x v="4"/>
    <x v="36"/>
    <x v="44"/>
    <x v="4"/>
    <x v="42"/>
    <x v="41"/>
    <x v="541"/>
    <x v="1055"/>
    <x v="32"/>
    <x v="1"/>
  </r>
  <r>
    <x v="5"/>
    <x v="0"/>
    <x v="626"/>
    <x v="4"/>
    <x v="36"/>
    <x v="44"/>
    <x v="0"/>
    <x v="51"/>
    <x v="48"/>
    <x v="794"/>
    <x v="1892"/>
    <x v="39"/>
    <x v="1"/>
  </r>
  <r>
    <x v="5"/>
    <x v="0"/>
    <x v="626"/>
    <x v="4"/>
    <x v="36"/>
    <x v="44"/>
    <x v="3"/>
    <x v="34"/>
    <x v="60"/>
    <x v="670"/>
    <x v="1190"/>
    <x v="28"/>
    <x v="1"/>
  </r>
  <r>
    <x v="3"/>
    <x v="3"/>
    <x v="626"/>
    <x v="2"/>
    <x v="42"/>
    <x v="16"/>
    <x v="4"/>
    <x v="31"/>
    <x v="137"/>
    <x v="1442"/>
    <x v="3358"/>
    <x v="40"/>
    <x v="2"/>
  </r>
  <r>
    <x v="3"/>
    <x v="3"/>
    <x v="626"/>
    <x v="2"/>
    <x v="0"/>
    <x v="6"/>
    <x v="1"/>
    <x v="16"/>
    <x v="150"/>
    <x v="950"/>
    <x v="2331"/>
    <x v="41"/>
    <x v="2"/>
  </r>
  <r>
    <x v="1"/>
    <x v="0"/>
    <x v="626"/>
    <x v="3"/>
    <x v="45"/>
    <x v="46"/>
    <x v="2"/>
    <x v="28"/>
    <x v="128"/>
    <x v="1260"/>
    <x v="2334"/>
    <x v="28"/>
    <x v="2"/>
  </r>
  <r>
    <x v="1"/>
    <x v="0"/>
    <x v="626"/>
    <x v="3"/>
    <x v="45"/>
    <x v="46"/>
    <x v="1"/>
    <x v="36"/>
    <x v="132"/>
    <x v="1585"/>
    <x v="2714"/>
    <x v="25"/>
    <x v="2"/>
  </r>
  <r>
    <x v="1"/>
    <x v="0"/>
    <x v="626"/>
    <x v="3"/>
    <x v="45"/>
    <x v="46"/>
    <x v="5"/>
    <x v="27"/>
    <x v="64"/>
    <x v="573"/>
    <x v="908"/>
    <x v="26"/>
    <x v="2"/>
  </r>
  <r>
    <x v="1"/>
    <x v="0"/>
    <x v="626"/>
    <x v="3"/>
    <x v="45"/>
    <x v="46"/>
    <x v="4"/>
    <x v="30"/>
    <x v="58"/>
    <x v="553"/>
    <x v="869"/>
    <x v="26"/>
    <x v="2"/>
  </r>
  <r>
    <x v="1"/>
    <x v="0"/>
    <x v="626"/>
    <x v="3"/>
    <x v="45"/>
    <x v="46"/>
    <x v="0"/>
    <x v="32"/>
    <x v="61"/>
    <x v="637"/>
    <x v="1309"/>
    <x v="33"/>
    <x v="2"/>
  </r>
  <r>
    <x v="1"/>
    <x v="0"/>
    <x v="626"/>
    <x v="3"/>
    <x v="45"/>
    <x v="46"/>
    <x v="3"/>
    <x v="26"/>
    <x v="68"/>
    <x v="603"/>
    <x v="802"/>
    <x v="22"/>
    <x v="2"/>
  </r>
  <r>
    <x v="5"/>
    <x v="0"/>
    <x v="626"/>
    <x v="4"/>
    <x v="36"/>
    <x v="44"/>
    <x v="2"/>
    <x v="27"/>
    <x v="128"/>
    <x v="1222"/>
    <x v="1963"/>
    <x v="23"/>
    <x v="2"/>
  </r>
  <r>
    <x v="5"/>
    <x v="0"/>
    <x v="626"/>
    <x v="4"/>
    <x v="36"/>
    <x v="44"/>
    <x v="1"/>
    <x v="36"/>
    <x v="137"/>
    <x v="1629"/>
    <x v="2728"/>
    <x v="24"/>
    <x v="2"/>
  </r>
  <r>
    <x v="5"/>
    <x v="0"/>
    <x v="626"/>
    <x v="4"/>
    <x v="36"/>
    <x v="44"/>
    <x v="5"/>
    <x v="32"/>
    <x v="68"/>
    <x v="746"/>
    <x v="1315"/>
    <x v="28"/>
    <x v="2"/>
  </r>
  <r>
    <x v="5"/>
    <x v="0"/>
    <x v="626"/>
    <x v="4"/>
    <x v="36"/>
    <x v="44"/>
    <x v="4"/>
    <x v="31"/>
    <x v="51"/>
    <x v="489"/>
    <x v="805"/>
    <x v="28"/>
    <x v="2"/>
  </r>
  <r>
    <x v="5"/>
    <x v="0"/>
    <x v="626"/>
    <x v="4"/>
    <x v="36"/>
    <x v="44"/>
    <x v="0"/>
    <x v="41"/>
    <x v="63"/>
    <x v="874"/>
    <x v="1562"/>
    <x v="28"/>
    <x v="2"/>
  </r>
  <r>
    <x v="5"/>
    <x v="0"/>
    <x v="626"/>
    <x v="4"/>
    <x v="36"/>
    <x v="44"/>
    <x v="3"/>
    <x v="29"/>
    <x v="70"/>
    <x v="695"/>
    <x v="796"/>
    <x v="18"/>
    <x v="2"/>
  </r>
  <r>
    <x v="3"/>
    <x v="3"/>
    <x v="627"/>
    <x v="2"/>
    <x v="42"/>
    <x v="16"/>
    <x v="0"/>
    <x v="48"/>
    <x v="313"/>
    <x v="2908"/>
    <x v="5180"/>
    <x v="21"/>
    <x v="2"/>
  </r>
  <r>
    <x v="3"/>
    <x v="3"/>
    <x v="627"/>
    <x v="2"/>
    <x v="0"/>
    <x v="6"/>
    <x v="5"/>
    <x v="28"/>
    <x v="309"/>
    <x v="2763"/>
    <x v="5061"/>
    <x v="36"/>
    <x v="2"/>
  </r>
  <r>
    <x v="3"/>
    <x v="3"/>
    <x v="627"/>
    <x v="2"/>
    <x v="42"/>
    <x v="16"/>
    <x v="0"/>
    <x v="46"/>
    <x v="122"/>
    <x v="1785"/>
    <x v="3665"/>
    <x v="34"/>
    <x v="1"/>
  </r>
  <r>
    <x v="3"/>
    <x v="3"/>
    <x v="627"/>
    <x v="2"/>
    <x v="0"/>
    <x v="6"/>
    <x v="5"/>
    <x v="25"/>
    <x v="104"/>
    <x v="946"/>
    <x v="2533"/>
    <x v="46"/>
    <x v="1"/>
  </r>
  <r>
    <x v="3"/>
    <x v="3"/>
    <x v="627"/>
    <x v="2"/>
    <x v="42"/>
    <x v="16"/>
    <x v="0"/>
    <x v="36"/>
    <x v="137"/>
    <x v="1629"/>
    <x v="2930"/>
    <x v="27"/>
    <x v="2"/>
  </r>
  <r>
    <x v="3"/>
    <x v="3"/>
    <x v="627"/>
    <x v="2"/>
    <x v="0"/>
    <x v="6"/>
    <x v="5"/>
    <x v="17"/>
    <x v="144"/>
    <x v="951"/>
    <x v="2282"/>
    <x v="40"/>
    <x v="2"/>
  </r>
  <r>
    <x v="3"/>
    <x v="3"/>
    <x v="628"/>
    <x v="2"/>
    <x v="42"/>
    <x v="16"/>
    <x v="3"/>
    <x v="53"/>
    <x v="333"/>
    <x v="2993"/>
    <x v="5512"/>
    <x v="41"/>
    <x v="2"/>
  </r>
  <r>
    <x v="3"/>
    <x v="3"/>
    <x v="628"/>
    <x v="2"/>
    <x v="0"/>
    <x v="6"/>
    <x v="4"/>
    <x v="28"/>
    <x v="273"/>
    <x v="2398"/>
    <x v="4871"/>
    <x v="46"/>
    <x v="2"/>
  </r>
  <r>
    <x v="2"/>
    <x v="0"/>
    <x v="628"/>
    <x v="4"/>
    <x v="30"/>
    <x v="1"/>
    <x v="2"/>
    <x v="43"/>
    <x v="321"/>
    <x v="2921"/>
    <x v="5221"/>
    <x v="21"/>
    <x v="1"/>
  </r>
  <r>
    <x v="2"/>
    <x v="0"/>
    <x v="628"/>
    <x v="4"/>
    <x v="30"/>
    <x v="1"/>
    <x v="1"/>
    <x v="48"/>
    <x v="321"/>
    <x v="2939"/>
    <x v="5313"/>
    <x v="26"/>
    <x v="1"/>
  </r>
  <r>
    <x v="2"/>
    <x v="0"/>
    <x v="628"/>
    <x v="4"/>
    <x v="30"/>
    <x v="1"/>
    <x v="5"/>
    <x v="43"/>
    <x v="309"/>
    <x v="2878"/>
    <x v="5061"/>
    <x v="21"/>
    <x v="1"/>
  </r>
  <r>
    <x v="2"/>
    <x v="0"/>
    <x v="628"/>
    <x v="4"/>
    <x v="30"/>
    <x v="1"/>
    <x v="4"/>
    <x v="43"/>
    <x v="304"/>
    <x v="2854"/>
    <x v="4953"/>
    <x v="21"/>
    <x v="1"/>
  </r>
  <r>
    <x v="2"/>
    <x v="0"/>
    <x v="628"/>
    <x v="4"/>
    <x v="30"/>
    <x v="1"/>
    <x v="0"/>
    <x v="53"/>
    <x v="304"/>
    <x v="2888"/>
    <x v="4978"/>
    <x v="16"/>
    <x v="1"/>
  </r>
  <r>
    <x v="2"/>
    <x v="0"/>
    <x v="628"/>
    <x v="4"/>
    <x v="30"/>
    <x v="1"/>
    <x v="3"/>
    <x v="58"/>
    <x v="309"/>
    <x v="2918"/>
    <x v="4987"/>
    <x v="11"/>
    <x v="1"/>
  </r>
  <r>
    <x v="3"/>
    <x v="3"/>
    <x v="628"/>
    <x v="2"/>
    <x v="42"/>
    <x v="16"/>
    <x v="3"/>
    <x v="49"/>
    <x v="199"/>
    <x v="2564"/>
    <x v="5117"/>
    <x v="56"/>
    <x v="1"/>
  </r>
  <r>
    <x v="3"/>
    <x v="3"/>
    <x v="628"/>
    <x v="2"/>
    <x v="0"/>
    <x v="6"/>
    <x v="4"/>
    <x v="25"/>
    <x v="75"/>
    <x v="645"/>
    <x v="2250"/>
    <x v="59"/>
    <x v="1"/>
  </r>
  <r>
    <x v="2"/>
    <x v="0"/>
    <x v="628"/>
    <x v="4"/>
    <x v="30"/>
    <x v="1"/>
    <x v="2"/>
    <x v="42"/>
    <x v="141"/>
    <x v="1879"/>
    <x v="3652"/>
    <x v="31"/>
    <x v="1"/>
  </r>
  <r>
    <x v="2"/>
    <x v="0"/>
    <x v="628"/>
    <x v="4"/>
    <x v="30"/>
    <x v="1"/>
    <x v="1"/>
    <x v="44"/>
    <x v="135"/>
    <x v="1873"/>
    <x v="3957"/>
    <x v="37"/>
    <x v="1"/>
  </r>
  <r>
    <x v="2"/>
    <x v="0"/>
    <x v="628"/>
    <x v="4"/>
    <x v="30"/>
    <x v="1"/>
    <x v="5"/>
    <x v="39"/>
    <x v="123"/>
    <x v="1584"/>
    <x v="3234"/>
    <x v="33"/>
    <x v="1"/>
  </r>
  <r>
    <x v="2"/>
    <x v="0"/>
    <x v="628"/>
    <x v="4"/>
    <x v="30"/>
    <x v="1"/>
    <x v="4"/>
    <x v="42"/>
    <x v="103"/>
    <x v="1449"/>
    <x v="2986"/>
    <x v="33"/>
    <x v="1"/>
  </r>
  <r>
    <x v="2"/>
    <x v="0"/>
    <x v="628"/>
    <x v="4"/>
    <x v="30"/>
    <x v="1"/>
    <x v="0"/>
    <x v="47"/>
    <x v="92"/>
    <x v="1440"/>
    <x v="2554"/>
    <x v="26"/>
    <x v="1"/>
  </r>
  <r>
    <x v="2"/>
    <x v="0"/>
    <x v="628"/>
    <x v="4"/>
    <x v="30"/>
    <x v="1"/>
    <x v="3"/>
    <x v="52"/>
    <x v="113"/>
    <x v="1852"/>
    <x v="2978"/>
    <x v="22"/>
    <x v="1"/>
  </r>
  <r>
    <x v="3"/>
    <x v="3"/>
    <x v="628"/>
    <x v="2"/>
    <x v="42"/>
    <x v="16"/>
    <x v="3"/>
    <x v="36"/>
    <x v="204"/>
    <x v="2255"/>
    <x v="4742"/>
    <x v="46"/>
    <x v="2"/>
  </r>
  <r>
    <x v="3"/>
    <x v="3"/>
    <x v="628"/>
    <x v="2"/>
    <x v="0"/>
    <x v="6"/>
    <x v="4"/>
    <x v="19"/>
    <x v="80"/>
    <x v="541"/>
    <x v="1757"/>
    <x v="53"/>
    <x v="2"/>
  </r>
  <r>
    <x v="2"/>
    <x v="0"/>
    <x v="628"/>
    <x v="4"/>
    <x v="30"/>
    <x v="1"/>
    <x v="2"/>
    <x v="30"/>
    <x v="179"/>
    <x v="1801"/>
    <x v="3322"/>
    <x v="28"/>
    <x v="2"/>
  </r>
  <r>
    <x v="2"/>
    <x v="0"/>
    <x v="628"/>
    <x v="4"/>
    <x v="30"/>
    <x v="1"/>
    <x v="1"/>
    <x v="32"/>
    <x v="164"/>
    <x v="1742"/>
    <x v="3478"/>
    <x v="32"/>
    <x v="2"/>
  </r>
  <r>
    <x v="2"/>
    <x v="0"/>
    <x v="628"/>
    <x v="4"/>
    <x v="30"/>
    <x v="1"/>
    <x v="5"/>
    <x v="32"/>
    <x v="127"/>
    <x v="1379"/>
    <x v="2567"/>
    <x v="28"/>
    <x v="2"/>
  </r>
  <r>
    <x v="2"/>
    <x v="0"/>
    <x v="628"/>
    <x v="4"/>
    <x v="30"/>
    <x v="1"/>
    <x v="4"/>
    <x v="30"/>
    <x v="125"/>
    <x v="1292"/>
    <x v="2344"/>
    <x v="27"/>
    <x v="2"/>
  </r>
  <r>
    <x v="2"/>
    <x v="0"/>
    <x v="628"/>
    <x v="4"/>
    <x v="30"/>
    <x v="1"/>
    <x v="0"/>
    <x v="33"/>
    <x v="125"/>
    <x v="1394"/>
    <x v="2132"/>
    <x v="21"/>
    <x v="2"/>
  </r>
  <r>
    <x v="2"/>
    <x v="0"/>
    <x v="628"/>
    <x v="4"/>
    <x v="30"/>
    <x v="1"/>
    <x v="3"/>
    <x v="41"/>
    <x v="136"/>
    <x v="1786"/>
    <x v="2416"/>
    <x v="16"/>
    <x v="2"/>
  </r>
  <r>
    <x v="3"/>
    <x v="3"/>
    <x v="629"/>
    <x v="2"/>
    <x v="42"/>
    <x v="16"/>
    <x v="2"/>
    <x v="48"/>
    <x v="329"/>
    <x v="2965"/>
    <x v="5367"/>
    <x v="26"/>
    <x v="2"/>
  </r>
  <r>
    <x v="3"/>
    <x v="3"/>
    <x v="629"/>
    <x v="2"/>
    <x v="0"/>
    <x v="6"/>
    <x v="0"/>
    <x v="23"/>
    <x v="254"/>
    <x v="2064"/>
    <x v="3950"/>
    <x v="31"/>
    <x v="2"/>
  </r>
  <r>
    <x v="3"/>
    <x v="3"/>
    <x v="629"/>
    <x v="2"/>
    <x v="42"/>
    <x v="16"/>
    <x v="2"/>
    <x v="46"/>
    <x v="158"/>
    <x v="2153"/>
    <x v="4481"/>
    <x v="41"/>
    <x v="1"/>
  </r>
  <r>
    <x v="3"/>
    <x v="3"/>
    <x v="629"/>
    <x v="2"/>
    <x v="0"/>
    <x v="6"/>
    <x v="0"/>
    <x v="22"/>
    <x v="64"/>
    <x v="465"/>
    <x v="1311"/>
    <x v="46"/>
    <x v="1"/>
  </r>
  <r>
    <x v="3"/>
    <x v="3"/>
    <x v="629"/>
    <x v="2"/>
    <x v="42"/>
    <x v="16"/>
    <x v="2"/>
    <x v="31"/>
    <x v="198"/>
    <x v="2033"/>
    <x v="3954"/>
    <x v="32"/>
    <x v="2"/>
  </r>
  <r>
    <x v="3"/>
    <x v="3"/>
    <x v="629"/>
    <x v="2"/>
    <x v="0"/>
    <x v="6"/>
    <x v="0"/>
    <x v="15"/>
    <x v="87"/>
    <x v="475"/>
    <x v="997"/>
    <x v="35"/>
    <x v="2"/>
  </r>
  <r>
    <x v="3"/>
    <x v="3"/>
    <x v="630"/>
    <x v="2"/>
    <x v="42"/>
    <x v="16"/>
    <x v="1"/>
    <x v="48"/>
    <x v="325"/>
    <x v="2952"/>
    <x v="5340"/>
    <x v="26"/>
    <x v="2"/>
  </r>
  <r>
    <x v="3"/>
    <x v="3"/>
    <x v="630"/>
    <x v="2"/>
    <x v="0"/>
    <x v="6"/>
    <x v="3"/>
    <x v="33"/>
    <x v="309"/>
    <x v="2825"/>
    <x v="5277"/>
    <x v="51"/>
    <x v="2"/>
  </r>
  <r>
    <x v="3"/>
    <x v="3"/>
    <x v="630"/>
    <x v="2"/>
    <x v="42"/>
    <x v="16"/>
    <x v="1"/>
    <x v="47"/>
    <x v="153"/>
    <x v="2138"/>
    <x v="4328"/>
    <x v="37"/>
    <x v="1"/>
  </r>
  <r>
    <x v="3"/>
    <x v="3"/>
    <x v="630"/>
    <x v="2"/>
    <x v="0"/>
    <x v="6"/>
    <x v="3"/>
    <x v="29"/>
    <x v="123"/>
    <x v="1241"/>
    <x v="3830"/>
    <x v="61"/>
    <x v="1"/>
  </r>
  <r>
    <x v="3"/>
    <x v="3"/>
    <x v="630"/>
    <x v="2"/>
    <x v="42"/>
    <x v="16"/>
    <x v="1"/>
    <x v="31"/>
    <x v="177"/>
    <x v="1822"/>
    <x v="3673"/>
    <x v="33"/>
    <x v="2"/>
  </r>
  <r>
    <x v="3"/>
    <x v="3"/>
    <x v="630"/>
    <x v="2"/>
    <x v="0"/>
    <x v="6"/>
    <x v="3"/>
    <x v="19"/>
    <x v="127"/>
    <x v="903"/>
    <x v="2895"/>
    <x v="58"/>
    <x v="2"/>
  </r>
  <r>
    <x v="3"/>
    <x v="3"/>
    <x v="631"/>
    <x v="2"/>
    <x v="42"/>
    <x v="16"/>
    <x v="5"/>
    <x v="53"/>
    <x v="329"/>
    <x v="2982"/>
    <x v="5397"/>
    <x v="26"/>
    <x v="2"/>
  </r>
  <r>
    <x v="3"/>
    <x v="3"/>
    <x v="631"/>
    <x v="2"/>
    <x v="0"/>
    <x v="6"/>
    <x v="2"/>
    <x v="13"/>
    <x v="321"/>
    <x v="2513"/>
    <x v="4759"/>
    <x v="36"/>
    <x v="2"/>
  </r>
  <r>
    <x v="3"/>
    <x v="3"/>
    <x v="631"/>
    <x v="2"/>
    <x v="42"/>
    <x v="16"/>
    <x v="5"/>
    <x v="52"/>
    <x v="177"/>
    <x v="2463"/>
    <x v="4782"/>
    <x v="39"/>
    <x v="1"/>
  </r>
  <r>
    <x v="3"/>
    <x v="3"/>
    <x v="631"/>
    <x v="2"/>
    <x v="0"/>
    <x v="6"/>
    <x v="2"/>
    <x v="11"/>
    <x v="147"/>
    <x v="688"/>
    <x v="2046"/>
    <x v="50"/>
    <x v="1"/>
  </r>
  <r>
    <x v="3"/>
    <x v="3"/>
    <x v="631"/>
    <x v="2"/>
    <x v="42"/>
    <x v="16"/>
    <x v="5"/>
    <x v="40"/>
    <x v="214"/>
    <x v="2460"/>
    <x v="4524"/>
    <x v="31"/>
    <x v="2"/>
  </r>
  <r>
    <x v="3"/>
    <x v="3"/>
    <x v="631"/>
    <x v="2"/>
    <x v="0"/>
    <x v="6"/>
    <x v="2"/>
    <x v="7"/>
    <x v="164"/>
    <x v="567"/>
    <x v="1497"/>
    <x v="43"/>
    <x v="2"/>
  </r>
  <r>
    <x v="3"/>
    <x v="3"/>
    <x v="632"/>
    <x v="2"/>
    <x v="42"/>
    <x v="16"/>
    <x v="4"/>
    <x v="53"/>
    <x v="307"/>
    <x v="2895"/>
    <x v="5309"/>
    <x v="36"/>
    <x v="2"/>
  </r>
  <r>
    <x v="3"/>
    <x v="3"/>
    <x v="632"/>
    <x v="2"/>
    <x v="0"/>
    <x v="6"/>
    <x v="1"/>
    <x v="13"/>
    <x v="321"/>
    <x v="2513"/>
    <x v="4759"/>
    <x v="36"/>
    <x v="2"/>
  </r>
  <r>
    <x v="3"/>
    <x v="3"/>
    <x v="632"/>
    <x v="2"/>
    <x v="42"/>
    <x v="16"/>
    <x v="4"/>
    <x v="49"/>
    <x v="106"/>
    <x v="1687"/>
    <x v="4224"/>
    <x v="51"/>
    <x v="1"/>
  </r>
  <r>
    <x v="3"/>
    <x v="3"/>
    <x v="632"/>
    <x v="2"/>
    <x v="0"/>
    <x v="6"/>
    <x v="1"/>
    <x v="12"/>
    <x v="147"/>
    <x v="737"/>
    <x v="2058"/>
    <x v="47"/>
    <x v="1"/>
  </r>
  <r>
    <x v="3"/>
    <x v="3"/>
    <x v="632"/>
    <x v="2"/>
    <x v="42"/>
    <x v="16"/>
    <x v="4"/>
    <x v="34"/>
    <x v="115"/>
    <x v="1330"/>
    <x v="3179"/>
    <x v="41"/>
    <x v="2"/>
  </r>
  <r>
    <x v="3"/>
    <x v="3"/>
    <x v="632"/>
    <x v="2"/>
    <x v="0"/>
    <x v="6"/>
    <x v="1"/>
    <x v="7"/>
    <x v="174"/>
    <x v="616"/>
    <x v="1439"/>
    <x v="38"/>
    <x v="2"/>
  </r>
  <r>
    <x v="3"/>
    <x v="3"/>
    <x v="633"/>
    <x v="2"/>
    <x v="42"/>
    <x v="16"/>
    <x v="0"/>
    <x v="48"/>
    <x v="307"/>
    <x v="2884"/>
    <x v="5087"/>
    <x v="21"/>
    <x v="2"/>
  </r>
  <r>
    <x v="3"/>
    <x v="3"/>
    <x v="633"/>
    <x v="2"/>
    <x v="0"/>
    <x v="6"/>
    <x v="5"/>
    <x v="38"/>
    <x v="317"/>
    <x v="2889"/>
    <x v="5293"/>
    <x v="36"/>
    <x v="2"/>
  </r>
  <r>
    <x v="3"/>
    <x v="3"/>
    <x v="633"/>
    <x v="2"/>
    <x v="42"/>
    <x v="16"/>
    <x v="0"/>
    <x v="46"/>
    <x v="115"/>
    <x v="1706"/>
    <x v="3577"/>
    <x v="35"/>
    <x v="1"/>
  </r>
  <r>
    <x v="3"/>
    <x v="3"/>
    <x v="633"/>
    <x v="2"/>
    <x v="0"/>
    <x v="6"/>
    <x v="5"/>
    <x v="36"/>
    <x v="124"/>
    <x v="1486"/>
    <x v="3895"/>
    <x v="50"/>
    <x v="1"/>
  </r>
  <r>
    <x v="3"/>
    <x v="3"/>
    <x v="633"/>
    <x v="2"/>
    <x v="42"/>
    <x v="16"/>
    <x v="0"/>
    <x v="30"/>
    <x v="128"/>
    <x v="1327"/>
    <x v="2353"/>
    <x v="26"/>
    <x v="2"/>
  </r>
  <r>
    <x v="3"/>
    <x v="3"/>
    <x v="633"/>
    <x v="2"/>
    <x v="0"/>
    <x v="6"/>
    <x v="5"/>
    <x v="26"/>
    <x v="172"/>
    <x v="1561"/>
    <x v="3620"/>
    <x v="41"/>
    <x v="2"/>
  </r>
  <r>
    <x v="3"/>
    <x v="3"/>
    <x v="634"/>
    <x v="2"/>
    <x v="42"/>
    <x v="16"/>
    <x v="3"/>
    <x v="43"/>
    <x v="325"/>
    <x v="2935"/>
    <x v="5420"/>
    <x v="41"/>
    <x v="2"/>
  </r>
  <r>
    <x v="3"/>
    <x v="3"/>
    <x v="634"/>
    <x v="2"/>
    <x v="0"/>
    <x v="6"/>
    <x v="4"/>
    <x v="38"/>
    <x v="307"/>
    <x v="2848"/>
    <x v="5271"/>
    <x v="46"/>
    <x v="2"/>
  </r>
  <r>
    <x v="5"/>
    <x v="1"/>
    <x v="634"/>
    <x v="0"/>
    <x v="48"/>
    <x v="33"/>
    <x v="2"/>
    <x v="38"/>
    <x v="294"/>
    <x v="2772"/>
    <x v="4400"/>
    <x v="16"/>
    <x v="0"/>
  </r>
  <r>
    <x v="5"/>
    <x v="1"/>
    <x v="634"/>
    <x v="0"/>
    <x v="48"/>
    <x v="33"/>
    <x v="1"/>
    <x v="28"/>
    <x v="194"/>
    <x v="1857"/>
    <x v="2898"/>
    <x v="21"/>
    <x v="0"/>
  </r>
  <r>
    <x v="5"/>
    <x v="1"/>
    <x v="634"/>
    <x v="0"/>
    <x v="48"/>
    <x v="33"/>
    <x v="5"/>
    <x v="28"/>
    <x v="105"/>
    <x v="1051"/>
    <x v="1249"/>
    <x v="16"/>
    <x v="0"/>
  </r>
  <r>
    <x v="5"/>
    <x v="1"/>
    <x v="634"/>
    <x v="0"/>
    <x v="48"/>
    <x v="33"/>
    <x v="4"/>
    <x v="28"/>
    <x v="105"/>
    <x v="1051"/>
    <x v="1249"/>
    <x v="16"/>
    <x v="0"/>
  </r>
  <r>
    <x v="5"/>
    <x v="1"/>
    <x v="634"/>
    <x v="0"/>
    <x v="48"/>
    <x v="33"/>
    <x v="0"/>
    <x v="38"/>
    <x v="105"/>
    <x v="1355"/>
    <x v="2965"/>
    <x v="36"/>
    <x v="0"/>
  </r>
  <r>
    <x v="5"/>
    <x v="1"/>
    <x v="634"/>
    <x v="0"/>
    <x v="48"/>
    <x v="33"/>
    <x v="3"/>
    <x v="43"/>
    <x v="212"/>
    <x v="2513"/>
    <x v="4380"/>
    <x v="26"/>
    <x v="0"/>
  </r>
  <r>
    <x v="3"/>
    <x v="3"/>
    <x v="634"/>
    <x v="2"/>
    <x v="42"/>
    <x v="16"/>
    <x v="3"/>
    <x v="41"/>
    <x v="177"/>
    <x v="2172"/>
    <x v="4870"/>
    <x v="56"/>
    <x v="1"/>
  </r>
  <r>
    <x v="3"/>
    <x v="3"/>
    <x v="634"/>
    <x v="2"/>
    <x v="0"/>
    <x v="6"/>
    <x v="4"/>
    <x v="37"/>
    <x v="111"/>
    <x v="1388"/>
    <x v="4031"/>
    <x v="59"/>
    <x v="1"/>
  </r>
  <r>
    <x v="5"/>
    <x v="1"/>
    <x v="634"/>
    <x v="0"/>
    <x v="48"/>
    <x v="33"/>
    <x v="2"/>
    <x v="36"/>
    <x v="94"/>
    <x v="1170"/>
    <x v="2147"/>
    <x v="28"/>
    <x v="1"/>
  </r>
  <r>
    <x v="5"/>
    <x v="1"/>
    <x v="634"/>
    <x v="0"/>
    <x v="48"/>
    <x v="33"/>
    <x v="1"/>
    <x v="26"/>
    <x v="56"/>
    <x v="460"/>
    <x v="930"/>
    <x v="34"/>
    <x v="1"/>
  </r>
  <r>
    <x v="5"/>
    <x v="1"/>
    <x v="634"/>
    <x v="0"/>
    <x v="48"/>
    <x v="33"/>
    <x v="5"/>
    <x v="27"/>
    <x v="23"/>
    <x v="145"/>
    <x v="182"/>
    <x v="29"/>
    <x v="1"/>
  </r>
  <r>
    <x v="5"/>
    <x v="1"/>
    <x v="634"/>
    <x v="0"/>
    <x v="48"/>
    <x v="33"/>
    <x v="4"/>
    <x v="25"/>
    <x v="23"/>
    <x v="129"/>
    <x v="145"/>
    <x v="27"/>
    <x v="1"/>
  </r>
  <r>
    <x v="5"/>
    <x v="1"/>
    <x v="634"/>
    <x v="0"/>
    <x v="48"/>
    <x v="33"/>
    <x v="0"/>
    <x v="37"/>
    <x v="23"/>
    <x v="234"/>
    <x v="714"/>
    <x v="49"/>
    <x v="1"/>
  </r>
  <r>
    <x v="5"/>
    <x v="1"/>
    <x v="634"/>
    <x v="0"/>
    <x v="48"/>
    <x v="33"/>
    <x v="3"/>
    <x v="39"/>
    <x v="54"/>
    <x v="668"/>
    <x v="1521"/>
    <x v="37"/>
    <x v="1"/>
  </r>
  <r>
    <x v="3"/>
    <x v="3"/>
    <x v="634"/>
    <x v="2"/>
    <x v="42"/>
    <x v="16"/>
    <x v="3"/>
    <x v="26"/>
    <x v="201"/>
    <x v="1840"/>
    <x v="4229"/>
    <x v="45"/>
    <x v="2"/>
  </r>
  <r>
    <x v="3"/>
    <x v="3"/>
    <x v="634"/>
    <x v="2"/>
    <x v="0"/>
    <x v="6"/>
    <x v="4"/>
    <x v="29"/>
    <x v="115"/>
    <x v="1171"/>
    <x v="3372"/>
    <x v="53"/>
    <x v="2"/>
  </r>
  <r>
    <x v="3"/>
    <x v="3"/>
    <x v="635"/>
    <x v="2"/>
    <x v="42"/>
    <x v="16"/>
    <x v="2"/>
    <x v="33"/>
    <x v="321"/>
    <x v="2886"/>
    <x v="5176"/>
    <x v="26"/>
    <x v="2"/>
  </r>
  <r>
    <x v="3"/>
    <x v="3"/>
    <x v="635"/>
    <x v="2"/>
    <x v="0"/>
    <x v="6"/>
    <x v="0"/>
    <x v="43"/>
    <x v="304"/>
    <x v="2854"/>
    <x v="5153"/>
    <x v="31"/>
    <x v="2"/>
  </r>
  <r>
    <x v="3"/>
    <x v="3"/>
    <x v="635"/>
    <x v="4"/>
    <x v="11"/>
    <x v="7"/>
    <x v="2"/>
    <x v="33"/>
    <x v="317"/>
    <x v="2869"/>
    <x v="5121"/>
    <x v="26"/>
    <x v="1"/>
  </r>
  <r>
    <x v="3"/>
    <x v="3"/>
    <x v="635"/>
    <x v="4"/>
    <x v="11"/>
    <x v="7"/>
    <x v="1"/>
    <x v="33"/>
    <x v="317"/>
    <x v="2869"/>
    <x v="5121"/>
    <x v="26"/>
    <x v="1"/>
  </r>
  <r>
    <x v="3"/>
    <x v="3"/>
    <x v="635"/>
    <x v="4"/>
    <x v="11"/>
    <x v="7"/>
    <x v="5"/>
    <x v="38"/>
    <x v="313"/>
    <x v="2877"/>
    <x v="5143"/>
    <x v="26"/>
    <x v="1"/>
  </r>
  <r>
    <x v="3"/>
    <x v="3"/>
    <x v="635"/>
    <x v="4"/>
    <x v="11"/>
    <x v="7"/>
    <x v="4"/>
    <x v="38"/>
    <x v="294"/>
    <x v="2772"/>
    <x v="5071"/>
    <x v="36"/>
    <x v="1"/>
  </r>
  <r>
    <x v="3"/>
    <x v="3"/>
    <x v="635"/>
    <x v="4"/>
    <x v="11"/>
    <x v="7"/>
    <x v="0"/>
    <x v="28"/>
    <x v="285"/>
    <x v="2491"/>
    <x v="4071"/>
    <x v="21"/>
    <x v="1"/>
  </r>
  <r>
    <x v="3"/>
    <x v="3"/>
    <x v="635"/>
    <x v="4"/>
    <x v="11"/>
    <x v="7"/>
    <x v="3"/>
    <x v="38"/>
    <x v="313"/>
    <x v="2877"/>
    <x v="5296"/>
    <x v="41"/>
    <x v="1"/>
  </r>
  <r>
    <x v="3"/>
    <x v="1"/>
    <x v="635"/>
    <x v="3"/>
    <x v="32"/>
    <x v="12"/>
    <x v="2"/>
    <x v="38"/>
    <x v="340"/>
    <x v="2963"/>
    <x v="5362"/>
    <x v="26"/>
    <x v="1"/>
  </r>
  <r>
    <x v="3"/>
    <x v="1"/>
    <x v="635"/>
    <x v="3"/>
    <x v="32"/>
    <x v="12"/>
    <x v="1"/>
    <x v="28"/>
    <x v="327"/>
    <x v="2882"/>
    <x v="5080"/>
    <x v="21"/>
    <x v="1"/>
  </r>
  <r>
    <x v="3"/>
    <x v="1"/>
    <x v="635"/>
    <x v="3"/>
    <x v="32"/>
    <x v="12"/>
    <x v="5"/>
    <x v="28"/>
    <x v="317"/>
    <x v="2843"/>
    <x v="5031"/>
    <x v="26"/>
    <x v="1"/>
  </r>
  <r>
    <x v="3"/>
    <x v="1"/>
    <x v="635"/>
    <x v="3"/>
    <x v="32"/>
    <x v="12"/>
    <x v="4"/>
    <x v="28"/>
    <x v="315"/>
    <x v="2829"/>
    <x v="4986"/>
    <x v="26"/>
    <x v="1"/>
  </r>
  <r>
    <x v="3"/>
    <x v="1"/>
    <x v="635"/>
    <x v="3"/>
    <x v="32"/>
    <x v="12"/>
    <x v="0"/>
    <x v="38"/>
    <x v="315"/>
    <x v="2884"/>
    <x v="5087"/>
    <x v="21"/>
    <x v="1"/>
  </r>
  <r>
    <x v="3"/>
    <x v="1"/>
    <x v="635"/>
    <x v="3"/>
    <x v="32"/>
    <x v="12"/>
    <x v="3"/>
    <x v="43"/>
    <x v="325"/>
    <x v="2935"/>
    <x v="5386"/>
    <x v="36"/>
    <x v="1"/>
  </r>
  <r>
    <x v="3"/>
    <x v="3"/>
    <x v="635"/>
    <x v="2"/>
    <x v="42"/>
    <x v="16"/>
    <x v="2"/>
    <x v="32"/>
    <x v="135"/>
    <x v="1461"/>
    <x v="3178"/>
    <x v="36"/>
    <x v="1"/>
  </r>
  <r>
    <x v="3"/>
    <x v="3"/>
    <x v="635"/>
    <x v="2"/>
    <x v="0"/>
    <x v="6"/>
    <x v="0"/>
    <x v="41"/>
    <x v="92"/>
    <x v="1282"/>
    <x v="3272"/>
    <x v="45"/>
    <x v="1"/>
  </r>
  <r>
    <x v="3"/>
    <x v="3"/>
    <x v="635"/>
    <x v="4"/>
    <x v="11"/>
    <x v="7"/>
    <x v="2"/>
    <x v="29"/>
    <x v="145"/>
    <x v="1444"/>
    <x v="3208"/>
    <x v="37"/>
    <x v="1"/>
  </r>
  <r>
    <x v="3"/>
    <x v="3"/>
    <x v="635"/>
    <x v="4"/>
    <x v="11"/>
    <x v="7"/>
    <x v="1"/>
    <x v="30"/>
    <x v="150"/>
    <x v="1542"/>
    <x v="3538"/>
    <x v="40"/>
    <x v="1"/>
  </r>
  <r>
    <x v="3"/>
    <x v="3"/>
    <x v="635"/>
    <x v="4"/>
    <x v="11"/>
    <x v="7"/>
    <x v="5"/>
    <x v="34"/>
    <x v="111"/>
    <x v="1294"/>
    <x v="2886"/>
    <x v="37"/>
    <x v="1"/>
  </r>
  <r>
    <x v="3"/>
    <x v="3"/>
    <x v="635"/>
    <x v="4"/>
    <x v="11"/>
    <x v="7"/>
    <x v="4"/>
    <x v="37"/>
    <x v="83"/>
    <x v="1068"/>
    <x v="3047"/>
    <x v="51"/>
    <x v="1"/>
  </r>
  <r>
    <x v="3"/>
    <x v="3"/>
    <x v="635"/>
    <x v="4"/>
    <x v="11"/>
    <x v="7"/>
    <x v="0"/>
    <x v="25"/>
    <x v="75"/>
    <x v="645"/>
    <x v="1358"/>
    <x v="34"/>
    <x v="1"/>
  </r>
  <r>
    <x v="3"/>
    <x v="3"/>
    <x v="635"/>
    <x v="4"/>
    <x v="11"/>
    <x v="7"/>
    <x v="3"/>
    <x v="35"/>
    <x v="122"/>
    <x v="1432"/>
    <x v="3879"/>
    <x v="52"/>
    <x v="1"/>
  </r>
  <r>
    <x v="3"/>
    <x v="1"/>
    <x v="635"/>
    <x v="3"/>
    <x v="32"/>
    <x v="12"/>
    <x v="2"/>
    <x v="35"/>
    <x v="208"/>
    <x v="2252"/>
    <x v="4581"/>
    <x v="40"/>
    <x v="1"/>
  </r>
  <r>
    <x v="3"/>
    <x v="1"/>
    <x v="635"/>
    <x v="3"/>
    <x v="32"/>
    <x v="12"/>
    <x v="1"/>
    <x v="26"/>
    <x v="172"/>
    <x v="1561"/>
    <x v="3121"/>
    <x v="32"/>
    <x v="1"/>
  </r>
  <r>
    <x v="3"/>
    <x v="1"/>
    <x v="635"/>
    <x v="3"/>
    <x v="32"/>
    <x v="12"/>
    <x v="5"/>
    <x v="27"/>
    <x v="129"/>
    <x v="1228"/>
    <x v="2755"/>
    <x v="37"/>
    <x v="1"/>
  </r>
  <r>
    <x v="3"/>
    <x v="1"/>
    <x v="635"/>
    <x v="3"/>
    <x v="32"/>
    <x v="12"/>
    <x v="4"/>
    <x v="27"/>
    <x v="138"/>
    <x v="1308"/>
    <x v="3093"/>
    <x v="40"/>
    <x v="1"/>
  </r>
  <r>
    <x v="3"/>
    <x v="1"/>
    <x v="635"/>
    <x v="3"/>
    <x v="32"/>
    <x v="12"/>
    <x v="0"/>
    <x v="35"/>
    <x v="128"/>
    <x v="1505"/>
    <x v="3099"/>
    <x v="33"/>
    <x v="1"/>
  </r>
  <r>
    <x v="3"/>
    <x v="1"/>
    <x v="635"/>
    <x v="3"/>
    <x v="32"/>
    <x v="12"/>
    <x v="3"/>
    <x v="41"/>
    <x v="153"/>
    <x v="1968"/>
    <x v="4506"/>
    <x v="49"/>
    <x v="1"/>
  </r>
  <r>
    <x v="3"/>
    <x v="3"/>
    <x v="635"/>
    <x v="2"/>
    <x v="42"/>
    <x v="16"/>
    <x v="2"/>
    <x v="23"/>
    <x v="184"/>
    <x v="1538"/>
    <x v="2963"/>
    <x v="30"/>
    <x v="2"/>
  </r>
  <r>
    <x v="3"/>
    <x v="3"/>
    <x v="635"/>
    <x v="2"/>
    <x v="0"/>
    <x v="6"/>
    <x v="0"/>
    <x v="30"/>
    <x v="128"/>
    <x v="1327"/>
    <x v="2802"/>
    <x v="34"/>
    <x v="2"/>
  </r>
  <r>
    <x v="3"/>
    <x v="3"/>
    <x v="635"/>
    <x v="4"/>
    <x v="11"/>
    <x v="7"/>
    <x v="2"/>
    <x v="23"/>
    <x v="175"/>
    <x v="1451"/>
    <x v="2917"/>
    <x v="32"/>
    <x v="2"/>
  </r>
  <r>
    <x v="3"/>
    <x v="3"/>
    <x v="635"/>
    <x v="4"/>
    <x v="11"/>
    <x v="7"/>
    <x v="1"/>
    <x v="20"/>
    <x v="166"/>
    <x v="1238"/>
    <x v="2354"/>
    <x v="29"/>
    <x v="2"/>
  </r>
  <r>
    <x v="3"/>
    <x v="3"/>
    <x v="635"/>
    <x v="4"/>
    <x v="11"/>
    <x v="7"/>
    <x v="5"/>
    <x v="24"/>
    <x v="156"/>
    <x v="1336"/>
    <x v="2486"/>
    <x v="28"/>
    <x v="2"/>
  </r>
  <r>
    <x v="3"/>
    <x v="3"/>
    <x v="635"/>
    <x v="4"/>
    <x v="11"/>
    <x v="7"/>
    <x v="4"/>
    <x v="28"/>
    <x v="97"/>
    <x v="971"/>
    <x v="2283"/>
    <x v="39"/>
    <x v="2"/>
  </r>
  <r>
    <x v="3"/>
    <x v="3"/>
    <x v="635"/>
    <x v="4"/>
    <x v="11"/>
    <x v="7"/>
    <x v="0"/>
    <x v="18"/>
    <x v="103"/>
    <x v="699"/>
    <x v="1096"/>
    <x v="25"/>
    <x v="2"/>
  </r>
  <r>
    <x v="3"/>
    <x v="3"/>
    <x v="635"/>
    <x v="4"/>
    <x v="11"/>
    <x v="7"/>
    <x v="3"/>
    <x v="27"/>
    <x v="156"/>
    <x v="1462"/>
    <x v="3646"/>
    <x v="45"/>
    <x v="2"/>
  </r>
  <r>
    <x v="3"/>
    <x v="3"/>
    <x v="636"/>
    <x v="2"/>
    <x v="42"/>
    <x v="16"/>
    <x v="1"/>
    <x v="33"/>
    <x v="321"/>
    <x v="2886"/>
    <x v="5176"/>
    <x v="26"/>
    <x v="2"/>
  </r>
  <r>
    <x v="3"/>
    <x v="3"/>
    <x v="636"/>
    <x v="2"/>
    <x v="0"/>
    <x v="6"/>
    <x v="3"/>
    <x v="53"/>
    <x v="321"/>
    <x v="2955"/>
    <x v="5500"/>
    <x v="51"/>
    <x v="2"/>
  </r>
  <r>
    <x v="3"/>
    <x v="1"/>
    <x v="636"/>
    <x v="1"/>
    <x v="6"/>
    <x v="21"/>
    <x v="2"/>
    <x v="53"/>
    <x v="307"/>
    <x v="2895"/>
    <x v="5216"/>
    <x v="26"/>
    <x v="0"/>
  </r>
  <r>
    <x v="3"/>
    <x v="1"/>
    <x v="636"/>
    <x v="1"/>
    <x v="6"/>
    <x v="21"/>
    <x v="1"/>
    <x v="48"/>
    <x v="231"/>
    <x v="2694"/>
    <x v="4702"/>
    <x v="26"/>
    <x v="0"/>
  </r>
  <r>
    <x v="3"/>
    <x v="1"/>
    <x v="636"/>
    <x v="1"/>
    <x v="6"/>
    <x v="21"/>
    <x v="5"/>
    <x v="48"/>
    <x v="152"/>
    <x v="2158"/>
    <x v="3044"/>
    <x v="16"/>
    <x v="0"/>
  </r>
  <r>
    <x v="3"/>
    <x v="1"/>
    <x v="636"/>
    <x v="1"/>
    <x v="6"/>
    <x v="21"/>
    <x v="4"/>
    <x v="48"/>
    <x v="129"/>
    <x v="1929"/>
    <x v="2624"/>
    <x v="16"/>
    <x v="0"/>
  </r>
  <r>
    <x v="3"/>
    <x v="1"/>
    <x v="636"/>
    <x v="1"/>
    <x v="6"/>
    <x v="21"/>
    <x v="0"/>
    <x v="58"/>
    <x v="129"/>
    <x v="2173"/>
    <x v="3086"/>
    <x v="16"/>
    <x v="0"/>
  </r>
  <r>
    <x v="1"/>
    <x v="1"/>
    <x v="636"/>
    <x v="1"/>
    <x v="6"/>
    <x v="21"/>
    <x v="3"/>
    <x v="63"/>
    <x v="231"/>
    <x v="2829"/>
    <x v="4854"/>
    <x v="21"/>
    <x v="0"/>
  </r>
  <r>
    <x v="3"/>
    <x v="3"/>
    <x v="636"/>
    <x v="2"/>
    <x v="42"/>
    <x v="16"/>
    <x v="1"/>
    <x v="31"/>
    <x v="147"/>
    <x v="1547"/>
    <x v="3391"/>
    <x v="37"/>
    <x v="1"/>
  </r>
  <r>
    <x v="3"/>
    <x v="3"/>
    <x v="636"/>
    <x v="2"/>
    <x v="0"/>
    <x v="6"/>
    <x v="3"/>
    <x v="49"/>
    <x v="164"/>
    <x v="2285"/>
    <x v="5062"/>
    <x v="64"/>
    <x v="1"/>
  </r>
  <r>
    <x v="3"/>
    <x v="1"/>
    <x v="636"/>
    <x v="1"/>
    <x v="6"/>
    <x v="21"/>
    <x v="2"/>
    <x v="52"/>
    <x v="94"/>
    <x v="1602"/>
    <x v="3703"/>
    <x v="41"/>
    <x v="1"/>
  </r>
  <r>
    <x v="3"/>
    <x v="1"/>
    <x v="636"/>
    <x v="1"/>
    <x v="6"/>
    <x v="21"/>
    <x v="1"/>
    <x v="45"/>
    <x v="59"/>
    <x v="888"/>
    <x v="1958"/>
    <x v="36"/>
    <x v="1"/>
  </r>
  <r>
    <x v="3"/>
    <x v="1"/>
    <x v="636"/>
    <x v="1"/>
    <x v="6"/>
    <x v="21"/>
    <x v="5"/>
    <x v="46"/>
    <x v="38"/>
    <x v="556"/>
    <x v="976"/>
    <x v="29"/>
    <x v="1"/>
  </r>
  <r>
    <x v="3"/>
    <x v="1"/>
    <x v="636"/>
    <x v="1"/>
    <x v="6"/>
    <x v="21"/>
    <x v="4"/>
    <x v="43"/>
    <x v="27"/>
    <x v="359"/>
    <x v="498"/>
    <x v="26"/>
    <x v="1"/>
  </r>
  <r>
    <x v="3"/>
    <x v="1"/>
    <x v="636"/>
    <x v="1"/>
    <x v="6"/>
    <x v="21"/>
    <x v="0"/>
    <x v="57"/>
    <x v="31"/>
    <x v="585"/>
    <x v="993"/>
    <x v="28"/>
    <x v="1"/>
  </r>
  <r>
    <x v="1"/>
    <x v="1"/>
    <x v="636"/>
    <x v="1"/>
    <x v="6"/>
    <x v="21"/>
    <x v="3"/>
    <x v="56"/>
    <x v="61"/>
    <x v="1125"/>
    <x v="2487"/>
    <x v="36"/>
    <x v="1"/>
  </r>
  <r>
    <x v="3"/>
    <x v="3"/>
    <x v="636"/>
    <x v="2"/>
    <x v="42"/>
    <x v="16"/>
    <x v="1"/>
    <x v="22"/>
    <x v="189"/>
    <x v="1529"/>
    <x v="3128"/>
    <x v="33"/>
    <x v="2"/>
  </r>
  <r>
    <x v="3"/>
    <x v="3"/>
    <x v="636"/>
    <x v="2"/>
    <x v="0"/>
    <x v="6"/>
    <x v="3"/>
    <x v="38"/>
    <x v="164"/>
    <x v="1969"/>
    <x v="4657"/>
    <x v="55"/>
    <x v="2"/>
  </r>
  <r>
    <x v="3"/>
    <x v="1"/>
    <x v="636"/>
    <x v="1"/>
    <x v="6"/>
    <x v="21"/>
    <x v="2"/>
    <x v="39"/>
    <x v="132"/>
    <x v="1683"/>
    <x v="3112"/>
    <x v="28"/>
    <x v="2"/>
  </r>
  <r>
    <x v="3"/>
    <x v="1"/>
    <x v="636"/>
    <x v="1"/>
    <x v="6"/>
    <x v="21"/>
    <x v="1"/>
    <x v="32"/>
    <x v="77"/>
    <x v="868"/>
    <x v="1640"/>
    <x v="30"/>
    <x v="2"/>
  </r>
  <r>
    <x v="3"/>
    <x v="1"/>
    <x v="636"/>
    <x v="1"/>
    <x v="6"/>
    <x v="21"/>
    <x v="5"/>
    <x v="29"/>
    <x v="50"/>
    <x v="447"/>
    <x v="573"/>
    <x v="23"/>
    <x v="2"/>
  </r>
  <r>
    <x v="3"/>
    <x v="1"/>
    <x v="636"/>
    <x v="1"/>
    <x v="6"/>
    <x v="21"/>
    <x v="4"/>
    <x v="36"/>
    <x v="34"/>
    <x v="370"/>
    <x v="416"/>
    <x v="22"/>
    <x v="2"/>
  </r>
  <r>
    <x v="3"/>
    <x v="1"/>
    <x v="636"/>
    <x v="1"/>
    <x v="6"/>
    <x v="21"/>
    <x v="0"/>
    <x v="43"/>
    <x v="34"/>
    <x v="461"/>
    <x v="477"/>
    <x v="19"/>
    <x v="2"/>
  </r>
  <r>
    <x v="1"/>
    <x v="1"/>
    <x v="636"/>
    <x v="1"/>
    <x v="6"/>
    <x v="21"/>
    <x v="3"/>
    <x v="39"/>
    <x v="77"/>
    <x v="1037"/>
    <x v="1895"/>
    <x v="28"/>
    <x v="2"/>
  </r>
  <r>
    <x v="3"/>
    <x v="3"/>
    <x v="637"/>
    <x v="2"/>
    <x v="42"/>
    <x v="16"/>
    <x v="5"/>
    <x v="38"/>
    <x v="317"/>
    <x v="2889"/>
    <x v="5191"/>
    <x v="26"/>
    <x v="2"/>
  </r>
  <r>
    <x v="3"/>
    <x v="3"/>
    <x v="637"/>
    <x v="2"/>
    <x v="0"/>
    <x v="6"/>
    <x v="2"/>
    <x v="53"/>
    <x v="333"/>
    <x v="2993"/>
    <x v="5488"/>
    <x v="36"/>
    <x v="2"/>
  </r>
  <r>
    <x v="1"/>
    <x v="1"/>
    <x v="637"/>
    <x v="0"/>
    <x v="14"/>
    <x v="18"/>
    <x v="2"/>
    <x v="38"/>
    <x v="300"/>
    <x v="2805"/>
    <x v="4535"/>
    <x v="16"/>
    <x v="0"/>
  </r>
  <r>
    <x v="1"/>
    <x v="1"/>
    <x v="637"/>
    <x v="0"/>
    <x v="14"/>
    <x v="18"/>
    <x v="1"/>
    <x v="28"/>
    <x v="212"/>
    <x v="2022"/>
    <x v="3202"/>
    <x v="21"/>
    <x v="0"/>
  </r>
  <r>
    <x v="1"/>
    <x v="1"/>
    <x v="637"/>
    <x v="0"/>
    <x v="14"/>
    <x v="18"/>
    <x v="5"/>
    <x v="28"/>
    <x v="129"/>
    <x v="1267"/>
    <x v="1599"/>
    <x v="16"/>
    <x v="0"/>
  </r>
  <r>
    <x v="1"/>
    <x v="1"/>
    <x v="637"/>
    <x v="0"/>
    <x v="14"/>
    <x v="18"/>
    <x v="4"/>
    <x v="28"/>
    <x v="105"/>
    <x v="1051"/>
    <x v="1249"/>
    <x v="16"/>
    <x v="0"/>
  </r>
  <r>
    <x v="1"/>
    <x v="1"/>
    <x v="637"/>
    <x v="0"/>
    <x v="14"/>
    <x v="18"/>
    <x v="0"/>
    <x v="38"/>
    <x v="105"/>
    <x v="1355"/>
    <x v="2965"/>
    <x v="36"/>
    <x v="0"/>
  </r>
  <r>
    <x v="5"/>
    <x v="1"/>
    <x v="637"/>
    <x v="0"/>
    <x v="14"/>
    <x v="18"/>
    <x v="3"/>
    <x v="43"/>
    <x v="212"/>
    <x v="2513"/>
    <x v="4380"/>
    <x v="26"/>
    <x v="0"/>
  </r>
  <r>
    <x v="3"/>
    <x v="3"/>
    <x v="637"/>
    <x v="2"/>
    <x v="42"/>
    <x v="16"/>
    <x v="5"/>
    <x v="34"/>
    <x v="124"/>
    <x v="1419"/>
    <x v="3213"/>
    <x v="38"/>
    <x v="1"/>
  </r>
  <r>
    <x v="3"/>
    <x v="3"/>
    <x v="637"/>
    <x v="2"/>
    <x v="0"/>
    <x v="6"/>
    <x v="2"/>
    <x v="49"/>
    <x v="199"/>
    <x v="2564"/>
    <x v="5051"/>
    <x v="49"/>
    <x v="1"/>
  </r>
  <r>
    <x v="1"/>
    <x v="1"/>
    <x v="637"/>
    <x v="0"/>
    <x v="14"/>
    <x v="18"/>
    <x v="2"/>
    <x v="36"/>
    <x v="93"/>
    <x v="1157"/>
    <x v="2076"/>
    <x v="27"/>
    <x v="1"/>
  </r>
  <r>
    <x v="1"/>
    <x v="1"/>
    <x v="637"/>
    <x v="0"/>
    <x v="14"/>
    <x v="18"/>
    <x v="1"/>
    <x v="25"/>
    <x v="62"/>
    <x v="499"/>
    <x v="968"/>
    <x v="32"/>
    <x v="1"/>
  </r>
  <r>
    <x v="1"/>
    <x v="1"/>
    <x v="637"/>
    <x v="0"/>
    <x v="14"/>
    <x v="18"/>
    <x v="5"/>
    <x v="27"/>
    <x v="28"/>
    <x v="192"/>
    <x v="243"/>
    <x v="27"/>
    <x v="1"/>
  </r>
  <r>
    <x v="1"/>
    <x v="1"/>
    <x v="637"/>
    <x v="0"/>
    <x v="14"/>
    <x v="18"/>
    <x v="4"/>
    <x v="27"/>
    <x v="21"/>
    <x v="128"/>
    <x v="152"/>
    <x v="28"/>
    <x v="1"/>
  </r>
  <r>
    <x v="1"/>
    <x v="1"/>
    <x v="637"/>
    <x v="0"/>
    <x v="14"/>
    <x v="18"/>
    <x v="0"/>
    <x v="35"/>
    <x v="27"/>
    <x v="274"/>
    <x v="850"/>
    <x v="50"/>
    <x v="1"/>
  </r>
  <r>
    <x v="5"/>
    <x v="1"/>
    <x v="637"/>
    <x v="0"/>
    <x v="14"/>
    <x v="18"/>
    <x v="3"/>
    <x v="42"/>
    <x v="60"/>
    <x v="839"/>
    <x v="1992"/>
    <x v="39"/>
    <x v="1"/>
  </r>
  <r>
    <x v="3"/>
    <x v="3"/>
    <x v="637"/>
    <x v="2"/>
    <x v="42"/>
    <x v="16"/>
    <x v="5"/>
    <x v="25"/>
    <x v="166"/>
    <x v="1460"/>
    <x v="2826"/>
    <x v="30"/>
    <x v="2"/>
  </r>
  <r>
    <x v="3"/>
    <x v="3"/>
    <x v="637"/>
    <x v="2"/>
    <x v="0"/>
    <x v="6"/>
    <x v="2"/>
    <x v="39"/>
    <x v="204"/>
    <x v="2358"/>
    <x v="4739"/>
    <x v="42"/>
    <x v="2"/>
  </r>
  <r>
    <x v="3"/>
    <x v="3"/>
    <x v="638"/>
    <x v="2"/>
    <x v="42"/>
    <x v="16"/>
    <x v="4"/>
    <x v="38"/>
    <x v="304"/>
    <x v="2827"/>
    <x v="5153"/>
    <x v="36"/>
    <x v="2"/>
  </r>
  <r>
    <x v="3"/>
    <x v="3"/>
    <x v="638"/>
    <x v="2"/>
    <x v="0"/>
    <x v="6"/>
    <x v="1"/>
    <x v="53"/>
    <x v="333"/>
    <x v="2993"/>
    <x v="5488"/>
    <x v="36"/>
    <x v="2"/>
  </r>
  <r>
    <x v="1"/>
    <x v="1"/>
    <x v="638"/>
    <x v="3"/>
    <x v="39"/>
    <x v="10"/>
    <x v="2"/>
    <x v="48"/>
    <x v="346"/>
    <x v="3019"/>
    <x v="5497"/>
    <x v="31"/>
    <x v="1"/>
  </r>
  <r>
    <x v="1"/>
    <x v="1"/>
    <x v="638"/>
    <x v="3"/>
    <x v="39"/>
    <x v="10"/>
    <x v="1"/>
    <x v="38"/>
    <x v="335"/>
    <x v="2947"/>
    <x v="5285"/>
    <x v="21"/>
    <x v="1"/>
  </r>
  <r>
    <x v="1"/>
    <x v="1"/>
    <x v="638"/>
    <x v="3"/>
    <x v="39"/>
    <x v="10"/>
    <x v="5"/>
    <x v="38"/>
    <x v="325"/>
    <x v="2917"/>
    <x v="4970"/>
    <x v="11"/>
    <x v="1"/>
  </r>
  <r>
    <x v="1"/>
    <x v="1"/>
    <x v="638"/>
    <x v="3"/>
    <x v="39"/>
    <x v="10"/>
    <x v="4"/>
    <x v="38"/>
    <x v="323"/>
    <x v="2910"/>
    <x v="5097"/>
    <x v="16"/>
    <x v="1"/>
  </r>
  <r>
    <x v="1"/>
    <x v="1"/>
    <x v="638"/>
    <x v="3"/>
    <x v="39"/>
    <x v="10"/>
    <x v="0"/>
    <x v="48"/>
    <x v="323"/>
    <x v="2945"/>
    <x v="5283"/>
    <x v="21"/>
    <x v="1"/>
  </r>
  <r>
    <x v="1"/>
    <x v="1"/>
    <x v="638"/>
    <x v="3"/>
    <x v="39"/>
    <x v="10"/>
    <x v="3"/>
    <x v="53"/>
    <x v="333"/>
    <x v="2993"/>
    <x v="5488"/>
    <x v="36"/>
    <x v="1"/>
  </r>
  <r>
    <x v="3"/>
    <x v="3"/>
    <x v="638"/>
    <x v="2"/>
    <x v="42"/>
    <x v="16"/>
    <x v="4"/>
    <x v="34"/>
    <x v="92"/>
    <x v="1098"/>
    <x v="2880"/>
    <x v="46"/>
    <x v="1"/>
  </r>
  <r>
    <x v="3"/>
    <x v="3"/>
    <x v="638"/>
    <x v="2"/>
    <x v="0"/>
    <x v="6"/>
    <x v="1"/>
    <x v="51"/>
    <x v="194"/>
    <x v="2565"/>
    <x v="5066"/>
    <x v="50"/>
    <x v="1"/>
  </r>
  <r>
    <x v="1"/>
    <x v="1"/>
    <x v="638"/>
    <x v="3"/>
    <x v="39"/>
    <x v="10"/>
    <x v="2"/>
    <x v="43"/>
    <x v="207"/>
    <x v="2485"/>
    <x v="4945"/>
    <x v="46"/>
    <x v="1"/>
  </r>
  <r>
    <x v="1"/>
    <x v="1"/>
    <x v="638"/>
    <x v="3"/>
    <x v="39"/>
    <x v="10"/>
    <x v="1"/>
    <x v="35"/>
    <x v="181"/>
    <x v="2018"/>
    <x v="4123"/>
    <x v="36"/>
    <x v="1"/>
  </r>
  <r>
    <x v="1"/>
    <x v="1"/>
    <x v="638"/>
    <x v="3"/>
    <x v="39"/>
    <x v="10"/>
    <x v="5"/>
    <x v="34"/>
    <x v="153"/>
    <x v="1719"/>
    <x v="2967"/>
    <x v="25"/>
    <x v="1"/>
  </r>
  <r>
    <x v="1"/>
    <x v="1"/>
    <x v="638"/>
    <x v="3"/>
    <x v="39"/>
    <x v="10"/>
    <x v="4"/>
    <x v="34"/>
    <x v="153"/>
    <x v="1719"/>
    <x v="3042"/>
    <x v="26"/>
    <x v="1"/>
  </r>
  <r>
    <x v="1"/>
    <x v="1"/>
    <x v="638"/>
    <x v="3"/>
    <x v="39"/>
    <x v="10"/>
    <x v="0"/>
    <x v="45"/>
    <x v="165"/>
    <x v="2181"/>
    <x v="4277"/>
    <x v="34"/>
    <x v="1"/>
  </r>
  <r>
    <x v="1"/>
    <x v="1"/>
    <x v="638"/>
    <x v="3"/>
    <x v="39"/>
    <x v="10"/>
    <x v="3"/>
    <x v="49"/>
    <x v="194"/>
    <x v="2524"/>
    <x v="5048"/>
    <x v="51"/>
    <x v="1"/>
  </r>
  <r>
    <x v="3"/>
    <x v="3"/>
    <x v="638"/>
    <x v="2"/>
    <x v="42"/>
    <x v="16"/>
    <x v="4"/>
    <x v="23"/>
    <x v="125"/>
    <x v="1044"/>
    <x v="2503"/>
    <x v="40"/>
    <x v="2"/>
  </r>
  <r>
    <x v="3"/>
    <x v="3"/>
    <x v="638"/>
    <x v="2"/>
    <x v="0"/>
    <x v="6"/>
    <x v="1"/>
    <x v="33"/>
    <x v="211"/>
    <x v="2196"/>
    <x v="4473"/>
    <x v="39"/>
    <x v="2"/>
  </r>
  <r>
    <x v="3"/>
    <x v="3"/>
    <x v="639"/>
    <x v="2"/>
    <x v="42"/>
    <x v="16"/>
    <x v="0"/>
    <x v="33"/>
    <x v="300"/>
    <x v="2737"/>
    <x v="4592"/>
    <x v="21"/>
    <x v="2"/>
  </r>
  <r>
    <x v="3"/>
    <x v="3"/>
    <x v="639"/>
    <x v="2"/>
    <x v="0"/>
    <x v="6"/>
    <x v="5"/>
    <x v="58"/>
    <x v="327"/>
    <x v="2989"/>
    <x v="5483"/>
    <x v="36"/>
    <x v="2"/>
  </r>
  <r>
    <x v="2"/>
    <x v="1"/>
    <x v="639"/>
    <x v="1"/>
    <x v="29"/>
    <x v="37"/>
    <x v="2"/>
    <x v="48"/>
    <x v="304"/>
    <x v="2873"/>
    <x v="5047"/>
    <x v="21"/>
    <x v="0"/>
  </r>
  <r>
    <x v="2"/>
    <x v="1"/>
    <x v="639"/>
    <x v="1"/>
    <x v="29"/>
    <x v="37"/>
    <x v="1"/>
    <x v="43"/>
    <x v="212"/>
    <x v="2513"/>
    <x v="4127"/>
    <x v="21"/>
    <x v="0"/>
  </r>
  <r>
    <x v="2"/>
    <x v="1"/>
    <x v="639"/>
    <x v="1"/>
    <x v="29"/>
    <x v="37"/>
    <x v="5"/>
    <x v="43"/>
    <x v="129"/>
    <x v="1779"/>
    <x v="3144"/>
    <x v="26"/>
    <x v="0"/>
  </r>
  <r>
    <x v="2"/>
    <x v="1"/>
    <x v="639"/>
    <x v="1"/>
    <x v="29"/>
    <x v="37"/>
    <x v="4"/>
    <x v="43"/>
    <x v="105"/>
    <x v="1502"/>
    <x v="2645"/>
    <x v="26"/>
    <x v="0"/>
  </r>
  <r>
    <x v="2"/>
    <x v="1"/>
    <x v="639"/>
    <x v="1"/>
    <x v="29"/>
    <x v="37"/>
    <x v="0"/>
    <x v="53"/>
    <x v="105"/>
    <x v="1779"/>
    <x v="2404"/>
    <x v="16"/>
    <x v="0"/>
  </r>
  <r>
    <x v="3"/>
    <x v="1"/>
    <x v="639"/>
    <x v="1"/>
    <x v="29"/>
    <x v="37"/>
    <x v="3"/>
    <x v="58"/>
    <x v="212"/>
    <x v="2745"/>
    <x v="4805"/>
    <x v="26"/>
    <x v="0"/>
  </r>
  <r>
    <x v="1"/>
    <x v="1"/>
    <x v="639"/>
    <x v="1"/>
    <x v="38"/>
    <x v="45"/>
    <x v="2"/>
    <x v="48"/>
    <x v="294"/>
    <x v="2850"/>
    <x v="4932"/>
    <x v="21"/>
    <x v="0"/>
  </r>
  <r>
    <x v="1"/>
    <x v="1"/>
    <x v="639"/>
    <x v="1"/>
    <x v="38"/>
    <x v="45"/>
    <x v="1"/>
    <x v="43"/>
    <x v="174"/>
    <x v="2206"/>
    <x v="3572"/>
    <x v="21"/>
    <x v="0"/>
  </r>
  <r>
    <x v="1"/>
    <x v="1"/>
    <x v="639"/>
    <x v="1"/>
    <x v="38"/>
    <x v="45"/>
    <x v="5"/>
    <x v="43"/>
    <x v="82"/>
    <x v="1208"/>
    <x v="2100"/>
    <x v="26"/>
    <x v="0"/>
  </r>
  <r>
    <x v="1"/>
    <x v="1"/>
    <x v="639"/>
    <x v="1"/>
    <x v="38"/>
    <x v="45"/>
    <x v="4"/>
    <x v="43"/>
    <x v="62"/>
    <x v="891"/>
    <x v="1496"/>
    <x v="26"/>
    <x v="0"/>
  </r>
  <r>
    <x v="1"/>
    <x v="1"/>
    <x v="639"/>
    <x v="1"/>
    <x v="38"/>
    <x v="45"/>
    <x v="0"/>
    <x v="53"/>
    <x v="62"/>
    <x v="1086"/>
    <x v="1300"/>
    <x v="16"/>
    <x v="0"/>
  </r>
  <r>
    <x v="3"/>
    <x v="1"/>
    <x v="639"/>
    <x v="1"/>
    <x v="38"/>
    <x v="45"/>
    <x v="3"/>
    <x v="58"/>
    <x v="174"/>
    <x v="2560"/>
    <x v="4458"/>
    <x v="26"/>
    <x v="0"/>
  </r>
  <r>
    <x v="3"/>
    <x v="3"/>
    <x v="639"/>
    <x v="2"/>
    <x v="42"/>
    <x v="16"/>
    <x v="0"/>
    <x v="29"/>
    <x v="82"/>
    <x v="847"/>
    <x v="1647"/>
    <x v="31"/>
    <x v="1"/>
  </r>
  <r>
    <x v="3"/>
    <x v="3"/>
    <x v="639"/>
    <x v="2"/>
    <x v="0"/>
    <x v="6"/>
    <x v="5"/>
    <x v="57"/>
    <x v="152"/>
    <x v="2378"/>
    <x v="4891"/>
    <x v="48"/>
    <x v="1"/>
  </r>
  <r>
    <x v="2"/>
    <x v="1"/>
    <x v="639"/>
    <x v="1"/>
    <x v="29"/>
    <x v="37"/>
    <x v="2"/>
    <x v="46"/>
    <x v="100"/>
    <x v="1518"/>
    <x v="3059"/>
    <x v="32"/>
    <x v="1"/>
  </r>
  <r>
    <x v="2"/>
    <x v="1"/>
    <x v="639"/>
    <x v="1"/>
    <x v="29"/>
    <x v="37"/>
    <x v="1"/>
    <x v="41"/>
    <x v="52"/>
    <x v="679"/>
    <x v="1508"/>
    <x v="36"/>
    <x v="1"/>
  </r>
  <r>
    <x v="2"/>
    <x v="1"/>
    <x v="639"/>
    <x v="1"/>
    <x v="29"/>
    <x v="37"/>
    <x v="5"/>
    <x v="39"/>
    <x v="31"/>
    <x v="369"/>
    <x v="776"/>
    <x v="36"/>
    <x v="1"/>
  </r>
  <r>
    <x v="2"/>
    <x v="1"/>
    <x v="639"/>
    <x v="1"/>
    <x v="29"/>
    <x v="37"/>
    <x v="4"/>
    <x v="41"/>
    <x v="21"/>
    <x v="245"/>
    <x v="520"/>
    <x v="38"/>
    <x v="1"/>
  </r>
  <r>
    <x v="2"/>
    <x v="1"/>
    <x v="639"/>
    <x v="1"/>
    <x v="29"/>
    <x v="37"/>
    <x v="0"/>
    <x v="51"/>
    <x v="27"/>
    <x v="449"/>
    <x v="702"/>
    <x v="27"/>
    <x v="1"/>
  </r>
  <r>
    <x v="3"/>
    <x v="1"/>
    <x v="639"/>
    <x v="1"/>
    <x v="29"/>
    <x v="37"/>
    <x v="3"/>
    <x v="55"/>
    <x v="56"/>
    <x v="1008"/>
    <x v="2387"/>
    <x v="39"/>
    <x v="1"/>
  </r>
  <r>
    <x v="1"/>
    <x v="1"/>
    <x v="639"/>
    <x v="1"/>
    <x v="38"/>
    <x v="45"/>
    <x v="2"/>
    <x v="46"/>
    <x v="77"/>
    <x v="1203"/>
    <x v="2635"/>
    <x v="36"/>
    <x v="1"/>
  </r>
  <r>
    <x v="1"/>
    <x v="1"/>
    <x v="639"/>
    <x v="1"/>
    <x v="38"/>
    <x v="45"/>
    <x v="1"/>
    <x v="39"/>
    <x v="45"/>
    <x v="548"/>
    <x v="1196"/>
    <x v="35"/>
    <x v="1"/>
  </r>
  <r>
    <x v="1"/>
    <x v="1"/>
    <x v="639"/>
    <x v="1"/>
    <x v="38"/>
    <x v="45"/>
    <x v="5"/>
    <x v="38"/>
    <x v="19"/>
    <x v="188"/>
    <x v="397"/>
    <x v="38"/>
    <x v="1"/>
  </r>
  <r>
    <x v="1"/>
    <x v="1"/>
    <x v="639"/>
    <x v="1"/>
    <x v="38"/>
    <x v="45"/>
    <x v="4"/>
    <x v="40"/>
    <x v="13"/>
    <x v="133"/>
    <x v="242"/>
    <x v="36"/>
    <x v="1"/>
  </r>
  <r>
    <x v="1"/>
    <x v="1"/>
    <x v="639"/>
    <x v="1"/>
    <x v="38"/>
    <x v="45"/>
    <x v="0"/>
    <x v="48"/>
    <x v="9"/>
    <x v="125"/>
    <x v="135"/>
    <x v="26"/>
    <x v="1"/>
  </r>
  <r>
    <x v="3"/>
    <x v="1"/>
    <x v="639"/>
    <x v="1"/>
    <x v="38"/>
    <x v="45"/>
    <x v="3"/>
    <x v="57"/>
    <x v="47"/>
    <x v="878"/>
    <x v="1986"/>
    <x v="37"/>
    <x v="1"/>
  </r>
  <r>
    <x v="3"/>
    <x v="3"/>
    <x v="639"/>
    <x v="2"/>
    <x v="42"/>
    <x v="16"/>
    <x v="0"/>
    <x v="23"/>
    <x v="108"/>
    <x v="907"/>
    <x v="1536"/>
    <x v="26"/>
    <x v="2"/>
  </r>
  <r>
    <x v="3"/>
    <x v="3"/>
    <x v="639"/>
    <x v="2"/>
    <x v="0"/>
    <x v="6"/>
    <x v="5"/>
    <x v="40"/>
    <x v="187"/>
    <x v="2236"/>
    <x v="4565"/>
    <x v="40"/>
    <x v="2"/>
  </r>
  <r>
    <x v="1"/>
    <x v="1"/>
    <x v="639"/>
    <x v="1"/>
    <x v="38"/>
    <x v="45"/>
    <x v="2"/>
    <x v="30"/>
    <x v="94"/>
    <x v="1000"/>
    <x v="1767"/>
    <x v="27"/>
    <x v="2"/>
  </r>
  <r>
    <x v="1"/>
    <x v="1"/>
    <x v="639"/>
    <x v="1"/>
    <x v="38"/>
    <x v="45"/>
    <x v="1"/>
    <x v="31"/>
    <x v="56"/>
    <x v="551"/>
    <x v="798"/>
    <x v="24"/>
    <x v="2"/>
  </r>
  <r>
    <x v="1"/>
    <x v="1"/>
    <x v="639"/>
    <x v="1"/>
    <x v="38"/>
    <x v="45"/>
    <x v="5"/>
    <x v="33"/>
    <x v="20"/>
    <x v="163"/>
    <x v="230"/>
    <x v="30"/>
    <x v="2"/>
  </r>
  <r>
    <x v="1"/>
    <x v="1"/>
    <x v="639"/>
    <x v="1"/>
    <x v="38"/>
    <x v="45"/>
    <x v="4"/>
    <x v="32"/>
    <x v="13"/>
    <x v="94"/>
    <x v="123"/>
    <x v="31"/>
    <x v="2"/>
  </r>
  <r>
    <x v="1"/>
    <x v="1"/>
    <x v="639"/>
    <x v="1"/>
    <x v="38"/>
    <x v="45"/>
    <x v="0"/>
    <x v="33"/>
    <x v="13"/>
    <x v="98"/>
    <x v="69"/>
    <x v="19"/>
    <x v="2"/>
  </r>
  <r>
    <x v="3"/>
    <x v="1"/>
    <x v="639"/>
    <x v="1"/>
    <x v="38"/>
    <x v="45"/>
    <x v="3"/>
    <x v="40"/>
    <x v="55"/>
    <x v="707"/>
    <x v="1321"/>
    <x v="30"/>
    <x v="2"/>
  </r>
  <r>
    <x v="3"/>
    <x v="3"/>
    <x v="640"/>
    <x v="2"/>
    <x v="42"/>
    <x v="16"/>
    <x v="3"/>
    <x v="43"/>
    <x v="317"/>
    <x v="2907"/>
    <x v="5363"/>
    <x v="41"/>
    <x v="2"/>
  </r>
  <r>
    <x v="3"/>
    <x v="3"/>
    <x v="640"/>
    <x v="2"/>
    <x v="0"/>
    <x v="6"/>
    <x v="4"/>
    <x v="58"/>
    <x v="315"/>
    <x v="2945"/>
    <x v="5464"/>
    <x v="46"/>
    <x v="2"/>
  </r>
  <r>
    <x v="3"/>
    <x v="1"/>
    <x v="640"/>
    <x v="0"/>
    <x v="33"/>
    <x v="20"/>
    <x v="2"/>
    <x v="43"/>
    <x v="300"/>
    <x v="2840"/>
    <x v="4901"/>
    <x v="21"/>
    <x v="0"/>
  </r>
  <r>
    <x v="3"/>
    <x v="1"/>
    <x v="640"/>
    <x v="0"/>
    <x v="33"/>
    <x v="20"/>
    <x v="1"/>
    <x v="33"/>
    <x v="212"/>
    <x v="2206"/>
    <x v="3144"/>
    <x v="16"/>
    <x v="0"/>
  </r>
  <r>
    <x v="3"/>
    <x v="1"/>
    <x v="640"/>
    <x v="0"/>
    <x v="33"/>
    <x v="20"/>
    <x v="5"/>
    <x v="33"/>
    <x v="129"/>
    <x v="1441"/>
    <x v="1874"/>
    <x v="16"/>
    <x v="0"/>
  </r>
  <r>
    <x v="3"/>
    <x v="1"/>
    <x v="640"/>
    <x v="0"/>
    <x v="33"/>
    <x v="20"/>
    <x v="4"/>
    <x v="33"/>
    <x v="105"/>
    <x v="1208"/>
    <x v="1496"/>
    <x v="16"/>
    <x v="0"/>
  </r>
  <r>
    <x v="3"/>
    <x v="1"/>
    <x v="640"/>
    <x v="0"/>
    <x v="33"/>
    <x v="20"/>
    <x v="0"/>
    <x v="43"/>
    <x v="105"/>
    <x v="1502"/>
    <x v="2330"/>
    <x v="21"/>
    <x v="0"/>
  </r>
  <r>
    <x v="1"/>
    <x v="1"/>
    <x v="640"/>
    <x v="0"/>
    <x v="33"/>
    <x v="20"/>
    <x v="3"/>
    <x v="48"/>
    <x v="212"/>
    <x v="2615"/>
    <x v="4563"/>
    <x v="26"/>
    <x v="0"/>
  </r>
  <r>
    <x v="3"/>
    <x v="3"/>
    <x v="640"/>
    <x v="2"/>
    <x v="42"/>
    <x v="16"/>
    <x v="3"/>
    <x v="38"/>
    <x v="139"/>
    <x v="1724"/>
    <x v="4405"/>
    <x v="56"/>
    <x v="1"/>
  </r>
  <r>
    <x v="3"/>
    <x v="3"/>
    <x v="640"/>
    <x v="2"/>
    <x v="0"/>
    <x v="6"/>
    <x v="4"/>
    <x v="56"/>
    <x v="123"/>
    <x v="2065"/>
    <x v="4857"/>
    <x v="61"/>
    <x v="1"/>
  </r>
  <r>
    <x v="3"/>
    <x v="1"/>
    <x v="640"/>
    <x v="0"/>
    <x v="33"/>
    <x v="20"/>
    <x v="2"/>
    <x v="42"/>
    <x v="97"/>
    <x v="1370"/>
    <x v="2825"/>
    <x v="33"/>
    <x v="1"/>
  </r>
  <r>
    <x v="3"/>
    <x v="1"/>
    <x v="640"/>
    <x v="0"/>
    <x v="33"/>
    <x v="20"/>
    <x v="1"/>
    <x v="29"/>
    <x v="60"/>
    <x v="566"/>
    <x v="931"/>
    <x v="27"/>
    <x v="1"/>
  </r>
  <r>
    <x v="3"/>
    <x v="1"/>
    <x v="640"/>
    <x v="0"/>
    <x v="33"/>
    <x v="20"/>
    <x v="5"/>
    <x v="32"/>
    <x v="28"/>
    <x v="257"/>
    <x v="383"/>
    <x v="30"/>
    <x v="1"/>
  </r>
  <r>
    <x v="3"/>
    <x v="1"/>
    <x v="640"/>
    <x v="0"/>
    <x v="33"/>
    <x v="20"/>
    <x v="4"/>
    <x v="31"/>
    <x v="23"/>
    <x v="174"/>
    <x v="194"/>
    <x v="26"/>
    <x v="1"/>
  </r>
  <r>
    <x v="3"/>
    <x v="1"/>
    <x v="640"/>
    <x v="0"/>
    <x v="33"/>
    <x v="20"/>
    <x v="0"/>
    <x v="38"/>
    <x v="24"/>
    <x v="258"/>
    <x v="445"/>
    <x v="33"/>
    <x v="1"/>
  </r>
  <r>
    <x v="1"/>
    <x v="1"/>
    <x v="640"/>
    <x v="0"/>
    <x v="33"/>
    <x v="20"/>
    <x v="3"/>
    <x v="46"/>
    <x v="60"/>
    <x v="917"/>
    <x v="2161"/>
    <x v="39"/>
    <x v="1"/>
  </r>
  <r>
    <x v="3"/>
    <x v="3"/>
    <x v="640"/>
    <x v="2"/>
    <x v="42"/>
    <x v="16"/>
    <x v="3"/>
    <x v="32"/>
    <x v="166"/>
    <x v="1757"/>
    <x v="4080"/>
    <x v="44"/>
    <x v="2"/>
  </r>
  <r>
    <x v="3"/>
    <x v="3"/>
    <x v="640"/>
    <x v="2"/>
    <x v="0"/>
    <x v="6"/>
    <x v="4"/>
    <x v="45"/>
    <x v="169"/>
    <x v="2213"/>
    <x v="4771"/>
    <x v="49"/>
    <x v="2"/>
  </r>
  <r>
    <x v="3"/>
    <x v="3"/>
    <x v="641"/>
    <x v="2"/>
    <x v="42"/>
    <x v="16"/>
    <x v="2"/>
    <x v="33"/>
    <x v="329"/>
    <x v="2909"/>
    <x v="5250"/>
    <x v="26"/>
    <x v="2"/>
  </r>
  <r>
    <x v="3"/>
    <x v="3"/>
    <x v="641"/>
    <x v="2"/>
    <x v="0"/>
    <x v="6"/>
    <x v="0"/>
    <x v="53"/>
    <x v="311"/>
    <x v="2915"/>
    <x v="5309"/>
    <x v="31"/>
    <x v="2"/>
  </r>
  <r>
    <x v="4"/>
    <x v="0"/>
    <x v="641"/>
    <x v="4"/>
    <x v="10"/>
    <x v="22"/>
    <x v="2"/>
    <x v="48"/>
    <x v="309"/>
    <x v="2891"/>
    <x v="4809"/>
    <x v="11"/>
    <x v="2"/>
  </r>
  <r>
    <x v="4"/>
    <x v="0"/>
    <x v="641"/>
    <x v="4"/>
    <x v="10"/>
    <x v="22"/>
    <x v="1"/>
    <x v="58"/>
    <x v="309"/>
    <x v="2918"/>
    <x v="4738"/>
    <x v="6"/>
    <x v="2"/>
  </r>
  <r>
    <x v="4"/>
    <x v="0"/>
    <x v="641"/>
    <x v="4"/>
    <x v="10"/>
    <x v="22"/>
    <x v="5"/>
    <x v="53"/>
    <x v="254"/>
    <x v="2805"/>
    <x v="4188"/>
    <x v="11"/>
    <x v="2"/>
  </r>
  <r>
    <x v="4"/>
    <x v="0"/>
    <x v="641"/>
    <x v="4"/>
    <x v="10"/>
    <x v="22"/>
    <x v="4"/>
    <x v="48"/>
    <x v="231"/>
    <x v="2694"/>
    <x v="3781"/>
    <x v="11"/>
    <x v="2"/>
  </r>
  <r>
    <x v="4"/>
    <x v="0"/>
    <x v="641"/>
    <x v="4"/>
    <x v="10"/>
    <x v="22"/>
    <x v="0"/>
    <x v="58"/>
    <x v="212"/>
    <x v="2745"/>
    <x v="2593"/>
    <x v="2"/>
    <x v="2"/>
  </r>
  <r>
    <x v="4"/>
    <x v="0"/>
    <x v="641"/>
    <x v="4"/>
    <x v="10"/>
    <x v="22"/>
    <x v="3"/>
    <x v="63"/>
    <x v="254"/>
    <x v="2852"/>
    <x v="5070"/>
    <x v="26"/>
    <x v="2"/>
  </r>
  <r>
    <x v="5"/>
    <x v="1"/>
    <x v="641"/>
    <x v="1"/>
    <x v="31"/>
    <x v="0"/>
    <x v="2"/>
    <x v="53"/>
    <x v="335"/>
    <x v="3000"/>
    <x v="5468"/>
    <x v="31"/>
    <x v="0"/>
  </r>
  <r>
    <x v="5"/>
    <x v="1"/>
    <x v="641"/>
    <x v="1"/>
    <x v="31"/>
    <x v="0"/>
    <x v="1"/>
    <x v="43"/>
    <x v="321"/>
    <x v="2921"/>
    <x v="5221"/>
    <x v="21"/>
    <x v="0"/>
  </r>
  <r>
    <x v="5"/>
    <x v="1"/>
    <x v="641"/>
    <x v="1"/>
    <x v="31"/>
    <x v="0"/>
    <x v="5"/>
    <x v="43"/>
    <x v="313"/>
    <x v="2892"/>
    <x v="4820"/>
    <x v="11"/>
    <x v="0"/>
  </r>
  <r>
    <x v="5"/>
    <x v="1"/>
    <x v="641"/>
    <x v="1"/>
    <x v="31"/>
    <x v="0"/>
    <x v="4"/>
    <x v="43"/>
    <x v="311"/>
    <x v="2886"/>
    <x v="4962"/>
    <x v="16"/>
    <x v="0"/>
  </r>
  <r>
    <x v="5"/>
    <x v="1"/>
    <x v="641"/>
    <x v="1"/>
    <x v="31"/>
    <x v="0"/>
    <x v="0"/>
    <x v="53"/>
    <x v="311"/>
    <x v="2915"/>
    <x v="5201"/>
    <x v="21"/>
    <x v="0"/>
  </r>
  <r>
    <x v="5"/>
    <x v="1"/>
    <x v="641"/>
    <x v="1"/>
    <x v="31"/>
    <x v="0"/>
    <x v="3"/>
    <x v="58"/>
    <x v="321"/>
    <x v="2970"/>
    <x v="5448"/>
    <x v="36"/>
    <x v="0"/>
  </r>
  <r>
    <x v="5"/>
    <x v="1"/>
    <x v="641"/>
    <x v="0"/>
    <x v="13"/>
    <x v="24"/>
    <x v="2"/>
    <x v="38"/>
    <x v="300"/>
    <x v="2805"/>
    <x v="4931"/>
    <x v="26"/>
    <x v="0"/>
  </r>
  <r>
    <x v="5"/>
    <x v="1"/>
    <x v="641"/>
    <x v="0"/>
    <x v="13"/>
    <x v="24"/>
    <x v="1"/>
    <x v="28"/>
    <x v="212"/>
    <x v="2022"/>
    <x v="3572"/>
    <x v="26"/>
    <x v="0"/>
  </r>
  <r>
    <x v="5"/>
    <x v="1"/>
    <x v="641"/>
    <x v="0"/>
    <x v="13"/>
    <x v="24"/>
    <x v="5"/>
    <x v="28"/>
    <x v="129"/>
    <x v="1267"/>
    <x v="1920"/>
    <x v="21"/>
    <x v="0"/>
  </r>
  <r>
    <x v="5"/>
    <x v="1"/>
    <x v="641"/>
    <x v="0"/>
    <x v="13"/>
    <x v="24"/>
    <x v="4"/>
    <x v="28"/>
    <x v="129"/>
    <x v="1267"/>
    <x v="1920"/>
    <x v="21"/>
    <x v="0"/>
  </r>
  <r>
    <x v="5"/>
    <x v="1"/>
    <x v="641"/>
    <x v="0"/>
    <x v="13"/>
    <x v="24"/>
    <x v="0"/>
    <x v="38"/>
    <x v="129"/>
    <x v="1617"/>
    <x v="2125"/>
    <x v="16"/>
    <x v="0"/>
  </r>
  <r>
    <x v="5"/>
    <x v="1"/>
    <x v="641"/>
    <x v="0"/>
    <x v="13"/>
    <x v="24"/>
    <x v="3"/>
    <x v="43"/>
    <x v="231"/>
    <x v="2615"/>
    <x v="4563"/>
    <x v="26"/>
    <x v="0"/>
  </r>
  <r>
    <x v="3"/>
    <x v="3"/>
    <x v="641"/>
    <x v="2"/>
    <x v="42"/>
    <x v="16"/>
    <x v="2"/>
    <x v="31"/>
    <x v="158"/>
    <x v="1647"/>
    <x v="3782"/>
    <x v="41"/>
    <x v="1"/>
  </r>
  <r>
    <x v="3"/>
    <x v="3"/>
    <x v="641"/>
    <x v="2"/>
    <x v="0"/>
    <x v="6"/>
    <x v="0"/>
    <x v="51"/>
    <x v="125"/>
    <x v="1961"/>
    <x v="4273"/>
    <x v="42"/>
    <x v="1"/>
  </r>
  <r>
    <x v="4"/>
    <x v="0"/>
    <x v="641"/>
    <x v="4"/>
    <x v="10"/>
    <x v="22"/>
    <x v="2"/>
    <x v="45"/>
    <x v="104"/>
    <x v="1556"/>
    <x v="2725"/>
    <x v="26"/>
    <x v="1"/>
  </r>
  <r>
    <x v="4"/>
    <x v="0"/>
    <x v="641"/>
    <x v="4"/>
    <x v="10"/>
    <x v="22"/>
    <x v="1"/>
    <x v="54"/>
    <x v="118"/>
    <x v="1963"/>
    <x v="2674"/>
    <x v="16"/>
    <x v="1"/>
  </r>
  <r>
    <x v="4"/>
    <x v="0"/>
    <x v="641"/>
    <x v="4"/>
    <x v="10"/>
    <x v="22"/>
    <x v="5"/>
    <x v="49"/>
    <x v="72"/>
    <x v="1174"/>
    <x v="1755"/>
    <x v="21"/>
    <x v="1"/>
  </r>
  <r>
    <x v="4"/>
    <x v="0"/>
    <x v="641"/>
    <x v="4"/>
    <x v="10"/>
    <x v="22"/>
    <x v="4"/>
    <x v="43"/>
    <x v="68"/>
    <x v="991"/>
    <x v="1535"/>
    <x v="23"/>
    <x v="1"/>
  </r>
  <r>
    <x v="4"/>
    <x v="0"/>
    <x v="641"/>
    <x v="4"/>
    <x v="10"/>
    <x v="22"/>
    <x v="0"/>
    <x v="56"/>
    <x v="58"/>
    <x v="1061"/>
    <x v="1154"/>
    <x v="14"/>
    <x v="1"/>
  </r>
  <r>
    <x v="4"/>
    <x v="0"/>
    <x v="641"/>
    <x v="4"/>
    <x v="10"/>
    <x v="22"/>
    <x v="3"/>
    <x v="57"/>
    <x v="62"/>
    <x v="1155"/>
    <x v="2600"/>
    <x v="37"/>
    <x v="1"/>
  </r>
  <r>
    <x v="5"/>
    <x v="1"/>
    <x v="641"/>
    <x v="1"/>
    <x v="31"/>
    <x v="0"/>
    <x v="2"/>
    <x v="50"/>
    <x v="181"/>
    <x v="2448"/>
    <x v="4858"/>
    <x v="43"/>
    <x v="1"/>
  </r>
  <r>
    <x v="5"/>
    <x v="1"/>
    <x v="641"/>
    <x v="1"/>
    <x v="31"/>
    <x v="0"/>
    <x v="1"/>
    <x v="39"/>
    <x v="135"/>
    <x v="1711"/>
    <x v="3412"/>
    <x v="32"/>
    <x v="1"/>
  </r>
  <r>
    <x v="5"/>
    <x v="1"/>
    <x v="641"/>
    <x v="1"/>
    <x v="31"/>
    <x v="0"/>
    <x v="5"/>
    <x v="39"/>
    <x v="117"/>
    <x v="1517"/>
    <x v="2670"/>
    <x v="26"/>
    <x v="1"/>
  </r>
  <r>
    <x v="5"/>
    <x v="1"/>
    <x v="641"/>
    <x v="1"/>
    <x v="31"/>
    <x v="0"/>
    <x v="4"/>
    <x v="38"/>
    <x v="115"/>
    <x v="1458"/>
    <x v="2634"/>
    <x v="27"/>
    <x v="1"/>
  </r>
  <r>
    <x v="5"/>
    <x v="1"/>
    <x v="641"/>
    <x v="1"/>
    <x v="31"/>
    <x v="0"/>
    <x v="0"/>
    <x v="52"/>
    <x v="129"/>
    <x v="2041"/>
    <x v="4006"/>
    <x v="33"/>
    <x v="1"/>
  </r>
  <r>
    <x v="5"/>
    <x v="1"/>
    <x v="641"/>
    <x v="1"/>
    <x v="31"/>
    <x v="0"/>
    <x v="3"/>
    <x v="57"/>
    <x v="135"/>
    <x v="2203"/>
    <x v="4741"/>
    <x v="48"/>
    <x v="1"/>
  </r>
  <r>
    <x v="5"/>
    <x v="1"/>
    <x v="641"/>
    <x v="0"/>
    <x v="13"/>
    <x v="24"/>
    <x v="2"/>
    <x v="34"/>
    <x v="97"/>
    <x v="1147"/>
    <x v="2669"/>
    <x v="39"/>
    <x v="1"/>
  </r>
  <r>
    <x v="5"/>
    <x v="1"/>
    <x v="641"/>
    <x v="0"/>
    <x v="13"/>
    <x v="24"/>
    <x v="1"/>
    <x v="25"/>
    <x v="54"/>
    <x v="416"/>
    <x v="1015"/>
    <x v="41"/>
    <x v="1"/>
  </r>
  <r>
    <x v="5"/>
    <x v="1"/>
    <x v="641"/>
    <x v="0"/>
    <x v="13"/>
    <x v="24"/>
    <x v="5"/>
    <x v="25"/>
    <x v="27"/>
    <x v="166"/>
    <x v="276"/>
    <x v="33"/>
    <x v="1"/>
  </r>
  <r>
    <x v="5"/>
    <x v="1"/>
    <x v="641"/>
    <x v="0"/>
    <x v="13"/>
    <x v="24"/>
    <x v="4"/>
    <x v="26"/>
    <x v="33"/>
    <x v="234"/>
    <x v="381"/>
    <x v="32"/>
    <x v="1"/>
  </r>
  <r>
    <x v="5"/>
    <x v="1"/>
    <x v="641"/>
    <x v="0"/>
    <x v="13"/>
    <x v="24"/>
    <x v="0"/>
    <x v="34"/>
    <x v="27"/>
    <x v="265"/>
    <x v="404"/>
    <x v="30"/>
    <x v="1"/>
  </r>
  <r>
    <x v="5"/>
    <x v="1"/>
    <x v="641"/>
    <x v="0"/>
    <x v="13"/>
    <x v="24"/>
    <x v="3"/>
    <x v="41"/>
    <x v="68"/>
    <x v="951"/>
    <x v="2229"/>
    <x v="39"/>
    <x v="1"/>
  </r>
  <r>
    <x v="3"/>
    <x v="3"/>
    <x v="641"/>
    <x v="2"/>
    <x v="42"/>
    <x v="16"/>
    <x v="2"/>
    <x v="24"/>
    <x v="194"/>
    <x v="1671"/>
    <x v="3143"/>
    <x v="29"/>
    <x v="2"/>
  </r>
  <r>
    <x v="3"/>
    <x v="3"/>
    <x v="641"/>
    <x v="2"/>
    <x v="0"/>
    <x v="6"/>
    <x v="0"/>
    <x v="33"/>
    <x v="134"/>
    <x v="1488"/>
    <x v="3070"/>
    <x v="33"/>
    <x v="2"/>
  </r>
  <r>
    <x v="3"/>
    <x v="3"/>
    <x v="642"/>
    <x v="2"/>
    <x v="42"/>
    <x v="16"/>
    <x v="1"/>
    <x v="33"/>
    <x v="329"/>
    <x v="2909"/>
    <x v="5250"/>
    <x v="26"/>
    <x v="2"/>
  </r>
  <r>
    <x v="3"/>
    <x v="3"/>
    <x v="642"/>
    <x v="2"/>
    <x v="0"/>
    <x v="6"/>
    <x v="3"/>
    <x v="63"/>
    <x v="331"/>
    <x v="3017"/>
    <x v="5558"/>
    <x v="51"/>
    <x v="2"/>
  </r>
  <r>
    <x v="5"/>
    <x v="1"/>
    <x v="642"/>
    <x v="4"/>
    <x v="43"/>
    <x v="47"/>
    <x v="2"/>
    <x v="23"/>
    <x v="317"/>
    <x v="2783"/>
    <x v="4881"/>
    <x v="26"/>
    <x v="0"/>
  </r>
  <r>
    <x v="5"/>
    <x v="1"/>
    <x v="642"/>
    <x v="4"/>
    <x v="43"/>
    <x v="47"/>
    <x v="1"/>
    <x v="13"/>
    <x v="300"/>
    <x v="1883"/>
    <x v="2950"/>
    <x v="21"/>
    <x v="0"/>
  </r>
  <r>
    <x v="5"/>
    <x v="1"/>
    <x v="642"/>
    <x v="4"/>
    <x v="43"/>
    <x v="47"/>
    <x v="5"/>
    <x v="13"/>
    <x v="254"/>
    <x v="1441"/>
    <x v="2219"/>
    <x v="21"/>
    <x v="0"/>
  </r>
  <r>
    <x v="5"/>
    <x v="1"/>
    <x v="642"/>
    <x v="4"/>
    <x v="43"/>
    <x v="47"/>
    <x v="4"/>
    <x v="13"/>
    <x v="231"/>
    <x v="1321"/>
    <x v="2345"/>
    <x v="26"/>
    <x v="0"/>
  </r>
  <r>
    <x v="5"/>
    <x v="1"/>
    <x v="642"/>
    <x v="4"/>
    <x v="43"/>
    <x v="47"/>
    <x v="0"/>
    <x v="23"/>
    <x v="231"/>
    <x v="1929"/>
    <x v="3044"/>
    <x v="21"/>
    <x v="0"/>
  </r>
  <r>
    <x v="5"/>
    <x v="1"/>
    <x v="642"/>
    <x v="4"/>
    <x v="43"/>
    <x v="47"/>
    <x v="3"/>
    <x v="28"/>
    <x v="300"/>
    <x v="2637"/>
    <x v="4901"/>
    <x v="36"/>
    <x v="0"/>
  </r>
  <r>
    <x v="0"/>
    <x v="1"/>
    <x v="642"/>
    <x v="0"/>
    <x v="34"/>
    <x v="15"/>
    <x v="2"/>
    <x v="33"/>
    <x v="329"/>
    <x v="2909"/>
    <x v="5250"/>
    <x v="26"/>
    <x v="1"/>
  </r>
  <r>
    <x v="0"/>
    <x v="1"/>
    <x v="642"/>
    <x v="0"/>
    <x v="34"/>
    <x v="15"/>
    <x v="1"/>
    <x v="23"/>
    <x v="315"/>
    <x v="2757"/>
    <x v="4637"/>
    <x v="21"/>
    <x v="1"/>
  </r>
  <r>
    <x v="0"/>
    <x v="1"/>
    <x v="642"/>
    <x v="0"/>
    <x v="34"/>
    <x v="15"/>
    <x v="5"/>
    <x v="23"/>
    <x v="304"/>
    <x v="2535"/>
    <x v="4413"/>
    <x v="26"/>
    <x v="1"/>
  </r>
  <r>
    <x v="0"/>
    <x v="1"/>
    <x v="642"/>
    <x v="0"/>
    <x v="34"/>
    <x v="15"/>
    <x v="4"/>
    <x v="23"/>
    <x v="300"/>
    <x v="2469"/>
    <x v="4314"/>
    <x v="26"/>
    <x v="1"/>
  </r>
  <r>
    <x v="0"/>
    <x v="1"/>
    <x v="642"/>
    <x v="0"/>
    <x v="34"/>
    <x v="15"/>
    <x v="0"/>
    <x v="33"/>
    <x v="300"/>
    <x v="2737"/>
    <x v="4592"/>
    <x v="21"/>
    <x v="1"/>
  </r>
  <r>
    <x v="0"/>
    <x v="1"/>
    <x v="642"/>
    <x v="0"/>
    <x v="34"/>
    <x v="15"/>
    <x v="3"/>
    <x v="33"/>
    <x v="313"/>
    <x v="2852"/>
    <x v="5201"/>
    <x v="36"/>
    <x v="1"/>
  </r>
  <r>
    <x v="3"/>
    <x v="3"/>
    <x v="642"/>
    <x v="2"/>
    <x v="42"/>
    <x v="16"/>
    <x v="1"/>
    <x v="30"/>
    <x v="188"/>
    <x v="1898"/>
    <x v="3939"/>
    <x v="36"/>
    <x v="1"/>
  </r>
  <r>
    <x v="3"/>
    <x v="3"/>
    <x v="642"/>
    <x v="2"/>
    <x v="0"/>
    <x v="6"/>
    <x v="3"/>
    <x v="61"/>
    <x v="177"/>
    <x v="2620"/>
    <x v="5228"/>
    <x v="65"/>
    <x v="1"/>
  </r>
  <r>
    <x v="5"/>
    <x v="1"/>
    <x v="642"/>
    <x v="4"/>
    <x v="43"/>
    <x v="47"/>
    <x v="2"/>
    <x v="21"/>
    <x v="150"/>
    <x v="1165"/>
    <x v="2620"/>
    <x v="37"/>
    <x v="1"/>
  </r>
  <r>
    <x v="5"/>
    <x v="1"/>
    <x v="642"/>
    <x v="4"/>
    <x v="43"/>
    <x v="47"/>
    <x v="1"/>
    <x v="12"/>
    <x v="82"/>
    <x v="359"/>
    <x v="753"/>
    <x v="36"/>
    <x v="1"/>
  </r>
  <r>
    <x v="5"/>
    <x v="1"/>
    <x v="642"/>
    <x v="4"/>
    <x v="43"/>
    <x v="47"/>
    <x v="5"/>
    <x v="12"/>
    <x v="72"/>
    <x v="290"/>
    <x v="569"/>
    <x v="35"/>
    <x v="1"/>
  </r>
  <r>
    <x v="5"/>
    <x v="1"/>
    <x v="642"/>
    <x v="4"/>
    <x v="43"/>
    <x v="47"/>
    <x v="4"/>
    <x v="12"/>
    <x v="59"/>
    <x v="203"/>
    <x v="493"/>
    <x v="41"/>
    <x v="1"/>
  </r>
  <r>
    <x v="5"/>
    <x v="1"/>
    <x v="642"/>
    <x v="4"/>
    <x v="43"/>
    <x v="47"/>
    <x v="0"/>
    <x v="22"/>
    <x v="68"/>
    <x v="502"/>
    <x v="1101"/>
    <x v="36"/>
    <x v="1"/>
  </r>
  <r>
    <x v="5"/>
    <x v="1"/>
    <x v="642"/>
    <x v="4"/>
    <x v="43"/>
    <x v="47"/>
    <x v="3"/>
    <x v="25"/>
    <x v="86"/>
    <x v="772"/>
    <x v="2179"/>
    <x v="48"/>
    <x v="1"/>
  </r>
  <r>
    <x v="0"/>
    <x v="1"/>
    <x v="642"/>
    <x v="0"/>
    <x v="34"/>
    <x v="15"/>
    <x v="2"/>
    <x v="29"/>
    <x v="183"/>
    <x v="1790"/>
    <x v="3874"/>
    <x v="38"/>
    <x v="1"/>
  </r>
  <r>
    <x v="0"/>
    <x v="1"/>
    <x v="642"/>
    <x v="0"/>
    <x v="34"/>
    <x v="15"/>
    <x v="1"/>
    <x v="22"/>
    <x v="118"/>
    <x v="957"/>
    <x v="1971"/>
    <x v="33"/>
    <x v="1"/>
  </r>
  <r>
    <x v="0"/>
    <x v="1"/>
    <x v="642"/>
    <x v="0"/>
    <x v="34"/>
    <x v="15"/>
    <x v="5"/>
    <x v="20"/>
    <x v="88"/>
    <x v="634"/>
    <x v="1511"/>
    <x v="39"/>
    <x v="1"/>
  </r>
  <r>
    <x v="0"/>
    <x v="1"/>
    <x v="642"/>
    <x v="0"/>
    <x v="34"/>
    <x v="15"/>
    <x v="4"/>
    <x v="22"/>
    <x v="93"/>
    <x v="750"/>
    <x v="1689"/>
    <x v="37"/>
    <x v="1"/>
  </r>
  <r>
    <x v="0"/>
    <x v="1"/>
    <x v="642"/>
    <x v="0"/>
    <x v="34"/>
    <x v="15"/>
    <x v="0"/>
    <x v="30"/>
    <x v="97"/>
    <x v="1026"/>
    <x v="2075"/>
    <x v="32"/>
    <x v="1"/>
  </r>
  <r>
    <x v="0"/>
    <x v="1"/>
    <x v="642"/>
    <x v="0"/>
    <x v="34"/>
    <x v="15"/>
    <x v="3"/>
    <x v="31"/>
    <x v="127"/>
    <x v="1345"/>
    <x v="3587"/>
    <x v="49"/>
    <x v="1"/>
  </r>
  <r>
    <x v="3"/>
    <x v="3"/>
    <x v="642"/>
    <x v="2"/>
    <x v="42"/>
    <x v="16"/>
    <x v="1"/>
    <x v="20"/>
    <x v="188"/>
    <x v="1414"/>
    <x v="2806"/>
    <x v="31"/>
    <x v="2"/>
  </r>
  <r>
    <x v="3"/>
    <x v="3"/>
    <x v="642"/>
    <x v="2"/>
    <x v="0"/>
    <x v="6"/>
    <x v="3"/>
    <x v="49"/>
    <x v="194"/>
    <x v="2524"/>
    <x v="5114"/>
    <x v="58"/>
    <x v="2"/>
  </r>
  <r>
    <x v="5"/>
    <x v="1"/>
    <x v="642"/>
    <x v="4"/>
    <x v="43"/>
    <x v="47"/>
    <x v="2"/>
    <x v="17"/>
    <x v="175"/>
    <x v="1159"/>
    <x v="2421"/>
    <x v="33"/>
    <x v="2"/>
  </r>
  <r>
    <x v="5"/>
    <x v="1"/>
    <x v="642"/>
    <x v="4"/>
    <x v="43"/>
    <x v="47"/>
    <x v="1"/>
    <x v="7"/>
    <x v="112"/>
    <x v="343"/>
    <x v="472"/>
    <x v="26"/>
    <x v="2"/>
  </r>
  <r>
    <x v="5"/>
    <x v="1"/>
    <x v="642"/>
    <x v="4"/>
    <x v="43"/>
    <x v="47"/>
    <x v="5"/>
    <x v="6"/>
    <x v="74"/>
    <x v="156"/>
    <x v="181"/>
    <x v="27"/>
    <x v="2"/>
  </r>
  <r>
    <x v="5"/>
    <x v="1"/>
    <x v="642"/>
    <x v="4"/>
    <x v="43"/>
    <x v="47"/>
    <x v="4"/>
    <x v="6"/>
    <x v="77"/>
    <x v="168"/>
    <x v="266"/>
    <x v="32"/>
    <x v="2"/>
  </r>
  <r>
    <x v="5"/>
    <x v="1"/>
    <x v="642"/>
    <x v="4"/>
    <x v="43"/>
    <x v="47"/>
    <x v="0"/>
    <x v="13"/>
    <x v="70"/>
    <x v="303"/>
    <x v="375"/>
    <x v="25"/>
    <x v="2"/>
  </r>
  <r>
    <x v="5"/>
    <x v="1"/>
    <x v="642"/>
    <x v="4"/>
    <x v="43"/>
    <x v="47"/>
    <x v="3"/>
    <x v="18"/>
    <x v="120"/>
    <x v="821"/>
    <x v="1984"/>
    <x v="40"/>
    <x v="2"/>
  </r>
  <r>
    <x v="3"/>
    <x v="3"/>
    <x v="643"/>
    <x v="2"/>
    <x v="42"/>
    <x v="16"/>
    <x v="5"/>
    <x v="58"/>
    <x v="323"/>
    <x v="2975"/>
    <x v="5387"/>
    <x v="26"/>
    <x v="2"/>
  </r>
  <r>
    <x v="0"/>
    <x v="1"/>
    <x v="643"/>
    <x v="2"/>
    <x v="0"/>
    <x v="6"/>
    <x v="2"/>
    <x v="33"/>
    <x v="307"/>
    <x v="2805"/>
    <x v="4768"/>
    <x v="21"/>
    <x v="2"/>
  </r>
  <r>
    <x v="2"/>
    <x v="1"/>
    <x v="643"/>
    <x v="4"/>
    <x v="49"/>
    <x v="13"/>
    <x v="2"/>
    <x v="48"/>
    <x v="333"/>
    <x v="2978"/>
    <x v="5462"/>
    <x v="36"/>
    <x v="0"/>
  </r>
  <r>
    <x v="2"/>
    <x v="1"/>
    <x v="643"/>
    <x v="4"/>
    <x v="49"/>
    <x v="13"/>
    <x v="1"/>
    <x v="38"/>
    <x v="319"/>
    <x v="2895"/>
    <x v="5036"/>
    <x v="16"/>
    <x v="0"/>
  </r>
  <r>
    <x v="2"/>
    <x v="1"/>
    <x v="643"/>
    <x v="4"/>
    <x v="49"/>
    <x v="13"/>
    <x v="5"/>
    <x v="38"/>
    <x v="311"/>
    <x v="2866"/>
    <x v="5010"/>
    <x v="21"/>
    <x v="0"/>
  </r>
  <r>
    <x v="2"/>
    <x v="1"/>
    <x v="643"/>
    <x v="4"/>
    <x v="49"/>
    <x v="13"/>
    <x v="4"/>
    <x v="38"/>
    <x v="309"/>
    <x v="2855"/>
    <x v="4959"/>
    <x v="21"/>
    <x v="0"/>
  </r>
  <r>
    <x v="2"/>
    <x v="1"/>
    <x v="643"/>
    <x v="4"/>
    <x v="49"/>
    <x v="13"/>
    <x v="0"/>
    <x v="48"/>
    <x v="309"/>
    <x v="2891"/>
    <x v="5007"/>
    <x v="16"/>
    <x v="0"/>
  </r>
  <r>
    <x v="2"/>
    <x v="1"/>
    <x v="643"/>
    <x v="4"/>
    <x v="49"/>
    <x v="13"/>
    <x v="3"/>
    <x v="53"/>
    <x v="319"/>
    <x v="2947"/>
    <x v="5111"/>
    <x v="11"/>
    <x v="0"/>
  </r>
  <r>
    <x v="1"/>
    <x v="1"/>
    <x v="643"/>
    <x v="0"/>
    <x v="40"/>
    <x v="50"/>
    <x v="2"/>
    <x v="48"/>
    <x v="300"/>
    <x v="2862"/>
    <x v="4986"/>
    <x v="21"/>
    <x v="1"/>
  </r>
  <r>
    <x v="1"/>
    <x v="1"/>
    <x v="643"/>
    <x v="0"/>
    <x v="40"/>
    <x v="50"/>
    <x v="1"/>
    <x v="38"/>
    <x v="212"/>
    <x v="2383"/>
    <x v="3480"/>
    <x v="16"/>
    <x v="1"/>
  </r>
  <r>
    <x v="1"/>
    <x v="1"/>
    <x v="643"/>
    <x v="0"/>
    <x v="40"/>
    <x v="50"/>
    <x v="5"/>
    <x v="38"/>
    <x v="129"/>
    <x v="1617"/>
    <x v="2125"/>
    <x v="16"/>
    <x v="1"/>
  </r>
  <r>
    <x v="1"/>
    <x v="1"/>
    <x v="643"/>
    <x v="0"/>
    <x v="40"/>
    <x v="50"/>
    <x v="4"/>
    <x v="38"/>
    <x v="105"/>
    <x v="1355"/>
    <x v="1729"/>
    <x v="16"/>
    <x v="1"/>
  </r>
  <r>
    <x v="1"/>
    <x v="1"/>
    <x v="643"/>
    <x v="0"/>
    <x v="40"/>
    <x v="50"/>
    <x v="0"/>
    <x v="48"/>
    <x v="105"/>
    <x v="1646"/>
    <x v="2566"/>
    <x v="21"/>
    <x v="1"/>
  </r>
  <r>
    <x v="3"/>
    <x v="1"/>
    <x v="643"/>
    <x v="0"/>
    <x v="40"/>
    <x v="50"/>
    <x v="3"/>
    <x v="53"/>
    <x v="212"/>
    <x v="2686"/>
    <x v="4688"/>
    <x v="26"/>
    <x v="1"/>
  </r>
  <r>
    <x v="0"/>
    <x v="1"/>
    <x v="643"/>
    <x v="1"/>
    <x v="44"/>
    <x v="9"/>
    <x v="2"/>
    <x v="58"/>
    <x v="309"/>
    <x v="2918"/>
    <x v="5317"/>
    <x v="31"/>
    <x v="0"/>
  </r>
  <r>
    <x v="0"/>
    <x v="1"/>
    <x v="643"/>
    <x v="1"/>
    <x v="44"/>
    <x v="9"/>
    <x v="1"/>
    <x v="53"/>
    <x v="254"/>
    <x v="2805"/>
    <x v="5036"/>
    <x v="31"/>
    <x v="0"/>
  </r>
  <r>
    <x v="0"/>
    <x v="1"/>
    <x v="643"/>
    <x v="1"/>
    <x v="44"/>
    <x v="9"/>
    <x v="5"/>
    <x v="53"/>
    <x v="174"/>
    <x v="2469"/>
    <x v="4024"/>
    <x v="21"/>
    <x v="0"/>
  </r>
  <r>
    <x v="0"/>
    <x v="1"/>
    <x v="643"/>
    <x v="1"/>
    <x v="44"/>
    <x v="9"/>
    <x v="4"/>
    <x v="53"/>
    <x v="152"/>
    <x v="2282"/>
    <x v="3708"/>
    <x v="21"/>
    <x v="0"/>
  </r>
  <r>
    <x v="0"/>
    <x v="1"/>
    <x v="643"/>
    <x v="1"/>
    <x v="44"/>
    <x v="9"/>
    <x v="0"/>
    <x v="63"/>
    <x v="152"/>
    <x v="2491"/>
    <x v="4071"/>
    <x v="21"/>
    <x v="0"/>
  </r>
  <r>
    <x v="5"/>
    <x v="1"/>
    <x v="643"/>
    <x v="1"/>
    <x v="44"/>
    <x v="9"/>
    <x v="3"/>
    <x v="68"/>
    <x v="254"/>
    <x v="2866"/>
    <x v="5111"/>
    <x v="26"/>
    <x v="0"/>
  </r>
  <r>
    <x v="3"/>
    <x v="3"/>
    <x v="643"/>
    <x v="2"/>
    <x v="42"/>
    <x v="16"/>
    <x v="5"/>
    <x v="56"/>
    <x v="153"/>
    <x v="2364"/>
    <x v="4718"/>
    <x v="41"/>
    <x v="1"/>
  </r>
  <r>
    <x v="0"/>
    <x v="1"/>
    <x v="643"/>
    <x v="2"/>
    <x v="0"/>
    <x v="6"/>
    <x v="2"/>
    <x v="31"/>
    <x v="98"/>
    <x v="1069"/>
    <x v="2372"/>
    <x v="36"/>
    <x v="1"/>
  </r>
  <r>
    <x v="2"/>
    <x v="1"/>
    <x v="643"/>
    <x v="4"/>
    <x v="49"/>
    <x v="13"/>
    <x v="2"/>
    <x v="43"/>
    <x v="176"/>
    <x v="2224"/>
    <x v="4800"/>
    <x v="50"/>
    <x v="1"/>
  </r>
  <r>
    <x v="2"/>
    <x v="1"/>
    <x v="643"/>
    <x v="4"/>
    <x v="49"/>
    <x v="13"/>
    <x v="1"/>
    <x v="37"/>
    <x v="151"/>
    <x v="1808"/>
    <x v="3201"/>
    <x v="26"/>
    <x v="1"/>
  </r>
  <r>
    <x v="2"/>
    <x v="1"/>
    <x v="643"/>
    <x v="4"/>
    <x v="49"/>
    <x v="13"/>
    <x v="5"/>
    <x v="35"/>
    <x v="105"/>
    <x v="1267"/>
    <x v="2572"/>
    <x v="32"/>
    <x v="1"/>
  </r>
  <r>
    <x v="2"/>
    <x v="1"/>
    <x v="643"/>
    <x v="4"/>
    <x v="49"/>
    <x v="13"/>
    <x v="4"/>
    <x v="34"/>
    <x v="100"/>
    <x v="1177"/>
    <x v="2397"/>
    <x v="32"/>
    <x v="1"/>
  </r>
  <r>
    <x v="2"/>
    <x v="1"/>
    <x v="643"/>
    <x v="4"/>
    <x v="49"/>
    <x v="13"/>
    <x v="0"/>
    <x v="47"/>
    <x v="108"/>
    <x v="1656"/>
    <x v="3176"/>
    <x v="30"/>
    <x v="1"/>
  </r>
  <r>
    <x v="2"/>
    <x v="1"/>
    <x v="643"/>
    <x v="4"/>
    <x v="49"/>
    <x v="13"/>
    <x v="3"/>
    <x v="48"/>
    <x v="129"/>
    <x v="1929"/>
    <x v="3190"/>
    <x v="23"/>
    <x v="1"/>
  </r>
  <r>
    <x v="1"/>
    <x v="1"/>
    <x v="643"/>
    <x v="0"/>
    <x v="40"/>
    <x v="50"/>
    <x v="2"/>
    <x v="47"/>
    <x v="86"/>
    <x v="1351"/>
    <x v="2731"/>
    <x v="32"/>
    <x v="1"/>
  </r>
  <r>
    <x v="1"/>
    <x v="1"/>
    <x v="643"/>
    <x v="0"/>
    <x v="40"/>
    <x v="50"/>
    <x v="1"/>
    <x v="34"/>
    <x v="62"/>
    <x v="699"/>
    <x v="1228"/>
    <x v="28"/>
    <x v="1"/>
  </r>
  <r>
    <x v="1"/>
    <x v="1"/>
    <x v="643"/>
    <x v="0"/>
    <x v="40"/>
    <x v="50"/>
    <x v="5"/>
    <x v="36"/>
    <x v="31"/>
    <x v="334"/>
    <x v="449"/>
    <x v="26"/>
    <x v="1"/>
  </r>
  <r>
    <x v="1"/>
    <x v="1"/>
    <x v="643"/>
    <x v="0"/>
    <x v="40"/>
    <x v="50"/>
    <x v="4"/>
    <x v="36"/>
    <x v="26"/>
    <x v="263"/>
    <x v="416"/>
    <x v="31"/>
    <x v="1"/>
  </r>
  <r>
    <x v="1"/>
    <x v="1"/>
    <x v="643"/>
    <x v="0"/>
    <x v="40"/>
    <x v="50"/>
    <x v="0"/>
    <x v="47"/>
    <x v="27"/>
    <x v="406"/>
    <x v="774"/>
    <x v="33"/>
    <x v="1"/>
  </r>
  <r>
    <x v="3"/>
    <x v="1"/>
    <x v="643"/>
    <x v="0"/>
    <x v="40"/>
    <x v="50"/>
    <x v="3"/>
    <x v="48"/>
    <x v="58"/>
    <x v="911"/>
    <x v="2236"/>
    <x v="41"/>
    <x v="1"/>
  </r>
  <r>
    <x v="0"/>
    <x v="1"/>
    <x v="643"/>
    <x v="1"/>
    <x v="44"/>
    <x v="9"/>
    <x v="2"/>
    <x v="55"/>
    <x v="113"/>
    <x v="1928"/>
    <x v="4366"/>
    <x v="46"/>
    <x v="1"/>
  </r>
  <r>
    <x v="0"/>
    <x v="1"/>
    <x v="643"/>
    <x v="1"/>
    <x v="44"/>
    <x v="9"/>
    <x v="1"/>
    <x v="47"/>
    <x v="62"/>
    <x v="969"/>
    <x v="2546"/>
    <x v="45"/>
    <x v="1"/>
  </r>
  <r>
    <x v="0"/>
    <x v="1"/>
    <x v="643"/>
    <x v="1"/>
    <x v="44"/>
    <x v="9"/>
    <x v="5"/>
    <x v="52"/>
    <x v="43"/>
    <x v="731"/>
    <x v="1614"/>
    <x v="36"/>
    <x v="1"/>
  </r>
  <r>
    <x v="0"/>
    <x v="1"/>
    <x v="643"/>
    <x v="1"/>
    <x v="44"/>
    <x v="9"/>
    <x v="4"/>
    <x v="48"/>
    <x v="35"/>
    <x v="536"/>
    <x v="1122"/>
    <x v="34"/>
    <x v="1"/>
  </r>
  <r>
    <x v="0"/>
    <x v="1"/>
    <x v="643"/>
    <x v="1"/>
    <x v="44"/>
    <x v="9"/>
    <x v="0"/>
    <x v="59"/>
    <x v="40"/>
    <x v="783"/>
    <x v="1642"/>
    <x v="34"/>
    <x v="1"/>
  </r>
  <r>
    <x v="5"/>
    <x v="1"/>
    <x v="643"/>
    <x v="1"/>
    <x v="44"/>
    <x v="9"/>
    <x v="3"/>
    <x v="64"/>
    <x v="67"/>
    <x v="1384"/>
    <x v="3185"/>
    <x v="39"/>
    <x v="1"/>
  </r>
  <r>
    <x v="3"/>
    <x v="3"/>
    <x v="643"/>
    <x v="2"/>
    <x v="42"/>
    <x v="16"/>
    <x v="5"/>
    <x v="44"/>
    <x v="195"/>
    <x v="2428"/>
    <x v="4424"/>
    <x v="30"/>
    <x v="2"/>
  </r>
  <r>
    <x v="0"/>
    <x v="1"/>
    <x v="643"/>
    <x v="2"/>
    <x v="0"/>
    <x v="6"/>
    <x v="2"/>
    <x v="20"/>
    <x v="120"/>
    <x v="893"/>
    <x v="1464"/>
    <x v="25"/>
    <x v="2"/>
  </r>
  <r>
    <x v="0"/>
    <x v="1"/>
    <x v="643"/>
    <x v="1"/>
    <x v="44"/>
    <x v="9"/>
    <x v="2"/>
    <x v="37"/>
    <x v="136"/>
    <x v="1654"/>
    <x v="3363"/>
    <x v="33"/>
    <x v="2"/>
  </r>
  <r>
    <x v="0"/>
    <x v="1"/>
    <x v="643"/>
    <x v="1"/>
    <x v="44"/>
    <x v="9"/>
    <x v="1"/>
    <x v="37"/>
    <x v="81"/>
    <x v="1046"/>
    <x v="2257"/>
    <x v="35"/>
    <x v="2"/>
  </r>
  <r>
    <x v="0"/>
    <x v="1"/>
    <x v="643"/>
    <x v="1"/>
    <x v="44"/>
    <x v="9"/>
    <x v="5"/>
    <x v="33"/>
    <x v="55"/>
    <x v="569"/>
    <x v="793"/>
    <x v="23"/>
    <x v="2"/>
  </r>
  <r>
    <x v="0"/>
    <x v="1"/>
    <x v="643"/>
    <x v="1"/>
    <x v="44"/>
    <x v="9"/>
    <x v="4"/>
    <x v="39"/>
    <x v="50"/>
    <x v="618"/>
    <x v="872"/>
    <x v="23"/>
    <x v="2"/>
  </r>
  <r>
    <x v="0"/>
    <x v="1"/>
    <x v="643"/>
    <x v="1"/>
    <x v="44"/>
    <x v="9"/>
    <x v="0"/>
    <x v="48"/>
    <x v="47"/>
    <x v="732"/>
    <x v="1067"/>
    <x v="23"/>
    <x v="2"/>
  </r>
  <r>
    <x v="5"/>
    <x v="1"/>
    <x v="643"/>
    <x v="1"/>
    <x v="44"/>
    <x v="9"/>
    <x v="3"/>
    <x v="47"/>
    <x v="74"/>
    <x v="1171"/>
    <x v="2391"/>
    <x v="32"/>
    <x v="2"/>
  </r>
  <r>
    <x v="3"/>
    <x v="3"/>
    <x v="644"/>
    <x v="2"/>
    <x v="42"/>
    <x v="16"/>
    <x v="4"/>
    <x v="58"/>
    <x v="311"/>
    <x v="2929"/>
    <x v="5373"/>
    <x v="36"/>
    <x v="2"/>
  </r>
  <r>
    <x v="0"/>
    <x v="1"/>
    <x v="644"/>
    <x v="2"/>
    <x v="0"/>
    <x v="6"/>
    <x v="1"/>
    <x v="33"/>
    <x v="212"/>
    <x v="2206"/>
    <x v="3572"/>
    <x v="21"/>
    <x v="2"/>
  </r>
  <r>
    <x v="3"/>
    <x v="0"/>
    <x v="644"/>
    <x v="3"/>
    <x v="9"/>
    <x v="3"/>
    <x v="2"/>
    <x v="38"/>
    <x v="313"/>
    <x v="2877"/>
    <x v="5143"/>
    <x v="26"/>
    <x v="1"/>
  </r>
  <r>
    <x v="3"/>
    <x v="0"/>
    <x v="644"/>
    <x v="3"/>
    <x v="9"/>
    <x v="3"/>
    <x v="1"/>
    <x v="43"/>
    <x v="313"/>
    <x v="2892"/>
    <x v="5201"/>
    <x v="26"/>
    <x v="1"/>
  </r>
  <r>
    <x v="3"/>
    <x v="0"/>
    <x v="644"/>
    <x v="3"/>
    <x v="9"/>
    <x v="3"/>
    <x v="5"/>
    <x v="38"/>
    <x v="285"/>
    <x v="2727"/>
    <x v="4568"/>
    <x v="21"/>
    <x v="1"/>
  </r>
  <r>
    <x v="3"/>
    <x v="0"/>
    <x v="644"/>
    <x v="3"/>
    <x v="9"/>
    <x v="3"/>
    <x v="4"/>
    <x v="38"/>
    <x v="273"/>
    <x v="2673"/>
    <x v="4663"/>
    <x v="26"/>
    <x v="1"/>
  </r>
  <r>
    <x v="3"/>
    <x v="0"/>
    <x v="644"/>
    <x v="3"/>
    <x v="9"/>
    <x v="3"/>
    <x v="0"/>
    <x v="48"/>
    <x v="254"/>
    <x v="2757"/>
    <x v="4637"/>
    <x v="21"/>
    <x v="1"/>
  </r>
  <r>
    <x v="3"/>
    <x v="0"/>
    <x v="644"/>
    <x v="3"/>
    <x v="9"/>
    <x v="3"/>
    <x v="3"/>
    <x v="63"/>
    <x v="285"/>
    <x v="2882"/>
    <x v="4723"/>
    <x v="11"/>
    <x v="1"/>
  </r>
  <r>
    <x v="3"/>
    <x v="3"/>
    <x v="644"/>
    <x v="2"/>
    <x v="42"/>
    <x v="16"/>
    <x v="4"/>
    <x v="52"/>
    <x v="125"/>
    <x v="1987"/>
    <x v="4494"/>
    <x v="48"/>
    <x v="1"/>
  </r>
  <r>
    <x v="0"/>
    <x v="1"/>
    <x v="644"/>
    <x v="2"/>
    <x v="0"/>
    <x v="6"/>
    <x v="1"/>
    <x v="31"/>
    <x v="62"/>
    <x v="631"/>
    <x v="1248"/>
    <x v="32"/>
    <x v="1"/>
  </r>
  <r>
    <x v="3"/>
    <x v="0"/>
    <x v="644"/>
    <x v="3"/>
    <x v="9"/>
    <x v="3"/>
    <x v="2"/>
    <x v="35"/>
    <x v="111"/>
    <x v="1322"/>
    <x v="2956"/>
    <x v="37"/>
    <x v="1"/>
  </r>
  <r>
    <x v="3"/>
    <x v="0"/>
    <x v="644"/>
    <x v="3"/>
    <x v="9"/>
    <x v="3"/>
    <x v="1"/>
    <x v="40"/>
    <x v="122"/>
    <x v="1605"/>
    <x v="3549"/>
    <x v="38"/>
    <x v="1"/>
  </r>
  <r>
    <x v="3"/>
    <x v="0"/>
    <x v="644"/>
    <x v="3"/>
    <x v="9"/>
    <x v="3"/>
    <x v="5"/>
    <x v="35"/>
    <x v="87"/>
    <x v="1061"/>
    <x v="2192"/>
    <x v="33"/>
    <x v="1"/>
  </r>
  <r>
    <x v="3"/>
    <x v="0"/>
    <x v="644"/>
    <x v="3"/>
    <x v="9"/>
    <x v="3"/>
    <x v="4"/>
    <x v="37"/>
    <x v="73"/>
    <x v="919"/>
    <x v="2032"/>
    <x v="36"/>
    <x v="1"/>
  </r>
  <r>
    <x v="3"/>
    <x v="0"/>
    <x v="644"/>
    <x v="3"/>
    <x v="9"/>
    <x v="3"/>
    <x v="0"/>
    <x v="43"/>
    <x v="74"/>
    <x v="1086"/>
    <x v="2187"/>
    <x v="32"/>
    <x v="1"/>
  </r>
  <r>
    <x v="3"/>
    <x v="0"/>
    <x v="644"/>
    <x v="3"/>
    <x v="9"/>
    <x v="3"/>
    <x v="3"/>
    <x v="57"/>
    <x v="84"/>
    <x v="1573"/>
    <x v="2695"/>
    <x v="25"/>
    <x v="1"/>
  </r>
  <r>
    <x v="3"/>
    <x v="3"/>
    <x v="644"/>
    <x v="2"/>
    <x v="42"/>
    <x v="16"/>
    <x v="4"/>
    <x v="43"/>
    <x v="138"/>
    <x v="1883"/>
    <x v="4007"/>
    <x v="38"/>
    <x v="2"/>
  </r>
  <r>
    <x v="0"/>
    <x v="1"/>
    <x v="644"/>
    <x v="2"/>
    <x v="0"/>
    <x v="6"/>
    <x v="1"/>
    <x v="23"/>
    <x v="73"/>
    <x v="569"/>
    <x v="939"/>
    <x v="27"/>
    <x v="2"/>
  </r>
  <r>
    <x v="3"/>
    <x v="0"/>
    <x v="644"/>
    <x v="3"/>
    <x v="9"/>
    <x v="3"/>
    <x v="2"/>
    <x v="27"/>
    <x v="150"/>
    <x v="1413"/>
    <x v="2855"/>
    <x v="32"/>
    <x v="2"/>
  </r>
  <r>
    <x v="3"/>
    <x v="0"/>
    <x v="644"/>
    <x v="3"/>
    <x v="9"/>
    <x v="3"/>
    <x v="1"/>
    <x v="27"/>
    <x v="150"/>
    <x v="1413"/>
    <x v="2620"/>
    <x v="28"/>
    <x v="2"/>
  </r>
  <r>
    <x v="3"/>
    <x v="0"/>
    <x v="644"/>
    <x v="3"/>
    <x v="9"/>
    <x v="3"/>
    <x v="5"/>
    <x v="25"/>
    <x v="103"/>
    <x v="939"/>
    <x v="1488"/>
    <x v="24"/>
    <x v="2"/>
  </r>
  <r>
    <x v="3"/>
    <x v="0"/>
    <x v="644"/>
    <x v="3"/>
    <x v="9"/>
    <x v="3"/>
    <x v="4"/>
    <x v="25"/>
    <x v="95"/>
    <x v="861"/>
    <x v="1630"/>
    <x v="30"/>
    <x v="2"/>
  </r>
  <r>
    <x v="3"/>
    <x v="0"/>
    <x v="644"/>
    <x v="3"/>
    <x v="9"/>
    <x v="3"/>
    <x v="0"/>
    <x v="34"/>
    <x v="84"/>
    <x v="1001"/>
    <x v="1709"/>
    <x v="26"/>
    <x v="2"/>
  </r>
  <r>
    <x v="3"/>
    <x v="0"/>
    <x v="644"/>
    <x v="3"/>
    <x v="9"/>
    <x v="3"/>
    <x v="3"/>
    <x v="39"/>
    <x v="91"/>
    <x v="1212"/>
    <x v="1566"/>
    <x v="17"/>
    <x v="2"/>
  </r>
  <r>
    <x v="3"/>
    <x v="3"/>
    <x v="645"/>
    <x v="2"/>
    <x v="42"/>
    <x v="16"/>
    <x v="0"/>
    <x v="53"/>
    <x v="309"/>
    <x v="2906"/>
    <x v="5174"/>
    <x v="21"/>
    <x v="2"/>
  </r>
  <r>
    <x v="0"/>
    <x v="1"/>
    <x v="645"/>
    <x v="2"/>
    <x v="0"/>
    <x v="6"/>
    <x v="5"/>
    <x v="23"/>
    <x v="212"/>
    <x v="1779"/>
    <x v="3144"/>
    <x v="26"/>
    <x v="2"/>
  </r>
  <r>
    <x v="2"/>
    <x v="3"/>
    <x v="645"/>
    <x v="0"/>
    <x v="15"/>
    <x v="52"/>
    <x v="2"/>
    <x v="23"/>
    <x v="311"/>
    <x v="2686"/>
    <x v="4472"/>
    <x v="21"/>
    <x v="1"/>
  </r>
  <r>
    <x v="2"/>
    <x v="3"/>
    <x v="645"/>
    <x v="0"/>
    <x v="15"/>
    <x v="52"/>
    <x v="1"/>
    <x v="13"/>
    <x v="273"/>
    <x v="1568"/>
    <x v="2428"/>
    <x v="21"/>
    <x v="1"/>
  </r>
  <r>
    <x v="2"/>
    <x v="3"/>
    <x v="645"/>
    <x v="0"/>
    <x v="15"/>
    <x v="52"/>
    <x v="5"/>
    <x v="13"/>
    <x v="174"/>
    <x v="956"/>
    <x v="1363"/>
    <x v="21"/>
    <x v="1"/>
  </r>
  <r>
    <x v="2"/>
    <x v="3"/>
    <x v="645"/>
    <x v="0"/>
    <x v="15"/>
    <x v="52"/>
    <x v="4"/>
    <x v="13"/>
    <x v="152"/>
    <x v="821"/>
    <x v="1141"/>
    <x v="21"/>
    <x v="1"/>
  </r>
  <r>
    <x v="2"/>
    <x v="3"/>
    <x v="645"/>
    <x v="0"/>
    <x v="15"/>
    <x v="52"/>
    <x v="0"/>
    <x v="23"/>
    <x v="152"/>
    <x v="1267"/>
    <x v="1920"/>
    <x v="21"/>
    <x v="1"/>
  </r>
  <r>
    <x v="1"/>
    <x v="3"/>
    <x v="645"/>
    <x v="0"/>
    <x v="15"/>
    <x v="52"/>
    <x v="3"/>
    <x v="23"/>
    <x v="254"/>
    <x v="2064"/>
    <x v="3277"/>
    <x v="21"/>
    <x v="1"/>
  </r>
  <r>
    <x v="3"/>
    <x v="3"/>
    <x v="645"/>
    <x v="2"/>
    <x v="42"/>
    <x v="16"/>
    <x v="0"/>
    <x v="49"/>
    <x v="118"/>
    <x v="1825"/>
    <x v="3725"/>
    <x v="34"/>
    <x v="1"/>
  </r>
  <r>
    <x v="0"/>
    <x v="1"/>
    <x v="645"/>
    <x v="2"/>
    <x v="0"/>
    <x v="6"/>
    <x v="5"/>
    <x v="21"/>
    <x v="52"/>
    <x v="321"/>
    <x v="715"/>
    <x v="38"/>
    <x v="1"/>
  </r>
  <r>
    <x v="2"/>
    <x v="3"/>
    <x v="645"/>
    <x v="0"/>
    <x v="15"/>
    <x v="52"/>
    <x v="2"/>
    <x v="22"/>
    <x v="125"/>
    <x v="1006"/>
    <x v="2027"/>
    <x v="32"/>
    <x v="1"/>
  </r>
  <r>
    <x v="2"/>
    <x v="3"/>
    <x v="645"/>
    <x v="0"/>
    <x v="15"/>
    <x v="52"/>
    <x v="1"/>
    <x v="12"/>
    <x v="70"/>
    <x v="279"/>
    <x v="479"/>
    <x v="32"/>
    <x v="1"/>
  </r>
  <r>
    <x v="2"/>
    <x v="3"/>
    <x v="645"/>
    <x v="0"/>
    <x v="15"/>
    <x v="52"/>
    <x v="5"/>
    <x v="12"/>
    <x v="49"/>
    <x v="151"/>
    <x v="239"/>
    <x v="33"/>
    <x v="1"/>
  </r>
  <r>
    <x v="2"/>
    <x v="3"/>
    <x v="645"/>
    <x v="0"/>
    <x v="15"/>
    <x v="52"/>
    <x v="4"/>
    <x v="12"/>
    <x v="36"/>
    <x v="92"/>
    <x v="141"/>
    <x v="34"/>
    <x v="1"/>
  </r>
  <r>
    <x v="2"/>
    <x v="3"/>
    <x v="645"/>
    <x v="0"/>
    <x v="15"/>
    <x v="52"/>
    <x v="0"/>
    <x v="22"/>
    <x v="35"/>
    <x v="194"/>
    <x v="360"/>
    <x v="35"/>
    <x v="1"/>
  </r>
  <r>
    <x v="1"/>
    <x v="3"/>
    <x v="645"/>
    <x v="0"/>
    <x v="15"/>
    <x v="52"/>
    <x v="3"/>
    <x v="21"/>
    <x v="74"/>
    <x v="534"/>
    <x v="1112"/>
    <x v="34"/>
    <x v="1"/>
  </r>
  <r>
    <x v="3"/>
    <x v="3"/>
    <x v="645"/>
    <x v="2"/>
    <x v="42"/>
    <x v="16"/>
    <x v="0"/>
    <x v="39"/>
    <x v="140"/>
    <x v="1770"/>
    <x v="3065"/>
    <x v="25"/>
    <x v="2"/>
  </r>
  <r>
    <x v="0"/>
    <x v="1"/>
    <x v="645"/>
    <x v="2"/>
    <x v="0"/>
    <x v="6"/>
    <x v="5"/>
    <x v="16"/>
    <x v="68"/>
    <x v="362"/>
    <x v="556"/>
    <x v="28"/>
    <x v="2"/>
  </r>
  <r>
    <x v="3"/>
    <x v="3"/>
    <x v="646"/>
    <x v="2"/>
    <x v="42"/>
    <x v="16"/>
    <x v="3"/>
    <x v="63"/>
    <x v="325"/>
    <x v="2997"/>
    <x v="5516"/>
    <x v="41"/>
    <x v="2"/>
  </r>
  <r>
    <x v="0"/>
    <x v="1"/>
    <x v="646"/>
    <x v="2"/>
    <x v="0"/>
    <x v="6"/>
    <x v="4"/>
    <x v="28"/>
    <x v="82"/>
    <x v="821"/>
    <x v="892"/>
    <x v="16"/>
    <x v="2"/>
  </r>
  <r>
    <x v="1"/>
    <x v="1"/>
    <x v="646"/>
    <x v="1"/>
    <x v="7"/>
    <x v="53"/>
    <x v="2"/>
    <x v="53"/>
    <x v="309"/>
    <x v="2906"/>
    <x v="5174"/>
    <x v="21"/>
    <x v="0"/>
  </r>
  <r>
    <x v="1"/>
    <x v="1"/>
    <x v="646"/>
    <x v="1"/>
    <x v="7"/>
    <x v="53"/>
    <x v="1"/>
    <x v="48"/>
    <x v="254"/>
    <x v="2757"/>
    <x v="4637"/>
    <x v="21"/>
    <x v="0"/>
  </r>
  <r>
    <x v="1"/>
    <x v="1"/>
    <x v="646"/>
    <x v="1"/>
    <x v="7"/>
    <x v="53"/>
    <x v="5"/>
    <x v="48"/>
    <x v="174"/>
    <x v="2350"/>
    <x v="4136"/>
    <x v="26"/>
    <x v="0"/>
  </r>
  <r>
    <x v="1"/>
    <x v="1"/>
    <x v="646"/>
    <x v="1"/>
    <x v="7"/>
    <x v="53"/>
    <x v="4"/>
    <x v="48"/>
    <x v="152"/>
    <x v="2158"/>
    <x v="3825"/>
    <x v="26"/>
    <x v="0"/>
  </r>
  <r>
    <x v="1"/>
    <x v="1"/>
    <x v="646"/>
    <x v="1"/>
    <x v="7"/>
    <x v="53"/>
    <x v="0"/>
    <x v="58"/>
    <x v="152"/>
    <x v="2398"/>
    <x v="3501"/>
    <x v="16"/>
    <x v="0"/>
  </r>
  <r>
    <x v="2"/>
    <x v="1"/>
    <x v="646"/>
    <x v="1"/>
    <x v="7"/>
    <x v="53"/>
    <x v="3"/>
    <x v="63"/>
    <x v="254"/>
    <x v="2852"/>
    <x v="5070"/>
    <x v="26"/>
    <x v="0"/>
  </r>
  <r>
    <x v="3"/>
    <x v="1"/>
    <x v="646"/>
    <x v="1"/>
    <x v="20"/>
    <x v="8"/>
    <x v="2"/>
    <x v="53"/>
    <x v="300"/>
    <x v="2880"/>
    <x v="4931"/>
    <x v="16"/>
    <x v="0"/>
  </r>
  <r>
    <x v="3"/>
    <x v="1"/>
    <x v="646"/>
    <x v="1"/>
    <x v="20"/>
    <x v="8"/>
    <x v="1"/>
    <x v="48"/>
    <x v="194"/>
    <x v="2506"/>
    <x v="3730"/>
    <x v="16"/>
    <x v="0"/>
  </r>
  <r>
    <x v="3"/>
    <x v="1"/>
    <x v="646"/>
    <x v="1"/>
    <x v="20"/>
    <x v="8"/>
    <x v="5"/>
    <x v="48"/>
    <x v="105"/>
    <x v="1646"/>
    <x v="1772"/>
    <x v="11"/>
    <x v="0"/>
  </r>
  <r>
    <x v="3"/>
    <x v="1"/>
    <x v="646"/>
    <x v="1"/>
    <x v="20"/>
    <x v="8"/>
    <x v="4"/>
    <x v="48"/>
    <x v="82"/>
    <x v="1321"/>
    <x v="1333"/>
    <x v="11"/>
    <x v="0"/>
  </r>
  <r>
    <x v="3"/>
    <x v="1"/>
    <x v="646"/>
    <x v="1"/>
    <x v="20"/>
    <x v="8"/>
    <x v="0"/>
    <x v="58"/>
    <x v="82"/>
    <x v="1568"/>
    <x v="1651"/>
    <x v="11"/>
    <x v="0"/>
  </r>
  <r>
    <x v="0"/>
    <x v="1"/>
    <x v="646"/>
    <x v="1"/>
    <x v="20"/>
    <x v="8"/>
    <x v="3"/>
    <x v="63"/>
    <x v="194"/>
    <x v="2727"/>
    <x v="4282"/>
    <x v="16"/>
    <x v="0"/>
  </r>
  <r>
    <x v="3"/>
    <x v="3"/>
    <x v="646"/>
    <x v="2"/>
    <x v="42"/>
    <x v="16"/>
    <x v="3"/>
    <x v="60"/>
    <x v="153"/>
    <x v="2441"/>
    <x v="4981"/>
    <x v="51"/>
    <x v="1"/>
  </r>
  <r>
    <x v="0"/>
    <x v="1"/>
    <x v="646"/>
    <x v="2"/>
    <x v="0"/>
    <x v="6"/>
    <x v="4"/>
    <x v="27"/>
    <x v="18"/>
    <x v="105"/>
    <x v="111"/>
    <x v="27"/>
    <x v="1"/>
  </r>
  <r>
    <x v="1"/>
    <x v="1"/>
    <x v="646"/>
    <x v="1"/>
    <x v="7"/>
    <x v="53"/>
    <x v="2"/>
    <x v="49"/>
    <x v="108"/>
    <x v="1708"/>
    <x v="3345"/>
    <x v="31"/>
    <x v="1"/>
  </r>
  <r>
    <x v="1"/>
    <x v="1"/>
    <x v="646"/>
    <x v="1"/>
    <x v="7"/>
    <x v="53"/>
    <x v="1"/>
    <x v="44"/>
    <x v="74"/>
    <x v="1108"/>
    <x v="2228"/>
    <x v="32"/>
    <x v="1"/>
  </r>
  <r>
    <x v="1"/>
    <x v="1"/>
    <x v="646"/>
    <x v="1"/>
    <x v="7"/>
    <x v="53"/>
    <x v="5"/>
    <x v="43"/>
    <x v="41"/>
    <x v="558"/>
    <x v="1398"/>
    <x v="41"/>
    <x v="1"/>
  </r>
  <r>
    <x v="1"/>
    <x v="1"/>
    <x v="646"/>
    <x v="1"/>
    <x v="7"/>
    <x v="53"/>
    <x v="4"/>
    <x v="45"/>
    <x v="33"/>
    <x v="471"/>
    <x v="1015"/>
    <x v="36"/>
    <x v="1"/>
  </r>
  <r>
    <x v="1"/>
    <x v="1"/>
    <x v="646"/>
    <x v="1"/>
    <x v="7"/>
    <x v="53"/>
    <x v="0"/>
    <x v="55"/>
    <x v="38"/>
    <x v="686"/>
    <x v="1124"/>
    <x v="26"/>
    <x v="1"/>
  </r>
  <r>
    <x v="2"/>
    <x v="1"/>
    <x v="646"/>
    <x v="1"/>
    <x v="7"/>
    <x v="53"/>
    <x v="3"/>
    <x v="56"/>
    <x v="64"/>
    <x v="1187"/>
    <x v="2851"/>
    <x v="41"/>
    <x v="1"/>
  </r>
  <r>
    <x v="3"/>
    <x v="1"/>
    <x v="646"/>
    <x v="1"/>
    <x v="20"/>
    <x v="8"/>
    <x v="2"/>
    <x v="50"/>
    <x v="101"/>
    <x v="1638"/>
    <x v="3221"/>
    <x v="31"/>
    <x v="1"/>
  </r>
  <r>
    <x v="3"/>
    <x v="1"/>
    <x v="646"/>
    <x v="1"/>
    <x v="20"/>
    <x v="8"/>
    <x v="1"/>
    <x v="46"/>
    <x v="45"/>
    <x v="662"/>
    <x v="1280"/>
    <x v="31"/>
    <x v="1"/>
  </r>
  <r>
    <x v="3"/>
    <x v="1"/>
    <x v="646"/>
    <x v="1"/>
    <x v="20"/>
    <x v="8"/>
    <x v="5"/>
    <x v="46"/>
    <x v="24"/>
    <x v="332"/>
    <x v="339"/>
    <x v="21"/>
    <x v="1"/>
  </r>
  <r>
    <x v="3"/>
    <x v="1"/>
    <x v="646"/>
    <x v="1"/>
    <x v="20"/>
    <x v="8"/>
    <x v="4"/>
    <x v="47"/>
    <x v="17"/>
    <x v="236"/>
    <x v="256"/>
    <x v="24"/>
    <x v="1"/>
  </r>
  <r>
    <x v="3"/>
    <x v="1"/>
    <x v="646"/>
    <x v="1"/>
    <x v="20"/>
    <x v="8"/>
    <x v="0"/>
    <x v="55"/>
    <x v="17"/>
    <x v="296"/>
    <x v="289"/>
    <x v="21"/>
    <x v="1"/>
  </r>
  <r>
    <x v="0"/>
    <x v="1"/>
    <x v="646"/>
    <x v="1"/>
    <x v="20"/>
    <x v="8"/>
    <x v="3"/>
    <x v="59"/>
    <x v="54"/>
    <x v="1025"/>
    <x v="1980"/>
    <x v="30"/>
    <x v="1"/>
  </r>
  <r>
    <x v="3"/>
    <x v="3"/>
    <x v="646"/>
    <x v="2"/>
    <x v="42"/>
    <x v="16"/>
    <x v="3"/>
    <x v="44"/>
    <x v="201"/>
    <x v="2473"/>
    <x v="4947"/>
    <x v="47"/>
    <x v="2"/>
  </r>
  <r>
    <x v="0"/>
    <x v="1"/>
    <x v="646"/>
    <x v="2"/>
    <x v="0"/>
    <x v="6"/>
    <x v="4"/>
    <x v="18"/>
    <x v="20"/>
    <x v="71"/>
    <x v="37"/>
    <x v="19"/>
    <x v="2"/>
  </r>
  <r>
    <x v="3"/>
    <x v="1"/>
    <x v="646"/>
    <x v="1"/>
    <x v="20"/>
    <x v="8"/>
    <x v="2"/>
    <x v="33"/>
    <x v="112"/>
    <x v="1272"/>
    <x v="1803"/>
    <x v="19"/>
    <x v="2"/>
  </r>
  <r>
    <x v="3"/>
    <x v="1"/>
    <x v="646"/>
    <x v="1"/>
    <x v="20"/>
    <x v="8"/>
    <x v="1"/>
    <x v="30"/>
    <x v="56"/>
    <x v="533"/>
    <x v="670"/>
    <x v="21"/>
    <x v="2"/>
  </r>
  <r>
    <x v="3"/>
    <x v="1"/>
    <x v="646"/>
    <x v="1"/>
    <x v="20"/>
    <x v="8"/>
    <x v="5"/>
    <x v="34"/>
    <x v="27"/>
    <x v="265"/>
    <x v="169"/>
    <x v="16"/>
    <x v="2"/>
  </r>
  <r>
    <x v="3"/>
    <x v="1"/>
    <x v="646"/>
    <x v="1"/>
    <x v="20"/>
    <x v="8"/>
    <x v="4"/>
    <x v="31"/>
    <x v="22"/>
    <x v="166"/>
    <x v="78"/>
    <x v="13"/>
    <x v="2"/>
  </r>
  <r>
    <x v="3"/>
    <x v="1"/>
    <x v="646"/>
    <x v="1"/>
    <x v="20"/>
    <x v="8"/>
    <x v="0"/>
    <x v="44"/>
    <x v="24"/>
    <x v="313"/>
    <x v="183"/>
    <x v="14"/>
    <x v="2"/>
  </r>
  <r>
    <x v="0"/>
    <x v="1"/>
    <x v="646"/>
    <x v="1"/>
    <x v="20"/>
    <x v="8"/>
    <x v="3"/>
    <x v="44"/>
    <x v="56"/>
    <x v="809"/>
    <x v="1119"/>
    <x v="21"/>
    <x v="2"/>
  </r>
  <r>
    <x v="3"/>
    <x v="3"/>
    <x v="647"/>
    <x v="2"/>
    <x v="42"/>
    <x v="16"/>
    <x v="2"/>
    <x v="53"/>
    <x v="337"/>
    <x v="3006"/>
    <x v="5442"/>
    <x v="26"/>
    <x v="2"/>
  </r>
  <r>
    <x v="0"/>
    <x v="1"/>
    <x v="647"/>
    <x v="1"/>
    <x v="18"/>
    <x v="43"/>
    <x v="0"/>
    <x v="43"/>
    <x v="129"/>
    <x v="1779"/>
    <x v="1964"/>
    <x v="11"/>
    <x v="2"/>
  </r>
  <r>
    <x v="3"/>
    <x v="3"/>
    <x v="647"/>
    <x v="2"/>
    <x v="42"/>
    <x v="16"/>
    <x v="2"/>
    <x v="52"/>
    <x v="192"/>
    <x v="2575"/>
    <x v="4919"/>
    <x v="40"/>
    <x v="1"/>
  </r>
  <r>
    <x v="0"/>
    <x v="1"/>
    <x v="647"/>
    <x v="1"/>
    <x v="18"/>
    <x v="43"/>
    <x v="0"/>
    <x v="40"/>
    <x v="31"/>
    <x v="382"/>
    <x v="515"/>
    <x v="25"/>
    <x v="1"/>
  </r>
  <r>
    <x v="3"/>
    <x v="3"/>
    <x v="647"/>
    <x v="2"/>
    <x v="42"/>
    <x v="16"/>
    <x v="2"/>
    <x v="39"/>
    <x v="237"/>
    <x v="2551"/>
    <x v="4711"/>
    <x v="33"/>
    <x v="2"/>
  </r>
  <r>
    <x v="3"/>
    <x v="3"/>
    <x v="648"/>
    <x v="2"/>
    <x v="42"/>
    <x v="16"/>
    <x v="1"/>
    <x v="53"/>
    <x v="337"/>
    <x v="3006"/>
    <x v="5442"/>
    <x v="26"/>
    <x v="2"/>
  </r>
  <r>
    <x v="0"/>
    <x v="1"/>
    <x v="648"/>
    <x v="1"/>
    <x v="18"/>
    <x v="43"/>
    <x v="3"/>
    <x v="33"/>
    <x v="212"/>
    <x v="2206"/>
    <x v="3914"/>
    <x v="26"/>
    <x v="2"/>
  </r>
  <r>
    <x v="4"/>
    <x v="0"/>
    <x v="648"/>
    <x v="3"/>
    <x v="8"/>
    <x v="40"/>
    <x v="2"/>
    <x v="43"/>
    <x v="300"/>
    <x v="2840"/>
    <x v="4688"/>
    <x v="16"/>
    <x v="0"/>
  </r>
  <r>
    <x v="4"/>
    <x v="0"/>
    <x v="648"/>
    <x v="3"/>
    <x v="8"/>
    <x v="40"/>
    <x v="1"/>
    <x v="58"/>
    <x v="317"/>
    <x v="2954"/>
    <x v="5132"/>
    <x v="11"/>
    <x v="0"/>
  </r>
  <r>
    <x v="4"/>
    <x v="0"/>
    <x v="648"/>
    <x v="3"/>
    <x v="8"/>
    <x v="40"/>
    <x v="5"/>
    <x v="53"/>
    <x v="300"/>
    <x v="2880"/>
    <x v="4931"/>
    <x v="16"/>
    <x v="0"/>
  </r>
  <r>
    <x v="4"/>
    <x v="0"/>
    <x v="648"/>
    <x v="3"/>
    <x v="8"/>
    <x v="40"/>
    <x v="4"/>
    <x v="48"/>
    <x v="294"/>
    <x v="2850"/>
    <x v="4740"/>
    <x v="16"/>
    <x v="0"/>
  </r>
  <r>
    <x v="4"/>
    <x v="0"/>
    <x v="648"/>
    <x v="3"/>
    <x v="8"/>
    <x v="40"/>
    <x v="0"/>
    <x v="58"/>
    <x v="285"/>
    <x v="2867"/>
    <x v="4211"/>
    <x v="6"/>
    <x v="0"/>
  </r>
  <r>
    <x v="4"/>
    <x v="0"/>
    <x v="648"/>
    <x v="3"/>
    <x v="8"/>
    <x v="40"/>
    <x v="3"/>
    <x v="63"/>
    <x v="300"/>
    <x v="2903"/>
    <x v="5285"/>
    <x v="31"/>
    <x v="0"/>
  </r>
  <r>
    <x v="3"/>
    <x v="1"/>
    <x v="648"/>
    <x v="0"/>
    <x v="21"/>
    <x v="19"/>
    <x v="2"/>
    <x v="43"/>
    <x v="331"/>
    <x v="2955"/>
    <x v="5422"/>
    <x v="36"/>
    <x v="0"/>
  </r>
  <r>
    <x v="3"/>
    <x v="1"/>
    <x v="648"/>
    <x v="0"/>
    <x v="21"/>
    <x v="19"/>
    <x v="1"/>
    <x v="33"/>
    <x v="317"/>
    <x v="2869"/>
    <x v="5121"/>
    <x v="26"/>
    <x v="0"/>
  </r>
  <r>
    <x v="3"/>
    <x v="1"/>
    <x v="648"/>
    <x v="0"/>
    <x v="21"/>
    <x v="19"/>
    <x v="5"/>
    <x v="33"/>
    <x v="304"/>
    <x v="2774"/>
    <x v="4413"/>
    <x v="16"/>
    <x v="0"/>
  </r>
  <r>
    <x v="3"/>
    <x v="1"/>
    <x v="648"/>
    <x v="0"/>
    <x v="21"/>
    <x v="19"/>
    <x v="4"/>
    <x v="33"/>
    <x v="300"/>
    <x v="2737"/>
    <x v="4592"/>
    <x v="21"/>
    <x v="0"/>
  </r>
  <r>
    <x v="3"/>
    <x v="1"/>
    <x v="648"/>
    <x v="0"/>
    <x v="21"/>
    <x v="19"/>
    <x v="0"/>
    <x v="43"/>
    <x v="300"/>
    <x v="2840"/>
    <x v="5026"/>
    <x v="26"/>
    <x v="0"/>
  </r>
  <r>
    <x v="3"/>
    <x v="1"/>
    <x v="648"/>
    <x v="0"/>
    <x v="21"/>
    <x v="19"/>
    <x v="3"/>
    <x v="48"/>
    <x v="313"/>
    <x v="2908"/>
    <x v="5364"/>
    <x v="41"/>
    <x v="0"/>
  </r>
  <r>
    <x v="5"/>
    <x v="0"/>
    <x v="648"/>
    <x v="2"/>
    <x v="17"/>
    <x v="35"/>
    <x v="2"/>
    <x v="28"/>
    <x v="300"/>
    <x v="2637"/>
    <x v="4592"/>
    <x v="26"/>
    <x v="1"/>
  </r>
  <r>
    <x v="5"/>
    <x v="0"/>
    <x v="648"/>
    <x v="2"/>
    <x v="17"/>
    <x v="35"/>
    <x v="1"/>
    <x v="43"/>
    <x v="317"/>
    <x v="2907"/>
    <x v="5246"/>
    <x v="26"/>
    <x v="1"/>
  </r>
  <r>
    <x v="5"/>
    <x v="0"/>
    <x v="648"/>
    <x v="2"/>
    <x v="17"/>
    <x v="35"/>
    <x v="5"/>
    <x v="38"/>
    <x v="300"/>
    <x v="2805"/>
    <x v="4931"/>
    <x v="26"/>
    <x v="1"/>
  </r>
  <r>
    <x v="5"/>
    <x v="0"/>
    <x v="648"/>
    <x v="2"/>
    <x v="17"/>
    <x v="35"/>
    <x v="4"/>
    <x v="33"/>
    <x v="294"/>
    <x v="2686"/>
    <x v="4688"/>
    <x v="26"/>
    <x v="1"/>
  </r>
  <r>
    <x v="5"/>
    <x v="0"/>
    <x v="648"/>
    <x v="2"/>
    <x v="17"/>
    <x v="35"/>
    <x v="0"/>
    <x v="43"/>
    <x v="285"/>
    <x v="2793"/>
    <x v="5010"/>
    <x v="31"/>
    <x v="1"/>
  </r>
  <r>
    <x v="5"/>
    <x v="0"/>
    <x v="648"/>
    <x v="2"/>
    <x v="17"/>
    <x v="35"/>
    <x v="3"/>
    <x v="48"/>
    <x v="300"/>
    <x v="2862"/>
    <x v="4986"/>
    <x v="21"/>
    <x v="1"/>
  </r>
  <r>
    <x v="5"/>
    <x v="1"/>
    <x v="648"/>
    <x v="1"/>
    <x v="47"/>
    <x v="11"/>
    <x v="2"/>
    <x v="38"/>
    <x v="304"/>
    <x v="2827"/>
    <x v="4978"/>
    <x v="26"/>
    <x v="0"/>
  </r>
  <r>
    <x v="5"/>
    <x v="1"/>
    <x v="648"/>
    <x v="1"/>
    <x v="47"/>
    <x v="11"/>
    <x v="1"/>
    <x v="28"/>
    <x v="231"/>
    <x v="2158"/>
    <x v="3825"/>
    <x v="26"/>
    <x v="0"/>
  </r>
  <r>
    <x v="5"/>
    <x v="1"/>
    <x v="648"/>
    <x v="1"/>
    <x v="47"/>
    <x v="11"/>
    <x v="5"/>
    <x v="28"/>
    <x v="152"/>
    <x v="1471"/>
    <x v="2605"/>
    <x v="26"/>
    <x v="0"/>
  </r>
  <r>
    <x v="5"/>
    <x v="1"/>
    <x v="648"/>
    <x v="1"/>
    <x v="47"/>
    <x v="11"/>
    <x v="4"/>
    <x v="28"/>
    <x v="152"/>
    <x v="1471"/>
    <x v="2605"/>
    <x v="26"/>
    <x v="0"/>
  </r>
  <r>
    <x v="5"/>
    <x v="1"/>
    <x v="648"/>
    <x v="1"/>
    <x v="47"/>
    <x v="11"/>
    <x v="0"/>
    <x v="38"/>
    <x v="152"/>
    <x v="1857"/>
    <x v="3277"/>
    <x v="26"/>
    <x v="0"/>
  </r>
  <r>
    <x v="1"/>
    <x v="1"/>
    <x v="648"/>
    <x v="1"/>
    <x v="47"/>
    <x v="11"/>
    <x v="3"/>
    <x v="43"/>
    <x v="254"/>
    <x v="2686"/>
    <x v="4688"/>
    <x v="26"/>
    <x v="0"/>
  </r>
  <r>
    <x v="3"/>
    <x v="3"/>
    <x v="648"/>
    <x v="2"/>
    <x v="42"/>
    <x v="16"/>
    <x v="1"/>
    <x v="49"/>
    <x v="197"/>
    <x v="2553"/>
    <x v="4850"/>
    <x v="38"/>
    <x v="1"/>
  </r>
  <r>
    <x v="0"/>
    <x v="1"/>
    <x v="648"/>
    <x v="1"/>
    <x v="18"/>
    <x v="43"/>
    <x v="3"/>
    <x v="31"/>
    <x v="56"/>
    <x v="551"/>
    <x v="1290"/>
    <x v="38"/>
    <x v="1"/>
  </r>
  <r>
    <x v="4"/>
    <x v="0"/>
    <x v="648"/>
    <x v="3"/>
    <x v="8"/>
    <x v="40"/>
    <x v="2"/>
    <x v="40"/>
    <x v="82"/>
    <x v="1135"/>
    <x v="2184"/>
    <x v="30"/>
    <x v="1"/>
  </r>
  <r>
    <x v="4"/>
    <x v="0"/>
    <x v="648"/>
    <x v="3"/>
    <x v="8"/>
    <x v="40"/>
    <x v="1"/>
    <x v="52"/>
    <x v="124"/>
    <x v="1974"/>
    <x v="3347"/>
    <x v="24"/>
    <x v="1"/>
  </r>
  <r>
    <x v="4"/>
    <x v="0"/>
    <x v="648"/>
    <x v="3"/>
    <x v="8"/>
    <x v="40"/>
    <x v="5"/>
    <x v="48"/>
    <x v="93"/>
    <x v="1480"/>
    <x v="2675"/>
    <x v="27"/>
    <x v="1"/>
  </r>
  <r>
    <x v="4"/>
    <x v="0"/>
    <x v="648"/>
    <x v="3"/>
    <x v="8"/>
    <x v="40"/>
    <x v="4"/>
    <x v="44"/>
    <x v="94"/>
    <x v="1387"/>
    <x v="2518"/>
    <x v="27"/>
    <x v="1"/>
  </r>
  <r>
    <x v="4"/>
    <x v="0"/>
    <x v="648"/>
    <x v="3"/>
    <x v="8"/>
    <x v="40"/>
    <x v="0"/>
    <x v="52"/>
    <x v="80"/>
    <x v="1390"/>
    <x v="1865"/>
    <x v="17"/>
    <x v="1"/>
  </r>
  <r>
    <x v="4"/>
    <x v="0"/>
    <x v="648"/>
    <x v="3"/>
    <x v="8"/>
    <x v="40"/>
    <x v="3"/>
    <x v="58"/>
    <x v="86"/>
    <x v="1619"/>
    <x v="3866"/>
    <x v="44"/>
    <x v="1"/>
  </r>
  <r>
    <x v="3"/>
    <x v="1"/>
    <x v="648"/>
    <x v="0"/>
    <x v="21"/>
    <x v="19"/>
    <x v="2"/>
    <x v="42"/>
    <x v="194"/>
    <x v="2356"/>
    <x v="4849"/>
    <x v="47"/>
    <x v="1"/>
  </r>
  <r>
    <x v="3"/>
    <x v="1"/>
    <x v="648"/>
    <x v="0"/>
    <x v="21"/>
    <x v="19"/>
    <x v="1"/>
    <x v="30"/>
    <x v="145"/>
    <x v="1484"/>
    <x v="3279"/>
    <x v="37"/>
    <x v="1"/>
  </r>
  <r>
    <x v="3"/>
    <x v="1"/>
    <x v="648"/>
    <x v="0"/>
    <x v="21"/>
    <x v="19"/>
    <x v="5"/>
    <x v="30"/>
    <x v="103"/>
    <x v="1098"/>
    <x v="2155"/>
    <x v="31"/>
    <x v="1"/>
  </r>
  <r>
    <x v="3"/>
    <x v="1"/>
    <x v="648"/>
    <x v="0"/>
    <x v="21"/>
    <x v="19"/>
    <x v="4"/>
    <x v="31"/>
    <x v="97"/>
    <x v="1060"/>
    <x v="2350"/>
    <x v="36"/>
    <x v="1"/>
  </r>
  <r>
    <x v="3"/>
    <x v="1"/>
    <x v="648"/>
    <x v="0"/>
    <x v="21"/>
    <x v="19"/>
    <x v="0"/>
    <x v="41"/>
    <x v="93"/>
    <x v="1296"/>
    <x v="3113"/>
    <x v="41"/>
    <x v="1"/>
  </r>
  <r>
    <x v="3"/>
    <x v="1"/>
    <x v="648"/>
    <x v="0"/>
    <x v="21"/>
    <x v="19"/>
    <x v="3"/>
    <x v="45"/>
    <x v="117"/>
    <x v="1699"/>
    <x v="4377"/>
    <x v="56"/>
    <x v="1"/>
  </r>
  <r>
    <x v="5"/>
    <x v="0"/>
    <x v="648"/>
    <x v="2"/>
    <x v="17"/>
    <x v="35"/>
    <x v="2"/>
    <x v="27"/>
    <x v="93"/>
    <x v="899"/>
    <x v="2170"/>
    <x v="40"/>
    <x v="1"/>
  </r>
  <r>
    <x v="5"/>
    <x v="0"/>
    <x v="648"/>
    <x v="2"/>
    <x v="17"/>
    <x v="35"/>
    <x v="1"/>
    <x v="38"/>
    <x v="134"/>
    <x v="1671"/>
    <x v="3817"/>
    <x v="41"/>
    <x v="1"/>
  </r>
  <r>
    <x v="5"/>
    <x v="0"/>
    <x v="648"/>
    <x v="2"/>
    <x v="17"/>
    <x v="35"/>
    <x v="5"/>
    <x v="35"/>
    <x v="82"/>
    <x v="1005"/>
    <x v="2219"/>
    <x v="36"/>
    <x v="1"/>
  </r>
  <r>
    <x v="5"/>
    <x v="0"/>
    <x v="648"/>
    <x v="2"/>
    <x v="17"/>
    <x v="35"/>
    <x v="4"/>
    <x v="29"/>
    <x v="87"/>
    <x v="893"/>
    <x v="1984"/>
    <x v="36"/>
    <x v="1"/>
  </r>
  <r>
    <x v="5"/>
    <x v="0"/>
    <x v="648"/>
    <x v="2"/>
    <x v="17"/>
    <x v="35"/>
    <x v="0"/>
    <x v="40"/>
    <x v="78"/>
    <x v="1078"/>
    <x v="2791"/>
    <x v="45"/>
    <x v="1"/>
  </r>
  <r>
    <x v="5"/>
    <x v="0"/>
    <x v="648"/>
    <x v="2"/>
    <x v="17"/>
    <x v="35"/>
    <x v="3"/>
    <x v="43"/>
    <x v="90"/>
    <x v="1298"/>
    <x v="2690"/>
    <x v="33"/>
    <x v="1"/>
  </r>
  <r>
    <x v="5"/>
    <x v="1"/>
    <x v="648"/>
    <x v="1"/>
    <x v="47"/>
    <x v="11"/>
    <x v="2"/>
    <x v="34"/>
    <x v="96"/>
    <x v="1138"/>
    <x v="2696"/>
    <x v="40"/>
    <x v="1"/>
  </r>
  <r>
    <x v="5"/>
    <x v="1"/>
    <x v="648"/>
    <x v="1"/>
    <x v="47"/>
    <x v="11"/>
    <x v="1"/>
    <x v="25"/>
    <x v="66"/>
    <x v="545"/>
    <x v="1274"/>
    <x v="38"/>
    <x v="1"/>
  </r>
  <r>
    <x v="5"/>
    <x v="1"/>
    <x v="648"/>
    <x v="1"/>
    <x v="47"/>
    <x v="11"/>
    <x v="5"/>
    <x v="26"/>
    <x v="33"/>
    <x v="234"/>
    <x v="514"/>
    <x v="39"/>
    <x v="1"/>
  </r>
  <r>
    <x v="5"/>
    <x v="1"/>
    <x v="648"/>
    <x v="1"/>
    <x v="47"/>
    <x v="11"/>
    <x v="4"/>
    <x v="25"/>
    <x v="36"/>
    <x v="251"/>
    <x v="551"/>
    <x v="39"/>
    <x v="1"/>
  </r>
  <r>
    <x v="5"/>
    <x v="1"/>
    <x v="648"/>
    <x v="1"/>
    <x v="47"/>
    <x v="11"/>
    <x v="0"/>
    <x v="34"/>
    <x v="42"/>
    <x v="439"/>
    <x v="1089"/>
    <x v="41"/>
    <x v="1"/>
  </r>
  <r>
    <x v="1"/>
    <x v="1"/>
    <x v="648"/>
    <x v="1"/>
    <x v="47"/>
    <x v="11"/>
    <x v="3"/>
    <x v="40"/>
    <x v="69"/>
    <x v="941"/>
    <x v="2074"/>
    <x v="36"/>
    <x v="1"/>
  </r>
  <r>
    <x v="3"/>
    <x v="3"/>
    <x v="648"/>
    <x v="2"/>
    <x v="42"/>
    <x v="16"/>
    <x v="1"/>
    <x v="32"/>
    <x v="211"/>
    <x v="2166"/>
    <x v="3959"/>
    <x v="28"/>
    <x v="2"/>
  </r>
  <r>
    <x v="4"/>
    <x v="0"/>
    <x v="648"/>
    <x v="3"/>
    <x v="8"/>
    <x v="40"/>
    <x v="2"/>
    <x v="32"/>
    <x v="120"/>
    <x v="1313"/>
    <x v="2122"/>
    <x v="23"/>
    <x v="2"/>
  </r>
  <r>
    <x v="4"/>
    <x v="0"/>
    <x v="648"/>
    <x v="3"/>
    <x v="8"/>
    <x v="40"/>
    <x v="1"/>
    <x v="36"/>
    <x v="166"/>
    <x v="1916"/>
    <x v="2522"/>
    <x v="15"/>
    <x v="2"/>
  </r>
  <r>
    <x v="4"/>
    <x v="0"/>
    <x v="648"/>
    <x v="3"/>
    <x v="8"/>
    <x v="40"/>
    <x v="5"/>
    <x v="36"/>
    <x v="108"/>
    <x v="1323"/>
    <x v="1957"/>
    <x v="20"/>
    <x v="2"/>
  </r>
  <r>
    <x v="4"/>
    <x v="0"/>
    <x v="648"/>
    <x v="3"/>
    <x v="8"/>
    <x v="40"/>
    <x v="4"/>
    <x v="33"/>
    <x v="101"/>
    <x v="1155"/>
    <x v="1722"/>
    <x v="21"/>
    <x v="2"/>
  </r>
  <r>
    <x v="4"/>
    <x v="0"/>
    <x v="648"/>
    <x v="3"/>
    <x v="8"/>
    <x v="40"/>
    <x v="0"/>
    <x v="40"/>
    <x v="97"/>
    <x v="1310"/>
    <x v="1097"/>
    <x v="8"/>
    <x v="2"/>
  </r>
  <r>
    <x v="4"/>
    <x v="0"/>
    <x v="648"/>
    <x v="3"/>
    <x v="8"/>
    <x v="40"/>
    <x v="3"/>
    <x v="46"/>
    <x v="120"/>
    <x v="1759"/>
    <x v="3828"/>
    <x v="38"/>
    <x v="2"/>
  </r>
  <r>
    <x v="5"/>
    <x v="0"/>
    <x v="648"/>
    <x v="2"/>
    <x v="17"/>
    <x v="35"/>
    <x v="2"/>
    <x v="18"/>
    <x v="104"/>
    <x v="706"/>
    <x v="1278"/>
    <x v="29"/>
    <x v="2"/>
  </r>
  <r>
    <x v="5"/>
    <x v="0"/>
    <x v="648"/>
    <x v="2"/>
    <x v="17"/>
    <x v="35"/>
    <x v="1"/>
    <x v="27"/>
    <x v="160"/>
    <x v="1504"/>
    <x v="2969"/>
    <x v="31"/>
    <x v="2"/>
  </r>
  <r>
    <x v="5"/>
    <x v="0"/>
    <x v="648"/>
    <x v="2"/>
    <x v="17"/>
    <x v="35"/>
    <x v="5"/>
    <x v="26"/>
    <x v="108"/>
    <x v="1011"/>
    <x v="1996"/>
    <x v="31"/>
    <x v="2"/>
  </r>
  <r>
    <x v="5"/>
    <x v="0"/>
    <x v="648"/>
    <x v="2"/>
    <x v="17"/>
    <x v="35"/>
    <x v="4"/>
    <x v="24"/>
    <x v="101"/>
    <x v="879"/>
    <x v="1622"/>
    <x v="29"/>
    <x v="2"/>
  </r>
  <r>
    <x v="5"/>
    <x v="0"/>
    <x v="648"/>
    <x v="2"/>
    <x v="17"/>
    <x v="35"/>
    <x v="0"/>
    <x v="32"/>
    <x v="93"/>
    <x v="1048"/>
    <x v="2214"/>
    <x v="34"/>
    <x v="2"/>
  </r>
  <r>
    <x v="5"/>
    <x v="0"/>
    <x v="648"/>
    <x v="2"/>
    <x v="17"/>
    <x v="35"/>
    <x v="3"/>
    <x v="37"/>
    <x v="120"/>
    <x v="1480"/>
    <x v="2613"/>
    <x v="26"/>
    <x v="2"/>
  </r>
  <r>
    <x v="3"/>
    <x v="3"/>
    <x v="649"/>
    <x v="2"/>
    <x v="42"/>
    <x v="16"/>
    <x v="5"/>
    <x v="58"/>
    <x v="329"/>
    <x v="2996"/>
    <x v="5424"/>
    <x v="26"/>
    <x v="2"/>
  </r>
  <r>
    <x v="0"/>
    <x v="1"/>
    <x v="649"/>
    <x v="1"/>
    <x v="18"/>
    <x v="43"/>
    <x v="2"/>
    <x v="33"/>
    <x v="311"/>
    <x v="2840"/>
    <x v="4901"/>
    <x v="21"/>
    <x v="2"/>
  </r>
  <r>
    <x v="1"/>
    <x v="1"/>
    <x v="649"/>
    <x v="0"/>
    <x v="24"/>
    <x v="51"/>
    <x v="2"/>
    <x v="28"/>
    <x v="313"/>
    <x v="2811"/>
    <x v="4948"/>
    <x v="26"/>
    <x v="0"/>
  </r>
  <r>
    <x v="1"/>
    <x v="1"/>
    <x v="649"/>
    <x v="0"/>
    <x v="24"/>
    <x v="51"/>
    <x v="1"/>
    <x v="18"/>
    <x v="285"/>
    <x v="2022"/>
    <x v="3202"/>
    <x v="21"/>
    <x v="0"/>
  </r>
  <r>
    <x v="1"/>
    <x v="1"/>
    <x v="649"/>
    <x v="0"/>
    <x v="24"/>
    <x v="51"/>
    <x v="5"/>
    <x v="18"/>
    <x v="212"/>
    <x v="1502"/>
    <x v="2330"/>
    <x v="21"/>
    <x v="0"/>
  </r>
  <r>
    <x v="1"/>
    <x v="1"/>
    <x v="649"/>
    <x v="0"/>
    <x v="24"/>
    <x v="51"/>
    <x v="4"/>
    <x v="18"/>
    <x v="194"/>
    <x v="1355"/>
    <x v="2404"/>
    <x v="26"/>
    <x v="0"/>
  </r>
  <r>
    <x v="1"/>
    <x v="1"/>
    <x v="649"/>
    <x v="0"/>
    <x v="24"/>
    <x v="51"/>
    <x v="0"/>
    <x v="28"/>
    <x v="194"/>
    <x v="1857"/>
    <x v="2898"/>
    <x v="21"/>
    <x v="0"/>
  </r>
  <r>
    <x v="1"/>
    <x v="1"/>
    <x v="649"/>
    <x v="0"/>
    <x v="24"/>
    <x v="51"/>
    <x v="3"/>
    <x v="33"/>
    <x v="285"/>
    <x v="2637"/>
    <x v="4901"/>
    <x v="36"/>
    <x v="0"/>
  </r>
  <r>
    <x v="4"/>
    <x v="1"/>
    <x v="649"/>
    <x v="2"/>
    <x v="23"/>
    <x v="25"/>
    <x v="2"/>
    <x v="28"/>
    <x v="325"/>
    <x v="2877"/>
    <x v="5143"/>
    <x v="26"/>
    <x v="1"/>
  </r>
  <r>
    <x v="4"/>
    <x v="1"/>
    <x v="649"/>
    <x v="2"/>
    <x v="23"/>
    <x v="25"/>
    <x v="1"/>
    <x v="18"/>
    <x v="311"/>
    <x v="2513"/>
    <x v="4127"/>
    <x v="21"/>
    <x v="1"/>
  </r>
  <r>
    <x v="4"/>
    <x v="1"/>
    <x v="649"/>
    <x v="2"/>
    <x v="23"/>
    <x v="25"/>
    <x v="5"/>
    <x v="18"/>
    <x v="294"/>
    <x v="2112"/>
    <x v="3761"/>
    <x v="26"/>
    <x v="1"/>
  </r>
  <r>
    <x v="4"/>
    <x v="1"/>
    <x v="649"/>
    <x v="2"/>
    <x v="23"/>
    <x v="25"/>
    <x v="4"/>
    <x v="18"/>
    <x v="285"/>
    <x v="2022"/>
    <x v="3572"/>
    <x v="26"/>
    <x v="1"/>
  </r>
  <r>
    <x v="4"/>
    <x v="1"/>
    <x v="649"/>
    <x v="2"/>
    <x v="23"/>
    <x v="25"/>
    <x v="0"/>
    <x v="28"/>
    <x v="285"/>
    <x v="2491"/>
    <x v="4071"/>
    <x v="21"/>
    <x v="1"/>
  </r>
  <r>
    <x v="3"/>
    <x v="1"/>
    <x v="649"/>
    <x v="2"/>
    <x v="23"/>
    <x v="25"/>
    <x v="3"/>
    <x v="28"/>
    <x v="309"/>
    <x v="2763"/>
    <x v="5061"/>
    <x v="36"/>
    <x v="1"/>
  </r>
  <r>
    <x v="3"/>
    <x v="3"/>
    <x v="649"/>
    <x v="2"/>
    <x v="42"/>
    <x v="16"/>
    <x v="5"/>
    <x v="55"/>
    <x v="165"/>
    <x v="2436"/>
    <x v="4772"/>
    <x v="40"/>
    <x v="1"/>
  </r>
  <r>
    <x v="0"/>
    <x v="1"/>
    <x v="649"/>
    <x v="1"/>
    <x v="18"/>
    <x v="43"/>
    <x v="2"/>
    <x v="31"/>
    <x v="120"/>
    <x v="1281"/>
    <x v="2761"/>
    <x v="35"/>
    <x v="1"/>
  </r>
  <r>
    <x v="1"/>
    <x v="1"/>
    <x v="649"/>
    <x v="0"/>
    <x v="24"/>
    <x v="51"/>
    <x v="2"/>
    <x v="27"/>
    <x v="111"/>
    <x v="1072"/>
    <x v="2427"/>
    <x v="37"/>
    <x v="1"/>
  </r>
  <r>
    <x v="1"/>
    <x v="1"/>
    <x v="649"/>
    <x v="0"/>
    <x v="24"/>
    <x v="51"/>
    <x v="1"/>
    <x v="17"/>
    <x v="75"/>
    <x v="444"/>
    <x v="952"/>
    <x v="36"/>
    <x v="1"/>
  </r>
  <r>
    <x v="1"/>
    <x v="1"/>
    <x v="649"/>
    <x v="0"/>
    <x v="24"/>
    <x v="51"/>
    <x v="5"/>
    <x v="16"/>
    <x v="60"/>
    <x v="298"/>
    <x v="560"/>
    <x v="34"/>
    <x v="1"/>
  </r>
  <r>
    <x v="1"/>
    <x v="1"/>
    <x v="649"/>
    <x v="0"/>
    <x v="24"/>
    <x v="51"/>
    <x v="4"/>
    <x v="16"/>
    <x v="48"/>
    <x v="198"/>
    <x v="396"/>
    <x v="36"/>
    <x v="1"/>
  </r>
  <r>
    <x v="1"/>
    <x v="1"/>
    <x v="649"/>
    <x v="0"/>
    <x v="24"/>
    <x v="51"/>
    <x v="0"/>
    <x v="25"/>
    <x v="56"/>
    <x v="441"/>
    <x v="852"/>
    <x v="33"/>
    <x v="1"/>
  </r>
  <r>
    <x v="1"/>
    <x v="1"/>
    <x v="649"/>
    <x v="0"/>
    <x v="24"/>
    <x v="51"/>
    <x v="3"/>
    <x v="31"/>
    <x v="73"/>
    <x v="776"/>
    <x v="2270"/>
    <x v="50"/>
    <x v="1"/>
  </r>
  <r>
    <x v="4"/>
    <x v="1"/>
    <x v="649"/>
    <x v="2"/>
    <x v="23"/>
    <x v="25"/>
    <x v="2"/>
    <x v="25"/>
    <x v="153"/>
    <x v="1358"/>
    <x v="3176"/>
    <x v="40"/>
    <x v="1"/>
  </r>
  <r>
    <x v="4"/>
    <x v="1"/>
    <x v="649"/>
    <x v="2"/>
    <x v="23"/>
    <x v="25"/>
    <x v="1"/>
    <x v="18"/>
    <x v="125"/>
    <x v="853"/>
    <x v="1657"/>
    <x v="31"/>
    <x v="1"/>
  </r>
  <r>
    <x v="4"/>
    <x v="1"/>
    <x v="649"/>
    <x v="2"/>
    <x v="23"/>
    <x v="25"/>
    <x v="5"/>
    <x v="17"/>
    <x v="80"/>
    <x v="488"/>
    <x v="1208"/>
    <x v="40"/>
    <x v="1"/>
  </r>
  <r>
    <x v="4"/>
    <x v="1"/>
    <x v="649"/>
    <x v="2"/>
    <x v="23"/>
    <x v="25"/>
    <x v="4"/>
    <x v="16"/>
    <x v="87"/>
    <x v="504"/>
    <x v="1107"/>
    <x v="36"/>
    <x v="1"/>
  </r>
  <r>
    <x v="4"/>
    <x v="1"/>
    <x v="649"/>
    <x v="2"/>
    <x v="23"/>
    <x v="25"/>
    <x v="0"/>
    <x v="25"/>
    <x v="80"/>
    <x v="718"/>
    <x v="1589"/>
    <x v="36"/>
    <x v="1"/>
  </r>
  <r>
    <x v="3"/>
    <x v="1"/>
    <x v="649"/>
    <x v="2"/>
    <x v="23"/>
    <x v="25"/>
    <x v="3"/>
    <x v="26"/>
    <x v="104"/>
    <x v="976"/>
    <x v="2776"/>
    <x v="50"/>
    <x v="1"/>
  </r>
  <r>
    <x v="3"/>
    <x v="3"/>
    <x v="649"/>
    <x v="2"/>
    <x v="42"/>
    <x v="16"/>
    <x v="5"/>
    <x v="39"/>
    <x v="203"/>
    <x v="2348"/>
    <x v="4325"/>
    <x v="30"/>
    <x v="2"/>
  </r>
  <r>
    <x v="4"/>
    <x v="1"/>
    <x v="649"/>
    <x v="2"/>
    <x v="23"/>
    <x v="25"/>
    <x v="2"/>
    <x v="17"/>
    <x v="186"/>
    <x v="1250"/>
    <x v="2541"/>
    <x v="32"/>
    <x v="2"/>
  </r>
  <r>
    <x v="4"/>
    <x v="1"/>
    <x v="649"/>
    <x v="2"/>
    <x v="23"/>
    <x v="25"/>
    <x v="1"/>
    <x v="10"/>
    <x v="143"/>
    <x v="617"/>
    <x v="871"/>
    <x v="23"/>
    <x v="2"/>
  </r>
  <r>
    <x v="4"/>
    <x v="1"/>
    <x v="649"/>
    <x v="2"/>
    <x v="23"/>
    <x v="25"/>
    <x v="5"/>
    <x v="12"/>
    <x v="101"/>
    <x v="470"/>
    <x v="924"/>
    <x v="33"/>
    <x v="2"/>
  </r>
  <r>
    <x v="4"/>
    <x v="1"/>
    <x v="649"/>
    <x v="2"/>
    <x v="23"/>
    <x v="25"/>
    <x v="4"/>
    <x v="13"/>
    <x v="91"/>
    <x v="442"/>
    <x v="797"/>
    <x v="31"/>
    <x v="2"/>
  </r>
  <r>
    <x v="4"/>
    <x v="1"/>
    <x v="649"/>
    <x v="2"/>
    <x v="23"/>
    <x v="25"/>
    <x v="0"/>
    <x v="18"/>
    <x v="87"/>
    <x v="565"/>
    <x v="965"/>
    <x v="28"/>
    <x v="2"/>
  </r>
  <r>
    <x v="3"/>
    <x v="1"/>
    <x v="649"/>
    <x v="2"/>
    <x v="23"/>
    <x v="25"/>
    <x v="3"/>
    <x v="20"/>
    <x v="140"/>
    <x v="1050"/>
    <x v="2516"/>
    <x v="40"/>
    <x v="2"/>
  </r>
  <r>
    <x v="3"/>
    <x v="3"/>
    <x v="650"/>
    <x v="2"/>
    <x v="42"/>
    <x v="16"/>
    <x v="4"/>
    <x v="58"/>
    <x v="317"/>
    <x v="2954"/>
    <x v="5421"/>
    <x v="36"/>
    <x v="2"/>
  </r>
  <r>
    <x v="0"/>
    <x v="1"/>
    <x v="650"/>
    <x v="1"/>
    <x v="18"/>
    <x v="43"/>
    <x v="1"/>
    <x v="33"/>
    <x v="129"/>
    <x v="1441"/>
    <x v="2219"/>
    <x v="21"/>
    <x v="2"/>
  </r>
  <r>
    <x v="0"/>
    <x v="1"/>
    <x v="650"/>
    <x v="1"/>
    <x v="18"/>
    <x v="43"/>
    <x v="2"/>
    <x v="53"/>
    <x v="300"/>
    <x v="2880"/>
    <x v="5070"/>
    <x v="21"/>
    <x v="2"/>
  </r>
  <r>
    <x v="0"/>
    <x v="1"/>
    <x v="650"/>
    <x v="1"/>
    <x v="18"/>
    <x v="43"/>
    <x v="1"/>
    <x v="48"/>
    <x v="194"/>
    <x v="2506"/>
    <x v="4102"/>
    <x v="21"/>
    <x v="2"/>
  </r>
  <r>
    <x v="0"/>
    <x v="1"/>
    <x v="650"/>
    <x v="1"/>
    <x v="18"/>
    <x v="43"/>
    <x v="5"/>
    <x v="48"/>
    <x v="105"/>
    <x v="1646"/>
    <x v="2892"/>
    <x v="26"/>
    <x v="2"/>
  </r>
  <r>
    <x v="0"/>
    <x v="1"/>
    <x v="650"/>
    <x v="1"/>
    <x v="18"/>
    <x v="43"/>
    <x v="4"/>
    <x v="48"/>
    <x v="82"/>
    <x v="1321"/>
    <x v="1678"/>
    <x v="16"/>
    <x v="2"/>
  </r>
  <r>
    <x v="0"/>
    <x v="1"/>
    <x v="650"/>
    <x v="1"/>
    <x v="18"/>
    <x v="43"/>
    <x v="0"/>
    <x v="58"/>
    <x v="82"/>
    <x v="1568"/>
    <x v="1651"/>
    <x v="11"/>
    <x v="2"/>
  </r>
  <r>
    <x v="0"/>
    <x v="1"/>
    <x v="650"/>
    <x v="1"/>
    <x v="18"/>
    <x v="43"/>
    <x v="3"/>
    <x v="63"/>
    <x v="194"/>
    <x v="2727"/>
    <x v="4768"/>
    <x v="26"/>
    <x v="2"/>
  </r>
  <r>
    <x v="1"/>
    <x v="1"/>
    <x v="650"/>
    <x v="1"/>
    <x v="28"/>
    <x v="31"/>
    <x v="2"/>
    <x v="63"/>
    <x v="309"/>
    <x v="2934"/>
    <x v="5305"/>
    <x v="26"/>
    <x v="2"/>
  </r>
  <r>
    <x v="1"/>
    <x v="1"/>
    <x v="650"/>
    <x v="1"/>
    <x v="28"/>
    <x v="31"/>
    <x v="1"/>
    <x v="58"/>
    <x v="254"/>
    <x v="2833"/>
    <x v="4999"/>
    <x v="26"/>
    <x v="2"/>
  </r>
  <r>
    <x v="1"/>
    <x v="1"/>
    <x v="650"/>
    <x v="1"/>
    <x v="28"/>
    <x v="31"/>
    <x v="5"/>
    <x v="58"/>
    <x v="174"/>
    <x v="2560"/>
    <x v="3853"/>
    <x v="16"/>
    <x v="2"/>
  </r>
  <r>
    <x v="1"/>
    <x v="1"/>
    <x v="650"/>
    <x v="1"/>
    <x v="28"/>
    <x v="31"/>
    <x v="4"/>
    <x v="58"/>
    <x v="152"/>
    <x v="2398"/>
    <x v="3501"/>
    <x v="16"/>
    <x v="2"/>
  </r>
  <r>
    <x v="1"/>
    <x v="1"/>
    <x v="650"/>
    <x v="1"/>
    <x v="28"/>
    <x v="31"/>
    <x v="0"/>
    <x v="68"/>
    <x v="152"/>
    <x v="2574"/>
    <x v="3880"/>
    <x v="16"/>
    <x v="2"/>
  </r>
  <r>
    <x v="1"/>
    <x v="1"/>
    <x v="650"/>
    <x v="1"/>
    <x v="28"/>
    <x v="31"/>
    <x v="3"/>
    <x v="73"/>
    <x v="254"/>
    <x v="2880"/>
    <x v="5070"/>
    <x v="21"/>
    <x v="2"/>
  </r>
  <r>
    <x v="3"/>
    <x v="3"/>
    <x v="650"/>
    <x v="2"/>
    <x v="42"/>
    <x v="16"/>
    <x v="4"/>
    <x v="52"/>
    <x v="150"/>
    <x v="2238"/>
    <x v="4773"/>
    <x v="48"/>
    <x v="1"/>
  </r>
  <r>
    <x v="0"/>
    <x v="1"/>
    <x v="650"/>
    <x v="1"/>
    <x v="18"/>
    <x v="43"/>
    <x v="1"/>
    <x v="31"/>
    <x v="34"/>
    <x v="305"/>
    <x v="558"/>
    <x v="33"/>
    <x v="1"/>
  </r>
  <r>
    <x v="0"/>
    <x v="1"/>
    <x v="650"/>
    <x v="1"/>
    <x v="18"/>
    <x v="43"/>
    <x v="2"/>
    <x v="48"/>
    <x v="101"/>
    <x v="1589"/>
    <x v="3411"/>
    <x v="36"/>
    <x v="1"/>
  </r>
  <r>
    <x v="0"/>
    <x v="1"/>
    <x v="650"/>
    <x v="1"/>
    <x v="18"/>
    <x v="43"/>
    <x v="1"/>
    <x v="47"/>
    <x v="48"/>
    <x v="731"/>
    <x v="1577"/>
    <x v="35"/>
    <x v="1"/>
  </r>
  <r>
    <x v="0"/>
    <x v="1"/>
    <x v="650"/>
    <x v="1"/>
    <x v="18"/>
    <x v="43"/>
    <x v="5"/>
    <x v="45"/>
    <x v="21"/>
    <x v="278"/>
    <x v="679"/>
    <x v="41"/>
    <x v="1"/>
  </r>
  <r>
    <x v="0"/>
    <x v="1"/>
    <x v="650"/>
    <x v="1"/>
    <x v="18"/>
    <x v="43"/>
    <x v="4"/>
    <x v="43"/>
    <x v="16"/>
    <x v="187"/>
    <x v="219"/>
    <x v="26"/>
    <x v="1"/>
  </r>
  <r>
    <x v="0"/>
    <x v="1"/>
    <x v="650"/>
    <x v="1"/>
    <x v="18"/>
    <x v="43"/>
    <x v="0"/>
    <x v="54"/>
    <x v="17"/>
    <x v="288"/>
    <x v="332"/>
    <x v="24"/>
    <x v="1"/>
  </r>
  <r>
    <x v="0"/>
    <x v="1"/>
    <x v="650"/>
    <x v="1"/>
    <x v="18"/>
    <x v="43"/>
    <x v="3"/>
    <x v="61"/>
    <x v="45"/>
    <x v="899"/>
    <x v="2120"/>
    <x v="39"/>
    <x v="1"/>
  </r>
  <r>
    <x v="1"/>
    <x v="1"/>
    <x v="650"/>
    <x v="1"/>
    <x v="28"/>
    <x v="31"/>
    <x v="2"/>
    <x v="57"/>
    <x v="100"/>
    <x v="1800"/>
    <x v="3941"/>
    <x v="39"/>
    <x v="1"/>
  </r>
  <r>
    <x v="1"/>
    <x v="1"/>
    <x v="650"/>
    <x v="1"/>
    <x v="28"/>
    <x v="31"/>
    <x v="1"/>
    <x v="55"/>
    <x v="69"/>
    <x v="1258"/>
    <x v="2906"/>
    <x v="39"/>
    <x v="1"/>
  </r>
  <r>
    <x v="1"/>
    <x v="1"/>
    <x v="650"/>
    <x v="1"/>
    <x v="28"/>
    <x v="31"/>
    <x v="5"/>
    <x v="52"/>
    <x v="43"/>
    <x v="731"/>
    <x v="1365"/>
    <x v="30"/>
    <x v="1"/>
  </r>
  <r>
    <x v="1"/>
    <x v="1"/>
    <x v="650"/>
    <x v="1"/>
    <x v="28"/>
    <x v="31"/>
    <x v="4"/>
    <x v="55"/>
    <x v="36"/>
    <x v="646"/>
    <x v="1180"/>
    <x v="29"/>
    <x v="1"/>
  </r>
  <r>
    <x v="1"/>
    <x v="1"/>
    <x v="650"/>
    <x v="1"/>
    <x v="28"/>
    <x v="31"/>
    <x v="0"/>
    <x v="64"/>
    <x v="35"/>
    <x v="756"/>
    <x v="1369"/>
    <x v="29"/>
    <x v="1"/>
  </r>
  <r>
    <x v="1"/>
    <x v="1"/>
    <x v="650"/>
    <x v="1"/>
    <x v="28"/>
    <x v="31"/>
    <x v="3"/>
    <x v="65"/>
    <x v="67"/>
    <x v="1402"/>
    <x v="2947"/>
    <x v="34"/>
    <x v="1"/>
  </r>
  <r>
    <x v="3"/>
    <x v="3"/>
    <x v="650"/>
    <x v="2"/>
    <x v="42"/>
    <x v="16"/>
    <x v="4"/>
    <x v="37"/>
    <x v="166"/>
    <x v="1949"/>
    <x v="4262"/>
    <x v="42"/>
    <x v="2"/>
  </r>
  <r>
    <x v="1"/>
    <x v="1"/>
    <x v="650"/>
    <x v="1"/>
    <x v="28"/>
    <x v="31"/>
    <x v="2"/>
    <x v="45"/>
    <x v="140"/>
    <x v="1964"/>
    <x v="3605"/>
    <x v="28"/>
    <x v="2"/>
  </r>
  <r>
    <x v="1"/>
    <x v="1"/>
    <x v="650"/>
    <x v="1"/>
    <x v="28"/>
    <x v="31"/>
    <x v="1"/>
    <x v="37"/>
    <x v="81"/>
    <x v="1046"/>
    <x v="2013"/>
    <x v="30"/>
    <x v="2"/>
  </r>
  <r>
    <x v="1"/>
    <x v="1"/>
    <x v="650"/>
    <x v="1"/>
    <x v="28"/>
    <x v="31"/>
    <x v="5"/>
    <x v="45"/>
    <x v="49"/>
    <x v="709"/>
    <x v="860"/>
    <x v="19"/>
    <x v="2"/>
  </r>
  <r>
    <x v="1"/>
    <x v="1"/>
    <x v="650"/>
    <x v="1"/>
    <x v="28"/>
    <x v="31"/>
    <x v="4"/>
    <x v="37"/>
    <x v="50"/>
    <x v="584"/>
    <x v="639"/>
    <x v="18"/>
    <x v="2"/>
  </r>
  <r>
    <x v="1"/>
    <x v="1"/>
    <x v="650"/>
    <x v="1"/>
    <x v="28"/>
    <x v="31"/>
    <x v="0"/>
    <x v="43"/>
    <x v="47"/>
    <x v="642"/>
    <x v="726"/>
    <x v="18"/>
    <x v="2"/>
  </r>
  <r>
    <x v="1"/>
    <x v="1"/>
    <x v="650"/>
    <x v="1"/>
    <x v="28"/>
    <x v="31"/>
    <x v="3"/>
    <x v="57"/>
    <x v="74"/>
    <x v="1386"/>
    <x v="2399"/>
    <x v="25"/>
    <x v="2"/>
  </r>
  <r>
    <x v="3"/>
    <x v="3"/>
    <x v="651"/>
    <x v="2"/>
    <x v="42"/>
    <x v="16"/>
    <x v="0"/>
    <x v="53"/>
    <x v="313"/>
    <x v="2924"/>
    <x v="5225"/>
    <x v="21"/>
    <x v="2"/>
  </r>
  <r>
    <x v="0"/>
    <x v="1"/>
    <x v="651"/>
    <x v="1"/>
    <x v="18"/>
    <x v="43"/>
    <x v="5"/>
    <x v="23"/>
    <x v="174"/>
    <x v="1441"/>
    <x v="2557"/>
    <x v="26"/>
    <x v="2"/>
  </r>
  <r>
    <x v="3"/>
    <x v="3"/>
    <x v="651"/>
    <x v="2"/>
    <x v="42"/>
    <x v="16"/>
    <x v="0"/>
    <x v="51"/>
    <x v="137"/>
    <x v="2086"/>
    <x v="4223"/>
    <x v="36"/>
    <x v="1"/>
  </r>
  <r>
    <x v="0"/>
    <x v="1"/>
    <x v="651"/>
    <x v="1"/>
    <x v="18"/>
    <x v="43"/>
    <x v="5"/>
    <x v="22"/>
    <x v="49"/>
    <x v="316"/>
    <x v="720"/>
    <x v="39"/>
    <x v="1"/>
  </r>
  <r>
    <x v="3"/>
    <x v="3"/>
    <x v="651"/>
    <x v="2"/>
    <x v="42"/>
    <x v="16"/>
    <x v="0"/>
    <x v="40"/>
    <x v="146"/>
    <x v="1861"/>
    <x v="3084"/>
    <x v="23"/>
    <x v="2"/>
  </r>
  <r>
    <x v="3"/>
    <x v="3"/>
    <x v="652"/>
    <x v="2"/>
    <x v="42"/>
    <x v="16"/>
    <x v="3"/>
    <x v="63"/>
    <x v="333"/>
    <x v="3021"/>
    <x v="5542"/>
    <x v="41"/>
    <x v="2"/>
  </r>
  <r>
    <x v="0"/>
    <x v="1"/>
    <x v="652"/>
    <x v="1"/>
    <x v="18"/>
    <x v="43"/>
    <x v="4"/>
    <x v="28"/>
    <x v="62"/>
    <x v="565"/>
    <x v="537"/>
    <x v="16"/>
    <x v="2"/>
  </r>
  <r>
    <x v="4"/>
    <x v="3"/>
    <x v="652"/>
    <x v="2"/>
    <x v="3"/>
    <x v="28"/>
    <x v="2"/>
    <x v="23"/>
    <x v="319"/>
    <x v="2805"/>
    <x v="4931"/>
    <x v="26"/>
    <x v="1"/>
  </r>
  <r>
    <x v="4"/>
    <x v="3"/>
    <x v="652"/>
    <x v="2"/>
    <x v="3"/>
    <x v="28"/>
    <x v="1"/>
    <x v="13"/>
    <x v="304"/>
    <x v="1975"/>
    <x v="3120"/>
    <x v="21"/>
    <x v="1"/>
  </r>
  <r>
    <x v="4"/>
    <x v="3"/>
    <x v="652"/>
    <x v="2"/>
    <x v="3"/>
    <x v="28"/>
    <x v="5"/>
    <x v="13"/>
    <x v="254"/>
    <x v="1441"/>
    <x v="2557"/>
    <x v="26"/>
    <x v="1"/>
  </r>
  <r>
    <x v="4"/>
    <x v="3"/>
    <x v="652"/>
    <x v="2"/>
    <x v="3"/>
    <x v="28"/>
    <x v="4"/>
    <x v="13"/>
    <x v="231"/>
    <x v="1321"/>
    <x v="2345"/>
    <x v="26"/>
    <x v="1"/>
  </r>
  <r>
    <x v="4"/>
    <x v="3"/>
    <x v="652"/>
    <x v="2"/>
    <x v="3"/>
    <x v="28"/>
    <x v="0"/>
    <x v="23"/>
    <x v="231"/>
    <x v="1929"/>
    <x v="3044"/>
    <x v="21"/>
    <x v="1"/>
  </r>
  <r>
    <x v="5"/>
    <x v="3"/>
    <x v="652"/>
    <x v="2"/>
    <x v="3"/>
    <x v="28"/>
    <x v="3"/>
    <x v="23"/>
    <x v="300"/>
    <x v="2469"/>
    <x v="4314"/>
    <x v="26"/>
    <x v="1"/>
  </r>
  <r>
    <x v="5"/>
    <x v="3"/>
    <x v="652"/>
    <x v="2"/>
    <x v="35"/>
    <x v="38"/>
    <x v="2"/>
    <x v="23"/>
    <x v="313"/>
    <x v="2727"/>
    <x v="4768"/>
    <x v="26"/>
    <x v="1"/>
  </r>
  <r>
    <x v="5"/>
    <x v="3"/>
    <x v="652"/>
    <x v="2"/>
    <x v="35"/>
    <x v="38"/>
    <x v="1"/>
    <x v="13"/>
    <x v="285"/>
    <x v="1674"/>
    <x v="2605"/>
    <x v="21"/>
    <x v="1"/>
  </r>
  <r>
    <x v="5"/>
    <x v="3"/>
    <x v="652"/>
    <x v="2"/>
    <x v="35"/>
    <x v="38"/>
    <x v="5"/>
    <x v="13"/>
    <x v="194"/>
    <x v="1086"/>
    <x v="1874"/>
    <x v="26"/>
    <x v="1"/>
  </r>
  <r>
    <x v="5"/>
    <x v="3"/>
    <x v="652"/>
    <x v="2"/>
    <x v="35"/>
    <x v="38"/>
    <x v="4"/>
    <x v="13"/>
    <x v="174"/>
    <x v="956"/>
    <x v="1623"/>
    <x v="26"/>
    <x v="1"/>
  </r>
  <r>
    <x v="5"/>
    <x v="3"/>
    <x v="652"/>
    <x v="2"/>
    <x v="35"/>
    <x v="38"/>
    <x v="0"/>
    <x v="23"/>
    <x v="174"/>
    <x v="1441"/>
    <x v="2219"/>
    <x v="21"/>
    <x v="1"/>
  </r>
  <r>
    <x v="2"/>
    <x v="3"/>
    <x v="652"/>
    <x v="2"/>
    <x v="35"/>
    <x v="38"/>
    <x v="3"/>
    <x v="23"/>
    <x v="273"/>
    <x v="2173"/>
    <x v="3853"/>
    <x v="26"/>
    <x v="1"/>
  </r>
  <r>
    <x v="3"/>
    <x v="3"/>
    <x v="652"/>
    <x v="2"/>
    <x v="42"/>
    <x v="16"/>
    <x v="3"/>
    <x v="58"/>
    <x v="199"/>
    <x v="2695"/>
    <x v="5175"/>
    <x v="52"/>
    <x v="1"/>
  </r>
  <r>
    <x v="0"/>
    <x v="1"/>
    <x v="652"/>
    <x v="1"/>
    <x v="18"/>
    <x v="43"/>
    <x v="4"/>
    <x v="27"/>
    <x v="9"/>
    <x v="50"/>
    <x v="50"/>
    <x v="28"/>
    <x v="1"/>
  </r>
  <r>
    <x v="4"/>
    <x v="3"/>
    <x v="652"/>
    <x v="2"/>
    <x v="3"/>
    <x v="28"/>
    <x v="2"/>
    <x v="20"/>
    <x v="129"/>
    <x v="969"/>
    <x v="2125"/>
    <x v="36"/>
    <x v="1"/>
  </r>
  <r>
    <x v="4"/>
    <x v="3"/>
    <x v="652"/>
    <x v="2"/>
    <x v="3"/>
    <x v="28"/>
    <x v="1"/>
    <x v="12"/>
    <x v="88"/>
    <x v="393"/>
    <x v="705"/>
    <x v="31"/>
    <x v="1"/>
  </r>
  <r>
    <x v="4"/>
    <x v="3"/>
    <x v="652"/>
    <x v="2"/>
    <x v="3"/>
    <x v="28"/>
    <x v="5"/>
    <x v="12"/>
    <x v="64"/>
    <x v="243"/>
    <x v="476"/>
    <x v="36"/>
    <x v="1"/>
  </r>
  <r>
    <x v="4"/>
    <x v="3"/>
    <x v="652"/>
    <x v="2"/>
    <x v="3"/>
    <x v="28"/>
    <x v="4"/>
    <x v="12"/>
    <x v="59"/>
    <x v="203"/>
    <x v="454"/>
    <x v="39"/>
    <x v="1"/>
  </r>
  <r>
    <x v="4"/>
    <x v="3"/>
    <x v="652"/>
    <x v="2"/>
    <x v="3"/>
    <x v="28"/>
    <x v="0"/>
    <x v="20"/>
    <x v="68"/>
    <x v="459"/>
    <x v="898"/>
    <x v="33"/>
    <x v="1"/>
  </r>
  <r>
    <x v="5"/>
    <x v="3"/>
    <x v="652"/>
    <x v="2"/>
    <x v="3"/>
    <x v="28"/>
    <x v="3"/>
    <x v="22"/>
    <x v="86"/>
    <x v="677"/>
    <x v="1621"/>
    <x v="39"/>
    <x v="1"/>
  </r>
  <r>
    <x v="5"/>
    <x v="3"/>
    <x v="652"/>
    <x v="2"/>
    <x v="35"/>
    <x v="38"/>
    <x v="2"/>
    <x v="22"/>
    <x v="117"/>
    <x v="947"/>
    <x v="2275"/>
    <x v="40"/>
    <x v="1"/>
  </r>
  <r>
    <x v="5"/>
    <x v="3"/>
    <x v="652"/>
    <x v="2"/>
    <x v="35"/>
    <x v="38"/>
    <x v="1"/>
    <x v="12"/>
    <x v="73"/>
    <x v="295"/>
    <x v="513"/>
    <x v="32"/>
    <x v="1"/>
  </r>
  <r>
    <x v="5"/>
    <x v="3"/>
    <x v="652"/>
    <x v="2"/>
    <x v="35"/>
    <x v="38"/>
    <x v="5"/>
    <x v="13"/>
    <x v="45"/>
    <x v="143"/>
    <x v="275"/>
    <x v="37"/>
    <x v="1"/>
  </r>
  <r>
    <x v="5"/>
    <x v="3"/>
    <x v="652"/>
    <x v="2"/>
    <x v="35"/>
    <x v="38"/>
    <x v="4"/>
    <x v="11"/>
    <x v="41"/>
    <x v="102"/>
    <x v="185"/>
    <x v="38"/>
    <x v="1"/>
  </r>
  <r>
    <x v="5"/>
    <x v="3"/>
    <x v="652"/>
    <x v="2"/>
    <x v="35"/>
    <x v="38"/>
    <x v="0"/>
    <x v="22"/>
    <x v="39"/>
    <x v="233"/>
    <x v="415"/>
    <x v="34"/>
    <x v="1"/>
  </r>
  <r>
    <x v="2"/>
    <x v="3"/>
    <x v="652"/>
    <x v="2"/>
    <x v="35"/>
    <x v="38"/>
    <x v="3"/>
    <x v="22"/>
    <x v="75"/>
    <x v="568"/>
    <x v="1428"/>
    <x v="41"/>
    <x v="1"/>
  </r>
  <r>
    <x v="3"/>
    <x v="3"/>
    <x v="652"/>
    <x v="2"/>
    <x v="42"/>
    <x v="16"/>
    <x v="3"/>
    <x v="47"/>
    <x v="216"/>
    <x v="2621"/>
    <x v="5060"/>
    <x v="46"/>
    <x v="2"/>
  </r>
  <r>
    <x v="4"/>
    <x v="3"/>
    <x v="652"/>
    <x v="2"/>
    <x v="3"/>
    <x v="28"/>
    <x v="2"/>
    <x v="14"/>
    <x v="157"/>
    <x v="893"/>
    <x v="1748"/>
    <x v="31"/>
    <x v="2"/>
  </r>
  <r>
    <x v="4"/>
    <x v="3"/>
    <x v="652"/>
    <x v="2"/>
    <x v="3"/>
    <x v="28"/>
    <x v="1"/>
    <x v="7"/>
    <x v="112"/>
    <x v="343"/>
    <x v="472"/>
    <x v="26"/>
    <x v="2"/>
  </r>
  <r>
    <x v="4"/>
    <x v="3"/>
    <x v="652"/>
    <x v="2"/>
    <x v="3"/>
    <x v="28"/>
    <x v="5"/>
    <x v="9"/>
    <x v="81"/>
    <x v="270"/>
    <x v="460"/>
    <x v="32"/>
    <x v="2"/>
  </r>
  <r>
    <x v="4"/>
    <x v="3"/>
    <x v="652"/>
    <x v="2"/>
    <x v="3"/>
    <x v="28"/>
    <x v="4"/>
    <x v="8"/>
    <x v="77"/>
    <x v="218"/>
    <x v="344"/>
    <x v="31"/>
    <x v="2"/>
  </r>
  <r>
    <x v="4"/>
    <x v="3"/>
    <x v="652"/>
    <x v="2"/>
    <x v="3"/>
    <x v="28"/>
    <x v="0"/>
    <x v="14"/>
    <x v="75"/>
    <x v="363"/>
    <x v="429"/>
    <x v="23"/>
    <x v="2"/>
  </r>
  <r>
    <x v="5"/>
    <x v="3"/>
    <x v="652"/>
    <x v="2"/>
    <x v="3"/>
    <x v="28"/>
    <x v="3"/>
    <x v="13"/>
    <x v="112"/>
    <x v="569"/>
    <x v="1079"/>
    <x v="31"/>
    <x v="2"/>
  </r>
  <r>
    <x v="5"/>
    <x v="3"/>
    <x v="652"/>
    <x v="2"/>
    <x v="35"/>
    <x v="38"/>
    <x v="2"/>
    <x v="13"/>
    <x v="150"/>
    <x v="807"/>
    <x v="1654"/>
    <x v="33"/>
    <x v="2"/>
  </r>
  <r>
    <x v="5"/>
    <x v="3"/>
    <x v="652"/>
    <x v="2"/>
    <x v="35"/>
    <x v="38"/>
    <x v="1"/>
    <x v="7"/>
    <x v="93"/>
    <x v="269"/>
    <x v="370"/>
    <x v="28"/>
    <x v="2"/>
  </r>
  <r>
    <x v="5"/>
    <x v="3"/>
    <x v="652"/>
    <x v="2"/>
    <x v="35"/>
    <x v="38"/>
    <x v="5"/>
    <x v="7"/>
    <x v="61"/>
    <x v="123"/>
    <x v="146"/>
    <x v="28"/>
    <x v="2"/>
  </r>
  <r>
    <x v="5"/>
    <x v="3"/>
    <x v="652"/>
    <x v="2"/>
    <x v="35"/>
    <x v="38"/>
    <x v="4"/>
    <x v="8"/>
    <x v="51"/>
    <x v="100"/>
    <x v="112"/>
    <x v="28"/>
    <x v="2"/>
  </r>
  <r>
    <x v="5"/>
    <x v="3"/>
    <x v="652"/>
    <x v="2"/>
    <x v="35"/>
    <x v="38"/>
    <x v="0"/>
    <x v="15"/>
    <x v="56"/>
    <x v="248"/>
    <x v="273"/>
    <x v="24"/>
    <x v="2"/>
  </r>
  <r>
    <x v="2"/>
    <x v="3"/>
    <x v="652"/>
    <x v="2"/>
    <x v="35"/>
    <x v="38"/>
    <x v="3"/>
    <x v="15"/>
    <x v="83"/>
    <x v="456"/>
    <x v="881"/>
    <x v="33"/>
    <x v="2"/>
  </r>
  <r>
    <x v="1"/>
    <x v="1"/>
    <x v="653"/>
    <x v="2"/>
    <x v="42"/>
    <x v="16"/>
    <x v="2"/>
    <x v="38"/>
    <x v="304"/>
    <x v="2827"/>
    <x v="5203"/>
    <x v="41"/>
    <x v="2"/>
  </r>
  <r>
    <x v="0"/>
    <x v="1"/>
    <x v="653"/>
    <x v="1"/>
    <x v="18"/>
    <x v="43"/>
    <x v="0"/>
    <x v="43"/>
    <x v="129"/>
    <x v="1779"/>
    <x v="1964"/>
    <x v="11"/>
    <x v="2"/>
  </r>
  <r>
    <x v="0"/>
    <x v="1"/>
    <x v="653"/>
    <x v="4"/>
    <x v="1"/>
    <x v="2"/>
    <x v="2"/>
    <x v="63"/>
    <x v="307"/>
    <x v="2924"/>
    <x v="5225"/>
    <x v="21"/>
    <x v="2"/>
  </r>
  <r>
    <x v="0"/>
    <x v="1"/>
    <x v="653"/>
    <x v="4"/>
    <x v="1"/>
    <x v="2"/>
    <x v="1"/>
    <x v="58"/>
    <x v="231"/>
    <x v="2800"/>
    <x v="4761"/>
    <x v="21"/>
    <x v="2"/>
  </r>
  <r>
    <x v="0"/>
    <x v="1"/>
    <x v="653"/>
    <x v="4"/>
    <x v="1"/>
    <x v="2"/>
    <x v="5"/>
    <x v="58"/>
    <x v="152"/>
    <x v="2398"/>
    <x v="2999"/>
    <x v="11"/>
    <x v="2"/>
  </r>
  <r>
    <x v="0"/>
    <x v="1"/>
    <x v="653"/>
    <x v="4"/>
    <x v="1"/>
    <x v="2"/>
    <x v="4"/>
    <x v="58"/>
    <x v="129"/>
    <x v="2173"/>
    <x v="2593"/>
    <x v="11"/>
    <x v="2"/>
  </r>
  <r>
    <x v="0"/>
    <x v="1"/>
    <x v="653"/>
    <x v="4"/>
    <x v="1"/>
    <x v="2"/>
    <x v="0"/>
    <x v="68"/>
    <x v="129"/>
    <x v="2383"/>
    <x v="2965"/>
    <x v="11"/>
    <x v="2"/>
  </r>
  <r>
    <x v="0"/>
    <x v="1"/>
    <x v="653"/>
    <x v="4"/>
    <x v="1"/>
    <x v="2"/>
    <x v="3"/>
    <x v="73"/>
    <x v="231"/>
    <x v="2862"/>
    <x v="4827"/>
    <x v="16"/>
    <x v="2"/>
  </r>
  <r>
    <x v="0"/>
    <x v="1"/>
    <x v="653"/>
    <x v="3"/>
    <x v="16"/>
    <x v="30"/>
    <x v="2"/>
    <x v="48"/>
    <x v="307"/>
    <x v="2884"/>
    <x v="5169"/>
    <x v="26"/>
    <x v="1"/>
  </r>
  <r>
    <x v="0"/>
    <x v="1"/>
    <x v="653"/>
    <x v="3"/>
    <x v="16"/>
    <x v="30"/>
    <x v="1"/>
    <x v="38"/>
    <x v="231"/>
    <x v="2506"/>
    <x v="4102"/>
    <x v="21"/>
    <x v="1"/>
  </r>
  <r>
    <x v="0"/>
    <x v="1"/>
    <x v="653"/>
    <x v="3"/>
    <x v="16"/>
    <x v="30"/>
    <x v="5"/>
    <x v="38"/>
    <x v="152"/>
    <x v="1857"/>
    <x v="3277"/>
    <x v="26"/>
    <x v="1"/>
  </r>
  <r>
    <x v="0"/>
    <x v="1"/>
    <x v="653"/>
    <x v="3"/>
    <x v="16"/>
    <x v="30"/>
    <x v="4"/>
    <x v="38"/>
    <x v="129"/>
    <x v="1617"/>
    <x v="2849"/>
    <x v="26"/>
    <x v="1"/>
  </r>
  <r>
    <x v="0"/>
    <x v="1"/>
    <x v="653"/>
    <x v="3"/>
    <x v="16"/>
    <x v="30"/>
    <x v="0"/>
    <x v="48"/>
    <x v="129"/>
    <x v="1929"/>
    <x v="3044"/>
    <x v="21"/>
    <x v="1"/>
  </r>
  <r>
    <x v="0"/>
    <x v="1"/>
    <x v="653"/>
    <x v="3"/>
    <x v="16"/>
    <x v="30"/>
    <x v="3"/>
    <x v="48"/>
    <x v="231"/>
    <x v="2694"/>
    <x v="4702"/>
    <x v="26"/>
    <x v="1"/>
  </r>
  <r>
    <x v="3"/>
    <x v="1"/>
    <x v="653"/>
    <x v="1"/>
    <x v="19"/>
    <x v="4"/>
    <x v="2"/>
    <x v="48"/>
    <x v="294"/>
    <x v="2850"/>
    <x v="5054"/>
    <x v="26"/>
    <x v="0"/>
  </r>
  <r>
    <x v="3"/>
    <x v="1"/>
    <x v="653"/>
    <x v="1"/>
    <x v="19"/>
    <x v="4"/>
    <x v="1"/>
    <x v="43"/>
    <x v="174"/>
    <x v="2206"/>
    <x v="3572"/>
    <x v="21"/>
    <x v="0"/>
  </r>
  <r>
    <x v="3"/>
    <x v="1"/>
    <x v="653"/>
    <x v="1"/>
    <x v="19"/>
    <x v="4"/>
    <x v="5"/>
    <x v="43"/>
    <x v="82"/>
    <x v="1208"/>
    <x v="1813"/>
    <x v="21"/>
    <x v="0"/>
  </r>
  <r>
    <x v="1"/>
    <x v="1"/>
    <x v="653"/>
    <x v="1"/>
    <x v="19"/>
    <x v="4"/>
    <x v="4"/>
    <x v="43"/>
    <x v="62"/>
    <x v="891"/>
    <x v="1249"/>
    <x v="21"/>
    <x v="0"/>
  </r>
  <r>
    <x v="1"/>
    <x v="1"/>
    <x v="653"/>
    <x v="1"/>
    <x v="19"/>
    <x v="4"/>
    <x v="0"/>
    <x v="53"/>
    <x v="62"/>
    <x v="1086"/>
    <x v="1300"/>
    <x v="16"/>
    <x v="0"/>
  </r>
  <r>
    <x v="1"/>
    <x v="1"/>
    <x v="653"/>
    <x v="1"/>
    <x v="19"/>
    <x v="4"/>
    <x v="3"/>
    <x v="58"/>
    <x v="174"/>
    <x v="2560"/>
    <x v="3853"/>
    <x v="16"/>
    <x v="0"/>
  </r>
  <r>
    <x v="1"/>
    <x v="1"/>
    <x v="653"/>
    <x v="2"/>
    <x v="42"/>
    <x v="16"/>
    <x v="2"/>
    <x v="37"/>
    <x v="92"/>
    <x v="1178"/>
    <x v="3506"/>
    <x v="56"/>
    <x v="1"/>
  </r>
  <r>
    <x v="0"/>
    <x v="1"/>
    <x v="653"/>
    <x v="1"/>
    <x v="18"/>
    <x v="43"/>
    <x v="0"/>
    <x v="39"/>
    <x v="34"/>
    <x v="412"/>
    <x v="564"/>
    <x v="25"/>
    <x v="1"/>
  </r>
  <r>
    <x v="0"/>
    <x v="1"/>
    <x v="653"/>
    <x v="4"/>
    <x v="1"/>
    <x v="2"/>
    <x v="2"/>
    <x v="61"/>
    <x v="94"/>
    <x v="1817"/>
    <x v="3662"/>
    <x v="33"/>
    <x v="1"/>
  </r>
  <r>
    <x v="0"/>
    <x v="1"/>
    <x v="653"/>
    <x v="4"/>
    <x v="1"/>
    <x v="2"/>
    <x v="1"/>
    <x v="53"/>
    <x v="63"/>
    <x v="1115"/>
    <x v="2367"/>
    <x v="34"/>
    <x v="1"/>
  </r>
  <r>
    <x v="0"/>
    <x v="1"/>
    <x v="653"/>
    <x v="4"/>
    <x v="1"/>
    <x v="2"/>
    <x v="5"/>
    <x v="52"/>
    <x v="35"/>
    <x v="594"/>
    <x v="940"/>
    <x v="26"/>
    <x v="1"/>
  </r>
  <r>
    <x v="0"/>
    <x v="1"/>
    <x v="653"/>
    <x v="4"/>
    <x v="1"/>
    <x v="2"/>
    <x v="4"/>
    <x v="52"/>
    <x v="31"/>
    <x v="523"/>
    <x v="685"/>
    <x v="22"/>
    <x v="1"/>
  </r>
  <r>
    <x v="0"/>
    <x v="1"/>
    <x v="653"/>
    <x v="4"/>
    <x v="1"/>
    <x v="2"/>
    <x v="0"/>
    <x v="64"/>
    <x v="33"/>
    <x v="711"/>
    <x v="953"/>
    <x v="21"/>
    <x v="1"/>
  </r>
  <r>
    <x v="0"/>
    <x v="1"/>
    <x v="653"/>
    <x v="4"/>
    <x v="1"/>
    <x v="2"/>
    <x v="3"/>
    <x v="66"/>
    <x v="68"/>
    <x v="1456"/>
    <x v="2580"/>
    <x v="26"/>
    <x v="1"/>
  </r>
  <r>
    <x v="0"/>
    <x v="1"/>
    <x v="653"/>
    <x v="3"/>
    <x v="16"/>
    <x v="30"/>
    <x v="2"/>
    <x v="46"/>
    <x v="106"/>
    <x v="1606"/>
    <x v="3707"/>
    <x v="41"/>
    <x v="1"/>
  </r>
  <r>
    <x v="0"/>
    <x v="1"/>
    <x v="653"/>
    <x v="3"/>
    <x v="16"/>
    <x v="30"/>
    <x v="1"/>
    <x v="34"/>
    <x v="68"/>
    <x v="792"/>
    <x v="1749"/>
    <x v="36"/>
    <x v="1"/>
  </r>
  <r>
    <x v="0"/>
    <x v="1"/>
    <x v="653"/>
    <x v="3"/>
    <x v="16"/>
    <x v="30"/>
    <x v="5"/>
    <x v="36"/>
    <x v="36"/>
    <x v="395"/>
    <x v="950"/>
    <x v="40"/>
    <x v="1"/>
  </r>
  <r>
    <x v="0"/>
    <x v="1"/>
    <x v="653"/>
    <x v="3"/>
    <x v="16"/>
    <x v="30"/>
    <x v="4"/>
    <x v="34"/>
    <x v="31"/>
    <x v="309"/>
    <x v="690"/>
    <x v="38"/>
    <x v="1"/>
  </r>
  <r>
    <x v="0"/>
    <x v="1"/>
    <x v="653"/>
    <x v="3"/>
    <x v="16"/>
    <x v="30"/>
    <x v="0"/>
    <x v="46"/>
    <x v="30"/>
    <x v="439"/>
    <x v="913"/>
    <x v="35"/>
    <x v="1"/>
  </r>
  <r>
    <x v="0"/>
    <x v="1"/>
    <x v="653"/>
    <x v="3"/>
    <x v="16"/>
    <x v="30"/>
    <x v="3"/>
    <x v="46"/>
    <x v="68"/>
    <x v="1055"/>
    <x v="2343"/>
    <x v="36"/>
    <x v="1"/>
  </r>
  <r>
    <x v="3"/>
    <x v="1"/>
    <x v="653"/>
    <x v="1"/>
    <x v="19"/>
    <x v="4"/>
    <x v="2"/>
    <x v="45"/>
    <x v="94"/>
    <x v="1411"/>
    <x v="3294"/>
    <x v="40"/>
    <x v="1"/>
  </r>
  <r>
    <x v="3"/>
    <x v="1"/>
    <x v="653"/>
    <x v="1"/>
    <x v="19"/>
    <x v="4"/>
    <x v="1"/>
    <x v="41"/>
    <x v="47"/>
    <x v="614"/>
    <x v="1218"/>
    <x v="32"/>
    <x v="1"/>
  </r>
  <r>
    <x v="3"/>
    <x v="1"/>
    <x v="653"/>
    <x v="1"/>
    <x v="19"/>
    <x v="4"/>
    <x v="5"/>
    <x v="42"/>
    <x v="15"/>
    <x v="170"/>
    <x v="270"/>
    <x v="32"/>
    <x v="1"/>
  </r>
  <r>
    <x v="1"/>
    <x v="1"/>
    <x v="653"/>
    <x v="1"/>
    <x v="19"/>
    <x v="4"/>
    <x v="4"/>
    <x v="42"/>
    <x v="11"/>
    <x v="122"/>
    <x v="211"/>
    <x v="36"/>
    <x v="1"/>
  </r>
  <r>
    <x v="1"/>
    <x v="1"/>
    <x v="653"/>
    <x v="1"/>
    <x v="19"/>
    <x v="4"/>
    <x v="0"/>
    <x v="49"/>
    <x v="10"/>
    <x v="143"/>
    <x v="155"/>
    <x v="26"/>
    <x v="1"/>
  </r>
  <r>
    <x v="1"/>
    <x v="1"/>
    <x v="653"/>
    <x v="1"/>
    <x v="19"/>
    <x v="4"/>
    <x v="3"/>
    <x v="53"/>
    <x v="41"/>
    <x v="709"/>
    <x v="1171"/>
    <x v="26"/>
    <x v="1"/>
  </r>
  <r>
    <x v="1"/>
    <x v="1"/>
    <x v="653"/>
    <x v="2"/>
    <x v="42"/>
    <x v="16"/>
    <x v="2"/>
    <x v="27"/>
    <x v="108"/>
    <x v="1045"/>
    <x v="2846"/>
    <x v="48"/>
    <x v="2"/>
  </r>
  <r>
    <x v="1"/>
    <x v="1"/>
    <x v="654"/>
    <x v="2"/>
    <x v="42"/>
    <x v="16"/>
    <x v="1"/>
    <x v="38"/>
    <x v="194"/>
    <x v="2227"/>
    <x v="3609"/>
    <x v="21"/>
    <x v="2"/>
  </r>
  <r>
    <x v="0"/>
    <x v="1"/>
    <x v="654"/>
    <x v="1"/>
    <x v="18"/>
    <x v="43"/>
    <x v="3"/>
    <x v="33"/>
    <x v="212"/>
    <x v="2206"/>
    <x v="3914"/>
    <x v="26"/>
    <x v="2"/>
  </r>
  <r>
    <x v="1"/>
    <x v="0"/>
    <x v="654"/>
    <x v="4"/>
    <x v="2"/>
    <x v="42"/>
    <x v="2"/>
    <x v="38"/>
    <x v="311"/>
    <x v="2866"/>
    <x v="5010"/>
    <x v="21"/>
    <x v="1"/>
  </r>
  <r>
    <x v="1"/>
    <x v="0"/>
    <x v="654"/>
    <x v="4"/>
    <x v="2"/>
    <x v="42"/>
    <x v="1"/>
    <x v="43"/>
    <x v="311"/>
    <x v="2886"/>
    <x v="5176"/>
    <x v="26"/>
    <x v="1"/>
  </r>
  <r>
    <x v="1"/>
    <x v="0"/>
    <x v="654"/>
    <x v="4"/>
    <x v="2"/>
    <x v="42"/>
    <x v="5"/>
    <x v="38"/>
    <x v="273"/>
    <x v="2673"/>
    <x v="4425"/>
    <x v="21"/>
    <x v="1"/>
  </r>
  <r>
    <x v="1"/>
    <x v="0"/>
    <x v="654"/>
    <x v="4"/>
    <x v="2"/>
    <x v="42"/>
    <x v="4"/>
    <x v="38"/>
    <x v="254"/>
    <x v="2594"/>
    <x v="4282"/>
    <x v="21"/>
    <x v="1"/>
  </r>
  <r>
    <x v="1"/>
    <x v="0"/>
    <x v="654"/>
    <x v="4"/>
    <x v="2"/>
    <x v="42"/>
    <x v="0"/>
    <x v="48"/>
    <x v="231"/>
    <x v="2694"/>
    <x v="4206"/>
    <x v="16"/>
    <x v="1"/>
  </r>
  <r>
    <x v="1"/>
    <x v="0"/>
    <x v="654"/>
    <x v="4"/>
    <x v="2"/>
    <x v="42"/>
    <x v="3"/>
    <x v="53"/>
    <x v="273"/>
    <x v="2833"/>
    <x v="4341"/>
    <x v="11"/>
    <x v="1"/>
  </r>
  <r>
    <x v="1"/>
    <x v="1"/>
    <x v="654"/>
    <x v="2"/>
    <x v="42"/>
    <x v="16"/>
    <x v="1"/>
    <x v="34"/>
    <x v="56"/>
    <x v="615"/>
    <x v="1246"/>
    <x v="33"/>
    <x v="1"/>
  </r>
  <r>
    <x v="0"/>
    <x v="1"/>
    <x v="654"/>
    <x v="1"/>
    <x v="18"/>
    <x v="43"/>
    <x v="3"/>
    <x v="30"/>
    <x v="52"/>
    <x v="481"/>
    <x v="1080"/>
    <x v="37"/>
    <x v="1"/>
  </r>
  <r>
    <x v="1"/>
    <x v="0"/>
    <x v="654"/>
    <x v="4"/>
    <x v="2"/>
    <x v="42"/>
    <x v="2"/>
    <x v="34"/>
    <x v="115"/>
    <x v="1330"/>
    <x v="2810"/>
    <x v="34"/>
    <x v="1"/>
  </r>
  <r>
    <x v="1"/>
    <x v="0"/>
    <x v="654"/>
    <x v="4"/>
    <x v="2"/>
    <x v="42"/>
    <x v="1"/>
    <x v="40"/>
    <x v="125"/>
    <x v="1631"/>
    <x v="3663"/>
    <x v="39"/>
    <x v="1"/>
  </r>
  <r>
    <x v="1"/>
    <x v="0"/>
    <x v="654"/>
    <x v="4"/>
    <x v="2"/>
    <x v="42"/>
    <x v="5"/>
    <x v="37"/>
    <x v="75"/>
    <x v="958"/>
    <x v="2016"/>
    <x v="34"/>
    <x v="1"/>
  </r>
  <r>
    <x v="1"/>
    <x v="0"/>
    <x v="654"/>
    <x v="4"/>
    <x v="2"/>
    <x v="42"/>
    <x v="4"/>
    <x v="36"/>
    <x v="74"/>
    <x v="918"/>
    <x v="1993"/>
    <x v="35"/>
    <x v="1"/>
  </r>
  <r>
    <x v="1"/>
    <x v="0"/>
    <x v="654"/>
    <x v="4"/>
    <x v="2"/>
    <x v="42"/>
    <x v="0"/>
    <x v="46"/>
    <x v="57"/>
    <x v="866"/>
    <x v="1449"/>
    <x v="26"/>
    <x v="1"/>
  </r>
  <r>
    <x v="1"/>
    <x v="0"/>
    <x v="654"/>
    <x v="4"/>
    <x v="2"/>
    <x v="42"/>
    <x v="3"/>
    <x v="49"/>
    <x v="70"/>
    <x v="1148"/>
    <x v="1884"/>
    <x v="24"/>
    <x v="1"/>
  </r>
  <r>
    <x v="1"/>
    <x v="1"/>
    <x v="654"/>
    <x v="2"/>
    <x v="42"/>
    <x v="16"/>
    <x v="1"/>
    <x v="27"/>
    <x v="56"/>
    <x v="476"/>
    <x v="699"/>
    <x v="25"/>
    <x v="2"/>
  </r>
  <r>
    <x v="1"/>
    <x v="0"/>
    <x v="654"/>
    <x v="4"/>
    <x v="2"/>
    <x v="42"/>
    <x v="2"/>
    <x v="29"/>
    <x v="148"/>
    <x v="1469"/>
    <x v="2717"/>
    <x v="28"/>
    <x v="2"/>
  </r>
  <r>
    <x v="1"/>
    <x v="0"/>
    <x v="654"/>
    <x v="4"/>
    <x v="2"/>
    <x v="42"/>
    <x v="1"/>
    <x v="26"/>
    <x v="152"/>
    <x v="1389"/>
    <x v="2582"/>
    <x v="28"/>
    <x v="2"/>
  </r>
  <r>
    <x v="1"/>
    <x v="0"/>
    <x v="654"/>
    <x v="4"/>
    <x v="2"/>
    <x v="42"/>
    <x v="5"/>
    <x v="24"/>
    <x v="92"/>
    <x v="800"/>
    <x v="1211"/>
    <x v="23"/>
    <x v="2"/>
  </r>
  <r>
    <x v="1"/>
    <x v="0"/>
    <x v="654"/>
    <x v="4"/>
    <x v="2"/>
    <x v="42"/>
    <x v="4"/>
    <x v="25"/>
    <x v="84"/>
    <x v="755"/>
    <x v="1210"/>
    <x v="25"/>
    <x v="2"/>
  </r>
  <r>
    <x v="1"/>
    <x v="0"/>
    <x v="654"/>
    <x v="4"/>
    <x v="2"/>
    <x v="42"/>
    <x v="0"/>
    <x v="37"/>
    <x v="73"/>
    <x v="919"/>
    <x v="1402"/>
    <x v="23"/>
    <x v="2"/>
  </r>
  <r>
    <x v="1"/>
    <x v="0"/>
    <x v="654"/>
    <x v="4"/>
    <x v="2"/>
    <x v="42"/>
    <x v="3"/>
    <x v="40"/>
    <x v="89"/>
    <x v="1215"/>
    <x v="1443"/>
    <x v="15"/>
    <x v="2"/>
  </r>
  <r>
    <x v="1"/>
    <x v="1"/>
    <x v="655"/>
    <x v="2"/>
    <x v="42"/>
    <x v="16"/>
    <x v="5"/>
    <x v="28"/>
    <x v="194"/>
    <x v="1857"/>
    <x v="3277"/>
    <x v="26"/>
    <x v="2"/>
  </r>
  <r>
    <x v="0"/>
    <x v="1"/>
    <x v="655"/>
    <x v="1"/>
    <x v="18"/>
    <x v="43"/>
    <x v="2"/>
    <x v="33"/>
    <x v="308"/>
    <x v="2819"/>
    <x v="4821"/>
    <x v="21"/>
    <x v="2"/>
  </r>
  <r>
    <x v="1"/>
    <x v="0"/>
    <x v="655"/>
    <x v="3"/>
    <x v="45"/>
    <x v="46"/>
    <x v="2"/>
    <x v="33"/>
    <x v="285"/>
    <x v="2637"/>
    <x v="4349"/>
    <x v="21"/>
    <x v="0"/>
  </r>
  <r>
    <x v="1"/>
    <x v="0"/>
    <x v="655"/>
    <x v="3"/>
    <x v="45"/>
    <x v="46"/>
    <x v="1"/>
    <x v="48"/>
    <x v="313"/>
    <x v="2908"/>
    <x v="5180"/>
    <x v="21"/>
    <x v="0"/>
  </r>
  <r>
    <x v="1"/>
    <x v="0"/>
    <x v="655"/>
    <x v="3"/>
    <x v="45"/>
    <x v="46"/>
    <x v="5"/>
    <x v="43"/>
    <x v="285"/>
    <x v="2793"/>
    <x v="4723"/>
    <x v="21"/>
    <x v="0"/>
  </r>
  <r>
    <x v="1"/>
    <x v="0"/>
    <x v="655"/>
    <x v="3"/>
    <x v="45"/>
    <x v="46"/>
    <x v="4"/>
    <x v="38"/>
    <x v="273"/>
    <x v="2673"/>
    <x v="4425"/>
    <x v="21"/>
    <x v="0"/>
  </r>
  <r>
    <x v="1"/>
    <x v="0"/>
    <x v="655"/>
    <x v="3"/>
    <x v="45"/>
    <x v="46"/>
    <x v="0"/>
    <x v="48"/>
    <x v="254"/>
    <x v="2757"/>
    <x v="4827"/>
    <x v="26"/>
    <x v="0"/>
  </r>
  <r>
    <x v="1"/>
    <x v="0"/>
    <x v="655"/>
    <x v="3"/>
    <x v="45"/>
    <x v="46"/>
    <x v="3"/>
    <x v="53"/>
    <x v="285"/>
    <x v="2852"/>
    <x v="4768"/>
    <x v="16"/>
    <x v="0"/>
  </r>
  <r>
    <x v="5"/>
    <x v="0"/>
    <x v="655"/>
    <x v="4"/>
    <x v="36"/>
    <x v="44"/>
    <x v="2"/>
    <x v="33"/>
    <x v="285"/>
    <x v="2637"/>
    <x v="4349"/>
    <x v="21"/>
    <x v="0"/>
  </r>
  <r>
    <x v="5"/>
    <x v="0"/>
    <x v="655"/>
    <x v="4"/>
    <x v="36"/>
    <x v="44"/>
    <x v="1"/>
    <x v="48"/>
    <x v="313"/>
    <x v="2908"/>
    <x v="5180"/>
    <x v="21"/>
    <x v="0"/>
  </r>
  <r>
    <x v="5"/>
    <x v="0"/>
    <x v="655"/>
    <x v="4"/>
    <x v="36"/>
    <x v="44"/>
    <x v="5"/>
    <x v="43"/>
    <x v="285"/>
    <x v="2793"/>
    <x v="4723"/>
    <x v="21"/>
    <x v="0"/>
  </r>
  <r>
    <x v="5"/>
    <x v="0"/>
    <x v="655"/>
    <x v="4"/>
    <x v="36"/>
    <x v="44"/>
    <x v="4"/>
    <x v="38"/>
    <x v="273"/>
    <x v="2673"/>
    <x v="4425"/>
    <x v="21"/>
    <x v="0"/>
  </r>
  <r>
    <x v="5"/>
    <x v="0"/>
    <x v="655"/>
    <x v="4"/>
    <x v="36"/>
    <x v="44"/>
    <x v="0"/>
    <x v="48"/>
    <x v="254"/>
    <x v="2757"/>
    <x v="4827"/>
    <x v="26"/>
    <x v="0"/>
  </r>
  <r>
    <x v="5"/>
    <x v="0"/>
    <x v="655"/>
    <x v="4"/>
    <x v="36"/>
    <x v="44"/>
    <x v="3"/>
    <x v="53"/>
    <x v="285"/>
    <x v="2852"/>
    <x v="4768"/>
    <x v="16"/>
    <x v="0"/>
  </r>
  <r>
    <x v="1"/>
    <x v="1"/>
    <x v="655"/>
    <x v="2"/>
    <x v="42"/>
    <x v="16"/>
    <x v="5"/>
    <x v="26"/>
    <x v="45"/>
    <x v="343"/>
    <x v="744"/>
    <x v="37"/>
    <x v="1"/>
  </r>
  <r>
    <x v="0"/>
    <x v="1"/>
    <x v="655"/>
    <x v="1"/>
    <x v="18"/>
    <x v="43"/>
    <x v="2"/>
    <x v="32"/>
    <x v="107"/>
    <x v="1198"/>
    <x v="2585"/>
    <x v="35"/>
    <x v="1"/>
  </r>
  <r>
    <x v="1"/>
    <x v="0"/>
    <x v="655"/>
    <x v="3"/>
    <x v="45"/>
    <x v="46"/>
    <x v="2"/>
    <x v="31"/>
    <x v="84"/>
    <x v="920"/>
    <x v="1805"/>
    <x v="31"/>
    <x v="1"/>
  </r>
  <r>
    <x v="1"/>
    <x v="0"/>
    <x v="655"/>
    <x v="3"/>
    <x v="45"/>
    <x v="46"/>
    <x v="1"/>
    <x v="44"/>
    <x v="122"/>
    <x v="1723"/>
    <x v="3615"/>
    <x v="35"/>
    <x v="1"/>
  </r>
  <r>
    <x v="1"/>
    <x v="0"/>
    <x v="655"/>
    <x v="3"/>
    <x v="45"/>
    <x v="46"/>
    <x v="5"/>
    <x v="39"/>
    <x v="78"/>
    <x v="1049"/>
    <x v="2113"/>
    <x v="32"/>
    <x v="1"/>
  </r>
  <r>
    <x v="1"/>
    <x v="0"/>
    <x v="655"/>
    <x v="3"/>
    <x v="45"/>
    <x v="46"/>
    <x v="4"/>
    <x v="34"/>
    <x v="80"/>
    <x v="960"/>
    <x v="2069"/>
    <x v="35"/>
    <x v="1"/>
  </r>
  <r>
    <x v="1"/>
    <x v="0"/>
    <x v="655"/>
    <x v="3"/>
    <x v="45"/>
    <x v="46"/>
    <x v="0"/>
    <x v="46"/>
    <x v="72"/>
    <x v="1113"/>
    <x v="2633"/>
    <x v="40"/>
    <x v="1"/>
  </r>
  <r>
    <x v="1"/>
    <x v="0"/>
    <x v="655"/>
    <x v="3"/>
    <x v="45"/>
    <x v="46"/>
    <x v="3"/>
    <x v="52"/>
    <x v="84"/>
    <x v="1446"/>
    <x v="2804"/>
    <x v="30"/>
    <x v="1"/>
  </r>
  <r>
    <x v="5"/>
    <x v="0"/>
    <x v="655"/>
    <x v="4"/>
    <x v="36"/>
    <x v="44"/>
    <x v="2"/>
    <x v="31"/>
    <x v="84"/>
    <x v="920"/>
    <x v="1901"/>
    <x v="33"/>
    <x v="1"/>
  </r>
  <r>
    <x v="5"/>
    <x v="0"/>
    <x v="655"/>
    <x v="4"/>
    <x v="36"/>
    <x v="44"/>
    <x v="1"/>
    <x v="43"/>
    <x v="122"/>
    <x v="1696"/>
    <x v="3382"/>
    <x v="32"/>
    <x v="1"/>
  </r>
  <r>
    <x v="5"/>
    <x v="0"/>
    <x v="655"/>
    <x v="4"/>
    <x v="36"/>
    <x v="44"/>
    <x v="5"/>
    <x v="39"/>
    <x v="75"/>
    <x v="1003"/>
    <x v="2164"/>
    <x v="35"/>
    <x v="1"/>
  </r>
  <r>
    <x v="5"/>
    <x v="0"/>
    <x v="655"/>
    <x v="4"/>
    <x v="36"/>
    <x v="44"/>
    <x v="4"/>
    <x v="37"/>
    <x v="67"/>
    <x v="833"/>
    <x v="1762"/>
    <x v="34"/>
    <x v="1"/>
  </r>
  <r>
    <x v="5"/>
    <x v="0"/>
    <x v="655"/>
    <x v="4"/>
    <x v="36"/>
    <x v="44"/>
    <x v="0"/>
    <x v="44"/>
    <x v="62"/>
    <x v="904"/>
    <x v="2180"/>
    <x v="40"/>
    <x v="1"/>
  </r>
  <r>
    <x v="5"/>
    <x v="0"/>
    <x v="655"/>
    <x v="4"/>
    <x v="36"/>
    <x v="44"/>
    <x v="3"/>
    <x v="51"/>
    <x v="87"/>
    <x v="1463"/>
    <x v="2775"/>
    <x v="29"/>
    <x v="1"/>
  </r>
  <r>
    <x v="1"/>
    <x v="1"/>
    <x v="655"/>
    <x v="2"/>
    <x v="42"/>
    <x v="16"/>
    <x v="5"/>
    <x v="21"/>
    <x v="59"/>
    <x v="394"/>
    <x v="617"/>
    <x v="28"/>
    <x v="2"/>
  </r>
  <r>
    <x v="1"/>
    <x v="0"/>
    <x v="655"/>
    <x v="3"/>
    <x v="45"/>
    <x v="46"/>
    <x v="2"/>
    <x v="21"/>
    <x v="100"/>
    <x v="774"/>
    <x v="1277"/>
    <x v="26"/>
    <x v="2"/>
  </r>
  <r>
    <x v="1"/>
    <x v="0"/>
    <x v="655"/>
    <x v="3"/>
    <x v="45"/>
    <x v="46"/>
    <x v="1"/>
    <x v="32"/>
    <x v="150"/>
    <x v="1616"/>
    <x v="2711"/>
    <x v="24"/>
    <x v="2"/>
  </r>
  <r>
    <x v="1"/>
    <x v="0"/>
    <x v="655"/>
    <x v="3"/>
    <x v="45"/>
    <x v="46"/>
    <x v="5"/>
    <x v="32"/>
    <x v="100"/>
    <x v="1120"/>
    <x v="2049"/>
    <x v="28"/>
    <x v="2"/>
  </r>
  <r>
    <x v="1"/>
    <x v="0"/>
    <x v="655"/>
    <x v="3"/>
    <x v="45"/>
    <x v="46"/>
    <x v="4"/>
    <x v="24"/>
    <x v="83"/>
    <x v="715"/>
    <x v="1037"/>
    <x v="23"/>
    <x v="2"/>
  </r>
  <r>
    <x v="1"/>
    <x v="0"/>
    <x v="655"/>
    <x v="3"/>
    <x v="45"/>
    <x v="46"/>
    <x v="0"/>
    <x v="35"/>
    <x v="87"/>
    <x v="1061"/>
    <x v="2192"/>
    <x v="33"/>
    <x v="2"/>
  </r>
  <r>
    <x v="1"/>
    <x v="0"/>
    <x v="655"/>
    <x v="3"/>
    <x v="45"/>
    <x v="46"/>
    <x v="3"/>
    <x v="33"/>
    <x v="91"/>
    <x v="1047"/>
    <x v="1353"/>
    <x v="18"/>
    <x v="2"/>
  </r>
  <r>
    <x v="5"/>
    <x v="0"/>
    <x v="655"/>
    <x v="4"/>
    <x v="36"/>
    <x v="44"/>
    <x v="2"/>
    <x v="22"/>
    <x v="100"/>
    <x v="804"/>
    <x v="1294"/>
    <x v="25"/>
    <x v="2"/>
  </r>
  <r>
    <x v="5"/>
    <x v="0"/>
    <x v="655"/>
    <x v="4"/>
    <x v="36"/>
    <x v="44"/>
    <x v="1"/>
    <x v="30"/>
    <x v="156"/>
    <x v="1593"/>
    <x v="2665"/>
    <x v="24"/>
    <x v="2"/>
  </r>
  <r>
    <x v="5"/>
    <x v="0"/>
    <x v="655"/>
    <x v="4"/>
    <x v="36"/>
    <x v="44"/>
    <x v="5"/>
    <x v="30"/>
    <x v="91"/>
    <x v="965"/>
    <x v="1484"/>
    <x v="23"/>
    <x v="2"/>
  </r>
  <r>
    <x v="5"/>
    <x v="0"/>
    <x v="655"/>
    <x v="4"/>
    <x v="36"/>
    <x v="44"/>
    <x v="4"/>
    <x v="27"/>
    <x v="95"/>
    <x v="920"/>
    <x v="1507"/>
    <x v="25"/>
    <x v="2"/>
  </r>
  <r>
    <x v="5"/>
    <x v="0"/>
    <x v="655"/>
    <x v="4"/>
    <x v="36"/>
    <x v="44"/>
    <x v="0"/>
    <x v="33"/>
    <x v="76"/>
    <x v="879"/>
    <x v="1711"/>
    <x v="31"/>
    <x v="2"/>
  </r>
  <r>
    <x v="5"/>
    <x v="0"/>
    <x v="655"/>
    <x v="4"/>
    <x v="36"/>
    <x v="44"/>
    <x v="3"/>
    <x v="34"/>
    <x v="103"/>
    <x v="1220"/>
    <x v="1951"/>
    <x v="23"/>
    <x v="2"/>
  </r>
  <r>
    <x v="1"/>
    <x v="1"/>
    <x v="656"/>
    <x v="2"/>
    <x v="42"/>
    <x v="16"/>
    <x v="4"/>
    <x v="33"/>
    <x v="62"/>
    <x v="672"/>
    <x v="1099"/>
    <x v="26"/>
    <x v="2"/>
  </r>
  <r>
    <x v="0"/>
    <x v="1"/>
    <x v="656"/>
    <x v="1"/>
    <x v="18"/>
    <x v="43"/>
    <x v="1"/>
    <x v="33"/>
    <x v="152"/>
    <x v="1674"/>
    <x v="2605"/>
    <x v="21"/>
    <x v="2"/>
  </r>
  <r>
    <x v="1"/>
    <x v="1"/>
    <x v="656"/>
    <x v="2"/>
    <x v="42"/>
    <x v="16"/>
    <x v="4"/>
    <x v="31"/>
    <x v="9"/>
    <x v="64"/>
    <x v="103"/>
    <x v="37"/>
    <x v="1"/>
  </r>
  <r>
    <x v="0"/>
    <x v="1"/>
    <x v="656"/>
    <x v="1"/>
    <x v="18"/>
    <x v="43"/>
    <x v="1"/>
    <x v="32"/>
    <x v="35"/>
    <x v="329"/>
    <x v="667"/>
    <x v="35"/>
    <x v="1"/>
  </r>
  <r>
    <x v="1"/>
    <x v="1"/>
    <x v="656"/>
    <x v="2"/>
    <x v="42"/>
    <x v="16"/>
    <x v="4"/>
    <x v="21"/>
    <x v="13"/>
    <x v="49"/>
    <x v="55"/>
    <x v="29"/>
    <x v="2"/>
  </r>
  <r>
    <x v="1"/>
    <x v="1"/>
    <x v="657"/>
    <x v="1"/>
    <x v="37"/>
    <x v="41"/>
    <x v="0"/>
    <x v="48"/>
    <x v="105"/>
    <x v="1646"/>
    <x v="2566"/>
    <x v="21"/>
    <x v="2"/>
  </r>
  <r>
    <x v="0"/>
    <x v="1"/>
    <x v="657"/>
    <x v="1"/>
    <x v="18"/>
    <x v="43"/>
    <x v="5"/>
    <x v="23"/>
    <x v="174"/>
    <x v="1441"/>
    <x v="2557"/>
    <x v="26"/>
    <x v="2"/>
  </r>
  <r>
    <x v="2"/>
    <x v="0"/>
    <x v="657"/>
    <x v="4"/>
    <x v="30"/>
    <x v="1"/>
    <x v="2"/>
    <x v="43"/>
    <x v="315"/>
    <x v="2899"/>
    <x v="5157"/>
    <x v="21"/>
    <x v="1"/>
  </r>
  <r>
    <x v="2"/>
    <x v="0"/>
    <x v="657"/>
    <x v="4"/>
    <x v="30"/>
    <x v="1"/>
    <x v="1"/>
    <x v="48"/>
    <x v="315"/>
    <x v="2916"/>
    <x v="5270"/>
    <x v="26"/>
    <x v="1"/>
  </r>
  <r>
    <x v="2"/>
    <x v="0"/>
    <x v="657"/>
    <x v="4"/>
    <x v="30"/>
    <x v="1"/>
    <x v="5"/>
    <x v="43"/>
    <x v="294"/>
    <x v="2817"/>
    <x v="4820"/>
    <x v="21"/>
    <x v="1"/>
  </r>
  <r>
    <x v="2"/>
    <x v="0"/>
    <x v="657"/>
    <x v="4"/>
    <x v="30"/>
    <x v="1"/>
    <x v="4"/>
    <x v="43"/>
    <x v="285"/>
    <x v="2793"/>
    <x v="4723"/>
    <x v="21"/>
    <x v="1"/>
  </r>
  <r>
    <x v="2"/>
    <x v="0"/>
    <x v="657"/>
    <x v="4"/>
    <x v="30"/>
    <x v="1"/>
    <x v="0"/>
    <x v="53"/>
    <x v="273"/>
    <x v="2833"/>
    <x v="4663"/>
    <x v="16"/>
    <x v="1"/>
  </r>
  <r>
    <x v="2"/>
    <x v="0"/>
    <x v="657"/>
    <x v="4"/>
    <x v="30"/>
    <x v="1"/>
    <x v="3"/>
    <x v="68"/>
    <x v="294"/>
    <x v="2904"/>
    <x v="4906"/>
    <x v="11"/>
    <x v="1"/>
  </r>
  <r>
    <x v="1"/>
    <x v="1"/>
    <x v="657"/>
    <x v="1"/>
    <x v="37"/>
    <x v="41"/>
    <x v="0"/>
    <x v="47"/>
    <x v="26"/>
    <x v="373"/>
    <x v="657"/>
    <x v="31"/>
    <x v="1"/>
  </r>
  <r>
    <x v="0"/>
    <x v="1"/>
    <x v="657"/>
    <x v="1"/>
    <x v="18"/>
    <x v="43"/>
    <x v="5"/>
    <x v="20"/>
    <x v="41"/>
    <x v="215"/>
    <x v="519"/>
    <x v="41"/>
    <x v="1"/>
  </r>
  <r>
    <x v="2"/>
    <x v="0"/>
    <x v="657"/>
    <x v="4"/>
    <x v="30"/>
    <x v="1"/>
    <x v="2"/>
    <x v="41"/>
    <x v="143"/>
    <x v="1866"/>
    <x v="3890"/>
    <x v="36"/>
    <x v="1"/>
  </r>
  <r>
    <x v="2"/>
    <x v="0"/>
    <x v="657"/>
    <x v="4"/>
    <x v="30"/>
    <x v="1"/>
    <x v="1"/>
    <x v="43"/>
    <x v="128"/>
    <x v="1769"/>
    <x v="3885"/>
    <x v="39"/>
    <x v="1"/>
  </r>
  <r>
    <x v="2"/>
    <x v="0"/>
    <x v="657"/>
    <x v="4"/>
    <x v="30"/>
    <x v="1"/>
    <x v="5"/>
    <x v="41"/>
    <x v="87"/>
    <x v="1219"/>
    <x v="2521"/>
    <x v="33"/>
    <x v="1"/>
  </r>
  <r>
    <x v="2"/>
    <x v="0"/>
    <x v="657"/>
    <x v="4"/>
    <x v="30"/>
    <x v="1"/>
    <x v="4"/>
    <x v="39"/>
    <x v="78"/>
    <x v="1049"/>
    <x v="2272"/>
    <x v="35"/>
    <x v="1"/>
  </r>
  <r>
    <x v="2"/>
    <x v="0"/>
    <x v="657"/>
    <x v="4"/>
    <x v="30"/>
    <x v="1"/>
    <x v="0"/>
    <x v="49"/>
    <x v="75"/>
    <x v="1227"/>
    <x v="2395"/>
    <x v="30"/>
    <x v="1"/>
  </r>
  <r>
    <x v="2"/>
    <x v="0"/>
    <x v="657"/>
    <x v="4"/>
    <x v="30"/>
    <x v="1"/>
    <x v="3"/>
    <x v="61"/>
    <x v="87"/>
    <x v="1703"/>
    <x v="2797"/>
    <x v="23"/>
    <x v="1"/>
  </r>
  <r>
    <x v="1"/>
    <x v="1"/>
    <x v="657"/>
    <x v="1"/>
    <x v="37"/>
    <x v="41"/>
    <x v="0"/>
    <x v="35"/>
    <x v="30"/>
    <x v="309"/>
    <x v="428"/>
    <x v="27"/>
    <x v="2"/>
  </r>
  <r>
    <x v="2"/>
    <x v="0"/>
    <x v="657"/>
    <x v="4"/>
    <x v="30"/>
    <x v="1"/>
    <x v="2"/>
    <x v="28"/>
    <x v="149"/>
    <x v="1438"/>
    <x v="2362"/>
    <x v="23"/>
    <x v="2"/>
  </r>
  <r>
    <x v="2"/>
    <x v="0"/>
    <x v="657"/>
    <x v="4"/>
    <x v="30"/>
    <x v="1"/>
    <x v="1"/>
    <x v="31"/>
    <x v="159"/>
    <x v="1657"/>
    <x v="3119"/>
    <x v="29"/>
    <x v="2"/>
  </r>
  <r>
    <x v="2"/>
    <x v="0"/>
    <x v="657"/>
    <x v="4"/>
    <x v="30"/>
    <x v="1"/>
    <x v="5"/>
    <x v="27"/>
    <x v="101"/>
    <x v="975"/>
    <x v="1660"/>
    <x v="26"/>
    <x v="2"/>
  </r>
  <r>
    <x v="2"/>
    <x v="0"/>
    <x v="657"/>
    <x v="4"/>
    <x v="30"/>
    <x v="1"/>
    <x v="4"/>
    <x v="28"/>
    <x v="93"/>
    <x v="934"/>
    <x v="1676"/>
    <x v="28"/>
    <x v="2"/>
  </r>
  <r>
    <x v="2"/>
    <x v="0"/>
    <x v="657"/>
    <x v="4"/>
    <x v="30"/>
    <x v="1"/>
    <x v="0"/>
    <x v="34"/>
    <x v="95"/>
    <x v="1128"/>
    <x v="1546"/>
    <x v="19"/>
    <x v="2"/>
  </r>
  <r>
    <x v="2"/>
    <x v="0"/>
    <x v="657"/>
    <x v="4"/>
    <x v="30"/>
    <x v="1"/>
    <x v="3"/>
    <x v="50"/>
    <x v="111"/>
    <x v="1773"/>
    <x v="2471"/>
    <x v="17"/>
    <x v="2"/>
  </r>
  <r>
    <x v="1"/>
    <x v="1"/>
    <x v="658"/>
    <x v="1"/>
    <x v="37"/>
    <x v="41"/>
    <x v="3"/>
    <x v="38"/>
    <x v="194"/>
    <x v="2227"/>
    <x v="3173"/>
    <x v="16"/>
    <x v="2"/>
  </r>
  <r>
    <x v="0"/>
    <x v="1"/>
    <x v="658"/>
    <x v="1"/>
    <x v="18"/>
    <x v="43"/>
    <x v="4"/>
    <x v="28"/>
    <x v="39"/>
    <x v="318"/>
    <x v="227"/>
    <x v="16"/>
    <x v="2"/>
  </r>
  <r>
    <x v="1"/>
    <x v="1"/>
    <x v="658"/>
    <x v="1"/>
    <x v="37"/>
    <x v="41"/>
    <x v="3"/>
    <x v="36"/>
    <x v="50"/>
    <x v="563"/>
    <x v="1029"/>
    <x v="30"/>
    <x v="1"/>
  </r>
  <r>
    <x v="0"/>
    <x v="1"/>
    <x v="658"/>
    <x v="1"/>
    <x v="18"/>
    <x v="43"/>
    <x v="4"/>
    <x v="25"/>
    <x v="4"/>
    <x v="19"/>
    <x v="18"/>
    <x v="26"/>
    <x v="1"/>
  </r>
  <r>
    <x v="1"/>
    <x v="1"/>
    <x v="658"/>
    <x v="1"/>
    <x v="37"/>
    <x v="41"/>
    <x v="3"/>
    <x v="25"/>
    <x v="58"/>
    <x v="458"/>
    <x v="502"/>
    <x v="20"/>
    <x v="2"/>
  </r>
  <r>
    <x v="1"/>
    <x v="1"/>
    <x v="659"/>
    <x v="1"/>
    <x v="37"/>
    <x v="41"/>
    <x v="2"/>
    <x v="38"/>
    <x v="309"/>
    <x v="2855"/>
    <x v="5258"/>
    <x v="41"/>
    <x v="2"/>
  </r>
  <r>
    <x v="0"/>
    <x v="1"/>
    <x v="659"/>
    <x v="1"/>
    <x v="18"/>
    <x v="43"/>
    <x v="0"/>
    <x v="43"/>
    <x v="82"/>
    <x v="1208"/>
    <x v="1175"/>
    <x v="11"/>
    <x v="2"/>
  </r>
  <r>
    <x v="1"/>
    <x v="1"/>
    <x v="659"/>
    <x v="1"/>
    <x v="37"/>
    <x v="41"/>
    <x v="2"/>
    <x v="35"/>
    <x v="100"/>
    <x v="1207"/>
    <x v="3456"/>
    <x v="53"/>
    <x v="1"/>
  </r>
  <r>
    <x v="0"/>
    <x v="1"/>
    <x v="659"/>
    <x v="1"/>
    <x v="18"/>
    <x v="43"/>
    <x v="0"/>
    <x v="42"/>
    <x v="19"/>
    <x v="223"/>
    <x v="206"/>
    <x v="22"/>
    <x v="1"/>
  </r>
  <r>
    <x v="1"/>
    <x v="1"/>
    <x v="659"/>
    <x v="1"/>
    <x v="37"/>
    <x v="41"/>
    <x v="2"/>
    <x v="25"/>
    <x v="144"/>
    <x v="1279"/>
    <x v="3307"/>
    <x v="46"/>
    <x v="2"/>
  </r>
  <r>
    <x v="1"/>
    <x v="1"/>
    <x v="660"/>
    <x v="1"/>
    <x v="37"/>
    <x v="41"/>
    <x v="1"/>
    <x v="38"/>
    <x v="105"/>
    <x v="1355"/>
    <x v="2068"/>
    <x v="21"/>
    <x v="2"/>
  </r>
  <r>
    <x v="0"/>
    <x v="1"/>
    <x v="660"/>
    <x v="1"/>
    <x v="18"/>
    <x v="43"/>
    <x v="3"/>
    <x v="33"/>
    <x v="174"/>
    <x v="1883"/>
    <x v="3321"/>
    <x v="26"/>
    <x v="2"/>
  </r>
  <r>
    <x v="1"/>
    <x v="1"/>
    <x v="660"/>
    <x v="1"/>
    <x v="37"/>
    <x v="41"/>
    <x v="1"/>
    <x v="37"/>
    <x v="25"/>
    <x v="262"/>
    <x v="472"/>
    <x v="34"/>
    <x v="1"/>
  </r>
  <r>
    <x v="0"/>
    <x v="1"/>
    <x v="660"/>
    <x v="1"/>
    <x v="18"/>
    <x v="43"/>
    <x v="3"/>
    <x v="29"/>
    <x v="39"/>
    <x v="331"/>
    <x v="806"/>
    <x v="41"/>
    <x v="1"/>
  </r>
  <r>
    <x v="1"/>
    <x v="1"/>
    <x v="660"/>
    <x v="1"/>
    <x v="37"/>
    <x v="41"/>
    <x v="1"/>
    <x v="25"/>
    <x v="33"/>
    <x v="217"/>
    <x v="268"/>
    <x v="26"/>
    <x v="2"/>
  </r>
  <r>
    <x v="1"/>
    <x v="1"/>
    <x v="661"/>
    <x v="1"/>
    <x v="37"/>
    <x v="41"/>
    <x v="5"/>
    <x v="28"/>
    <x v="152"/>
    <x v="1471"/>
    <x v="2605"/>
    <x v="26"/>
    <x v="2"/>
  </r>
  <r>
    <x v="0"/>
    <x v="1"/>
    <x v="661"/>
    <x v="1"/>
    <x v="18"/>
    <x v="43"/>
    <x v="2"/>
    <x v="33"/>
    <x v="307"/>
    <x v="2805"/>
    <x v="4768"/>
    <x v="21"/>
    <x v="2"/>
  </r>
  <r>
    <x v="1"/>
    <x v="1"/>
    <x v="661"/>
    <x v="1"/>
    <x v="37"/>
    <x v="41"/>
    <x v="5"/>
    <x v="27"/>
    <x v="35"/>
    <x v="267"/>
    <x v="575"/>
    <x v="38"/>
    <x v="1"/>
  </r>
  <r>
    <x v="0"/>
    <x v="1"/>
    <x v="661"/>
    <x v="1"/>
    <x v="18"/>
    <x v="43"/>
    <x v="2"/>
    <x v="30"/>
    <x v="102"/>
    <x v="1090"/>
    <x v="2307"/>
    <x v="34"/>
    <x v="1"/>
  </r>
  <r>
    <x v="1"/>
    <x v="1"/>
    <x v="661"/>
    <x v="1"/>
    <x v="37"/>
    <x v="41"/>
    <x v="5"/>
    <x v="18"/>
    <x v="43"/>
    <x v="196"/>
    <x v="311"/>
    <x v="31"/>
    <x v="2"/>
  </r>
  <r>
    <x v="1"/>
    <x v="1"/>
    <x v="662"/>
    <x v="1"/>
    <x v="37"/>
    <x v="41"/>
    <x v="4"/>
    <x v="33"/>
    <x v="39"/>
    <x v="388"/>
    <x v="555"/>
    <x v="26"/>
    <x v="2"/>
  </r>
  <r>
    <x v="0"/>
    <x v="1"/>
    <x v="662"/>
    <x v="1"/>
    <x v="18"/>
    <x v="43"/>
    <x v="1"/>
    <x v="33"/>
    <x v="129"/>
    <x v="1441"/>
    <x v="2219"/>
    <x v="21"/>
    <x v="2"/>
  </r>
  <r>
    <x v="1"/>
    <x v="1"/>
    <x v="662"/>
    <x v="1"/>
    <x v="37"/>
    <x v="41"/>
    <x v="4"/>
    <x v="32"/>
    <x v="4"/>
    <x v="29"/>
    <x v="46"/>
    <x v="38"/>
    <x v="1"/>
  </r>
  <r>
    <x v="0"/>
    <x v="1"/>
    <x v="662"/>
    <x v="1"/>
    <x v="18"/>
    <x v="43"/>
    <x v="1"/>
    <x v="30"/>
    <x v="33"/>
    <x v="283"/>
    <x v="508"/>
    <x v="33"/>
    <x v="1"/>
  </r>
  <r>
    <x v="1"/>
    <x v="1"/>
    <x v="662"/>
    <x v="1"/>
    <x v="37"/>
    <x v="41"/>
    <x v="4"/>
    <x v="21"/>
    <x v="8"/>
    <x v="25"/>
    <x v="24"/>
    <x v="28"/>
    <x v="2"/>
  </r>
  <r>
    <x v="1"/>
    <x v="1"/>
    <x v="663"/>
    <x v="1"/>
    <x v="37"/>
    <x v="41"/>
    <x v="0"/>
    <x v="48"/>
    <x v="105"/>
    <x v="1646"/>
    <x v="2566"/>
    <x v="21"/>
    <x v="2"/>
  </r>
  <r>
    <x v="0"/>
    <x v="1"/>
    <x v="663"/>
    <x v="1"/>
    <x v="18"/>
    <x v="43"/>
    <x v="5"/>
    <x v="23"/>
    <x v="129"/>
    <x v="1086"/>
    <x v="1874"/>
    <x v="26"/>
    <x v="2"/>
  </r>
  <r>
    <x v="1"/>
    <x v="1"/>
    <x v="663"/>
    <x v="1"/>
    <x v="37"/>
    <x v="41"/>
    <x v="0"/>
    <x v="44"/>
    <x v="26"/>
    <x v="340"/>
    <x v="614"/>
    <x v="32"/>
    <x v="1"/>
  </r>
  <r>
    <x v="0"/>
    <x v="1"/>
    <x v="663"/>
    <x v="1"/>
    <x v="18"/>
    <x v="43"/>
    <x v="5"/>
    <x v="20"/>
    <x v="33"/>
    <x v="160"/>
    <x v="351"/>
    <x v="40"/>
    <x v="1"/>
  </r>
  <r>
    <x v="1"/>
    <x v="1"/>
    <x v="663"/>
    <x v="1"/>
    <x v="37"/>
    <x v="41"/>
    <x v="0"/>
    <x v="32"/>
    <x v="29"/>
    <x v="266"/>
    <x v="282"/>
    <x v="23"/>
    <x v="2"/>
  </r>
  <r>
    <x v="1"/>
    <x v="1"/>
    <x v="664"/>
    <x v="1"/>
    <x v="37"/>
    <x v="41"/>
    <x v="3"/>
    <x v="38"/>
    <x v="194"/>
    <x v="2227"/>
    <x v="3173"/>
    <x v="16"/>
    <x v="2"/>
  </r>
  <r>
    <x v="0"/>
    <x v="1"/>
    <x v="664"/>
    <x v="1"/>
    <x v="18"/>
    <x v="43"/>
    <x v="4"/>
    <x v="28"/>
    <x v="62"/>
    <x v="565"/>
    <x v="537"/>
    <x v="16"/>
    <x v="2"/>
  </r>
  <r>
    <x v="1"/>
    <x v="1"/>
    <x v="664"/>
    <x v="1"/>
    <x v="37"/>
    <x v="41"/>
    <x v="3"/>
    <x v="37"/>
    <x v="56"/>
    <x v="669"/>
    <x v="1296"/>
    <x v="31"/>
    <x v="1"/>
  </r>
  <r>
    <x v="0"/>
    <x v="1"/>
    <x v="664"/>
    <x v="1"/>
    <x v="18"/>
    <x v="43"/>
    <x v="4"/>
    <x v="26"/>
    <x v="11"/>
    <x v="59"/>
    <x v="56"/>
    <x v="26"/>
    <x v="1"/>
  </r>
  <r>
    <x v="1"/>
    <x v="1"/>
    <x v="664"/>
    <x v="1"/>
    <x v="37"/>
    <x v="41"/>
    <x v="3"/>
    <x v="23"/>
    <x v="61"/>
    <x v="455"/>
    <x v="524"/>
    <x v="21"/>
    <x v="2"/>
  </r>
  <r>
    <x v="1"/>
    <x v="1"/>
    <x v="665"/>
    <x v="1"/>
    <x v="37"/>
    <x v="41"/>
    <x v="2"/>
    <x v="43"/>
    <x v="306"/>
    <x v="2863"/>
    <x v="5274"/>
    <x v="41"/>
    <x v="2"/>
  </r>
  <r>
    <x v="0"/>
    <x v="1"/>
    <x v="665"/>
    <x v="1"/>
    <x v="18"/>
    <x v="43"/>
    <x v="0"/>
    <x v="43"/>
    <x v="62"/>
    <x v="891"/>
    <x v="738"/>
    <x v="11"/>
    <x v="2"/>
  </r>
  <r>
    <x v="3"/>
    <x v="1"/>
    <x v="665"/>
    <x v="3"/>
    <x v="32"/>
    <x v="12"/>
    <x v="2"/>
    <x v="38"/>
    <x v="337"/>
    <x v="2952"/>
    <x v="5340"/>
    <x v="26"/>
    <x v="1"/>
  </r>
  <r>
    <x v="3"/>
    <x v="1"/>
    <x v="665"/>
    <x v="3"/>
    <x v="32"/>
    <x v="12"/>
    <x v="1"/>
    <x v="28"/>
    <x v="323"/>
    <x v="2867"/>
    <x v="5019"/>
    <x v="21"/>
    <x v="1"/>
  </r>
  <r>
    <x v="3"/>
    <x v="1"/>
    <x v="665"/>
    <x v="3"/>
    <x v="32"/>
    <x v="12"/>
    <x v="5"/>
    <x v="33"/>
    <x v="318"/>
    <x v="2879"/>
    <x v="5148"/>
    <x v="26"/>
    <x v="1"/>
  </r>
  <r>
    <x v="3"/>
    <x v="1"/>
    <x v="665"/>
    <x v="3"/>
    <x v="32"/>
    <x v="12"/>
    <x v="4"/>
    <x v="53"/>
    <x v="323"/>
    <x v="2961"/>
    <x v="5360"/>
    <x v="26"/>
    <x v="1"/>
  </r>
  <r>
    <x v="3"/>
    <x v="1"/>
    <x v="665"/>
    <x v="3"/>
    <x v="32"/>
    <x v="12"/>
    <x v="0"/>
    <x v="68"/>
    <x v="321"/>
    <x v="2995"/>
    <x v="5377"/>
    <x v="21"/>
    <x v="1"/>
  </r>
  <r>
    <x v="3"/>
    <x v="1"/>
    <x v="665"/>
    <x v="3"/>
    <x v="32"/>
    <x v="12"/>
    <x v="3"/>
    <x v="68"/>
    <x v="329"/>
    <x v="3022"/>
    <x v="5528"/>
    <x v="36"/>
    <x v="1"/>
  </r>
  <r>
    <x v="5"/>
    <x v="1"/>
    <x v="665"/>
    <x v="0"/>
    <x v="48"/>
    <x v="33"/>
    <x v="2"/>
    <x v="38"/>
    <x v="300"/>
    <x v="2805"/>
    <x v="4535"/>
    <x v="16"/>
    <x v="0"/>
  </r>
  <r>
    <x v="5"/>
    <x v="1"/>
    <x v="665"/>
    <x v="0"/>
    <x v="48"/>
    <x v="33"/>
    <x v="1"/>
    <x v="28"/>
    <x v="254"/>
    <x v="2282"/>
    <x v="3708"/>
    <x v="21"/>
    <x v="0"/>
  </r>
  <r>
    <x v="5"/>
    <x v="1"/>
    <x v="665"/>
    <x v="0"/>
    <x v="48"/>
    <x v="33"/>
    <x v="5"/>
    <x v="28"/>
    <x v="208"/>
    <x v="1990"/>
    <x v="2720"/>
    <x v="16"/>
    <x v="0"/>
  </r>
  <r>
    <x v="5"/>
    <x v="1"/>
    <x v="665"/>
    <x v="0"/>
    <x v="48"/>
    <x v="33"/>
    <x v="4"/>
    <x v="28"/>
    <x v="194"/>
    <x v="1857"/>
    <x v="2517"/>
    <x v="16"/>
    <x v="0"/>
  </r>
  <r>
    <x v="5"/>
    <x v="1"/>
    <x v="665"/>
    <x v="0"/>
    <x v="48"/>
    <x v="33"/>
    <x v="0"/>
    <x v="53"/>
    <x v="174"/>
    <x v="2469"/>
    <x v="4688"/>
    <x v="36"/>
    <x v="0"/>
  </r>
  <r>
    <x v="5"/>
    <x v="1"/>
    <x v="665"/>
    <x v="0"/>
    <x v="48"/>
    <x v="33"/>
    <x v="3"/>
    <x v="58"/>
    <x v="254"/>
    <x v="2833"/>
    <x v="4999"/>
    <x v="26"/>
    <x v="0"/>
  </r>
  <r>
    <x v="1"/>
    <x v="1"/>
    <x v="665"/>
    <x v="1"/>
    <x v="37"/>
    <x v="41"/>
    <x v="2"/>
    <x v="42"/>
    <x v="101"/>
    <x v="1412"/>
    <x v="3982"/>
    <x v="56"/>
    <x v="1"/>
  </r>
  <r>
    <x v="0"/>
    <x v="1"/>
    <x v="665"/>
    <x v="1"/>
    <x v="18"/>
    <x v="43"/>
    <x v="0"/>
    <x v="40"/>
    <x v="10"/>
    <x v="103"/>
    <x v="95"/>
    <x v="24"/>
    <x v="1"/>
  </r>
  <r>
    <x v="3"/>
    <x v="1"/>
    <x v="665"/>
    <x v="3"/>
    <x v="32"/>
    <x v="12"/>
    <x v="2"/>
    <x v="37"/>
    <x v="185"/>
    <x v="2128"/>
    <x v="4460"/>
    <x v="41"/>
    <x v="1"/>
  </r>
  <r>
    <x v="3"/>
    <x v="1"/>
    <x v="665"/>
    <x v="3"/>
    <x v="32"/>
    <x v="12"/>
    <x v="1"/>
    <x v="25"/>
    <x v="171"/>
    <x v="1499"/>
    <x v="3091"/>
    <x v="33"/>
    <x v="1"/>
  </r>
  <r>
    <x v="3"/>
    <x v="1"/>
    <x v="665"/>
    <x v="3"/>
    <x v="32"/>
    <x v="12"/>
    <x v="5"/>
    <x v="31"/>
    <x v="145"/>
    <x v="1528"/>
    <x v="3513"/>
    <x v="40"/>
    <x v="1"/>
  </r>
  <r>
    <x v="3"/>
    <x v="1"/>
    <x v="665"/>
    <x v="3"/>
    <x v="32"/>
    <x v="12"/>
    <x v="4"/>
    <x v="48"/>
    <x v="141"/>
    <x v="2059"/>
    <x v="4221"/>
    <x v="37"/>
    <x v="1"/>
  </r>
  <r>
    <x v="3"/>
    <x v="1"/>
    <x v="665"/>
    <x v="3"/>
    <x v="32"/>
    <x v="12"/>
    <x v="0"/>
    <x v="65"/>
    <x v="141"/>
    <x v="2438"/>
    <x v="4629"/>
    <x v="35"/>
    <x v="1"/>
  </r>
  <r>
    <x v="3"/>
    <x v="1"/>
    <x v="665"/>
    <x v="3"/>
    <x v="32"/>
    <x v="12"/>
    <x v="3"/>
    <x v="65"/>
    <x v="183"/>
    <x v="2693"/>
    <x v="5160"/>
    <x v="50"/>
    <x v="1"/>
  </r>
  <r>
    <x v="5"/>
    <x v="1"/>
    <x v="665"/>
    <x v="0"/>
    <x v="48"/>
    <x v="33"/>
    <x v="2"/>
    <x v="34"/>
    <x v="86"/>
    <x v="1020"/>
    <x v="1917"/>
    <x v="29"/>
    <x v="1"/>
  </r>
  <r>
    <x v="5"/>
    <x v="1"/>
    <x v="665"/>
    <x v="0"/>
    <x v="48"/>
    <x v="33"/>
    <x v="1"/>
    <x v="25"/>
    <x v="64"/>
    <x v="529"/>
    <x v="1059"/>
    <x v="33"/>
    <x v="1"/>
  </r>
  <r>
    <x v="5"/>
    <x v="1"/>
    <x v="665"/>
    <x v="0"/>
    <x v="48"/>
    <x v="33"/>
    <x v="5"/>
    <x v="26"/>
    <x v="57"/>
    <x v="468"/>
    <x v="764"/>
    <x v="28"/>
    <x v="1"/>
  </r>
  <r>
    <x v="5"/>
    <x v="1"/>
    <x v="665"/>
    <x v="0"/>
    <x v="48"/>
    <x v="33"/>
    <x v="4"/>
    <x v="26"/>
    <x v="54"/>
    <x v="432"/>
    <x v="775"/>
    <x v="31"/>
    <x v="1"/>
  </r>
  <r>
    <x v="5"/>
    <x v="1"/>
    <x v="665"/>
    <x v="0"/>
    <x v="48"/>
    <x v="33"/>
    <x v="0"/>
    <x v="51"/>
    <x v="45"/>
    <x v="750"/>
    <x v="2116"/>
    <x v="48"/>
    <x v="1"/>
  </r>
  <r>
    <x v="5"/>
    <x v="1"/>
    <x v="665"/>
    <x v="0"/>
    <x v="48"/>
    <x v="33"/>
    <x v="3"/>
    <x v="54"/>
    <x v="62"/>
    <x v="1104"/>
    <x v="2490"/>
    <x v="37"/>
    <x v="1"/>
  </r>
  <r>
    <x v="1"/>
    <x v="1"/>
    <x v="665"/>
    <x v="1"/>
    <x v="37"/>
    <x v="41"/>
    <x v="2"/>
    <x v="32"/>
    <x v="135"/>
    <x v="1461"/>
    <x v="3593"/>
    <x v="44"/>
    <x v="2"/>
  </r>
  <r>
    <x v="1"/>
    <x v="1"/>
    <x v="666"/>
    <x v="1"/>
    <x v="37"/>
    <x v="41"/>
    <x v="1"/>
    <x v="43"/>
    <x v="129"/>
    <x v="1779"/>
    <x v="2781"/>
    <x v="21"/>
    <x v="2"/>
  </r>
  <r>
    <x v="0"/>
    <x v="1"/>
    <x v="666"/>
    <x v="1"/>
    <x v="18"/>
    <x v="43"/>
    <x v="3"/>
    <x v="33"/>
    <x v="194"/>
    <x v="2064"/>
    <x v="3656"/>
    <x v="26"/>
    <x v="2"/>
  </r>
  <r>
    <x v="1"/>
    <x v="1"/>
    <x v="666"/>
    <x v="1"/>
    <x v="6"/>
    <x v="21"/>
    <x v="2"/>
    <x v="58"/>
    <x v="304"/>
    <x v="2901"/>
    <x v="5229"/>
    <x v="26"/>
    <x v="0"/>
  </r>
  <r>
    <x v="1"/>
    <x v="1"/>
    <x v="666"/>
    <x v="1"/>
    <x v="6"/>
    <x v="21"/>
    <x v="1"/>
    <x v="48"/>
    <x v="254"/>
    <x v="2757"/>
    <x v="4827"/>
    <x v="26"/>
    <x v="0"/>
  </r>
  <r>
    <x v="1"/>
    <x v="1"/>
    <x v="666"/>
    <x v="1"/>
    <x v="6"/>
    <x v="21"/>
    <x v="5"/>
    <x v="48"/>
    <x v="249"/>
    <x v="2743"/>
    <x v="4336"/>
    <x v="16"/>
    <x v="0"/>
  </r>
  <r>
    <x v="1"/>
    <x v="1"/>
    <x v="666"/>
    <x v="1"/>
    <x v="6"/>
    <x v="21"/>
    <x v="4"/>
    <x v="48"/>
    <x v="231"/>
    <x v="2694"/>
    <x v="4206"/>
    <x v="16"/>
    <x v="0"/>
  </r>
  <r>
    <x v="1"/>
    <x v="1"/>
    <x v="666"/>
    <x v="1"/>
    <x v="6"/>
    <x v="21"/>
    <x v="0"/>
    <x v="58"/>
    <x v="212"/>
    <x v="2745"/>
    <x v="4341"/>
    <x v="16"/>
    <x v="0"/>
  </r>
  <r>
    <x v="1"/>
    <x v="1"/>
    <x v="666"/>
    <x v="1"/>
    <x v="6"/>
    <x v="21"/>
    <x v="3"/>
    <x v="63"/>
    <x v="285"/>
    <x v="2882"/>
    <x v="5080"/>
    <x v="21"/>
    <x v="0"/>
  </r>
  <r>
    <x v="1"/>
    <x v="1"/>
    <x v="666"/>
    <x v="1"/>
    <x v="37"/>
    <x v="41"/>
    <x v="1"/>
    <x v="40"/>
    <x v="27"/>
    <x v="327"/>
    <x v="659"/>
    <x v="35"/>
    <x v="1"/>
  </r>
  <r>
    <x v="0"/>
    <x v="1"/>
    <x v="666"/>
    <x v="1"/>
    <x v="18"/>
    <x v="43"/>
    <x v="3"/>
    <x v="32"/>
    <x v="52"/>
    <x v="518"/>
    <x v="1181"/>
    <x v="37"/>
    <x v="1"/>
  </r>
  <r>
    <x v="1"/>
    <x v="1"/>
    <x v="666"/>
    <x v="1"/>
    <x v="6"/>
    <x v="21"/>
    <x v="2"/>
    <x v="53"/>
    <x v="92"/>
    <x v="1600"/>
    <x v="3442"/>
    <x v="36"/>
    <x v="1"/>
  </r>
  <r>
    <x v="1"/>
    <x v="1"/>
    <x v="666"/>
    <x v="1"/>
    <x v="6"/>
    <x v="21"/>
    <x v="1"/>
    <x v="44"/>
    <x v="69"/>
    <x v="1024"/>
    <x v="2375"/>
    <x v="38"/>
    <x v="1"/>
  </r>
  <r>
    <x v="1"/>
    <x v="1"/>
    <x v="666"/>
    <x v="1"/>
    <x v="6"/>
    <x v="21"/>
    <x v="5"/>
    <x v="44"/>
    <x v="66"/>
    <x v="975"/>
    <x v="1919"/>
    <x v="31"/>
    <x v="1"/>
  </r>
  <r>
    <x v="1"/>
    <x v="1"/>
    <x v="666"/>
    <x v="1"/>
    <x v="6"/>
    <x v="21"/>
    <x v="4"/>
    <x v="43"/>
    <x v="66"/>
    <x v="956"/>
    <x v="1722"/>
    <x v="28"/>
    <x v="1"/>
  </r>
  <r>
    <x v="1"/>
    <x v="1"/>
    <x v="666"/>
    <x v="1"/>
    <x v="6"/>
    <x v="21"/>
    <x v="0"/>
    <x v="53"/>
    <x v="56"/>
    <x v="975"/>
    <x v="1868"/>
    <x v="30"/>
    <x v="1"/>
  </r>
  <r>
    <x v="1"/>
    <x v="1"/>
    <x v="666"/>
    <x v="1"/>
    <x v="6"/>
    <x v="21"/>
    <x v="3"/>
    <x v="60"/>
    <x v="78"/>
    <x v="1531"/>
    <x v="3135"/>
    <x v="33"/>
    <x v="1"/>
  </r>
  <r>
    <x v="1"/>
    <x v="1"/>
    <x v="666"/>
    <x v="1"/>
    <x v="37"/>
    <x v="41"/>
    <x v="1"/>
    <x v="26"/>
    <x v="42"/>
    <x v="317"/>
    <x v="355"/>
    <x v="23"/>
    <x v="2"/>
  </r>
  <r>
    <x v="1"/>
    <x v="1"/>
    <x v="666"/>
    <x v="1"/>
    <x v="6"/>
    <x v="21"/>
    <x v="2"/>
    <x v="44"/>
    <x v="128"/>
    <x v="1796"/>
    <x v="3383"/>
    <x v="29"/>
    <x v="2"/>
  </r>
  <r>
    <x v="1"/>
    <x v="1"/>
    <x v="666"/>
    <x v="1"/>
    <x v="6"/>
    <x v="21"/>
    <x v="1"/>
    <x v="30"/>
    <x v="87"/>
    <x v="922"/>
    <x v="1859"/>
    <x v="32"/>
    <x v="2"/>
  </r>
  <r>
    <x v="1"/>
    <x v="1"/>
    <x v="666"/>
    <x v="1"/>
    <x v="6"/>
    <x v="21"/>
    <x v="5"/>
    <x v="29"/>
    <x v="85"/>
    <x v="877"/>
    <x v="1327"/>
    <x v="23"/>
    <x v="2"/>
  </r>
  <r>
    <x v="1"/>
    <x v="1"/>
    <x v="666"/>
    <x v="1"/>
    <x v="6"/>
    <x v="21"/>
    <x v="4"/>
    <x v="32"/>
    <x v="68"/>
    <x v="746"/>
    <x v="1091"/>
    <x v="23"/>
    <x v="2"/>
  </r>
  <r>
    <x v="1"/>
    <x v="1"/>
    <x v="666"/>
    <x v="1"/>
    <x v="6"/>
    <x v="21"/>
    <x v="0"/>
    <x v="37"/>
    <x v="73"/>
    <x v="919"/>
    <x v="1350"/>
    <x v="22"/>
    <x v="2"/>
  </r>
  <r>
    <x v="1"/>
    <x v="1"/>
    <x v="666"/>
    <x v="1"/>
    <x v="6"/>
    <x v="21"/>
    <x v="3"/>
    <x v="45"/>
    <x v="97"/>
    <x v="1453"/>
    <x v="2508"/>
    <x v="25"/>
    <x v="2"/>
  </r>
  <r>
    <x v="1"/>
    <x v="1"/>
    <x v="667"/>
    <x v="1"/>
    <x v="37"/>
    <x v="41"/>
    <x v="5"/>
    <x v="33"/>
    <x v="152"/>
    <x v="1674"/>
    <x v="2950"/>
    <x v="26"/>
    <x v="2"/>
  </r>
  <r>
    <x v="0"/>
    <x v="1"/>
    <x v="667"/>
    <x v="1"/>
    <x v="18"/>
    <x v="43"/>
    <x v="2"/>
    <x v="48"/>
    <x v="310"/>
    <x v="2897"/>
    <x v="5150"/>
    <x v="21"/>
    <x v="2"/>
  </r>
  <r>
    <x v="3"/>
    <x v="3"/>
    <x v="667"/>
    <x v="4"/>
    <x v="11"/>
    <x v="7"/>
    <x v="2"/>
    <x v="28"/>
    <x v="325"/>
    <x v="2877"/>
    <x v="5143"/>
    <x v="26"/>
    <x v="1"/>
  </r>
  <r>
    <x v="3"/>
    <x v="3"/>
    <x v="667"/>
    <x v="4"/>
    <x v="11"/>
    <x v="7"/>
    <x v="1"/>
    <x v="28"/>
    <x v="325"/>
    <x v="2877"/>
    <x v="5143"/>
    <x v="26"/>
    <x v="1"/>
  </r>
  <r>
    <x v="3"/>
    <x v="3"/>
    <x v="667"/>
    <x v="4"/>
    <x v="11"/>
    <x v="7"/>
    <x v="5"/>
    <x v="53"/>
    <x v="319"/>
    <x v="2947"/>
    <x v="5332"/>
    <x v="26"/>
    <x v="1"/>
  </r>
  <r>
    <x v="3"/>
    <x v="3"/>
    <x v="667"/>
    <x v="4"/>
    <x v="11"/>
    <x v="7"/>
    <x v="4"/>
    <x v="53"/>
    <x v="307"/>
    <x v="2895"/>
    <x v="5309"/>
    <x v="36"/>
    <x v="1"/>
  </r>
  <r>
    <x v="3"/>
    <x v="3"/>
    <x v="667"/>
    <x v="4"/>
    <x v="11"/>
    <x v="7"/>
    <x v="0"/>
    <x v="48"/>
    <x v="304"/>
    <x v="2873"/>
    <x v="5047"/>
    <x v="21"/>
    <x v="1"/>
  </r>
  <r>
    <x v="3"/>
    <x v="3"/>
    <x v="667"/>
    <x v="4"/>
    <x v="11"/>
    <x v="7"/>
    <x v="3"/>
    <x v="58"/>
    <x v="321"/>
    <x v="2970"/>
    <x v="5478"/>
    <x v="41"/>
    <x v="1"/>
  </r>
  <r>
    <x v="1"/>
    <x v="1"/>
    <x v="667"/>
    <x v="1"/>
    <x v="37"/>
    <x v="41"/>
    <x v="5"/>
    <x v="29"/>
    <x v="40"/>
    <x v="340"/>
    <x v="807"/>
    <x v="40"/>
    <x v="1"/>
  </r>
  <r>
    <x v="0"/>
    <x v="1"/>
    <x v="667"/>
    <x v="1"/>
    <x v="18"/>
    <x v="43"/>
    <x v="2"/>
    <x v="45"/>
    <x v="124"/>
    <x v="1777"/>
    <x v="3475"/>
    <x v="31"/>
    <x v="1"/>
  </r>
  <r>
    <x v="3"/>
    <x v="3"/>
    <x v="667"/>
    <x v="4"/>
    <x v="11"/>
    <x v="7"/>
    <x v="2"/>
    <x v="26"/>
    <x v="159"/>
    <x v="1443"/>
    <x v="3415"/>
    <x v="41"/>
    <x v="1"/>
  </r>
  <r>
    <x v="3"/>
    <x v="3"/>
    <x v="667"/>
    <x v="4"/>
    <x v="11"/>
    <x v="7"/>
    <x v="1"/>
    <x v="25"/>
    <x v="165"/>
    <x v="1455"/>
    <x v="3273"/>
    <x v="38"/>
    <x v="1"/>
  </r>
  <r>
    <x v="3"/>
    <x v="3"/>
    <x v="667"/>
    <x v="4"/>
    <x v="11"/>
    <x v="7"/>
    <x v="5"/>
    <x v="51"/>
    <x v="129"/>
    <x v="2011"/>
    <x v="4267"/>
    <x v="40"/>
    <x v="1"/>
  </r>
  <r>
    <x v="3"/>
    <x v="3"/>
    <x v="667"/>
    <x v="4"/>
    <x v="11"/>
    <x v="7"/>
    <x v="4"/>
    <x v="47"/>
    <x v="102"/>
    <x v="1587"/>
    <x v="3926"/>
    <x v="47"/>
    <x v="1"/>
  </r>
  <r>
    <x v="3"/>
    <x v="3"/>
    <x v="667"/>
    <x v="4"/>
    <x v="11"/>
    <x v="7"/>
    <x v="0"/>
    <x v="47"/>
    <x v="88"/>
    <x v="1377"/>
    <x v="3022"/>
    <x v="36"/>
    <x v="1"/>
  </r>
  <r>
    <x v="3"/>
    <x v="3"/>
    <x v="667"/>
    <x v="4"/>
    <x v="11"/>
    <x v="7"/>
    <x v="3"/>
    <x v="56"/>
    <x v="141"/>
    <x v="2249"/>
    <x v="4879"/>
    <x v="53"/>
    <x v="1"/>
  </r>
  <r>
    <x v="1"/>
    <x v="1"/>
    <x v="667"/>
    <x v="1"/>
    <x v="37"/>
    <x v="41"/>
    <x v="5"/>
    <x v="22"/>
    <x v="47"/>
    <x v="300"/>
    <x v="496"/>
    <x v="31"/>
    <x v="2"/>
  </r>
  <r>
    <x v="3"/>
    <x v="3"/>
    <x v="667"/>
    <x v="4"/>
    <x v="11"/>
    <x v="7"/>
    <x v="2"/>
    <x v="20"/>
    <x v="177"/>
    <x v="1318"/>
    <x v="2671"/>
    <x v="32"/>
    <x v="2"/>
  </r>
  <r>
    <x v="3"/>
    <x v="3"/>
    <x v="667"/>
    <x v="4"/>
    <x v="11"/>
    <x v="7"/>
    <x v="1"/>
    <x v="21"/>
    <x v="192"/>
    <x v="1500"/>
    <x v="2837"/>
    <x v="29"/>
    <x v="2"/>
  </r>
  <r>
    <x v="3"/>
    <x v="3"/>
    <x v="667"/>
    <x v="4"/>
    <x v="11"/>
    <x v="7"/>
    <x v="5"/>
    <x v="35"/>
    <x v="183"/>
    <x v="2034"/>
    <x v="3722"/>
    <x v="28"/>
    <x v="2"/>
  </r>
  <r>
    <x v="3"/>
    <x v="3"/>
    <x v="667"/>
    <x v="4"/>
    <x v="11"/>
    <x v="7"/>
    <x v="4"/>
    <x v="36"/>
    <x v="137"/>
    <x v="1629"/>
    <x v="3597"/>
    <x v="38"/>
    <x v="2"/>
  </r>
  <r>
    <x v="3"/>
    <x v="3"/>
    <x v="667"/>
    <x v="4"/>
    <x v="11"/>
    <x v="7"/>
    <x v="0"/>
    <x v="34"/>
    <x v="128"/>
    <x v="1467"/>
    <x v="2476"/>
    <x v="24"/>
    <x v="2"/>
  </r>
  <r>
    <x v="3"/>
    <x v="3"/>
    <x v="667"/>
    <x v="4"/>
    <x v="11"/>
    <x v="7"/>
    <x v="3"/>
    <x v="44"/>
    <x v="170"/>
    <x v="2192"/>
    <x v="4658"/>
    <x v="45"/>
    <x v="2"/>
  </r>
  <r>
    <x v="1"/>
    <x v="1"/>
    <x v="668"/>
    <x v="1"/>
    <x v="37"/>
    <x v="41"/>
    <x v="4"/>
    <x v="38"/>
    <x v="15"/>
    <x v="146"/>
    <x v="159"/>
    <x v="26"/>
    <x v="2"/>
  </r>
  <r>
    <x v="0"/>
    <x v="1"/>
    <x v="668"/>
    <x v="1"/>
    <x v="18"/>
    <x v="43"/>
    <x v="1"/>
    <x v="43"/>
    <x v="174"/>
    <x v="2206"/>
    <x v="3572"/>
    <x v="21"/>
    <x v="2"/>
  </r>
  <r>
    <x v="1"/>
    <x v="1"/>
    <x v="668"/>
    <x v="3"/>
    <x v="39"/>
    <x v="10"/>
    <x v="2"/>
    <x v="48"/>
    <x v="343"/>
    <x v="3013"/>
    <x v="5485"/>
    <x v="31"/>
    <x v="1"/>
  </r>
  <r>
    <x v="1"/>
    <x v="1"/>
    <x v="668"/>
    <x v="3"/>
    <x v="39"/>
    <x v="10"/>
    <x v="1"/>
    <x v="38"/>
    <x v="331"/>
    <x v="2935"/>
    <x v="5259"/>
    <x v="21"/>
    <x v="1"/>
  </r>
  <r>
    <x v="1"/>
    <x v="1"/>
    <x v="668"/>
    <x v="3"/>
    <x v="39"/>
    <x v="10"/>
    <x v="5"/>
    <x v="38"/>
    <x v="326"/>
    <x v="2922"/>
    <x v="5004"/>
    <x v="11"/>
    <x v="1"/>
  </r>
  <r>
    <x v="1"/>
    <x v="1"/>
    <x v="668"/>
    <x v="3"/>
    <x v="39"/>
    <x v="10"/>
    <x v="4"/>
    <x v="48"/>
    <x v="331"/>
    <x v="2972"/>
    <x v="5278"/>
    <x v="16"/>
    <x v="1"/>
  </r>
  <r>
    <x v="1"/>
    <x v="1"/>
    <x v="668"/>
    <x v="3"/>
    <x v="39"/>
    <x v="10"/>
    <x v="0"/>
    <x v="63"/>
    <x v="329"/>
    <x v="3012"/>
    <x v="5407"/>
    <x v="21"/>
    <x v="1"/>
  </r>
  <r>
    <x v="1"/>
    <x v="1"/>
    <x v="668"/>
    <x v="3"/>
    <x v="39"/>
    <x v="10"/>
    <x v="3"/>
    <x v="68"/>
    <x v="337"/>
    <x v="3046"/>
    <x v="5546"/>
    <x v="36"/>
    <x v="1"/>
  </r>
  <r>
    <x v="5"/>
    <x v="1"/>
    <x v="668"/>
    <x v="0"/>
    <x v="14"/>
    <x v="18"/>
    <x v="2"/>
    <x v="38"/>
    <x v="300"/>
    <x v="2805"/>
    <x v="4535"/>
    <x v="16"/>
    <x v="0"/>
  </r>
  <r>
    <x v="5"/>
    <x v="1"/>
    <x v="668"/>
    <x v="0"/>
    <x v="14"/>
    <x v="18"/>
    <x v="1"/>
    <x v="28"/>
    <x v="231"/>
    <x v="2158"/>
    <x v="3473"/>
    <x v="21"/>
    <x v="0"/>
  </r>
  <r>
    <x v="5"/>
    <x v="1"/>
    <x v="668"/>
    <x v="0"/>
    <x v="14"/>
    <x v="18"/>
    <x v="5"/>
    <x v="28"/>
    <x v="190"/>
    <x v="1820"/>
    <x v="2464"/>
    <x v="16"/>
    <x v="0"/>
  </r>
  <r>
    <x v="5"/>
    <x v="1"/>
    <x v="668"/>
    <x v="0"/>
    <x v="14"/>
    <x v="18"/>
    <x v="4"/>
    <x v="28"/>
    <x v="174"/>
    <x v="1674"/>
    <x v="2219"/>
    <x v="16"/>
    <x v="0"/>
  </r>
  <r>
    <x v="5"/>
    <x v="1"/>
    <x v="668"/>
    <x v="0"/>
    <x v="14"/>
    <x v="18"/>
    <x v="0"/>
    <x v="53"/>
    <x v="152"/>
    <x v="2282"/>
    <x v="4472"/>
    <x v="36"/>
    <x v="0"/>
  </r>
  <r>
    <x v="5"/>
    <x v="1"/>
    <x v="668"/>
    <x v="0"/>
    <x v="14"/>
    <x v="18"/>
    <x v="3"/>
    <x v="58"/>
    <x v="231"/>
    <x v="2800"/>
    <x v="4924"/>
    <x v="26"/>
    <x v="0"/>
  </r>
  <r>
    <x v="1"/>
    <x v="1"/>
    <x v="668"/>
    <x v="1"/>
    <x v="37"/>
    <x v="41"/>
    <x v="4"/>
    <x v="36"/>
    <x v="3"/>
    <x v="12"/>
    <x v="19"/>
    <x v="37"/>
    <x v="1"/>
  </r>
  <r>
    <x v="0"/>
    <x v="1"/>
    <x v="668"/>
    <x v="1"/>
    <x v="18"/>
    <x v="43"/>
    <x v="1"/>
    <x v="41"/>
    <x v="49"/>
    <x v="636"/>
    <x v="1415"/>
    <x v="36"/>
    <x v="1"/>
  </r>
  <r>
    <x v="1"/>
    <x v="1"/>
    <x v="668"/>
    <x v="3"/>
    <x v="39"/>
    <x v="10"/>
    <x v="2"/>
    <x v="43"/>
    <x v="234"/>
    <x v="2626"/>
    <x v="5016"/>
    <x v="43"/>
    <x v="1"/>
  </r>
  <r>
    <x v="1"/>
    <x v="1"/>
    <x v="668"/>
    <x v="3"/>
    <x v="39"/>
    <x v="10"/>
    <x v="1"/>
    <x v="37"/>
    <x v="164"/>
    <x v="1935"/>
    <x v="3740"/>
    <x v="31"/>
    <x v="1"/>
  </r>
  <r>
    <x v="1"/>
    <x v="1"/>
    <x v="668"/>
    <x v="3"/>
    <x v="39"/>
    <x v="10"/>
    <x v="5"/>
    <x v="36"/>
    <x v="176"/>
    <x v="2008"/>
    <x v="3175"/>
    <x v="21"/>
    <x v="1"/>
  </r>
  <r>
    <x v="1"/>
    <x v="1"/>
    <x v="668"/>
    <x v="3"/>
    <x v="39"/>
    <x v="10"/>
    <x v="4"/>
    <x v="46"/>
    <x v="194"/>
    <x v="2458"/>
    <x v="4382"/>
    <x v="28"/>
    <x v="1"/>
  </r>
  <r>
    <x v="1"/>
    <x v="1"/>
    <x v="668"/>
    <x v="3"/>
    <x v="39"/>
    <x v="10"/>
    <x v="0"/>
    <x v="59"/>
    <x v="172"/>
    <x v="2553"/>
    <x v="4712"/>
    <x v="33"/>
    <x v="1"/>
  </r>
  <r>
    <x v="1"/>
    <x v="1"/>
    <x v="668"/>
    <x v="3"/>
    <x v="39"/>
    <x v="10"/>
    <x v="3"/>
    <x v="67"/>
    <x v="179"/>
    <x v="2699"/>
    <x v="5155"/>
    <x v="49"/>
    <x v="1"/>
  </r>
  <r>
    <x v="5"/>
    <x v="1"/>
    <x v="668"/>
    <x v="0"/>
    <x v="14"/>
    <x v="18"/>
    <x v="2"/>
    <x v="34"/>
    <x v="93"/>
    <x v="1109"/>
    <x v="2123"/>
    <x v="30"/>
    <x v="1"/>
  </r>
  <r>
    <x v="5"/>
    <x v="1"/>
    <x v="668"/>
    <x v="0"/>
    <x v="14"/>
    <x v="18"/>
    <x v="1"/>
    <x v="25"/>
    <x v="59"/>
    <x v="474"/>
    <x v="993"/>
    <x v="35"/>
    <x v="1"/>
  </r>
  <r>
    <x v="5"/>
    <x v="1"/>
    <x v="668"/>
    <x v="0"/>
    <x v="14"/>
    <x v="18"/>
    <x v="5"/>
    <x v="25"/>
    <x v="46"/>
    <x v="336"/>
    <x v="557"/>
    <x v="30"/>
    <x v="1"/>
  </r>
  <r>
    <x v="5"/>
    <x v="1"/>
    <x v="668"/>
    <x v="0"/>
    <x v="14"/>
    <x v="18"/>
    <x v="4"/>
    <x v="27"/>
    <x v="41"/>
    <x v="323"/>
    <x v="453"/>
    <x v="27"/>
    <x v="1"/>
  </r>
  <r>
    <x v="5"/>
    <x v="1"/>
    <x v="668"/>
    <x v="0"/>
    <x v="14"/>
    <x v="18"/>
    <x v="0"/>
    <x v="48"/>
    <x v="38"/>
    <x v="587"/>
    <x v="1644"/>
    <x v="46"/>
    <x v="1"/>
  </r>
  <r>
    <x v="5"/>
    <x v="1"/>
    <x v="668"/>
    <x v="0"/>
    <x v="14"/>
    <x v="18"/>
    <x v="3"/>
    <x v="52"/>
    <x v="59"/>
    <x v="1016"/>
    <x v="2357"/>
    <x v="38"/>
    <x v="1"/>
  </r>
  <r>
    <x v="1"/>
    <x v="1"/>
    <x v="668"/>
    <x v="1"/>
    <x v="37"/>
    <x v="41"/>
    <x v="4"/>
    <x v="25"/>
    <x v="3"/>
    <x v="7"/>
    <x v="5"/>
    <x v="30"/>
    <x v="2"/>
  </r>
  <r>
    <x v="1"/>
    <x v="1"/>
    <x v="669"/>
    <x v="1"/>
    <x v="37"/>
    <x v="41"/>
    <x v="0"/>
    <x v="53"/>
    <x v="62"/>
    <x v="1086"/>
    <x v="1300"/>
    <x v="16"/>
    <x v="2"/>
  </r>
  <r>
    <x v="0"/>
    <x v="1"/>
    <x v="669"/>
    <x v="1"/>
    <x v="18"/>
    <x v="43"/>
    <x v="5"/>
    <x v="38"/>
    <x v="152"/>
    <x v="1857"/>
    <x v="3277"/>
    <x v="26"/>
    <x v="2"/>
  </r>
  <r>
    <x v="3"/>
    <x v="1"/>
    <x v="669"/>
    <x v="1"/>
    <x v="29"/>
    <x v="37"/>
    <x v="2"/>
    <x v="53"/>
    <x v="300"/>
    <x v="2880"/>
    <x v="5070"/>
    <x v="21"/>
    <x v="0"/>
  </r>
  <r>
    <x v="3"/>
    <x v="1"/>
    <x v="669"/>
    <x v="1"/>
    <x v="29"/>
    <x v="37"/>
    <x v="1"/>
    <x v="43"/>
    <x v="231"/>
    <x v="2615"/>
    <x v="4318"/>
    <x v="21"/>
    <x v="0"/>
  </r>
  <r>
    <x v="3"/>
    <x v="1"/>
    <x v="669"/>
    <x v="1"/>
    <x v="29"/>
    <x v="37"/>
    <x v="5"/>
    <x v="43"/>
    <x v="227"/>
    <x v="2594"/>
    <x v="4535"/>
    <x v="26"/>
    <x v="0"/>
  </r>
  <r>
    <x v="3"/>
    <x v="1"/>
    <x v="669"/>
    <x v="1"/>
    <x v="29"/>
    <x v="37"/>
    <x v="4"/>
    <x v="43"/>
    <x v="212"/>
    <x v="2513"/>
    <x v="4380"/>
    <x v="26"/>
    <x v="0"/>
  </r>
  <r>
    <x v="3"/>
    <x v="1"/>
    <x v="669"/>
    <x v="1"/>
    <x v="29"/>
    <x v="37"/>
    <x v="0"/>
    <x v="53"/>
    <x v="194"/>
    <x v="2594"/>
    <x v="3950"/>
    <x v="16"/>
    <x v="0"/>
  </r>
  <r>
    <x v="3"/>
    <x v="1"/>
    <x v="669"/>
    <x v="1"/>
    <x v="29"/>
    <x v="37"/>
    <x v="3"/>
    <x v="58"/>
    <x v="273"/>
    <x v="2853"/>
    <x v="5072"/>
    <x v="26"/>
    <x v="0"/>
  </r>
  <r>
    <x v="3"/>
    <x v="1"/>
    <x v="669"/>
    <x v="1"/>
    <x v="38"/>
    <x v="45"/>
    <x v="2"/>
    <x v="53"/>
    <x v="285"/>
    <x v="2852"/>
    <x v="4948"/>
    <x v="21"/>
    <x v="0"/>
  </r>
  <r>
    <x v="3"/>
    <x v="1"/>
    <x v="669"/>
    <x v="1"/>
    <x v="38"/>
    <x v="45"/>
    <x v="1"/>
    <x v="43"/>
    <x v="194"/>
    <x v="2383"/>
    <x v="3880"/>
    <x v="21"/>
    <x v="0"/>
  </r>
  <r>
    <x v="3"/>
    <x v="1"/>
    <x v="669"/>
    <x v="1"/>
    <x v="38"/>
    <x v="45"/>
    <x v="5"/>
    <x v="43"/>
    <x v="190"/>
    <x v="2350"/>
    <x v="4136"/>
    <x v="26"/>
    <x v="0"/>
  </r>
  <r>
    <x v="3"/>
    <x v="1"/>
    <x v="669"/>
    <x v="1"/>
    <x v="38"/>
    <x v="45"/>
    <x v="4"/>
    <x v="43"/>
    <x v="174"/>
    <x v="2206"/>
    <x v="3914"/>
    <x v="26"/>
    <x v="0"/>
  </r>
  <r>
    <x v="3"/>
    <x v="1"/>
    <x v="669"/>
    <x v="1"/>
    <x v="38"/>
    <x v="45"/>
    <x v="0"/>
    <x v="53"/>
    <x v="152"/>
    <x v="2282"/>
    <x v="3277"/>
    <x v="16"/>
    <x v="0"/>
  </r>
  <r>
    <x v="3"/>
    <x v="1"/>
    <x v="669"/>
    <x v="1"/>
    <x v="38"/>
    <x v="45"/>
    <x v="3"/>
    <x v="58"/>
    <x v="231"/>
    <x v="2800"/>
    <x v="4924"/>
    <x v="26"/>
    <x v="0"/>
  </r>
  <r>
    <x v="1"/>
    <x v="1"/>
    <x v="669"/>
    <x v="1"/>
    <x v="37"/>
    <x v="41"/>
    <x v="0"/>
    <x v="51"/>
    <x v="10"/>
    <x v="154"/>
    <x v="164"/>
    <x v="26"/>
    <x v="1"/>
  </r>
  <r>
    <x v="0"/>
    <x v="1"/>
    <x v="669"/>
    <x v="1"/>
    <x v="18"/>
    <x v="43"/>
    <x v="5"/>
    <x v="35"/>
    <x v="36"/>
    <x v="382"/>
    <x v="916"/>
    <x v="40"/>
    <x v="1"/>
  </r>
  <r>
    <x v="3"/>
    <x v="1"/>
    <x v="669"/>
    <x v="1"/>
    <x v="29"/>
    <x v="37"/>
    <x v="2"/>
    <x v="52"/>
    <x v="90"/>
    <x v="1534"/>
    <x v="3197"/>
    <x v="34"/>
    <x v="1"/>
  </r>
  <r>
    <x v="3"/>
    <x v="1"/>
    <x v="669"/>
    <x v="1"/>
    <x v="29"/>
    <x v="37"/>
    <x v="1"/>
    <x v="39"/>
    <x v="66"/>
    <x v="872"/>
    <x v="1877"/>
    <x v="35"/>
    <x v="1"/>
  </r>
  <r>
    <x v="3"/>
    <x v="1"/>
    <x v="669"/>
    <x v="1"/>
    <x v="29"/>
    <x v="37"/>
    <x v="5"/>
    <x v="41"/>
    <x v="56"/>
    <x v="755"/>
    <x v="1702"/>
    <x v="37"/>
    <x v="1"/>
  </r>
  <r>
    <x v="3"/>
    <x v="1"/>
    <x v="669"/>
    <x v="1"/>
    <x v="29"/>
    <x v="37"/>
    <x v="4"/>
    <x v="42"/>
    <x v="54"/>
    <x v="730"/>
    <x v="1815"/>
    <x v="41"/>
    <x v="1"/>
  </r>
  <r>
    <x v="3"/>
    <x v="1"/>
    <x v="669"/>
    <x v="1"/>
    <x v="29"/>
    <x v="37"/>
    <x v="0"/>
    <x v="48"/>
    <x v="48"/>
    <x v="749"/>
    <x v="1396"/>
    <x v="30"/>
    <x v="1"/>
  </r>
  <r>
    <x v="3"/>
    <x v="1"/>
    <x v="669"/>
    <x v="1"/>
    <x v="29"/>
    <x v="37"/>
    <x v="3"/>
    <x v="52"/>
    <x v="75"/>
    <x v="1293"/>
    <x v="3002"/>
    <x v="39"/>
    <x v="1"/>
  </r>
  <r>
    <x v="3"/>
    <x v="1"/>
    <x v="669"/>
    <x v="1"/>
    <x v="38"/>
    <x v="45"/>
    <x v="2"/>
    <x v="48"/>
    <x v="78"/>
    <x v="1262"/>
    <x v="2708"/>
    <x v="35"/>
    <x v="1"/>
  </r>
  <r>
    <x v="3"/>
    <x v="1"/>
    <x v="669"/>
    <x v="1"/>
    <x v="38"/>
    <x v="45"/>
    <x v="1"/>
    <x v="39"/>
    <x v="52"/>
    <x v="641"/>
    <x v="1240"/>
    <x v="31"/>
    <x v="1"/>
  </r>
  <r>
    <x v="3"/>
    <x v="1"/>
    <x v="669"/>
    <x v="1"/>
    <x v="38"/>
    <x v="45"/>
    <x v="5"/>
    <x v="41"/>
    <x v="53"/>
    <x v="697"/>
    <x v="1690"/>
    <x v="40"/>
    <x v="1"/>
  </r>
  <r>
    <x v="3"/>
    <x v="1"/>
    <x v="669"/>
    <x v="1"/>
    <x v="38"/>
    <x v="45"/>
    <x v="4"/>
    <x v="41"/>
    <x v="47"/>
    <x v="614"/>
    <x v="1530"/>
    <x v="41"/>
    <x v="1"/>
  </r>
  <r>
    <x v="3"/>
    <x v="1"/>
    <x v="669"/>
    <x v="1"/>
    <x v="38"/>
    <x v="45"/>
    <x v="0"/>
    <x v="51"/>
    <x v="33"/>
    <x v="543"/>
    <x v="985"/>
    <x v="30"/>
    <x v="1"/>
  </r>
  <r>
    <x v="3"/>
    <x v="1"/>
    <x v="669"/>
    <x v="1"/>
    <x v="38"/>
    <x v="45"/>
    <x v="3"/>
    <x v="53"/>
    <x v="63"/>
    <x v="1115"/>
    <x v="2563"/>
    <x v="38"/>
    <x v="1"/>
  </r>
  <r>
    <x v="1"/>
    <x v="1"/>
    <x v="669"/>
    <x v="1"/>
    <x v="37"/>
    <x v="41"/>
    <x v="0"/>
    <x v="34"/>
    <x v="14"/>
    <x v="111"/>
    <x v="82"/>
    <x v="20"/>
    <x v="2"/>
  </r>
  <r>
    <x v="3"/>
    <x v="1"/>
    <x v="669"/>
    <x v="1"/>
    <x v="38"/>
    <x v="45"/>
    <x v="2"/>
    <x v="33"/>
    <x v="87"/>
    <x v="1005"/>
    <x v="1829"/>
    <x v="28"/>
    <x v="2"/>
  </r>
  <r>
    <x v="3"/>
    <x v="1"/>
    <x v="669"/>
    <x v="1"/>
    <x v="38"/>
    <x v="45"/>
    <x v="1"/>
    <x v="33"/>
    <x v="61"/>
    <x v="659"/>
    <x v="1165"/>
    <x v="28"/>
    <x v="2"/>
  </r>
  <r>
    <x v="3"/>
    <x v="1"/>
    <x v="669"/>
    <x v="1"/>
    <x v="38"/>
    <x v="45"/>
    <x v="5"/>
    <x v="30"/>
    <x v="56"/>
    <x v="533"/>
    <x v="998"/>
    <x v="31"/>
    <x v="2"/>
  </r>
  <r>
    <x v="3"/>
    <x v="1"/>
    <x v="669"/>
    <x v="1"/>
    <x v="38"/>
    <x v="45"/>
    <x v="4"/>
    <x v="29"/>
    <x v="56"/>
    <x v="515"/>
    <x v="963"/>
    <x v="31"/>
    <x v="2"/>
  </r>
  <r>
    <x v="3"/>
    <x v="1"/>
    <x v="669"/>
    <x v="1"/>
    <x v="38"/>
    <x v="45"/>
    <x v="0"/>
    <x v="36"/>
    <x v="50"/>
    <x v="563"/>
    <x v="646"/>
    <x v="19"/>
    <x v="2"/>
  </r>
  <r>
    <x v="3"/>
    <x v="1"/>
    <x v="669"/>
    <x v="1"/>
    <x v="38"/>
    <x v="45"/>
    <x v="3"/>
    <x v="39"/>
    <x v="68"/>
    <x v="902"/>
    <x v="1721"/>
    <x v="30"/>
    <x v="2"/>
  </r>
  <r>
    <x v="1"/>
    <x v="1"/>
    <x v="670"/>
    <x v="1"/>
    <x v="37"/>
    <x v="41"/>
    <x v="3"/>
    <x v="43"/>
    <x v="152"/>
    <x v="2022"/>
    <x v="2330"/>
    <x v="11"/>
    <x v="2"/>
  </r>
  <r>
    <x v="0"/>
    <x v="1"/>
    <x v="670"/>
    <x v="1"/>
    <x v="18"/>
    <x v="43"/>
    <x v="4"/>
    <x v="38"/>
    <x v="105"/>
    <x v="1355"/>
    <x v="1729"/>
    <x v="16"/>
    <x v="2"/>
  </r>
  <r>
    <x v="1"/>
    <x v="1"/>
    <x v="670"/>
    <x v="1"/>
    <x v="37"/>
    <x v="41"/>
    <x v="3"/>
    <x v="40"/>
    <x v="33"/>
    <x v="411"/>
    <x v="451"/>
    <x v="21"/>
    <x v="1"/>
  </r>
  <r>
    <x v="0"/>
    <x v="1"/>
    <x v="670"/>
    <x v="1"/>
    <x v="18"/>
    <x v="43"/>
    <x v="4"/>
    <x v="34"/>
    <x v="24"/>
    <x v="211"/>
    <x v="262"/>
    <x v="26"/>
    <x v="1"/>
  </r>
  <r>
    <x v="1"/>
    <x v="1"/>
    <x v="670"/>
    <x v="1"/>
    <x v="37"/>
    <x v="41"/>
    <x v="3"/>
    <x v="31"/>
    <x v="50"/>
    <x v="477"/>
    <x v="443"/>
    <x v="17"/>
    <x v="2"/>
  </r>
  <r>
    <x v="1"/>
    <x v="1"/>
    <x v="671"/>
    <x v="1"/>
    <x v="37"/>
    <x v="41"/>
    <x v="2"/>
    <x v="43"/>
    <x v="307"/>
    <x v="2866"/>
    <x v="5236"/>
    <x v="36"/>
    <x v="2"/>
  </r>
  <r>
    <x v="0"/>
    <x v="1"/>
    <x v="671"/>
    <x v="1"/>
    <x v="18"/>
    <x v="43"/>
    <x v="0"/>
    <x v="48"/>
    <x v="129"/>
    <x v="1929"/>
    <x v="2177"/>
    <x v="11"/>
    <x v="2"/>
  </r>
  <r>
    <x v="5"/>
    <x v="1"/>
    <x v="671"/>
    <x v="1"/>
    <x v="31"/>
    <x v="0"/>
    <x v="2"/>
    <x v="53"/>
    <x v="333"/>
    <x v="2993"/>
    <x v="5456"/>
    <x v="31"/>
    <x v="0"/>
  </r>
  <r>
    <x v="5"/>
    <x v="1"/>
    <x v="671"/>
    <x v="1"/>
    <x v="31"/>
    <x v="0"/>
    <x v="1"/>
    <x v="43"/>
    <x v="319"/>
    <x v="2915"/>
    <x v="5201"/>
    <x v="21"/>
    <x v="0"/>
  </r>
  <r>
    <x v="5"/>
    <x v="1"/>
    <x v="671"/>
    <x v="1"/>
    <x v="31"/>
    <x v="0"/>
    <x v="5"/>
    <x v="43"/>
    <x v="314"/>
    <x v="2898"/>
    <x v="4868"/>
    <x v="11"/>
    <x v="0"/>
  </r>
  <r>
    <x v="5"/>
    <x v="1"/>
    <x v="671"/>
    <x v="1"/>
    <x v="31"/>
    <x v="0"/>
    <x v="4"/>
    <x v="43"/>
    <x v="317"/>
    <x v="2907"/>
    <x v="5085"/>
    <x v="16"/>
    <x v="0"/>
  </r>
  <r>
    <x v="5"/>
    <x v="1"/>
    <x v="671"/>
    <x v="1"/>
    <x v="31"/>
    <x v="0"/>
    <x v="0"/>
    <x v="58"/>
    <x v="315"/>
    <x v="2945"/>
    <x v="5283"/>
    <x v="21"/>
    <x v="0"/>
  </r>
  <r>
    <x v="5"/>
    <x v="1"/>
    <x v="671"/>
    <x v="1"/>
    <x v="31"/>
    <x v="0"/>
    <x v="3"/>
    <x v="63"/>
    <x v="323"/>
    <x v="2989"/>
    <x v="5483"/>
    <x v="36"/>
    <x v="0"/>
  </r>
  <r>
    <x v="1"/>
    <x v="1"/>
    <x v="671"/>
    <x v="0"/>
    <x v="33"/>
    <x v="20"/>
    <x v="2"/>
    <x v="43"/>
    <x v="300"/>
    <x v="2840"/>
    <x v="4901"/>
    <x v="21"/>
    <x v="0"/>
  </r>
  <r>
    <x v="1"/>
    <x v="1"/>
    <x v="671"/>
    <x v="0"/>
    <x v="33"/>
    <x v="20"/>
    <x v="1"/>
    <x v="33"/>
    <x v="212"/>
    <x v="2206"/>
    <x v="3144"/>
    <x v="16"/>
    <x v="0"/>
  </r>
  <r>
    <x v="1"/>
    <x v="1"/>
    <x v="671"/>
    <x v="0"/>
    <x v="33"/>
    <x v="20"/>
    <x v="5"/>
    <x v="33"/>
    <x v="171"/>
    <x v="1842"/>
    <x v="2497"/>
    <x v="16"/>
    <x v="0"/>
  </r>
  <r>
    <x v="1"/>
    <x v="1"/>
    <x v="671"/>
    <x v="0"/>
    <x v="33"/>
    <x v="20"/>
    <x v="4"/>
    <x v="33"/>
    <x v="152"/>
    <x v="1674"/>
    <x v="2219"/>
    <x v="16"/>
    <x v="0"/>
  </r>
  <r>
    <x v="1"/>
    <x v="1"/>
    <x v="671"/>
    <x v="0"/>
    <x v="33"/>
    <x v="20"/>
    <x v="0"/>
    <x v="53"/>
    <x v="129"/>
    <x v="2064"/>
    <x v="3277"/>
    <x v="21"/>
    <x v="0"/>
  </r>
  <r>
    <x v="1"/>
    <x v="1"/>
    <x v="671"/>
    <x v="0"/>
    <x v="33"/>
    <x v="20"/>
    <x v="3"/>
    <x v="58"/>
    <x v="212"/>
    <x v="2745"/>
    <x v="4805"/>
    <x v="26"/>
    <x v="0"/>
  </r>
  <r>
    <x v="1"/>
    <x v="1"/>
    <x v="671"/>
    <x v="1"/>
    <x v="37"/>
    <x v="41"/>
    <x v="2"/>
    <x v="39"/>
    <x v="102"/>
    <x v="1350"/>
    <x v="3600"/>
    <x v="49"/>
    <x v="1"/>
  </r>
  <r>
    <x v="0"/>
    <x v="1"/>
    <x v="671"/>
    <x v="1"/>
    <x v="18"/>
    <x v="43"/>
    <x v="0"/>
    <x v="44"/>
    <x v="31"/>
    <x v="431"/>
    <x v="546"/>
    <x v="23"/>
    <x v="1"/>
  </r>
  <r>
    <x v="5"/>
    <x v="1"/>
    <x v="671"/>
    <x v="1"/>
    <x v="31"/>
    <x v="0"/>
    <x v="2"/>
    <x v="49"/>
    <x v="187"/>
    <x v="2483"/>
    <x v="4843"/>
    <x v="41"/>
    <x v="1"/>
  </r>
  <r>
    <x v="5"/>
    <x v="1"/>
    <x v="671"/>
    <x v="1"/>
    <x v="31"/>
    <x v="0"/>
    <x v="1"/>
    <x v="42"/>
    <x v="140"/>
    <x v="1869"/>
    <x v="3848"/>
    <x v="35"/>
    <x v="1"/>
  </r>
  <r>
    <x v="5"/>
    <x v="1"/>
    <x v="671"/>
    <x v="1"/>
    <x v="31"/>
    <x v="0"/>
    <x v="5"/>
    <x v="38"/>
    <x v="127"/>
    <x v="1592"/>
    <x v="2534"/>
    <x v="22"/>
    <x v="1"/>
  </r>
  <r>
    <x v="5"/>
    <x v="1"/>
    <x v="671"/>
    <x v="1"/>
    <x v="31"/>
    <x v="0"/>
    <x v="4"/>
    <x v="40"/>
    <x v="124"/>
    <x v="1622"/>
    <x v="2858"/>
    <x v="26"/>
    <x v="1"/>
  </r>
  <r>
    <x v="5"/>
    <x v="1"/>
    <x v="671"/>
    <x v="1"/>
    <x v="31"/>
    <x v="0"/>
    <x v="0"/>
    <x v="55"/>
    <x v="133"/>
    <x v="2144"/>
    <x v="4079"/>
    <x v="31"/>
    <x v="1"/>
  </r>
  <r>
    <x v="5"/>
    <x v="1"/>
    <x v="671"/>
    <x v="1"/>
    <x v="31"/>
    <x v="0"/>
    <x v="3"/>
    <x v="61"/>
    <x v="153"/>
    <x v="2462"/>
    <x v="4980"/>
    <x v="50"/>
    <x v="1"/>
  </r>
  <r>
    <x v="1"/>
    <x v="1"/>
    <x v="671"/>
    <x v="0"/>
    <x v="33"/>
    <x v="20"/>
    <x v="2"/>
    <x v="42"/>
    <x v="101"/>
    <x v="1412"/>
    <x v="3096"/>
    <x v="36"/>
    <x v="1"/>
  </r>
  <r>
    <x v="1"/>
    <x v="1"/>
    <x v="671"/>
    <x v="0"/>
    <x v="33"/>
    <x v="20"/>
    <x v="1"/>
    <x v="29"/>
    <x v="60"/>
    <x v="566"/>
    <x v="1070"/>
    <x v="31"/>
    <x v="1"/>
  </r>
  <r>
    <x v="1"/>
    <x v="1"/>
    <x v="671"/>
    <x v="0"/>
    <x v="33"/>
    <x v="20"/>
    <x v="5"/>
    <x v="32"/>
    <x v="42"/>
    <x v="410"/>
    <x v="709"/>
    <x v="30"/>
    <x v="1"/>
  </r>
  <r>
    <x v="1"/>
    <x v="1"/>
    <x v="671"/>
    <x v="0"/>
    <x v="33"/>
    <x v="20"/>
    <x v="4"/>
    <x v="32"/>
    <x v="36"/>
    <x v="339"/>
    <x v="538"/>
    <x v="29"/>
    <x v="1"/>
  </r>
  <r>
    <x v="1"/>
    <x v="1"/>
    <x v="671"/>
    <x v="0"/>
    <x v="33"/>
    <x v="20"/>
    <x v="0"/>
    <x v="48"/>
    <x v="33"/>
    <x v="507"/>
    <x v="946"/>
    <x v="31"/>
    <x v="1"/>
  </r>
  <r>
    <x v="1"/>
    <x v="1"/>
    <x v="671"/>
    <x v="0"/>
    <x v="33"/>
    <x v="20"/>
    <x v="3"/>
    <x v="53"/>
    <x v="54"/>
    <x v="927"/>
    <x v="2091"/>
    <x v="37"/>
    <x v="1"/>
  </r>
  <r>
    <x v="1"/>
    <x v="1"/>
    <x v="671"/>
    <x v="1"/>
    <x v="37"/>
    <x v="41"/>
    <x v="2"/>
    <x v="28"/>
    <x v="120"/>
    <x v="1184"/>
    <x v="2938"/>
    <x v="43"/>
    <x v="2"/>
  </r>
  <r>
    <x v="1"/>
    <x v="1"/>
    <x v="672"/>
    <x v="1"/>
    <x v="37"/>
    <x v="41"/>
    <x v="1"/>
    <x v="43"/>
    <x v="129"/>
    <x v="1779"/>
    <x v="2404"/>
    <x v="16"/>
    <x v="2"/>
  </r>
  <r>
    <x v="0"/>
    <x v="1"/>
    <x v="672"/>
    <x v="1"/>
    <x v="18"/>
    <x v="43"/>
    <x v="3"/>
    <x v="53"/>
    <x v="231"/>
    <x v="2757"/>
    <x v="4827"/>
    <x v="26"/>
    <x v="2"/>
  </r>
  <r>
    <x v="4"/>
    <x v="0"/>
    <x v="672"/>
    <x v="4"/>
    <x v="10"/>
    <x v="22"/>
    <x v="2"/>
    <x v="48"/>
    <x v="313"/>
    <x v="2908"/>
    <x v="4932"/>
    <x v="11"/>
    <x v="2"/>
  </r>
  <r>
    <x v="4"/>
    <x v="0"/>
    <x v="672"/>
    <x v="4"/>
    <x v="10"/>
    <x v="22"/>
    <x v="1"/>
    <x v="53"/>
    <x v="319"/>
    <x v="2947"/>
    <x v="4931"/>
    <x v="6"/>
    <x v="2"/>
  </r>
  <r>
    <x v="4"/>
    <x v="0"/>
    <x v="672"/>
    <x v="4"/>
    <x v="10"/>
    <x v="22"/>
    <x v="5"/>
    <x v="48"/>
    <x v="304"/>
    <x v="2873"/>
    <x v="4660"/>
    <x v="11"/>
    <x v="2"/>
  </r>
  <r>
    <x v="4"/>
    <x v="0"/>
    <x v="672"/>
    <x v="4"/>
    <x v="10"/>
    <x v="22"/>
    <x v="4"/>
    <x v="58"/>
    <x v="300"/>
    <x v="2890"/>
    <x v="4805"/>
    <x v="11"/>
    <x v="2"/>
  </r>
  <r>
    <x v="4"/>
    <x v="0"/>
    <x v="672"/>
    <x v="4"/>
    <x v="10"/>
    <x v="22"/>
    <x v="0"/>
    <x v="78"/>
    <x v="294"/>
    <x v="2926"/>
    <x v="4306"/>
    <x v="2"/>
    <x v="2"/>
  </r>
  <r>
    <x v="4"/>
    <x v="0"/>
    <x v="672"/>
    <x v="4"/>
    <x v="10"/>
    <x v="22"/>
    <x v="3"/>
    <x v="83"/>
    <x v="311"/>
    <x v="2987"/>
    <x v="5411"/>
    <x v="26"/>
    <x v="2"/>
  </r>
  <r>
    <x v="0"/>
    <x v="1"/>
    <x v="672"/>
    <x v="0"/>
    <x v="34"/>
    <x v="15"/>
    <x v="2"/>
    <x v="28"/>
    <x v="325"/>
    <x v="2877"/>
    <x v="5143"/>
    <x v="26"/>
    <x v="1"/>
  </r>
  <r>
    <x v="0"/>
    <x v="1"/>
    <x v="672"/>
    <x v="0"/>
    <x v="34"/>
    <x v="15"/>
    <x v="1"/>
    <x v="18"/>
    <x v="311"/>
    <x v="2513"/>
    <x v="4127"/>
    <x v="21"/>
    <x v="1"/>
  </r>
  <r>
    <x v="0"/>
    <x v="1"/>
    <x v="672"/>
    <x v="0"/>
    <x v="34"/>
    <x v="15"/>
    <x v="5"/>
    <x v="28"/>
    <x v="306"/>
    <x v="2719"/>
    <x v="4750"/>
    <x v="26"/>
    <x v="1"/>
  </r>
  <r>
    <x v="0"/>
    <x v="1"/>
    <x v="672"/>
    <x v="0"/>
    <x v="34"/>
    <x v="15"/>
    <x v="4"/>
    <x v="58"/>
    <x v="311"/>
    <x v="2929"/>
    <x v="5297"/>
    <x v="26"/>
    <x v="1"/>
  </r>
  <r>
    <x v="0"/>
    <x v="1"/>
    <x v="672"/>
    <x v="0"/>
    <x v="34"/>
    <x v="15"/>
    <x v="0"/>
    <x v="73"/>
    <x v="309"/>
    <x v="2956"/>
    <x v="5305"/>
    <x v="21"/>
    <x v="1"/>
  </r>
  <r>
    <x v="0"/>
    <x v="1"/>
    <x v="672"/>
    <x v="0"/>
    <x v="34"/>
    <x v="15"/>
    <x v="3"/>
    <x v="73"/>
    <x v="317"/>
    <x v="2990"/>
    <x v="5486"/>
    <x v="36"/>
    <x v="1"/>
  </r>
  <r>
    <x v="5"/>
    <x v="1"/>
    <x v="672"/>
    <x v="0"/>
    <x v="13"/>
    <x v="24"/>
    <x v="2"/>
    <x v="38"/>
    <x v="304"/>
    <x v="2827"/>
    <x v="4978"/>
    <x v="26"/>
    <x v="0"/>
  </r>
  <r>
    <x v="5"/>
    <x v="1"/>
    <x v="672"/>
    <x v="0"/>
    <x v="13"/>
    <x v="24"/>
    <x v="1"/>
    <x v="28"/>
    <x v="273"/>
    <x v="2398"/>
    <x v="4211"/>
    <x v="26"/>
    <x v="0"/>
  </r>
  <r>
    <x v="5"/>
    <x v="1"/>
    <x v="672"/>
    <x v="0"/>
    <x v="13"/>
    <x v="24"/>
    <x v="5"/>
    <x v="28"/>
    <x v="227"/>
    <x v="2125"/>
    <x v="3420"/>
    <x v="21"/>
    <x v="0"/>
  </r>
  <r>
    <x v="5"/>
    <x v="1"/>
    <x v="672"/>
    <x v="0"/>
    <x v="13"/>
    <x v="24"/>
    <x v="4"/>
    <x v="28"/>
    <x v="231"/>
    <x v="2158"/>
    <x v="3473"/>
    <x v="21"/>
    <x v="0"/>
  </r>
  <r>
    <x v="5"/>
    <x v="1"/>
    <x v="672"/>
    <x v="0"/>
    <x v="13"/>
    <x v="24"/>
    <x v="0"/>
    <x v="53"/>
    <x v="212"/>
    <x v="2686"/>
    <x v="4188"/>
    <x v="16"/>
    <x v="0"/>
  </r>
  <r>
    <x v="5"/>
    <x v="1"/>
    <x v="672"/>
    <x v="0"/>
    <x v="13"/>
    <x v="24"/>
    <x v="3"/>
    <x v="58"/>
    <x v="285"/>
    <x v="2867"/>
    <x v="5115"/>
    <x v="26"/>
    <x v="0"/>
  </r>
  <r>
    <x v="1"/>
    <x v="1"/>
    <x v="672"/>
    <x v="1"/>
    <x v="37"/>
    <x v="41"/>
    <x v="1"/>
    <x v="38"/>
    <x v="34"/>
    <x v="398"/>
    <x v="627"/>
    <x v="28"/>
    <x v="1"/>
  </r>
  <r>
    <x v="0"/>
    <x v="1"/>
    <x v="672"/>
    <x v="1"/>
    <x v="18"/>
    <x v="43"/>
    <x v="3"/>
    <x v="49"/>
    <x v="59"/>
    <x v="964"/>
    <x v="2263"/>
    <x v="39"/>
    <x v="1"/>
  </r>
  <r>
    <x v="4"/>
    <x v="0"/>
    <x v="672"/>
    <x v="4"/>
    <x v="10"/>
    <x v="22"/>
    <x v="2"/>
    <x v="44"/>
    <x v="137"/>
    <x v="1894"/>
    <x v="3127"/>
    <x v="23"/>
    <x v="1"/>
  </r>
  <r>
    <x v="4"/>
    <x v="0"/>
    <x v="672"/>
    <x v="4"/>
    <x v="10"/>
    <x v="22"/>
    <x v="1"/>
    <x v="49"/>
    <x v="146"/>
    <x v="2118"/>
    <x v="3153"/>
    <x v="18"/>
    <x v="1"/>
  </r>
  <r>
    <x v="4"/>
    <x v="0"/>
    <x v="672"/>
    <x v="4"/>
    <x v="10"/>
    <x v="22"/>
    <x v="5"/>
    <x v="43"/>
    <x v="103"/>
    <x v="1476"/>
    <x v="2609"/>
    <x v="26"/>
    <x v="1"/>
  </r>
  <r>
    <x v="4"/>
    <x v="0"/>
    <x v="672"/>
    <x v="4"/>
    <x v="10"/>
    <x v="22"/>
    <x v="4"/>
    <x v="53"/>
    <x v="86"/>
    <x v="1499"/>
    <x v="2590"/>
    <x v="25"/>
    <x v="1"/>
  </r>
  <r>
    <x v="4"/>
    <x v="0"/>
    <x v="672"/>
    <x v="4"/>
    <x v="10"/>
    <x v="22"/>
    <x v="0"/>
    <x v="76"/>
    <x v="94"/>
    <x v="2113"/>
    <x v="2966"/>
    <x v="16"/>
    <x v="1"/>
  </r>
  <r>
    <x v="4"/>
    <x v="0"/>
    <x v="672"/>
    <x v="4"/>
    <x v="10"/>
    <x v="22"/>
    <x v="3"/>
    <x v="75"/>
    <x v="120"/>
    <x v="2409"/>
    <x v="4683"/>
    <x v="38"/>
    <x v="1"/>
  </r>
  <r>
    <x v="0"/>
    <x v="1"/>
    <x v="672"/>
    <x v="0"/>
    <x v="34"/>
    <x v="15"/>
    <x v="2"/>
    <x v="27"/>
    <x v="147"/>
    <x v="1382"/>
    <x v="3130"/>
    <x v="38"/>
    <x v="1"/>
  </r>
  <r>
    <x v="0"/>
    <x v="1"/>
    <x v="672"/>
    <x v="0"/>
    <x v="34"/>
    <x v="15"/>
    <x v="1"/>
    <x v="17"/>
    <x v="120"/>
    <x v="780"/>
    <x v="1508"/>
    <x v="31"/>
    <x v="1"/>
  </r>
  <r>
    <x v="0"/>
    <x v="1"/>
    <x v="672"/>
    <x v="0"/>
    <x v="34"/>
    <x v="15"/>
    <x v="5"/>
    <x v="25"/>
    <x v="97"/>
    <x v="878"/>
    <x v="1938"/>
    <x v="36"/>
    <x v="1"/>
  </r>
  <r>
    <x v="0"/>
    <x v="1"/>
    <x v="672"/>
    <x v="0"/>
    <x v="34"/>
    <x v="15"/>
    <x v="4"/>
    <x v="52"/>
    <x v="115"/>
    <x v="1876"/>
    <x v="3905"/>
    <x v="36"/>
    <x v="1"/>
  </r>
  <r>
    <x v="0"/>
    <x v="1"/>
    <x v="672"/>
    <x v="0"/>
    <x v="34"/>
    <x v="15"/>
    <x v="0"/>
    <x v="69"/>
    <x v="118"/>
    <x v="2280"/>
    <x v="4436"/>
    <x v="35"/>
    <x v="1"/>
  </r>
  <r>
    <x v="0"/>
    <x v="1"/>
    <x v="672"/>
    <x v="0"/>
    <x v="34"/>
    <x v="15"/>
    <x v="3"/>
    <x v="67"/>
    <x v="145"/>
    <x v="2504"/>
    <x v="5013"/>
    <x v="50"/>
    <x v="1"/>
  </r>
  <r>
    <x v="5"/>
    <x v="1"/>
    <x v="672"/>
    <x v="0"/>
    <x v="13"/>
    <x v="24"/>
    <x v="2"/>
    <x v="34"/>
    <x v="103"/>
    <x v="1220"/>
    <x v="2719"/>
    <x v="37"/>
    <x v="1"/>
  </r>
  <r>
    <x v="5"/>
    <x v="1"/>
    <x v="672"/>
    <x v="0"/>
    <x v="13"/>
    <x v="24"/>
    <x v="1"/>
    <x v="26"/>
    <x v="80"/>
    <x v="745"/>
    <x v="1845"/>
    <x v="41"/>
    <x v="1"/>
  </r>
  <r>
    <x v="5"/>
    <x v="1"/>
    <x v="672"/>
    <x v="0"/>
    <x v="13"/>
    <x v="24"/>
    <x v="5"/>
    <x v="25"/>
    <x v="67"/>
    <x v="554"/>
    <x v="1167"/>
    <x v="34"/>
    <x v="1"/>
  </r>
  <r>
    <x v="5"/>
    <x v="1"/>
    <x v="672"/>
    <x v="0"/>
    <x v="13"/>
    <x v="24"/>
    <x v="4"/>
    <x v="27"/>
    <x v="68"/>
    <x v="623"/>
    <x v="1381"/>
    <x v="36"/>
    <x v="1"/>
  </r>
  <r>
    <x v="5"/>
    <x v="1"/>
    <x v="672"/>
    <x v="0"/>
    <x v="13"/>
    <x v="24"/>
    <x v="0"/>
    <x v="48"/>
    <x v="62"/>
    <x v="982"/>
    <x v="1678"/>
    <x v="26"/>
    <x v="1"/>
  </r>
  <r>
    <x v="5"/>
    <x v="1"/>
    <x v="672"/>
    <x v="0"/>
    <x v="13"/>
    <x v="24"/>
    <x v="3"/>
    <x v="54"/>
    <x v="75"/>
    <x v="1338"/>
    <x v="3140"/>
    <x v="40"/>
    <x v="1"/>
  </r>
  <r>
    <x v="1"/>
    <x v="1"/>
    <x v="672"/>
    <x v="1"/>
    <x v="37"/>
    <x v="41"/>
    <x v="1"/>
    <x v="30"/>
    <x v="40"/>
    <x v="355"/>
    <x v="307"/>
    <x v="18"/>
    <x v="2"/>
  </r>
  <r>
    <x v="1"/>
    <x v="1"/>
    <x v="673"/>
    <x v="1"/>
    <x v="37"/>
    <x v="41"/>
    <x v="5"/>
    <x v="33"/>
    <x v="129"/>
    <x v="1441"/>
    <x v="2219"/>
    <x v="21"/>
    <x v="2"/>
  </r>
  <r>
    <x v="0"/>
    <x v="1"/>
    <x v="673"/>
    <x v="1"/>
    <x v="18"/>
    <x v="43"/>
    <x v="2"/>
    <x v="48"/>
    <x v="313"/>
    <x v="2908"/>
    <x v="5180"/>
    <x v="21"/>
    <x v="2"/>
  </r>
  <r>
    <x v="2"/>
    <x v="1"/>
    <x v="673"/>
    <x v="4"/>
    <x v="49"/>
    <x v="13"/>
    <x v="2"/>
    <x v="48"/>
    <x v="331"/>
    <x v="2972"/>
    <x v="5454"/>
    <x v="36"/>
    <x v="0"/>
  </r>
  <r>
    <x v="2"/>
    <x v="1"/>
    <x v="673"/>
    <x v="4"/>
    <x v="49"/>
    <x v="13"/>
    <x v="1"/>
    <x v="38"/>
    <x v="317"/>
    <x v="2889"/>
    <x v="4993"/>
    <x v="16"/>
    <x v="0"/>
  </r>
  <r>
    <x v="2"/>
    <x v="1"/>
    <x v="673"/>
    <x v="4"/>
    <x v="49"/>
    <x v="13"/>
    <x v="5"/>
    <x v="38"/>
    <x v="312"/>
    <x v="2874"/>
    <x v="5048"/>
    <x v="21"/>
    <x v="0"/>
  </r>
  <r>
    <x v="2"/>
    <x v="1"/>
    <x v="673"/>
    <x v="4"/>
    <x v="49"/>
    <x v="13"/>
    <x v="4"/>
    <x v="38"/>
    <x v="311"/>
    <x v="2866"/>
    <x v="5010"/>
    <x v="21"/>
    <x v="0"/>
  </r>
  <r>
    <x v="2"/>
    <x v="1"/>
    <x v="673"/>
    <x v="4"/>
    <x v="49"/>
    <x v="13"/>
    <x v="0"/>
    <x v="48"/>
    <x v="309"/>
    <x v="2891"/>
    <x v="5007"/>
    <x v="16"/>
    <x v="0"/>
  </r>
  <r>
    <x v="2"/>
    <x v="1"/>
    <x v="673"/>
    <x v="4"/>
    <x v="49"/>
    <x v="13"/>
    <x v="3"/>
    <x v="53"/>
    <x v="317"/>
    <x v="2940"/>
    <x v="5085"/>
    <x v="11"/>
    <x v="0"/>
  </r>
  <r>
    <x v="5"/>
    <x v="1"/>
    <x v="673"/>
    <x v="4"/>
    <x v="43"/>
    <x v="47"/>
    <x v="2"/>
    <x v="23"/>
    <x v="315"/>
    <x v="2757"/>
    <x v="4827"/>
    <x v="26"/>
    <x v="0"/>
  </r>
  <r>
    <x v="5"/>
    <x v="1"/>
    <x v="673"/>
    <x v="4"/>
    <x v="43"/>
    <x v="47"/>
    <x v="1"/>
    <x v="13"/>
    <x v="300"/>
    <x v="1883"/>
    <x v="2950"/>
    <x v="21"/>
    <x v="0"/>
  </r>
  <r>
    <x v="5"/>
    <x v="1"/>
    <x v="673"/>
    <x v="4"/>
    <x v="43"/>
    <x v="47"/>
    <x v="5"/>
    <x v="13"/>
    <x v="282"/>
    <x v="1652"/>
    <x v="2572"/>
    <x v="21"/>
    <x v="0"/>
  </r>
  <r>
    <x v="5"/>
    <x v="1"/>
    <x v="673"/>
    <x v="4"/>
    <x v="43"/>
    <x v="47"/>
    <x v="4"/>
    <x v="13"/>
    <x v="294"/>
    <x v="1779"/>
    <x v="3144"/>
    <x v="26"/>
    <x v="0"/>
  </r>
  <r>
    <x v="5"/>
    <x v="1"/>
    <x v="673"/>
    <x v="4"/>
    <x v="43"/>
    <x v="47"/>
    <x v="0"/>
    <x v="33"/>
    <x v="285"/>
    <x v="2637"/>
    <x v="4349"/>
    <x v="21"/>
    <x v="0"/>
  </r>
  <r>
    <x v="5"/>
    <x v="1"/>
    <x v="673"/>
    <x v="4"/>
    <x v="43"/>
    <x v="47"/>
    <x v="3"/>
    <x v="38"/>
    <x v="307"/>
    <x v="2848"/>
    <x v="5181"/>
    <x v="36"/>
    <x v="0"/>
  </r>
  <r>
    <x v="5"/>
    <x v="1"/>
    <x v="673"/>
    <x v="1"/>
    <x v="44"/>
    <x v="9"/>
    <x v="2"/>
    <x v="63"/>
    <x v="307"/>
    <x v="2924"/>
    <x v="5324"/>
    <x v="31"/>
    <x v="0"/>
  </r>
  <r>
    <x v="5"/>
    <x v="1"/>
    <x v="673"/>
    <x v="1"/>
    <x v="44"/>
    <x v="9"/>
    <x v="1"/>
    <x v="53"/>
    <x v="273"/>
    <x v="2833"/>
    <x v="5097"/>
    <x v="31"/>
    <x v="0"/>
  </r>
  <r>
    <x v="5"/>
    <x v="1"/>
    <x v="673"/>
    <x v="1"/>
    <x v="44"/>
    <x v="9"/>
    <x v="5"/>
    <x v="53"/>
    <x v="269"/>
    <x v="2828"/>
    <x v="4847"/>
    <x v="21"/>
    <x v="0"/>
  </r>
  <r>
    <x v="0"/>
    <x v="1"/>
    <x v="673"/>
    <x v="1"/>
    <x v="44"/>
    <x v="9"/>
    <x v="4"/>
    <x v="53"/>
    <x v="254"/>
    <x v="2805"/>
    <x v="4768"/>
    <x v="21"/>
    <x v="0"/>
  </r>
  <r>
    <x v="0"/>
    <x v="1"/>
    <x v="673"/>
    <x v="1"/>
    <x v="44"/>
    <x v="9"/>
    <x v="0"/>
    <x v="63"/>
    <x v="231"/>
    <x v="2829"/>
    <x v="4854"/>
    <x v="21"/>
    <x v="0"/>
  </r>
  <r>
    <x v="0"/>
    <x v="1"/>
    <x v="673"/>
    <x v="1"/>
    <x v="44"/>
    <x v="9"/>
    <x v="3"/>
    <x v="68"/>
    <x v="294"/>
    <x v="2904"/>
    <x v="5236"/>
    <x v="26"/>
    <x v="0"/>
  </r>
  <r>
    <x v="1"/>
    <x v="1"/>
    <x v="673"/>
    <x v="1"/>
    <x v="37"/>
    <x v="41"/>
    <x v="5"/>
    <x v="31"/>
    <x v="27"/>
    <x v="232"/>
    <x v="376"/>
    <x v="32"/>
    <x v="1"/>
  </r>
  <r>
    <x v="0"/>
    <x v="1"/>
    <x v="673"/>
    <x v="1"/>
    <x v="18"/>
    <x v="43"/>
    <x v="2"/>
    <x v="47"/>
    <x v="137"/>
    <x v="1982"/>
    <x v="3918"/>
    <x v="33"/>
    <x v="1"/>
  </r>
  <r>
    <x v="2"/>
    <x v="1"/>
    <x v="673"/>
    <x v="4"/>
    <x v="49"/>
    <x v="13"/>
    <x v="2"/>
    <x v="46"/>
    <x v="188"/>
    <x v="2416"/>
    <x v="4910"/>
    <x v="47"/>
    <x v="1"/>
  </r>
  <r>
    <x v="2"/>
    <x v="1"/>
    <x v="673"/>
    <x v="4"/>
    <x v="49"/>
    <x v="13"/>
    <x v="1"/>
    <x v="35"/>
    <x v="145"/>
    <x v="1679"/>
    <x v="3158"/>
    <x v="29"/>
    <x v="1"/>
  </r>
  <r>
    <x v="2"/>
    <x v="1"/>
    <x v="673"/>
    <x v="4"/>
    <x v="49"/>
    <x v="13"/>
    <x v="5"/>
    <x v="35"/>
    <x v="126"/>
    <x v="1472"/>
    <x v="3207"/>
    <x v="36"/>
    <x v="1"/>
  </r>
  <r>
    <x v="2"/>
    <x v="1"/>
    <x v="673"/>
    <x v="4"/>
    <x v="49"/>
    <x v="13"/>
    <x v="4"/>
    <x v="35"/>
    <x v="115"/>
    <x v="1368"/>
    <x v="2919"/>
    <x v="35"/>
    <x v="1"/>
  </r>
  <r>
    <x v="2"/>
    <x v="1"/>
    <x v="673"/>
    <x v="4"/>
    <x v="49"/>
    <x v="13"/>
    <x v="0"/>
    <x v="44"/>
    <x v="123"/>
    <x v="1732"/>
    <x v="3133"/>
    <x v="27"/>
    <x v="1"/>
  </r>
  <r>
    <x v="2"/>
    <x v="1"/>
    <x v="673"/>
    <x v="4"/>
    <x v="49"/>
    <x v="13"/>
    <x v="3"/>
    <x v="48"/>
    <x v="139"/>
    <x v="2043"/>
    <x v="3534"/>
    <x v="25"/>
    <x v="1"/>
  </r>
  <r>
    <x v="5"/>
    <x v="1"/>
    <x v="673"/>
    <x v="4"/>
    <x v="43"/>
    <x v="47"/>
    <x v="2"/>
    <x v="22"/>
    <x v="128"/>
    <x v="1035"/>
    <x v="2297"/>
    <x v="36"/>
    <x v="1"/>
  </r>
  <r>
    <x v="5"/>
    <x v="1"/>
    <x v="673"/>
    <x v="4"/>
    <x v="43"/>
    <x v="47"/>
    <x v="1"/>
    <x v="13"/>
    <x v="90"/>
    <x v="437"/>
    <x v="811"/>
    <x v="32"/>
    <x v="1"/>
  </r>
  <r>
    <x v="5"/>
    <x v="1"/>
    <x v="673"/>
    <x v="4"/>
    <x v="43"/>
    <x v="47"/>
    <x v="5"/>
    <x v="12"/>
    <x v="76"/>
    <x v="322"/>
    <x v="620"/>
    <x v="34"/>
    <x v="1"/>
  </r>
  <r>
    <x v="5"/>
    <x v="1"/>
    <x v="673"/>
    <x v="4"/>
    <x v="43"/>
    <x v="47"/>
    <x v="4"/>
    <x v="12"/>
    <x v="94"/>
    <x v="434"/>
    <x v="956"/>
    <x v="37"/>
    <x v="1"/>
  </r>
  <r>
    <x v="5"/>
    <x v="1"/>
    <x v="673"/>
    <x v="4"/>
    <x v="43"/>
    <x v="47"/>
    <x v="0"/>
    <x v="32"/>
    <x v="75"/>
    <x v="831"/>
    <x v="1797"/>
    <x v="35"/>
    <x v="1"/>
  </r>
  <r>
    <x v="5"/>
    <x v="1"/>
    <x v="673"/>
    <x v="4"/>
    <x v="43"/>
    <x v="47"/>
    <x v="3"/>
    <x v="36"/>
    <x v="94"/>
    <x v="1170"/>
    <x v="3284"/>
    <x v="51"/>
    <x v="1"/>
  </r>
  <r>
    <x v="5"/>
    <x v="1"/>
    <x v="673"/>
    <x v="1"/>
    <x v="44"/>
    <x v="9"/>
    <x v="2"/>
    <x v="57"/>
    <x v="106"/>
    <x v="1897"/>
    <x v="4326"/>
    <x v="46"/>
    <x v="1"/>
  </r>
  <r>
    <x v="5"/>
    <x v="1"/>
    <x v="673"/>
    <x v="1"/>
    <x v="44"/>
    <x v="9"/>
    <x v="1"/>
    <x v="48"/>
    <x v="67"/>
    <x v="1073"/>
    <x v="2732"/>
    <x v="44"/>
    <x v="1"/>
  </r>
  <r>
    <x v="5"/>
    <x v="1"/>
    <x v="673"/>
    <x v="1"/>
    <x v="44"/>
    <x v="9"/>
    <x v="5"/>
    <x v="50"/>
    <x v="79"/>
    <x v="1315"/>
    <x v="2782"/>
    <x v="34"/>
    <x v="1"/>
  </r>
  <r>
    <x v="0"/>
    <x v="1"/>
    <x v="673"/>
    <x v="1"/>
    <x v="44"/>
    <x v="9"/>
    <x v="4"/>
    <x v="48"/>
    <x v="62"/>
    <x v="982"/>
    <x v="2177"/>
    <x v="36"/>
    <x v="1"/>
  </r>
  <r>
    <x v="0"/>
    <x v="1"/>
    <x v="673"/>
    <x v="1"/>
    <x v="44"/>
    <x v="9"/>
    <x v="0"/>
    <x v="60"/>
    <x v="66"/>
    <x v="1289"/>
    <x v="2830"/>
    <x v="36"/>
    <x v="1"/>
  </r>
  <r>
    <x v="0"/>
    <x v="1"/>
    <x v="673"/>
    <x v="1"/>
    <x v="44"/>
    <x v="9"/>
    <x v="3"/>
    <x v="63"/>
    <x v="77"/>
    <x v="1586"/>
    <x v="3565"/>
    <x v="39"/>
    <x v="1"/>
  </r>
  <r>
    <x v="1"/>
    <x v="1"/>
    <x v="673"/>
    <x v="1"/>
    <x v="37"/>
    <x v="41"/>
    <x v="5"/>
    <x v="20"/>
    <x v="40"/>
    <x v="206"/>
    <x v="283"/>
    <x v="28"/>
    <x v="2"/>
  </r>
  <r>
    <x v="5"/>
    <x v="1"/>
    <x v="673"/>
    <x v="4"/>
    <x v="43"/>
    <x v="47"/>
    <x v="2"/>
    <x v="15"/>
    <x v="143"/>
    <x v="856"/>
    <x v="1576"/>
    <x v="29"/>
    <x v="2"/>
  </r>
  <r>
    <x v="5"/>
    <x v="1"/>
    <x v="673"/>
    <x v="4"/>
    <x v="43"/>
    <x v="47"/>
    <x v="1"/>
    <x v="7"/>
    <x v="116"/>
    <x v="360"/>
    <x v="478"/>
    <x v="25"/>
    <x v="2"/>
  </r>
  <r>
    <x v="5"/>
    <x v="1"/>
    <x v="673"/>
    <x v="4"/>
    <x v="43"/>
    <x v="47"/>
    <x v="5"/>
    <x v="7"/>
    <x v="89"/>
    <x v="249"/>
    <x v="337"/>
    <x v="28"/>
    <x v="2"/>
  </r>
  <r>
    <x v="5"/>
    <x v="1"/>
    <x v="673"/>
    <x v="4"/>
    <x v="43"/>
    <x v="47"/>
    <x v="4"/>
    <x v="8"/>
    <x v="104"/>
    <x v="347"/>
    <x v="530"/>
    <x v="28"/>
    <x v="2"/>
  </r>
  <r>
    <x v="5"/>
    <x v="1"/>
    <x v="673"/>
    <x v="4"/>
    <x v="43"/>
    <x v="47"/>
    <x v="0"/>
    <x v="21"/>
    <x v="103"/>
    <x v="801"/>
    <x v="1245"/>
    <x v="24"/>
    <x v="2"/>
  </r>
  <r>
    <x v="5"/>
    <x v="1"/>
    <x v="673"/>
    <x v="4"/>
    <x v="43"/>
    <x v="47"/>
    <x v="3"/>
    <x v="28"/>
    <x v="137"/>
    <x v="1329"/>
    <x v="3177"/>
    <x v="41"/>
    <x v="2"/>
  </r>
  <r>
    <x v="5"/>
    <x v="1"/>
    <x v="673"/>
    <x v="1"/>
    <x v="44"/>
    <x v="9"/>
    <x v="2"/>
    <x v="47"/>
    <x v="120"/>
    <x v="1790"/>
    <x v="3779"/>
    <x v="36"/>
    <x v="2"/>
  </r>
  <r>
    <x v="5"/>
    <x v="1"/>
    <x v="673"/>
    <x v="1"/>
    <x v="44"/>
    <x v="9"/>
    <x v="1"/>
    <x v="40"/>
    <x v="80"/>
    <x v="1111"/>
    <x v="2412"/>
    <x v="35"/>
    <x v="2"/>
  </r>
  <r>
    <x v="5"/>
    <x v="1"/>
    <x v="673"/>
    <x v="1"/>
    <x v="44"/>
    <x v="9"/>
    <x v="5"/>
    <x v="39"/>
    <x v="84"/>
    <x v="1133"/>
    <x v="1792"/>
    <x v="23"/>
    <x v="2"/>
  </r>
  <r>
    <x v="0"/>
    <x v="1"/>
    <x v="673"/>
    <x v="1"/>
    <x v="44"/>
    <x v="9"/>
    <x v="4"/>
    <x v="35"/>
    <x v="79"/>
    <x v="964"/>
    <x v="1595"/>
    <x v="25"/>
    <x v="2"/>
  </r>
  <r>
    <x v="0"/>
    <x v="1"/>
    <x v="673"/>
    <x v="1"/>
    <x v="44"/>
    <x v="9"/>
    <x v="0"/>
    <x v="43"/>
    <x v="75"/>
    <x v="1097"/>
    <x v="1840"/>
    <x v="25"/>
    <x v="2"/>
  </r>
  <r>
    <x v="0"/>
    <x v="1"/>
    <x v="673"/>
    <x v="1"/>
    <x v="44"/>
    <x v="9"/>
    <x v="3"/>
    <x v="50"/>
    <x v="108"/>
    <x v="1733"/>
    <x v="3515"/>
    <x v="33"/>
    <x v="2"/>
  </r>
  <r>
    <x v="1"/>
    <x v="1"/>
    <x v="674"/>
    <x v="1"/>
    <x v="37"/>
    <x v="41"/>
    <x v="4"/>
    <x v="38"/>
    <x v="62"/>
    <x v="784"/>
    <x v="1069"/>
    <x v="21"/>
    <x v="2"/>
  </r>
  <r>
    <x v="0"/>
    <x v="1"/>
    <x v="674"/>
    <x v="1"/>
    <x v="18"/>
    <x v="43"/>
    <x v="1"/>
    <x v="43"/>
    <x v="231"/>
    <x v="2615"/>
    <x v="4318"/>
    <x v="21"/>
    <x v="2"/>
  </r>
  <r>
    <x v="3"/>
    <x v="1"/>
    <x v="674"/>
    <x v="0"/>
    <x v="40"/>
    <x v="50"/>
    <x v="2"/>
    <x v="48"/>
    <x v="300"/>
    <x v="2862"/>
    <x v="4986"/>
    <x v="21"/>
    <x v="1"/>
  </r>
  <r>
    <x v="3"/>
    <x v="1"/>
    <x v="674"/>
    <x v="0"/>
    <x v="40"/>
    <x v="50"/>
    <x v="1"/>
    <x v="38"/>
    <x v="212"/>
    <x v="2383"/>
    <x v="3480"/>
    <x v="16"/>
    <x v="1"/>
  </r>
  <r>
    <x v="3"/>
    <x v="1"/>
    <x v="674"/>
    <x v="0"/>
    <x v="40"/>
    <x v="50"/>
    <x v="5"/>
    <x v="38"/>
    <x v="171"/>
    <x v="2024"/>
    <x v="2788"/>
    <x v="16"/>
    <x v="1"/>
  </r>
  <r>
    <x v="3"/>
    <x v="1"/>
    <x v="674"/>
    <x v="0"/>
    <x v="40"/>
    <x v="50"/>
    <x v="4"/>
    <x v="38"/>
    <x v="152"/>
    <x v="1857"/>
    <x v="2517"/>
    <x v="16"/>
    <x v="1"/>
  </r>
  <r>
    <x v="3"/>
    <x v="1"/>
    <x v="674"/>
    <x v="0"/>
    <x v="40"/>
    <x v="50"/>
    <x v="0"/>
    <x v="53"/>
    <x v="129"/>
    <x v="2064"/>
    <x v="3277"/>
    <x v="21"/>
    <x v="1"/>
  </r>
  <r>
    <x v="3"/>
    <x v="1"/>
    <x v="674"/>
    <x v="0"/>
    <x v="40"/>
    <x v="50"/>
    <x v="3"/>
    <x v="58"/>
    <x v="212"/>
    <x v="2745"/>
    <x v="4805"/>
    <x v="26"/>
    <x v="1"/>
  </r>
  <r>
    <x v="1"/>
    <x v="1"/>
    <x v="674"/>
    <x v="1"/>
    <x v="37"/>
    <x v="41"/>
    <x v="4"/>
    <x v="35"/>
    <x v="10"/>
    <x v="84"/>
    <x v="109"/>
    <x v="32"/>
    <x v="1"/>
  </r>
  <r>
    <x v="0"/>
    <x v="1"/>
    <x v="674"/>
    <x v="1"/>
    <x v="18"/>
    <x v="43"/>
    <x v="1"/>
    <x v="41"/>
    <x v="63"/>
    <x v="874"/>
    <x v="1888"/>
    <x v="35"/>
    <x v="1"/>
  </r>
  <r>
    <x v="3"/>
    <x v="1"/>
    <x v="674"/>
    <x v="0"/>
    <x v="40"/>
    <x v="50"/>
    <x v="2"/>
    <x v="46"/>
    <x v="86"/>
    <x v="1326"/>
    <x v="2850"/>
    <x v="35"/>
    <x v="1"/>
  </r>
  <r>
    <x v="3"/>
    <x v="1"/>
    <x v="674"/>
    <x v="0"/>
    <x v="40"/>
    <x v="50"/>
    <x v="1"/>
    <x v="34"/>
    <x v="52"/>
    <x v="550"/>
    <x v="906"/>
    <x v="27"/>
    <x v="1"/>
  </r>
  <r>
    <x v="3"/>
    <x v="1"/>
    <x v="674"/>
    <x v="0"/>
    <x v="40"/>
    <x v="50"/>
    <x v="5"/>
    <x v="36"/>
    <x v="46"/>
    <x v="517"/>
    <x v="933"/>
    <x v="30"/>
    <x v="1"/>
  </r>
  <r>
    <x v="3"/>
    <x v="1"/>
    <x v="674"/>
    <x v="0"/>
    <x v="40"/>
    <x v="50"/>
    <x v="4"/>
    <x v="36"/>
    <x v="33"/>
    <x v="358"/>
    <x v="599"/>
    <x v="30"/>
    <x v="1"/>
  </r>
  <r>
    <x v="3"/>
    <x v="1"/>
    <x v="674"/>
    <x v="0"/>
    <x v="40"/>
    <x v="50"/>
    <x v="0"/>
    <x v="52"/>
    <x v="34"/>
    <x v="574"/>
    <x v="1136"/>
    <x v="32"/>
    <x v="1"/>
  </r>
  <r>
    <x v="3"/>
    <x v="1"/>
    <x v="674"/>
    <x v="0"/>
    <x v="40"/>
    <x v="50"/>
    <x v="3"/>
    <x v="54"/>
    <x v="54"/>
    <x v="945"/>
    <x v="2084"/>
    <x v="36"/>
    <x v="1"/>
  </r>
  <r>
    <x v="1"/>
    <x v="1"/>
    <x v="674"/>
    <x v="1"/>
    <x v="37"/>
    <x v="41"/>
    <x v="4"/>
    <x v="29"/>
    <x v="14"/>
    <x v="85"/>
    <x v="78"/>
    <x v="24"/>
    <x v="2"/>
  </r>
  <r>
    <x v="1"/>
    <x v="1"/>
    <x v="675"/>
    <x v="1"/>
    <x v="37"/>
    <x v="41"/>
    <x v="0"/>
    <x v="53"/>
    <x v="62"/>
    <x v="1086"/>
    <x v="1300"/>
    <x v="16"/>
    <x v="2"/>
  </r>
  <r>
    <x v="0"/>
    <x v="1"/>
    <x v="675"/>
    <x v="1"/>
    <x v="18"/>
    <x v="43"/>
    <x v="5"/>
    <x v="38"/>
    <x v="174"/>
    <x v="2064"/>
    <x v="3656"/>
    <x v="26"/>
    <x v="2"/>
  </r>
  <r>
    <x v="3"/>
    <x v="0"/>
    <x v="675"/>
    <x v="3"/>
    <x v="9"/>
    <x v="3"/>
    <x v="2"/>
    <x v="48"/>
    <x v="313"/>
    <x v="2908"/>
    <x v="5248"/>
    <x v="26"/>
    <x v="1"/>
  </r>
  <r>
    <x v="3"/>
    <x v="0"/>
    <x v="675"/>
    <x v="3"/>
    <x v="9"/>
    <x v="3"/>
    <x v="1"/>
    <x v="53"/>
    <x v="317"/>
    <x v="2940"/>
    <x v="5315"/>
    <x v="26"/>
    <x v="1"/>
  </r>
  <r>
    <x v="3"/>
    <x v="0"/>
    <x v="675"/>
    <x v="3"/>
    <x v="9"/>
    <x v="3"/>
    <x v="5"/>
    <x v="48"/>
    <x v="304"/>
    <x v="2873"/>
    <x v="5047"/>
    <x v="21"/>
    <x v="1"/>
  </r>
  <r>
    <x v="3"/>
    <x v="0"/>
    <x v="675"/>
    <x v="3"/>
    <x v="9"/>
    <x v="3"/>
    <x v="4"/>
    <x v="48"/>
    <x v="300"/>
    <x v="2862"/>
    <x v="5099"/>
    <x v="26"/>
    <x v="1"/>
  </r>
  <r>
    <x v="3"/>
    <x v="0"/>
    <x v="675"/>
    <x v="3"/>
    <x v="9"/>
    <x v="3"/>
    <x v="0"/>
    <x v="58"/>
    <x v="285"/>
    <x v="2867"/>
    <x v="5019"/>
    <x v="21"/>
    <x v="1"/>
  </r>
  <r>
    <x v="3"/>
    <x v="0"/>
    <x v="675"/>
    <x v="3"/>
    <x v="9"/>
    <x v="3"/>
    <x v="3"/>
    <x v="63"/>
    <x v="309"/>
    <x v="2934"/>
    <x v="5061"/>
    <x v="11"/>
    <x v="1"/>
  </r>
  <r>
    <x v="1"/>
    <x v="3"/>
    <x v="675"/>
    <x v="0"/>
    <x v="15"/>
    <x v="52"/>
    <x v="2"/>
    <x v="18"/>
    <x v="307"/>
    <x v="2383"/>
    <x v="3880"/>
    <x v="21"/>
    <x v="1"/>
  </r>
  <r>
    <x v="1"/>
    <x v="3"/>
    <x v="675"/>
    <x v="0"/>
    <x v="15"/>
    <x v="52"/>
    <x v="1"/>
    <x v="8"/>
    <x v="231"/>
    <x v="982"/>
    <x v="1420"/>
    <x v="21"/>
    <x v="1"/>
  </r>
  <r>
    <x v="1"/>
    <x v="3"/>
    <x v="675"/>
    <x v="0"/>
    <x v="15"/>
    <x v="52"/>
    <x v="5"/>
    <x v="18"/>
    <x v="190"/>
    <x v="1321"/>
    <x v="2018"/>
    <x v="21"/>
    <x v="1"/>
  </r>
  <r>
    <x v="1"/>
    <x v="3"/>
    <x v="675"/>
    <x v="0"/>
    <x v="15"/>
    <x v="52"/>
    <x v="4"/>
    <x v="48"/>
    <x v="231"/>
    <x v="2694"/>
    <x v="4491"/>
    <x v="21"/>
    <x v="1"/>
  </r>
  <r>
    <x v="1"/>
    <x v="3"/>
    <x v="675"/>
    <x v="0"/>
    <x v="15"/>
    <x v="52"/>
    <x v="0"/>
    <x v="68"/>
    <x v="212"/>
    <x v="2817"/>
    <x v="4820"/>
    <x v="21"/>
    <x v="1"/>
  </r>
  <r>
    <x v="1"/>
    <x v="3"/>
    <x v="675"/>
    <x v="0"/>
    <x v="15"/>
    <x v="52"/>
    <x v="3"/>
    <x v="68"/>
    <x v="285"/>
    <x v="2892"/>
    <x v="5120"/>
    <x v="21"/>
    <x v="1"/>
  </r>
  <r>
    <x v="1"/>
    <x v="1"/>
    <x v="675"/>
    <x v="1"/>
    <x v="37"/>
    <x v="41"/>
    <x v="0"/>
    <x v="48"/>
    <x v="12"/>
    <x v="164"/>
    <x v="203"/>
    <x v="28"/>
    <x v="1"/>
  </r>
  <r>
    <x v="0"/>
    <x v="1"/>
    <x v="675"/>
    <x v="1"/>
    <x v="18"/>
    <x v="43"/>
    <x v="5"/>
    <x v="35"/>
    <x v="47"/>
    <x v="510"/>
    <x v="1164"/>
    <x v="37"/>
    <x v="1"/>
  </r>
  <r>
    <x v="3"/>
    <x v="0"/>
    <x v="675"/>
    <x v="3"/>
    <x v="9"/>
    <x v="3"/>
    <x v="2"/>
    <x v="44"/>
    <x v="117"/>
    <x v="1672"/>
    <x v="3624"/>
    <x v="37"/>
    <x v="1"/>
  </r>
  <r>
    <x v="3"/>
    <x v="0"/>
    <x v="675"/>
    <x v="3"/>
    <x v="9"/>
    <x v="3"/>
    <x v="1"/>
    <x v="51"/>
    <x v="150"/>
    <x v="2212"/>
    <x v="4539"/>
    <x v="40"/>
    <x v="1"/>
  </r>
  <r>
    <x v="3"/>
    <x v="0"/>
    <x v="675"/>
    <x v="3"/>
    <x v="9"/>
    <x v="3"/>
    <x v="5"/>
    <x v="47"/>
    <x v="96"/>
    <x v="1491"/>
    <x v="3081"/>
    <x v="33"/>
    <x v="1"/>
  </r>
  <r>
    <x v="3"/>
    <x v="0"/>
    <x v="675"/>
    <x v="3"/>
    <x v="9"/>
    <x v="3"/>
    <x v="4"/>
    <x v="44"/>
    <x v="97"/>
    <x v="1420"/>
    <x v="3218"/>
    <x v="38"/>
    <x v="1"/>
  </r>
  <r>
    <x v="3"/>
    <x v="0"/>
    <x v="675"/>
    <x v="3"/>
    <x v="9"/>
    <x v="3"/>
    <x v="0"/>
    <x v="53"/>
    <x v="84"/>
    <x v="1469"/>
    <x v="3035"/>
    <x v="33"/>
    <x v="1"/>
  </r>
  <r>
    <x v="3"/>
    <x v="0"/>
    <x v="675"/>
    <x v="3"/>
    <x v="9"/>
    <x v="3"/>
    <x v="3"/>
    <x v="58"/>
    <x v="104"/>
    <x v="1895"/>
    <x v="2976"/>
    <x v="21"/>
    <x v="1"/>
  </r>
  <r>
    <x v="1"/>
    <x v="3"/>
    <x v="675"/>
    <x v="0"/>
    <x v="15"/>
    <x v="52"/>
    <x v="2"/>
    <x v="16"/>
    <x v="102"/>
    <x v="618"/>
    <x v="1258"/>
    <x v="33"/>
    <x v="1"/>
  </r>
  <r>
    <x v="1"/>
    <x v="3"/>
    <x v="675"/>
    <x v="0"/>
    <x v="15"/>
    <x v="52"/>
    <x v="1"/>
    <x v="7"/>
    <x v="59"/>
    <x v="119"/>
    <x v="199"/>
    <x v="36"/>
    <x v="1"/>
  </r>
  <r>
    <x v="1"/>
    <x v="3"/>
    <x v="675"/>
    <x v="0"/>
    <x v="15"/>
    <x v="52"/>
    <x v="5"/>
    <x v="16"/>
    <x v="44"/>
    <x v="177"/>
    <x v="342"/>
    <x v="36"/>
    <x v="1"/>
  </r>
  <r>
    <x v="1"/>
    <x v="3"/>
    <x v="675"/>
    <x v="0"/>
    <x v="15"/>
    <x v="52"/>
    <x v="4"/>
    <x v="47"/>
    <x v="68"/>
    <x v="1082"/>
    <x v="2282"/>
    <x v="34"/>
    <x v="1"/>
  </r>
  <r>
    <x v="1"/>
    <x v="3"/>
    <x v="675"/>
    <x v="0"/>
    <x v="15"/>
    <x v="52"/>
    <x v="0"/>
    <x v="61"/>
    <x v="58"/>
    <x v="1148"/>
    <x v="2332"/>
    <x v="32"/>
    <x v="1"/>
  </r>
  <r>
    <x v="1"/>
    <x v="3"/>
    <x v="675"/>
    <x v="0"/>
    <x v="15"/>
    <x v="52"/>
    <x v="3"/>
    <x v="66"/>
    <x v="73"/>
    <x v="1548"/>
    <x v="3110"/>
    <x v="32"/>
    <x v="1"/>
  </r>
  <r>
    <x v="1"/>
    <x v="1"/>
    <x v="675"/>
    <x v="1"/>
    <x v="37"/>
    <x v="41"/>
    <x v="0"/>
    <x v="38"/>
    <x v="16"/>
    <x v="156"/>
    <x v="144"/>
    <x v="23"/>
    <x v="2"/>
  </r>
  <r>
    <x v="3"/>
    <x v="0"/>
    <x v="675"/>
    <x v="3"/>
    <x v="9"/>
    <x v="3"/>
    <x v="2"/>
    <x v="29"/>
    <x v="150"/>
    <x v="1495"/>
    <x v="2768"/>
    <x v="28"/>
    <x v="2"/>
  </r>
  <r>
    <x v="3"/>
    <x v="0"/>
    <x v="675"/>
    <x v="3"/>
    <x v="9"/>
    <x v="3"/>
    <x v="1"/>
    <x v="33"/>
    <x v="160"/>
    <x v="1749"/>
    <x v="3356"/>
    <x v="30"/>
    <x v="2"/>
  </r>
  <r>
    <x v="3"/>
    <x v="0"/>
    <x v="675"/>
    <x v="3"/>
    <x v="9"/>
    <x v="3"/>
    <x v="5"/>
    <x v="32"/>
    <x v="125"/>
    <x v="1363"/>
    <x v="2418"/>
    <x v="26"/>
    <x v="2"/>
  </r>
  <r>
    <x v="3"/>
    <x v="0"/>
    <x v="675"/>
    <x v="3"/>
    <x v="9"/>
    <x v="3"/>
    <x v="4"/>
    <x v="30"/>
    <x v="120"/>
    <x v="1248"/>
    <x v="2536"/>
    <x v="32"/>
    <x v="2"/>
  </r>
  <r>
    <x v="3"/>
    <x v="0"/>
    <x v="675"/>
    <x v="3"/>
    <x v="9"/>
    <x v="3"/>
    <x v="0"/>
    <x v="40"/>
    <x v="100"/>
    <x v="1347"/>
    <x v="2249"/>
    <x v="24"/>
    <x v="2"/>
  </r>
  <r>
    <x v="3"/>
    <x v="0"/>
    <x v="675"/>
    <x v="3"/>
    <x v="9"/>
    <x v="3"/>
    <x v="3"/>
    <x v="39"/>
    <x v="136"/>
    <x v="1720"/>
    <x v="2212"/>
    <x v="15"/>
    <x v="2"/>
  </r>
  <r>
    <x v="1"/>
    <x v="1"/>
    <x v="676"/>
    <x v="1"/>
    <x v="37"/>
    <x v="41"/>
    <x v="3"/>
    <x v="43"/>
    <x v="174"/>
    <x v="2206"/>
    <x v="2645"/>
    <x v="11"/>
    <x v="2"/>
  </r>
  <r>
    <x v="0"/>
    <x v="1"/>
    <x v="676"/>
    <x v="1"/>
    <x v="18"/>
    <x v="43"/>
    <x v="4"/>
    <x v="38"/>
    <x v="152"/>
    <x v="1857"/>
    <x v="2517"/>
    <x v="16"/>
    <x v="2"/>
  </r>
  <r>
    <x v="2"/>
    <x v="1"/>
    <x v="676"/>
    <x v="1"/>
    <x v="7"/>
    <x v="53"/>
    <x v="2"/>
    <x v="58"/>
    <x v="307"/>
    <x v="2910"/>
    <x v="5187"/>
    <x v="21"/>
    <x v="0"/>
  </r>
  <r>
    <x v="2"/>
    <x v="1"/>
    <x v="676"/>
    <x v="1"/>
    <x v="7"/>
    <x v="53"/>
    <x v="1"/>
    <x v="48"/>
    <x v="273"/>
    <x v="2800"/>
    <x v="4761"/>
    <x v="21"/>
    <x v="0"/>
  </r>
  <r>
    <x v="2"/>
    <x v="1"/>
    <x v="676"/>
    <x v="1"/>
    <x v="7"/>
    <x v="53"/>
    <x v="5"/>
    <x v="48"/>
    <x v="269"/>
    <x v="2794"/>
    <x v="4907"/>
    <x v="26"/>
    <x v="0"/>
  </r>
  <r>
    <x v="2"/>
    <x v="1"/>
    <x v="676"/>
    <x v="1"/>
    <x v="7"/>
    <x v="53"/>
    <x v="4"/>
    <x v="48"/>
    <x v="254"/>
    <x v="2757"/>
    <x v="4827"/>
    <x v="26"/>
    <x v="0"/>
  </r>
  <r>
    <x v="2"/>
    <x v="1"/>
    <x v="676"/>
    <x v="1"/>
    <x v="7"/>
    <x v="53"/>
    <x v="0"/>
    <x v="58"/>
    <x v="231"/>
    <x v="2800"/>
    <x v="4522"/>
    <x v="16"/>
    <x v="0"/>
  </r>
  <r>
    <x v="2"/>
    <x v="1"/>
    <x v="676"/>
    <x v="1"/>
    <x v="7"/>
    <x v="53"/>
    <x v="3"/>
    <x v="63"/>
    <x v="294"/>
    <x v="2892"/>
    <x v="5201"/>
    <x v="26"/>
    <x v="0"/>
  </r>
  <r>
    <x v="0"/>
    <x v="1"/>
    <x v="676"/>
    <x v="1"/>
    <x v="20"/>
    <x v="8"/>
    <x v="2"/>
    <x v="58"/>
    <x v="294"/>
    <x v="2881"/>
    <x v="4944"/>
    <x v="16"/>
    <x v="0"/>
  </r>
  <r>
    <x v="0"/>
    <x v="1"/>
    <x v="676"/>
    <x v="1"/>
    <x v="20"/>
    <x v="8"/>
    <x v="1"/>
    <x v="48"/>
    <x v="254"/>
    <x v="2757"/>
    <x v="4367"/>
    <x v="16"/>
    <x v="0"/>
  </r>
  <r>
    <x v="0"/>
    <x v="1"/>
    <x v="676"/>
    <x v="1"/>
    <x v="20"/>
    <x v="8"/>
    <x v="5"/>
    <x v="48"/>
    <x v="249"/>
    <x v="2743"/>
    <x v="3955"/>
    <x v="11"/>
    <x v="0"/>
  </r>
  <r>
    <x v="0"/>
    <x v="1"/>
    <x v="676"/>
    <x v="1"/>
    <x v="20"/>
    <x v="8"/>
    <x v="4"/>
    <x v="48"/>
    <x v="231"/>
    <x v="2694"/>
    <x v="3781"/>
    <x v="11"/>
    <x v="0"/>
  </r>
  <r>
    <x v="0"/>
    <x v="1"/>
    <x v="676"/>
    <x v="1"/>
    <x v="20"/>
    <x v="8"/>
    <x v="0"/>
    <x v="58"/>
    <x v="212"/>
    <x v="2745"/>
    <x v="3960"/>
    <x v="11"/>
    <x v="0"/>
  </r>
  <r>
    <x v="0"/>
    <x v="1"/>
    <x v="676"/>
    <x v="1"/>
    <x v="20"/>
    <x v="8"/>
    <x v="3"/>
    <x v="63"/>
    <x v="285"/>
    <x v="2882"/>
    <x v="4948"/>
    <x v="16"/>
    <x v="0"/>
  </r>
  <r>
    <x v="1"/>
    <x v="1"/>
    <x v="676"/>
    <x v="1"/>
    <x v="37"/>
    <x v="41"/>
    <x v="3"/>
    <x v="41"/>
    <x v="43"/>
    <x v="554"/>
    <x v="731"/>
    <x v="22"/>
    <x v="1"/>
  </r>
  <r>
    <x v="0"/>
    <x v="1"/>
    <x v="676"/>
    <x v="1"/>
    <x v="18"/>
    <x v="43"/>
    <x v="4"/>
    <x v="34"/>
    <x v="40"/>
    <x v="419"/>
    <x v="666"/>
    <x v="28"/>
    <x v="1"/>
  </r>
  <r>
    <x v="2"/>
    <x v="1"/>
    <x v="676"/>
    <x v="1"/>
    <x v="7"/>
    <x v="53"/>
    <x v="2"/>
    <x v="53"/>
    <x v="115"/>
    <x v="1904"/>
    <x v="3795"/>
    <x v="33"/>
    <x v="1"/>
  </r>
  <r>
    <x v="2"/>
    <x v="1"/>
    <x v="676"/>
    <x v="1"/>
    <x v="7"/>
    <x v="53"/>
    <x v="1"/>
    <x v="46"/>
    <x v="70"/>
    <x v="1087"/>
    <x v="2191"/>
    <x v="32"/>
    <x v="1"/>
  </r>
  <r>
    <x v="2"/>
    <x v="1"/>
    <x v="676"/>
    <x v="1"/>
    <x v="7"/>
    <x v="53"/>
    <x v="5"/>
    <x v="45"/>
    <x v="71"/>
    <x v="1080"/>
    <x v="2435"/>
    <x v="37"/>
    <x v="1"/>
  </r>
  <r>
    <x v="2"/>
    <x v="1"/>
    <x v="676"/>
    <x v="1"/>
    <x v="7"/>
    <x v="53"/>
    <x v="4"/>
    <x v="44"/>
    <x v="69"/>
    <x v="1024"/>
    <x v="2425"/>
    <x v="39"/>
    <x v="1"/>
  </r>
  <r>
    <x v="2"/>
    <x v="1"/>
    <x v="676"/>
    <x v="1"/>
    <x v="7"/>
    <x v="53"/>
    <x v="0"/>
    <x v="53"/>
    <x v="59"/>
    <x v="1034"/>
    <x v="1783"/>
    <x v="26"/>
    <x v="1"/>
  </r>
  <r>
    <x v="2"/>
    <x v="1"/>
    <x v="676"/>
    <x v="1"/>
    <x v="7"/>
    <x v="53"/>
    <x v="3"/>
    <x v="57"/>
    <x v="80"/>
    <x v="1509"/>
    <x v="3531"/>
    <x v="41"/>
    <x v="1"/>
  </r>
  <r>
    <x v="0"/>
    <x v="1"/>
    <x v="676"/>
    <x v="1"/>
    <x v="20"/>
    <x v="8"/>
    <x v="2"/>
    <x v="55"/>
    <x v="94"/>
    <x v="1676"/>
    <x v="3154"/>
    <x v="29"/>
    <x v="1"/>
  </r>
  <r>
    <x v="0"/>
    <x v="1"/>
    <x v="676"/>
    <x v="1"/>
    <x v="20"/>
    <x v="8"/>
    <x v="1"/>
    <x v="45"/>
    <x v="74"/>
    <x v="1130"/>
    <x v="2175"/>
    <x v="30"/>
    <x v="1"/>
  </r>
  <r>
    <x v="0"/>
    <x v="1"/>
    <x v="676"/>
    <x v="1"/>
    <x v="20"/>
    <x v="8"/>
    <x v="5"/>
    <x v="43"/>
    <x v="68"/>
    <x v="991"/>
    <x v="1485"/>
    <x v="22"/>
    <x v="1"/>
  </r>
  <r>
    <x v="0"/>
    <x v="1"/>
    <x v="676"/>
    <x v="1"/>
    <x v="20"/>
    <x v="8"/>
    <x v="4"/>
    <x v="44"/>
    <x v="66"/>
    <x v="975"/>
    <x v="1613"/>
    <x v="25"/>
    <x v="1"/>
  </r>
  <r>
    <x v="0"/>
    <x v="1"/>
    <x v="676"/>
    <x v="1"/>
    <x v="20"/>
    <x v="8"/>
    <x v="0"/>
    <x v="56"/>
    <x v="58"/>
    <x v="1061"/>
    <x v="1713"/>
    <x v="24"/>
    <x v="1"/>
  </r>
  <r>
    <x v="0"/>
    <x v="1"/>
    <x v="676"/>
    <x v="1"/>
    <x v="20"/>
    <x v="8"/>
    <x v="3"/>
    <x v="57"/>
    <x v="80"/>
    <x v="1509"/>
    <x v="2977"/>
    <x v="31"/>
    <x v="1"/>
  </r>
  <r>
    <x v="1"/>
    <x v="1"/>
    <x v="676"/>
    <x v="1"/>
    <x v="37"/>
    <x v="41"/>
    <x v="3"/>
    <x v="32"/>
    <x v="53"/>
    <x v="529"/>
    <x v="388"/>
    <x v="13"/>
    <x v="2"/>
  </r>
  <r>
    <x v="0"/>
    <x v="1"/>
    <x v="676"/>
    <x v="1"/>
    <x v="20"/>
    <x v="8"/>
    <x v="2"/>
    <x v="42"/>
    <x v="101"/>
    <x v="1412"/>
    <x v="2172"/>
    <x v="21"/>
    <x v="2"/>
  </r>
  <r>
    <x v="0"/>
    <x v="1"/>
    <x v="676"/>
    <x v="1"/>
    <x v="20"/>
    <x v="8"/>
    <x v="1"/>
    <x v="33"/>
    <x v="84"/>
    <x v="975"/>
    <x v="1397"/>
    <x v="21"/>
    <x v="2"/>
  </r>
  <r>
    <x v="0"/>
    <x v="1"/>
    <x v="676"/>
    <x v="1"/>
    <x v="20"/>
    <x v="8"/>
    <x v="5"/>
    <x v="37"/>
    <x v="75"/>
    <x v="958"/>
    <x v="1100"/>
    <x v="16"/>
    <x v="2"/>
  </r>
  <r>
    <x v="0"/>
    <x v="1"/>
    <x v="676"/>
    <x v="1"/>
    <x v="20"/>
    <x v="8"/>
    <x v="4"/>
    <x v="35"/>
    <x v="68"/>
    <x v="818"/>
    <x v="833"/>
    <x v="15"/>
    <x v="2"/>
  </r>
  <r>
    <x v="0"/>
    <x v="1"/>
    <x v="676"/>
    <x v="1"/>
    <x v="20"/>
    <x v="8"/>
    <x v="0"/>
    <x v="43"/>
    <x v="64"/>
    <x v="927"/>
    <x v="1171"/>
    <x v="18"/>
    <x v="2"/>
  </r>
  <r>
    <x v="0"/>
    <x v="1"/>
    <x v="676"/>
    <x v="1"/>
    <x v="20"/>
    <x v="8"/>
    <x v="3"/>
    <x v="41"/>
    <x v="103"/>
    <x v="1419"/>
    <x v="2181"/>
    <x v="21"/>
    <x v="2"/>
  </r>
  <r>
    <x v="1"/>
    <x v="1"/>
    <x v="677"/>
    <x v="1"/>
    <x v="37"/>
    <x v="41"/>
    <x v="2"/>
    <x v="53"/>
    <x v="308"/>
    <x v="2905"/>
    <x v="5323"/>
    <x v="36"/>
    <x v="2"/>
  </r>
  <r>
    <x v="0"/>
    <x v="1"/>
    <x v="677"/>
    <x v="1"/>
    <x v="18"/>
    <x v="43"/>
    <x v="0"/>
    <x v="48"/>
    <x v="152"/>
    <x v="2158"/>
    <x v="2566"/>
    <x v="11"/>
    <x v="2"/>
  </r>
  <r>
    <x v="1"/>
    <x v="1"/>
    <x v="677"/>
    <x v="1"/>
    <x v="37"/>
    <x v="41"/>
    <x v="2"/>
    <x v="51"/>
    <x v="116"/>
    <x v="1859"/>
    <x v="4373"/>
    <x v="49"/>
    <x v="1"/>
  </r>
  <r>
    <x v="0"/>
    <x v="1"/>
    <x v="677"/>
    <x v="1"/>
    <x v="18"/>
    <x v="43"/>
    <x v="0"/>
    <x v="43"/>
    <x v="42"/>
    <x v="572"/>
    <x v="759"/>
    <x v="22"/>
    <x v="1"/>
  </r>
  <r>
    <x v="1"/>
    <x v="1"/>
    <x v="677"/>
    <x v="1"/>
    <x v="37"/>
    <x v="41"/>
    <x v="2"/>
    <x v="37"/>
    <x v="129"/>
    <x v="1589"/>
    <x v="3519"/>
    <x v="38"/>
    <x v="2"/>
  </r>
  <r>
    <x v="1"/>
    <x v="1"/>
    <x v="678"/>
    <x v="1"/>
    <x v="37"/>
    <x v="41"/>
    <x v="1"/>
    <x v="53"/>
    <x v="152"/>
    <x v="2282"/>
    <x v="3277"/>
    <x v="16"/>
    <x v="2"/>
  </r>
  <r>
    <x v="0"/>
    <x v="1"/>
    <x v="678"/>
    <x v="1"/>
    <x v="18"/>
    <x v="43"/>
    <x v="3"/>
    <x v="53"/>
    <x v="273"/>
    <x v="2833"/>
    <x v="4999"/>
    <x v="26"/>
    <x v="2"/>
  </r>
  <r>
    <x v="3"/>
    <x v="1"/>
    <x v="678"/>
    <x v="0"/>
    <x v="21"/>
    <x v="19"/>
    <x v="2"/>
    <x v="43"/>
    <x v="325"/>
    <x v="2935"/>
    <x v="5386"/>
    <x v="36"/>
    <x v="0"/>
  </r>
  <r>
    <x v="3"/>
    <x v="1"/>
    <x v="678"/>
    <x v="0"/>
    <x v="21"/>
    <x v="19"/>
    <x v="1"/>
    <x v="38"/>
    <x v="311"/>
    <x v="2866"/>
    <x v="5111"/>
    <x v="26"/>
    <x v="0"/>
  </r>
  <r>
    <x v="3"/>
    <x v="1"/>
    <x v="678"/>
    <x v="0"/>
    <x v="21"/>
    <x v="19"/>
    <x v="5"/>
    <x v="38"/>
    <x v="306"/>
    <x v="2841"/>
    <x v="4690"/>
    <x v="16"/>
    <x v="0"/>
  </r>
  <r>
    <x v="3"/>
    <x v="1"/>
    <x v="678"/>
    <x v="0"/>
    <x v="21"/>
    <x v="19"/>
    <x v="4"/>
    <x v="38"/>
    <x v="309"/>
    <x v="2855"/>
    <x v="4959"/>
    <x v="21"/>
    <x v="0"/>
  </r>
  <r>
    <x v="3"/>
    <x v="1"/>
    <x v="678"/>
    <x v="0"/>
    <x v="21"/>
    <x v="19"/>
    <x v="0"/>
    <x v="53"/>
    <x v="307"/>
    <x v="2895"/>
    <x v="5216"/>
    <x v="26"/>
    <x v="0"/>
  </r>
  <r>
    <x v="3"/>
    <x v="1"/>
    <x v="678"/>
    <x v="0"/>
    <x v="21"/>
    <x v="19"/>
    <x v="3"/>
    <x v="58"/>
    <x v="321"/>
    <x v="2970"/>
    <x v="5478"/>
    <x v="41"/>
    <x v="0"/>
  </r>
  <r>
    <x v="1"/>
    <x v="1"/>
    <x v="678"/>
    <x v="1"/>
    <x v="37"/>
    <x v="41"/>
    <x v="1"/>
    <x v="47"/>
    <x v="42"/>
    <x v="634"/>
    <x v="1017"/>
    <x v="26"/>
    <x v="1"/>
  </r>
  <r>
    <x v="0"/>
    <x v="1"/>
    <x v="678"/>
    <x v="1"/>
    <x v="18"/>
    <x v="43"/>
    <x v="3"/>
    <x v="49"/>
    <x v="70"/>
    <x v="1148"/>
    <x v="2586"/>
    <x v="37"/>
    <x v="1"/>
  </r>
  <r>
    <x v="3"/>
    <x v="1"/>
    <x v="678"/>
    <x v="0"/>
    <x v="21"/>
    <x v="19"/>
    <x v="2"/>
    <x v="42"/>
    <x v="172"/>
    <x v="2155"/>
    <x v="4703"/>
    <x v="49"/>
    <x v="1"/>
  </r>
  <r>
    <x v="3"/>
    <x v="1"/>
    <x v="678"/>
    <x v="0"/>
    <x v="21"/>
    <x v="19"/>
    <x v="1"/>
    <x v="35"/>
    <x v="125"/>
    <x v="1463"/>
    <x v="3457"/>
    <x v="41"/>
    <x v="1"/>
  </r>
  <r>
    <x v="3"/>
    <x v="1"/>
    <x v="678"/>
    <x v="0"/>
    <x v="21"/>
    <x v="19"/>
    <x v="5"/>
    <x v="36"/>
    <x v="101"/>
    <x v="1244"/>
    <x v="2477"/>
    <x v="31"/>
    <x v="1"/>
  </r>
  <r>
    <x v="3"/>
    <x v="1"/>
    <x v="678"/>
    <x v="0"/>
    <x v="21"/>
    <x v="19"/>
    <x v="4"/>
    <x v="34"/>
    <x v="118"/>
    <x v="1364"/>
    <x v="2915"/>
    <x v="35"/>
    <x v="1"/>
  </r>
  <r>
    <x v="3"/>
    <x v="1"/>
    <x v="678"/>
    <x v="0"/>
    <x v="21"/>
    <x v="19"/>
    <x v="0"/>
    <x v="52"/>
    <x v="106"/>
    <x v="1764"/>
    <x v="3972"/>
    <x v="41"/>
    <x v="1"/>
  </r>
  <r>
    <x v="3"/>
    <x v="1"/>
    <x v="678"/>
    <x v="0"/>
    <x v="21"/>
    <x v="19"/>
    <x v="3"/>
    <x v="52"/>
    <x v="147"/>
    <x v="2201"/>
    <x v="4878"/>
    <x v="55"/>
    <x v="1"/>
  </r>
  <r>
    <x v="1"/>
    <x v="1"/>
    <x v="678"/>
    <x v="1"/>
    <x v="37"/>
    <x v="41"/>
    <x v="1"/>
    <x v="33"/>
    <x v="43"/>
    <x v="437"/>
    <x v="436"/>
    <x v="19"/>
    <x v="2"/>
  </r>
  <r>
    <x v="1"/>
    <x v="1"/>
    <x v="679"/>
    <x v="1"/>
    <x v="37"/>
    <x v="41"/>
    <x v="5"/>
    <x v="48"/>
    <x v="129"/>
    <x v="1929"/>
    <x v="3044"/>
    <x v="21"/>
    <x v="2"/>
  </r>
  <r>
    <x v="0"/>
    <x v="1"/>
    <x v="679"/>
    <x v="1"/>
    <x v="18"/>
    <x v="43"/>
    <x v="2"/>
    <x v="48"/>
    <x v="315"/>
    <x v="2916"/>
    <x v="5204"/>
    <x v="21"/>
    <x v="2"/>
  </r>
  <r>
    <x v="4"/>
    <x v="0"/>
    <x v="679"/>
    <x v="3"/>
    <x v="8"/>
    <x v="40"/>
    <x v="2"/>
    <x v="48"/>
    <x v="321"/>
    <x v="2939"/>
    <x v="5190"/>
    <x v="16"/>
    <x v="0"/>
  </r>
  <r>
    <x v="4"/>
    <x v="0"/>
    <x v="679"/>
    <x v="3"/>
    <x v="8"/>
    <x v="40"/>
    <x v="1"/>
    <x v="53"/>
    <x v="327"/>
    <x v="2974"/>
    <x v="5201"/>
    <x v="11"/>
    <x v="0"/>
  </r>
  <r>
    <x v="4"/>
    <x v="0"/>
    <x v="679"/>
    <x v="3"/>
    <x v="8"/>
    <x v="40"/>
    <x v="5"/>
    <x v="48"/>
    <x v="313"/>
    <x v="2908"/>
    <x v="5087"/>
    <x v="16"/>
    <x v="0"/>
  </r>
  <r>
    <x v="4"/>
    <x v="0"/>
    <x v="679"/>
    <x v="3"/>
    <x v="8"/>
    <x v="40"/>
    <x v="4"/>
    <x v="58"/>
    <x v="311"/>
    <x v="2929"/>
    <x v="5163"/>
    <x v="16"/>
    <x v="0"/>
  </r>
  <r>
    <x v="4"/>
    <x v="0"/>
    <x v="679"/>
    <x v="3"/>
    <x v="8"/>
    <x v="40"/>
    <x v="0"/>
    <x v="78"/>
    <x v="309"/>
    <x v="2968"/>
    <x v="5033"/>
    <x v="6"/>
    <x v="0"/>
  </r>
  <r>
    <x v="4"/>
    <x v="0"/>
    <x v="679"/>
    <x v="3"/>
    <x v="8"/>
    <x v="40"/>
    <x v="3"/>
    <x v="83"/>
    <x v="319"/>
    <x v="3020"/>
    <x v="5499"/>
    <x v="31"/>
    <x v="0"/>
  </r>
  <r>
    <x v="5"/>
    <x v="0"/>
    <x v="679"/>
    <x v="2"/>
    <x v="17"/>
    <x v="35"/>
    <x v="2"/>
    <x v="33"/>
    <x v="321"/>
    <x v="2886"/>
    <x v="5176"/>
    <x v="26"/>
    <x v="1"/>
  </r>
  <r>
    <x v="5"/>
    <x v="0"/>
    <x v="679"/>
    <x v="2"/>
    <x v="17"/>
    <x v="35"/>
    <x v="1"/>
    <x v="38"/>
    <x v="327"/>
    <x v="2924"/>
    <x v="5285"/>
    <x v="26"/>
    <x v="1"/>
  </r>
  <r>
    <x v="5"/>
    <x v="0"/>
    <x v="679"/>
    <x v="2"/>
    <x v="17"/>
    <x v="35"/>
    <x v="5"/>
    <x v="33"/>
    <x v="313"/>
    <x v="2852"/>
    <x v="5070"/>
    <x v="26"/>
    <x v="1"/>
  </r>
  <r>
    <x v="5"/>
    <x v="0"/>
    <x v="679"/>
    <x v="2"/>
    <x v="17"/>
    <x v="35"/>
    <x v="4"/>
    <x v="43"/>
    <x v="311"/>
    <x v="2886"/>
    <x v="5176"/>
    <x v="26"/>
    <x v="1"/>
  </r>
  <r>
    <x v="5"/>
    <x v="0"/>
    <x v="679"/>
    <x v="2"/>
    <x v="17"/>
    <x v="35"/>
    <x v="0"/>
    <x v="63"/>
    <x v="309"/>
    <x v="2934"/>
    <x v="5344"/>
    <x v="31"/>
    <x v="1"/>
  </r>
  <r>
    <x v="5"/>
    <x v="0"/>
    <x v="679"/>
    <x v="2"/>
    <x v="17"/>
    <x v="35"/>
    <x v="3"/>
    <x v="78"/>
    <x v="319"/>
    <x v="3014"/>
    <x v="5409"/>
    <x v="21"/>
    <x v="1"/>
  </r>
  <r>
    <x v="3"/>
    <x v="1"/>
    <x v="679"/>
    <x v="2"/>
    <x v="23"/>
    <x v="25"/>
    <x v="2"/>
    <x v="23"/>
    <x v="321"/>
    <x v="2817"/>
    <x v="4962"/>
    <x v="26"/>
    <x v="1"/>
  </r>
  <r>
    <x v="3"/>
    <x v="1"/>
    <x v="679"/>
    <x v="2"/>
    <x v="23"/>
    <x v="25"/>
    <x v="1"/>
    <x v="13"/>
    <x v="307"/>
    <x v="2064"/>
    <x v="3277"/>
    <x v="21"/>
    <x v="1"/>
  </r>
  <r>
    <x v="3"/>
    <x v="1"/>
    <x v="679"/>
    <x v="2"/>
    <x v="23"/>
    <x v="25"/>
    <x v="5"/>
    <x v="23"/>
    <x v="299"/>
    <x v="2447"/>
    <x v="4290"/>
    <x v="26"/>
    <x v="1"/>
  </r>
  <r>
    <x v="3"/>
    <x v="1"/>
    <x v="679"/>
    <x v="2"/>
    <x v="23"/>
    <x v="25"/>
    <x v="4"/>
    <x v="53"/>
    <x v="307"/>
    <x v="2895"/>
    <x v="5216"/>
    <x v="26"/>
    <x v="1"/>
  </r>
  <r>
    <x v="3"/>
    <x v="1"/>
    <x v="679"/>
    <x v="2"/>
    <x v="23"/>
    <x v="25"/>
    <x v="0"/>
    <x v="68"/>
    <x v="304"/>
    <x v="2926"/>
    <x v="5232"/>
    <x v="21"/>
    <x v="1"/>
  </r>
  <r>
    <x v="3"/>
    <x v="1"/>
    <x v="679"/>
    <x v="2"/>
    <x v="23"/>
    <x v="25"/>
    <x v="3"/>
    <x v="68"/>
    <x v="313"/>
    <x v="2963"/>
    <x v="5440"/>
    <x v="36"/>
    <x v="1"/>
  </r>
  <r>
    <x v="1"/>
    <x v="1"/>
    <x v="679"/>
    <x v="1"/>
    <x v="47"/>
    <x v="11"/>
    <x v="2"/>
    <x v="38"/>
    <x v="307"/>
    <x v="2848"/>
    <x v="5036"/>
    <x v="26"/>
    <x v="0"/>
  </r>
  <r>
    <x v="1"/>
    <x v="1"/>
    <x v="679"/>
    <x v="1"/>
    <x v="47"/>
    <x v="11"/>
    <x v="1"/>
    <x v="28"/>
    <x v="285"/>
    <x v="2491"/>
    <x v="4349"/>
    <x v="26"/>
    <x v="0"/>
  </r>
  <r>
    <x v="1"/>
    <x v="1"/>
    <x v="679"/>
    <x v="1"/>
    <x v="47"/>
    <x v="11"/>
    <x v="5"/>
    <x v="28"/>
    <x v="249"/>
    <x v="2256"/>
    <x v="3989"/>
    <x v="26"/>
    <x v="0"/>
  </r>
  <r>
    <x v="1"/>
    <x v="1"/>
    <x v="679"/>
    <x v="1"/>
    <x v="47"/>
    <x v="11"/>
    <x v="4"/>
    <x v="33"/>
    <x v="273"/>
    <x v="2560"/>
    <x v="4458"/>
    <x v="26"/>
    <x v="0"/>
  </r>
  <r>
    <x v="1"/>
    <x v="1"/>
    <x v="679"/>
    <x v="1"/>
    <x v="47"/>
    <x v="11"/>
    <x v="0"/>
    <x v="58"/>
    <x v="254"/>
    <x v="2833"/>
    <x v="4999"/>
    <x v="26"/>
    <x v="0"/>
  </r>
  <r>
    <x v="1"/>
    <x v="1"/>
    <x v="679"/>
    <x v="1"/>
    <x v="47"/>
    <x v="11"/>
    <x v="3"/>
    <x v="63"/>
    <x v="300"/>
    <x v="2903"/>
    <x v="5234"/>
    <x v="26"/>
    <x v="0"/>
  </r>
  <r>
    <x v="1"/>
    <x v="1"/>
    <x v="679"/>
    <x v="1"/>
    <x v="37"/>
    <x v="41"/>
    <x v="5"/>
    <x v="45"/>
    <x v="31"/>
    <x v="444"/>
    <x v="825"/>
    <x v="32"/>
    <x v="1"/>
  </r>
  <r>
    <x v="0"/>
    <x v="1"/>
    <x v="679"/>
    <x v="1"/>
    <x v="18"/>
    <x v="43"/>
    <x v="2"/>
    <x v="44"/>
    <x v="123"/>
    <x v="1732"/>
    <x v="3631"/>
    <x v="35"/>
    <x v="1"/>
  </r>
  <r>
    <x v="4"/>
    <x v="0"/>
    <x v="679"/>
    <x v="3"/>
    <x v="8"/>
    <x v="40"/>
    <x v="2"/>
    <x v="45"/>
    <x v="147"/>
    <x v="2028"/>
    <x v="3584"/>
    <x v="26"/>
    <x v="1"/>
  </r>
  <r>
    <x v="4"/>
    <x v="0"/>
    <x v="679"/>
    <x v="3"/>
    <x v="8"/>
    <x v="40"/>
    <x v="1"/>
    <x v="47"/>
    <x v="152"/>
    <x v="2125"/>
    <x v="3647"/>
    <x v="24"/>
    <x v="1"/>
  </r>
  <r>
    <x v="4"/>
    <x v="0"/>
    <x v="679"/>
    <x v="3"/>
    <x v="8"/>
    <x v="40"/>
    <x v="5"/>
    <x v="46"/>
    <x v="127"/>
    <x v="1841"/>
    <x v="3316"/>
    <x v="27"/>
    <x v="1"/>
  </r>
  <r>
    <x v="4"/>
    <x v="0"/>
    <x v="679"/>
    <x v="3"/>
    <x v="8"/>
    <x v="40"/>
    <x v="4"/>
    <x v="57"/>
    <x v="129"/>
    <x v="2154"/>
    <x v="3988"/>
    <x v="29"/>
    <x v="1"/>
  </r>
  <r>
    <x v="4"/>
    <x v="0"/>
    <x v="679"/>
    <x v="3"/>
    <x v="8"/>
    <x v="40"/>
    <x v="0"/>
    <x v="70"/>
    <x v="104"/>
    <x v="2144"/>
    <x v="3027"/>
    <x v="16"/>
    <x v="1"/>
  </r>
  <r>
    <x v="4"/>
    <x v="0"/>
    <x v="679"/>
    <x v="3"/>
    <x v="8"/>
    <x v="40"/>
    <x v="3"/>
    <x v="79"/>
    <x v="140"/>
    <x v="2631"/>
    <x v="5050"/>
    <x v="45"/>
    <x v="1"/>
  </r>
  <r>
    <x v="5"/>
    <x v="0"/>
    <x v="679"/>
    <x v="2"/>
    <x v="17"/>
    <x v="35"/>
    <x v="2"/>
    <x v="32"/>
    <x v="164"/>
    <x v="1742"/>
    <x v="3702"/>
    <x v="36"/>
    <x v="1"/>
  </r>
  <r>
    <x v="5"/>
    <x v="0"/>
    <x v="679"/>
    <x v="2"/>
    <x v="17"/>
    <x v="35"/>
    <x v="1"/>
    <x v="35"/>
    <x v="183"/>
    <x v="2034"/>
    <x v="4224"/>
    <x v="38"/>
    <x v="1"/>
  </r>
  <r>
    <x v="5"/>
    <x v="0"/>
    <x v="679"/>
    <x v="2"/>
    <x v="17"/>
    <x v="35"/>
    <x v="5"/>
    <x v="31"/>
    <x v="117"/>
    <x v="1257"/>
    <x v="2857"/>
    <x v="38"/>
    <x v="1"/>
  </r>
  <r>
    <x v="5"/>
    <x v="0"/>
    <x v="679"/>
    <x v="2"/>
    <x v="17"/>
    <x v="35"/>
    <x v="4"/>
    <x v="41"/>
    <x v="105"/>
    <x v="1441"/>
    <x v="3144"/>
    <x v="36"/>
    <x v="1"/>
  </r>
  <r>
    <x v="5"/>
    <x v="0"/>
    <x v="679"/>
    <x v="2"/>
    <x v="17"/>
    <x v="35"/>
    <x v="0"/>
    <x v="61"/>
    <x v="100"/>
    <x v="1902"/>
    <x v="4163"/>
    <x v="41"/>
    <x v="1"/>
  </r>
  <r>
    <x v="5"/>
    <x v="0"/>
    <x v="679"/>
    <x v="2"/>
    <x v="17"/>
    <x v="35"/>
    <x v="3"/>
    <x v="74"/>
    <x v="151"/>
    <x v="2646"/>
    <x v="4859"/>
    <x v="34"/>
    <x v="1"/>
  </r>
  <r>
    <x v="3"/>
    <x v="1"/>
    <x v="679"/>
    <x v="2"/>
    <x v="23"/>
    <x v="25"/>
    <x v="2"/>
    <x v="21"/>
    <x v="141"/>
    <x v="1102"/>
    <x v="2614"/>
    <x v="40"/>
    <x v="1"/>
  </r>
  <r>
    <x v="3"/>
    <x v="1"/>
    <x v="679"/>
    <x v="2"/>
    <x v="23"/>
    <x v="25"/>
    <x v="1"/>
    <x v="11"/>
    <x v="98"/>
    <x v="422"/>
    <x v="747"/>
    <x v="31"/>
    <x v="1"/>
  </r>
  <r>
    <x v="3"/>
    <x v="1"/>
    <x v="679"/>
    <x v="2"/>
    <x v="23"/>
    <x v="25"/>
    <x v="5"/>
    <x v="21"/>
    <x v="92"/>
    <x v="708"/>
    <x v="1717"/>
    <x v="40"/>
    <x v="1"/>
  </r>
  <r>
    <x v="3"/>
    <x v="1"/>
    <x v="679"/>
    <x v="2"/>
    <x v="23"/>
    <x v="25"/>
    <x v="4"/>
    <x v="47"/>
    <x v="98"/>
    <x v="1520"/>
    <x v="3455"/>
    <x v="39"/>
    <x v="1"/>
  </r>
  <r>
    <x v="3"/>
    <x v="1"/>
    <x v="679"/>
    <x v="2"/>
    <x v="23"/>
    <x v="25"/>
    <x v="0"/>
    <x v="64"/>
    <x v="103"/>
    <x v="2017"/>
    <x v="3873"/>
    <x v="31"/>
    <x v="1"/>
  </r>
  <r>
    <x v="3"/>
    <x v="1"/>
    <x v="679"/>
    <x v="2"/>
    <x v="23"/>
    <x v="25"/>
    <x v="3"/>
    <x v="61"/>
    <x v="137"/>
    <x v="2314"/>
    <x v="4817"/>
    <x v="47"/>
    <x v="1"/>
  </r>
  <r>
    <x v="1"/>
    <x v="1"/>
    <x v="679"/>
    <x v="1"/>
    <x v="47"/>
    <x v="11"/>
    <x v="2"/>
    <x v="37"/>
    <x v="98"/>
    <x v="1241"/>
    <x v="2828"/>
    <x v="38"/>
    <x v="1"/>
  </r>
  <r>
    <x v="1"/>
    <x v="1"/>
    <x v="679"/>
    <x v="1"/>
    <x v="47"/>
    <x v="11"/>
    <x v="1"/>
    <x v="26"/>
    <x v="78"/>
    <x v="717"/>
    <x v="1694"/>
    <x v="39"/>
    <x v="1"/>
  </r>
  <r>
    <x v="1"/>
    <x v="1"/>
    <x v="679"/>
    <x v="1"/>
    <x v="47"/>
    <x v="11"/>
    <x v="5"/>
    <x v="25"/>
    <x v="63"/>
    <x v="520"/>
    <x v="1152"/>
    <x v="36"/>
    <x v="1"/>
  </r>
  <r>
    <x v="1"/>
    <x v="1"/>
    <x v="679"/>
    <x v="1"/>
    <x v="47"/>
    <x v="11"/>
    <x v="4"/>
    <x v="31"/>
    <x v="75"/>
    <x v="806"/>
    <x v="1997"/>
    <x v="41"/>
    <x v="1"/>
  </r>
  <r>
    <x v="1"/>
    <x v="1"/>
    <x v="679"/>
    <x v="1"/>
    <x v="47"/>
    <x v="11"/>
    <x v="0"/>
    <x v="55"/>
    <x v="64"/>
    <x v="1163"/>
    <x v="2709"/>
    <x v="39"/>
    <x v="1"/>
  </r>
  <r>
    <x v="1"/>
    <x v="1"/>
    <x v="679"/>
    <x v="1"/>
    <x v="47"/>
    <x v="11"/>
    <x v="3"/>
    <x v="57"/>
    <x v="82"/>
    <x v="1541"/>
    <x v="3380"/>
    <x v="37"/>
    <x v="1"/>
  </r>
  <r>
    <x v="1"/>
    <x v="1"/>
    <x v="679"/>
    <x v="1"/>
    <x v="37"/>
    <x v="41"/>
    <x v="5"/>
    <x v="31"/>
    <x v="42"/>
    <x v="393"/>
    <x v="482"/>
    <x v="23"/>
    <x v="2"/>
  </r>
  <r>
    <x v="4"/>
    <x v="0"/>
    <x v="679"/>
    <x v="3"/>
    <x v="8"/>
    <x v="40"/>
    <x v="2"/>
    <x v="34"/>
    <x v="164"/>
    <x v="1821"/>
    <x v="2778"/>
    <x v="20"/>
    <x v="2"/>
  </r>
  <r>
    <x v="4"/>
    <x v="0"/>
    <x v="679"/>
    <x v="3"/>
    <x v="8"/>
    <x v="40"/>
    <x v="1"/>
    <x v="39"/>
    <x v="197"/>
    <x v="2300"/>
    <x v="3495"/>
    <x v="18"/>
    <x v="2"/>
  </r>
  <r>
    <x v="4"/>
    <x v="0"/>
    <x v="679"/>
    <x v="3"/>
    <x v="8"/>
    <x v="40"/>
    <x v="5"/>
    <x v="37"/>
    <x v="150"/>
    <x v="1799"/>
    <x v="2972"/>
    <x v="23"/>
    <x v="2"/>
  </r>
  <r>
    <x v="4"/>
    <x v="0"/>
    <x v="679"/>
    <x v="3"/>
    <x v="8"/>
    <x v="40"/>
    <x v="4"/>
    <x v="40"/>
    <x v="148"/>
    <x v="1880"/>
    <x v="2868"/>
    <x v="20"/>
    <x v="2"/>
  </r>
  <r>
    <x v="4"/>
    <x v="0"/>
    <x v="679"/>
    <x v="3"/>
    <x v="8"/>
    <x v="40"/>
    <x v="0"/>
    <x v="51"/>
    <x v="127"/>
    <x v="1980"/>
    <x v="2455"/>
    <x v="13"/>
    <x v="2"/>
  </r>
  <r>
    <x v="4"/>
    <x v="0"/>
    <x v="679"/>
    <x v="3"/>
    <x v="8"/>
    <x v="40"/>
    <x v="3"/>
    <x v="59"/>
    <x v="173"/>
    <x v="2568"/>
    <x v="4811"/>
    <x v="36"/>
    <x v="2"/>
  </r>
  <r>
    <x v="5"/>
    <x v="0"/>
    <x v="679"/>
    <x v="2"/>
    <x v="17"/>
    <x v="35"/>
    <x v="2"/>
    <x v="21"/>
    <x v="189"/>
    <x v="1472"/>
    <x v="3039"/>
    <x v="33"/>
    <x v="2"/>
  </r>
  <r>
    <x v="5"/>
    <x v="0"/>
    <x v="679"/>
    <x v="2"/>
    <x v="17"/>
    <x v="35"/>
    <x v="1"/>
    <x v="28"/>
    <x v="193"/>
    <x v="1851"/>
    <x v="3713"/>
    <x v="33"/>
    <x v="2"/>
  </r>
  <r>
    <x v="5"/>
    <x v="0"/>
    <x v="679"/>
    <x v="2"/>
    <x v="17"/>
    <x v="35"/>
    <x v="5"/>
    <x v="23"/>
    <x v="137"/>
    <x v="1144"/>
    <x v="2323"/>
    <x v="32"/>
    <x v="2"/>
  </r>
  <r>
    <x v="5"/>
    <x v="0"/>
    <x v="679"/>
    <x v="2"/>
    <x v="17"/>
    <x v="35"/>
    <x v="4"/>
    <x v="33"/>
    <x v="134"/>
    <x v="1488"/>
    <x v="3011"/>
    <x v="32"/>
    <x v="2"/>
  </r>
  <r>
    <x v="5"/>
    <x v="0"/>
    <x v="679"/>
    <x v="2"/>
    <x v="17"/>
    <x v="35"/>
    <x v="0"/>
    <x v="46"/>
    <x v="127"/>
    <x v="1841"/>
    <x v="3700"/>
    <x v="33"/>
    <x v="2"/>
  </r>
  <r>
    <x v="5"/>
    <x v="0"/>
    <x v="679"/>
    <x v="2"/>
    <x v="17"/>
    <x v="35"/>
    <x v="3"/>
    <x v="57"/>
    <x v="157"/>
    <x v="2412"/>
    <x v="4280"/>
    <x v="27"/>
    <x v="2"/>
  </r>
  <r>
    <x v="3"/>
    <x v="1"/>
    <x v="679"/>
    <x v="2"/>
    <x v="23"/>
    <x v="25"/>
    <x v="2"/>
    <x v="15"/>
    <x v="179"/>
    <x v="1095"/>
    <x v="2096"/>
    <x v="30"/>
    <x v="2"/>
  </r>
  <r>
    <x v="3"/>
    <x v="1"/>
    <x v="679"/>
    <x v="2"/>
    <x v="23"/>
    <x v="25"/>
    <x v="1"/>
    <x v="8"/>
    <x v="132"/>
    <x v="472"/>
    <x v="652"/>
    <x v="24"/>
    <x v="2"/>
  </r>
  <r>
    <x v="3"/>
    <x v="1"/>
    <x v="679"/>
    <x v="2"/>
    <x v="23"/>
    <x v="25"/>
    <x v="5"/>
    <x v="15"/>
    <x v="100"/>
    <x v="561"/>
    <x v="961"/>
    <x v="28"/>
    <x v="2"/>
  </r>
  <r>
    <x v="3"/>
    <x v="1"/>
    <x v="679"/>
    <x v="2"/>
    <x v="23"/>
    <x v="25"/>
    <x v="4"/>
    <x v="36"/>
    <x v="132"/>
    <x v="1585"/>
    <x v="3052"/>
    <x v="30"/>
    <x v="2"/>
  </r>
  <r>
    <x v="3"/>
    <x v="1"/>
    <x v="679"/>
    <x v="2"/>
    <x v="23"/>
    <x v="25"/>
    <x v="0"/>
    <x v="52"/>
    <x v="112"/>
    <x v="1840"/>
    <x v="3255"/>
    <x v="26"/>
    <x v="2"/>
  </r>
  <r>
    <x v="3"/>
    <x v="1"/>
    <x v="679"/>
    <x v="2"/>
    <x v="23"/>
    <x v="25"/>
    <x v="3"/>
    <x v="44"/>
    <x v="146"/>
    <x v="1989"/>
    <x v="4342"/>
    <x v="43"/>
    <x v="2"/>
  </r>
  <r>
    <x v="1"/>
    <x v="1"/>
    <x v="680"/>
    <x v="1"/>
    <x v="37"/>
    <x v="41"/>
    <x v="4"/>
    <x v="48"/>
    <x v="82"/>
    <x v="1321"/>
    <x v="2018"/>
    <x v="21"/>
    <x v="2"/>
  </r>
  <r>
    <x v="0"/>
    <x v="1"/>
    <x v="680"/>
    <x v="1"/>
    <x v="18"/>
    <x v="43"/>
    <x v="1"/>
    <x v="43"/>
    <x v="254"/>
    <x v="2686"/>
    <x v="4472"/>
    <x v="21"/>
    <x v="2"/>
  </r>
  <r>
    <x v="0"/>
    <x v="1"/>
    <x v="680"/>
    <x v="1"/>
    <x v="18"/>
    <x v="43"/>
    <x v="2"/>
    <x v="58"/>
    <x v="294"/>
    <x v="2881"/>
    <x v="5076"/>
    <x v="21"/>
    <x v="2"/>
  </r>
  <r>
    <x v="0"/>
    <x v="1"/>
    <x v="680"/>
    <x v="1"/>
    <x v="18"/>
    <x v="43"/>
    <x v="1"/>
    <x v="48"/>
    <x v="174"/>
    <x v="2350"/>
    <x v="3825"/>
    <x v="21"/>
    <x v="2"/>
  </r>
  <r>
    <x v="0"/>
    <x v="1"/>
    <x v="680"/>
    <x v="1"/>
    <x v="18"/>
    <x v="43"/>
    <x v="5"/>
    <x v="48"/>
    <x v="171"/>
    <x v="2310"/>
    <x v="4074"/>
    <x v="26"/>
    <x v="2"/>
  </r>
  <r>
    <x v="0"/>
    <x v="1"/>
    <x v="680"/>
    <x v="1"/>
    <x v="18"/>
    <x v="43"/>
    <x v="4"/>
    <x v="48"/>
    <x v="152"/>
    <x v="2158"/>
    <x v="3044"/>
    <x v="16"/>
    <x v="2"/>
  </r>
  <r>
    <x v="0"/>
    <x v="1"/>
    <x v="680"/>
    <x v="1"/>
    <x v="18"/>
    <x v="43"/>
    <x v="0"/>
    <x v="58"/>
    <x v="129"/>
    <x v="2173"/>
    <x v="2593"/>
    <x v="11"/>
    <x v="2"/>
  </r>
  <r>
    <x v="0"/>
    <x v="1"/>
    <x v="680"/>
    <x v="1"/>
    <x v="18"/>
    <x v="43"/>
    <x v="3"/>
    <x v="63"/>
    <x v="212"/>
    <x v="2793"/>
    <x v="4901"/>
    <x v="26"/>
    <x v="2"/>
  </r>
  <r>
    <x v="1"/>
    <x v="1"/>
    <x v="680"/>
    <x v="0"/>
    <x v="24"/>
    <x v="51"/>
    <x v="2"/>
    <x v="28"/>
    <x v="311"/>
    <x v="2793"/>
    <x v="4901"/>
    <x v="26"/>
    <x v="0"/>
  </r>
  <r>
    <x v="1"/>
    <x v="1"/>
    <x v="680"/>
    <x v="0"/>
    <x v="24"/>
    <x v="51"/>
    <x v="1"/>
    <x v="18"/>
    <x v="285"/>
    <x v="2022"/>
    <x v="3202"/>
    <x v="21"/>
    <x v="0"/>
  </r>
  <r>
    <x v="1"/>
    <x v="1"/>
    <x v="680"/>
    <x v="0"/>
    <x v="24"/>
    <x v="51"/>
    <x v="5"/>
    <x v="18"/>
    <x v="249"/>
    <x v="1752"/>
    <x v="2727"/>
    <x v="21"/>
    <x v="0"/>
  </r>
  <r>
    <x v="1"/>
    <x v="1"/>
    <x v="680"/>
    <x v="0"/>
    <x v="24"/>
    <x v="51"/>
    <x v="4"/>
    <x v="18"/>
    <x v="273"/>
    <x v="1909"/>
    <x v="3367"/>
    <x v="26"/>
    <x v="0"/>
  </r>
  <r>
    <x v="1"/>
    <x v="1"/>
    <x v="680"/>
    <x v="0"/>
    <x v="24"/>
    <x v="51"/>
    <x v="0"/>
    <x v="38"/>
    <x v="254"/>
    <x v="2594"/>
    <x v="4282"/>
    <x v="21"/>
    <x v="0"/>
  </r>
  <r>
    <x v="1"/>
    <x v="1"/>
    <x v="680"/>
    <x v="0"/>
    <x v="24"/>
    <x v="51"/>
    <x v="3"/>
    <x v="43"/>
    <x v="300"/>
    <x v="2840"/>
    <x v="5176"/>
    <x v="36"/>
    <x v="0"/>
  </r>
  <r>
    <x v="1"/>
    <x v="1"/>
    <x v="680"/>
    <x v="1"/>
    <x v="28"/>
    <x v="31"/>
    <x v="2"/>
    <x v="68"/>
    <x v="307"/>
    <x v="2935"/>
    <x v="5309"/>
    <x v="26"/>
    <x v="2"/>
  </r>
  <r>
    <x v="1"/>
    <x v="1"/>
    <x v="680"/>
    <x v="1"/>
    <x v="28"/>
    <x v="31"/>
    <x v="1"/>
    <x v="58"/>
    <x v="273"/>
    <x v="2853"/>
    <x v="5072"/>
    <x v="26"/>
    <x v="2"/>
  </r>
  <r>
    <x v="1"/>
    <x v="1"/>
    <x v="680"/>
    <x v="1"/>
    <x v="28"/>
    <x v="31"/>
    <x v="5"/>
    <x v="58"/>
    <x v="282"/>
    <x v="2864"/>
    <x v="4851"/>
    <x v="16"/>
    <x v="2"/>
  </r>
  <r>
    <x v="1"/>
    <x v="1"/>
    <x v="680"/>
    <x v="1"/>
    <x v="28"/>
    <x v="31"/>
    <x v="4"/>
    <x v="58"/>
    <x v="273"/>
    <x v="2853"/>
    <x v="4775"/>
    <x v="16"/>
    <x v="2"/>
  </r>
  <r>
    <x v="1"/>
    <x v="1"/>
    <x v="680"/>
    <x v="1"/>
    <x v="28"/>
    <x v="31"/>
    <x v="0"/>
    <x v="68"/>
    <x v="254"/>
    <x v="2866"/>
    <x v="4856"/>
    <x v="16"/>
    <x v="2"/>
  </r>
  <r>
    <x v="1"/>
    <x v="1"/>
    <x v="680"/>
    <x v="1"/>
    <x v="28"/>
    <x v="31"/>
    <x v="3"/>
    <x v="73"/>
    <x v="300"/>
    <x v="2927"/>
    <x v="5234"/>
    <x v="21"/>
    <x v="2"/>
  </r>
  <r>
    <x v="1"/>
    <x v="1"/>
    <x v="680"/>
    <x v="1"/>
    <x v="37"/>
    <x v="41"/>
    <x v="4"/>
    <x v="44"/>
    <x v="19"/>
    <x v="241"/>
    <x v="412"/>
    <x v="33"/>
    <x v="1"/>
  </r>
  <r>
    <x v="0"/>
    <x v="1"/>
    <x v="680"/>
    <x v="1"/>
    <x v="18"/>
    <x v="43"/>
    <x v="1"/>
    <x v="39"/>
    <x v="69"/>
    <x v="916"/>
    <x v="1935"/>
    <x v="34"/>
    <x v="1"/>
  </r>
  <r>
    <x v="0"/>
    <x v="1"/>
    <x v="680"/>
    <x v="1"/>
    <x v="18"/>
    <x v="43"/>
    <x v="2"/>
    <x v="55"/>
    <x v="80"/>
    <x v="1459"/>
    <x v="3124"/>
    <x v="35"/>
    <x v="1"/>
  </r>
  <r>
    <x v="0"/>
    <x v="1"/>
    <x v="680"/>
    <x v="1"/>
    <x v="18"/>
    <x v="43"/>
    <x v="1"/>
    <x v="45"/>
    <x v="41"/>
    <x v="591"/>
    <x v="1303"/>
    <x v="36"/>
    <x v="1"/>
  </r>
  <r>
    <x v="0"/>
    <x v="1"/>
    <x v="680"/>
    <x v="1"/>
    <x v="18"/>
    <x v="43"/>
    <x v="5"/>
    <x v="45"/>
    <x v="44"/>
    <x v="633"/>
    <x v="1476"/>
    <x v="38"/>
    <x v="1"/>
  </r>
  <r>
    <x v="0"/>
    <x v="1"/>
    <x v="680"/>
    <x v="1"/>
    <x v="18"/>
    <x v="43"/>
    <x v="4"/>
    <x v="47"/>
    <x v="35"/>
    <x v="526"/>
    <x v="918"/>
    <x v="29"/>
    <x v="1"/>
  </r>
  <r>
    <x v="0"/>
    <x v="1"/>
    <x v="680"/>
    <x v="1"/>
    <x v="18"/>
    <x v="43"/>
    <x v="0"/>
    <x v="53"/>
    <x v="30"/>
    <x v="519"/>
    <x v="677"/>
    <x v="22"/>
    <x v="1"/>
  </r>
  <r>
    <x v="0"/>
    <x v="1"/>
    <x v="680"/>
    <x v="1"/>
    <x v="18"/>
    <x v="43"/>
    <x v="3"/>
    <x v="60"/>
    <x v="52"/>
    <x v="1010"/>
    <x v="2433"/>
    <x v="40"/>
    <x v="1"/>
  </r>
  <r>
    <x v="1"/>
    <x v="1"/>
    <x v="680"/>
    <x v="0"/>
    <x v="24"/>
    <x v="51"/>
    <x v="2"/>
    <x v="27"/>
    <x v="129"/>
    <x v="1228"/>
    <x v="2755"/>
    <x v="37"/>
    <x v="1"/>
  </r>
  <r>
    <x v="1"/>
    <x v="1"/>
    <x v="680"/>
    <x v="0"/>
    <x v="24"/>
    <x v="51"/>
    <x v="1"/>
    <x v="16"/>
    <x v="73"/>
    <x v="397"/>
    <x v="711"/>
    <x v="31"/>
    <x v="1"/>
  </r>
  <r>
    <x v="1"/>
    <x v="1"/>
    <x v="680"/>
    <x v="0"/>
    <x v="24"/>
    <x v="51"/>
    <x v="5"/>
    <x v="16"/>
    <x v="66"/>
    <x v="341"/>
    <x v="698"/>
    <x v="35"/>
    <x v="1"/>
  </r>
  <r>
    <x v="1"/>
    <x v="1"/>
    <x v="680"/>
    <x v="0"/>
    <x v="24"/>
    <x v="51"/>
    <x v="4"/>
    <x v="16"/>
    <x v="73"/>
    <x v="397"/>
    <x v="895"/>
    <x v="38"/>
    <x v="1"/>
  </r>
  <r>
    <x v="1"/>
    <x v="1"/>
    <x v="680"/>
    <x v="0"/>
    <x v="24"/>
    <x v="51"/>
    <x v="0"/>
    <x v="36"/>
    <x v="67"/>
    <x v="816"/>
    <x v="1707"/>
    <x v="34"/>
    <x v="1"/>
  </r>
  <r>
    <x v="1"/>
    <x v="1"/>
    <x v="680"/>
    <x v="0"/>
    <x v="24"/>
    <x v="51"/>
    <x v="3"/>
    <x v="41"/>
    <x v="90"/>
    <x v="1250"/>
    <x v="3381"/>
    <x v="49"/>
    <x v="1"/>
  </r>
  <r>
    <x v="1"/>
    <x v="1"/>
    <x v="680"/>
    <x v="1"/>
    <x v="28"/>
    <x v="31"/>
    <x v="2"/>
    <x v="61"/>
    <x v="98"/>
    <x v="1873"/>
    <x v="4037"/>
    <x v="39"/>
    <x v="1"/>
  </r>
  <r>
    <x v="1"/>
    <x v="1"/>
    <x v="680"/>
    <x v="1"/>
    <x v="28"/>
    <x v="31"/>
    <x v="1"/>
    <x v="55"/>
    <x v="80"/>
    <x v="1459"/>
    <x v="3287"/>
    <x v="38"/>
    <x v="1"/>
  </r>
  <r>
    <x v="1"/>
    <x v="1"/>
    <x v="680"/>
    <x v="1"/>
    <x v="28"/>
    <x v="31"/>
    <x v="5"/>
    <x v="56"/>
    <x v="86"/>
    <x v="1577"/>
    <x v="3107"/>
    <x v="31"/>
    <x v="1"/>
  </r>
  <r>
    <x v="1"/>
    <x v="1"/>
    <x v="680"/>
    <x v="1"/>
    <x v="28"/>
    <x v="31"/>
    <x v="4"/>
    <x v="57"/>
    <x v="70"/>
    <x v="1308"/>
    <x v="2318"/>
    <x v="26"/>
    <x v="1"/>
  </r>
  <r>
    <x v="1"/>
    <x v="1"/>
    <x v="680"/>
    <x v="1"/>
    <x v="28"/>
    <x v="31"/>
    <x v="0"/>
    <x v="64"/>
    <x v="67"/>
    <x v="1384"/>
    <x v="2573"/>
    <x v="28"/>
    <x v="1"/>
  </r>
  <r>
    <x v="1"/>
    <x v="1"/>
    <x v="680"/>
    <x v="1"/>
    <x v="28"/>
    <x v="31"/>
    <x v="3"/>
    <x v="71"/>
    <x v="97"/>
    <x v="2071"/>
    <x v="4052"/>
    <x v="33"/>
    <x v="1"/>
  </r>
  <r>
    <x v="1"/>
    <x v="1"/>
    <x v="680"/>
    <x v="1"/>
    <x v="37"/>
    <x v="41"/>
    <x v="4"/>
    <x v="35"/>
    <x v="24"/>
    <x v="227"/>
    <x v="275"/>
    <x v="26"/>
    <x v="2"/>
  </r>
  <r>
    <x v="1"/>
    <x v="1"/>
    <x v="680"/>
    <x v="1"/>
    <x v="28"/>
    <x v="31"/>
    <x v="2"/>
    <x v="52"/>
    <x v="128"/>
    <x v="2030"/>
    <x v="3780"/>
    <x v="29"/>
    <x v="2"/>
  </r>
  <r>
    <x v="1"/>
    <x v="1"/>
    <x v="680"/>
    <x v="1"/>
    <x v="28"/>
    <x v="31"/>
    <x v="1"/>
    <x v="35"/>
    <x v="95"/>
    <x v="1152"/>
    <x v="2173"/>
    <x v="29"/>
    <x v="2"/>
  </r>
  <r>
    <x v="1"/>
    <x v="1"/>
    <x v="680"/>
    <x v="1"/>
    <x v="28"/>
    <x v="31"/>
    <x v="5"/>
    <x v="44"/>
    <x v="95"/>
    <x v="1397"/>
    <x v="2138"/>
    <x v="21"/>
    <x v="2"/>
  </r>
  <r>
    <x v="1"/>
    <x v="1"/>
    <x v="680"/>
    <x v="1"/>
    <x v="28"/>
    <x v="31"/>
    <x v="4"/>
    <x v="36"/>
    <x v="95"/>
    <x v="1186"/>
    <x v="1704"/>
    <x v="20"/>
    <x v="2"/>
  </r>
  <r>
    <x v="1"/>
    <x v="1"/>
    <x v="680"/>
    <x v="1"/>
    <x v="28"/>
    <x v="31"/>
    <x v="0"/>
    <x v="52"/>
    <x v="79"/>
    <x v="1367"/>
    <x v="2020"/>
    <x v="20"/>
    <x v="2"/>
  </r>
  <r>
    <x v="1"/>
    <x v="1"/>
    <x v="680"/>
    <x v="1"/>
    <x v="28"/>
    <x v="31"/>
    <x v="3"/>
    <x v="54"/>
    <x v="101"/>
    <x v="1740"/>
    <x v="3146"/>
    <x v="27"/>
    <x v="2"/>
  </r>
  <r>
    <x v="1"/>
    <x v="1"/>
    <x v="681"/>
    <x v="1"/>
    <x v="37"/>
    <x v="41"/>
    <x v="0"/>
    <x v="58"/>
    <x v="105"/>
    <x v="1909"/>
    <x v="2593"/>
    <x v="16"/>
    <x v="2"/>
  </r>
  <r>
    <x v="0"/>
    <x v="1"/>
    <x v="681"/>
    <x v="1"/>
    <x v="18"/>
    <x v="43"/>
    <x v="5"/>
    <x v="38"/>
    <x v="194"/>
    <x v="2227"/>
    <x v="3950"/>
    <x v="26"/>
    <x v="2"/>
  </r>
  <r>
    <x v="1"/>
    <x v="1"/>
    <x v="681"/>
    <x v="1"/>
    <x v="37"/>
    <x v="41"/>
    <x v="0"/>
    <x v="52"/>
    <x v="21"/>
    <x v="338"/>
    <x v="512"/>
    <x v="28"/>
    <x v="1"/>
  </r>
  <r>
    <x v="0"/>
    <x v="1"/>
    <x v="681"/>
    <x v="1"/>
    <x v="18"/>
    <x v="43"/>
    <x v="5"/>
    <x v="36"/>
    <x v="52"/>
    <x v="592"/>
    <x v="1481"/>
    <x v="41"/>
    <x v="1"/>
  </r>
  <r>
    <x v="1"/>
    <x v="1"/>
    <x v="681"/>
    <x v="1"/>
    <x v="37"/>
    <x v="41"/>
    <x v="0"/>
    <x v="44"/>
    <x v="28"/>
    <x v="386"/>
    <x v="469"/>
    <x v="23"/>
    <x v="2"/>
  </r>
  <r>
    <x v="1"/>
    <x v="1"/>
    <x v="682"/>
    <x v="1"/>
    <x v="37"/>
    <x v="41"/>
    <x v="3"/>
    <x v="63"/>
    <x v="212"/>
    <x v="2793"/>
    <x v="4472"/>
    <x v="16"/>
    <x v="2"/>
  </r>
  <r>
    <x v="0"/>
    <x v="1"/>
    <x v="682"/>
    <x v="1"/>
    <x v="18"/>
    <x v="43"/>
    <x v="4"/>
    <x v="38"/>
    <x v="152"/>
    <x v="1857"/>
    <x v="2517"/>
    <x v="16"/>
    <x v="2"/>
  </r>
  <r>
    <x v="5"/>
    <x v="3"/>
    <x v="682"/>
    <x v="2"/>
    <x v="3"/>
    <x v="28"/>
    <x v="2"/>
    <x v="18"/>
    <x v="315"/>
    <x v="2615"/>
    <x v="4563"/>
    <x v="26"/>
    <x v="1"/>
  </r>
  <r>
    <x v="5"/>
    <x v="3"/>
    <x v="682"/>
    <x v="2"/>
    <x v="3"/>
    <x v="28"/>
    <x v="1"/>
    <x v="8"/>
    <x v="294"/>
    <x v="1355"/>
    <x v="2068"/>
    <x v="21"/>
    <x v="1"/>
  </r>
  <r>
    <x v="5"/>
    <x v="3"/>
    <x v="682"/>
    <x v="2"/>
    <x v="3"/>
    <x v="28"/>
    <x v="5"/>
    <x v="18"/>
    <x v="269"/>
    <x v="1883"/>
    <x v="3321"/>
    <x v="26"/>
    <x v="1"/>
  </r>
  <r>
    <x v="5"/>
    <x v="3"/>
    <x v="682"/>
    <x v="2"/>
    <x v="3"/>
    <x v="28"/>
    <x v="4"/>
    <x v="48"/>
    <x v="294"/>
    <x v="2850"/>
    <x v="5054"/>
    <x v="26"/>
    <x v="1"/>
  </r>
  <r>
    <x v="5"/>
    <x v="3"/>
    <x v="682"/>
    <x v="2"/>
    <x v="3"/>
    <x v="28"/>
    <x v="0"/>
    <x v="68"/>
    <x v="285"/>
    <x v="2892"/>
    <x v="5120"/>
    <x v="21"/>
    <x v="1"/>
  </r>
  <r>
    <x v="5"/>
    <x v="3"/>
    <x v="682"/>
    <x v="2"/>
    <x v="3"/>
    <x v="28"/>
    <x v="3"/>
    <x v="68"/>
    <x v="307"/>
    <x v="2935"/>
    <x v="5309"/>
    <x v="26"/>
    <x v="1"/>
  </r>
  <r>
    <x v="2"/>
    <x v="3"/>
    <x v="682"/>
    <x v="2"/>
    <x v="35"/>
    <x v="38"/>
    <x v="2"/>
    <x v="18"/>
    <x v="309"/>
    <x v="2450"/>
    <x v="4293"/>
    <x v="26"/>
    <x v="1"/>
  </r>
  <r>
    <x v="2"/>
    <x v="3"/>
    <x v="682"/>
    <x v="2"/>
    <x v="35"/>
    <x v="38"/>
    <x v="1"/>
    <x v="8"/>
    <x v="254"/>
    <x v="1086"/>
    <x v="1599"/>
    <x v="21"/>
    <x v="1"/>
  </r>
  <r>
    <x v="2"/>
    <x v="3"/>
    <x v="682"/>
    <x v="2"/>
    <x v="35"/>
    <x v="38"/>
    <x v="5"/>
    <x v="18"/>
    <x v="208"/>
    <x v="1471"/>
    <x v="2605"/>
    <x v="26"/>
    <x v="1"/>
  </r>
  <r>
    <x v="2"/>
    <x v="3"/>
    <x v="682"/>
    <x v="2"/>
    <x v="35"/>
    <x v="38"/>
    <x v="4"/>
    <x v="48"/>
    <x v="254"/>
    <x v="2757"/>
    <x v="4827"/>
    <x v="26"/>
    <x v="1"/>
  </r>
  <r>
    <x v="2"/>
    <x v="3"/>
    <x v="682"/>
    <x v="2"/>
    <x v="35"/>
    <x v="38"/>
    <x v="0"/>
    <x v="68"/>
    <x v="231"/>
    <x v="2850"/>
    <x v="4932"/>
    <x v="21"/>
    <x v="1"/>
  </r>
  <r>
    <x v="2"/>
    <x v="3"/>
    <x v="682"/>
    <x v="2"/>
    <x v="35"/>
    <x v="38"/>
    <x v="3"/>
    <x v="68"/>
    <x v="294"/>
    <x v="2904"/>
    <x v="5236"/>
    <x v="26"/>
    <x v="1"/>
  </r>
  <r>
    <x v="1"/>
    <x v="1"/>
    <x v="682"/>
    <x v="1"/>
    <x v="37"/>
    <x v="41"/>
    <x v="3"/>
    <x v="57"/>
    <x v="52"/>
    <x v="964"/>
    <x v="1893"/>
    <x v="31"/>
    <x v="1"/>
  </r>
  <r>
    <x v="0"/>
    <x v="1"/>
    <x v="682"/>
    <x v="1"/>
    <x v="18"/>
    <x v="43"/>
    <x v="4"/>
    <x v="36"/>
    <x v="33"/>
    <x v="358"/>
    <x v="523"/>
    <x v="27"/>
    <x v="1"/>
  </r>
  <r>
    <x v="5"/>
    <x v="3"/>
    <x v="682"/>
    <x v="2"/>
    <x v="3"/>
    <x v="28"/>
    <x v="2"/>
    <x v="17"/>
    <x v="123"/>
    <x v="798"/>
    <x v="1769"/>
    <x v="36"/>
    <x v="1"/>
  </r>
  <r>
    <x v="5"/>
    <x v="3"/>
    <x v="682"/>
    <x v="2"/>
    <x v="3"/>
    <x v="28"/>
    <x v="1"/>
    <x v="7"/>
    <x v="77"/>
    <x v="191"/>
    <x v="369"/>
    <x v="36"/>
    <x v="1"/>
  </r>
  <r>
    <x v="5"/>
    <x v="3"/>
    <x v="682"/>
    <x v="2"/>
    <x v="3"/>
    <x v="28"/>
    <x v="5"/>
    <x v="16"/>
    <x v="74"/>
    <x v="412"/>
    <x v="901"/>
    <x v="37"/>
    <x v="1"/>
  </r>
  <r>
    <x v="5"/>
    <x v="3"/>
    <x v="682"/>
    <x v="2"/>
    <x v="3"/>
    <x v="28"/>
    <x v="4"/>
    <x v="44"/>
    <x v="91"/>
    <x v="1340"/>
    <x v="2921"/>
    <x v="36"/>
    <x v="1"/>
  </r>
  <r>
    <x v="5"/>
    <x v="3"/>
    <x v="682"/>
    <x v="2"/>
    <x v="3"/>
    <x v="28"/>
    <x v="0"/>
    <x v="62"/>
    <x v="75"/>
    <x v="1510"/>
    <x v="3108"/>
    <x v="33"/>
    <x v="1"/>
  </r>
  <r>
    <x v="5"/>
    <x v="3"/>
    <x v="682"/>
    <x v="2"/>
    <x v="3"/>
    <x v="28"/>
    <x v="3"/>
    <x v="66"/>
    <x v="98"/>
    <x v="1984"/>
    <x v="4200"/>
    <x v="39"/>
    <x v="1"/>
  </r>
  <r>
    <x v="2"/>
    <x v="3"/>
    <x v="682"/>
    <x v="2"/>
    <x v="35"/>
    <x v="38"/>
    <x v="2"/>
    <x v="16"/>
    <x v="113"/>
    <x v="694"/>
    <x v="1681"/>
    <x v="40"/>
    <x v="1"/>
  </r>
  <r>
    <x v="2"/>
    <x v="3"/>
    <x v="682"/>
    <x v="2"/>
    <x v="35"/>
    <x v="38"/>
    <x v="1"/>
    <x v="7"/>
    <x v="64"/>
    <x v="136"/>
    <x v="209"/>
    <x v="33"/>
    <x v="1"/>
  </r>
  <r>
    <x v="2"/>
    <x v="3"/>
    <x v="682"/>
    <x v="2"/>
    <x v="35"/>
    <x v="38"/>
    <x v="5"/>
    <x v="16"/>
    <x v="61"/>
    <x v="304"/>
    <x v="718"/>
    <x v="40"/>
    <x v="1"/>
  </r>
  <r>
    <x v="2"/>
    <x v="3"/>
    <x v="682"/>
    <x v="2"/>
    <x v="35"/>
    <x v="38"/>
    <x v="4"/>
    <x v="45"/>
    <x v="62"/>
    <x v="927"/>
    <x v="2183"/>
    <x v="39"/>
    <x v="1"/>
  </r>
  <r>
    <x v="2"/>
    <x v="3"/>
    <x v="682"/>
    <x v="2"/>
    <x v="35"/>
    <x v="38"/>
    <x v="0"/>
    <x v="64"/>
    <x v="63"/>
    <x v="1314"/>
    <x v="2829"/>
    <x v="35"/>
    <x v="1"/>
  </r>
  <r>
    <x v="2"/>
    <x v="3"/>
    <x v="682"/>
    <x v="2"/>
    <x v="35"/>
    <x v="38"/>
    <x v="3"/>
    <x v="65"/>
    <x v="87"/>
    <x v="1790"/>
    <x v="3779"/>
    <x v="36"/>
    <x v="1"/>
  </r>
  <r>
    <x v="1"/>
    <x v="1"/>
    <x v="682"/>
    <x v="1"/>
    <x v="37"/>
    <x v="41"/>
    <x v="3"/>
    <x v="44"/>
    <x v="64"/>
    <x v="949"/>
    <x v="1460"/>
    <x v="23"/>
    <x v="2"/>
  </r>
  <r>
    <x v="5"/>
    <x v="3"/>
    <x v="682"/>
    <x v="2"/>
    <x v="3"/>
    <x v="28"/>
    <x v="2"/>
    <x v="11"/>
    <x v="153"/>
    <x v="726"/>
    <x v="1441"/>
    <x v="32"/>
    <x v="2"/>
  </r>
  <r>
    <x v="5"/>
    <x v="3"/>
    <x v="682"/>
    <x v="2"/>
    <x v="3"/>
    <x v="28"/>
    <x v="1"/>
    <x v="4"/>
    <x v="97"/>
    <x v="182"/>
    <x v="240"/>
    <x v="28"/>
    <x v="2"/>
  </r>
  <r>
    <x v="5"/>
    <x v="3"/>
    <x v="682"/>
    <x v="2"/>
    <x v="3"/>
    <x v="28"/>
    <x v="5"/>
    <x v="12"/>
    <x v="84"/>
    <x v="372"/>
    <x v="600"/>
    <x v="29"/>
    <x v="2"/>
  </r>
  <r>
    <x v="5"/>
    <x v="3"/>
    <x v="682"/>
    <x v="2"/>
    <x v="3"/>
    <x v="28"/>
    <x v="4"/>
    <x v="34"/>
    <x v="108"/>
    <x v="1266"/>
    <x v="2461"/>
    <x v="30"/>
    <x v="2"/>
  </r>
  <r>
    <x v="5"/>
    <x v="3"/>
    <x v="682"/>
    <x v="2"/>
    <x v="3"/>
    <x v="28"/>
    <x v="0"/>
    <x v="49"/>
    <x v="87"/>
    <x v="1412"/>
    <x v="2568"/>
    <x v="27"/>
    <x v="2"/>
  </r>
  <r>
    <x v="5"/>
    <x v="3"/>
    <x v="682"/>
    <x v="2"/>
    <x v="3"/>
    <x v="28"/>
    <x v="3"/>
    <x v="46"/>
    <x v="115"/>
    <x v="1706"/>
    <x v="3338"/>
    <x v="31"/>
    <x v="2"/>
  </r>
  <r>
    <x v="2"/>
    <x v="3"/>
    <x v="682"/>
    <x v="2"/>
    <x v="35"/>
    <x v="38"/>
    <x v="2"/>
    <x v="9"/>
    <x v="144"/>
    <x v="575"/>
    <x v="1052"/>
    <x v="30"/>
    <x v="2"/>
  </r>
  <r>
    <x v="2"/>
    <x v="3"/>
    <x v="682"/>
    <x v="2"/>
    <x v="35"/>
    <x v="38"/>
    <x v="1"/>
    <x v="4"/>
    <x v="79"/>
    <x v="129"/>
    <x v="120"/>
    <x v="24"/>
    <x v="2"/>
  </r>
  <r>
    <x v="2"/>
    <x v="3"/>
    <x v="682"/>
    <x v="2"/>
    <x v="35"/>
    <x v="38"/>
    <x v="5"/>
    <x v="12"/>
    <x v="67"/>
    <x v="261"/>
    <x v="374"/>
    <x v="29"/>
    <x v="2"/>
  </r>
  <r>
    <x v="2"/>
    <x v="3"/>
    <x v="682"/>
    <x v="2"/>
    <x v="35"/>
    <x v="38"/>
    <x v="4"/>
    <x v="30"/>
    <x v="74"/>
    <x v="773"/>
    <x v="1583"/>
    <x v="33"/>
    <x v="2"/>
  </r>
  <r>
    <x v="2"/>
    <x v="3"/>
    <x v="682"/>
    <x v="2"/>
    <x v="35"/>
    <x v="38"/>
    <x v="0"/>
    <x v="53"/>
    <x v="70"/>
    <x v="1228"/>
    <x v="2146"/>
    <x v="26"/>
    <x v="2"/>
  </r>
  <r>
    <x v="2"/>
    <x v="3"/>
    <x v="682"/>
    <x v="2"/>
    <x v="35"/>
    <x v="38"/>
    <x v="3"/>
    <x v="53"/>
    <x v="108"/>
    <x v="1815"/>
    <x v="3414"/>
    <x v="29"/>
    <x v="2"/>
  </r>
  <r>
    <x v="1"/>
    <x v="1"/>
    <x v="683"/>
    <x v="1"/>
    <x v="37"/>
    <x v="41"/>
    <x v="2"/>
    <x v="58"/>
    <x v="311"/>
    <x v="2929"/>
    <x v="5410"/>
    <x v="41"/>
    <x v="2"/>
  </r>
  <r>
    <x v="0"/>
    <x v="1"/>
    <x v="683"/>
    <x v="1"/>
    <x v="18"/>
    <x v="43"/>
    <x v="0"/>
    <x v="48"/>
    <x v="174"/>
    <x v="2350"/>
    <x v="2892"/>
    <x v="11"/>
    <x v="2"/>
  </r>
  <r>
    <x v="0"/>
    <x v="1"/>
    <x v="683"/>
    <x v="4"/>
    <x v="1"/>
    <x v="2"/>
    <x v="2"/>
    <x v="68"/>
    <x v="304"/>
    <x v="2926"/>
    <x v="5232"/>
    <x v="21"/>
    <x v="2"/>
  </r>
  <r>
    <x v="0"/>
    <x v="1"/>
    <x v="683"/>
    <x v="4"/>
    <x v="1"/>
    <x v="2"/>
    <x v="1"/>
    <x v="58"/>
    <x v="254"/>
    <x v="2833"/>
    <x v="4871"/>
    <x v="21"/>
    <x v="2"/>
  </r>
  <r>
    <x v="0"/>
    <x v="1"/>
    <x v="683"/>
    <x v="4"/>
    <x v="1"/>
    <x v="2"/>
    <x v="5"/>
    <x v="58"/>
    <x v="269"/>
    <x v="2851"/>
    <x v="4458"/>
    <x v="11"/>
    <x v="2"/>
  </r>
  <r>
    <x v="0"/>
    <x v="1"/>
    <x v="683"/>
    <x v="4"/>
    <x v="1"/>
    <x v="2"/>
    <x v="4"/>
    <x v="58"/>
    <x v="254"/>
    <x v="2833"/>
    <x v="4341"/>
    <x v="11"/>
    <x v="2"/>
  </r>
  <r>
    <x v="0"/>
    <x v="1"/>
    <x v="683"/>
    <x v="4"/>
    <x v="1"/>
    <x v="2"/>
    <x v="0"/>
    <x v="68"/>
    <x v="231"/>
    <x v="2850"/>
    <x v="4446"/>
    <x v="11"/>
    <x v="2"/>
  </r>
  <r>
    <x v="0"/>
    <x v="1"/>
    <x v="683"/>
    <x v="4"/>
    <x v="1"/>
    <x v="2"/>
    <x v="3"/>
    <x v="73"/>
    <x v="294"/>
    <x v="2915"/>
    <x v="5111"/>
    <x v="16"/>
    <x v="2"/>
  </r>
  <r>
    <x v="1"/>
    <x v="1"/>
    <x v="683"/>
    <x v="1"/>
    <x v="19"/>
    <x v="4"/>
    <x v="2"/>
    <x v="53"/>
    <x v="285"/>
    <x v="2852"/>
    <x v="5070"/>
    <x v="26"/>
    <x v="0"/>
  </r>
  <r>
    <x v="1"/>
    <x v="1"/>
    <x v="683"/>
    <x v="1"/>
    <x v="19"/>
    <x v="4"/>
    <x v="1"/>
    <x v="43"/>
    <x v="152"/>
    <x v="2022"/>
    <x v="3202"/>
    <x v="21"/>
    <x v="0"/>
  </r>
  <r>
    <x v="1"/>
    <x v="1"/>
    <x v="683"/>
    <x v="1"/>
    <x v="19"/>
    <x v="4"/>
    <x v="5"/>
    <x v="43"/>
    <x v="148"/>
    <x v="1975"/>
    <x v="3120"/>
    <x v="21"/>
    <x v="0"/>
  </r>
  <r>
    <x v="1"/>
    <x v="1"/>
    <x v="683"/>
    <x v="1"/>
    <x v="19"/>
    <x v="4"/>
    <x v="4"/>
    <x v="43"/>
    <x v="129"/>
    <x v="1779"/>
    <x v="2781"/>
    <x v="21"/>
    <x v="0"/>
  </r>
  <r>
    <x v="1"/>
    <x v="1"/>
    <x v="683"/>
    <x v="1"/>
    <x v="19"/>
    <x v="4"/>
    <x v="0"/>
    <x v="53"/>
    <x v="105"/>
    <x v="1779"/>
    <x v="2404"/>
    <x v="16"/>
    <x v="0"/>
  </r>
  <r>
    <x v="1"/>
    <x v="1"/>
    <x v="683"/>
    <x v="1"/>
    <x v="19"/>
    <x v="4"/>
    <x v="3"/>
    <x v="58"/>
    <x v="194"/>
    <x v="2673"/>
    <x v="4132"/>
    <x v="16"/>
    <x v="0"/>
  </r>
  <r>
    <x v="1"/>
    <x v="1"/>
    <x v="683"/>
    <x v="1"/>
    <x v="37"/>
    <x v="41"/>
    <x v="2"/>
    <x v="57"/>
    <x v="115"/>
    <x v="1999"/>
    <x v="4596"/>
    <x v="51"/>
    <x v="1"/>
  </r>
  <r>
    <x v="0"/>
    <x v="1"/>
    <x v="683"/>
    <x v="1"/>
    <x v="18"/>
    <x v="43"/>
    <x v="0"/>
    <x v="46"/>
    <x v="49"/>
    <x v="728"/>
    <x v="1111"/>
    <x v="24"/>
    <x v="1"/>
  </r>
  <r>
    <x v="0"/>
    <x v="1"/>
    <x v="683"/>
    <x v="4"/>
    <x v="1"/>
    <x v="2"/>
    <x v="2"/>
    <x v="61"/>
    <x v="103"/>
    <x v="1951"/>
    <x v="3922"/>
    <x v="34"/>
    <x v="1"/>
  </r>
  <r>
    <x v="0"/>
    <x v="1"/>
    <x v="683"/>
    <x v="4"/>
    <x v="1"/>
    <x v="2"/>
    <x v="1"/>
    <x v="52"/>
    <x v="67"/>
    <x v="1150"/>
    <x v="2341"/>
    <x v="32"/>
    <x v="1"/>
  </r>
  <r>
    <x v="0"/>
    <x v="1"/>
    <x v="683"/>
    <x v="4"/>
    <x v="1"/>
    <x v="2"/>
    <x v="5"/>
    <x v="52"/>
    <x v="76"/>
    <x v="1319"/>
    <x v="2269"/>
    <x v="25"/>
    <x v="1"/>
  </r>
  <r>
    <x v="0"/>
    <x v="1"/>
    <x v="683"/>
    <x v="4"/>
    <x v="1"/>
    <x v="2"/>
    <x v="4"/>
    <x v="55"/>
    <x v="74"/>
    <x v="1344"/>
    <x v="2241"/>
    <x v="24"/>
    <x v="1"/>
  </r>
  <r>
    <x v="0"/>
    <x v="1"/>
    <x v="683"/>
    <x v="4"/>
    <x v="1"/>
    <x v="2"/>
    <x v="0"/>
    <x v="62"/>
    <x v="68"/>
    <x v="1378"/>
    <x v="2105"/>
    <x v="21"/>
    <x v="1"/>
  </r>
  <r>
    <x v="0"/>
    <x v="1"/>
    <x v="683"/>
    <x v="4"/>
    <x v="1"/>
    <x v="2"/>
    <x v="3"/>
    <x v="67"/>
    <x v="83"/>
    <x v="1774"/>
    <x v="3269"/>
    <x v="28"/>
    <x v="1"/>
  </r>
  <r>
    <x v="1"/>
    <x v="1"/>
    <x v="683"/>
    <x v="1"/>
    <x v="19"/>
    <x v="4"/>
    <x v="2"/>
    <x v="51"/>
    <x v="73"/>
    <x v="1230"/>
    <x v="2959"/>
    <x v="41"/>
    <x v="1"/>
  </r>
  <r>
    <x v="1"/>
    <x v="1"/>
    <x v="683"/>
    <x v="1"/>
    <x v="19"/>
    <x v="4"/>
    <x v="1"/>
    <x v="38"/>
    <x v="40"/>
    <x v="472"/>
    <x v="934"/>
    <x v="33"/>
    <x v="1"/>
  </r>
  <r>
    <x v="1"/>
    <x v="1"/>
    <x v="683"/>
    <x v="1"/>
    <x v="19"/>
    <x v="4"/>
    <x v="5"/>
    <x v="42"/>
    <x v="37"/>
    <x v="488"/>
    <x v="1063"/>
    <x v="36"/>
    <x v="1"/>
  </r>
  <r>
    <x v="1"/>
    <x v="1"/>
    <x v="683"/>
    <x v="1"/>
    <x v="19"/>
    <x v="4"/>
    <x v="4"/>
    <x v="41"/>
    <x v="30"/>
    <x v="379"/>
    <x v="703"/>
    <x v="32"/>
    <x v="1"/>
  </r>
  <r>
    <x v="1"/>
    <x v="1"/>
    <x v="683"/>
    <x v="1"/>
    <x v="19"/>
    <x v="4"/>
    <x v="0"/>
    <x v="49"/>
    <x v="21"/>
    <x v="314"/>
    <x v="505"/>
    <x v="30"/>
    <x v="1"/>
  </r>
  <r>
    <x v="1"/>
    <x v="1"/>
    <x v="683"/>
    <x v="1"/>
    <x v="19"/>
    <x v="4"/>
    <x v="3"/>
    <x v="55"/>
    <x v="52"/>
    <x v="930"/>
    <x v="1720"/>
    <x v="29"/>
    <x v="1"/>
  </r>
  <r>
    <x v="1"/>
    <x v="1"/>
    <x v="683"/>
    <x v="1"/>
    <x v="37"/>
    <x v="41"/>
    <x v="2"/>
    <x v="42"/>
    <x v="148"/>
    <x v="1948"/>
    <x v="4292"/>
    <x v="43"/>
    <x v="2"/>
  </r>
  <r>
    <x v="1"/>
    <x v="1"/>
    <x v="684"/>
    <x v="1"/>
    <x v="37"/>
    <x v="41"/>
    <x v="1"/>
    <x v="53"/>
    <x v="212"/>
    <x v="2686"/>
    <x v="4472"/>
    <x v="21"/>
    <x v="2"/>
  </r>
  <r>
    <x v="0"/>
    <x v="1"/>
    <x v="684"/>
    <x v="3"/>
    <x v="16"/>
    <x v="30"/>
    <x v="2"/>
    <x v="43"/>
    <x v="304"/>
    <x v="2854"/>
    <x v="5074"/>
    <x v="26"/>
    <x v="1"/>
  </r>
  <r>
    <x v="0"/>
    <x v="1"/>
    <x v="684"/>
    <x v="3"/>
    <x v="16"/>
    <x v="30"/>
    <x v="1"/>
    <x v="33"/>
    <x v="231"/>
    <x v="2350"/>
    <x v="3825"/>
    <x v="21"/>
    <x v="1"/>
  </r>
  <r>
    <x v="0"/>
    <x v="1"/>
    <x v="684"/>
    <x v="3"/>
    <x v="16"/>
    <x v="30"/>
    <x v="5"/>
    <x v="38"/>
    <x v="190"/>
    <x v="2194"/>
    <x v="3890"/>
    <x v="26"/>
    <x v="1"/>
  </r>
  <r>
    <x v="1"/>
    <x v="1"/>
    <x v="684"/>
    <x v="3"/>
    <x v="16"/>
    <x v="30"/>
    <x v="4"/>
    <x v="48"/>
    <x v="174"/>
    <x v="2350"/>
    <x v="4136"/>
    <x v="26"/>
    <x v="1"/>
  </r>
  <r>
    <x v="1"/>
    <x v="1"/>
    <x v="684"/>
    <x v="3"/>
    <x v="16"/>
    <x v="30"/>
    <x v="0"/>
    <x v="58"/>
    <x v="152"/>
    <x v="2398"/>
    <x v="3904"/>
    <x v="21"/>
    <x v="1"/>
  </r>
  <r>
    <x v="1"/>
    <x v="1"/>
    <x v="684"/>
    <x v="3"/>
    <x v="16"/>
    <x v="30"/>
    <x v="3"/>
    <x v="63"/>
    <x v="231"/>
    <x v="2829"/>
    <x v="4986"/>
    <x v="26"/>
    <x v="1"/>
  </r>
  <r>
    <x v="1"/>
    <x v="1"/>
    <x v="684"/>
    <x v="1"/>
    <x v="37"/>
    <x v="41"/>
    <x v="1"/>
    <x v="52"/>
    <x v="58"/>
    <x v="984"/>
    <x v="1994"/>
    <x v="32"/>
    <x v="1"/>
  </r>
  <r>
    <x v="0"/>
    <x v="1"/>
    <x v="684"/>
    <x v="3"/>
    <x v="16"/>
    <x v="30"/>
    <x v="2"/>
    <x v="41"/>
    <x v="103"/>
    <x v="1419"/>
    <x v="3213"/>
    <x v="38"/>
    <x v="1"/>
  </r>
  <r>
    <x v="0"/>
    <x v="1"/>
    <x v="684"/>
    <x v="3"/>
    <x v="16"/>
    <x v="30"/>
    <x v="1"/>
    <x v="32"/>
    <x v="59"/>
    <x v="619"/>
    <x v="1260"/>
    <x v="33"/>
    <x v="1"/>
  </r>
  <r>
    <x v="0"/>
    <x v="1"/>
    <x v="684"/>
    <x v="3"/>
    <x v="16"/>
    <x v="30"/>
    <x v="5"/>
    <x v="34"/>
    <x v="46"/>
    <x v="483"/>
    <x v="1084"/>
    <x v="37"/>
    <x v="1"/>
  </r>
  <r>
    <x v="1"/>
    <x v="1"/>
    <x v="684"/>
    <x v="3"/>
    <x v="16"/>
    <x v="30"/>
    <x v="4"/>
    <x v="45"/>
    <x v="41"/>
    <x v="591"/>
    <x v="1303"/>
    <x v="36"/>
    <x v="1"/>
  </r>
  <r>
    <x v="1"/>
    <x v="1"/>
    <x v="684"/>
    <x v="3"/>
    <x v="16"/>
    <x v="30"/>
    <x v="0"/>
    <x v="52"/>
    <x v="42"/>
    <x v="713"/>
    <x v="1499"/>
    <x v="34"/>
    <x v="1"/>
  </r>
  <r>
    <x v="1"/>
    <x v="1"/>
    <x v="684"/>
    <x v="3"/>
    <x v="16"/>
    <x v="30"/>
    <x v="3"/>
    <x v="59"/>
    <x v="66"/>
    <x v="1272"/>
    <x v="3010"/>
    <x v="40"/>
    <x v="1"/>
  </r>
  <r>
    <x v="1"/>
    <x v="1"/>
    <x v="684"/>
    <x v="1"/>
    <x v="37"/>
    <x v="41"/>
    <x v="1"/>
    <x v="34"/>
    <x v="70"/>
    <x v="817"/>
    <x v="1312"/>
    <x v="25"/>
    <x v="2"/>
  </r>
  <r>
    <x v="1"/>
    <x v="1"/>
    <x v="685"/>
    <x v="1"/>
    <x v="37"/>
    <x v="41"/>
    <x v="5"/>
    <x v="48"/>
    <x v="152"/>
    <x v="2158"/>
    <x v="3825"/>
    <x v="26"/>
    <x v="2"/>
  </r>
  <r>
    <x v="1"/>
    <x v="0"/>
    <x v="685"/>
    <x v="4"/>
    <x v="2"/>
    <x v="42"/>
    <x v="2"/>
    <x v="38"/>
    <x v="311"/>
    <x v="2866"/>
    <x v="5010"/>
    <x v="21"/>
    <x v="1"/>
  </r>
  <r>
    <x v="1"/>
    <x v="0"/>
    <x v="685"/>
    <x v="4"/>
    <x v="2"/>
    <x v="42"/>
    <x v="1"/>
    <x v="43"/>
    <x v="313"/>
    <x v="2892"/>
    <x v="5201"/>
    <x v="26"/>
    <x v="1"/>
  </r>
  <r>
    <x v="1"/>
    <x v="0"/>
    <x v="685"/>
    <x v="4"/>
    <x v="2"/>
    <x v="42"/>
    <x v="5"/>
    <x v="38"/>
    <x v="294"/>
    <x v="2772"/>
    <x v="4671"/>
    <x v="21"/>
    <x v="1"/>
  </r>
  <r>
    <x v="1"/>
    <x v="0"/>
    <x v="685"/>
    <x v="4"/>
    <x v="2"/>
    <x v="42"/>
    <x v="4"/>
    <x v="38"/>
    <x v="285"/>
    <x v="2727"/>
    <x v="4568"/>
    <x v="21"/>
    <x v="1"/>
  </r>
  <r>
    <x v="1"/>
    <x v="0"/>
    <x v="685"/>
    <x v="4"/>
    <x v="2"/>
    <x v="42"/>
    <x v="0"/>
    <x v="48"/>
    <x v="254"/>
    <x v="2757"/>
    <x v="4367"/>
    <x v="16"/>
    <x v="1"/>
  </r>
  <r>
    <x v="1"/>
    <x v="0"/>
    <x v="685"/>
    <x v="4"/>
    <x v="2"/>
    <x v="42"/>
    <x v="3"/>
    <x v="53"/>
    <x v="304"/>
    <x v="2888"/>
    <x v="4783"/>
    <x v="11"/>
    <x v="1"/>
  </r>
  <r>
    <x v="1"/>
    <x v="1"/>
    <x v="685"/>
    <x v="1"/>
    <x v="37"/>
    <x v="41"/>
    <x v="5"/>
    <x v="45"/>
    <x v="33"/>
    <x v="471"/>
    <x v="1015"/>
    <x v="36"/>
    <x v="1"/>
  </r>
  <r>
    <x v="1"/>
    <x v="0"/>
    <x v="685"/>
    <x v="4"/>
    <x v="2"/>
    <x v="42"/>
    <x v="2"/>
    <x v="35"/>
    <x v="115"/>
    <x v="1368"/>
    <x v="2817"/>
    <x v="33"/>
    <x v="1"/>
  </r>
  <r>
    <x v="1"/>
    <x v="0"/>
    <x v="685"/>
    <x v="4"/>
    <x v="2"/>
    <x v="42"/>
    <x v="1"/>
    <x v="39"/>
    <x v="127"/>
    <x v="1620"/>
    <x v="3585"/>
    <x v="38"/>
    <x v="1"/>
  </r>
  <r>
    <x v="1"/>
    <x v="0"/>
    <x v="685"/>
    <x v="4"/>
    <x v="2"/>
    <x v="42"/>
    <x v="5"/>
    <x v="37"/>
    <x v="87"/>
    <x v="1115"/>
    <x v="2248"/>
    <x v="32"/>
    <x v="1"/>
  </r>
  <r>
    <x v="1"/>
    <x v="0"/>
    <x v="685"/>
    <x v="4"/>
    <x v="2"/>
    <x v="42"/>
    <x v="4"/>
    <x v="35"/>
    <x v="80"/>
    <x v="980"/>
    <x v="2029"/>
    <x v="33"/>
    <x v="1"/>
  </r>
  <r>
    <x v="1"/>
    <x v="0"/>
    <x v="685"/>
    <x v="4"/>
    <x v="2"/>
    <x v="42"/>
    <x v="0"/>
    <x v="46"/>
    <x v="72"/>
    <x v="1113"/>
    <x v="1985"/>
    <x v="27"/>
    <x v="1"/>
  </r>
  <r>
    <x v="1"/>
    <x v="0"/>
    <x v="685"/>
    <x v="4"/>
    <x v="2"/>
    <x v="42"/>
    <x v="3"/>
    <x v="48"/>
    <x v="92"/>
    <x v="1466"/>
    <x v="2415"/>
    <x v="23"/>
    <x v="1"/>
  </r>
  <r>
    <x v="1"/>
    <x v="1"/>
    <x v="685"/>
    <x v="1"/>
    <x v="37"/>
    <x v="41"/>
    <x v="5"/>
    <x v="35"/>
    <x v="43"/>
    <x v="466"/>
    <x v="790"/>
    <x v="29"/>
    <x v="2"/>
  </r>
  <r>
    <x v="1"/>
    <x v="0"/>
    <x v="685"/>
    <x v="4"/>
    <x v="2"/>
    <x v="42"/>
    <x v="2"/>
    <x v="24"/>
    <x v="129"/>
    <x v="1123"/>
    <x v="1833"/>
    <x v="24"/>
    <x v="2"/>
  </r>
  <r>
    <x v="1"/>
    <x v="0"/>
    <x v="685"/>
    <x v="4"/>
    <x v="2"/>
    <x v="42"/>
    <x v="1"/>
    <x v="31"/>
    <x v="141"/>
    <x v="1487"/>
    <x v="3069"/>
    <x v="33"/>
    <x v="2"/>
  </r>
  <r>
    <x v="1"/>
    <x v="0"/>
    <x v="685"/>
    <x v="4"/>
    <x v="2"/>
    <x v="42"/>
    <x v="5"/>
    <x v="26"/>
    <x v="104"/>
    <x v="976"/>
    <x v="1616"/>
    <x v="25"/>
    <x v="2"/>
  </r>
  <r>
    <x v="1"/>
    <x v="0"/>
    <x v="685"/>
    <x v="4"/>
    <x v="2"/>
    <x v="42"/>
    <x v="4"/>
    <x v="26"/>
    <x v="97"/>
    <x v="905"/>
    <x v="1636"/>
    <x v="28"/>
    <x v="2"/>
  </r>
  <r>
    <x v="1"/>
    <x v="0"/>
    <x v="685"/>
    <x v="4"/>
    <x v="2"/>
    <x v="42"/>
    <x v="0"/>
    <x v="37"/>
    <x v="81"/>
    <x v="1046"/>
    <x v="1590"/>
    <x v="22"/>
    <x v="2"/>
  </r>
  <r>
    <x v="1"/>
    <x v="0"/>
    <x v="685"/>
    <x v="4"/>
    <x v="2"/>
    <x v="42"/>
    <x v="3"/>
    <x v="32"/>
    <x v="120"/>
    <x v="1313"/>
    <x v="1526"/>
    <x v="14"/>
    <x v="2"/>
  </r>
  <r>
    <x v="1"/>
    <x v="1"/>
    <x v="686"/>
    <x v="1"/>
    <x v="37"/>
    <x v="41"/>
    <x v="4"/>
    <x v="48"/>
    <x v="129"/>
    <x v="1929"/>
    <x v="3411"/>
    <x v="26"/>
    <x v="2"/>
  </r>
  <r>
    <x v="1"/>
    <x v="0"/>
    <x v="686"/>
    <x v="3"/>
    <x v="45"/>
    <x v="46"/>
    <x v="2"/>
    <x v="38"/>
    <x v="317"/>
    <x v="2889"/>
    <x v="5112"/>
    <x v="21"/>
    <x v="0"/>
  </r>
  <r>
    <x v="1"/>
    <x v="0"/>
    <x v="686"/>
    <x v="3"/>
    <x v="45"/>
    <x v="46"/>
    <x v="1"/>
    <x v="43"/>
    <x v="323"/>
    <x v="2929"/>
    <x v="5240"/>
    <x v="21"/>
    <x v="0"/>
  </r>
  <r>
    <x v="1"/>
    <x v="0"/>
    <x v="686"/>
    <x v="3"/>
    <x v="45"/>
    <x v="46"/>
    <x v="5"/>
    <x v="38"/>
    <x v="309"/>
    <x v="2855"/>
    <x v="4959"/>
    <x v="21"/>
    <x v="0"/>
  </r>
  <r>
    <x v="1"/>
    <x v="0"/>
    <x v="686"/>
    <x v="3"/>
    <x v="45"/>
    <x v="46"/>
    <x v="4"/>
    <x v="48"/>
    <x v="307"/>
    <x v="2884"/>
    <x v="5087"/>
    <x v="21"/>
    <x v="0"/>
  </r>
  <r>
    <x v="1"/>
    <x v="0"/>
    <x v="686"/>
    <x v="3"/>
    <x v="45"/>
    <x v="46"/>
    <x v="0"/>
    <x v="68"/>
    <x v="304"/>
    <x v="2926"/>
    <x v="5289"/>
    <x v="26"/>
    <x v="0"/>
  </r>
  <r>
    <x v="1"/>
    <x v="0"/>
    <x v="686"/>
    <x v="3"/>
    <x v="45"/>
    <x v="46"/>
    <x v="3"/>
    <x v="73"/>
    <x v="315"/>
    <x v="2985"/>
    <x v="5303"/>
    <x v="16"/>
    <x v="0"/>
  </r>
  <r>
    <x v="5"/>
    <x v="0"/>
    <x v="686"/>
    <x v="4"/>
    <x v="36"/>
    <x v="44"/>
    <x v="2"/>
    <x v="38"/>
    <x v="317"/>
    <x v="2889"/>
    <x v="5112"/>
    <x v="21"/>
    <x v="0"/>
  </r>
  <r>
    <x v="5"/>
    <x v="0"/>
    <x v="686"/>
    <x v="4"/>
    <x v="36"/>
    <x v="44"/>
    <x v="1"/>
    <x v="43"/>
    <x v="323"/>
    <x v="2929"/>
    <x v="5240"/>
    <x v="21"/>
    <x v="0"/>
  </r>
  <r>
    <x v="5"/>
    <x v="0"/>
    <x v="686"/>
    <x v="4"/>
    <x v="36"/>
    <x v="44"/>
    <x v="5"/>
    <x v="38"/>
    <x v="309"/>
    <x v="2855"/>
    <x v="4959"/>
    <x v="21"/>
    <x v="0"/>
  </r>
  <r>
    <x v="5"/>
    <x v="0"/>
    <x v="686"/>
    <x v="4"/>
    <x v="36"/>
    <x v="44"/>
    <x v="4"/>
    <x v="48"/>
    <x v="307"/>
    <x v="2884"/>
    <x v="5087"/>
    <x v="21"/>
    <x v="0"/>
  </r>
  <r>
    <x v="5"/>
    <x v="0"/>
    <x v="686"/>
    <x v="4"/>
    <x v="36"/>
    <x v="44"/>
    <x v="0"/>
    <x v="68"/>
    <x v="304"/>
    <x v="2926"/>
    <x v="5289"/>
    <x v="26"/>
    <x v="0"/>
  </r>
  <r>
    <x v="5"/>
    <x v="0"/>
    <x v="686"/>
    <x v="4"/>
    <x v="36"/>
    <x v="44"/>
    <x v="3"/>
    <x v="73"/>
    <x v="315"/>
    <x v="2985"/>
    <x v="5303"/>
    <x v="16"/>
    <x v="0"/>
  </r>
  <r>
    <x v="1"/>
    <x v="1"/>
    <x v="686"/>
    <x v="1"/>
    <x v="37"/>
    <x v="41"/>
    <x v="4"/>
    <x v="45"/>
    <x v="28"/>
    <x v="399"/>
    <x v="928"/>
    <x v="39"/>
    <x v="1"/>
  </r>
  <r>
    <x v="1"/>
    <x v="0"/>
    <x v="686"/>
    <x v="3"/>
    <x v="45"/>
    <x v="46"/>
    <x v="2"/>
    <x v="35"/>
    <x v="134"/>
    <x v="1569"/>
    <x v="3198"/>
    <x v="33"/>
    <x v="1"/>
  </r>
  <r>
    <x v="1"/>
    <x v="0"/>
    <x v="686"/>
    <x v="3"/>
    <x v="45"/>
    <x v="46"/>
    <x v="1"/>
    <x v="40"/>
    <x v="147"/>
    <x v="1870"/>
    <x v="3850"/>
    <x v="35"/>
    <x v="1"/>
  </r>
  <r>
    <x v="1"/>
    <x v="0"/>
    <x v="686"/>
    <x v="3"/>
    <x v="45"/>
    <x v="46"/>
    <x v="5"/>
    <x v="36"/>
    <x v="118"/>
    <x v="1423"/>
    <x v="3005"/>
    <x v="34"/>
    <x v="1"/>
  </r>
  <r>
    <x v="1"/>
    <x v="0"/>
    <x v="686"/>
    <x v="3"/>
    <x v="45"/>
    <x v="46"/>
    <x v="4"/>
    <x v="45"/>
    <x v="94"/>
    <x v="1411"/>
    <x v="2975"/>
    <x v="34"/>
    <x v="1"/>
  </r>
  <r>
    <x v="1"/>
    <x v="0"/>
    <x v="686"/>
    <x v="3"/>
    <x v="45"/>
    <x v="46"/>
    <x v="0"/>
    <x v="66"/>
    <x v="92"/>
    <x v="1905"/>
    <x v="4167"/>
    <x v="41"/>
    <x v="1"/>
  </r>
  <r>
    <x v="1"/>
    <x v="0"/>
    <x v="686"/>
    <x v="3"/>
    <x v="45"/>
    <x v="46"/>
    <x v="3"/>
    <x v="67"/>
    <x v="128"/>
    <x v="2357"/>
    <x v="4141"/>
    <x v="26"/>
    <x v="1"/>
  </r>
  <r>
    <x v="5"/>
    <x v="0"/>
    <x v="686"/>
    <x v="4"/>
    <x v="36"/>
    <x v="44"/>
    <x v="2"/>
    <x v="37"/>
    <x v="150"/>
    <x v="1799"/>
    <x v="3575"/>
    <x v="32"/>
    <x v="1"/>
  </r>
  <r>
    <x v="5"/>
    <x v="0"/>
    <x v="686"/>
    <x v="4"/>
    <x v="36"/>
    <x v="44"/>
    <x v="1"/>
    <x v="41"/>
    <x v="171"/>
    <x v="2110"/>
    <x v="4261"/>
    <x v="36"/>
    <x v="1"/>
  </r>
  <r>
    <x v="5"/>
    <x v="0"/>
    <x v="686"/>
    <x v="4"/>
    <x v="36"/>
    <x v="44"/>
    <x v="5"/>
    <x v="35"/>
    <x v="108"/>
    <x v="1296"/>
    <x v="2841"/>
    <x v="36"/>
    <x v="1"/>
  </r>
  <r>
    <x v="5"/>
    <x v="0"/>
    <x v="686"/>
    <x v="4"/>
    <x v="36"/>
    <x v="44"/>
    <x v="4"/>
    <x v="44"/>
    <x v="111"/>
    <x v="1607"/>
    <x v="3216"/>
    <x v="32"/>
    <x v="1"/>
  </r>
  <r>
    <x v="5"/>
    <x v="0"/>
    <x v="686"/>
    <x v="4"/>
    <x v="36"/>
    <x v="44"/>
    <x v="0"/>
    <x v="61"/>
    <x v="92"/>
    <x v="1789"/>
    <x v="3965"/>
    <x v="40"/>
    <x v="1"/>
  </r>
  <r>
    <x v="5"/>
    <x v="0"/>
    <x v="686"/>
    <x v="4"/>
    <x v="36"/>
    <x v="44"/>
    <x v="3"/>
    <x v="69"/>
    <x v="128"/>
    <x v="2392"/>
    <x v="4295"/>
    <x v="28"/>
    <x v="1"/>
  </r>
  <r>
    <x v="1"/>
    <x v="1"/>
    <x v="686"/>
    <x v="1"/>
    <x v="37"/>
    <x v="41"/>
    <x v="4"/>
    <x v="36"/>
    <x v="42"/>
    <x v="469"/>
    <x v="923"/>
    <x v="33"/>
    <x v="2"/>
  </r>
  <r>
    <x v="1"/>
    <x v="0"/>
    <x v="686"/>
    <x v="3"/>
    <x v="45"/>
    <x v="46"/>
    <x v="2"/>
    <x v="27"/>
    <x v="150"/>
    <x v="1413"/>
    <x v="2620"/>
    <x v="28"/>
    <x v="2"/>
  </r>
  <r>
    <x v="1"/>
    <x v="0"/>
    <x v="686"/>
    <x v="3"/>
    <x v="45"/>
    <x v="46"/>
    <x v="1"/>
    <x v="27"/>
    <x v="191"/>
    <x v="1782"/>
    <x v="2924"/>
    <x v="23"/>
    <x v="2"/>
  </r>
  <r>
    <x v="1"/>
    <x v="0"/>
    <x v="686"/>
    <x v="3"/>
    <x v="45"/>
    <x v="46"/>
    <x v="5"/>
    <x v="26"/>
    <x v="123"/>
    <x v="1140"/>
    <x v="1923"/>
    <x v="25"/>
    <x v="2"/>
  </r>
  <r>
    <x v="1"/>
    <x v="0"/>
    <x v="686"/>
    <x v="3"/>
    <x v="45"/>
    <x v="46"/>
    <x v="4"/>
    <x v="29"/>
    <x v="124"/>
    <x v="1250"/>
    <x v="2124"/>
    <x v="25"/>
    <x v="2"/>
  </r>
  <r>
    <x v="1"/>
    <x v="0"/>
    <x v="686"/>
    <x v="3"/>
    <x v="45"/>
    <x v="46"/>
    <x v="0"/>
    <x v="49"/>
    <x v="116"/>
    <x v="1800"/>
    <x v="3458"/>
    <x v="30"/>
    <x v="2"/>
  </r>
  <r>
    <x v="1"/>
    <x v="0"/>
    <x v="686"/>
    <x v="3"/>
    <x v="45"/>
    <x v="46"/>
    <x v="3"/>
    <x v="53"/>
    <x v="153"/>
    <x v="2289"/>
    <x v="3563"/>
    <x v="19"/>
    <x v="2"/>
  </r>
  <r>
    <x v="5"/>
    <x v="0"/>
    <x v="686"/>
    <x v="4"/>
    <x v="36"/>
    <x v="44"/>
    <x v="2"/>
    <x v="27"/>
    <x v="166"/>
    <x v="1558"/>
    <x v="2548"/>
    <x v="23"/>
    <x v="2"/>
  </r>
  <r>
    <x v="5"/>
    <x v="0"/>
    <x v="686"/>
    <x v="4"/>
    <x v="36"/>
    <x v="44"/>
    <x v="1"/>
    <x v="30"/>
    <x v="176"/>
    <x v="1774"/>
    <x v="3073"/>
    <x v="25"/>
    <x v="2"/>
  </r>
  <r>
    <x v="5"/>
    <x v="0"/>
    <x v="686"/>
    <x v="4"/>
    <x v="36"/>
    <x v="44"/>
    <x v="5"/>
    <x v="25"/>
    <x v="131"/>
    <x v="1173"/>
    <x v="2150"/>
    <x v="28"/>
    <x v="2"/>
  </r>
  <r>
    <x v="5"/>
    <x v="0"/>
    <x v="686"/>
    <x v="4"/>
    <x v="36"/>
    <x v="44"/>
    <x v="4"/>
    <x v="32"/>
    <x v="128"/>
    <x v="1396"/>
    <x v="2535"/>
    <x v="27"/>
    <x v="2"/>
  </r>
  <r>
    <x v="5"/>
    <x v="0"/>
    <x v="686"/>
    <x v="4"/>
    <x v="36"/>
    <x v="44"/>
    <x v="0"/>
    <x v="43"/>
    <x v="125"/>
    <x v="1725"/>
    <x v="3447"/>
    <x v="32"/>
    <x v="2"/>
  </r>
  <r>
    <x v="5"/>
    <x v="0"/>
    <x v="686"/>
    <x v="4"/>
    <x v="36"/>
    <x v="44"/>
    <x v="3"/>
    <x v="46"/>
    <x v="143"/>
    <x v="2020"/>
    <x v="3355"/>
    <x v="23"/>
    <x v="2"/>
  </r>
  <r>
    <x v="1"/>
    <x v="1"/>
    <x v="687"/>
    <x v="1"/>
    <x v="37"/>
    <x v="41"/>
    <x v="0"/>
    <x v="58"/>
    <x v="129"/>
    <x v="2173"/>
    <x v="3501"/>
    <x v="21"/>
    <x v="2"/>
  </r>
  <r>
    <x v="1"/>
    <x v="1"/>
    <x v="687"/>
    <x v="1"/>
    <x v="37"/>
    <x v="41"/>
    <x v="0"/>
    <x v="53"/>
    <x v="34"/>
    <x v="589"/>
    <x v="1162"/>
    <x v="32"/>
    <x v="1"/>
  </r>
  <r>
    <x v="1"/>
    <x v="1"/>
    <x v="687"/>
    <x v="1"/>
    <x v="37"/>
    <x v="41"/>
    <x v="0"/>
    <x v="36"/>
    <x v="37"/>
    <x v="408"/>
    <x v="648"/>
    <x v="28"/>
    <x v="2"/>
  </r>
  <r>
    <x v="1"/>
    <x v="1"/>
    <x v="688"/>
    <x v="1"/>
    <x v="37"/>
    <x v="41"/>
    <x v="3"/>
    <x v="63"/>
    <x v="254"/>
    <x v="2852"/>
    <x v="4768"/>
    <x v="16"/>
    <x v="2"/>
  </r>
  <r>
    <x v="2"/>
    <x v="0"/>
    <x v="688"/>
    <x v="4"/>
    <x v="30"/>
    <x v="1"/>
    <x v="2"/>
    <x v="53"/>
    <x v="315"/>
    <x v="2933"/>
    <x v="5248"/>
    <x v="21"/>
    <x v="1"/>
  </r>
  <r>
    <x v="2"/>
    <x v="0"/>
    <x v="688"/>
    <x v="4"/>
    <x v="30"/>
    <x v="1"/>
    <x v="1"/>
    <x v="58"/>
    <x v="319"/>
    <x v="2961"/>
    <x v="5360"/>
    <x v="26"/>
    <x v="1"/>
  </r>
  <r>
    <x v="2"/>
    <x v="0"/>
    <x v="688"/>
    <x v="4"/>
    <x v="30"/>
    <x v="1"/>
    <x v="5"/>
    <x v="53"/>
    <x v="307"/>
    <x v="2895"/>
    <x v="5143"/>
    <x v="21"/>
    <x v="1"/>
  </r>
  <r>
    <x v="2"/>
    <x v="0"/>
    <x v="688"/>
    <x v="4"/>
    <x v="30"/>
    <x v="1"/>
    <x v="4"/>
    <x v="53"/>
    <x v="304"/>
    <x v="2888"/>
    <x v="5106"/>
    <x v="21"/>
    <x v="1"/>
  </r>
  <r>
    <x v="2"/>
    <x v="0"/>
    <x v="688"/>
    <x v="4"/>
    <x v="30"/>
    <x v="1"/>
    <x v="0"/>
    <x v="63"/>
    <x v="294"/>
    <x v="2892"/>
    <x v="5010"/>
    <x v="16"/>
    <x v="1"/>
  </r>
  <r>
    <x v="2"/>
    <x v="0"/>
    <x v="688"/>
    <x v="4"/>
    <x v="30"/>
    <x v="1"/>
    <x v="3"/>
    <x v="68"/>
    <x v="311"/>
    <x v="2955"/>
    <x v="5135"/>
    <x v="11"/>
    <x v="1"/>
  </r>
  <r>
    <x v="1"/>
    <x v="1"/>
    <x v="688"/>
    <x v="1"/>
    <x v="37"/>
    <x v="41"/>
    <x v="3"/>
    <x v="58"/>
    <x v="67"/>
    <x v="1269"/>
    <x v="2359"/>
    <x v="28"/>
    <x v="1"/>
  </r>
  <r>
    <x v="2"/>
    <x v="0"/>
    <x v="688"/>
    <x v="4"/>
    <x v="30"/>
    <x v="1"/>
    <x v="2"/>
    <x v="51"/>
    <x v="138"/>
    <x v="2101"/>
    <x v="4208"/>
    <x v="35"/>
    <x v="1"/>
  </r>
  <r>
    <x v="2"/>
    <x v="0"/>
    <x v="688"/>
    <x v="4"/>
    <x v="30"/>
    <x v="1"/>
    <x v="1"/>
    <x v="52"/>
    <x v="129"/>
    <x v="2041"/>
    <x v="4305"/>
    <x v="40"/>
    <x v="1"/>
  </r>
  <r>
    <x v="2"/>
    <x v="0"/>
    <x v="688"/>
    <x v="4"/>
    <x v="30"/>
    <x v="1"/>
    <x v="5"/>
    <x v="47"/>
    <x v="98"/>
    <x v="1520"/>
    <x v="3171"/>
    <x v="34"/>
    <x v="1"/>
  </r>
  <r>
    <x v="2"/>
    <x v="0"/>
    <x v="688"/>
    <x v="4"/>
    <x v="30"/>
    <x v="1"/>
    <x v="4"/>
    <x v="48"/>
    <x v="96"/>
    <x v="1523"/>
    <x v="3118"/>
    <x v="33"/>
    <x v="1"/>
  </r>
  <r>
    <x v="2"/>
    <x v="0"/>
    <x v="688"/>
    <x v="4"/>
    <x v="30"/>
    <x v="1"/>
    <x v="0"/>
    <x v="58"/>
    <x v="94"/>
    <x v="1745"/>
    <x v="3349"/>
    <x v="30"/>
    <x v="1"/>
  </r>
  <r>
    <x v="2"/>
    <x v="0"/>
    <x v="688"/>
    <x v="4"/>
    <x v="30"/>
    <x v="1"/>
    <x v="3"/>
    <x v="65"/>
    <x v="120"/>
    <x v="2221"/>
    <x v="3874"/>
    <x v="25"/>
    <x v="1"/>
  </r>
  <r>
    <x v="1"/>
    <x v="1"/>
    <x v="688"/>
    <x v="1"/>
    <x v="37"/>
    <x v="41"/>
    <x v="3"/>
    <x v="45"/>
    <x v="87"/>
    <x v="1313"/>
    <x v="2007"/>
    <x v="21"/>
    <x v="2"/>
  </r>
  <r>
    <x v="2"/>
    <x v="0"/>
    <x v="688"/>
    <x v="4"/>
    <x v="30"/>
    <x v="1"/>
    <x v="2"/>
    <x v="40"/>
    <x v="153"/>
    <x v="1935"/>
    <x v="3490"/>
    <x v="27"/>
    <x v="2"/>
  </r>
  <r>
    <x v="2"/>
    <x v="0"/>
    <x v="688"/>
    <x v="4"/>
    <x v="30"/>
    <x v="1"/>
    <x v="1"/>
    <x v="37"/>
    <x v="157"/>
    <x v="1866"/>
    <x v="3497"/>
    <x v="29"/>
    <x v="2"/>
  </r>
  <r>
    <x v="2"/>
    <x v="0"/>
    <x v="688"/>
    <x v="4"/>
    <x v="30"/>
    <x v="1"/>
    <x v="5"/>
    <x v="39"/>
    <x v="128"/>
    <x v="1643"/>
    <x v="2688"/>
    <x v="23"/>
    <x v="2"/>
  </r>
  <r>
    <x v="2"/>
    <x v="0"/>
    <x v="688"/>
    <x v="4"/>
    <x v="30"/>
    <x v="1"/>
    <x v="4"/>
    <x v="33"/>
    <x v="116"/>
    <x v="1308"/>
    <x v="2380"/>
    <x v="27"/>
    <x v="2"/>
  </r>
  <r>
    <x v="2"/>
    <x v="0"/>
    <x v="688"/>
    <x v="4"/>
    <x v="30"/>
    <x v="1"/>
    <x v="0"/>
    <x v="47"/>
    <x v="111"/>
    <x v="1690"/>
    <x v="2774"/>
    <x v="23"/>
    <x v="2"/>
  </r>
  <r>
    <x v="2"/>
    <x v="0"/>
    <x v="688"/>
    <x v="4"/>
    <x v="30"/>
    <x v="1"/>
    <x v="3"/>
    <x v="49"/>
    <x v="148"/>
    <x v="2141"/>
    <x v="3016"/>
    <x v="16"/>
    <x v="2"/>
  </r>
  <r>
    <x v="1"/>
    <x v="1"/>
    <x v="689"/>
    <x v="1"/>
    <x v="37"/>
    <x v="41"/>
    <x v="2"/>
    <x v="58"/>
    <x v="311"/>
    <x v="2929"/>
    <x v="5410"/>
    <x v="41"/>
    <x v="2"/>
  </r>
  <r>
    <x v="1"/>
    <x v="1"/>
    <x v="689"/>
    <x v="1"/>
    <x v="37"/>
    <x v="41"/>
    <x v="2"/>
    <x v="53"/>
    <x v="125"/>
    <x v="2011"/>
    <x v="4654"/>
    <x v="53"/>
    <x v="1"/>
  </r>
  <r>
    <x v="1"/>
    <x v="1"/>
    <x v="689"/>
    <x v="1"/>
    <x v="37"/>
    <x v="41"/>
    <x v="2"/>
    <x v="42"/>
    <x v="152"/>
    <x v="1990"/>
    <x v="4343"/>
    <x v="43"/>
    <x v="2"/>
  </r>
  <r>
    <x v="1"/>
    <x v="1"/>
    <x v="690"/>
    <x v="1"/>
    <x v="37"/>
    <x v="41"/>
    <x v="1"/>
    <x v="53"/>
    <x v="254"/>
    <x v="2805"/>
    <x v="4768"/>
    <x v="21"/>
    <x v="2"/>
  </r>
  <r>
    <x v="1"/>
    <x v="1"/>
    <x v="690"/>
    <x v="1"/>
    <x v="37"/>
    <x v="41"/>
    <x v="1"/>
    <x v="48"/>
    <x v="74"/>
    <x v="1197"/>
    <x v="2624"/>
    <x v="36"/>
    <x v="1"/>
  </r>
  <r>
    <x v="1"/>
    <x v="1"/>
    <x v="690"/>
    <x v="1"/>
    <x v="37"/>
    <x v="41"/>
    <x v="1"/>
    <x v="38"/>
    <x v="81"/>
    <x v="1073"/>
    <x v="1795"/>
    <x v="25"/>
    <x v="2"/>
  </r>
  <r>
    <x v="1"/>
    <x v="1"/>
    <x v="691"/>
    <x v="1"/>
    <x v="37"/>
    <x v="41"/>
    <x v="5"/>
    <x v="48"/>
    <x v="194"/>
    <x v="2506"/>
    <x v="4367"/>
    <x v="26"/>
    <x v="2"/>
  </r>
  <r>
    <x v="1"/>
    <x v="1"/>
    <x v="691"/>
    <x v="1"/>
    <x v="37"/>
    <x v="41"/>
    <x v="5"/>
    <x v="44"/>
    <x v="48"/>
    <x v="676"/>
    <x v="1502"/>
    <x v="36"/>
    <x v="1"/>
  </r>
  <r>
    <x v="1"/>
    <x v="1"/>
    <x v="691"/>
    <x v="1"/>
    <x v="37"/>
    <x v="41"/>
    <x v="5"/>
    <x v="36"/>
    <x v="59"/>
    <x v="705"/>
    <x v="1275"/>
    <x v="29"/>
    <x v="2"/>
  </r>
  <r>
    <x v="1"/>
    <x v="1"/>
    <x v="692"/>
    <x v="1"/>
    <x v="37"/>
    <x v="41"/>
    <x v="4"/>
    <x v="48"/>
    <x v="152"/>
    <x v="2158"/>
    <x v="3825"/>
    <x v="26"/>
    <x v="2"/>
  </r>
  <r>
    <x v="1"/>
    <x v="1"/>
    <x v="692"/>
    <x v="1"/>
    <x v="37"/>
    <x v="41"/>
    <x v="4"/>
    <x v="44"/>
    <x v="33"/>
    <x v="460"/>
    <x v="1081"/>
    <x v="39"/>
    <x v="1"/>
  </r>
  <r>
    <x v="1"/>
    <x v="1"/>
    <x v="692"/>
    <x v="1"/>
    <x v="37"/>
    <x v="41"/>
    <x v="4"/>
    <x v="32"/>
    <x v="45"/>
    <x v="444"/>
    <x v="858"/>
    <x v="33"/>
    <x v="2"/>
  </r>
  <r>
    <x v="1"/>
    <x v="1"/>
    <x v="693"/>
    <x v="1"/>
    <x v="37"/>
    <x v="41"/>
    <x v="0"/>
    <x v="58"/>
    <x v="174"/>
    <x v="2560"/>
    <x v="4211"/>
    <x v="21"/>
    <x v="2"/>
  </r>
  <r>
    <x v="1"/>
    <x v="1"/>
    <x v="693"/>
    <x v="1"/>
    <x v="37"/>
    <x v="41"/>
    <x v="0"/>
    <x v="57"/>
    <x v="49"/>
    <x v="907"/>
    <x v="1925"/>
    <x v="34"/>
    <x v="1"/>
  </r>
  <r>
    <x v="1"/>
    <x v="1"/>
    <x v="693"/>
    <x v="1"/>
    <x v="37"/>
    <x v="41"/>
    <x v="0"/>
    <x v="43"/>
    <x v="53"/>
    <x v="735"/>
    <x v="1217"/>
    <x v="26"/>
    <x v="2"/>
  </r>
  <r>
    <x v="1"/>
    <x v="1"/>
    <x v="694"/>
    <x v="1"/>
    <x v="37"/>
    <x v="41"/>
    <x v="3"/>
    <x v="63"/>
    <x v="294"/>
    <x v="2892"/>
    <x v="5010"/>
    <x v="16"/>
    <x v="2"/>
  </r>
  <r>
    <x v="3"/>
    <x v="1"/>
    <x v="694"/>
    <x v="3"/>
    <x v="32"/>
    <x v="12"/>
    <x v="2"/>
    <x v="63"/>
    <x v="346"/>
    <x v="3063"/>
    <x v="5530"/>
    <x v="26"/>
    <x v="1"/>
  </r>
  <r>
    <x v="3"/>
    <x v="1"/>
    <x v="694"/>
    <x v="3"/>
    <x v="32"/>
    <x v="12"/>
    <x v="1"/>
    <x v="53"/>
    <x v="333"/>
    <x v="2993"/>
    <x v="5374"/>
    <x v="21"/>
    <x v="1"/>
  </r>
  <r>
    <x v="0"/>
    <x v="1"/>
    <x v="694"/>
    <x v="3"/>
    <x v="32"/>
    <x v="12"/>
    <x v="5"/>
    <x v="53"/>
    <x v="329"/>
    <x v="2982"/>
    <x v="5397"/>
    <x v="26"/>
    <x v="1"/>
  </r>
  <r>
    <x v="0"/>
    <x v="1"/>
    <x v="694"/>
    <x v="3"/>
    <x v="32"/>
    <x v="12"/>
    <x v="4"/>
    <x v="53"/>
    <x v="325"/>
    <x v="2969"/>
    <x v="5372"/>
    <x v="26"/>
    <x v="1"/>
  </r>
  <r>
    <x v="0"/>
    <x v="1"/>
    <x v="694"/>
    <x v="3"/>
    <x v="32"/>
    <x v="12"/>
    <x v="0"/>
    <x v="63"/>
    <x v="325"/>
    <x v="2997"/>
    <x v="5380"/>
    <x v="21"/>
    <x v="1"/>
  </r>
  <r>
    <x v="0"/>
    <x v="1"/>
    <x v="694"/>
    <x v="3"/>
    <x v="32"/>
    <x v="12"/>
    <x v="3"/>
    <x v="68"/>
    <x v="333"/>
    <x v="3035"/>
    <x v="5539"/>
    <x v="36"/>
    <x v="1"/>
  </r>
  <r>
    <x v="5"/>
    <x v="1"/>
    <x v="694"/>
    <x v="0"/>
    <x v="48"/>
    <x v="33"/>
    <x v="2"/>
    <x v="53"/>
    <x v="315"/>
    <x v="2933"/>
    <x v="5169"/>
    <x v="16"/>
    <x v="0"/>
  </r>
  <r>
    <x v="5"/>
    <x v="1"/>
    <x v="694"/>
    <x v="0"/>
    <x v="48"/>
    <x v="33"/>
    <x v="1"/>
    <x v="43"/>
    <x v="285"/>
    <x v="2793"/>
    <x v="4723"/>
    <x v="21"/>
    <x v="0"/>
  </r>
  <r>
    <x v="5"/>
    <x v="1"/>
    <x v="694"/>
    <x v="0"/>
    <x v="48"/>
    <x v="33"/>
    <x v="5"/>
    <x v="43"/>
    <x v="254"/>
    <x v="2686"/>
    <x v="4188"/>
    <x v="16"/>
    <x v="0"/>
  </r>
  <r>
    <x v="5"/>
    <x v="1"/>
    <x v="694"/>
    <x v="0"/>
    <x v="48"/>
    <x v="33"/>
    <x v="4"/>
    <x v="43"/>
    <x v="212"/>
    <x v="2513"/>
    <x v="3761"/>
    <x v="16"/>
    <x v="0"/>
  </r>
  <r>
    <x v="5"/>
    <x v="1"/>
    <x v="694"/>
    <x v="0"/>
    <x v="48"/>
    <x v="33"/>
    <x v="0"/>
    <x v="53"/>
    <x v="212"/>
    <x v="2686"/>
    <x v="4962"/>
    <x v="36"/>
    <x v="0"/>
  </r>
  <r>
    <x v="5"/>
    <x v="1"/>
    <x v="694"/>
    <x v="0"/>
    <x v="48"/>
    <x v="33"/>
    <x v="3"/>
    <x v="58"/>
    <x v="285"/>
    <x v="2867"/>
    <x v="5115"/>
    <x v="26"/>
    <x v="0"/>
  </r>
  <r>
    <x v="1"/>
    <x v="1"/>
    <x v="694"/>
    <x v="1"/>
    <x v="37"/>
    <x v="41"/>
    <x v="3"/>
    <x v="57"/>
    <x v="80"/>
    <x v="1509"/>
    <x v="2790"/>
    <x v="28"/>
    <x v="1"/>
  </r>
  <r>
    <x v="3"/>
    <x v="1"/>
    <x v="694"/>
    <x v="3"/>
    <x v="32"/>
    <x v="12"/>
    <x v="2"/>
    <x v="57"/>
    <x v="207"/>
    <x v="2721"/>
    <x v="5020"/>
    <x v="37"/>
    <x v="1"/>
  </r>
  <r>
    <x v="3"/>
    <x v="1"/>
    <x v="694"/>
    <x v="3"/>
    <x v="32"/>
    <x v="12"/>
    <x v="1"/>
    <x v="48"/>
    <x v="176"/>
    <x v="2369"/>
    <x v="4379"/>
    <x v="31"/>
    <x v="1"/>
  </r>
  <r>
    <x v="0"/>
    <x v="1"/>
    <x v="694"/>
    <x v="3"/>
    <x v="32"/>
    <x v="12"/>
    <x v="5"/>
    <x v="48"/>
    <x v="188"/>
    <x v="2466"/>
    <x v="4720"/>
    <x v="37"/>
    <x v="1"/>
  </r>
  <r>
    <x v="0"/>
    <x v="1"/>
    <x v="694"/>
    <x v="3"/>
    <x v="32"/>
    <x v="12"/>
    <x v="4"/>
    <x v="48"/>
    <x v="172"/>
    <x v="2320"/>
    <x v="4650"/>
    <x v="40"/>
    <x v="1"/>
  </r>
  <r>
    <x v="0"/>
    <x v="1"/>
    <x v="694"/>
    <x v="3"/>
    <x v="32"/>
    <x v="12"/>
    <x v="0"/>
    <x v="58"/>
    <x v="147"/>
    <x v="2346"/>
    <x v="4528"/>
    <x v="35"/>
    <x v="1"/>
  </r>
  <r>
    <x v="0"/>
    <x v="1"/>
    <x v="694"/>
    <x v="3"/>
    <x v="32"/>
    <x v="12"/>
    <x v="3"/>
    <x v="62"/>
    <x v="194"/>
    <x v="2716"/>
    <x v="5179"/>
    <x v="51"/>
    <x v="1"/>
  </r>
  <r>
    <x v="5"/>
    <x v="1"/>
    <x v="694"/>
    <x v="0"/>
    <x v="48"/>
    <x v="33"/>
    <x v="2"/>
    <x v="51"/>
    <x v="118"/>
    <x v="1884"/>
    <x v="3398"/>
    <x v="27"/>
    <x v="1"/>
  </r>
  <r>
    <x v="5"/>
    <x v="1"/>
    <x v="694"/>
    <x v="0"/>
    <x v="48"/>
    <x v="33"/>
    <x v="1"/>
    <x v="42"/>
    <x v="84"/>
    <x v="1207"/>
    <x v="2504"/>
    <x v="33"/>
    <x v="1"/>
  </r>
  <r>
    <x v="5"/>
    <x v="1"/>
    <x v="694"/>
    <x v="0"/>
    <x v="48"/>
    <x v="33"/>
    <x v="5"/>
    <x v="38"/>
    <x v="72"/>
    <x v="933"/>
    <x v="1776"/>
    <x v="30"/>
    <x v="1"/>
  </r>
  <r>
    <x v="5"/>
    <x v="1"/>
    <x v="694"/>
    <x v="0"/>
    <x v="48"/>
    <x v="33"/>
    <x v="4"/>
    <x v="41"/>
    <x v="60"/>
    <x v="822"/>
    <x v="1600"/>
    <x v="31"/>
    <x v="1"/>
  </r>
  <r>
    <x v="5"/>
    <x v="1"/>
    <x v="694"/>
    <x v="0"/>
    <x v="48"/>
    <x v="33"/>
    <x v="0"/>
    <x v="50"/>
    <x v="60"/>
    <x v="994"/>
    <x v="2641"/>
    <x v="46"/>
    <x v="1"/>
  </r>
  <r>
    <x v="5"/>
    <x v="1"/>
    <x v="694"/>
    <x v="0"/>
    <x v="48"/>
    <x v="33"/>
    <x v="3"/>
    <x v="52"/>
    <x v="73"/>
    <x v="1252"/>
    <x v="2848"/>
    <x v="38"/>
    <x v="1"/>
  </r>
  <r>
    <x v="1"/>
    <x v="1"/>
    <x v="694"/>
    <x v="1"/>
    <x v="37"/>
    <x v="41"/>
    <x v="3"/>
    <x v="43"/>
    <x v="97"/>
    <x v="1394"/>
    <x v="2204"/>
    <x v="22"/>
    <x v="2"/>
  </r>
  <r>
    <x v="1"/>
    <x v="1"/>
    <x v="695"/>
    <x v="1"/>
    <x v="37"/>
    <x v="41"/>
    <x v="2"/>
    <x v="58"/>
    <x v="313"/>
    <x v="2937"/>
    <x v="5423"/>
    <x v="41"/>
    <x v="2"/>
  </r>
  <r>
    <x v="1"/>
    <x v="1"/>
    <x v="695"/>
    <x v="1"/>
    <x v="6"/>
    <x v="21"/>
    <x v="2"/>
    <x v="58"/>
    <x v="317"/>
    <x v="2954"/>
    <x v="5343"/>
    <x v="26"/>
    <x v="0"/>
  </r>
  <r>
    <x v="1"/>
    <x v="1"/>
    <x v="695"/>
    <x v="1"/>
    <x v="6"/>
    <x v="21"/>
    <x v="1"/>
    <x v="48"/>
    <x v="294"/>
    <x v="2850"/>
    <x v="5054"/>
    <x v="26"/>
    <x v="0"/>
  </r>
  <r>
    <x v="1"/>
    <x v="1"/>
    <x v="695"/>
    <x v="1"/>
    <x v="6"/>
    <x v="21"/>
    <x v="5"/>
    <x v="48"/>
    <x v="285"/>
    <x v="2829"/>
    <x v="4637"/>
    <x v="16"/>
    <x v="0"/>
  </r>
  <r>
    <x v="1"/>
    <x v="1"/>
    <x v="695"/>
    <x v="1"/>
    <x v="6"/>
    <x v="21"/>
    <x v="4"/>
    <x v="48"/>
    <x v="254"/>
    <x v="2757"/>
    <x v="4367"/>
    <x v="16"/>
    <x v="0"/>
  </r>
  <r>
    <x v="1"/>
    <x v="1"/>
    <x v="695"/>
    <x v="1"/>
    <x v="6"/>
    <x v="21"/>
    <x v="0"/>
    <x v="58"/>
    <x v="254"/>
    <x v="2833"/>
    <x v="4663"/>
    <x v="16"/>
    <x v="0"/>
  </r>
  <r>
    <x v="1"/>
    <x v="1"/>
    <x v="695"/>
    <x v="1"/>
    <x v="6"/>
    <x v="21"/>
    <x v="3"/>
    <x v="63"/>
    <x v="300"/>
    <x v="2903"/>
    <x v="5166"/>
    <x v="21"/>
    <x v="0"/>
  </r>
  <r>
    <x v="1"/>
    <x v="1"/>
    <x v="695"/>
    <x v="1"/>
    <x v="37"/>
    <x v="41"/>
    <x v="2"/>
    <x v="53"/>
    <x v="137"/>
    <x v="2132"/>
    <x v="4762"/>
    <x v="52"/>
    <x v="1"/>
  </r>
  <r>
    <x v="1"/>
    <x v="1"/>
    <x v="695"/>
    <x v="1"/>
    <x v="6"/>
    <x v="21"/>
    <x v="2"/>
    <x v="52"/>
    <x v="129"/>
    <x v="2041"/>
    <x v="4195"/>
    <x v="37"/>
    <x v="1"/>
  </r>
  <r>
    <x v="1"/>
    <x v="1"/>
    <x v="695"/>
    <x v="1"/>
    <x v="6"/>
    <x v="21"/>
    <x v="1"/>
    <x v="44"/>
    <x v="83"/>
    <x v="1242"/>
    <x v="2783"/>
    <x v="37"/>
    <x v="1"/>
  </r>
  <r>
    <x v="1"/>
    <x v="1"/>
    <x v="695"/>
    <x v="1"/>
    <x v="6"/>
    <x v="21"/>
    <x v="5"/>
    <x v="43"/>
    <x v="73"/>
    <x v="1056"/>
    <x v="2080"/>
    <x v="31"/>
    <x v="1"/>
  </r>
  <r>
    <x v="1"/>
    <x v="1"/>
    <x v="695"/>
    <x v="1"/>
    <x v="6"/>
    <x v="21"/>
    <x v="4"/>
    <x v="46"/>
    <x v="72"/>
    <x v="1113"/>
    <x v="2033"/>
    <x v="28"/>
    <x v="1"/>
  </r>
  <r>
    <x v="1"/>
    <x v="1"/>
    <x v="695"/>
    <x v="1"/>
    <x v="6"/>
    <x v="21"/>
    <x v="0"/>
    <x v="53"/>
    <x v="64"/>
    <x v="1130"/>
    <x v="2224"/>
    <x v="31"/>
    <x v="1"/>
  </r>
  <r>
    <x v="1"/>
    <x v="1"/>
    <x v="695"/>
    <x v="1"/>
    <x v="6"/>
    <x v="21"/>
    <x v="3"/>
    <x v="60"/>
    <x v="93"/>
    <x v="1780"/>
    <x v="3533"/>
    <x v="32"/>
    <x v="1"/>
  </r>
  <r>
    <x v="1"/>
    <x v="1"/>
    <x v="695"/>
    <x v="1"/>
    <x v="37"/>
    <x v="41"/>
    <x v="2"/>
    <x v="44"/>
    <x v="156"/>
    <x v="2083"/>
    <x v="4492"/>
    <x v="44"/>
    <x v="2"/>
  </r>
  <r>
    <x v="1"/>
    <x v="1"/>
    <x v="695"/>
    <x v="1"/>
    <x v="6"/>
    <x v="21"/>
    <x v="2"/>
    <x v="38"/>
    <x v="150"/>
    <x v="1839"/>
    <x v="3386"/>
    <x v="28"/>
    <x v="2"/>
  </r>
  <r>
    <x v="1"/>
    <x v="1"/>
    <x v="695"/>
    <x v="1"/>
    <x v="6"/>
    <x v="21"/>
    <x v="1"/>
    <x v="30"/>
    <x v="111"/>
    <x v="1167"/>
    <x v="2324"/>
    <x v="31"/>
    <x v="2"/>
  </r>
  <r>
    <x v="1"/>
    <x v="1"/>
    <x v="695"/>
    <x v="1"/>
    <x v="6"/>
    <x v="21"/>
    <x v="5"/>
    <x v="36"/>
    <x v="97"/>
    <x v="1204"/>
    <x v="1675"/>
    <x v="19"/>
    <x v="2"/>
  </r>
  <r>
    <x v="1"/>
    <x v="1"/>
    <x v="695"/>
    <x v="1"/>
    <x v="6"/>
    <x v="21"/>
    <x v="4"/>
    <x v="31"/>
    <x v="79"/>
    <x v="861"/>
    <x v="1215"/>
    <x v="21"/>
    <x v="2"/>
  </r>
  <r>
    <x v="1"/>
    <x v="1"/>
    <x v="695"/>
    <x v="1"/>
    <x v="6"/>
    <x v="21"/>
    <x v="0"/>
    <x v="35"/>
    <x v="81"/>
    <x v="992"/>
    <x v="1438"/>
    <x v="21"/>
    <x v="2"/>
  </r>
  <r>
    <x v="1"/>
    <x v="1"/>
    <x v="695"/>
    <x v="1"/>
    <x v="6"/>
    <x v="21"/>
    <x v="3"/>
    <x v="45"/>
    <x v="101"/>
    <x v="1499"/>
    <x v="2460"/>
    <x v="23"/>
    <x v="2"/>
  </r>
  <r>
    <x v="1"/>
    <x v="1"/>
    <x v="696"/>
    <x v="1"/>
    <x v="37"/>
    <x v="41"/>
    <x v="1"/>
    <x v="53"/>
    <x v="254"/>
    <x v="2805"/>
    <x v="4768"/>
    <x v="21"/>
    <x v="2"/>
  </r>
  <r>
    <x v="1"/>
    <x v="3"/>
    <x v="696"/>
    <x v="4"/>
    <x v="11"/>
    <x v="7"/>
    <x v="2"/>
    <x v="48"/>
    <x v="333"/>
    <x v="2978"/>
    <x v="5391"/>
    <x v="26"/>
    <x v="1"/>
  </r>
  <r>
    <x v="1"/>
    <x v="3"/>
    <x v="696"/>
    <x v="4"/>
    <x v="11"/>
    <x v="7"/>
    <x v="1"/>
    <x v="48"/>
    <x v="333"/>
    <x v="2978"/>
    <x v="5391"/>
    <x v="26"/>
    <x v="1"/>
  </r>
  <r>
    <x v="1"/>
    <x v="3"/>
    <x v="696"/>
    <x v="4"/>
    <x v="11"/>
    <x v="7"/>
    <x v="5"/>
    <x v="53"/>
    <x v="325"/>
    <x v="2969"/>
    <x v="5372"/>
    <x v="26"/>
    <x v="1"/>
  </r>
  <r>
    <x v="1"/>
    <x v="3"/>
    <x v="696"/>
    <x v="4"/>
    <x v="11"/>
    <x v="7"/>
    <x v="4"/>
    <x v="53"/>
    <x v="313"/>
    <x v="2924"/>
    <x v="5362"/>
    <x v="36"/>
    <x v="1"/>
  </r>
  <r>
    <x v="1"/>
    <x v="3"/>
    <x v="696"/>
    <x v="4"/>
    <x v="11"/>
    <x v="7"/>
    <x v="0"/>
    <x v="48"/>
    <x v="309"/>
    <x v="2891"/>
    <x v="5118"/>
    <x v="21"/>
    <x v="1"/>
  </r>
  <r>
    <x v="1"/>
    <x v="3"/>
    <x v="696"/>
    <x v="4"/>
    <x v="11"/>
    <x v="7"/>
    <x v="3"/>
    <x v="58"/>
    <x v="329"/>
    <x v="2996"/>
    <x v="5515"/>
    <x v="41"/>
    <x v="1"/>
  </r>
  <r>
    <x v="1"/>
    <x v="1"/>
    <x v="696"/>
    <x v="1"/>
    <x v="37"/>
    <x v="41"/>
    <x v="1"/>
    <x v="47"/>
    <x v="62"/>
    <x v="969"/>
    <x v="1998"/>
    <x v="33"/>
    <x v="1"/>
  </r>
  <r>
    <x v="1"/>
    <x v="3"/>
    <x v="696"/>
    <x v="4"/>
    <x v="11"/>
    <x v="7"/>
    <x v="2"/>
    <x v="47"/>
    <x v="199"/>
    <x v="2520"/>
    <x v="4863"/>
    <x v="40"/>
    <x v="1"/>
  </r>
  <r>
    <x v="1"/>
    <x v="3"/>
    <x v="696"/>
    <x v="4"/>
    <x v="11"/>
    <x v="7"/>
    <x v="1"/>
    <x v="44"/>
    <x v="182"/>
    <x v="2303"/>
    <x v="4632"/>
    <x v="40"/>
    <x v="1"/>
  </r>
  <r>
    <x v="1"/>
    <x v="3"/>
    <x v="696"/>
    <x v="4"/>
    <x v="11"/>
    <x v="7"/>
    <x v="5"/>
    <x v="49"/>
    <x v="153"/>
    <x v="2186"/>
    <x v="4427"/>
    <x v="38"/>
    <x v="1"/>
  </r>
  <r>
    <x v="1"/>
    <x v="3"/>
    <x v="696"/>
    <x v="4"/>
    <x v="11"/>
    <x v="7"/>
    <x v="4"/>
    <x v="52"/>
    <x v="122"/>
    <x v="1954"/>
    <x v="4547"/>
    <x v="51"/>
    <x v="1"/>
  </r>
  <r>
    <x v="1"/>
    <x v="3"/>
    <x v="696"/>
    <x v="4"/>
    <x v="11"/>
    <x v="7"/>
    <x v="0"/>
    <x v="43"/>
    <x v="113"/>
    <x v="1598"/>
    <x v="3374"/>
    <x v="35"/>
    <x v="1"/>
  </r>
  <r>
    <x v="1"/>
    <x v="3"/>
    <x v="696"/>
    <x v="4"/>
    <x v="11"/>
    <x v="7"/>
    <x v="3"/>
    <x v="53"/>
    <x v="172"/>
    <x v="2440"/>
    <x v="5038"/>
    <x v="55"/>
    <x v="1"/>
  </r>
  <r>
    <x v="1"/>
    <x v="1"/>
    <x v="696"/>
    <x v="1"/>
    <x v="37"/>
    <x v="41"/>
    <x v="1"/>
    <x v="37"/>
    <x v="84"/>
    <x v="1084"/>
    <x v="1976"/>
    <x v="28"/>
    <x v="2"/>
  </r>
  <r>
    <x v="1"/>
    <x v="3"/>
    <x v="696"/>
    <x v="4"/>
    <x v="11"/>
    <x v="7"/>
    <x v="2"/>
    <x v="33"/>
    <x v="204"/>
    <x v="2154"/>
    <x v="4095"/>
    <x v="31"/>
    <x v="2"/>
  </r>
  <r>
    <x v="1"/>
    <x v="3"/>
    <x v="696"/>
    <x v="4"/>
    <x v="11"/>
    <x v="7"/>
    <x v="1"/>
    <x v="34"/>
    <x v="204"/>
    <x v="2182"/>
    <x v="4199"/>
    <x v="32"/>
    <x v="2"/>
  </r>
  <r>
    <x v="1"/>
    <x v="3"/>
    <x v="696"/>
    <x v="4"/>
    <x v="11"/>
    <x v="7"/>
    <x v="5"/>
    <x v="40"/>
    <x v="192"/>
    <x v="2279"/>
    <x v="4238"/>
    <x v="30"/>
    <x v="2"/>
  </r>
  <r>
    <x v="1"/>
    <x v="3"/>
    <x v="696"/>
    <x v="4"/>
    <x v="11"/>
    <x v="7"/>
    <x v="4"/>
    <x v="37"/>
    <x v="160"/>
    <x v="1903"/>
    <x v="4032"/>
    <x v="38"/>
    <x v="2"/>
  </r>
  <r>
    <x v="1"/>
    <x v="3"/>
    <x v="696"/>
    <x v="4"/>
    <x v="11"/>
    <x v="7"/>
    <x v="0"/>
    <x v="36"/>
    <x v="127"/>
    <x v="1521"/>
    <x v="2739"/>
    <x v="27"/>
    <x v="2"/>
  </r>
  <r>
    <x v="1"/>
    <x v="3"/>
    <x v="696"/>
    <x v="4"/>
    <x v="11"/>
    <x v="7"/>
    <x v="3"/>
    <x v="40"/>
    <x v="198"/>
    <x v="2335"/>
    <x v="4836"/>
    <x v="47"/>
    <x v="2"/>
  </r>
  <r>
    <x v="1"/>
    <x v="1"/>
    <x v="697"/>
    <x v="1"/>
    <x v="37"/>
    <x v="41"/>
    <x v="5"/>
    <x v="48"/>
    <x v="194"/>
    <x v="2506"/>
    <x v="4367"/>
    <x v="26"/>
    <x v="2"/>
  </r>
  <r>
    <x v="1"/>
    <x v="1"/>
    <x v="697"/>
    <x v="3"/>
    <x v="39"/>
    <x v="10"/>
    <x v="2"/>
    <x v="63"/>
    <x v="353"/>
    <x v="3076"/>
    <x v="5557"/>
    <x v="31"/>
    <x v="1"/>
  </r>
  <r>
    <x v="1"/>
    <x v="1"/>
    <x v="697"/>
    <x v="3"/>
    <x v="39"/>
    <x v="10"/>
    <x v="1"/>
    <x v="53"/>
    <x v="340"/>
    <x v="3017"/>
    <x v="5417"/>
    <x v="21"/>
    <x v="1"/>
  </r>
  <r>
    <x v="3"/>
    <x v="1"/>
    <x v="697"/>
    <x v="3"/>
    <x v="39"/>
    <x v="10"/>
    <x v="5"/>
    <x v="53"/>
    <x v="337"/>
    <x v="3006"/>
    <x v="5278"/>
    <x v="11"/>
    <x v="1"/>
  </r>
  <r>
    <x v="3"/>
    <x v="1"/>
    <x v="697"/>
    <x v="3"/>
    <x v="39"/>
    <x v="10"/>
    <x v="4"/>
    <x v="53"/>
    <x v="333"/>
    <x v="2993"/>
    <x v="5318"/>
    <x v="16"/>
    <x v="1"/>
  </r>
  <r>
    <x v="3"/>
    <x v="1"/>
    <x v="697"/>
    <x v="3"/>
    <x v="39"/>
    <x v="10"/>
    <x v="0"/>
    <x v="63"/>
    <x v="333"/>
    <x v="3021"/>
    <x v="5427"/>
    <x v="21"/>
    <x v="1"/>
  </r>
  <r>
    <x v="3"/>
    <x v="1"/>
    <x v="697"/>
    <x v="3"/>
    <x v="39"/>
    <x v="10"/>
    <x v="3"/>
    <x v="68"/>
    <x v="340"/>
    <x v="3056"/>
    <x v="5554"/>
    <x v="36"/>
    <x v="1"/>
  </r>
  <r>
    <x v="5"/>
    <x v="1"/>
    <x v="697"/>
    <x v="0"/>
    <x v="14"/>
    <x v="18"/>
    <x v="2"/>
    <x v="53"/>
    <x v="313"/>
    <x v="2924"/>
    <x v="5143"/>
    <x v="16"/>
    <x v="0"/>
  </r>
  <r>
    <x v="5"/>
    <x v="1"/>
    <x v="697"/>
    <x v="0"/>
    <x v="14"/>
    <x v="18"/>
    <x v="1"/>
    <x v="43"/>
    <x v="273"/>
    <x v="2745"/>
    <x v="4615"/>
    <x v="21"/>
    <x v="0"/>
  </r>
  <r>
    <x v="5"/>
    <x v="1"/>
    <x v="697"/>
    <x v="0"/>
    <x v="14"/>
    <x v="18"/>
    <x v="5"/>
    <x v="43"/>
    <x v="231"/>
    <x v="2615"/>
    <x v="3985"/>
    <x v="16"/>
    <x v="0"/>
  </r>
  <r>
    <x v="5"/>
    <x v="1"/>
    <x v="697"/>
    <x v="0"/>
    <x v="14"/>
    <x v="18"/>
    <x v="4"/>
    <x v="43"/>
    <x v="194"/>
    <x v="2383"/>
    <x v="3480"/>
    <x v="16"/>
    <x v="0"/>
  </r>
  <r>
    <x v="5"/>
    <x v="1"/>
    <x v="697"/>
    <x v="0"/>
    <x v="14"/>
    <x v="18"/>
    <x v="0"/>
    <x v="53"/>
    <x v="194"/>
    <x v="2594"/>
    <x v="4856"/>
    <x v="36"/>
    <x v="0"/>
  </r>
  <r>
    <x v="5"/>
    <x v="1"/>
    <x v="697"/>
    <x v="0"/>
    <x v="14"/>
    <x v="18"/>
    <x v="3"/>
    <x v="58"/>
    <x v="273"/>
    <x v="2853"/>
    <x v="5072"/>
    <x v="26"/>
    <x v="0"/>
  </r>
  <r>
    <x v="1"/>
    <x v="1"/>
    <x v="697"/>
    <x v="1"/>
    <x v="37"/>
    <x v="41"/>
    <x v="5"/>
    <x v="47"/>
    <x v="50"/>
    <x v="763"/>
    <x v="1890"/>
    <x v="41"/>
    <x v="1"/>
  </r>
  <r>
    <x v="1"/>
    <x v="1"/>
    <x v="697"/>
    <x v="3"/>
    <x v="39"/>
    <x v="10"/>
    <x v="2"/>
    <x v="60"/>
    <x v="246"/>
    <x v="2831"/>
    <x v="5254"/>
    <x v="46"/>
    <x v="1"/>
  </r>
  <r>
    <x v="1"/>
    <x v="1"/>
    <x v="697"/>
    <x v="3"/>
    <x v="39"/>
    <x v="10"/>
    <x v="1"/>
    <x v="51"/>
    <x v="189"/>
    <x v="2531"/>
    <x v="4621"/>
    <x v="31"/>
    <x v="1"/>
  </r>
  <r>
    <x v="3"/>
    <x v="1"/>
    <x v="697"/>
    <x v="3"/>
    <x v="39"/>
    <x v="10"/>
    <x v="5"/>
    <x v="49"/>
    <x v="185"/>
    <x v="2474"/>
    <x v="4035"/>
    <x v="21"/>
    <x v="1"/>
  </r>
  <r>
    <x v="3"/>
    <x v="1"/>
    <x v="697"/>
    <x v="3"/>
    <x v="39"/>
    <x v="10"/>
    <x v="4"/>
    <x v="52"/>
    <x v="170"/>
    <x v="2403"/>
    <x v="4443"/>
    <x v="31"/>
    <x v="1"/>
  </r>
  <r>
    <x v="3"/>
    <x v="1"/>
    <x v="697"/>
    <x v="3"/>
    <x v="39"/>
    <x v="10"/>
    <x v="0"/>
    <x v="59"/>
    <x v="194"/>
    <x v="2681"/>
    <x v="4842"/>
    <x v="31"/>
    <x v="1"/>
  </r>
  <r>
    <x v="3"/>
    <x v="1"/>
    <x v="697"/>
    <x v="3"/>
    <x v="39"/>
    <x v="10"/>
    <x v="3"/>
    <x v="61"/>
    <x v="195"/>
    <x v="2713"/>
    <x v="5130"/>
    <x v="46"/>
    <x v="1"/>
  </r>
  <r>
    <x v="5"/>
    <x v="1"/>
    <x v="697"/>
    <x v="0"/>
    <x v="14"/>
    <x v="18"/>
    <x v="2"/>
    <x v="47"/>
    <x v="127"/>
    <x v="1869"/>
    <x v="3445"/>
    <x v="28"/>
    <x v="1"/>
  </r>
  <r>
    <x v="5"/>
    <x v="1"/>
    <x v="697"/>
    <x v="0"/>
    <x v="14"/>
    <x v="18"/>
    <x v="1"/>
    <x v="40"/>
    <x v="75"/>
    <x v="1022"/>
    <x v="2112"/>
    <x v="33"/>
    <x v="1"/>
  </r>
  <r>
    <x v="5"/>
    <x v="1"/>
    <x v="697"/>
    <x v="0"/>
    <x v="14"/>
    <x v="18"/>
    <x v="5"/>
    <x v="40"/>
    <x v="68"/>
    <x v="928"/>
    <x v="1667"/>
    <x v="28"/>
    <x v="1"/>
  </r>
  <r>
    <x v="5"/>
    <x v="1"/>
    <x v="697"/>
    <x v="0"/>
    <x v="14"/>
    <x v="18"/>
    <x v="4"/>
    <x v="42"/>
    <x v="50"/>
    <x v="667"/>
    <x v="1221"/>
    <x v="29"/>
    <x v="1"/>
  </r>
  <r>
    <x v="5"/>
    <x v="1"/>
    <x v="697"/>
    <x v="0"/>
    <x v="14"/>
    <x v="18"/>
    <x v="0"/>
    <x v="52"/>
    <x v="48"/>
    <x v="815"/>
    <x v="2244"/>
    <x v="47"/>
    <x v="1"/>
  </r>
  <r>
    <x v="5"/>
    <x v="1"/>
    <x v="697"/>
    <x v="0"/>
    <x v="14"/>
    <x v="18"/>
    <x v="3"/>
    <x v="52"/>
    <x v="73"/>
    <x v="1252"/>
    <x v="3015"/>
    <x v="41"/>
    <x v="1"/>
  </r>
  <r>
    <x v="1"/>
    <x v="1"/>
    <x v="697"/>
    <x v="1"/>
    <x v="37"/>
    <x v="41"/>
    <x v="5"/>
    <x v="31"/>
    <x v="65"/>
    <x v="673"/>
    <x v="1380"/>
    <x v="33"/>
    <x v="2"/>
  </r>
  <r>
    <x v="1"/>
    <x v="1"/>
    <x v="698"/>
    <x v="1"/>
    <x v="37"/>
    <x v="41"/>
    <x v="4"/>
    <x v="48"/>
    <x v="174"/>
    <x v="2350"/>
    <x v="4136"/>
    <x v="26"/>
    <x v="2"/>
  </r>
  <r>
    <x v="3"/>
    <x v="1"/>
    <x v="698"/>
    <x v="1"/>
    <x v="29"/>
    <x v="37"/>
    <x v="2"/>
    <x v="53"/>
    <x v="315"/>
    <x v="2933"/>
    <x v="5248"/>
    <x v="21"/>
    <x v="0"/>
  </r>
  <r>
    <x v="3"/>
    <x v="1"/>
    <x v="698"/>
    <x v="1"/>
    <x v="29"/>
    <x v="37"/>
    <x v="1"/>
    <x v="43"/>
    <x v="285"/>
    <x v="2793"/>
    <x v="4723"/>
    <x v="21"/>
    <x v="0"/>
  </r>
  <r>
    <x v="3"/>
    <x v="1"/>
    <x v="698"/>
    <x v="1"/>
    <x v="29"/>
    <x v="37"/>
    <x v="5"/>
    <x v="43"/>
    <x v="273"/>
    <x v="2745"/>
    <x v="4805"/>
    <x v="26"/>
    <x v="0"/>
  </r>
  <r>
    <x v="3"/>
    <x v="1"/>
    <x v="698"/>
    <x v="1"/>
    <x v="29"/>
    <x v="37"/>
    <x v="4"/>
    <x v="43"/>
    <x v="231"/>
    <x v="2615"/>
    <x v="4563"/>
    <x v="26"/>
    <x v="0"/>
  </r>
  <r>
    <x v="3"/>
    <x v="1"/>
    <x v="698"/>
    <x v="1"/>
    <x v="29"/>
    <x v="37"/>
    <x v="0"/>
    <x v="53"/>
    <x v="231"/>
    <x v="2757"/>
    <x v="4367"/>
    <x v="16"/>
    <x v="0"/>
  </r>
  <r>
    <x v="3"/>
    <x v="1"/>
    <x v="698"/>
    <x v="1"/>
    <x v="29"/>
    <x v="37"/>
    <x v="3"/>
    <x v="58"/>
    <x v="294"/>
    <x v="2881"/>
    <x v="5163"/>
    <x v="26"/>
    <x v="0"/>
  </r>
  <r>
    <x v="3"/>
    <x v="1"/>
    <x v="698"/>
    <x v="1"/>
    <x v="38"/>
    <x v="45"/>
    <x v="2"/>
    <x v="53"/>
    <x v="311"/>
    <x v="2915"/>
    <x v="5201"/>
    <x v="21"/>
    <x v="0"/>
  </r>
  <r>
    <x v="3"/>
    <x v="1"/>
    <x v="698"/>
    <x v="1"/>
    <x v="38"/>
    <x v="45"/>
    <x v="1"/>
    <x v="43"/>
    <x v="254"/>
    <x v="2686"/>
    <x v="4472"/>
    <x v="21"/>
    <x v="0"/>
  </r>
  <r>
    <x v="3"/>
    <x v="1"/>
    <x v="698"/>
    <x v="1"/>
    <x v="38"/>
    <x v="45"/>
    <x v="5"/>
    <x v="43"/>
    <x v="231"/>
    <x v="2615"/>
    <x v="4563"/>
    <x v="26"/>
    <x v="0"/>
  </r>
  <r>
    <x v="3"/>
    <x v="1"/>
    <x v="698"/>
    <x v="1"/>
    <x v="38"/>
    <x v="45"/>
    <x v="4"/>
    <x v="43"/>
    <x v="194"/>
    <x v="2383"/>
    <x v="4188"/>
    <x v="26"/>
    <x v="0"/>
  </r>
  <r>
    <x v="3"/>
    <x v="1"/>
    <x v="698"/>
    <x v="1"/>
    <x v="38"/>
    <x v="45"/>
    <x v="0"/>
    <x v="53"/>
    <x v="194"/>
    <x v="2594"/>
    <x v="3950"/>
    <x v="16"/>
    <x v="0"/>
  </r>
  <r>
    <x v="3"/>
    <x v="1"/>
    <x v="698"/>
    <x v="1"/>
    <x v="38"/>
    <x v="45"/>
    <x v="3"/>
    <x v="58"/>
    <x v="273"/>
    <x v="2853"/>
    <x v="5072"/>
    <x v="26"/>
    <x v="0"/>
  </r>
  <r>
    <x v="1"/>
    <x v="1"/>
    <x v="698"/>
    <x v="1"/>
    <x v="37"/>
    <x v="41"/>
    <x v="4"/>
    <x v="46"/>
    <x v="47"/>
    <x v="698"/>
    <x v="1692"/>
    <x v="40"/>
    <x v="1"/>
  </r>
  <r>
    <x v="3"/>
    <x v="1"/>
    <x v="698"/>
    <x v="1"/>
    <x v="29"/>
    <x v="37"/>
    <x v="2"/>
    <x v="48"/>
    <x v="128"/>
    <x v="1921"/>
    <x v="3875"/>
    <x v="34"/>
    <x v="1"/>
  </r>
  <r>
    <x v="3"/>
    <x v="1"/>
    <x v="698"/>
    <x v="1"/>
    <x v="29"/>
    <x v="37"/>
    <x v="1"/>
    <x v="42"/>
    <x v="87"/>
    <x v="1240"/>
    <x v="2619"/>
    <x v="34"/>
    <x v="1"/>
  </r>
  <r>
    <x v="3"/>
    <x v="1"/>
    <x v="698"/>
    <x v="1"/>
    <x v="29"/>
    <x v="37"/>
    <x v="5"/>
    <x v="42"/>
    <x v="75"/>
    <x v="1074"/>
    <x v="2378"/>
    <x v="36"/>
    <x v="1"/>
  </r>
  <r>
    <x v="3"/>
    <x v="1"/>
    <x v="698"/>
    <x v="1"/>
    <x v="29"/>
    <x v="37"/>
    <x v="4"/>
    <x v="40"/>
    <x v="68"/>
    <x v="928"/>
    <x v="2093"/>
    <x v="37"/>
    <x v="1"/>
  </r>
  <r>
    <x v="3"/>
    <x v="1"/>
    <x v="698"/>
    <x v="1"/>
    <x v="29"/>
    <x v="37"/>
    <x v="0"/>
    <x v="48"/>
    <x v="68"/>
    <x v="1103"/>
    <x v="2167"/>
    <x v="31"/>
    <x v="1"/>
  </r>
  <r>
    <x v="3"/>
    <x v="1"/>
    <x v="698"/>
    <x v="1"/>
    <x v="29"/>
    <x v="37"/>
    <x v="3"/>
    <x v="52"/>
    <x v="83"/>
    <x v="1430"/>
    <x v="3337"/>
    <x v="40"/>
    <x v="1"/>
  </r>
  <r>
    <x v="3"/>
    <x v="1"/>
    <x v="698"/>
    <x v="1"/>
    <x v="38"/>
    <x v="45"/>
    <x v="2"/>
    <x v="47"/>
    <x v="115"/>
    <x v="1731"/>
    <x v="3686"/>
    <x v="36"/>
    <x v="1"/>
  </r>
  <r>
    <x v="3"/>
    <x v="1"/>
    <x v="698"/>
    <x v="1"/>
    <x v="38"/>
    <x v="45"/>
    <x v="1"/>
    <x v="38"/>
    <x v="64"/>
    <x v="823"/>
    <x v="1726"/>
    <x v="34"/>
    <x v="1"/>
  </r>
  <r>
    <x v="3"/>
    <x v="1"/>
    <x v="698"/>
    <x v="1"/>
    <x v="38"/>
    <x v="45"/>
    <x v="5"/>
    <x v="40"/>
    <x v="61"/>
    <x v="813"/>
    <x v="1839"/>
    <x v="37"/>
    <x v="1"/>
  </r>
  <r>
    <x v="3"/>
    <x v="1"/>
    <x v="698"/>
    <x v="1"/>
    <x v="38"/>
    <x v="45"/>
    <x v="4"/>
    <x v="41"/>
    <x v="54"/>
    <x v="709"/>
    <x v="1574"/>
    <x v="36"/>
    <x v="1"/>
  </r>
  <r>
    <x v="3"/>
    <x v="1"/>
    <x v="698"/>
    <x v="1"/>
    <x v="38"/>
    <x v="45"/>
    <x v="0"/>
    <x v="49"/>
    <x v="56"/>
    <x v="899"/>
    <x v="1665"/>
    <x v="29"/>
    <x v="1"/>
  </r>
  <r>
    <x v="3"/>
    <x v="1"/>
    <x v="698"/>
    <x v="1"/>
    <x v="38"/>
    <x v="45"/>
    <x v="3"/>
    <x v="53"/>
    <x v="70"/>
    <x v="1228"/>
    <x v="2954"/>
    <x v="41"/>
    <x v="1"/>
  </r>
  <r>
    <x v="1"/>
    <x v="1"/>
    <x v="698"/>
    <x v="1"/>
    <x v="37"/>
    <x v="41"/>
    <x v="4"/>
    <x v="36"/>
    <x v="51"/>
    <x v="579"/>
    <x v="1144"/>
    <x v="32"/>
    <x v="2"/>
  </r>
  <r>
    <x v="3"/>
    <x v="1"/>
    <x v="698"/>
    <x v="1"/>
    <x v="38"/>
    <x v="45"/>
    <x v="2"/>
    <x v="41"/>
    <x v="138"/>
    <x v="1815"/>
    <x v="3138"/>
    <x v="25"/>
    <x v="2"/>
  </r>
  <r>
    <x v="3"/>
    <x v="1"/>
    <x v="698"/>
    <x v="1"/>
    <x v="38"/>
    <x v="45"/>
    <x v="1"/>
    <x v="30"/>
    <x v="84"/>
    <x v="892"/>
    <x v="1355"/>
    <x v="23"/>
    <x v="2"/>
  </r>
  <r>
    <x v="3"/>
    <x v="1"/>
    <x v="698"/>
    <x v="1"/>
    <x v="38"/>
    <x v="45"/>
    <x v="5"/>
    <x v="33"/>
    <x v="73"/>
    <x v="824"/>
    <x v="1687"/>
    <x v="33"/>
    <x v="2"/>
  </r>
  <r>
    <x v="3"/>
    <x v="1"/>
    <x v="698"/>
    <x v="1"/>
    <x v="38"/>
    <x v="45"/>
    <x v="4"/>
    <x v="27"/>
    <x v="63"/>
    <x v="561"/>
    <x v="991"/>
    <x v="29"/>
    <x v="2"/>
  </r>
  <r>
    <x v="3"/>
    <x v="1"/>
    <x v="698"/>
    <x v="1"/>
    <x v="38"/>
    <x v="45"/>
    <x v="0"/>
    <x v="34"/>
    <x v="61"/>
    <x v="684"/>
    <x v="983"/>
    <x v="23"/>
    <x v="2"/>
  </r>
  <r>
    <x v="3"/>
    <x v="1"/>
    <x v="698"/>
    <x v="1"/>
    <x v="38"/>
    <x v="45"/>
    <x v="3"/>
    <x v="44"/>
    <x v="92"/>
    <x v="1365"/>
    <x v="2591"/>
    <x v="29"/>
    <x v="2"/>
  </r>
  <r>
    <x v="1"/>
    <x v="1"/>
    <x v="699"/>
    <x v="1"/>
    <x v="37"/>
    <x v="41"/>
    <x v="0"/>
    <x v="58"/>
    <x v="152"/>
    <x v="2398"/>
    <x v="3904"/>
    <x v="21"/>
    <x v="2"/>
  </r>
  <r>
    <x v="1"/>
    <x v="1"/>
    <x v="699"/>
    <x v="1"/>
    <x v="37"/>
    <x v="41"/>
    <x v="0"/>
    <x v="54"/>
    <x v="35"/>
    <x v="618"/>
    <x v="1227"/>
    <x v="32"/>
    <x v="1"/>
  </r>
  <r>
    <x v="1"/>
    <x v="1"/>
    <x v="699"/>
    <x v="1"/>
    <x v="37"/>
    <x v="41"/>
    <x v="0"/>
    <x v="39"/>
    <x v="43"/>
    <x v="526"/>
    <x v="781"/>
    <x v="25"/>
    <x v="2"/>
  </r>
  <r>
    <x v="1"/>
    <x v="1"/>
    <x v="700"/>
    <x v="1"/>
    <x v="37"/>
    <x v="41"/>
    <x v="3"/>
    <x v="63"/>
    <x v="285"/>
    <x v="2882"/>
    <x v="4948"/>
    <x v="16"/>
    <x v="2"/>
  </r>
  <r>
    <x v="5"/>
    <x v="1"/>
    <x v="700"/>
    <x v="1"/>
    <x v="31"/>
    <x v="0"/>
    <x v="2"/>
    <x v="58"/>
    <x v="340"/>
    <x v="3030"/>
    <x v="5513"/>
    <x v="31"/>
    <x v="0"/>
  </r>
  <r>
    <x v="5"/>
    <x v="1"/>
    <x v="700"/>
    <x v="1"/>
    <x v="31"/>
    <x v="0"/>
    <x v="1"/>
    <x v="48"/>
    <x v="325"/>
    <x v="2952"/>
    <x v="5296"/>
    <x v="21"/>
    <x v="0"/>
  </r>
  <r>
    <x v="2"/>
    <x v="1"/>
    <x v="700"/>
    <x v="1"/>
    <x v="31"/>
    <x v="0"/>
    <x v="5"/>
    <x v="48"/>
    <x v="321"/>
    <x v="2939"/>
    <x v="5082"/>
    <x v="11"/>
    <x v="0"/>
  </r>
  <r>
    <x v="2"/>
    <x v="1"/>
    <x v="700"/>
    <x v="1"/>
    <x v="31"/>
    <x v="0"/>
    <x v="4"/>
    <x v="48"/>
    <x v="317"/>
    <x v="2925"/>
    <x v="5144"/>
    <x v="16"/>
    <x v="0"/>
  </r>
  <r>
    <x v="2"/>
    <x v="1"/>
    <x v="700"/>
    <x v="1"/>
    <x v="31"/>
    <x v="0"/>
    <x v="0"/>
    <x v="58"/>
    <x v="317"/>
    <x v="2954"/>
    <x v="5300"/>
    <x v="21"/>
    <x v="0"/>
  </r>
  <r>
    <x v="2"/>
    <x v="1"/>
    <x v="700"/>
    <x v="1"/>
    <x v="31"/>
    <x v="0"/>
    <x v="3"/>
    <x v="63"/>
    <x v="325"/>
    <x v="2997"/>
    <x v="5492"/>
    <x v="36"/>
    <x v="0"/>
  </r>
  <r>
    <x v="1"/>
    <x v="1"/>
    <x v="700"/>
    <x v="0"/>
    <x v="33"/>
    <x v="20"/>
    <x v="2"/>
    <x v="53"/>
    <x v="311"/>
    <x v="2915"/>
    <x v="5201"/>
    <x v="21"/>
    <x v="0"/>
  </r>
  <r>
    <x v="1"/>
    <x v="1"/>
    <x v="700"/>
    <x v="0"/>
    <x v="33"/>
    <x v="20"/>
    <x v="1"/>
    <x v="43"/>
    <x v="254"/>
    <x v="2686"/>
    <x v="4188"/>
    <x v="16"/>
    <x v="0"/>
  </r>
  <r>
    <x v="1"/>
    <x v="1"/>
    <x v="700"/>
    <x v="0"/>
    <x v="33"/>
    <x v="20"/>
    <x v="5"/>
    <x v="43"/>
    <x v="212"/>
    <x v="2513"/>
    <x v="3761"/>
    <x v="16"/>
    <x v="0"/>
  </r>
  <r>
    <x v="1"/>
    <x v="1"/>
    <x v="700"/>
    <x v="0"/>
    <x v="33"/>
    <x v="20"/>
    <x v="4"/>
    <x v="43"/>
    <x v="174"/>
    <x v="2206"/>
    <x v="3144"/>
    <x v="16"/>
    <x v="0"/>
  </r>
  <r>
    <x v="1"/>
    <x v="1"/>
    <x v="700"/>
    <x v="0"/>
    <x v="33"/>
    <x v="20"/>
    <x v="0"/>
    <x v="53"/>
    <x v="174"/>
    <x v="2469"/>
    <x v="4024"/>
    <x v="21"/>
    <x v="0"/>
  </r>
  <r>
    <x v="1"/>
    <x v="1"/>
    <x v="700"/>
    <x v="0"/>
    <x v="33"/>
    <x v="20"/>
    <x v="3"/>
    <x v="58"/>
    <x v="254"/>
    <x v="2833"/>
    <x v="4999"/>
    <x v="26"/>
    <x v="0"/>
  </r>
  <r>
    <x v="1"/>
    <x v="1"/>
    <x v="700"/>
    <x v="1"/>
    <x v="37"/>
    <x v="41"/>
    <x v="3"/>
    <x v="57"/>
    <x v="78"/>
    <x v="1460"/>
    <x v="2767"/>
    <x v="29"/>
    <x v="1"/>
  </r>
  <r>
    <x v="5"/>
    <x v="1"/>
    <x v="700"/>
    <x v="1"/>
    <x v="31"/>
    <x v="0"/>
    <x v="2"/>
    <x v="52"/>
    <x v="208"/>
    <x v="2662"/>
    <x v="5069"/>
    <x v="44"/>
    <x v="1"/>
  </r>
  <r>
    <x v="5"/>
    <x v="1"/>
    <x v="700"/>
    <x v="1"/>
    <x v="31"/>
    <x v="0"/>
    <x v="1"/>
    <x v="44"/>
    <x v="147"/>
    <x v="1995"/>
    <x v="4090"/>
    <x v="36"/>
    <x v="1"/>
  </r>
  <r>
    <x v="2"/>
    <x v="1"/>
    <x v="700"/>
    <x v="1"/>
    <x v="31"/>
    <x v="0"/>
    <x v="5"/>
    <x v="45"/>
    <x v="141"/>
    <x v="1971"/>
    <x v="3419"/>
    <x v="25"/>
    <x v="1"/>
  </r>
  <r>
    <x v="2"/>
    <x v="1"/>
    <x v="700"/>
    <x v="1"/>
    <x v="31"/>
    <x v="0"/>
    <x v="4"/>
    <x v="47"/>
    <x v="134"/>
    <x v="1952"/>
    <x v="3518"/>
    <x v="27"/>
    <x v="1"/>
  </r>
  <r>
    <x v="2"/>
    <x v="1"/>
    <x v="700"/>
    <x v="1"/>
    <x v="31"/>
    <x v="0"/>
    <x v="0"/>
    <x v="53"/>
    <x v="134"/>
    <x v="2104"/>
    <x v="4066"/>
    <x v="32"/>
    <x v="1"/>
  </r>
  <r>
    <x v="2"/>
    <x v="1"/>
    <x v="700"/>
    <x v="1"/>
    <x v="31"/>
    <x v="0"/>
    <x v="3"/>
    <x v="62"/>
    <x v="159"/>
    <x v="2519"/>
    <x v="5028"/>
    <x v="50"/>
    <x v="1"/>
  </r>
  <r>
    <x v="1"/>
    <x v="1"/>
    <x v="700"/>
    <x v="0"/>
    <x v="33"/>
    <x v="20"/>
    <x v="2"/>
    <x v="48"/>
    <x v="129"/>
    <x v="1929"/>
    <x v="3791"/>
    <x v="32"/>
    <x v="1"/>
  </r>
  <r>
    <x v="1"/>
    <x v="1"/>
    <x v="700"/>
    <x v="0"/>
    <x v="33"/>
    <x v="20"/>
    <x v="1"/>
    <x v="39"/>
    <x v="62"/>
    <x v="803"/>
    <x v="1564"/>
    <x v="31"/>
    <x v="1"/>
  </r>
  <r>
    <x v="1"/>
    <x v="1"/>
    <x v="700"/>
    <x v="0"/>
    <x v="33"/>
    <x v="20"/>
    <x v="5"/>
    <x v="41"/>
    <x v="60"/>
    <x v="822"/>
    <x v="1600"/>
    <x v="31"/>
    <x v="1"/>
  </r>
  <r>
    <x v="1"/>
    <x v="1"/>
    <x v="700"/>
    <x v="0"/>
    <x v="33"/>
    <x v="20"/>
    <x v="4"/>
    <x v="40"/>
    <x v="43"/>
    <x v="539"/>
    <x v="876"/>
    <x v="27"/>
    <x v="1"/>
  </r>
  <r>
    <x v="1"/>
    <x v="1"/>
    <x v="700"/>
    <x v="0"/>
    <x v="33"/>
    <x v="20"/>
    <x v="0"/>
    <x v="51"/>
    <x v="43"/>
    <x v="716"/>
    <x v="1378"/>
    <x v="31"/>
    <x v="1"/>
  </r>
  <r>
    <x v="1"/>
    <x v="1"/>
    <x v="700"/>
    <x v="0"/>
    <x v="33"/>
    <x v="20"/>
    <x v="3"/>
    <x v="56"/>
    <x v="64"/>
    <x v="1187"/>
    <x v="2759"/>
    <x v="39"/>
    <x v="1"/>
  </r>
  <r>
    <x v="1"/>
    <x v="1"/>
    <x v="700"/>
    <x v="1"/>
    <x v="37"/>
    <x v="41"/>
    <x v="3"/>
    <x v="42"/>
    <x v="103"/>
    <x v="1449"/>
    <x v="2309"/>
    <x v="22"/>
    <x v="2"/>
  </r>
  <r>
    <x v="1"/>
    <x v="1"/>
    <x v="701"/>
    <x v="1"/>
    <x v="37"/>
    <x v="41"/>
    <x v="2"/>
    <x v="58"/>
    <x v="309"/>
    <x v="2918"/>
    <x v="5355"/>
    <x v="36"/>
    <x v="2"/>
  </r>
  <r>
    <x v="4"/>
    <x v="0"/>
    <x v="701"/>
    <x v="4"/>
    <x v="10"/>
    <x v="22"/>
    <x v="2"/>
    <x v="68"/>
    <x v="327"/>
    <x v="3017"/>
    <x v="5301"/>
    <x v="11"/>
    <x v="2"/>
  </r>
  <r>
    <x v="4"/>
    <x v="0"/>
    <x v="701"/>
    <x v="4"/>
    <x v="10"/>
    <x v="22"/>
    <x v="1"/>
    <x v="78"/>
    <x v="327"/>
    <x v="3039"/>
    <x v="5262"/>
    <x v="6"/>
    <x v="2"/>
  </r>
  <r>
    <x v="3"/>
    <x v="0"/>
    <x v="701"/>
    <x v="4"/>
    <x v="10"/>
    <x v="22"/>
    <x v="5"/>
    <x v="73"/>
    <x v="311"/>
    <x v="2966"/>
    <x v="5176"/>
    <x v="11"/>
    <x v="2"/>
  </r>
  <r>
    <x v="3"/>
    <x v="0"/>
    <x v="701"/>
    <x v="4"/>
    <x v="10"/>
    <x v="22"/>
    <x v="4"/>
    <x v="73"/>
    <x v="311"/>
    <x v="2966"/>
    <x v="5176"/>
    <x v="11"/>
    <x v="2"/>
  </r>
  <r>
    <x v="3"/>
    <x v="0"/>
    <x v="701"/>
    <x v="4"/>
    <x v="10"/>
    <x v="22"/>
    <x v="0"/>
    <x v="83"/>
    <x v="304"/>
    <x v="2957"/>
    <x v="4624"/>
    <x v="2"/>
    <x v="2"/>
  </r>
  <r>
    <x v="3"/>
    <x v="0"/>
    <x v="701"/>
    <x v="4"/>
    <x v="10"/>
    <x v="22"/>
    <x v="3"/>
    <x v="85"/>
    <x v="313"/>
    <x v="3007"/>
    <x v="5444"/>
    <x v="26"/>
    <x v="2"/>
  </r>
  <r>
    <x v="0"/>
    <x v="1"/>
    <x v="701"/>
    <x v="0"/>
    <x v="34"/>
    <x v="15"/>
    <x v="2"/>
    <x v="68"/>
    <x v="337"/>
    <x v="3046"/>
    <x v="5501"/>
    <x v="26"/>
    <x v="1"/>
  </r>
  <r>
    <x v="0"/>
    <x v="1"/>
    <x v="701"/>
    <x v="0"/>
    <x v="34"/>
    <x v="15"/>
    <x v="1"/>
    <x v="58"/>
    <x v="321"/>
    <x v="2970"/>
    <x v="5325"/>
    <x v="21"/>
    <x v="1"/>
  </r>
  <r>
    <x v="5"/>
    <x v="1"/>
    <x v="701"/>
    <x v="0"/>
    <x v="34"/>
    <x v="15"/>
    <x v="5"/>
    <x v="58"/>
    <x v="317"/>
    <x v="2954"/>
    <x v="5343"/>
    <x v="26"/>
    <x v="1"/>
  </r>
  <r>
    <x v="5"/>
    <x v="1"/>
    <x v="701"/>
    <x v="0"/>
    <x v="34"/>
    <x v="15"/>
    <x v="4"/>
    <x v="58"/>
    <x v="313"/>
    <x v="2937"/>
    <x v="5311"/>
    <x v="26"/>
    <x v="1"/>
  </r>
  <r>
    <x v="5"/>
    <x v="1"/>
    <x v="701"/>
    <x v="0"/>
    <x v="34"/>
    <x v="15"/>
    <x v="0"/>
    <x v="68"/>
    <x v="313"/>
    <x v="2963"/>
    <x v="5314"/>
    <x v="21"/>
    <x v="1"/>
  </r>
  <r>
    <x v="5"/>
    <x v="1"/>
    <x v="701"/>
    <x v="0"/>
    <x v="34"/>
    <x v="15"/>
    <x v="3"/>
    <x v="73"/>
    <x v="321"/>
    <x v="3008"/>
    <x v="5502"/>
    <x v="36"/>
    <x v="1"/>
  </r>
  <r>
    <x v="5"/>
    <x v="1"/>
    <x v="701"/>
    <x v="0"/>
    <x v="13"/>
    <x v="24"/>
    <x v="2"/>
    <x v="53"/>
    <x v="319"/>
    <x v="2947"/>
    <x v="5332"/>
    <x v="26"/>
    <x v="0"/>
  </r>
  <r>
    <x v="5"/>
    <x v="1"/>
    <x v="701"/>
    <x v="0"/>
    <x v="13"/>
    <x v="24"/>
    <x v="1"/>
    <x v="43"/>
    <x v="300"/>
    <x v="2840"/>
    <x v="5026"/>
    <x v="26"/>
    <x v="0"/>
  </r>
  <r>
    <x v="5"/>
    <x v="1"/>
    <x v="701"/>
    <x v="0"/>
    <x v="13"/>
    <x v="24"/>
    <x v="5"/>
    <x v="43"/>
    <x v="285"/>
    <x v="2793"/>
    <x v="4723"/>
    <x v="21"/>
    <x v="0"/>
  </r>
  <r>
    <x v="5"/>
    <x v="1"/>
    <x v="701"/>
    <x v="0"/>
    <x v="13"/>
    <x v="24"/>
    <x v="4"/>
    <x v="43"/>
    <x v="254"/>
    <x v="2686"/>
    <x v="4472"/>
    <x v="21"/>
    <x v="0"/>
  </r>
  <r>
    <x v="5"/>
    <x v="1"/>
    <x v="701"/>
    <x v="0"/>
    <x v="13"/>
    <x v="24"/>
    <x v="0"/>
    <x v="53"/>
    <x v="254"/>
    <x v="2805"/>
    <x v="4535"/>
    <x v="16"/>
    <x v="0"/>
  </r>
  <r>
    <x v="5"/>
    <x v="1"/>
    <x v="701"/>
    <x v="0"/>
    <x v="13"/>
    <x v="24"/>
    <x v="3"/>
    <x v="58"/>
    <x v="300"/>
    <x v="2890"/>
    <x v="5195"/>
    <x v="26"/>
    <x v="0"/>
  </r>
  <r>
    <x v="1"/>
    <x v="1"/>
    <x v="701"/>
    <x v="1"/>
    <x v="37"/>
    <x v="41"/>
    <x v="2"/>
    <x v="55"/>
    <x v="123"/>
    <x v="2046"/>
    <x v="4504"/>
    <x v="46"/>
    <x v="1"/>
  </r>
  <r>
    <x v="4"/>
    <x v="0"/>
    <x v="701"/>
    <x v="4"/>
    <x v="10"/>
    <x v="22"/>
    <x v="2"/>
    <x v="61"/>
    <x v="165"/>
    <x v="2544"/>
    <x v="4437"/>
    <x v="26"/>
    <x v="1"/>
  </r>
  <r>
    <x v="4"/>
    <x v="0"/>
    <x v="701"/>
    <x v="4"/>
    <x v="10"/>
    <x v="22"/>
    <x v="1"/>
    <x v="70"/>
    <x v="159"/>
    <x v="2638"/>
    <x v="4027"/>
    <x v="16"/>
    <x v="1"/>
  </r>
  <r>
    <x v="3"/>
    <x v="0"/>
    <x v="701"/>
    <x v="4"/>
    <x v="10"/>
    <x v="22"/>
    <x v="5"/>
    <x v="67"/>
    <x v="115"/>
    <x v="2204"/>
    <x v="3569"/>
    <x v="21"/>
    <x v="1"/>
  </r>
  <r>
    <x v="3"/>
    <x v="0"/>
    <x v="701"/>
    <x v="4"/>
    <x v="10"/>
    <x v="22"/>
    <x v="4"/>
    <x v="66"/>
    <x v="125"/>
    <x v="2295"/>
    <x v="3723"/>
    <x v="21"/>
    <x v="1"/>
  </r>
  <r>
    <x v="3"/>
    <x v="0"/>
    <x v="701"/>
    <x v="4"/>
    <x v="10"/>
    <x v="22"/>
    <x v="0"/>
    <x v="77"/>
    <x v="108"/>
    <x v="2316"/>
    <x v="2941"/>
    <x v="12"/>
    <x v="1"/>
  </r>
  <r>
    <x v="3"/>
    <x v="0"/>
    <x v="701"/>
    <x v="4"/>
    <x v="10"/>
    <x v="22"/>
    <x v="3"/>
    <x v="82"/>
    <x v="122"/>
    <x v="2525"/>
    <x v="4770"/>
    <x v="36"/>
    <x v="1"/>
  </r>
  <r>
    <x v="0"/>
    <x v="1"/>
    <x v="701"/>
    <x v="0"/>
    <x v="34"/>
    <x v="15"/>
    <x v="2"/>
    <x v="63"/>
    <x v="197"/>
    <x v="2741"/>
    <x v="5035"/>
    <x v="36"/>
    <x v="1"/>
  </r>
  <r>
    <x v="0"/>
    <x v="1"/>
    <x v="701"/>
    <x v="0"/>
    <x v="34"/>
    <x v="15"/>
    <x v="1"/>
    <x v="53"/>
    <x v="158"/>
    <x v="2329"/>
    <x v="4416"/>
    <x v="33"/>
    <x v="1"/>
  </r>
  <r>
    <x v="5"/>
    <x v="1"/>
    <x v="701"/>
    <x v="0"/>
    <x v="34"/>
    <x v="15"/>
    <x v="5"/>
    <x v="52"/>
    <x v="139"/>
    <x v="2136"/>
    <x v="4364"/>
    <x v="38"/>
    <x v="1"/>
  </r>
  <r>
    <x v="5"/>
    <x v="1"/>
    <x v="701"/>
    <x v="0"/>
    <x v="34"/>
    <x v="15"/>
    <x v="4"/>
    <x v="56"/>
    <x v="127"/>
    <x v="2098"/>
    <x v="4243"/>
    <x v="36"/>
    <x v="1"/>
  </r>
  <r>
    <x v="5"/>
    <x v="1"/>
    <x v="701"/>
    <x v="0"/>
    <x v="34"/>
    <x v="15"/>
    <x v="0"/>
    <x v="61"/>
    <x v="122"/>
    <x v="2164"/>
    <x v="4286"/>
    <x v="35"/>
    <x v="1"/>
  </r>
  <r>
    <x v="5"/>
    <x v="1"/>
    <x v="701"/>
    <x v="0"/>
    <x v="34"/>
    <x v="15"/>
    <x v="3"/>
    <x v="67"/>
    <x v="135"/>
    <x v="2414"/>
    <x v="4889"/>
    <x v="46"/>
    <x v="1"/>
  </r>
  <r>
    <x v="5"/>
    <x v="1"/>
    <x v="701"/>
    <x v="0"/>
    <x v="13"/>
    <x v="24"/>
    <x v="2"/>
    <x v="51"/>
    <x v="129"/>
    <x v="2011"/>
    <x v="4157"/>
    <x v="37"/>
    <x v="1"/>
  </r>
  <r>
    <x v="5"/>
    <x v="1"/>
    <x v="701"/>
    <x v="0"/>
    <x v="13"/>
    <x v="24"/>
    <x v="1"/>
    <x v="42"/>
    <x v="90"/>
    <x v="1274"/>
    <x v="3068"/>
    <x v="41"/>
    <x v="1"/>
  </r>
  <r>
    <x v="5"/>
    <x v="1"/>
    <x v="701"/>
    <x v="0"/>
    <x v="13"/>
    <x v="24"/>
    <x v="5"/>
    <x v="42"/>
    <x v="87"/>
    <x v="1240"/>
    <x v="2520"/>
    <x v="32"/>
    <x v="1"/>
  </r>
  <r>
    <x v="5"/>
    <x v="1"/>
    <x v="701"/>
    <x v="0"/>
    <x v="13"/>
    <x v="24"/>
    <x v="4"/>
    <x v="38"/>
    <x v="72"/>
    <x v="933"/>
    <x v="2057"/>
    <x v="36"/>
    <x v="1"/>
  </r>
  <r>
    <x v="5"/>
    <x v="1"/>
    <x v="701"/>
    <x v="0"/>
    <x v="13"/>
    <x v="24"/>
    <x v="0"/>
    <x v="47"/>
    <x v="69"/>
    <x v="1096"/>
    <x v="2052"/>
    <x v="29"/>
    <x v="1"/>
  </r>
  <r>
    <x v="5"/>
    <x v="1"/>
    <x v="701"/>
    <x v="0"/>
    <x v="13"/>
    <x v="24"/>
    <x v="3"/>
    <x v="55"/>
    <x v="101"/>
    <x v="1767"/>
    <x v="3735"/>
    <x v="36"/>
    <x v="1"/>
  </r>
  <r>
    <x v="1"/>
    <x v="1"/>
    <x v="701"/>
    <x v="1"/>
    <x v="37"/>
    <x v="41"/>
    <x v="2"/>
    <x v="39"/>
    <x v="140"/>
    <x v="1770"/>
    <x v="3839"/>
    <x v="38"/>
    <x v="2"/>
  </r>
  <r>
    <x v="1"/>
    <x v="1"/>
    <x v="702"/>
    <x v="1"/>
    <x v="37"/>
    <x v="41"/>
    <x v="1"/>
    <x v="43"/>
    <x v="231"/>
    <x v="2615"/>
    <x v="3985"/>
    <x v="16"/>
    <x v="2"/>
  </r>
  <r>
    <x v="2"/>
    <x v="1"/>
    <x v="702"/>
    <x v="4"/>
    <x v="49"/>
    <x v="13"/>
    <x v="2"/>
    <x v="48"/>
    <x v="335"/>
    <x v="2985"/>
    <x v="5474"/>
    <x v="36"/>
    <x v="0"/>
  </r>
  <r>
    <x v="2"/>
    <x v="1"/>
    <x v="702"/>
    <x v="4"/>
    <x v="49"/>
    <x v="13"/>
    <x v="1"/>
    <x v="38"/>
    <x v="319"/>
    <x v="2895"/>
    <x v="5036"/>
    <x v="16"/>
    <x v="0"/>
  </r>
  <r>
    <x v="1"/>
    <x v="1"/>
    <x v="702"/>
    <x v="4"/>
    <x v="49"/>
    <x v="13"/>
    <x v="5"/>
    <x v="38"/>
    <x v="315"/>
    <x v="2884"/>
    <x v="5087"/>
    <x v="21"/>
    <x v="0"/>
  </r>
  <r>
    <x v="1"/>
    <x v="1"/>
    <x v="702"/>
    <x v="4"/>
    <x v="49"/>
    <x v="13"/>
    <x v="4"/>
    <x v="38"/>
    <x v="311"/>
    <x v="2866"/>
    <x v="5010"/>
    <x v="21"/>
    <x v="0"/>
  </r>
  <r>
    <x v="1"/>
    <x v="1"/>
    <x v="702"/>
    <x v="4"/>
    <x v="49"/>
    <x v="13"/>
    <x v="0"/>
    <x v="48"/>
    <x v="311"/>
    <x v="2899"/>
    <x v="5054"/>
    <x v="16"/>
    <x v="0"/>
  </r>
  <r>
    <x v="1"/>
    <x v="1"/>
    <x v="702"/>
    <x v="4"/>
    <x v="49"/>
    <x v="13"/>
    <x v="3"/>
    <x v="53"/>
    <x v="319"/>
    <x v="2947"/>
    <x v="5111"/>
    <x v="11"/>
    <x v="0"/>
  </r>
  <r>
    <x v="5"/>
    <x v="1"/>
    <x v="702"/>
    <x v="4"/>
    <x v="43"/>
    <x v="47"/>
    <x v="2"/>
    <x v="33"/>
    <x v="327"/>
    <x v="2903"/>
    <x v="5234"/>
    <x v="26"/>
    <x v="0"/>
  </r>
  <r>
    <x v="5"/>
    <x v="1"/>
    <x v="702"/>
    <x v="4"/>
    <x v="43"/>
    <x v="47"/>
    <x v="1"/>
    <x v="23"/>
    <x v="311"/>
    <x v="2686"/>
    <x v="4472"/>
    <x v="21"/>
    <x v="0"/>
  </r>
  <r>
    <x v="5"/>
    <x v="1"/>
    <x v="702"/>
    <x v="4"/>
    <x v="43"/>
    <x v="47"/>
    <x v="5"/>
    <x v="23"/>
    <x v="307"/>
    <x v="2594"/>
    <x v="4282"/>
    <x v="21"/>
    <x v="0"/>
  </r>
  <r>
    <x v="5"/>
    <x v="1"/>
    <x v="702"/>
    <x v="4"/>
    <x v="43"/>
    <x v="47"/>
    <x v="4"/>
    <x v="23"/>
    <x v="300"/>
    <x v="2469"/>
    <x v="4314"/>
    <x v="26"/>
    <x v="0"/>
  </r>
  <r>
    <x v="5"/>
    <x v="1"/>
    <x v="702"/>
    <x v="4"/>
    <x v="43"/>
    <x v="47"/>
    <x v="0"/>
    <x v="33"/>
    <x v="300"/>
    <x v="2737"/>
    <x v="4592"/>
    <x v="21"/>
    <x v="0"/>
  </r>
  <r>
    <x v="5"/>
    <x v="1"/>
    <x v="702"/>
    <x v="4"/>
    <x v="43"/>
    <x v="47"/>
    <x v="3"/>
    <x v="38"/>
    <x v="311"/>
    <x v="2866"/>
    <x v="5236"/>
    <x v="36"/>
    <x v="0"/>
  </r>
  <r>
    <x v="0"/>
    <x v="1"/>
    <x v="702"/>
    <x v="1"/>
    <x v="44"/>
    <x v="9"/>
    <x v="2"/>
    <x v="63"/>
    <x v="319"/>
    <x v="2974"/>
    <x v="5425"/>
    <x v="31"/>
    <x v="0"/>
  </r>
  <r>
    <x v="0"/>
    <x v="1"/>
    <x v="702"/>
    <x v="1"/>
    <x v="44"/>
    <x v="9"/>
    <x v="1"/>
    <x v="53"/>
    <x v="300"/>
    <x v="2880"/>
    <x v="5216"/>
    <x v="31"/>
    <x v="0"/>
  </r>
  <r>
    <x v="0"/>
    <x v="1"/>
    <x v="702"/>
    <x v="1"/>
    <x v="44"/>
    <x v="9"/>
    <x v="5"/>
    <x v="53"/>
    <x v="294"/>
    <x v="2866"/>
    <x v="5010"/>
    <x v="21"/>
    <x v="0"/>
  </r>
  <r>
    <x v="0"/>
    <x v="1"/>
    <x v="702"/>
    <x v="1"/>
    <x v="44"/>
    <x v="9"/>
    <x v="4"/>
    <x v="53"/>
    <x v="273"/>
    <x v="2833"/>
    <x v="4871"/>
    <x v="21"/>
    <x v="0"/>
  </r>
  <r>
    <x v="0"/>
    <x v="1"/>
    <x v="702"/>
    <x v="1"/>
    <x v="44"/>
    <x v="9"/>
    <x v="0"/>
    <x v="63"/>
    <x v="273"/>
    <x v="2867"/>
    <x v="5019"/>
    <x v="21"/>
    <x v="0"/>
  </r>
  <r>
    <x v="0"/>
    <x v="1"/>
    <x v="702"/>
    <x v="1"/>
    <x v="44"/>
    <x v="9"/>
    <x v="3"/>
    <x v="68"/>
    <x v="304"/>
    <x v="2926"/>
    <x v="5289"/>
    <x v="26"/>
    <x v="0"/>
  </r>
  <r>
    <x v="1"/>
    <x v="1"/>
    <x v="702"/>
    <x v="1"/>
    <x v="37"/>
    <x v="41"/>
    <x v="1"/>
    <x v="41"/>
    <x v="66"/>
    <x v="907"/>
    <x v="1536"/>
    <x v="26"/>
    <x v="1"/>
  </r>
  <r>
    <x v="2"/>
    <x v="1"/>
    <x v="702"/>
    <x v="4"/>
    <x v="49"/>
    <x v="13"/>
    <x v="2"/>
    <x v="45"/>
    <x v="193"/>
    <x v="2429"/>
    <x v="4920"/>
    <x v="47"/>
    <x v="1"/>
  </r>
  <r>
    <x v="2"/>
    <x v="1"/>
    <x v="702"/>
    <x v="4"/>
    <x v="49"/>
    <x v="13"/>
    <x v="1"/>
    <x v="37"/>
    <x v="146"/>
    <x v="1755"/>
    <x v="3170"/>
    <x v="27"/>
    <x v="1"/>
  </r>
  <r>
    <x v="1"/>
    <x v="1"/>
    <x v="702"/>
    <x v="4"/>
    <x v="49"/>
    <x v="13"/>
    <x v="5"/>
    <x v="37"/>
    <x v="143"/>
    <x v="1727"/>
    <x v="3450"/>
    <x v="32"/>
    <x v="1"/>
  </r>
  <r>
    <x v="1"/>
    <x v="1"/>
    <x v="702"/>
    <x v="4"/>
    <x v="49"/>
    <x v="13"/>
    <x v="4"/>
    <x v="37"/>
    <x v="115"/>
    <x v="1425"/>
    <x v="3068"/>
    <x v="35"/>
    <x v="1"/>
  </r>
  <r>
    <x v="1"/>
    <x v="1"/>
    <x v="702"/>
    <x v="4"/>
    <x v="49"/>
    <x v="13"/>
    <x v="0"/>
    <x v="47"/>
    <x v="125"/>
    <x v="1850"/>
    <x v="3590"/>
    <x v="31"/>
    <x v="1"/>
  </r>
  <r>
    <x v="1"/>
    <x v="1"/>
    <x v="702"/>
    <x v="4"/>
    <x v="49"/>
    <x v="13"/>
    <x v="3"/>
    <x v="49"/>
    <x v="151"/>
    <x v="2172"/>
    <x v="3579"/>
    <x v="22"/>
    <x v="1"/>
  </r>
  <r>
    <x v="5"/>
    <x v="1"/>
    <x v="702"/>
    <x v="4"/>
    <x v="43"/>
    <x v="47"/>
    <x v="2"/>
    <x v="32"/>
    <x v="177"/>
    <x v="1865"/>
    <x v="4115"/>
    <x v="41"/>
    <x v="1"/>
  </r>
  <r>
    <x v="5"/>
    <x v="1"/>
    <x v="702"/>
    <x v="4"/>
    <x v="43"/>
    <x v="47"/>
    <x v="1"/>
    <x v="21"/>
    <x v="125"/>
    <x v="971"/>
    <x v="2092"/>
    <x v="35"/>
    <x v="1"/>
  </r>
  <r>
    <x v="5"/>
    <x v="1"/>
    <x v="702"/>
    <x v="4"/>
    <x v="43"/>
    <x v="47"/>
    <x v="5"/>
    <x v="22"/>
    <x v="94"/>
    <x v="759"/>
    <x v="1543"/>
    <x v="33"/>
    <x v="1"/>
  </r>
  <r>
    <x v="5"/>
    <x v="1"/>
    <x v="702"/>
    <x v="4"/>
    <x v="43"/>
    <x v="47"/>
    <x v="4"/>
    <x v="20"/>
    <x v="93"/>
    <x v="679"/>
    <x v="1545"/>
    <x v="37"/>
    <x v="1"/>
  </r>
  <r>
    <x v="5"/>
    <x v="1"/>
    <x v="702"/>
    <x v="4"/>
    <x v="43"/>
    <x v="47"/>
    <x v="0"/>
    <x v="31"/>
    <x v="93"/>
    <x v="1018"/>
    <x v="2251"/>
    <x v="36"/>
    <x v="1"/>
  </r>
  <r>
    <x v="5"/>
    <x v="1"/>
    <x v="702"/>
    <x v="4"/>
    <x v="43"/>
    <x v="47"/>
    <x v="3"/>
    <x v="35"/>
    <x v="105"/>
    <x v="1267"/>
    <x v="3323"/>
    <x v="47"/>
    <x v="1"/>
  </r>
  <r>
    <x v="0"/>
    <x v="1"/>
    <x v="702"/>
    <x v="1"/>
    <x v="44"/>
    <x v="9"/>
    <x v="2"/>
    <x v="57"/>
    <x v="146"/>
    <x v="2316"/>
    <x v="4798"/>
    <x v="46"/>
    <x v="1"/>
  </r>
  <r>
    <x v="0"/>
    <x v="1"/>
    <x v="702"/>
    <x v="1"/>
    <x v="44"/>
    <x v="9"/>
    <x v="1"/>
    <x v="48"/>
    <x v="82"/>
    <x v="1321"/>
    <x v="3165"/>
    <x v="41"/>
    <x v="1"/>
  </r>
  <r>
    <x v="0"/>
    <x v="1"/>
    <x v="702"/>
    <x v="1"/>
    <x v="44"/>
    <x v="9"/>
    <x v="5"/>
    <x v="48"/>
    <x v="94"/>
    <x v="1492"/>
    <x v="3083"/>
    <x v="33"/>
    <x v="1"/>
  </r>
  <r>
    <x v="0"/>
    <x v="1"/>
    <x v="702"/>
    <x v="1"/>
    <x v="44"/>
    <x v="9"/>
    <x v="4"/>
    <x v="49"/>
    <x v="67"/>
    <x v="1096"/>
    <x v="2148"/>
    <x v="31"/>
    <x v="1"/>
  </r>
  <r>
    <x v="0"/>
    <x v="1"/>
    <x v="702"/>
    <x v="1"/>
    <x v="44"/>
    <x v="9"/>
    <x v="0"/>
    <x v="60"/>
    <x v="67"/>
    <x v="1305"/>
    <x v="2760"/>
    <x v="34"/>
    <x v="1"/>
  </r>
  <r>
    <x v="0"/>
    <x v="1"/>
    <x v="702"/>
    <x v="1"/>
    <x v="44"/>
    <x v="9"/>
    <x v="3"/>
    <x v="61"/>
    <x v="88"/>
    <x v="1718"/>
    <x v="3756"/>
    <x v="38"/>
    <x v="1"/>
  </r>
  <r>
    <x v="1"/>
    <x v="1"/>
    <x v="702"/>
    <x v="1"/>
    <x v="37"/>
    <x v="41"/>
    <x v="1"/>
    <x v="33"/>
    <x v="75"/>
    <x v="859"/>
    <x v="1158"/>
    <x v="20"/>
    <x v="2"/>
  </r>
  <r>
    <x v="5"/>
    <x v="1"/>
    <x v="702"/>
    <x v="4"/>
    <x v="43"/>
    <x v="47"/>
    <x v="2"/>
    <x v="22"/>
    <x v="197"/>
    <x v="1611"/>
    <x v="3227"/>
    <x v="32"/>
    <x v="2"/>
  </r>
  <r>
    <x v="5"/>
    <x v="1"/>
    <x v="702"/>
    <x v="4"/>
    <x v="43"/>
    <x v="47"/>
    <x v="1"/>
    <x v="15"/>
    <x v="148"/>
    <x v="886"/>
    <x v="1594"/>
    <x v="28"/>
    <x v="2"/>
  </r>
  <r>
    <x v="5"/>
    <x v="1"/>
    <x v="702"/>
    <x v="4"/>
    <x v="43"/>
    <x v="47"/>
    <x v="5"/>
    <x v="13"/>
    <x v="132"/>
    <x v="695"/>
    <x v="998"/>
    <x v="23"/>
    <x v="2"/>
  </r>
  <r>
    <x v="5"/>
    <x v="1"/>
    <x v="702"/>
    <x v="4"/>
    <x v="43"/>
    <x v="47"/>
    <x v="4"/>
    <x v="15"/>
    <x v="116"/>
    <x v="669"/>
    <x v="1189"/>
    <x v="28"/>
    <x v="2"/>
  </r>
  <r>
    <x v="5"/>
    <x v="1"/>
    <x v="702"/>
    <x v="4"/>
    <x v="43"/>
    <x v="47"/>
    <x v="0"/>
    <x v="20"/>
    <x v="104"/>
    <x v="777"/>
    <x v="1329"/>
    <x v="27"/>
    <x v="2"/>
  </r>
  <r>
    <x v="5"/>
    <x v="1"/>
    <x v="702"/>
    <x v="4"/>
    <x v="43"/>
    <x v="47"/>
    <x v="3"/>
    <x v="22"/>
    <x v="148"/>
    <x v="1191"/>
    <x v="2710"/>
    <x v="38"/>
    <x v="2"/>
  </r>
  <r>
    <x v="0"/>
    <x v="1"/>
    <x v="702"/>
    <x v="1"/>
    <x v="44"/>
    <x v="9"/>
    <x v="2"/>
    <x v="41"/>
    <x v="162"/>
    <x v="2053"/>
    <x v="4070"/>
    <x v="34"/>
    <x v="2"/>
  </r>
  <r>
    <x v="0"/>
    <x v="1"/>
    <x v="702"/>
    <x v="1"/>
    <x v="44"/>
    <x v="9"/>
    <x v="1"/>
    <x v="34"/>
    <x v="112"/>
    <x v="1301"/>
    <x v="2905"/>
    <x v="37"/>
    <x v="2"/>
  </r>
  <r>
    <x v="0"/>
    <x v="1"/>
    <x v="702"/>
    <x v="1"/>
    <x v="44"/>
    <x v="9"/>
    <x v="5"/>
    <x v="37"/>
    <x v="111"/>
    <x v="1388"/>
    <x v="2457"/>
    <x v="26"/>
    <x v="2"/>
  </r>
  <r>
    <x v="0"/>
    <x v="1"/>
    <x v="702"/>
    <x v="1"/>
    <x v="44"/>
    <x v="9"/>
    <x v="4"/>
    <x v="37"/>
    <x v="83"/>
    <x v="1068"/>
    <x v="1953"/>
    <x v="28"/>
    <x v="2"/>
  </r>
  <r>
    <x v="0"/>
    <x v="1"/>
    <x v="702"/>
    <x v="1"/>
    <x v="44"/>
    <x v="9"/>
    <x v="0"/>
    <x v="41"/>
    <x v="86"/>
    <x v="1205"/>
    <x v="2214"/>
    <x v="28"/>
    <x v="2"/>
  </r>
  <r>
    <x v="0"/>
    <x v="1"/>
    <x v="702"/>
    <x v="1"/>
    <x v="44"/>
    <x v="9"/>
    <x v="3"/>
    <x v="53"/>
    <x v="125"/>
    <x v="2011"/>
    <x v="3973"/>
    <x v="33"/>
    <x v="2"/>
  </r>
  <r>
    <x v="1"/>
    <x v="1"/>
    <x v="703"/>
    <x v="1"/>
    <x v="37"/>
    <x v="41"/>
    <x v="5"/>
    <x v="38"/>
    <x v="174"/>
    <x v="2064"/>
    <x v="3277"/>
    <x v="21"/>
    <x v="2"/>
  </r>
  <r>
    <x v="3"/>
    <x v="1"/>
    <x v="703"/>
    <x v="0"/>
    <x v="40"/>
    <x v="50"/>
    <x v="2"/>
    <x v="53"/>
    <x v="311"/>
    <x v="2915"/>
    <x v="5201"/>
    <x v="21"/>
    <x v="1"/>
  </r>
  <r>
    <x v="3"/>
    <x v="1"/>
    <x v="703"/>
    <x v="0"/>
    <x v="40"/>
    <x v="50"/>
    <x v="1"/>
    <x v="43"/>
    <x v="254"/>
    <x v="2686"/>
    <x v="4188"/>
    <x v="16"/>
    <x v="1"/>
  </r>
  <r>
    <x v="3"/>
    <x v="1"/>
    <x v="703"/>
    <x v="0"/>
    <x v="40"/>
    <x v="50"/>
    <x v="5"/>
    <x v="43"/>
    <x v="212"/>
    <x v="2513"/>
    <x v="3761"/>
    <x v="16"/>
    <x v="1"/>
  </r>
  <r>
    <x v="3"/>
    <x v="1"/>
    <x v="703"/>
    <x v="0"/>
    <x v="40"/>
    <x v="50"/>
    <x v="4"/>
    <x v="43"/>
    <x v="174"/>
    <x v="2206"/>
    <x v="3144"/>
    <x v="16"/>
    <x v="1"/>
  </r>
  <r>
    <x v="3"/>
    <x v="1"/>
    <x v="703"/>
    <x v="0"/>
    <x v="40"/>
    <x v="50"/>
    <x v="0"/>
    <x v="53"/>
    <x v="174"/>
    <x v="2469"/>
    <x v="4024"/>
    <x v="21"/>
    <x v="1"/>
  </r>
  <r>
    <x v="3"/>
    <x v="1"/>
    <x v="703"/>
    <x v="0"/>
    <x v="40"/>
    <x v="50"/>
    <x v="3"/>
    <x v="58"/>
    <x v="254"/>
    <x v="2833"/>
    <x v="4999"/>
    <x v="26"/>
    <x v="1"/>
  </r>
  <r>
    <x v="1"/>
    <x v="1"/>
    <x v="703"/>
    <x v="1"/>
    <x v="37"/>
    <x v="41"/>
    <x v="5"/>
    <x v="34"/>
    <x v="39"/>
    <x v="405"/>
    <x v="721"/>
    <x v="31"/>
    <x v="1"/>
  </r>
  <r>
    <x v="3"/>
    <x v="1"/>
    <x v="703"/>
    <x v="0"/>
    <x v="40"/>
    <x v="50"/>
    <x v="2"/>
    <x v="51"/>
    <x v="120"/>
    <x v="1908"/>
    <x v="3749"/>
    <x v="32"/>
    <x v="1"/>
  </r>
  <r>
    <x v="3"/>
    <x v="1"/>
    <x v="703"/>
    <x v="0"/>
    <x v="40"/>
    <x v="50"/>
    <x v="1"/>
    <x v="38"/>
    <x v="62"/>
    <x v="784"/>
    <x v="1427"/>
    <x v="29"/>
    <x v="1"/>
  </r>
  <r>
    <x v="3"/>
    <x v="1"/>
    <x v="703"/>
    <x v="0"/>
    <x v="40"/>
    <x v="50"/>
    <x v="5"/>
    <x v="38"/>
    <x v="60"/>
    <x v="761"/>
    <x v="1339"/>
    <x v="28"/>
    <x v="1"/>
  </r>
  <r>
    <x v="3"/>
    <x v="1"/>
    <x v="703"/>
    <x v="0"/>
    <x v="40"/>
    <x v="50"/>
    <x v="4"/>
    <x v="38"/>
    <x v="39"/>
    <x v="461"/>
    <x v="835"/>
    <x v="31"/>
    <x v="1"/>
  </r>
  <r>
    <x v="3"/>
    <x v="1"/>
    <x v="703"/>
    <x v="0"/>
    <x v="40"/>
    <x v="50"/>
    <x v="0"/>
    <x v="49"/>
    <x v="39"/>
    <x v="616"/>
    <x v="1195"/>
    <x v="31"/>
    <x v="1"/>
  </r>
  <r>
    <x v="3"/>
    <x v="1"/>
    <x v="703"/>
    <x v="0"/>
    <x v="40"/>
    <x v="50"/>
    <x v="3"/>
    <x v="57"/>
    <x v="62"/>
    <x v="1155"/>
    <x v="2640"/>
    <x v="38"/>
    <x v="1"/>
  </r>
  <r>
    <x v="1"/>
    <x v="1"/>
    <x v="703"/>
    <x v="1"/>
    <x v="37"/>
    <x v="41"/>
    <x v="5"/>
    <x v="25"/>
    <x v="49"/>
    <x v="366"/>
    <x v="511"/>
    <x v="26"/>
    <x v="2"/>
  </r>
  <r>
    <x v="1"/>
    <x v="1"/>
    <x v="704"/>
    <x v="1"/>
    <x v="37"/>
    <x v="41"/>
    <x v="4"/>
    <x v="38"/>
    <x v="152"/>
    <x v="1857"/>
    <x v="2898"/>
    <x v="21"/>
    <x v="2"/>
  </r>
  <r>
    <x v="3"/>
    <x v="0"/>
    <x v="704"/>
    <x v="3"/>
    <x v="9"/>
    <x v="3"/>
    <x v="2"/>
    <x v="48"/>
    <x v="325"/>
    <x v="2952"/>
    <x v="5340"/>
    <x v="26"/>
    <x v="1"/>
  </r>
  <r>
    <x v="3"/>
    <x v="0"/>
    <x v="704"/>
    <x v="3"/>
    <x v="9"/>
    <x v="3"/>
    <x v="1"/>
    <x v="53"/>
    <x v="325"/>
    <x v="2969"/>
    <x v="5372"/>
    <x v="26"/>
    <x v="1"/>
  </r>
  <r>
    <x v="1"/>
    <x v="0"/>
    <x v="704"/>
    <x v="3"/>
    <x v="9"/>
    <x v="3"/>
    <x v="5"/>
    <x v="48"/>
    <x v="309"/>
    <x v="2891"/>
    <x v="5118"/>
    <x v="21"/>
    <x v="1"/>
  </r>
  <r>
    <x v="1"/>
    <x v="0"/>
    <x v="704"/>
    <x v="3"/>
    <x v="9"/>
    <x v="3"/>
    <x v="4"/>
    <x v="48"/>
    <x v="309"/>
    <x v="2891"/>
    <x v="5197"/>
    <x v="26"/>
    <x v="1"/>
  </r>
  <r>
    <x v="1"/>
    <x v="0"/>
    <x v="704"/>
    <x v="3"/>
    <x v="9"/>
    <x v="3"/>
    <x v="0"/>
    <x v="58"/>
    <x v="300"/>
    <x v="2890"/>
    <x v="5115"/>
    <x v="21"/>
    <x v="1"/>
  </r>
  <r>
    <x v="1"/>
    <x v="0"/>
    <x v="704"/>
    <x v="3"/>
    <x v="9"/>
    <x v="3"/>
    <x v="3"/>
    <x v="63"/>
    <x v="311"/>
    <x v="2942"/>
    <x v="5095"/>
    <x v="11"/>
    <x v="1"/>
  </r>
  <r>
    <x v="1"/>
    <x v="3"/>
    <x v="704"/>
    <x v="0"/>
    <x v="15"/>
    <x v="52"/>
    <x v="2"/>
    <x v="63"/>
    <x v="319"/>
    <x v="2974"/>
    <x v="5338"/>
    <x v="21"/>
    <x v="1"/>
  </r>
  <r>
    <x v="1"/>
    <x v="3"/>
    <x v="704"/>
    <x v="0"/>
    <x v="15"/>
    <x v="52"/>
    <x v="1"/>
    <x v="53"/>
    <x v="300"/>
    <x v="2880"/>
    <x v="5070"/>
    <x v="21"/>
    <x v="1"/>
  </r>
  <r>
    <x v="1"/>
    <x v="3"/>
    <x v="704"/>
    <x v="0"/>
    <x v="15"/>
    <x v="52"/>
    <x v="5"/>
    <x v="53"/>
    <x v="285"/>
    <x v="2852"/>
    <x v="4948"/>
    <x v="21"/>
    <x v="1"/>
  </r>
  <r>
    <x v="1"/>
    <x v="3"/>
    <x v="704"/>
    <x v="0"/>
    <x v="15"/>
    <x v="52"/>
    <x v="4"/>
    <x v="53"/>
    <x v="254"/>
    <x v="2805"/>
    <x v="4768"/>
    <x v="21"/>
    <x v="1"/>
  </r>
  <r>
    <x v="1"/>
    <x v="3"/>
    <x v="704"/>
    <x v="0"/>
    <x v="15"/>
    <x v="52"/>
    <x v="0"/>
    <x v="63"/>
    <x v="254"/>
    <x v="2852"/>
    <x v="4948"/>
    <x v="21"/>
    <x v="1"/>
  </r>
  <r>
    <x v="1"/>
    <x v="3"/>
    <x v="704"/>
    <x v="0"/>
    <x v="15"/>
    <x v="52"/>
    <x v="3"/>
    <x v="68"/>
    <x v="300"/>
    <x v="2915"/>
    <x v="5201"/>
    <x v="21"/>
    <x v="1"/>
  </r>
  <r>
    <x v="1"/>
    <x v="1"/>
    <x v="704"/>
    <x v="1"/>
    <x v="37"/>
    <x v="41"/>
    <x v="4"/>
    <x v="34"/>
    <x v="42"/>
    <x v="439"/>
    <x v="849"/>
    <x v="33"/>
    <x v="1"/>
  </r>
  <r>
    <x v="3"/>
    <x v="0"/>
    <x v="704"/>
    <x v="3"/>
    <x v="9"/>
    <x v="3"/>
    <x v="2"/>
    <x v="43"/>
    <x v="177"/>
    <x v="2231"/>
    <x v="4587"/>
    <x v="41"/>
    <x v="1"/>
  </r>
  <r>
    <x v="3"/>
    <x v="0"/>
    <x v="704"/>
    <x v="3"/>
    <x v="9"/>
    <x v="3"/>
    <x v="1"/>
    <x v="51"/>
    <x v="165"/>
    <x v="2342"/>
    <x v="4645"/>
    <x v="39"/>
    <x v="1"/>
  </r>
  <r>
    <x v="1"/>
    <x v="0"/>
    <x v="704"/>
    <x v="3"/>
    <x v="9"/>
    <x v="3"/>
    <x v="5"/>
    <x v="46"/>
    <x v="118"/>
    <x v="1738"/>
    <x v="3695"/>
    <x v="36"/>
    <x v="1"/>
  </r>
  <r>
    <x v="1"/>
    <x v="0"/>
    <x v="704"/>
    <x v="3"/>
    <x v="9"/>
    <x v="3"/>
    <x v="4"/>
    <x v="44"/>
    <x v="108"/>
    <x v="1573"/>
    <x v="3380"/>
    <x v="36"/>
    <x v="1"/>
  </r>
  <r>
    <x v="1"/>
    <x v="0"/>
    <x v="704"/>
    <x v="3"/>
    <x v="9"/>
    <x v="3"/>
    <x v="0"/>
    <x v="57"/>
    <x v="97"/>
    <x v="1761"/>
    <x v="3728"/>
    <x v="36"/>
    <x v="1"/>
  </r>
  <r>
    <x v="1"/>
    <x v="0"/>
    <x v="704"/>
    <x v="3"/>
    <x v="9"/>
    <x v="3"/>
    <x v="3"/>
    <x v="57"/>
    <x v="115"/>
    <x v="1999"/>
    <x v="3164"/>
    <x v="21"/>
    <x v="1"/>
  </r>
  <r>
    <x v="1"/>
    <x v="3"/>
    <x v="704"/>
    <x v="0"/>
    <x v="15"/>
    <x v="52"/>
    <x v="2"/>
    <x v="59"/>
    <x v="129"/>
    <x v="2194"/>
    <x v="4367"/>
    <x v="36"/>
    <x v="1"/>
  </r>
  <r>
    <x v="1"/>
    <x v="3"/>
    <x v="704"/>
    <x v="0"/>
    <x v="15"/>
    <x v="52"/>
    <x v="1"/>
    <x v="52"/>
    <x v="101"/>
    <x v="1691"/>
    <x v="3607"/>
    <x v="36"/>
    <x v="1"/>
  </r>
  <r>
    <x v="1"/>
    <x v="3"/>
    <x v="704"/>
    <x v="0"/>
    <x v="15"/>
    <x v="52"/>
    <x v="5"/>
    <x v="51"/>
    <x v="78"/>
    <x v="1325"/>
    <x v="2686"/>
    <x v="32"/>
    <x v="1"/>
  </r>
  <r>
    <x v="1"/>
    <x v="3"/>
    <x v="704"/>
    <x v="0"/>
    <x v="15"/>
    <x v="52"/>
    <x v="4"/>
    <x v="52"/>
    <x v="74"/>
    <x v="1277"/>
    <x v="2546"/>
    <x v="31"/>
    <x v="1"/>
  </r>
  <r>
    <x v="1"/>
    <x v="3"/>
    <x v="704"/>
    <x v="0"/>
    <x v="15"/>
    <x v="52"/>
    <x v="0"/>
    <x v="57"/>
    <x v="67"/>
    <x v="1250"/>
    <x v="2741"/>
    <x v="36"/>
    <x v="1"/>
  </r>
  <r>
    <x v="1"/>
    <x v="3"/>
    <x v="704"/>
    <x v="0"/>
    <x v="15"/>
    <x v="52"/>
    <x v="3"/>
    <x v="61"/>
    <x v="93"/>
    <x v="1800"/>
    <x v="3576"/>
    <x v="32"/>
    <x v="1"/>
  </r>
  <r>
    <x v="1"/>
    <x v="1"/>
    <x v="704"/>
    <x v="1"/>
    <x v="37"/>
    <x v="41"/>
    <x v="4"/>
    <x v="25"/>
    <x v="42"/>
    <x v="302"/>
    <x v="413"/>
    <x v="27"/>
    <x v="2"/>
  </r>
  <r>
    <x v="3"/>
    <x v="0"/>
    <x v="704"/>
    <x v="3"/>
    <x v="9"/>
    <x v="3"/>
    <x v="2"/>
    <x v="35"/>
    <x v="182"/>
    <x v="2026"/>
    <x v="3987"/>
    <x v="33"/>
    <x v="2"/>
  </r>
  <r>
    <x v="3"/>
    <x v="0"/>
    <x v="704"/>
    <x v="3"/>
    <x v="9"/>
    <x v="3"/>
    <x v="1"/>
    <x v="32"/>
    <x v="192"/>
    <x v="2010"/>
    <x v="3971"/>
    <x v="33"/>
    <x v="2"/>
  </r>
  <r>
    <x v="1"/>
    <x v="0"/>
    <x v="704"/>
    <x v="3"/>
    <x v="9"/>
    <x v="3"/>
    <x v="5"/>
    <x v="29"/>
    <x v="127"/>
    <x v="1274"/>
    <x v="2371"/>
    <x v="28"/>
    <x v="2"/>
  </r>
  <r>
    <x v="1"/>
    <x v="0"/>
    <x v="704"/>
    <x v="3"/>
    <x v="9"/>
    <x v="3"/>
    <x v="4"/>
    <x v="33"/>
    <x v="123"/>
    <x v="1376"/>
    <x v="2608"/>
    <x v="29"/>
    <x v="2"/>
  </r>
  <r>
    <x v="1"/>
    <x v="0"/>
    <x v="704"/>
    <x v="3"/>
    <x v="9"/>
    <x v="3"/>
    <x v="0"/>
    <x v="37"/>
    <x v="101"/>
    <x v="1272"/>
    <x v="2106"/>
    <x v="24"/>
    <x v="2"/>
  </r>
  <r>
    <x v="1"/>
    <x v="0"/>
    <x v="704"/>
    <x v="3"/>
    <x v="9"/>
    <x v="3"/>
    <x v="3"/>
    <x v="40"/>
    <x v="138"/>
    <x v="1783"/>
    <x v="2411"/>
    <x v="16"/>
    <x v="2"/>
  </r>
  <r>
    <x v="1"/>
    <x v="1"/>
    <x v="705"/>
    <x v="1"/>
    <x v="37"/>
    <x v="41"/>
    <x v="0"/>
    <x v="48"/>
    <x v="105"/>
    <x v="1646"/>
    <x v="2177"/>
    <x v="16"/>
    <x v="2"/>
  </r>
  <r>
    <x v="2"/>
    <x v="1"/>
    <x v="705"/>
    <x v="1"/>
    <x v="7"/>
    <x v="53"/>
    <x v="2"/>
    <x v="58"/>
    <x v="319"/>
    <x v="2961"/>
    <x v="5311"/>
    <x v="21"/>
    <x v="0"/>
  </r>
  <r>
    <x v="2"/>
    <x v="1"/>
    <x v="705"/>
    <x v="1"/>
    <x v="7"/>
    <x v="53"/>
    <x v="1"/>
    <x v="48"/>
    <x v="300"/>
    <x v="2862"/>
    <x v="4986"/>
    <x v="21"/>
    <x v="0"/>
  </r>
  <r>
    <x v="2"/>
    <x v="1"/>
    <x v="705"/>
    <x v="1"/>
    <x v="7"/>
    <x v="53"/>
    <x v="5"/>
    <x v="48"/>
    <x v="294"/>
    <x v="2850"/>
    <x v="5054"/>
    <x v="26"/>
    <x v="0"/>
  </r>
  <r>
    <x v="2"/>
    <x v="1"/>
    <x v="705"/>
    <x v="1"/>
    <x v="7"/>
    <x v="53"/>
    <x v="4"/>
    <x v="48"/>
    <x v="273"/>
    <x v="2800"/>
    <x v="4924"/>
    <x v="26"/>
    <x v="0"/>
  </r>
  <r>
    <x v="2"/>
    <x v="1"/>
    <x v="705"/>
    <x v="1"/>
    <x v="7"/>
    <x v="53"/>
    <x v="0"/>
    <x v="58"/>
    <x v="273"/>
    <x v="2853"/>
    <x v="4775"/>
    <x v="16"/>
    <x v="0"/>
  </r>
  <r>
    <x v="2"/>
    <x v="1"/>
    <x v="705"/>
    <x v="1"/>
    <x v="7"/>
    <x v="53"/>
    <x v="3"/>
    <x v="63"/>
    <x v="304"/>
    <x v="2912"/>
    <x v="5262"/>
    <x v="26"/>
    <x v="0"/>
  </r>
  <r>
    <x v="0"/>
    <x v="1"/>
    <x v="705"/>
    <x v="1"/>
    <x v="20"/>
    <x v="8"/>
    <x v="2"/>
    <x v="58"/>
    <x v="317"/>
    <x v="2954"/>
    <x v="5235"/>
    <x v="16"/>
    <x v="0"/>
  </r>
  <r>
    <x v="0"/>
    <x v="1"/>
    <x v="705"/>
    <x v="1"/>
    <x v="20"/>
    <x v="8"/>
    <x v="1"/>
    <x v="48"/>
    <x v="294"/>
    <x v="2850"/>
    <x v="4740"/>
    <x v="16"/>
    <x v="0"/>
  </r>
  <r>
    <x v="0"/>
    <x v="1"/>
    <x v="705"/>
    <x v="1"/>
    <x v="20"/>
    <x v="8"/>
    <x v="5"/>
    <x v="48"/>
    <x v="285"/>
    <x v="2829"/>
    <x v="4318"/>
    <x v="11"/>
    <x v="0"/>
  </r>
  <r>
    <x v="0"/>
    <x v="1"/>
    <x v="705"/>
    <x v="1"/>
    <x v="20"/>
    <x v="8"/>
    <x v="4"/>
    <x v="48"/>
    <x v="254"/>
    <x v="2757"/>
    <x v="3985"/>
    <x v="11"/>
    <x v="0"/>
  </r>
  <r>
    <x v="0"/>
    <x v="1"/>
    <x v="705"/>
    <x v="1"/>
    <x v="20"/>
    <x v="8"/>
    <x v="0"/>
    <x v="58"/>
    <x v="254"/>
    <x v="2833"/>
    <x v="4341"/>
    <x v="11"/>
    <x v="0"/>
  </r>
  <r>
    <x v="0"/>
    <x v="1"/>
    <x v="705"/>
    <x v="1"/>
    <x v="20"/>
    <x v="8"/>
    <x v="3"/>
    <x v="63"/>
    <x v="300"/>
    <x v="2903"/>
    <x v="5070"/>
    <x v="16"/>
    <x v="0"/>
  </r>
  <r>
    <x v="1"/>
    <x v="1"/>
    <x v="705"/>
    <x v="1"/>
    <x v="37"/>
    <x v="41"/>
    <x v="0"/>
    <x v="43"/>
    <x v="26"/>
    <x v="331"/>
    <x v="570"/>
    <x v="31"/>
    <x v="1"/>
  </r>
  <r>
    <x v="2"/>
    <x v="1"/>
    <x v="705"/>
    <x v="1"/>
    <x v="7"/>
    <x v="53"/>
    <x v="2"/>
    <x v="55"/>
    <x v="146"/>
    <x v="2268"/>
    <x v="4347"/>
    <x v="33"/>
    <x v="1"/>
  </r>
  <r>
    <x v="2"/>
    <x v="1"/>
    <x v="705"/>
    <x v="1"/>
    <x v="7"/>
    <x v="53"/>
    <x v="1"/>
    <x v="43"/>
    <x v="82"/>
    <x v="1208"/>
    <x v="2557"/>
    <x v="34"/>
    <x v="1"/>
  </r>
  <r>
    <x v="2"/>
    <x v="1"/>
    <x v="705"/>
    <x v="1"/>
    <x v="7"/>
    <x v="53"/>
    <x v="5"/>
    <x v="43"/>
    <x v="91"/>
    <x v="1309"/>
    <x v="3101"/>
    <x v="40"/>
    <x v="1"/>
  </r>
  <r>
    <x v="2"/>
    <x v="1"/>
    <x v="705"/>
    <x v="1"/>
    <x v="7"/>
    <x v="53"/>
    <x v="4"/>
    <x v="46"/>
    <x v="80"/>
    <x v="1253"/>
    <x v="2952"/>
    <x v="40"/>
    <x v="1"/>
  </r>
  <r>
    <x v="2"/>
    <x v="1"/>
    <x v="705"/>
    <x v="1"/>
    <x v="7"/>
    <x v="53"/>
    <x v="0"/>
    <x v="54"/>
    <x v="75"/>
    <x v="1338"/>
    <x v="2370"/>
    <x v="26"/>
    <x v="1"/>
  </r>
  <r>
    <x v="2"/>
    <x v="1"/>
    <x v="705"/>
    <x v="1"/>
    <x v="7"/>
    <x v="53"/>
    <x v="3"/>
    <x v="58"/>
    <x v="103"/>
    <x v="1882"/>
    <x v="3912"/>
    <x v="36"/>
    <x v="1"/>
  </r>
  <r>
    <x v="0"/>
    <x v="1"/>
    <x v="705"/>
    <x v="1"/>
    <x v="20"/>
    <x v="8"/>
    <x v="2"/>
    <x v="57"/>
    <x v="129"/>
    <x v="2154"/>
    <x v="3878"/>
    <x v="27"/>
    <x v="1"/>
  </r>
  <r>
    <x v="0"/>
    <x v="1"/>
    <x v="705"/>
    <x v="1"/>
    <x v="20"/>
    <x v="8"/>
    <x v="1"/>
    <x v="46"/>
    <x v="87"/>
    <x v="1341"/>
    <x v="2373"/>
    <x v="26"/>
    <x v="1"/>
  </r>
  <r>
    <x v="0"/>
    <x v="1"/>
    <x v="705"/>
    <x v="1"/>
    <x v="20"/>
    <x v="8"/>
    <x v="5"/>
    <x v="44"/>
    <x v="80"/>
    <x v="1207"/>
    <x v="2049"/>
    <x v="25"/>
    <x v="1"/>
  </r>
  <r>
    <x v="0"/>
    <x v="1"/>
    <x v="705"/>
    <x v="1"/>
    <x v="20"/>
    <x v="8"/>
    <x v="4"/>
    <x v="45"/>
    <x v="62"/>
    <x v="927"/>
    <x v="1471"/>
    <x v="24"/>
    <x v="1"/>
  </r>
  <r>
    <x v="0"/>
    <x v="1"/>
    <x v="705"/>
    <x v="1"/>
    <x v="20"/>
    <x v="8"/>
    <x v="0"/>
    <x v="55"/>
    <x v="69"/>
    <x v="1258"/>
    <x v="2135"/>
    <x v="25"/>
    <x v="1"/>
  </r>
  <r>
    <x v="0"/>
    <x v="1"/>
    <x v="705"/>
    <x v="1"/>
    <x v="20"/>
    <x v="8"/>
    <x v="3"/>
    <x v="58"/>
    <x v="93"/>
    <x v="1730"/>
    <x v="3325"/>
    <x v="30"/>
    <x v="1"/>
  </r>
  <r>
    <x v="1"/>
    <x v="1"/>
    <x v="705"/>
    <x v="1"/>
    <x v="37"/>
    <x v="41"/>
    <x v="0"/>
    <x v="29"/>
    <x v="30"/>
    <x v="240"/>
    <x v="195"/>
    <x v="20"/>
    <x v="2"/>
  </r>
  <r>
    <x v="0"/>
    <x v="1"/>
    <x v="705"/>
    <x v="1"/>
    <x v="20"/>
    <x v="8"/>
    <x v="2"/>
    <x v="44"/>
    <x v="155"/>
    <x v="2076"/>
    <x v="3297"/>
    <x v="21"/>
    <x v="2"/>
  </r>
  <r>
    <x v="0"/>
    <x v="1"/>
    <x v="705"/>
    <x v="1"/>
    <x v="20"/>
    <x v="8"/>
    <x v="1"/>
    <x v="30"/>
    <x v="94"/>
    <x v="1000"/>
    <x v="1283"/>
    <x v="18"/>
    <x v="2"/>
  </r>
  <r>
    <x v="0"/>
    <x v="1"/>
    <x v="705"/>
    <x v="1"/>
    <x v="20"/>
    <x v="8"/>
    <x v="5"/>
    <x v="29"/>
    <x v="93"/>
    <x v="964"/>
    <x v="945"/>
    <x v="13"/>
    <x v="2"/>
  </r>
  <r>
    <x v="0"/>
    <x v="1"/>
    <x v="705"/>
    <x v="1"/>
    <x v="20"/>
    <x v="8"/>
    <x v="4"/>
    <x v="36"/>
    <x v="87"/>
    <x v="1091"/>
    <x v="1199"/>
    <x v="14"/>
    <x v="2"/>
  </r>
  <r>
    <x v="0"/>
    <x v="1"/>
    <x v="705"/>
    <x v="1"/>
    <x v="20"/>
    <x v="8"/>
    <x v="0"/>
    <x v="45"/>
    <x v="74"/>
    <x v="1130"/>
    <x v="1311"/>
    <x v="15"/>
    <x v="2"/>
  </r>
  <r>
    <x v="0"/>
    <x v="1"/>
    <x v="705"/>
    <x v="1"/>
    <x v="20"/>
    <x v="8"/>
    <x v="3"/>
    <x v="44"/>
    <x v="108"/>
    <x v="1573"/>
    <x v="2287"/>
    <x v="19"/>
    <x v="2"/>
  </r>
  <r>
    <x v="1"/>
    <x v="1"/>
    <x v="706"/>
    <x v="1"/>
    <x v="37"/>
    <x v="41"/>
    <x v="3"/>
    <x v="53"/>
    <x v="194"/>
    <x v="2594"/>
    <x v="3480"/>
    <x v="11"/>
    <x v="2"/>
  </r>
  <r>
    <x v="1"/>
    <x v="1"/>
    <x v="706"/>
    <x v="1"/>
    <x v="37"/>
    <x v="41"/>
    <x v="3"/>
    <x v="48"/>
    <x v="50"/>
    <x v="779"/>
    <x v="1286"/>
    <x v="26"/>
    <x v="1"/>
  </r>
  <r>
    <x v="1"/>
    <x v="1"/>
    <x v="706"/>
    <x v="1"/>
    <x v="37"/>
    <x v="41"/>
    <x v="3"/>
    <x v="41"/>
    <x v="65"/>
    <x v="894"/>
    <x v="1062"/>
    <x v="17"/>
    <x v="2"/>
  </r>
  <r>
    <x v="1"/>
    <x v="1"/>
    <x v="707"/>
    <x v="1"/>
    <x v="37"/>
    <x v="41"/>
    <x v="2"/>
    <x v="53"/>
    <x v="300"/>
    <x v="2880"/>
    <x v="5267"/>
    <x v="36"/>
    <x v="2"/>
  </r>
  <r>
    <x v="3"/>
    <x v="1"/>
    <x v="707"/>
    <x v="0"/>
    <x v="21"/>
    <x v="19"/>
    <x v="2"/>
    <x v="53"/>
    <x v="338"/>
    <x v="3014"/>
    <x v="5511"/>
    <x v="36"/>
    <x v="0"/>
  </r>
  <r>
    <x v="3"/>
    <x v="1"/>
    <x v="707"/>
    <x v="0"/>
    <x v="21"/>
    <x v="19"/>
    <x v="1"/>
    <x v="43"/>
    <x v="323"/>
    <x v="2929"/>
    <x v="5297"/>
    <x v="26"/>
    <x v="0"/>
  </r>
  <r>
    <x v="1"/>
    <x v="1"/>
    <x v="707"/>
    <x v="0"/>
    <x v="21"/>
    <x v="19"/>
    <x v="5"/>
    <x v="43"/>
    <x v="319"/>
    <x v="2915"/>
    <x v="5111"/>
    <x v="16"/>
    <x v="0"/>
  </r>
  <r>
    <x v="1"/>
    <x v="1"/>
    <x v="707"/>
    <x v="0"/>
    <x v="21"/>
    <x v="19"/>
    <x v="4"/>
    <x v="43"/>
    <x v="315"/>
    <x v="2899"/>
    <x v="5157"/>
    <x v="21"/>
    <x v="0"/>
  </r>
  <r>
    <x v="1"/>
    <x v="1"/>
    <x v="707"/>
    <x v="0"/>
    <x v="21"/>
    <x v="19"/>
    <x v="0"/>
    <x v="53"/>
    <x v="315"/>
    <x v="2933"/>
    <x v="5303"/>
    <x v="26"/>
    <x v="0"/>
  </r>
  <r>
    <x v="1"/>
    <x v="1"/>
    <x v="707"/>
    <x v="0"/>
    <x v="21"/>
    <x v="19"/>
    <x v="3"/>
    <x v="58"/>
    <x v="323"/>
    <x v="2975"/>
    <x v="5487"/>
    <x v="41"/>
    <x v="0"/>
  </r>
  <r>
    <x v="1"/>
    <x v="1"/>
    <x v="707"/>
    <x v="1"/>
    <x v="37"/>
    <x v="41"/>
    <x v="2"/>
    <x v="48"/>
    <x v="86"/>
    <x v="1376"/>
    <x v="3613"/>
    <x v="48"/>
    <x v="1"/>
  </r>
  <r>
    <x v="3"/>
    <x v="1"/>
    <x v="707"/>
    <x v="0"/>
    <x v="21"/>
    <x v="19"/>
    <x v="2"/>
    <x v="48"/>
    <x v="215"/>
    <x v="2641"/>
    <x v="5079"/>
    <x v="47"/>
    <x v="1"/>
  </r>
  <r>
    <x v="3"/>
    <x v="1"/>
    <x v="707"/>
    <x v="0"/>
    <x v="21"/>
    <x v="19"/>
    <x v="1"/>
    <x v="39"/>
    <x v="153"/>
    <x v="1903"/>
    <x v="4075"/>
    <x v="39"/>
    <x v="1"/>
  </r>
  <r>
    <x v="1"/>
    <x v="1"/>
    <x v="707"/>
    <x v="0"/>
    <x v="21"/>
    <x v="19"/>
    <x v="5"/>
    <x v="41"/>
    <x v="146"/>
    <x v="1897"/>
    <x v="3678"/>
    <x v="31"/>
    <x v="1"/>
  </r>
  <r>
    <x v="1"/>
    <x v="1"/>
    <x v="707"/>
    <x v="0"/>
    <x v="21"/>
    <x v="19"/>
    <x v="4"/>
    <x v="41"/>
    <x v="118"/>
    <x v="1594"/>
    <x v="3298"/>
    <x v="34"/>
    <x v="1"/>
  </r>
  <r>
    <x v="1"/>
    <x v="1"/>
    <x v="707"/>
    <x v="0"/>
    <x v="21"/>
    <x v="19"/>
    <x v="0"/>
    <x v="48"/>
    <x v="123"/>
    <x v="1856"/>
    <x v="3974"/>
    <x v="38"/>
    <x v="1"/>
  </r>
  <r>
    <x v="1"/>
    <x v="1"/>
    <x v="707"/>
    <x v="0"/>
    <x v="21"/>
    <x v="19"/>
    <x v="3"/>
    <x v="52"/>
    <x v="141"/>
    <x v="2157"/>
    <x v="4760"/>
    <x v="51"/>
    <x v="1"/>
  </r>
  <r>
    <x v="1"/>
    <x v="1"/>
    <x v="707"/>
    <x v="1"/>
    <x v="37"/>
    <x v="41"/>
    <x v="2"/>
    <x v="40"/>
    <x v="104"/>
    <x v="1399"/>
    <x v="3230"/>
    <x v="39"/>
    <x v="2"/>
  </r>
  <r>
    <x v="1"/>
    <x v="1"/>
    <x v="708"/>
    <x v="1"/>
    <x v="37"/>
    <x v="41"/>
    <x v="1"/>
    <x v="43"/>
    <x v="194"/>
    <x v="2383"/>
    <x v="3480"/>
    <x v="16"/>
    <x v="2"/>
  </r>
  <r>
    <x v="4"/>
    <x v="0"/>
    <x v="708"/>
    <x v="3"/>
    <x v="8"/>
    <x v="40"/>
    <x v="2"/>
    <x v="68"/>
    <x v="335"/>
    <x v="3040"/>
    <x v="5411"/>
    <x v="16"/>
    <x v="0"/>
  </r>
  <r>
    <x v="4"/>
    <x v="0"/>
    <x v="708"/>
    <x v="3"/>
    <x v="8"/>
    <x v="40"/>
    <x v="1"/>
    <x v="78"/>
    <x v="335"/>
    <x v="3062"/>
    <x v="5389"/>
    <x v="11"/>
    <x v="0"/>
  </r>
  <r>
    <x v="5"/>
    <x v="0"/>
    <x v="708"/>
    <x v="3"/>
    <x v="8"/>
    <x v="40"/>
    <x v="5"/>
    <x v="73"/>
    <x v="319"/>
    <x v="3000"/>
    <x v="5332"/>
    <x v="16"/>
    <x v="0"/>
  </r>
  <r>
    <x v="5"/>
    <x v="0"/>
    <x v="708"/>
    <x v="3"/>
    <x v="8"/>
    <x v="40"/>
    <x v="4"/>
    <x v="73"/>
    <x v="319"/>
    <x v="3000"/>
    <x v="5332"/>
    <x v="16"/>
    <x v="0"/>
  </r>
  <r>
    <x v="5"/>
    <x v="0"/>
    <x v="708"/>
    <x v="3"/>
    <x v="8"/>
    <x v="40"/>
    <x v="0"/>
    <x v="83"/>
    <x v="313"/>
    <x v="2997"/>
    <x v="5143"/>
    <x v="6"/>
    <x v="0"/>
  </r>
  <r>
    <x v="5"/>
    <x v="0"/>
    <x v="708"/>
    <x v="3"/>
    <x v="8"/>
    <x v="40"/>
    <x v="3"/>
    <x v="85"/>
    <x v="321"/>
    <x v="3038"/>
    <x v="5523"/>
    <x v="31"/>
    <x v="0"/>
  </r>
  <r>
    <x v="5"/>
    <x v="0"/>
    <x v="708"/>
    <x v="2"/>
    <x v="17"/>
    <x v="35"/>
    <x v="2"/>
    <x v="63"/>
    <x v="335"/>
    <x v="3027"/>
    <x v="5479"/>
    <x v="26"/>
    <x v="1"/>
  </r>
  <r>
    <x v="5"/>
    <x v="0"/>
    <x v="708"/>
    <x v="2"/>
    <x v="17"/>
    <x v="35"/>
    <x v="1"/>
    <x v="73"/>
    <x v="335"/>
    <x v="3052"/>
    <x v="5514"/>
    <x v="26"/>
    <x v="1"/>
  </r>
  <r>
    <x v="1"/>
    <x v="0"/>
    <x v="708"/>
    <x v="2"/>
    <x v="17"/>
    <x v="35"/>
    <x v="5"/>
    <x v="68"/>
    <x v="319"/>
    <x v="2987"/>
    <x v="5411"/>
    <x v="26"/>
    <x v="1"/>
  </r>
  <r>
    <x v="1"/>
    <x v="0"/>
    <x v="708"/>
    <x v="2"/>
    <x v="17"/>
    <x v="35"/>
    <x v="4"/>
    <x v="68"/>
    <x v="319"/>
    <x v="2987"/>
    <x v="5411"/>
    <x v="26"/>
    <x v="1"/>
  </r>
  <r>
    <x v="1"/>
    <x v="0"/>
    <x v="708"/>
    <x v="2"/>
    <x v="17"/>
    <x v="35"/>
    <x v="0"/>
    <x v="78"/>
    <x v="313"/>
    <x v="2986"/>
    <x v="5446"/>
    <x v="31"/>
    <x v="1"/>
  </r>
  <r>
    <x v="1"/>
    <x v="0"/>
    <x v="708"/>
    <x v="2"/>
    <x v="17"/>
    <x v="35"/>
    <x v="3"/>
    <x v="83"/>
    <x v="321"/>
    <x v="3028"/>
    <x v="5440"/>
    <x v="21"/>
    <x v="1"/>
  </r>
  <r>
    <x v="3"/>
    <x v="1"/>
    <x v="708"/>
    <x v="2"/>
    <x v="23"/>
    <x v="25"/>
    <x v="2"/>
    <x v="63"/>
    <x v="333"/>
    <x v="3021"/>
    <x v="5470"/>
    <x v="26"/>
    <x v="1"/>
  </r>
  <r>
    <x v="3"/>
    <x v="1"/>
    <x v="708"/>
    <x v="2"/>
    <x v="23"/>
    <x v="25"/>
    <x v="1"/>
    <x v="53"/>
    <x v="317"/>
    <x v="2940"/>
    <x v="5269"/>
    <x v="21"/>
    <x v="1"/>
  </r>
  <r>
    <x v="3"/>
    <x v="1"/>
    <x v="708"/>
    <x v="2"/>
    <x v="23"/>
    <x v="25"/>
    <x v="5"/>
    <x v="53"/>
    <x v="313"/>
    <x v="2924"/>
    <x v="5285"/>
    <x v="26"/>
    <x v="1"/>
  </r>
  <r>
    <x v="3"/>
    <x v="1"/>
    <x v="708"/>
    <x v="2"/>
    <x v="23"/>
    <x v="25"/>
    <x v="4"/>
    <x v="53"/>
    <x v="309"/>
    <x v="2906"/>
    <x v="5242"/>
    <x v="26"/>
    <x v="1"/>
  </r>
  <r>
    <x v="3"/>
    <x v="1"/>
    <x v="708"/>
    <x v="2"/>
    <x v="23"/>
    <x v="25"/>
    <x v="0"/>
    <x v="63"/>
    <x v="309"/>
    <x v="2934"/>
    <x v="5252"/>
    <x v="21"/>
    <x v="1"/>
  </r>
  <r>
    <x v="3"/>
    <x v="1"/>
    <x v="708"/>
    <x v="2"/>
    <x v="23"/>
    <x v="25"/>
    <x v="3"/>
    <x v="68"/>
    <x v="317"/>
    <x v="2981"/>
    <x v="5467"/>
    <x v="36"/>
    <x v="1"/>
  </r>
  <r>
    <x v="1"/>
    <x v="1"/>
    <x v="708"/>
    <x v="1"/>
    <x v="47"/>
    <x v="11"/>
    <x v="2"/>
    <x v="58"/>
    <x v="323"/>
    <x v="2975"/>
    <x v="5387"/>
    <x v="26"/>
    <x v="0"/>
  </r>
  <r>
    <x v="1"/>
    <x v="1"/>
    <x v="708"/>
    <x v="1"/>
    <x v="47"/>
    <x v="11"/>
    <x v="1"/>
    <x v="48"/>
    <x v="307"/>
    <x v="2884"/>
    <x v="5169"/>
    <x v="26"/>
    <x v="0"/>
  </r>
  <r>
    <x v="5"/>
    <x v="1"/>
    <x v="708"/>
    <x v="1"/>
    <x v="47"/>
    <x v="11"/>
    <x v="5"/>
    <x v="48"/>
    <x v="300"/>
    <x v="2862"/>
    <x v="5099"/>
    <x v="26"/>
    <x v="0"/>
  </r>
  <r>
    <x v="1"/>
    <x v="1"/>
    <x v="708"/>
    <x v="1"/>
    <x v="47"/>
    <x v="11"/>
    <x v="4"/>
    <x v="48"/>
    <x v="285"/>
    <x v="2829"/>
    <x v="4986"/>
    <x v="26"/>
    <x v="0"/>
  </r>
  <r>
    <x v="1"/>
    <x v="1"/>
    <x v="708"/>
    <x v="1"/>
    <x v="47"/>
    <x v="11"/>
    <x v="0"/>
    <x v="58"/>
    <x v="285"/>
    <x v="2867"/>
    <x v="5115"/>
    <x v="26"/>
    <x v="0"/>
  </r>
  <r>
    <x v="1"/>
    <x v="1"/>
    <x v="708"/>
    <x v="1"/>
    <x v="47"/>
    <x v="11"/>
    <x v="3"/>
    <x v="63"/>
    <x v="307"/>
    <x v="2924"/>
    <x v="5285"/>
    <x v="26"/>
    <x v="0"/>
  </r>
  <r>
    <x v="1"/>
    <x v="1"/>
    <x v="708"/>
    <x v="1"/>
    <x v="37"/>
    <x v="41"/>
    <x v="1"/>
    <x v="40"/>
    <x v="52"/>
    <x v="660"/>
    <x v="1166"/>
    <x v="28"/>
    <x v="1"/>
  </r>
  <r>
    <x v="4"/>
    <x v="0"/>
    <x v="708"/>
    <x v="3"/>
    <x v="8"/>
    <x v="40"/>
    <x v="2"/>
    <x v="65"/>
    <x v="186"/>
    <x v="2717"/>
    <x v="4747"/>
    <x v="26"/>
    <x v="1"/>
  </r>
  <r>
    <x v="4"/>
    <x v="0"/>
    <x v="708"/>
    <x v="3"/>
    <x v="8"/>
    <x v="40"/>
    <x v="1"/>
    <x v="75"/>
    <x v="174"/>
    <x v="2754"/>
    <x v="4626"/>
    <x v="21"/>
    <x v="1"/>
  </r>
  <r>
    <x v="5"/>
    <x v="0"/>
    <x v="708"/>
    <x v="3"/>
    <x v="8"/>
    <x v="40"/>
    <x v="5"/>
    <x v="68"/>
    <x v="151"/>
    <x v="2565"/>
    <x v="4467"/>
    <x v="26"/>
    <x v="1"/>
  </r>
  <r>
    <x v="5"/>
    <x v="0"/>
    <x v="708"/>
    <x v="3"/>
    <x v="8"/>
    <x v="40"/>
    <x v="4"/>
    <x v="71"/>
    <x v="157"/>
    <x v="2642"/>
    <x v="4633"/>
    <x v="27"/>
    <x v="1"/>
  </r>
  <r>
    <x v="5"/>
    <x v="0"/>
    <x v="708"/>
    <x v="3"/>
    <x v="8"/>
    <x v="40"/>
    <x v="0"/>
    <x v="79"/>
    <x v="127"/>
    <x v="2526"/>
    <x v="4147"/>
    <x v="21"/>
    <x v="1"/>
  </r>
  <r>
    <x v="5"/>
    <x v="0"/>
    <x v="708"/>
    <x v="3"/>
    <x v="8"/>
    <x v="40"/>
    <x v="3"/>
    <x v="80"/>
    <x v="135"/>
    <x v="2599"/>
    <x v="4955"/>
    <x v="41"/>
    <x v="1"/>
  </r>
  <r>
    <x v="5"/>
    <x v="0"/>
    <x v="708"/>
    <x v="2"/>
    <x v="17"/>
    <x v="35"/>
    <x v="2"/>
    <x v="62"/>
    <x v="204"/>
    <x v="2760"/>
    <x v="5084"/>
    <x v="38"/>
    <x v="1"/>
  </r>
  <r>
    <x v="5"/>
    <x v="0"/>
    <x v="708"/>
    <x v="2"/>
    <x v="17"/>
    <x v="35"/>
    <x v="1"/>
    <x v="65"/>
    <x v="186"/>
    <x v="2717"/>
    <x v="4994"/>
    <x v="36"/>
    <x v="1"/>
  </r>
  <r>
    <x v="1"/>
    <x v="0"/>
    <x v="708"/>
    <x v="2"/>
    <x v="17"/>
    <x v="35"/>
    <x v="5"/>
    <x v="62"/>
    <x v="140"/>
    <x v="2376"/>
    <x v="4647"/>
    <x v="38"/>
    <x v="1"/>
  </r>
  <r>
    <x v="1"/>
    <x v="0"/>
    <x v="708"/>
    <x v="2"/>
    <x v="17"/>
    <x v="35"/>
    <x v="4"/>
    <x v="65"/>
    <x v="135"/>
    <x v="2382"/>
    <x v="4708"/>
    <x v="40"/>
    <x v="1"/>
  </r>
  <r>
    <x v="1"/>
    <x v="0"/>
    <x v="708"/>
    <x v="2"/>
    <x v="17"/>
    <x v="35"/>
    <x v="0"/>
    <x v="75"/>
    <x v="111"/>
    <x v="2313"/>
    <x v="4751"/>
    <x v="44"/>
    <x v="1"/>
  </r>
  <r>
    <x v="1"/>
    <x v="0"/>
    <x v="708"/>
    <x v="2"/>
    <x v="17"/>
    <x v="35"/>
    <x v="3"/>
    <x v="80"/>
    <x v="152"/>
    <x v="2697"/>
    <x v="4875"/>
    <x v="31"/>
    <x v="1"/>
  </r>
  <r>
    <x v="3"/>
    <x v="1"/>
    <x v="708"/>
    <x v="2"/>
    <x v="23"/>
    <x v="25"/>
    <x v="2"/>
    <x v="61"/>
    <x v="170"/>
    <x v="2579"/>
    <x v="4899"/>
    <x v="39"/>
    <x v="1"/>
  </r>
  <r>
    <x v="3"/>
    <x v="1"/>
    <x v="708"/>
    <x v="2"/>
    <x v="23"/>
    <x v="25"/>
    <x v="1"/>
    <x v="51"/>
    <x v="134"/>
    <x v="2062"/>
    <x v="4137"/>
    <x v="35"/>
    <x v="1"/>
  </r>
  <r>
    <x v="3"/>
    <x v="1"/>
    <x v="708"/>
    <x v="2"/>
    <x v="23"/>
    <x v="25"/>
    <x v="5"/>
    <x v="52"/>
    <x v="117"/>
    <x v="1900"/>
    <x v="4121"/>
    <x v="40"/>
    <x v="1"/>
  </r>
  <r>
    <x v="3"/>
    <x v="1"/>
    <x v="708"/>
    <x v="2"/>
    <x v="23"/>
    <x v="25"/>
    <x v="4"/>
    <x v="49"/>
    <x v="113"/>
    <x v="1768"/>
    <x v="3837"/>
    <x v="38"/>
    <x v="1"/>
  </r>
  <r>
    <x v="3"/>
    <x v="1"/>
    <x v="708"/>
    <x v="2"/>
    <x v="23"/>
    <x v="25"/>
    <x v="0"/>
    <x v="58"/>
    <x v="104"/>
    <x v="1895"/>
    <x v="3935"/>
    <x v="36"/>
    <x v="1"/>
  </r>
  <r>
    <x v="3"/>
    <x v="1"/>
    <x v="708"/>
    <x v="2"/>
    <x v="23"/>
    <x v="25"/>
    <x v="3"/>
    <x v="64"/>
    <x v="124"/>
    <x v="2242"/>
    <x v="4753"/>
    <x v="47"/>
    <x v="1"/>
  </r>
  <r>
    <x v="1"/>
    <x v="1"/>
    <x v="708"/>
    <x v="1"/>
    <x v="47"/>
    <x v="11"/>
    <x v="2"/>
    <x v="53"/>
    <x v="153"/>
    <x v="2289"/>
    <x v="4562"/>
    <x v="38"/>
    <x v="1"/>
  </r>
  <r>
    <x v="1"/>
    <x v="1"/>
    <x v="708"/>
    <x v="1"/>
    <x v="47"/>
    <x v="11"/>
    <x v="1"/>
    <x v="45"/>
    <x v="115"/>
    <x v="1680"/>
    <x v="3691"/>
    <x v="38"/>
    <x v="1"/>
  </r>
  <r>
    <x v="5"/>
    <x v="1"/>
    <x v="708"/>
    <x v="1"/>
    <x v="47"/>
    <x v="11"/>
    <x v="5"/>
    <x v="43"/>
    <x v="93"/>
    <x v="1348"/>
    <x v="3116"/>
    <x v="39"/>
    <x v="1"/>
  </r>
  <r>
    <x v="1"/>
    <x v="1"/>
    <x v="708"/>
    <x v="1"/>
    <x v="47"/>
    <x v="11"/>
    <x v="4"/>
    <x v="46"/>
    <x v="84"/>
    <x v="1299"/>
    <x v="2900"/>
    <x v="37"/>
    <x v="1"/>
  </r>
  <r>
    <x v="1"/>
    <x v="1"/>
    <x v="708"/>
    <x v="1"/>
    <x v="47"/>
    <x v="11"/>
    <x v="0"/>
    <x v="54"/>
    <x v="78"/>
    <x v="1392"/>
    <x v="3054"/>
    <x v="36"/>
    <x v="1"/>
  </r>
  <r>
    <x v="1"/>
    <x v="1"/>
    <x v="708"/>
    <x v="1"/>
    <x v="47"/>
    <x v="11"/>
    <x v="3"/>
    <x v="61"/>
    <x v="102"/>
    <x v="1940"/>
    <x v="4219"/>
    <x v="41"/>
    <x v="1"/>
  </r>
  <r>
    <x v="1"/>
    <x v="1"/>
    <x v="708"/>
    <x v="1"/>
    <x v="37"/>
    <x v="41"/>
    <x v="1"/>
    <x v="28"/>
    <x v="56"/>
    <x v="495"/>
    <x v="502"/>
    <x v="18"/>
    <x v="2"/>
  </r>
  <r>
    <x v="4"/>
    <x v="0"/>
    <x v="708"/>
    <x v="3"/>
    <x v="8"/>
    <x v="40"/>
    <x v="2"/>
    <x v="51"/>
    <x v="236"/>
    <x v="2744"/>
    <x v="4662"/>
    <x v="22"/>
    <x v="2"/>
  </r>
  <r>
    <x v="4"/>
    <x v="0"/>
    <x v="708"/>
    <x v="3"/>
    <x v="8"/>
    <x v="40"/>
    <x v="1"/>
    <x v="48"/>
    <x v="216"/>
    <x v="2645"/>
    <x v="4120"/>
    <x v="17"/>
    <x v="2"/>
  </r>
  <r>
    <x v="5"/>
    <x v="0"/>
    <x v="708"/>
    <x v="3"/>
    <x v="8"/>
    <x v="40"/>
    <x v="5"/>
    <x v="57"/>
    <x v="178"/>
    <x v="2566"/>
    <x v="4088"/>
    <x v="19"/>
    <x v="2"/>
  </r>
  <r>
    <x v="5"/>
    <x v="0"/>
    <x v="708"/>
    <x v="3"/>
    <x v="8"/>
    <x v="40"/>
    <x v="4"/>
    <x v="51"/>
    <x v="178"/>
    <x v="2445"/>
    <x v="3929"/>
    <x v="20"/>
    <x v="2"/>
  </r>
  <r>
    <x v="5"/>
    <x v="0"/>
    <x v="708"/>
    <x v="3"/>
    <x v="8"/>
    <x v="40"/>
    <x v="0"/>
    <x v="57"/>
    <x v="156"/>
    <x v="2404"/>
    <x v="3125"/>
    <x v="12"/>
    <x v="2"/>
  </r>
  <r>
    <x v="5"/>
    <x v="0"/>
    <x v="708"/>
    <x v="3"/>
    <x v="8"/>
    <x v="40"/>
    <x v="3"/>
    <x v="57"/>
    <x v="174"/>
    <x v="2540"/>
    <x v="4732"/>
    <x v="34"/>
    <x v="2"/>
  </r>
  <r>
    <x v="5"/>
    <x v="0"/>
    <x v="708"/>
    <x v="2"/>
    <x v="17"/>
    <x v="35"/>
    <x v="2"/>
    <x v="39"/>
    <x v="229"/>
    <x v="2514"/>
    <x v="4630"/>
    <x v="32"/>
    <x v="2"/>
  </r>
  <r>
    <x v="5"/>
    <x v="0"/>
    <x v="708"/>
    <x v="2"/>
    <x v="17"/>
    <x v="35"/>
    <x v="1"/>
    <x v="45"/>
    <x v="211"/>
    <x v="2548"/>
    <x v="4612"/>
    <x v="30"/>
    <x v="2"/>
  </r>
  <r>
    <x v="1"/>
    <x v="0"/>
    <x v="708"/>
    <x v="2"/>
    <x v="17"/>
    <x v="35"/>
    <x v="5"/>
    <x v="46"/>
    <x v="168"/>
    <x v="2234"/>
    <x v="4128"/>
    <x v="29"/>
    <x v="2"/>
  </r>
  <r>
    <x v="1"/>
    <x v="0"/>
    <x v="708"/>
    <x v="2"/>
    <x v="17"/>
    <x v="35"/>
    <x v="4"/>
    <x v="46"/>
    <x v="168"/>
    <x v="2234"/>
    <x v="4307"/>
    <x v="33"/>
    <x v="2"/>
  </r>
  <r>
    <x v="1"/>
    <x v="0"/>
    <x v="708"/>
    <x v="2"/>
    <x v="17"/>
    <x v="35"/>
    <x v="0"/>
    <x v="48"/>
    <x v="146"/>
    <x v="2097"/>
    <x v="4156"/>
    <x v="34"/>
    <x v="2"/>
  </r>
  <r>
    <x v="1"/>
    <x v="0"/>
    <x v="708"/>
    <x v="2"/>
    <x v="17"/>
    <x v="35"/>
    <x v="3"/>
    <x v="52"/>
    <x v="170"/>
    <x v="2403"/>
    <x v="4222"/>
    <x v="26"/>
    <x v="2"/>
  </r>
  <r>
    <x v="3"/>
    <x v="1"/>
    <x v="708"/>
    <x v="2"/>
    <x v="23"/>
    <x v="25"/>
    <x v="2"/>
    <x v="41"/>
    <x v="216"/>
    <x v="2496"/>
    <x v="4638"/>
    <x v="33"/>
    <x v="2"/>
  </r>
  <r>
    <x v="3"/>
    <x v="1"/>
    <x v="708"/>
    <x v="2"/>
    <x v="23"/>
    <x v="25"/>
    <x v="1"/>
    <x v="37"/>
    <x v="175"/>
    <x v="2040"/>
    <x v="3387"/>
    <x v="23"/>
    <x v="2"/>
  </r>
  <r>
    <x v="3"/>
    <x v="1"/>
    <x v="708"/>
    <x v="2"/>
    <x v="23"/>
    <x v="25"/>
    <x v="5"/>
    <x v="36"/>
    <x v="137"/>
    <x v="1629"/>
    <x v="3196"/>
    <x v="31"/>
    <x v="2"/>
  </r>
  <r>
    <x v="3"/>
    <x v="1"/>
    <x v="708"/>
    <x v="2"/>
    <x v="23"/>
    <x v="25"/>
    <x v="4"/>
    <x v="34"/>
    <x v="123"/>
    <x v="1407"/>
    <x v="2897"/>
    <x v="33"/>
    <x v="2"/>
  </r>
  <r>
    <x v="3"/>
    <x v="1"/>
    <x v="708"/>
    <x v="2"/>
    <x v="23"/>
    <x v="25"/>
    <x v="0"/>
    <x v="47"/>
    <x v="136"/>
    <x v="1972"/>
    <x v="3340"/>
    <x v="24"/>
    <x v="2"/>
  </r>
  <r>
    <x v="3"/>
    <x v="1"/>
    <x v="708"/>
    <x v="2"/>
    <x v="23"/>
    <x v="25"/>
    <x v="3"/>
    <x v="46"/>
    <x v="155"/>
    <x v="2122"/>
    <x v="4453"/>
    <x v="41"/>
    <x v="2"/>
  </r>
  <r>
    <x v="1"/>
    <x v="1"/>
    <x v="709"/>
    <x v="1"/>
    <x v="37"/>
    <x v="41"/>
    <x v="5"/>
    <x v="43"/>
    <x v="105"/>
    <x v="1502"/>
    <x v="2330"/>
    <x v="21"/>
    <x v="2"/>
  </r>
  <r>
    <x v="0"/>
    <x v="1"/>
    <x v="709"/>
    <x v="1"/>
    <x v="18"/>
    <x v="43"/>
    <x v="2"/>
    <x v="58"/>
    <x v="309"/>
    <x v="2918"/>
    <x v="5217"/>
    <x v="21"/>
    <x v="2"/>
  </r>
  <r>
    <x v="0"/>
    <x v="1"/>
    <x v="709"/>
    <x v="1"/>
    <x v="18"/>
    <x v="43"/>
    <x v="1"/>
    <x v="48"/>
    <x v="231"/>
    <x v="2694"/>
    <x v="4491"/>
    <x v="21"/>
    <x v="2"/>
  </r>
  <r>
    <x v="0"/>
    <x v="1"/>
    <x v="709"/>
    <x v="1"/>
    <x v="18"/>
    <x v="43"/>
    <x v="5"/>
    <x v="48"/>
    <x v="212"/>
    <x v="2615"/>
    <x v="4563"/>
    <x v="26"/>
    <x v="2"/>
  </r>
  <r>
    <x v="0"/>
    <x v="1"/>
    <x v="709"/>
    <x v="1"/>
    <x v="18"/>
    <x v="43"/>
    <x v="4"/>
    <x v="48"/>
    <x v="174"/>
    <x v="2350"/>
    <x v="3411"/>
    <x v="16"/>
    <x v="2"/>
  </r>
  <r>
    <x v="0"/>
    <x v="1"/>
    <x v="709"/>
    <x v="1"/>
    <x v="18"/>
    <x v="43"/>
    <x v="0"/>
    <x v="58"/>
    <x v="174"/>
    <x v="2560"/>
    <x v="3367"/>
    <x v="11"/>
    <x v="2"/>
  </r>
  <r>
    <x v="0"/>
    <x v="1"/>
    <x v="709"/>
    <x v="1"/>
    <x v="18"/>
    <x v="43"/>
    <x v="3"/>
    <x v="63"/>
    <x v="254"/>
    <x v="2852"/>
    <x v="5070"/>
    <x v="26"/>
    <x v="2"/>
  </r>
  <r>
    <x v="1"/>
    <x v="1"/>
    <x v="709"/>
    <x v="0"/>
    <x v="24"/>
    <x v="51"/>
    <x v="2"/>
    <x v="38"/>
    <x v="323"/>
    <x v="2910"/>
    <x v="5256"/>
    <x v="26"/>
    <x v="0"/>
  </r>
  <r>
    <x v="1"/>
    <x v="1"/>
    <x v="709"/>
    <x v="0"/>
    <x v="24"/>
    <x v="51"/>
    <x v="1"/>
    <x v="28"/>
    <x v="307"/>
    <x v="2727"/>
    <x v="4568"/>
    <x v="21"/>
    <x v="0"/>
  </r>
  <r>
    <x v="5"/>
    <x v="1"/>
    <x v="709"/>
    <x v="0"/>
    <x v="24"/>
    <x v="51"/>
    <x v="5"/>
    <x v="28"/>
    <x v="300"/>
    <x v="2637"/>
    <x v="4349"/>
    <x v="21"/>
    <x v="0"/>
  </r>
  <r>
    <x v="5"/>
    <x v="1"/>
    <x v="709"/>
    <x v="0"/>
    <x v="24"/>
    <x v="51"/>
    <x v="4"/>
    <x v="28"/>
    <x v="285"/>
    <x v="2491"/>
    <x v="4349"/>
    <x v="26"/>
    <x v="0"/>
  </r>
  <r>
    <x v="5"/>
    <x v="1"/>
    <x v="709"/>
    <x v="0"/>
    <x v="24"/>
    <x v="51"/>
    <x v="0"/>
    <x v="38"/>
    <x v="285"/>
    <x v="2727"/>
    <x v="4568"/>
    <x v="21"/>
    <x v="0"/>
  </r>
  <r>
    <x v="5"/>
    <x v="1"/>
    <x v="709"/>
    <x v="0"/>
    <x v="24"/>
    <x v="51"/>
    <x v="3"/>
    <x v="43"/>
    <x v="307"/>
    <x v="2866"/>
    <x v="5236"/>
    <x v="36"/>
    <x v="0"/>
  </r>
  <r>
    <x v="1"/>
    <x v="1"/>
    <x v="709"/>
    <x v="1"/>
    <x v="28"/>
    <x v="31"/>
    <x v="2"/>
    <x v="68"/>
    <x v="321"/>
    <x v="2995"/>
    <x v="5422"/>
    <x v="26"/>
    <x v="2"/>
  </r>
  <r>
    <x v="1"/>
    <x v="1"/>
    <x v="709"/>
    <x v="1"/>
    <x v="28"/>
    <x v="31"/>
    <x v="1"/>
    <x v="58"/>
    <x v="304"/>
    <x v="2901"/>
    <x v="5229"/>
    <x v="26"/>
    <x v="2"/>
  </r>
  <r>
    <x v="1"/>
    <x v="1"/>
    <x v="709"/>
    <x v="1"/>
    <x v="28"/>
    <x v="31"/>
    <x v="5"/>
    <x v="58"/>
    <x v="300"/>
    <x v="2890"/>
    <x v="4999"/>
    <x v="16"/>
    <x v="2"/>
  </r>
  <r>
    <x v="1"/>
    <x v="1"/>
    <x v="709"/>
    <x v="1"/>
    <x v="28"/>
    <x v="31"/>
    <x v="4"/>
    <x v="58"/>
    <x v="285"/>
    <x v="2867"/>
    <x v="4871"/>
    <x v="16"/>
    <x v="2"/>
  </r>
  <r>
    <x v="1"/>
    <x v="1"/>
    <x v="709"/>
    <x v="1"/>
    <x v="28"/>
    <x v="31"/>
    <x v="0"/>
    <x v="68"/>
    <x v="285"/>
    <x v="2892"/>
    <x v="5010"/>
    <x v="16"/>
    <x v="2"/>
  </r>
  <r>
    <x v="1"/>
    <x v="1"/>
    <x v="709"/>
    <x v="1"/>
    <x v="28"/>
    <x v="31"/>
    <x v="3"/>
    <x v="73"/>
    <x v="307"/>
    <x v="2947"/>
    <x v="5285"/>
    <x v="21"/>
    <x v="2"/>
  </r>
  <r>
    <x v="1"/>
    <x v="1"/>
    <x v="709"/>
    <x v="1"/>
    <x v="37"/>
    <x v="41"/>
    <x v="5"/>
    <x v="41"/>
    <x v="24"/>
    <x v="284"/>
    <x v="466"/>
    <x v="31"/>
    <x v="1"/>
  </r>
  <r>
    <x v="0"/>
    <x v="1"/>
    <x v="709"/>
    <x v="1"/>
    <x v="18"/>
    <x v="43"/>
    <x v="2"/>
    <x v="55"/>
    <x v="118"/>
    <x v="1988"/>
    <x v="3979"/>
    <x v="34"/>
    <x v="1"/>
  </r>
  <r>
    <x v="0"/>
    <x v="1"/>
    <x v="709"/>
    <x v="1"/>
    <x v="18"/>
    <x v="43"/>
    <x v="1"/>
    <x v="46"/>
    <x v="61"/>
    <x v="935"/>
    <x v="2062"/>
    <x v="36"/>
    <x v="1"/>
  </r>
  <r>
    <x v="0"/>
    <x v="1"/>
    <x v="709"/>
    <x v="1"/>
    <x v="18"/>
    <x v="43"/>
    <x v="5"/>
    <x v="45"/>
    <x v="56"/>
    <x v="829"/>
    <x v="1834"/>
    <x v="36"/>
    <x v="1"/>
  </r>
  <r>
    <x v="0"/>
    <x v="1"/>
    <x v="709"/>
    <x v="1"/>
    <x v="18"/>
    <x v="43"/>
    <x v="4"/>
    <x v="45"/>
    <x v="39"/>
    <x v="558"/>
    <x v="978"/>
    <x v="29"/>
    <x v="1"/>
  </r>
  <r>
    <x v="0"/>
    <x v="1"/>
    <x v="709"/>
    <x v="1"/>
    <x v="18"/>
    <x v="43"/>
    <x v="0"/>
    <x v="53"/>
    <x v="43"/>
    <x v="747"/>
    <x v="1047"/>
    <x v="22"/>
    <x v="1"/>
  </r>
  <r>
    <x v="0"/>
    <x v="1"/>
    <x v="709"/>
    <x v="1"/>
    <x v="18"/>
    <x v="43"/>
    <x v="3"/>
    <x v="62"/>
    <x v="62"/>
    <x v="1247"/>
    <x v="2887"/>
    <x v="39"/>
    <x v="1"/>
  </r>
  <r>
    <x v="1"/>
    <x v="1"/>
    <x v="709"/>
    <x v="0"/>
    <x v="24"/>
    <x v="51"/>
    <x v="2"/>
    <x v="34"/>
    <x v="141"/>
    <x v="1608"/>
    <x v="3552"/>
    <x v="38"/>
    <x v="1"/>
  </r>
  <r>
    <x v="1"/>
    <x v="1"/>
    <x v="709"/>
    <x v="0"/>
    <x v="24"/>
    <x v="51"/>
    <x v="1"/>
    <x v="25"/>
    <x v="94"/>
    <x v="851"/>
    <x v="1790"/>
    <x v="34"/>
    <x v="1"/>
  </r>
  <r>
    <x v="5"/>
    <x v="1"/>
    <x v="709"/>
    <x v="0"/>
    <x v="24"/>
    <x v="51"/>
    <x v="5"/>
    <x v="25"/>
    <x v="101"/>
    <x v="907"/>
    <x v="1879"/>
    <x v="33"/>
    <x v="1"/>
  </r>
  <r>
    <x v="5"/>
    <x v="1"/>
    <x v="709"/>
    <x v="0"/>
    <x v="24"/>
    <x v="51"/>
    <x v="4"/>
    <x v="27"/>
    <x v="73"/>
    <x v="669"/>
    <x v="1568"/>
    <x v="38"/>
    <x v="1"/>
  </r>
  <r>
    <x v="5"/>
    <x v="1"/>
    <x v="709"/>
    <x v="0"/>
    <x v="24"/>
    <x v="51"/>
    <x v="0"/>
    <x v="35"/>
    <x v="73"/>
    <x v="874"/>
    <x v="1931"/>
    <x v="36"/>
    <x v="1"/>
  </r>
  <r>
    <x v="5"/>
    <x v="1"/>
    <x v="709"/>
    <x v="0"/>
    <x v="24"/>
    <x v="51"/>
    <x v="3"/>
    <x v="40"/>
    <x v="106"/>
    <x v="1421"/>
    <x v="3664"/>
    <x v="47"/>
    <x v="1"/>
  </r>
  <r>
    <x v="1"/>
    <x v="1"/>
    <x v="709"/>
    <x v="1"/>
    <x v="28"/>
    <x v="31"/>
    <x v="2"/>
    <x v="64"/>
    <x v="147"/>
    <x v="2468"/>
    <x v="4826"/>
    <x v="41"/>
    <x v="1"/>
  </r>
  <r>
    <x v="1"/>
    <x v="1"/>
    <x v="709"/>
    <x v="1"/>
    <x v="28"/>
    <x v="31"/>
    <x v="1"/>
    <x v="52"/>
    <x v="96"/>
    <x v="1626"/>
    <x v="3747"/>
    <x v="41"/>
    <x v="1"/>
  </r>
  <r>
    <x v="1"/>
    <x v="1"/>
    <x v="709"/>
    <x v="1"/>
    <x v="28"/>
    <x v="31"/>
    <x v="5"/>
    <x v="55"/>
    <x v="90"/>
    <x v="1610"/>
    <x v="2964"/>
    <x v="28"/>
    <x v="1"/>
  </r>
  <r>
    <x v="1"/>
    <x v="1"/>
    <x v="709"/>
    <x v="1"/>
    <x v="28"/>
    <x v="31"/>
    <x v="4"/>
    <x v="55"/>
    <x v="73"/>
    <x v="1312"/>
    <x v="2558"/>
    <x v="30"/>
    <x v="1"/>
  </r>
  <r>
    <x v="1"/>
    <x v="1"/>
    <x v="709"/>
    <x v="1"/>
    <x v="28"/>
    <x v="31"/>
    <x v="0"/>
    <x v="67"/>
    <x v="87"/>
    <x v="1836"/>
    <x v="3452"/>
    <x v="29"/>
    <x v="1"/>
  </r>
  <r>
    <x v="1"/>
    <x v="1"/>
    <x v="709"/>
    <x v="1"/>
    <x v="28"/>
    <x v="31"/>
    <x v="3"/>
    <x v="67"/>
    <x v="98"/>
    <x v="2004"/>
    <x v="4047"/>
    <x v="35"/>
    <x v="1"/>
  </r>
  <r>
    <x v="1"/>
    <x v="1"/>
    <x v="709"/>
    <x v="1"/>
    <x v="37"/>
    <x v="41"/>
    <x v="5"/>
    <x v="31"/>
    <x v="27"/>
    <x v="232"/>
    <x v="248"/>
    <x v="24"/>
    <x v="2"/>
  </r>
  <r>
    <x v="1"/>
    <x v="1"/>
    <x v="709"/>
    <x v="1"/>
    <x v="28"/>
    <x v="31"/>
    <x v="2"/>
    <x v="42"/>
    <x v="174"/>
    <x v="2179"/>
    <x v="4235"/>
    <x v="33"/>
    <x v="2"/>
  </r>
  <r>
    <x v="1"/>
    <x v="1"/>
    <x v="709"/>
    <x v="1"/>
    <x v="28"/>
    <x v="31"/>
    <x v="1"/>
    <x v="42"/>
    <x v="108"/>
    <x v="1509"/>
    <x v="2790"/>
    <x v="28"/>
    <x v="2"/>
  </r>
  <r>
    <x v="1"/>
    <x v="1"/>
    <x v="709"/>
    <x v="1"/>
    <x v="28"/>
    <x v="31"/>
    <x v="5"/>
    <x v="40"/>
    <x v="108"/>
    <x v="1445"/>
    <x v="2305"/>
    <x v="22"/>
    <x v="2"/>
  </r>
  <r>
    <x v="1"/>
    <x v="1"/>
    <x v="709"/>
    <x v="1"/>
    <x v="28"/>
    <x v="31"/>
    <x v="4"/>
    <x v="42"/>
    <x v="97"/>
    <x v="1370"/>
    <x v="2092"/>
    <x v="21"/>
    <x v="2"/>
  </r>
  <r>
    <x v="1"/>
    <x v="1"/>
    <x v="709"/>
    <x v="1"/>
    <x v="28"/>
    <x v="31"/>
    <x v="0"/>
    <x v="43"/>
    <x v="103"/>
    <x v="1476"/>
    <x v="2429"/>
    <x v="23"/>
    <x v="2"/>
  </r>
  <r>
    <x v="1"/>
    <x v="1"/>
    <x v="709"/>
    <x v="1"/>
    <x v="28"/>
    <x v="31"/>
    <x v="3"/>
    <x v="54"/>
    <x v="124"/>
    <x v="2027"/>
    <x v="3583"/>
    <x v="26"/>
    <x v="2"/>
  </r>
  <r>
    <x v="1"/>
    <x v="1"/>
    <x v="710"/>
    <x v="1"/>
    <x v="37"/>
    <x v="41"/>
    <x v="4"/>
    <x v="43"/>
    <x v="82"/>
    <x v="1208"/>
    <x v="1813"/>
    <x v="21"/>
    <x v="2"/>
  </r>
  <r>
    <x v="1"/>
    <x v="1"/>
    <x v="710"/>
    <x v="1"/>
    <x v="37"/>
    <x v="41"/>
    <x v="4"/>
    <x v="41"/>
    <x v="19"/>
    <x v="210"/>
    <x v="333"/>
    <x v="31"/>
    <x v="1"/>
  </r>
  <r>
    <x v="1"/>
    <x v="1"/>
    <x v="710"/>
    <x v="1"/>
    <x v="37"/>
    <x v="41"/>
    <x v="4"/>
    <x v="33"/>
    <x v="24"/>
    <x v="199"/>
    <x v="215"/>
    <x v="24"/>
    <x v="2"/>
  </r>
  <r>
    <x v="1"/>
    <x v="1"/>
    <x v="711"/>
    <x v="1"/>
    <x v="37"/>
    <x v="41"/>
    <x v="0"/>
    <x v="53"/>
    <x v="82"/>
    <x v="1441"/>
    <x v="1874"/>
    <x v="16"/>
    <x v="2"/>
  </r>
  <r>
    <x v="5"/>
    <x v="3"/>
    <x v="711"/>
    <x v="2"/>
    <x v="3"/>
    <x v="28"/>
    <x v="2"/>
    <x v="63"/>
    <x v="327"/>
    <x v="3005"/>
    <x v="5438"/>
    <x v="26"/>
    <x v="1"/>
  </r>
  <r>
    <x v="5"/>
    <x v="3"/>
    <x v="711"/>
    <x v="2"/>
    <x v="3"/>
    <x v="28"/>
    <x v="1"/>
    <x v="53"/>
    <x v="311"/>
    <x v="2915"/>
    <x v="5201"/>
    <x v="21"/>
    <x v="1"/>
  </r>
  <r>
    <x v="5"/>
    <x v="3"/>
    <x v="711"/>
    <x v="2"/>
    <x v="3"/>
    <x v="28"/>
    <x v="5"/>
    <x v="53"/>
    <x v="307"/>
    <x v="2895"/>
    <x v="5216"/>
    <x v="26"/>
    <x v="1"/>
  </r>
  <r>
    <x v="5"/>
    <x v="3"/>
    <x v="711"/>
    <x v="2"/>
    <x v="3"/>
    <x v="28"/>
    <x v="4"/>
    <x v="53"/>
    <x v="300"/>
    <x v="2880"/>
    <x v="5154"/>
    <x v="26"/>
    <x v="1"/>
  </r>
  <r>
    <x v="5"/>
    <x v="3"/>
    <x v="711"/>
    <x v="2"/>
    <x v="3"/>
    <x v="28"/>
    <x v="0"/>
    <x v="63"/>
    <x v="300"/>
    <x v="2903"/>
    <x v="5166"/>
    <x v="21"/>
    <x v="1"/>
  </r>
  <r>
    <x v="5"/>
    <x v="3"/>
    <x v="711"/>
    <x v="2"/>
    <x v="3"/>
    <x v="28"/>
    <x v="3"/>
    <x v="68"/>
    <x v="311"/>
    <x v="2955"/>
    <x v="5345"/>
    <x v="26"/>
    <x v="1"/>
  </r>
  <r>
    <x v="2"/>
    <x v="3"/>
    <x v="711"/>
    <x v="2"/>
    <x v="35"/>
    <x v="38"/>
    <x v="2"/>
    <x v="63"/>
    <x v="321"/>
    <x v="2983"/>
    <x v="5400"/>
    <x v="26"/>
    <x v="1"/>
  </r>
  <r>
    <x v="2"/>
    <x v="3"/>
    <x v="711"/>
    <x v="2"/>
    <x v="35"/>
    <x v="38"/>
    <x v="1"/>
    <x v="53"/>
    <x v="304"/>
    <x v="2888"/>
    <x v="5106"/>
    <x v="21"/>
    <x v="1"/>
  </r>
  <r>
    <x v="2"/>
    <x v="3"/>
    <x v="711"/>
    <x v="2"/>
    <x v="35"/>
    <x v="38"/>
    <x v="5"/>
    <x v="53"/>
    <x v="294"/>
    <x v="2866"/>
    <x v="5111"/>
    <x v="26"/>
    <x v="1"/>
  </r>
  <r>
    <x v="2"/>
    <x v="3"/>
    <x v="711"/>
    <x v="2"/>
    <x v="35"/>
    <x v="38"/>
    <x v="4"/>
    <x v="53"/>
    <x v="273"/>
    <x v="2833"/>
    <x v="4999"/>
    <x v="26"/>
    <x v="1"/>
  </r>
  <r>
    <x v="2"/>
    <x v="3"/>
    <x v="711"/>
    <x v="2"/>
    <x v="35"/>
    <x v="38"/>
    <x v="0"/>
    <x v="63"/>
    <x v="273"/>
    <x v="2867"/>
    <x v="5019"/>
    <x v="21"/>
    <x v="1"/>
  </r>
  <r>
    <x v="2"/>
    <x v="3"/>
    <x v="711"/>
    <x v="2"/>
    <x v="35"/>
    <x v="38"/>
    <x v="3"/>
    <x v="68"/>
    <x v="304"/>
    <x v="2926"/>
    <x v="5289"/>
    <x v="26"/>
    <x v="1"/>
  </r>
  <r>
    <x v="1"/>
    <x v="1"/>
    <x v="711"/>
    <x v="1"/>
    <x v="37"/>
    <x v="41"/>
    <x v="0"/>
    <x v="49"/>
    <x v="17"/>
    <x v="254"/>
    <x v="358"/>
    <x v="29"/>
    <x v="1"/>
  </r>
  <r>
    <x v="5"/>
    <x v="3"/>
    <x v="711"/>
    <x v="2"/>
    <x v="3"/>
    <x v="28"/>
    <x v="2"/>
    <x v="60"/>
    <x v="177"/>
    <x v="2603"/>
    <x v="4958"/>
    <x v="41"/>
    <x v="1"/>
  </r>
  <r>
    <x v="5"/>
    <x v="3"/>
    <x v="711"/>
    <x v="2"/>
    <x v="3"/>
    <x v="28"/>
    <x v="1"/>
    <x v="47"/>
    <x v="120"/>
    <x v="1790"/>
    <x v="3617"/>
    <x v="33"/>
    <x v="1"/>
  </r>
  <r>
    <x v="5"/>
    <x v="3"/>
    <x v="711"/>
    <x v="2"/>
    <x v="3"/>
    <x v="28"/>
    <x v="5"/>
    <x v="48"/>
    <x v="106"/>
    <x v="1661"/>
    <x v="3751"/>
    <x v="40"/>
    <x v="1"/>
  </r>
  <r>
    <x v="5"/>
    <x v="3"/>
    <x v="711"/>
    <x v="2"/>
    <x v="3"/>
    <x v="28"/>
    <x v="4"/>
    <x v="50"/>
    <x v="101"/>
    <x v="1638"/>
    <x v="3566"/>
    <x v="37"/>
    <x v="1"/>
  </r>
  <r>
    <x v="5"/>
    <x v="3"/>
    <x v="711"/>
    <x v="2"/>
    <x v="3"/>
    <x v="28"/>
    <x v="0"/>
    <x v="57"/>
    <x v="93"/>
    <x v="1708"/>
    <x v="3581"/>
    <x v="35"/>
    <x v="1"/>
  </r>
  <r>
    <x v="5"/>
    <x v="3"/>
    <x v="711"/>
    <x v="2"/>
    <x v="3"/>
    <x v="28"/>
    <x v="3"/>
    <x v="63"/>
    <x v="129"/>
    <x v="2282"/>
    <x v="4519"/>
    <x v="37"/>
    <x v="1"/>
  </r>
  <r>
    <x v="2"/>
    <x v="3"/>
    <x v="711"/>
    <x v="2"/>
    <x v="35"/>
    <x v="38"/>
    <x v="2"/>
    <x v="57"/>
    <x v="147"/>
    <x v="2323"/>
    <x v="4681"/>
    <x v="41"/>
    <x v="1"/>
  </r>
  <r>
    <x v="2"/>
    <x v="3"/>
    <x v="711"/>
    <x v="2"/>
    <x v="35"/>
    <x v="38"/>
    <x v="1"/>
    <x v="51"/>
    <x v="100"/>
    <x v="1653"/>
    <x v="3250"/>
    <x v="31"/>
    <x v="1"/>
  </r>
  <r>
    <x v="2"/>
    <x v="3"/>
    <x v="711"/>
    <x v="2"/>
    <x v="35"/>
    <x v="38"/>
    <x v="5"/>
    <x v="48"/>
    <x v="83"/>
    <x v="1339"/>
    <x v="2918"/>
    <x v="36"/>
    <x v="1"/>
  </r>
  <r>
    <x v="2"/>
    <x v="3"/>
    <x v="711"/>
    <x v="2"/>
    <x v="35"/>
    <x v="38"/>
    <x v="4"/>
    <x v="47"/>
    <x v="77"/>
    <x v="1226"/>
    <x v="2842"/>
    <x v="39"/>
    <x v="1"/>
  </r>
  <r>
    <x v="2"/>
    <x v="3"/>
    <x v="711"/>
    <x v="2"/>
    <x v="35"/>
    <x v="38"/>
    <x v="0"/>
    <x v="62"/>
    <x v="67"/>
    <x v="1346"/>
    <x v="2834"/>
    <x v="34"/>
    <x v="1"/>
  </r>
  <r>
    <x v="2"/>
    <x v="3"/>
    <x v="711"/>
    <x v="2"/>
    <x v="35"/>
    <x v="38"/>
    <x v="3"/>
    <x v="61"/>
    <x v="103"/>
    <x v="1951"/>
    <x v="4020"/>
    <x v="36"/>
    <x v="1"/>
  </r>
  <r>
    <x v="1"/>
    <x v="1"/>
    <x v="711"/>
    <x v="1"/>
    <x v="37"/>
    <x v="41"/>
    <x v="0"/>
    <x v="36"/>
    <x v="20"/>
    <x v="184"/>
    <x v="139"/>
    <x v="19"/>
    <x v="2"/>
  </r>
  <r>
    <x v="5"/>
    <x v="3"/>
    <x v="711"/>
    <x v="2"/>
    <x v="3"/>
    <x v="28"/>
    <x v="2"/>
    <x v="48"/>
    <x v="202"/>
    <x v="2570"/>
    <x v="4695"/>
    <x v="32"/>
    <x v="2"/>
  </r>
  <r>
    <x v="5"/>
    <x v="3"/>
    <x v="711"/>
    <x v="2"/>
    <x v="3"/>
    <x v="28"/>
    <x v="1"/>
    <x v="39"/>
    <x v="134"/>
    <x v="1702"/>
    <x v="3011"/>
    <x v="26"/>
    <x v="2"/>
  </r>
  <r>
    <x v="5"/>
    <x v="3"/>
    <x v="711"/>
    <x v="2"/>
    <x v="3"/>
    <x v="28"/>
    <x v="5"/>
    <x v="36"/>
    <x v="128"/>
    <x v="1544"/>
    <x v="2973"/>
    <x v="30"/>
    <x v="2"/>
  </r>
  <r>
    <x v="5"/>
    <x v="3"/>
    <x v="711"/>
    <x v="2"/>
    <x v="3"/>
    <x v="28"/>
    <x v="4"/>
    <x v="33"/>
    <x v="104"/>
    <x v="1200"/>
    <x v="2436"/>
    <x v="32"/>
    <x v="2"/>
  </r>
  <r>
    <x v="5"/>
    <x v="3"/>
    <x v="711"/>
    <x v="2"/>
    <x v="3"/>
    <x v="28"/>
    <x v="0"/>
    <x v="43"/>
    <x v="112"/>
    <x v="1589"/>
    <x v="2795"/>
    <x v="26"/>
    <x v="2"/>
  </r>
  <r>
    <x v="5"/>
    <x v="3"/>
    <x v="711"/>
    <x v="2"/>
    <x v="3"/>
    <x v="28"/>
    <x v="3"/>
    <x v="48"/>
    <x v="148"/>
    <x v="2109"/>
    <x v="4030"/>
    <x v="31"/>
    <x v="2"/>
  </r>
  <r>
    <x v="2"/>
    <x v="3"/>
    <x v="711"/>
    <x v="2"/>
    <x v="35"/>
    <x v="38"/>
    <x v="2"/>
    <x v="48"/>
    <x v="174"/>
    <x v="2350"/>
    <x v="4240"/>
    <x v="28"/>
    <x v="2"/>
  </r>
  <r>
    <x v="2"/>
    <x v="3"/>
    <x v="711"/>
    <x v="2"/>
    <x v="35"/>
    <x v="38"/>
    <x v="1"/>
    <x v="40"/>
    <x v="128"/>
    <x v="1675"/>
    <x v="2815"/>
    <x v="24"/>
    <x v="2"/>
  </r>
  <r>
    <x v="2"/>
    <x v="3"/>
    <x v="711"/>
    <x v="2"/>
    <x v="35"/>
    <x v="38"/>
    <x v="5"/>
    <x v="37"/>
    <x v="111"/>
    <x v="1388"/>
    <x v="2744"/>
    <x v="31"/>
    <x v="2"/>
  </r>
  <r>
    <x v="2"/>
    <x v="3"/>
    <x v="711"/>
    <x v="2"/>
    <x v="35"/>
    <x v="38"/>
    <x v="4"/>
    <x v="38"/>
    <x v="95"/>
    <x v="1238"/>
    <x v="2459"/>
    <x v="31"/>
    <x v="2"/>
  </r>
  <r>
    <x v="2"/>
    <x v="3"/>
    <x v="711"/>
    <x v="2"/>
    <x v="35"/>
    <x v="38"/>
    <x v="0"/>
    <x v="48"/>
    <x v="80"/>
    <x v="1297"/>
    <x v="2290"/>
    <x v="26"/>
    <x v="2"/>
  </r>
  <r>
    <x v="2"/>
    <x v="3"/>
    <x v="711"/>
    <x v="2"/>
    <x v="35"/>
    <x v="38"/>
    <x v="3"/>
    <x v="44"/>
    <x v="108"/>
    <x v="1573"/>
    <x v="2958"/>
    <x v="29"/>
    <x v="2"/>
  </r>
  <r>
    <x v="1"/>
    <x v="1"/>
    <x v="712"/>
    <x v="1"/>
    <x v="37"/>
    <x v="41"/>
    <x v="3"/>
    <x v="58"/>
    <x v="194"/>
    <x v="2673"/>
    <x v="3694"/>
    <x v="11"/>
    <x v="2"/>
  </r>
  <r>
    <x v="0"/>
    <x v="1"/>
    <x v="712"/>
    <x v="1"/>
    <x v="18"/>
    <x v="43"/>
    <x v="3"/>
    <x v="53"/>
    <x v="294"/>
    <x v="2866"/>
    <x v="5111"/>
    <x v="26"/>
    <x v="2"/>
  </r>
  <r>
    <x v="0"/>
    <x v="1"/>
    <x v="712"/>
    <x v="4"/>
    <x v="1"/>
    <x v="2"/>
    <x v="2"/>
    <x v="68"/>
    <x v="319"/>
    <x v="2987"/>
    <x v="5362"/>
    <x v="21"/>
    <x v="2"/>
  </r>
  <r>
    <x v="0"/>
    <x v="1"/>
    <x v="712"/>
    <x v="4"/>
    <x v="1"/>
    <x v="2"/>
    <x v="1"/>
    <x v="58"/>
    <x v="300"/>
    <x v="2890"/>
    <x v="5115"/>
    <x v="21"/>
    <x v="2"/>
  </r>
  <r>
    <x v="1"/>
    <x v="1"/>
    <x v="712"/>
    <x v="1"/>
    <x v="19"/>
    <x v="4"/>
    <x v="2"/>
    <x v="53"/>
    <x v="307"/>
    <x v="2895"/>
    <x v="5216"/>
    <x v="26"/>
    <x v="0"/>
  </r>
  <r>
    <x v="1"/>
    <x v="1"/>
    <x v="712"/>
    <x v="1"/>
    <x v="19"/>
    <x v="4"/>
    <x v="1"/>
    <x v="43"/>
    <x v="212"/>
    <x v="2513"/>
    <x v="4127"/>
    <x v="21"/>
    <x v="0"/>
  </r>
  <r>
    <x v="1"/>
    <x v="1"/>
    <x v="712"/>
    <x v="1"/>
    <x v="19"/>
    <x v="4"/>
    <x v="5"/>
    <x v="43"/>
    <x v="194"/>
    <x v="2383"/>
    <x v="3880"/>
    <x v="21"/>
    <x v="0"/>
  </r>
  <r>
    <x v="1"/>
    <x v="1"/>
    <x v="712"/>
    <x v="1"/>
    <x v="19"/>
    <x v="4"/>
    <x v="4"/>
    <x v="43"/>
    <x v="152"/>
    <x v="2022"/>
    <x v="3202"/>
    <x v="21"/>
    <x v="0"/>
  </r>
  <r>
    <x v="1"/>
    <x v="1"/>
    <x v="712"/>
    <x v="1"/>
    <x v="19"/>
    <x v="4"/>
    <x v="0"/>
    <x v="53"/>
    <x v="152"/>
    <x v="2282"/>
    <x v="3277"/>
    <x v="16"/>
    <x v="0"/>
  </r>
  <r>
    <x v="1"/>
    <x v="1"/>
    <x v="712"/>
    <x v="1"/>
    <x v="19"/>
    <x v="4"/>
    <x v="3"/>
    <x v="58"/>
    <x v="231"/>
    <x v="2800"/>
    <x v="4522"/>
    <x v="16"/>
    <x v="0"/>
  </r>
  <r>
    <x v="1"/>
    <x v="1"/>
    <x v="712"/>
    <x v="1"/>
    <x v="37"/>
    <x v="41"/>
    <x v="3"/>
    <x v="53"/>
    <x v="52"/>
    <x v="893"/>
    <x v="1464"/>
    <x v="25"/>
    <x v="1"/>
  </r>
  <r>
    <x v="0"/>
    <x v="1"/>
    <x v="712"/>
    <x v="1"/>
    <x v="18"/>
    <x v="43"/>
    <x v="3"/>
    <x v="51"/>
    <x v="94"/>
    <x v="1578"/>
    <x v="3606"/>
    <x v="40"/>
    <x v="1"/>
  </r>
  <r>
    <x v="0"/>
    <x v="1"/>
    <x v="712"/>
    <x v="4"/>
    <x v="1"/>
    <x v="2"/>
    <x v="2"/>
    <x v="62"/>
    <x v="151"/>
    <x v="2470"/>
    <x v="4605"/>
    <x v="33"/>
    <x v="1"/>
  </r>
  <r>
    <x v="0"/>
    <x v="1"/>
    <x v="712"/>
    <x v="4"/>
    <x v="1"/>
    <x v="2"/>
    <x v="1"/>
    <x v="53"/>
    <x v="93"/>
    <x v="1614"/>
    <x v="3285"/>
    <x v="33"/>
    <x v="1"/>
  </r>
  <r>
    <x v="1"/>
    <x v="1"/>
    <x v="712"/>
    <x v="1"/>
    <x v="19"/>
    <x v="4"/>
    <x v="2"/>
    <x v="50"/>
    <x v="102"/>
    <x v="1666"/>
    <x v="3555"/>
    <x v="36"/>
    <x v="1"/>
  </r>
  <r>
    <x v="1"/>
    <x v="1"/>
    <x v="712"/>
    <x v="1"/>
    <x v="19"/>
    <x v="4"/>
    <x v="1"/>
    <x v="39"/>
    <x v="54"/>
    <x v="668"/>
    <x v="1486"/>
    <x v="36"/>
    <x v="1"/>
  </r>
  <r>
    <x v="1"/>
    <x v="1"/>
    <x v="712"/>
    <x v="1"/>
    <x v="19"/>
    <x v="4"/>
    <x v="5"/>
    <x v="38"/>
    <x v="54"/>
    <x v="650"/>
    <x v="1332"/>
    <x v="33"/>
    <x v="1"/>
  </r>
  <r>
    <x v="1"/>
    <x v="1"/>
    <x v="712"/>
    <x v="1"/>
    <x v="19"/>
    <x v="4"/>
    <x v="4"/>
    <x v="42"/>
    <x v="33"/>
    <x v="435"/>
    <x v="836"/>
    <x v="33"/>
    <x v="1"/>
  </r>
  <r>
    <x v="1"/>
    <x v="1"/>
    <x v="712"/>
    <x v="1"/>
    <x v="19"/>
    <x v="4"/>
    <x v="0"/>
    <x v="47"/>
    <x v="40"/>
    <x v="607"/>
    <x v="994"/>
    <x v="27"/>
    <x v="1"/>
  </r>
  <r>
    <x v="1"/>
    <x v="1"/>
    <x v="712"/>
    <x v="1"/>
    <x v="19"/>
    <x v="4"/>
    <x v="3"/>
    <x v="54"/>
    <x v="59"/>
    <x v="1054"/>
    <x v="1926"/>
    <x v="28"/>
    <x v="1"/>
  </r>
  <r>
    <x v="1"/>
    <x v="1"/>
    <x v="712"/>
    <x v="1"/>
    <x v="37"/>
    <x v="41"/>
    <x v="3"/>
    <x v="35"/>
    <x v="61"/>
    <x v="708"/>
    <x v="813"/>
    <x v="18"/>
    <x v="2"/>
  </r>
  <r>
    <x v="1"/>
    <x v="1"/>
    <x v="713"/>
    <x v="1"/>
    <x v="37"/>
    <x v="41"/>
    <x v="2"/>
    <x v="63"/>
    <x v="294"/>
    <x v="2892"/>
    <x v="5333"/>
    <x v="41"/>
    <x v="2"/>
  </r>
  <r>
    <x v="0"/>
    <x v="1"/>
    <x v="713"/>
    <x v="1"/>
    <x v="18"/>
    <x v="43"/>
    <x v="2"/>
    <x v="48"/>
    <x v="313"/>
    <x v="2908"/>
    <x v="5180"/>
    <x v="21"/>
    <x v="2"/>
  </r>
  <r>
    <x v="1"/>
    <x v="1"/>
    <x v="713"/>
    <x v="3"/>
    <x v="16"/>
    <x v="30"/>
    <x v="2"/>
    <x v="58"/>
    <x v="313"/>
    <x v="2937"/>
    <x v="5311"/>
    <x v="26"/>
    <x v="1"/>
  </r>
  <r>
    <x v="1"/>
    <x v="1"/>
    <x v="713"/>
    <x v="3"/>
    <x v="16"/>
    <x v="30"/>
    <x v="1"/>
    <x v="48"/>
    <x v="273"/>
    <x v="2800"/>
    <x v="4761"/>
    <x v="21"/>
    <x v="1"/>
  </r>
  <r>
    <x v="1"/>
    <x v="1"/>
    <x v="713"/>
    <x v="3"/>
    <x v="16"/>
    <x v="30"/>
    <x v="5"/>
    <x v="48"/>
    <x v="231"/>
    <x v="2694"/>
    <x v="4702"/>
    <x v="26"/>
    <x v="1"/>
  </r>
  <r>
    <x v="1"/>
    <x v="1"/>
    <x v="713"/>
    <x v="3"/>
    <x v="16"/>
    <x v="30"/>
    <x v="4"/>
    <x v="43"/>
    <x v="194"/>
    <x v="2383"/>
    <x v="4188"/>
    <x v="26"/>
    <x v="1"/>
  </r>
  <r>
    <x v="1"/>
    <x v="1"/>
    <x v="713"/>
    <x v="3"/>
    <x v="16"/>
    <x v="30"/>
    <x v="0"/>
    <x v="53"/>
    <x v="194"/>
    <x v="2594"/>
    <x v="4282"/>
    <x v="21"/>
    <x v="1"/>
  </r>
  <r>
    <x v="1"/>
    <x v="1"/>
    <x v="713"/>
    <x v="3"/>
    <x v="16"/>
    <x v="30"/>
    <x v="3"/>
    <x v="58"/>
    <x v="273"/>
    <x v="2853"/>
    <x v="5072"/>
    <x v="26"/>
    <x v="1"/>
  </r>
  <r>
    <x v="1"/>
    <x v="1"/>
    <x v="713"/>
    <x v="1"/>
    <x v="37"/>
    <x v="41"/>
    <x v="2"/>
    <x v="59"/>
    <x v="94"/>
    <x v="1771"/>
    <x v="4329"/>
    <x v="51"/>
    <x v="1"/>
  </r>
  <r>
    <x v="0"/>
    <x v="1"/>
    <x v="713"/>
    <x v="1"/>
    <x v="18"/>
    <x v="43"/>
    <x v="2"/>
    <x v="43"/>
    <x v="127"/>
    <x v="1746"/>
    <x v="3483"/>
    <x v="32"/>
    <x v="1"/>
  </r>
  <r>
    <x v="1"/>
    <x v="1"/>
    <x v="713"/>
    <x v="3"/>
    <x v="16"/>
    <x v="30"/>
    <x v="2"/>
    <x v="52"/>
    <x v="137"/>
    <x v="2105"/>
    <x v="4428"/>
    <x v="41"/>
    <x v="1"/>
  </r>
  <r>
    <x v="1"/>
    <x v="1"/>
    <x v="713"/>
    <x v="3"/>
    <x v="16"/>
    <x v="30"/>
    <x v="1"/>
    <x v="45"/>
    <x v="80"/>
    <x v="1227"/>
    <x v="2599"/>
    <x v="34"/>
    <x v="1"/>
  </r>
  <r>
    <x v="1"/>
    <x v="1"/>
    <x v="713"/>
    <x v="3"/>
    <x v="16"/>
    <x v="30"/>
    <x v="5"/>
    <x v="44"/>
    <x v="61"/>
    <x v="892"/>
    <x v="2197"/>
    <x v="41"/>
    <x v="1"/>
  </r>
  <r>
    <x v="1"/>
    <x v="1"/>
    <x v="713"/>
    <x v="3"/>
    <x v="16"/>
    <x v="30"/>
    <x v="4"/>
    <x v="42"/>
    <x v="56"/>
    <x v="774"/>
    <x v="1830"/>
    <x v="39"/>
    <x v="1"/>
  </r>
  <r>
    <x v="1"/>
    <x v="1"/>
    <x v="713"/>
    <x v="3"/>
    <x v="16"/>
    <x v="30"/>
    <x v="0"/>
    <x v="47"/>
    <x v="56"/>
    <x v="870"/>
    <x v="1780"/>
    <x v="33"/>
    <x v="1"/>
  </r>
  <r>
    <x v="1"/>
    <x v="1"/>
    <x v="713"/>
    <x v="3"/>
    <x v="16"/>
    <x v="30"/>
    <x v="3"/>
    <x v="57"/>
    <x v="80"/>
    <x v="1509"/>
    <x v="3436"/>
    <x v="39"/>
    <x v="1"/>
  </r>
  <r>
    <x v="1"/>
    <x v="1"/>
    <x v="713"/>
    <x v="1"/>
    <x v="37"/>
    <x v="41"/>
    <x v="2"/>
    <x v="41"/>
    <x v="104"/>
    <x v="1428"/>
    <x v="3628"/>
    <x v="46"/>
    <x v="2"/>
  </r>
  <r>
    <x v="1"/>
    <x v="1"/>
    <x v="714"/>
    <x v="1"/>
    <x v="37"/>
    <x v="41"/>
    <x v="1"/>
    <x v="53"/>
    <x v="174"/>
    <x v="2469"/>
    <x v="4024"/>
    <x v="21"/>
    <x v="2"/>
  </r>
  <r>
    <x v="0"/>
    <x v="1"/>
    <x v="714"/>
    <x v="1"/>
    <x v="18"/>
    <x v="43"/>
    <x v="1"/>
    <x v="43"/>
    <x v="254"/>
    <x v="2686"/>
    <x v="4472"/>
    <x v="21"/>
    <x v="2"/>
  </r>
  <r>
    <x v="1"/>
    <x v="0"/>
    <x v="714"/>
    <x v="4"/>
    <x v="2"/>
    <x v="42"/>
    <x v="2"/>
    <x v="38"/>
    <x v="321"/>
    <x v="2904"/>
    <x v="5168"/>
    <x v="21"/>
    <x v="1"/>
  </r>
  <r>
    <x v="1"/>
    <x v="0"/>
    <x v="714"/>
    <x v="4"/>
    <x v="2"/>
    <x v="42"/>
    <x v="1"/>
    <x v="43"/>
    <x v="321"/>
    <x v="2921"/>
    <x v="5282"/>
    <x v="26"/>
    <x v="1"/>
  </r>
  <r>
    <x v="2"/>
    <x v="0"/>
    <x v="714"/>
    <x v="4"/>
    <x v="2"/>
    <x v="42"/>
    <x v="5"/>
    <x v="38"/>
    <x v="304"/>
    <x v="2827"/>
    <x v="4845"/>
    <x v="21"/>
    <x v="1"/>
  </r>
  <r>
    <x v="2"/>
    <x v="0"/>
    <x v="714"/>
    <x v="4"/>
    <x v="2"/>
    <x v="42"/>
    <x v="4"/>
    <x v="38"/>
    <x v="304"/>
    <x v="2827"/>
    <x v="4845"/>
    <x v="21"/>
    <x v="1"/>
  </r>
  <r>
    <x v="2"/>
    <x v="0"/>
    <x v="714"/>
    <x v="4"/>
    <x v="2"/>
    <x v="42"/>
    <x v="0"/>
    <x v="48"/>
    <x v="285"/>
    <x v="2829"/>
    <x v="4637"/>
    <x v="16"/>
    <x v="1"/>
  </r>
  <r>
    <x v="2"/>
    <x v="0"/>
    <x v="714"/>
    <x v="4"/>
    <x v="2"/>
    <x v="42"/>
    <x v="3"/>
    <x v="53"/>
    <x v="307"/>
    <x v="2895"/>
    <x v="4856"/>
    <x v="11"/>
    <x v="1"/>
  </r>
  <r>
    <x v="1"/>
    <x v="1"/>
    <x v="714"/>
    <x v="1"/>
    <x v="37"/>
    <x v="41"/>
    <x v="1"/>
    <x v="48"/>
    <x v="49"/>
    <x v="765"/>
    <x v="1558"/>
    <x v="33"/>
    <x v="1"/>
  </r>
  <r>
    <x v="0"/>
    <x v="1"/>
    <x v="714"/>
    <x v="1"/>
    <x v="18"/>
    <x v="43"/>
    <x v="1"/>
    <x v="42"/>
    <x v="74"/>
    <x v="1061"/>
    <x v="2192"/>
    <x v="33"/>
    <x v="1"/>
  </r>
  <r>
    <x v="1"/>
    <x v="0"/>
    <x v="714"/>
    <x v="4"/>
    <x v="2"/>
    <x v="42"/>
    <x v="2"/>
    <x v="37"/>
    <x v="158"/>
    <x v="1875"/>
    <x v="3701"/>
    <x v="32"/>
    <x v="1"/>
  </r>
  <r>
    <x v="1"/>
    <x v="0"/>
    <x v="714"/>
    <x v="4"/>
    <x v="2"/>
    <x v="42"/>
    <x v="1"/>
    <x v="42"/>
    <x v="152"/>
    <x v="1990"/>
    <x v="4243"/>
    <x v="40"/>
    <x v="1"/>
  </r>
  <r>
    <x v="2"/>
    <x v="0"/>
    <x v="714"/>
    <x v="4"/>
    <x v="2"/>
    <x v="42"/>
    <x v="5"/>
    <x v="36"/>
    <x v="103"/>
    <x v="1273"/>
    <x v="2691"/>
    <x v="34"/>
    <x v="1"/>
  </r>
  <r>
    <x v="2"/>
    <x v="0"/>
    <x v="714"/>
    <x v="4"/>
    <x v="2"/>
    <x v="42"/>
    <x v="4"/>
    <x v="37"/>
    <x v="96"/>
    <x v="1221"/>
    <x v="2430"/>
    <x v="31"/>
    <x v="1"/>
  </r>
  <r>
    <x v="2"/>
    <x v="0"/>
    <x v="714"/>
    <x v="4"/>
    <x v="2"/>
    <x v="42"/>
    <x v="0"/>
    <x v="45"/>
    <x v="73"/>
    <x v="1105"/>
    <x v="2067"/>
    <x v="29"/>
    <x v="1"/>
  </r>
  <r>
    <x v="2"/>
    <x v="0"/>
    <x v="714"/>
    <x v="4"/>
    <x v="2"/>
    <x v="42"/>
    <x v="3"/>
    <x v="51"/>
    <x v="115"/>
    <x v="1850"/>
    <x v="3053"/>
    <x v="23"/>
    <x v="1"/>
  </r>
  <r>
    <x v="1"/>
    <x v="1"/>
    <x v="714"/>
    <x v="1"/>
    <x v="37"/>
    <x v="41"/>
    <x v="1"/>
    <x v="36"/>
    <x v="56"/>
    <x v="649"/>
    <x v="1147"/>
    <x v="28"/>
    <x v="2"/>
  </r>
  <r>
    <x v="1"/>
    <x v="0"/>
    <x v="714"/>
    <x v="4"/>
    <x v="2"/>
    <x v="42"/>
    <x v="2"/>
    <x v="28"/>
    <x v="170"/>
    <x v="1628"/>
    <x v="2867"/>
    <x v="26"/>
    <x v="2"/>
  </r>
  <r>
    <x v="1"/>
    <x v="0"/>
    <x v="714"/>
    <x v="4"/>
    <x v="2"/>
    <x v="42"/>
    <x v="1"/>
    <x v="26"/>
    <x v="184"/>
    <x v="1682"/>
    <x v="3352"/>
    <x v="32"/>
    <x v="2"/>
  </r>
  <r>
    <x v="2"/>
    <x v="0"/>
    <x v="714"/>
    <x v="4"/>
    <x v="2"/>
    <x v="42"/>
    <x v="5"/>
    <x v="28"/>
    <x v="116"/>
    <x v="1148"/>
    <x v="2053"/>
    <x v="27"/>
    <x v="2"/>
  </r>
  <r>
    <x v="2"/>
    <x v="0"/>
    <x v="714"/>
    <x v="4"/>
    <x v="2"/>
    <x v="42"/>
    <x v="4"/>
    <x v="25"/>
    <x v="108"/>
    <x v="978"/>
    <x v="1719"/>
    <x v="27"/>
    <x v="2"/>
  </r>
  <r>
    <x v="2"/>
    <x v="0"/>
    <x v="714"/>
    <x v="4"/>
    <x v="2"/>
    <x v="42"/>
    <x v="0"/>
    <x v="35"/>
    <x v="91"/>
    <x v="1106"/>
    <x v="1570"/>
    <x v="20"/>
    <x v="2"/>
  </r>
  <r>
    <x v="2"/>
    <x v="0"/>
    <x v="714"/>
    <x v="4"/>
    <x v="2"/>
    <x v="42"/>
    <x v="3"/>
    <x v="36"/>
    <x v="115"/>
    <x v="1395"/>
    <x v="1652"/>
    <x v="14"/>
    <x v="2"/>
  </r>
  <r>
    <x v="1"/>
    <x v="1"/>
    <x v="715"/>
    <x v="1"/>
    <x v="37"/>
    <x v="41"/>
    <x v="5"/>
    <x v="53"/>
    <x v="171"/>
    <x v="2435"/>
    <x v="4261"/>
    <x v="26"/>
    <x v="2"/>
  </r>
  <r>
    <x v="0"/>
    <x v="1"/>
    <x v="715"/>
    <x v="1"/>
    <x v="18"/>
    <x v="43"/>
    <x v="5"/>
    <x v="38"/>
    <x v="194"/>
    <x v="2227"/>
    <x v="3950"/>
    <x v="26"/>
    <x v="2"/>
  </r>
  <r>
    <x v="1"/>
    <x v="0"/>
    <x v="715"/>
    <x v="3"/>
    <x v="45"/>
    <x v="46"/>
    <x v="2"/>
    <x v="58"/>
    <x v="331"/>
    <x v="3003"/>
    <x v="5392"/>
    <x v="21"/>
    <x v="0"/>
  </r>
  <r>
    <x v="1"/>
    <x v="0"/>
    <x v="715"/>
    <x v="3"/>
    <x v="45"/>
    <x v="46"/>
    <x v="1"/>
    <x v="68"/>
    <x v="331"/>
    <x v="3028"/>
    <x v="5440"/>
    <x v="21"/>
    <x v="0"/>
  </r>
  <r>
    <x v="3"/>
    <x v="0"/>
    <x v="715"/>
    <x v="3"/>
    <x v="45"/>
    <x v="46"/>
    <x v="5"/>
    <x v="63"/>
    <x v="315"/>
    <x v="2958"/>
    <x v="5308"/>
    <x v="21"/>
    <x v="0"/>
  </r>
  <r>
    <x v="3"/>
    <x v="0"/>
    <x v="715"/>
    <x v="3"/>
    <x v="45"/>
    <x v="46"/>
    <x v="4"/>
    <x v="63"/>
    <x v="315"/>
    <x v="2958"/>
    <x v="5308"/>
    <x v="21"/>
    <x v="0"/>
  </r>
  <r>
    <x v="3"/>
    <x v="0"/>
    <x v="715"/>
    <x v="3"/>
    <x v="45"/>
    <x v="46"/>
    <x v="0"/>
    <x v="73"/>
    <x v="309"/>
    <x v="2956"/>
    <x v="5348"/>
    <x v="26"/>
    <x v="0"/>
  </r>
  <r>
    <x v="3"/>
    <x v="0"/>
    <x v="715"/>
    <x v="3"/>
    <x v="45"/>
    <x v="46"/>
    <x v="3"/>
    <x v="78"/>
    <x v="317"/>
    <x v="3004"/>
    <x v="5337"/>
    <x v="16"/>
    <x v="0"/>
  </r>
  <r>
    <x v="5"/>
    <x v="0"/>
    <x v="715"/>
    <x v="4"/>
    <x v="36"/>
    <x v="44"/>
    <x v="2"/>
    <x v="58"/>
    <x v="331"/>
    <x v="3003"/>
    <x v="5392"/>
    <x v="21"/>
    <x v="0"/>
  </r>
  <r>
    <x v="5"/>
    <x v="0"/>
    <x v="715"/>
    <x v="4"/>
    <x v="36"/>
    <x v="44"/>
    <x v="1"/>
    <x v="68"/>
    <x v="331"/>
    <x v="3028"/>
    <x v="5440"/>
    <x v="21"/>
    <x v="0"/>
  </r>
  <r>
    <x v="5"/>
    <x v="0"/>
    <x v="715"/>
    <x v="4"/>
    <x v="36"/>
    <x v="44"/>
    <x v="5"/>
    <x v="63"/>
    <x v="315"/>
    <x v="2958"/>
    <x v="5308"/>
    <x v="21"/>
    <x v="0"/>
  </r>
  <r>
    <x v="5"/>
    <x v="0"/>
    <x v="715"/>
    <x v="4"/>
    <x v="36"/>
    <x v="44"/>
    <x v="4"/>
    <x v="63"/>
    <x v="315"/>
    <x v="2958"/>
    <x v="5308"/>
    <x v="21"/>
    <x v="0"/>
  </r>
  <r>
    <x v="5"/>
    <x v="0"/>
    <x v="715"/>
    <x v="4"/>
    <x v="36"/>
    <x v="44"/>
    <x v="0"/>
    <x v="73"/>
    <x v="309"/>
    <x v="2956"/>
    <x v="5348"/>
    <x v="26"/>
    <x v="0"/>
  </r>
  <r>
    <x v="5"/>
    <x v="0"/>
    <x v="715"/>
    <x v="4"/>
    <x v="36"/>
    <x v="44"/>
    <x v="3"/>
    <x v="78"/>
    <x v="317"/>
    <x v="3004"/>
    <x v="5337"/>
    <x v="16"/>
    <x v="0"/>
  </r>
  <r>
    <x v="1"/>
    <x v="1"/>
    <x v="715"/>
    <x v="1"/>
    <x v="37"/>
    <x v="41"/>
    <x v="5"/>
    <x v="48"/>
    <x v="44"/>
    <x v="680"/>
    <x v="1627"/>
    <x v="39"/>
    <x v="1"/>
  </r>
  <r>
    <x v="0"/>
    <x v="1"/>
    <x v="715"/>
    <x v="1"/>
    <x v="18"/>
    <x v="43"/>
    <x v="5"/>
    <x v="34"/>
    <x v="56"/>
    <x v="615"/>
    <x v="1351"/>
    <x v="36"/>
    <x v="1"/>
  </r>
  <r>
    <x v="1"/>
    <x v="0"/>
    <x v="715"/>
    <x v="3"/>
    <x v="45"/>
    <x v="46"/>
    <x v="2"/>
    <x v="53"/>
    <x v="194"/>
    <x v="2594"/>
    <x v="4780"/>
    <x v="33"/>
    <x v="1"/>
  </r>
  <r>
    <x v="1"/>
    <x v="0"/>
    <x v="715"/>
    <x v="3"/>
    <x v="45"/>
    <x v="46"/>
    <x v="1"/>
    <x v="67"/>
    <x v="194"/>
    <x v="2764"/>
    <x v="4960"/>
    <x v="31"/>
    <x v="1"/>
  </r>
  <r>
    <x v="3"/>
    <x v="0"/>
    <x v="715"/>
    <x v="3"/>
    <x v="45"/>
    <x v="46"/>
    <x v="5"/>
    <x v="57"/>
    <x v="133"/>
    <x v="2186"/>
    <x v="4285"/>
    <x v="34"/>
    <x v="1"/>
  </r>
  <r>
    <x v="3"/>
    <x v="0"/>
    <x v="715"/>
    <x v="3"/>
    <x v="45"/>
    <x v="46"/>
    <x v="4"/>
    <x v="60"/>
    <x v="138"/>
    <x v="2309"/>
    <x v="4521"/>
    <x v="36"/>
    <x v="1"/>
  </r>
  <r>
    <x v="3"/>
    <x v="0"/>
    <x v="715"/>
    <x v="3"/>
    <x v="45"/>
    <x v="46"/>
    <x v="0"/>
    <x v="65"/>
    <x v="113"/>
    <x v="2150"/>
    <x v="4342"/>
    <x v="37"/>
    <x v="1"/>
  </r>
  <r>
    <x v="3"/>
    <x v="0"/>
    <x v="715"/>
    <x v="3"/>
    <x v="45"/>
    <x v="46"/>
    <x v="3"/>
    <x v="75"/>
    <x v="129"/>
    <x v="2498"/>
    <x v="4488"/>
    <x v="29"/>
    <x v="1"/>
  </r>
  <r>
    <x v="5"/>
    <x v="0"/>
    <x v="715"/>
    <x v="4"/>
    <x v="36"/>
    <x v="44"/>
    <x v="2"/>
    <x v="54"/>
    <x v="164"/>
    <x v="2406"/>
    <x v="4564"/>
    <x v="34"/>
    <x v="1"/>
  </r>
  <r>
    <x v="5"/>
    <x v="0"/>
    <x v="715"/>
    <x v="4"/>
    <x v="36"/>
    <x v="44"/>
    <x v="1"/>
    <x v="65"/>
    <x v="188"/>
    <x v="2726"/>
    <x v="4950"/>
    <x v="33"/>
    <x v="1"/>
  </r>
  <r>
    <x v="5"/>
    <x v="0"/>
    <x v="715"/>
    <x v="4"/>
    <x v="36"/>
    <x v="44"/>
    <x v="5"/>
    <x v="60"/>
    <x v="143"/>
    <x v="2360"/>
    <x v="4374"/>
    <x v="31"/>
    <x v="1"/>
  </r>
  <r>
    <x v="5"/>
    <x v="0"/>
    <x v="715"/>
    <x v="4"/>
    <x v="36"/>
    <x v="44"/>
    <x v="4"/>
    <x v="60"/>
    <x v="123"/>
    <x v="2151"/>
    <x v="4091"/>
    <x v="31"/>
    <x v="1"/>
  </r>
  <r>
    <x v="5"/>
    <x v="0"/>
    <x v="715"/>
    <x v="4"/>
    <x v="36"/>
    <x v="44"/>
    <x v="0"/>
    <x v="65"/>
    <x v="113"/>
    <x v="2150"/>
    <x v="4310"/>
    <x v="36"/>
    <x v="1"/>
  </r>
  <r>
    <x v="5"/>
    <x v="0"/>
    <x v="715"/>
    <x v="4"/>
    <x v="36"/>
    <x v="44"/>
    <x v="3"/>
    <x v="70"/>
    <x v="150"/>
    <x v="2587"/>
    <x v="4511"/>
    <x v="26"/>
    <x v="1"/>
  </r>
  <r>
    <x v="1"/>
    <x v="1"/>
    <x v="715"/>
    <x v="1"/>
    <x v="37"/>
    <x v="41"/>
    <x v="5"/>
    <x v="40"/>
    <x v="55"/>
    <x v="707"/>
    <x v="1321"/>
    <x v="30"/>
    <x v="2"/>
  </r>
  <r>
    <x v="1"/>
    <x v="0"/>
    <x v="715"/>
    <x v="3"/>
    <x v="45"/>
    <x v="46"/>
    <x v="2"/>
    <x v="42"/>
    <x v="211"/>
    <x v="2483"/>
    <x v="4334"/>
    <x v="26"/>
    <x v="2"/>
  </r>
  <r>
    <x v="1"/>
    <x v="0"/>
    <x v="715"/>
    <x v="3"/>
    <x v="45"/>
    <x v="46"/>
    <x v="1"/>
    <x v="47"/>
    <x v="194"/>
    <x v="2482"/>
    <x v="4376"/>
    <x v="27"/>
    <x v="2"/>
  </r>
  <r>
    <x v="3"/>
    <x v="0"/>
    <x v="715"/>
    <x v="3"/>
    <x v="45"/>
    <x v="46"/>
    <x v="5"/>
    <x v="46"/>
    <x v="143"/>
    <x v="2020"/>
    <x v="3570"/>
    <x v="26"/>
    <x v="2"/>
  </r>
  <r>
    <x v="3"/>
    <x v="0"/>
    <x v="715"/>
    <x v="3"/>
    <x v="45"/>
    <x v="46"/>
    <x v="4"/>
    <x v="44"/>
    <x v="153"/>
    <x v="2061"/>
    <x v="3574"/>
    <x v="25"/>
    <x v="2"/>
  </r>
  <r>
    <x v="3"/>
    <x v="0"/>
    <x v="715"/>
    <x v="3"/>
    <x v="45"/>
    <x v="46"/>
    <x v="0"/>
    <x v="52"/>
    <x v="136"/>
    <x v="2099"/>
    <x v="3849"/>
    <x v="28"/>
    <x v="2"/>
  </r>
  <r>
    <x v="3"/>
    <x v="0"/>
    <x v="715"/>
    <x v="3"/>
    <x v="45"/>
    <x v="46"/>
    <x v="3"/>
    <x v="58"/>
    <x v="166"/>
    <x v="2502"/>
    <x v="4096"/>
    <x v="21"/>
    <x v="2"/>
  </r>
  <r>
    <x v="5"/>
    <x v="0"/>
    <x v="715"/>
    <x v="4"/>
    <x v="36"/>
    <x v="44"/>
    <x v="2"/>
    <x v="44"/>
    <x v="194"/>
    <x v="2408"/>
    <x v="4320"/>
    <x v="28"/>
    <x v="2"/>
  </r>
  <r>
    <x v="5"/>
    <x v="0"/>
    <x v="715"/>
    <x v="4"/>
    <x v="36"/>
    <x v="44"/>
    <x v="1"/>
    <x v="49"/>
    <x v="199"/>
    <x v="2564"/>
    <x v="4466"/>
    <x v="26"/>
    <x v="2"/>
  </r>
  <r>
    <x v="5"/>
    <x v="0"/>
    <x v="715"/>
    <x v="4"/>
    <x v="36"/>
    <x v="44"/>
    <x v="5"/>
    <x v="41"/>
    <x v="169"/>
    <x v="2100"/>
    <x v="3793"/>
    <x v="27"/>
    <x v="2"/>
  </r>
  <r>
    <x v="5"/>
    <x v="0"/>
    <x v="715"/>
    <x v="4"/>
    <x v="36"/>
    <x v="44"/>
    <x v="4"/>
    <x v="46"/>
    <x v="143"/>
    <x v="2020"/>
    <x v="3500"/>
    <x v="25"/>
    <x v="2"/>
  </r>
  <r>
    <x v="5"/>
    <x v="0"/>
    <x v="715"/>
    <x v="4"/>
    <x v="36"/>
    <x v="44"/>
    <x v="0"/>
    <x v="47"/>
    <x v="136"/>
    <x v="1972"/>
    <x v="3907"/>
    <x v="33"/>
    <x v="2"/>
  </r>
  <r>
    <x v="5"/>
    <x v="0"/>
    <x v="715"/>
    <x v="4"/>
    <x v="36"/>
    <x v="44"/>
    <x v="3"/>
    <x v="48"/>
    <x v="175"/>
    <x v="2360"/>
    <x v="3766"/>
    <x v="20"/>
    <x v="2"/>
  </r>
  <r>
    <x v="1"/>
    <x v="1"/>
    <x v="716"/>
    <x v="1"/>
    <x v="37"/>
    <x v="41"/>
    <x v="4"/>
    <x v="53"/>
    <x v="152"/>
    <x v="2282"/>
    <x v="4024"/>
    <x v="26"/>
    <x v="2"/>
  </r>
  <r>
    <x v="0"/>
    <x v="1"/>
    <x v="716"/>
    <x v="1"/>
    <x v="18"/>
    <x v="43"/>
    <x v="4"/>
    <x v="38"/>
    <x v="152"/>
    <x v="1857"/>
    <x v="2517"/>
    <x v="16"/>
    <x v="2"/>
  </r>
  <r>
    <x v="1"/>
    <x v="1"/>
    <x v="716"/>
    <x v="1"/>
    <x v="37"/>
    <x v="41"/>
    <x v="4"/>
    <x v="49"/>
    <x v="33"/>
    <x v="520"/>
    <x v="1189"/>
    <x v="37"/>
    <x v="1"/>
  </r>
  <r>
    <x v="0"/>
    <x v="1"/>
    <x v="716"/>
    <x v="1"/>
    <x v="18"/>
    <x v="43"/>
    <x v="4"/>
    <x v="34"/>
    <x v="40"/>
    <x v="419"/>
    <x v="634"/>
    <x v="27"/>
    <x v="1"/>
  </r>
  <r>
    <x v="1"/>
    <x v="1"/>
    <x v="716"/>
    <x v="1"/>
    <x v="37"/>
    <x v="41"/>
    <x v="4"/>
    <x v="36"/>
    <x v="49"/>
    <x v="549"/>
    <x v="1077"/>
    <x v="32"/>
    <x v="2"/>
  </r>
  <r>
    <x v="1"/>
    <x v="1"/>
    <x v="717"/>
    <x v="1"/>
    <x v="37"/>
    <x v="41"/>
    <x v="0"/>
    <x v="63"/>
    <x v="129"/>
    <x v="2282"/>
    <x v="3708"/>
    <x v="21"/>
    <x v="2"/>
  </r>
  <r>
    <x v="0"/>
    <x v="1"/>
    <x v="717"/>
    <x v="1"/>
    <x v="18"/>
    <x v="43"/>
    <x v="0"/>
    <x v="48"/>
    <x v="129"/>
    <x v="1929"/>
    <x v="2177"/>
    <x v="11"/>
    <x v="2"/>
  </r>
  <r>
    <x v="2"/>
    <x v="0"/>
    <x v="717"/>
    <x v="4"/>
    <x v="30"/>
    <x v="1"/>
    <x v="2"/>
    <x v="53"/>
    <x v="327"/>
    <x v="2974"/>
    <x v="5338"/>
    <x v="21"/>
    <x v="1"/>
  </r>
  <r>
    <x v="2"/>
    <x v="0"/>
    <x v="717"/>
    <x v="4"/>
    <x v="30"/>
    <x v="1"/>
    <x v="1"/>
    <x v="58"/>
    <x v="327"/>
    <x v="2989"/>
    <x v="5414"/>
    <x v="26"/>
    <x v="1"/>
  </r>
  <r>
    <x v="3"/>
    <x v="0"/>
    <x v="717"/>
    <x v="4"/>
    <x v="30"/>
    <x v="1"/>
    <x v="5"/>
    <x v="53"/>
    <x v="311"/>
    <x v="2915"/>
    <x v="5201"/>
    <x v="21"/>
    <x v="1"/>
  </r>
  <r>
    <x v="3"/>
    <x v="0"/>
    <x v="717"/>
    <x v="4"/>
    <x v="30"/>
    <x v="1"/>
    <x v="4"/>
    <x v="53"/>
    <x v="311"/>
    <x v="2915"/>
    <x v="5201"/>
    <x v="21"/>
    <x v="1"/>
  </r>
  <r>
    <x v="3"/>
    <x v="0"/>
    <x v="717"/>
    <x v="4"/>
    <x v="30"/>
    <x v="1"/>
    <x v="0"/>
    <x v="63"/>
    <x v="304"/>
    <x v="2912"/>
    <x v="5106"/>
    <x v="16"/>
    <x v="1"/>
  </r>
  <r>
    <x v="3"/>
    <x v="0"/>
    <x v="717"/>
    <x v="4"/>
    <x v="30"/>
    <x v="1"/>
    <x v="3"/>
    <x v="68"/>
    <x v="313"/>
    <x v="2963"/>
    <x v="5168"/>
    <x v="11"/>
    <x v="1"/>
  </r>
  <r>
    <x v="1"/>
    <x v="1"/>
    <x v="717"/>
    <x v="1"/>
    <x v="37"/>
    <x v="41"/>
    <x v="0"/>
    <x v="57"/>
    <x v="31"/>
    <x v="585"/>
    <x v="1226"/>
    <x v="34"/>
    <x v="1"/>
  </r>
  <r>
    <x v="0"/>
    <x v="1"/>
    <x v="717"/>
    <x v="1"/>
    <x v="18"/>
    <x v="43"/>
    <x v="0"/>
    <x v="47"/>
    <x v="30"/>
    <x v="454"/>
    <x v="584"/>
    <x v="23"/>
    <x v="1"/>
  </r>
  <r>
    <x v="2"/>
    <x v="0"/>
    <x v="717"/>
    <x v="4"/>
    <x v="30"/>
    <x v="1"/>
    <x v="2"/>
    <x v="48"/>
    <x v="183"/>
    <x v="2415"/>
    <x v="4503"/>
    <x v="32"/>
    <x v="1"/>
  </r>
  <r>
    <x v="2"/>
    <x v="0"/>
    <x v="717"/>
    <x v="4"/>
    <x v="30"/>
    <x v="1"/>
    <x v="1"/>
    <x v="54"/>
    <x v="159"/>
    <x v="2368"/>
    <x v="4577"/>
    <x v="36"/>
    <x v="1"/>
  </r>
  <r>
    <x v="3"/>
    <x v="0"/>
    <x v="717"/>
    <x v="4"/>
    <x v="30"/>
    <x v="1"/>
    <x v="5"/>
    <x v="52"/>
    <x v="110"/>
    <x v="1812"/>
    <x v="3765"/>
    <x v="35"/>
    <x v="1"/>
  </r>
  <r>
    <x v="3"/>
    <x v="0"/>
    <x v="717"/>
    <x v="4"/>
    <x v="30"/>
    <x v="1"/>
    <x v="4"/>
    <x v="48"/>
    <x v="125"/>
    <x v="1877"/>
    <x v="3704"/>
    <x v="32"/>
    <x v="1"/>
  </r>
  <r>
    <x v="3"/>
    <x v="0"/>
    <x v="717"/>
    <x v="4"/>
    <x v="30"/>
    <x v="1"/>
    <x v="0"/>
    <x v="57"/>
    <x v="100"/>
    <x v="1800"/>
    <x v="3514"/>
    <x v="31"/>
    <x v="1"/>
  </r>
  <r>
    <x v="3"/>
    <x v="0"/>
    <x v="717"/>
    <x v="4"/>
    <x v="30"/>
    <x v="1"/>
    <x v="3"/>
    <x v="65"/>
    <x v="111"/>
    <x v="2121"/>
    <x v="3413"/>
    <x v="21"/>
    <x v="1"/>
  </r>
  <r>
    <x v="1"/>
    <x v="1"/>
    <x v="717"/>
    <x v="1"/>
    <x v="37"/>
    <x v="41"/>
    <x v="0"/>
    <x v="44"/>
    <x v="37"/>
    <x v="515"/>
    <x v="760"/>
    <x v="25"/>
    <x v="2"/>
  </r>
  <r>
    <x v="2"/>
    <x v="0"/>
    <x v="717"/>
    <x v="4"/>
    <x v="30"/>
    <x v="1"/>
    <x v="2"/>
    <x v="37"/>
    <x v="202"/>
    <x v="2276"/>
    <x v="4135"/>
    <x v="28"/>
    <x v="2"/>
  </r>
  <r>
    <x v="2"/>
    <x v="0"/>
    <x v="717"/>
    <x v="4"/>
    <x v="30"/>
    <x v="1"/>
    <x v="1"/>
    <x v="40"/>
    <x v="187"/>
    <x v="2236"/>
    <x v="4312"/>
    <x v="33"/>
    <x v="2"/>
  </r>
  <r>
    <x v="3"/>
    <x v="0"/>
    <x v="717"/>
    <x v="4"/>
    <x v="30"/>
    <x v="1"/>
    <x v="5"/>
    <x v="37"/>
    <x v="129"/>
    <x v="1589"/>
    <x v="2856"/>
    <x v="27"/>
    <x v="2"/>
  </r>
  <r>
    <x v="3"/>
    <x v="0"/>
    <x v="717"/>
    <x v="4"/>
    <x v="30"/>
    <x v="1"/>
    <x v="4"/>
    <x v="38"/>
    <x v="138"/>
    <x v="1716"/>
    <x v="3038"/>
    <x v="26"/>
    <x v="2"/>
  </r>
  <r>
    <x v="3"/>
    <x v="0"/>
    <x v="717"/>
    <x v="4"/>
    <x v="30"/>
    <x v="1"/>
    <x v="0"/>
    <x v="48"/>
    <x v="108"/>
    <x v="1684"/>
    <x v="2480"/>
    <x v="19"/>
    <x v="2"/>
  </r>
  <r>
    <x v="3"/>
    <x v="0"/>
    <x v="717"/>
    <x v="4"/>
    <x v="30"/>
    <x v="1"/>
    <x v="3"/>
    <x v="49"/>
    <x v="150"/>
    <x v="2169"/>
    <x v="2768"/>
    <x v="13"/>
    <x v="2"/>
  </r>
  <r>
    <x v="1"/>
    <x v="1"/>
    <x v="718"/>
    <x v="1"/>
    <x v="37"/>
    <x v="41"/>
    <x v="3"/>
    <x v="68"/>
    <x v="212"/>
    <x v="2817"/>
    <x v="4600"/>
    <x v="16"/>
    <x v="2"/>
  </r>
  <r>
    <x v="0"/>
    <x v="1"/>
    <x v="718"/>
    <x v="1"/>
    <x v="18"/>
    <x v="43"/>
    <x v="3"/>
    <x v="53"/>
    <x v="273"/>
    <x v="2833"/>
    <x v="4999"/>
    <x v="26"/>
    <x v="2"/>
  </r>
  <r>
    <x v="1"/>
    <x v="1"/>
    <x v="718"/>
    <x v="1"/>
    <x v="37"/>
    <x v="41"/>
    <x v="3"/>
    <x v="64"/>
    <x v="54"/>
    <x v="1114"/>
    <x v="2134"/>
    <x v="30"/>
    <x v="1"/>
  </r>
  <r>
    <x v="0"/>
    <x v="1"/>
    <x v="718"/>
    <x v="1"/>
    <x v="18"/>
    <x v="43"/>
    <x v="3"/>
    <x v="47"/>
    <x v="75"/>
    <x v="1187"/>
    <x v="2808"/>
    <x v="40"/>
    <x v="1"/>
  </r>
  <r>
    <x v="1"/>
    <x v="1"/>
    <x v="718"/>
    <x v="1"/>
    <x v="37"/>
    <x v="41"/>
    <x v="3"/>
    <x v="46"/>
    <x v="62"/>
    <x v="948"/>
    <x v="1399"/>
    <x v="22"/>
    <x v="2"/>
  </r>
  <r>
    <x v="1"/>
    <x v="1"/>
    <x v="719"/>
    <x v="1"/>
    <x v="37"/>
    <x v="41"/>
    <x v="2"/>
    <x v="63"/>
    <x v="309"/>
    <x v="2934"/>
    <x v="5416"/>
    <x v="41"/>
    <x v="2"/>
  </r>
  <r>
    <x v="0"/>
    <x v="1"/>
    <x v="719"/>
    <x v="1"/>
    <x v="18"/>
    <x v="43"/>
    <x v="2"/>
    <x v="48"/>
    <x v="307"/>
    <x v="2884"/>
    <x v="5087"/>
    <x v="21"/>
    <x v="2"/>
  </r>
  <r>
    <x v="1"/>
    <x v="1"/>
    <x v="719"/>
    <x v="1"/>
    <x v="37"/>
    <x v="41"/>
    <x v="2"/>
    <x v="60"/>
    <x v="104"/>
    <x v="1942"/>
    <x v="4622"/>
    <x v="55"/>
    <x v="1"/>
  </r>
  <r>
    <x v="0"/>
    <x v="1"/>
    <x v="719"/>
    <x v="1"/>
    <x v="18"/>
    <x v="43"/>
    <x v="2"/>
    <x v="46"/>
    <x v="102"/>
    <x v="1560"/>
    <x v="3247"/>
    <x v="34"/>
    <x v="1"/>
  </r>
  <r>
    <x v="1"/>
    <x v="1"/>
    <x v="719"/>
    <x v="1"/>
    <x v="37"/>
    <x v="41"/>
    <x v="2"/>
    <x v="46"/>
    <x v="123"/>
    <x v="1793"/>
    <x v="4241"/>
    <x v="47"/>
    <x v="2"/>
  </r>
  <r>
    <x v="1"/>
    <x v="1"/>
    <x v="720"/>
    <x v="1"/>
    <x v="37"/>
    <x v="41"/>
    <x v="1"/>
    <x v="53"/>
    <x v="231"/>
    <x v="2757"/>
    <x v="4637"/>
    <x v="21"/>
    <x v="2"/>
  </r>
  <r>
    <x v="0"/>
    <x v="1"/>
    <x v="720"/>
    <x v="1"/>
    <x v="18"/>
    <x v="43"/>
    <x v="1"/>
    <x v="43"/>
    <x v="212"/>
    <x v="2513"/>
    <x v="4127"/>
    <x v="21"/>
    <x v="2"/>
  </r>
  <r>
    <x v="1"/>
    <x v="1"/>
    <x v="720"/>
    <x v="1"/>
    <x v="37"/>
    <x v="41"/>
    <x v="1"/>
    <x v="48"/>
    <x v="57"/>
    <x v="895"/>
    <x v="1759"/>
    <x v="31"/>
    <x v="1"/>
  </r>
  <r>
    <x v="0"/>
    <x v="1"/>
    <x v="720"/>
    <x v="1"/>
    <x v="18"/>
    <x v="43"/>
    <x v="1"/>
    <x v="39"/>
    <x v="58"/>
    <x v="741"/>
    <x v="1509"/>
    <x v="33"/>
    <x v="1"/>
  </r>
  <r>
    <x v="1"/>
    <x v="1"/>
    <x v="720"/>
    <x v="1"/>
    <x v="37"/>
    <x v="41"/>
    <x v="1"/>
    <x v="40"/>
    <x v="70"/>
    <x v="953"/>
    <x v="1666"/>
    <x v="27"/>
    <x v="2"/>
  </r>
  <r>
    <x v="1"/>
    <x v="1"/>
    <x v="721"/>
    <x v="1"/>
    <x v="37"/>
    <x v="41"/>
    <x v="5"/>
    <x v="53"/>
    <x v="194"/>
    <x v="2594"/>
    <x v="4535"/>
    <x v="26"/>
    <x v="2"/>
  </r>
  <r>
    <x v="0"/>
    <x v="1"/>
    <x v="721"/>
    <x v="1"/>
    <x v="18"/>
    <x v="43"/>
    <x v="5"/>
    <x v="38"/>
    <x v="129"/>
    <x v="1617"/>
    <x v="2849"/>
    <x v="26"/>
    <x v="2"/>
  </r>
  <r>
    <x v="1"/>
    <x v="1"/>
    <x v="721"/>
    <x v="1"/>
    <x v="37"/>
    <x v="41"/>
    <x v="5"/>
    <x v="48"/>
    <x v="54"/>
    <x v="837"/>
    <x v="1990"/>
    <x v="39"/>
    <x v="1"/>
  </r>
  <r>
    <x v="0"/>
    <x v="1"/>
    <x v="721"/>
    <x v="1"/>
    <x v="18"/>
    <x v="43"/>
    <x v="5"/>
    <x v="34"/>
    <x v="27"/>
    <x v="265"/>
    <x v="632"/>
    <x v="41"/>
    <x v="1"/>
  </r>
  <r>
    <x v="1"/>
    <x v="1"/>
    <x v="721"/>
    <x v="1"/>
    <x v="37"/>
    <x v="41"/>
    <x v="5"/>
    <x v="37"/>
    <x v="65"/>
    <x v="812"/>
    <x v="1527"/>
    <x v="30"/>
    <x v="2"/>
  </r>
  <r>
    <x v="1"/>
    <x v="1"/>
    <x v="722"/>
    <x v="1"/>
    <x v="37"/>
    <x v="41"/>
    <x v="4"/>
    <x v="53"/>
    <x v="152"/>
    <x v="2282"/>
    <x v="4024"/>
    <x v="26"/>
    <x v="2"/>
  </r>
  <r>
    <x v="0"/>
    <x v="1"/>
    <x v="722"/>
    <x v="1"/>
    <x v="18"/>
    <x v="43"/>
    <x v="4"/>
    <x v="38"/>
    <x v="105"/>
    <x v="1355"/>
    <x v="1729"/>
    <x v="16"/>
    <x v="2"/>
  </r>
  <r>
    <x v="1"/>
    <x v="1"/>
    <x v="722"/>
    <x v="1"/>
    <x v="37"/>
    <x v="41"/>
    <x v="4"/>
    <x v="50"/>
    <x v="42"/>
    <x v="678"/>
    <x v="1625"/>
    <x v="39"/>
    <x v="1"/>
  </r>
  <r>
    <x v="0"/>
    <x v="1"/>
    <x v="722"/>
    <x v="1"/>
    <x v="18"/>
    <x v="43"/>
    <x v="4"/>
    <x v="35"/>
    <x v="26"/>
    <x v="254"/>
    <x v="399"/>
    <x v="31"/>
    <x v="1"/>
  </r>
  <r>
    <x v="1"/>
    <x v="1"/>
    <x v="722"/>
    <x v="1"/>
    <x v="37"/>
    <x v="41"/>
    <x v="4"/>
    <x v="33"/>
    <x v="42"/>
    <x v="428"/>
    <x v="759"/>
    <x v="31"/>
    <x v="2"/>
  </r>
  <r>
    <x v="1"/>
    <x v="1"/>
    <x v="723"/>
    <x v="1"/>
    <x v="37"/>
    <x v="41"/>
    <x v="0"/>
    <x v="63"/>
    <x v="152"/>
    <x v="2491"/>
    <x v="4071"/>
    <x v="21"/>
    <x v="2"/>
  </r>
  <r>
    <x v="0"/>
    <x v="1"/>
    <x v="723"/>
    <x v="1"/>
    <x v="18"/>
    <x v="43"/>
    <x v="0"/>
    <x v="48"/>
    <x v="105"/>
    <x v="1646"/>
    <x v="1772"/>
    <x v="11"/>
    <x v="2"/>
  </r>
  <r>
    <x v="1"/>
    <x v="1"/>
    <x v="723"/>
    <x v="1"/>
    <x v="37"/>
    <x v="41"/>
    <x v="0"/>
    <x v="56"/>
    <x v="36"/>
    <x v="660"/>
    <x v="1317"/>
    <x v="32"/>
    <x v="1"/>
  </r>
  <r>
    <x v="0"/>
    <x v="1"/>
    <x v="723"/>
    <x v="1"/>
    <x v="18"/>
    <x v="43"/>
    <x v="0"/>
    <x v="45"/>
    <x v="26"/>
    <x v="351"/>
    <x v="411"/>
    <x v="23"/>
    <x v="1"/>
  </r>
  <r>
    <x v="1"/>
    <x v="1"/>
    <x v="723"/>
    <x v="1"/>
    <x v="37"/>
    <x v="41"/>
    <x v="0"/>
    <x v="39"/>
    <x v="45"/>
    <x v="548"/>
    <x v="825"/>
    <x v="25"/>
    <x v="2"/>
  </r>
</pivotCacheRecords>
</file>

<file path=xl/pivotCache/pivotCacheRecords2.xml><?xml version="1.0" encoding="utf-8"?>
<pivotCacheRecords xmlns="http://schemas.openxmlformats.org/spreadsheetml/2006/main" xmlns:r="http://schemas.openxmlformats.org/officeDocument/2006/relationships" count="9648">
  <r>
    <x v="1"/>
    <x v="1"/>
    <x v="0"/>
    <x v="1"/>
    <x v="31"/>
    <x v="36"/>
    <x v="2"/>
    <x v="43"/>
    <x v="357"/>
    <x v="3040"/>
    <x v="5543"/>
    <x v="36"/>
    <x v="0"/>
    <x v="0"/>
    <x v="2"/>
  </r>
  <r>
    <x v="1"/>
    <x v="1"/>
    <x v="0"/>
    <x v="1"/>
    <x v="37"/>
    <x v="41"/>
    <x v="3"/>
    <x v="68"/>
    <x v="231"/>
    <x v="2850"/>
    <x v="4740"/>
    <x v="16"/>
    <x v="2"/>
    <x v="1"/>
    <x v="0"/>
  </r>
  <r>
    <x v="1"/>
    <x v="1"/>
    <x v="0"/>
    <x v="1"/>
    <x v="31"/>
    <x v="36"/>
    <x v="2"/>
    <x v="40"/>
    <x v="278"/>
    <x v="2729"/>
    <x v="5158"/>
    <x v="47"/>
    <x v="1"/>
    <x v="0"/>
    <x v="2"/>
  </r>
  <r>
    <x v="1"/>
    <x v="1"/>
    <x v="0"/>
    <x v="1"/>
    <x v="37"/>
    <x v="41"/>
    <x v="3"/>
    <x v="61"/>
    <x v="68"/>
    <x v="1362"/>
    <x v="2584"/>
    <x v="29"/>
    <x v="1"/>
    <x v="1"/>
    <x v="0"/>
  </r>
  <r>
    <x v="1"/>
    <x v="1"/>
    <x v="0"/>
    <x v="1"/>
    <x v="31"/>
    <x v="36"/>
    <x v="2"/>
    <x v="27"/>
    <x v="296"/>
    <x v="2566"/>
    <x v="4862"/>
    <x v="38"/>
    <x v="2"/>
    <x v="0"/>
    <x v="2"/>
  </r>
  <r>
    <x v="1"/>
    <x v="1"/>
    <x v="0"/>
    <x v="1"/>
    <x v="37"/>
    <x v="41"/>
    <x v="3"/>
    <x v="46"/>
    <x v="68"/>
    <x v="1055"/>
    <x v="1376"/>
    <x v="18"/>
    <x v="2"/>
    <x v="1"/>
    <x v="0"/>
  </r>
  <r>
    <x v="1"/>
    <x v="1"/>
    <x v="1"/>
    <x v="1"/>
    <x v="31"/>
    <x v="36"/>
    <x v="1"/>
    <x v="43"/>
    <x v="347"/>
    <x v="3008"/>
    <x v="5345"/>
    <x v="16"/>
    <x v="0"/>
    <x v="0"/>
    <x v="1"/>
  </r>
  <r>
    <x v="5"/>
    <x v="0"/>
    <x v="1"/>
    <x v="1"/>
    <x v="37"/>
    <x v="41"/>
    <x v="2"/>
    <x v="28"/>
    <x v="307"/>
    <x v="2727"/>
    <x v="4768"/>
    <x v="26"/>
    <x v="2"/>
    <x v="0"/>
    <x v="2"/>
  </r>
  <r>
    <x v="1"/>
    <x v="1"/>
    <x v="1"/>
    <x v="1"/>
    <x v="31"/>
    <x v="36"/>
    <x v="1"/>
    <x v="40"/>
    <x v="220"/>
    <x v="2487"/>
    <x v="4431"/>
    <x v="28"/>
    <x v="1"/>
    <x v="0"/>
    <x v="1"/>
  </r>
  <r>
    <x v="5"/>
    <x v="0"/>
    <x v="1"/>
    <x v="1"/>
    <x v="37"/>
    <x v="41"/>
    <x v="2"/>
    <x v="25"/>
    <x v="102"/>
    <x v="929"/>
    <x v="2094"/>
    <x v="37"/>
    <x v="1"/>
    <x v="0"/>
    <x v="2"/>
  </r>
  <r>
    <x v="1"/>
    <x v="1"/>
    <x v="1"/>
    <x v="1"/>
    <x v="31"/>
    <x v="36"/>
    <x v="1"/>
    <x v="29"/>
    <x v="269"/>
    <x v="2412"/>
    <x v="3937"/>
    <x v="21"/>
    <x v="2"/>
    <x v="0"/>
    <x v="1"/>
  </r>
  <r>
    <x v="5"/>
    <x v="0"/>
    <x v="1"/>
    <x v="1"/>
    <x v="37"/>
    <x v="41"/>
    <x v="2"/>
    <x v="20"/>
    <x v="137"/>
    <x v="1021"/>
    <x v="1864"/>
    <x v="28"/>
    <x v="2"/>
    <x v="0"/>
    <x v="2"/>
  </r>
  <r>
    <x v="1"/>
    <x v="1"/>
    <x v="2"/>
    <x v="1"/>
    <x v="31"/>
    <x v="36"/>
    <x v="5"/>
    <x v="33"/>
    <x v="347"/>
    <x v="2966"/>
    <x v="5320"/>
    <x v="21"/>
    <x v="0"/>
    <x v="1"/>
    <x v="2"/>
  </r>
  <r>
    <x v="5"/>
    <x v="0"/>
    <x v="2"/>
    <x v="1"/>
    <x v="37"/>
    <x v="41"/>
    <x v="1"/>
    <x v="38"/>
    <x v="307"/>
    <x v="2848"/>
    <x v="4400"/>
    <x v="11"/>
    <x v="2"/>
    <x v="0"/>
    <x v="1"/>
  </r>
  <r>
    <x v="1"/>
    <x v="1"/>
    <x v="2"/>
    <x v="1"/>
    <x v="31"/>
    <x v="36"/>
    <x v="5"/>
    <x v="29"/>
    <x v="212"/>
    <x v="2064"/>
    <x v="3991"/>
    <x v="32"/>
    <x v="1"/>
    <x v="1"/>
    <x v="2"/>
  </r>
  <r>
    <x v="5"/>
    <x v="0"/>
    <x v="2"/>
    <x v="1"/>
    <x v="37"/>
    <x v="41"/>
    <x v="1"/>
    <x v="37"/>
    <x v="98"/>
    <x v="1241"/>
    <x v="2001"/>
    <x v="23"/>
    <x v="1"/>
    <x v="0"/>
    <x v="1"/>
  </r>
  <r>
    <x v="1"/>
    <x v="1"/>
    <x v="2"/>
    <x v="1"/>
    <x v="31"/>
    <x v="36"/>
    <x v="5"/>
    <x v="25"/>
    <x v="285"/>
    <x v="2378"/>
    <x v="3994"/>
    <x v="23"/>
    <x v="2"/>
    <x v="1"/>
    <x v="2"/>
  </r>
  <r>
    <x v="5"/>
    <x v="0"/>
    <x v="2"/>
    <x v="1"/>
    <x v="37"/>
    <x v="41"/>
    <x v="1"/>
    <x v="28"/>
    <x v="115"/>
    <x v="1141"/>
    <x v="1454"/>
    <x v="17"/>
    <x v="2"/>
    <x v="0"/>
    <x v="1"/>
  </r>
  <r>
    <x v="1"/>
    <x v="1"/>
    <x v="3"/>
    <x v="1"/>
    <x v="31"/>
    <x v="36"/>
    <x v="4"/>
    <x v="38"/>
    <x v="338"/>
    <x v="2957"/>
    <x v="5306"/>
    <x v="21"/>
    <x v="0"/>
    <x v="1"/>
    <x v="1"/>
  </r>
  <r>
    <x v="5"/>
    <x v="0"/>
    <x v="3"/>
    <x v="1"/>
    <x v="37"/>
    <x v="41"/>
    <x v="5"/>
    <x v="38"/>
    <x v="307"/>
    <x v="2848"/>
    <x v="5036"/>
    <x v="26"/>
    <x v="2"/>
    <x v="1"/>
    <x v="2"/>
  </r>
  <r>
    <x v="1"/>
    <x v="1"/>
    <x v="3"/>
    <x v="1"/>
    <x v="31"/>
    <x v="36"/>
    <x v="4"/>
    <x v="34"/>
    <x v="210"/>
    <x v="2228"/>
    <x v="4251"/>
    <x v="32"/>
    <x v="1"/>
    <x v="1"/>
    <x v="1"/>
  </r>
  <r>
    <x v="5"/>
    <x v="0"/>
    <x v="3"/>
    <x v="1"/>
    <x v="37"/>
    <x v="41"/>
    <x v="5"/>
    <x v="34"/>
    <x v="98"/>
    <x v="1154"/>
    <x v="2738"/>
    <x v="40"/>
    <x v="1"/>
    <x v="1"/>
    <x v="2"/>
  </r>
  <r>
    <x v="1"/>
    <x v="1"/>
    <x v="3"/>
    <x v="1"/>
    <x v="31"/>
    <x v="36"/>
    <x v="4"/>
    <x v="29"/>
    <x v="237"/>
    <x v="2226"/>
    <x v="3752"/>
    <x v="23"/>
    <x v="2"/>
    <x v="1"/>
    <x v="1"/>
  </r>
  <r>
    <x v="5"/>
    <x v="0"/>
    <x v="3"/>
    <x v="1"/>
    <x v="37"/>
    <x v="41"/>
    <x v="5"/>
    <x v="29"/>
    <x v="120"/>
    <x v="1219"/>
    <x v="2521"/>
    <x v="33"/>
    <x v="2"/>
    <x v="1"/>
    <x v="2"/>
  </r>
  <r>
    <x v="1"/>
    <x v="1"/>
    <x v="4"/>
    <x v="1"/>
    <x v="31"/>
    <x v="36"/>
    <x v="0"/>
    <x v="53"/>
    <x v="341"/>
    <x v="3020"/>
    <x v="5372"/>
    <x v="16"/>
    <x v="0"/>
    <x v="0"/>
    <x v="0"/>
  </r>
  <r>
    <x v="5"/>
    <x v="0"/>
    <x v="4"/>
    <x v="1"/>
    <x v="37"/>
    <x v="41"/>
    <x v="4"/>
    <x v="38"/>
    <x v="254"/>
    <x v="2594"/>
    <x v="4282"/>
    <x v="21"/>
    <x v="2"/>
    <x v="1"/>
    <x v="1"/>
  </r>
  <r>
    <x v="1"/>
    <x v="1"/>
    <x v="4"/>
    <x v="1"/>
    <x v="31"/>
    <x v="36"/>
    <x v="0"/>
    <x v="48"/>
    <x v="200"/>
    <x v="2545"/>
    <x v="4442"/>
    <x v="26"/>
    <x v="1"/>
    <x v="0"/>
    <x v="0"/>
  </r>
  <r>
    <x v="5"/>
    <x v="0"/>
    <x v="4"/>
    <x v="1"/>
    <x v="37"/>
    <x v="41"/>
    <x v="4"/>
    <x v="36"/>
    <x v="72"/>
    <x v="887"/>
    <x v="1956"/>
    <x v="36"/>
    <x v="1"/>
    <x v="1"/>
    <x v="1"/>
  </r>
  <r>
    <x v="1"/>
    <x v="1"/>
    <x v="4"/>
    <x v="1"/>
    <x v="31"/>
    <x v="36"/>
    <x v="0"/>
    <x v="36"/>
    <x v="258"/>
    <x v="2576"/>
    <x v="4337"/>
    <x v="23"/>
    <x v="2"/>
    <x v="0"/>
    <x v="0"/>
  </r>
  <r>
    <x v="5"/>
    <x v="0"/>
    <x v="4"/>
    <x v="1"/>
    <x v="37"/>
    <x v="41"/>
    <x v="4"/>
    <x v="27"/>
    <x v="74"/>
    <x v="695"/>
    <x v="1186"/>
    <x v="27"/>
    <x v="2"/>
    <x v="1"/>
    <x v="1"/>
  </r>
  <r>
    <x v="1"/>
    <x v="1"/>
    <x v="5"/>
    <x v="1"/>
    <x v="31"/>
    <x v="36"/>
    <x v="3"/>
    <x v="43"/>
    <x v="347"/>
    <x v="3008"/>
    <x v="5282"/>
    <x v="11"/>
    <x v="0"/>
    <x v="1"/>
    <x v="0"/>
  </r>
  <r>
    <x v="5"/>
    <x v="0"/>
    <x v="5"/>
    <x v="4"/>
    <x v="27"/>
    <x v="27"/>
    <x v="0"/>
    <x v="43"/>
    <x v="212"/>
    <x v="2513"/>
    <x v="4877"/>
    <x v="41"/>
    <x v="2"/>
    <x v="0"/>
    <x v="0"/>
  </r>
  <r>
    <x v="1"/>
    <x v="1"/>
    <x v="5"/>
    <x v="1"/>
    <x v="31"/>
    <x v="36"/>
    <x v="3"/>
    <x v="39"/>
    <x v="220"/>
    <x v="2461"/>
    <x v="4148"/>
    <x v="23"/>
    <x v="1"/>
    <x v="1"/>
    <x v="0"/>
  </r>
  <r>
    <x v="5"/>
    <x v="0"/>
    <x v="5"/>
    <x v="4"/>
    <x v="27"/>
    <x v="27"/>
    <x v="0"/>
    <x v="40"/>
    <x v="58"/>
    <x v="762"/>
    <x v="2268"/>
    <x v="51"/>
    <x v="1"/>
    <x v="0"/>
    <x v="0"/>
  </r>
  <r>
    <x v="1"/>
    <x v="1"/>
    <x v="5"/>
    <x v="1"/>
    <x v="31"/>
    <x v="36"/>
    <x v="3"/>
    <x v="31"/>
    <x v="275"/>
    <x v="2516"/>
    <x v="3920"/>
    <x v="18"/>
    <x v="2"/>
    <x v="1"/>
    <x v="0"/>
  </r>
  <r>
    <x v="5"/>
    <x v="0"/>
    <x v="5"/>
    <x v="4"/>
    <x v="27"/>
    <x v="27"/>
    <x v="0"/>
    <x v="30"/>
    <x v="66"/>
    <x v="659"/>
    <x v="1727"/>
    <x v="43"/>
    <x v="2"/>
    <x v="0"/>
    <x v="0"/>
  </r>
  <r>
    <x v="1"/>
    <x v="1"/>
    <x v="6"/>
    <x v="1"/>
    <x v="31"/>
    <x v="36"/>
    <x v="2"/>
    <x v="43"/>
    <x v="359"/>
    <x v="3048"/>
    <x v="5548"/>
    <x v="36"/>
    <x v="0"/>
    <x v="0"/>
    <x v="2"/>
  </r>
  <r>
    <x v="5"/>
    <x v="0"/>
    <x v="6"/>
    <x v="4"/>
    <x v="27"/>
    <x v="27"/>
    <x v="3"/>
    <x v="38"/>
    <x v="309"/>
    <x v="2855"/>
    <x v="4063"/>
    <x v="6"/>
    <x v="2"/>
    <x v="1"/>
    <x v="0"/>
  </r>
  <r>
    <x v="1"/>
    <x v="1"/>
    <x v="6"/>
    <x v="1"/>
    <x v="31"/>
    <x v="36"/>
    <x v="2"/>
    <x v="39"/>
    <x v="263"/>
    <x v="2658"/>
    <x v="5107"/>
    <x v="48"/>
    <x v="1"/>
    <x v="0"/>
    <x v="2"/>
  </r>
  <r>
    <x v="5"/>
    <x v="0"/>
    <x v="6"/>
    <x v="4"/>
    <x v="27"/>
    <x v="27"/>
    <x v="3"/>
    <x v="34"/>
    <x v="108"/>
    <x v="1266"/>
    <x v="1598"/>
    <x v="16"/>
    <x v="1"/>
    <x v="1"/>
    <x v="0"/>
  </r>
  <r>
    <x v="1"/>
    <x v="1"/>
    <x v="6"/>
    <x v="1"/>
    <x v="31"/>
    <x v="36"/>
    <x v="2"/>
    <x v="26"/>
    <x v="297"/>
    <x v="2541"/>
    <x v="4838"/>
    <x v="38"/>
    <x v="2"/>
    <x v="0"/>
    <x v="2"/>
  </r>
  <r>
    <x v="5"/>
    <x v="0"/>
    <x v="6"/>
    <x v="4"/>
    <x v="27"/>
    <x v="27"/>
    <x v="3"/>
    <x v="29"/>
    <x v="144"/>
    <x v="1435"/>
    <x v="1406"/>
    <x v="10"/>
    <x v="2"/>
    <x v="1"/>
    <x v="0"/>
  </r>
  <r>
    <x v="1"/>
    <x v="1"/>
    <x v="7"/>
    <x v="1"/>
    <x v="31"/>
    <x v="36"/>
    <x v="1"/>
    <x v="43"/>
    <x v="341"/>
    <x v="2987"/>
    <x v="5309"/>
    <x v="16"/>
    <x v="2"/>
    <x v="0"/>
    <x v="1"/>
  </r>
  <r>
    <x v="5"/>
    <x v="0"/>
    <x v="7"/>
    <x v="4"/>
    <x v="27"/>
    <x v="27"/>
    <x v="2"/>
    <x v="28"/>
    <x v="313"/>
    <x v="2811"/>
    <x v="4948"/>
    <x v="26"/>
    <x v="2"/>
    <x v="0"/>
    <x v="2"/>
  </r>
  <r>
    <x v="1"/>
    <x v="1"/>
    <x v="7"/>
    <x v="1"/>
    <x v="31"/>
    <x v="36"/>
    <x v="1"/>
    <x v="39"/>
    <x v="221"/>
    <x v="2470"/>
    <x v="4486"/>
    <x v="30"/>
    <x v="1"/>
    <x v="0"/>
    <x v="1"/>
  </r>
  <r>
    <x v="5"/>
    <x v="0"/>
    <x v="7"/>
    <x v="4"/>
    <x v="27"/>
    <x v="27"/>
    <x v="2"/>
    <x v="27"/>
    <x v="137"/>
    <x v="1295"/>
    <x v="2839"/>
    <x v="36"/>
    <x v="1"/>
    <x v="0"/>
    <x v="2"/>
  </r>
  <r>
    <x v="1"/>
    <x v="1"/>
    <x v="7"/>
    <x v="1"/>
    <x v="31"/>
    <x v="36"/>
    <x v="1"/>
    <x v="32"/>
    <x v="265"/>
    <x v="2495"/>
    <x v="3952"/>
    <x v="19"/>
    <x v="2"/>
    <x v="0"/>
    <x v="1"/>
  </r>
  <r>
    <x v="5"/>
    <x v="0"/>
    <x v="7"/>
    <x v="4"/>
    <x v="27"/>
    <x v="27"/>
    <x v="2"/>
    <x v="20"/>
    <x v="150"/>
    <x v="1127"/>
    <x v="2109"/>
    <x v="29"/>
    <x v="2"/>
    <x v="0"/>
    <x v="2"/>
  </r>
  <r>
    <x v="5"/>
    <x v="0"/>
    <x v="8"/>
    <x v="4"/>
    <x v="27"/>
    <x v="27"/>
    <x v="1"/>
    <x v="38"/>
    <x v="304"/>
    <x v="2827"/>
    <x v="4306"/>
    <x v="11"/>
    <x v="2"/>
    <x v="0"/>
    <x v="1"/>
  </r>
  <r>
    <x v="5"/>
    <x v="0"/>
    <x v="8"/>
    <x v="4"/>
    <x v="27"/>
    <x v="27"/>
    <x v="1"/>
    <x v="36"/>
    <x v="108"/>
    <x v="1323"/>
    <x v="2348"/>
    <x v="26"/>
    <x v="1"/>
    <x v="0"/>
    <x v="1"/>
  </r>
  <r>
    <x v="5"/>
    <x v="0"/>
    <x v="8"/>
    <x v="4"/>
    <x v="27"/>
    <x v="27"/>
    <x v="1"/>
    <x v="28"/>
    <x v="125"/>
    <x v="1225"/>
    <x v="1596"/>
    <x v="17"/>
    <x v="2"/>
    <x v="0"/>
    <x v="1"/>
  </r>
  <r>
    <x v="5"/>
    <x v="0"/>
    <x v="9"/>
    <x v="4"/>
    <x v="27"/>
    <x v="27"/>
    <x v="5"/>
    <x v="38"/>
    <x v="304"/>
    <x v="2827"/>
    <x v="4978"/>
    <x v="26"/>
    <x v="2"/>
    <x v="1"/>
    <x v="2"/>
  </r>
  <r>
    <x v="5"/>
    <x v="0"/>
    <x v="9"/>
    <x v="4"/>
    <x v="27"/>
    <x v="27"/>
    <x v="5"/>
    <x v="34"/>
    <x v="100"/>
    <x v="1177"/>
    <x v="2733"/>
    <x v="39"/>
    <x v="1"/>
    <x v="1"/>
    <x v="2"/>
  </r>
  <r>
    <x v="5"/>
    <x v="0"/>
    <x v="9"/>
    <x v="4"/>
    <x v="27"/>
    <x v="27"/>
    <x v="5"/>
    <x v="24"/>
    <x v="120"/>
    <x v="1040"/>
    <x v="1952"/>
    <x v="29"/>
    <x v="2"/>
    <x v="1"/>
    <x v="2"/>
  </r>
  <r>
    <x v="5"/>
    <x v="0"/>
    <x v="10"/>
    <x v="4"/>
    <x v="27"/>
    <x v="27"/>
    <x v="4"/>
    <x v="38"/>
    <x v="231"/>
    <x v="2506"/>
    <x v="4102"/>
    <x v="21"/>
    <x v="2"/>
    <x v="1"/>
    <x v="1"/>
  </r>
  <r>
    <x v="5"/>
    <x v="0"/>
    <x v="10"/>
    <x v="4"/>
    <x v="27"/>
    <x v="27"/>
    <x v="4"/>
    <x v="37"/>
    <x v="61"/>
    <x v="753"/>
    <x v="1491"/>
    <x v="32"/>
    <x v="1"/>
    <x v="1"/>
    <x v="1"/>
  </r>
  <r>
    <x v="5"/>
    <x v="0"/>
    <x v="10"/>
    <x v="4"/>
    <x v="27"/>
    <x v="27"/>
    <x v="4"/>
    <x v="23"/>
    <x v="70"/>
    <x v="542"/>
    <x v="884"/>
    <x v="27"/>
    <x v="2"/>
    <x v="1"/>
    <x v="1"/>
  </r>
  <r>
    <x v="5"/>
    <x v="0"/>
    <x v="11"/>
    <x v="4"/>
    <x v="27"/>
    <x v="27"/>
    <x v="0"/>
    <x v="43"/>
    <x v="174"/>
    <x v="2206"/>
    <x v="4563"/>
    <x v="41"/>
    <x v="2"/>
    <x v="0"/>
    <x v="0"/>
  </r>
  <r>
    <x v="5"/>
    <x v="0"/>
    <x v="11"/>
    <x v="4"/>
    <x v="27"/>
    <x v="27"/>
    <x v="0"/>
    <x v="39"/>
    <x v="41"/>
    <x v="496"/>
    <x v="1712"/>
    <x v="56"/>
    <x v="1"/>
    <x v="0"/>
    <x v="0"/>
  </r>
  <r>
    <x v="5"/>
    <x v="0"/>
    <x v="11"/>
    <x v="4"/>
    <x v="27"/>
    <x v="27"/>
    <x v="0"/>
    <x v="30"/>
    <x v="58"/>
    <x v="553"/>
    <x v="1603"/>
    <x v="47"/>
    <x v="2"/>
    <x v="0"/>
    <x v="0"/>
  </r>
  <r>
    <x v="5"/>
    <x v="0"/>
    <x v="12"/>
    <x v="4"/>
    <x v="27"/>
    <x v="27"/>
    <x v="3"/>
    <x v="38"/>
    <x v="300"/>
    <x v="2805"/>
    <x v="3656"/>
    <x v="6"/>
    <x v="2"/>
    <x v="1"/>
    <x v="0"/>
  </r>
  <r>
    <x v="5"/>
    <x v="0"/>
    <x v="12"/>
    <x v="4"/>
    <x v="27"/>
    <x v="27"/>
    <x v="3"/>
    <x v="34"/>
    <x v="97"/>
    <x v="1147"/>
    <x v="1645"/>
    <x v="20"/>
    <x v="1"/>
    <x v="1"/>
    <x v="0"/>
  </r>
  <r>
    <x v="5"/>
    <x v="0"/>
    <x v="12"/>
    <x v="4"/>
    <x v="27"/>
    <x v="27"/>
    <x v="3"/>
    <x v="24"/>
    <x v="120"/>
    <x v="1040"/>
    <x v="817"/>
    <x v="9"/>
    <x v="2"/>
    <x v="1"/>
    <x v="0"/>
  </r>
  <r>
    <x v="5"/>
    <x v="0"/>
    <x v="13"/>
    <x v="4"/>
    <x v="27"/>
    <x v="27"/>
    <x v="2"/>
    <x v="38"/>
    <x v="315"/>
    <x v="2884"/>
    <x v="5169"/>
    <x v="26"/>
    <x v="2"/>
    <x v="0"/>
    <x v="2"/>
  </r>
  <r>
    <x v="5"/>
    <x v="0"/>
    <x v="13"/>
    <x v="4"/>
    <x v="27"/>
    <x v="27"/>
    <x v="2"/>
    <x v="36"/>
    <x v="138"/>
    <x v="1648"/>
    <x v="3783"/>
    <x v="41"/>
    <x v="1"/>
    <x v="0"/>
    <x v="2"/>
  </r>
  <r>
    <x v="5"/>
    <x v="0"/>
    <x v="13"/>
    <x v="4"/>
    <x v="27"/>
    <x v="27"/>
    <x v="2"/>
    <x v="24"/>
    <x v="159"/>
    <x v="1361"/>
    <x v="2692"/>
    <x v="31"/>
    <x v="2"/>
    <x v="0"/>
    <x v="2"/>
  </r>
  <r>
    <x v="5"/>
    <x v="0"/>
    <x v="14"/>
    <x v="4"/>
    <x v="27"/>
    <x v="27"/>
    <x v="1"/>
    <x v="48"/>
    <x v="300"/>
    <x v="2862"/>
    <x v="4563"/>
    <x v="11"/>
    <x v="2"/>
    <x v="0"/>
    <x v="1"/>
  </r>
  <r>
    <x v="5"/>
    <x v="0"/>
    <x v="14"/>
    <x v="4"/>
    <x v="27"/>
    <x v="27"/>
    <x v="1"/>
    <x v="43"/>
    <x v="101"/>
    <x v="1441"/>
    <x v="2557"/>
    <x v="26"/>
    <x v="1"/>
    <x v="0"/>
    <x v="1"/>
  </r>
  <r>
    <x v="5"/>
    <x v="0"/>
    <x v="14"/>
    <x v="4"/>
    <x v="27"/>
    <x v="27"/>
    <x v="1"/>
    <x v="35"/>
    <x v="104"/>
    <x v="1258"/>
    <x v="1703"/>
    <x v="18"/>
    <x v="2"/>
    <x v="0"/>
    <x v="1"/>
  </r>
  <r>
    <x v="5"/>
    <x v="0"/>
    <x v="15"/>
    <x v="4"/>
    <x v="27"/>
    <x v="27"/>
    <x v="5"/>
    <x v="48"/>
    <x v="300"/>
    <x v="2862"/>
    <x v="5099"/>
    <x v="26"/>
    <x v="2"/>
    <x v="1"/>
    <x v="2"/>
  </r>
  <r>
    <x v="5"/>
    <x v="0"/>
    <x v="15"/>
    <x v="4"/>
    <x v="27"/>
    <x v="27"/>
    <x v="5"/>
    <x v="45"/>
    <x v="86"/>
    <x v="1300"/>
    <x v="3029"/>
    <x v="39"/>
    <x v="1"/>
    <x v="1"/>
    <x v="2"/>
  </r>
  <r>
    <x v="5"/>
    <x v="0"/>
    <x v="15"/>
    <x v="4"/>
    <x v="27"/>
    <x v="27"/>
    <x v="5"/>
    <x v="36"/>
    <x v="108"/>
    <x v="1323"/>
    <x v="2734"/>
    <x v="33"/>
    <x v="2"/>
    <x v="1"/>
    <x v="2"/>
  </r>
  <r>
    <x v="5"/>
    <x v="0"/>
    <x v="16"/>
    <x v="4"/>
    <x v="27"/>
    <x v="27"/>
    <x v="4"/>
    <x v="48"/>
    <x v="254"/>
    <x v="2757"/>
    <x v="4637"/>
    <x v="21"/>
    <x v="2"/>
    <x v="1"/>
    <x v="1"/>
  </r>
  <r>
    <x v="5"/>
    <x v="0"/>
    <x v="16"/>
    <x v="4"/>
    <x v="27"/>
    <x v="27"/>
    <x v="4"/>
    <x v="43"/>
    <x v="69"/>
    <x v="1005"/>
    <x v="2074"/>
    <x v="33"/>
    <x v="1"/>
    <x v="1"/>
    <x v="1"/>
  </r>
  <r>
    <x v="5"/>
    <x v="0"/>
    <x v="16"/>
    <x v="4"/>
    <x v="27"/>
    <x v="27"/>
    <x v="4"/>
    <x v="34"/>
    <x v="76"/>
    <x v="900"/>
    <x v="1581"/>
    <x v="27"/>
    <x v="2"/>
    <x v="1"/>
    <x v="1"/>
  </r>
  <r>
    <x v="5"/>
    <x v="0"/>
    <x v="17"/>
    <x v="4"/>
    <x v="27"/>
    <x v="27"/>
    <x v="0"/>
    <x v="53"/>
    <x v="152"/>
    <x v="2282"/>
    <x v="4637"/>
    <x v="41"/>
    <x v="2"/>
    <x v="0"/>
    <x v="0"/>
  </r>
  <r>
    <x v="5"/>
    <x v="0"/>
    <x v="17"/>
    <x v="4"/>
    <x v="27"/>
    <x v="27"/>
    <x v="0"/>
    <x v="48"/>
    <x v="36"/>
    <x v="552"/>
    <x v="1885"/>
    <x v="56"/>
    <x v="1"/>
    <x v="0"/>
    <x v="0"/>
  </r>
  <r>
    <x v="5"/>
    <x v="0"/>
    <x v="17"/>
    <x v="4"/>
    <x v="27"/>
    <x v="27"/>
    <x v="0"/>
    <x v="37"/>
    <x v="49"/>
    <x v="569"/>
    <x v="1664"/>
    <x v="48"/>
    <x v="2"/>
    <x v="0"/>
    <x v="0"/>
  </r>
  <r>
    <x v="5"/>
    <x v="0"/>
    <x v="18"/>
    <x v="4"/>
    <x v="27"/>
    <x v="27"/>
    <x v="3"/>
    <x v="48"/>
    <x v="294"/>
    <x v="2850"/>
    <x v="3985"/>
    <x v="6"/>
    <x v="2"/>
    <x v="1"/>
    <x v="0"/>
  </r>
  <r>
    <x v="5"/>
    <x v="0"/>
    <x v="18"/>
    <x v="4"/>
    <x v="27"/>
    <x v="27"/>
    <x v="3"/>
    <x v="47"/>
    <x v="77"/>
    <x v="1226"/>
    <x v="1780"/>
    <x v="20"/>
    <x v="1"/>
    <x v="1"/>
    <x v="0"/>
  </r>
  <r>
    <x v="5"/>
    <x v="0"/>
    <x v="18"/>
    <x v="4"/>
    <x v="27"/>
    <x v="27"/>
    <x v="3"/>
    <x v="32"/>
    <x v="104"/>
    <x v="1163"/>
    <x v="1191"/>
    <x v="12"/>
    <x v="2"/>
    <x v="1"/>
    <x v="0"/>
  </r>
  <r>
    <x v="5"/>
    <x v="0"/>
    <x v="19"/>
    <x v="4"/>
    <x v="27"/>
    <x v="27"/>
    <x v="2"/>
    <x v="53"/>
    <x v="315"/>
    <x v="2933"/>
    <x v="5303"/>
    <x v="26"/>
    <x v="2"/>
    <x v="0"/>
    <x v="2"/>
  </r>
  <r>
    <x v="5"/>
    <x v="0"/>
    <x v="19"/>
    <x v="4"/>
    <x v="27"/>
    <x v="27"/>
    <x v="2"/>
    <x v="51"/>
    <x v="123"/>
    <x v="1939"/>
    <x v="4042"/>
    <x v="37"/>
    <x v="1"/>
    <x v="0"/>
    <x v="2"/>
  </r>
  <r>
    <x v="5"/>
    <x v="0"/>
    <x v="19"/>
    <x v="4"/>
    <x v="27"/>
    <x v="27"/>
    <x v="2"/>
    <x v="34"/>
    <x v="149"/>
    <x v="1678"/>
    <x v="3104"/>
    <x v="28"/>
    <x v="2"/>
    <x v="0"/>
    <x v="2"/>
  </r>
  <r>
    <x v="1"/>
    <x v="1"/>
    <x v="20"/>
    <x v="1"/>
    <x v="31"/>
    <x v="36"/>
    <x v="5"/>
    <x v="33"/>
    <x v="345"/>
    <x v="2956"/>
    <x v="5305"/>
    <x v="21"/>
    <x v="2"/>
    <x v="1"/>
    <x v="2"/>
  </r>
  <r>
    <x v="5"/>
    <x v="0"/>
    <x v="20"/>
    <x v="4"/>
    <x v="27"/>
    <x v="27"/>
    <x v="1"/>
    <x v="58"/>
    <x v="285"/>
    <x v="2867"/>
    <x v="4615"/>
    <x v="11"/>
    <x v="2"/>
    <x v="0"/>
    <x v="1"/>
  </r>
  <r>
    <x v="1"/>
    <x v="1"/>
    <x v="20"/>
    <x v="1"/>
    <x v="31"/>
    <x v="36"/>
    <x v="5"/>
    <x v="29"/>
    <x v="232"/>
    <x v="2197"/>
    <x v="4256"/>
    <x v="33"/>
    <x v="1"/>
    <x v="1"/>
    <x v="2"/>
  </r>
  <r>
    <x v="5"/>
    <x v="0"/>
    <x v="20"/>
    <x v="4"/>
    <x v="27"/>
    <x v="27"/>
    <x v="1"/>
    <x v="55"/>
    <x v="84"/>
    <x v="1522"/>
    <x v="2564"/>
    <x v="24"/>
    <x v="1"/>
    <x v="0"/>
    <x v="1"/>
  </r>
  <r>
    <x v="1"/>
    <x v="1"/>
    <x v="20"/>
    <x v="1"/>
    <x v="31"/>
    <x v="36"/>
    <x v="5"/>
    <x v="25"/>
    <x v="271"/>
    <x v="2258"/>
    <x v="3869"/>
    <x v="24"/>
    <x v="2"/>
    <x v="1"/>
    <x v="2"/>
  </r>
  <r>
    <x v="5"/>
    <x v="0"/>
    <x v="20"/>
    <x v="4"/>
    <x v="27"/>
    <x v="27"/>
    <x v="1"/>
    <x v="39"/>
    <x v="97"/>
    <x v="1284"/>
    <x v="1553"/>
    <x v="15"/>
    <x v="2"/>
    <x v="0"/>
    <x v="1"/>
  </r>
  <r>
    <x v="1"/>
    <x v="1"/>
    <x v="21"/>
    <x v="1"/>
    <x v="31"/>
    <x v="36"/>
    <x v="4"/>
    <x v="38"/>
    <x v="337"/>
    <x v="2952"/>
    <x v="5296"/>
    <x v="21"/>
    <x v="2"/>
    <x v="1"/>
    <x v="1"/>
  </r>
  <r>
    <x v="5"/>
    <x v="0"/>
    <x v="21"/>
    <x v="4"/>
    <x v="27"/>
    <x v="27"/>
    <x v="5"/>
    <x v="58"/>
    <x v="300"/>
    <x v="2890"/>
    <x v="5195"/>
    <x v="26"/>
    <x v="2"/>
    <x v="1"/>
    <x v="2"/>
  </r>
  <r>
    <x v="1"/>
    <x v="1"/>
    <x v="21"/>
    <x v="1"/>
    <x v="31"/>
    <x v="36"/>
    <x v="4"/>
    <x v="37"/>
    <x v="179"/>
    <x v="2073"/>
    <x v="4161"/>
    <x v="35"/>
    <x v="1"/>
    <x v="1"/>
    <x v="1"/>
  </r>
  <r>
    <x v="5"/>
    <x v="0"/>
    <x v="21"/>
    <x v="4"/>
    <x v="27"/>
    <x v="27"/>
    <x v="5"/>
    <x v="54"/>
    <x v="101"/>
    <x v="1740"/>
    <x v="3842"/>
    <x v="39"/>
    <x v="1"/>
    <x v="1"/>
    <x v="2"/>
  </r>
  <r>
    <x v="1"/>
    <x v="1"/>
    <x v="21"/>
    <x v="1"/>
    <x v="31"/>
    <x v="36"/>
    <x v="4"/>
    <x v="25"/>
    <x v="211"/>
    <x v="1868"/>
    <x v="3157"/>
    <x v="24"/>
    <x v="2"/>
    <x v="1"/>
    <x v="1"/>
  </r>
  <r>
    <x v="5"/>
    <x v="0"/>
    <x v="21"/>
    <x v="4"/>
    <x v="27"/>
    <x v="27"/>
    <x v="5"/>
    <x v="40"/>
    <x v="101"/>
    <x v="1360"/>
    <x v="2690"/>
    <x v="31"/>
    <x v="2"/>
    <x v="1"/>
    <x v="2"/>
  </r>
  <r>
    <x v="1"/>
    <x v="1"/>
    <x v="22"/>
    <x v="1"/>
    <x v="31"/>
    <x v="36"/>
    <x v="0"/>
    <x v="53"/>
    <x v="341"/>
    <x v="3020"/>
    <x v="5372"/>
    <x v="16"/>
    <x v="2"/>
    <x v="0"/>
    <x v="0"/>
  </r>
  <r>
    <x v="5"/>
    <x v="0"/>
    <x v="22"/>
    <x v="4"/>
    <x v="27"/>
    <x v="27"/>
    <x v="4"/>
    <x v="53"/>
    <x v="254"/>
    <x v="2805"/>
    <x v="4768"/>
    <x v="21"/>
    <x v="2"/>
    <x v="1"/>
    <x v="1"/>
  </r>
  <r>
    <x v="1"/>
    <x v="1"/>
    <x v="22"/>
    <x v="1"/>
    <x v="31"/>
    <x v="36"/>
    <x v="0"/>
    <x v="51"/>
    <x v="206"/>
    <x v="2646"/>
    <x v="4704"/>
    <x v="29"/>
    <x v="1"/>
    <x v="0"/>
    <x v="0"/>
  </r>
  <r>
    <x v="5"/>
    <x v="0"/>
    <x v="22"/>
    <x v="4"/>
    <x v="27"/>
    <x v="27"/>
    <x v="4"/>
    <x v="52"/>
    <x v="62"/>
    <x v="1065"/>
    <x v="2139"/>
    <x v="32"/>
    <x v="1"/>
    <x v="1"/>
    <x v="1"/>
  </r>
  <r>
    <x v="1"/>
    <x v="1"/>
    <x v="22"/>
    <x v="1"/>
    <x v="31"/>
    <x v="36"/>
    <x v="0"/>
    <x v="36"/>
    <x v="258"/>
    <x v="2576"/>
    <x v="4234"/>
    <x v="21"/>
    <x v="2"/>
    <x v="0"/>
    <x v="0"/>
  </r>
  <r>
    <x v="5"/>
    <x v="0"/>
    <x v="22"/>
    <x v="4"/>
    <x v="27"/>
    <x v="27"/>
    <x v="4"/>
    <x v="33"/>
    <x v="74"/>
    <x v="847"/>
    <x v="1468"/>
    <x v="27"/>
    <x v="2"/>
    <x v="1"/>
    <x v="1"/>
  </r>
  <r>
    <x v="1"/>
    <x v="1"/>
    <x v="23"/>
    <x v="1"/>
    <x v="31"/>
    <x v="36"/>
    <x v="3"/>
    <x v="43"/>
    <x v="347"/>
    <x v="3008"/>
    <x v="5282"/>
    <x v="11"/>
    <x v="2"/>
    <x v="1"/>
    <x v="0"/>
  </r>
  <r>
    <x v="5"/>
    <x v="0"/>
    <x v="23"/>
    <x v="4"/>
    <x v="27"/>
    <x v="27"/>
    <x v="0"/>
    <x v="58"/>
    <x v="174"/>
    <x v="2560"/>
    <x v="4924"/>
    <x v="41"/>
    <x v="2"/>
    <x v="0"/>
    <x v="0"/>
  </r>
  <r>
    <x v="1"/>
    <x v="1"/>
    <x v="23"/>
    <x v="1"/>
    <x v="31"/>
    <x v="36"/>
    <x v="3"/>
    <x v="41"/>
    <x v="246"/>
    <x v="2629"/>
    <x v="4489"/>
    <x v="24"/>
    <x v="1"/>
    <x v="1"/>
    <x v="0"/>
  </r>
  <r>
    <x v="5"/>
    <x v="0"/>
    <x v="23"/>
    <x v="4"/>
    <x v="27"/>
    <x v="27"/>
    <x v="0"/>
    <x v="56"/>
    <x v="41"/>
    <x v="758"/>
    <x v="2299"/>
    <x v="52"/>
    <x v="1"/>
    <x v="0"/>
    <x v="0"/>
  </r>
  <r>
    <x v="1"/>
    <x v="1"/>
    <x v="23"/>
    <x v="1"/>
    <x v="31"/>
    <x v="36"/>
    <x v="3"/>
    <x v="29"/>
    <x v="285"/>
    <x v="2524"/>
    <x v="3692"/>
    <x v="15"/>
    <x v="2"/>
    <x v="1"/>
    <x v="0"/>
  </r>
  <r>
    <x v="5"/>
    <x v="0"/>
    <x v="23"/>
    <x v="4"/>
    <x v="27"/>
    <x v="27"/>
    <x v="0"/>
    <x v="40"/>
    <x v="51"/>
    <x v="646"/>
    <x v="1844"/>
    <x v="47"/>
    <x v="2"/>
    <x v="0"/>
    <x v="0"/>
  </r>
  <r>
    <x v="1"/>
    <x v="1"/>
    <x v="24"/>
    <x v="1"/>
    <x v="31"/>
    <x v="36"/>
    <x v="2"/>
    <x v="43"/>
    <x v="358"/>
    <x v="3042"/>
    <x v="5544"/>
    <x v="36"/>
    <x v="2"/>
    <x v="0"/>
    <x v="2"/>
  </r>
  <r>
    <x v="5"/>
    <x v="0"/>
    <x v="24"/>
    <x v="4"/>
    <x v="27"/>
    <x v="27"/>
    <x v="3"/>
    <x v="73"/>
    <x v="285"/>
    <x v="2903"/>
    <x v="4592"/>
    <x v="6"/>
    <x v="2"/>
    <x v="1"/>
    <x v="0"/>
  </r>
  <r>
    <x v="1"/>
    <x v="1"/>
    <x v="24"/>
    <x v="1"/>
    <x v="31"/>
    <x v="36"/>
    <x v="2"/>
    <x v="39"/>
    <x v="287"/>
    <x v="2748"/>
    <x v="5188"/>
    <x v="49"/>
    <x v="1"/>
    <x v="0"/>
    <x v="2"/>
  </r>
  <r>
    <x v="5"/>
    <x v="0"/>
    <x v="24"/>
    <x v="4"/>
    <x v="27"/>
    <x v="27"/>
    <x v="3"/>
    <x v="71"/>
    <x v="78"/>
    <x v="1757"/>
    <x v="2667"/>
    <x v="20"/>
    <x v="1"/>
    <x v="1"/>
    <x v="0"/>
  </r>
  <r>
    <x v="1"/>
    <x v="1"/>
    <x v="24"/>
    <x v="1"/>
    <x v="31"/>
    <x v="36"/>
    <x v="2"/>
    <x v="33"/>
    <x v="298"/>
    <x v="2720"/>
    <x v="5037"/>
    <x v="38"/>
    <x v="2"/>
    <x v="0"/>
    <x v="2"/>
  </r>
  <r>
    <x v="5"/>
    <x v="0"/>
    <x v="24"/>
    <x v="4"/>
    <x v="27"/>
    <x v="27"/>
    <x v="3"/>
    <x v="47"/>
    <x v="103"/>
    <x v="1596"/>
    <x v="1866"/>
    <x v="13"/>
    <x v="2"/>
    <x v="1"/>
    <x v="0"/>
  </r>
  <r>
    <x v="1"/>
    <x v="1"/>
    <x v="25"/>
    <x v="1"/>
    <x v="31"/>
    <x v="36"/>
    <x v="1"/>
    <x v="43"/>
    <x v="343"/>
    <x v="2992"/>
    <x v="5316"/>
    <x v="16"/>
    <x v="2"/>
    <x v="0"/>
    <x v="1"/>
  </r>
  <r>
    <x v="5"/>
    <x v="0"/>
    <x v="25"/>
    <x v="4"/>
    <x v="27"/>
    <x v="27"/>
    <x v="2"/>
    <x v="53"/>
    <x v="315"/>
    <x v="2933"/>
    <x v="5340"/>
    <x v="31"/>
    <x v="2"/>
    <x v="0"/>
    <x v="2"/>
  </r>
  <r>
    <x v="1"/>
    <x v="1"/>
    <x v="25"/>
    <x v="1"/>
    <x v="31"/>
    <x v="36"/>
    <x v="1"/>
    <x v="41"/>
    <x v="219"/>
    <x v="2509"/>
    <x v="4516"/>
    <x v="29"/>
    <x v="1"/>
    <x v="0"/>
    <x v="1"/>
  </r>
  <r>
    <x v="5"/>
    <x v="0"/>
    <x v="25"/>
    <x v="4"/>
    <x v="27"/>
    <x v="27"/>
    <x v="2"/>
    <x v="51"/>
    <x v="128"/>
    <x v="2000"/>
    <x v="4385"/>
    <x v="44"/>
    <x v="1"/>
    <x v="0"/>
    <x v="2"/>
  </r>
  <r>
    <x v="1"/>
    <x v="1"/>
    <x v="25"/>
    <x v="1"/>
    <x v="31"/>
    <x v="36"/>
    <x v="1"/>
    <x v="28"/>
    <x v="265"/>
    <x v="2356"/>
    <x v="3898"/>
    <x v="22"/>
    <x v="2"/>
    <x v="0"/>
    <x v="1"/>
  </r>
  <r>
    <x v="5"/>
    <x v="0"/>
    <x v="25"/>
    <x v="4"/>
    <x v="27"/>
    <x v="27"/>
    <x v="2"/>
    <x v="36"/>
    <x v="149"/>
    <x v="1747"/>
    <x v="3594"/>
    <x v="34"/>
    <x v="2"/>
    <x v="0"/>
    <x v="2"/>
  </r>
  <r>
    <x v="1"/>
    <x v="1"/>
    <x v="26"/>
    <x v="1"/>
    <x v="31"/>
    <x v="36"/>
    <x v="5"/>
    <x v="33"/>
    <x v="345"/>
    <x v="2956"/>
    <x v="5305"/>
    <x v="21"/>
    <x v="2"/>
    <x v="1"/>
    <x v="2"/>
  </r>
  <r>
    <x v="5"/>
    <x v="0"/>
    <x v="26"/>
    <x v="4"/>
    <x v="27"/>
    <x v="27"/>
    <x v="1"/>
    <x v="58"/>
    <x v="300"/>
    <x v="2890"/>
    <x v="4999"/>
    <x v="16"/>
    <x v="2"/>
    <x v="0"/>
    <x v="1"/>
  </r>
  <r>
    <x v="1"/>
    <x v="1"/>
    <x v="26"/>
    <x v="1"/>
    <x v="31"/>
    <x v="36"/>
    <x v="5"/>
    <x v="32"/>
    <x v="210"/>
    <x v="2160"/>
    <x v="4279"/>
    <x v="35"/>
    <x v="1"/>
    <x v="1"/>
    <x v="2"/>
  </r>
  <r>
    <x v="5"/>
    <x v="0"/>
    <x v="26"/>
    <x v="4"/>
    <x v="27"/>
    <x v="27"/>
    <x v="1"/>
    <x v="53"/>
    <x v="86"/>
    <x v="1499"/>
    <x v="2835"/>
    <x v="29"/>
    <x v="1"/>
    <x v="0"/>
    <x v="1"/>
  </r>
  <r>
    <x v="1"/>
    <x v="1"/>
    <x v="26"/>
    <x v="1"/>
    <x v="31"/>
    <x v="36"/>
    <x v="5"/>
    <x v="20"/>
    <x v="264"/>
    <x v="1972"/>
    <x v="3554"/>
    <x v="27"/>
    <x v="2"/>
    <x v="1"/>
    <x v="2"/>
  </r>
  <r>
    <x v="5"/>
    <x v="0"/>
    <x v="26"/>
    <x v="4"/>
    <x v="27"/>
    <x v="27"/>
    <x v="1"/>
    <x v="36"/>
    <x v="101"/>
    <x v="1244"/>
    <x v="1882"/>
    <x v="21"/>
    <x v="2"/>
    <x v="0"/>
    <x v="1"/>
  </r>
  <r>
    <x v="1"/>
    <x v="1"/>
    <x v="27"/>
    <x v="1"/>
    <x v="31"/>
    <x v="36"/>
    <x v="4"/>
    <x v="38"/>
    <x v="335"/>
    <x v="2947"/>
    <x v="5285"/>
    <x v="21"/>
    <x v="2"/>
    <x v="1"/>
    <x v="1"/>
  </r>
  <r>
    <x v="5"/>
    <x v="0"/>
    <x v="27"/>
    <x v="4"/>
    <x v="27"/>
    <x v="27"/>
    <x v="5"/>
    <x v="58"/>
    <x v="300"/>
    <x v="2890"/>
    <x v="5256"/>
    <x v="31"/>
    <x v="2"/>
    <x v="1"/>
    <x v="2"/>
  </r>
  <r>
    <x v="1"/>
    <x v="1"/>
    <x v="27"/>
    <x v="1"/>
    <x v="31"/>
    <x v="36"/>
    <x v="4"/>
    <x v="36"/>
    <x v="186"/>
    <x v="2103"/>
    <x v="4248"/>
    <x v="36"/>
    <x v="1"/>
    <x v="1"/>
    <x v="1"/>
  </r>
  <r>
    <x v="5"/>
    <x v="0"/>
    <x v="27"/>
    <x v="4"/>
    <x v="27"/>
    <x v="27"/>
    <x v="5"/>
    <x v="56"/>
    <x v="97"/>
    <x v="1736"/>
    <x v="4012"/>
    <x v="43"/>
    <x v="1"/>
    <x v="1"/>
    <x v="2"/>
  </r>
  <r>
    <x v="1"/>
    <x v="1"/>
    <x v="27"/>
    <x v="1"/>
    <x v="31"/>
    <x v="36"/>
    <x v="4"/>
    <x v="24"/>
    <x v="204"/>
    <x v="1767"/>
    <x v="3123"/>
    <x v="26"/>
    <x v="2"/>
    <x v="1"/>
    <x v="1"/>
  </r>
  <r>
    <x v="5"/>
    <x v="0"/>
    <x v="27"/>
    <x v="4"/>
    <x v="27"/>
    <x v="27"/>
    <x v="5"/>
    <x v="42"/>
    <x v="112"/>
    <x v="1561"/>
    <x v="3174"/>
    <x v="33"/>
    <x v="2"/>
    <x v="1"/>
    <x v="2"/>
  </r>
  <r>
    <x v="1"/>
    <x v="1"/>
    <x v="28"/>
    <x v="1"/>
    <x v="31"/>
    <x v="36"/>
    <x v="0"/>
    <x v="53"/>
    <x v="338"/>
    <x v="3014"/>
    <x v="5351"/>
    <x v="16"/>
    <x v="2"/>
    <x v="0"/>
    <x v="0"/>
  </r>
  <r>
    <x v="5"/>
    <x v="0"/>
    <x v="28"/>
    <x v="4"/>
    <x v="27"/>
    <x v="27"/>
    <x v="4"/>
    <x v="53"/>
    <x v="254"/>
    <x v="2805"/>
    <x v="4931"/>
    <x v="26"/>
    <x v="2"/>
    <x v="1"/>
    <x v="1"/>
  </r>
  <r>
    <x v="1"/>
    <x v="1"/>
    <x v="28"/>
    <x v="1"/>
    <x v="31"/>
    <x v="36"/>
    <x v="0"/>
    <x v="52"/>
    <x v="196"/>
    <x v="2598"/>
    <x v="4617"/>
    <x v="28"/>
    <x v="1"/>
    <x v="0"/>
    <x v="0"/>
  </r>
  <r>
    <x v="5"/>
    <x v="0"/>
    <x v="28"/>
    <x v="4"/>
    <x v="27"/>
    <x v="27"/>
    <x v="4"/>
    <x v="50"/>
    <x v="74"/>
    <x v="1238"/>
    <x v="2712"/>
    <x v="36"/>
    <x v="1"/>
    <x v="1"/>
    <x v="1"/>
  </r>
  <r>
    <x v="1"/>
    <x v="1"/>
    <x v="28"/>
    <x v="1"/>
    <x v="31"/>
    <x v="36"/>
    <x v="0"/>
    <x v="36"/>
    <x v="245"/>
    <x v="2508"/>
    <x v="3902"/>
    <x v="18"/>
    <x v="2"/>
    <x v="0"/>
    <x v="0"/>
  </r>
  <r>
    <x v="5"/>
    <x v="0"/>
    <x v="28"/>
    <x v="4"/>
    <x v="27"/>
    <x v="27"/>
    <x v="4"/>
    <x v="40"/>
    <x v="87"/>
    <x v="1193"/>
    <x v="2424"/>
    <x v="32"/>
    <x v="2"/>
    <x v="1"/>
    <x v="1"/>
  </r>
  <r>
    <x v="1"/>
    <x v="1"/>
    <x v="29"/>
    <x v="1"/>
    <x v="31"/>
    <x v="36"/>
    <x v="3"/>
    <x v="43"/>
    <x v="345"/>
    <x v="2998"/>
    <x v="5260"/>
    <x v="11"/>
    <x v="2"/>
    <x v="1"/>
    <x v="0"/>
  </r>
  <r>
    <x v="5"/>
    <x v="0"/>
    <x v="29"/>
    <x v="4"/>
    <x v="27"/>
    <x v="27"/>
    <x v="0"/>
    <x v="58"/>
    <x v="174"/>
    <x v="2560"/>
    <x v="4999"/>
    <x v="46"/>
    <x v="2"/>
    <x v="0"/>
    <x v="0"/>
  </r>
  <r>
    <x v="1"/>
    <x v="1"/>
    <x v="29"/>
    <x v="1"/>
    <x v="31"/>
    <x v="36"/>
    <x v="3"/>
    <x v="38"/>
    <x v="202"/>
    <x v="2307"/>
    <x v="3757"/>
    <x v="21"/>
    <x v="1"/>
    <x v="1"/>
    <x v="0"/>
  </r>
  <r>
    <x v="5"/>
    <x v="0"/>
    <x v="29"/>
    <x v="4"/>
    <x v="27"/>
    <x v="27"/>
    <x v="0"/>
    <x v="53"/>
    <x v="49"/>
    <x v="847"/>
    <x v="2668"/>
    <x v="56"/>
    <x v="1"/>
    <x v="0"/>
    <x v="0"/>
  </r>
  <r>
    <x v="1"/>
    <x v="1"/>
    <x v="29"/>
    <x v="1"/>
    <x v="31"/>
    <x v="36"/>
    <x v="3"/>
    <x v="29"/>
    <x v="271"/>
    <x v="2428"/>
    <x v="3270"/>
    <x v="13"/>
    <x v="2"/>
    <x v="1"/>
    <x v="0"/>
  </r>
  <r>
    <x v="5"/>
    <x v="0"/>
    <x v="29"/>
    <x v="4"/>
    <x v="27"/>
    <x v="27"/>
    <x v="0"/>
    <x v="36"/>
    <x v="55"/>
    <x v="628"/>
    <x v="1961"/>
    <x v="52"/>
    <x v="2"/>
    <x v="0"/>
    <x v="0"/>
  </r>
  <r>
    <x v="1"/>
    <x v="1"/>
    <x v="30"/>
    <x v="1"/>
    <x v="31"/>
    <x v="36"/>
    <x v="2"/>
    <x v="43"/>
    <x v="357"/>
    <x v="3040"/>
    <x v="5543"/>
    <x v="36"/>
    <x v="2"/>
    <x v="0"/>
    <x v="2"/>
  </r>
  <r>
    <x v="5"/>
    <x v="0"/>
    <x v="30"/>
    <x v="4"/>
    <x v="27"/>
    <x v="27"/>
    <x v="3"/>
    <x v="73"/>
    <x v="307"/>
    <x v="2947"/>
    <x v="5111"/>
    <x v="11"/>
    <x v="2"/>
    <x v="1"/>
    <x v="0"/>
  </r>
  <r>
    <x v="1"/>
    <x v="1"/>
    <x v="30"/>
    <x v="1"/>
    <x v="31"/>
    <x v="36"/>
    <x v="2"/>
    <x v="38"/>
    <x v="254"/>
    <x v="2594"/>
    <x v="5067"/>
    <x v="48"/>
    <x v="1"/>
    <x v="0"/>
    <x v="2"/>
  </r>
  <r>
    <x v="5"/>
    <x v="0"/>
    <x v="30"/>
    <x v="4"/>
    <x v="27"/>
    <x v="27"/>
    <x v="3"/>
    <x v="71"/>
    <x v="111"/>
    <x v="2241"/>
    <x v="3633"/>
    <x v="21"/>
    <x v="1"/>
    <x v="1"/>
    <x v="0"/>
  </r>
  <r>
    <x v="1"/>
    <x v="1"/>
    <x v="30"/>
    <x v="1"/>
    <x v="31"/>
    <x v="36"/>
    <x v="2"/>
    <x v="26"/>
    <x v="292"/>
    <x v="2494"/>
    <x v="4832"/>
    <x v="40"/>
    <x v="2"/>
    <x v="0"/>
    <x v="2"/>
  </r>
  <r>
    <x v="5"/>
    <x v="0"/>
    <x v="30"/>
    <x v="4"/>
    <x v="27"/>
    <x v="27"/>
    <x v="3"/>
    <x v="47"/>
    <x v="120"/>
    <x v="1790"/>
    <x v="2575"/>
    <x v="18"/>
    <x v="2"/>
    <x v="1"/>
    <x v="0"/>
  </r>
  <r>
    <x v="1"/>
    <x v="1"/>
    <x v="31"/>
    <x v="1"/>
    <x v="31"/>
    <x v="36"/>
    <x v="1"/>
    <x v="43"/>
    <x v="341"/>
    <x v="2987"/>
    <x v="5309"/>
    <x v="16"/>
    <x v="2"/>
    <x v="0"/>
    <x v="1"/>
  </r>
  <r>
    <x v="5"/>
    <x v="0"/>
    <x v="31"/>
    <x v="4"/>
    <x v="27"/>
    <x v="27"/>
    <x v="2"/>
    <x v="53"/>
    <x v="327"/>
    <x v="2974"/>
    <x v="5425"/>
    <x v="31"/>
    <x v="2"/>
    <x v="0"/>
    <x v="2"/>
  </r>
  <r>
    <x v="1"/>
    <x v="1"/>
    <x v="31"/>
    <x v="1"/>
    <x v="31"/>
    <x v="36"/>
    <x v="1"/>
    <x v="40"/>
    <x v="200"/>
    <x v="2349"/>
    <x v="4193"/>
    <x v="27"/>
    <x v="1"/>
    <x v="0"/>
    <x v="1"/>
  </r>
  <r>
    <x v="5"/>
    <x v="0"/>
    <x v="31"/>
    <x v="4"/>
    <x v="27"/>
    <x v="27"/>
    <x v="2"/>
    <x v="49"/>
    <x v="165"/>
    <x v="2294"/>
    <x v="4697"/>
    <x v="43"/>
    <x v="1"/>
    <x v="0"/>
    <x v="2"/>
  </r>
  <r>
    <x v="1"/>
    <x v="1"/>
    <x v="31"/>
    <x v="1"/>
    <x v="31"/>
    <x v="36"/>
    <x v="1"/>
    <x v="28"/>
    <x v="265"/>
    <x v="2356"/>
    <x v="3681"/>
    <x v="19"/>
    <x v="2"/>
    <x v="0"/>
    <x v="1"/>
  </r>
  <r>
    <x v="5"/>
    <x v="0"/>
    <x v="31"/>
    <x v="4"/>
    <x v="27"/>
    <x v="27"/>
    <x v="2"/>
    <x v="40"/>
    <x v="208"/>
    <x v="2411"/>
    <x v="4634"/>
    <x v="36"/>
    <x v="2"/>
    <x v="0"/>
    <x v="2"/>
  </r>
  <r>
    <x v="1"/>
    <x v="1"/>
    <x v="32"/>
    <x v="1"/>
    <x v="31"/>
    <x v="36"/>
    <x v="5"/>
    <x v="33"/>
    <x v="341"/>
    <x v="2947"/>
    <x v="5285"/>
    <x v="21"/>
    <x v="2"/>
    <x v="1"/>
    <x v="2"/>
  </r>
  <r>
    <x v="5"/>
    <x v="0"/>
    <x v="32"/>
    <x v="4"/>
    <x v="27"/>
    <x v="27"/>
    <x v="1"/>
    <x v="58"/>
    <x v="315"/>
    <x v="2945"/>
    <x v="5212"/>
    <x v="16"/>
    <x v="2"/>
    <x v="0"/>
    <x v="1"/>
  </r>
  <r>
    <x v="1"/>
    <x v="1"/>
    <x v="32"/>
    <x v="1"/>
    <x v="31"/>
    <x v="36"/>
    <x v="5"/>
    <x v="32"/>
    <x v="213"/>
    <x v="2181"/>
    <x v="4354"/>
    <x v="36"/>
    <x v="1"/>
    <x v="1"/>
    <x v="2"/>
  </r>
  <r>
    <x v="5"/>
    <x v="0"/>
    <x v="32"/>
    <x v="4"/>
    <x v="27"/>
    <x v="27"/>
    <x v="1"/>
    <x v="55"/>
    <x v="143"/>
    <x v="2243"/>
    <x v="4021"/>
    <x v="27"/>
    <x v="1"/>
    <x v="0"/>
    <x v="1"/>
  </r>
  <r>
    <x v="1"/>
    <x v="1"/>
    <x v="32"/>
    <x v="1"/>
    <x v="31"/>
    <x v="36"/>
    <x v="5"/>
    <x v="21"/>
    <x v="265"/>
    <x v="2034"/>
    <x v="3459"/>
    <x v="24"/>
    <x v="2"/>
    <x v="1"/>
    <x v="2"/>
  </r>
  <r>
    <x v="5"/>
    <x v="0"/>
    <x v="32"/>
    <x v="4"/>
    <x v="27"/>
    <x v="27"/>
    <x v="1"/>
    <x v="44"/>
    <x v="159"/>
    <x v="2102"/>
    <x v="3453"/>
    <x v="22"/>
    <x v="2"/>
    <x v="0"/>
    <x v="1"/>
  </r>
  <r>
    <x v="1"/>
    <x v="1"/>
    <x v="33"/>
    <x v="1"/>
    <x v="31"/>
    <x v="36"/>
    <x v="4"/>
    <x v="38"/>
    <x v="337"/>
    <x v="2952"/>
    <x v="5296"/>
    <x v="21"/>
    <x v="2"/>
    <x v="1"/>
    <x v="1"/>
  </r>
  <r>
    <x v="5"/>
    <x v="0"/>
    <x v="33"/>
    <x v="4"/>
    <x v="27"/>
    <x v="27"/>
    <x v="5"/>
    <x v="58"/>
    <x v="315"/>
    <x v="2945"/>
    <x v="5370"/>
    <x v="31"/>
    <x v="2"/>
    <x v="1"/>
    <x v="2"/>
  </r>
  <r>
    <x v="1"/>
    <x v="1"/>
    <x v="33"/>
    <x v="1"/>
    <x v="31"/>
    <x v="36"/>
    <x v="4"/>
    <x v="34"/>
    <x v="203"/>
    <x v="2178"/>
    <x v="4316"/>
    <x v="35"/>
    <x v="1"/>
    <x v="1"/>
    <x v="1"/>
  </r>
  <r>
    <x v="5"/>
    <x v="0"/>
    <x v="33"/>
    <x v="4"/>
    <x v="27"/>
    <x v="27"/>
    <x v="5"/>
    <x v="55"/>
    <x v="143"/>
    <x v="2243"/>
    <x v="4698"/>
    <x v="45"/>
    <x v="1"/>
    <x v="1"/>
    <x v="2"/>
  </r>
  <r>
    <x v="1"/>
    <x v="1"/>
    <x v="33"/>
    <x v="1"/>
    <x v="31"/>
    <x v="36"/>
    <x v="4"/>
    <x v="24"/>
    <x v="245"/>
    <x v="2057"/>
    <x v="3429"/>
    <x v="23"/>
    <x v="2"/>
    <x v="1"/>
    <x v="1"/>
  </r>
  <r>
    <x v="5"/>
    <x v="0"/>
    <x v="33"/>
    <x v="4"/>
    <x v="27"/>
    <x v="27"/>
    <x v="5"/>
    <x v="39"/>
    <x v="153"/>
    <x v="1903"/>
    <x v="3846"/>
    <x v="34"/>
    <x v="2"/>
    <x v="1"/>
    <x v="2"/>
  </r>
  <r>
    <x v="1"/>
    <x v="1"/>
    <x v="34"/>
    <x v="1"/>
    <x v="31"/>
    <x v="36"/>
    <x v="0"/>
    <x v="53"/>
    <x v="337"/>
    <x v="3006"/>
    <x v="5340"/>
    <x v="16"/>
    <x v="2"/>
    <x v="0"/>
    <x v="0"/>
  </r>
  <r>
    <x v="5"/>
    <x v="0"/>
    <x v="34"/>
    <x v="4"/>
    <x v="27"/>
    <x v="27"/>
    <x v="4"/>
    <x v="53"/>
    <x v="304"/>
    <x v="2888"/>
    <x v="5186"/>
    <x v="26"/>
    <x v="2"/>
    <x v="1"/>
    <x v="1"/>
  </r>
  <r>
    <x v="1"/>
    <x v="1"/>
    <x v="34"/>
    <x v="1"/>
    <x v="31"/>
    <x v="36"/>
    <x v="0"/>
    <x v="49"/>
    <x v="185"/>
    <x v="2474"/>
    <x v="4399"/>
    <x v="28"/>
    <x v="1"/>
    <x v="0"/>
    <x v="0"/>
  </r>
  <r>
    <x v="5"/>
    <x v="0"/>
    <x v="34"/>
    <x v="4"/>
    <x v="27"/>
    <x v="27"/>
    <x v="4"/>
    <x v="51"/>
    <x v="92"/>
    <x v="1552"/>
    <x v="3401"/>
    <x v="37"/>
    <x v="1"/>
    <x v="1"/>
    <x v="1"/>
  </r>
  <r>
    <x v="1"/>
    <x v="1"/>
    <x v="34"/>
    <x v="1"/>
    <x v="31"/>
    <x v="36"/>
    <x v="0"/>
    <x v="37"/>
    <x v="237"/>
    <x v="2505"/>
    <x v="4164"/>
    <x v="22"/>
    <x v="2"/>
    <x v="0"/>
    <x v="0"/>
  </r>
  <r>
    <x v="5"/>
    <x v="0"/>
    <x v="34"/>
    <x v="4"/>
    <x v="27"/>
    <x v="27"/>
    <x v="4"/>
    <x v="40"/>
    <x v="125"/>
    <x v="1631"/>
    <x v="3209"/>
    <x v="31"/>
    <x v="2"/>
    <x v="1"/>
    <x v="1"/>
  </r>
  <r>
    <x v="1"/>
    <x v="1"/>
    <x v="35"/>
    <x v="1"/>
    <x v="31"/>
    <x v="36"/>
    <x v="3"/>
    <x v="43"/>
    <x v="345"/>
    <x v="2998"/>
    <x v="5260"/>
    <x v="11"/>
    <x v="2"/>
    <x v="1"/>
    <x v="0"/>
  </r>
  <r>
    <x v="5"/>
    <x v="0"/>
    <x v="35"/>
    <x v="4"/>
    <x v="27"/>
    <x v="27"/>
    <x v="0"/>
    <x v="58"/>
    <x v="254"/>
    <x v="2833"/>
    <x v="5256"/>
    <x v="46"/>
    <x v="2"/>
    <x v="0"/>
    <x v="0"/>
  </r>
  <r>
    <x v="1"/>
    <x v="1"/>
    <x v="35"/>
    <x v="1"/>
    <x v="31"/>
    <x v="36"/>
    <x v="3"/>
    <x v="42"/>
    <x v="202"/>
    <x v="2432"/>
    <x v="4093"/>
    <x v="23"/>
    <x v="1"/>
    <x v="1"/>
    <x v="0"/>
  </r>
  <r>
    <x v="5"/>
    <x v="0"/>
    <x v="35"/>
    <x v="4"/>
    <x v="27"/>
    <x v="27"/>
    <x v="0"/>
    <x v="52"/>
    <x v="67"/>
    <x v="1150"/>
    <x v="3602"/>
    <x v="60"/>
    <x v="1"/>
    <x v="0"/>
    <x v="0"/>
  </r>
  <r>
    <x v="1"/>
    <x v="1"/>
    <x v="35"/>
    <x v="1"/>
    <x v="31"/>
    <x v="36"/>
    <x v="3"/>
    <x v="32"/>
    <x v="277"/>
    <x v="2558"/>
    <x v="3578"/>
    <x v="13"/>
    <x v="2"/>
    <x v="1"/>
    <x v="0"/>
  </r>
  <r>
    <x v="5"/>
    <x v="0"/>
    <x v="35"/>
    <x v="4"/>
    <x v="27"/>
    <x v="27"/>
    <x v="0"/>
    <x v="40"/>
    <x v="87"/>
    <x v="1193"/>
    <x v="3331"/>
    <x v="51"/>
    <x v="2"/>
    <x v="0"/>
    <x v="0"/>
  </r>
  <r>
    <x v="1"/>
    <x v="1"/>
    <x v="36"/>
    <x v="1"/>
    <x v="31"/>
    <x v="36"/>
    <x v="2"/>
    <x v="53"/>
    <x v="358"/>
    <x v="3072"/>
    <x v="5560"/>
    <x v="36"/>
    <x v="2"/>
    <x v="0"/>
    <x v="2"/>
  </r>
  <r>
    <x v="5"/>
    <x v="0"/>
    <x v="36"/>
    <x v="4"/>
    <x v="27"/>
    <x v="27"/>
    <x v="3"/>
    <x v="73"/>
    <x v="319"/>
    <x v="3000"/>
    <x v="5267"/>
    <x v="11"/>
    <x v="2"/>
    <x v="1"/>
    <x v="0"/>
  </r>
  <r>
    <x v="1"/>
    <x v="1"/>
    <x v="36"/>
    <x v="1"/>
    <x v="31"/>
    <x v="36"/>
    <x v="2"/>
    <x v="47"/>
    <x v="266"/>
    <x v="2780"/>
    <x v="5222"/>
    <x v="50"/>
    <x v="1"/>
    <x v="0"/>
    <x v="2"/>
  </r>
  <r>
    <x v="5"/>
    <x v="0"/>
    <x v="36"/>
    <x v="4"/>
    <x v="27"/>
    <x v="27"/>
    <x v="3"/>
    <x v="66"/>
    <x v="151"/>
    <x v="2531"/>
    <x v="4409"/>
    <x v="26"/>
    <x v="1"/>
    <x v="1"/>
    <x v="0"/>
  </r>
  <r>
    <x v="1"/>
    <x v="1"/>
    <x v="36"/>
    <x v="1"/>
    <x v="31"/>
    <x v="36"/>
    <x v="2"/>
    <x v="37"/>
    <x v="291"/>
    <x v="2738"/>
    <x v="5068"/>
    <x v="38"/>
    <x v="2"/>
    <x v="0"/>
    <x v="2"/>
  </r>
  <r>
    <x v="5"/>
    <x v="0"/>
    <x v="36"/>
    <x v="4"/>
    <x v="27"/>
    <x v="27"/>
    <x v="3"/>
    <x v="50"/>
    <x v="168"/>
    <x v="2339"/>
    <x v="3204"/>
    <x v="14"/>
    <x v="2"/>
    <x v="1"/>
    <x v="0"/>
  </r>
  <r>
    <x v="1"/>
    <x v="1"/>
    <x v="37"/>
    <x v="1"/>
    <x v="31"/>
    <x v="36"/>
    <x v="1"/>
    <x v="48"/>
    <x v="343"/>
    <x v="3013"/>
    <x v="5350"/>
    <x v="16"/>
    <x v="2"/>
    <x v="0"/>
    <x v="1"/>
  </r>
  <r>
    <x v="5"/>
    <x v="0"/>
    <x v="37"/>
    <x v="4"/>
    <x v="27"/>
    <x v="27"/>
    <x v="2"/>
    <x v="53"/>
    <x v="331"/>
    <x v="2987"/>
    <x v="5411"/>
    <x v="26"/>
    <x v="2"/>
    <x v="0"/>
    <x v="2"/>
  </r>
  <r>
    <x v="1"/>
    <x v="1"/>
    <x v="37"/>
    <x v="1"/>
    <x v="31"/>
    <x v="36"/>
    <x v="1"/>
    <x v="43"/>
    <x v="219"/>
    <x v="2554"/>
    <x v="4451"/>
    <x v="26"/>
    <x v="1"/>
    <x v="0"/>
    <x v="1"/>
  </r>
  <r>
    <x v="5"/>
    <x v="0"/>
    <x v="37"/>
    <x v="4"/>
    <x v="27"/>
    <x v="27"/>
    <x v="2"/>
    <x v="51"/>
    <x v="188"/>
    <x v="2527"/>
    <x v="4846"/>
    <x v="39"/>
    <x v="1"/>
    <x v="0"/>
    <x v="2"/>
  </r>
  <r>
    <x v="1"/>
    <x v="1"/>
    <x v="37"/>
    <x v="1"/>
    <x v="31"/>
    <x v="36"/>
    <x v="1"/>
    <x v="30"/>
    <x v="250"/>
    <x v="2341"/>
    <x v="3814"/>
    <x v="21"/>
    <x v="2"/>
    <x v="0"/>
    <x v="1"/>
  </r>
  <r>
    <x v="5"/>
    <x v="0"/>
    <x v="37"/>
    <x v="4"/>
    <x v="27"/>
    <x v="27"/>
    <x v="2"/>
    <x v="41"/>
    <x v="199"/>
    <x v="2377"/>
    <x v="4357"/>
    <x v="30"/>
    <x v="2"/>
    <x v="0"/>
    <x v="2"/>
  </r>
  <r>
    <x v="1"/>
    <x v="1"/>
    <x v="38"/>
    <x v="1"/>
    <x v="31"/>
    <x v="36"/>
    <x v="5"/>
    <x v="43"/>
    <x v="341"/>
    <x v="2987"/>
    <x v="5362"/>
    <x v="21"/>
    <x v="2"/>
    <x v="1"/>
    <x v="2"/>
  </r>
  <r>
    <x v="5"/>
    <x v="0"/>
    <x v="38"/>
    <x v="4"/>
    <x v="27"/>
    <x v="27"/>
    <x v="1"/>
    <x v="58"/>
    <x v="319"/>
    <x v="2961"/>
    <x v="5163"/>
    <x v="11"/>
    <x v="2"/>
    <x v="0"/>
    <x v="1"/>
  </r>
  <r>
    <x v="1"/>
    <x v="1"/>
    <x v="38"/>
    <x v="1"/>
    <x v="31"/>
    <x v="36"/>
    <x v="5"/>
    <x v="39"/>
    <x v="221"/>
    <x v="2470"/>
    <x v="4605"/>
    <x v="33"/>
    <x v="1"/>
    <x v="1"/>
    <x v="2"/>
  </r>
  <r>
    <x v="5"/>
    <x v="0"/>
    <x v="38"/>
    <x v="4"/>
    <x v="27"/>
    <x v="27"/>
    <x v="1"/>
    <x v="54"/>
    <x v="151"/>
    <x v="2297"/>
    <x v="3806"/>
    <x v="22"/>
    <x v="1"/>
    <x v="0"/>
    <x v="1"/>
  </r>
  <r>
    <x v="1"/>
    <x v="1"/>
    <x v="38"/>
    <x v="1"/>
    <x v="31"/>
    <x v="36"/>
    <x v="5"/>
    <x v="29"/>
    <x v="244"/>
    <x v="2262"/>
    <x v="4116"/>
    <x v="28"/>
    <x v="2"/>
    <x v="1"/>
    <x v="2"/>
  </r>
  <r>
    <x v="5"/>
    <x v="0"/>
    <x v="38"/>
    <x v="4"/>
    <x v="27"/>
    <x v="27"/>
    <x v="1"/>
    <x v="39"/>
    <x v="178"/>
    <x v="2115"/>
    <x v="2682"/>
    <x v="13"/>
    <x v="2"/>
    <x v="0"/>
    <x v="1"/>
  </r>
  <r>
    <x v="1"/>
    <x v="1"/>
    <x v="39"/>
    <x v="1"/>
    <x v="31"/>
    <x v="36"/>
    <x v="4"/>
    <x v="43"/>
    <x v="338"/>
    <x v="2976"/>
    <x v="5341"/>
    <x v="21"/>
    <x v="2"/>
    <x v="1"/>
    <x v="1"/>
  </r>
  <r>
    <x v="5"/>
    <x v="0"/>
    <x v="39"/>
    <x v="4"/>
    <x v="27"/>
    <x v="27"/>
    <x v="5"/>
    <x v="58"/>
    <x v="315"/>
    <x v="2945"/>
    <x v="5328"/>
    <x v="26"/>
    <x v="0"/>
    <x v="1"/>
    <x v="2"/>
  </r>
  <r>
    <x v="1"/>
    <x v="1"/>
    <x v="39"/>
    <x v="1"/>
    <x v="31"/>
    <x v="36"/>
    <x v="4"/>
    <x v="39"/>
    <x v="196"/>
    <x v="2292"/>
    <x v="4408"/>
    <x v="34"/>
    <x v="1"/>
    <x v="1"/>
    <x v="1"/>
  </r>
  <r>
    <x v="5"/>
    <x v="0"/>
    <x v="39"/>
    <x v="4"/>
    <x v="27"/>
    <x v="27"/>
    <x v="5"/>
    <x v="54"/>
    <x v="123"/>
    <x v="2015"/>
    <x v="4241"/>
    <x v="39"/>
    <x v="1"/>
    <x v="1"/>
    <x v="2"/>
  </r>
  <r>
    <x v="1"/>
    <x v="1"/>
    <x v="39"/>
    <x v="1"/>
    <x v="31"/>
    <x v="36"/>
    <x v="4"/>
    <x v="26"/>
    <x v="245"/>
    <x v="2142"/>
    <x v="3802"/>
    <x v="26"/>
    <x v="2"/>
    <x v="1"/>
    <x v="1"/>
  </r>
  <r>
    <x v="5"/>
    <x v="0"/>
    <x v="39"/>
    <x v="4"/>
    <x v="27"/>
    <x v="27"/>
    <x v="5"/>
    <x v="40"/>
    <x v="149"/>
    <x v="1889"/>
    <x v="3668"/>
    <x v="31"/>
    <x v="2"/>
    <x v="1"/>
    <x v="2"/>
  </r>
  <r>
    <x v="1"/>
    <x v="1"/>
    <x v="40"/>
    <x v="1"/>
    <x v="31"/>
    <x v="36"/>
    <x v="0"/>
    <x v="53"/>
    <x v="340"/>
    <x v="3017"/>
    <x v="5362"/>
    <x v="16"/>
    <x v="2"/>
    <x v="0"/>
    <x v="0"/>
  </r>
  <r>
    <x v="5"/>
    <x v="0"/>
    <x v="40"/>
    <x v="4"/>
    <x v="27"/>
    <x v="27"/>
    <x v="4"/>
    <x v="53"/>
    <x v="307"/>
    <x v="2895"/>
    <x v="5143"/>
    <x v="21"/>
    <x v="0"/>
    <x v="1"/>
    <x v="1"/>
  </r>
  <r>
    <x v="1"/>
    <x v="1"/>
    <x v="40"/>
    <x v="1"/>
    <x v="31"/>
    <x v="36"/>
    <x v="0"/>
    <x v="52"/>
    <x v="208"/>
    <x v="2662"/>
    <x v="4807"/>
    <x v="31"/>
    <x v="1"/>
    <x v="0"/>
    <x v="0"/>
  </r>
  <r>
    <x v="5"/>
    <x v="0"/>
    <x v="40"/>
    <x v="4"/>
    <x v="27"/>
    <x v="27"/>
    <x v="4"/>
    <x v="48"/>
    <x v="98"/>
    <x v="1551"/>
    <x v="3280"/>
    <x v="35"/>
    <x v="1"/>
    <x v="1"/>
    <x v="1"/>
  </r>
  <r>
    <x v="1"/>
    <x v="1"/>
    <x v="40"/>
    <x v="1"/>
    <x v="31"/>
    <x v="36"/>
    <x v="0"/>
    <x v="40"/>
    <x v="236"/>
    <x v="2577"/>
    <x v="4235"/>
    <x v="21"/>
    <x v="2"/>
    <x v="0"/>
    <x v="0"/>
  </r>
  <r>
    <x v="5"/>
    <x v="0"/>
    <x v="40"/>
    <x v="4"/>
    <x v="27"/>
    <x v="27"/>
    <x v="4"/>
    <x v="39"/>
    <x v="120"/>
    <x v="1554"/>
    <x v="2853"/>
    <x v="28"/>
    <x v="2"/>
    <x v="1"/>
    <x v="1"/>
  </r>
  <r>
    <x v="5"/>
    <x v="0"/>
    <x v="41"/>
    <x v="4"/>
    <x v="27"/>
    <x v="27"/>
    <x v="0"/>
    <x v="58"/>
    <x v="311"/>
    <x v="2929"/>
    <x v="5410"/>
    <x v="41"/>
    <x v="0"/>
    <x v="0"/>
    <x v="0"/>
  </r>
  <r>
    <x v="5"/>
    <x v="0"/>
    <x v="41"/>
    <x v="4"/>
    <x v="27"/>
    <x v="27"/>
    <x v="0"/>
    <x v="53"/>
    <x v="110"/>
    <x v="1842"/>
    <x v="4552"/>
    <x v="56"/>
    <x v="1"/>
    <x v="0"/>
    <x v="0"/>
  </r>
  <r>
    <x v="5"/>
    <x v="0"/>
    <x v="41"/>
    <x v="4"/>
    <x v="27"/>
    <x v="27"/>
    <x v="0"/>
    <x v="40"/>
    <x v="129"/>
    <x v="1686"/>
    <x v="4006"/>
    <x v="45"/>
    <x v="2"/>
    <x v="0"/>
    <x v="0"/>
  </r>
  <r>
    <x v="5"/>
    <x v="0"/>
    <x v="42"/>
    <x v="4"/>
    <x v="27"/>
    <x v="27"/>
    <x v="3"/>
    <x v="73"/>
    <x v="311"/>
    <x v="2966"/>
    <x v="5026"/>
    <x v="6"/>
    <x v="0"/>
    <x v="1"/>
    <x v="0"/>
  </r>
  <r>
    <x v="5"/>
    <x v="0"/>
    <x v="42"/>
    <x v="4"/>
    <x v="27"/>
    <x v="27"/>
    <x v="3"/>
    <x v="71"/>
    <x v="125"/>
    <x v="2389"/>
    <x v="3492"/>
    <x v="16"/>
    <x v="1"/>
    <x v="1"/>
    <x v="0"/>
  </r>
  <r>
    <x v="5"/>
    <x v="0"/>
    <x v="42"/>
    <x v="4"/>
    <x v="27"/>
    <x v="27"/>
    <x v="3"/>
    <x v="54"/>
    <x v="148"/>
    <x v="2263"/>
    <x v="2949"/>
    <x v="13"/>
    <x v="2"/>
    <x v="1"/>
    <x v="0"/>
  </r>
  <r>
    <x v="5"/>
    <x v="0"/>
    <x v="43"/>
    <x v="4"/>
    <x v="27"/>
    <x v="27"/>
    <x v="2"/>
    <x v="58"/>
    <x v="327"/>
    <x v="2989"/>
    <x v="5414"/>
    <x v="26"/>
    <x v="0"/>
    <x v="0"/>
    <x v="2"/>
  </r>
  <r>
    <x v="5"/>
    <x v="0"/>
    <x v="43"/>
    <x v="4"/>
    <x v="27"/>
    <x v="27"/>
    <x v="2"/>
    <x v="55"/>
    <x v="183"/>
    <x v="2561"/>
    <x v="4883"/>
    <x v="39"/>
    <x v="1"/>
    <x v="0"/>
    <x v="2"/>
  </r>
  <r>
    <x v="5"/>
    <x v="0"/>
    <x v="43"/>
    <x v="4"/>
    <x v="27"/>
    <x v="27"/>
    <x v="2"/>
    <x v="37"/>
    <x v="202"/>
    <x v="2276"/>
    <x v="4319"/>
    <x v="32"/>
    <x v="2"/>
    <x v="0"/>
    <x v="2"/>
  </r>
  <r>
    <x v="5"/>
    <x v="0"/>
    <x v="44"/>
    <x v="4"/>
    <x v="27"/>
    <x v="27"/>
    <x v="1"/>
    <x v="63"/>
    <x v="323"/>
    <x v="2989"/>
    <x v="5240"/>
    <x v="11"/>
    <x v="0"/>
    <x v="0"/>
    <x v="1"/>
  </r>
  <r>
    <x v="5"/>
    <x v="0"/>
    <x v="44"/>
    <x v="4"/>
    <x v="27"/>
    <x v="27"/>
    <x v="1"/>
    <x v="57"/>
    <x v="159"/>
    <x v="2429"/>
    <x v="4207"/>
    <x v="25"/>
    <x v="1"/>
    <x v="0"/>
    <x v="1"/>
  </r>
  <r>
    <x v="5"/>
    <x v="0"/>
    <x v="44"/>
    <x v="4"/>
    <x v="27"/>
    <x v="27"/>
    <x v="1"/>
    <x v="49"/>
    <x v="181"/>
    <x v="2429"/>
    <x v="3482"/>
    <x v="15"/>
    <x v="2"/>
    <x v="0"/>
    <x v="1"/>
  </r>
  <r>
    <x v="5"/>
    <x v="0"/>
    <x v="45"/>
    <x v="4"/>
    <x v="27"/>
    <x v="27"/>
    <x v="5"/>
    <x v="58"/>
    <x v="313"/>
    <x v="2937"/>
    <x v="5311"/>
    <x v="26"/>
    <x v="0"/>
    <x v="1"/>
    <x v="2"/>
  </r>
  <r>
    <x v="5"/>
    <x v="0"/>
    <x v="45"/>
    <x v="4"/>
    <x v="27"/>
    <x v="27"/>
    <x v="5"/>
    <x v="53"/>
    <x v="131"/>
    <x v="2081"/>
    <x v="4291"/>
    <x v="38"/>
    <x v="1"/>
    <x v="1"/>
    <x v="2"/>
  </r>
  <r>
    <x v="5"/>
    <x v="0"/>
    <x v="45"/>
    <x v="4"/>
    <x v="27"/>
    <x v="27"/>
    <x v="5"/>
    <x v="37"/>
    <x v="156"/>
    <x v="1858"/>
    <x v="3421"/>
    <x v="28"/>
    <x v="2"/>
    <x v="1"/>
    <x v="2"/>
  </r>
  <r>
    <x v="5"/>
    <x v="0"/>
    <x v="46"/>
    <x v="4"/>
    <x v="27"/>
    <x v="27"/>
    <x v="4"/>
    <x v="58"/>
    <x v="309"/>
    <x v="2918"/>
    <x v="5217"/>
    <x v="21"/>
    <x v="0"/>
    <x v="1"/>
    <x v="1"/>
  </r>
  <r>
    <x v="5"/>
    <x v="0"/>
    <x v="46"/>
    <x v="4"/>
    <x v="27"/>
    <x v="27"/>
    <x v="4"/>
    <x v="57"/>
    <x v="104"/>
    <x v="1868"/>
    <x v="3745"/>
    <x v="33"/>
    <x v="1"/>
    <x v="1"/>
    <x v="1"/>
  </r>
  <r>
    <x v="5"/>
    <x v="0"/>
    <x v="46"/>
    <x v="4"/>
    <x v="27"/>
    <x v="27"/>
    <x v="4"/>
    <x v="35"/>
    <x v="131"/>
    <x v="1537"/>
    <x v="2832"/>
    <x v="28"/>
    <x v="2"/>
    <x v="1"/>
    <x v="1"/>
  </r>
  <r>
    <x v="5"/>
    <x v="0"/>
    <x v="47"/>
    <x v="4"/>
    <x v="27"/>
    <x v="27"/>
    <x v="0"/>
    <x v="68"/>
    <x v="309"/>
    <x v="2943"/>
    <x v="5437"/>
    <x v="41"/>
    <x v="0"/>
    <x v="0"/>
    <x v="0"/>
  </r>
  <r>
    <x v="5"/>
    <x v="0"/>
    <x v="47"/>
    <x v="4"/>
    <x v="27"/>
    <x v="27"/>
    <x v="0"/>
    <x v="61"/>
    <x v="118"/>
    <x v="2115"/>
    <x v="4784"/>
    <x v="54"/>
    <x v="1"/>
    <x v="0"/>
    <x v="0"/>
  </r>
  <r>
    <x v="5"/>
    <x v="0"/>
    <x v="47"/>
    <x v="4"/>
    <x v="27"/>
    <x v="27"/>
    <x v="0"/>
    <x v="43"/>
    <x v="131"/>
    <x v="1797"/>
    <x v="4180"/>
    <x v="45"/>
    <x v="2"/>
    <x v="0"/>
    <x v="0"/>
  </r>
  <r>
    <x v="5"/>
    <x v="0"/>
    <x v="48"/>
    <x v="4"/>
    <x v="27"/>
    <x v="27"/>
    <x v="3"/>
    <x v="73"/>
    <x v="300"/>
    <x v="2927"/>
    <x v="4786"/>
    <x v="6"/>
    <x v="0"/>
    <x v="1"/>
    <x v="0"/>
  </r>
  <r>
    <x v="5"/>
    <x v="0"/>
    <x v="48"/>
    <x v="4"/>
    <x v="27"/>
    <x v="27"/>
    <x v="3"/>
    <x v="71"/>
    <x v="90"/>
    <x v="1964"/>
    <x v="3026"/>
    <x v="20"/>
    <x v="1"/>
    <x v="1"/>
    <x v="0"/>
  </r>
  <r>
    <x v="5"/>
    <x v="0"/>
    <x v="48"/>
    <x v="4"/>
    <x v="27"/>
    <x v="27"/>
    <x v="3"/>
    <x v="48"/>
    <x v="108"/>
    <x v="1684"/>
    <x v="1913"/>
    <x v="12"/>
    <x v="2"/>
    <x v="1"/>
    <x v="0"/>
  </r>
  <r>
    <x v="5"/>
    <x v="0"/>
    <x v="49"/>
    <x v="4"/>
    <x v="27"/>
    <x v="27"/>
    <x v="2"/>
    <x v="53"/>
    <x v="319"/>
    <x v="2947"/>
    <x v="5285"/>
    <x v="21"/>
    <x v="0"/>
    <x v="0"/>
    <x v="2"/>
  </r>
  <r>
    <x v="5"/>
    <x v="0"/>
    <x v="49"/>
    <x v="4"/>
    <x v="27"/>
    <x v="27"/>
    <x v="2"/>
    <x v="49"/>
    <x v="151"/>
    <x v="2172"/>
    <x v="4258"/>
    <x v="34"/>
    <x v="1"/>
    <x v="0"/>
    <x v="2"/>
  </r>
  <r>
    <x v="5"/>
    <x v="0"/>
    <x v="49"/>
    <x v="4"/>
    <x v="27"/>
    <x v="27"/>
    <x v="2"/>
    <x v="34"/>
    <x v="162"/>
    <x v="1804"/>
    <x v="3055"/>
    <x v="24"/>
    <x v="2"/>
    <x v="0"/>
    <x v="2"/>
  </r>
  <r>
    <x v="5"/>
    <x v="0"/>
    <x v="50"/>
    <x v="4"/>
    <x v="27"/>
    <x v="27"/>
    <x v="1"/>
    <x v="58"/>
    <x v="319"/>
    <x v="2961"/>
    <x v="4999"/>
    <x v="6"/>
    <x v="0"/>
    <x v="0"/>
    <x v="1"/>
  </r>
  <r>
    <x v="5"/>
    <x v="0"/>
    <x v="50"/>
    <x v="4"/>
    <x v="27"/>
    <x v="27"/>
    <x v="1"/>
    <x v="54"/>
    <x v="140"/>
    <x v="2190"/>
    <x v="3470"/>
    <x v="20"/>
    <x v="1"/>
    <x v="0"/>
    <x v="1"/>
  </r>
  <r>
    <x v="5"/>
    <x v="0"/>
    <x v="50"/>
    <x v="4"/>
    <x v="27"/>
    <x v="27"/>
    <x v="1"/>
    <x v="44"/>
    <x v="157"/>
    <x v="2089"/>
    <x v="2628"/>
    <x v="13"/>
    <x v="2"/>
    <x v="0"/>
    <x v="1"/>
  </r>
  <r>
    <x v="5"/>
    <x v="0"/>
    <x v="51"/>
    <x v="4"/>
    <x v="27"/>
    <x v="27"/>
    <x v="5"/>
    <x v="53"/>
    <x v="307"/>
    <x v="2895"/>
    <x v="5143"/>
    <x v="21"/>
    <x v="0"/>
    <x v="1"/>
    <x v="2"/>
  </r>
  <r>
    <x v="5"/>
    <x v="0"/>
    <x v="51"/>
    <x v="4"/>
    <x v="27"/>
    <x v="27"/>
    <x v="5"/>
    <x v="50"/>
    <x v="98"/>
    <x v="1603"/>
    <x v="3446"/>
    <x v="36"/>
    <x v="1"/>
    <x v="1"/>
    <x v="2"/>
  </r>
  <r>
    <x v="5"/>
    <x v="0"/>
    <x v="51"/>
    <x v="4"/>
    <x v="27"/>
    <x v="27"/>
    <x v="5"/>
    <x v="39"/>
    <x v="124"/>
    <x v="1594"/>
    <x v="2866"/>
    <x v="27"/>
    <x v="2"/>
    <x v="1"/>
    <x v="2"/>
  </r>
  <r>
    <x v="5"/>
    <x v="0"/>
    <x v="52"/>
    <x v="4"/>
    <x v="27"/>
    <x v="27"/>
    <x v="4"/>
    <x v="53"/>
    <x v="300"/>
    <x v="2880"/>
    <x v="4931"/>
    <x v="16"/>
    <x v="0"/>
    <x v="1"/>
    <x v="1"/>
  </r>
  <r>
    <x v="5"/>
    <x v="0"/>
    <x v="52"/>
    <x v="4"/>
    <x v="27"/>
    <x v="27"/>
    <x v="4"/>
    <x v="51"/>
    <x v="93"/>
    <x v="1567"/>
    <x v="3020"/>
    <x v="30"/>
    <x v="1"/>
    <x v="1"/>
    <x v="1"/>
  </r>
  <r>
    <x v="5"/>
    <x v="0"/>
    <x v="52"/>
    <x v="4"/>
    <x v="27"/>
    <x v="27"/>
    <x v="4"/>
    <x v="36"/>
    <x v="104"/>
    <x v="1283"/>
    <x v="1952"/>
    <x v="21"/>
    <x v="2"/>
    <x v="1"/>
    <x v="1"/>
  </r>
  <r>
    <x v="5"/>
    <x v="0"/>
    <x v="53"/>
    <x v="4"/>
    <x v="27"/>
    <x v="27"/>
    <x v="0"/>
    <x v="63"/>
    <x v="300"/>
    <x v="2903"/>
    <x v="5320"/>
    <x v="36"/>
    <x v="0"/>
    <x v="0"/>
    <x v="0"/>
  </r>
  <r>
    <x v="5"/>
    <x v="0"/>
    <x v="53"/>
    <x v="4"/>
    <x v="27"/>
    <x v="27"/>
    <x v="0"/>
    <x v="60"/>
    <x v="101"/>
    <x v="1890"/>
    <x v="4351"/>
    <x v="47"/>
    <x v="1"/>
    <x v="0"/>
    <x v="0"/>
  </r>
  <r>
    <x v="5"/>
    <x v="0"/>
    <x v="53"/>
    <x v="4"/>
    <x v="27"/>
    <x v="27"/>
    <x v="0"/>
    <x v="46"/>
    <x v="108"/>
    <x v="1625"/>
    <x v="3653"/>
    <x v="39"/>
    <x v="2"/>
    <x v="0"/>
    <x v="0"/>
  </r>
  <r>
    <x v="5"/>
    <x v="0"/>
    <x v="54"/>
    <x v="4"/>
    <x v="27"/>
    <x v="27"/>
    <x v="3"/>
    <x v="68"/>
    <x v="307"/>
    <x v="2935"/>
    <x v="4400"/>
    <x v="2"/>
    <x v="0"/>
    <x v="1"/>
    <x v="0"/>
  </r>
  <r>
    <x v="5"/>
    <x v="0"/>
    <x v="54"/>
    <x v="4"/>
    <x v="27"/>
    <x v="27"/>
    <x v="3"/>
    <x v="67"/>
    <x v="94"/>
    <x v="1950"/>
    <x v="2654"/>
    <x v="16"/>
    <x v="1"/>
    <x v="1"/>
    <x v="0"/>
  </r>
  <r>
    <x v="5"/>
    <x v="0"/>
    <x v="54"/>
    <x v="4"/>
    <x v="27"/>
    <x v="27"/>
    <x v="3"/>
    <x v="47"/>
    <x v="120"/>
    <x v="1790"/>
    <x v="1610"/>
    <x v="7"/>
    <x v="2"/>
    <x v="1"/>
    <x v="0"/>
  </r>
  <r>
    <x v="5"/>
    <x v="0"/>
    <x v="55"/>
    <x v="4"/>
    <x v="27"/>
    <x v="27"/>
    <x v="2"/>
    <x v="53"/>
    <x v="315"/>
    <x v="2933"/>
    <x v="5248"/>
    <x v="21"/>
    <x v="0"/>
    <x v="0"/>
    <x v="2"/>
  </r>
  <r>
    <x v="5"/>
    <x v="0"/>
    <x v="55"/>
    <x v="4"/>
    <x v="27"/>
    <x v="27"/>
    <x v="2"/>
    <x v="49"/>
    <x v="118"/>
    <x v="1825"/>
    <x v="3784"/>
    <x v="35"/>
    <x v="1"/>
    <x v="0"/>
    <x v="2"/>
  </r>
  <r>
    <x v="5"/>
    <x v="0"/>
    <x v="55"/>
    <x v="4"/>
    <x v="27"/>
    <x v="27"/>
    <x v="2"/>
    <x v="40"/>
    <x v="149"/>
    <x v="1889"/>
    <x v="3335"/>
    <x v="26"/>
    <x v="2"/>
    <x v="0"/>
    <x v="2"/>
  </r>
  <r>
    <x v="5"/>
    <x v="0"/>
    <x v="56"/>
    <x v="4"/>
    <x v="27"/>
    <x v="27"/>
    <x v="1"/>
    <x v="58"/>
    <x v="315"/>
    <x v="2945"/>
    <x v="4924"/>
    <x v="6"/>
    <x v="0"/>
    <x v="0"/>
    <x v="1"/>
  </r>
  <r>
    <x v="5"/>
    <x v="0"/>
    <x v="56"/>
    <x v="4"/>
    <x v="27"/>
    <x v="27"/>
    <x v="1"/>
    <x v="52"/>
    <x v="143"/>
    <x v="2171"/>
    <x v="3498"/>
    <x v="21"/>
    <x v="1"/>
    <x v="0"/>
    <x v="1"/>
  </r>
  <r>
    <x v="5"/>
    <x v="0"/>
    <x v="56"/>
    <x v="4"/>
    <x v="27"/>
    <x v="27"/>
    <x v="1"/>
    <x v="43"/>
    <x v="169"/>
    <x v="2163"/>
    <x v="2570"/>
    <x v="11"/>
    <x v="2"/>
    <x v="0"/>
    <x v="1"/>
  </r>
  <r>
    <x v="5"/>
    <x v="0"/>
    <x v="57"/>
    <x v="4"/>
    <x v="27"/>
    <x v="27"/>
    <x v="5"/>
    <x v="53"/>
    <x v="294"/>
    <x v="2866"/>
    <x v="5010"/>
    <x v="21"/>
    <x v="0"/>
    <x v="1"/>
    <x v="2"/>
  </r>
  <r>
    <x v="5"/>
    <x v="0"/>
    <x v="57"/>
    <x v="4"/>
    <x v="27"/>
    <x v="27"/>
    <x v="5"/>
    <x v="47"/>
    <x v="91"/>
    <x v="1414"/>
    <x v="2806"/>
    <x v="31"/>
    <x v="1"/>
    <x v="1"/>
    <x v="2"/>
  </r>
  <r>
    <x v="5"/>
    <x v="0"/>
    <x v="57"/>
    <x v="4"/>
    <x v="27"/>
    <x v="27"/>
    <x v="5"/>
    <x v="40"/>
    <x v="94"/>
    <x v="1278"/>
    <x v="2381"/>
    <x v="28"/>
    <x v="2"/>
    <x v="1"/>
    <x v="2"/>
  </r>
  <r>
    <x v="5"/>
    <x v="0"/>
    <x v="58"/>
    <x v="4"/>
    <x v="27"/>
    <x v="27"/>
    <x v="4"/>
    <x v="53"/>
    <x v="285"/>
    <x v="2852"/>
    <x v="4768"/>
    <x v="16"/>
    <x v="0"/>
    <x v="1"/>
    <x v="1"/>
  </r>
  <r>
    <x v="5"/>
    <x v="0"/>
    <x v="58"/>
    <x v="4"/>
    <x v="27"/>
    <x v="27"/>
    <x v="4"/>
    <x v="47"/>
    <x v="87"/>
    <x v="1368"/>
    <x v="2534"/>
    <x v="28"/>
    <x v="1"/>
    <x v="1"/>
    <x v="1"/>
  </r>
  <r>
    <x v="5"/>
    <x v="0"/>
    <x v="58"/>
    <x v="4"/>
    <x v="27"/>
    <x v="27"/>
    <x v="4"/>
    <x v="36"/>
    <x v="100"/>
    <x v="1235"/>
    <x v="1731"/>
    <x v="19"/>
    <x v="2"/>
    <x v="1"/>
    <x v="1"/>
  </r>
  <r>
    <x v="5"/>
    <x v="0"/>
    <x v="59"/>
    <x v="4"/>
    <x v="27"/>
    <x v="27"/>
    <x v="0"/>
    <x v="63"/>
    <x v="273"/>
    <x v="2867"/>
    <x v="5240"/>
    <x v="36"/>
    <x v="0"/>
    <x v="0"/>
    <x v="0"/>
  </r>
  <r>
    <x v="5"/>
    <x v="0"/>
    <x v="59"/>
    <x v="4"/>
    <x v="27"/>
    <x v="27"/>
    <x v="0"/>
    <x v="56"/>
    <x v="67"/>
    <x v="1229"/>
    <x v="3253"/>
    <x v="47"/>
    <x v="1"/>
    <x v="0"/>
    <x v="0"/>
  </r>
  <r>
    <x v="5"/>
    <x v="0"/>
    <x v="59"/>
    <x v="4"/>
    <x v="27"/>
    <x v="27"/>
    <x v="0"/>
    <x v="41"/>
    <x v="89"/>
    <x v="1239"/>
    <x v="2916"/>
    <x v="40"/>
    <x v="2"/>
    <x v="0"/>
    <x v="0"/>
  </r>
  <r>
    <x v="5"/>
    <x v="0"/>
    <x v="60"/>
    <x v="4"/>
    <x v="27"/>
    <x v="27"/>
    <x v="3"/>
    <x v="68"/>
    <x v="294"/>
    <x v="2904"/>
    <x v="4038"/>
    <x v="2"/>
    <x v="0"/>
    <x v="1"/>
    <x v="0"/>
  </r>
  <r>
    <x v="5"/>
    <x v="0"/>
    <x v="60"/>
    <x v="4"/>
    <x v="27"/>
    <x v="27"/>
    <x v="3"/>
    <x v="61"/>
    <x v="77"/>
    <x v="1539"/>
    <x v="1619"/>
    <x v="11"/>
    <x v="1"/>
    <x v="1"/>
    <x v="0"/>
  </r>
  <r>
    <x v="5"/>
    <x v="0"/>
    <x v="60"/>
    <x v="4"/>
    <x v="27"/>
    <x v="27"/>
    <x v="3"/>
    <x v="46"/>
    <x v="101"/>
    <x v="1530"/>
    <x v="1362"/>
    <x v="8"/>
    <x v="2"/>
    <x v="1"/>
    <x v="0"/>
  </r>
  <r>
    <x v="1"/>
    <x v="1"/>
    <x v="61"/>
    <x v="1"/>
    <x v="31"/>
    <x v="36"/>
    <x v="3"/>
    <x v="58"/>
    <x v="347"/>
    <x v="3055"/>
    <x v="5373"/>
    <x v="11"/>
    <x v="2"/>
    <x v="1"/>
    <x v="0"/>
  </r>
  <r>
    <x v="5"/>
    <x v="0"/>
    <x v="61"/>
    <x v="4"/>
    <x v="27"/>
    <x v="27"/>
    <x v="2"/>
    <x v="53"/>
    <x v="317"/>
    <x v="2940"/>
    <x v="5269"/>
    <x v="21"/>
    <x v="0"/>
    <x v="0"/>
    <x v="2"/>
  </r>
  <r>
    <x v="1"/>
    <x v="1"/>
    <x v="61"/>
    <x v="1"/>
    <x v="31"/>
    <x v="36"/>
    <x v="3"/>
    <x v="52"/>
    <x v="246"/>
    <x v="2779"/>
    <x v="4736"/>
    <x v="22"/>
    <x v="1"/>
    <x v="1"/>
    <x v="0"/>
  </r>
  <r>
    <x v="5"/>
    <x v="0"/>
    <x v="61"/>
    <x v="4"/>
    <x v="27"/>
    <x v="27"/>
    <x v="2"/>
    <x v="50"/>
    <x v="134"/>
    <x v="2037"/>
    <x v="4045"/>
    <x v="34"/>
    <x v="1"/>
    <x v="0"/>
    <x v="2"/>
  </r>
  <r>
    <x v="1"/>
    <x v="1"/>
    <x v="61"/>
    <x v="1"/>
    <x v="31"/>
    <x v="36"/>
    <x v="3"/>
    <x v="37"/>
    <x v="269"/>
    <x v="2645"/>
    <x v="3969"/>
    <x v="15"/>
    <x v="2"/>
    <x v="1"/>
    <x v="0"/>
  </r>
  <r>
    <x v="5"/>
    <x v="0"/>
    <x v="61"/>
    <x v="4"/>
    <x v="27"/>
    <x v="27"/>
    <x v="2"/>
    <x v="40"/>
    <x v="172"/>
    <x v="2093"/>
    <x v="3834"/>
    <x v="28"/>
    <x v="2"/>
    <x v="0"/>
    <x v="2"/>
  </r>
  <r>
    <x v="1"/>
    <x v="1"/>
    <x v="62"/>
    <x v="1"/>
    <x v="31"/>
    <x v="36"/>
    <x v="2"/>
    <x v="53"/>
    <x v="359"/>
    <x v="3075"/>
    <x v="5563"/>
    <x v="36"/>
    <x v="2"/>
    <x v="0"/>
    <x v="2"/>
  </r>
  <r>
    <x v="5"/>
    <x v="0"/>
    <x v="62"/>
    <x v="4"/>
    <x v="27"/>
    <x v="27"/>
    <x v="1"/>
    <x v="58"/>
    <x v="317"/>
    <x v="2954"/>
    <x v="4957"/>
    <x v="6"/>
    <x v="0"/>
    <x v="0"/>
    <x v="1"/>
  </r>
  <r>
    <x v="1"/>
    <x v="1"/>
    <x v="62"/>
    <x v="1"/>
    <x v="31"/>
    <x v="36"/>
    <x v="2"/>
    <x v="48"/>
    <x v="263"/>
    <x v="2782"/>
    <x v="5202"/>
    <x v="47"/>
    <x v="1"/>
    <x v="0"/>
    <x v="2"/>
  </r>
  <r>
    <x v="5"/>
    <x v="0"/>
    <x v="62"/>
    <x v="4"/>
    <x v="27"/>
    <x v="27"/>
    <x v="1"/>
    <x v="57"/>
    <x v="129"/>
    <x v="2154"/>
    <x v="3380"/>
    <x v="20"/>
    <x v="1"/>
    <x v="0"/>
    <x v="1"/>
  </r>
  <r>
    <x v="1"/>
    <x v="1"/>
    <x v="62"/>
    <x v="1"/>
    <x v="31"/>
    <x v="36"/>
    <x v="2"/>
    <x v="40"/>
    <x v="300"/>
    <x v="2819"/>
    <x v="5164"/>
    <x v="38"/>
    <x v="2"/>
    <x v="0"/>
    <x v="2"/>
  </r>
  <r>
    <x v="5"/>
    <x v="0"/>
    <x v="62"/>
    <x v="4"/>
    <x v="27"/>
    <x v="27"/>
    <x v="1"/>
    <x v="45"/>
    <x v="175"/>
    <x v="2272"/>
    <x v="2766"/>
    <x v="11"/>
    <x v="2"/>
    <x v="0"/>
    <x v="1"/>
  </r>
  <r>
    <x v="1"/>
    <x v="1"/>
    <x v="63"/>
    <x v="1"/>
    <x v="31"/>
    <x v="36"/>
    <x v="1"/>
    <x v="48"/>
    <x v="347"/>
    <x v="3024"/>
    <x v="5379"/>
    <x v="16"/>
    <x v="2"/>
    <x v="0"/>
    <x v="1"/>
  </r>
  <r>
    <x v="5"/>
    <x v="0"/>
    <x v="63"/>
    <x v="4"/>
    <x v="27"/>
    <x v="27"/>
    <x v="5"/>
    <x v="53"/>
    <x v="304"/>
    <x v="2888"/>
    <x v="5106"/>
    <x v="21"/>
    <x v="0"/>
    <x v="1"/>
    <x v="2"/>
  </r>
  <r>
    <x v="1"/>
    <x v="1"/>
    <x v="63"/>
    <x v="1"/>
    <x v="31"/>
    <x v="36"/>
    <x v="1"/>
    <x v="47"/>
    <x v="227"/>
    <x v="2669"/>
    <x v="4685"/>
    <x v="27"/>
    <x v="1"/>
    <x v="0"/>
    <x v="1"/>
  </r>
  <r>
    <x v="5"/>
    <x v="0"/>
    <x v="63"/>
    <x v="4"/>
    <x v="27"/>
    <x v="27"/>
    <x v="5"/>
    <x v="48"/>
    <x v="88"/>
    <x v="1400"/>
    <x v="2833"/>
    <x v="32"/>
    <x v="1"/>
    <x v="1"/>
    <x v="2"/>
  </r>
  <r>
    <x v="1"/>
    <x v="1"/>
    <x v="63"/>
    <x v="1"/>
    <x v="31"/>
    <x v="36"/>
    <x v="1"/>
    <x v="34"/>
    <x v="280"/>
    <x v="2634"/>
    <x v="4289"/>
    <x v="20"/>
    <x v="2"/>
    <x v="0"/>
    <x v="1"/>
  </r>
  <r>
    <x v="5"/>
    <x v="0"/>
    <x v="63"/>
    <x v="4"/>
    <x v="27"/>
    <x v="27"/>
    <x v="5"/>
    <x v="37"/>
    <x v="120"/>
    <x v="1480"/>
    <x v="2736"/>
    <x v="28"/>
    <x v="2"/>
    <x v="1"/>
    <x v="2"/>
  </r>
  <r>
    <x v="1"/>
    <x v="1"/>
    <x v="64"/>
    <x v="1"/>
    <x v="31"/>
    <x v="36"/>
    <x v="5"/>
    <x v="43"/>
    <x v="343"/>
    <x v="2992"/>
    <x v="5371"/>
    <x v="21"/>
    <x v="2"/>
    <x v="1"/>
    <x v="2"/>
  </r>
  <r>
    <x v="5"/>
    <x v="0"/>
    <x v="64"/>
    <x v="4"/>
    <x v="27"/>
    <x v="27"/>
    <x v="4"/>
    <x v="53"/>
    <x v="300"/>
    <x v="2880"/>
    <x v="4931"/>
    <x v="16"/>
    <x v="0"/>
    <x v="1"/>
    <x v="1"/>
  </r>
  <r>
    <x v="1"/>
    <x v="1"/>
    <x v="64"/>
    <x v="1"/>
    <x v="31"/>
    <x v="36"/>
    <x v="5"/>
    <x v="39"/>
    <x v="234"/>
    <x v="2539"/>
    <x v="4728"/>
    <x v="34"/>
    <x v="1"/>
    <x v="1"/>
    <x v="2"/>
  </r>
  <r>
    <x v="5"/>
    <x v="0"/>
    <x v="64"/>
    <x v="4"/>
    <x v="27"/>
    <x v="27"/>
    <x v="4"/>
    <x v="49"/>
    <x v="90"/>
    <x v="1455"/>
    <x v="2630"/>
    <x v="27"/>
    <x v="1"/>
    <x v="1"/>
    <x v="1"/>
  </r>
  <r>
    <x v="1"/>
    <x v="1"/>
    <x v="64"/>
    <x v="1"/>
    <x v="31"/>
    <x v="36"/>
    <x v="5"/>
    <x v="30"/>
    <x v="250"/>
    <x v="2341"/>
    <x v="4181"/>
    <x v="27"/>
    <x v="2"/>
    <x v="1"/>
    <x v="2"/>
  </r>
  <r>
    <x v="5"/>
    <x v="0"/>
    <x v="64"/>
    <x v="4"/>
    <x v="27"/>
    <x v="27"/>
    <x v="4"/>
    <x v="36"/>
    <x v="112"/>
    <x v="1369"/>
    <x v="2089"/>
    <x v="21"/>
    <x v="2"/>
    <x v="1"/>
    <x v="1"/>
  </r>
  <r>
    <x v="1"/>
    <x v="1"/>
    <x v="65"/>
    <x v="1"/>
    <x v="31"/>
    <x v="36"/>
    <x v="4"/>
    <x v="43"/>
    <x v="341"/>
    <x v="2987"/>
    <x v="5362"/>
    <x v="21"/>
    <x v="2"/>
    <x v="1"/>
    <x v="1"/>
  </r>
  <r>
    <x v="5"/>
    <x v="0"/>
    <x v="65"/>
    <x v="4"/>
    <x v="27"/>
    <x v="27"/>
    <x v="0"/>
    <x v="63"/>
    <x v="285"/>
    <x v="2882"/>
    <x v="5275"/>
    <x v="36"/>
    <x v="0"/>
    <x v="0"/>
    <x v="0"/>
  </r>
  <r>
    <x v="1"/>
    <x v="1"/>
    <x v="65"/>
    <x v="1"/>
    <x v="31"/>
    <x v="36"/>
    <x v="4"/>
    <x v="40"/>
    <x v="221"/>
    <x v="2493"/>
    <x v="4571"/>
    <x v="31"/>
    <x v="1"/>
    <x v="1"/>
    <x v="1"/>
  </r>
  <r>
    <x v="5"/>
    <x v="0"/>
    <x v="65"/>
    <x v="4"/>
    <x v="27"/>
    <x v="27"/>
    <x v="0"/>
    <x v="57"/>
    <x v="73"/>
    <x v="1358"/>
    <x v="3659"/>
    <x v="50"/>
    <x v="1"/>
    <x v="0"/>
    <x v="0"/>
  </r>
  <r>
    <x v="1"/>
    <x v="1"/>
    <x v="65"/>
    <x v="1"/>
    <x v="31"/>
    <x v="36"/>
    <x v="4"/>
    <x v="31"/>
    <x v="251"/>
    <x v="2388"/>
    <x v="4072"/>
    <x v="24"/>
    <x v="2"/>
    <x v="1"/>
    <x v="1"/>
  </r>
  <r>
    <x v="5"/>
    <x v="0"/>
    <x v="65"/>
    <x v="4"/>
    <x v="27"/>
    <x v="27"/>
    <x v="0"/>
    <x v="39"/>
    <x v="100"/>
    <x v="1316"/>
    <x v="3112"/>
    <x v="40"/>
    <x v="2"/>
    <x v="0"/>
    <x v="0"/>
  </r>
  <r>
    <x v="1"/>
    <x v="1"/>
    <x v="66"/>
    <x v="1"/>
    <x v="31"/>
    <x v="36"/>
    <x v="0"/>
    <x v="53"/>
    <x v="341"/>
    <x v="3020"/>
    <x v="5372"/>
    <x v="16"/>
    <x v="2"/>
    <x v="0"/>
    <x v="0"/>
  </r>
  <r>
    <x v="5"/>
    <x v="0"/>
    <x v="66"/>
    <x v="4"/>
    <x v="27"/>
    <x v="27"/>
    <x v="3"/>
    <x v="68"/>
    <x v="309"/>
    <x v="2943"/>
    <x v="4515"/>
    <x v="2"/>
    <x v="0"/>
    <x v="1"/>
    <x v="0"/>
  </r>
  <r>
    <x v="1"/>
    <x v="1"/>
    <x v="66"/>
    <x v="1"/>
    <x v="31"/>
    <x v="36"/>
    <x v="0"/>
    <x v="48"/>
    <x v="213"/>
    <x v="2625"/>
    <x v="4754"/>
    <x v="31"/>
    <x v="1"/>
    <x v="0"/>
    <x v="0"/>
  </r>
  <r>
    <x v="5"/>
    <x v="0"/>
    <x v="66"/>
    <x v="4"/>
    <x v="27"/>
    <x v="27"/>
    <x v="3"/>
    <x v="61"/>
    <x v="113"/>
    <x v="2070"/>
    <x v="2506"/>
    <x v="12"/>
    <x v="1"/>
    <x v="1"/>
    <x v="0"/>
  </r>
  <r>
    <x v="1"/>
    <x v="1"/>
    <x v="66"/>
    <x v="1"/>
    <x v="31"/>
    <x v="36"/>
    <x v="0"/>
    <x v="38"/>
    <x v="244"/>
    <x v="2556"/>
    <x v="4138"/>
    <x v="20"/>
    <x v="2"/>
    <x v="0"/>
    <x v="0"/>
  </r>
  <r>
    <x v="5"/>
    <x v="0"/>
    <x v="66"/>
    <x v="4"/>
    <x v="27"/>
    <x v="27"/>
    <x v="3"/>
    <x v="44"/>
    <x v="140"/>
    <x v="1932"/>
    <x v="1789"/>
    <x v="7"/>
    <x v="2"/>
    <x v="1"/>
    <x v="0"/>
  </r>
  <r>
    <x v="1"/>
    <x v="1"/>
    <x v="67"/>
    <x v="1"/>
    <x v="31"/>
    <x v="36"/>
    <x v="3"/>
    <x v="58"/>
    <x v="351"/>
    <x v="3063"/>
    <x v="5392"/>
    <x v="11"/>
    <x v="2"/>
    <x v="1"/>
    <x v="0"/>
  </r>
  <r>
    <x v="5"/>
    <x v="0"/>
    <x v="67"/>
    <x v="4"/>
    <x v="27"/>
    <x v="27"/>
    <x v="2"/>
    <x v="53"/>
    <x v="325"/>
    <x v="2969"/>
    <x v="5324"/>
    <x v="21"/>
    <x v="0"/>
    <x v="0"/>
    <x v="2"/>
  </r>
  <r>
    <x v="1"/>
    <x v="1"/>
    <x v="67"/>
    <x v="1"/>
    <x v="31"/>
    <x v="36"/>
    <x v="3"/>
    <x v="57"/>
    <x v="257"/>
    <x v="2834"/>
    <x v="4974"/>
    <x v="25"/>
    <x v="1"/>
    <x v="1"/>
    <x v="0"/>
  </r>
  <r>
    <x v="5"/>
    <x v="0"/>
    <x v="67"/>
    <x v="4"/>
    <x v="27"/>
    <x v="27"/>
    <x v="2"/>
    <x v="51"/>
    <x v="172"/>
    <x v="2397"/>
    <x v="4514"/>
    <x v="33"/>
    <x v="1"/>
    <x v="0"/>
    <x v="2"/>
  </r>
  <r>
    <x v="1"/>
    <x v="1"/>
    <x v="67"/>
    <x v="1"/>
    <x v="31"/>
    <x v="36"/>
    <x v="3"/>
    <x v="39"/>
    <x v="283"/>
    <x v="2736"/>
    <x v="4419"/>
    <x v="18"/>
    <x v="2"/>
    <x v="1"/>
    <x v="0"/>
  </r>
  <r>
    <x v="5"/>
    <x v="0"/>
    <x v="67"/>
    <x v="4"/>
    <x v="27"/>
    <x v="27"/>
    <x v="2"/>
    <x v="40"/>
    <x v="186"/>
    <x v="2232"/>
    <x v="3763"/>
    <x v="23"/>
    <x v="2"/>
    <x v="0"/>
    <x v="2"/>
  </r>
  <r>
    <x v="1"/>
    <x v="1"/>
    <x v="68"/>
    <x v="1"/>
    <x v="31"/>
    <x v="36"/>
    <x v="2"/>
    <x v="53"/>
    <x v="360"/>
    <x v="3077"/>
    <x v="5564"/>
    <x v="36"/>
    <x v="2"/>
    <x v="0"/>
    <x v="2"/>
  </r>
  <r>
    <x v="5"/>
    <x v="0"/>
    <x v="68"/>
    <x v="4"/>
    <x v="27"/>
    <x v="27"/>
    <x v="1"/>
    <x v="58"/>
    <x v="325"/>
    <x v="2984"/>
    <x v="5097"/>
    <x v="6"/>
    <x v="0"/>
    <x v="0"/>
    <x v="1"/>
  </r>
  <r>
    <x v="1"/>
    <x v="1"/>
    <x v="68"/>
    <x v="1"/>
    <x v="31"/>
    <x v="36"/>
    <x v="2"/>
    <x v="52"/>
    <x v="268"/>
    <x v="2820"/>
    <x v="5238"/>
    <x v="46"/>
    <x v="1"/>
    <x v="0"/>
    <x v="2"/>
  </r>
  <r>
    <x v="5"/>
    <x v="0"/>
    <x v="68"/>
    <x v="4"/>
    <x v="27"/>
    <x v="27"/>
    <x v="1"/>
    <x v="55"/>
    <x v="165"/>
    <x v="2436"/>
    <x v="3906"/>
    <x v="20"/>
    <x v="1"/>
    <x v="0"/>
    <x v="1"/>
  </r>
  <r>
    <x v="1"/>
    <x v="1"/>
    <x v="68"/>
    <x v="1"/>
    <x v="31"/>
    <x v="36"/>
    <x v="2"/>
    <x v="37"/>
    <x v="305"/>
    <x v="2826"/>
    <x v="5171"/>
    <x v="38"/>
    <x v="2"/>
    <x v="0"/>
    <x v="2"/>
  </r>
  <r>
    <x v="5"/>
    <x v="0"/>
    <x v="68"/>
    <x v="4"/>
    <x v="27"/>
    <x v="27"/>
    <x v="1"/>
    <x v="43"/>
    <x v="182"/>
    <x v="2271"/>
    <x v="2764"/>
    <x v="11"/>
    <x v="2"/>
    <x v="0"/>
    <x v="1"/>
  </r>
  <r>
    <x v="1"/>
    <x v="1"/>
    <x v="69"/>
    <x v="1"/>
    <x v="31"/>
    <x v="36"/>
    <x v="1"/>
    <x v="48"/>
    <x v="349"/>
    <x v="3029"/>
    <x v="5388"/>
    <x v="16"/>
    <x v="2"/>
    <x v="0"/>
    <x v="1"/>
  </r>
  <r>
    <x v="5"/>
    <x v="0"/>
    <x v="69"/>
    <x v="4"/>
    <x v="27"/>
    <x v="27"/>
    <x v="5"/>
    <x v="53"/>
    <x v="309"/>
    <x v="2906"/>
    <x v="5174"/>
    <x v="21"/>
    <x v="0"/>
    <x v="1"/>
    <x v="2"/>
  </r>
  <r>
    <x v="1"/>
    <x v="1"/>
    <x v="69"/>
    <x v="1"/>
    <x v="31"/>
    <x v="36"/>
    <x v="1"/>
    <x v="46"/>
    <x v="225"/>
    <x v="2650"/>
    <x v="4680"/>
    <x v="28"/>
    <x v="1"/>
    <x v="0"/>
    <x v="1"/>
  </r>
  <r>
    <x v="5"/>
    <x v="0"/>
    <x v="69"/>
    <x v="4"/>
    <x v="27"/>
    <x v="27"/>
    <x v="5"/>
    <x v="52"/>
    <x v="100"/>
    <x v="1681"/>
    <x v="3410"/>
    <x v="33"/>
    <x v="1"/>
    <x v="1"/>
    <x v="2"/>
  </r>
  <r>
    <x v="1"/>
    <x v="1"/>
    <x v="69"/>
    <x v="1"/>
    <x v="31"/>
    <x v="36"/>
    <x v="1"/>
    <x v="34"/>
    <x v="267"/>
    <x v="2562"/>
    <x v="4322"/>
    <x v="23"/>
    <x v="2"/>
    <x v="0"/>
    <x v="1"/>
  </r>
  <r>
    <x v="5"/>
    <x v="0"/>
    <x v="69"/>
    <x v="4"/>
    <x v="27"/>
    <x v="27"/>
    <x v="5"/>
    <x v="40"/>
    <x v="144"/>
    <x v="1843"/>
    <x v="3393"/>
    <x v="28"/>
    <x v="2"/>
    <x v="1"/>
    <x v="2"/>
  </r>
  <r>
    <x v="1"/>
    <x v="1"/>
    <x v="70"/>
    <x v="1"/>
    <x v="31"/>
    <x v="36"/>
    <x v="5"/>
    <x v="43"/>
    <x v="345"/>
    <x v="2998"/>
    <x v="5381"/>
    <x v="21"/>
    <x v="2"/>
    <x v="1"/>
    <x v="2"/>
  </r>
  <r>
    <x v="5"/>
    <x v="0"/>
    <x v="70"/>
    <x v="4"/>
    <x v="27"/>
    <x v="27"/>
    <x v="4"/>
    <x v="53"/>
    <x v="309"/>
    <x v="2906"/>
    <x v="5077"/>
    <x v="16"/>
    <x v="0"/>
    <x v="1"/>
    <x v="1"/>
  </r>
  <r>
    <x v="1"/>
    <x v="1"/>
    <x v="70"/>
    <x v="1"/>
    <x v="31"/>
    <x v="36"/>
    <x v="5"/>
    <x v="39"/>
    <x v="210"/>
    <x v="2396"/>
    <x v="4422"/>
    <x v="31"/>
    <x v="1"/>
    <x v="1"/>
    <x v="2"/>
  </r>
  <r>
    <x v="5"/>
    <x v="0"/>
    <x v="70"/>
    <x v="4"/>
    <x v="27"/>
    <x v="27"/>
    <x v="4"/>
    <x v="50"/>
    <x v="113"/>
    <x v="1794"/>
    <x v="3448"/>
    <x v="30"/>
    <x v="1"/>
    <x v="1"/>
    <x v="1"/>
  </r>
  <r>
    <x v="1"/>
    <x v="1"/>
    <x v="70"/>
    <x v="1"/>
    <x v="31"/>
    <x v="36"/>
    <x v="5"/>
    <x v="28"/>
    <x v="249"/>
    <x v="2256"/>
    <x v="4105"/>
    <x v="28"/>
    <x v="2"/>
    <x v="1"/>
    <x v="2"/>
  </r>
  <r>
    <x v="5"/>
    <x v="0"/>
    <x v="70"/>
    <x v="4"/>
    <x v="27"/>
    <x v="27"/>
    <x v="4"/>
    <x v="33"/>
    <x v="144"/>
    <x v="1595"/>
    <x v="2549"/>
    <x v="22"/>
    <x v="2"/>
    <x v="1"/>
    <x v="1"/>
  </r>
  <r>
    <x v="1"/>
    <x v="1"/>
    <x v="71"/>
    <x v="1"/>
    <x v="31"/>
    <x v="36"/>
    <x v="4"/>
    <x v="43"/>
    <x v="341"/>
    <x v="2987"/>
    <x v="5362"/>
    <x v="21"/>
    <x v="2"/>
    <x v="1"/>
    <x v="1"/>
  </r>
  <r>
    <x v="5"/>
    <x v="0"/>
    <x v="71"/>
    <x v="4"/>
    <x v="27"/>
    <x v="27"/>
    <x v="0"/>
    <x v="63"/>
    <x v="300"/>
    <x v="2903"/>
    <x v="5320"/>
    <x v="36"/>
    <x v="0"/>
    <x v="0"/>
    <x v="0"/>
  </r>
  <r>
    <x v="1"/>
    <x v="1"/>
    <x v="71"/>
    <x v="1"/>
    <x v="31"/>
    <x v="36"/>
    <x v="4"/>
    <x v="39"/>
    <x v="206"/>
    <x v="2376"/>
    <x v="4438"/>
    <x v="32"/>
    <x v="1"/>
    <x v="1"/>
    <x v="1"/>
  </r>
  <r>
    <x v="5"/>
    <x v="0"/>
    <x v="71"/>
    <x v="4"/>
    <x v="27"/>
    <x v="27"/>
    <x v="0"/>
    <x v="62"/>
    <x v="93"/>
    <x v="1825"/>
    <x v="4244"/>
    <x v="46"/>
    <x v="1"/>
    <x v="0"/>
    <x v="0"/>
  </r>
  <r>
    <x v="1"/>
    <x v="1"/>
    <x v="71"/>
    <x v="1"/>
    <x v="31"/>
    <x v="36"/>
    <x v="4"/>
    <x v="28"/>
    <x v="227"/>
    <x v="2125"/>
    <x v="3569"/>
    <x v="23"/>
    <x v="2"/>
    <x v="1"/>
    <x v="1"/>
  </r>
  <r>
    <x v="5"/>
    <x v="0"/>
    <x v="71"/>
    <x v="4"/>
    <x v="27"/>
    <x v="27"/>
    <x v="0"/>
    <x v="42"/>
    <x v="116"/>
    <x v="1601"/>
    <x v="3655"/>
    <x v="40"/>
    <x v="2"/>
    <x v="0"/>
    <x v="0"/>
  </r>
  <r>
    <x v="1"/>
    <x v="1"/>
    <x v="72"/>
    <x v="1"/>
    <x v="31"/>
    <x v="36"/>
    <x v="0"/>
    <x v="53"/>
    <x v="343"/>
    <x v="3026"/>
    <x v="5382"/>
    <x v="16"/>
    <x v="2"/>
    <x v="0"/>
    <x v="0"/>
  </r>
  <r>
    <x v="5"/>
    <x v="0"/>
    <x v="72"/>
    <x v="4"/>
    <x v="27"/>
    <x v="27"/>
    <x v="3"/>
    <x v="68"/>
    <x v="311"/>
    <x v="2955"/>
    <x v="4600"/>
    <x v="2"/>
    <x v="0"/>
    <x v="1"/>
    <x v="0"/>
  </r>
  <r>
    <x v="1"/>
    <x v="1"/>
    <x v="72"/>
    <x v="1"/>
    <x v="31"/>
    <x v="36"/>
    <x v="0"/>
    <x v="51"/>
    <x v="197"/>
    <x v="2590"/>
    <x v="4635"/>
    <x v="29"/>
    <x v="1"/>
    <x v="0"/>
    <x v="0"/>
  </r>
  <r>
    <x v="5"/>
    <x v="0"/>
    <x v="72"/>
    <x v="4"/>
    <x v="27"/>
    <x v="27"/>
    <x v="3"/>
    <x v="67"/>
    <x v="129"/>
    <x v="2367"/>
    <x v="3139"/>
    <x v="13"/>
    <x v="1"/>
    <x v="1"/>
    <x v="0"/>
  </r>
  <r>
    <x v="1"/>
    <x v="1"/>
    <x v="72"/>
    <x v="1"/>
    <x v="31"/>
    <x v="36"/>
    <x v="0"/>
    <x v="39"/>
    <x v="234"/>
    <x v="2539"/>
    <x v="4110"/>
    <x v="20"/>
    <x v="2"/>
    <x v="0"/>
    <x v="0"/>
  </r>
  <r>
    <x v="5"/>
    <x v="0"/>
    <x v="72"/>
    <x v="4"/>
    <x v="27"/>
    <x v="27"/>
    <x v="3"/>
    <x v="49"/>
    <x v="148"/>
    <x v="2141"/>
    <x v="1765"/>
    <x v="4"/>
    <x v="2"/>
    <x v="1"/>
    <x v="0"/>
  </r>
  <r>
    <x v="1"/>
    <x v="1"/>
    <x v="73"/>
    <x v="1"/>
    <x v="31"/>
    <x v="36"/>
    <x v="3"/>
    <x v="58"/>
    <x v="354"/>
    <x v="3068"/>
    <x v="5410"/>
    <x v="11"/>
    <x v="2"/>
    <x v="1"/>
    <x v="0"/>
  </r>
  <r>
    <x v="5"/>
    <x v="0"/>
    <x v="73"/>
    <x v="4"/>
    <x v="27"/>
    <x v="27"/>
    <x v="2"/>
    <x v="23"/>
    <x v="304"/>
    <x v="2535"/>
    <x v="4169"/>
    <x v="21"/>
    <x v="0"/>
    <x v="0"/>
    <x v="2"/>
  </r>
  <r>
    <x v="1"/>
    <x v="1"/>
    <x v="73"/>
    <x v="1"/>
    <x v="31"/>
    <x v="36"/>
    <x v="3"/>
    <x v="54"/>
    <x v="242"/>
    <x v="2790"/>
    <x v="4894"/>
    <x v="26"/>
    <x v="1"/>
    <x v="1"/>
    <x v="0"/>
  </r>
  <r>
    <x v="5"/>
    <x v="0"/>
    <x v="73"/>
    <x v="4"/>
    <x v="27"/>
    <x v="27"/>
    <x v="2"/>
    <x v="21"/>
    <x v="103"/>
    <x v="801"/>
    <x v="1775"/>
    <x v="36"/>
    <x v="1"/>
    <x v="0"/>
    <x v="2"/>
  </r>
  <r>
    <x v="1"/>
    <x v="1"/>
    <x v="73"/>
    <x v="1"/>
    <x v="31"/>
    <x v="36"/>
    <x v="3"/>
    <x v="40"/>
    <x v="286"/>
    <x v="2759"/>
    <x v="4172"/>
    <x v="13"/>
    <x v="2"/>
    <x v="1"/>
    <x v="0"/>
  </r>
  <r>
    <x v="5"/>
    <x v="0"/>
    <x v="73"/>
    <x v="4"/>
    <x v="27"/>
    <x v="27"/>
    <x v="2"/>
    <x v="13"/>
    <x v="128"/>
    <x v="665"/>
    <x v="1085"/>
    <x v="26"/>
    <x v="2"/>
    <x v="0"/>
    <x v="2"/>
  </r>
  <r>
    <x v="1"/>
    <x v="1"/>
    <x v="74"/>
    <x v="1"/>
    <x v="31"/>
    <x v="36"/>
    <x v="2"/>
    <x v="53"/>
    <x v="359"/>
    <x v="3075"/>
    <x v="5563"/>
    <x v="36"/>
    <x v="2"/>
    <x v="0"/>
    <x v="2"/>
  </r>
  <r>
    <x v="5"/>
    <x v="0"/>
    <x v="74"/>
    <x v="4"/>
    <x v="27"/>
    <x v="27"/>
    <x v="1"/>
    <x v="33"/>
    <x v="304"/>
    <x v="2774"/>
    <x v="3494"/>
    <x v="6"/>
    <x v="0"/>
    <x v="0"/>
    <x v="1"/>
  </r>
  <r>
    <x v="1"/>
    <x v="1"/>
    <x v="74"/>
    <x v="1"/>
    <x v="31"/>
    <x v="36"/>
    <x v="2"/>
    <x v="51"/>
    <x v="273"/>
    <x v="2821"/>
    <x v="5245"/>
    <x v="47"/>
    <x v="1"/>
    <x v="0"/>
    <x v="2"/>
  </r>
  <r>
    <x v="5"/>
    <x v="0"/>
    <x v="74"/>
    <x v="4"/>
    <x v="27"/>
    <x v="27"/>
    <x v="1"/>
    <x v="31"/>
    <x v="103"/>
    <x v="1128"/>
    <x v="1546"/>
    <x v="19"/>
    <x v="1"/>
    <x v="0"/>
    <x v="1"/>
  </r>
  <r>
    <x v="1"/>
    <x v="1"/>
    <x v="74"/>
    <x v="1"/>
    <x v="31"/>
    <x v="36"/>
    <x v="2"/>
    <x v="34"/>
    <x v="294"/>
    <x v="2706"/>
    <x v="5025"/>
    <x v="38"/>
    <x v="2"/>
    <x v="0"/>
    <x v="2"/>
  </r>
  <r>
    <x v="5"/>
    <x v="0"/>
    <x v="74"/>
    <x v="4"/>
    <x v="27"/>
    <x v="27"/>
    <x v="1"/>
    <x v="24"/>
    <x v="125"/>
    <x v="1085"/>
    <x v="987"/>
    <x v="11"/>
    <x v="2"/>
    <x v="0"/>
    <x v="1"/>
  </r>
  <r>
    <x v="1"/>
    <x v="1"/>
    <x v="75"/>
    <x v="1"/>
    <x v="31"/>
    <x v="36"/>
    <x v="1"/>
    <x v="48"/>
    <x v="349"/>
    <x v="3029"/>
    <x v="5388"/>
    <x v="16"/>
    <x v="2"/>
    <x v="0"/>
    <x v="1"/>
  </r>
  <r>
    <x v="5"/>
    <x v="0"/>
    <x v="75"/>
    <x v="4"/>
    <x v="27"/>
    <x v="27"/>
    <x v="5"/>
    <x v="33"/>
    <x v="304"/>
    <x v="2774"/>
    <x v="4682"/>
    <x v="21"/>
    <x v="0"/>
    <x v="1"/>
    <x v="2"/>
  </r>
  <r>
    <x v="1"/>
    <x v="1"/>
    <x v="75"/>
    <x v="1"/>
    <x v="31"/>
    <x v="36"/>
    <x v="1"/>
    <x v="46"/>
    <x v="259"/>
    <x v="2751"/>
    <x v="4844"/>
    <x v="27"/>
    <x v="1"/>
    <x v="0"/>
    <x v="1"/>
  </r>
  <r>
    <x v="5"/>
    <x v="0"/>
    <x v="75"/>
    <x v="4"/>
    <x v="27"/>
    <x v="27"/>
    <x v="5"/>
    <x v="32"/>
    <x v="96"/>
    <x v="1083"/>
    <x v="2178"/>
    <x v="32"/>
    <x v="1"/>
    <x v="1"/>
    <x v="2"/>
  </r>
  <r>
    <x v="1"/>
    <x v="1"/>
    <x v="75"/>
    <x v="1"/>
    <x v="31"/>
    <x v="36"/>
    <x v="1"/>
    <x v="30"/>
    <x v="289"/>
    <x v="2584"/>
    <x v="4196"/>
    <x v="20"/>
    <x v="2"/>
    <x v="0"/>
    <x v="1"/>
  </r>
  <r>
    <x v="5"/>
    <x v="0"/>
    <x v="75"/>
    <x v="4"/>
    <x v="27"/>
    <x v="27"/>
    <x v="5"/>
    <x v="19"/>
    <x v="108"/>
    <x v="772"/>
    <x v="1358"/>
    <x v="28"/>
    <x v="2"/>
    <x v="1"/>
    <x v="2"/>
  </r>
  <r>
    <x v="1"/>
    <x v="1"/>
    <x v="76"/>
    <x v="1"/>
    <x v="31"/>
    <x v="36"/>
    <x v="5"/>
    <x v="43"/>
    <x v="345"/>
    <x v="2998"/>
    <x v="5381"/>
    <x v="21"/>
    <x v="2"/>
    <x v="1"/>
    <x v="2"/>
  </r>
  <r>
    <x v="5"/>
    <x v="0"/>
    <x v="76"/>
    <x v="4"/>
    <x v="27"/>
    <x v="27"/>
    <x v="4"/>
    <x v="33"/>
    <x v="231"/>
    <x v="2350"/>
    <x v="3411"/>
    <x v="16"/>
    <x v="0"/>
    <x v="1"/>
    <x v="1"/>
  </r>
  <r>
    <x v="1"/>
    <x v="1"/>
    <x v="76"/>
    <x v="1"/>
    <x v="31"/>
    <x v="36"/>
    <x v="5"/>
    <x v="38"/>
    <x v="217"/>
    <x v="2418"/>
    <x v="4505"/>
    <x v="32"/>
    <x v="1"/>
    <x v="1"/>
    <x v="2"/>
  </r>
  <r>
    <x v="5"/>
    <x v="0"/>
    <x v="76"/>
    <x v="4"/>
    <x v="27"/>
    <x v="27"/>
    <x v="4"/>
    <x v="31"/>
    <x v="59"/>
    <x v="601"/>
    <x v="1150"/>
    <x v="31"/>
    <x v="1"/>
    <x v="1"/>
    <x v="1"/>
  </r>
  <r>
    <x v="1"/>
    <x v="1"/>
    <x v="76"/>
    <x v="1"/>
    <x v="31"/>
    <x v="36"/>
    <x v="5"/>
    <x v="30"/>
    <x v="264"/>
    <x v="2426"/>
    <x v="4082"/>
    <x v="23"/>
    <x v="2"/>
    <x v="1"/>
    <x v="2"/>
  </r>
  <r>
    <x v="5"/>
    <x v="0"/>
    <x v="76"/>
    <x v="4"/>
    <x v="27"/>
    <x v="27"/>
    <x v="4"/>
    <x v="19"/>
    <x v="79"/>
    <x v="529"/>
    <x v="622"/>
    <x v="20"/>
    <x v="2"/>
    <x v="1"/>
    <x v="1"/>
  </r>
  <r>
    <x v="5"/>
    <x v="0"/>
    <x v="77"/>
    <x v="4"/>
    <x v="5"/>
    <x v="17"/>
    <x v="0"/>
    <x v="38"/>
    <x v="194"/>
    <x v="2227"/>
    <x v="4400"/>
    <x v="36"/>
    <x v="0"/>
    <x v="0"/>
    <x v="0"/>
  </r>
  <r>
    <x v="5"/>
    <x v="0"/>
    <x v="77"/>
    <x v="4"/>
    <x v="5"/>
    <x v="17"/>
    <x v="0"/>
    <x v="34"/>
    <x v="45"/>
    <x v="473"/>
    <x v="1458"/>
    <x v="50"/>
    <x v="1"/>
    <x v="0"/>
    <x v="0"/>
  </r>
  <r>
    <x v="5"/>
    <x v="0"/>
    <x v="78"/>
    <x v="4"/>
    <x v="5"/>
    <x v="17"/>
    <x v="3"/>
    <x v="33"/>
    <x v="309"/>
    <x v="2825"/>
    <x v="3009"/>
    <x v="2"/>
    <x v="0"/>
    <x v="1"/>
    <x v="0"/>
  </r>
  <r>
    <x v="5"/>
    <x v="0"/>
    <x v="78"/>
    <x v="4"/>
    <x v="5"/>
    <x v="17"/>
    <x v="3"/>
    <x v="30"/>
    <x v="108"/>
    <x v="1143"/>
    <x v="1151"/>
    <x v="12"/>
    <x v="1"/>
    <x v="1"/>
    <x v="0"/>
  </r>
  <r>
    <x v="5"/>
    <x v="0"/>
    <x v="79"/>
    <x v="4"/>
    <x v="5"/>
    <x v="17"/>
    <x v="2"/>
    <x v="23"/>
    <x v="313"/>
    <x v="2727"/>
    <x v="4568"/>
    <x v="21"/>
    <x v="0"/>
    <x v="0"/>
    <x v="2"/>
  </r>
  <r>
    <x v="5"/>
    <x v="0"/>
    <x v="79"/>
    <x v="4"/>
    <x v="5"/>
    <x v="17"/>
    <x v="2"/>
    <x v="20"/>
    <x v="111"/>
    <x v="830"/>
    <x v="1744"/>
    <x v="34"/>
    <x v="1"/>
    <x v="0"/>
    <x v="2"/>
  </r>
  <r>
    <x v="5"/>
    <x v="0"/>
    <x v="80"/>
    <x v="4"/>
    <x v="5"/>
    <x v="17"/>
    <x v="1"/>
    <x v="33"/>
    <x v="304"/>
    <x v="2774"/>
    <x v="3494"/>
    <x v="6"/>
    <x v="0"/>
    <x v="0"/>
    <x v="1"/>
  </r>
  <r>
    <x v="5"/>
    <x v="0"/>
    <x v="80"/>
    <x v="4"/>
    <x v="5"/>
    <x v="17"/>
    <x v="1"/>
    <x v="31"/>
    <x v="92"/>
    <x v="1009"/>
    <x v="1201"/>
    <x v="16"/>
    <x v="1"/>
    <x v="0"/>
    <x v="1"/>
  </r>
  <r>
    <x v="5"/>
    <x v="0"/>
    <x v="81"/>
    <x v="4"/>
    <x v="5"/>
    <x v="17"/>
    <x v="5"/>
    <x v="33"/>
    <x v="304"/>
    <x v="2774"/>
    <x v="4682"/>
    <x v="21"/>
    <x v="0"/>
    <x v="1"/>
    <x v="2"/>
  </r>
  <r>
    <x v="5"/>
    <x v="0"/>
    <x v="81"/>
    <x v="4"/>
    <x v="5"/>
    <x v="17"/>
    <x v="5"/>
    <x v="31"/>
    <x v="103"/>
    <x v="1128"/>
    <x v="2494"/>
    <x v="36"/>
    <x v="1"/>
    <x v="1"/>
    <x v="2"/>
  </r>
  <r>
    <x v="5"/>
    <x v="0"/>
    <x v="82"/>
    <x v="4"/>
    <x v="5"/>
    <x v="17"/>
    <x v="4"/>
    <x v="33"/>
    <x v="231"/>
    <x v="2350"/>
    <x v="3411"/>
    <x v="16"/>
    <x v="0"/>
    <x v="1"/>
    <x v="1"/>
  </r>
  <r>
    <x v="5"/>
    <x v="0"/>
    <x v="82"/>
    <x v="4"/>
    <x v="5"/>
    <x v="17"/>
    <x v="4"/>
    <x v="29"/>
    <x v="59"/>
    <x v="554"/>
    <x v="1047"/>
    <x v="31"/>
    <x v="1"/>
    <x v="1"/>
    <x v="1"/>
  </r>
  <r>
    <x v="5"/>
    <x v="0"/>
    <x v="83"/>
    <x v="4"/>
    <x v="5"/>
    <x v="17"/>
    <x v="0"/>
    <x v="38"/>
    <x v="174"/>
    <x v="2064"/>
    <x v="4188"/>
    <x v="36"/>
    <x v="0"/>
    <x v="0"/>
    <x v="0"/>
  </r>
  <r>
    <x v="5"/>
    <x v="0"/>
    <x v="83"/>
    <x v="4"/>
    <x v="5"/>
    <x v="17"/>
    <x v="0"/>
    <x v="36"/>
    <x v="47"/>
    <x v="528"/>
    <x v="1551"/>
    <x v="48"/>
    <x v="1"/>
    <x v="0"/>
    <x v="0"/>
  </r>
  <r>
    <x v="5"/>
    <x v="0"/>
    <x v="84"/>
    <x v="4"/>
    <x v="5"/>
    <x v="17"/>
    <x v="3"/>
    <x v="33"/>
    <x v="300"/>
    <x v="2737"/>
    <x v="2557"/>
    <x v="2"/>
    <x v="0"/>
    <x v="1"/>
    <x v="0"/>
  </r>
  <r>
    <x v="5"/>
    <x v="0"/>
    <x v="84"/>
    <x v="4"/>
    <x v="5"/>
    <x v="17"/>
    <x v="3"/>
    <x v="30"/>
    <x v="97"/>
    <x v="1026"/>
    <x v="1038"/>
    <x v="13"/>
    <x v="1"/>
    <x v="1"/>
    <x v="0"/>
  </r>
  <r>
    <x v="5"/>
    <x v="0"/>
    <x v="85"/>
    <x v="4"/>
    <x v="5"/>
    <x v="17"/>
    <x v="2"/>
    <x v="33"/>
    <x v="315"/>
    <x v="2862"/>
    <x v="4986"/>
    <x v="21"/>
    <x v="0"/>
    <x v="0"/>
    <x v="2"/>
  </r>
  <r>
    <x v="5"/>
    <x v="0"/>
    <x v="85"/>
    <x v="4"/>
    <x v="5"/>
    <x v="17"/>
    <x v="2"/>
    <x v="30"/>
    <x v="143"/>
    <x v="1466"/>
    <x v="3089"/>
    <x v="34"/>
    <x v="1"/>
    <x v="0"/>
    <x v="2"/>
  </r>
  <r>
    <x v="5"/>
    <x v="0"/>
    <x v="86"/>
    <x v="4"/>
    <x v="5"/>
    <x v="17"/>
    <x v="1"/>
    <x v="43"/>
    <x v="300"/>
    <x v="2840"/>
    <x v="3914"/>
    <x v="6"/>
    <x v="0"/>
    <x v="0"/>
    <x v="1"/>
  </r>
  <r>
    <x v="5"/>
    <x v="0"/>
    <x v="86"/>
    <x v="4"/>
    <x v="5"/>
    <x v="17"/>
    <x v="1"/>
    <x v="41"/>
    <x v="93"/>
    <x v="1296"/>
    <x v="1910"/>
    <x v="20"/>
    <x v="1"/>
    <x v="0"/>
    <x v="1"/>
  </r>
  <r>
    <x v="5"/>
    <x v="0"/>
    <x v="87"/>
    <x v="4"/>
    <x v="5"/>
    <x v="17"/>
    <x v="5"/>
    <x v="48"/>
    <x v="300"/>
    <x v="2862"/>
    <x v="4986"/>
    <x v="21"/>
    <x v="0"/>
    <x v="1"/>
    <x v="2"/>
  </r>
  <r>
    <x v="5"/>
    <x v="0"/>
    <x v="87"/>
    <x v="4"/>
    <x v="5"/>
    <x v="17"/>
    <x v="5"/>
    <x v="44"/>
    <x v="97"/>
    <x v="1420"/>
    <x v="3057"/>
    <x v="35"/>
    <x v="1"/>
    <x v="1"/>
    <x v="2"/>
  </r>
  <r>
    <x v="5"/>
    <x v="0"/>
    <x v="88"/>
    <x v="4"/>
    <x v="5"/>
    <x v="17"/>
    <x v="4"/>
    <x v="48"/>
    <x v="254"/>
    <x v="2757"/>
    <x v="4367"/>
    <x v="16"/>
    <x v="0"/>
    <x v="1"/>
    <x v="1"/>
  </r>
  <r>
    <x v="5"/>
    <x v="0"/>
    <x v="88"/>
    <x v="4"/>
    <x v="5"/>
    <x v="17"/>
    <x v="4"/>
    <x v="44"/>
    <x v="74"/>
    <x v="1108"/>
    <x v="2073"/>
    <x v="29"/>
    <x v="1"/>
    <x v="1"/>
    <x v="1"/>
  </r>
  <r>
    <x v="1"/>
    <x v="1"/>
    <x v="89"/>
    <x v="1"/>
    <x v="31"/>
    <x v="36"/>
    <x v="4"/>
    <x v="43"/>
    <x v="343"/>
    <x v="2992"/>
    <x v="5371"/>
    <x v="21"/>
    <x v="2"/>
    <x v="1"/>
    <x v="1"/>
  </r>
  <r>
    <x v="5"/>
    <x v="0"/>
    <x v="89"/>
    <x v="4"/>
    <x v="5"/>
    <x v="17"/>
    <x v="0"/>
    <x v="53"/>
    <x v="129"/>
    <x v="2064"/>
    <x v="4188"/>
    <x v="36"/>
    <x v="0"/>
    <x v="0"/>
    <x v="0"/>
  </r>
  <r>
    <x v="1"/>
    <x v="1"/>
    <x v="89"/>
    <x v="1"/>
    <x v="31"/>
    <x v="36"/>
    <x v="4"/>
    <x v="40"/>
    <x v="205"/>
    <x v="2393"/>
    <x v="4508"/>
    <x v="33"/>
    <x v="1"/>
    <x v="1"/>
    <x v="1"/>
  </r>
  <r>
    <x v="5"/>
    <x v="0"/>
    <x v="89"/>
    <x v="4"/>
    <x v="5"/>
    <x v="17"/>
    <x v="0"/>
    <x v="49"/>
    <x v="28"/>
    <x v="444"/>
    <x v="1247"/>
    <x v="46"/>
    <x v="1"/>
    <x v="0"/>
    <x v="0"/>
  </r>
  <r>
    <x v="1"/>
    <x v="1"/>
    <x v="89"/>
    <x v="1"/>
    <x v="31"/>
    <x v="36"/>
    <x v="4"/>
    <x v="33"/>
    <x v="272"/>
    <x v="2556"/>
    <x v="4452"/>
    <x v="26"/>
    <x v="2"/>
    <x v="1"/>
    <x v="1"/>
  </r>
  <r>
    <x v="5"/>
    <x v="0"/>
    <x v="90"/>
    <x v="4"/>
    <x v="5"/>
    <x v="17"/>
    <x v="3"/>
    <x v="48"/>
    <x v="285"/>
    <x v="2829"/>
    <x v="3044"/>
    <x v="2"/>
    <x v="0"/>
    <x v="1"/>
    <x v="0"/>
  </r>
  <r>
    <x v="5"/>
    <x v="0"/>
    <x v="90"/>
    <x v="4"/>
    <x v="5"/>
    <x v="17"/>
    <x v="3"/>
    <x v="45"/>
    <x v="78"/>
    <x v="1194"/>
    <x v="1401"/>
    <x v="15"/>
    <x v="1"/>
    <x v="1"/>
    <x v="0"/>
  </r>
  <r>
    <x v="5"/>
    <x v="0"/>
    <x v="91"/>
    <x v="4"/>
    <x v="5"/>
    <x v="17"/>
    <x v="2"/>
    <x v="53"/>
    <x v="313"/>
    <x v="2924"/>
    <x v="5225"/>
    <x v="21"/>
    <x v="0"/>
    <x v="0"/>
    <x v="2"/>
  </r>
  <r>
    <x v="5"/>
    <x v="0"/>
    <x v="91"/>
    <x v="4"/>
    <x v="5"/>
    <x v="17"/>
    <x v="2"/>
    <x v="48"/>
    <x v="111"/>
    <x v="1717"/>
    <x v="3485"/>
    <x v="33"/>
    <x v="1"/>
    <x v="0"/>
    <x v="2"/>
  </r>
  <r>
    <x v="5"/>
    <x v="0"/>
    <x v="92"/>
    <x v="4"/>
    <x v="5"/>
    <x v="17"/>
    <x v="1"/>
    <x v="58"/>
    <x v="273"/>
    <x v="2853"/>
    <x v="4040"/>
    <x v="6"/>
    <x v="0"/>
    <x v="0"/>
    <x v="1"/>
  </r>
  <r>
    <x v="5"/>
    <x v="0"/>
    <x v="92"/>
    <x v="4"/>
    <x v="5"/>
    <x v="17"/>
    <x v="1"/>
    <x v="52"/>
    <x v="77"/>
    <x v="1335"/>
    <x v="2041"/>
    <x v="21"/>
    <x v="1"/>
    <x v="0"/>
    <x v="1"/>
  </r>
  <r>
    <x v="5"/>
    <x v="0"/>
    <x v="93"/>
    <x v="4"/>
    <x v="5"/>
    <x v="17"/>
    <x v="5"/>
    <x v="58"/>
    <x v="294"/>
    <x v="2881"/>
    <x v="5076"/>
    <x v="21"/>
    <x v="0"/>
    <x v="1"/>
    <x v="2"/>
  </r>
  <r>
    <x v="5"/>
    <x v="0"/>
    <x v="93"/>
    <x v="4"/>
    <x v="5"/>
    <x v="17"/>
    <x v="5"/>
    <x v="54"/>
    <x v="94"/>
    <x v="1651"/>
    <x v="3529"/>
    <x v="36"/>
    <x v="1"/>
    <x v="1"/>
    <x v="2"/>
  </r>
  <r>
    <x v="5"/>
    <x v="0"/>
    <x v="94"/>
    <x v="4"/>
    <x v="5"/>
    <x v="17"/>
    <x v="4"/>
    <x v="53"/>
    <x v="231"/>
    <x v="2757"/>
    <x v="4367"/>
    <x v="16"/>
    <x v="0"/>
    <x v="1"/>
    <x v="1"/>
  </r>
  <r>
    <x v="5"/>
    <x v="0"/>
    <x v="94"/>
    <x v="4"/>
    <x v="5"/>
    <x v="17"/>
    <x v="4"/>
    <x v="49"/>
    <x v="61"/>
    <x v="989"/>
    <x v="1848"/>
    <x v="29"/>
    <x v="1"/>
    <x v="1"/>
    <x v="1"/>
  </r>
  <r>
    <x v="5"/>
    <x v="0"/>
    <x v="95"/>
    <x v="4"/>
    <x v="5"/>
    <x v="17"/>
    <x v="0"/>
    <x v="58"/>
    <x v="152"/>
    <x v="2398"/>
    <x v="4615"/>
    <x v="36"/>
    <x v="0"/>
    <x v="0"/>
    <x v="0"/>
  </r>
  <r>
    <x v="5"/>
    <x v="0"/>
    <x v="95"/>
    <x v="4"/>
    <x v="5"/>
    <x v="17"/>
    <x v="0"/>
    <x v="55"/>
    <x v="33"/>
    <x v="599"/>
    <x v="1700"/>
    <x v="47"/>
    <x v="1"/>
    <x v="0"/>
    <x v="0"/>
  </r>
  <r>
    <x v="5"/>
    <x v="0"/>
    <x v="96"/>
    <x v="4"/>
    <x v="5"/>
    <x v="17"/>
    <x v="3"/>
    <x v="73"/>
    <x v="273"/>
    <x v="2890"/>
    <x v="3853"/>
    <x v="2"/>
    <x v="0"/>
    <x v="1"/>
    <x v="0"/>
  </r>
  <r>
    <x v="5"/>
    <x v="0"/>
    <x v="96"/>
    <x v="4"/>
    <x v="5"/>
    <x v="17"/>
    <x v="3"/>
    <x v="65"/>
    <x v="80"/>
    <x v="1687"/>
    <x v="1829"/>
    <x v="11"/>
    <x v="1"/>
    <x v="1"/>
    <x v="0"/>
  </r>
  <r>
    <x v="5"/>
    <x v="0"/>
    <x v="97"/>
    <x v="4"/>
    <x v="5"/>
    <x v="17"/>
    <x v="2"/>
    <x v="53"/>
    <x v="313"/>
    <x v="2924"/>
    <x v="5362"/>
    <x v="36"/>
    <x v="0"/>
    <x v="0"/>
    <x v="2"/>
  </r>
  <r>
    <x v="5"/>
    <x v="0"/>
    <x v="97"/>
    <x v="4"/>
    <x v="5"/>
    <x v="17"/>
    <x v="2"/>
    <x v="48"/>
    <x v="111"/>
    <x v="1717"/>
    <x v="4133"/>
    <x v="47"/>
    <x v="1"/>
    <x v="0"/>
    <x v="2"/>
  </r>
  <r>
    <x v="5"/>
    <x v="0"/>
    <x v="98"/>
    <x v="4"/>
    <x v="5"/>
    <x v="17"/>
    <x v="1"/>
    <x v="58"/>
    <x v="294"/>
    <x v="2881"/>
    <x v="5076"/>
    <x v="21"/>
    <x v="0"/>
    <x v="0"/>
    <x v="1"/>
  </r>
  <r>
    <x v="5"/>
    <x v="0"/>
    <x v="98"/>
    <x v="4"/>
    <x v="5"/>
    <x v="17"/>
    <x v="1"/>
    <x v="53"/>
    <x v="87"/>
    <x v="1516"/>
    <x v="3056"/>
    <x v="32"/>
    <x v="1"/>
    <x v="0"/>
    <x v="1"/>
  </r>
  <r>
    <x v="5"/>
    <x v="0"/>
    <x v="99"/>
    <x v="4"/>
    <x v="5"/>
    <x v="17"/>
    <x v="5"/>
    <x v="58"/>
    <x v="294"/>
    <x v="2881"/>
    <x v="5272"/>
    <x v="36"/>
    <x v="0"/>
    <x v="1"/>
    <x v="2"/>
  </r>
  <r>
    <x v="5"/>
    <x v="0"/>
    <x v="99"/>
    <x v="4"/>
    <x v="5"/>
    <x v="17"/>
    <x v="5"/>
    <x v="52"/>
    <x v="80"/>
    <x v="1390"/>
    <x v="3548"/>
    <x v="46"/>
    <x v="1"/>
    <x v="1"/>
    <x v="2"/>
  </r>
  <r>
    <x v="5"/>
    <x v="0"/>
    <x v="100"/>
    <x v="4"/>
    <x v="5"/>
    <x v="17"/>
    <x v="4"/>
    <x v="53"/>
    <x v="231"/>
    <x v="2757"/>
    <x v="4952"/>
    <x v="31"/>
    <x v="0"/>
    <x v="1"/>
    <x v="1"/>
  </r>
  <r>
    <x v="5"/>
    <x v="0"/>
    <x v="100"/>
    <x v="4"/>
    <x v="5"/>
    <x v="17"/>
    <x v="4"/>
    <x v="51"/>
    <x v="57"/>
    <x v="957"/>
    <x v="2515"/>
    <x v="45"/>
    <x v="1"/>
    <x v="1"/>
    <x v="1"/>
  </r>
  <r>
    <x v="5"/>
    <x v="0"/>
    <x v="101"/>
    <x v="4"/>
    <x v="5"/>
    <x v="17"/>
    <x v="0"/>
    <x v="58"/>
    <x v="152"/>
    <x v="2398"/>
    <x v="4951"/>
    <x v="51"/>
    <x v="0"/>
    <x v="0"/>
    <x v="0"/>
  </r>
  <r>
    <x v="5"/>
    <x v="0"/>
    <x v="101"/>
    <x v="4"/>
    <x v="5"/>
    <x v="17"/>
    <x v="0"/>
    <x v="56"/>
    <x v="33"/>
    <x v="610"/>
    <x v="2225"/>
    <x v="62"/>
    <x v="1"/>
    <x v="0"/>
    <x v="0"/>
  </r>
  <r>
    <x v="5"/>
    <x v="0"/>
    <x v="102"/>
    <x v="4"/>
    <x v="5"/>
    <x v="17"/>
    <x v="3"/>
    <x v="73"/>
    <x v="309"/>
    <x v="2956"/>
    <x v="5242"/>
    <x v="16"/>
    <x v="0"/>
    <x v="1"/>
    <x v="0"/>
  </r>
  <r>
    <x v="5"/>
    <x v="0"/>
    <x v="102"/>
    <x v="4"/>
    <x v="5"/>
    <x v="17"/>
    <x v="3"/>
    <x v="67"/>
    <x v="113"/>
    <x v="2183"/>
    <x v="4043"/>
    <x v="29"/>
    <x v="1"/>
    <x v="1"/>
    <x v="0"/>
  </r>
  <r>
    <x v="5"/>
    <x v="0"/>
    <x v="103"/>
    <x v="4"/>
    <x v="5"/>
    <x v="17"/>
    <x v="2"/>
    <x v="53"/>
    <x v="329"/>
    <x v="2982"/>
    <x v="5471"/>
    <x v="36"/>
    <x v="0"/>
    <x v="0"/>
    <x v="2"/>
  </r>
  <r>
    <x v="5"/>
    <x v="0"/>
    <x v="103"/>
    <x v="4"/>
    <x v="5"/>
    <x v="17"/>
    <x v="2"/>
    <x v="47"/>
    <x v="165"/>
    <x v="2237"/>
    <x v="4810"/>
    <x v="50"/>
    <x v="1"/>
    <x v="0"/>
    <x v="2"/>
  </r>
  <r>
    <x v="5"/>
    <x v="0"/>
    <x v="104"/>
    <x v="4"/>
    <x v="5"/>
    <x v="17"/>
    <x v="1"/>
    <x v="58"/>
    <x v="317"/>
    <x v="2954"/>
    <x v="5300"/>
    <x v="21"/>
    <x v="0"/>
    <x v="0"/>
    <x v="1"/>
  </r>
  <r>
    <x v="5"/>
    <x v="0"/>
    <x v="104"/>
    <x v="4"/>
    <x v="5"/>
    <x v="17"/>
    <x v="1"/>
    <x v="52"/>
    <x v="124"/>
    <x v="1974"/>
    <x v="4049"/>
    <x v="36"/>
    <x v="1"/>
    <x v="0"/>
    <x v="1"/>
  </r>
  <r>
    <x v="5"/>
    <x v="0"/>
    <x v="105"/>
    <x v="4"/>
    <x v="5"/>
    <x v="17"/>
    <x v="5"/>
    <x v="58"/>
    <x v="317"/>
    <x v="2954"/>
    <x v="5421"/>
    <x v="36"/>
    <x v="0"/>
    <x v="1"/>
    <x v="2"/>
  </r>
  <r>
    <x v="5"/>
    <x v="0"/>
    <x v="105"/>
    <x v="4"/>
    <x v="5"/>
    <x v="17"/>
    <x v="5"/>
    <x v="57"/>
    <x v="129"/>
    <x v="2154"/>
    <x v="4732"/>
    <x v="50"/>
    <x v="1"/>
    <x v="1"/>
    <x v="2"/>
  </r>
  <r>
    <x v="4"/>
    <x v="1"/>
    <x v="106"/>
    <x v="1"/>
    <x v="31"/>
    <x v="36"/>
    <x v="0"/>
    <x v="53"/>
    <x v="341"/>
    <x v="3020"/>
    <x v="5372"/>
    <x v="16"/>
    <x v="2"/>
    <x v="0"/>
    <x v="0"/>
  </r>
  <r>
    <x v="5"/>
    <x v="0"/>
    <x v="106"/>
    <x v="4"/>
    <x v="5"/>
    <x v="17"/>
    <x v="4"/>
    <x v="58"/>
    <x v="307"/>
    <x v="2910"/>
    <x v="5302"/>
    <x v="31"/>
    <x v="0"/>
    <x v="1"/>
    <x v="1"/>
  </r>
  <r>
    <x v="4"/>
    <x v="1"/>
    <x v="106"/>
    <x v="1"/>
    <x v="31"/>
    <x v="36"/>
    <x v="0"/>
    <x v="47"/>
    <x v="227"/>
    <x v="2669"/>
    <x v="4819"/>
    <x v="31"/>
    <x v="1"/>
    <x v="0"/>
    <x v="0"/>
  </r>
  <r>
    <x v="5"/>
    <x v="0"/>
    <x v="106"/>
    <x v="4"/>
    <x v="5"/>
    <x v="17"/>
    <x v="4"/>
    <x v="55"/>
    <x v="115"/>
    <x v="1952"/>
    <x v="4390"/>
    <x v="46"/>
    <x v="1"/>
    <x v="1"/>
    <x v="1"/>
  </r>
  <r>
    <x v="4"/>
    <x v="1"/>
    <x v="106"/>
    <x v="1"/>
    <x v="31"/>
    <x v="36"/>
    <x v="0"/>
    <x v="36"/>
    <x v="235"/>
    <x v="2467"/>
    <x v="3889"/>
    <x v="19"/>
    <x v="2"/>
    <x v="0"/>
    <x v="0"/>
  </r>
  <r>
    <x v="4"/>
    <x v="1"/>
    <x v="107"/>
    <x v="1"/>
    <x v="31"/>
    <x v="36"/>
    <x v="3"/>
    <x v="58"/>
    <x v="353"/>
    <x v="3064"/>
    <x v="5399"/>
    <x v="11"/>
    <x v="2"/>
    <x v="1"/>
    <x v="0"/>
  </r>
  <r>
    <x v="5"/>
    <x v="0"/>
    <x v="107"/>
    <x v="4"/>
    <x v="5"/>
    <x v="17"/>
    <x v="0"/>
    <x v="63"/>
    <x v="273"/>
    <x v="2867"/>
    <x v="5339"/>
    <x v="51"/>
    <x v="0"/>
    <x v="0"/>
    <x v="0"/>
  </r>
  <r>
    <x v="4"/>
    <x v="1"/>
    <x v="107"/>
    <x v="1"/>
    <x v="31"/>
    <x v="36"/>
    <x v="3"/>
    <x v="55"/>
    <x v="246"/>
    <x v="2804"/>
    <x v="4837"/>
    <x v="23"/>
    <x v="1"/>
    <x v="1"/>
    <x v="0"/>
  </r>
  <r>
    <x v="5"/>
    <x v="0"/>
    <x v="107"/>
    <x v="4"/>
    <x v="5"/>
    <x v="17"/>
    <x v="0"/>
    <x v="59"/>
    <x v="75"/>
    <x v="1443"/>
    <x v="4242"/>
    <x v="63"/>
    <x v="1"/>
    <x v="0"/>
    <x v="0"/>
  </r>
  <r>
    <x v="4"/>
    <x v="1"/>
    <x v="107"/>
    <x v="1"/>
    <x v="31"/>
    <x v="36"/>
    <x v="3"/>
    <x v="41"/>
    <x v="288"/>
    <x v="2775"/>
    <x v="4421"/>
    <x v="16"/>
    <x v="2"/>
    <x v="1"/>
    <x v="0"/>
  </r>
  <r>
    <x v="4"/>
    <x v="1"/>
    <x v="108"/>
    <x v="1"/>
    <x v="31"/>
    <x v="36"/>
    <x v="2"/>
    <x v="53"/>
    <x v="357"/>
    <x v="3069"/>
    <x v="5559"/>
    <x v="36"/>
    <x v="2"/>
    <x v="0"/>
    <x v="2"/>
  </r>
  <r>
    <x v="5"/>
    <x v="0"/>
    <x v="108"/>
    <x v="4"/>
    <x v="5"/>
    <x v="17"/>
    <x v="3"/>
    <x v="78"/>
    <x v="321"/>
    <x v="3018"/>
    <x v="5366"/>
    <x v="16"/>
    <x v="0"/>
    <x v="1"/>
    <x v="0"/>
  </r>
  <r>
    <x v="4"/>
    <x v="1"/>
    <x v="108"/>
    <x v="1"/>
    <x v="31"/>
    <x v="36"/>
    <x v="2"/>
    <x v="49"/>
    <x v="290"/>
    <x v="2845"/>
    <x v="5281"/>
    <x v="48"/>
    <x v="1"/>
    <x v="0"/>
    <x v="2"/>
  </r>
  <r>
    <x v="5"/>
    <x v="0"/>
    <x v="108"/>
    <x v="4"/>
    <x v="5"/>
    <x v="17"/>
    <x v="3"/>
    <x v="76"/>
    <x v="158"/>
    <x v="2689"/>
    <x v="4799"/>
    <x v="29"/>
    <x v="1"/>
    <x v="1"/>
    <x v="0"/>
  </r>
  <r>
    <x v="4"/>
    <x v="1"/>
    <x v="108"/>
    <x v="1"/>
    <x v="31"/>
    <x v="36"/>
    <x v="2"/>
    <x v="32"/>
    <x v="302"/>
    <x v="2734"/>
    <x v="5096"/>
    <x v="41"/>
    <x v="2"/>
    <x v="0"/>
    <x v="2"/>
  </r>
  <r>
    <x v="4"/>
    <x v="1"/>
    <x v="109"/>
    <x v="1"/>
    <x v="31"/>
    <x v="36"/>
    <x v="1"/>
    <x v="48"/>
    <x v="347"/>
    <x v="3024"/>
    <x v="5379"/>
    <x v="16"/>
    <x v="2"/>
    <x v="0"/>
    <x v="1"/>
  </r>
  <r>
    <x v="5"/>
    <x v="0"/>
    <x v="109"/>
    <x v="4"/>
    <x v="5"/>
    <x v="17"/>
    <x v="2"/>
    <x v="58"/>
    <x v="333"/>
    <x v="3009"/>
    <x v="5481"/>
    <x v="31"/>
    <x v="0"/>
    <x v="0"/>
    <x v="2"/>
  </r>
  <r>
    <x v="4"/>
    <x v="1"/>
    <x v="109"/>
    <x v="1"/>
    <x v="31"/>
    <x v="36"/>
    <x v="1"/>
    <x v="43"/>
    <x v="227"/>
    <x v="2594"/>
    <x v="4678"/>
    <x v="30"/>
    <x v="1"/>
    <x v="0"/>
    <x v="1"/>
  </r>
  <r>
    <x v="5"/>
    <x v="0"/>
    <x v="109"/>
    <x v="4"/>
    <x v="5"/>
    <x v="17"/>
    <x v="2"/>
    <x v="57"/>
    <x v="176"/>
    <x v="2552"/>
    <x v="4992"/>
    <x v="46"/>
    <x v="1"/>
    <x v="0"/>
    <x v="2"/>
  </r>
  <r>
    <x v="4"/>
    <x v="1"/>
    <x v="109"/>
    <x v="1"/>
    <x v="31"/>
    <x v="36"/>
    <x v="1"/>
    <x v="36"/>
    <x v="285"/>
    <x v="2690"/>
    <x v="4372"/>
    <x v="19"/>
    <x v="2"/>
    <x v="0"/>
    <x v="1"/>
  </r>
  <r>
    <x v="4"/>
    <x v="1"/>
    <x v="110"/>
    <x v="1"/>
    <x v="31"/>
    <x v="36"/>
    <x v="5"/>
    <x v="43"/>
    <x v="343"/>
    <x v="2992"/>
    <x v="5371"/>
    <x v="21"/>
    <x v="2"/>
    <x v="1"/>
    <x v="2"/>
  </r>
  <r>
    <x v="5"/>
    <x v="0"/>
    <x v="110"/>
    <x v="4"/>
    <x v="5"/>
    <x v="17"/>
    <x v="1"/>
    <x v="63"/>
    <x v="321"/>
    <x v="2983"/>
    <x v="5301"/>
    <x v="16"/>
    <x v="0"/>
    <x v="0"/>
    <x v="1"/>
  </r>
  <r>
    <x v="4"/>
    <x v="1"/>
    <x v="110"/>
    <x v="1"/>
    <x v="31"/>
    <x v="36"/>
    <x v="5"/>
    <x v="40"/>
    <x v="226"/>
    <x v="2522"/>
    <x v="4674"/>
    <x v="33"/>
    <x v="1"/>
    <x v="1"/>
    <x v="2"/>
  </r>
  <r>
    <x v="5"/>
    <x v="0"/>
    <x v="110"/>
    <x v="4"/>
    <x v="5"/>
    <x v="17"/>
    <x v="1"/>
    <x v="60"/>
    <x v="164"/>
    <x v="2522"/>
    <x v="4396"/>
    <x v="26"/>
    <x v="1"/>
    <x v="0"/>
    <x v="1"/>
  </r>
  <r>
    <x v="4"/>
    <x v="1"/>
    <x v="110"/>
    <x v="1"/>
    <x v="31"/>
    <x v="36"/>
    <x v="5"/>
    <x v="29"/>
    <x v="265"/>
    <x v="2394"/>
    <x v="4146"/>
    <x v="25"/>
    <x v="2"/>
    <x v="1"/>
    <x v="2"/>
  </r>
  <r>
    <x v="4"/>
    <x v="1"/>
    <x v="111"/>
    <x v="1"/>
    <x v="31"/>
    <x v="36"/>
    <x v="4"/>
    <x v="43"/>
    <x v="341"/>
    <x v="2987"/>
    <x v="5362"/>
    <x v="21"/>
    <x v="2"/>
    <x v="1"/>
    <x v="1"/>
  </r>
  <r>
    <x v="5"/>
    <x v="0"/>
    <x v="111"/>
    <x v="4"/>
    <x v="5"/>
    <x v="17"/>
    <x v="5"/>
    <x v="63"/>
    <x v="317"/>
    <x v="2967"/>
    <x v="5412"/>
    <x v="31"/>
    <x v="0"/>
    <x v="1"/>
    <x v="2"/>
  </r>
  <r>
    <x v="4"/>
    <x v="1"/>
    <x v="111"/>
    <x v="1"/>
    <x v="31"/>
    <x v="36"/>
    <x v="4"/>
    <x v="40"/>
    <x v="213"/>
    <x v="2446"/>
    <x v="4548"/>
    <x v="32"/>
    <x v="1"/>
    <x v="1"/>
    <x v="1"/>
  </r>
  <r>
    <x v="5"/>
    <x v="0"/>
    <x v="111"/>
    <x v="4"/>
    <x v="5"/>
    <x v="17"/>
    <x v="5"/>
    <x v="60"/>
    <x v="139"/>
    <x v="2321"/>
    <x v="4675"/>
    <x v="41"/>
    <x v="1"/>
    <x v="1"/>
    <x v="2"/>
  </r>
  <r>
    <x v="4"/>
    <x v="1"/>
    <x v="111"/>
    <x v="1"/>
    <x v="31"/>
    <x v="36"/>
    <x v="4"/>
    <x v="27"/>
    <x v="258"/>
    <x v="2266"/>
    <x v="3957"/>
    <x v="25"/>
    <x v="2"/>
    <x v="1"/>
    <x v="1"/>
  </r>
  <r>
    <x v="4"/>
    <x v="1"/>
    <x v="112"/>
    <x v="1"/>
    <x v="31"/>
    <x v="36"/>
    <x v="0"/>
    <x v="53"/>
    <x v="341"/>
    <x v="3020"/>
    <x v="5372"/>
    <x v="16"/>
    <x v="2"/>
    <x v="0"/>
    <x v="0"/>
  </r>
  <r>
    <x v="5"/>
    <x v="0"/>
    <x v="112"/>
    <x v="4"/>
    <x v="5"/>
    <x v="17"/>
    <x v="4"/>
    <x v="58"/>
    <x v="309"/>
    <x v="2918"/>
    <x v="5277"/>
    <x v="26"/>
    <x v="0"/>
    <x v="1"/>
    <x v="1"/>
  </r>
  <r>
    <x v="4"/>
    <x v="1"/>
    <x v="112"/>
    <x v="1"/>
    <x v="31"/>
    <x v="36"/>
    <x v="0"/>
    <x v="51"/>
    <x v="213"/>
    <x v="2672"/>
    <x v="4662"/>
    <x v="26"/>
    <x v="1"/>
    <x v="0"/>
    <x v="0"/>
  </r>
  <r>
    <x v="5"/>
    <x v="0"/>
    <x v="112"/>
    <x v="4"/>
    <x v="5"/>
    <x v="17"/>
    <x v="4"/>
    <x v="54"/>
    <x v="123"/>
    <x v="2015"/>
    <x v="4204"/>
    <x v="38"/>
    <x v="1"/>
    <x v="1"/>
    <x v="1"/>
  </r>
  <r>
    <x v="4"/>
    <x v="1"/>
    <x v="112"/>
    <x v="1"/>
    <x v="31"/>
    <x v="36"/>
    <x v="0"/>
    <x v="37"/>
    <x v="265"/>
    <x v="2625"/>
    <x v="4429"/>
    <x v="23"/>
    <x v="2"/>
    <x v="0"/>
    <x v="0"/>
  </r>
  <r>
    <x v="4"/>
    <x v="1"/>
    <x v="113"/>
    <x v="1"/>
    <x v="31"/>
    <x v="36"/>
    <x v="3"/>
    <x v="58"/>
    <x v="347"/>
    <x v="3055"/>
    <x v="5373"/>
    <x v="11"/>
    <x v="2"/>
    <x v="1"/>
    <x v="0"/>
  </r>
  <r>
    <x v="5"/>
    <x v="0"/>
    <x v="113"/>
    <x v="4"/>
    <x v="5"/>
    <x v="17"/>
    <x v="0"/>
    <x v="63"/>
    <x v="313"/>
    <x v="2949"/>
    <x v="5475"/>
    <x v="46"/>
    <x v="0"/>
    <x v="0"/>
    <x v="0"/>
  </r>
  <r>
    <x v="1"/>
    <x v="1"/>
    <x v="113"/>
    <x v="3"/>
    <x v="8"/>
    <x v="32"/>
    <x v="2"/>
    <x v="38"/>
    <x v="349"/>
    <x v="2991"/>
    <x v="5455"/>
    <x v="31"/>
    <x v="0"/>
    <x v="0"/>
    <x v="2"/>
  </r>
  <r>
    <x v="1"/>
    <x v="1"/>
    <x v="113"/>
    <x v="3"/>
    <x v="8"/>
    <x v="32"/>
    <x v="1"/>
    <x v="38"/>
    <x v="329"/>
    <x v="2930"/>
    <x v="5243"/>
    <x v="21"/>
    <x v="0"/>
    <x v="0"/>
    <x v="1"/>
  </r>
  <r>
    <x v="5"/>
    <x v="1"/>
    <x v="113"/>
    <x v="3"/>
    <x v="8"/>
    <x v="32"/>
    <x v="5"/>
    <x v="28"/>
    <x v="329"/>
    <x v="2887"/>
    <x v="4779"/>
    <x v="11"/>
    <x v="0"/>
    <x v="1"/>
    <x v="2"/>
  </r>
  <r>
    <x v="5"/>
    <x v="1"/>
    <x v="113"/>
    <x v="3"/>
    <x v="8"/>
    <x v="32"/>
    <x v="4"/>
    <x v="33"/>
    <x v="323"/>
    <x v="2890"/>
    <x v="4999"/>
    <x v="16"/>
    <x v="0"/>
    <x v="1"/>
    <x v="1"/>
  </r>
  <r>
    <x v="5"/>
    <x v="1"/>
    <x v="113"/>
    <x v="3"/>
    <x v="8"/>
    <x v="32"/>
    <x v="0"/>
    <x v="48"/>
    <x v="325"/>
    <x v="2952"/>
    <x v="5296"/>
    <x v="21"/>
    <x v="0"/>
    <x v="0"/>
    <x v="0"/>
  </r>
  <r>
    <x v="5"/>
    <x v="1"/>
    <x v="113"/>
    <x v="3"/>
    <x v="8"/>
    <x v="32"/>
    <x v="3"/>
    <x v="38"/>
    <x v="335"/>
    <x v="2947"/>
    <x v="5411"/>
    <x v="36"/>
    <x v="0"/>
    <x v="1"/>
    <x v="0"/>
  </r>
  <r>
    <x v="5"/>
    <x v="1"/>
    <x v="113"/>
    <x v="3"/>
    <x v="8"/>
    <x v="32"/>
    <x v="2"/>
    <x v="48"/>
    <x v="352"/>
    <x v="3037"/>
    <x v="5520"/>
    <x v="31"/>
    <x v="0"/>
    <x v="0"/>
    <x v="2"/>
  </r>
  <r>
    <x v="5"/>
    <x v="1"/>
    <x v="113"/>
    <x v="3"/>
    <x v="8"/>
    <x v="32"/>
    <x v="1"/>
    <x v="48"/>
    <x v="333"/>
    <x v="2978"/>
    <x v="5342"/>
    <x v="21"/>
    <x v="0"/>
    <x v="0"/>
    <x v="1"/>
  </r>
  <r>
    <x v="5"/>
    <x v="1"/>
    <x v="113"/>
    <x v="3"/>
    <x v="8"/>
    <x v="32"/>
    <x v="5"/>
    <x v="43"/>
    <x v="331"/>
    <x v="2955"/>
    <x v="5135"/>
    <x v="11"/>
    <x v="0"/>
    <x v="1"/>
    <x v="2"/>
  </r>
  <r>
    <x v="5"/>
    <x v="1"/>
    <x v="113"/>
    <x v="3"/>
    <x v="8"/>
    <x v="32"/>
    <x v="4"/>
    <x v="43"/>
    <x v="327"/>
    <x v="2942"/>
    <x v="5201"/>
    <x v="16"/>
    <x v="0"/>
    <x v="1"/>
    <x v="1"/>
  </r>
  <r>
    <x v="5"/>
    <x v="1"/>
    <x v="113"/>
    <x v="3"/>
    <x v="8"/>
    <x v="32"/>
    <x v="0"/>
    <x v="53"/>
    <x v="329"/>
    <x v="2982"/>
    <x v="5349"/>
    <x v="21"/>
    <x v="0"/>
    <x v="0"/>
    <x v="0"/>
  </r>
  <r>
    <x v="5"/>
    <x v="1"/>
    <x v="113"/>
    <x v="3"/>
    <x v="8"/>
    <x v="32"/>
    <x v="3"/>
    <x v="58"/>
    <x v="337"/>
    <x v="3019"/>
    <x v="5524"/>
    <x v="36"/>
    <x v="0"/>
    <x v="1"/>
    <x v="0"/>
  </r>
  <r>
    <x v="5"/>
    <x v="1"/>
    <x v="113"/>
    <x v="3"/>
    <x v="8"/>
    <x v="32"/>
    <x v="2"/>
    <x v="53"/>
    <x v="353"/>
    <x v="3053"/>
    <x v="5538"/>
    <x v="31"/>
    <x v="0"/>
    <x v="0"/>
    <x v="2"/>
  </r>
  <r>
    <x v="5"/>
    <x v="1"/>
    <x v="113"/>
    <x v="3"/>
    <x v="8"/>
    <x v="32"/>
    <x v="1"/>
    <x v="48"/>
    <x v="337"/>
    <x v="2988"/>
    <x v="5364"/>
    <x v="21"/>
    <x v="0"/>
    <x v="0"/>
    <x v="1"/>
  </r>
  <r>
    <x v="4"/>
    <x v="1"/>
    <x v="113"/>
    <x v="1"/>
    <x v="31"/>
    <x v="36"/>
    <x v="3"/>
    <x v="52"/>
    <x v="236"/>
    <x v="2758"/>
    <x v="4830"/>
    <x v="26"/>
    <x v="1"/>
    <x v="1"/>
    <x v="0"/>
  </r>
  <r>
    <x v="5"/>
    <x v="0"/>
    <x v="113"/>
    <x v="4"/>
    <x v="5"/>
    <x v="17"/>
    <x v="0"/>
    <x v="60"/>
    <x v="111"/>
    <x v="2025"/>
    <x v="4731"/>
    <x v="56"/>
    <x v="1"/>
    <x v="0"/>
    <x v="0"/>
  </r>
  <r>
    <x v="1"/>
    <x v="1"/>
    <x v="113"/>
    <x v="3"/>
    <x v="8"/>
    <x v="32"/>
    <x v="2"/>
    <x v="35"/>
    <x v="216"/>
    <x v="2316"/>
    <x v="4752"/>
    <x v="44"/>
    <x v="1"/>
    <x v="0"/>
    <x v="2"/>
  </r>
  <r>
    <x v="1"/>
    <x v="1"/>
    <x v="113"/>
    <x v="3"/>
    <x v="8"/>
    <x v="32"/>
    <x v="1"/>
    <x v="34"/>
    <x v="183"/>
    <x v="1994"/>
    <x v="4086"/>
    <x v="36"/>
    <x v="1"/>
    <x v="0"/>
    <x v="1"/>
  </r>
  <r>
    <x v="5"/>
    <x v="1"/>
    <x v="113"/>
    <x v="3"/>
    <x v="8"/>
    <x v="32"/>
    <x v="5"/>
    <x v="25"/>
    <x v="177"/>
    <x v="1567"/>
    <x v="2749"/>
    <x v="26"/>
    <x v="1"/>
    <x v="1"/>
    <x v="2"/>
  </r>
  <r>
    <x v="5"/>
    <x v="1"/>
    <x v="113"/>
    <x v="3"/>
    <x v="8"/>
    <x v="32"/>
    <x v="4"/>
    <x v="31"/>
    <x v="165"/>
    <x v="1713"/>
    <x v="3350"/>
    <x v="31"/>
    <x v="1"/>
    <x v="1"/>
    <x v="1"/>
  </r>
  <r>
    <x v="5"/>
    <x v="1"/>
    <x v="113"/>
    <x v="3"/>
    <x v="8"/>
    <x v="32"/>
    <x v="0"/>
    <x v="45"/>
    <x v="172"/>
    <x v="2235"/>
    <x v="4224"/>
    <x v="31"/>
    <x v="1"/>
    <x v="0"/>
    <x v="0"/>
  </r>
  <r>
    <x v="5"/>
    <x v="1"/>
    <x v="113"/>
    <x v="3"/>
    <x v="8"/>
    <x v="32"/>
    <x v="3"/>
    <x v="37"/>
    <x v="181"/>
    <x v="2084"/>
    <x v="4562"/>
    <x v="46"/>
    <x v="1"/>
    <x v="1"/>
    <x v="0"/>
  </r>
  <r>
    <x v="5"/>
    <x v="1"/>
    <x v="113"/>
    <x v="3"/>
    <x v="8"/>
    <x v="32"/>
    <x v="2"/>
    <x v="45"/>
    <x v="254"/>
    <x v="2720"/>
    <x v="5093"/>
    <x v="42"/>
    <x v="1"/>
    <x v="0"/>
    <x v="2"/>
  </r>
  <r>
    <x v="5"/>
    <x v="1"/>
    <x v="113"/>
    <x v="3"/>
    <x v="8"/>
    <x v="32"/>
    <x v="1"/>
    <x v="47"/>
    <x v="170"/>
    <x v="2277"/>
    <x v="4469"/>
    <x v="36"/>
    <x v="1"/>
    <x v="0"/>
    <x v="1"/>
  </r>
  <r>
    <x v="5"/>
    <x v="1"/>
    <x v="113"/>
    <x v="3"/>
    <x v="8"/>
    <x v="32"/>
    <x v="5"/>
    <x v="40"/>
    <x v="164"/>
    <x v="2038"/>
    <x v="3385"/>
    <x v="23"/>
    <x v="1"/>
    <x v="1"/>
    <x v="2"/>
  </r>
  <r>
    <x v="5"/>
    <x v="1"/>
    <x v="113"/>
    <x v="3"/>
    <x v="8"/>
    <x v="32"/>
    <x v="4"/>
    <x v="42"/>
    <x v="152"/>
    <x v="1990"/>
    <x v="3715"/>
    <x v="29"/>
    <x v="1"/>
    <x v="1"/>
    <x v="1"/>
  </r>
  <r>
    <x v="5"/>
    <x v="1"/>
    <x v="113"/>
    <x v="3"/>
    <x v="8"/>
    <x v="32"/>
    <x v="0"/>
    <x v="51"/>
    <x v="172"/>
    <x v="2397"/>
    <x v="4514"/>
    <x v="33"/>
    <x v="1"/>
    <x v="0"/>
    <x v="0"/>
  </r>
  <r>
    <x v="5"/>
    <x v="1"/>
    <x v="113"/>
    <x v="3"/>
    <x v="8"/>
    <x v="32"/>
    <x v="3"/>
    <x v="57"/>
    <x v="211"/>
    <x v="2732"/>
    <x v="5185"/>
    <x v="50"/>
    <x v="1"/>
    <x v="1"/>
    <x v="0"/>
  </r>
  <r>
    <x v="5"/>
    <x v="1"/>
    <x v="113"/>
    <x v="3"/>
    <x v="8"/>
    <x v="32"/>
    <x v="2"/>
    <x v="48"/>
    <x v="246"/>
    <x v="2735"/>
    <x v="5140"/>
    <x v="45"/>
    <x v="1"/>
    <x v="0"/>
    <x v="2"/>
  </r>
  <r>
    <x v="5"/>
    <x v="1"/>
    <x v="113"/>
    <x v="3"/>
    <x v="8"/>
    <x v="32"/>
    <x v="1"/>
    <x v="47"/>
    <x v="179"/>
    <x v="2370"/>
    <x v="4550"/>
    <x v="35"/>
    <x v="1"/>
    <x v="0"/>
    <x v="1"/>
  </r>
  <r>
    <x v="4"/>
    <x v="1"/>
    <x v="113"/>
    <x v="1"/>
    <x v="31"/>
    <x v="36"/>
    <x v="3"/>
    <x v="38"/>
    <x v="285"/>
    <x v="2727"/>
    <x v="4282"/>
    <x v="16"/>
    <x v="2"/>
    <x v="1"/>
    <x v="0"/>
  </r>
  <r>
    <x v="4"/>
    <x v="1"/>
    <x v="114"/>
    <x v="1"/>
    <x v="31"/>
    <x v="36"/>
    <x v="0"/>
    <x v="58"/>
    <x v="340"/>
    <x v="3030"/>
    <x v="5392"/>
    <x v="16"/>
    <x v="2"/>
    <x v="0"/>
    <x v="0"/>
  </r>
  <r>
    <x v="5"/>
    <x v="0"/>
    <x v="114"/>
    <x v="4"/>
    <x v="5"/>
    <x v="17"/>
    <x v="3"/>
    <x v="78"/>
    <x v="313"/>
    <x v="2986"/>
    <x v="5232"/>
    <x v="11"/>
    <x v="0"/>
    <x v="1"/>
    <x v="0"/>
  </r>
  <r>
    <x v="4"/>
    <x v="1"/>
    <x v="114"/>
    <x v="1"/>
    <x v="31"/>
    <x v="36"/>
    <x v="0"/>
    <x v="57"/>
    <x v="201"/>
    <x v="2692"/>
    <x v="4778"/>
    <x v="28"/>
    <x v="1"/>
    <x v="0"/>
    <x v="0"/>
  </r>
  <r>
    <x v="5"/>
    <x v="0"/>
    <x v="114"/>
    <x v="4"/>
    <x v="5"/>
    <x v="17"/>
    <x v="3"/>
    <x v="71"/>
    <x v="117"/>
    <x v="2304"/>
    <x v="4062"/>
    <x v="26"/>
    <x v="1"/>
    <x v="1"/>
    <x v="0"/>
  </r>
  <r>
    <x v="4"/>
    <x v="1"/>
    <x v="114"/>
    <x v="1"/>
    <x v="31"/>
    <x v="36"/>
    <x v="0"/>
    <x v="44"/>
    <x v="245"/>
    <x v="2677"/>
    <x v="4276"/>
    <x v="18"/>
    <x v="2"/>
    <x v="0"/>
    <x v="0"/>
  </r>
  <r>
    <x v="4"/>
    <x v="1"/>
    <x v="115"/>
    <x v="1"/>
    <x v="31"/>
    <x v="36"/>
    <x v="3"/>
    <x v="63"/>
    <x v="347"/>
    <x v="3065"/>
    <x v="5400"/>
    <x v="11"/>
    <x v="2"/>
    <x v="1"/>
    <x v="0"/>
  </r>
  <r>
    <x v="5"/>
    <x v="0"/>
    <x v="115"/>
    <x v="4"/>
    <x v="5"/>
    <x v="17"/>
    <x v="2"/>
    <x v="63"/>
    <x v="329"/>
    <x v="3012"/>
    <x v="5484"/>
    <x v="31"/>
    <x v="0"/>
    <x v="0"/>
    <x v="2"/>
  </r>
  <r>
    <x v="4"/>
    <x v="1"/>
    <x v="115"/>
    <x v="1"/>
    <x v="31"/>
    <x v="36"/>
    <x v="3"/>
    <x v="61"/>
    <x v="246"/>
    <x v="2836"/>
    <x v="4961"/>
    <x v="24"/>
    <x v="1"/>
    <x v="1"/>
    <x v="0"/>
  </r>
  <r>
    <x v="5"/>
    <x v="0"/>
    <x v="115"/>
    <x v="4"/>
    <x v="5"/>
    <x v="17"/>
    <x v="2"/>
    <x v="56"/>
    <x v="172"/>
    <x v="2500"/>
    <x v="4941"/>
    <x v="45"/>
    <x v="1"/>
    <x v="0"/>
    <x v="2"/>
  </r>
  <r>
    <x v="4"/>
    <x v="1"/>
    <x v="115"/>
    <x v="1"/>
    <x v="31"/>
    <x v="36"/>
    <x v="3"/>
    <x v="43"/>
    <x v="275"/>
    <x v="2757"/>
    <x v="4240"/>
    <x v="14"/>
    <x v="2"/>
    <x v="1"/>
    <x v="0"/>
  </r>
  <r>
    <x v="4"/>
    <x v="1"/>
    <x v="116"/>
    <x v="1"/>
    <x v="31"/>
    <x v="36"/>
    <x v="2"/>
    <x v="58"/>
    <x v="356"/>
    <x v="3074"/>
    <x v="5562"/>
    <x v="36"/>
    <x v="2"/>
    <x v="0"/>
    <x v="2"/>
  </r>
  <r>
    <x v="5"/>
    <x v="0"/>
    <x v="116"/>
    <x v="4"/>
    <x v="5"/>
    <x v="17"/>
    <x v="1"/>
    <x v="68"/>
    <x v="325"/>
    <x v="3011"/>
    <x v="5347"/>
    <x v="16"/>
    <x v="0"/>
    <x v="0"/>
    <x v="1"/>
  </r>
  <r>
    <x v="4"/>
    <x v="1"/>
    <x v="116"/>
    <x v="1"/>
    <x v="31"/>
    <x v="36"/>
    <x v="2"/>
    <x v="53"/>
    <x v="253"/>
    <x v="2802"/>
    <x v="5214"/>
    <x v="46"/>
    <x v="1"/>
    <x v="0"/>
    <x v="2"/>
  </r>
  <r>
    <x v="5"/>
    <x v="0"/>
    <x v="116"/>
    <x v="4"/>
    <x v="5"/>
    <x v="17"/>
    <x v="1"/>
    <x v="66"/>
    <x v="165"/>
    <x v="2619"/>
    <x v="4641"/>
    <x v="28"/>
    <x v="1"/>
    <x v="0"/>
    <x v="1"/>
  </r>
  <r>
    <x v="4"/>
    <x v="1"/>
    <x v="116"/>
    <x v="1"/>
    <x v="31"/>
    <x v="36"/>
    <x v="2"/>
    <x v="39"/>
    <x v="301"/>
    <x v="2814"/>
    <x v="5192"/>
    <x v="42"/>
    <x v="2"/>
    <x v="0"/>
    <x v="2"/>
  </r>
  <r>
    <x v="4"/>
    <x v="1"/>
    <x v="117"/>
    <x v="1"/>
    <x v="31"/>
    <x v="36"/>
    <x v="1"/>
    <x v="48"/>
    <x v="346"/>
    <x v="3019"/>
    <x v="5370"/>
    <x v="16"/>
    <x v="2"/>
    <x v="0"/>
    <x v="1"/>
  </r>
  <r>
    <x v="5"/>
    <x v="0"/>
    <x v="117"/>
    <x v="4"/>
    <x v="5"/>
    <x v="17"/>
    <x v="5"/>
    <x v="63"/>
    <x v="315"/>
    <x v="2958"/>
    <x v="5396"/>
    <x v="31"/>
    <x v="0"/>
    <x v="1"/>
    <x v="2"/>
  </r>
  <r>
    <x v="4"/>
    <x v="1"/>
    <x v="117"/>
    <x v="1"/>
    <x v="31"/>
    <x v="36"/>
    <x v="1"/>
    <x v="46"/>
    <x v="230"/>
    <x v="2664"/>
    <x v="4748"/>
    <x v="29"/>
    <x v="1"/>
    <x v="0"/>
    <x v="1"/>
  </r>
  <r>
    <x v="5"/>
    <x v="0"/>
    <x v="117"/>
    <x v="4"/>
    <x v="5"/>
    <x v="17"/>
    <x v="5"/>
    <x v="60"/>
    <x v="123"/>
    <x v="2151"/>
    <x v="4553"/>
    <x v="43"/>
    <x v="1"/>
    <x v="1"/>
    <x v="2"/>
  </r>
  <r>
    <x v="4"/>
    <x v="1"/>
    <x v="117"/>
    <x v="1"/>
    <x v="31"/>
    <x v="36"/>
    <x v="1"/>
    <x v="33"/>
    <x v="262"/>
    <x v="2511"/>
    <x v="4185"/>
    <x v="22"/>
    <x v="2"/>
    <x v="0"/>
    <x v="1"/>
  </r>
  <r>
    <x v="4"/>
    <x v="1"/>
    <x v="118"/>
    <x v="1"/>
    <x v="31"/>
    <x v="36"/>
    <x v="5"/>
    <x v="48"/>
    <x v="342"/>
    <x v="3010"/>
    <x v="5406"/>
    <x v="21"/>
    <x v="2"/>
    <x v="1"/>
    <x v="2"/>
  </r>
  <r>
    <x v="5"/>
    <x v="0"/>
    <x v="118"/>
    <x v="4"/>
    <x v="5"/>
    <x v="17"/>
    <x v="4"/>
    <x v="63"/>
    <x v="311"/>
    <x v="2942"/>
    <x v="5320"/>
    <x v="26"/>
    <x v="0"/>
    <x v="1"/>
    <x v="1"/>
  </r>
  <r>
    <x v="4"/>
    <x v="1"/>
    <x v="118"/>
    <x v="1"/>
    <x v="31"/>
    <x v="36"/>
    <x v="5"/>
    <x v="45"/>
    <x v="218"/>
    <x v="2591"/>
    <x v="4797"/>
    <x v="34"/>
    <x v="1"/>
    <x v="1"/>
    <x v="2"/>
  </r>
  <r>
    <x v="5"/>
    <x v="0"/>
    <x v="118"/>
    <x v="4"/>
    <x v="5"/>
    <x v="17"/>
    <x v="4"/>
    <x v="56"/>
    <x v="115"/>
    <x v="1977"/>
    <x v="4227"/>
    <x v="40"/>
    <x v="1"/>
    <x v="1"/>
    <x v="1"/>
  </r>
  <r>
    <x v="4"/>
    <x v="1"/>
    <x v="118"/>
    <x v="1"/>
    <x v="31"/>
    <x v="36"/>
    <x v="5"/>
    <x v="36"/>
    <x v="248"/>
    <x v="2526"/>
    <x v="4498"/>
    <x v="28"/>
    <x v="2"/>
    <x v="1"/>
    <x v="2"/>
  </r>
  <r>
    <x v="4"/>
    <x v="1"/>
    <x v="119"/>
    <x v="1"/>
    <x v="31"/>
    <x v="36"/>
    <x v="4"/>
    <x v="48"/>
    <x v="341"/>
    <x v="3006"/>
    <x v="5396"/>
    <x v="21"/>
    <x v="2"/>
    <x v="1"/>
    <x v="1"/>
  </r>
  <r>
    <x v="5"/>
    <x v="0"/>
    <x v="119"/>
    <x v="4"/>
    <x v="5"/>
    <x v="17"/>
    <x v="0"/>
    <x v="68"/>
    <x v="311"/>
    <x v="2955"/>
    <x v="5480"/>
    <x v="46"/>
    <x v="0"/>
    <x v="0"/>
    <x v="0"/>
  </r>
  <r>
    <x v="4"/>
    <x v="1"/>
    <x v="119"/>
    <x v="1"/>
    <x v="31"/>
    <x v="36"/>
    <x v="4"/>
    <x v="43"/>
    <x v="213"/>
    <x v="2524"/>
    <x v="4737"/>
    <x v="35"/>
    <x v="1"/>
    <x v="1"/>
    <x v="1"/>
  </r>
  <r>
    <x v="5"/>
    <x v="0"/>
    <x v="119"/>
    <x v="4"/>
    <x v="5"/>
    <x v="17"/>
    <x v="0"/>
    <x v="67"/>
    <x v="120"/>
    <x v="2261"/>
    <x v="4967"/>
    <x v="59"/>
    <x v="1"/>
    <x v="0"/>
    <x v="0"/>
  </r>
  <r>
    <x v="4"/>
    <x v="1"/>
    <x v="119"/>
    <x v="1"/>
    <x v="31"/>
    <x v="36"/>
    <x v="4"/>
    <x v="34"/>
    <x v="227"/>
    <x v="2361"/>
    <x v="3977"/>
    <x v="23"/>
    <x v="2"/>
    <x v="1"/>
    <x v="1"/>
  </r>
  <r>
    <x v="4"/>
    <x v="1"/>
    <x v="120"/>
    <x v="1"/>
    <x v="31"/>
    <x v="36"/>
    <x v="0"/>
    <x v="58"/>
    <x v="340"/>
    <x v="3030"/>
    <x v="5392"/>
    <x v="16"/>
    <x v="2"/>
    <x v="0"/>
    <x v="0"/>
  </r>
  <r>
    <x v="5"/>
    <x v="0"/>
    <x v="120"/>
    <x v="4"/>
    <x v="5"/>
    <x v="17"/>
    <x v="3"/>
    <x v="73"/>
    <x v="300"/>
    <x v="2927"/>
    <x v="5026"/>
    <x v="11"/>
    <x v="0"/>
    <x v="1"/>
    <x v="0"/>
  </r>
  <r>
    <x v="4"/>
    <x v="1"/>
    <x v="120"/>
    <x v="1"/>
    <x v="31"/>
    <x v="36"/>
    <x v="0"/>
    <x v="57"/>
    <x v="214"/>
    <x v="2747"/>
    <x v="4872"/>
    <x v="28"/>
    <x v="1"/>
    <x v="0"/>
    <x v="0"/>
  </r>
  <r>
    <x v="5"/>
    <x v="0"/>
    <x v="120"/>
    <x v="4"/>
    <x v="5"/>
    <x v="17"/>
    <x v="3"/>
    <x v="67"/>
    <x v="82"/>
    <x v="1756"/>
    <x v="2737"/>
    <x v="21"/>
    <x v="1"/>
    <x v="1"/>
    <x v="0"/>
  </r>
  <r>
    <x v="4"/>
    <x v="1"/>
    <x v="120"/>
    <x v="1"/>
    <x v="31"/>
    <x v="36"/>
    <x v="0"/>
    <x v="40"/>
    <x v="236"/>
    <x v="2577"/>
    <x v="4288"/>
    <x v="22"/>
    <x v="2"/>
    <x v="0"/>
    <x v="0"/>
  </r>
  <r>
    <x v="4"/>
    <x v="1"/>
    <x v="121"/>
    <x v="1"/>
    <x v="31"/>
    <x v="36"/>
    <x v="3"/>
    <x v="63"/>
    <x v="346"/>
    <x v="3063"/>
    <x v="5392"/>
    <x v="11"/>
    <x v="2"/>
    <x v="1"/>
    <x v="0"/>
  </r>
  <r>
    <x v="5"/>
    <x v="0"/>
    <x v="121"/>
    <x v="4"/>
    <x v="5"/>
    <x v="17"/>
    <x v="2"/>
    <x v="58"/>
    <x v="319"/>
    <x v="2961"/>
    <x v="5360"/>
    <x v="26"/>
    <x v="0"/>
    <x v="0"/>
    <x v="2"/>
  </r>
  <r>
    <x v="4"/>
    <x v="1"/>
    <x v="121"/>
    <x v="1"/>
    <x v="31"/>
    <x v="36"/>
    <x v="3"/>
    <x v="59"/>
    <x v="222"/>
    <x v="2788"/>
    <x v="4792"/>
    <x v="23"/>
    <x v="1"/>
    <x v="1"/>
    <x v="0"/>
  </r>
  <r>
    <x v="5"/>
    <x v="0"/>
    <x v="121"/>
    <x v="4"/>
    <x v="5"/>
    <x v="17"/>
    <x v="2"/>
    <x v="52"/>
    <x v="140"/>
    <x v="2147"/>
    <x v="4402"/>
    <x v="39"/>
    <x v="1"/>
    <x v="0"/>
    <x v="2"/>
  </r>
  <r>
    <x v="4"/>
    <x v="1"/>
    <x v="121"/>
    <x v="1"/>
    <x v="31"/>
    <x v="36"/>
    <x v="3"/>
    <x v="46"/>
    <x v="270"/>
    <x v="2776"/>
    <x v="4303"/>
    <x v="14"/>
    <x v="2"/>
    <x v="1"/>
    <x v="0"/>
  </r>
  <r>
    <x v="4"/>
    <x v="1"/>
    <x v="122"/>
    <x v="1"/>
    <x v="31"/>
    <x v="36"/>
    <x v="2"/>
    <x v="58"/>
    <x v="357"/>
    <x v="3078"/>
    <x v="5565"/>
    <x v="36"/>
    <x v="2"/>
    <x v="0"/>
    <x v="2"/>
  </r>
  <r>
    <x v="5"/>
    <x v="0"/>
    <x v="122"/>
    <x v="4"/>
    <x v="5"/>
    <x v="17"/>
    <x v="1"/>
    <x v="63"/>
    <x v="319"/>
    <x v="2974"/>
    <x v="5201"/>
    <x v="11"/>
    <x v="0"/>
    <x v="0"/>
    <x v="1"/>
  </r>
  <r>
    <x v="4"/>
    <x v="1"/>
    <x v="122"/>
    <x v="1"/>
    <x v="31"/>
    <x v="36"/>
    <x v="2"/>
    <x v="55"/>
    <x v="262"/>
    <x v="2830"/>
    <x v="5279"/>
    <x v="50"/>
    <x v="1"/>
    <x v="0"/>
    <x v="2"/>
  </r>
  <r>
    <x v="5"/>
    <x v="0"/>
    <x v="122"/>
    <x v="4"/>
    <x v="5"/>
    <x v="17"/>
    <x v="1"/>
    <x v="62"/>
    <x v="146"/>
    <x v="2422"/>
    <x v="4013"/>
    <x v="22"/>
    <x v="1"/>
    <x v="0"/>
    <x v="1"/>
  </r>
  <r>
    <x v="4"/>
    <x v="1"/>
    <x v="122"/>
    <x v="1"/>
    <x v="31"/>
    <x v="36"/>
    <x v="2"/>
    <x v="41"/>
    <x v="303"/>
    <x v="2845"/>
    <x v="5237"/>
    <x v="42"/>
    <x v="2"/>
    <x v="0"/>
    <x v="2"/>
  </r>
  <r>
    <x v="4"/>
    <x v="1"/>
    <x v="123"/>
    <x v="1"/>
    <x v="31"/>
    <x v="36"/>
    <x v="1"/>
    <x v="48"/>
    <x v="347"/>
    <x v="3024"/>
    <x v="5379"/>
    <x v="16"/>
    <x v="2"/>
    <x v="0"/>
    <x v="1"/>
  </r>
  <r>
    <x v="5"/>
    <x v="0"/>
    <x v="123"/>
    <x v="4"/>
    <x v="5"/>
    <x v="17"/>
    <x v="5"/>
    <x v="58"/>
    <x v="307"/>
    <x v="2910"/>
    <x v="5256"/>
    <x v="26"/>
    <x v="0"/>
    <x v="1"/>
    <x v="2"/>
  </r>
  <r>
    <x v="4"/>
    <x v="1"/>
    <x v="123"/>
    <x v="1"/>
    <x v="31"/>
    <x v="36"/>
    <x v="1"/>
    <x v="44"/>
    <x v="254"/>
    <x v="2703"/>
    <x v="4793"/>
    <x v="28"/>
    <x v="1"/>
    <x v="0"/>
    <x v="1"/>
  </r>
  <r>
    <x v="5"/>
    <x v="0"/>
    <x v="123"/>
    <x v="4"/>
    <x v="5"/>
    <x v="17"/>
    <x v="5"/>
    <x v="53"/>
    <x v="94"/>
    <x v="1623"/>
    <x v="3488"/>
    <x v="36"/>
    <x v="1"/>
    <x v="1"/>
    <x v="2"/>
  </r>
  <r>
    <x v="4"/>
    <x v="1"/>
    <x v="123"/>
    <x v="1"/>
    <x v="31"/>
    <x v="36"/>
    <x v="1"/>
    <x v="36"/>
    <x v="260"/>
    <x v="2588"/>
    <x v="4253"/>
    <x v="21"/>
    <x v="2"/>
    <x v="0"/>
    <x v="1"/>
  </r>
  <r>
    <x v="4"/>
    <x v="1"/>
    <x v="124"/>
    <x v="1"/>
    <x v="31"/>
    <x v="36"/>
    <x v="5"/>
    <x v="48"/>
    <x v="345"/>
    <x v="3016"/>
    <x v="5416"/>
    <x v="21"/>
    <x v="2"/>
    <x v="1"/>
    <x v="2"/>
  </r>
  <r>
    <x v="5"/>
    <x v="0"/>
    <x v="124"/>
    <x v="4"/>
    <x v="5"/>
    <x v="17"/>
    <x v="4"/>
    <x v="58"/>
    <x v="300"/>
    <x v="2890"/>
    <x v="5115"/>
    <x v="21"/>
    <x v="0"/>
    <x v="1"/>
    <x v="1"/>
  </r>
  <r>
    <x v="4"/>
    <x v="1"/>
    <x v="124"/>
    <x v="1"/>
    <x v="31"/>
    <x v="36"/>
    <x v="5"/>
    <x v="47"/>
    <x v="241"/>
    <x v="2708"/>
    <x v="4934"/>
    <x v="33"/>
    <x v="1"/>
    <x v="1"/>
    <x v="2"/>
  </r>
  <r>
    <x v="5"/>
    <x v="0"/>
    <x v="124"/>
    <x v="4"/>
    <x v="5"/>
    <x v="17"/>
    <x v="4"/>
    <x v="52"/>
    <x v="82"/>
    <x v="1418"/>
    <x v="2984"/>
    <x v="34"/>
    <x v="1"/>
    <x v="1"/>
    <x v="1"/>
  </r>
  <r>
    <x v="4"/>
    <x v="1"/>
    <x v="124"/>
    <x v="1"/>
    <x v="31"/>
    <x v="36"/>
    <x v="5"/>
    <x v="35"/>
    <x v="277"/>
    <x v="2636"/>
    <x v="4590"/>
    <x v="26"/>
    <x v="2"/>
    <x v="1"/>
    <x v="2"/>
  </r>
  <r>
    <x v="4"/>
    <x v="1"/>
    <x v="125"/>
    <x v="1"/>
    <x v="31"/>
    <x v="36"/>
    <x v="4"/>
    <x v="48"/>
    <x v="341"/>
    <x v="3006"/>
    <x v="5396"/>
    <x v="21"/>
    <x v="2"/>
    <x v="1"/>
    <x v="1"/>
  </r>
  <r>
    <x v="5"/>
    <x v="0"/>
    <x v="125"/>
    <x v="4"/>
    <x v="5"/>
    <x v="17"/>
    <x v="0"/>
    <x v="68"/>
    <x v="300"/>
    <x v="2915"/>
    <x v="5379"/>
    <x v="41"/>
    <x v="0"/>
    <x v="0"/>
    <x v="0"/>
  </r>
  <r>
    <x v="4"/>
    <x v="1"/>
    <x v="125"/>
    <x v="1"/>
    <x v="31"/>
    <x v="36"/>
    <x v="4"/>
    <x v="47"/>
    <x v="194"/>
    <x v="2482"/>
    <x v="4588"/>
    <x v="32"/>
    <x v="1"/>
    <x v="1"/>
    <x v="1"/>
  </r>
  <r>
    <x v="5"/>
    <x v="0"/>
    <x v="125"/>
    <x v="4"/>
    <x v="5"/>
    <x v="17"/>
    <x v="0"/>
    <x v="67"/>
    <x v="101"/>
    <x v="2049"/>
    <x v="4725"/>
    <x v="55"/>
    <x v="1"/>
    <x v="0"/>
    <x v="0"/>
  </r>
  <r>
    <x v="4"/>
    <x v="1"/>
    <x v="125"/>
    <x v="1"/>
    <x v="31"/>
    <x v="36"/>
    <x v="4"/>
    <x v="34"/>
    <x v="258"/>
    <x v="2518"/>
    <x v="4387"/>
    <x v="26"/>
    <x v="2"/>
    <x v="1"/>
    <x v="1"/>
  </r>
  <r>
    <x v="4"/>
    <x v="1"/>
    <x v="126"/>
    <x v="1"/>
    <x v="31"/>
    <x v="36"/>
    <x v="0"/>
    <x v="58"/>
    <x v="341"/>
    <x v="3036"/>
    <x v="5402"/>
    <x v="16"/>
    <x v="2"/>
    <x v="0"/>
    <x v="0"/>
  </r>
  <r>
    <x v="5"/>
    <x v="0"/>
    <x v="126"/>
    <x v="4"/>
    <x v="5"/>
    <x v="17"/>
    <x v="3"/>
    <x v="63"/>
    <x v="304"/>
    <x v="2912"/>
    <x v="4682"/>
    <x v="6"/>
    <x v="0"/>
    <x v="1"/>
    <x v="0"/>
  </r>
  <r>
    <x v="4"/>
    <x v="1"/>
    <x v="126"/>
    <x v="1"/>
    <x v="31"/>
    <x v="36"/>
    <x v="0"/>
    <x v="53"/>
    <x v="221"/>
    <x v="2725"/>
    <x v="4853"/>
    <x v="29"/>
    <x v="1"/>
    <x v="0"/>
    <x v="0"/>
  </r>
  <r>
    <x v="5"/>
    <x v="0"/>
    <x v="126"/>
    <x v="4"/>
    <x v="5"/>
    <x v="17"/>
    <x v="3"/>
    <x v="58"/>
    <x v="88"/>
    <x v="1650"/>
    <x v="2260"/>
    <x v="17"/>
    <x v="1"/>
    <x v="1"/>
    <x v="0"/>
  </r>
  <r>
    <x v="4"/>
    <x v="1"/>
    <x v="126"/>
    <x v="1"/>
    <x v="31"/>
    <x v="36"/>
    <x v="0"/>
    <x v="41"/>
    <x v="235"/>
    <x v="2589"/>
    <x v="4368"/>
    <x v="23"/>
    <x v="2"/>
    <x v="0"/>
    <x v="0"/>
  </r>
  <r>
    <x v="5"/>
    <x v="0"/>
    <x v="127"/>
    <x v="4"/>
    <x v="5"/>
    <x v="17"/>
    <x v="2"/>
    <x v="48"/>
    <x v="313"/>
    <x v="2908"/>
    <x v="5248"/>
    <x v="26"/>
    <x v="0"/>
    <x v="0"/>
    <x v="2"/>
  </r>
  <r>
    <x v="5"/>
    <x v="0"/>
    <x v="127"/>
    <x v="4"/>
    <x v="5"/>
    <x v="17"/>
    <x v="2"/>
    <x v="44"/>
    <x v="117"/>
    <x v="1672"/>
    <x v="3567"/>
    <x v="36"/>
    <x v="1"/>
    <x v="0"/>
    <x v="2"/>
  </r>
  <r>
    <x v="5"/>
    <x v="0"/>
    <x v="128"/>
    <x v="4"/>
    <x v="5"/>
    <x v="17"/>
    <x v="1"/>
    <x v="53"/>
    <x v="313"/>
    <x v="2924"/>
    <x v="5010"/>
    <x v="11"/>
    <x v="0"/>
    <x v="0"/>
    <x v="1"/>
  </r>
  <r>
    <x v="5"/>
    <x v="0"/>
    <x v="128"/>
    <x v="4"/>
    <x v="5"/>
    <x v="17"/>
    <x v="1"/>
    <x v="47"/>
    <x v="131"/>
    <x v="1922"/>
    <x v="3032"/>
    <x v="21"/>
    <x v="1"/>
    <x v="0"/>
    <x v="1"/>
  </r>
  <r>
    <x v="5"/>
    <x v="0"/>
    <x v="129"/>
    <x v="4"/>
    <x v="5"/>
    <x v="17"/>
    <x v="5"/>
    <x v="48"/>
    <x v="285"/>
    <x v="2829"/>
    <x v="4986"/>
    <x v="26"/>
    <x v="0"/>
    <x v="1"/>
    <x v="2"/>
  </r>
  <r>
    <x v="5"/>
    <x v="0"/>
    <x v="129"/>
    <x v="4"/>
    <x v="5"/>
    <x v="17"/>
    <x v="5"/>
    <x v="44"/>
    <x v="84"/>
    <x v="1256"/>
    <x v="2755"/>
    <x v="36"/>
    <x v="1"/>
    <x v="1"/>
    <x v="2"/>
  </r>
  <r>
    <x v="5"/>
    <x v="0"/>
    <x v="130"/>
    <x v="4"/>
    <x v="5"/>
    <x v="17"/>
    <x v="4"/>
    <x v="48"/>
    <x v="273"/>
    <x v="2800"/>
    <x v="4761"/>
    <x v="21"/>
    <x v="0"/>
    <x v="1"/>
    <x v="1"/>
  </r>
  <r>
    <x v="5"/>
    <x v="0"/>
    <x v="130"/>
    <x v="4"/>
    <x v="5"/>
    <x v="17"/>
    <x v="4"/>
    <x v="46"/>
    <x v="70"/>
    <x v="1087"/>
    <x v="2191"/>
    <x v="32"/>
    <x v="1"/>
    <x v="1"/>
    <x v="1"/>
  </r>
  <r>
    <x v="5"/>
    <x v="0"/>
    <x v="131"/>
    <x v="4"/>
    <x v="5"/>
    <x v="17"/>
    <x v="0"/>
    <x v="58"/>
    <x v="254"/>
    <x v="2833"/>
    <x v="5212"/>
    <x v="41"/>
    <x v="0"/>
    <x v="0"/>
    <x v="0"/>
  </r>
  <r>
    <x v="5"/>
    <x v="0"/>
    <x v="131"/>
    <x v="4"/>
    <x v="5"/>
    <x v="17"/>
    <x v="0"/>
    <x v="57"/>
    <x v="62"/>
    <x v="1155"/>
    <x v="3291"/>
    <x v="52"/>
    <x v="1"/>
    <x v="0"/>
    <x v="0"/>
  </r>
  <r>
    <x v="5"/>
    <x v="0"/>
    <x v="132"/>
    <x v="4"/>
    <x v="5"/>
    <x v="17"/>
    <x v="3"/>
    <x v="63"/>
    <x v="285"/>
    <x v="2882"/>
    <x v="4349"/>
    <x v="6"/>
    <x v="0"/>
    <x v="1"/>
    <x v="0"/>
  </r>
  <r>
    <x v="5"/>
    <x v="0"/>
    <x v="132"/>
    <x v="4"/>
    <x v="5"/>
    <x v="17"/>
    <x v="3"/>
    <x v="58"/>
    <x v="87"/>
    <x v="1634"/>
    <x v="2154"/>
    <x v="16"/>
    <x v="1"/>
    <x v="1"/>
    <x v="0"/>
  </r>
  <r>
    <x v="5"/>
    <x v="0"/>
    <x v="133"/>
    <x v="4"/>
    <x v="5"/>
    <x v="17"/>
    <x v="2"/>
    <x v="48"/>
    <x v="317"/>
    <x v="2925"/>
    <x v="5286"/>
    <x v="26"/>
    <x v="0"/>
    <x v="0"/>
    <x v="2"/>
  </r>
  <r>
    <x v="5"/>
    <x v="0"/>
    <x v="133"/>
    <x v="4"/>
    <x v="5"/>
    <x v="17"/>
    <x v="2"/>
    <x v="45"/>
    <x v="129"/>
    <x v="1842"/>
    <x v="4074"/>
    <x v="41"/>
    <x v="1"/>
    <x v="0"/>
    <x v="2"/>
  </r>
  <r>
    <x v="5"/>
    <x v="0"/>
    <x v="134"/>
    <x v="4"/>
    <x v="5"/>
    <x v="17"/>
    <x v="1"/>
    <x v="53"/>
    <x v="317"/>
    <x v="2940"/>
    <x v="5085"/>
    <x v="11"/>
    <x v="0"/>
    <x v="0"/>
    <x v="1"/>
  </r>
  <r>
    <x v="5"/>
    <x v="0"/>
    <x v="134"/>
    <x v="4"/>
    <x v="5"/>
    <x v="17"/>
    <x v="1"/>
    <x v="48"/>
    <x v="129"/>
    <x v="1929"/>
    <x v="3190"/>
    <x v="23"/>
    <x v="1"/>
    <x v="0"/>
    <x v="1"/>
  </r>
  <r>
    <x v="5"/>
    <x v="0"/>
    <x v="135"/>
    <x v="4"/>
    <x v="5"/>
    <x v="17"/>
    <x v="5"/>
    <x v="48"/>
    <x v="304"/>
    <x v="2873"/>
    <x v="5133"/>
    <x v="26"/>
    <x v="0"/>
    <x v="1"/>
    <x v="2"/>
  </r>
  <r>
    <x v="5"/>
    <x v="0"/>
    <x v="135"/>
    <x v="4"/>
    <x v="5"/>
    <x v="17"/>
    <x v="5"/>
    <x v="44"/>
    <x v="108"/>
    <x v="1573"/>
    <x v="3542"/>
    <x v="39"/>
    <x v="1"/>
    <x v="1"/>
    <x v="2"/>
  </r>
  <r>
    <x v="5"/>
    <x v="0"/>
    <x v="136"/>
    <x v="4"/>
    <x v="5"/>
    <x v="17"/>
    <x v="4"/>
    <x v="58"/>
    <x v="300"/>
    <x v="2890"/>
    <x v="5115"/>
    <x v="21"/>
    <x v="0"/>
    <x v="1"/>
    <x v="1"/>
  </r>
  <r>
    <x v="5"/>
    <x v="0"/>
    <x v="136"/>
    <x v="4"/>
    <x v="5"/>
    <x v="17"/>
    <x v="4"/>
    <x v="53"/>
    <x v="97"/>
    <x v="1668"/>
    <x v="3451"/>
    <x v="34"/>
    <x v="1"/>
    <x v="1"/>
    <x v="1"/>
  </r>
  <r>
    <x v="5"/>
    <x v="0"/>
    <x v="137"/>
    <x v="4"/>
    <x v="5"/>
    <x v="17"/>
    <x v="0"/>
    <x v="68"/>
    <x v="294"/>
    <x v="2904"/>
    <x v="5356"/>
    <x v="41"/>
    <x v="0"/>
    <x v="0"/>
    <x v="0"/>
  </r>
  <r>
    <x v="5"/>
    <x v="0"/>
    <x v="137"/>
    <x v="4"/>
    <x v="5"/>
    <x v="17"/>
    <x v="0"/>
    <x v="61"/>
    <x v="87"/>
    <x v="1703"/>
    <x v="4360"/>
    <x v="55"/>
    <x v="1"/>
    <x v="0"/>
    <x v="0"/>
  </r>
  <r>
    <x v="5"/>
    <x v="0"/>
    <x v="138"/>
    <x v="4"/>
    <x v="5"/>
    <x v="17"/>
    <x v="3"/>
    <x v="73"/>
    <x v="311"/>
    <x v="2966"/>
    <x v="5026"/>
    <x v="6"/>
    <x v="0"/>
    <x v="1"/>
    <x v="0"/>
  </r>
  <r>
    <x v="5"/>
    <x v="0"/>
    <x v="138"/>
    <x v="4"/>
    <x v="5"/>
    <x v="17"/>
    <x v="3"/>
    <x v="66"/>
    <x v="110"/>
    <x v="2134"/>
    <x v="3100"/>
    <x v="17"/>
    <x v="1"/>
    <x v="1"/>
    <x v="0"/>
  </r>
  <r>
    <x v="5"/>
    <x v="0"/>
    <x v="139"/>
    <x v="4"/>
    <x v="5"/>
    <x v="17"/>
    <x v="2"/>
    <x v="58"/>
    <x v="327"/>
    <x v="2989"/>
    <x v="5414"/>
    <x v="26"/>
    <x v="0"/>
    <x v="0"/>
    <x v="2"/>
  </r>
  <r>
    <x v="5"/>
    <x v="0"/>
    <x v="139"/>
    <x v="4"/>
    <x v="5"/>
    <x v="17"/>
    <x v="2"/>
    <x v="52"/>
    <x v="177"/>
    <x v="2463"/>
    <x v="4749"/>
    <x v="38"/>
    <x v="1"/>
    <x v="0"/>
    <x v="2"/>
  </r>
  <r>
    <x v="5"/>
    <x v="0"/>
    <x v="140"/>
    <x v="4"/>
    <x v="5"/>
    <x v="17"/>
    <x v="1"/>
    <x v="63"/>
    <x v="327"/>
    <x v="3005"/>
    <x v="5275"/>
    <x v="11"/>
    <x v="0"/>
    <x v="0"/>
    <x v="1"/>
  </r>
  <r>
    <x v="5"/>
    <x v="0"/>
    <x v="140"/>
    <x v="4"/>
    <x v="5"/>
    <x v="17"/>
    <x v="1"/>
    <x v="57"/>
    <x v="159"/>
    <x v="2429"/>
    <x v="4149"/>
    <x v="24"/>
    <x v="1"/>
    <x v="0"/>
    <x v="1"/>
  </r>
  <r>
    <x v="5"/>
    <x v="0"/>
    <x v="141"/>
    <x v="4"/>
    <x v="5"/>
    <x v="17"/>
    <x v="5"/>
    <x v="58"/>
    <x v="311"/>
    <x v="2929"/>
    <x v="5297"/>
    <x v="26"/>
    <x v="0"/>
    <x v="1"/>
    <x v="2"/>
  </r>
  <r>
    <x v="5"/>
    <x v="0"/>
    <x v="141"/>
    <x v="4"/>
    <x v="5"/>
    <x v="17"/>
    <x v="5"/>
    <x v="53"/>
    <x v="105"/>
    <x v="1779"/>
    <x v="3985"/>
    <x v="41"/>
    <x v="1"/>
    <x v="1"/>
    <x v="2"/>
  </r>
  <r>
    <x v="5"/>
    <x v="0"/>
    <x v="142"/>
    <x v="4"/>
    <x v="5"/>
    <x v="17"/>
    <x v="4"/>
    <x v="58"/>
    <x v="311"/>
    <x v="2929"/>
    <x v="5240"/>
    <x v="21"/>
    <x v="0"/>
    <x v="1"/>
    <x v="1"/>
  </r>
  <r>
    <x v="5"/>
    <x v="0"/>
    <x v="142"/>
    <x v="4"/>
    <x v="5"/>
    <x v="17"/>
    <x v="4"/>
    <x v="56"/>
    <x v="105"/>
    <x v="1857"/>
    <x v="3609"/>
    <x v="31"/>
    <x v="1"/>
    <x v="1"/>
    <x v="1"/>
  </r>
  <r>
    <x v="5"/>
    <x v="0"/>
    <x v="143"/>
    <x v="4"/>
    <x v="5"/>
    <x v="17"/>
    <x v="0"/>
    <x v="68"/>
    <x v="304"/>
    <x v="2926"/>
    <x v="5401"/>
    <x v="41"/>
    <x v="0"/>
    <x v="0"/>
    <x v="0"/>
  </r>
  <r>
    <x v="3"/>
    <x v="1"/>
    <x v="143"/>
    <x v="3"/>
    <x v="8"/>
    <x v="32"/>
    <x v="2"/>
    <x v="58"/>
    <x v="353"/>
    <x v="3064"/>
    <x v="5549"/>
    <x v="31"/>
    <x v="0"/>
    <x v="0"/>
    <x v="2"/>
  </r>
  <r>
    <x v="3"/>
    <x v="1"/>
    <x v="143"/>
    <x v="3"/>
    <x v="8"/>
    <x v="32"/>
    <x v="1"/>
    <x v="48"/>
    <x v="340"/>
    <x v="3001"/>
    <x v="5385"/>
    <x v="21"/>
    <x v="0"/>
    <x v="0"/>
    <x v="1"/>
  </r>
  <r>
    <x v="3"/>
    <x v="1"/>
    <x v="143"/>
    <x v="3"/>
    <x v="8"/>
    <x v="32"/>
    <x v="5"/>
    <x v="48"/>
    <x v="337"/>
    <x v="2988"/>
    <x v="5239"/>
    <x v="11"/>
    <x v="0"/>
    <x v="1"/>
    <x v="2"/>
  </r>
  <r>
    <x v="3"/>
    <x v="1"/>
    <x v="143"/>
    <x v="3"/>
    <x v="8"/>
    <x v="32"/>
    <x v="4"/>
    <x v="48"/>
    <x v="333"/>
    <x v="2978"/>
    <x v="5290"/>
    <x v="16"/>
    <x v="0"/>
    <x v="1"/>
    <x v="1"/>
  </r>
  <r>
    <x v="1"/>
    <x v="1"/>
    <x v="143"/>
    <x v="3"/>
    <x v="8"/>
    <x v="32"/>
    <x v="0"/>
    <x v="58"/>
    <x v="333"/>
    <x v="3009"/>
    <x v="5405"/>
    <x v="21"/>
    <x v="0"/>
    <x v="0"/>
    <x v="0"/>
  </r>
  <r>
    <x v="1"/>
    <x v="1"/>
    <x v="143"/>
    <x v="3"/>
    <x v="8"/>
    <x v="32"/>
    <x v="3"/>
    <x v="63"/>
    <x v="340"/>
    <x v="3043"/>
    <x v="5545"/>
    <x v="36"/>
    <x v="0"/>
    <x v="1"/>
    <x v="0"/>
  </r>
  <r>
    <x v="5"/>
    <x v="0"/>
    <x v="143"/>
    <x v="4"/>
    <x v="5"/>
    <x v="17"/>
    <x v="0"/>
    <x v="61"/>
    <x v="96"/>
    <x v="1846"/>
    <x v="4470"/>
    <x v="53"/>
    <x v="1"/>
    <x v="0"/>
    <x v="0"/>
  </r>
  <r>
    <x v="3"/>
    <x v="1"/>
    <x v="143"/>
    <x v="3"/>
    <x v="8"/>
    <x v="32"/>
    <x v="2"/>
    <x v="56"/>
    <x v="271"/>
    <x v="2849"/>
    <x v="5241"/>
    <x v="42"/>
    <x v="1"/>
    <x v="0"/>
    <x v="2"/>
  </r>
  <r>
    <x v="3"/>
    <x v="1"/>
    <x v="143"/>
    <x v="3"/>
    <x v="8"/>
    <x v="32"/>
    <x v="1"/>
    <x v="44"/>
    <x v="214"/>
    <x v="2555"/>
    <x v="4714"/>
    <x v="33"/>
    <x v="1"/>
    <x v="0"/>
    <x v="1"/>
  </r>
  <r>
    <x v="3"/>
    <x v="1"/>
    <x v="143"/>
    <x v="3"/>
    <x v="8"/>
    <x v="32"/>
    <x v="5"/>
    <x v="45"/>
    <x v="211"/>
    <x v="2548"/>
    <x v="4299"/>
    <x v="23"/>
    <x v="1"/>
    <x v="1"/>
    <x v="2"/>
  </r>
  <r>
    <x v="3"/>
    <x v="1"/>
    <x v="143"/>
    <x v="3"/>
    <x v="8"/>
    <x v="32"/>
    <x v="4"/>
    <x v="47"/>
    <x v="182"/>
    <x v="2388"/>
    <x v="4331"/>
    <x v="29"/>
    <x v="1"/>
    <x v="1"/>
    <x v="1"/>
  </r>
  <r>
    <x v="1"/>
    <x v="1"/>
    <x v="143"/>
    <x v="3"/>
    <x v="8"/>
    <x v="32"/>
    <x v="0"/>
    <x v="53"/>
    <x v="176"/>
    <x v="2480"/>
    <x v="4677"/>
    <x v="35"/>
    <x v="1"/>
    <x v="0"/>
    <x v="0"/>
  </r>
  <r>
    <x v="1"/>
    <x v="1"/>
    <x v="143"/>
    <x v="3"/>
    <x v="8"/>
    <x v="32"/>
    <x v="3"/>
    <x v="57"/>
    <x v="189"/>
    <x v="2639"/>
    <x v="5101"/>
    <x v="49"/>
    <x v="1"/>
    <x v="1"/>
    <x v="0"/>
  </r>
  <r>
    <x v="5"/>
    <x v="0"/>
    <x v="144"/>
    <x v="4"/>
    <x v="5"/>
    <x v="17"/>
    <x v="3"/>
    <x v="73"/>
    <x v="313"/>
    <x v="2974"/>
    <x v="5070"/>
    <x v="6"/>
    <x v="0"/>
    <x v="1"/>
    <x v="0"/>
  </r>
  <r>
    <x v="5"/>
    <x v="0"/>
    <x v="144"/>
    <x v="4"/>
    <x v="5"/>
    <x v="17"/>
    <x v="3"/>
    <x v="68"/>
    <x v="117"/>
    <x v="2250"/>
    <x v="3489"/>
    <x v="19"/>
    <x v="1"/>
    <x v="1"/>
    <x v="0"/>
  </r>
  <r>
    <x v="5"/>
    <x v="0"/>
    <x v="145"/>
    <x v="4"/>
    <x v="5"/>
    <x v="17"/>
    <x v="2"/>
    <x v="33"/>
    <x v="307"/>
    <x v="2805"/>
    <x v="4535"/>
    <x v="16"/>
    <x v="0"/>
    <x v="0"/>
    <x v="2"/>
  </r>
  <r>
    <x v="5"/>
    <x v="0"/>
    <x v="145"/>
    <x v="4"/>
    <x v="5"/>
    <x v="17"/>
    <x v="2"/>
    <x v="29"/>
    <x v="98"/>
    <x v="1007"/>
    <x v="1782"/>
    <x v="27"/>
    <x v="1"/>
    <x v="0"/>
    <x v="2"/>
  </r>
  <r>
    <x v="5"/>
    <x v="0"/>
    <x v="146"/>
    <x v="4"/>
    <x v="5"/>
    <x v="17"/>
    <x v="1"/>
    <x v="43"/>
    <x v="307"/>
    <x v="2866"/>
    <x v="4600"/>
    <x v="11"/>
    <x v="0"/>
    <x v="0"/>
    <x v="1"/>
  </r>
  <r>
    <x v="5"/>
    <x v="0"/>
    <x v="146"/>
    <x v="4"/>
    <x v="5"/>
    <x v="17"/>
    <x v="1"/>
    <x v="41"/>
    <x v="111"/>
    <x v="1511"/>
    <x v="2663"/>
    <x v="26"/>
    <x v="1"/>
    <x v="0"/>
    <x v="1"/>
  </r>
  <r>
    <x v="5"/>
    <x v="0"/>
    <x v="147"/>
    <x v="4"/>
    <x v="5"/>
    <x v="17"/>
    <x v="5"/>
    <x v="43"/>
    <x v="307"/>
    <x v="2866"/>
    <x v="4600"/>
    <x v="11"/>
    <x v="0"/>
    <x v="1"/>
    <x v="2"/>
  </r>
  <r>
    <x v="5"/>
    <x v="0"/>
    <x v="147"/>
    <x v="4"/>
    <x v="5"/>
    <x v="17"/>
    <x v="5"/>
    <x v="39"/>
    <x v="115"/>
    <x v="1491"/>
    <x v="2315"/>
    <x v="21"/>
    <x v="1"/>
    <x v="1"/>
    <x v="2"/>
  </r>
  <r>
    <x v="5"/>
    <x v="0"/>
    <x v="148"/>
    <x v="4"/>
    <x v="5"/>
    <x v="17"/>
    <x v="4"/>
    <x v="43"/>
    <x v="254"/>
    <x v="2686"/>
    <x v="4188"/>
    <x v="16"/>
    <x v="0"/>
    <x v="1"/>
    <x v="1"/>
  </r>
  <r>
    <x v="5"/>
    <x v="0"/>
    <x v="148"/>
    <x v="4"/>
    <x v="5"/>
    <x v="17"/>
    <x v="4"/>
    <x v="42"/>
    <x v="64"/>
    <x v="903"/>
    <x v="1586"/>
    <x v="27"/>
    <x v="1"/>
    <x v="1"/>
    <x v="1"/>
  </r>
  <r>
    <x v="5"/>
    <x v="0"/>
    <x v="149"/>
    <x v="4"/>
    <x v="46"/>
    <x v="49"/>
    <x v="0"/>
    <x v="48"/>
    <x v="212"/>
    <x v="2615"/>
    <x v="3523"/>
    <x v="11"/>
    <x v="0"/>
    <x v="0"/>
    <x v="0"/>
  </r>
  <r>
    <x v="5"/>
    <x v="0"/>
    <x v="149"/>
    <x v="4"/>
    <x v="46"/>
    <x v="49"/>
    <x v="0"/>
    <x v="44"/>
    <x v="60"/>
    <x v="880"/>
    <x v="1430"/>
    <x v="25"/>
    <x v="1"/>
    <x v="0"/>
    <x v="0"/>
  </r>
  <r>
    <x v="5"/>
    <x v="0"/>
    <x v="150"/>
    <x v="4"/>
    <x v="46"/>
    <x v="49"/>
    <x v="3"/>
    <x v="43"/>
    <x v="311"/>
    <x v="2886"/>
    <x v="4380"/>
    <x v="6"/>
    <x v="0"/>
    <x v="1"/>
    <x v="0"/>
  </r>
  <r>
    <x v="5"/>
    <x v="0"/>
    <x v="150"/>
    <x v="4"/>
    <x v="46"/>
    <x v="49"/>
    <x v="3"/>
    <x v="39"/>
    <x v="105"/>
    <x v="1383"/>
    <x v="1849"/>
    <x v="17"/>
    <x v="1"/>
    <x v="1"/>
    <x v="0"/>
  </r>
  <r>
    <x v="5"/>
    <x v="0"/>
    <x v="151"/>
    <x v="4"/>
    <x v="46"/>
    <x v="49"/>
    <x v="2"/>
    <x v="33"/>
    <x v="315"/>
    <x v="2862"/>
    <x v="4827"/>
    <x v="16"/>
    <x v="0"/>
    <x v="0"/>
    <x v="2"/>
  </r>
  <r>
    <x v="5"/>
    <x v="0"/>
    <x v="151"/>
    <x v="4"/>
    <x v="46"/>
    <x v="49"/>
    <x v="2"/>
    <x v="29"/>
    <x v="118"/>
    <x v="1201"/>
    <x v="2262"/>
    <x v="29"/>
    <x v="1"/>
    <x v="0"/>
    <x v="2"/>
  </r>
  <r>
    <x v="5"/>
    <x v="0"/>
    <x v="152"/>
    <x v="4"/>
    <x v="46"/>
    <x v="49"/>
    <x v="1"/>
    <x v="43"/>
    <x v="307"/>
    <x v="2866"/>
    <x v="4600"/>
    <x v="11"/>
    <x v="0"/>
    <x v="0"/>
    <x v="1"/>
  </r>
  <r>
    <x v="5"/>
    <x v="0"/>
    <x v="152"/>
    <x v="4"/>
    <x v="46"/>
    <x v="49"/>
    <x v="1"/>
    <x v="40"/>
    <x v="111"/>
    <x v="1479"/>
    <x v="2562"/>
    <x v="25"/>
    <x v="1"/>
    <x v="0"/>
    <x v="1"/>
  </r>
  <r>
    <x v="5"/>
    <x v="0"/>
    <x v="153"/>
    <x v="4"/>
    <x v="46"/>
    <x v="49"/>
    <x v="5"/>
    <x v="43"/>
    <x v="307"/>
    <x v="2866"/>
    <x v="4600"/>
    <x v="11"/>
    <x v="0"/>
    <x v="1"/>
    <x v="2"/>
  </r>
  <r>
    <x v="5"/>
    <x v="0"/>
    <x v="153"/>
    <x v="4"/>
    <x v="46"/>
    <x v="49"/>
    <x v="5"/>
    <x v="40"/>
    <x v="102"/>
    <x v="1380"/>
    <x v="2392"/>
    <x v="25"/>
    <x v="1"/>
    <x v="1"/>
    <x v="2"/>
  </r>
  <r>
    <x v="5"/>
    <x v="0"/>
    <x v="154"/>
    <x v="4"/>
    <x v="46"/>
    <x v="49"/>
    <x v="4"/>
    <x v="43"/>
    <x v="254"/>
    <x v="2686"/>
    <x v="4188"/>
    <x v="16"/>
    <x v="0"/>
    <x v="1"/>
    <x v="1"/>
  </r>
  <r>
    <x v="5"/>
    <x v="0"/>
    <x v="154"/>
    <x v="4"/>
    <x v="46"/>
    <x v="49"/>
    <x v="4"/>
    <x v="41"/>
    <x v="72"/>
    <x v="998"/>
    <x v="1819"/>
    <x v="28"/>
    <x v="1"/>
    <x v="1"/>
    <x v="1"/>
  </r>
  <r>
    <x v="5"/>
    <x v="0"/>
    <x v="155"/>
    <x v="4"/>
    <x v="46"/>
    <x v="49"/>
    <x v="0"/>
    <x v="48"/>
    <x v="194"/>
    <x v="2506"/>
    <x v="3237"/>
    <x v="11"/>
    <x v="0"/>
    <x v="0"/>
    <x v="0"/>
  </r>
  <r>
    <x v="5"/>
    <x v="0"/>
    <x v="155"/>
    <x v="4"/>
    <x v="46"/>
    <x v="49"/>
    <x v="0"/>
    <x v="45"/>
    <x v="54"/>
    <x v="785"/>
    <x v="1303"/>
    <x v="26"/>
    <x v="1"/>
    <x v="0"/>
    <x v="0"/>
  </r>
  <r>
    <x v="5"/>
    <x v="0"/>
    <x v="156"/>
    <x v="4"/>
    <x v="46"/>
    <x v="49"/>
    <x v="3"/>
    <x v="43"/>
    <x v="304"/>
    <x v="2854"/>
    <x v="4050"/>
    <x v="6"/>
    <x v="0"/>
    <x v="1"/>
    <x v="0"/>
  </r>
  <r>
    <x v="5"/>
    <x v="0"/>
    <x v="156"/>
    <x v="4"/>
    <x v="46"/>
    <x v="49"/>
    <x v="3"/>
    <x v="39"/>
    <x v="103"/>
    <x v="1364"/>
    <x v="1820"/>
    <x v="17"/>
    <x v="1"/>
    <x v="1"/>
    <x v="0"/>
  </r>
  <r>
    <x v="5"/>
    <x v="0"/>
    <x v="157"/>
    <x v="4"/>
    <x v="46"/>
    <x v="49"/>
    <x v="2"/>
    <x v="43"/>
    <x v="317"/>
    <x v="2907"/>
    <x v="5085"/>
    <x v="16"/>
    <x v="0"/>
    <x v="0"/>
    <x v="2"/>
  </r>
  <r>
    <x v="5"/>
    <x v="0"/>
    <x v="157"/>
    <x v="4"/>
    <x v="46"/>
    <x v="49"/>
    <x v="2"/>
    <x v="39"/>
    <x v="145"/>
    <x v="1816"/>
    <x v="3541"/>
    <x v="31"/>
    <x v="1"/>
    <x v="0"/>
    <x v="2"/>
  </r>
  <r>
    <x v="5"/>
    <x v="0"/>
    <x v="158"/>
    <x v="4"/>
    <x v="46"/>
    <x v="49"/>
    <x v="1"/>
    <x v="53"/>
    <x v="304"/>
    <x v="2888"/>
    <x v="4783"/>
    <x v="11"/>
    <x v="0"/>
    <x v="0"/>
    <x v="1"/>
  </r>
  <r>
    <x v="5"/>
    <x v="0"/>
    <x v="158"/>
    <x v="4"/>
    <x v="46"/>
    <x v="49"/>
    <x v="1"/>
    <x v="51"/>
    <x v="96"/>
    <x v="1604"/>
    <x v="2561"/>
    <x v="22"/>
    <x v="1"/>
    <x v="0"/>
    <x v="1"/>
  </r>
  <r>
    <x v="5"/>
    <x v="0"/>
    <x v="159"/>
    <x v="4"/>
    <x v="46"/>
    <x v="49"/>
    <x v="5"/>
    <x v="58"/>
    <x v="304"/>
    <x v="2901"/>
    <x v="4885"/>
    <x v="11"/>
    <x v="0"/>
    <x v="1"/>
    <x v="2"/>
  </r>
  <r>
    <x v="5"/>
    <x v="0"/>
    <x v="159"/>
    <x v="4"/>
    <x v="46"/>
    <x v="49"/>
    <x v="5"/>
    <x v="53"/>
    <x v="96"/>
    <x v="1652"/>
    <x v="2904"/>
    <x v="26"/>
    <x v="1"/>
    <x v="1"/>
    <x v="2"/>
  </r>
  <r>
    <x v="5"/>
    <x v="0"/>
    <x v="160"/>
    <x v="4"/>
    <x v="46"/>
    <x v="49"/>
    <x v="4"/>
    <x v="58"/>
    <x v="273"/>
    <x v="2853"/>
    <x v="4775"/>
    <x v="16"/>
    <x v="0"/>
    <x v="1"/>
    <x v="1"/>
  </r>
  <r>
    <x v="5"/>
    <x v="0"/>
    <x v="160"/>
    <x v="4"/>
    <x v="46"/>
    <x v="49"/>
    <x v="4"/>
    <x v="57"/>
    <x v="70"/>
    <x v="1308"/>
    <x v="2438"/>
    <x v="28"/>
    <x v="1"/>
    <x v="1"/>
    <x v="1"/>
  </r>
  <r>
    <x v="5"/>
    <x v="0"/>
    <x v="161"/>
    <x v="4"/>
    <x v="46"/>
    <x v="49"/>
    <x v="0"/>
    <x v="63"/>
    <x v="152"/>
    <x v="2491"/>
    <x v="3202"/>
    <x v="11"/>
    <x v="0"/>
    <x v="0"/>
    <x v="0"/>
  </r>
  <r>
    <x v="5"/>
    <x v="0"/>
    <x v="161"/>
    <x v="4"/>
    <x v="46"/>
    <x v="49"/>
    <x v="0"/>
    <x v="62"/>
    <x v="35"/>
    <x v="727"/>
    <x v="1105"/>
    <x v="24"/>
    <x v="1"/>
    <x v="0"/>
    <x v="0"/>
  </r>
  <r>
    <x v="5"/>
    <x v="0"/>
    <x v="162"/>
    <x v="4"/>
    <x v="46"/>
    <x v="49"/>
    <x v="3"/>
    <x v="58"/>
    <x v="294"/>
    <x v="2881"/>
    <x v="4341"/>
    <x v="6"/>
    <x v="0"/>
    <x v="1"/>
    <x v="0"/>
  </r>
  <r>
    <x v="5"/>
    <x v="0"/>
    <x v="162"/>
    <x v="4"/>
    <x v="46"/>
    <x v="49"/>
    <x v="3"/>
    <x v="55"/>
    <x v="87"/>
    <x v="1569"/>
    <x v="2361"/>
    <x v="20"/>
    <x v="1"/>
    <x v="1"/>
    <x v="0"/>
  </r>
  <r>
    <x v="5"/>
    <x v="0"/>
    <x v="163"/>
    <x v="4"/>
    <x v="46"/>
    <x v="49"/>
    <x v="2"/>
    <x v="63"/>
    <x v="315"/>
    <x v="2958"/>
    <x v="5248"/>
    <x v="16"/>
    <x v="0"/>
    <x v="0"/>
    <x v="2"/>
  </r>
  <r>
    <x v="5"/>
    <x v="0"/>
    <x v="163"/>
    <x v="4"/>
    <x v="46"/>
    <x v="49"/>
    <x v="2"/>
    <x v="61"/>
    <x v="138"/>
    <x v="2333"/>
    <x v="4309"/>
    <x v="30"/>
    <x v="1"/>
    <x v="0"/>
    <x v="2"/>
  </r>
  <r>
    <x v="5"/>
    <x v="0"/>
    <x v="164"/>
    <x v="4"/>
    <x v="46"/>
    <x v="49"/>
    <x v="1"/>
    <x v="68"/>
    <x v="285"/>
    <x v="2892"/>
    <x v="4820"/>
    <x v="11"/>
    <x v="0"/>
    <x v="0"/>
    <x v="1"/>
  </r>
  <r>
    <x v="5"/>
    <x v="0"/>
    <x v="164"/>
    <x v="4"/>
    <x v="46"/>
    <x v="49"/>
    <x v="1"/>
    <x v="64"/>
    <x v="73"/>
    <x v="1501"/>
    <x v="2592"/>
    <x v="25"/>
    <x v="1"/>
    <x v="0"/>
    <x v="1"/>
  </r>
  <r>
    <x v="5"/>
    <x v="0"/>
    <x v="165"/>
    <x v="4"/>
    <x v="46"/>
    <x v="49"/>
    <x v="5"/>
    <x v="68"/>
    <x v="300"/>
    <x v="2915"/>
    <x v="4962"/>
    <x v="11"/>
    <x v="0"/>
    <x v="1"/>
    <x v="2"/>
  </r>
  <r>
    <x v="5"/>
    <x v="0"/>
    <x v="165"/>
    <x v="4"/>
    <x v="46"/>
    <x v="49"/>
    <x v="5"/>
    <x v="67"/>
    <x v="101"/>
    <x v="2049"/>
    <x v="3546"/>
    <x v="25"/>
    <x v="1"/>
    <x v="1"/>
    <x v="2"/>
  </r>
  <r>
    <x v="5"/>
    <x v="0"/>
    <x v="166"/>
    <x v="4"/>
    <x v="46"/>
    <x v="49"/>
    <x v="4"/>
    <x v="53"/>
    <x v="254"/>
    <x v="2805"/>
    <x v="4535"/>
    <x v="16"/>
    <x v="0"/>
    <x v="1"/>
    <x v="1"/>
  </r>
  <r>
    <x v="5"/>
    <x v="0"/>
    <x v="166"/>
    <x v="4"/>
    <x v="46"/>
    <x v="49"/>
    <x v="4"/>
    <x v="48"/>
    <x v="74"/>
    <x v="1197"/>
    <x v="2198"/>
    <x v="28"/>
    <x v="1"/>
    <x v="1"/>
    <x v="1"/>
  </r>
  <r>
    <x v="5"/>
    <x v="0"/>
    <x v="167"/>
    <x v="4"/>
    <x v="46"/>
    <x v="49"/>
    <x v="0"/>
    <x v="58"/>
    <x v="174"/>
    <x v="2560"/>
    <x v="3367"/>
    <x v="11"/>
    <x v="0"/>
    <x v="0"/>
    <x v="0"/>
  </r>
  <r>
    <x v="5"/>
    <x v="0"/>
    <x v="167"/>
    <x v="4"/>
    <x v="46"/>
    <x v="49"/>
    <x v="0"/>
    <x v="52"/>
    <x v="45"/>
    <x v="766"/>
    <x v="1262"/>
    <x v="26"/>
    <x v="1"/>
    <x v="0"/>
    <x v="0"/>
  </r>
  <r>
    <x v="5"/>
    <x v="0"/>
    <x v="168"/>
    <x v="4"/>
    <x v="46"/>
    <x v="49"/>
    <x v="3"/>
    <x v="73"/>
    <x v="285"/>
    <x v="2903"/>
    <x v="4592"/>
    <x v="6"/>
    <x v="0"/>
    <x v="1"/>
    <x v="0"/>
  </r>
  <r>
    <x v="5"/>
    <x v="0"/>
    <x v="168"/>
    <x v="4"/>
    <x v="46"/>
    <x v="49"/>
    <x v="3"/>
    <x v="71"/>
    <x v="73"/>
    <x v="1645"/>
    <x v="2338"/>
    <x v="18"/>
    <x v="1"/>
    <x v="1"/>
    <x v="0"/>
  </r>
  <r>
    <x v="5"/>
    <x v="0"/>
    <x v="169"/>
    <x v="4"/>
    <x v="46"/>
    <x v="49"/>
    <x v="2"/>
    <x v="53"/>
    <x v="315"/>
    <x v="2933"/>
    <x v="5169"/>
    <x v="16"/>
    <x v="0"/>
    <x v="0"/>
    <x v="2"/>
  </r>
  <r>
    <x v="5"/>
    <x v="0"/>
    <x v="169"/>
    <x v="4"/>
    <x v="46"/>
    <x v="49"/>
    <x v="2"/>
    <x v="48"/>
    <x v="143"/>
    <x v="2075"/>
    <x v="3737"/>
    <x v="27"/>
    <x v="1"/>
    <x v="0"/>
    <x v="2"/>
  </r>
  <r>
    <x v="5"/>
    <x v="0"/>
    <x v="170"/>
    <x v="4"/>
    <x v="46"/>
    <x v="49"/>
    <x v="1"/>
    <x v="58"/>
    <x v="300"/>
    <x v="2890"/>
    <x v="4805"/>
    <x v="11"/>
    <x v="0"/>
    <x v="0"/>
    <x v="1"/>
  </r>
  <r>
    <x v="5"/>
    <x v="0"/>
    <x v="170"/>
    <x v="4"/>
    <x v="46"/>
    <x v="49"/>
    <x v="1"/>
    <x v="53"/>
    <x v="90"/>
    <x v="1565"/>
    <x v="2612"/>
    <x v="24"/>
    <x v="1"/>
    <x v="0"/>
    <x v="1"/>
  </r>
  <r>
    <x v="5"/>
    <x v="0"/>
    <x v="171"/>
    <x v="4"/>
    <x v="46"/>
    <x v="49"/>
    <x v="5"/>
    <x v="58"/>
    <x v="300"/>
    <x v="2890"/>
    <x v="4805"/>
    <x v="11"/>
    <x v="0"/>
    <x v="1"/>
    <x v="2"/>
  </r>
  <r>
    <x v="5"/>
    <x v="0"/>
    <x v="171"/>
    <x v="4"/>
    <x v="46"/>
    <x v="49"/>
    <x v="5"/>
    <x v="54"/>
    <x v="101"/>
    <x v="1740"/>
    <x v="2926"/>
    <x v="24"/>
    <x v="1"/>
    <x v="1"/>
    <x v="2"/>
  </r>
  <r>
    <x v="5"/>
    <x v="0"/>
    <x v="172"/>
    <x v="4"/>
    <x v="46"/>
    <x v="49"/>
    <x v="4"/>
    <x v="53"/>
    <x v="254"/>
    <x v="2805"/>
    <x v="4535"/>
    <x v="16"/>
    <x v="0"/>
    <x v="1"/>
    <x v="1"/>
  </r>
  <r>
    <x v="5"/>
    <x v="0"/>
    <x v="172"/>
    <x v="4"/>
    <x v="46"/>
    <x v="49"/>
    <x v="4"/>
    <x v="52"/>
    <x v="74"/>
    <x v="1277"/>
    <x v="2493"/>
    <x v="30"/>
    <x v="1"/>
    <x v="1"/>
    <x v="1"/>
  </r>
  <r>
    <x v="5"/>
    <x v="0"/>
    <x v="173"/>
    <x v="4"/>
    <x v="46"/>
    <x v="49"/>
    <x v="0"/>
    <x v="58"/>
    <x v="174"/>
    <x v="2560"/>
    <x v="3367"/>
    <x v="11"/>
    <x v="0"/>
    <x v="0"/>
    <x v="0"/>
  </r>
  <r>
    <x v="5"/>
    <x v="0"/>
    <x v="173"/>
    <x v="4"/>
    <x v="46"/>
    <x v="49"/>
    <x v="0"/>
    <x v="53"/>
    <x v="41"/>
    <x v="709"/>
    <x v="1076"/>
    <x v="24"/>
    <x v="1"/>
    <x v="0"/>
    <x v="0"/>
  </r>
  <r>
    <x v="5"/>
    <x v="0"/>
    <x v="174"/>
    <x v="4"/>
    <x v="46"/>
    <x v="49"/>
    <x v="3"/>
    <x v="73"/>
    <x v="311"/>
    <x v="2966"/>
    <x v="5026"/>
    <x v="6"/>
    <x v="0"/>
    <x v="1"/>
    <x v="0"/>
  </r>
  <r>
    <x v="5"/>
    <x v="0"/>
    <x v="174"/>
    <x v="4"/>
    <x v="46"/>
    <x v="49"/>
    <x v="3"/>
    <x v="68"/>
    <x v="105"/>
    <x v="2112"/>
    <x v="3237"/>
    <x v="19"/>
    <x v="1"/>
    <x v="1"/>
    <x v="0"/>
  </r>
  <r>
    <x v="5"/>
    <x v="0"/>
    <x v="175"/>
    <x v="4"/>
    <x v="46"/>
    <x v="49"/>
    <x v="2"/>
    <x v="68"/>
    <x v="331"/>
    <x v="3028"/>
    <x v="5386"/>
    <x v="16"/>
    <x v="0"/>
    <x v="0"/>
    <x v="2"/>
  </r>
  <r>
    <x v="5"/>
    <x v="0"/>
    <x v="175"/>
    <x v="4"/>
    <x v="46"/>
    <x v="49"/>
    <x v="2"/>
    <x v="64"/>
    <x v="171"/>
    <x v="2623"/>
    <x v="4648"/>
    <x v="28"/>
    <x v="1"/>
    <x v="0"/>
    <x v="2"/>
  </r>
  <r>
    <x v="5"/>
    <x v="0"/>
    <x v="176"/>
    <x v="4"/>
    <x v="46"/>
    <x v="49"/>
    <x v="1"/>
    <x v="73"/>
    <x v="321"/>
    <x v="3008"/>
    <x v="5282"/>
    <x v="11"/>
    <x v="0"/>
    <x v="0"/>
    <x v="1"/>
  </r>
  <r>
    <x v="5"/>
    <x v="0"/>
    <x v="176"/>
    <x v="4"/>
    <x v="46"/>
    <x v="49"/>
    <x v="1"/>
    <x v="67"/>
    <x v="164"/>
    <x v="2628"/>
    <x v="4441"/>
    <x v="23"/>
    <x v="1"/>
    <x v="0"/>
    <x v="1"/>
  </r>
  <r>
    <x v="5"/>
    <x v="0"/>
    <x v="177"/>
    <x v="4"/>
    <x v="46"/>
    <x v="49"/>
    <x v="5"/>
    <x v="73"/>
    <x v="321"/>
    <x v="3008"/>
    <x v="5282"/>
    <x v="11"/>
    <x v="0"/>
    <x v="1"/>
    <x v="2"/>
  </r>
  <r>
    <x v="5"/>
    <x v="0"/>
    <x v="177"/>
    <x v="4"/>
    <x v="46"/>
    <x v="49"/>
    <x v="5"/>
    <x v="65"/>
    <x v="141"/>
    <x v="2438"/>
    <x v="4168"/>
    <x v="24"/>
    <x v="1"/>
    <x v="1"/>
    <x v="2"/>
  </r>
  <r>
    <x v="5"/>
    <x v="0"/>
    <x v="178"/>
    <x v="4"/>
    <x v="46"/>
    <x v="49"/>
    <x v="4"/>
    <x v="73"/>
    <x v="311"/>
    <x v="2966"/>
    <x v="5267"/>
    <x v="16"/>
    <x v="0"/>
    <x v="1"/>
    <x v="1"/>
  </r>
  <r>
    <x v="5"/>
    <x v="0"/>
    <x v="178"/>
    <x v="4"/>
    <x v="46"/>
    <x v="49"/>
    <x v="4"/>
    <x v="68"/>
    <x v="105"/>
    <x v="2112"/>
    <x v="3761"/>
    <x v="26"/>
    <x v="1"/>
    <x v="1"/>
    <x v="1"/>
  </r>
  <r>
    <x v="5"/>
    <x v="0"/>
    <x v="179"/>
    <x v="4"/>
    <x v="46"/>
    <x v="49"/>
    <x v="0"/>
    <x v="78"/>
    <x v="294"/>
    <x v="2926"/>
    <x v="5022"/>
    <x v="11"/>
    <x v="0"/>
    <x v="0"/>
    <x v="0"/>
  </r>
  <r>
    <x v="5"/>
    <x v="0"/>
    <x v="179"/>
    <x v="4"/>
    <x v="46"/>
    <x v="49"/>
    <x v="0"/>
    <x v="75"/>
    <x v="87"/>
    <x v="1994"/>
    <x v="3467"/>
    <x v="25"/>
    <x v="1"/>
    <x v="0"/>
    <x v="0"/>
  </r>
  <r>
    <x v="5"/>
    <x v="0"/>
    <x v="180"/>
    <x v="4"/>
    <x v="46"/>
    <x v="49"/>
    <x v="3"/>
    <x v="89"/>
    <x v="325"/>
    <x v="3061"/>
    <x v="5309"/>
    <x v="6"/>
    <x v="0"/>
    <x v="1"/>
    <x v="0"/>
  </r>
  <r>
    <x v="5"/>
    <x v="0"/>
    <x v="180"/>
    <x v="4"/>
    <x v="46"/>
    <x v="49"/>
    <x v="3"/>
    <x v="88"/>
    <x v="159"/>
    <x v="2799"/>
    <x v="4707"/>
    <x v="20"/>
    <x v="1"/>
    <x v="1"/>
    <x v="0"/>
  </r>
  <r>
    <x v="5"/>
    <x v="0"/>
    <x v="181"/>
    <x v="4"/>
    <x v="46"/>
    <x v="49"/>
    <x v="2"/>
    <x v="73"/>
    <x v="337"/>
    <x v="3058"/>
    <x v="5442"/>
    <x v="16"/>
    <x v="0"/>
    <x v="0"/>
    <x v="2"/>
  </r>
  <r>
    <x v="5"/>
    <x v="0"/>
    <x v="181"/>
    <x v="4"/>
    <x v="46"/>
    <x v="49"/>
    <x v="2"/>
    <x v="66"/>
    <x v="203"/>
    <x v="2791"/>
    <x v="4895"/>
    <x v="26"/>
    <x v="1"/>
    <x v="0"/>
    <x v="2"/>
  </r>
  <r>
    <x v="5"/>
    <x v="0"/>
    <x v="182"/>
    <x v="4"/>
    <x v="46"/>
    <x v="49"/>
    <x v="1"/>
    <x v="78"/>
    <x v="325"/>
    <x v="3031"/>
    <x v="5330"/>
    <x v="11"/>
    <x v="0"/>
    <x v="0"/>
    <x v="1"/>
  </r>
  <r>
    <x v="5"/>
    <x v="0"/>
    <x v="182"/>
    <x v="4"/>
    <x v="46"/>
    <x v="49"/>
    <x v="1"/>
    <x v="75"/>
    <x v="159"/>
    <x v="2684"/>
    <x v="4526"/>
    <x v="22"/>
    <x v="1"/>
    <x v="0"/>
    <x v="1"/>
  </r>
  <r>
    <x v="5"/>
    <x v="0"/>
    <x v="183"/>
    <x v="4"/>
    <x v="46"/>
    <x v="49"/>
    <x v="5"/>
    <x v="78"/>
    <x v="321"/>
    <x v="3018"/>
    <x v="5304"/>
    <x v="11"/>
    <x v="0"/>
    <x v="1"/>
    <x v="2"/>
  </r>
  <r>
    <x v="5"/>
    <x v="0"/>
    <x v="183"/>
    <x v="4"/>
    <x v="46"/>
    <x v="49"/>
    <x v="5"/>
    <x v="71"/>
    <x v="152"/>
    <x v="2607"/>
    <x v="4302"/>
    <x v="21"/>
    <x v="1"/>
    <x v="1"/>
    <x v="2"/>
  </r>
  <r>
    <x v="5"/>
    <x v="0"/>
    <x v="184"/>
    <x v="4"/>
    <x v="46"/>
    <x v="49"/>
    <x v="4"/>
    <x v="73"/>
    <x v="313"/>
    <x v="2974"/>
    <x v="5285"/>
    <x v="16"/>
    <x v="0"/>
    <x v="1"/>
    <x v="1"/>
  </r>
  <r>
    <x v="5"/>
    <x v="0"/>
    <x v="184"/>
    <x v="4"/>
    <x v="46"/>
    <x v="49"/>
    <x v="4"/>
    <x v="71"/>
    <x v="117"/>
    <x v="2304"/>
    <x v="4129"/>
    <x v="27"/>
    <x v="1"/>
    <x v="1"/>
    <x v="1"/>
  </r>
  <r>
    <x v="5"/>
    <x v="0"/>
    <x v="185"/>
    <x v="4"/>
    <x v="46"/>
    <x v="49"/>
    <x v="0"/>
    <x v="78"/>
    <x v="317"/>
    <x v="3004"/>
    <x v="5273"/>
    <x v="11"/>
    <x v="0"/>
    <x v="0"/>
    <x v="0"/>
  </r>
  <r>
    <x v="5"/>
    <x v="0"/>
    <x v="185"/>
    <x v="4"/>
    <x v="46"/>
    <x v="49"/>
    <x v="0"/>
    <x v="70"/>
    <x v="124"/>
    <x v="2364"/>
    <x v="3844"/>
    <x v="21"/>
    <x v="1"/>
    <x v="0"/>
    <x v="0"/>
  </r>
  <r>
    <x v="5"/>
    <x v="0"/>
    <x v="186"/>
    <x v="4"/>
    <x v="46"/>
    <x v="49"/>
    <x v="3"/>
    <x v="89"/>
    <x v="317"/>
    <x v="3032"/>
    <x v="5246"/>
    <x v="6"/>
    <x v="0"/>
    <x v="1"/>
    <x v="0"/>
  </r>
  <r>
    <x v="5"/>
    <x v="0"/>
    <x v="186"/>
    <x v="4"/>
    <x v="46"/>
    <x v="49"/>
    <x v="3"/>
    <x v="85"/>
    <x v="134"/>
    <x v="2676"/>
    <x v="4445"/>
    <x v="21"/>
    <x v="1"/>
    <x v="1"/>
    <x v="0"/>
  </r>
  <r>
    <x v="5"/>
    <x v="0"/>
    <x v="187"/>
    <x v="4"/>
    <x v="46"/>
    <x v="49"/>
    <x v="2"/>
    <x v="78"/>
    <x v="333"/>
    <x v="3057"/>
    <x v="5441"/>
    <x v="16"/>
    <x v="0"/>
    <x v="0"/>
    <x v="2"/>
  </r>
  <r>
    <x v="5"/>
    <x v="0"/>
    <x v="187"/>
    <x v="4"/>
    <x v="46"/>
    <x v="49"/>
    <x v="2"/>
    <x v="73"/>
    <x v="187"/>
    <x v="2789"/>
    <x v="5002"/>
    <x v="31"/>
    <x v="1"/>
    <x v="0"/>
    <x v="2"/>
  </r>
  <r>
    <x v="5"/>
    <x v="0"/>
    <x v="188"/>
    <x v="4"/>
    <x v="46"/>
    <x v="49"/>
    <x v="1"/>
    <x v="73"/>
    <x v="331"/>
    <x v="3040"/>
    <x v="5345"/>
    <x v="11"/>
    <x v="0"/>
    <x v="0"/>
    <x v="1"/>
  </r>
  <r>
    <x v="5"/>
    <x v="0"/>
    <x v="188"/>
    <x v="4"/>
    <x v="46"/>
    <x v="49"/>
    <x v="1"/>
    <x v="70"/>
    <x v="183"/>
    <x v="2741"/>
    <x v="4769"/>
    <x v="25"/>
    <x v="1"/>
    <x v="0"/>
    <x v="1"/>
  </r>
  <r>
    <x v="5"/>
    <x v="0"/>
    <x v="189"/>
    <x v="4"/>
    <x v="46"/>
    <x v="49"/>
    <x v="5"/>
    <x v="68"/>
    <x v="321"/>
    <x v="2995"/>
    <x v="5257"/>
    <x v="11"/>
    <x v="0"/>
    <x v="1"/>
    <x v="2"/>
  </r>
  <r>
    <x v="5"/>
    <x v="0"/>
    <x v="189"/>
    <x v="4"/>
    <x v="46"/>
    <x v="49"/>
    <x v="5"/>
    <x v="66"/>
    <x v="141"/>
    <x v="2454"/>
    <x v="4011"/>
    <x v="21"/>
    <x v="1"/>
    <x v="1"/>
    <x v="2"/>
  </r>
  <r>
    <x v="5"/>
    <x v="0"/>
    <x v="190"/>
    <x v="4"/>
    <x v="46"/>
    <x v="49"/>
    <x v="4"/>
    <x v="68"/>
    <x v="317"/>
    <x v="2981"/>
    <x v="5293"/>
    <x v="16"/>
    <x v="0"/>
    <x v="1"/>
    <x v="1"/>
  </r>
  <r>
    <x v="5"/>
    <x v="0"/>
    <x v="190"/>
    <x v="4"/>
    <x v="46"/>
    <x v="49"/>
    <x v="4"/>
    <x v="67"/>
    <x v="134"/>
    <x v="2407"/>
    <x v="4397"/>
    <x v="30"/>
    <x v="1"/>
    <x v="1"/>
    <x v="1"/>
  </r>
  <r>
    <x v="5"/>
    <x v="0"/>
    <x v="191"/>
    <x v="4"/>
    <x v="46"/>
    <x v="49"/>
    <x v="0"/>
    <x v="68"/>
    <x v="317"/>
    <x v="2981"/>
    <x v="5215"/>
    <x v="11"/>
    <x v="0"/>
    <x v="0"/>
    <x v="0"/>
  </r>
  <r>
    <x v="5"/>
    <x v="0"/>
    <x v="191"/>
    <x v="4"/>
    <x v="46"/>
    <x v="49"/>
    <x v="0"/>
    <x v="64"/>
    <x v="134"/>
    <x v="2351"/>
    <x v="4076"/>
    <x v="25"/>
    <x v="1"/>
    <x v="0"/>
    <x v="0"/>
  </r>
  <r>
    <x v="5"/>
    <x v="0"/>
    <x v="192"/>
    <x v="4"/>
    <x v="46"/>
    <x v="49"/>
    <x v="3"/>
    <x v="73"/>
    <x v="300"/>
    <x v="2927"/>
    <x v="4786"/>
    <x v="6"/>
    <x v="0"/>
    <x v="1"/>
    <x v="0"/>
  </r>
  <r>
    <x v="5"/>
    <x v="0"/>
    <x v="192"/>
    <x v="4"/>
    <x v="46"/>
    <x v="49"/>
    <x v="3"/>
    <x v="69"/>
    <x v="90"/>
    <x v="1922"/>
    <x v="2860"/>
    <x v="19"/>
    <x v="1"/>
    <x v="1"/>
    <x v="0"/>
  </r>
  <r>
    <x v="5"/>
    <x v="0"/>
    <x v="193"/>
    <x v="4"/>
    <x v="46"/>
    <x v="49"/>
    <x v="2"/>
    <x v="63"/>
    <x v="319"/>
    <x v="2974"/>
    <x v="5285"/>
    <x v="16"/>
    <x v="0"/>
    <x v="0"/>
    <x v="2"/>
  </r>
  <r>
    <x v="5"/>
    <x v="0"/>
    <x v="193"/>
    <x v="4"/>
    <x v="46"/>
    <x v="49"/>
    <x v="2"/>
    <x v="57"/>
    <x v="135"/>
    <x v="2203"/>
    <x v="3976"/>
    <x v="27"/>
    <x v="1"/>
    <x v="0"/>
    <x v="2"/>
  </r>
  <r>
    <x v="5"/>
    <x v="0"/>
    <x v="194"/>
    <x v="4"/>
    <x v="46"/>
    <x v="49"/>
    <x v="1"/>
    <x v="68"/>
    <x v="319"/>
    <x v="2987"/>
    <x v="5236"/>
    <x v="11"/>
    <x v="0"/>
    <x v="0"/>
    <x v="1"/>
  </r>
  <r>
    <x v="5"/>
    <x v="0"/>
    <x v="194"/>
    <x v="4"/>
    <x v="46"/>
    <x v="49"/>
    <x v="1"/>
    <x v="64"/>
    <x v="151"/>
    <x v="2503"/>
    <x v="4097"/>
    <x v="21"/>
    <x v="1"/>
    <x v="0"/>
    <x v="1"/>
  </r>
  <r>
    <x v="5"/>
    <x v="0"/>
    <x v="195"/>
    <x v="4"/>
    <x v="46"/>
    <x v="49"/>
    <x v="5"/>
    <x v="63"/>
    <x v="307"/>
    <x v="2924"/>
    <x v="5010"/>
    <x v="11"/>
    <x v="0"/>
    <x v="1"/>
    <x v="2"/>
  </r>
  <r>
    <x v="5"/>
    <x v="0"/>
    <x v="195"/>
    <x v="4"/>
    <x v="46"/>
    <x v="49"/>
    <x v="5"/>
    <x v="56"/>
    <x v="115"/>
    <x v="1977"/>
    <x v="3275"/>
    <x v="23"/>
    <x v="1"/>
    <x v="1"/>
    <x v="2"/>
  </r>
  <r>
    <x v="5"/>
    <x v="0"/>
    <x v="196"/>
    <x v="4"/>
    <x v="46"/>
    <x v="49"/>
    <x v="4"/>
    <x v="63"/>
    <x v="300"/>
    <x v="2903"/>
    <x v="5070"/>
    <x v="16"/>
    <x v="0"/>
    <x v="1"/>
    <x v="1"/>
  </r>
  <r>
    <x v="5"/>
    <x v="0"/>
    <x v="196"/>
    <x v="4"/>
    <x v="46"/>
    <x v="49"/>
    <x v="4"/>
    <x v="60"/>
    <x v="93"/>
    <x v="1780"/>
    <x v="3148"/>
    <x v="26"/>
    <x v="1"/>
    <x v="1"/>
    <x v="1"/>
  </r>
  <r>
    <x v="5"/>
    <x v="0"/>
    <x v="197"/>
    <x v="4"/>
    <x v="46"/>
    <x v="49"/>
    <x v="0"/>
    <x v="73"/>
    <x v="304"/>
    <x v="2936"/>
    <x v="5074"/>
    <x v="11"/>
    <x v="0"/>
    <x v="0"/>
    <x v="0"/>
  </r>
  <r>
    <x v="5"/>
    <x v="0"/>
    <x v="197"/>
    <x v="4"/>
    <x v="46"/>
    <x v="49"/>
    <x v="0"/>
    <x v="65"/>
    <x v="92"/>
    <x v="1881"/>
    <x v="3317"/>
    <x v="26"/>
    <x v="1"/>
    <x v="0"/>
    <x v="0"/>
  </r>
  <r>
    <x v="4"/>
    <x v="1"/>
    <x v="198"/>
    <x v="1"/>
    <x v="31"/>
    <x v="36"/>
    <x v="3"/>
    <x v="63"/>
    <x v="347"/>
    <x v="3065"/>
    <x v="5400"/>
    <x v="11"/>
    <x v="2"/>
    <x v="1"/>
    <x v="0"/>
  </r>
  <r>
    <x v="5"/>
    <x v="0"/>
    <x v="198"/>
    <x v="4"/>
    <x v="46"/>
    <x v="49"/>
    <x v="3"/>
    <x v="58"/>
    <x v="307"/>
    <x v="2910"/>
    <x v="4663"/>
    <x v="6"/>
    <x v="0"/>
    <x v="1"/>
    <x v="0"/>
  </r>
  <r>
    <x v="4"/>
    <x v="1"/>
    <x v="198"/>
    <x v="1"/>
    <x v="31"/>
    <x v="36"/>
    <x v="3"/>
    <x v="61"/>
    <x v="246"/>
    <x v="2836"/>
    <x v="4884"/>
    <x v="21"/>
    <x v="1"/>
    <x v="1"/>
    <x v="0"/>
  </r>
  <r>
    <x v="5"/>
    <x v="0"/>
    <x v="198"/>
    <x v="4"/>
    <x v="46"/>
    <x v="49"/>
    <x v="3"/>
    <x v="55"/>
    <x v="94"/>
    <x v="1676"/>
    <x v="2606"/>
    <x v="21"/>
    <x v="1"/>
    <x v="1"/>
    <x v="0"/>
  </r>
  <r>
    <x v="4"/>
    <x v="1"/>
    <x v="198"/>
    <x v="1"/>
    <x v="31"/>
    <x v="36"/>
    <x v="3"/>
    <x v="41"/>
    <x v="280"/>
    <x v="2750"/>
    <x v="4348"/>
    <x v="16"/>
    <x v="2"/>
    <x v="1"/>
    <x v="0"/>
  </r>
  <r>
    <x v="3"/>
    <x v="3"/>
    <x v="199"/>
    <x v="1"/>
    <x v="31"/>
    <x v="36"/>
    <x v="2"/>
    <x v="18"/>
    <x v="341"/>
    <x v="2866"/>
    <x v="5010"/>
    <x v="21"/>
    <x v="2"/>
    <x v="0"/>
    <x v="2"/>
  </r>
  <r>
    <x v="5"/>
    <x v="0"/>
    <x v="199"/>
    <x v="4"/>
    <x v="46"/>
    <x v="49"/>
    <x v="2"/>
    <x v="53"/>
    <x v="315"/>
    <x v="2933"/>
    <x v="5169"/>
    <x v="16"/>
    <x v="0"/>
    <x v="0"/>
    <x v="2"/>
  </r>
  <r>
    <x v="3"/>
    <x v="3"/>
    <x v="199"/>
    <x v="1"/>
    <x v="31"/>
    <x v="36"/>
    <x v="2"/>
    <x v="17"/>
    <x v="200"/>
    <x v="1351"/>
    <x v="2794"/>
    <x v="33"/>
    <x v="1"/>
    <x v="0"/>
    <x v="2"/>
  </r>
  <r>
    <x v="5"/>
    <x v="0"/>
    <x v="199"/>
    <x v="4"/>
    <x v="46"/>
    <x v="49"/>
    <x v="2"/>
    <x v="51"/>
    <x v="128"/>
    <x v="2000"/>
    <x v="3539"/>
    <x v="26"/>
    <x v="1"/>
    <x v="0"/>
    <x v="2"/>
  </r>
  <r>
    <x v="3"/>
    <x v="3"/>
    <x v="199"/>
    <x v="1"/>
    <x v="31"/>
    <x v="36"/>
    <x v="2"/>
    <x v="13"/>
    <x v="227"/>
    <x v="1298"/>
    <x v="2224"/>
    <x v="25"/>
    <x v="2"/>
    <x v="0"/>
    <x v="2"/>
  </r>
  <r>
    <x v="3"/>
    <x v="3"/>
    <x v="200"/>
    <x v="1"/>
    <x v="31"/>
    <x v="36"/>
    <x v="1"/>
    <x v="28"/>
    <x v="341"/>
    <x v="2924"/>
    <x v="5225"/>
    <x v="21"/>
    <x v="2"/>
    <x v="0"/>
    <x v="1"/>
  </r>
  <r>
    <x v="5"/>
    <x v="0"/>
    <x v="200"/>
    <x v="4"/>
    <x v="46"/>
    <x v="49"/>
    <x v="1"/>
    <x v="58"/>
    <x v="315"/>
    <x v="2945"/>
    <x v="5108"/>
    <x v="11"/>
    <x v="0"/>
    <x v="0"/>
    <x v="1"/>
  </r>
  <r>
    <x v="3"/>
    <x v="3"/>
    <x v="200"/>
    <x v="1"/>
    <x v="31"/>
    <x v="36"/>
    <x v="1"/>
    <x v="27"/>
    <x v="194"/>
    <x v="1807"/>
    <x v="3757"/>
    <x v="35"/>
    <x v="1"/>
    <x v="0"/>
    <x v="1"/>
  </r>
  <r>
    <x v="5"/>
    <x v="0"/>
    <x v="200"/>
    <x v="4"/>
    <x v="46"/>
    <x v="49"/>
    <x v="1"/>
    <x v="57"/>
    <x v="118"/>
    <x v="2036"/>
    <x v="3384"/>
    <x v="23"/>
    <x v="1"/>
    <x v="0"/>
    <x v="1"/>
  </r>
  <r>
    <x v="3"/>
    <x v="3"/>
    <x v="200"/>
    <x v="1"/>
    <x v="31"/>
    <x v="36"/>
    <x v="1"/>
    <x v="19"/>
    <x v="227"/>
    <x v="1680"/>
    <x v="2748"/>
    <x v="23"/>
    <x v="2"/>
    <x v="0"/>
    <x v="1"/>
  </r>
  <r>
    <x v="3"/>
    <x v="3"/>
    <x v="201"/>
    <x v="1"/>
    <x v="31"/>
    <x v="36"/>
    <x v="5"/>
    <x v="28"/>
    <x v="327"/>
    <x v="2882"/>
    <x v="5080"/>
    <x v="21"/>
    <x v="2"/>
    <x v="1"/>
    <x v="2"/>
  </r>
  <r>
    <x v="5"/>
    <x v="0"/>
    <x v="201"/>
    <x v="4"/>
    <x v="46"/>
    <x v="49"/>
    <x v="5"/>
    <x v="53"/>
    <x v="294"/>
    <x v="2866"/>
    <x v="4600"/>
    <x v="11"/>
    <x v="0"/>
    <x v="1"/>
    <x v="2"/>
  </r>
  <r>
    <x v="3"/>
    <x v="3"/>
    <x v="201"/>
    <x v="1"/>
    <x v="31"/>
    <x v="36"/>
    <x v="5"/>
    <x v="26"/>
    <x v="183"/>
    <x v="1661"/>
    <x v="3308"/>
    <x v="32"/>
    <x v="1"/>
    <x v="1"/>
    <x v="2"/>
  </r>
  <r>
    <x v="5"/>
    <x v="0"/>
    <x v="201"/>
    <x v="4"/>
    <x v="46"/>
    <x v="49"/>
    <x v="5"/>
    <x v="49"/>
    <x v="94"/>
    <x v="1524"/>
    <x v="2431"/>
    <x v="22"/>
    <x v="1"/>
    <x v="1"/>
    <x v="2"/>
  </r>
  <r>
    <x v="3"/>
    <x v="3"/>
    <x v="201"/>
    <x v="1"/>
    <x v="31"/>
    <x v="36"/>
    <x v="5"/>
    <x v="20"/>
    <x v="202"/>
    <x v="1549"/>
    <x v="2650"/>
    <x v="25"/>
    <x v="2"/>
    <x v="1"/>
    <x v="2"/>
  </r>
  <r>
    <x v="3"/>
    <x v="3"/>
    <x v="202"/>
    <x v="1"/>
    <x v="31"/>
    <x v="36"/>
    <x v="4"/>
    <x v="28"/>
    <x v="327"/>
    <x v="2882"/>
    <x v="5225"/>
    <x v="31"/>
    <x v="2"/>
    <x v="1"/>
    <x v="1"/>
  </r>
  <r>
    <x v="5"/>
    <x v="0"/>
    <x v="202"/>
    <x v="4"/>
    <x v="46"/>
    <x v="49"/>
    <x v="4"/>
    <x v="53"/>
    <x v="285"/>
    <x v="2852"/>
    <x v="4768"/>
    <x v="16"/>
    <x v="0"/>
    <x v="1"/>
    <x v="1"/>
  </r>
  <r>
    <x v="3"/>
    <x v="3"/>
    <x v="202"/>
    <x v="1"/>
    <x v="31"/>
    <x v="36"/>
    <x v="4"/>
    <x v="27"/>
    <x v="152"/>
    <x v="1427"/>
    <x v="3389"/>
    <x v="41"/>
    <x v="1"/>
    <x v="1"/>
    <x v="1"/>
  </r>
  <r>
    <x v="5"/>
    <x v="0"/>
    <x v="202"/>
    <x v="4"/>
    <x v="46"/>
    <x v="49"/>
    <x v="4"/>
    <x v="51"/>
    <x v="80"/>
    <x v="1370"/>
    <x v="2647"/>
    <x v="30"/>
    <x v="1"/>
    <x v="1"/>
    <x v="1"/>
  </r>
  <r>
    <x v="3"/>
    <x v="3"/>
    <x v="202"/>
    <x v="1"/>
    <x v="31"/>
    <x v="36"/>
    <x v="4"/>
    <x v="20"/>
    <x v="183"/>
    <x v="1368"/>
    <x v="3107"/>
    <x v="38"/>
    <x v="2"/>
    <x v="1"/>
    <x v="1"/>
  </r>
  <r>
    <x v="3"/>
    <x v="3"/>
    <x v="203"/>
    <x v="2"/>
    <x v="42"/>
    <x v="23"/>
    <x v="0"/>
    <x v="33"/>
    <x v="315"/>
    <x v="2862"/>
    <x v="4827"/>
    <x v="16"/>
    <x v="2"/>
    <x v="0"/>
    <x v="0"/>
  </r>
  <r>
    <x v="5"/>
    <x v="0"/>
    <x v="203"/>
    <x v="4"/>
    <x v="46"/>
    <x v="49"/>
    <x v="0"/>
    <x v="63"/>
    <x v="273"/>
    <x v="2867"/>
    <x v="4615"/>
    <x v="11"/>
    <x v="0"/>
    <x v="0"/>
    <x v="0"/>
  </r>
  <r>
    <x v="3"/>
    <x v="3"/>
    <x v="203"/>
    <x v="2"/>
    <x v="42"/>
    <x v="23"/>
    <x v="0"/>
    <x v="29"/>
    <x v="133"/>
    <x v="1334"/>
    <x v="2539"/>
    <x v="29"/>
    <x v="1"/>
    <x v="0"/>
    <x v="0"/>
  </r>
  <r>
    <x v="5"/>
    <x v="0"/>
    <x v="203"/>
    <x v="4"/>
    <x v="46"/>
    <x v="49"/>
    <x v="0"/>
    <x v="62"/>
    <x v="77"/>
    <x v="1566"/>
    <x v="2424"/>
    <x v="21"/>
    <x v="1"/>
    <x v="0"/>
    <x v="0"/>
  </r>
  <r>
    <x v="3"/>
    <x v="3"/>
    <x v="203"/>
    <x v="2"/>
    <x v="42"/>
    <x v="23"/>
    <x v="0"/>
    <x v="19"/>
    <x v="153"/>
    <x v="1105"/>
    <x v="1568"/>
    <x v="20"/>
    <x v="2"/>
    <x v="0"/>
    <x v="0"/>
  </r>
  <r>
    <x v="3"/>
    <x v="3"/>
    <x v="204"/>
    <x v="2"/>
    <x v="42"/>
    <x v="23"/>
    <x v="3"/>
    <x v="28"/>
    <x v="327"/>
    <x v="2882"/>
    <x v="5275"/>
    <x v="36"/>
    <x v="2"/>
    <x v="1"/>
    <x v="0"/>
  </r>
  <r>
    <x v="5"/>
    <x v="0"/>
    <x v="204"/>
    <x v="4"/>
    <x v="46"/>
    <x v="49"/>
    <x v="3"/>
    <x v="68"/>
    <x v="294"/>
    <x v="2904"/>
    <x v="4600"/>
    <x v="6"/>
    <x v="0"/>
    <x v="1"/>
    <x v="0"/>
  </r>
  <r>
    <x v="3"/>
    <x v="3"/>
    <x v="204"/>
    <x v="2"/>
    <x v="42"/>
    <x v="23"/>
    <x v="3"/>
    <x v="27"/>
    <x v="177"/>
    <x v="1653"/>
    <x v="4144"/>
    <x v="50"/>
    <x v="1"/>
    <x v="1"/>
    <x v="0"/>
  </r>
  <r>
    <x v="5"/>
    <x v="0"/>
    <x v="204"/>
    <x v="4"/>
    <x v="46"/>
    <x v="49"/>
    <x v="3"/>
    <x v="64"/>
    <x v="83"/>
    <x v="1709"/>
    <x v="2658"/>
    <x v="21"/>
    <x v="1"/>
    <x v="1"/>
    <x v="0"/>
  </r>
  <r>
    <x v="3"/>
    <x v="3"/>
    <x v="204"/>
    <x v="2"/>
    <x v="42"/>
    <x v="23"/>
    <x v="3"/>
    <x v="18"/>
    <x v="193"/>
    <x v="1348"/>
    <x v="3266"/>
    <x v="42"/>
    <x v="2"/>
    <x v="1"/>
    <x v="0"/>
  </r>
  <r>
    <x v="3"/>
    <x v="3"/>
    <x v="205"/>
    <x v="2"/>
    <x v="42"/>
    <x v="23"/>
    <x v="2"/>
    <x v="18"/>
    <x v="338"/>
    <x v="2854"/>
    <x v="4953"/>
    <x v="21"/>
    <x v="2"/>
    <x v="0"/>
    <x v="2"/>
  </r>
  <r>
    <x v="5"/>
    <x v="0"/>
    <x v="205"/>
    <x v="4"/>
    <x v="46"/>
    <x v="49"/>
    <x v="2"/>
    <x v="53"/>
    <x v="319"/>
    <x v="2947"/>
    <x v="5216"/>
    <x v="16"/>
    <x v="0"/>
    <x v="0"/>
    <x v="2"/>
  </r>
  <r>
    <x v="3"/>
    <x v="3"/>
    <x v="205"/>
    <x v="2"/>
    <x v="42"/>
    <x v="23"/>
    <x v="2"/>
    <x v="16"/>
    <x v="184"/>
    <x v="1183"/>
    <x v="2603"/>
    <x v="36"/>
    <x v="1"/>
    <x v="0"/>
    <x v="2"/>
  </r>
  <r>
    <x v="5"/>
    <x v="0"/>
    <x v="205"/>
    <x v="4"/>
    <x v="46"/>
    <x v="49"/>
    <x v="2"/>
    <x v="47"/>
    <x v="140"/>
    <x v="2021"/>
    <x v="3824"/>
    <x v="30"/>
    <x v="1"/>
    <x v="0"/>
    <x v="2"/>
  </r>
  <r>
    <x v="3"/>
    <x v="3"/>
    <x v="205"/>
    <x v="2"/>
    <x v="42"/>
    <x v="23"/>
    <x v="2"/>
    <x v="13"/>
    <x v="215"/>
    <x v="1228"/>
    <x v="2206"/>
    <x v="27"/>
    <x v="2"/>
    <x v="0"/>
    <x v="2"/>
  </r>
  <r>
    <x v="3"/>
    <x v="3"/>
    <x v="206"/>
    <x v="2"/>
    <x v="42"/>
    <x v="23"/>
    <x v="1"/>
    <x v="28"/>
    <x v="338"/>
    <x v="2912"/>
    <x v="5196"/>
    <x v="21"/>
    <x v="2"/>
    <x v="0"/>
    <x v="1"/>
  </r>
  <r>
    <x v="5"/>
    <x v="0"/>
    <x v="206"/>
    <x v="4"/>
    <x v="46"/>
    <x v="49"/>
    <x v="1"/>
    <x v="58"/>
    <x v="321"/>
    <x v="2970"/>
    <x v="5183"/>
    <x v="11"/>
    <x v="0"/>
    <x v="0"/>
    <x v="1"/>
  </r>
  <r>
    <x v="3"/>
    <x v="3"/>
    <x v="206"/>
    <x v="2"/>
    <x v="42"/>
    <x v="23"/>
    <x v="1"/>
    <x v="26"/>
    <x v="215"/>
    <x v="1962"/>
    <x v="3785"/>
    <x v="31"/>
    <x v="1"/>
    <x v="0"/>
    <x v="1"/>
  </r>
  <r>
    <x v="5"/>
    <x v="0"/>
    <x v="206"/>
    <x v="4"/>
    <x v="46"/>
    <x v="49"/>
    <x v="1"/>
    <x v="53"/>
    <x v="164"/>
    <x v="2387"/>
    <x v="4014"/>
    <x v="23"/>
    <x v="1"/>
    <x v="0"/>
    <x v="1"/>
  </r>
  <r>
    <x v="3"/>
    <x v="3"/>
    <x v="206"/>
    <x v="2"/>
    <x v="42"/>
    <x v="23"/>
    <x v="1"/>
    <x v="16"/>
    <x v="245"/>
    <x v="1597"/>
    <x v="2937"/>
    <x v="28"/>
    <x v="2"/>
    <x v="0"/>
    <x v="1"/>
  </r>
  <r>
    <x v="3"/>
    <x v="3"/>
    <x v="207"/>
    <x v="2"/>
    <x v="42"/>
    <x v="23"/>
    <x v="5"/>
    <x v="28"/>
    <x v="325"/>
    <x v="2877"/>
    <x v="5057"/>
    <x v="21"/>
    <x v="2"/>
    <x v="1"/>
    <x v="2"/>
  </r>
  <r>
    <x v="5"/>
    <x v="0"/>
    <x v="207"/>
    <x v="4"/>
    <x v="46"/>
    <x v="49"/>
    <x v="5"/>
    <x v="53"/>
    <x v="309"/>
    <x v="2906"/>
    <x v="4922"/>
    <x v="11"/>
    <x v="0"/>
    <x v="1"/>
    <x v="2"/>
  </r>
  <r>
    <x v="3"/>
    <x v="3"/>
    <x v="207"/>
    <x v="2"/>
    <x v="42"/>
    <x v="23"/>
    <x v="5"/>
    <x v="25"/>
    <x v="153"/>
    <x v="1358"/>
    <x v="2684"/>
    <x v="31"/>
    <x v="1"/>
    <x v="1"/>
    <x v="2"/>
  </r>
  <r>
    <x v="5"/>
    <x v="0"/>
    <x v="207"/>
    <x v="4"/>
    <x v="46"/>
    <x v="49"/>
    <x v="5"/>
    <x v="47"/>
    <x v="104"/>
    <x v="1610"/>
    <x v="2627"/>
    <x v="23"/>
    <x v="1"/>
    <x v="1"/>
    <x v="2"/>
  </r>
  <r>
    <x v="3"/>
    <x v="3"/>
    <x v="207"/>
    <x v="2"/>
    <x v="42"/>
    <x v="23"/>
    <x v="5"/>
    <x v="20"/>
    <x v="201"/>
    <x v="1534"/>
    <x v="2765"/>
    <x v="27"/>
    <x v="2"/>
    <x v="1"/>
    <x v="2"/>
  </r>
  <r>
    <x v="3"/>
    <x v="3"/>
    <x v="208"/>
    <x v="2"/>
    <x v="42"/>
    <x v="23"/>
    <x v="4"/>
    <x v="28"/>
    <x v="321"/>
    <x v="2860"/>
    <x v="5168"/>
    <x v="31"/>
    <x v="2"/>
    <x v="1"/>
    <x v="1"/>
  </r>
  <r>
    <x v="5"/>
    <x v="0"/>
    <x v="208"/>
    <x v="4"/>
    <x v="46"/>
    <x v="49"/>
    <x v="4"/>
    <x v="63"/>
    <x v="307"/>
    <x v="2924"/>
    <x v="5143"/>
    <x v="16"/>
    <x v="0"/>
    <x v="1"/>
    <x v="1"/>
  </r>
  <r>
    <x v="3"/>
    <x v="3"/>
    <x v="208"/>
    <x v="2"/>
    <x v="42"/>
    <x v="23"/>
    <x v="4"/>
    <x v="27"/>
    <x v="152"/>
    <x v="1427"/>
    <x v="3627"/>
    <x v="46"/>
    <x v="1"/>
    <x v="1"/>
    <x v="1"/>
  </r>
  <r>
    <x v="5"/>
    <x v="0"/>
    <x v="208"/>
    <x v="4"/>
    <x v="46"/>
    <x v="49"/>
    <x v="4"/>
    <x v="62"/>
    <x v="98"/>
    <x v="1899"/>
    <x v="3551"/>
    <x v="29"/>
    <x v="1"/>
    <x v="1"/>
    <x v="1"/>
  </r>
  <r>
    <x v="3"/>
    <x v="3"/>
    <x v="208"/>
    <x v="2"/>
    <x v="42"/>
    <x v="23"/>
    <x v="4"/>
    <x v="19"/>
    <x v="184"/>
    <x v="1333"/>
    <x v="2911"/>
    <x v="36"/>
    <x v="2"/>
    <x v="1"/>
    <x v="1"/>
  </r>
  <r>
    <x v="3"/>
    <x v="3"/>
    <x v="209"/>
    <x v="2"/>
    <x v="42"/>
    <x v="23"/>
    <x v="0"/>
    <x v="33"/>
    <x v="311"/>
    <x v="2840"/>
    <x v="4688"/>
    <x v="16"/>
    <x v="2"/>
    <x v="0"/>
    <x v="0"/>
  </r>
  <r>
    <x v="5"/>
    <x v="0"/>
    <x v="209"/>
    <x v="4"/>
    <x v="46"/>
    <x v="49"/>
    <x v="0"/>
    <x v="83"/>
    <x v="304"/>
    <x v="2957"/>
    <x v="5153"/>
    <x v="11"/>
    <x v="0"/>
    <x v="0"/>
    <x v="0"/>
  </r>
  <r>
    <x v="3"/>
    <x v="3"/>
    <x v="209"/>
    <x v="2"/>
    <x v="42"/>
    <x v="23"/>
    <x v="0"/>
    <x v="31"/>
    <x v="105"/>
    <x v="1145"/>
    <x v="2264"/>
    <x v="31"/>
    <x v="1"/>
    <x v="0"/>
    <x v="0"/>
  </r>
  <r>
    <x v="5"/>
    <x v="0"/>
    <x v="209"/>
    <x v="4"/>
    <x v="46"/>
    <x v="49"/>
    <x v="0"/>
    <x v="78"/>
    <x v="96"/>
    <x v="2176"/>
    <x v="3859"/>
    <x v="26"/>
    <x v="1"/>
    <x v="0"/>
    <x v="0"/>
  </r>
  <r>
    <x v="3"/>
    <x v="3"/>
    <x v="209"/>
    <x v="2"/>
    <x v="42"/>
    <x v="23"/>
    <x v="0"/>
    <x v="21"/>
    <x v="138"/>
    <x v="1081"/>
    <x v="1470"/>
    <x v="19"/>
    <x v="2"/>
    <x v="0"/>
    <x v="0"/>
  </r>
  <r>
    <x v="3"/>
    <x v="3"/>
    <x v="210"/>
    <x v="2"/>
    <x v="42"/>
    <x v="23"/>
    <x v="3"/>
    <x v="28"/>
    <x v="327"/>
    <x v="2882"/>
    <x v="5275"/>
    <x v="36"/>
    <x v="2"/>
    <x v="1"/>
    <x v="0"/>
  </r>
  <r>
    <x v="5"/>
    <x v="0"/>
    <x v="210"/>
    <x v="4"/>
    <x v="46"/>
    <x v="49"/>
    <x v="3"/>
    <x v="85"/>
    <x v="315"/>
    <x v="3016"/>
    <x v="5197"/>
    <x v="6"/>
    <x v="0"/>
    <x v="1"/>
    <x v="0"/>
  </r>
  <r>
    <x v="3"/>
    <x v="3"/>
    <x v="210"/>
    <x v="2"/>
    <x v="42"/>
    <x v="23"/>
    <x v="3"/>
    <x v="27"/>
    <x v="172"/>
    <x v="1601"/>
    <x v="4023"/>
    <x v="49"/>
    <x v="1"/>
    <x v="1"/>
    <x v="0"/>
  </r>
  <r>
    <x v="5"/>
    <x v="0"/>
    <x v="210"/>
    <x v="4"/>
    <x v="46"/>
    <x v="49"/>
    <x v="3"/>
    <x v="81"/>
    <x v="118"/>
    <x v="2481"/>
    <x v="3770"/>
    <x v="17"/>
    <x v="1"/>
    <x v="1"/>
    <x v="0"/>
  </r>
  <r>
    <x v="3"/>
    <x v="3"/>
    <x v="210"/>
    <x v="2"/>
    <x v="42"/>
    <x v="23"/>
    <x v="3"/>
    <x v="19"/>
    <x v="197"/>
    <x v="1443"/>
    <x v="3415"/>
    <x v="41"/>
    <x v="2"/>
    <x v="1"/>
    <x v="0"/>
  </r>
  <r>
    <x v="3"/>
    <x v="3"/>
    <x v="211"/>
    <x v="2"/>
    <x v="42"/>
    <x v="23"/>
    <x v="2"/>
    <x v="23"/>
    <x v="340"/>
    <x v="2892"/>
    <x v="5120"/>
    <x v="21"/>
    <x v="2"/>
    <x v="0"/>
    <x v="2"/>
  </r>
  <r>
    <x v="5"/>
    <x v="0"/>
    <x v="211"/>
    <x v="4"/>
    <x v="46"/>
    <x v="49"/>
    <x v="2"/>
    <x v="73"/>
    <x v="331"/>
    <x v="3040"/>
    <x v="5411"/>
    <x v="16"/>
    <x v="0"/>
    <x v="0"/>
    <x v="2"/>
  </r>
  <r>
    <x v="3"/>
    <x v="3"/>
    <x v="211"/>
    <x v="2"/>
    <x v="42"/>
    <x v="23"/>
    <x v="2"/>
    <x v="22"/>
    <x v="214"/>
    <x v="1750"/>
    <x v="3428"/>
    <x v="31"/>
    <x v="1"/>
    <x v="0"/>
    <x v="2"/>
  </r>
  <r>
    <x v="5"/>
    <x v="0"/>
    <x v="211"/>
    <x v="4"/>
    <x v="46"/>
    <x v="49"/>
    <x v="2"/>
    <x v="71"/>
    <x v="164"/>
    <x v="2675"/>
    <x v="4665"/>
    <x v="26"/>
    <x v="1"/>
    <x v="0"/>
    <x v="2"/>
  </r>
  <r>
    <x v="3"/>
    <x v="3"/>
    <x v="211"/>
    <x v="2"/>
    <x v="42"/>
    <x v="23"/>
    <x v="2"/>
    <x v="13"/>
    <x v="258"/>
    <x v="1469"/>
    <x v="2717"/>
    <x v="28"/>
    <x v="2"/>
    <x v="0"/>
    <x v="2"/>
  </r>
  <r>
    <x v="3"/>
    <x v="3"/>
    <x v="212"/>
    <x v="2"/>
    <x v="42"/>
    <x v="23"/>
    <x v="1"/>
    <x v="33"/>
    <x v="340"/>
    <x v="2942"/>
    <x v="5275"/>
    <x v="21"/>
    <x v="2"/>
    <x v="0"/>
    <x v="1"/>
  </r>
  <r>
    <x v="5"/>
    <x v="0"/>
    <x v="212"/>
    <x v="4"/>
    <x v="46"/>
    <x v="49"/>
    <x v="1"/>
    <x v="78"/>
    <x v="331"/>
    <x v="3051"/>
    <x v="5366"/>
    <x v="11"/>
    <x v="0"/>
    <x v="0"/>
    <x v="1"/>
  </r>
  <r>
    <x v="3"/>
    <x v="3"/>
    <x v="212"/>
    <x v="2"/>
    <x v="42"/>
    <x v="23"/>
    <x v="1"/>
    <x v="32"/>
    <x v="201"/>
    <x v="2091"/>
    <x v="3993"/>
    <x v="31"/>
    <x v="1"/>
    <x v="0"/>
    <x v="1"/>
  </r>
  <r>
    <x v="5"/>
    <x v="0"/>
    <x v="212"/>
    <x v="4"/>
    <x v="46"/>
    <x v="49"/>
    <x v="1"/>
    <x v="70"/>
    <x v="171"/>
    <x v="2688"/>
    <x v="4619"/>
    <x v="24"/>
    <x v="1"/>
    <x v="0"/>
    <x v="1"/>
  </r>
  <r>
    <x v="3"/>
    <x v="3"/>
    <x v="212"/>
    <x v="2"/>
    <x v="42"/>
    <x v="23"/>
    <x v="1"/>
    <x v="23"/>
    <x v="222"/>
    <x v="1860"/>
    <x v="3220"/>
    <x v="25"/>
    <x v="2"/>
    <x v="0"/>
    <x v="1"/>
  </r>
  <r>
    <x v="3"/>
    <x v="3"/>
    <x v="213"/>
    <x v="2"/>
    <x v="42"/>
    <x v="23"/>
    <x v="5"/>
    <x v="28"/>
    <x v="327"/>
    <x v="2882"/>
    <x v="5080"/>
    <x v="21"/>
    <x v="2"/>
    <x v="1"/>
    <x v="2"/>
  </r>
  <r>
    <x v="5"/>
    <x v="0"/>
    <x v="213"/>
    <x v="4"/>
    <x v="46"/>
    <x v="49"/>
    <x v="5"/>
    <x v="73"/>
    <x v="315"/>
    <x v="2985"/>
    <x v="5224"/>
    <x v="11"/>
    <x v="0"/>
    <x v="1"/>
    <x v="2"/>
  </r>
  <r>
    <x v="3"/>
    <x v="3"/>
    <x v="213"/>
    <x v="2"/>
    <x v="42"/>
    <x v="23"/>
    <x v="5"/>
    <x v="25"/>
    <x v="159"/>
    <x v="1398"/>
    <x v="3012"/>
    <x v="35"/>
    <x v="1"/>
    <x v="1"/>
    <x v="2"/>
  </r>
  <r>
    <x v="5"/>
    <x v="0"/>
    <x v="213"/>
    <x v="4"/>
    <x v="46"/>
    <x v="49"/>
    <x v="5"/>
    <x v="66"/>
    <x v="118"/>
    <x v="2220"/>
    <x v="3871"/>
    <x v="25"/>
    <x v="1"/>
    <x v="1"/>
    <x v="2"/>
  </r>
  <r>
    <x v="3"/>
    <x v="3"/>
    <x v="213"/>
    <x v="2"/>
    <x v="42"/>
    <x v="23"/>
    <x v="5"/>
    <x v="16"/>
    <x v="193"/>
    <x v="1243"/>
    <x v="2301"/>
    <x v="28"/>
    <x v="2"/>
    <x v="1"/>
    <x v="2"/>
  </r>
  <r>
    <x v="3"/>
    <x v="3"/>
    <x v="214"/>
    <x v="2"/>
    <x v="42"/>
    <x v="23"/>
    <x v="4"/>
    <x v="33"/>
    <x v="319"/>
    <x v="2880"/>
    <x v="5216"/>
    <x v="31"/>
    <x v="2"/>
    <x v="1"/>
    <x v="1"/>
  </r>
  <r>
    <x v="5"/>
    <x v="0"/>
    <x v="214"/>
    <x v="4"/>
    <x v="46"/>
    <x v="49"/>
    <x v="4"/>
    <x v="73"/>
    <x v="315"/>
    <x v="2985"/>
    <x v="5303"/>
    <x v="16"/>
    <x v="0"/>
    <x v="1"/>
    <x v="1"/>
  </r>
  <r>
    <x v="3"/>
    <x v="3"/>
    <x v="214"/>
    <x v="2"/>
    <x v="42"/>
    <x v="23"/>
    <x v="4"/>
    <x v="30"/>
    <x v="151"/>
    <x v="1552"/>
    <x v="3748"/>
    <x v="44"/>
    <x v="1"/>
    <x v="1"/>
    <x v="1"/>
  </r>
  <r>
    <x v="5"/>
    <x v="0"/>
    <x v="214"/>
    <x v="4"/>
    <x v="46"/>
    <x v="49"/>
    <x v="4"/>
    <x v="69"/>
    <x v="118"/>
    <x v="2280"/>
    <x v="4194"/>
    <x v="29"/>
    <x v="1"/>
    <x v="1"/>
    <x v="1"/>
  </r>
  <r>
    <x v="3"/>
    <x v="3"/>
    <x v="214"/>
    <x v="2"/>
    <x v="42"/>
    <x v="23"/>
    <x v="4"/>
    <x v="23"/>
    <x v="178"/>
    <x v="1469"/>
    <x v="3093"/>
    <x v="34"/>
    <x v="2"/>
    <x v="1"/>
    <x v="1"/>
  </r>
  <r>
    <x v="3"/>
    <x v="3"/>
    <x v="215"/>
    <x v="2"/>
    <x v="42"/>
    <x v="23"/>
    <x v="0"/>
    <x v="38"/>
    <x v="311"/>
    <x v="2866"/>
    <x v="4856"/>
    <x v="16"/>
    <x v="2"/>
    <x v="0"/>
    <x v="0"/>
  </r>
  <r>
    <x v="5"/>
    <x v="0"/>
    <x v="215"/>
    <x v="4"/>
    <x v="46"/>
    <x v="49"/>
    <x v="0"/>
    <x v="83"/>
    <x v="309"/>
    <x v="2979"/>
    <x v="5210"/>
    <x v="11"/>
    <x v="0"/>
    <x v="0"/>
    <x v="0"/>
  </r>
  <r>
    <x v="3"/>
    <x v="3"/>
    <x v="215"/>
    <x v="2"/>
    <x v="42"/>
    <x v="23"/>
    <x v="0"/>
    <x v="34"/>
    <x v="105"/>
    <x v="1237"/>
    <x v="2160"/>
    <x v="26"/>
    <x v="1"/>
    <x v="0"/>
    <x v="0"/>
  </r>
  <r>
    <x v="5"/>
    <x v="0"/>
    <x v="215"/>
    <x v="4"/>
    <x v="46"/>
    <x v="49"/>
    <x v="0"/>
    <x v="75"/>
    <x v="113"/>
    <x v="2336"/>
    <x v="3996"/>
    <x v="24"/>
    <x v="1"/>
    <x v="0"/>
    <x v="0"/>
  </r>
  <r>
    <x v="3"/>
    <x v="3"/>
    <x v="215"/>
    <x v="2"/>
    <x v="42"/>
    <x v="23"/>
    <x v="0"/>
    <x v="28"/>
    <x v="134"/>
    <x v="1304"/>
    <x v="1791"/>
    <x v="18"/>
    <x v="2"/>
    <x v="0"/>
    <x v="0"/>
  </r>
  <r>
    <x v="3"/>
    <x v="3"/>
    <x v="216"/>
    <x v="2"/>
    <x v="42"/>
    <x v="23"/>
    <x v="3"/>
    <x v="33"/>
    <x v="323"/>
    <x v="2890"/>
    <x v="5297"/>
    <x v="36"/>
    <x v="2"/>
    <x v="1"/>
    <x v="0"/>
  </r>
  <r>
    <x v="5"/>
    <x v="0"/>
    <x v="216"/>
    <x v="4"/>
    <x v="46"/>
    <x v="49"/>
    <x v="3"/>
    <x v="85"/>
    <x v="317"/>
    <x v="3023"/>
    <x v="5220"/>
    <x v="6"/>
    <x v="0"/>
    <x v="1"/>
    <x v="0"/>
  </r>
  <r>
    <x v="3"/>
    <x v="3"/>
    <x v="216"/>
    <x v="2"/>
    <x v="42"/>
    <x v="23"/>
    <x v="3"/>
    <x v="32"/>
    <x v="165"/>
    <x v="1751"/>
    <x v="4146"/>
    <x v="46"/>
    <x v="1"/>
    <x v="1"/>
    <x v="0"/>
  </r>
  <r>
    <x v="5"/>
    <x v="0"/>
    <x v="216"/>
    <x v="4"/>
    <x v="46"/>
    <x v="49"/>
    <x v="3"/>
    <x v="79"/>
    <x v="129"/>
    <x v="2549"/>
    <x v="4131"/>
    <x v="20"/>
    <x v="1"/>
    <x v="1"/>
    <x v="0"/>
  </r>
  <r>
    <x v="3"/>
    <x v="3"/>
    <x v="216"/>
    <x v="2"/>
    <x v="42"/>
    <x v="23"/>
    <x v="3"/>
    <x v="22"/>
    <x v="195"/>
    <x v="1591"/>
    <x v="3680"/>
    <x v="41"/>
    <x v="2"/>
    <x v="1"/>
    <x v="0"/>
  </r>
  <r>
    <x v="3"/>
    <x v="3"/>
    <x v="217"/>
    <x v="2"/>
    <x v="42"/>
    <x v="23"/>
    <x v="2"/>
    <x v="23"/>
    <x v="341"/>
    <x v="2895"/>
    <x v="5143"/>
    <x v="21"/>
    <x v="2"/>
    <x v="0"/>
    <x v="2"/>
  </r>
  <r>
    <x v="1"/>
    <x v="1"/>
    <x v="217"/>
    <x v="4"/>
    <x v="46"/>
    <x v="49"/>
    <x v="2"/>
    <x v="38"/>
    <x v="351"/>
    <x v="2997"/>
    <x v="5461"/>
    <x v="31"/>
    <x v="0"/>
    <x v="0"/>
    <x v="2"/>
  </r>
  <r>
    <x v="3"/>
    <x v="3"/>
    <x v="217"/>
    <x v="2"/>
    <x v="42"/>
    <x v="23"/>
    <x v="2"/>
    <x v="20"/>
    <x v="200"/>
    <x v="1520"/>
    <x v="3171"/>
    <x v="34"/>
    <x v="1"/>
    <x v="0"/>
    <x v="2"/>
  </r>
  <r>
    <x v="1"/>
    <x v="1"/>
    <x v="217"/>
    <x v="4"/>
    <x v="46"/>
    <x v="49"/>
    <x v="2"/>
    <x v="37"/>
    <x v="230"/>
    <x v="2471"/>
    <x v="4829"/>
    <x v="41"/>
    <x v="1"/>
    <x v="0"/>
    <x v="2"/>
  </r>
  <r>
    <x v="3"/>
    <x v="3"/>
    <x v="217"/>
    <x v="2"/>
    <x v="42"/>
    <x v="23"/>
    <x v="2"/>
    <x v="16"/>
    <x v="258"/>
    <x v="1683"/>
    <x v="2758"/>
    <x v="23"/>
    <x v="2"/>
    <x v="0"/>
    <x v="2"/>
  </r>
  <r>
    <x v="3"/>
    <x v="3"/>
    <x v="218"/>
    <x v="2"/>
    <x v="42"/>
    <x v="23"/>
    <x v="1"/>
    <x v="33"/>
    <x v="341"/>
    <x v="2947"/>
    <x v="5285"/>
    <x v="21"/>
    <x v="2"/>
    <x v="0"/>
    <x v="1"/>
  </r>
  <r>
    <x v="1"/>
    <x v="1"/>
    <x v="218"/>
    <x v="4"/>
    <x v="46"/>
    <x v="49"/>
    <x v="1"/>
    <x v="38"/>
    <x v="338"/>
    <x v="2957"/>
    <x v="5306"/>
    <x v="21"/>
    <x v="0"/>
    <x v="0"/>
    <x v="1"/>
  </r>
  <r>
    <x v="3"/>
    <x v="3"/>
    <x v="218"/>
    <x v="2"/>
    <x v="42"/>
    <x v="23"/>
    <x v="1"/>
    <x v="31"/>
    <x v="194"/>
    <x v="1985"/>
    <x v="3822"/>
    <x v="31"/>
    <x v="1"/>
    <x v="0"/>
    <x v="1"/>
  </r>
  <r>
    <x v="1"/>
    <x v="1"/>
    <x v="218"/>
    <x v="4"/>
    <x v="46"/>
    <x v="49"/>
    <x v="1"/>
    <x v="34"/>
    <x v="191"/>
    <x v="2072"/>
    <x v="4160"/>
    <x v="35"/>
    <x v="1"/>
    <x v="0"/>
    <x v="1"/>
  </r>
  <r>
    <x v="3"/>
    <x v="3"/>
    <x v="218"/>
    <x v="2"/>
    <x v="42"/>
    <x v="23"/>
    <x v="1"/>
    <x v="22"/>
    <x v="258"/>
    <x v="2048"/>
    <x v="3682"/>
    <x v="27"/>
    <x v="2"/>
    <x v="0"/>
    <x v="1"/>
  </r>
  <r>
    <x v="3"/>
    <x v="3"/>
    <x v="219"/>
    <x v="2"/>
    <x v="42"/>
    <x v="23"/>
    <x v="5"/>
    <x v="28"/>
    <x v="329"/>
    <x v="2887"/>
    <x v="5103"/>
    <x v="21"/>
    <x v="2"/>
    <x v="1"/>
    <x v="2"/>
  </r>
  <r>
    <x v="1"/>
    <x v="1"/>
    <x v="219"/>
    <x v="4"/>
    <x v="46"/>
    <x v="49"/>
    <x v="5"/>
    <x v="28"/>
    <x v="338"/>
    <x v="2912"/>
    <x v="4953"/>
    <x v="11"/>
    <x v="0"/>
    <x v="1"/>
    <x v="2"/>
  </r>
  <r>
    <x v="3"/>
    <x v="3"/>
    <x v="219"/>
    <x v="2"/>
    <x v="42"/>
    <x v="23"/>
    <x v="5"/>
    <x v="27"/>
    <x v="177"/>
    <x v="1653"/>
    <x v="3295"/>
    <x v="32"/>
    <x v="1"/>
    <x v="1"/>
    <x v="2"/>
  </r>
  <r>
    <x v="1"/>
    <x v="1"/>
    <x v="219"/>
    <x v="4"/>
    <x v="46"/>
    <x v="49"/>
    <x v="5"/>
    <x v="27"/>
    <x v="196"/>
    <x v="1846"/>
    <x v="3187"/>
    <x v="25"/>
    <x v="1"/>
    <x v="1"/>
    <x v="2"/>
  </r>
  <r>
    <x v="3"/>
    <x v="3"/>
    <x v="219"/>
    <x v="2"/>
    <x v="42"/>
    <x v="23"/>
    <x v="5"/>
    <x v="17"/>
    <x v="198"/>
    <x v="1342"/>
    <x v="2176"/>
    <x v="23"/>
    <x v="2"/>
    <x v="1"/>
    <x v="2"/>
  </r>
  <r>
    <x v="3"/>
    <x v="3"/>
    <x v="220"/>
    <x v="2"/>
    <x v="42"/>
    <x v="23"/>
    <x v="4"/>
    <x v="33"/>
    <x v="321"/>
    <x v="2886"/>
    <x v="5236"/>
    <x v="31"/>
    <x v="2"/>
    <x v="1"/>
    <x v="1"/>
  </r>
  <r>
    <x v="1"/>
    <x v="1"/>
    <x v="220"/>
    <x v="4"/>
    <x v="46"/>
    <x v="49"/>
    <x v="4"/>
    <x v="33"/>
    <x v="327"/>
    <x v="2903"/>
    <x v="5070"/>
    <x v="16"/>
    <x v="0"/>
    <x v="1"/>
    <x v="1"/>
  </r>
  <r>
    <x v="3"/>
    <x v="3"/>
    <x v="220"/>
    <x v="2"/>
    <x v="42"/>
    <x v="23"/>
    <x v="4"/>
    <x v="29"/>
    <x v="141"/>
    <x v="1409"/>
    <x v="3544"/>
    <x v="45"/>
    <x v="1"/>
    <x v="1"/>
    <x v="1"/>
  </r>
  <r>
    <x v="1"/>
    <x v="1"/>
    <x v="220"/>
    <x v="4"/>
    <x v="46"/>
    <x v="49"/>
    <x v="4"/>
    <x v="31"/>
    <x v="152"/>
    <x v="1598"/>
    <x v="2814"/>
    <x v="26"/>
    <x v="1"/>
    <x v="1"/>
    <x v="1"/>
  </r>
  <r>
    <x v="3"/>
    <x v="3"/>
    <x v="220"/>
    <x v="2"/>
    <x v="42"/>
    <x v="23"/>
    <x v="4"/>
    <x v="21"/>
    <x v="184"/>
    <x v="1432"/>
    <x v="3025"/>
    <x v="34"/>
    <x v="2"/>
    <x v="1"/>
    <x v="1"/>
  </r>
  <r>
    <x v="4"/>
    <x v="3"/>
    <x v="221"/>
    <x v="2"/>
    <x v="42"/>
    <x v="23"/>
    <x v="0"/>
    <x v="38"/>
    <x v="313"/>
    <x v="2877"/>
    <x v="4917"/>
    <x v="16"/>
    <x v="2"/>
    <x v="0"/>
    <x v="0"/>
  </r>
  <r>
    <x v="1"/>
    <x v="1"/>
    <x v="221"/>
    <x v="3"/>
    <x v="8"/>
    <x v="32"/>
    <x v="0"/>
    <x v="48"/>
    <x v="331"/>
    <x v="2972"/>
    <x v="5333"/>
    <x v="21"/>
    <x v="0"/>
    <x v="0"/>
    <x v="0"/>
  </r>
  <r>
    <x v="4"/>
    <x v="3"/>
    <x v="221"/>
    <x v="2"/>
    <x v="42"/>
    <x v="23"/>
    <x v="0"/>
    <x v="35"/>
    <x v="127"/>
    <x v="1483"/>
    <x v="2743"/>
    <x v="28"/>
    <x v="1"/>
    <x v="0"/>
    <x v="0"/>
  </r>
  <r>
    <x v="1"/>
    <x v="1"/>
    <x v="221"/>
    <x v="3"/>
    <x v="8"/>
    <x v="32"/>
    <x v="0"/>
    <x v="43"/>
    <x v="171"/>
    <x v="2173"/>
    <x v="4341"/>
    <x v="36"/>
    <x v="1"/>
    <x v="0"/>
    <x v="0"/>
  </r>
  <r>
    <x v="4"/>
    <x v="3"/>
    <x v="221"/>
    <x v="2"/>
    <x v="42"/>
    <x v="23"/>
    <x v="0"/>
    <x v="27"/>
    <x v="156"/>
    <x v="1462"/>
    <x v="2185"/>
    <x v="20"/>
    <x v="2"/>
    <x v="0"/>
    <x v="0"/>
  </r>
  <r>
    <x v="4"/>
    <x v="3"/>
    <x v="222"/>
    <x v="2"/>
    <x v="42"/>
    <x v="23"/>
    <x v="3"/>
    <x v="33"/>
    <x v="335"/>
    <x v="2927"/>
    <x v="5368"/>
    <x v="36"/>
    <x v="2"/>
    <x v="1"/>
    <x v="0"/>
  </r>
  <r>
    <x v="1"/>
    <x v="1"/>
    <x v="222"/>
    <x v="3"/>
    <x v="8"/>
    <x v="32"/>
    <x v="3"/>
    <x v="38"/>
    <x v="338"/>
    <x v="2957"/>
    <x v="5430"/>
    <x v="36"/>
    <x v="0"/>
    <x v="1"/>
    <x v="0"/>
  </r>
  <r>
    <x v="4"/>
    <x v="3"/>
    <x v="222"/>
    <x v="2"/>
    <x v="42"/>
    <x v="23"/>
    <x v="3"/>
    <x v="32"/>
    <x v="198"/>
    <x v="2071"/>
    <x v="4570"/>
    <x v="47"/>
    <x v="1"/>
    <x v="1"/>
    <x v="0"/>
  </r>
  <r>
    <x v="1"/>
    <x v="1"/>
    <x v="222"/>
    <x v="3"/>
    <x v="8"/>
    <x v="32"/>
    <x v="3"/>
    <x v="34"/>
    <x v="210"/>
    <x v="2228"/>
    <x v="4765"/>
    <x v="48"/>
    <x v="1"/>
    <x v="1"/>
    <x v="0"/>
  </r>
  <r>
    <x v="4"/>
    <x v="3"/>
    <x v="222"/>
    <x v="2"/>
    <x v="42"/>
    <x v="23"/>
    <x v="3"/>
    <x v="20"/>
    <x v="229"/>
    <x v="1744"/>
    <x v="3942"/>
    <x v="41"/>
    <x v="2"/>
    <x v="1"/>
    <x v="0"/>
  </r>
  <r>
    <x v="4"/>
    <x v="3"/>
    <x v="223"/>
    <x v="2"/>
    <x v="42"/>
    <x v="23"/>
    <x v="2"/>
    <x v="23"/>
    <x v="343"/>
    <x v="2902"/>
    <x v="5162"/>
    <x v="21"/>
    <x v="2"/>
    <x v="0"/>
    <x v="2"/>
  </r>
  <r>
    <x v="1"/>
    <x v="1"/>
    <x v="223"/>
    <x v="3"/>
    <x v="8"/>
    <x v="32"/>
    <x v="2"/>
    <x v="38"/>
    <x v="354"/>
    <x v="3006"/>
    <x v="5477"/>
    <x v="31"/>
    <x v="0"/>
    <x v="0"/>
    <x v="2"/>
  </r>
  <r>
    <x v="4"/>
    <x v="3"/>
    <x v="223"/>
    <x v="2"/>
    <x v="42"/>
    <x v="23"/>
    <x v="2"/>
    <x v="22"/>
    <x v="226"/>
    <x v="1837"/>
    <x v="3746"/>
    <x v="34"/>
    <x v="1"/>
    <x v="0"/>
    <x v="2"/>
  </r>
  <r>
    <x v="1"/>
    <x v="1"/>
    <x v="223"/>
    <x v="3"/>
    <x v="8"/>
    <x v="32"/>
    <x v="2"/>
    <x v="36"/>
    <x v="268"/>
    <x v="2612"/>
    <x v="5003"/>
    <x v="43"/>
    <x v="1"/>
    <x v="0"/>
    <x v="2"/>
  </r>
  <r>
    <x v="4"/>
    <x v="3"/>
    <x v="223"/>
    <x v="2"/>
    <x v="42"/>
    <x v="23"/>
    <x v="2"/>
    <x v="17"/>
    <x v="265"/>
    <x v="1790"/>
    <x v="3107"/>
    <x v="25"/>
    <x v="2"/>
    <x v="0"/>
    <x v="2"/>
  </r>
  <r>
    <x v="4"/>
    <x v="3"/>
    <x v="224"/>
    <x v="2"/>
    <x v="42"/>
    <x v="23"/>
    <x v="1"/>
    <x v="33"/>
    <x v="343"/>
    <x v="2950"/>
    <x v="5294"/>
    <x v="21"/>
    <x v="2"/>
    <x v="0"/>
    <x v="1"/>
  </r>
  <r>
    <x v="1"/>
    <x v="1"/>
    <x v="224"/>
    <x v="3"/>
    <x v="8"/>
    <x v="32"/>
    <x v="1"/>
    <x v="38"/>
    <x v="331"/>
    <x v="2935"/>
    <x v="5259"/>
    <x v="21"/>
    <x v="0"/>
    <x v="0"/>
    <x v="1"/>
  </r>
  <r>
    <x v="4"/>
    <x v="3"/>
    <x v="224"/>
    <x v="2"/>
    <x v="42"/>
    <x v="23"/>
    <x v="1"/>
    <x v="31"/>
    <x v="219"/>
    <x v="2183"/>
    <x v="4201"/>
    <x v="32"/>
    <x v="1"/>
    <x v="0"/>
    <x v="1"/>
  </r>
  <r>
    <x v="1"/>
    <x v="1"/>
    <x v="224"/>
    <x v="3"/>
    <x v="8"/>
    <x v="32"/>
    <x v="1"/>
    <x v="36"/>
    <x v="171"/>
    <x v="1957"/>
    <x v="3980"/>
    <x v="35"/>
    <x v="1"/>
    <x v="0"/>
    <x v="1"/>
  </r>
  <r>
    <x v="4"/>
    <x v="3"/>
    <x v="224"/>
    <x v="2"/>
    <x v="42"/>
    <x v="23"/>
    <x v="1"/>
    <x v="23"/>
    <x v="243"/>
    <x v="1994"/>
    <x v="3667"/>
    <x v="28"/>
    <x v="2"/>
    <x v="0"/>
    <x v="1"/>
  </r>
  <r>
    <x v="4"/>
    <x v="3"/>
    <x v="225"/>
    <x v="2"/>
    <x v="42"/>
    <x v="23"/>
    <x v="5"/>
    <x v="28"/>
    <x v="333"/>
    <x v="2896"/>
    <x v="5145"/>
    <x v="21"/>
    <x v="2"/>
    <x v="1"/>
    <x v="2"/>
  </r>
  <r>
    <x v="1"/>
    <x v="1"/>
    <x v="225"/>
    <x v="3"/>
    <x v="8"/>
    <x v="32"/>
    <x v="5"/>
    <x v="28"/>
    <x v="335"/>
    <x v="2903"/>
    <x v="4901"/>
    <x v="11"/>
    <x v="0"/>
    <x v="1"/>
    <x v="2"/>
  </r>
  <r>
    <x v="4"/>
    <x v="3"/>
    <x v="225"/>
    <x v="2"/>
    <x v="42"/>
    <x v="23"/>
    <x v="5"/>
    <x v="26"/>
    <x v="194"/>
    <x v="1762"/>
    <x v="3625"/>
    <x v="34"/>
    <x v="1"/>
    <x v="1"/>
    <x v="2"/>
  </r>
  <r>
    <x v="1"/>
    <x v="1"/>
    <x v="225"/>
    <x v="3"/>
    <x v="8"/>
    <x v="32"/>
    <x v="5"/>
    <x v="25"/>
    <x v="204"/>
    <x v="1815"/>
    <x v="3078"/>
    <x v="24"/>
    <x v="1"/>
    <x v="1"/>
    <x v="2"/>
  </r>
  <r>
    <x v="4"/>
    <x v="3"/>
    <x v="225"/>
    <x v="2"/>
    <x v="42"/>
    <x v="23"/>
    <x v="5"/>
    <x v="16"/>
    <x v="204"/>
    <x v="1328"/>
    <x v="2149"/>
    <x v="23"/>
    <x v="2"/>
    <x v="1"/>
    <x v="2"/>
  </r>
  <r>
    <x v="4"/>
    <x v="3"/>
    <x v="226"/>
    <x v="2"/>
    <x v="42"/>
    <x v="23"/>
    <x v="4"/>
    <x v="33"/>
    <x v="327"/>
    <x v="2903"/>
    <x v="5285"/>
    <x v="31"/>
    <x v="2"/>
    <x v="1"/>
    <x v="1"/>
  </r>
  <r>
    <x v="5"/>
    <x v="1"/>
    <x v="226"/>
    <x v="3"/>
    <x v="8"/>
    <x v="32"/>
    <x v="4"/>
    <x v="33"/>
    <x v="325"/>
    <x v="2895"/>
    <x v="5036"/>
    <x v="16"/>
    <x v="0"/>
    <x v="1"/>
    <x v="1"/>
  </r>
  <r>
    <x v="4"/>
    <x v="3"/>
    <x v="226"/>
    <x v="2"/>
    <x v="42"/>
    <x v="23"/>
    <x v="4"/>
    <x v="32"/>
    <x v="165"/>
    <x v="1751"/>
    <x v="4064"/>
    <x v="44"/>
    <x v="1"/>
    <x v="1"/>
    <x v="1"/>
  </r>
  <r>
    <x v="5"/>
    <x v="1"/>
    <x v="226"/>
    <x v="3"/>
    <x v="8"/>
    <x v="32"/>
    <x v="4"/>
    <x v="31"/>
    <x v="147"/>
    <x v="1547"/>
    <x v="2979"/>
    <x v="30"/>
    <x v="1"/>
    <x v="1"/>
    <x v="1"/>
  </r>
  <r>
    <x v="4"/>
    <x v="3"/>
    <x v="226"/>
    <x v="2"/>
    <x v="42"/>
    <x v="23"/>
    <x v="4"/>
    <x v="24"/>
    <x v="208"/>
    <x v="1795"/>
    <x v="3838"/>
    <x v="37"/>
    <x v="2"/>
    <x v="1"/>
    <x v="1"/>
  </r>
  <r>
    <x v="4"/>
    <x v="3"/>
    <x v="227"/>
    <x v="2"/>
    <x v="42"/>
    <x v="23"/>
    <x v="0"/>
    <x v="38"/>
    <x v="319"/>
    <x v="2895"/>
    <x v="5036"/>
    <x v="16"/>
    <x v="2"/>
    <x v="0"/>
    <x v="0"/>
  </r>
  <r>
    <x v="1"/>
    <x v="1"/>
    <x v="227"/>
    <x v="3"/>
    <x v="8"/>
    <x v="32"/>
    <x v="0"/>
    <x v="48"/>
    <x v="331"/>
    <x v="2972"/>
    <x v="5333"/>
    <x v="21"/>
    <x v="0"/>
    <x v="0"/>
    <x v="0"/>
  </r>
  <r>
    <x v="4"/>
    <x v="3"/>
    <x v="227"/>
    <x v="2"/>
    <x v="42"/>
    <x v="23"/>
    <x v="0"/>
    <x v="35"/>
    <x v="146"/>
    <x v="1687"/>
    <x v="2977"/>
    <x v="26"/>
    <x v="1"/>
    <x v="0"/>
    <x v="0"/>
  </r>
  <r>
    <x v="1"/>
    <x v="1"/>
    <x v="227"/>
    <x v="3"/>
    <x v="8"/>
    <x v="32"/>
    <x v="0"/>
    <x v="46"/>
    <x v="188"/>
    <x v="2416"/>
    <x v="4575"/>
    <x v="34"/>
    <x v="1"/>
    <x v="0"/>
    <x v="0"/>
  </r>
  <r>
    <x v="4"/>
    <x v="3"/>
    <x v="227"/>
    <x v="2"/>
    <x v="42"/>
    <x v="23"/>
    <x v="0"/>
    <x v="28"/>
    <x v="157"/>
    <x v="1516"/>
    <x v="2352"/>
    <x v="21"/>
    <x v="2"/>
    <x v="0"/>
    <x v="0"/>
  </r>
  <r>
    <x v="4"/>
    <x v="3"/>
    <x v="228"/>
    <x v="2"/>
    <x v="42"/>
    <x v="23"/>
    <x v="3"/>
    <x v="33"/>
    <x v="345"/>
    <x v="2956"/>
    <x v="5428"/>
    <x v="36"/>
    <x v="2"/>
    <x v="1"/>
    <x v="0"/>
  </r>
  <r>
    <x v="1"/>
    <x v="1"/>
    <x v="228"/>
    <x v="3"/>
    <x v="8"/>
    <x v="32"/>
    <x v="3"/>
    <x v="38"/>
    <x v="338"/>
    <x v="2957"/>
    <x v="5430"/>
    <x v="36"/>
    <x v="0"/>
    <x v="1"/>
    <x v="0"/>
  </r>
  <r>
    <x v="4"/>
    <x v="3"/>
    <x v="228"/>
    <x v="2"/>
    <x v="42"/>
    <x v="23"/>
    <x v="3"/>
    <x v="30"/>
    <x v="232"/>
    <x v="2240"/>
    <x v="4796"/>
    <x v="49"/>
    <x v="1"/>
    <x v="1"/>
    <x v="0"/>
  </r>
  <r>
    <x v="1"/>
    <x v="1"/>
    <x v="228"/>
    <x v="3"/>
    <x v="8"/>
    <x v="32"/>
    <x v="3"/>
    <x v="34"/>
    <x v="191"/>
    <x v="2072"/>
    <x v="4669"/>
    <x v="51"/>
    <x v="1"/>
    <x v="1"/>
    <x v="0"/>
  </r>
  <r>
    <x v="4"/>
    <x v="3"/>
    <x v="228"/>
    <x v="2"/>
    <x v="42"/>
    <x v="23"/>
    <x v="3"/>
    <x v="25"/>
    <x v="249"/>
    <x v="2124"/>
    <x v="4527"/>
    <x v="43"/>
    <x v="2"/>
    <x v="1"/>
    <x v="0"/>
  </r>
  <r>
    <x v="4"/>
    <x v="3"/>
    <x v="229"/>
    <x v="2"/>
    <x v="42"/>
    <x v="23"/>
    <x v="2"/>
    <x v="33"/>
    <x v="345"/>
    <x v="2956"/>
    <x v="5305"/>
    <x v="21"/>
    <x v="2"/>
    <x v="0"/>
    <x v="2"/>
  </r>
  <r>
    <x v="1"/>
    <x v="1"/>
    <x v="229"/>
    <x v="3"/>
    <x v="8"/>
    <x v="32"/>
    <x v="2"/>
    <x v="38"/>
    <x v="352"/>
    <x v="3002"/>
    <x v="5469"/>
    <x v="31"/>
    <x v="0"/>
    <x v="0"/>
    <x v="2"/>
  </r>
  <r>
    <x v="4"/>
    <x v="3"/>
    <x v="229"/>
    <x v="2"/>
    <x v="42"/>
    <x v="23"/>
    <x v="2"/>
    <x v="32"/>
    <x v="202"/>
    <x v="2102"/>
    <x v="4119"/>
    <x v="33"/>
    <x v="1"/>
    <x v="0"/>
    <x v="2"/>
  </r>
  <r>
    <x v="1"/>
    <x v="1"/>
    <x v="229"/>
    <x v="3"/>
    <x v="8"/>
    <x v="32"/>
    <x v="2"/>
    <x v="34"/>
    <x v="226"/>
    <x v="2347"/>
    <x v="4825"/>
    <x v="46"/>
    <x v="1"/>
    <x v="0"/>
    <x v="2"/>
  </r>
  <r>
    <x v="4"/>
    <x v="3"/>
    <x v="229"/>
    <x v="2"/>
    <x v="42"/>
    <x v="23"/>
    <x v="2"/>
    <x v="21"/>
    <x v="249"/>
    <x v="1931"/>
    <x v="3486"/>
    <x v="27"/>
    <x v="2"/>
    <x v="0"/>
    <x v="2"/>
  </r>
  <r>
    <x v="4"/>
    <x v="3"/>
    <x v="230"/>
    <x v="2"/>
    <x v="42"/>
    <x v="23"/>
    <x v="1"/>
    <x v="38"/>
    <x v="345"/>
    <x v="2979"/>
    <x v="5344"/>
    <x v="21"/>
    <x v="2"/>
    <x v="0"/>
    <x v="1"/>
  </r>
  <r>
    <x v="1"/>
    <x v="1"/>
    <x v="230"/>
    <x v="3"/>
    <x v="8"/>
    <x v="32"/>
    <x v="1"/>
    <x v="38"/>
    <x v="331"/>
    <x v="2935"/>
    <x v="5259"/>
    <x v="21"/>
    <x v="0"/>
    <x v="0"/>
    <x v="1"/>
  </r>
  <r>
    <x v="4"/>
    <x v="3"/>
    <x v="230"/>
    <x v="2"/>
    <x v="42"/>
    <x v="23"/>
    <x v="1"/>
    <x v="35"/>
    <x v="202"/>
    <x v="2205"/>
    <x v="4186"/>
    <x v="31"/>
    <x v="1"/>
    <x v="0"/>
    <x v="1"/>
  </r>
  <r>
    <x v="1"/>
    <x v="1"/>
    <x v="230"/>
    <x v="3"/>
    <x v="8"/>
    <x v="32"/>
    <x v="1"/>
    <x v="35"/>
    <x v="194"/>
    <x v="2125"/>
    <x v="4205"/>
    <x v="34"/>
    <x v="1"/>
    <x v="0"/>
    <x v="1"/>
  </r>
  <r>
    <x v="4"/>
    <x v="3"/>
    <x v="230"/>
    <x v="2"/>
    <x v="42"/>
    <x v="23"/>
    <x v="1"/>
    <x v="26"/>
    <x v="271"/>
    <x v="2303"/>
    <x v="4176"/>
    <x v="28"/>
    <x v="2"/>
    <x v="0"/>
    <x v="1"/>
  </r>
  <r>
    <x v="4"/>
    <x v="3"/>
    <x v="231"/>
    <x v="2"/>
    <x v="42"/>
    <x v="23"/>
    <x v="5"/>
    <x v="33"/>
    <x v="335"/>
    <x v="2927"/>
    <x v="5234"/>
    <x v="21"/>
    <x v="2"/>
    <x v="1"/>
    <x v="2"/>
  </r>
  <r>
    <x v="1"/>
    <x v="1"/>
    <x v="231"/>
    <x v="3"/>
    <x v="8"/>
    <x v="32"/>
    <x v="5"/>
    <x v="28"/>
    <x v="333"/>
    <x v="2896"/>
    <x v="4860"/>
    <x v="11"/>
    <x v="0"/>
    <x v="1"/>
    <x v="2"/>
  </r>
  <r>
    <x v="4"/>
    <x v="3"/>
    <x v="231"/>
    <x v="2"/>
    <x v="42"/>
    <x v="23"/>
    <x v="5"/>
    <x v="30"/>
    <x v="198"/>
    <x v="1992"/>
    <x v="4029"/>
    <x v="35"/>
    <x v="1"/>
    <x v="1"/>
    <x v="2"/>
  </r>
  <r>
    <x v="1"/>
    <x v="1"/>
    <x v="231"/>
    <x v="3"/>
    <x v="8"/>
    <x v="32"/>
    <x v="5"/>
    <x v="25"/>
    <x v="187"/>
    <x v="1663"/>
    <x v="2588"/>
    <x v="21"/>
    <x v="1"/>
    <x v="1"/>
    <x v="2"/>
  </r>
  <r>
    <x v="4"/>
    <x v="3"/>
    <x v="231"/>
    <x v="2"/>
    <x v="42"/>
    <x v="23"/>
    <x v="5"/>
    <x v="20"/>
    <x v="223"/>
    <x v="1701"/>
    <x v="3010"/>
    <x v="26"/>
    <x v="2"/>
    <x v="1"/>
    <x v="2"/>
  </r>
  <r>
    <x v="4"/>
    <x v="3"/>
    <x v="232"/>
    <x v="2"/>
    <x v="42"/>
    <x v="23"/>
    <x v="4"/>
    <x v="33"/>
    <x v="331"/>
    <x v="2915"/>
    <x v="5309"/>
    <x v="31"/>
    <x v="2"/>
    <x v="1"/>
    <x v="1"/>
  </r>
  <r>
    <x v="1"/>
    <x v="1"/>
    <x v="232"/>
    <x v="3"/>
    <x v="8"/>
    <x v="32"/>
    <x v="4"/>
    <x v="33"/>
    <x v="321"/>
    <x v="2886"/>
    <x v="4962"/>
    <x v="16"/>
    <x v="0"/>
    <x v="1"/>
    <x v="1"/>
  </r>
  <r>
    <x v="4"/>
    <x v="3"/>
    <x v="232"/>
    <x v="2"/>
    <x v="42"/>
    <x v="23"/>
    <x v="4"/>
    <x v="31"/>
    <x v="177"/>
    <x v="1822"/>
    <x v="4134"/>
    <x v="43"/>
    <x v="1"/>
    <x v="1"/>
    <x v="1"/>
  </r>
  <r>
    <x v="1"/>
    <x v="1"/>
    <x v="232"/>
    <x v="3"/>
    <x v="8"/>
    <x v="32"/>
    <x v="4"/>
    <x v="29"/>
    <x v="152"/>
    <x v="1516"/>
    <x v="2668"/>
    <x v="26"/>
    <x v="1"/>
    <x v="1"/>
    <x v="1"/>
  </r>
  <r>
    <x v="4"/>
    <x v="3"/>
    <x v="232"/>
    <x v="2"/>
    <x v="42"/>
    <x v="23"/>
    <x v="4"/>
    <x v="19"/>
    <x v="222"/>
    <x v="1637"/>
    <x v="3399"/>
    <x v="34"/>
    <x v="2"/>
    <x v="1"/>
    <x v="1"/>
  </r>
  <r>
    <x v="4"/>
    <x v="3"/>
    <x v="233"/>
    <x v="2"/>
    <x v="42"/>
    <x v="23"/>
    <x v="0"/>
    <x v="38"/>
    <x v="323"/>
    <x v="2910"/>
    <x v="5097"/>
    <x v="16"/>
    <x v="2"/>
    <x v="0"/>
    <x v="0"/>
  </r>
  <r>
    <x v="1"/>
    <x v="1"/>
    <x v="233"/>
    <x v="3"/>
    <x v="8"/>
    <x v="32"/>
    <x v="0"/>
    <x v="48"/>
    <x v="325"/>
    <x v="2952"/>
    <x v="5296"/>
    <x v="21"/>
    <x v="0"/>
    <x v="0"/>
    <x v="0"/>
  </r>
  <r>
    <x v="4"/>
    <x v="3"/>
    <x v="233"/>
    <x v="2"/>
    <x v="42"/>
    <x v="23"/>
    <x v="0"/>
    <x v="34"/>
    <x v="147"/>
    <x v="1660"/>
    <x v="3257"/>
    <x v="31"/>
    <x v="1"/>
    <x v="0"/>
    <x v="0"/>
  </r>
  <r>
    <x v="1"/>
    <x v="1"/>
    <x v="233"/>
    <x v="3"/>
    <x v="8"/>
    <x v="32"/>
    <x v="0"/>
    <x v="46"/>
    <x v="159"/>
    <x v="2162"/>
    <x v="4158"/>
    <x v="32"/>
    <x v="1"/>
    <x v="0"/>
    <x v="0"/>
  </r>
  <r>
    <x v="4"/>
    <x v="3"/>
    <x v="233"/>
    <x v="2"/>
    <x v="42"/>
    <x v="23"/>
    <x v="0"/>
    <x v="22"/>
    <x v="191"/>
    <x v="1545"/>
    <x v="2162"/>
    <x v="18"/>
    <x v="2"/>
    <x v="0"/>
    <x v="0"/>
  </r>
  <r>
    <x v="4"/>
    <x v="3"/>
    <x v="234"/>
    <x v="2"/>
    <x v="42"/>
    <x v="23"/>
    <x v="3"/>
    <x v="43"/>
    <x v="347"/>
    <x v="3008"/>
    <x v="5502"/>
    <x v="36"/>
    <x v="2"/>
    <x v="1"/>
    <x v="0"/>
  </r>
  <r>
    <x v="1"/>
    <x v="1"/>
    <x v="234"/>
    <x v="3"/>
    <x v="8"/>
    <x v="32"/>
    <x v="3"/>
    <x v="38"/>
    <x v="333"/>
    <x v="2941"/>
    <x v="5398"/>
    <x v="36"/>
    <x v="0"/>
    <x v="1"/>
    <x v="0"/>
  </r>
  <r>
    <x v="4"/>
    <x v="3"/>
    <x v="234"/>
    <x v="2"/>
    <x v="42"/>
    <x v="23"/>
    <x v="3"/>
    <x v="40"/>
    <x v="212"/>
    <x v="2439"/>
    <x v="4965"/>
    <x v="50"/>
    <x v="1"/>
    <x v="1"/>
    <x v="0"/>
  </r>
  <r>
    <x v="1"/>
    <x v="1"/>
    <x v="234"/>
    <x v="3"/>
    <x v="8"/>
    <x v="32"/>
    <x v="3"/>
    <x v="35"/>
    <x v="194"/>
    <x v="2125"/>
    <x v="4701"/>
    <x v="50"/>
    <x v="1"/>
    <x v="1"/>
    <x v="0"/>
  </r>
  <r>
    <x v="4"/>
    <x v="3"/>
    <x v="234"/>
    <x v="2"/>
    <x v="42"/>
    <x v="23"/>
    <x v="3"/>
    <x v="31"/>
    <x v="285"/>
    <x v="2585"/>
    <x v="4969"/>
    <x v="43"/>
    <x v="2"/>
    <x v="1"/>
    <x v="0"/>
  </r>
  <r>
    <x v="4"/>
    <x v="3"/>
    <x v="235"/>
    <x v="2"/>
    <x v="42"/>
    <x v="23"/>
    <x v="2"/>
    <x v="33"/>
    <x v="345"/>
    <x v="2956"/>
    <x v="5305"/>
    <x v="21"/>
    <x v="2"/>
    <x v="0"/>
    <x v="2"/>
  </r>
  <r>
    <x v="4"/>
    <x v="3"/>
    <x v="235"/>
    <x v="2"/>
    <x v="42"/>
    <x v="23"/>
    <x v="2"/>
    <x v="30"/>
    <x v="202"/>
    <x v="2032"/>
    <x v="3894"/>
    <x v="31"/>
    <x v="1"/>
    <x v="0"/>
    <x v="2"/>
  </r>
  <r>
    <x v="4"/>
    <x v="3"/>
    <x v="235"/>
    <x v="2"/>
    <x v="42"/>
    <x v="23"/>
    <x v="2"/>
    <x v="22"/>
    <x v="249"/>
    <x v="1987"/>
    <x v="3509"/>
    <x v="26"/>
    <x v="2"/>
    <x v="0"/>
    <x v="2"/>
  </r>
  <r>
    <x v="4"/>
    <x v="3"/>
    <x v="236"/>
    <x v="2"/>
    <x v="42"/>
    <x v="23"/>
    <x v="1"/>
    <x v="38"/>
    <x v="345"/>
    <x v="2979"/>
    <x v="5344"/>
    <x v="21"/>
    <x v="2"/>
    <x v="0"/>
    <x v="1"/>
  </r>
  <r>
    <x v="4"/>
    <x v="3"/>
    <x v="236"/>
    <x v="2"/>
    <x v="42"/>
    <x v="23"/>
    <x v="1"/>
    <x v="35"/>
    <x v="202"/>
    <x v="2205"/>
    <x v="4230"/>
    <x v="32"/>
    <x v="1"/>
    <x v="0"/>
    <x v="1"/>
  </r>
  <r>
    <x v="4"/>
    <x v="3"/>
    <x v="236"/>
    <x v="2"/>
    <x v="42"/>
    <x v="23"/>
    <x v="1"/>
    <x v="25"/>
    <x v="241"/>
    <x v="2081"/>
    <x v="3811"/>
    <x v="28"/>
    <x v="2"/>
    <x v="0"/>
    <x v="1"/>
  </r>
  <r>
    <x v="4"/>
    <x v="3"/>
    <x v="237"/>
    <x v="2"/>
    <x v="42"/>
    <x v="23"/>
    <x v="5"/>
    <x v="33"/>
    <x v="354"/>
    <x v="2985"/>
    <x v="5354"/>
    <x v="21"/>
    <x v="2"/>
    <x v="1"/>
    <x v="2"/>
  </r>
  <r>
    <x v="4"/>
    <x v="3"/>
    <x v="237"/>
    <x v="2"/>
    <x v="42"/>
    <x v="23"/>
    <x v="5"/>
    <x v="30"/>
    <x v="268"/>
    <x v="2444"/>
    <x v="4501"/>
    <x v="31"/>
    <x v="1"/>
    <x v="1"/>
    <x v="2"/>
  </r>
  <r>
    <x v="4"/>
    <x v="3"/>
    <x v="237"/>
    <x v="2"/>
    <x v="42"/>
    <x v="23"/>
    <x v="5"/>
    <x v="22"/>
    <x v="293"/>
    <x v="2326"/>
    <x v="4162"/>
    <x v="27"/>
    <x v="2"/>
    <x v="1"/>
    <x v="2"/>
  </r>
  <r>
    <x v="4"/>
    <x v="3"/>
    <x v="238"/>
    <x v="2"/>
    <x v="42"/>
    <x v="23"/>
    <x v="4"/>
    <x v="33"/>
    <x v="327"/>
    <x v="2903"/>
    <x v="5285"/>
    <x v="31"/>
    <x v="2"/>
    <x v="1"/>
    <x v="1"/>
  </r>
  <r>
    <x v="4"/>
    <x v="3"/>
    <x v="238"/>
    <x v="2"/>
    <x v="42"/>
    <x v="23"/>
    <x v="4"/>
    <x v="29"/>
    <x v="183"/>
    <x v="1790"/>
    <x v="4205"/>
    <x v="46"/>
    <x v="1"/>
    <x v="1"/>
    <x v="1"/>
  </r>
  <r>
    <x v="4"/>
    <x v="3"/>
    <x v="238"/>
    <x v="2"/>
    <x v="42"/>
    <x v="23"/>
    <x v="4"/>
    <x v="21"/>
    <x v="193"/>
    <x v="1509"/>
    <x v="3378"/>
    <x v="38"/>
    <x v="2"/>
    <x v="1"/>
    <x v="1"/>
  </r>
  <r>
    <x v="4"/>
    <x v="3"/>
    <x v="239"/>
    <x v="2"/>
    <x v="42"/>
    <x v="23"/>
    <x v="0"/>
    <x v="38"/>
    <x v="327"/>
    <x v="2924"/>
    <x v="5143"/>
    <x v="16"/>
    <x v="2"/>
    <x v="0"/>
    <x v="0"/>
  </r>
  <r>
    <x v="4"/>
    <x v="3"/>
    <x v="239"/>
    <x v="2"/>
    <x v="42"/>
    <x v="23"/>
    <x v="0"/>
    <x v="34"/>
    <x v="172"/>
    <x v="1888"/>
    <x v="3334"/>
    <x v="26"/>
    <x v="1"/>
    <x v="0"/>
    <x v="0"/>
  </r>
  <r>
    <x v="4"/>
    <x v="3"/>
    <x v="239"/>
    <x v="2"/>
    <x v="42"/>
    <x v="23"/>
    <x v="0"/>
    <x v="26"/>
    <x v="187"/>
    <x v="1707"/>
    <x v="2723"/>
    <x v="22"/>
    <x v="2"/>
    <x v="0"/>
    <x v="0"/>
  </r>
  <r>
    <x v="4"/>
    <x v="3"/>
    <x v="240"/>
    <x v="2"/>
    <x v="42"/>
    <x v="23"/>
    <x v="3"/>
    <x v="43"/>
    <x v="346"/>
    <x v="3003"/>
    <x v="5500"/>
    <x v="36"/>
    <x v="2"/>
    <x v="1"/>
    <x v="0"/>
  </r>
  <r>
    <x v="4"/>
    <x v="3"/>
    <x v="240"/>
    <x v="2"/>
    <x v="42"/>
    <x v="23"/>
    <x v="3"/>
    <x v="40"/>
    <x v="247"/>
    <x v="2618"/>
    <x v="5088"/>
    <x v="49"/>
    <x v="1"/>
    <x v="1"/>
    <x v="0"/>
  </r>
  <r>
    <x v="4"/>
    <x v="3"/>
    <x v="240"/>
    <x v="2"/>
    <x v="42"/>
    <x v="23"/>
    <x v="3"/>
    <x v="29"/>
    <x v="255"/>
    <x v="2331"/>
    <x v="4607"/>
    <x v="38"/>
    <x v="2"/>
    <x v="1"/>
    <x v="0"/>
  </r>
  <r>
    <x v="4"/>
    <x v="3"/>
    <x v="241"/>
    <x v="2"/>
    <x v="42"/>
    <x v="23"/>
    <x v="2"/>
    <x v="33"/>
    <x v="343"/>
    <x v="2950"/>
    <x v="5294"/>
    <x v="21"/>
    <x v="2"/>
    <x v="0"/>
    <x v="2"/>
  </r>
  <r>
    <x v="4"/>
    <x v="3"/>
    <x v="241"/>
    <x v="2"/>
    <x v="42"/>
    <x v="23"/>
    <x v="2"/>
    <x v="30"/>
    <x v="226"/>
    <x v="2195"/>
    <x v="4333"/>
    <x v="35"/>
    <x v="1"/>
    <x v="0"/>
    <x v="2"/>
  </r>
  <r>
    <x v="4"/>
    <x v="3"/>
    <x v="241"/>
    <x v="2"/>
    <x v="42"/>
    <x v="23"/>
    <x v="2"/>
    <x v="20"/>
    <x v="257"/>
    <x v="1924"/>
    <x v="3184"/>
    <x v="23"/>
    <x v="2"/>
    <x v="0"/>
    <x v="2"/>
  </r>
  <r>
    <x v="4"/>
    <x v="3"/>
    <x v="242"/>
    <x v="2"/>
    <x v="42"/>
    <x v="23"/>
    <x v="1"/>
    <x v="38"/>
    <x v="343"/>
    <x v="2973"/>
    <x v="5335"/>
    <x v="21"/>
    <x v="2"/>
    <x v="0"/>
    <x v="1"/>
  </r>
  <r>
    <x v="4"/>
    <x v="3"/>
    <x v="242"/>
    <x v="2"/>
    <x v="42"/>
    <x v="23"/>
    <x v="1"/>
    <x v="34"/>
    <x v="219"/>
    <x v="2298"/>
    <x v="4304"/>
    <x v="31"/>
    <x v="1"/>
    <x v="0"/>
    <x v="1"/>
  </r>
  <r>
    <x v="4"/>
    <x v="3"/>
    <x v="242"/>
    <x v="2"/>
    <x v="42"/>
    <x v="23"/>
    <x v="1"/>
    <x v="26"/>
    <x v="257"/>
    <x v="2218"/>
    <x v="3809"/>
    <x v="24"/>
    <x v="2"/>
    <x v="0"/>
    <x v="1"/>
  </r>
  <r>
    <x v="4"/>
    <x v="3"/>
    <x v="243"/>
    <x v="2"/>
    <x v="42"/>
    <x v="23"/>
    <x v="5"/>
    <x v="33"/>
    <x v="354"/>
    <x v="2985"/>
    <x v="5354"/>
    <x v="21"/>
    <x v="2"/>
    <x v="1"/>
    <x v="2"/>
  </r>
  <r>
    <x v="4"/>
    <x v="3"/>
    <x v="243"/>
    <x v="2"/>
    <x v="42"/>
    <x v="23"/>
    <x v="5"/>
    <x v="32"/>
    <x v="251"/>
    <x v="2419"/>
    <x v="4510"/>
    <x v="32"/>
    <x v="1"/>
    <x v="1"/>
    <x v="2"/>
  </r>
  <r>
    <x v="4"/>
    <x v="3"/>
    <x v="243"/>
    <x v="2"/>
    <x v="42"/>
    <x v="23"/>
    <x v="5"/>
    <x v="22"/>
    <x v="293"/>
    <x v="2326"/>
    <x v="4162"/>
    <x v="27"/>
    <x v="2"/>
    <x v="1"/>
    <x v="2"/>
  </r>
  <r>
    <x v="4"/>
    <x v="3"/>
    <x v="244"/>
    <x v="2"/>
    <x v="42"/>
    <x v="23"/>
    <x v="4"/>
    <x v="33"/>
    <x v="323"/>
    <x v="2890"/>
    <x v="5256"/>
    <x v="31"/>
    <x v="2"/>
    <x v="1"/>
    <x v="1"/>
  </r>
  <r>
    <x v="4"/>
    <x v="3"/>
    <x v="244"/>
    <x v="2"/>
    <x v="42"/>
    <x v="23"/>
    <x v="4"/>
    <x v="31"/>
    <x v="165"/>
    <x v="1713"/>
    <x v="4044"/>
    <x v="45"/>
    <x v="1"/>
    <x v="1"/>
    <x v="1"/>
  </r>
  <r>
    <x v="4"/>
    <x v="3"/>
    <x v="244"/>
    <x v="2"/>
    <x v="42"/>
    <x v="23"/>
    <x v="4"/>
    <x v="23"/>
    <x v="185"/>
    <x v="1557"/>
    <x v="3240"/>
    <x v="34"/>
    <x v="2"/>
    <x v="1"/>
    <x v="1"/>
  </r>
  <r>
    <x v="4"/>
    <x v="3"/>
    <x v="245"/>
    <x v="2"/>
    <x v="42"/>
    <x v="23"/>
    <x v="0"/>
    <x v="38"/>
    <x v="323"/>
    <x v="2910"/>
    <x v="5097"/>
    <x v="16"/>
    <x v="2"/>
    <x v="0"/>
    <x v="0"/>
  </r>
  <r>
    <x v="4"/>
    <x v="3"/>
    <x v="245"/>
    <x v="2"/>
    <x v="42"/>
    <x v="23"/>
    <x v="0"/>
    <x v="34"/>
    <x v="147"/>
    <x v="1660"/>
    <x v="2914"/>
    <x v="26"/>
    <x v="1"/>
    <x v="0"/>
    <x v="0"/>
  </r>
  <r>
    <x v="4"/>
    <x v="3"/>
    <x v="245"/>
    <x v="2"/>
    <x v="42"/>
    <x v="23"/>
    <x v="0"/>
    <x v="28"/>
    <x v="195"/>
    <x v="1878"/>
    <x v="2863"/>
    <x v="20"/>
    <x v="2"/>
    <x v="0"/>
    <x v="0"/>
  </r>
  <r>
    <x v="4"/>
    <x v="3"/>
    <x v="246"/>
    <x v="2"/>
    <x v="42"/>
    <x v="23"/>
    <x v="3"/>
    <x v="43"/>
    <x v="341"/>
    <x v="2987"/>
    <x v="5480"/>
    <x v="36"/>
    <x v="2"/>
    <x v="1"/>
    <x v="0"/>
  </r>
  <r>
    <x v="4"/>
    <x v="3"/>
    <x v="246"/>
    <x v="2"/>
    <x v="42"/>
    <x v="23"/>
    <x v="3"/>
    <x v="39"/>
    <x v="194"/>
    <x v="2259"/>
    <x v="4851"/>
    <x v="51"/>
    <x v="1"/>
    <x v="1"/>
    <x v="0"/>
  </r>
  <r>
    <x v="4"/>
    <x v="3"/>
    <x v="246"/>
    <x v="2"/>
    <x v="42"/>
    <x v="23"/>
    <x v="3"/>
    <x v="32"/>
    <x v="227"/>
    <x v="2286"/>
    <x v="4614"/>
    <x v="40"/>
    <x v="2"/>
    <x v="1"/>
    <x v="0"/>
  </r>
  <r>
    <x v="4"/>
    <x v="3"/>
    <x v="247"/>
    <x v="2"/>
    <x v="42"/>
    <x v="23"/>
    <x v="2"/>
    <x v="38"/>
    <x v="338"/>
    <x v="2957"/>
    <x v="5306"/>
    <x v="21"/>
    <x v="2"/>
    <x v="0"/>
    <x v="2"/>
  </r>
  <r>
    <x v="4"/>
    <x v="3"/>
    <x v="247"/>
    <x v="2"/>
    <x v="42"/>
    <x v="23"/>
    <x v="2"/>
    <x v="37"/>
    <x v="215"/>
    <x v="2380"/>
    <x v="4530"/>
    <x v="34"/>
    <x v="1"/>
    <x v="0"/>
    <x v="2"/>
  </r>
  <r>
    <x v="4"/>
    <x v="3"/>
    <x v="247"/>
    <x v="2"/>
    <x v="42"/>
    <x v="23"/>
    <x v="2"/>
    <x v="26"/>
    <x v="223"/>
    <x v="2014"/>
    <x v="3696"/>
    <x v="28"/>
    <x v="2"/>
    <x v="0"/>
    <x v="2"/>
  </r>
  <r>
    <x v="4"/>
    <x v="3"/>
    <x v="248"/>
    <x v="2"/>
    <x v="42"/>
    <x v="23"/>
    <x v="1"/>
    <x v="38"/>
    <x v="338"/>
    <x v="2957"/>
    <x v="5306"/>
    <x v="21"/>
    <x v="2"/>
    <x v="0"/>
    <x v="1"/>
  </r>
  <r>
    <x v="4"/>
    <x v="3"/>
    <x v="248"/>
    <x v="2"/>
    <x v="42"/>
    <x v="23"/>
    <x v="1"/>
    <x v="34"/>
    <x v="184"/>
    <x v="2017"/>
    <x v="3923"/>
    <x v="32"/>
    <x v="1"/>
    <x v="0"/>
    <x v="1"/>
  </r>
  <r>
    <x v="4"/>
    <x v="3"/>
    <x v="248"/>
    <x v="2"/>
    <x v="42"/>
    <x v="23"/>
    <x v="1"/>
    <x v="25"/>
    <x v="215"/>
    <x v="1915"/>
    <x v="3161"/>
    <x v="23"/>
    <x v="2"/>
    <x v="0"/>
    <x v="1"/>
  </r>
  <r>
    <x v="4"/>
    <x v="3"/>
    <x v="249"/>
    <x v="2"/>
    <x v="42"/>
    <x v="23"/>
    <x v="5"/>
    <x v="43"/>
    <x v="341"/>
    <x v="2987"/>
    <x v="5362"/>
    <x v="21"/>
    <x v="2"/>
    <x v="1"/>
    <x v="2"/>
  </r>
  <r>
    <x v="5"/>
    <x v="1"/>
    <x v="249"/>
    <x v="3"/>
    <x v="8"/>
    <x v="32"/>
    <x v="5"/>
    <x v="43"/>
    <x v="335"/>
    <x v="2966"/>
    <x v="5176"/>
    <x v="11"/>
    <x v="0"/>
    <x v="1"/>
    <x v="2"/>
  </r>
  <r>
    <x v="4"/>
    <x v="3"/>
    <x v="249"/>
    <x v="2"/>
    <x v="42"/>
    <x v="23"/>
    <x v="5"/>
    <x v="39"/>
    <x v="200"/>
    <x v="2318"/>
    <x v="4480"/>
    <x v="35"/>
    <x v="1"/>
    <x v="1"/>
    <x v="2"/>
  </r>
  <r>
    <x v="5"/>
    <x v="1"/>
    <x v="249"/>
    <x v="3"/>
    <x v="8"/>
    <x v="32"/>
    <x v="5"/>
    <x v="42"/>
    <x v="181"/>
    <x v="2235"/>
    <x v="3626"/>
    <x v="21"/>
    <x v="1"/>
    <x v="1"/>
    <x v="2"/>
  </r>
  <r>
    <x v="4"/>
    <x v="3"/>
    <x v="249"/>
    <x v="2"/>
    <x v="42"/>
    <x v="23"/>
    <x v="5"/>
    <x v="29"/>
    <x v="265"/>
    <x v="2394"/>
    <x v="4089"/>
    <x v="24"/>
    <x v="2"/>
    <x v="1"/>
    <x v="2"/>
  </r>
  <r>
    <x v="4"/>
    <x v="3"/>
    <x v="250"/>
    <x v="2"/>
    <x v="42"/>
    <x v="23"/>
    <x v="4"/>
    <x v="43"/>
    <x v="321"/>
    <x v="2921"/>
    <x v="5322"/>
    <x v="31"/>
    <x v="2"/>
    <x v="1"/>
    <x v="1"/>
  </r>
  <r>
    <x v="5"/>
    <x v="1"/>
    <x v="250"/>
    <x v="3"/>
    <x v="8"/>
    <x v="32"/>
    <x v="4"/>
    <x v="43"/>
    <x v="333"/>
    <x v="2960"/>
    <x v="5251"/>
    <x v="16"/>
    <x v="0"/>
    <x v="1"/>
    <x v="1"/>
  </r>
  <r>
    <x v="4"/>
    <x v="3"/>
    <x v="250"/>
    <x v="2"/>
    <x v="42"/>
    <x v="23"/>
    <x v="4"/>
    <x v="40"/>
    <x v="158"/>
    <x v="1978"/>
    <x v="4260"/>
    <x v="41"/>
    <x v="1"/>
    <x v="1"/>
    <x v="1"/>
  </r>
  <r>
    <x v="5"/>
    <x v="1"/>
    <x v="250"/>
    <x v="3"/>
    <x v="8"/>
    <x v="32"/>
    <x v="4"/>
    <x v="40"/>
    <x v="187"/>
    <x v="2236"/>
    <x v="3968"/>
    <x v="26"/>
    <x v="1"/>
    <x v="1"/>
    <x v="1"/>
  </r>
  <r>
    <x v="4"/>
    <x v="3"/>
    <x v="250"/>
    <x v="2"/>
    <x v="42"/>
    <x v="23"/>
    <x v="4"/>
    <x v="30"/>
    <x v="174"/>
    <x v="1756"/>
    <x v="3720"/>
    <x v="36"/>
    <x v="2"/>
    <x v="1"/>
    <x v="1"/>
  </r>
  <r>
    <x v="4"/>
    <x v="3"/>
    <x v="251"/>
    <x v="2"/>
    <x v="42"/>
    <x v="23"/>
    <x v="0"/>
    <x v="38"/>
    <x v="321"/>
    <x v="2904"/>
    <x v="5071"/>
    <x v="16"/>
    <x v="2"/>
    <x v="0"/>
    <x v="0"/>
  </r>
  <r>
    <x v="5"/>
    <x v="1"/>
    <x v="251"/>
    <x v="3"/>
    <x v="8"/>
    <x v="32"/>
    <x v="0"/>
    <x v="58"/>
    <x v="333"/>
    <x v="3009"/>
    <x v="5405"/>
    <x v="21"/>
    <x v="0"/>
    <x v="0"/>
    <x v="0"/>
  </r>
  <r>
    <x v="4"/>
    <x v="3"/>
    <x v="251"/>
    <x v="2"/>
    <x v="42"/>
    <x v="23"/>
    <x v="0"/>
    <x v="37"/>
    <x v="152"/>
    <x v="1820"/>
    <x v="3423"/>
    <x v="29"/>
    <x v="1"/>
    <x v="0"/>
    <x v="0"/>
  </r>
  <r>
    <x v="5"/>
    <x v="1"/>
    <x v="251"/>
    <x v="3"/>
    <x v="8"/>
    <x v="32"/>
    <x v="0"/>
    <x v="55"/>
    <x v="199"/>
    <x v="2660"/>
    <x v="4914"/>
    <x v="35"/>
    <x v="1"/>
    <x v="0"/>
    <x v="0"/>
  </r>
  <r>
    <x v="4"/>
    <x v="3"/>
    <x v="251"/>
    <x v="2"/>
    <x v="42"/>
    <x v="23"/>
    <x v="0"/>
    <x v="29"/>
    <x v="179"/>
    <x v="1758"/>
    <x v="2821"/>
    <x v="22"/>
    <x v="2"/>
    <x v="0"/>
    <x v="0"/>
  </r>
  <r>
    <x v="4"/>
    <x v="3"/>
    <x v="252"/>
    <x v="2"/>
    <x v="42"/>
    <x v="23"/>
    <x v="3"/>
    <x v="48"/>
    <x v="338"/>
    <x v="2994"/>
    <x v="5489"/>
    <x v="36"/>
    <x v="2"/>
    <x v="1"/>
    <x v="0"/>
  </r>
  <r>
    <x v="5"/>
    <x v="1"/>
    <x v="252"/>
    <x v="3"/>
    <x v="8"/>
    <x v="32"/>
    <x v="3"/>
    <x v="63"/>
    <x v="343"/>
    <x v="3054"/>
    <x v="5552"/>
    <x v="36"/>
    <x v="0"/>
    <x v="1"/>
    <x v="0"/>
  </r>
  <r>
    <x v="4"/>
    <x v="3"/>
    <x v="252"/>
    <x v="2"/>
    <x v="42"/>
    <x v="23"/>
    <x v="3"/>
    <x v="43"/>
    <x v="184"/>
    <x v="2301"/>
    <x v="4869"/>
    <x v="50"/>
    <x v="1"/>
    <x v="1"/>
    <x v="0"/>
  </r>
  <r>
    <x v="5"/>
    <x v="1"/>
    <x v="252"/>
    <x v="3"/>
    <x v="8"/>
    <x v="32"/>
    <x v="3"/>
    <x v="56"/>
    <x v="219"/>
    <x v="2749"/>
    <x v="5206"/>
    <x v="51"/>
    <x v="1"/>
    <x v="1"/>
    <x v="0"/>
  </r>
  <r>
    <x v="4"/>
    <x v="3"/>
    <x v="252"/>
    <x v="2"/>
    <x v="42"/>
    <x v="23"/>
    <x v="3"/>
    <x v="35"/>
    <x v="252"/>
    <x v="2515"/>
    <x v="4923"/>
    <x v="43"/>
    <x v="2"/>
    <x v="1"/>
    <x v="0"/>
  </r>
  <r>
    <x v="4"/>
    <x v="3"/>
    <x v="253"/>
    <x v="2"/>
    <x v="42"/>
    <x v="23"/>
    <x v="2"/>
    <x v="38"/>
    <x v="335"/>
    <x v="2947"/>
    <x v="5285"/>
    <x v="21"/>
    <x v="2"/>
    <x v="0"/>
    <x v="2"/>
  </r>
  <r>
    <x v="5"/>
    <x v="1"/>
    <x v="253"/>
    <x v="3"/>
    <x v="8"/>
    <x v="32"/>
    <x v="2"/>
    <x v="58"/>
    <x v="356"/>
    <x v="3074"/>
    <x v="5556"/>
    <x v="31"/>
    <x v="0"/>
    <x v="0"/>
    <x v="2"/>
  </r>
  <r>
    <x v="4"/>
    <x v="3"/>
    <x v="253"/>
    <x v="2"/>
    <x v="42"/>
    <x v="23"/>
    <x v="2"/>
    <x v="37"/>
    <x v="204"/>
    <x v="2289"/>
    <x v="4484"/>
    <x v="36"/>
    <x v="1"/>
    <x v="0"/>
    <x v="2"/>
  </r>
  <r>
    <x v="5"/>
    <x v="1"/>
    <x v="253"/>
    <x v="3"/>
    <x v="8"/>
    <x v="32"/>
    <x v="2"/>
    <x v="53"/>
    <x v="253"/>
    <x v="2802"/>
    <x v="5214"/>
    <x v="46"/>
    <x v="1"/>
    <x v="0"/>
    <x v="2"/>
  </r>
  <r>
    <x v="4"/>
    <x v="3"/>
    <x v="253"/>
    <x v="2"/>
    <x v="42"/>
    <x v="23"/>
    <x v="2"/>
    <x v="24"/>
    <x v="229"/>
    <x v="1966"/>
    <x v="3404"/>
    <x v="25"/>
    <x v="2"/>
    <x v="0"/>
    <x v="2"/>
  </r>
  <r>
    <x v="4"/>
    <x v="3"/>
    <x v="254"/>
    <x v="2"/>
    <x v="42"/>
    <x v="23"/>
    <x v="1"/>
    <x v="38"/>
    <x v="335"/>
    <x v="2947"/>
    <x v="5285"/>
    <x v="21"/>
    <x v="2"/>
    <x v="0"/>
    <x v="1"/>
  </r>
  <r>
    <x v="5"/>
    <x v="1"/>
    <x v="254"/>
    <x v="3"/>
    <x v="8"/>
    <x v="32"/>
    <x v="1"/>
    <x v="53"/>
    <x v="341"/>
    <x v="3020"/>
    <x v="5425"/>
    <x v="21"/>
    <x v="0"/>
    <x v="0"/>
    <x v="1"/>
  </r>
  <r>
    <x v="4"/>
    <x v="3"/>
    <x v="254"/>
    <x v="2"/>
    <x v="42"/>
    <x v="23"/>
    <x v="1"/>
    <x v="36"/>
    <x v="186"/>
    <x v="2103"/>
    <x v="4122"/>
    <x v="33"/>
    <x v="1"/>
    <x v="0"/>
    <x v="1"/>
  </r>
  <r>
    <x v="5"/>
    <x v="1"/>
    <x v="254"/>
    <x v="3"/>
    <x v="8"/>
    <x v="32"/>
    <x v="1"/>
    <x v="50"/>
    <x v="194"/>
    <x v="2543"/>
    <x v="4670"/>
    <x v="32"/>
    <x v="1"/>
    <x v="0"/>
    <x v="1"/>
  </r>
  <r>
    <x v="4"/>
    <x v="3"/>
    <x v="254"/>
    <x v="2"/>
    <x v="42"/>
    <x v="23"/>
    <x v="1"/>
    <x v="22"/>
    <x v="211"/>
    <x v="1714"/>
    <x v="2953"/>
    <x v="25"/>
    <x v="2"/>
    <x v="0"/>
    <x v="1"/>
  </r>
  <r>
    <x v="4"/>
    <x v="3"/>
    <x v="255"/>
    <x v="2"/>
    <x v="42"/>
    <x v="23"/>
    <x v="5"/>
    <x v="43"/>
    <x v="331"/>
    <x v="2955"/>
    <x v="5301"/>
    <x v="21"/>
    <x v="2"/>
    <x v="1"/>
    <x v="2"/>
  </r>
  <r>
    <x v="5"/>
    <x v="1"/>
    <x v="255"/>
    <x v="3"/>
    <x v="8"/>
    <x v="32"/>
    <x v="5"/>
    <x v="48"/>
    <x v="337"/>
    <x v="2988"/>
    <x v="5239"/>
    <x v="11"/>
    <x v="0"/>
    <x v="1"/>
    <x v="2"/>
  </r>
  <r>
    <x v="4"/>
    <x v="3"/>
    <x v="255"/>
    <x v="2"/>
    <x v="42"/>
    <x v="23"/>
    <x v="5"/>
    <x v="41"/>
    <x v="164"/>
    <x v="2067"/>
    <x v="4046"/>
    <x v="33"/>
    <x v="1"/>
    <x v="1"/>
    <x v="2"/>
  </r>
  <r>
    <x v="5"/>
    <x v="1"/>
    <x v="255"/>
    <x v="3"/>
    <x v="8"/>
    <x v="32"/>
    <x v="5"/>
    <x v="43"/>
    <x v="185"/>
    <x v="2315"/>
    <x v="3903"/>
    <x v="23"/>
    <x v="1"/>
    <x v="1"/>
    <x v="2"/>
  </r>
  <r>
    <x v="4"/>
    <x v="3"/>
    <x v="255"/>
    <x v="2"/>
    <x v="42"/>
    <x v="23"/>
    <x v="5"/>
    <x v="32"/>
    <x v="215"/>
    <x v="2199"/>
    <x v="3711"/>
    <x v="23"/>
    <x v="2"/>
    <x v="1"/>
    <x v="2"/>
  </r>
  <r>
    <x v="4"/>
    <x v="3"/>
    <x v="256"/>
    <x v="2"/>
    <x v="42"/>
    <x v="23"/>
    <x v="4"/>
    <x v="43"/>
    <x v="319"/>
    <x v="2915"/>
    <x v="5309"/>
    <x v="31"/>
    <x v="2"/>
    <x v="1"/>
    <x v="1"/>
  </r>
  <r>
    <x v="5"/>
    <x v="1"/>
    <x v="256"/>
    <x v="3"/>
    <x v="8"/>
    <x v="32"/>
    <x v="4"/>
    <x v="48"/>
    <x v="333"/>
    <x v="2978"/>
    <x v="5290"/>
    <x v="16"/>
    <x v="0"/>
    <x v="1"/>
    <x v="1"/>
  </r>
  <r>
    <x v="4"/>
    <x v="3"/>
    <x v="256"/>
    <x v="2"/>
    <x v="42"/>
    <x v="23"/>
    <x v="4"/>
    <x v="38"/>
    <x v="146"/>
    <x v="1790"/>
    <x v="4130"/>
    <x v="44"/>
    <x v="1"/>
    <x v="1"/>
    <x v="1"/>
  </r>
  <r>
    <x v="5"/>
    <x v="1"/>
    <x v="256"/>
    <x v="3"/>
    <x v="8"/>
    <x v="32"/>
    <x v="4"/>
    <x v="46"/>
    <x v="199"/>
    <x v="2501"/>
    <x v="4499"/>
    <x v="29"/>
    <x v="1"/>
    <x v="1"/>
    <x v="1"/>
  </r>
  <r>
    <x v="4"/>
    <x v="3"/>
    <x v="256"/>
    <x v="2"/>
    <x v="42"/>
    <x v="23"/>
    <x v="4"/>
    <x v="29"/>
    <x v="178"/>
    <x v="1744"/>
    <x v="3532"/>
    <x v="33"/>
    <x v="2"/>
    <x v="1"/>
    <x v="1"/>
  </r>
  <r>
    <x v="4"/>
    <x v="3"/>
    <x v="257"/>
    <x v="2"/>
    <x v="42"/>
    <x v="23"/>
    <x v="0"/>
    <x v="38"/>
    <x v="317"/>
    <x v="2889"/>
    <x v="4993"/>
    <x v="16"/>
    <x v="2"/>
    <x v="0"/>
    <x v="0"/>
  </r>
  <r>
    <x v="5"/>
    <x v="1"/>
    <x v="257"/>
    <x v="3"/>
    <x v="8"/>
    <x v="32"/>
    <x v="0"/>
    <x v="58"/>
    <x v="335"/>
    <x v="3015"/>
    <x v="5414"/>
    <x v="21"/>
    <x v="0"/>
    <x v="0"/>
    <x v="0"/>
  </r>
  <r>
    <x v="4"/>
    <x v="3"/>
    <x v="257"/>
    <x v="2"/>
    <x v="42"/>
    <x v="23"/>
    <x v="0"/>
    <x v="35"/>
    <x v="129"/>
    <x v="1516"/>
    <x v="2730"/>
    <x v="27"/>
    <x v="1"/>
    <x v="0"/>
    <x v="0"/>
  </r>
  <r>
    <x v="5"/>
    <x v="1"/>
    <x v="257"/>
    <x v="3"/>
    <x v="8"/>
    <x v="32"/>
    <x v="0"/>
    <x v="54"/>
    <x v="181"/>
    <x v="2530"/>
    <x v="4745"/>
    <x v="35"/>
    <x v="1"/>
    <x v="0"/>
    <x v="0"/>
  </r>
  <r>
    <x v="4"/>
    <x v="3"/>
    <x v="257"/>
    <x v="2"/>
    <x v="42"/>
    <x v="23"/>
    <x v="0"/>
    <x v="28"/>
    <x v="160"/>
    <x v="1554"/>
    <x v="2536"/>
    <x v="23"/>
    <x v="2"/>
    <x v="0"/>
    <x v="0"/>
  </r>
  <r>
    <x v="4"/>
    <x v="3"/>
    <x v="258"/>
    <x v="2"/>
    <x v="42"/>
    <x v="23"/>
    <x v="3"/>
    <x v="48"/>
    <x v="331"/>
    <x v="2972"/>
    <x v="5454"/>
    <x v="36"/>
    <x v="2"/>
    <x v="1"/>
    <x v="0"/>
  </r>
  <r>
    <x v="5"/>
    <x v="1"/>
    <x v="258"/>
    <x v="3"/>
    <x v="8"/>
    <x v="32"/>
    <x v="3"/>
    <x v="63"/>
    <x v="346"/>
    <x v="3063"/>
    <x v="5558"/>
    <x v="36"/>
    <x v="0"/>
    <x v="1"/>
    <x v="0"/>
  </r>
  <r>
    <x v="4"/>
    <x v="3"/>
    <x v="258"/>
    <x v="2"/>
    <x v="42"/>
    <x v="23"/>
    <x v="3"/>
    <x v="46"/>
    <x v="183"/>
    <x v="2371"/>
    <x v="4883"/>
    <x v="48"/>
    <x v="1"/>
    <x v="1"/>
    <x v="0"/>
  </r>
  <r>
    <x v="5"/>
    <x v="1"/>
    <x v="258"/>
    <x v="3"/>
    <x v="8"/>
    <x v="32"/>
    <x v="3"/>
    <x v="60"/>
    <x v="207"/>
    <x v="2752"/>
    <x v="5207"/>
    <x v="51"/>
    <x v="1"/>
    <x v="1"/>
    <x v="0"/>
  </r>
  <r>
    <x v="4"/>
    <x v="3"/>
    <x v="258"/>
    <x v="2"/>
    <x v="42"/>
    <x v="23"/>
    <x v="3"/>
    <x v="36"/>
    <x v="199"/>
    <x v="2211"/>
    <x v="4537"/>
    <x v="40"/>
    <x v="2"/>
    <x v="1"/>
    <x v="0"/>
  </r>
  <r>
    <x v="5"/>
    <x v="1"/>
    <x v="259"/>
    <x v="3"/>
    <x v="8"/>
    <x v="32"/>
    <x v="2"/>
    <x v="58"/>
    <x v="355"/>
    <x v="3071"/>
    <x v="5555"/>
    <x v="31"/>
    <x v="0"/>
    <x v="0"/>
    <x v="2"/>
  </r>
  <r>
    <x v="5"/>
    <x v="1"/>
    <x v="259"/>
    <x v="3"/>
    <x v="8"/>
    <x v="32"/>
    <x v="2"/>
    <x v="53"/>
    <x v="256"/>
    <x v="2808"/>
    <x v="5194"/>
    <x v="43"/>
    <x v="1"/>
    <x v="0"/>
    <x v="2"/>
  </r>
  <r>
    <x v="5"/>
    <x v="1"/>
    <x v="260"/>
    <x v="3"/>
    <x v="8"/>
    <x v="32"/>
    <x v="1"/>
    <x v="53"/>
    <x v="341"/>
    <x v="3020"/>
    <x v="5425"/>
    <x v="21"/>
    <x v="0"/>
    <x v="0"/>
    <x v="1"/>
  </r>
  <r>
    <x v="5"/>
    <x v="1"/>
    <x v="260"/>
    <x v="3"/>
    <x v="8"/>
    <x v="32"/>
    <x v="1"/>
    <x v="48"/>
    <x v="213"/>
    <x v="2625"/>
    <x v="4754"/>
    <x v="31"/>
    <x v="1"/>
    <x v="0"/>
    <x v="1"/>
  </r>
  <r>
    <x v="5"/>
    <x v="1"/>
    <x v="261"/>
    <x v="3"/>
    <x v="8"/>
    <x v="32"/>
    <x v="5"/>
    <x v="48"/>
    <x v="337"/>
    <x v="2988"/>
    <x v="5239"/>
    <x v="11"/>
    <x v="0"/>
    <x v="1"/>
    <x v="2"/>
  </r>
  <r>
    <x v="5"/>
    <x v="1"/>
    <x v="261"/>
    <x v="3"/>
    <x v="8"/>
    <x v="32"/>
    <x v="5"/>
    <x v="46"/>
    <x v="197"/>
    <x v="2489"/>
    <x v="4202"/>
    <x v="23"/>
    <x v="1"/>
    <x v="1"/>
    <x v="2"/>
  </r>
  <r>
    <x v="1"/>
    <x v="1"/>
    <x v="262"/>
    <x v="3"/>
    <x v="8"/>
    <x v="32"/>
    <x v="4"/>
    <x v="38"/>
    <x v="333"/>
    <x v="2941"/>
    <x v="5198"/>
    <x v="16"/>
    <x v="0"/>
    <x v="1"/>
    <x v="1"/>
  </r>
  <r>
    <x v="1"/>
    <x v="1"/>
    <x v="262"/>
    <x v="3"/>
    <x v="8"/>
    <x v="32"/>
    <x v="4"/>
    <x v="37"/>
    <x v="199"/>
    <x v="2247"/>
    <x v="3978"/>
    <x v="26"/>
    <x v="1"/>
    <x v="1"/>
    <x v="1"/>
  </r>
  <r>
    <x v="1"/>
    <x v="1"/>
    <x v="263"/>
    <x v="3"/>
    <x v="8"/>
    <x v="32"/>
    <x v="0"/>
    <x v="48"/>
    <x v="331"/>
    <x v="2972"/>
    <x v="5333"/>
    <x v="21"/>
    <x v="0"/>
    <x v="0"/>
    <x v="0"/>
  </r>
  <r>
    <x v="1"/>
    <x v="1"/>
    <x v="263"/>
    <x v="3"/>
    <x v="8"/>
    <x v="32"/>
    <x v="0"/>
    <x v="45"/>
    <x v="194"/>
    <x v="2435"/>
    <x v="4477"/>
    <x v="31"/>
    <x v="1"/>
    <x v="0"/>
    <x v="0"/>
  </r>
  <r>
    <x v="1"/>
    <x v="1"/>
    <x v="264"/>
    <x v="3"/>
    <x v="8"/>
    <x v="32"/>
    <x v="3"/>
    <x v="53"/>
    <x v="343"/>
    <x v="3026"/>
    <x v="5531"/>
    <x v="36"/>
    <x v="0"/>
    <x v="1"/>
    <x v="0"/>
  </r>
  <r>
    <x v="1"/>
    <x v="1"/>
    <x v="264"/>
    <x v="3"/>
    <x v="8"/>
    <x v="32"/>
    <x v="3"/>
    <x v="49"/>
    <x v="234"/>
    <x v="2718"/>
    <x v="5146"/>
    <x v="47"/>
    <x v="1"/>
    <x v="1"/>
    <x v="0"/>
  </r>
  <r>
    <x v="1"/>
    <x v="1"/>
    <x v="265"/>
    <x v="3"/>
    <x v="8"/>
    <x v="32"/>
    <x v="2"/>
    <x v="48"/>
    <x v="351"/>
    <x v="3033"/>
    <x v="5516"/>
    <x v="31"/>
    <x v="0"/>
    <x v="0"/>
    <x v="2"/>
  </r>
  <r>
    <x v="1"/>
    <x v="1"/>
    <x v="265"/>
    <x v="3"/>
    <x v="8"/>
    <x v="32"/>
    <x v="2"/>
    <x v="46"/>
    <x v="240"/>
    <x v="2691"/>
    <x v="5058"/>
    <x v="41"/>
    <x v="1"/>
    <x v="0"/>
    <x v="2"/>
  </r>
  <r>
    <x v="1"/>
    <x v="1"/>
    <x v="266"/>
    <x v="3"/>
    <x v="8"/>
    <x v="32"/>
    <x v="1"/>
    <x v="43"/>
    <x v="338"/>
    <x v="2976"/>
    <x v="5341"/>
    <x v="21"/>
    <x v="0"/>
    <x v="0"/>
    <x v="1"/>
  </r>
  <r>
    <x v="1"/>
    <x v="1"/>
    <x v="266"/>
    <x v="3"/>
    <x v="8"/>
    <x v="32"/>
    <x v="1"/>
    <x v="39"/>
    <x v="215"/>
    <x v="2437"/>
    <x v="4483"/>
    <x v="31"/>
    <x v="1"/>
    <x v="0"/>
    <x v="1"/>
  </r>
  <r>
    <x v="3"/>
    <x v="1"/>
    <x v="267"/>
    <x v="3"/>
    <x v="8"/>
    <x v="32"/>
    <x v="5"/>
    <x v="38"/>
    <x v="331"/>
    <x v="2935"/>
    <x v="5071"/>
    <x v="11"/>
    <x v="0"/>
    <x v="1"/>
    <x v="2"/>
  </r>
  <r>
    <x v="3"/>
    <x v="1"/>
    <x v="267"/>
    <x v="3"/>
    <x v="8"/>
    <x v="32"/>
    <x v="5"/>
    <x v="34"/>
    <x v="194"/>
    <x v="2095"/>
    <x v="3502"/>
    <x v="23"/>
    <x v="1"/>
    <x v="1"/>
    <x v="2"/>
  </r>
  <r>
    <x v="3"/>
    <x v="1"/>
    <x v="268"/>
    <x v="3"/>
    <x v="8"/>
    <x v="32"/>
    <x v="4"/>
    <x v="38"/>
    <x v="329"/>
    <x v="2930"/>
    <x v="5165"/>
    <x v="16"/>
    <x v="0"/>
    <x v="1"/>
    <x v="1"/>
  </r>
  <r>
    <x v="3"/>
    <x v="1"/>
    <x v="268"/>
    <x v="3"/>
    <x v="8"/>
    <x v="32"/>
    <x v="4"/>
    <x v="35"/>
    <x v="183"/>
    <x v="2034"/>
    <x v="3789"/>
    <x v="29"/>
    <x v="1"/>
    <x v="1"/>
    <x v="1"/>
  </r>
  <r>
    <x v="3"/>
    <x v="1"/>
    <x v="269"/>
    <x v="3"/>
    <x v="8"/>
    <x v="32"/>
    <x v="0"/>
    <x v="48"/>
    <x v="329"/>
    <x v="2965"/>
    <x v="5319"/>
    <x v="21"/>
    <x v="0"/>
    <x v="0"/>
    <x v="0"/>
  </r>
  <r>
    <x v="3"/>
    <x v="1"/>
    <x v="269"/>
    <x v="3"/>
    <x v="8"/>
    <x v="32"/>
    <x v="0"/>
    <x v="43"/>
    <x v="183"/>
    <x v="2282"/>
    <x v="4472"/>
    <x v="36"/>
    <x v="1"/>
    <x v="0"/>
    <x v="0"/>
  </r>
  <r>
    <x v="3"/>
    <x v="1"/>
    <x v="270"/>
    <x v="3"/>
    <x v="8"/>
    <x v="32"/>
    <x v="3"/>
    <x v="53"/>
    <x v="337"/>
    <x v="3006"/>
    <x v="5501"/>
    <x v="36"/>
    <x v="0"/>
    <x v="1"/>
    <x v="0"/>
  </r>
  <r>
    <x v="3"/>
    <x v="1"/>
    <x v="270"/>
    <x v="3"/>
    <x v="8"/>
    <x v="32"/>
    <x v="3"/>
    <x v="48"/>
    <x v="192"/>
    <x v="2492"/>
    <x v="4988"/>
    <x v="49"/>
    <x v="1"/>
    <x v="1"/>
    <x v="0"/>
  </r>
  <r>
    <x v="3"/>
    <x v="1"/>
    <x v="271"/>
    <x v="3"/>
    <x v="8"/>
    <x v="32"/>
    <x v="2"/>
    <x v="53"/>
    <x v="347"/>
    <x v="3040"/>
    <x v="5525"/>
    <x v="31"/>
    <x v="0"/>
    <x v="0"/>
    <x v="2"/>
  </r>
  <r>
    <x v="3"/>
    <x v="1"/>
    <x v="271"/>
    <x v="3"/>
    <x v="8"/>
    <x v="32"/>
    <x v="2"/>
    <x v="49"/>
    <x v="227"/>
    <x v="2693"/>
    <x v="5114"/>
    <x v="46"/>
    <x v="1"/>
    <x v="0"/>
    <x v="2"/>
  </r>
  <r>
    <x v="3"/>
    <x v="1"/>
    <x v="272"/>
    <x v="3"/>
    <x v="8"/>
    <x v="32"/>
    <x v="1"/>
    <x v="43"/>
    <x v="337"/>
    <x v="2972"/>
    <x v="5333"/>
    <x v="21"/>
    <x v="0"/>
    <x v="0"/>
    <x v="1"/>
  </r>
  <r>
    <x v="3"/>
    <x v="1"/>
    <x v="272"/>
    <x v="3"/>
    <x v="8"/>
    <x v="32"/>
    <x v="1"/>
    <x v="40"/>
    <x v="185"/>
    <x v="2225"/>
    <x v="4209"/>
    <x v="31"/>
    <x v="1"/>
    <x v="0"/>
    <x v="1"/>
  </r>
  <r>
    <x v="3"/>
    <x v="1"/>
    <x v="273"/>
    <x v="3"/>
    <x v="8"/>
    <x v="32"/>
    <x v="5"/>
    <x v="43"/>
    <x v="329"/>
    <x v="2948"/>
    <x v="5113"/>
    <x v="11"/>
    <x v="0"/>
    <x v="1"/>
    <x v="2"/>
  </r>
  <r>
    <x v="3"/>
    <x v="1"/>
    <x v="273"/>
    <x v="3"/>
    <x v="8"/>
    <x v="32"/>
    <x v="5"/>
    <x v="40"/>
    <x v="177"/>
    <x v="2143"/>
    <x v="3738"/>
    <x v="25"/>
    <x v="1"/>
    <x v="1"/>
    <x v="2"/>
  </r>
  <r>
    <x v="3"/>
    <x v="1"/>
    <x v="274"/>
    <x v="3"/>
    <x v="8"/>
    <x v="32"/>
    <x v="4"/>
    <x v="43"/>
    <x v="327"/>
    <x v="2942"/>
    <x v="5201"/>
    <x v="16"/>
    <x v="0"/>
    <x v="1"/>
    <x v="1"/>
  </r>
  <r>
    <x v="3"/>
    <x v="1"/>
    <x v="274"/>
    <x v="3"/>
    <x v="8"/>
    <x v="32"/>
    <x v="4"/>
    <x v="38"/>
    <x v="159"/>
    <x v="1920"/>
    <x v="3658"/>
    <x v="30"/>
    <x v="1"/>
    <x v="1"/>
    <x v="1"/>
  </r>
  <r>
    <x v="3"/>
    <x v="1"/>
    <x v="275"/>
    <x v="3"/>
    <x v="8"/>
    <x v="32"/>
    <x v="0"/>
    <x v="53"/>
    <x v="327"/>
    <x v="2974"/>
    <x v="5338"/>
    <x v="21"/>
    <x v="0"/>
    <x v="0"/>
    <x v="0"/>
  </r>
  <r>
    <x v="3"/>
    <x v="1"/>
    <x v="275"/>
    <x v="3"/>
    <x v="8"/>
    <x v="32"/>
    <x v="0"/>
    <x v="50"/>
    <x v="165"/>
    <x v="2319"/>
    <x v="4531"/>
    <x v="36"/>
    <x v="1"/>
    <x v="0"/>
    <x v="0"/>
  </r>
  <r>
    <x v="3"/>
    <x v="1"/>
    <x v="276"/>
    <x v="3"/>
    <x v="8"/>
    <x v="32"/>
    <x v="3"/>
    <x v="58"/>
    <x v="337"/>
    <x v="3019"/>
    <x v="5524"/>
    <x v="36"/>
    <x v="0"/>
    <x v="1"/>
    <x v="0"/>
  </r>
  <r>
    <x v="3"/>
    <x v="1"/>
    <x v="276"/>
    <x v="3"/>
    <x v="8"/>
    <x v="32"/>
    <x v="3"/>
    <x v="52"/>
    <x v="192"/>
    <x v="2575"/>
    <x v="5078"/>
    <x v="51"/>
    <x v="1"/>
    <x v="1"/>
    <x v="0"/>
  </r>
  <r>
    <x v="3"/>
    <x v="1"/>
    <x v="277"/>
    <x v="3"/>
    <x v="8"/>
    <x v="32"/>
    <x v="2"/>
    <x v="53"/>
    <x v="346"/>
    <x v="3036"/>
    <x v="5519"/>
    <x v="31"/>
    <x v="0"/>
    <x v="0"/>
    <x v="2"/>
  </r>
  <r>
    <x v="3"/>
    <x v="1"/>
    <x v="277"/>
    <x v="3"/>
    <x v="8"/>
    <x v="32"/>
    <x v="2"/>
    <x v="49"/>
    <x v="207"/>
    <x v="2608"/>
    <x v="5017"/>
    <x v="44"/>
    <x v="1"/>
    <x v="0"/>
    <x v="2"/>
  </r>
  <r>
    <x v="3"/>
    <x v="1"/>
    <x v="278"/>
    <x v="3"/>
    <x v="8"/>
    <x v="32"/>
    <x v="1"/>
    <x v="43"/>
    <x v="335"/>
    <x v="2966"/>
    <x v="5320"/>
    <x v="21"/>
    <x v="0"/>
    <x v="0"/>
    <x v="1"/>
  </r>
  <r>
    <x v="3"/>
    <x v="1"/>
    <x v="278"/>
    <x v="3"/>
    <x v="8"/>
    <x v="32"/>
    <x v="1"/>
    <x v="42"/>
    <x v="193"/>
    <x v="2344"/>
    <x v="4479"/>
    <x v="34"/>
    <x v="1"/>
    <x v="0"/>
    <x v="1"/>
  </r>
  <r>
    <x v="3"/>
    <x v="1"/>
    <x v="279"/>
    <x v="3"/>
    <x v="8"/>
    <x v="32"/>
    <x v="5"/>
    <x v="43"/>
    <x v="330"/>
    <x v="2953"/>
    <x v="5131"/>
    <x v="11"/>
    <x v="0"/>
    <x v="1"/>
    <x v="2"/>
  </r>
  <r>
    <x v="3"/>
    <x v="1"/>
    <x v="279"/>
    <x v="3"/>
    <x v="8"/>
    <x v="32"/>
    <x v="5"/>
    <x v="39"/>
    <x v="193"/>
    <x v="2254"/>
    <x v="3799"/>
    <x v="23"/>
    <x v="1"/>
    <x v="1"/>
    <x v="2"/>
  </r>
  <r>
    <x v="3"/>
    <x v="1"/>
    <x v="280"/>
    <x v="3"/>
    <x v="8"/>
    <x v="32"/>
    <x v="4"/>
    <x v="43"/>
    <x v="333"/>
    <x v="2960"/>
    <x v="5251"/>
    <x v="16"/>
    <x v="0"/>
    <x v="1"/>
    <x v="1"/>
  </r>
  <r>
    <x v="3"/>
    <x v="1"/>
    <x v="280"/>
    <x v="3"/>
    <x v="8"/>
    <x v="32"/>
    <x v="4"/>
    <x v="42"/>
    <x v="176"/>
    <x v="2193"/>
    <x v="4117"/>
    <x v="30"/>
    <x v="1"/>
    <x v="1"/>
    <x v="1"/>
  </r>
  <r>
    <x v="3"/>
    <x v="1"/>
    <x v="281"/>
    <x v="3"/>
    <x v="8"/>
    <x v="32"/>
    <x v="0"/>
    <x v="58"/>
    <x v="331"/>
    <x v="3003"/>
    <x v="5392"/>
    <x v="21"/>
    <x v="0"/>
    <x v="0"/>
    <x v="0"/>
  </r>
  <r>
    <x v="3"/>
    <x v="1"/>
    <x v="281"/>
    <x v="3"/>
    <x v="8"/>
    <x v="32"/>
    <x v="0"/>
    <x v="57"/>
    <x v="171"/>
    <x v="2511"/>
    <x v="4755"/>
    <x v="36"/>
    <x v="1"/>
    <x v="0"/>
    <x v="0"/>
  </r>
  <r>
    <x v="3"/>
    <x v="1"/>
    <x v="282"/>
    <x v="3"/>
    <x v="8"/>
    <x v="32"/>
    <x v="3"/>
    <x v="63"/>
    <x v="338"/>
    <x v="3039"/>
    <x v="5541"/>
    <x v="36"/>
    <x v="0"/>
    <x v="1"/>
    <x v="0"/>
  </r>
  <r>
    <x v="3"/>
    <x v="1"/>
    <x v="282"/>
    <x v="3"/>
    <x v="8"/>
    <x v="32"/>
    <x v="3"/>
    <x v="57"/>
    <x v="184"/>
    <x v="2606"/>
    <x v="5046"/>
    <x v="46"/>
    <x v="1"/>
    <x v="1"/>
    <x v="0"/>
  </r>
  <r>
    <x v="1"/>
    <x v="1"/>
    <x v="283"/>
    <x v="3"/>
    <x v="8"/>
    <x v="32"/>
    <x v="2"/>
    <x v="28"/>
    <x v="307"/>
    <x v="2727"/>
    <x v="4568"/>
    <x v="21"/>
    <x v="0"/>
    <x v="0"/>
    <x v="2"/>
  </r>
  <r>
    <x v="1"/>
    <x v="1"/>
    <x v="283"/>
    <x v="3"/>
    <x v="8"/>
    <x v="32"/>
    <x v="2"/>
    <x v="26"/>
    <x v="111"/>
    <x v="1036"/>
    <x v="2044"/>
    <x v="31"/>
    <x v="1"/>
    <x v="0"/>
    <x v="2"/>
  </r>
  <r>
    <x v="1"/>
    <x v="1"/>
    <x v="284"/>
    <x v="3"/>
    <x v="8"/>
    <x v="32"/>
    <x v="1"/>
    <x v="28"/>
    <x v="212"/>
    <x v="2022"/>
    <x v="2781"/>
    <x v="16"/>
    <x v="0"/>
    <x v="0"/>
    <x v="1"/>
  </r>
  <r>
    <x v="1"/>
    <x v="1"/>
    <x v="284"/>
    <x v="3"/>
    <x v="8"/>
    <x v="32"/>
    <x v="1"/>
    <x v="26"/>
    <x v="54"/>
    <x v="432"/>
    <x v="636"/>
    <x v="26"/>
    <x v="1"/>
    <x v="0"/>
    <x v="1"/>
  </r>
  <r>
    <x v="1"/>
    <x v="1"/>
    <x v="285"/>
    <x v="3"/>
    <x v="8"/>
    <x v="32"/>
    <x v="5"/>
    <x v="18"/>
    <x v="212"/>
    <x v="1502"/>
    <x v="1964"/>
    <x v="16"/>
    <x v="0"/>
    <x v="1"/>
    <x v="2"/>
  </r>
  <r>
    <x v="1"/>
    <x v="1"/>
    <x v="285"/>
    <x v="3"/>
    <x v="8"/>
    <x v="32"/>
    <x v="5"/>
    <x v="17"/>
    <x v="52"/>
    <x v="254"/>
    <x v="377"/>
    <x v="30"/>
    <x v="1"/>
    <x v="1"/>
    <x v="2"/>
  </r>
  <r>
    <x v="4"/>
    <x v="3"/>
    <x v="286"/>
    <x v="2"/>
    <x v="42"/>
    <x v="23"/>
    <x v="2"/>
    <x v="38"/>
    <x v="341"/>
    <x v="2969"/>
    <x v="5324"/>
    <x v="21"/>
    <x v="2"/>
    <x v="0"/>
    <x v="2"/>
  </r>
  <r>
    <x v="1"/>
    <x v="1"/>
    <x v="286"/>
    <x v="3"/>
    <x v="8"/>
    <x v="32"/>
    <x v="4"/>
    <x v="23"/>
    <x v="82"/>
    <x v="672"/>
    <x v="892"/>
    <x v="21"/>
    <x v="0"/>
    <x v="1"/>
    <x v="1"/>
  </r>
  <r>
    <x v="4"/>
    <x v="3"/>
    <x v="286"/>
    <x v="2"/>
    <x v="42"/>
    <x v="23"/>
    <x v="2"/>
    <x v="36"/>
    <x v="200"/>
    <x v="2216"/>
    <x v="4361"/>
    <x v="35"/>
    <x v="1"/>
    <x v="0"/>
    <x v="2"/>
  </r>
  <r>
    <x v="1"/>
    <x v="1"/>
    <x v="286"/>
    <x v="3"/>
    <x v="8"/>
    <x v="32"/>
    <x v="4"/>
    <x v="22"/>
    <x v="16"/>
    <x v="72"/>
    <x v="87"/>
    <x v="31"/>
    <x v="1"/>
    <x v="1"/>
    <x v="1"/>
  </r>
  <r>
    <x v="4"/>
    <x v="3"/>
    <x v="286"/>
    <x v="2"/>
    <x v="42"/>
    <x v="23"/>
    <x v="2"/>
    <x v="27"/>
    <x v="227"/>
    <x v="2089"/>
    <x v="3566"/>
    <x v="24"/>
    <x v="2"/>
    <x v="0"/>
    <x v="2"/>
  </r>
  <r>
    <x v="4"/>
    <x v="3"/>
    <x v="287"/>
    <x v="2"/>
    <x v="42"/>
    <x v="23"/>
    <x v="1"/>
    <x v="38"/>
    <x v="341"/>
    <x v="2969"/>
    <x v="5324"/>
    <x v="21"/>
    <x v="2"/>
    <x v="0"/>
    <x v="1"/>
  </r>
  <r>
    <x v="1"/>
    <x v="1"/>
    <x v="287"/>
    <x v="0"/>
    <x v="22"/>
    <x v="34"/>
    <x v="0"/>
    <x v="38"/>
    <x v="129"/>
    <x v="1617"/>
    <x v="2125"/>
    <x v="16"/>
    <x v="0"/>
    <x v="0"/>
    <x v="0"/>
  </r>
  <r>
    <x v="4"/>
    <x v="3"/>
    <x v="287"/>
    <x v="2"/>
    <x v="42"/>
    <x v="23"/>
    <x v="1"/>
    <x v="36"/>
    <x v="206"/>
    <x v="2270"/>
    <x v="4426"/>
    <x v="35"/>
    <x v="1"/>
    <x v="0"/>
    <x v="1"/>
  </r>
  <r>
    <x v="1"/>
    <x v="1"/>
    <x v="287"/>
    <x v="0"/>
    <x v="22"/>
    <x v="34"/>
    <x v="0"/>
    <x v="36"/>
    <x v="28"/>
    <x v="297"/>
    <x v="494"/>
    <x v="31"/>
    <x v="1"/>
    <x v="0"/>
    <x v="0"/>
  </r>
  <r>
    <x v="4"/>
    <x v="3"/>
    <x v="287"/>
    <x v="2"/>
    <x v="42"/>
    <x v="23"/>
    <x v="1"/>
    <x v="24"/>
    <x v="258"/>
    <x v="2133"/>
    <x v="3790"/>
    <x v="26"/>
    <x v="2"/>
    <x v="0"/>
    <x v="1"/>
  </r>
  <r>
    <x v="4"/>
    <x v="3"/>
    <x v="288"/>
    <x v="2"/>
    <x v="42"/>
    <x v="23"/>
    <x v="5"/>
    <x v="43"/>
    <x v="337"/>
    <x v="2972"/>
    <x v="5333"/>
    <x v="21"/>
    <x v="2"/>
    <x v="1"/>
    <x v="2"/>
  </r>
  <r>
    <x v="1"/>
    <x v="1"/>
    <x v="288"/>
    <x v="0"/>
    <x v="22"/>
    <x v="34"/>
    <x v="3"/>
    <x v="28"/>
    <x v="212"/>
    <x v="2022"/>
    <x v="3880"/>
    <x v="31"/>
    <x v="0"/>
    <x v="1"/>
    <x v="0"/>
  </r>
  <r>
    <x v="4"/>
    <x v="3"/>
    <x v="288"/>
    <x v="2"/>
    <x v="42"/>
    <x v="23"/>
    <x v="5"/>
    <x v="40"/>
    <x v="179"/>
    <x v="2168"/>
    <x v="4250"/>
    <x v="34"/>
    <x v="1"/>
    <x v="1"/>
    <x v="2"/>
  </r>
  <r>
    <x v="1"/>
    <x v="1"/>
    <x v="288"/>
    <x v="0"/>
    <x v="22"/>
    <x v="34"/>
    <x v="3"/>
    <x v="25"/>
    <x v="54"/>
    <x v="416"/>
    <x v="1044"/>
    <x v="42"/>
    <x v="1"/>
    <x v="1"/>
    <x v="0"/>
  </r>
  <r>
    <x v="4"/>
    <x v="3"/>
    <x v="288"/>
    <x v="2"/>
    <x v="42"/>
    <x v="23"/>
    <x v="5"/>
    <x v="27"/>
    <x v="237"/>
    <x v="2146"/>
    <x v="3743"/>
    <x v="25"/>
    <x v="2"/>
    <x v="1"/>
    <x v="2"/>
  </r>
  <r>
    <x v="4"/>
    <x v="3"/>
    <x v="289"/>
    <x v="2"/>
    <x v="42"/>
    <x v="23"/>
    <x v="4"/>
    <x v="43"/>
    <x v="325"/>
    <x v="2935"/>
    <x v="5347"/>
    <x v="31"/>
    <x v="2"/>
    <x v="1"/>
    <x v="1"/>
  </r>
  <r>
    <x v="1"/>
    <x v="1"/>
    <x v="289"/>
    <x v="0"/>
    <x v="22"/>
    <x v="34"/>
    <x v="2"/>
    <x v="28"/>
    <x v="311"/>
    <x v="2793"/>
    <x v="4723"/>
    <x v="21"/>
    <x v="0"/>
    <x v="0"/>
    <x v="2"/>
  </r>
  <r>
    <x v="4"/>
    <x v="3"/>
    <x v="289"/>
    <x v="2"/>
    <x v="42"/>
    <x v="23"/>
    <x v="4"/>
    <x v="41"/>
    <x v="177"/>
    <x v="2172"/>
    <x v="4520"/>
    <x v="41"/>
    <x v="1"/>
    <x v="1"/>
    <x v="1"/>
  </r>
  <r>
    <x v="1"/>
    <x v="1"/>
    <x v="289"/>
    <x v="0"/>
    <x v="22"/>
    <x v="34"/>
    <x v="2"/>
    <x v="25"/>
    <x v="115"/>
    <x v="1034"/>
    <x v="2042"/>
    <x v="31"/>
    <x v="1"/>
    <x v="0"/>
    <x v="2"/>
  </r>
  <r>
    <x v="4"/>
    <x v="3"/>
    <x v="289"/>
    <x v="2"/>
    <x v="42"/>
    <x v="23"/>
    <x v="4"/>
    <x v="29"/>
    <x v="196"/>
    <x v="1936"/>
    <x v="3991"/>
    <x v="36"/>
    <x v="2"/>
    <x v="1"/>
    <x v="1"/>
  </r>
  <r>
    <x v="4"/>
    <x v="3"/>
    <x v="290"/>
    <x v="2"/>
    <x v="42"/>
    <x v="23"/>
    <x v="0"/>
    <x v="38"/>
    <x v="323"/>
    <x v="2910"/>
    <x v="5097"/>
    <x v="16"/>
    <x v="2"/>
    <x v="0"/>
    <x v="0"/>
  </r>
  <r>
    <x v="1"/>
    <x v="1"/>
    <x v="290"/>
    <x v="0"/>
    <x v="22"/>
    <x v="34"/>
    <x v="1"/>
    <x v="28"/>
    <x v="129"/>
    <x v="1267"/>
    <x v="1599"/>
    <x v="16"/>
    <x v="0"/>
    <x v="0"/>
    <x v="1"/>
  </r>
  <r>
    <x v="4"/>
    <x v="3"/>
    <x v="290"/>
    <x v="2"/>
    <x v="42"/>
    <x v="23"/>
    <x v="0"/>
    <x v="35"/>
    <x v="171"/>
    <x v="1920"/>
    <x v="3714"/>
    <x v="31"/>
    <x v="1"/>
    <x v="0"/>
    <x v="0"/>
  </r>
  <r>
    <x v="1"/>
    <x v="1"/>
    <x v="290"/>
    <x v="0"/>
    <x v="22"/>
    <x v="34"/>
    <x v="1"/>
    <x v="27"/>
    <x v="27"/>
    <x v="185"/>
    <x v="287"/>
    <x v="31"/>
    <x v="1"/>
    <x v="0"/>
    <x v="1"/>
  </r>
  <r>
    <x v="4"/>
    <x v="3"/>
    <x v="290"/>
    <x v="2"/>
    <x v="42"/>
    <x v="23"/>
    <x v="0"/>
    <x v="23"/>
    <x v="171"/>
    <x v="1404"/>
    <x v="1958"/>
    <x v="18"/>
    <x v="2"/>
    <x v="0"/>
    <x v="0"/>
  </r>
  <r>
    <x v="4"/>
    <x v="3"/>
    <x v="291"/>
    <x v="2"/>
    <x v="42"/>
    <x v="23"/>
    <x v="3"/>
    <x v="48"/>
    <x v="338"/>
    <x v="2994"/>
    <x v="5489"/>
    <x v="36"/>
    <x v="2"/>
    <x v="1"/>
    <x v="0"/>
  </r>
  <r>
    <x v="1"/>
    <x v="1"/>
    <x v="291"/>
    <x v="0"/>
    <x v="22"/>
    <x v="34"/>
    <x v="5"/>
    <x v="18"/>
    <x v="174"/>
    <x v="1208"/>
    <x v="1496"/>
    <x v="16"/>
    <x v="0"/>
    <x v="1"/>
    <x v="2"/>
  </r>
  <r>
    <x v="4"/>
    <x v="3"/>
    <x v="291"/>
    <x v="2"/>
    <x v="42"/>
    <x v="23"/>
    <x v="3"/>
    <x v="44"/>
    <x v="210"/>
    <x v="2523"/>
    <x v="5001"/>
    <x v="48"/>
    <x v="1"/>
    <x v="1"/>
    <x v="0"/>
  </r>
  <r>
    <x v="1"/>
    <x v="1"/>
    <x v="291"/>
    <x v="0"/>
    <x v="22"/>
    <x v="34"/>
    <x v="5"/>
    <x v="18"/>
    <x v="45"/>
    <x v="213"/>
    <x v="292"/>
    <x v="28"/>
    <x v="1"/>
    <x v="1"/>
    <x v="2"/>
  </r>
  <r>
    <x v="4"/>
    <x v="3"/>
    <x v="291"/>
    <x v="2"/>
    <x v="42"/>
    <x v="23"/>
    <x v="3"/>
    <x v="37"/>
    <x v="245"/>
    <x v="2533"/>
    <x v="4936"/>
    <x v="43"/>
    <x v="2"/>
    <x v="1"/>
    <x v="0"/>
  </r>
  <r>
    <x v="4"/>
    <x v="3"/>
    <x v="292"/>
    <x v="2"/>
    <x v="42"/>
    <x v="23"/>
    <x v="2"/>
    <x v="38"/>
    <x v="345"/>
    <x v="2979"/>
    <x v="5344"/>
    <x v="21"/>
    <x v="2"/>
    <x v="0"/>
    <x v="2"/>
  </r>
  <r>
    <x v="1"/>
    <x v="1"/>
    <x v="292"/>
    <x v="0"/>
    <x v="22"/>
    <x v="34"/>
    <x v="4"/>
    <x v="23"/>
    <x v="62"/>
    <x v="461"/>
    <x v="537"/>
    <x v="21"/>
    <x v="0"/>
    <x v="1"/>
    <x v="1"/>
  </r>
  <r>
    <x v="4"/>
    <x v="3"/>
    <x v="292"/>
    <x v="2"/>
    <x v="42"/>
    <x v="23"/>
    <x v="2"/>
    <x v="34"/>
    <x v="202"/>
    <x v="2174"/>
    <x v="4264"/>
    <x v="34"/>
    <x v="1"/>
    <x v="0"/>
    <x v="2"/>
  </r>
  <r>
    <x v="1"/>
    <x v="1"/>
    <x v="292"/>
    <x v="0"/>
    <x v="22"/>
    <x v="34"/>
    <x v="4"/>
    <x v="20"/>
    <x v="10"/>
    <x v="35"/>
    <x v="41"/>
    <x v="33"/>
    <x v="1"/>
    <x v="1"/>
    <x v="1"/>
  </r>
  <r>
    <x v="4"/>
    <x v="3"/>
    <x v="292"/>
    <x v="2"/>
    <x v="42"/>
    <x v="23"/>
    <x v="2"/>
    <x v="25"/>
    <x v="277"/>
    <x v="2302"/>
    <x v="4055"/>
    <x v="26"/>
    <x v="2"/>
    <x v="0"/>
    <x v="2"/>
  </r>
  <r>
    <x v="4"/>
    <x v="3"/>
    <x v="293"/>
    <x v="2"/>
    <x v="42"/>
    <x v="23"/>
    <x v="1"/>
    <x v="38"/>
    <x v="345"/>
    <x v="2979"/>
    <x v="5344"/>
    <x v="21"/>
    <x v="2"/>
    <x v="0"/>
    <x v="1"/>
  </r>
  <r>
    <x v="1"/>
    <x v="1"/>
    <x v="293"/>
    <x v="0"/>
    <x v="22"/>
    <x v="34"/>
    <x v="0"/>
    <x v="38"/>
    <x v="129"/>
    <x v="1617"/>
    <x v="2125"/>
    <x v="16"/>
    <x v="0"/>
    <x v="0"/>
    <x v="0"/>
  </r>
  <r>
    <x v="4"/>
    <x v="3"/>
    <x v="293"/>
    <x v="2"/>
    <x v="42"/>
    <x v="23"/>
    <x v="1"/>
    <x v="37"/>
    <x v="241"/>
    <x v="2516"/>
    <x v="4694"/>
    <x v="34"/>
    <x v="1"/>
    <x v="0"/>
    <x v="1"/>
  </r>
  <r>
    <x v="1"/>
    <x v="1"/>
    <x v="293"/>
    <x v="0"/>
    <x v="22"/>
    <x v="34"/>
    <x v="0"/>
    <x v="34"/>
    <x v="33"/>
    <x v="333"/>
    <x v="473"/>
    <x v="27"/>
    <x v="1"/>
    <x v="0"/>
    <x v="0"/>
  </r>
  <r>
    <x v="4"/>
    <x v="3"/>
    <x v="293"/>
    <x v="2"/>
    <x v="42"/>
    <x v="23"/>
    <x v="1"/>
    <x v="27"/>
    <x v="277"/>
    <x v="2391"/>
    <x v="4294"/>
    <x v="28"/>
    <x v="2"/>
    <x v="0"/>
    <x v="1"/>
  </r>
  <r>
    <x v="4"/>
    <x v="3"/>
    <x v="294"/>
    <x v="2"/>
    <x v="42"/>
    <x v="23"/>
    <x v="5"/>
    <x v="43"/>
    <x v="338"/>
    <x v="2976"/>
    <x v="5341"/>
    <x v="21"/>
    <x v="2"/>
    <x v="1"/>
    <x v="2"/>
  </r>
  <r>
    <x v="1"/>
    <x v="1"/>
    <x v="294"/>
    <x v="0"/>
    <x v="22"/>
    <x v="34"/>
    <x v="3"/>
    <x v="28"/>
    <x v="194"/>
    <x v="1857"/>
    <x v="3609"/>
    <x v="31"/>
    <x v="0"/>
    <x v="1"/>
    <x v="0"/>
  </r>
  <r>
    <x v="4"/>
    <x v="3"/>
    <x v="294"/>
    <x v="2"/>
    <x v="42"/>
    <x v="23"/>
    <x v="5"/>
    <x v="40"/>
    <x v="215"/>
    <x v="2464"/>
    <x v="4668"/>
    <x v="35"/>
    <x v="1"/>
    <x v="1"/>
    <x v="2"/>
  </r>
  <r>
    <x v="1"/>
    <x v="1"/>
    <x v="294"/>
    <x v="0"/>
    <x v="22"/>
    <x v="34"/>
    <x v="3"/>
    <x v="27"/>
    <x v="54"/>
    <x v="452"/>
    <x v="1127"/>
    <x v="41"/>
    <x v="1"/>
    <x v="1"/>
    <x v="0"/>
  </r>
  <r>
    <x v="4"/>
    <x v="3"/>
    <x v="294"/>
    <x v="2"/>
    <x v="42"/>
    <x v="23"/>
    <x v="5"/>
    <x v="31"/>
    <x v="252"/>
    <x v="2392"/>
    <x v="4085"/>
    <x v="24"/>
    <x v="2"/>
    <x v="1"/>
    <x v="2"/>
  </r>
  <r>
    <x v="4"/>
    <x v="3"/>
    <x v="295"/>
    <x v="2"/>
    <x v="42"/>
    <x v="23"/>
    <x v="4"/>
    <x v="43"/>
    <x v="327"/>
    <x v="2942"/>
    <x v="5362"/>
    <x v="31"/>
    <x v="2"/>
    <x v="1"/>
    <x v="1"/>
  </r>
  <r>
    <x v="1"/>
    <x v="1"/>
    <x v="295"/>
    <x v="0"/>
    <x v="22"/>
    <x v="34"/>
    <x v="2"/>
    <x v="33"/>
    <x v="306"/>
    <x v="2798"/>
    <x v="4750"/>
    <x v="21"/>
    <x v="0"/>
    <x v="0"/>
    <x v="2"/>
  </r>
  <r>
    <x v="4"/>
    <x v="3"/>
    <x v="295"/>
    <x v="2"/>
    <x v="42"/>
    <x v="23"/>
    <x v="4"/>
    <x v="40"/>
    <x v="159"/>
    <x v="1986"/>
    <x v="4371"/>
    <x v="44"/>
    <x v="1"/>
    <x v="1"/>
    <x v="1"/>
  </r>
  <r>
    <x v="1"/>
    <x v="1"/>
    <x v="295"/>
    <x v="0"/>
    <x v="22"/>
    <x v="34"/>
    <x v="2"/>
    <x v="32"/>
    <x v="97"/>
    <x v="1094"/>
    <x v="2418"/>
    <x v="36"/>
    <x v="1"/>
    <x v="0"/>
    <x v="2"/>
  </r>
  <r>
    <x v="4"/>
    <x v="3"/>
    <x v="295"/>
    <x v="2"/>
    <x v="42"/>
    <x v="23"/>
    <x v="4"/>
    <x v="29"/>
    <x v="183"/>
    <x v="1790"/>
    <x v="3874"/>
    <x v="38"/>
    <x v="2"/>
    <x v="1"/>
    <x v="1"/>
  </r>
  <r>
    <x v="4"/>
    <x v="3"/>
    <x v="296"/>
    <x v="2"/>
    <x v="42"/>
    <x v="23"/>
    <x v="0"/>
    <x v="38"/>
    <x v="323"/>
    <x v="2910"/>
    <x v="5097"/>
    <x v="16"/>
    <x v="2"/>
    <x v="0"/>
    <x v="0"/>
  </r>
  <r>
    <x v="1"/>
    <x v="1"/>
    <x v="296"/>
    <x v="0"/>
    <x v="22"/>
    <x v="34"/>
    <x v="1"/>
    <x v="33"/>
    <x v="105"/>
    <x v="1208"/>
    <x v="1496"/>
    <x v="16"/>
    <x v="0"/>
    <x v="0"/>
    <x v="1"/>
  </r>
  <r>
    <x v="4"/>
    <x v="3"/>
    <x v="296"/>
    <x v="2"/>
    <x v="42"/>
    <x v="23"/>
    <x v="0"/>
    <x v="35"/>
    <x v="147"/>
    <x v="1695"/>
    <x v="3315"/>
    <x v="31"/>
    <x v="1"/>
    <x v="0"/>
    <x v="0"/>
  </r>
  <r>
    <x v="1"/>
    <x v="1"/>
    <x v="296"/>
    <x v="0"/>
    <x v="22"/>
    <x v="34"/>
    <x v="1"/>
    <x v="31"/>
    <x v="25"/>
    <x v="193"/>
    <x v="235"/>
    <x v="26"/>
    <x v="1"/>
    <x v="0"/>
    <x v="1"/>
  </r>
  <r>
    <x v="4"/>
    <x v="3"/>
    <x v="296"/>
    <x v="2"/>
    <x v="42"/>
    <x v="23"/>
    <x v="0"/>
    <x v="23"/>
    <x v="181"/>
    <x v="1499"/>
    <x v="2399"/>
    <x v="22"/>
    <x v="2"/>
    <x v="0"/>
    <x v="0"/>
  </r>
  <r>
    <x v="4"/>
    <x v="3"/>
    <x v="297"/>
    <x v="2"/>
    <x v="42"/>
    <x v="23"/>
    <x v="3"/>
    <x v="48"/>
    <x v="341"/>
    <x v="3006"/>
    <x v="5501"/>
    <x v="36"/>
    <x v="2"/>
    <x v="1"/>
    <x v="0"/>
  </r>
  <r>
    <x v="1"/>
    <x v="1"/>
    <x v="297"/>
    <x v="0"/>
    <x v="22"/>
    <x v="34"/>
    <x v="5"/>
    <x v="23"/>
    <x v="152"/>
    <x v="1267"/>
    <x v="1599"/>
    <x v="16"/>
    <x v="0"/>
    <x v="1"/>
    <x v="2"/>
  </r>
  <r>
    <x v="4"/>
    <x v="3"/>
    <x v="297"/>
    <x v="2"/>
    <x v="42"/>
    <x v="23"/>
    <x v="3"/>
    <x v="46"/>
    <x v="221"/>
    <x v="2622"/>
    <x v="5081"/>
    <x v="48"/>
    <x v="1"/>
    <x v="1"/>
    <x v="0"/>
  </r>
  <r>
    <x v="1"/>
    <x v="1"/>
    <x v="297"/>
    <x v="0"/>
    <x v="22"/>
    <x v="34"/>
    <x v="5"/>
    <x v="22"/>
    <x v="42"/>
    <x v="260"/>
    <x v="410"/>
    <x v="31"/>
    <x v="1"/>
    <x v="1"/>
    <x v="2"/>
  </r>
  <r>
    <x v="4"/>
    <x v="3"/>
    <x v="297"/>
    <x v="2"/>
    <x v="42"/>
    <x v="23"/>
    <x v="3"/>
    <x v="34"/>
    <x v="258"/>
    <x v="2518"/>
    <x v="4882"/>
    <x v="41"/>
    <x v="2"/>
    <x v="1"/>
    <x v="0"/>
  </r>
  <r>
    <x v="5"/>
    <x v="0"/>
    <x v="298"/>
    <x v="2"/>
    <x v="42"/>
    <x v="23"/>
    <x v="2"/>
    <x v="33"/>
    <x v="333"/>
    <x v="2919"/>
    <x v="5218"/>
    <x v="21"/>
    <x v="2"/>
    <x v="0"/>
    <x v="2"/>
  </r>
  <r>
    <x v="1"/>
    <x v="1"/>
    <x v="298"/>
    <x v="0"/>
    <x v="22"/>
    <x v="34"/>
    <x v="4"/>
    <x v="28"/>
    <x v="15"/>
    <x v="88"/>
    <x v="70"/>
    <x v="21"/>
    <x v="0"/>
    <x v="1"/>
    <x v="1"/>
  </r>
  <r>
    <x v="5"/>
    <x v="0"/>
    <x v="298"/>
    <x v="2"/>
    <x v="42"/>
    <x v="23"/>
    <x v="2"/>
    <x v="30"/>
    <x v="182"/>
    <x v="1827"/>
    <x v="3559"/>
    <x v="31"/>
    <x v="1"/>
    <x v="0"/>
    <x v="2"/>
  </r>
  <r>
    <x v="1"/>
    <x v="1"/>
    <x v="298"/>
    <x v="0"/>
    <x v="22"/>
    <x v="34"/>
    <x v="4"/>
    <x v="25"/>
    <x v="2"/>
    <x v="3"/>
    <x v="4"/>
    <x v="36"/>
    <x v="1"/>
    <x v="1"/>
    <x v="1"/>
  </r>
  <r>
    <x v="5"/>
    <x v="0"/>
    <x v="298"/>
    <x v="2"/>
    <x v="42"/>
    <x v="23"/>
    <x v="2"/>
    <x v="23"/>
    <x v="223"/>
    <x v="1866"/>
    <x v="3229"/>
    <x v="25"/>
    <x v="2"/>
    <x v="0"/>
    <x v="2"/>
  </r>
  <r>
    <x v="5"/>
    <x v="0"/>
    <x v="299"/>
    <x v="2"/>
    <x v="42"/>
    <x v="23"/>
    <x v="1"/>
    <x v="43"/>
    <x v="333"/>
    <x v="2960"/>
    <x v="4990"/>
    <x v="6"/>
    <x v="2"/>
    <x v="0"/>
    <x v="1"/>
  </r>
  <r>
    <x v="1"/>
    <x v="1"/>
    <x v="299"/>
    <x v="0"/>
    <x v="22"/>
    <x v="34"/>
    <x v="0"/>
    <x v="43"/>
    <x v="62"/>
    <x v="891"/>
    <x v="990"/>
    <x v="16"/>
    <x v="0"/>
    <x v="0"/>
    <x v="0"/>
  </r>
  <r>
    <x v="5"/>
    <x v="0"/>
    <x v="299"/>
    <x v="2"/>
    <x v="42"/>
    <x v="23"/>
    <x v="1"/>
    <x v="42"/>
    <x v="170"/>
    <x v="2139"/>
    <x v="3105"/>
    <x v="17"/>
    <x v="1"/>
    <x v="0"/>
    <x v="1"/>
  </r>
  <r>
    <x v="1"/>
    <x v="1"/>
    <x v="299"/>
    <x v="0"/>
    <x v="22"/>
    <x v="34"/>
    <x v="0"/>
    <x v="40"/>
    <x v="9"/>
    <x v="92"/>
    <x v="105"/>
    <x v="28"/>
    <x v="1"/>
    <x v="0"/>
    <x v="0"/>
  </r>
  <r>
    <x v="5"/>
    <x v="0"/>
    <x v="299"/>
    <x v="2"/>
    <x v="42"/>
    <x v="23"/>
    <x v="1"/>
    <x v="26"/>
    <x v="211"/>
    <x v="1918"/>
    <x v="1973"/>
    <x v="9"/>
    <x v="2"/>
    <x v="0"/>
    <x v="1"/>
  </r>
  <r>
    <x v="5"/>
    <x v="0"/>
    <x v="300"/>
    <x v="2"/>
    <x v="42"/>
    <x v="23"/>
    <x v="5"/>
    <x v="43"/>
    <x v="333"/>
    <x v="2960"/>
    <x v="5310"/>
    <x v="21"/>
    <x v="2"/>
    <x v="1"/>
    <x v="2"/>
  </r>
  <r>
    <x v="1"/>
    <x v="1"/>
    <x v="300"/>
    <x v="0"/>
    <x v="22"/>
    <x v="34"/>
    <x v="3"/>
    <x v="33"/>
    <x v="152"/>
    <x v="1674"/>
    <x v="3277"/>
    <x v="31"/>
    <x v="0"/>
    <x v="1"/>
    <x v="0"/>
  </r>
  <r>
    <x v="5"/>
    <x v="0"/>
    <x v="300"/>
    <x v="2"/>
    <x v="42"/>
    <x v="23"/>
    <x v="5"/>
    <x v="39"/>
    <x v="187"/>
    <x v="2202"/>
    <x v="4184"/>
    <x v="31"/>
    <x v="1"/>
    <x v="1"/>
    <x v="2"/>
  </r>
  <r>
    <x v="1"/>
    <x v="1"/>
    <x v="300"/>
    <x v="0"/>
    <x v="22"/>
    <x v="34"/>
    <x v="3"/>
    <x v="31"/>
    <x v="36"/>
    <x v="327"/>
    <x v="799"/>
    <x v="41"/>
    <x v="1"/>
    <x v="1"/>
    <x v="0"/>
  </r>
  <r>
    <x v="5"/>
    <x v="0"/>
    <x v="300"/>
    <x v="2"/>
    <x v="42"/>
    <x v="23"/>
    <x v="5"/>
    <x v="26"/>
    <x v="228"/>
    <x v="2055"/>
    <x v="3762"/>
    <x v="28"/>
    <x v="2"/>
    <x v="1"/>
    <x v="2"/>
  </r>
  <r>
    <x v="5"/>
    <x v="0"/>
    <x v="301"/>
    <x v="2"/>
    <x v="42"/>
    <x v="23"/>
    <x v="4"/>
    <x v="43"/>
    <x v="321"/>
    <x v="2921"/>
    <x v="5135"/>
    <x v="16"/>
    <x v="2"/>
    <x v="1"/>
    <x v="1"/>
  </r>
  <r>
    <x v="1"/>
    <x v="1"/>
    <x v="301"/>
    <x v="0"/>
    <x v="22"/>
    <x v="34"/>
    <x v="2"/>
    <x v="33"/>
    <x v="300"/>
    <x v="2737"/>
    <x v="4592"/>
    <x v="21"/>
    <x v="0"/>
    <x v="0"/>
    <x v="2"/>
  </r>
  <r>
    <x v="5"/>
    <x v="0"/>
    <x v="301"/>
    <x v="2"/>
    <x v="42"/>
    <x v="23"/>
    <x v="4"/>
    <x v="41"/>
    <x v="152"/>
    <x v="1959"/>
    <x v="3471"/>
    <x v="26"/>
    <x v="1"/>
    <x v="1"/>
    <x v="1"/>
  </r>
  <r>
    <x v="1"/>
    <x v="1"/>
    <x v="301"/>
    <x v="0"/>
    <x v="22"/>
    <x v="34"/>
    <x v="2"/>
    <x v="29"/>
    <x v="101"/>
    <x v="1034"/>
    <x v="2133"/>
    <x v="33"/>
    <x v="1"/>
    <x v="0"/>
    <x v="2"/>
  </r>
  <r>
    <x v="5"/>
    <x v="0"/>
    <x v="301"/>
    <x v="2"/>
    <x v="42"/>
    <x v="23"/>
    <x v="4"/>
    <x v="28"/>
    <x v="189"/>
    <x v="1810"/>
    <x v="2903"/>
    <x v="22"/>
    <x v="2"/>
    <x v="1"/>
    <x v="1"/>
  </r>
  <r>
    <x v="5"/>
    <x v="0"/>
    <x v="302"/>
    <x v="4"/>
    <x v="4"/>
    <x v="48"/>
    <x v="0"/>
    <x v="48"/>
    <x v="317"/>
    <x v="2925"/>
    <x v="5363"/>
    <x v="36"/>
    <x v="2"/>
    <x v="0"/>
    <x v="0"/>
  </r>
  <r>
    <x v="1"/>
    <x v="1"/>
    <x v="302"/>
    <x v="0"/>
    <x v="22"/>
    <x v="34"/>
    <x v="1"/>
    <x v="33"/>
    <x v="82"/>
    <x v="956"/>
    <x v="1099"/>
    <x v="16"/>
    <x v="0"/>
    <x v="0"/>
    <x v="1"/>
  </r>
  <r>
    <x v="5"/>
    <x v="0"/>
    <x v="302"/>
    <x v="4"/>
    <x v="4"/>
    <x v="48"/>
    <x v="0"/>
    <x v="44"/>
    <x v="139"/>
    <x v="1923"/>
    <x v="4449"/>
    <x v="49"/>
    <x v="1"/>
    <x v="0"/>
    <x v="0"/>
  </r>
  <r>
    <x v="1"/>
    <x v="1"/>
    <x v="302"/>
    <x v="0"/>
    <x v="22"/>
    <x v="34"/>
    <x v="1"/>
    <x v="31"/>
    <x v="18"/>
    <x v="130"/>
    <x v="153"/>
    <x v="28"/>
    <x v="1"/>
    <x v="0"/>
    <x v="1"/>
  </r>
  <r>
    <x v="5"/>
    <x v="0"/>
    <x v="302"/>
    <x v="4"/>
    <x v="4"/>
    <x v="48"/>
    <x v="0"/>
    <x v="31"/>
    <x v="150"/>
    <x v="1582"/>
    <x v="3616"/>
    <x v="40"/>
    <x v="2"/>
    <x v="0"/>
    <x v="0"/>
  </r>
  <r>
    <x v="5"/>
    <x v="0"/>
    <x v="303"/>
    <x v="4"/>
    <x v="4"/>
    <x v="48"/>
    <x v="3"/>
    <x v="43"/>
    <x v="333"/>
    <x v="2960"/>
    <x v="4646"/>
    <x v="2"/>
    <x v="2"/>
    <x v="1"/>
    <x v="0"/>
  </r>
  <r>
    <x v="1"/>
    <x v="1"/>
    <x v="303"/>
    <x v="0"/>
    <x v="22"/>
    <x v="34"/>
    <x v="5"/>
    <x v="23"/>
    <x v="82"/>
    <x v="672"/>
    <x v="695"/>
    <x v="16"/>
    <x v="0"/>
    <x v="1"/>
    <x v="2"/>
  </r>
  <r>
    <x v="5"/>
    <x v="0"/>
    <x v="303"/>
    <x v="4"/>
    <x v="4"/>
    <x v="48"/>
    <x v="3"/>
    <x v="42"/>
    <x v="199"/>
    <x v="2401"/>
    <x v="3014"/>
    <x v="11"/>
    <x v="1"/>
    <x v="1"/>
    <x v="0"/>
  </r>
  <r>
    <x v="1"/>
    <x v="1"/>
    <x v="303"/>
    <x v="0"/>
    <x v="22"/>
    <x v="34"/>
    <x v="5"/>
    <x v="22"/>
    <x v="16"/>
    <x v="72"/>
    <x v="80"/>
    <x v="30"/>
    <x v="1"/>
    <x v="1"/>
    <x v="2"/>
  </r>
  <r>
    <x v="5"/>
    <x v="0"/>
    <x v="303"/>
    <x v="4"/>
    <x v="4"/>
    <x v="48"/>
    <x v="3"/>
    <x v="29"/>
    <x v="199"/>
    <x v="1958"/>
    <x v="1827"/>
    <x v="7"/>
    <x v="2"/>
    <x v="1"/>
    <x v="0"/>
  </r>
  <r>
    <x v="5"/>
    <x v="0"/>
    <x v="304"/>
    <x v="4"/>
    <x v="4"/>
    <x v="48"/>
    <x v="2"/>
    <x v="33"/>
    <x v="337"/>
    <x v="2933"/>
    <x v="5248"/>
    <x v="21"/>
    <x v="2"/>
    <x v="0"/>
    <x v="2"/>
  </r>
  <r>
    <x v="1"/>
    <x v="1"/>
    <x v="304"/>
    <x v="0"/>
    <x v="22"/>
    <x v="34"/>
    <x v="4"/>
    <x v="28"/>
    <x v="15"/>
    <x v="88"/>
    <x v="70"/>
    <x v="21"/>
    <x v="0"/>
    <x v="1"/>
    <x v="1"/>
  </r>
  <r>
    <x v="5"/>
    <x v="0"/>
    <x v="304"/>
    <x v="4"/>
    <x v="4"/>
    <x v="48"/>
    <x v="2"/>
    <x v="30"/>
    <x v="192"/>
    <x v="1930"/>
    <x v="3986"/>
    <x v="36"/>
    <x v="1"/>
    <x v="0"/>
    <x v="2"/>
  </r>
  <r>
    <x v="1"/>
    <x v="1"/>
    <x v="304"/>
    <x v="0"/>
    <x v="22"/>
    <x v="34"/>
    <x v="4"/>
    <x v="25"/>
    <x v="2"/>
    <x v="3"/>
    <x v="4"/>
    <x v="36"/>
    <x v="1"/>
    <x v="1"/>
    <x v="1"/>
  </r>
  <r>
    <x v="5"/>
    <x v="0"/>
    <x v="304"/>
    <x v="4"/>
    <x v="4"/>
    <x v="48"/>
    <x v="2"/>
    <x v="21"/>
    <x v="245"/>
    <x v="1902"/>
    <x v="3493"/>
    <x v="28"/>
    <x v="2"/>
    <x v="0"/>
    <x v="2"/>
  </r>
  <r>
    <x v="5"/>
    <x v="0"/>
    <x v="305"/>
    <x v="4"/>
    <x v="4"/>
    <x v="48"/>
    <x v="1"/>
    <x v="43"/>
    <x v="329"/>
    <x v="2948"/>
    <x v="4937"/>
    <x v="6"/>
    <x v="2"/>
    <x v="0"/>
    <x v="1"/>
  </r>
  <r>
    <x v="1"/>
    <x v="1"/>
    <x v="305"/>
    <x v="0"/>
    <x v="22"/>
    <x v="34"/>
    <x v="0"/>
    <x v="43"/>
    <x v="39"/>
    <x v="530"/>
    <x v="491"/>
    <x v="16"/>
    <x v="0"/>
    <x v="0"/>
    <x v="0"/>
  </r>
  <r>
    <x v="5"/>
    <x v="0"/>
    <x v="305"/>
    <x v="4"/>
    <x v="4"/>
    <x v="48"/>
    <x v="1"/>
    <x v="42"/>
    <x v="183"/>
    <x v="2252"/>
    <x v="3312"/>
    <x v="17"/>
    <x v="1"/>
    <x v="0"/>
    <x v="1"/>
  </r>
  <r>
    <x v="1"/>
    <x v="1"/>
    <x v="305"/>
    <x v="0"/>
    <x v="22"/>
    <x v="34"/>
    <x v="0"/>
    <x v="40"/>
    <x v="5"/>
    <x v="51"/>
    <x v="45"/>
    <x v="26"/>
    <x v="1"/>
    <x v="0"/>
    <x v="0"/>
  </r>
  <r>
    <x v="5"/>
    <x v="0"/>
    <x v="305"/>
    <x v="4"/>
    <x v="4"/>
    <x v="48"/>
    <x v="1"/>
    <x v="29"/>
    <x v="203"/>
    <x v="1993"/>
    <x v="2281"/>
    <x v="11"/>
    <x v="2"/>
    <x v="0"/>
    <x v="1"/>
  </r>
  <r>
    <x v="5"/>
    <x v="0"/>
    <x v="306"/>
    <x v="4"/>
    <x v="4"/>
    <x v="48"/>
    <x v="5"/>
    <x v="43"/>
    <x v="329"/>
    <x v="2948"/>
    <x v="5288"/>
    <x v="21"/>
    <x v="2"/>
    <x v="1"/>
    <x v="2"/>
  </r>
  <r>
    <x v="1"/>
    <x v="1"/>
    <x v="306"/>
    <x v="0"/>
    <x v="22"/>
    <x v="34"/>
    <x v="3"/>
    <x v="33"/>
    <x v="152"/>
    <x v="1674"/>
    <x v="3277"/>
    <x v="31"/>
    <x v="0"/>
    <x v="1"/>
    <x v="0"/>
  </r>
  <r>
    <x v="5"/>
    <x v="0"/>
    <x v="306"/>
    <x v="4"/>
    <x v="4"/>
    <x v="48"/>
    <x v="5"/>
    <x v="42"/>
    <x v="172"/>
    <x v="2155"/>
    <x v="4271"/>
    <x v="35"/>
    <x v="1"/>
    <x v="1"/>
    <x v="2"/>
  </r>
  <r>
    <x v="1"/>
    <x v="1"/>
    <x v="306"/>
    <x v="0"/>
    <x v="22"/>
    <x v="34"/>
    <x v="3"/>
    <x v="29"/>
    <x v="42"/>
    <x v="361"/>
    <x v="1017"/>
    <x v="46"/>
    <x v="1"/>
    <x v="1"/>
    <x v="0"/>
  </r>
  <r>
    <x v="5"/>
    <x v="0"/>
    <x v="306"/>
    <x v="4"/>
    <x v="4"/>
    <x v="48"/>
    <x v="5"/>
    <x v="33"/>
    <x v="210"/>
    <x v="2189"/>
    <x v="3951"/>
    <x v="27"/>
    <x v="2"/>
    <x v="1"/>
    <x v="2"/>
  </r>
  <r>
    <x v="5"/>
    <x v="0"/>
    <x v="307"/>
    <x v="4"/>
    <x v="4"/>
    <x v="48"/>
    <x v="4"/>
    <x v="43"/>
    <x v="317"/>
    <x v="2907"/>
    <x v="5085"/>
    <x v="16"/>
    <x v="2"/>
    <x v="1"/>
    <x v="1"/>
  </r>
  <r>
    <x v="1"/>
    <x v="1"/>
    <x v="307"/>
    <x v="0"/>
    <x v="22"/>
    <x v="34"/>
    <x v="2"/>
    <x v="43"/>
    <x v="306"/>
    <x v="2863"/>
    <x v="4997"/>
    <x v="21"/>
    <x v="0"/>
    <x v="0"/>
    <x v="2"/>
  </r>
  <r>
    <x v="5"/>
    <x v="0"/>
    <x v="307"/>
    <x v="4"/>
    <x v="4"/>
    <x v="48"/>
    <x v="4"/>
    <x v="40"/>
    <x v="129"/>
    <x v="1686"/>
    <x v="3115"/>
    <x v="28"/>
    <x v="1"/>
    <x v="1"/>
    <x v="1"/>
  </r>
  <r>
    <x v="1"/>
    <x v="1"/>
    <x v="307"/>
    <x v="0"/>
    <x v="22"/>
    <x v="34"/>
    <x v="2"/>
    <x v="41"/>
    <x v="97"/>
    <x v="1342"/>
    <x v="2773"/>
    <x v="33"/>
    <x v="1"/>
    <x v="0"/>
    <x v="2"/>
  </r>
  <r>
    <x v="5"/>
    <x v="0"/>
    <x v="307"/>
    <x v="4"/>
    <x v="4"/>
    <x v="48"/>
    <x v="4"/>
    <x v="32"/>
    <x v="166"/>
    <x v="1757"/>
    <x v="2667"/>
    <x v="20"/>
    <x v="2"/>
    <x v="1"/>
    <x v="1"/>
  </r>
  <r>
    <x v="5"/>
    <x v="0"/>
    <x v="308"/>
    <x v="4"/>
    <x v="4"/>
    <x v="48"/>
    <x v="0"/>
    <x v="48"/>
    <x v="311"/>
    <x v="2899"/>
    <x v="5313"/>
    <x v="36"/>
    <x v="2"/>
    <x v="0"/>
    <x v="0"/>
  </r>
  <r>
    <x v="1"/>
    <x v="1"/>
    <x v="308"/>
    <x v="0"/>
    <x v="22"/>
    <x v="34"/>
    <x v="1"/>
    <x v="38"/>
    <x v="129"/>
    <x v="1617"/>
    <x v="2125"/>
    <x v="16"/>
    <x v="0"/>
    <x v="0"/>
    <x v="1"/>
  </r>
  <r>
    <x v="5"/>
    <x v="0"/>
    <x v="308"/>
    <x v="4"/>
    <x v="4"/>
    <x v="48"/>
    <x v="0"/>
    <x v="43"/>
    <x v="120"/>
    <x v="1674"/>
    <x v="4060"/>
    <x v="47"/>
    <x v="1"/>
    <x v="0"/>
    <x v="0"/>
  </r>
  <r>
    <x v="1"/>
    <x v="1"/>
    <x v="308"/>
    <x v="0"/>
    <x v="22"/>
    <x v="34"/>
    <x v="1"/>
    <x v="37"/>
    <x v="33"/>
    <x v="371"/>
    <x v="548"/>
    <x v="27"/>
    <x v="1"/>
    <x v="0"/>
    <x v="1"/>
  </r>
  <r>
    <x v="5"/>
    <x v="0"/>
    <x v="308"/>
    <x v="4"/>
    <x v="4"/>
    <x v="48"/>
    <x v="0"/>
    <x v="35"/>
    <x v="143"/>
    <x v="1661"/>
    <x v="3886"/>
    <x v="43"/>
    <x v="2"/>
    <x v="0"/>
    <x v="0"/>
  </r>
  <r>
    <x v="5"/>
    <x v="0"/>
    <x v="309"/>
    <x v="4"/>
    <x v="4"/>
    <x v="48"/>
    <x v="3"/>
    <x v="43"/>
    <x v="327"/>
    <x v="2942"/>
    <x v="4472"/>
    <x v="2"/>
    <x v="2"/>
    <x v="1"/>
    <x v="0"/>
  </r>
  <r>
    <x v="1"/>
    <x v="1"/>
    <x v="309"/>
    <x v="0"/>
    <x v="22"/>
    <x v="34"/>
    <x v="5"/>
    <x v="33"/>
    <x v="105"/>
    <x v="1208"/>
    <x v="1496"/>
    <x v="16"/>
    <x v="0"/>
    <x v="1"/>
    <x v="2"/>
  </r>
  <r>
    <x v="5"/>
    <x v="0"/>
    <x v="309"/>
    <x v="4"/>
    <x v="4"/>
    <x v="48"/>
    <x v="3"/>
    <x v="39"/>
    <x v="159"/>
    <x v="1953"/>
    <x v="2501"/>
    <x v="14"/>
    <x v="1"/>
    <x v="1"/>
    <x v="0"/>
  </r>
  <r>
    <x v="1"/>
    <x v="1"/>
    <x v="309"/>
    <x v="0"/>
    <x v="22"/>
    <x v="34"/>
    <x v="5"/>
    <x v="30"/>
    <x v="27"/>
    <x v="216"/>
    <x v="322"/>
    <x v="30"/>
    <x v="1"/>
    <x v="1"/>
    <x v="2"/>
  </r>
  <r>
    <x v="5"/>
    <x v="0"/>
    <x v="309"/>
    <x v="4"/>
    <x v="4"/>
    <x v="48"/>
    <x v="3"/>
    <x v="26"/>
    <x v="183"/>
    <x v="1661"/>
    <x v="1520"/>
    <x v="8"/>
    <x v="2"/>
    <x v="1"/>
    <x v="0"/>
  </r>
  <r>
    <x v="5"/>
    <x v="0"/>
    <x v="310"/>
    <x v="4"/>
    <x v="4"/>
    <x v="48"/>
    <x v="2"/>
    <x v="43"/>
    <x v="338"/>
    <x v="2976"/>
    <x v="5341"/>
    <x v="21"/>
    <x v="2"/>
    <x v="0"/>
    <x v="2"/>
  </r>
  <r>
    <x v="1"/>
    <x v="1"/>
    <x v="310"/>
    <x v="0"/>
    <x v="22"/>
    <x v="34"/>
    <x v="4"/>
    <x v="33"/>
    <x v="39"/>
    <x v="388"/>
    <x v="421"/>
    <x v="21"/>
    <x v="0"/>
    <x v="1"/>
    <x v="1"/>
  </r>
  <r>
    <x v="5"/>
    <x v="0"/>
    <x v="310"/>
    <x v="4"/>
    <x v="4"/>
    <x v="48"/>
    <x v="2"/>
    <x v="42"/>
    <x v="196"/>
    <x v="2385"/>
    <x v="4405"/>
    <x v="31"/>
    <x v="1"/>
    <x v="0"/>
    <x v="2"/>
  </r>
  <r>
    <x v="1"/>
    <x v="1"/>
    <x v="310"/>
    <x v="0"/>
    <x v="22"/>
    <x v="34"/>
    <x v="4"/>
    <x v="29"/>
    <x v="4"/>
    <x v="24"/>
    <x v="32"/>
    <x v="35"/>
    <x v="1"/>
    <x v="1"/>
    <x v="1"/>
  </r>
  <r>
    <x v="5"/>
    <x v="0"/>
    <x v="310"/>
    <x v="4"/>
    <x v="4"/>
    <x v="48"/>
    <x v="2"/>
    <x v="29"/>
    <x v="229"/>
    <x v="2177"/>
    <x v="3804"/>
    <x v="25"/>
    <x v="2"/>
    <x v="0"/>
    <x v="2"/>
  </r>
  <r>
    <x v="5"/>
    <x v="0"/>
    <x v="311"/>
    <x v="4"/>
    <x v="4"/>
    <x v="48"/>
    <x v="1"/>
    <x v="53"/>
    <x v="327"/>
    <x v="2974"/>
    <x v="5070"/>
    <x v="6"/>
    <x v="2"/>
    <x v="0"/>
    <x v="1"/>
  </r>
  <r>
    <x v="1"/>
    <x v="1"/>
    <x v="311"/>
    <x v="0"/>
    <x v="22"/>
    <x v="34"/>
    <x v="0"/>
    <x v="48"/>
    <x v="62"/>
    <x v="982"/>
    <x v="1157"/>
    <x v="16"/>
    <x v="0"/>
    <x v="0"/>
    <x v="0"/>
  </r>
  <r>
    <x v="5"/>
    <x v="0"/>
    <x v="311"/>
    <x v="4"/>
    <x v="4"/>
    <x v="48"/>
    <x v="1"/>
    <x v="51"/>
    <x v="152"/>
    <x v="2231"/>
    <x v="3181"/>
    <x v="16"/>
    <x v="1"/>
    <x v="0"/>
    <x v="1"/>
  </r>
  <r>
    <x v="1"/>
    <x v="1"/>
    <x v="311"/>
    <x v="0"/>
    <x v="22"/>
    <x v="34"/>
    <x v="0"/>
    <x v="43"/>
    <x v="10"/>
    <x v="117"/>
    <x v="128"/>
    <x v="27"/>
    <x v="1"/>
    <x v="0"/>
    <x v="0"/>
  </r>
  <r>
    <x v="5"/>
    <x v="0"/>
    <x v="311"/>
    <x v="4"/>
    <x v="4"/>
    <x v="48"/>
    <x v="1"/>
    <x v="32"/>
    <x v="197"/>
    <x v="2065"/>
    <x v="2190"/>
    <x v="9"/>
    <x v="2"/>
    <x v="0"/>
    <x v="1"/>
  </r>
  <r>
    <x v="5"/>
    <x v="0"/>
    <x v="312"/>
    <x v="4"/>
    <x v="4"/>
    <x v="48"/>
    <x v="5"/>
    <x v="53"/>
    <x v="327"/>
    <x v="2974"/>
    <x v="5338"/>
    <x v="21"/>
    <x v="2"/>
    <x v="1"/>
    <x v="2"/>
  </r>
  <r>
    <x v="1"/>
    <x v="1"/>
    <x v="312"/>
    <x v="0"/>
    <x v="22"/>
    <x v="34"/>
    <x v="3"/>
    <x v="53"/>
    <x v="152"/>
    <x v="2282"/>
    <x v="4282"/>
    <x v="31"/>
    <x v="0"/>
    <x v="1"/>
    <x v="0"/>
  </r>
  <r>
    <x v="5"/>
    <x v="0"/>
    <x v="312"/>
    <x v="4"/>
    <x v="4"/>
    <x v="48"/>
    <x v="5"/>
    <x v="48"/>
    <x v="177"/>
    <x v="2373"/>
    <x v="4471"/>
    <x v="33"/>
    <x v="1"/>
    <x v="1"/>
    <x v="2"/>
  </r>
  <r>
    <x v="1"/>
    <x v="1"/>
    <x v="312"/>
    <x v="0"/>
    <x v="22"/>
    <x v="34"/>
    <x v="3"/>
    <x v="51"/>
    <x v="40"/>
    <x v="658"/>
    <x v="1807"/>
    <x v="45"/>
    <x v="1"/>
    <x v="1"/>
    <x v="0"/>
  </r>
  <r>
    <x v="5"/>
    <x v="0"/>
    <x v="312"/>
    <x v="4"/>
    <x v="4"/>
    <x v="48"/>
    <x v="5"/>
    <x v="40"/>
    <x v="183"/>
    <x v="2188"/>
    <x v="3997"/>
    <x v="28"/>
    <x v="2"/>
    <x v="1"/>
    <x v="2"/>
  </r>
  <r>
    <x v="1"/>
    <x v="1"/>
    <x v="313"/>
    <x v="0"/>
    <x v="22"/>
    <x v="34"/>
    <x v="2"/>
    <x v="38"/>
    <x v="304"/>
    <x v="2827"/>
    <x v="4845"/>
    <x v="21"/>
    <x v="2"/>
    <x v="0"/>
    <x v="2"/>
  </r>
  <r>
    <x v="1"/>
    <x v="1"/>
    <x v="313"/>
    <x v="0"/>
    <x v="22"/>
    <x v="34"/>
    <x v="2"/>
    <x v="37"/>
    <x v="88"/>
    <x v="1126"/>
    <x v="2439"/>
    <x v="35"/>
    <x v="1"/>
    <x v="0"/>
    <x v="2"/>
  </r>
  <r>
    <x v="1"/>
    <x v="1"/>
    <x v="314"/>
    <x v="0"/>
    <x v="22"/>
    <x v="34"/>
    <x v="1"/>
    <x v="33"/>
    <x v="152"/>
    <x v="1674"/>
    <x v="2219"/>
    <x v="16"/>
    <x v="2"/>
    <x v="0"/>
    <x v="1"/>
  </r>
  <r>
    <x v="1"/>
    <x v="1"/>
    <x v="314"/>
    <x v="0"/>
    <x v="22"/>
    <x v="34"/>
    <x v="1"/>
    <x v="31"/>
    <x v="38"/>
    <x v="348"/>
    <x v="504"/>
    <x v="27"/>
    <x v="1"/>
    <x v="0"/>
    <x v="1"/>
  </r>
  <r>
    <x v="1"/>
    <x v="1"/>
    <x v="315"/>
    <x v="0"/>
    <x v="22"/>
    <x v="34"/>
    <x v="5"/>
    <x v="28"/>
    <x v="152"/>
    <x v="1471"/>
    <x v="1920"/>
    <x v="16"/>
    <x v="2"/>
    <x v="1"/>
    <x v="2"/>
  </r>
  <r>
    <x v="1"/>
    <x v="1"/>
    <x v="315"/>
    <x v="0"/>
    <x v="22"/>
    <x v="34"/>
    <x v="5"/>
    <x v="26"/>
    <x v="36"/>
    <x v="264"/>
    <x v="418"/>
    <x v="31"/>
    <x v="1"/>
    <x v="1"/>
    <x v="2"/>
  </r>
  <r>
    <x v="1"/>
    <x v="1"/>
    <x v="316"/>
    <x v="0"/>
    <x v="22"/>
    <x v="34"/>
    <x v="4"/>
    <x v="28"/>
    <x v="129"/>
    <x v="1267"/>
    <x v="1920"/>
    <x v="21"/>
    <x v="2"/>
    <x v="1"/>
    <x v="1"/>
  </r>
  <r>
    <x v="1"/>
    <x v="1"/>
    <x v="316"/>
    <x v="0"/>
    <x v="22"/>
    <x v="34"/>
    <x v="4"/>
    <x v="25"/>
    <x v="34"/>
    <x v="230"/>
    <x v="392"/>
    <x v="33"/>
    <x v="1"/>
    <x v="1"/>
    <x v="1"/>
  </r>
  <r>
    <x v="1"/>
    <x v="1"/>
    <x v="317"/>
    <x v="0"/>
    <x v="22"/>
    <x v="34"/>
    <x v="0"/>
    <x v="43"/>
    <x v="129"/>
    <x v="1779"/>
    <x v="2404"/>
    <x v="16"/>
    <x v="2"/>
    <x v="0"/>
    <x v="0"/>
  </r>
  <r>
    <x v="1"/>
    <x v="1"/>
    <x v="317"/>
    <x v="0"/>
    <x v="22"/>
    <x v="34"/>
    <x v="0"/>
    <x v="42"/>
    <x v="34"/>
    <x v="450"/>
    <x v="725"/>
    <x v="28"/>
    <x v="1"/>
    <x v="0"/>
    <x v="0"/>
  </r>
  <r>
    <x v="1"/>
    <x v="1"/>
    <x v="318"/>
    <x v="0"/>
    <x v="22"/>
    <x v="34"/>
    <x v="3"/>
    <x v="48"/>
    <x v="273"/>
    <x v="2800"/>
    <x v="5030"/>
    <x v="31"/>
    <x v="2"/>
    <x v="1"/>
    <x v="0"/>
  </r>
  <r>
    <x v="1"/>
    <x v="1"/>
    <x v="318"/>
    <x v="0"/>
    <x v="22"/>
    <x v="34"/>
    <x v="3"/>
    <x v="46"/>
    <x v="67"/>
    <x v="1027"/>
    <x v="2565"/>
    <x v="42"/>
    <x v="1"/>
    <x v="1"/>
    <x v="0"/>
  </r>
  <r>
    <x v="1"/>
    <x v="1"/>
    <x v="319"/>
    <x v="0"/>
    <x v="22"/>
    <x v="34"/>
    <x v="2"/>
    <x v="43"/>
    <x v="315"/>
    <x v="2899"/>
    <x v="5157"/>
    <x v="21"/>
    <x v="2"/>
    <x v="0"/>
    <x v="2"/>
  </r>
  <r>
    <x v="1"/>
    <x v="1"/>
    <x v="319"/>
    <x v="0"/>
    <x v="22"/>
    <x v="34"/>
    <x v="2"/>
    <x v="42"/>
    <x v="138"/>
    <x v="1851"/>
    <x v="3713"/>
    <x v="33"/>
    <x v="1"/>
    <x v="0"/>
    <x v="2"/>
  </r>
  <r>
    <x v="1"/>
    <x v="1"/>
    <x v="320"/>
    <x v="0"/>
    <x v="22"/>
    <x v="34"/>
    <x v="1"/>
    <x v="38"/>
    <x v="254"/>
    <x v="2594"/>
    <x v="3950"/>
    <x v="16"/>
    <x v="2"/>
    <x v="0"/>
    <x v="1"/>
  </r>
  <r>
    <x v="1"/>
    <x v="1"/>
    <x v="320"/>
    <x v="0"/>
    <x v="22"/>
    <x v="34"/>
    <x v="1"/>
    <x v="35"/>
    <x v="62"/>
    <x v="721"/>
    <x v="1386"/>
    <x v="31"/>
    <x v="1"/>
    <x v="0"/>
    <x v="1"/>
  </r>
  <r>
    <x v="1"/>
    <x v="1"/>
    <x v="321"/>
    <x v="0"/>
    <x v="22"/>
    <x v="34"/>
    <x v="5"/>
    <x v="33"/>
    <x v="194"/>
    <x v="2064"/>
    <x v="2849"/>
    <x v="16"/>
    <x v="2"/>
    <x v="1"/>
    <x v="2"/>
  </r>
  <r>
    <x v="1"/>
    <x v="1"/>
    <x v="321"/>
    <x v="0"/>
    <x v="22"/>
    <x v="34"/>
    <x v="5"/>
    <x v="29"/>
    <x v="52"/>
    <x v="466"/>
    <x v="758"/>
    <x v="28"/>
    <x v="1"/>
    <x v="1"/>
    <x v="2"/>
  </r>
  <r>
    <x v="1"/>
    <x v="1"/>
    <x v="322"/>
    <x v="0"/>
    <x v="22"/>
    <x v="34"/>
    <x v="4"/>
    <x v="33"/>
    <x v="152"/>
    <x v="1674"/>
    <x v="2605"/>
    <x v="21"/>
    <x v="2"/>
    <x v="1"/>
    <x v="1"/>
  </r>
  <r>
    <x v="1"/>
    <x v="1"/>
    <x v="322"/>
    <x v="0"/>
    <x v="22"/>
    <x v="34"/>
    <x v="4"/>
    <x v="31"/>
    <x v="40"/>
    <x v="372"/>
    <x v="727"/>
    <x v="34"/>
    <x v="1"/>
    <x v="1"/>
    <x v="1"/>
  </r>
  <r>
    <x v="1"/>
    <x v="1"/>
    <x v="323"/>
    <x v="0"/>
    <x v="22"/>
    <x v="34"/>
    <x v="0"/>
    <x v="43"/>
    <x v="174"/>
    <x v="2206"/>
    <x v="3144"/>
    <x v="16"/>
    <x v="2"/>
    <x v="0"/>
    <x v="0"/>
  </r>
  <r>
    <x v="1"/>
    <x v="1"/>
    <x v="323"/>
    <x v="0"/>
    <x v="22"/>
    <x v="34"/>
    <x v="0"/>
    <x v="42"/>
    <x v="47"/>
    <x v="629"/>
    <x v="1045"/>
    <x v="27"/>
    <x v="1"/>
    <x v="0"/>
    <x v="0"/>
  </r>
  <r>
    <x v="1"/>
    <x v="1"/>
    <x v="324"/>
    <x v="0"/>
    <x v="22"/>
    <x v="34"/>
    <x v="3"/>
    <x v="48"/>
    <x v="294"/>
    <x v="2850"/>
    <x v="5127"/>
    <x v="31"/>
    <x v="2"/>
    <x v="1"/>
    <x v="0"/>
  </r>
  <r>
    <x v="1"/>
    <x v="1"/>
    <x v="324"/>
    <x v="0"/>
    <x v="22"/>
    <x v="34"/>
    <x v="3"/>
    <x v="47"/>
    <x v="80"/>
    <x v="1274"/>
    <x v="3068"/>
    <x v="41"/>
    <x v="1"/>
    <x v="1"/>
    <x v="0"/>
  </r>
  <r>
    <x v="1"/>
    <x v="1"/>
    <x v="325"/>
    <x v="0"/>
    <x v="22"/>
    <x v="34"/>
    <x v="2"/>
    <x v="43"/>
    <x v="313"/>
    <x v="2892"/>
    <x v="5120"/>
    <x v="21"/>
    <x v="2"/>
    <x v="0"/>
    <x v="2"/>
  </r>
  <r>
    <x v="1"/>
    <x v="1"/>
    <x v="325"/>
    <x v="0"/>
    <x v="22"/>
    <x v="34"/>
    <x v="2"/>
    <x v="40"/>
    <x v="117"/>
    <x v="1553"/>
    <x v="3166"/>
    <x v="33"/>
    <x v="1"/>
    <x v="0"/>
    <x v="2"/>
  </r>
  <r>
    <x v="1"/>
    <x v="1"/>
    <x v="326"/>
    <x v="0"/>
    <x v="22"/>
    <x v="34"/>
    <x v="1"/>
    <x v="38"/>
    <x v="254"/>
    <x v="2594"/>
    <x v="3950"/>
    <x v="16"/>
    <x v="2"/>
    <x v="0"/>
    <x v="1"/>
  </r>
  <r>
    <x v="1"/>
    <x v="1"/>
    <x v="326"/>
    <x v="0"/>
    <x v="22"/>
    <x v="34"/>
    <x v="1"/>
    <x v="36"/>
    <x v="72"/>
    <x v="887"/>
    <x v="1534"/>
    <x v="27"/>
    <x v="1"/>
    <x v="0"/>
    <x v="1"/>
  </r>
  <r>
    <x v="1"/>
    <x v="1"/>
    <x v="327"/>
    <x v="0"/>
    <x v="22"/>
    <x v="34"/>
    <x v="5"/>
    <x v="33"/>
    <x v="194"/>
    <x v="2064"/>
    <x v="2849"/>
    <x v="16"/>
    <x v="2"/>
    <x v="1"/>
    <x v="2"/>
  </r>
  <r>
    <x v="1"/>
    <x v="1"/>
    <x v="327"/>
    <x v="0"/>
    <x v="22"/>
    <x v="34"/>
    <x v="5"/>
    <x v="30"/>
    <x v="56"/>
    <x v="533"/>
    <x v="829"/>
    <x v="26"/>
    <x v="1"/>
    <x v="1"/>
    <x v="2"/>
  </r>
  <r>
    <x v="1"/>
    <x v="1"/>
    <x v="328"/>
    <x v="0"/>
    <x v="22"/>
    <x v="34"/>
    <x v="4"/>
    <x v="28"/>
    <x v="152"/>
    <x v="1471"/>
    <x v="2274"/>
    <x v="21"/>
    <x v="2"/>
    <x v="1"/>
    <x v="1"/>
  </r>
  <r>
    <x v="1"/>
    <x v="1"/>
    <x v="328"/>
    <x v="0"/>
    <x v="22"/>
    <x v="34"/>
    <x v="4"/>
    <x v="26"/>
    <x v="36"/>
    <x v="264"/>
    <x v="497"/>
    <x v="35"/>
    <x v="1"/>
    <x v="1"/>
    <x v="1"/>
  </r>
  <r>
    <x v="1"/>
    <x v="1"/>
    <x v="329"/>
    <x v="0"/>
    <x v="22"/>
    <x v="34"/>
    <x v="0"/>
    <x v="38"/>
    <x v="129"/>
    <x v="1617"/>
    <x v="2125"/>
    <x v="16"/>
    <x v="2"/>
    <x v="0"/>
    <x v="0"/>
  </r>
  <r>
    <x v="1"/>
    <x v="1"/>
    <x v="329"/>
    <x v="0"/>
    <x v="22"/>
    <x v="34"/>
    <x v="0"/>
    <x v="35"/>
    <x v="31"/>
    <x v="321"/>
    <x v="450"/>
    <x v="27"/>
    <x v="1"/>
    <x v="0"/>
    <x v="0"/>
  </r>
  <r>
    <x v="1"/>
    <x v="1"/>
    <x v="330"/>
    <x v="0"/>
    <x v="22"/>
    <x v="34"/>
    <x v="3"/>
    <x v="43"/>
    <x v="273"/>
    <x v="2745"/>
    <x v="4944"/>
    <x v="31"/>
    <x v="2"/>
    <x v="1"/>
    <x v="0"/>
  </r>
  <r>
    <x v="1"/>
    <x v="1"/>
    <x v="330"/>
    <x v="0"/>
    <x v="22"/>
    <x v="34"/>
    <x v="3"/>
    <x v="39"/>
    <x v="73"/>
    <x v="968"/>
    <x v="2458"/>
    <x v="43"/>
    <x v="1"/>
    <x v="1"/>
    <x v="0"/>
  </r>
  <r>
    <x v="1"/>
    <x v="1"/>
    <x v="331"/>
    <x v="0"/>
    <x v="22"/>
    <x v="34"/>
    <x v="2"/>
    <x v="38"/>
    <x v="307"/>
    <x v="2848"/>
    <x v="4917"/>
    <x v="21"/>
    <x v="2"/>
    <x v="0"/>
    <x v="2"/>
  </r>
  <r>
    <x v="1"/>
    <x v="1"/>
    <x v="331"/>
    <x v="0"/>
    <x v="22"/>
    <x v="34"/>
    <x v="2"/>
    <x v="36"/>
    <x v="94"/>
    <x v="1170"/>
    <x v="2489"/>
    <x v="34"/>
    <x v="1"/>
    <x v="0"/>
    <x v="2"/>
  </r>
  <r>
    <x v="1"/>
    <x v="1"/>
    <x v="332"/>
    <x v="0"/>
    <x v="22"/>
    <x v="34"/>
    <x v="1"/>
    <x v="33"/>
    <x v="212"/>
    <x v="2206"/>
    <x v="3144"/>
    <x v="16"/>
    <x v="2"/>
    <x v="0"/>
    <x v="1"/>
  </r>
  <r>
    <x v="1"/>
    <x v="1"/>
    <x v="332"/>
    <x v="0"/>
    <x v="22"/>
    <x v="34"/>
    <x v="1"/>
    <x v="30"/>
    <x v="60"/>
    <x v="590"/>
    <x v="1126"/>
    <x v="31"/>
    <x v="1"/>
    <x v="0"/>
    <x v="1"/>
  </r>
  <r>
    <x v="1"/>
    <x v="1"/>
    <x v="333"/>
    <x v="0"/>
    <x v="22"/>
    <x v="34"/>
    <x v="5"/>
    <x v="18"/>
    <x v="129"/>
    <x v="891"/>
    <x v="990"/>
    <x v="16"/>
    <x v="2"/>
    <x v="1"/>
    <x v="2"/>
  </r>
  <r>
    <x v="1"/>
    <x v="1"/>
    <x v="333"/>
    <x v="0"/>
    <x v="22"/>
    <x v="34"/>
    <x v="5"/>
    <x v="17"/>
    <x v="30"/>
    <x v="111"/>
    <x v="116"/>
    <x v="26"/>
    <x v="1"/>
    <x v="1"/>
    <x v="2"/>
  </r>
  <r>
    <x v="1"/>
    <x v="1"/>
    <x v="334"/>
    <x v="0"/>
    <x v="22"/>
    <x v="34"/>
    <x v="4"/>
    <x v="18"/>
    <x v="105"/>
    <x v="712"/>
    <x v="954"/>
    <x v="21"/>
    <x v="2"/>
    <x v="1"/>
    <x v="1"/>
  </r>
  <r>
    <x v="1"/>
    <x v="1"/>
    <x v="334"/>
    <x v="0"/>
    <x v="22"/>
    <x v="34"/>
    <x v="4"/>
    <x v="17"/>
    <x v="21"/>
    <x v="70"/>
    <x v="91"/>
    <x v="32"/>
    <x v="1"/>
    <x v="1"/>
    <x v="1"/>
  </r>
  <r>
    <x v="1"/>
    <x v="1"/>
    <x v="335"/>
    <x v="0"/>
    <x v="22"/>
    <x v="34"/>
    <x v="0"/>
    <x v="28"/>
    <x v="105"/>
    <x v="1051"/>
    <x v="1249"/>
    <x v="16"/>
    <x v="2"/>
    <x v="0"/>
    <x v="0"/>
  </r>
  <r>
    <x v="1"/>
    <x v="1"/>
    <x v="335"/>
    <x v="0"/>
    <x v="22"/>
    <x v="34"/>
    <x v="0"/>
    <x v="25"/>
    <x v="24"/>
    <x v="134"/>
    <x v="179"/>
    <x v="30"/>
    <x v="1"/>
    <x v="0"/>
    <x v="0"/>
  </r>
  <r>
    <x v="1"/>
    <x v="1"/>
    <x v="336"/>
    <x v="0"/>
    <x v="22"/>
    <x v="34"/>
    <x v="3"/>
    <x v="33"/>
    <x v="174"/>
    <x v="1883"/>
    <x v="3656"/>
    <x v="31"/>
    <x v="2"/>
    <x v="1"/>
    <x v="0"/>
  </r>
  <r>
    <x v="1"/>
    <x v="1"/>
    <x v="336"/>
    <x v="0"/>
    <x v="22"/>
    <x v="34"/>
    <x v="3"/>
    <x v="32"/>
    <x v="41"/>
    <x v="399"/>
    <x v="1033"/>
    <x v="43"/>
    <x v="1"/>
    <x v="1"/>
    <x v="0"/>
  </r>
  <r>
    <x v="1"/>
    <x v="1"/>
    <x v="337"/>
    <x v="0"/>
    <x v="22"/>
    <x v="34"/>
    <x v="2"/>
    <x v="38"/>
    <x v="294"/>
    <x v="2772"/>
    <x v="4671"/>
    <x v="21"/>
    <x v="2"/>
    <x v="0"/>
    <x v="2"/>
  </r>
  <r>
    <x v="1"/>
    <x v="1"/>
    <x v="337"/>
    <x v="0"/>
    <x v="22"/>
    <x v="34"/>
    <x v="2"/>
    <x v="34"/>
    <x v="80"/>
    <x v="960"/>
    <x v="1981"/>
    <x v="33"/>
    <x v="1"/>
    <x v="0"/>
    <x v="2"/>
  </r>
  <r>
    <x v="1"/>
    <x v="1"/>
    <x v="338"/>
    <x v="0"/>
    <x v="22"/>
    <x v="34"/>
    <x v="1"/>
    <x v="28"/>
    <x v="174"/>
    <x v="1674"/>
    <x v="2219"/>
    <x v="16"/>
    <x v="2"/>
    <x v="0"/>
    <x v="1"/>
  </r>
  <r>
    <x v="1"/>
    <x v="1"/>
    <x v="338"/>
    <x v="0"/>
    <x v="22"/>
    <x v="34"/>
    <x v="1"/>
    <x v="27"/>
    <x v="47"/>
    <x v="381"/>
    <x v="618"/>
    <x v="29"/>
    <x v="1"/>
    <x v="0"/>
    <x v="1"/>
  </r>
  <r>
    <x v="1"/>
    <x v="1"/>
    <x v="339"/>
    <x v="0"/>
    <x v="22"/>
    <x v="34"/>
    <x v="5"/>
    <x v="28"/>
    <x v="82"/>
    <x v="821"/>
    <x v="892"/>
    <x v="16"/>
    <x v="2"/>
    <x v="1"/>
    <x v="2"/>
  </r>
  <r>
    <x v="1"/>
    <x v="1"/>
    <x v="339"/>
    <x v="0"/>
    <x v="22"/>
    <x v="34"/>
    <x v="5"/>
    <x v="25"/>
    <x v="15"/>
    <x v="79"/>
    <x v="85"/>
    <x v="28"/>
    <x v="1"/>
    <x v="1"/>
    <x v="2"/>
  </r>
  <r>
    <x v="1"/>
    <x v="1"/>
    <x v="340"/>
    <x v="0"/>
    <x v="22"/>
    <x v="34"/>
    <x v="4"/>
    <x v="28"/>
    <x v="62"/>
    <x v="565"/>
    <x v="717"/>
    <x v="21"/>
    <x v="2"/>
    <x v="1"/>
    <x v="1"/>
  </r>
  <r>
    <x v="1"/>
    <x v="1"/>
    <x v="340"/>
    <x v="0"/>
    <x v="22"/>
    <x v="34"/>
    <x v="4"/>
    <x v="25"/>
    <x v="11"/>
    <x v="55"/>
    <x v="74"/>
    <x v="32"/>
    <x v="1"/>
    <x v="1"/>
    <x v="1"/>
  </r>
  <r>
    <x v="1"/>
    <x v="1"/>
    <x v="341"/>
    <x v="0"/>
    <x v="22"/>
    <x v="34"/>
    <x v="0"/>
    <x v="38"/>
    <x v="62"/>
    <x v="784"/>
    <x v="835"/>
    <x v="16"/>
    <x v="2"/>
    <x v="0"/>
    <x v="0"/>
  </r>
  <r>
    <x v="1"/>
    <x v="1"/>
    <x v="341"/>
    <x v="0"/>
    <x v="22"/>
    <x v="34"/>
    <x v="0"/>
    <x v="34"/>
    <x v="9"/>
    <x v="75"/>
    <x v="77"/>
    <x v="28"/>
    <x v="1"/>
    <x v="0"/>
    <x v="0"/>
  </r>
  <r>
    <x v="1"/>
    <x v="1"/>
    <x v="342"/>
    <x v="0"/>
    <x v="22"/>
    <x v="34"/>
    <x v="3"/>
    <x v="43"/>
    <x v="174"/>
    <x v="2206"/>
    <x v="4188"/>
    <x v="31"/>
    <x v="2"/>
    <x v="1"/>
    <x v="0"/>
  </r>
  <r>
    <x v="1"/>
    <x v="1"/>
    <x v="342"/>
    <x v="0"/>
    <x v="22"/>
    <x v="34"/>
    <x v="3"/>
    <x v="42"/>
    <x v="49"/>
    <x v="655"/>
    <x v="1829"/>
    <x v="46"/>
    <x v="1"/>
    <x v="1"/>
    <x v="0"/>
  </r>
  <r>
    <x v="1"/>
    <x v="1"/>
    <x v="343"/>
    <x v="0"/>
    <x v="22"/>
    <x v="34"/>
    <x v="2"/>
    <x v="43"/>
    <x v="285"/>
    <x v="2793"/>
    <x v="4723"/>
    <x v="21"/>
    <x v="2"/>
    <x v="0"/>
    <x v="2"/>
  </r>
  <r>
    <x v="1"/>
    <x v="1"/>
    <x v="343"/>
    <x v="0"/>
    <x v="22"/>
    <x v="34"/>
    <x v="2"/>
    <x v="39"/>
    <x v="75"/>
    <x v="1003"/>
    <x v="2066"/>
    <x v="33"/>
    <x v="1"/>
    <x v="0"/>
    <x v="2"/>
  </r>
  <r>
    <x v="1"/>
    <x v="1"/>
    <x v="344"/>
    <x v="0"/>
    <x v="22"/>
    <x v="34"/>
    <x v="1"/>
    <x v="33"/>
    <x v="174"/>
    <x v="1883"/>
    <x v="2557"/>
    <x v="16"/>
    <x v="2"/>
    <x v="0"/>
    <x v="1"/>
  </r>
  <r>
    <x v="1"/>
    <x v="1"/>
    <x v="344"/>
    <x v="0"/>
    <x v="22"/>
    <x v="34"/>
    <x v="1"/>
    <x v="31"/>
    <x v="41"/>
    <x v="383"/>
    <x v="542"/>
    <x v="26"/>
    <x v="1"/>
    <x v="0"/>
    <x v="1"/>
  </r>
  <r>
    <x v="1"/>
    <x v="1"/>
    <x v="345"/>
    <x v="0"/>
    <x v="22"/>
    <x v="34"/>
    <x v="5"/>
    <x v="33"/>
    <x v="125"/>
    <x v="1394"/>
    <x v="1799"/>
    <x v="16"/>
    <x v="2"/>
    <x v="1"/>
    <x v="2"/>
  </r>
  <r>
    <x v="1"/>
    <x v="1"/>
    <x v="345"/>
    <x v="0"/>
    <x v="22"/>
    <x v="34"/>
    <x v="5"/>
    <x v="29"/>
    <x v="27"/>
    <x v="203"/>
    <x v="246"/>
    <x v="26"/>
    <x v="1"/>
    <x v="1"/>
    <x v="2"/>
  </r>
  <r>
    <x v="1"/>
    <x v="1"/>
    <x v="346"/>
    <x v="0"/>
    <x v="22"/>
    <x v="34"/>
    <x v="4"/>
    <x v="33"/>
    <x v="129"/>
    <x v="1441"/>
    <x v="2219"/>
    <x v="21"/>
    <x v="2"/>
    <x v="1"/>
    <x v="1"/>
  </r>
  <r>
    <x v="1"/>
    <x v="1"/>
    <x v="346"/>
    <x v="0"/>
    <x v="22"/>
    <x v="34"/>
    <x v="4"/>
    <x v="31"/>
    <x v="34"/>
    <x v="305"/>
    <x v="607"/>
    <x v="35"/>
    <x v="1"/>
    <x v="1"/>
    <x v="1"/>
  </r>
  <r>
    <x v="1"/>
    <x v="1"/>
    <x v="347"/>
    <x v="0"/>
    <x v="22"/>
    <x v="34"/>
    <x v="0"/>
    <x v="48"/>
    <x v="105"/>
    <x v="1646"/>
    <x v="2177"/>
    <x v="16"/>
    <x v="2"/>
    <x v="0"/>
    <x v="0"/>
  </r>
  <r>
    <x v="1"/>
    <x v="1"/>
    <x v="347"/>
    <x v="0"/>
    <x v="22"/>
    <x v="34"/>
    <x v="0"/>
    <x v="45"/>
    <x v="24"/>
    <x v="323"/>
    <x v="478"/>
    <x v="28"/>
    <x v="1"/>
    <x v="0"/>
    <x v="0"/>
  </r>
  <r>
    <x v="1"/>
    <x v="1"/>
    <x v="348"/>
    <x v="0"/>
    <x v="22"/>
    <x v="34"/>
    <x v="3"/>
    <x v="53"/>
    <x v="194"/>
    <x v="2594"/>
    <x v="4710"/>
    <x v="31"/>
    <x v="2"/>
    <x v="1"/>
    <x v="0"/>
  </r>
  <r>
    <x v="1"/>
    <x v="1"/>
    <x v="348"/>
    <x v="0"/>
    <x v="22"/>
    <x v="34"/>
    <x v="3"/>
    <x v="52"/>
    <x v="50"/>
    <x v="846"/>
    <x v="2295"/>
    <x v="46"/>
    <x v="1"/>
    <x v="1"/>
    <x v="0"/>
  </r>
  <r>
    <x v="5"/>
    <x v="0"/>
    <x v="349"/>
    <x v="4"/>
    <x v="4"/>
    <x v="48"/>
    <x v="4"/>
    <x v="53"/>
    <x v="319"/>
    <x v="2947"/>
    <x v="5216"/>
    <x v="16"/>
    <x v="2"/>
    <x v="1"/>
    <x v="1"/>
  </r>
  <r>
    <x v="1"/>
    <x v="1"/>
    <x v="349"/>
    <x v="0"/>
    <x v="22"/>
    <x v="34"/>
    <x v="2"/>
    <x v="48"/>
    <x v="309"/>
    <x v="2891"/>
    <x v="5118"/>
    <x v="21"/>
    <x v="2"/>
    <x v="0"/>
    <x v="2"/>
  </r>
  <r>
    <x v="5"/>
    <x v="0"/>
    <x v="349"/>
    <x v="4"/>
    <x v="4"/>
    <x v="48"/>
    <x v="4"/>
    <x v="51"/>
    <x v="151"/>
    <x v="2223"/>
    <x v="4107"/>
    <x v="29"/>
    <x v="1"/>
    <x v="1"/>
    <x v="1"/>
  </r>
  <r>
    <x v="1"/>
    <x v="1"/>
    <x v="349"/>
    <x v="0"/>
    <x v="22"/>
    <x v="34"/>
    <x v="2"/>
    <x v="43"/>
    <x v="104"/>
    <x v="1488"/>
    <x v="3242"/>
    <x v="36"/>
    <x v="1"/>
    <x v="0"/>
    <x v="2"/>
  </r>
  <r>
    <x v="5"/>
    <x v="0"/>
    <x v="349"/>
    <x v="4"/>
    <x v="4"/>
    <x v="48"/>
    <x v="4"/>
    <x v="41"/>
    <x v="178"/>
    <x v="2177"/>
    <x v="3263"/>
    <x v="18"/>
    <x v="2"/>
    <x v="1"/>
    <x v="1"/>
  </r>
  <r>
    <x v="5"/>
    <x v="0"/>
    <x v="350"/>
    <x v="4"/>
    <x v="4"/>
    <x v="48"/>
    <x v="0"/>
    <x v="58"/>
    <x v="311"/>
    <x v="2929"/>
    <x v="5373"/>
    <x v="36"/>
    <x v="2"/>
    <x v="0"/>
    <x v="0"/>
  </r>
  <r>
    <x v="1"/>
    <x v="1"/>
    <x v="350"/>
    <x v="0"/>
    <x v="22"/>
    <x v="34"/>
    <x v="1"/>
    <x v="38"/>
    <x v="231"/>
    <x v="2506"/>
    <x v="3730"/>
    <x v="16"/>
    <x v="2"/>
    <x v="0"/>
    <x v="1"/>
  </r>
  <r>
    <x v="5"/>
    <x v="0"/>
    <x v="350"/>
    <x v="4"/>
    <x v="4"/>
    <x v="48"/>
    <x v="0"/>
    <x v="55"/>
    <x v="125"/>
    <x v="2062"/>
    <x v="4611"/>
    <x v="49"/>
    <x v="1"/>
    <x v="0"/>
    <x v="0"/>
  </r>
  <r>
    <x v="1"/>
    <x v="1"/>
    <x v="350"/>
    <x v="0"/>
    <x v="22"/>
    <x v="34"/>
    <x v="1"/>
    <x v="35"/>
    <x v="63"/>
    <x v="745"/>
    <x v="1438"/>
    <x v="31"/>
    <x v="1"/>
    <x v="0"/>
    <x v="1"/>
  </r>
  <r>
    <x v="5"/>
    <x v="0"/>
    <x v="350"/>
    <x v="4"/>
    <x v="4"/>
    <x v="48"/>
    <x v="0"/>
    <x v="44"/>
    <x v="148"/>
    <x v="2007"/>
    <x v="4263"/>
    <x v="40"/>
    <x v="2"/>
    <x v="0"/>
    <x v="0"/>
  </r>
  <r>
    <x v="5"/>
    <x v="0"/>
    <x v="351"/>
    <x v="4"/>
    <x v="4"/>
    <x v="48"/>
    <x v="3"/>
    <x v="53"/>
    <x v="327"/>
    <x v="2974"/>
    <x v="4768"/>
    <x v="2"/>
    <x v="2"/>
    <x v="1"/>
    <x v="0"/>
  </r>
  <r>
    <x v="1"/>
    <x v="1"/>
    <x v="351"/>
    <x v="0"/>
    <x v="22"/>
    <x v="34"/>
    <x v="5"/>
    <x v="38"/>
    <x v="194"/>
    <x v="2227"/>
    <x v="3173"/>
    <x v="16"/>
    <x v="2"/>
    <x v="1"/>
    <x v="2"/>
  </r>
  <r>
    <x v="5"/>
    <x v="0"/>
    <x v="351"/>
    <x v="4"/>
    <x v="4"/>
    <x v="48"/>
    <x v="3"/>
    <x v="47"/>
    <x v="183"/>
    <x v="2394"/>
    <x v="3199"/>
    <x v="13"/>
    <x v="1"/>
    <x v="1"/>
    <x v="0"/>
  </r>
  <r>
    <x v="1"/>
    <x v="1"/>
    <x v="351"/>
    <x v="0"/>
    <x v="22"/>
    <x v="34"/>
    <x v="5"/>
    <x v="37"/>
    <x v="45"/>
    <x v="520"/>
    <x v="832"/>
    <x v="27"/>
    <x v="1"/>
    <x v="1"/>
    <x v="2"/>
  </r>
  <r>
    <x v="5"/>
    <x v="0"/>
    <x v="351"/>
    <x v="4"/>
    <x v="4"/>
    <x v="48"/>
    <x v="3"/>
    <x v="34"/>
    <x v="208"/>
    <x v="2214"/>
    <x v="2110"/>
    <x v="6"/>
    <x v="2"/>
    <x v="1"/>
    <x v="0"/>
  </r>
  <r>
    <x v="5"/>
    <x v="0"/>
    <x v="352"/>
    <x v="4"/>
    <x v="4"/>
    <x v="48"/>
    <x v="2"/>
    <x v="53"/>
    <x v="340"/>
    <x v="3017"/>
    <x v="5417"/>
    <x v="21"/>
    <x v="2"/>
    <x v="0"/>
    <x v="2"/>
  </r>
  <r>
    <x v="1"/>
    <x v="1"/>
    <x v="352"/>
    <x v="0"/>
    <x v="22"/>
    <x v="34"/>
    <x v="4"/>
    <x v="38"/>
    <x v="152"/>
    <x v="1857"/>
    <x v="2898"/>
    <x v="21"/>
    <x v="2"/>
    <x v="1"/>
    <x v="1"/>
  </r>
  <r>
    <x v="5"/>
    <x v="0"/>
    <x v="352"/>
    <x v="4"/>
    <x v="4"/>
    <x v="48"/>
    <x v="2"/>
    <x v="49"/>
    <x v="195"/>
    <x v="2536"/>
    <x v="4689"/>
    <x v="33"/>
    <x v="1"/>
    <x v="0"/>
    <x v="2"/>
  </r>
  <r>
    <x v="1"/>
    <x v="1"/>
    <x v="352"/>
    <x v="0"/>
    <x v="22"/>
    <x v="34"/>
    <x v="4"/>
    <x v="37"/>
    <x v="38"/>
    <x v="435"/>
    <x v="903"/>
    <x v="35"/>
    <x v="1"/>
    <x v="1"/>
    <x v="1"/>
  </r>
  <r>
    <x v="5"/>
    <x v="0"/>
    <x v="352"/>
    <x v="4"/>
    <x v="4"/>
    <x v="48"/>
    <x v="2"/>
    <x v="33"/>
    <x v="228"/>
    <x v="2325"/>
    <x v="3983"/>
    <x v="24"/>
    <x v="2"/>
    <x v="0"/>
    <x v="2"/>
  </r>
  <r>
    <x v="5"/>
    <x v="0"/>
    <x v="353"/>
    <x v="4"/>
    <x v="4"/>
    <x v="48"/>
    <x v="1"/>
    <x v="58"/>
    <x v="325"/>
    <x v="2984"/>
    <x v="5097"/>
    <x v="6"/>
    <x v="2"/>
    <x v="0"/>
    <x v="1"/>
  </r>
  <r>
    <x v="1"/>
    <x v="1"/>
    <x v="353"/>
    <x v="0"/>
    <x v="22"/>
    <x v="34"/>
    <x v="0"/>
    <x v="48"/>
    <x v="152"/>
    <x v="2158"/>
    <x v="3044"/>
    <x v="16"/>
    <x v="2"/>
    <x v="0"/>
    <x v="0"/>
  </r>
  <r>
    <x v="5"/>
    <x v="0"/>
    <x v="353"/>
    <x v="4"/>
    <x v="4"/>
    <x v="48"/>
    <x v="1"/>
    <x v="55"/>
    <x v="177"/>
    <x v="2521"/>
    <x v="3777"/>
    <x v="16"/>
    <x v="1"/>
    <x v="0"/>
    <x v="1"/>
  </r>
  <r>
    <x v="1"/>
    <x v="1"/>
    <x v="353"/>
    <x v="0"/>
    <x v="22"/>
    <x v="34"/>
    <x v="0"/>
    <x v="47"/>
    <x v="33"/>
    <x v="492"/>
    <x v="788"/>
    <x v="27"/>
    <x v="1"/>
    <x v="0"/>
    <x v="0"/>
  </r>
  <r>
    <x v="5"/>
    <x v="0"/>
    <x v="353"/>
    <x v="4"/>
    <x v="4"/>
    <x v="48"/>
    <x v="1"/>
    <x v="44"/>
    <x v="186"/>
    <x v="2354"/>
    <x v="2896"/>
    <x v="11"/>
    <x v="2"/>
    <x v="0"/>
    <x v="1"/>
  </r>
  <r>
    <x v="5"/>
    <x v="0"/>
    <x v="354"/>
    <x v="4"/>
    <x v="4"/>
    <x v="48"/>
    <x v="5"/>
    <x v="58"/>
    <x v="329"/>
    <x v="2996"/>
    <x v="5378"/>
    <x v="21"/>
    <x v="2"/>
    <x v="1"/>
    <x v="2"/>
  </r>
  <r>
    <x v="1"/>
    <x v="1"/>
    <x v="354"/>
    <x v="0"/>
    <x v="22"/>
    <x v="34"/>
    <x v="3"/>
    <x v="53"/>
    <x v="231"/>
    <x v="2757"/>
    <x v="4952"/>
    <x v="31"/>
    <x v="2"/>
    <x v="1"/>
    <x v="0"/>
  </r>
  <r>
    <x v="5"/>
    <x v="0"/>
    <x v="354"/>
    <x v="4"/>
    <x v="4"/>
    <x v="48"/>
    <x v="5"/>
    <x v="57"/>
    <x v="183"/>
    <x v="2592"/>
    <x v="4847"/>
    <x v="36"/>
    <x v="1"/>
    <x v="1"/>
    <x v="2"/>
  </r>
  <r>
    <x v="1"/>
    <x v="1"/>
    <x v="354"/>
    <x v="0"/>
    <x v="22"/>
    <x v="34"/>
    <x v="3"/>
    <x v="47"/>
    <x v="63"/>
    <x v="992"/>
    <x v="2524"/>
    <x v="43"/>
    <x v="1"/>
    <x v="1"/>
    <x v="0"/>
  </r>
  <r>
    <x v="5"/>
    <x v="0"/>
    <x v="354"/>
    <x v="4"/>
    <x v="4"/>
    <x v="48"/>
    <x v="5"/>
    <x v="39"/>
    <x v="214"/>
    <x v="2433"/>
    <x v="4216"/>
    <x v="25"/>
    <x v="2"/>
    <x v="1"/>
    <x v="2"/>
  </r>
  <r>
    <x v="5"/>
    <x v="0"/>
    <x v="355"/>
    <x v="4"/>
    <x v="4"/>
    <x v="48"/>
    <x v="4"/>
    <x v="53"/>
    <x v="321"/>
    <x v="2955"/>
    <x v="5236"/>
    <x v="16"/>
    <x v="2"/>
    <x v="1"/>
    <x v="1"/>
  </r>
  <r>
    <x v="2"/>
    <x v="2"/>
    <x v="355"/>
    <x v="0"/>
    <x v="22"/>
    <x v="34"/>
    <x v="2"/>
    <x v="28"/>
    <x v="309"/>
    <x v="2763"/>
    <x v="4959"/>
    <x v="31"/>
    <x v="2"/>
    <x v="0"/>
    <x v="2"/>
  </r>
  <r>
    <x v="5"/>
    <x v="0"/>
    <x v="355"/>
    <x v="4"/>
    <x v="4"/>
    <x v="48"/>
    <x v="4"/>
    <x v="47"/>
    <x v="164"/>
    <x v="2232"/>
    <x v="4010"/>
    <x v="27"/>
    <x v="1"/>
    <x v="1"/>
    <x v="1"/>
  </r>
  <r>
    <x v="2"/>
    <x v="2"/>
    <x v="355"/>
    <x v="0"/>
    <x v="22"/>
    <x v="34"/>
    <x v="2"/>
    <x v="25"/>
    <x v="100"/>
    <x v="899"/>
    <x v="2356"/>
    <x v="44"/>
    <x v="1"/>
    <x v="0"/>
    <x v="2"/>
  </r>
  <r>
    <x v="5"/>
    <x v="0"/>
    <x v="355"/>
    <x v="4"/>
    <x v="4"/>
    <x v="48"/>
    <x v="4"/>
    <x v="41"/>
    <x v="164"/>
    <x v="2067"/>
    <x v="3210"/>
    <x v="20"/>
    <x v="2"/>
    <x v="1"/>
    <x v="1"/>
  </r>
  <r>
    <x v="5"/>
    <x v="0"/>
    <x v="356"/>
    <x v="4"/>
    <x v="4"/>
    <x v="48"/>
    <x v="0"/>
    <x v="58"/>
    <x v="313"/>
    <x v="2937"/>
    <x v="5392"/>
    <x v="36"/>
    <x v="2"/>
    <x v="0"/>
    <x v="0"/>
  </r>
  <r>
    <x v="2"/>
    <x v="2"/>
    <x v="356"/>
    <x v="0"/>
    <x v="22"/>
    <x v="34"/>
    <x v="1"/>
    <x v="38"/>
    <x v="309"/>
    <x v="2855"/>
    <x v="4788"/>
    <x v="16"/>
    <x v="2"/>
    <x v="0"/>
    <x v="1"/>
  </r>
  <r>
    <x v="5"/>
    <x v="0"/>
    <x v="356"/>
    <x v="4"/>
    <x v="4"/>
    <x v="48"/>
    <x v="0"/>
    <x v="52"/>
    <x v="131"/>
    <x v="2060"/>
    <x v="4655"/>
    <x v="51"/>
    <x v="1"/>
    <x v="0"/>
    <x v="0"/>
  </r>
  <r>
    <x v="2"/>
    <x v="2"/>
    <x v="356"/>
    <x v="0"/>
    <x v="22"/>
    <x v="34"/>
    <x v="1"/>
    <x v="36"/>
    <x v="108"/>
    <x v="1323"/>
    <x v="2467"/>
    <x v="28"/>
    <x v="1"/>
    <x v="0"/>
    <x v="1"/>
  </r>
  <r>
    <x v="5"/>
    <x v="0"/>
    <x v="356"/>
    <x v="4"/>
    <x v="4"/>
    <x v="48"/>
    <x v="0"/>
    <x v="40"/>
    <x v="137"/>
    <x v="1763"/>
    <x v="4005"/>
    <x v="42"/>
    <x v="2"/>
    <x v="0"/>
    <x v="0"/>
  </r>
  <r>
    <x v="5"/>
    <x v="0"/>
    <x v="357"/>
    <x v="4"/>
    <x v="4"/>
    <x v="48"/>
    <x v="3"/>
    <x v="73"/>
    <x v="327"/>
    <x v="3027"/>
    <x v="5070"/>
    <x v="2"/>
    <x v="2"/>
    <x v="1"/>
    <x v="0"/>
  </r>
  <r>
    <x v="2"/>
    <x v="2"/>
    <x v="357"/>
    <x v="0"/>
    <x v="22"/>
    <x v="34"/>
    <x v="5"/>
    <x v="38"/>
    <x v="309"/>
    <x v="2855"/>
    <x v="5156"/>
    <x v="31"/>
    <x v="2"/>
    <x v="1"/>
    <x v="2"/>
  </r>
  <r>
    <x v="5"/>
    <x v="0"/>
    <x v="357"/>
    <x v="4"/>
    <x v="4"/>
    <x v="48"/>
    <x v="3"/>
    <x v="65"/>
    <x v="177"/>
    <x v="2672"/>
    <x v="3884"/>
    <x v="13"/>
    <x v="1"/>
    <x v="1"/>
    <x v="0"/>
  </r>
  <r>
    <x v="2"/>
    <x v="2"/>
    <x v="357"/>
    <x v="0"/>
    <x v="22"/>
    <x v="34"/>
    <x v="5"/>
    <x v="34"/>
    <x v="100"/>
    <x v="1177"/>
    <x v="3036"/>
    <x v="45"/>
    <x v="1"/>
    <x v="1"/>
    <x v="2"/>
  </r>
  <r>
    <x v="5"/>
    <x v="0"/>
    <x v="357"/>
    <x v="4"/>
    <x v="4"/>
    <x v="48"/>
    <x v="3"/>
    <x v="55"/>
    <x v="208"/>
    <x v="2696"/>
    <x v="3041"/>
    <x v="5"/>
    <x v="2"/>
    <x v="1"/>
    <x v="0"/>
  </r>
  <r>
    <x v="5"/>
    <x v="0"/>
    <x v="358"/>
    <x v="4"/>
    <x v="4"/>
    <x v="48"/>
    <x v="2"/>
    <x v="53"/>
    <x v="341"/>
    <x v="3020"/>
    <x v="5468"/>
    <x v="26"/>
    <x v="2"/>
    <x v="0"/>
    <x v="2"/>
  </r>
  <r>
    <x v="2"/>
    <x v="2"/>
    <x v="358"/>
    <x v="0"/>
    <x v="22"/>
    <x v="34"/>
    <x v="4"/>
    <x v="38"/>
    <x v="273"/>
    <x v="2673"/>
    <x v="4663"/>
    <x v="26"/>
    <x v="2"/>
    <x v="1"/>
    <x v="1"/>
  </r>
  <r>
    <x v="5"/>
    <x v="0"/>
    <x v="358"/>
    <x v="4"/>
    <x v="4"/>
    <x v="48"/>
    <x v="2"/>
    <x v="49"/>
    <x v="213"/>
    <x v="2648"/>
    <x v="4911"/>
    <x v="36"/>
    <x v="1"/>
    <x v="0"/>
    <x v="2"/>
  </r>
  <r>
    <x v="2"/>
    <x v="2"/>
    <x v="358"/>
    <x v="0"/>
    <x v="22"/>
    <x v="34"/>
    <x v="4"/>
    <x v="37"/>
    <x v="80"/>
    <x v="1032"/>
    <x v="2395"/>
    <x v="38"/>
    <x v="1"/>
    <x v="1"/>
    <x v="1"/>
  </r>
  <r>
    <x v="5"/>
    <x v="0"/>
    <x v="358"/>
    <x v="4"/>
    <x v="4"/>
    <x v="48"/>
    <x v="2"/>
    <x v="37"/>
    <x v="227"/>
    <x v="2451"/>
    <x v="4468"/>
    <x v="30"/>
    <x v="2"/>
    <x v="0"/>
    <x v="2"/>
  </r>
  <r>
    <x v="5"/>
    <x v="0"/>
    <x v="359"/>
    <x v="4"/>
    <x v="4"/>
    <x v="48"/>
    <x v="1"/>
    <x v="58"/>
    <x v="331"/>
    <x v="3003"/>
    <x v="5272"/>
    <x v="11"/>
    <x v="2"/>
    <x v="0"/>
    <x v="1"/>
  </r>
  <r>
    <x v="2"/>
    <x v="2"/>
    <x v="359"/>
    <x v="0"/>
    <x v="25"/>
    <x v="5"/>
    <x v="0"/>
    <x v="43"/>
    <x v="231"/>
    <x v="2615"/>
    <x v="5054"/>
    <x v="46"/>
    <x v="2"/>
    <x v="0"/>
    <x v="0"/>
  </r>
  <r>
    <x v="5"/>
    <x v="0"/>
    <x v="359"/>
    <x v="4"/>
    <x v="4"/>
    <x v="48"/>
    <x v="1"/>
    <x v="57"/>
    <x v="194"/>
    <x v="2659"/>
    <x v="4452"/>
    <x v="22"/>
    <x v="1"/>
    <x v="0"/>
    <x v="1"/>
  </r>
  <r>
    <x v="2"/>
    <x v="2"/>
    <x v="359"/>
    <x v="0"/>
    <x v="25"/>
    <x v="5"/>
    <x v="0"/>
    <x v="40"/>
    <x v="63"/>
    <x v="852"/>
    <x v="2864"/>
    <x v="61"/>
    <x v="1"/>
    <x v="0"/>
    <x v="0"/>
  </r>
  <r>
    <x v="5"/>
    <x v="0"/>
    <x v="359"/>
    <x v="4"/>
    <x v="4"/>
    <x v="48"/>
    <x v="1"/>
    <x v="44"/>
    <x v="199"/>
    <x v="2452"/>
    <x v="3332"/>
    <x v="13"/>
    <x v="2"/>
    <x v="0"/>
    <x v="1"/>
  </r>
  <r>
    <x v="5"/>
    <x v="0"/>
    <x v="360"/>
    <x v="4"/>
    <x v="4"/>
    <x v="48"/>
    <x v="5"/>
    <x v="58"/>
    <x v="331"/>
    <x v="3003"/>
    <x v="5435"/>
    <x v="26"/>
    <x v="2"/>
    <x v="1"/>
    <x v="2"/>
  </r>
  <r>
    <x v="2"/>
    <x v="2"/>
    <x v="360"/>
    <x v="0"/>
    <x v="25"/>
    <x v="5"/>
    <x v="3"/>
    <x v="38"/>
    <x v="309"/>
    <x v="2855"/>
    <x v="4515"/>
    <x v="11"/>
    <x v="2"/>
    <x v="1"/>
    <x v="0"/>
  </r>
  <r>
    <x v="5"/>
    <x v="0"/>
    <x v="360"/>
    <x v="4"/>
    <x v="4"/>
    <x v="48"/>
    <x v="5"/>
    <x v="53"/>
    <x v="188"/>
    <x v="2569"/>
    <x v="4840"/>
    <x v="37"/>
    <x v="1"/>
    <x v="1"/>
    <x v="2"/>
  </r>
  <r>
    <x v="2"/>
    <x v="2"/>
    <x v="360"/>
    <x v="0"/>
    <x v="25"/>
    <x v="5"/>
    <x v="3"/>
    <x v="36"/>
    <x v="118"/>
    <x v="1423"/>
    <x v="2470"/>
    <x v="25"/>
    <x v="1"/>
    <x v="1"/>
    <x v="0"/>
  </r>
  <r>
    <x v="5"/>
    <x v="0"/>
    <x v="360"/>
    <x v="4"/>
    <x v="4"/>
    <x v="48"/>
    <x v="5"/>
    <x v="39"/>
    <x v="194"/>
    <x v="2259"/>
    <x v="4214"/>
    <x v="30"/>
    <x v="2"/>
    <x v="1"/>
    <x v="2"/>
  </r>
  <r>
    <x v="5"/>
    <x v="0"/>
    <x v="361"/>
    <x v="4"/>
    <x v="4"/>
    <x v="48"/>
    <x v="4"/>
    <x v="53"/>
    <x v="323"/>
    <x v="2961"/>
    <x v="5311"/>
    <x v="21"/>
    <x v="2"/>
    <x v="1"/>
    <x v="1"/>
  </r>
  <r>
    <x v="2"/>
    <x v="2"/>
    <x v="361"/>
    <x v="0"/>
    <x v="25"/>
    <x v="5"/>
    <x v="2"/>
    <x v="28"/>
    <x v="313"/>
    <x v="2811"/>
    <x v="5057"/>
    <x v="31"/>
    <x v="2"/>
    <x v="0"/>
    <x v="2"/>
  </r>
  <r>
    <x v="5"/>
    <x v="1"/>
    <x v="361"/>
    <x v="0"/>
    <x v="14"/>
    <x v="18"/>
    <x v="2"/>
    <x v="23"/>
    <x v="307"/>
    <x v="2594"/>
    <x v="3950"/>
    <x v="16"/>
    <x v="0"/>
    <x v="0"/>
    <x v="2"/>
  </r>
  <r>
    <x v="5"/>
    <x v="1"/>
    <x v="361"/>
    <x v="0"/>
    <x v="14"/>
    <x v="18"/>
    <x v="1"/>
    <x v="23"/>
    <x v="212"/>
    <x v="1779"/>
    <x v="2781"/>
    <x v="21"/>
    <x v="0"/>
    <x v="0"/>
    <x v="1"/>
  </r>
  <r>
    <x v="5"/>
    <x v="1"/>
    <x v="361"/>
    <x v="0"/>
    <x v="14"/>
    <x v="18"/>
    <x v="5"/>
    <x v="13"/>
    <x v="212"/>
    <x v="1208"/>
    <x v="1496"/>
    <x v="16"/>
    <x v="0"/>
    <x v="1"/>
    <x v="2"/>
  </r>
  <r>
    <x v="5"/>
    <x v="1"/>
    <x v="361"/>
    <x v="0"/>
    <x v="14"/>
    <x v="18"/>
    <x v="4"/>
    <x v="18"/>
    <x v="82"/>
    <x v="530"/>
    <x v="491"/>
    <x v="16"/>
    <x v="0"/>
    <x v="1"/>
    <x v="1"/>
  </r>
  <r>
    <x v="5"/>
    <x v="1"/>
    <x v="361"/>
    <x v="0"/>
    <x v="14"/>
    <x v="18"/>
    <x v="0"/>
    <x v="33"/>
    <x v="129"/>
    <x v="1441"/>
    <x v="3144"/>
    <x v="36"/>
    <x v="0"/>
    <x v="0"/>
    <x v="0"/>
  </r>
  <r>
    <x v="5"/>
    <x v="1"/>
    <x v="361"/>
    <x v="0"/>
    <x v="14"/>
    <x v="18"/>
    <x v="3"/>
    <x v="23"/>
    <x v="212"/>
    <x v="1779"/>
    <x v="3144"/>
    <x v="26"/>
    <x v="0"/>
    <x v="1"/>
    <x v="0"/>
  </r>
  <r>
    <x v="5"/>
    <x v="0"/>
    <x v="361"/>
    <x v="4"/>
    <x v="4"/>
    <x v="48"/>
    <x v="4"/>
    <x v="49"/>
    <x v="159"/>
    <x v="2235"/>
    <x v="4224"/>
    <x v="31"/>
    <x v="1"/>
    <x v="1"/>
    <x v="1"/>
  </r>
  <r>
    <x v="2"/>
    <x v="2"/>
    <x v="361"/>
    <x v="0"/>
    <x v="25"/>
    <x v="5"/>
    <x v="2"/>
    <x v="27"/>
    <x v="137"/>
    <x v="1295"/>
    <x v="3200"/>
    <x v="43"/>
    <x v="1"/>
    <x v="0"/>
    <x v="2"/>
  </r>
  <r>
    <x v="5"/>
    <x v="1"/>
    <x v="361"/>
    <x v="0"/>
    <x v="14"/>
    <x v="18"/>
    <x v="2"/>
    <x v="21"/>
    <x v="106"/>
    <x v="826"/>
    <x v="1610"/>
    <x v="31"/>
    <x v="1"/>
    <x v="0"/>
    <x v="2"/>
  </r>
  <r>
    <x v="5"/>
    <x v="1"/>
    <x v="361"/>
    <x v="0"/>
    <x v="14"/>
    <x v="18"/>
    <x v="1"/>
    <x v="22"/>
    <x v="58"/>
    <x v="400"/>
    <x v="734"/>
    <x v="32"/>
    <x v="1"/>
    <x v="0"/>
    <x v="1"/>
  </r>
  <r>
    <x v="5"/>
    <x v="1"/>
    <x v="361"/>
    <x v="0"/>
    <x v="14"/>
    <x v="18"/>
    <x v="5"/>
    <x v="11"/>
    <x v="54"/>
    <x v="156"/>
    <x v="181"/>
    <x v="27"/>
    <x v="1"/>
    <x v="1"/>
    <x v="2"/>
  </r>
  <r>
    <x v="5"/>
    <x v="1"/>
    <x v="361"/>
    <x v="0"/>
    <x v="14"/>
    <x v="18"/>
    <x v="4"/>
    <x v="16"/>
    <x v="19"/>
    <x v="54"/>
    <x v="67"/>
    <x v="31"/>
    <x v="1"/>
    <x v="1"/>
    <x v="1"/>
  </r>
  <r>
    <x v="5"/>
    <x v="1"/>
    <x v="361"/>
    <x v="0"/>
    <x v="14"/>
    <x v="18"/>
    <x v="0"/>
    <x v="31"/>
    <x v="34"/>
    <x v="305"/>
    <x v="907"/>
    <x v="48"/>
    <x v="1"/>
    <x v="0"/>
    <x v="0"/>
  </r>
  <r>
    <x v="5"/>
    <x v="1"/>
    <x v="361"/>
    <x v="0"/>
    <x v="14"/>
    <x v="18"/>
    <x v="3"/>
    <x v="21"/>
    <x v="60"/>
    <x v="403"/>
    <x v="988"/>
    <x v="41"/>
    <x v="1"/>
    <x v="1"/>
    <x v="0"/>
  </r>
  <r>
    <x v="5"/>
    <x v="0"/>
    <x v="361"/>
    <x v="4"/>
    <x v="4"/>
    <x v="48"/>
    <x v="4"/>
    <x v="35"/>
    <x v="195"/>
    <x v="2150"/>
    <x v="3928"/>
    <x v="28"/>
    <x v="2"/>
    <x v="1"/>
    <x v="1"/>
  </r>
  <r>
    <x v="5"/>
    <x v="0"/>
    <x v="362"/>
    <x v="4"/>
    <x v="4"/>
    <x v="48"/>
    <x v="0"/>
    <x v="58"/>
    <x v="315"/>
    <x v="2945"/>
    <x v="5439"/>
    <x v="41"/>
    <x v="2"/>
    <x v="0"/>
    <x v="0"/>
  </r>
  <r>
    <x v="2"/>
    <x v="2"/>
    <x v="362"/>
    <x v="0"/>
    <x v="25"/>
    <x v="5"/>
    <x v="1"/>
    <x v="38"/>
    <x v="304"/>
    <x v="2827"/>
    <x v="4624"/>
    <x v="16"/>
    <x v="2"/>
    <x v="0"/>
    <x v="1"/>
  </r>
  <r>
    <x v="5"/>
    <x v="0"/>
    <x v="362"/>
    <x v="4"/>
    <x v="4"/>
    <x v="48"/>
    <x v="0"/>
    <x v="53"/>
    <x v="133"/>
    <x v="2097"/>
    <x v="4718"/>
    <x v="52"/>
    <x v="1"/>
    <x v="0"/>
    <x v="0"/>
  </r>
  <r>
    <x v="2"/>
    <x v="2"/>
    <x v="362"/>
    <x v="0"/>
    <x v="25"/>
    <x v="5"/>
    <x v="1"/>
    <x v="35"/>
    <x v="103"/>
    <x v="1245"/>
    <x v="2481"/>
    <x v="31"/>
    <x v="1"/>
    <x v="0"/>
    <x v="1"/>
  </r>
  <r>
    <x v="5"/>
    <x v="0"/>
    <x v="362"/>
    <x v="4"/>
    <x v="4"/>
    <x v="48"/>
    <x v="0"/>
    <x v="42"/>
    <x v="159"/>
    <x v="2051"/>
    <x v="4411"/>
    <x v="43"/>
    <x v="2"/>
    <x v="0"/>
    <x v="0"/>
  </r>
  <r>
    <x v="5"/>
    <x v="0"/>
    <x v="363"/>
    <x v="4"/>
    <x v="4"/>
    <x v="48"/>
    <x v="3"/>
    <x v="73"/>
    <x v="329"/>
    <x v="3034"/>
    <x v="5250"/>
    <x v="6"/>
    <x v="2"/>
    <x v="1"/>
    <x v="0"/>
  </r>
  <r>
    <x v="2"/>
    <x v="2"/>
    <x v="363"/>
    <x v="0"/>
    <x v="25"/>
    <x v="5"/>
    <x v="5"/>
    <x v="38"/>
    <x v="307"/>
    <x v="2848"/>
    <x v="5116"/>
    <x v="31"/>
    <x v="2"/>
    <x v="1"/>
    <x v="2"/>
  </r>
  <r>
    <x v="1"/>
    <x v="3"/>
    <x v="363"/>
    <x v="2"/>
    <x v="17"/>
    <x v="35"/>
    <x v="2"/>
    <x v="13"/>
    <x v="325"/>
    <x v="2594"/>
    <x v="3950"/>
    <x v="16"/>
    <x v="1"/>
    <x v="0"/>
    <x v="2"/>
  </r>
  <r>
    <x v="1"/>
    <x v="3"/>
    <x v="363"/>
    <x v="2"/>
    <x v="17"/>
    <x v="35"/>
    <x v="1"/>
    <x v="23"/>
    <x v="325"/>
    <x v="2848"/>
    <x v="4710"/>
    <x v="16"/>
    <x v="1"/>
    <x v="0"/>
    <x v="1"/>
  </r>
  <r>
    <x v="1"/>
    <x v="3"/>
    <x v="363"/>
    <x v="2"/>
    <x v="17"/>
    <x v="35"/>
    <x v="5"/>
    <x v="23"/>
    <x v="309"/>
    <x v="2652"/>
    <x v="4063"/>
    <x v="16"/>
    <x v="1"/>
    <x v="1"/>
    <x v="2"/>
  </r>
  <r>
    <x v="1"/>
    <x v="3"/>
    <x v="363"/>
    <x v="2"/>
    <x v="17"/>
    <x v="35"/>
    <x v="4"/>
    <x v="28"/>
    <x v="309"/>
    <x v="2763"/>
    <x v="4835"/>
    <x v="26"/>
    <x v="1"/>
    <x v="1"/>
    <x v="1"/>
  </r>
  <r>
    <x v="1"/>
    <x v="3"/>
    <x v="363"/>
    <x v="2"/>
    <x v="17"/>
    <x v="35"/>
    <x v="0"/>
    <x v="33"/>
    <x v="273"/>
    <x v="2560"/>
    <x v="3367"/>
    <x v="11"/>
    <x v="1"/>
    <x v="0"/>
    <x v="0"/>
  </r>
  <r>
    <x v="5"/>
    <x v="3"/>
    <x v="363"/>
    <x v="2"/>
    <x v="17"/>
    <x v="35"/>
    <x v="3"/>
    <x v="28"/>
    <x v="309"/>
    <x v="2763"/>
    <x v="4959"/>
    <x v="31"/>
    <x v="1"/>
    <x v="1"/>
    <x v="0"/>
  </r>
  <r>
    <x v="5"/>
    <x v="0"/>
    <x v="363"/>
    <x v="4"/>
    <x v="4"/>
    <x v="48"/>
    <x v="3"/>
    <x v="65"/>
    <x v="165"/>
    <x v="2605"/>
    <x v="4182"/>
    <x v="19"/>
    <x v="1"/>
    <x v="1"/>
    <x v="0"/>
  </r>
  <r>
    <x v="2"/>
    <x v="2"/>
    <x v="363"/>
    <x v="0"/>
    <x v="25"/>
    <x v="5"/>
    <x v="5"/>
    <x v="36"/>
    <x v="102"/>
    <x v="1265"/>
    <x v="3134"/>
    <x v="43"/>
    <x v="1"/>
    <x v="1"/>
    <x v="2"/>
  </r>
  <r>
    <x v="1"/>
    <x v="3"/>
    <x v="363"/>
    <x v="2"/>
    <x v="17"/>
    <x v="35"/>
    <x v="2"/>
    <x v="12"/>
    <x v="159"/>
    <x v="806"/>
    <x v="1474"/>
    <x v="29"/>
    <x v="1"/>
    <x v="0"/>
    <x v="2"/>
  </r>
  <r>
    <x v="1"/>
    <x v="3"/>
    <x v="363"/>
    <x v="2"/>
    <x v="17"/>
    <x v="35"/>
    <x v="1"/>
    <x v="21"/>
    <x v="172"/>
    <x v="1320"/>
    <x v="2619"/>
    <x v="31"/>
    <x v="1"/>
    <x v="0"/>
    <x v="1"/>
  </r>
  <r>
    <x v="1"/>
    <x v="3"/>
    <x v="363"/>
    <x v="2"/>
    <x v="17"/>
    <x v="35"/>
    <x v="5"/>
    <x v="21"/>
    <x v="100"/>
    <x v="774"/>
    <x v="1277"/>
    <x v="26"/>
    <x v="1"/>
    <x v="1"/>
    <x v="2"/>
  </r>
  <r>
    <x v="1"/>
    <x v="3"/>
    <x v="363"/>
    <x v="2"/>
    <x v="17"/>
    <x v="35"/>
    <x v="4"/>
    <x v="26"/>
    <x v="113"/>
    <x v="1053"/>
    <x v="2483"/>
    <x v="39"/>
    <x v="1"/>
    <x v="1"/>
    <x v="1"/>
  </r>
  <r>
    <x v="1"/>
    <x v="3"/>
    <x v="363"/>
    <x v="2"/>
    <x v="17"/>
    <x v="35"/>
    <x v="0"/>
    <x v="29"/>
    <x v="70"/>
    <x v="695"/>
    <x v="998"/>
    <x v="23"/>
    <x v="1"/>
    <x v="0"/>
    <x v="0"/>
  </r>
  <r>
    <x v="5"/>
    <x v="3"/>
    <x v="363"/>
    <x v="2"/>
    <x v="17"/>
    <x v="35"/>
    <x v="3"/>
    <x v="27"/>
    <x v="123"/>
    <x v="1172"/>
    <x v="3075"/>
    <x v="46"/>
    <x v="1"/>
    <x v="1"/>
    <x v="0"/>
  </r>
  <r>
    <x v="5"/>
    <x v="0"/>
    <x v="363"/>
    <x v="4"/>
    <x v="4"/>
    <x v="48"/>
    <x v="3"/>
    <x v="51"/>
    <x v="194"/>
    <x v="2565"/>
    <x v="3147"/>
    <x v="9"/>
    <x v="2"/>
    <x v="1"/>
    <x v="0"/>
  </r>
  <r>
    <x v="1"/>
    <x v="3"/>
    <x v="363"/>
    <x v="2"/>
    <x v="17"/>
    <x v="35"/>
    <x v="2"/>
    <x v="7"/>
    <x v="192"/>
    <x v="710"/>
    <x v="909"/>
    <x v="20"/>
    <x v="2"/>
    <x v="0"/>
    <x v="2"/>
  </r>
  <r>
    <x v="1"/>
    <x v="3"/>
    <x v="363"/>
    <x v="2"/>
    <x v="17"/>
    <x v="35"/>
    <x v="1"/>
    <x v="13"/>
    <x v="182"/>
    <x v="999"/>
    <x v="1503"/>
    <x v="22"/>
    <x v="2"/>
    <x v="0"/>
    <x v="1"/>
  </r>
  <r>
    <x v="1"/>
    <x v="3"/>
    <x v="363"/>
    <x v="2"/>
    <x v="17"/>
    <x v="35"/>
    <x v="5"/>
    <x v="14"/>
    <x v="140"/>
    <x v="791"/>
    <x v="1193"/>
    <x v="23"/>
    <x v="2"/>
    <x v="1"/>
    <x v="2"/>
  </r>
  <r>
    <x v="1"/>
    <x v="3"/>
    <x v="363"/>
    <x v="2"/>
    <x v="17"/>
    <x v="35"/>
    <x v="4"/>
    <x v="19"/>
    <x v="144"/>
    <x v="1033"/>
    <x v="1891"/>
    <x v="28"/>
    <x v="2"/>
    <x v="1"/>
    <x v="1"/>
  </r>
  <r>
    <x v="1"/>
    <x v="3"/>
    <x v="363"/>
    <x v="2"/>
    <x v="17"/>
    <x v="35"/>
    <x v="0"/>
    <x v="21"/>
    <x v="92"/>
    <x v="708"/>
    <x v="651"/>
    <x v="14"/>
    <x v="2"/>
    <x v="0"/>
    <x v="0"/>
  </r>
  <r>
    <x v="5"/>
    <x v="3"/>
    <x v="363"/>
    <x v="2"/>
    <x v="17"/>
    <x v="35"/>
    <x v="3"/>
    <x v="16"/>
    <x v="127"/>
    <x v="786"/>
    <x v="1734"/>
    <x v="36"/>
    <x v="2"/>
    <x v="1"/>
    <x v="0"/>
  </r>
  <r>
    <x v="5"/>
    <x v="0"/>
    <x v="364"/>
    <x v="4"/>
    <x v="4"/>
    <x v="48"/>
    <x v="2"/>
    <x v="53"/>
    <x v="346"/>
    <x v="3036"/>
    <x v="5490"/>
    <x v="26"/>
    <x v="2"/>
    <x v="0"/>
    <x v="2"/>
  </r>
  <r>
    <x v="2"/>
    <x v="2"/>
    <x v="364"/>
    <x v="0"/>
    <x v="25"/>
    <x v="5"/>
    <x v="4"/>
    <x v="38"/>
    <x v="254"/>
    <x v="2594"/>
    <x v="4535"/>
    <x v="26"/>
    <x v="2"/>
    <x v="1"/>
    <x v="1"/>
  </r>
  <r>
    <x v="3"/>
    <x v="1"/>
    <x v="364"/>
    <x v="3"/>
    <x v="39"/>
    <x v="10"/>
    <x v="2"/>
    <x v="28"/>
    <x v="343"/>
    <x v="2928"/>
    <x v="5294"/>
    <x v="26"/>
    <x v="1"/>
    <x v="0"/>
    <x v="2"/>
  </r>
  <r>
    <x v="3"/>
    <x v="1"/>
    <x v="364"/>
    <x v="3"/>
    <x v="39"/>
    <x v="10"/>
    <x v="1"/>
    <x v="28"/>
    <x v="329"/>
    <x v="2887"/>
    <x v="5103"/>
    <x v="21"/>
    <x v="1"/>
    <x v="0"/>
    <x v="1"/>
  </r>
  <r>
    <x v="3"/>
    <x v="1"/>
    <x v="364"/>
    <x v="3"/>
    <x v="39"/>
    <x v="10"/>
    <x v="5"/>
    <x v="18"/>
    <x v="329"/>
    <x v="2806"/>
    <x v="4937"/>
    <x v="26"/>
    <x v="1"/>
    <x v="1"/>
    <x v="2"/>
  </r>
  <r>
    <x v="3"/>
    <x v="1"/>
    <x v="364"/>
    <x v="3"/>
    <x v="39"/>
    <x v="10"/>
    <x v="4"/>
    <x v="23"/>
    <x v="317"/>
    <x v="2783"/>
    <x v="4881"/>
    <x v="26"/>
    <x v="1"/>
    <x v="1"/>
    <x v="1"/>
  </r>
  <r>
    <x v="3"/>
    <x v="1"/>
    <x v="364"/>
    <x v="3"/>
    <x v="39"/>
    <x v="10"/>
    <x v="0"/>
    <x v="38"/>
    <x v="321"/>
    <x v="2904"/>
    <x v="5168"/>
    <x v="21"/>
    <x v="1"/>
    <x v="0"/>
    <x v="0"/>
  </r>
  <r>
    <x v="3"/>
    <x v="1"/>
    <x v="364"/>
    <x v="3"/>
    <x v="39"/>
    <x v="10"/>
    <x v="3"/>
    <x v="28"/>
    <x v="329"/>
    <x v="2887"/>
    <x v="5288"/>
    <x v="36"/>
    <x v="1"/>
    <x v="1"/>
    <x v="0"/>
  </r>
  <r>
    <x v="1"/>
    <x v="1"/>
    <x v="364"/>
    <x v="0"/>
    <x v="33"/>
    <x v="20"/>
    <x v="2"/>
    <x v="23"/>
    <x v="307"/>
    <x v="2594"/>
    <x v="3950"/>
    <x v="16"/>
    <x v="0"/>
    <x v="0"/>
    <x v="2"/>
  </r>
  <r>
    <x v="1"/>
    <x v="1"/>
    <x v="364"/>
    <x v="0"/>
    <x v="33"/>
    <x v="20"/>
    <x v="1"/>
    <x v="23"/>
    <x v="212"/>
    <x v="1779"/>
    <x v="2781"/>
    <x v="21"/>
    <x v="0"/>
    <x v="0"/>
    <x v="1"/>
  </r>
  <r>
    <x v="1"/>
    <x v="1"/>
    <x v="364"/>
    <x v="0"/>
    <x v="33"/>
    <x v="20"/>
    <x v="5"/>
    <x v="13"/>
    <x v="212"/>
    <x v="1208"/>
    <x v="1496"/>
    <x v="16"/>
    <x v="0"/>
    <x v="1"/>
    <x v="2"/>
  </r>
  <r>
    <x v="1"/>
    <x v="1"/>
    <x v="364"/>
    <x v="0"/>
    <x v="33"/>
    <x v="20"/>
    <x v="4"/>
    <x v="18"/>
    <x v="82"/>
    <x v="530"/>
    <x v="491"/>
    <x v="16"/>
    <x v="0"/>
    <x v="1"/>
    <x v="1"/>
  </r>
  <r>
    <x v="1"/>
    <x v="1"/>
    <x v="364"/>
    <x v="0"/>
    <x v="33"/>
    <x v="20"/>
    <x v="0"/>
    <x v="33"/>
    <x v="129"/>
    <x v="1441"/>
    <x v="3144"/>
    <x v="36"/>
    <x v="0"/>
    <x v="0"/>
    <x v="0"/>
  </r>
  <r>
    <x v="1"/>
    <x v="1"/>
    <x v="364"/>
    <x v="0"/>
    <x v="33"/>
    <x v="20"/>
    <x v="3"/>
    <x v="23"/>
    <x v="212"/>
    <x v="1779"/>
    <x v="3144"/>
    <x v="26"/>
    <x v="0"/>
    <x v="1"/>
    <x v="0"/>
  </r>
  <r>
    <x v="5"/>
    <x v="0"/>
    <x v="364"/>
    <x v="4"/>
    <x v="4"/>
    <x v="48"/>
    <x v="2"/>
    <x v="49"/>
    <x v="230"/>
    <x v="2702"/>
    <x v="4977"/>
    <x v="36"/>
    <x v="1"/>
    <x v="0"/>
    <x v="2"/>
  </r>
  <r>
    <x v="2"/>
    <x v="2"/>
    <x v="364"/>
    <x v="0"/>
    <x v="25"/>
    <x v="5"/>
    <x v="4"/>
    <x v="37"/>
    <x v="67"/>
    <x v="833"/>
    <x v="2060"/>
    <x v="41"/>
    <x v="1"/>
    <x v="1"/>
    <x v="1"/>
  </r>
  <r>
    <x v="3"/>
    <x v="1"/>
    <x v="364"/>
    <x v="3"/>
    <x v="39"/>
    <x v="10"/>
    <x v="2"/>
    <x v="26"/>
    <x v="197"/>
    <x v="1802"/>
    <x v="3797"/>
    <x v="36"/>
    <x v="1"/>
    <x v="0"/>
    <x v="2"/>
  </r>
  <r>
    <x v="3"/>
    <x v="1"/>
    <x v="364"/>
    <x v="3"/>
    <x v="39"/>
    <x v="10"/>
    <x v="1"/>
    <x v="27"/>
    <x v="158"/>
    <x v="1477"/>
    <x v="3219"/>
    <x v="36"/>
    <x v="1"/>
    <x v="0"/>
    <x v="1"/>
  </r>
  <r>
    <x v="3"/>
    <x v="1"/>
    <x v="364"/>
    <x v="3"/>
    <x v="39"/>
    <x v="10"/>
    <x v="5"/>
    <x v="17"/>
    <x v="165"/>
    <x v="1096"/>
    <x v="2602"/>
    <x v="40"/>
    <x v="1"/>
    <x v="1"/>
    <x v="2"/>
  </r>
  <r>
    <x v="3"/>
    <x v="1"/>
    <x v="364"/>
    <x v="3"/>
    <x v="39"/>
    <x v="10"/>
    <x v="4"/>
    <x v="22"/>
    <x v="150"/>
    <x v="1213"/>
    <x v="2902"/>
    <x v="41"/>
    <x v="1"/>
    <x v="1"/>
    <x v="1"/>
  </r>
  <r>
    <x v="3"/>
    <x v="1"/>
    <x v="364"/>
    <x v="3"/>
    <x v="39"/>
    <x v="10"/>
    <x v="0"/>
    <x v="35"/>
    <x v="135"/>
    <x v="1577"/>
    <x v="3155"/>
    <x v="32"/>
    <x v="1"/>
    <x v="0"/>
    <x v="0"/>
  </r>
  <r>
    <x v="3"/>
    <x v="1"/>
    <x v="364"/>
    <x v="3"/>
    <x v="39"/>
    <x v="10"/>
    <x v="3"/>
    <x v="27"/>
    <x v="172"/>
    <x v="1601"/>
    <x v="4058"/>
    <x v="50"/>
    <x v="1"/>
    <x v="1"/>
    <x v="0"/>
  </r>
  <r>
    <x v="1"/>
    <x v="1"/>
    <x v="364"/>
    <x v="0"/>
    <x v="33"/>
    <x v="20"/>
    <x v="2"/>
    <x v="20"/>
    <x v="94"/>
    <x v="691"/>
    <x v="1330"/>
    <x v="31"/>
    <x v="1"/>
    <x v="0"/>
    <x v="2"/>
  </r>
  <r>
    <x v="1"/>
    <x v="1"/>
    <x v="364"/>
    <x v="0"/>
    <x v="33"/>
    <x v="20"/>
    <x v="1"/>
    <x v="22"/>
    <x v="58"/>
    <x v="400"/>
    <x v="734"/>
    <x v="32"/>
    <x v="1"/>
    <x v="0"/>
    <x v="1"/>
  </r>
  <r>
    <x v="1"/>
    <x v="1"/>
    <x v="364"/>
    <x v="0"/>
    <x v="33"/>
    <x v="20"/>
    <x v="5"/>
    <x v="12"/>
    <x v="56"/>
    <x v="185"/>
    <x v="287"/>
    <x v="31"/>
    <x v="1"/>
    <x v="1"/>
    <x v="2"/>
  </r>
  <r>
    <x v="1"/>
    <x v="1"/>
    <x v="364"/>
    <x v="0"/>
    <x v="33"/>
    <x v="20"/>
    <x v="4"/>
    <x v="17"/>
    <x v="16"/>
    <x v="48"/>
    <x v="58"/>
    <x v="31"/>
    <x v="1"/>
    <x v="1"/>
    <x v="1"/>
  </r>
  <r>
    <x v="1"/>
    <x v="1"/>
    <x v="364"/>
    <x v="0"/>
    <x v="33"/>
    <x v="20"/>
    <x v="0"/>
    <x v="31"/>
    <x v="31"/>
    <x v="274"/>
    <x v="827"/>
    <x v="49"/>
    <x v="1"/>
    <x v="0"/>
    <x v="0"/>
  </r>
  <r>
    <x v="1"/>
    <x v="1"/>
    <x v="364"/>
    <x v="0"/>
    <x v="33"/>
    <x v="20"/>
    <x v="3"/>
    <x v="21"/>
    <x v="62"/>
    <x v="421"/>
    <x v="952"/>
    <x v="38"/>
    <x v="1"/>
    <x v="1"/>
    <x v="0"/>
  </r>
  <r>
    <x v="5"/>
    <x v="0"/>
    <x v="364"/>
    <x v="4"/>
    <x v="4"/>
    <x v="48"/>
    <x v="2"/>
    <x v="34"/>
    <x v="281"/>
    <x v="2635"/>
    <x v="4692"/>
    <x v="29"/>
    <x v="2"/>
    <x v="0"/>
    <x v="2"/>
  </r>
  <r>
    <x v="5"/>
    <x v="0"/>
    <x v="365"/>
    <x v="4"/>
    <x v="4"/>
    <x v="48"/>
    <x v="1"/>
    <x v="58"/>
    <x v="337"/>
    <x v="3019"/>
    <x v="5307"/>
    <x v="11"/>
    <x v="2"/>
    <x v="0"/>
    <x v="1"/>
  </r>
  <r>
    <x v="2"/>
    <x v="2"/>
    <x v="365"/>
    <x v="0"/>
    <x v="25"/>
    <x v="5"/>
    <x v="0"/>
    <x v="43"/>
    <x v="194"/>
    <x v="2383"/>
    <x v="4856"/>
    <x v="46"/>
    <x v="2"/>
    <x v="0"/>
    <x v="0"/>
  </r>
  <r>
    <x v="3"/>
    <x v="1"/>
    <x v="365"/>
    <x v="1"/>
    <x v="29"/>
    <x v="37"/>
    <x v="2"/>
    <x v="33"/>
    <x v="311"/>
    <x v="2840"/>
    <x v="5026"/>
    <x v="26"/>
    <x v="0"/>
    <x v="0"/>
    <x v="2"/>
  </r>
  <r>
    <x v="3"/>
    <x v="1"/>
    <x v="365"/>
    <x v="1"/>
    <x v="29"/>
    <x v="37"/>
    <x v="1"/>
    <x v="33"/>
    <x v="254"/>
    <x v="2469"/>
    <x v="4314"/>
    <x v="26"/>
    <x v="0"/>
    <x v="0"/>
    <x v="1"/>
  </r>
  <r>
    <x v="3"/>
    <x v="1"/>
    <x v="365"/>
    <x v="1"/>
    <x v="29"/>
    <x v="37"/>
    <x v="5"/>
    <x v="23"/>
    <x v="254"/>
    <x v="2064"/>
    <x v="2849"/>
    <x v="16"/>
    <x v="0"/>
    <x v="1"/>
    <x v="2"/>
  </r>
  <r>
    <x v="3"/>
    <x v="1"/>
    <x v="365"/>
    <x v="1"/>
    <x v="29"/>
    <x v="37"/>
    <x v="4"/>
    <x v="28"/>
    <x v="129"/>
    <x v="1267"/>
    <x v="1599"/>
    <x v="16"/>
    <x v="0"/>
    <x v="1"/>
    <x v="1"/>
  </r>
  <r>
    <x v="3"/>
    <x v="1"/>
    <x v="365"/>
    <x v="1"/>
    <x v="29"/>
    <x v="37"/>
    <x v="0"/>
    <x v="43"/>
    <x v="174"/>
    <x v="2206"/>
    <x v="3144"/>
    <x v="16"/>
    <x v="0"/>
    <x v="0"/>
    <x v="0"/>
  </r>
  <r>
    <x v="3"/>
    <x v="1"/>
    <x v="365"/>
    <x v="1"/>
    <x v="29"/>
    <x v="37"/>
    <x v="3"/>
    <x v="33"/>
    <x v="254"/>
    <x v="2469"/>
    <x v="4024"/>
    <x v="21"/>
    <x v="0"/>
    <x v="1"/>
    <x v="0"/>
  </r>
  <r>
    <x v="5"/>
    <x v="0"/>
    <x v="365"/>
    <x v="4"/>
    <x v="4"/>
    <x v="48"/>
    <x v="1"/>
    <x v="56"/>
    <x v="211"/>
    <x v="2722"/>
    <x v="4639"/>
    <x v="23"/>
    <x v="1"/>
    <x v="0"/>
    <x v="1"/>
  </r>
  <r>
    <x v="2"/>
    <x v="2"/>
    <x v="365"/>
    <x v="0"/>
    <x v="25"/>
    <x v="5"/>
    <x v="0"/>
    <x v="41"/>
    <x v="48"/>
    <x v="626"/>
    <x v="2143"/>
    <x v="58"/>
    <x v="1"/>
    <x v="0"/>
    <x v="0"/>
  </r>
  <r>
    <x v="3"/>
    <x v="1"/>
    <x v="365"/>
    <x v="1"/>
    <x v="29"/>
    <x v="37"/>
    <x v="2"/>
    <x v="31"/>
    <x v="105"/>
    <x v="1145"/>
    <x v="2579"/>
    <x v="37"/>
    <x v="1"/>
    <x v="0"/>
    <x v="2"/>
  </r>
  <r>
    <x v="3"/>
    <x v="1"/>
    <x v="365"/>
    <x v="1"/>
    <x v="29"/>
    <x v="37"/>
    <x v="1"/>
    <x v="30"/>
    <x v="72"/>
    <x v="740"/>
    <x v="1710"/>
    <x v="38"/>
    <x v="1"/>
    <x v="0"/>
    <x v="1"/>
  </r>
  <r>
    <x v="3"/>
    <x v="1"/>
    <x v="365"/>
    <x v="1"/>
    <x v="29"/>
    <x v="37"/>
    <x v="5"/>
    <x v="21"/>
    <x v="74"/>
    <x v="534"/>
    <x v="831"/>
    <x v="26"/>
    <x v="1"/>
    <x v="1"/>
    <x v="2"/>
  </r>
  <r>
    <x v="3"/>
    <x v="1"/>
    <x v="365"/>
    <x v="1"/>
    <x v="29"/>
    <x v="37"/>
    <x v="4"/>
    <x v="26"/>
    <x v="31"/>
    <x v="208"/>
    <x v="313"/>
    <x v="30"/>
    <x v="1"/>
    <x v="1"/>
    <x v="1"/>
  </r>
  <r>
    <x v="3"/>
    <x v="1"/>
    <x v="365"/>
    <x v="1"/>
    <x v="29"/>
    <x v="37"/>
    <x v="0"/>
    <x v="42"/>
    <x v="49"/>
    <x v="655"/>
    <x v="1104"/>
    <x v="27"/>
    <x v="1"/>
    <x v="0"/>
    <x v="0"/>
  </r>
  <r>
    <x v="3"/>
    <x v="1"/>
    <x v="365"/>
    <x v="1"/>
    <x v="29"/>
    <x v="37"/>
    <x v="3"/>
    <x v="30"/>
    <x v="67"/>
    <x v="671"/>
    <x v="1493"/>
    <x v="36"/>
    <x v="1"/>
    <x v="1"/>
    <x v="0"/>
  </r>
  <r>
    <x v="5"/>
    <x v="0"/>
    <x v="365"/>
    <x v="4"/>
    <x v="4"/>
    <x v="48"/>
    <x v="1"/>
    <x v="43"/>
    <x v="216"/>
    <x v="2540"/>
    <x v="3820"/>
    <x v="16"/>
    <x v="2"/>
    <x v="0"/>
    <x v="1"/>
  </r>
  <r>
    <x v="5"/>
    <x v="0"/>
    <x v="366"/>
    <x v="4"/>
    <x v="4"/>
    <x v="48"/>
    <x v="5"/>
    <x v="58"/>
    <x v="337"/>
    <x v="3019"/>
    <x v="5464"/>
    <x v="26"/>
    <x v="2"/>
    <x v="1"/>
    <x v="2"/>
  </r>
  <r>
    <x v="2"/>
    <x v="2"/>
    <x v="366"/>
    <x v="0"/>
    <x v="25"/>
    <x v="5"/>
    <x v="3"/>
    <x v="38"/>
    <x v="304"/>
    <x v="2827"/>
    <x v="4306"/>
    <x v="11"/>
    <x v="2"/>
    <x v="1"/>
    <x v="0"/>
  </r>
  <r>
    <x v="5"/>
    <x v="0"/>
    <x v="366"/>
    <x v="4"/>
    <x v="4"/>
    <x v="48"/>
    <x v="5"/>
    <x v="57"/>
    <x v="179"/>
    <x v="2578"/>
    <x v="4938"/>
    <x v="41"/>
    <x v="1"/>
    <x v="1"/>
    <x v="2"/>
  </r>
  <r>
    <x v="2"/>
    <x v="2"/>
    <x v="366"/>
    <x v="0"/>
    <x v="25"/>
    <x v="5"/>
    <x v="3"/>
    <x v="36"/>
    <x v="100"/>
    <x v="1235"/>
    <x v="1987"/>
    <x v="23"/>
    <x v="1"/>
    <x v="1"/>
    <x v="0"/>
  </r>
  <r>
    <x v="5"/>
    <x v="0"/>
    <x v="366"/>
    <x v="4"/>
    <x v="4"/>
    <x v="48"/>
    <x v="5"/>
    <x v="35"/>
    <x v="237"/>
    <x v="2443"/>
    <x v="4500"/>
    <x v="31"/>
    <x v="2"/>
    <x v="1"/>
    <x v="2"/>
  </r>
  <r>
    <x v="5"/>
    <x v="0"/>
    <x v="367"/>
    <x v="4"/>
    <x v="4"/>
    <x v="48"/>
    <x v="4"/>
    <x v="53"/>
    <x v="327"/>
    <x v="2974"/>
    <x v="5338"/>
    <x v="21"/>
    <x v="2"/>
    <x v="1"/>
    <x v="1"/>
  </r>
  <r>
    <x v="2"/>
    <x v="2"/>
    <x v="367"/>
    <x v="0"/>
    <x v="25"/>
    <x v="5"/>
    <x v="2"/>
    <x v="28"/>
    <x v="317"/>
    <x v="2843"/>
    <x v="5112"/>
    <x v="31"/>
    <x v="2"/>
    <x v="0"/>
    <x v="2"/>
  </r>
  <r>
    <x v="1"/>
    <x v="1"/>
    <x v="367"/>
    <x v="3"/>
    <x v="9"/>
    <x v="3"/>
    <x v="2"/>
    <x v="33"/>
    <x v="349"/>
    <x v="2971"/>
    <x v="5418"/>
    <x v="31"/>
    <x v="1"/>
    <x v="0"/>
    <x v="2"/>
  </r>
  <r>
    <x v="1"/>
    <x v="1"/>
    <x v="367"/>
    <x v="3"/>
    <x v="9"/>
    <x v="3"/>
    <x v="1"/>
    <x v="33"/>
    <x v="337"/>
    <x v="2933"/>
    <x v="5248"/>
    <x v="21"/>
    <x v="1"/>
    <x v="0"/>
    <x v="1"/>
  </r>
  <r>
    <x v="1"/>
    <x v="1"/>
    <x v="367"/>
    <x v="3"/>
    <x v="9"/>
    <x v="3"/>
    <x v="5"/>
    <x v="23"/>
    <x v="337"/>
    <x v="2884"/>
    <x v="4740"/>
    <x v="11"/>
    <x v="1"/>
    <x v="1"/>
    <x v="2"/>
  </r>
  <r>
    <x v="1"/>
    <x v="1"/>
    <x v="367"/>
    <x v="3"/>
    <x v="9"/>
    <x v="3"/>
    <x v="4"/>
    <x v="28"/>
    <x v="325"/>
    <x v="2877"/>
    <x v="4917"/>
    <x v="16"/>
    <x v="1"/>
    <x v="1"/>
    <x v="1"/>
  </r>
  <r>
    <x v="1"/>
    <x v="1"/>
    <x v="367"/>
    <x v="3"/>
    <x v="9"/>
    <x v="3"/>
    <x v="0"/>
    <x v="43"/>
    <x v="329"/>
    <x v="2948"/>
    <x v="5288"/>
    <x v="21"/>
    <x v="1"/>
    <x v="0"/>
    <x v="0"/>
  </r>
  <r>
    <x v="1"/>
    <x v="1"/>
    <x v="367"/>
    <x v="3"/>
    <x v="9"/>
    <x v="3"/>
    <x v="3"/>
    <x v="33"/>
    <x v="337"/>
    <x v="2933"/>
    <x v="5379"/>
    <x v="36"/>
    <x v="1"/>
    <x v="1"/>
    <x v="0"/>
  </r>
  <r>
    <x v="3"/>
    <x v="1"/>
    <x v="367"/>
    <x v="0"/>
    <x v="40"/>
    <x v="50"/>
    <x v="2"/>
    <x v="28"/>
    <x v="309"/>
    <x v="2763"/>
    <x v="4649"/>
    <x v="21"/>
    <x v="1"/>
    <x v="0"/>
    <x v="2"/>
  </r>
  <r>
    <x v="3"/>
    <x v="1"/>
    <x v="367"/>
    <x v="0"/>
    <x v="40"/>
    <x v="50"/>
    <x v="1"/>
    <x v="28"/>
    <x v="231"/>
    <x v="2158"/>
    <x v="3044"/>
    <x v="16"/>
    <x v="1"/>
    <x v="0"/>
    <x v="1"/>
  </r>
  <r>
    <x v="3"/>
    <x v="1"/>
    <x v="367"/>
    <x v="0"/>
    <x v="40"/>
    <x v="50"/>
    <x v="5"/>
    <x v="18"/>
    <x v="231"/>
    <x v="1646"/>
    <x v="2177"/>
    <x v="16"/>
    <x v="1"/>
    <x v="1"/>
    <x v="2"/>
  </r>
  <r>
    <x v="3"/>
    <x v="1"/>
    <x v="367"/>
    <x v="0"/>
    <x v="40"/>
    <x v="50"/>
    <x v="4"/>
    <x v="23"/>
    <x v="105"/>
    <x v="891"/>
    <x v="990"/>
    <x v="16"/>
    <x v="1"/>
    <x v="1"/>
    <x v="1"/>
  </r>
  <r>
    <x v="3"/>
    <x v="1"/>
    <x v="367"/>
    <x v="0"/>
    <x v="40"/>
    <x v="50"/>
    <x v="0"/>
    <x v="38"/>
    <x v="152"/>
    <x v="1857"/>
    <x v="2898"/>
    <x v="21"/>
    <x v="1"/>
    <x v="0"/>
    <x v="0"/>
  </r>
  <r>
    <x v="3"/>
    <x v="1"/>
    <x v="367"/>
    <x v="0"/>
    <x v="40"/>
    <x v="50"/>
    <x v="3"/>
    <x v="28"/>
    <x v="231"/>
    <x v="2158"/>
    <x v="3825"/>
    <x v="26"/>
    <x v="1"/>
    <x v="1"/>
    <x v="0"/>
  </r>
  <r>
    <x v="5"/>
    <x v="0"/>
    <x v="367"/>
    <x v="4"/>
    <x v="4"/>
    <x v="48"/>
    <x v="4"/>
    <x v="52"/>
    <x v="183"/>
    <x v="2507"/>
    <x v="4709"/>
    <x v="35"/>
    <x v="1"/>
    <x v="1"/>
    <x v="1"/>
  </r>
  <r>
    <x v="2"/>
    <x v="2"/>
    <x v="367"/>
    <x v="0"/>
    <x v="25"/>
    <x v="5"/>
    <x v="2"/>
    <x v="25"/>
    <x v="150"/>
    <x v="1331"/>
    <x v="3180"/>
    <x v="41"/>
    <x v="1"/>
    <x v="0"/>
    <x v="2"/>
  </r>
  <r>
    <x v="1"/>
    <x v="1"/>
    <x v="367"/>
    <x v="3"/>
    <x v="9"/>
    <x v="3"/>
    <x v="2"/>
    <x v="32"/>
    <x v="216"/>
    <x v="2203"/>
    <x v="4640"/>
    <x v="44"/>
    <x v="1"/>
    <x v="0"/>
    <x v="2"/>
  </r>
  <r>
    <x v="1"/>
    <x v="1"/>
    <x v="367"/>
    <x v="3"/>
    <x v="9"/>
    <x v="3"/>
    <x v="1"/>
    <x v="30"/>
    <x v="179"/>
    <x v="1801"/>
    <x v="3517"/>
    <x v="31"/>
    <x v="1"/>
    <x v="0"/>
    <x v="1"/>
  </r>
  <r>
    <x v="1"/>
    <x v="1"/>
    <x v="367"/>
    <x v="3"/>
    <x v="9"/>
    <x v="3"/>
    <x v="5"/>
    <x v="22"/>
    <x v="211"/>
    <x v="1714"/>
    <x v="2953"/>
    <x v="25"/>
    <x v="1"/>
    <x v="1"/>
    <x v="2"/>
  </r>
  <r>
    <x v="1"/>
    <x v="1"/>
    <x v="367"/>
    <x v="3"/>
    <x v="9"/>
    <x v="3"/>
    <x v="4"/>
    <x v="27"/>
    <x v="177"/>
    <x v="1653"/>
    <x v="3172"/>
    <x v="30"/>
    <x v="1"/>
    <x v="1"/>
    <x v="1"/>
  </r>
  <r>
    <x v="1"/>
    <x v="1"/>
    <x v="367"/>
    <x v="3"/>
    <x v="9"/>
    <x v="3"/>
    <x v="0"/>
    <x v="40"/>
    <x v="165"/>
    <x v="2050"/>
    <x v="4015"/>
    <x v="33"/>
    <x v="1"/>
    <x v="0"/>
    <x v="0"/>
  </r>
  <r>
    <x v="1"/>
    <x v="1"/>
    <x v="367"/>
    <x v="3"/>
    <x v="9"/>
    <x v="3"/>
    <x v="3"/>
    <x v="30"/>
    <x v="203"/>
    <x v="2039"/>
    <x v="4496"/>
    <x v="46"/>
    <x v="1"/>
    <x v="1"/>
    <x v="0"/>
  </r>
  <r>
    <x v="3"/>
    <x v="1"/>
    <x v="367"/>
    <x v="0"/>
    <x v="40"/>
    <x v="50"/>
    <x v="2"/>
    <x v="26"/>
    <x v="108"/>
    <x v="1011"/>
    <x v="1996"/>
    <x v="31"/>
    <x v="1"/>
    <x v="0"/>
    <x v="2"/>
  </r>
  <r>
    <x v="3"/>
    <x v="1"/>
    <x v="367"/>
    <x v="0"/>
    <x v="40"/>
    <x v="50"/>
    <x v="1"/>
    <x v="25"/>
    <x v="61"/>
    <x v="490"/>
    <x v="879"/>
    <x v="30"/>
    <x v="1"/>
    <x v="0"/>
    <x v="1"/>
  </r>
  <r>
    <x v="3"/>
    <x v="1"/>
    <x v="367"/>
    <x v="0"/>
    <x v="40"/>
    <x v="50"/>
    <x v="5"/>
    <x v="18"/>
    <x v="61"/>
    <x v="344"/>
    <x v="474"/>
    <x v="26"/>
    <x v="1"/>
    <x v="1"/>
    <x v="2"/>
  </r>
  <r>
    <x v="3"/>
    <x v="1"/>
    <x v="367"/>
    <x v="0"/>
    <x v="40"/>
    <x v="50"/>
    <x v="4"/>
    <x v="21"/>
    <x v="23"/>
    <x v="99"/>
    <x v="133"/>
    <x v="31"/>
    <x v="1"/>
    <x v="1"/>
    <x v="1"/>
  </r>
  <r>
    <x v="3"/>
    <x v="1"/>
    <x v="367"/>
    <x v="0"/>
    <x v="40"/>
    <x v="50"/>
    <x v="0"/>
    <x v="36"/>
    <x v="38"/>
    <x v="423"/>
    <x v="864"/>
    <x v="35"/>
    <x v="1"/>
    <x v="0"/>
    <x v="0"/>
  </r>
  <r>
    <x v="3"/>
    <x v="1"/>
    <x v="367"/>
    <x v="0"/>
    <x v="40"/>
    <x v="50"/>
    <x v="3"/>
    <x v="26"/>
    <x v="59"/>
    <x v="492"/>
    <x v="1115"/>
    <x v="37"/>
    <x v="1"/>
    <x v="1"/>
    <x v="0"/>
  </r>
  <r>
    <x v="5"/>
    <x v="0"/>
    <x v="367"/>
    <x v="4"/>
    <x v="4"/>
    <x v="48"/>
    <x v="4"/>
    <x v="34"/>
    <x v="193"/>
    <x v="2090"/>
    <x v="3771"/>
    <x v="27"/>
    <x v="2"/>
    <x v="1"/>
    <x v="1"/>
  </r>
  <r>
    <x v="1"/>
    <x v="1"/>
    <x v="367"/>
    <x v="3"/>
    <x v="9"/>
    <x v="3"/>
    <x v="2"/>
    <x v="19"/>
    <x v="284"/>
    <x v="2074"/>
    <x v="4057"/>
    <x v="33"/>
    <x v="2"/>
    <x v="0"/>
    <x v="2"/>
  </r>
  <r>
    <x v="1"/>
    <x v="1"/>
    <x v="367"/>
    <x v="3"/>
    <x v="9"/>
    <x v="3"/>
    <x v="1"/>
    <x v="23"/>
    <x v="216"/>
    <x v="1815"/>
    <x v="3215"/>
    <x v="26"/>
    <x v="2"/>
    <x v="0"/>
    <x v="1"/>
  </r>
  <r>
    <x v="1"/>
    <x v="1"/>
    <x v="367"/>
    <x v="3"/>
    <x v="9"/>
    <x v="3"/>
    <x v="5"/>
    <x v="17"/>
    <x v="223"/>
    <x v="1525"/>
    <x v="2128"/>
    <x v="18"/>
    <x v="2"/>
    <x v="1"/>
    <x v="2"/>
  </r>
  <r>
    <x v="1"/>
    <x v="1"/>
    <x v="367"/>
    <x v="3"/>
    <x v="9"/>
    <x v="3"/>
    <x v="4"/>
    <x v="18"/>
    <x v="182"/>
    <x v="1262"/>
    <x v="1911"/>
    <x v="21"/>
    <x v="2"/>
    <x v="1"/>
    <x v="1"/>
  </r>
  <r>
    <x v="1"/>
    <x v="1"/>
    <x v="367"/>
    <x v="3"/>
    <x v="9"/>
    <x v="3"/>
    <x v="0"/>
    <x v="28"/>
    <x v="210"/>
    <x v="2001"/>
    <x v="3477"/>
    <x v="25"/>
    <x v="2"/>
    <x v="0"/>
    <x v="0"/>
  </r>
  <r>
    <x v="1"/>
    <x v="1"/>
    <x v="367"/>
    <x v="3"/>
    <x v="9"/>
    <x v="3"/>
    <x v="3"/>
    <x v="23"/>
    <x v="237"/>
    <x v="1965"/>
    <x v="4173"/>
    <x v="39"/>
    <x v="2"/>
    <x v="1"/>
    <x v="0"/>
  </r>
  <r>
    <x v="5"/>
    <x v="0"/>
    <x v="368"/>
    <x v="4"/>
    <x v="4"/>
    <x v="48"/>
    <x v="0"/>
    <x v="58"/>
    <x v="317"/>
    <x v="2954"/>
    <x v="5453"/>
    <x v="41"/>
    <x v="2"/>
    <x v="0"/>
    <x v="0"/>
  </r>
  <r>
    <x v="2"/>
    <x v="2"/>
    <x v="368"/>
    <x v="0"/>
    <x v="25"/>
    <x v="5"/>
    <x v="1"/>
    <x v="38"/>
    <x v="304"/>
    <x v="2827"/>
    <x v="4624"/>
    <x v="16"/>
    <x v="2"/>
    <x v="0"/>
    <x v="1"/>
  </r>
  <r>
    <x v="5"/>
    <x v="0"/>
    <x v="368"/>
    <x v="1"/>
    <x v="18"/>
    <x v="43"/>
    <x v="2"/>
    <x v="28"/>
    <x v="294"/>
    <x v="2574"/>
    <x v="3397"/>
    <x v="11"/>
    <x v="2"/>
    <x v="0"/>
    <x v="2"/>
  </r>
  <r>
    <x v="5"/>
    <x v="0"/>
    <x v="368"/>
    <x v="1"/>
    <x v="18"/>
    <x v="43"/>
    <x v="1"/>
    <x v="38"/>
    <x v="294"/>
    <x v="2772"/>
    <x v="3480"/>
    <x v="6"/>
    <x v="2"/>
    <x v="0"/>
    <x v="1"/>
  </r>
  <r>
    <x v="5"/>
    <x v="0"/>
    <x v="368"/>
    <x v="1"/>
    <x v="18"/>
    <x v="43"/>
    <x v="5"/>
    <x v="38"/>
    <x v="294"/>
    <x v="2772"/>
    <x v="4038"/>
    <x v="11"/>
    <x v="2"/>
    <x v="1"/>
    <x v="2"/>
  </r>
  <r>
    <x v="5"/>
    <x v="0"/>
    <x v="368"/>
    <x v="1"/>
    <x v="18"/>
    <x v="43"/>
    <x v="4"/>
    <x v="38"/>
    <x v="194"/>
    <x v="2227"/>
    <x v="2679"/>
    <x v="11"/>
    <x v="2"/>
    <x v="1"/>
    <x v="1"/>
  </r>
  <r>
    <x v="1"/>
    <x v="0"/>
    <x v="368"/>
    <x v="4"/>
    <x v="1"/>
    <x v="2"/>
    <x v="2"/>
    <x v="28"/>
    <x v="294"/>
    <x v="2574"/>
    <x v="3397"/>
    <x v="11"/>
    <x v="2"/>
    <x v="0"/>
    <x v="2"/>
  </r>
  <r>
    <x v="1"/>
    <x v="0"/>
    <x v="368"/>
    <x v="4"/>
    <x v="1"/>
    <x v="2"/>
    <x v="1"/>
    <x v="38"/>
    <x v="294"/>
    <x v="2772"/>
    <x v="3480"/>
    <x v="6"/>
    <x v="2"/>
    <x v="0"/>
    <x v="1"/>
  </r>
  <r>
    <x v="1"/>
    <x v="0"/>
    <x v="368"/>
    <x v="4"/>
    <x v="1"/>
    <x v="2"/>
    <x v="5"/>
    <x v="38"/>
    <x v="294"/>
    <x v="2772"/>
    <x v="4038"/>
    <x v="11"/>
    <x v="2"/>
    <x v="1"/>
    <x v="2"/>
  </r>
  <r>
    <x v="1"/>
    <x v="0"/>
    <x v="368"/>
    <x v="4"/>
    <x v="1"/>
    <x v="2"/>
    <x v="4"/>
    <x v="38"/>
    <x v="194"/>
    <x v="2227"/>
    <x v="2679"/>
    <x v="11"/>
    <x v="2"/>
    <x v="1"/>
    <x v="1"/>
  </r>
  <r>
    <x v="1"/>
    <x v="0"/>
    <x v="368"/>
    <x v="4"/>
    <x v="1"/>
    <x v="2"/>
    <x v="0"/>
    <x v="43"/>
    <x v="152"/>
    <x v="2022"/>
    <x v="1249"/>
    <x v="2"/>
    <x v="2"/>
    <x v="0"/>
    <x v="0"/>
  </r>
  <r>
    <x v="1"/>
    <x v="0"/>
    <x v="368"/>
    <x v="4"/>
    <x v="1"/>
    <x v="2"/>
    <x v="3"/>
    <x v="38"/>
    <x v="304"/>
    <x v="2827"/>
    <x v="4978"/>
    <x v="26"/>
    <x v="2"/>
    <x v="1"/>
    <x v="0"/>
  </r>
  <r>
    <x v="5"/>
    <x v="1"/>
    <x v="368"/>
    <x v="0"/>
    <x v="48"/>
    <x v="33"/>
    <x v="2"/>
    <x v="28"/>
    <x v="311"/>
    <x v="2793"/>
    <x v="4901"/>
    <x v="26"/>
    <x v="0"/>
    <x v="0"/>
    <x v="2"/>
  </r>
  <r>
    <x v="5"/>
    <x v="1"/>
    <x v="368"/>
    <x v="0"/>
    <x v="48"/>
    <x v="33"/>
    <x v="1"/>
    <x v="28"/>
    <x v="254"/>
    <x v="2282"/>
    <x v="4024"/>
    <x v="26"/>
    <x v="0"/>
    <x v="0"/>
    <x v="1"/>
  </r>
  <r>
    <x v="5"/>
    <x v="1"/>
    <x v="368"/>
    <x v="0"/>
    <x v="48"/>
    <x v="33"/>
    <x v="5"/>
    <x v="18"/>
    <x v="254"/>
    <x v="1779"/>
    <x v="2781"/>
    <x v="21"/>
    <x v="0"/>
    <x v="1"/>
    <x v="2"/>
  </r>
  <r>
    <x v="5"/>
    <x v="1"/>
    <x v="368"/>
    <x v="0"/>
    <x v="48"/>
    <x v="33"/>
    <x v="4"/>
    <x v="23"/>
    <x v="129"/>
    <x v="1086"/>
    <x v="1599"/>
    <x v="21"/>
    <x v="0"/>
    <x v="1"/>
    <x v="1"/>
  </r>
  <r>
    <x v="5"/>
    <x v="1"/>
    <x v="368"/>
    <x v="0"/>
    <x v="48"/>
    <x v="33"/>
    <x v="0"/>
    <x v="38"/>
    <x v="174"/>
    <x v="2064"/>
    <x v="2849"/>
    <x v="16"/>
    <x v="0"/>
    <x v="0"/>
    <x v="0"/>
  </r>
  <r>
    <x v="5"/>
    <x v="1"/>
    <x v="368"/>
    <x v="0"/>
    <x v="48"/>
    <x v="33"/>
    <x v="3"/>
    <x v="28"/>
    <x v="254"/>
    <x v="2282"/>
    <x v="4024"/>
    <x v="26"/>
    <x v="0"/>
    <x v="1"/>
    <x v="0"/>
  </r>
  <r>
    <x v="2"/>
    <x v="1"/>
    <x v="368"/>
    <x v="1"/>
    <x v="7"/>
    <x v="53"/>
    <x v="2"/>
    <x v="28"/>
    <x v="309"/>
    <x v="2763"/>
    <x v="4649"/>
    <x v="21"/>
    <x v="0"/>
    <x v="0"/>
    <x v="2"/>
  </r>
  <r>
    <x v="2"/>
    <x v="1"/>
    <x v="368"/>
    <x v="1"/>
    <x v="7"/>
    <x v="53"/>
    <x v="1"/>
    <x v="28"/>
    <x v="231"/>
    <x v="2158"/>
    <x v="3473"/>
    <x v="21"/>
    <x v="0"/>
    <x v="0"/>
    <x v="1"/>
  </r>
  <r>
    <x v="2"/>
    <x v="1"/>
    <x v="368"/>
    <x v="1"/>
    <x v="7"/>
    <x v="53"/>
    <x v="5"/>
    <x v="18"/>
    <x v="231"/>
    <x v="1646"/>
    <x v="2892"/>
    <x v="26"/>
    <x v="0"/>
    <x v="1"/>
    <x v="2"/>
  </r>
  <r>
    <x v="2"/>
    <x v="1"/>
    <x v="368"/>
    <x v="1"/>
    <x v="7"/>
    <x v="53"/>
    <x v="4"/>
    <x v="23"/>
    <x v="105"/>
    <x v="891"/>
    <x v="1496"/>
    <x v="26"/>
    <x v="0"/>
    <x v="1"/>
    <x v="1"/>
  </r>
  <r>
    <x v="2"/>
    <x v="1"/>
    <x v="368"/>
    <x v="1"/>
    <x v="7"/>
    <x v="53"/>
    <x v="0"/>
    <x v="38"/>
    <x v="152"/>
    <x v="1857"/>
    <x v="2517"/>
    <x v="16"/>
    <x v="0"/>
    <x v="0"/>
    <x v="0"/>
  </r>
  <r>
    <x v="2"/>
    <x v="1"/>
    <x v="368"/>
    <x v="1"/>
    <x v="7"/>
    <x v="53"/>
    <x v="3"/>
    <x v="28"/>
    <x v="231"/>
    <x v="2158"/>
    <x v="3825"/>
    <x v="26"/>
    <x v="0"/>
    <x v="1"/>
    <x v="0"/>
  </r>
  <r>
    <x v="1"/>
    <x v="1"/>
    <x v="368"/>
    <x v="1"/>
    <x v="6"/>
    <x v="21"/>
    <x v="2"/>
    <x v="28"/>
    <x v="304"/>
    <x v="2682"/>
    <x v="4462"/>
    <x v="21"/>
    <x v="0"/>
    <x v="0"/>
    <x v="2"/>
  </r>
  <r>
    <x v="1"/>
    <x v="1"/>
    <x v="368"/>
    <x v="1"/>
    <x v="6"/>
    <x v="21"/>
    <x v="1"/>
    <x v="28"/>
    <x v="194"/>
    <x v="1857"/>
    <x v="2898"/>
    <x v="21"/>
    <x v="0"/>
    <x v="0"/>
    <x v="1"/>
  </r>
  <r>
    <x v="1"/>
    <x v="1"/>
    <x v="368"/>
    <x v="1"/>
    <x v="6"/>
    <x v="21"/>
    <x v="5"/>
    <x v="18"/>
    <x v="194"/>
    <x v="1355"/>
    <x v="2404"/>
    <x v="26"/>
    <x v="0"/>
    <x v="1"/>
    <x v="2"/>
  </r>
  <r>
    <x v="1"/>
    <x v="1"/>
    <x v="368"/>
    <x v="1"/>
    <x v="6"/>
    <x v="21"/>
    <x v="4"/>
    <x v="23"/>
    <x v="62"/>
    <x v="461"/>
    <x v="695"/>
    <x v="26"/>
    <x v="0"/>
    <x v="1"/>
    <x v="1"/>
  </r>
  <r>
    <x v="1"/>
    <x v="1"/>
    <x v="368"/>
    <x v="1"/>
    <x v="6"/>
    <x v="21"/>
    <x v="0"/>
    <x v="38"/>
    <x v="105"/>
    <x v="1355"/>
    <x v="1729"/>
    <x v="16"/>
    <x v="0"/>
    <x v="0"/>
    <x v="0"/>
  </r>
  <r>
    <x v="1"/>
    <x v="1"/>
    <x v="368"/>
    <x v="1"/>
    <x v="6"/>
    <x v="21"/>
    <x v="3"/>
    <x v="28"/>
    <x v="194"/>
    <x v="1857"/>
    <x v="3277"/>
    <x v="26"/>
    <x v="0"/>
    <x v="1"/>
    <x v="0"/>
  </r>
  <r>
    <x v="5"/>
    <x v="0"/>
    <x v="368"/>
    <x v="4"/>
    <x v="4"/>
    <x v="48"/>
    <x v="0"/>
    <x v="55"/>
    <x v="134"/>
    <x v="2156"/>
    <x v="4777"/>
    <x v="52"/>
    <x v="1"/>
    <x v="0"/>
    <x v="0"/>
  </r>
  <r>
    <x v="2"/>
    <x v="2"/>
    <x v="368"/>
    <x v="0"/>
    <x v="25"/>
    <x v="5"/>
    <x v="1"/>
    <x v="34"/>
    <x v="96"/>
    <x v="1138"/>
    <x v="2024"/>
    <x v="27"/>
    <x v="1"/>
    <x v="0"/>
    <x v="1"/>
  </r>
  <r>
    <x v="5"/>
    <x v="0"/>
    <x v="368"/>
    <x v="1"/>
    <x v="18"/>
    <x v="43"/>
    <x v="2"/>
    <x v="26"/>
    <x v="80"/>
    <x v="745"/>
    <x v="997"/>
    <x v="21"/>
    <x v="1"/>
    <x v="0"/>
    <x v="2"/>
  </r>
  <r>
    <x v="5"/>
    <x v="0"/>
    <x v="368"/>
    <x v="1"/>
    <x v="18"/>
    <x v="43"/>
    <x v="1"/>
    <x v="34"/>
    <x v="91"/>
    <x v="1079"/>
    <x v="1465"/>
    <x v="19"/>
    <x v="1"/>
    <x v="0"/>
    <x v="1"/>
  </r>
  <r>
    <x v="5"/>
    <x v="0"/>
    <x v="368"/>
    <x v="1"/>
    <x v="18"/>
    <x v="43"/>
    <x v="5"/>
    <x v="36"/>
    <x v="83"/>
    <x v="1041"/>
    <x v="1794"/>
    <x v="26"/>
    <x v="1"/>
    <x v="1"/>
    <x v="2"/>
  </r>
  <r>
    <x v="5"/>
    <x v="0"/>
    <x v="368"/>
    <x v="1"/>
    <x v="18"/>
    <x v="43"/>
    <x v="4"/>
    <x v="36"/>
    <x v="48"/>
    <x v="538"/>
    <x v="804"/>
    <x v="25"/>
    <x v="1"/>
    <x v="1"/>
    <x v="1"/>
  </r>
  <r>
    <x v="1"/>
    <x v="0"/>
    <x v="368"/>
    <x v="4"/>
    <x v="1"/>
    <x v="2"/>
    <x v="2"/>
    <x v="26"/>
    <x v="91"/>
    <x v="845"/>
    <x v="1322"/>
    <x v="24"/>
    <x v="1"/>
    <x v="0"/>
    <x v="2"/>
  </r>
  <r>
    <x v="1"/>
    <x v="0"/>
    <x v="368"/>
    <x v="4"/>
    <x v="1"/>
    <x v="2"/>
    <x v="1"/>
    <x v="36"/>
    <x v="91"/>
    <x v="1132"/>
    <x v="1552"/>
    <x v="19"/>
    <x v="1"/>
    <x v="0"/>
    <x v="1"/>
  </r>
  <r>
    <x v="1"/>
    <x v="0"/>
    <x v="368"/>
    <x v="4"/>
    <x v="1"/>
    <x v="2"/>
    <x v="5"/>
    <x v="34"/>
    <x v="94"/>
    <x v="1117"/>
    <x v="1705"/>
    <x v="22"/>
    <x v="1"/>
    <x v="1"/>
    <x v="2"/>
  </r>
  <r>
    <x v="1"/>
    <x v="0"/>
    <x v="368"/>
    <x v="4"/>
    <x v="1"/>
    <x v="2"/>
    <x v="4"/>
    <x v="36"/>
    <x v="45"/>
    <x v="503"/>
    <x v="613"/>
    <x v="21"/>
    <x v="1"/>
    <x v="1"/>
    <x v="1"/>
  </r>
  <r>
    <x v="1"/>
    <x v="0"/>
    <x v="368"/>
    <x v="4"/>
    <x v="1"/>
    <x v="2"/>
    <x v="0"/>
    <x v="39"/>
    <x v="35"/>
    <x v="427"/>
    <x v="345"/>
    <x v="16"/>
    <x v="1"/>
    <x v="0"/>
    <x v="0"/>
  </r>
  <r>
    <x v="1"/>
    <x v="0"/>
    <x v="368"/>
    <x v="4"/>
    <x v="1"/>
    <x v="2"/>
    <x v="3"/>
    <x v="35"/>
    <x v="103"/>
    <x v="1245"/>
    <x v="2935"/>
    <x v="40"/>
    <x v="1"/>
    <x v="1"/>
    <x v="0"/>
  </r>
  <r>
    <x v="5"/>
    <x v="1"/>
    <x v="368"/>
    <x v="0"/>
    <x v="48"/>
    <x v="33"/>
    <x v="2"/>
    <x v="25"/>
    <x v="120"/>
    <x v="1081"/>
    <x v="2485"/>
    <x v="38"/>
    <x v="1"/>
    <x v="0"/>
    <x v="2"/>
  </r>
  <r>
    <x v="5"/>
    <x v="1"/>
    <x v="368"/>
    <x v="0"/>
    <x v="48"/>
    <x v="33"/>
    <x v="1"/>
    <x v="25"/>
    <x v="64"/>
    <x v="529"/>
    <x v="1210"/>
    <x v="37"/>
    <x v="1"/>
    <x v="0"/>
    <x v="1"/>
  </r>
  <r>
    <x v="5"/>
    <x v="1"/>
    <x v="368"/>
    <x v="0"/>
    <x v="48"/>
    <x v="33"/>
    <x v="5"/>
    <x v="17"/>
    <x v="72"/>
    <x v="417"/>
    <x v="741"/>
    <x v="31"/>
    <x v="1"/>
    <x v="1"/>
    <x v="2"/>
  </r>
  <r>
    <x v="5"/>
    <x v="1"/>
    <x v="368"/>
    <x v="0"/>
    <x v="48"/>
    <x v="33"/>
    <x v="4"/>
    <x v="21"/>
    <x v="33"/>
    <x v="171"/>
    <x v="295"/>
    <x v="34"/>
    <x v="1"/>
    <x v="1"/>
    <x v="1"/>
  </r>
  <r>
    <x v="5"/>
    <x v="1"/>
    <x v="368"/>
    <x v="0"/>
    <x v="48"/>
    <x v="33"/>
    <x v="0"/>
    <x v="34"/>
    <x v="47"/>
    <x v="493"/>
    <x v="885"/>
    <x v="30"/>
    <x v="1"/>
    <x v="0"/>
    <x v="0"/>
  </r>
  <r>
    <x v="5"/>
    <x v="1"/>
    <x v="368"/>
    <x v="0"/>
    <x v="48"/>
    <x v="33"/>
    <x v="3"/>
    <x v="25"/>
    <x v="69"/>
    <x v="585"/>
    <x v="1291"/>
    <x v="36"/>
    <x v="1"/>
    <x v="1"/>
    <x v="0"/>
  </r>
  <r>
    <x v="2"/>
    <x v="1"/>
    <x v="368"/>
    <x v="1"/>
    <x v="7"/>
    <x v="53"/>
    <x v="2"/>
    <x v="25"/>
    <x v="118"/>
    <x v="1062"/>
    <x v="2355"/>
    <x v="36"/>
    <x v="1"/>
    <x v="0"/>
    <x v="2"/>
  </r>
  <r>
    <x v="2"/>
    <x v="1"/>
    <x v="368"/>
    <x v="1"/>
    <x v="7"/>
    <x v="53"/>
    <x v="1"/>
    <x v="26"/>
    <x v="63"/>
    <x v="540"/>
    <x v="1088"/>
    <x v="33"/>
    <x v="1"/>
    <x v="0"/>
    <x v="1"/>
  </r>
  <r>
    <x v="2"/>
    <x v="1"/>
    <x v="368"/>
    <x v="1"/>
    <x v="7"/>
    <x v="53"/>
    <x v="5"/>
    <x v="17"/>
    <x v="59"/>
    <x v="311"/>
    <x v="672"/>
    <x v="37"/>
    <x v="1"/>
    <x v="1"/>
    <x v="2"/>
  </r>
  <r>
    <x v="2"/>
    <x v="1"/>
    <x v="368"/>
    <x v="1"/>
    <x v="7"/>
    <x v="53"/>
    <x v="4"/>
    <x v="20"/>
    <x v="27"/>
    <x v="121"/>
    <x v="208"/>
    <x v="36"/>
    <x v="1"/>
    <x v="1"/>
    <x v="1"/>
  </r>
  <r>
    <x v="2"/>
    <x v="1"/>
    <x v="368"/>
    <x v="1"/>
    <x v="7"/>
    <x v="53"/>
    <x v="0"/>
    <x v="34"/>
    <x v="36"/>
    <x v="368"/>
    <x v="516"/>
    <x v="26"/>
    <x v="1"/>
    <x v="0"/>
    <x v="0"/>
  </r>
  <r>
    <x v="2"/>
    <x v="1"/>
    <x v="368"/>
    <x v="1"/>
    <x v="7"/>
    <x v="53"/>
    <x v="3"/>
    <x v="26"/>
    <x v="57"/>
    <x v="468"/>
    <x v="1179"/>
    <x v="41"/>
    <x v="1"/>
    <x v="1"/>
    <x v="0"/>
  </r>
  <r>
    <x v="1"/>
    <x v="1"/>
    <x v="368"/>
    <x v="1"/>
    <x v="6"/>
    <x v="21"/>
    <x v="2"/>
    <x v="27"/>
    <x v="96"/>
    <x v="931"/>
    <x v="1872"/>
    <x v="32"/>
    <x v="1"/>
    <x v="0"/>
    <x v="2"/>
  </r>
  <r>
    <x v="1"/>
    <x v="1"/>
    <x v="368"/>
    <x v="1"/>
    <x v="6"/>
    <x v="21"/>
    <x v="1"/>
    <x v="27"/>
    <x v="52"/>
    <x v="431"/>
    <x v="772"/>
    <x v="31"/>
    <x v="1"/>
    <x v="0"/>
    <x v="1"/>
  </r>
  <r>
    <x v="1"/>
    <x v="1"/>
    <x v="368"/>
    <x v="1"/>
    <x v="6"/>
    <x v="21"/>
    <x v="5"/>
    <x v="17"/>
    <x v="52"/>
    <x v="254"/>
    <x v="596"/>
    <x v="41"/>
    <x v="1"/>
    <x v="1"/>
    <x v="2"/>
  </r>
  <r>
    <x v="1"/>
    <x v="1"/>
    <x v="368"/>
    <x v="1"/>
    <x v="6"/>
    <x v="21"/>
    <x v="4"/>
    <x v="22"/>
    <x v="10"/>
    <x v="40"/>
    <x v="71"/>
    <x v="39"/>
    <x v="1"/>
    <x v="1"/>
    <x v="1"/>
  </r>
  <r>
    <x v="1"/>
    <x v="1"/>
    <x v="368"/>
    <x v="1"/>
    <x v="6"/>
    <x v="21"/>
    <x v="0"/>
    <x v="37"/>
    <x v="23"/>
    <x v="234"/>
    <x v="286"/>
    <x v="26"/>
    <x v="1"/>
    <x v="0"/>
    <x v="0"/>
  </r>
  <r>
    <x v="1"/>
    <x v="1"/>
    <x v="368"/>
    <x v="1"/>
    <x v="6"/>
    <x v="21"/>
    <x v="3"/>
    <x v="26"/>
    <x v="52"/>
    <x v="415"/>
    <x v="984"/>
    <x v="40"/>
    <x v="1"/>
    <x v="1"/>
    <x v="0"/>
  </r>
  <r>
    <x v="5"/>
    <x v="0"/>
    <x v="368"/>
    <x v="4"/>
    <x v="4"/>
    <x v="48"/>
    <x v="0"/>
    <x v="37"/>
    <x v="172"/>
    <x v="1997"/>
    <x v="4474"/>
    <x v="47"/>
    <x v="2"/>
    <x v="0"/>
    <x v="0"/>
  </r>
  <r>
    <x v="1"/>
    <x v="1"/>
    <x v="368"/>
    <x v="1"/>
    <x v="6"/>
    <x v="21"/>
    <x v="2"/>
    <x v="16"/>
    <x v="128"/>
    <x v="795"/>
    <x v="1414"/>
    <x v="28"/>
    <x v="2"/>
    <x v="0"/>
    <x v="2"/>
  </r>
  <r>
    <x v="1"/>
    <x v="1"/>
    <x v="368"/>
    <x v="1"/>
    <x v="6"/>
    <x v="21"/>
    <x v="1"/>
    <x v="21"/>
    <x v="65"/>
    <x v="453"/>
    <x v="676"/>
    <x v="26"/>
    <x v="2"/>
    <x v="0"/>
    <x v="1"/>
  </r>
  <r>
    <x v="1"/>
    <x v="1"/>
    <x v="368"/>
    <x v="1"/>
    <x v="6"/>
    <x v="21"/>
    <x v="5"/>
    <x v="12"/>
    <x v="59"/>
    <x v="203"/>
    <x v="279"/>
    <x v="28"/>
    <x v="2"/>
    <x v="1"/>
    <x v="2"/>
  </r>
  <r>
    <x v="1"/>
    <x v="1"/>
    <x v="368"/>
    <x v="1"/>
    <x v="6"/>
    <x v="21"/>
    <x v="4"/>
    <x v="17"/>
    <x v="14"/>
    <x v="39"/>
    <x v="48"/>
    <x v="32"/>
    <x v="2"/>
    <x v="1"/>
    <x v="1"/>
  </r>
  <r>
    <x v="1"/>
    <x v="1"/>
    <x v="368"/>
    <x v="1"/>
    <x v="6"/>
    <x v="21"/>
    <x v="0"/>
    <x v="27"/>
    <x v="33"/>
    <x v="248"/>
    <x v="241"/>
    <x v="22"/>
    <x v="2"/>
    <x v="0"/>
    <x v="0"/>
  </r>
  <r>
    <x v="1"/>
    <x v="1"/>
    <x v="368"/>
    <x v="1"/>
    <x v="6"/>
    <x v="21"/>
    <x v="3"/>
    <x v="19"/>
    <x v="59"/>
    <x v="351"/>
    <x v="669"/>
    <x v="33"/>
    <x v="2"/>
    <x v="1"/>
    <x v="0"/>
  </r>
  <r>
    <x v="5"/>
    <x v="0"/>
    <x v="369"/>
    <x v="4"/>
    <x v="4"/>
    <x v="48"/>
    <x v="3"/>
    <x v="73"/>
    <x v="340"/>
    <x v="3065"/>
    <x v="5320"/>
    <x v="6"/>
    <x v="2"/>
    <x v="1"/>
    <x v="0"/>
  </r>
  <r>
    <x v="2"/>
    <x v="2"/>
    <x v="369"/>
    <x v="0"/>
    <x v="25"/>
    <x v="5"/>
    <x v="5"/>
    <x v="38"/>
    <x v="304"/>
    <x v="2827"/>
    <x v="5083"/>
    <x v="31"/>
    <x v="2"/>
    <x v="1"/>
    <x v="2"/>
  </r>
  <r>
    <x v="5"/>
    <x v="1"/>
    <x v="369"/>
    <x v="0"/>
    <x v="24"/>
    <x v="51"/>
    <x v="2"/>
    <x v="18"/>
    <x v="325"/>
    <x v="2772"/>
    <x v="4856"/>
    <x v="26"/>
    <x v="0"/>
    <x v="0"/>
    <x v="2"/>
  </r>
  <r>
    <x v="5"/>
    <x v="1"/>
    <x v="369"/>
    <x v="0"/>
    <x v="24"/>
    <x v="51"/>
    <x v="1"/>
    <x v="18"/>
    <x v="309"/>
    <x v="2450"/>
    <x v="4003"/>
    <x v="21"/>
    <x v="0"/>
    <x v="0"/>
    <x v="1"/>
  </r>
  <r>
    <x v="5"/>
    <x v="1"/>
    <x v="369"/>
    <x v="0"/>
    <x v="24"/>
    <x v="51"/>
    <x v="5"/>
    <x v="8"/>
    <x v="309"/>
    <x v="1700"/>
    <x v="2637"/>
    <x v="21"/>
    <x v="0"/>
    <x v="1"/>
    <x v="2"/>
  </r>
  <r>
    <x v="5"/>
    <x v="1"/>
    <x v="369"/>
    <x v="0"/>
    <x v="24"/>
    <x v="51"/>
    <x v="4"/>
    <x v="13"/>
    <x v="273"/>
    <x v="1568"/>
    <x v="2752"/>
    <x v="26"/>
    <x v="0"/>
    <x v="1"/>
    <x v="1"/>
  </r>
  <r>
    <x v="5"/>
    <x v="1"/>
    <x v="369"/>
    <x v="0"/>
    <x v="24"/>
    <x v="51"/>
    <x v="0"/>
    <x v="28"/>
    <x v="294"/>
    <x v="2574"/>
    <x v="4228"/>
    <x v="21"/>
    <x v="0"/>
    <x v="0"/>
    <x v="0"/>
  </r>
  <r>
    <x v="5"/>
    <x v="1"/>
    <x v="369"/>
    <x v="0"/>
    <x v="24"/>
    <x v="51"/>
    <x v="3"/>
    <x v="18"/>
    <x v="309"/>
    <x v="2450"/>
    <x v="4676"/>
    <x v="36"/>
    <x v="0"/>
    <x v="1"/>
    <x v="0"/>
  </r>
  <r>
    <x v="5"/>
    <x v="0"/>
    <x v="369"/>
    <x v="4"/>
    <x v="4"/>
    <x v="48"/>
    <x v="3"/>
    <x v="65"/>
    <x v="189"/>
    <x v="2728"/>
    <x v="4569"/>
    <x v="21"/>
    <x v="1"/>
    <x v="1"/>
    <x v="0"/>
  </r>
  <r>
    <x v="2"/>
    <x v="2"/>
    <x v="369"/>
    <x v="0"/>
    <x v="25"/>
    <x v="5"/>
    <x v="5"/>
    <x v="35"/>
    <x v="108"/>
    <x v="1296"/>
    <x v="3204"/>
    <x v="43"/>
    <x v="1"/>
    <x v="1"/>
    <x v="2"/>
  </r>
  <r>
    <x v="5"/>
    <x v="1"/>
    <x v="369"/>
    <x v="0"/>
    <x v="24"/>
    <x v="51"/>
    <x v="2"/>
    <x v="16"/>
    <x v="172"/>
    <x v="1088"/>
    <x v="2629"/>
    <x v="41"/>
    <x v="1"/>
    <x v="0"/>
    <x v="2"/>
  </r>
  <r>
    <x v="5"/>
    <x v="1"/>
    <x v="369"/>
    <x v="0"/>
    <x v="24"/>
    <x v="51"/>
    <x v="1"/>
    <x v="16"/>
    <x v="113"/>
    <x v="694"/>
    <x v="1411"/>
    <x v="33"/>
    <x v="1"/>
    <x v="0"/>
    <x v="1"/>
  </r>
  <r>
    <x v="5"/>
    <x v="1"/>
    <x v="369"/>
    <x v="0"/>
    <x v="24"/>
    <x v="51"/>
    <x v="5"/>
    <x v="7"/>
    <x v="123"/>
    <x v="390"/>
    <x v="742"/>
    <x v="33"/>
    <x v="1"/>
    <x v="1"/>
    <x v="2"/>
  </r>
  <r>
    <x v="5"/>
    <x v="1"/>
    <x v="369"/>
    <x v="0"/>
    <x v="24"/>
    <x v="51"/>
    <x v="4"/>
    <x v="11"/>
    <x v="73"/>
    <x v="270"/>
    <x v="589"/>
    <x v="38"/>
    <x v="1"/>
    <x v="1"/>
    <x v="1"/>
  </r>
  <r>
    <x v="5"/>
    <x v="1"/>
    <x v="369"/>
    <x v="0"/>
    <x v="24"/>
    <x v="51"/>
    <x v="0"/>
    <x v="26"/>
    <x v="80"/>
    <x v="745"/>
    <x v="1513"/>
    <x v="33"/>
    <x v="1"/>
    <x v="0"/>
    <x v="0"/>
  </r>
  <r>
    <x v="5"/>
    <x v="1"/>
    <x v="369"/>
    <x v="0"/>
    <x v="24"/>
    <x v="51"/>
    <x v="3"/>
    <x v="17"/>
    <x v="118"/>
    <x v="769"/>
    <x v="2239"/>
    <x v="50"/>
    <x v="1"/>
    <x v="1"/>
    <x v="0"/>
  </r>
  <r>
    <x v="5"/>
    <x v="0"/>
    <x v="369"/>
    <x v="4"/>
    <x v="4"/>
    <x v="48"/>
    <x v="3"/>
    <x v="53"/>
    <x v="258"/>
    <x v="2810"/>
    <x v="4301"/>
    <x v="12"/>
    <x v="2"/>
    <x v="1"/>
    <x v="0"/>
  </r>
  <r>
    <x v="5"/>
    <x v="0"/>
    <x v="370"/>
    <x v="4"/>
    <x v="4"/>
    <x v="48"/>
    <x v="2"/>
    <x v="53"/>
    <x v="349"/>
    <x v="3044"/>
    <x v="5465"/>
    <x v="21"/>
    <x v="2"/>
    <x v="0"/>
    <x v="2"/>
  </r>
  <r>
    <x v="2"/>
    <x v="2"/>
    <x v="370"/>
    <x v="0"/>
    <x v="25"/>
    <x v="5"/>
    <x v="4"/>
    <x v="38"/>
    <x v="273"/>
    <x v="2673"/>
    <x v="4663"/>
    <x v="26"/>
    <x v="2"/>
    <x v="1"/>
    <x v="1"/>
  </r>
  <r>
    <x v="5"/>
    <x v="1"/>
    <x v="370"/>
    <x v="3"/>
    <x v="8"/>
    <x v="40"/>
    <x v="2"/>
    <x v="38"/>
    <x v="338"/>
    <x v="2957"/>
    <x v="5395"/>
    <x v="31"/>
    <x v="0"/>
    <x v="0"/>
    <x v="2"/>
  </r>
  <r>
    <x v="5"/>
    <x v="1"/>
    <x v="370"/>
    <x v="3"/>
    <x v="8"/>
    <x v="40"/>
    <x v="1"/>
    <x v="38"/>
    <x v="323"/>
    <x v="2910"/>
    <x v="5187"/>
    <x v="21"/>
    <x v="0"/>
    <x v="0"/>
    <x v="1"/>
  </r>
  <r>
    <x v="5"/>
    <x v="1"/>
    <x v="370"/>
    <x v="3"/>
    <x v="8"/>
    <x v="40"/>
    <x v="5"/>
    <x v="28"/>
    <x v="323"/>
    <x v="2867"/>
    <x v="4615"/>
    <x v="11"/>
    <x v="0"/>
    <x v="1"/>
    <x v="2"/>
  </r>
  <r>
    <x v="5"/>
    <x v="1"/>
    <x v="370"/>
    <x v="3"/>
    <x v="8"/>
    <x v="40"/>
    <x v="4"/>
    <x v="33"/>
    <x v="311"/>
    <x v="2840"/>
    <x v="4688"/>
    <x v="16"/>
    <x v="0"/>
    <x v="1"/>
    <x v="1"/>
  </r>
  <r>
    <x v="5"/>
    <x v="1"/>
    <x v="370"/>
    <x v="3"/>
    <x v="8"/>
    <x v="40"/>
    <x v="0"/>
    <x v="48"/>
    <x v="315"/>
    <x v="2916"/>
    <x v="5204"/>
    <x v="21"/>
    <x v="0"/>
    <x v="0"/>
    <x v="0"/>
  </r>
  <r>
    <x v="5"/>
    <x v="1"/>
    <x v="370"/>
    <x v="3"/>
    <x v="8"/>
    <x v="40"/>
    <x v="3"/>
    <x v="38"/>
    <x v="323"/>
    <x v="2910"/>
    <x v="5336"/>
    <x v="36"/>
    <x v="0"/>
    <x v="1"/>
    <x v="0"/>
  </r>
  <r>
    <x v="1"/>
    <x v="1"/>
    <x v="370"/>
    <x v="0"/>
    <x v="15"/>
    <x v="52"/>
    <x v="2"/>
    <x v="33"/>
    <x v="309"/>
    <x v="2825"/>
    <x v="4835"/>
    <x v="21"/>
    <x v="1"/>
    <x v="0"/>
    <x v="2"/>
  </r>
  <r>
    <x v="1"/>
    <x v="1"/>
    <x v="370"/>
    <x v="0"/>
    <x v="15"/>
    <x v="52"/>
    <x v="1"/>
    <x v="33"/>
    <x v="231"/>
    <x v="2350"/>
    <x v="3411"/>
    <x v="16"/>
    <x v="1"/>
    <x v="0"/>
    <x v="1"/>
  </r>
  <r>
    <x v="1"/>
    <x v="1"/>
    <x v="370"/>
    <x v="0"/>
    <x v="15"/>
    <x v="52"/>
    <x v="5"/>
    <x v="23"/>
    <x v="231"/>
    <x v="1929"/>
    <x v="2624"/>
    <x v="16"/>
    <x v="1"/>
    <x v="1"/>
    <x v="2"/>
  </r>
  <r>
    <x v="1"/>
    <x v="1"/>
    <x v="370"/>
    <x v="0"/>
    <x v="15"/>
    <x v="52"/>
    <x v="4"/>
    <x v="28"/>
    <x v="105"/>
    <x v="1051"/>
    <x v="1249"/>
    <x v="16"/>
    <x v="1"/>
    <x v="1"/>
    <x v="1"/>
  </r>
  <r>
    <x v="1"/>
    <x v="1"/>
    <x v="370"/>
    <x v="0"/>
    <x v="15"/>
    <x v="52"/>
    <x v="0"/>
    <x v="43"/>
    <x v="152"/>
    <x v="2022"/>
    <x v="3202"/>
    <x v="21"/>
    <x v="1"/>
    <x v="0"/>
    <x v="0"/>
  </r>
  <r>
    <x v="1"/>
    <x v="1"/>
    <x v="370"/>
    <x v="0"/>
    <x v="15"/>
    <x v="52"/>
    <x v="3"/>
    <x v="33"/>
    <x v="231"/>
    <x v="2350"/>
    <x v="4136"/>
    <x v="26"/>
    <x v="1"/>
    <x v="1"/>
    <x v="0"/>
  </r>
  <r>
    <x v="5"/>
    <x v="0"/>
    <x v="370"/>
    <x v="4"/>
    <x v="4"/>
    <x v="48"/>
    <x v="2"/>
    <x v="49"/>
    <x v="233"/>
    <x v="2714"/>
    <x v="4896"/>
    <x v="31"/>
    <x v="1"/>
    <x v="0"/>
    <x v="2"/>
  </r>
  <r>
    <x v="2"/>
    <x v="2"/>
    <x v="370"/>
    <x v="0"/>
    <x v="25"/>
    <x v="5"/>
    <x v="4"/>
    <x v="37"/>
    <x v="75"/>
    <x v="958"/>
    <x v="2243"/>
    <x v="39"/>
    <x v="1"/>
    <x v="1"/>
    <x v="1"/>
  </r>
  <r>
    <x v="5"/>
    <x v="1"/>
    <x v="370"/>
    <x v="3"/>
    <x v="8"/>
    <x v="40"/>
    <x v="2"/>
    <x v="34"/>
    <x v="215"/>
    <x v="2273"/>
    <x v="4628"/>
    <x v="41"/>
    <x v="1"/>
    <x v="0"/>
    <x v="2"/>
  </r>
  <r>
    <x v="5"/>
    <x v="1"/>
    <x v="370"/>
    <x v="3"/>
    <x v="8"/>
    <x v="40"/>
    <x v="1"/>
    <x v="37"/>
    <x v="165"/>
    <x v="1944"/>
    <x v="3858"/>
    <x v="33"/>
    <x v="1"/>
    <x v="0"/>
    <x v="1"/>
  </r>
  <r>
    <x v="5"/>
    <x v="1"/>
    <x v="370"/>
    <x v="3"/>
    <x v="8"/>
    <x v="40"/>
    <x v="5"/>
    <x v="25"/>
    <x v="147"/>
    <x v="1300"/>
    <x v="2168"/>
    <x v="24"/>
    <x v="1"/>
    <x v="1"/>
    <x v="2"/>
  </r>
  <r>
    <x v="5"/>
    <x v="1"/>
    <x v="370"/>
    <x v="3"/>
    <x v="8"/>
    <x v="40"/>
    <x v="4"/>
    <x v="30"/>
    <x v="125"/>
    <x v="1292"/>
    <x v="2344"/>
    <x v="27"/>
    <x v="1"/>
    <x v="1"/>
    <x v="1"/>
  </r>
  <r>
    <x v="5"/>
    <x v="1"/>
    <x v="370"/>
    <x v="3"/>
    <x v="8"/>
    <x v="40"/>
    <x v="0"/>
    <x v="44"/>
    <x v="143"/>
    <x v="1962"/>
    <x v="3785"/>
    <x v="31"/>
    <x v="1"/>
    <x v="0"/>
    <x v="0"/>
  </r>
  <r>
    <x v="5"/>
    <x v="1"/>
    <x v="370"/>
    <x v="3"/>
    <x v="8"/>
    <x v="40"/>
    <x v="3"/>
    <x v="37"/>
    <x v="153"/>
    <x v="1831"/>
    <x v="4394"/>
    <x v="51"/>
    <x v="1"/>
    <x v="1"/>
    <x v="0"/>
  </r>
  <r>
    <x v="1"/>
    <x v="1"/>
    <x v="370"/>
    <x v="0"/>
    <x v="15"/>
    <x v="52"/>
    <x v="2"/>
    <x v="31"/>
    <x v="118"/>
    <x v="1264"/>
    <x v="2716"/>
    <x v="35"/>
    <x v="1"/>
    <x v="0"/>
    <x v="2"/>
  </r>
  <r>
    <x v="1"/>
    <x v="1"/>
    <x v="370"/>
    <x v="0"/>
    <x v="15"/>
    <x v="52"/>
    <x v="1"/>
    <x v="30"/>
    <x v="66"/>
    <x v="659"/>
    <x v="1072"/>
    <x v="26"/>
    <x v="1"/>
    <x v="0"/>
    <x v="1"/>
  </r>
  <r>
    <x v="1"/>
    <x v="1"/>
    <x v="370"/>
    <x v="0"/>
    <x v="15"/>
    <x v="52"/>
    <x v="5"/>
    <x v="20"/>
    <x v="68"/>
    <x v="459"/>
    <x v="802"/>
    <x v="30"/>
    <x v="1"/>
    <x v="1"/>
    <x v="2"/>
  </r>
  <r>
    <x v="1"/>
    <x v="1"/>
    <x v="370"/>
    <x v="0"/>
    <x v="15"/>
    <x v="52"/>
    <x v="4"/>
    <x v="27"/>
    <x v="26"/>
    <x v="169"/>
    <x v="187"/>
    <x v="26"/>
    <x v="1"/>
    <x v="1"/>
    <x v="1"/>
  </r>
  <r>
    <x v="1"/>
    <x v="1"/>
    <x v="370"/>
    <x v="0"/>
    <x v="15"/>
    <x v="52"/>
    <x v="0"/>
    <x v="41"/>
    <x v="33"/>
    <x v="425"/>
    <x v="810"/>
    <x v="33"/>
    <x v="1"/>
    <x v="0"/>
    <x v="0"/>
  </r>
  <r>
    <x v="1"/>
    <x v="1"/>
    <x v="370"/>
    <x v="0"/>
    <x v="15"/>
    <x v="52"/>
    <x v="3"/>
    <x v="30"/>
    <x v="59"/>
    <x v="577"/>
    <x v="1455"/>
    <x v="41"/>
    <x v="1"/>
    <x v="1"/>
    <x v="0"/>
  </r>
  <r>
    <x v="5"/>
    <x v="0"/>
    <x v="370"/>
    <x v="4"/>
    <x v="4"/>
    <x v="48"/>
    <x v="2"/>
    <x v="34"/>
    <x v="279"/>
    <x v="2624"/>
    <x v="4478"/>
    <x v="24"/>
    <x v="2"/>
    <x v="0"/>
    <x v="2"/>
  </r>
  <r>
    <x v="5"/>
    <x v="1"/>
    <x v="370"/>
    <x v="3"/>
    <x v="8"/>
    <x v="40"/>
    <x v="2"/>
    <x v="23"/>
    <x v="229"/>
    <x v="1915"/>
    <x v="4009"/>
    <x v="37"/>
    <x v="2"/>
    <x v="0"/>
    <x v="2"/>
  </r>
  <r>
    <x v="5"/>
    <x v="1"/>
    <x v="370"/>
    <x v="3"/>
    <x v="8"/>
    <x v="40"/>
    <x v="1"/>
    <x v="29"/>
    <x v="191"/>
    <x v="1873"/>
    <x v="3302"/>
    <x v="26"/>
    <x v="2"/>
    <x v="0"/>
    <x v="1"/>
  </r>
  <r>
    <x v="5"/>
    <x v="1"/>
    <x v="370"/>
    <x v="3"/>
    <x v="8"/>
    <x v="40"/>
    <x v="5"/>
    <x v="19"/>
    <x v="176"/>
    <x v="1268"/>
    <x v="1518"/>
    <x v="15"/>
    <x v="2"/>
    <x v="1"/>
    <x v="2"/>
  </r>
  <r>
    <x v="5"/>
    <x v="1"/>
    <x v="370"/>
    <x v="3"/>
    <x v="8"/>
    <x v="40"/>
    <x v="4"/>
    <x v="23"/>
    <x v="148"/>
    <x v="1228"/>
    <x v="1978"/>
    <x v="23"/>
    <x v="2"/>
    <x v="1"/>
    <x v="1"/>
  </r>
  <r>
    <x v="5"/>
    <x v="1"/>
    <x v="370"/>
    <x v="3"/>
    <x v="8"/>
    <x v="40"/>
    <x v="0"/>
    <x v="29"/>
    <x v="169"/>
    <x v="1664"/>
    <x v="3007"/>
    <x v="27"/>
    <x v="2"/>
    <x v="0"/>
    <x v="0"/>
  </r>
  <r>
    <x v="5"/>
    <x v="1"/>
    <x v="370"/>
    <x v="3"/>
    <x v="8"/>
    <x v="40"/>
    <x v="3"/>
    <x v="28"/>
    <x v="191"/>
    <x v="1828"/>
    <x v="4053"/>
    <x v="41"/>
    <x v="2"/>
    <x v="1"/>
    <x v="0"/>
  </r>
  <r>
    <x v="5"/>
    <x v="0"/>
    <x v="371"/>
    <x v="4"/>
    <x v="4"/>
    <x v="48"/>
    <x v="1"/>
    <x v="58"/>
    <x v="340"/>
    <x v="3030"/>
    <x v="5240"/>
    <x v="6"/>
    <x v="2"/>
    <x v="0"/>
    <x v="1"/>
  </r>
  <r>
    <x v="2"/>
    <x v="2"/>
    <x v="371"/>
    <x v="0"/>
    <x v="25"/>
    <x v="5"/>
    <x v="0"/>
    <x v="43"/>
    <x v="174"/>
    <x v="2206"/>
    <x v="4688"/>
    <x v="46"/>
    <x v="2"/>
    <x v="0"/>
    <x v="0"/>
  </r>
  <r>
    <x v="3"/>
    <x v="0"/>
    <x v="371"/>
    <x v="4"/>
    <x v="30"/>
    <x v="1"/>
    <x v="2"/>
    <x v="23"/>
    <x v="307"/>
    <x v="2594"/>
    <x v="4535"/>
    <x v="26"/>
    <x v="1"/>
    <x v="0"/>
    <x v="2"/>
  </r>
  <r>
    <x v="3"/>
    <x v="0"/>
    <x v="371"/>
    <x v="4"/>
    <x v="30"/>
    <x v="1"/>
    <x v="1"/>
    <x v="33"/>
    <x v="307"/>
    <x v="2805"/>
    <x v="4931"/>
    <x v="26"/>
    <x v="1"/>
    <x v="0"/>
    <x v="1"/>
  </r>
  <r>
    <x v="3"/>
    <x v="0"/>
    <x v="371"/>
    <x v="4"/>
    <x v="30"/>
    <x v="1"/>
    <x v="5"/>
    <x v="33"/>
    <x v="307"/>
    <x v="2805"/>
    <x v="4768"/>
    <x v="21"/>
    <x v="1"/>
    <x v="1"/>
    <x v="2"/>
  </r>
  <r>
    <x v="3"/>
    <x v="0"/>
    <x v="371"/>
    <x v="4"/>
    <x v="30"/>
    <x v="1"/>
    <x v="4"/>
    <x v="33"/>
    <x v="254"/>
    <x v="2469"/>
    <x v="4314"/>
    <x v="26"/>
    <x v="1"/>
    <x v="1"/>
    <x v="1"/>
  </r>
  <r>
    <x v="3"/>
    <x v="0"/>
    <x v="371"/>
    <x v="4"/>
    <x v="30"/>
    <x v="1"/>
    <x v="0"/>
    <x v="38"/>
    <x v="212"/>
    <x v="2383"/>
    <x v="3880"/>
    <x v="21"/>
    <x v="1"/>
    <x v="0"/>
    <x v="0"/>
  </r>
  <r>
    <x v="3"/>
    <x v="0"/>
    <x v="371"/>
    <x v="4"/>
    <x v="30"/>
    <x v="1"/>
    <x v="3"/>
    <x v="33"/>
    <x v="307"/>
    <x v="2805"/>
    <x v="4188"/>
    <x v="11"/>
    <x v="1"/>
    <x v="1"/>
    <x v="0"/>
  </r>
  <r>
    <x v="0"/>
    <x v="1"/>
    <x v="371"/>
    <x v="3"/>
    <x v="32"/>
    <x v="12"/>
    <x v="2"/>
    <x v="28"/>
    <x v="333"/>
    <x v="2896"/>
    <x v="5218"/>
    <x v="26"/>
    <x v="1"/>
    <x v="0"/>
    <x v="2"/>
  </r>
  <r>
    <x v="0"/>
    <x v="1"/>
    <x v="371"/>
    <x v="3"/>
    <x v="32"/>
    <x v="12"/>
    <x v="1"/>
    <x v="28"/>
    <x v="317"/>
    <x v="2843"/>
    <x v="4909"/>
    <x v="21"/>
    <x v="1"/>
    <x v="0"/>
    <x v="1"/>
  </r>
  <r>
    <x v="0"/>
    <x v="1"/>
    <x v="371"/>
    <x v="3"/>
    <x v="32"/>
    <x v="12"/>
    <x v="5"/>
    <x v="18"/>
    <x v="317"/>
    <x v="2656"/>
    <x v="4627"/>
    <x v="26"/>
    <x v="1"/>
    <x v="1"/>
    <x v="2"/>
  </r>
  <r>
    <x v="0"/>
    <x v="1"/>
    <x v="371"/>
    <x v="3"/>
    <x v="32"/>
    <x v="12"/>
    <x v="4"/>
    <x v="23"/>
    <x v="304"/>
    <x v="2535"/>
    <x v="4413"/>
    <x v="26"/>
    <x v="1"/>
    <x v="1"/>
    <x v="1"/>
  </r>
  <r>
    <x v="0"/>
    <x v="1"/>
    <x v="371"/>
    <x v="3"/>
    <x v="32"/>
    <x v="12"/>
    <x v="0"/>
    <x v="38"/>
    <x v="309"/>
    <x v="2855"/>
    <x v="4959"/>
    <x v="21"/>
    <x v="1"/>
    <x v="0"/>
    <x v="0"/>
  </r>
  <r>
    <x v="0"/>
    <x v="1"/>
    <x v="371"/>
    <x v="3"/>
    <x v="32"/>
    <x v="12"/>
    <x v="3"/>
    <x v="28"/>
    <x v="317"/>
    <x v="2843"/>
    <x v="5177"/>
    <x v="36"/>
    <x v="1"/>
    <x v="1"/>
    <x v="0"/>
  </r>
  <r>
    <x v="5"/>
    <x v="0"/>
    <x v="371"/>
    <x v="4"/>
    <x v="4"/>
    <x v="48"/>
    <x v="1"/>
    <x v="52"/>
    <x v="208"/>
    <x v="2662"/>
    <x v="4355"/>
    <x v="20"/>
    <x v="1"/>
    <x v="0"/>
    <x v="1"/>
  </r>
  <r>
    <x v="2"/>
    <x v="2"/>
    <x v="371"/>
    <x v="0"/>
    <x v="25"/>
    <x v="5"/>
    <x v="0"/>
    <x v="41"/>
    <x v="49"/>
    <x v="636"/>
    <x v="2152"/>
    <x v="57"/>
    <x v="1"/>
    <x v="0"/>
    <x v="0"/>
  </r>
  <r>
    <x v="3"/>
    <x v="0"/>
    <x v="371"/>
    <x v="4"/>
    <x v="30"/>
    <x v="1"/>
    <x v="2"/>
    <x v="22"/>
    <x v="111"/>
    <x v="896"/>
    <x v="2035"/>
    <x v="37"/>
    <x v="1"/>
    <x v="0"/>
    <x v="2"/>
  </r>
  <r>
    <x v="3"/>
    <x v="0"/>
    <x v="371"/>
    <x v="4"/>
    <x v="30"/>
    <x v="1"/>
    <x v="1"/>
    <x v="32"/>
    <x v="115"/>
    <x v="1269"/>
    <x v="2838"/>
    <x v="37"/>
    <x v="1"/>
    <x v="0"/>
    <x v="1"/>
  </r>
  <r>
    <x v="3"/>
    <x v="0"/>
    <x v="371"/>
    <x v="4"/>
    <x v="30"/>
    <x v="1"/>
    <x v="5"/>
    <x v="31"/>
    <x v="106"/>
    <x v="1152"/>
    <x v="2288"/>
    <x v="31"/>
    <x v="1"/>
    <x v="1"/>
    <x v="2"/>
  </r>
  <r>
    <x v="3"/>
    <x v="0"/>
    <x v="371"/>
    <x v="4"/>
    <x v="30"/>
    <x v="1"/>
    <x v="4"/>
    <x v="32"/>
    <x v="62"/>
    <x v="650"/>
    <x v="1448"/>
    <x v="36"/>
    <x v="1"/>
    <x v="1"/>
    <x v="1"/>
  </r>
  <r>
    <x v="3"/>
    <x v="0"/>
    <x v="371"/>
    <x v="4"/>
    <x v="30"/>
    <x v="1"/>
    <x v="0"/>
    <x v="34"/>
    <x v="52"/>
    <x v="550"/>
    <x v="1040"/>
    <x v="31"/>
    <x v="1"/>
    <x v="0"/>
    <x v="0"/>
  </r>
  <r>
    <x v="3"/>
    <x v="0"/>
    <x v="371"/>
    <x v="4"/>
    <x v="30"/>
    <x v="1"/>
    <x v="3"/>
    <x v="29"/>
    <x v="98"/>
    <x v="1007"/>
    <x v="1670"/>
    <x v="25"/>
    <x v="1"/>
    <x v="1"/>
    <x v="0"/>
  </r>
  <r>
    <x v="0"/>
    <x v="1"/>
    <x v="371"/>
    <x v="3"/>
    <x v="32"/>
    <x v="12"/>
    <x v="2"/>
    <x v="25"/>
    <x v="170"/>
    <x v="1490"/>
    <x v="3346"/>
    <x v="38"/>
    <x v="1"/>
    <x v="0"/>
    <x v="2"/>
  </r>
  <r>
    <x v="0"/>
    <x v="1"/>
    <x v="371"/>
    <x v="3"/>
    <x v="32"/>
    <x v="12"/>
    <x v="1"/>
    <x v="26"/>
    <x v="129"/>
    <x v="1197"/>
    <x v="2624"/>
    <x v="36"/>
    <x v="1"/>
    <x v="0"/>
    <x v="1"/>
  </r>
  <r>
    <x v="0"/>
    <x v="1"/>
    <x v="371"/>
    <x v="3"/>
    <x v="32"/>
    <x v="12"/>
    <x v="5"/>
    <x v="17"/>
    <x v="145"/>
    <x v="959"/>
    <x v="2302"/>
    <x v="40"/>
    <x v="1"/>
    <x v="1"/>
    <x v="2"/>
  </r>
  <r>
    <x v="0"/>
    <x v="1"/>
    <x v="371"/>
    <x v="3"/>
    <x v="32"/>
    <x v="12"/>
    <x v="4"/>
    <x v="22"/>
    <x v="103"/>
    <x v="834"/>
    <x v="1936"/>
    <x v="38"/>
    <x v="1"/>
    <x v="1"/>
    <x v="1"/>
  </r>
  <r>
    <x v="0"/>
    <x v="1"/>
    <x v="371"/>
    <x v="3"/>
    <x v="32"/>
    <x v="12"/>
    <x v="0"/>
    <x v="37"/>
    <x v="108"/>
    <x v="1358"/>
    <x v="2970"/>
    <x v="36"/>
    <x v="1"/>
    <x v="0"/>
    <x v="0"/>
  </r>
  <r>
    <x v="0"/>
    <x v="1"/>
    <x v="371"/>
    <x v="3"/>
    <x v="32"/>
    <x v="12"/>
    <x v="3"/>
    <x v="25"/>
    <x v="150"/>
    <x v="1331"/>
    <x v="3654"/>
    <x v="51"/>
    <x v="1"/>
    <x v="1"/>
    <x v="0"/>
  </r>
  <r>
    <x v="5"/>
    <x v="0"/>
    <x v="371"/>
    <x v="4"/>
    <x v="4"/>
    <x v="48"/>
    <x v="1"/>
    <x v="42"/>
    <x v="222"/>
    <x v="2547"/>
    <x v="3235"/>
    <x v="10"/>
    <x v="2"/>
    <x v="0"/>
    <x v="1"/>
  </r>
  <r>
    <x v="3"/>
    <x v="0"/>
    <x v="371"/>
    <x v="4"/>
    <x v="30"/>
    <x v="1"/>
    <x v="2"/>
    <x v="17"/>
    <x v="128"/>
    <x v="838"/>
    <x v="1674"/>
    <x v="32"/>
    <x v="2"/>
    <x v="0"/>
    <x v="2"/>
  </r>
  <r>
    <x v="3"/>
    <x v="0"/>
    <x v="371"/>
    <x v="4"/>
    <x v="30"/>
    <x v="1"/>
    <x v="1"/>
    <x v="20"/>
    <x v="120"/>
    <x v="893"/>
    <x v="1843"/>
    <x v="33"/>
    <x v="2"/>
    <x v="0"/>
    <x v="1"/>
  </r>
  <r>
    <x v="3"/>
    <x v="0"/>
    <x v="371"/>
    <x v="4"/>
    <x v="30"/>
    <x v="1"/>
    <x v="5"/>
    <x v="25"/>
    <x v="120"/>
    <x v="1081"/>
    <x v="1972"/>
    <x v="28"/>
    <x v="2"/>
    <x v="1"/>
    <x v="2"/>
  </r>
  <r>
    <x v="3"/>
    <x v="0"/>
    <x v="371"/>
    <x v="4"/>
    <x v="30"/>
    <x v="1"/>
    <x v="4"/>
    <x v="21"/>
    <x v="81"/>
    <x v="610"/>
    <x v="1043"/>
    <x v="28"/>
    <x v="2"/>
    <x v="1"/>
    <x v="1"/>
  </r>
  <r>
    <x v="3"/>
    <x v="0"/>
    <x v="371"/>
    <x v="4"/>
    <x v="30"/>
    <x v="1"/>
    <x v="0"/>
    <x v="28"/>
    <x v="62"/>
    <x v="565"/>
    <x v="892"/>
    <x v="26"/>
    <x v="2"/>
    <x v="0"/>
    <x v="0"/>
  </r>
  <r>
    <x v="3"/>
    <x v="0"/>
    <x v="371"/>
    <x v="4"/>
    <x v="30"/>
    <x v="1"/>
    <x v="3"/>
    <x v="21"/>
    <x v="120"/>
    <x v="934"/>
    <x v="1185"/>
    <x v="18"/>
    <x v="2"/>
    <x v="1"/>
    <x v="0"/>
  </r>
  <r>
    <x v="5"/>
    <x v="0"/>
    <x v="372"/>
    <x v="4"/>
    <x v="4"/>
    <x v="48"/>
    <x v="5"/>
    <x v="58"/>
    <x v="337"/>
    <x v="3019"/>
    <x v="5423"/>
    <x v="21"/>
    <x v="2"/>
    <x v="1"/>
    <x v="2"/>
  </r>
  <r>
    <x v="2"/>
    <x v="2"/>
    <x v="372"/>
    <x v="0"/>
    <x v="25"/>
    <x v="5"/>
    <x v="3"/>
    <x v="38"/>
    <x v="300"/>
    <x v="2805"/>
    <x v="4188"/>
    <x v="11"/>
    <x v="2"/>
    <x v="1"/>
    <x v="0"/>
  </r>
  <r>
    <x v="2"/>
    <x v="1"/>
    <x v="372"/>
    <x v="1"/>
    <x v="31"/>
    <x v="0"/>
    <x v="2"/>
    <x v="33"/>
    <x v="335"/>
    <x v="2927"/>
    <x v="5368"/>
    <x v="36"/>
    <x v="0"/>
    <x v="0"/>
    <x v="2"/>
  </r>
  <r>
    <x v="2"/>
    <x v="1"/>
    <x v="372"/>
    <x v="1"/>
    <x v="31"/>
    <x v="0"/>
    <x v="1"/>
    <x v="33"/>
    <x v="319"/>
    <x v="2880"/>
    <x v="4931"/>
    <x v="16"/>
    <x v="0"/>
    <x v="0"/>
    <x v="1"/>
  </r>
  <r>
    <x v="2"/>
    <x v="1"/>
    <x v="372"/>
    <x v="1"/>
    <x v="31"/>
    <x v="0"/>
    <x v="5"/>
    <x v="23"/>
    <x v="319"/>
    <x v="2805"/>
    <x v="4768"/>
    <x v="21"/>
    <x v="0"/>
    <x v="1"/>
    <x v="2"/>
  </r>
  <r>
    <x v="2"/>
    <x v="1"/>
    <x v="372"/>
    <x v="1"/>
    <x v="31"/>
    <x v="0"/>
    <x v="4"/>
    <x v="28"/>
    <x v="307"/>
    <x v="2727"/>
    <x v="4568"/>
    <x v="21"/>
    <x v="0"/>
    <x v="1"/>
    <x v="1"/>
  </r>
  <r>
    <x v="2"/>
    <x v="1"/>
    <x v="372"/>
    <x v="1"/>
    <x v="31"/>
    <x v="0"/>
    <x v="0"/>
    <x v="43"/>
    <x v="311"/>
    <x v="2886"/>
    <x v="4962"/>
    <x v="16"/>
    <x v="0"/>
    <x v="0"/>
    <x v="0"/>
  </r>
  <r>
    <x v="2"/>
    <x v="1"/>
    <x v="372"/>
    <x v="1"/>
    <x v="31"/>
    <x v="0"/>
    <x v="3"/>
    <x v="33"/>
    <x v="319"/>
    <x v="2880"/>
    <x v="4688"/>
    <x v="11"/>
    <x v="0"/>
    <x v="1"/>
    <x v="0"/>
  </r>
  <r>
    <x v="0"/>
    <x v="1"/>
    <x v="372"/>
    <x v="1"/>
    <x v="20"/>
    <x v="8"/>
    <x v="2"/>
    <x v="38"/>
    <x v="313"/>
    <x v="2877"/>
    <x v="5208"/>
    <x v="31"/>
    <x v="0"/>
    <x v="0"/>
    <x v="2"/>
  </r>
  <r>
    <x v="0"/>
    <x v="1"/>
    <x v="372"/>
    <x v="1"/>
    <x v="20"/>
    <x v="8"/>
    <x v="1"/>
    <x v="38"/>
    <x v="273"/>
    <x v="2673"/>
    <x v="4822"/>
    <x v="31"/>
    <x v="0"/>
    <x v="0"/>
    <x v="1"/>
  </r>
  <r>
    <x v="0"/>
    <x v="1"/>
    <x v="372"/>
    <x v="1"/>
    <x v="20"/>
    <x v="8"/>
    <x v="5"/>
    <x v="28"/>
    <x v="273"/>
    <x v="2398"/>
    <x v="3904"/>
    <x v="21"/>
    <x v="0"/>
    <x v="1"/>
    <x v="2"/>
  </r>
  <r>
    <x v="0"/>
    <x v="1"/>
    <x v="372"/>
    <x v="1"/>
    <x v="20"/>
    <x v="8"/>
    <x v="4"/>
    <x v="33"/>
    <x v="152"/>
    <x v="1674"/>
    <x v="2605"/>
    <x v="21"/>
    <x v="0"/>
    <x v="1"/>
    <x v="1"/>
  </r>
  <r>
    <x v="0"/>
    <x v="1"/>
    <x v="372"/>
    <x v="1"/>
    <x v="20"/>
    <x v="8"/>
    <x v="0"/>
    <x v="48"/>
    <x v="194"/>
    <x v="2506"/>
    <x v="4102"/>
    <x v="21"/>
    <x v="0"/>
    <x v="0"/>
    <x v="0"/>
  </r>
  <r>
    <x v="0"/>
    <x v="1"/>
    <x v="372"/>
    <x v="1"/>
    <x v="20"/>
    <x v="8"/>
    <x v="3"/>
    <x v="38"/>
    <x v="273"/>
    <x v="2673"/>
    <x v="4663"/>
    <x v="26"/>
    <x v="0"/>
    <x v="1"/>
    <x v="0"/>
  </r>
  <r>
    <x v="5"/>
    <x v="0"/>
    <x v="372"/>
    <x v="4"/>
    <x v="4"/>
    <x v="48"/>
    <x v="5"/>
    <x v="55"/>
    <x v="211"/>
    <x v="2707"/>
    <x v="4913"/>
    <x v="32"/>
    <x v="1"/>
    <x v="1"/>
    <x v="2"/>
  </r>
  <r>
    <x v="2"/>
    <x v="2"/>
    <x v="372"/>
    <x v="0"/>
    <x v="25"/>
    <x v="5"/>
    <x v="3"/>
    <x v="35"/>
    <x v="93"/>
    <x v="1136"/>
    <x v="1918"/>
    <x v="25"/>
    <x v="1"/>
    <x v="1"/>
    <x v="0"/>
  </r>
  <r>
    <x v="2"/>
    <x v="1"/>
    <x v="372"/>
    <x v="1"/>
    <x v="31"/>
    <x v="0"/>
    <x v="2"/>
    <x v="32"/>
    <x v="186"/>
    <x v="1964"/>
    <x v="4497"/>
    <x v="49"/>
    <x v="1"/>
    <x v="0"/>
    <x v="2"/>
  </r>
  <r>
    <x v="2"/>
    <x v="1"/>
    <x v="372"/>
    <x v="1"/>
    <x v="31"/>
    <x v="0"/>
    <x v="1"/>
    <x v="32"/>
    <x v="135"/>
    <x v="1461"/>
    <x v="2884"/>
    <x v="31"/>
    <x v="1"/>
    <x v="0"/>
    <x v="1"/>
  </r>
  <r>
    <x v="2"/>
    <x v="1"/>
    <x v="372"/>
    <x v="1"/>
    <x v="31"/>
    <x v="0"/>
    <x v="5"/>
    <x v="22"/>
    <x v="146"/>
    <x v="1174"/>
    <x v="2496"/>
    <x v="34"/>
    <x v="1"/>
    <x v="1"/>
    <x v="2"/>
  </r>
  <r>
    <x v="2"/>
    <x v="1"/>
    <x v="372"/>
    <x v="1"/>
    <x v="31"/>
    <x v="0"/>
    <x v="4"/>
    <x v="27"/>
    <x v="111"/>
    <x v="1072"/>
    <x v="2210"/>
    <x v="33"/>
    <x v="1"/>
    <x v="1"/>
    <x v="1"/>
  </r>
  <r>
    <x v="2"/>
    <x v="1"/>
    <x v="372"/>
    <x v="1"/>
    <x v="31"/>
    <x v="0"/>
    <x v="0"/>
    <x v="42"/>
    <x v="125"/>
    <x v="1698"/>
    <x v="3318"/>
    <x v="31"/>
    <x v="1"/>
    <x v="0"/>
    <x v="0"/>
  </r>
  <r>
    <x v="2"/>
    <x v="1"/>
    <x v="372"/>
    <x v="1"/>
    <x v="31"/>
    <x v="0"/>
    <x v="3"/>
    <x v="31"/>
    <x v="135"/>
    <x v="1422"/>
    <x v="2525"/>
    <x v="26"/>
    <x v="1"/>
    <x v="1"/>
    <x v="0"/>
  </r>
  <r>
    <x v="0"/>
    <x v="1"/>
    <x v="372"/>
    <x v="1"/>
    <x v="20"/>
    <x v="8"/>
    <x v="2"/>
    <x v="37"/>
    <x v="131"/>
    <x v="1609"/>
    <x v="3709"/>
    <x v="41"/>
    <x v="1"/>
    <x v="0"/>
    <x v="2"/>
  </r>
  <r>
    <x v="0"/>
    <x v="1"/>
    <x v="372"/>
    <x v="1"/>
    <x v="20"/>
    <x v="8"/>
    <x v="1"/>
    <x v="35"/>
    <x v="77"/>
    <x v="941"/>
    <x v="2521"/>
    <x v="46"/>
    <x v="1"/>
    <x v="0"/>
    <x v="1"/>
  </r>
  <r>
    <x v="0"/>
    <x v="1"/>
    <x v="372"/>
    <x v="1"/>
    <x v="20"/>
    <x v="8"/>
    <x v="5"/>
    <x v="25"/>
    <x v="75"/>
    <x v="645"/>
    <x v="1247"/>
    <x v="31"/>
    <x v="1"/>
    <x v="1"/>
    <x v="2"/>
  </r>
  <r>
    <x v="0"/>
    <x v="1"/>
    <x v="372"/>
    <x v="1"/>
    <x v="20"/>
    <x v="8"/>
    <x v="4"/>
    <x v="32"/>
    <x v="33"/>
    <x v="308"/>
    <x v="610"/>
    <x v="35"/>
    <x v="1"/>
    <x v="1"/>
    <x v="1"/>
  </r>
  <r>
    <x v="0"/>
    <x v="1"/>
    <x v="372"/>
    <x v="1"/>
    <x v="20"/>
    <x v="8"/>
    <x v="0"/>
    <x v="45"/>
    <x v="56"/>
    <x v="829"/>
    <x v="1695"/>
    <x v="33"/>
    <x v="1"/>
    <x v="0"/>
    <x v="0"/>
  </r>
  <r>
    <x v="0"/>
    <x v="1"/>
    <x v="372"/>
    <x v="1"/>
    <x v="20"/>
    <x v="8"/>
    <x v="3"/>
    <x v="37"/>
    <x v="80"/>
    <x v="1032"/>
    <x v="2342"/>
    <x v="37"/>
    <x v="1"/>
    <x v="1"/>
    <x v="0"/>
  </r>
  <r>
    <x v="5"/>
    <x v="0"/>
    <x v="372"/>
    <x v="4"/>
    <x v="4"/>
    <x v="48"/>
    <x v="5"/>
    <x v="39"/>
    <x v="223"/>
    <x v="2481"/>
    <x v="4332"/>
    <x v="26"/>
    <x v="2"/>
    <x v="1"/>
    <x v="2"/>
  </r>
  <r>
    <x v="0"/>
    <x v="1"/>
    <x v="372"/>
    <x v="1"/>
    <x v="20"/>
    <x v="8"/>
    <x v="2"/>
    <x v="28"/>
    <x v="156"/>
    <x v="1507"/>
    <x v="3373"/>
    <x v="38"/>
    <x v="2"/>
    <x v="0"/>
    <x v="2"/>
  </r>
  <r>
    <x v="0"/>
    <x v="1"/>
    <x v="372"/>
    <x v="1"/>
    <x v="20"/>
    <x v="8"/>
    <x v="1"/>
    <x v="29"/>
    <x v="89"/>
    <x v="912"/>
    <x v="1979"/>
    <x v="35"/>
    <x v="2"/>
    <x v="0"/>
    <x v="1"/>
  </r>
  <r>
    <x v="0"/>
    <x v="1"/>
    <x v="372"/>
    <x v="1"/>
    <x v="20"/>
    <x v="8"/>
    <x v="5"/>
    <x v="20"/>
    <x v="83"/>
    <x v="598"/>
    <x v="949"/>
    <x v="26"/>
    <x v="2"/>
    <x v="1"/>
    <x v="2"/>
  </r>
  <r>
    <x v="0"/>
    <x v="1"/>
    <x v="372"/>
    <x v="1"/>
    <x v="20"/>
    <x v="8"/>
    <x v="4"/>
    <x v="22"/>
    <x v="42"/>
    <x v="260"/>
    <x v="303"/>
    <x v="25"/>
    <x v="2"/>
    <x v="1"/>
    <x v="1"/>
  </r>
  <r>
    <x v="0"/>
    <x v="1"/>
    <x v="372"/>
    <x v="1"/>
    <x v="20"/>
    <x v="8"/>
    <x v="0"/>
    <x v="30"/>
    <x v="58"/>
    <x v="553"/>
    <x v="910"/>
    <x v="27"/>
    <x v="2"/>
    <x v="0"/>
    <x v="0"/>
  </r>
  <r>
    <x v="0"/>
    <x v="1"/>
    <x v="372"/>
    <x v="1"/>
    <x v="20"/>
    <x v="8"/>
    <x v="3"/>
    <x v="27"/>
    <x v="86"/>
    <x v="829"/>
    <x v="1515"/>
    <x v="29"/>
    <x v="2"/>
    <x v="1"/>
    <x v="0"/>
  </r>
  <r>
    <x v="5"/>
    <x v="0"/>
    <x v="373"/>
    <x v="4"/>
    <x v="4"/>
    <x v="48"/>
    <x v="4"/>
    <x v="53"/>
    <x v="329"/>
    <x v="2982"/>
    <x v="5298"/>
    <x v="16"/>
    <x v="2"/>
    <x v="1"/>
    <x v="1"/>
  </r>
  <r>
    <x v="2"/>
    <x v="2"/>
    <x v="373"/>
    <x v="0"/>
    <x v="25"/>
    <x v="5"/>
    <x v="2"/>
    <x v="38"/>
    <x v="317"/>
    <x v="2889"/>
    <x v="5253"/>
    <x v="31"/>
    <x v="2"/>
    <x v="0"/>
    <x v="2"/>
  </r>
  <r>
    <x v="5"/>
    <x v="0"/>
    <x v="373"/>
    <x v="4"/>
    <x v="4"/>
    <x v="48"/>
    <x v="4"/>
    <x v="48"/>
    <x v="188"/>
    <x v="2466"/>
    <x v="4313"/>
    <x v="26"/>
    <x v="1"/>
    <x v="1"/>
    <x v="1"/>
  </r>
  <r>
    <x v="2"/>
    <x v="2"/>
    <x v="373"/>
    <x v="0"/>
    <x v="25"/>
    <x v="5"/>
    <x v="2"/>
    <x v="37"/>
    <x v="139"/>
    <x v="1692"/>
    <x v="4017"/>
    <x v="45"/>
    <x v="1"/>
    <x v="0"/>
    <x v="2"/>
  </r>
  <r>
    <x v="5"/>
    <x v="0"/>
    <x v="373"/>
    <x v="4"/>
    <x v="4"/>
    <x v="48"/>
    <x v="4"/>
    <x v="39"/>
    <x v="210"/>
    <x v="2396"/>
    <x v="3975"/>
    <x v="22"/>
    <x v="2"/>
    <x v="1"/>
    <x v="1"/>
  </r>
  <r>
    <x v="5"/>
    <x v="0"/>
    <x v="374"/>
    <x v="4"/>
    <x v="4"/>
    <x v="48"/>
    <x v="0"/>
    <x v="58"/>
    <x v="333"/>
    <x v="3009"/>
    <x v="5504"/>
    <x v="36"/>
    <x v="2"/>
    <x v="0"/>
    <x v="0"/>
  </r>
  <r>
    <x v="2"/>
    <x v="2"/>
    <x v="374"/>
    <x v="0"/>
    <x v="25"/>
    <x v="5"/>
    <x v="1"/>
    <x v="38"/>
    <x v="294"/>
    <x v="2772"/>
    <x v="4400"/>
    <x v="16"/>
    <x v="2"/>
    <x v="0"/>
    <x v="1"/>
  </r>
  <r>
    <x v="2"/>
    <x v="3"/>
    <x v="374"/>
    <x v="2"/>
    <x v="35"/>
    <x v="38"/>
    <x v="2"/>
    <x v="18"/>
    <x v="315"/>
    <x v="2615"/>
    <x v="4318"/>
    <x v="21"/>
    <x v="1"/>
    <x v="0"/>
    <x v="2"/>
  </r>
  <r>
    <x v="2"/>
    <x v="3"/>
    <x v="374"/>
    <x v="2"/>
    <x v="35"/>
    <x v="38"/>
    <x v="1"/>
    <x v="18"/>
    <x v="285"/>
    <x v="2022"/>
    <x v="3202"/>
    <x v="21"/>
    <x v="1"/>
    <x v="0"/>
    <x v="1"/>
  </r>
  <r>
    <x v="2"/>
    <x v="3"/>
    <x v="374"/>
    <x v="2"/>
    <x v="35"/>
    <x v="38"/>
    <x v="5"/>
    <x v="8"/>
    <x v="285"/>
    <x v="1267"/>
    <x v="1920"/>
    <x v="21"/>
    <x v="1"/>
    <x v="1"/>
    <x v="2"/>
  </r>
  <r>
    <x v="2"/>
    <x v="3"/>
    <x v="374"/>
    <x v="2"/>
    <x v="35"/>
    <x v="38"/>
    <x v="4"/>
    <x v="13"/>
    <x v="174"/>
    <x v="956"/>
    <x v="1363"/>
    <x v="21"/>
    <x v="1"/>
    <x v="1"/>
    <x v="1"/>
  </r>
  <r>
    <x v="2"/>
    <x v="3"/>
    <x v="374"/>
    <x v="2"/>
    <x v="35"/>
    <x v="38"/>
    <x v="0"/>
    <x v="28"/>
    <x v="212"/>
    <x v="2022"/>
    <x v="3202"/>
    <x v="21"/>
    <x v="1"/>
    <x v="0"/>
    <x v="0"/>
  </r>
  <r>
    <x v="2"/>
    <x v="3"/>
    <x v="374"/>
    <x v="2"/>
    <x v="35"/>
    <x v="38"/>
    <x v="3"/>
    <x v="18"/>
    <x v="285"/>
    <x v="2022"/>
    <x v="3202"/>
    <x v="21"/>
    <x v="1"/>
    <x v="1"/>
    <x v="0"/>
  </r>
  <r>
    <x v="5"/>
    <x v="0"/>
    <x v="374"/>
    <x v="4"/>
    <x v="4"/>
    <x v="48"/>
    <x v="0"/>
    <x v="57"/>
    <x v="199"/>
    <x v="2683"/>
    <x v="5152"/>
    <x v="50"/>
    <x v="1"/>
    <x v="0"/>
    <x v="0"/>
  </r>
  <r>
    <x v="2"/>
    <x v="2"/>
    <x v="374"/>
    <x v="0"/>
    <x v="25"/>
    <x v="5"/>
    <x v="1"/>
    <x v="36"/>
    <x v="83"/>
    <x v="1041"/>
    <x v="2056"/>
    <x v="31"/>
    <x v="1"/>
    <x v="0"/>
    <x v="1"/>
  </r>
  <r>
    <x v="2"/>
    <x v="3"/>
    <x v="374"/>
    <x v="2"/>
    <x v="35"/>
    <x v="38"/>
    <x v="2"/>
    <x v="16"/>
    <x v="128"/>
    <x v="795"/>
    <x v="1718"/>
    <x v="35"/>
    <x v="1"/>
    <x v="0"/>
    <x v="2"/>
  </r>
  <r>
    <x v="2"/>
    <x v="3"/>
    <x v="374"/>
    <x v="2"/>
    <x v="35"/>
    <x v="38"/>
    <x v="1"/>
    <x v="16"/>
    <x v="75"/>
    <x v="420"/>
    <x v="856"/>
    <x v="35"/>
    <x v="1"/>
    <x v="0"/>
    <x v="1"/>
  </r>
  <r>
    <x v="2"/>
    <x v="3"/>
    <x v="374"/>
    <x v="2"/>
    <x v="35"/>
    <x v="38"/>
    <x v="5"/>
    <x v="7"/>
    <x v="73"/>
    <x v="171"/>
    <x v="295"/>
    <x v="34"/>
    <x v="1"/>
    <x v="1"/>
    <x v="2"/>
  </r>
  <r>
    <x v="2"/>
    <x v="3"/>
    <x v="374"/>
    <x v="2"/>
    <x v="35"/>
    <x v="38"/>
    <x v="4"/>
    <x v="12"/>
    <x v="45"/>
    <x v="130"/>
    <x v="222"/>
    <x v="35"/>
    <x v="1"/>
    <x v="1"/>
    <x v="1"/>
  </r>
  <r>
    <x v="2"/>
    <x v="3"/>
    <x v="374"/>
    <x v="2"/>
    <x v="35"/>
    <x v="38"/>
    <x v="0"/>
    <x v="26"/>
    <x v="54"/>
    <x v="432"/>
    <x v="860"/>
    <x v="34"/>
    <x v="1"/>
    <x v="0"/>
    <x v="0"/>
  </r>
  <r>
    <x v="2"/>
    <x v="3"/>
    <x v="374"/>
    <x v="2"/>
    <x v="35"/>
    <x v="38"/>
    <x v="3"/>
    <x v="16"/>
    <x v="84"/>
    <x v="485"/>
    <x v="1058"/>
    <x v="36"/>
    <x v="1"/>
    <x v="1"/>
    <x v="0"/>
  </r>
  <r>
    <x v="5"/>
    <x v="0"/>
    <x v="374"/>
    <x v="4"/>
    <x v="4"/>
    <x v="48"/>
    <x v="0"/>
    <x v="37"/>
    <x v="204"/>
    <x v="2289"/>
    <x v="4672"/>
    <x v="42"/>
    <x v="2"/>
    <x v="0"/>
    <x v="0"/>
  </r>
  <r>
    <x v="2"/>
    <x v="3"/>
    <x v="374"/>
    <x v="2"/>
    <x v="35"/>
    <x v="38"/>
    <x v="2"/>
    <x v="10"/>
    <x v="153"/>
    <x v="669"/>
    <x v="1004"/>
    <x v="24"/>
    <x v="2"/>
    <x v="0"/>
    <x v="2"/>
  </r>
  <r>
    <x v="2"/>
    <x v="3"/>
    <x v="374"/>
    <x v="2"/>
    <x v="35"/>
    <x v="38"/>
    <x v="1"/>
    <x v="9"/>
    <x v="87"/>
    <x v="299"/>
    <x v="349"/>
    <x v="24"/>
    <x v="2"/>
    <x v="0"/>
    <x v="1"/>
  </r>
  <r>
    <x v="2"/>
    <x v="3"/>
    <x v="374"/>
    <x v="2"/>
    <x v="35"/>
    <x v="38"/>
    <x v="5"/>
    <x v="5"/>
    <x v="97"/>
    <x v="210"/>
    <x v="261"/>
    <x v="26"/>
    <x v="2"/>
    <x v="1"/>
    <x v="2"/>
  </r>
  <r>
    <x v="2"/>
    <x v="3"/>
    <x v="374"/>
    <x v="2"/>
    <x v="35"/>
    <x v="38"/>
    <x v="4"/>
    <x v="9"/>
    <x v="58"/>
    <x v="143"/>
    <x v="155"/>
    <x v="26"/>
    <x v="2"/>
    <x v="1"/>
    <x v="1"/>
  </r>
  <r>
    <x v="2"/>
    <x v="3"/>
    <x v="374"/>
    <x v="2"/>
    <x v="35"/>
    <x v="38"/>
    <x v="0"/>
    <x v="21"/>
    <x v="73"/>
    <x v="520"/>
    <x v="832"/>
    <x v="27"/>
    <x v="2"/>
    <x v="0"/>
    <x v="0"/>
  </r>
  <r>
    <x v="2"/>
    <x v="3"/>
    <x v="374"/>
    <x v="2"/>
    <x v="35"/>
    <x v="38"/>
    <x v="3"/>
    <x v="10"/>
    <x v="100"/>
    <x v="396"/>
    <x v="488"/>
    <x v="23"/>
    <x v="2"/>
    <x v="1"/>
    <x v="0"/>
  </r>
  <r>
    <x v="5"/>
    <x v="0"/>
    <x v="375"/>
    <x v="4"/>
    <x v="4"/>
    <x v="48"/>
    <x v="3"/>
    <x v="73"/>
    <x v="333"/>
    <x v="3047"/>
    <x v="5129"/>
    <x v="2"/>
    <x v="2"/>
    <x v="1"/>
    <x v="0"/>
  </r>
  <r>
    <x v="2"/>
    <x v="2"/>
    <x v="375"/>
    <x v="0"/>
    <x v="25"/>
    <x v="5"/>
    <x v="5"/>
    <x v="38"/>
    <x v="300"/>
    <x v="2805"/>
    <x v="5036"/>
    <x v="31"/>
    <x v="2"/>
    <x v="1"/>
    <x v="2"/>
  </r>
  <r>
    <x v="3"/>
    <x v="0"/>
    <x v="375"/>
    <x v="4"/>
    <x v="10"/>
    <x v="22"/>
    <x v="2"/>
    <x v="33"/>
    <x v="304"/>
    <x v="2774"/>
    <x v="4413"/>
    <x v="16"/>
    <x v="2"/>
    <x v="0"/>
    <x v="2"/>
  </r>
  <r>
    <x v="3"/>
    <x v="0"/>
    <x v="375"/>
    <x v="4"/>
    <x v="10"/>
    <x v="22"/>
    <x v="1"/>
    <x v="43"/>
    <x v="304"/>
    <x v="2854"/>
    <x v="4502"/>
    <x v="11"/>
    <x v="2"/>
    <x v="0"/>
    <x v="1"/>
  </r>
  <r>
    <x v="3"/>
    <x v="0"/>
    <x v="375"/>
    <x v="4"/>
    <x v="10"/>
    <x v="22"/>
    <x v="5"/>
    <x v="43"/>
    <x v="304"/>
    <x v="2854"/>
    <x v="4783"/>
    <x v="16"/>
    <x v="2"/>
    <x v="1"/>
    <x v="2"/>
  </r>
  <r>
    <x v="3"/>
    <x v="0"/>
    <x v="375"/>
    <x v="4"/>
    <x v="10"/>
    <x v="22"/>
    <x v="4"/>
    <x v="43"/>
    <x v="231"/>
    <x v="2615"/>
    <x v="3985"/>
    <x v="16"/>
    <x v="2"/>
    <x v="1"/>
    <x v="1"/>
  </r>
  <r>
    <x v="3"/>
    <x v="0"/>
    <x v="375"/>
    <x v="4"/>
    <x v="10"/>
    <x v="22"/>
    <x v="0"/>
    <x v="48"/>
    <x v="194"/>
    <x v="2506"/>
    <x v="2624"/>
    <x v="6"/>
    <x v="2"/>
    <x v="0"/>
    <x v="0"/>
  </r>
  <r>
    <x v="3"/>
    <x v="0"/>
    <x v="375"/>
    <x v="4"/>
    <x v="10"/>
    <x v="22"/>
    <x v="3"/>
    <x v="43"/>
    <x v="309"/>
    <x v="2878"/>
    <x v="5210"/>
    <x v="31"/>
    <x v="2"/>
    <x v="1"/>
    <x v="0"/>
  </r>
  <r>
    <x v="5"/>
    <x v="0"/>
    <x v="375"/>
    <x v="4"/>
    <x v="36"/>
    <x v="44"/>
    <x v="2"/>
    <x v="28"/>
    <x v="300"/>
    <x v="2637"/>
    <x v="4592"/>
    <x v="26"/>
    <x v="0"/>
    <x v="0"/>
    <x v="2"/>
  </r>
  <r>
    <x v="5"/>
    <x v="0"/>
    <x v="375"/>
    <x v="4"/>
    <x v="36"/>
    <x v="44"/>
    <x v="1"/>
    <x v="38"/>
    <x v="300"/>
    <x v="2805"/>
    <x v="4931"/>
    <x v="26"/>
    <x v="0"/>
    <x v="0"/>
    <x v="1"/>
  </r>
  <r>
    <x v="5"/>
    <x v="0"/>
    <x v="375"/>
    <x v="4"/>
    <x v="36"/>
    <x v="44"/>
    <x v="5"/>
    <x v="38"/>
    <x v="300"/>
    <x v="2805"/>
    <x v="4931"/>
    <x v="26"/>
    <x v="0"/>
    <x v="1"/>
    <x v="2"/>
  </r>
  <r>
    <x v="5"/>
    <x v="0"/>
    <x v="375"/>
    <x v="4"/>
    <x v="36"/>
    <x v="44"/>
    <x v="4"/>
    <x v="38"/>
    <x v="212"/>
    <x v="2383"/>
    <x v="4188"/>
    <x v="26"/>
    <x v="0"/>
    <x v="1"/>
    <x v="1"/>
  </r>
  <r>
    <x v="5"/>
    <x v="0"/>
    <x v="375"/>
    <x v="4"/>
    <x v="36"/>
    <x v="44"/>
    <x v="0"/>
    <x v="43"/>
    <x v="174"/>
    <x v="2206"/>
    <x v="4188"/>
    <x v="31"/>
    <x v="0"/>
    <x v="0"/>
    <x v="0"/>
  </r>
  <r>
    <x v="5"/>
    <x v="0"/>
    <x v="375"/>
    <x v="4"/>
    <x v="36"/>
    <x v="44"/>
    <x v="3"/>
    <x v="38"/>
    <x v="307"/>
    <x v="2848"/>
    <x v="4917"/>
    <x v="21"/>
    <x v="0"/>
    <x v="1"/>
    <x v="0"/>
  </r>
  <r>
    <x v="5"/>
    <x v="1"/>
    <x v="375"/>
    <x v="0"/>
    <x v="13"/>
    <x v="24"/>
    <x v="2"/>
    <x v="28"/>
    <x v="311"/>
    <x v="2793"/>
    <x v="4901"/>
    <x v="26"/>
    <x v="0"/>
    <x v="0"/>
    <x v="2"/>
  </r>
  <r>
    <x v="5"/>
    <x v="1"/>
    <x v="375"/>
    <x v="0"/>
    <x v="13"/>
    <x v="24"/>
    <x v="1"/>
    <x v="28"/>
    <x v="254"/>
    <x v="2282"/>
    <x v="4024"/>
    <x v="26"/>
    <x v="0"/>
    <x v="0"/>
    <x v="1"/>
  </r>
  <r>
    <x v="5"/>
    <x v="1"/>
    <x v="375"/>
    <x v="0"/>
    <x v="13"/>
    <x v="24"/>
    <x v="5"/>
    <x v="18"/>
    <x v="254"/>
    <x v="1779"/>
    <x v="3144"/>
    <x v="26"/>
    <x v="0"/>
    <x v="1"/>
    <x v="2"/>
  </r>
  <r>
    <x v="5"/>
    <x v="1"/>
    <x v="375"/>
    <x v="0"/>
    <x v="13"/>
    <x v="24"/>
    <x v="4"/>
    <x v="23"/>
    <x v="129"/>
    <x v="1086"/>
    <x v="1874"/>
    <x v="26"/>
    <x v="0"/>
    <x v="1"/>
    <x v="1"/>
  </r>
  <r>
    <x v="5"/>
    <x v="1"/>
    <x v="375"/>
    <x v="0"/>
    <x v="13"/>
    <x v="24"/>
    <x v="0"/>
    <x v="38"/>
    <x v="174"/>
    <x v="2064"/>
    <x v="3656"/>
    <x v="26"/>
    <x v="0"/>
    <x v="0"/>
    <x v="0"/>
  </r>
  <r>
    <x v="5"/>
    <x v="1"/>
    <x v="375"/>
    <x v="0"/>
    <x v="13"/>
    <x v="24"/>
    <x v="3"/>
    <x v="28"/>
    <x v="254"/>
    <x v="2282"/>
    <x v="4024"/>
    <x v="26"/>
    <x v="0"/>
    <x v="1"/>
    <x v="0"/>
  </r>
  <r>
    <x v="1"/>
    <x v="1"/>
    <x v="375"/>
    <x v="1"/>
    <x v="19"/>
    <x v="4"/>
    <x v="2"/>
    <x v="33"/>
    <x v="313"/>
    <x v="2852"/>
    <x v="4948"/>
    <x v="21"/>
    <x v="0"/>
    <x v="0"/>
    <x v="2"/>
  </r>
  <r>
    <x v="1"/>
    <x v="1"/>
    <x v="375"/>
    <x v="1"/>
    <x v="19"/>
    <x v="4"/>
    <x v="1"/>
    <x v="33"/>
    <x v="273"/>
    <x v="2560"/>
    <x v="4211"/>
    <x v="21"/>
    <x v="0"/>
    <x v="0"/>
    <x v="1"/>
  </r>
  <r>
    <x v="1"/>
    <x v="1"/>
    <x v="375"/>
    <x v="1"/>
    <x v="19"/>
    <x v="4"/>
    <x v="5"/>
    <x v="23"/>
    <x v="273"/>
    <x v="2173"/>
    <x v="3853"/>
    <x v="26"/>
    <x v="0"/>
    <x v="1"/>
    <x v="2"/>
  </r>
  <r>
    <x v="1"/>
    <x v="1"/>
    <x v="375"/>
    <x v="1"/>
    <x v="19"/>
    <x v="4"/>
    <x v="4"/>
    <x v="28"/>
    <x v="152"/>
    <x v="1471"/>
    <x v="2605"/>
    <x v="26"/>
    <x v="0"/>
    <x v="1"/>
    <x v="1"/>
  </r>
  <r>
    <x v="1"/>
    <x v="1"/>
    <x v="375"/>
    <x v="1"/>
    <x v="19"/>
    <x v="4"/>
    <x v="0"/>
    <x v="43"/>
    <x v="194"/>
    <x v="2383"/>
    <x v="3480"/>
    <x v="16"/>
    <x v="0"/>
    <x v="0"/>
    <x v="0"/>
  </r>
  <r>
    <x v="1"/>
    <x v="1"/>
    <x v="375"/>
    <x v="1"/>
    <x v="19"/>
    <x v="4"/>
    <x v="3"/>
    <x v="33"/>
    <x v="273"/>
    <x v="2560"/>
    <x v="4458"/>
    <x v="26"/>
    <x v="0"/>
    <x v="1"/>
    <x v="0"/>
  </r>
  <r>
    <x v="3"/>
    <x v="1"/>
    <x v="375"/>
    <x v="1"/>
    <x v="38"/>
    <x v="45"/>
    <x v="2"/>
    <x v="33"/>
    <x v="307"/>
    <x v="2805"/>
    <x v="4535"/>
    <x v="16"/>
    <x v="0"/>
    <x v="0"/>
    <x v="2"/>
  </r>
  <r>
    <x v="3"/>
    <x v="1"/>
    <x v="375"/>
    <x v="1"/>
    <x v="38"/>
    <x v="45"/>
    <x v="1"/>
    <x v="33"/>
    <x v="212"/>
    <x v="2206"/>
    <x v="3144"/>
    <x v="16"/>
    <x v="0"/>
    <x v="0"/>
    <x v="1"/>
  </r>
  <r>
    <x v="3"/>
    <x v="1"/>
    <x v="375"/>
    <x v="1"/>
    <x v="38"/>
    <x v="45"/>
    <x v="5"/>
    <x v="23"/>
    <x v="212"/>
    <x v="1779"/>
    <x v="1964"/>
    <x v="11"/>
    <x v="0"/>
    <x v="1"/>
    <x v="2"/>
  </r>
  <r>
    <x v="3"/>
    <x v="1"/>
    <x v="375"/>
    <x v="1"/>
    <x v="38"/>
    <x v="45"/>
    <x v="4"/>
    <x v="28"/>
    <x v="82"/>
    <x v="821"/>
    <x v="658"/>
    <x v="11"/>
    <x v="0"/>
    <x v="1"/>
    <x v="1"/>
  </r>
  <r>
    <x v="3"/>
    <x v="1"/>
    <x v="375"/>
    <x v="1"/>
    <x v="38"/>
    <x v="45"/>
    <x v="0"/>
    <x v="43"/>
    <x v="129"/>
    <x v="1779"/>
    <x v="1964"/>
    <x v="11"/>
    <x v="0"/>
    <x v="0"/>
    <x v="0"/>
  </r>
  <r>
    <x v="3"/>
    <x v="1"/>
    <x v="375"/>
    <x v="1"/>
    <x v="38"/>
    <x v="45"/>
    <x v="3"/>
    <x v="33"/>
    <x v="212"/>
    <x v="2206"/>
    <x v="3144"/>
    <x v="16"/>
    <x v="0"/>
    <x v="1"/>
    <x v="0"/>
  </r>
  <r>
    <x v="5"/>
    <x v="0"/>
    <x v="375"/>
    <x v="4"/>
    <x v="4"/>
    <x v="48"/>
    <x v="3"/>
    <x v="65"/>
    <x v="199"/>
    <x v="2766"/>
    <x v="4335"/>
    <x v="15"/>
    <x v="1"/>
    <x v="1"/>
    <x v="0"/>
  </r>
  <r>
    <x v="2"/>
    <x v="2"/>
    <x v="375"/>
    <x v="0"/>
    <x v="25"/>
    <x v="5"/>
    <x v="5"/>
    <x v="37"/>
    <x v="101"/>
    <x v="1272"/>
    <x v="3291"/>
    <x v="46"/>
    <x v="1"/>
    <x v="1"/>
    <x v="2"/>
  </r>
  <r>
    <x v="3"/>
    <x v="0"/>
    <x v="375"/>
    <x v="4"/>
    <x v="10"/>
    <x v="22"/>
    <x v="2"/>
    <x v="31"/>
    <x v="96"/>
    <x v="1049"/>
    <x v="1970"/>
    <x v="29"/>
    <x v="1"/>
    <x v="0"/>
    <x v="2"/>
  </r>
  <r>
    <x v="3"/>
    <x v="0"/>
    <x v="375"/>
    <x v="4"/>
    <x v="10"/>
    <x v="22"/>
    <x v="1"/>
    <x v="41"/>
    <x v="103"/>
    <x v="1419"/>
    <x v="2181"/>
    <x v="21"/>
    <x v="1"/>
    <x v="0"/>
    <x v="1"/>
  </r>
  <r>
    <x v="3"/>
    <x v="0"/>
    <x v="375"/>
    <x v="4"/>
    <x v="10"/>
    <x v="22"/>
    <x v="5"/>
    <x v="38"/>
    <x v="103"/>
    <x v="1330"/>
    <x v="2423"/>
    <x v="27"/>
    <x v="1"/>
    <x v="1"/>
    <x v="2"/>
  </r>
  <r>
    <x v="3"/>
    <x v="0"/>
    <x v="375"/>
    <x v="4"/>
    <x v="10"/>
    <x v="22"/>
    <x v="4"/>
    <x v="40"/>
    <x v="63"/>
    <x v="852"/>
    <x v="1656"/>
    <x v="31"/>
    <x v="1"/>
    <x v="1"/>
    <x v="1"/>
  </r>
  <r>
    <x v="3"/>
    <x v="0"/>
    <x v="375"/>
    <x v="4"/>
    <x v="10"/>
    <x v="22"/>
    <x v="0"/>
    <x v="47"/>
    <x v="56"/>
    <x v="870"/>
    <x v="963"/>
    <x v="16"/>
    <x v="1"/>
    <x v="0"/>
    <x v="0"/>
  </r>
  <r>
    <x v="3"/>
    <x v="0"/>
    <x v="375"/>
    <x v="4"/>
    <x v="10"/>
    <x v="22"/>
    <x v="3"/>
    <x v="42"/>
    <x v="104"/>
    <x v="1459"/>
    <x v="3638"/>
    <x v="45"/>
    <x v="1"/>
    <x v="1"/>
    <x v="0"/>
  </r>
  <r>
    <x v="5"/>
    <x v="0"/>
    <x v="375"/>
    <x v="4"/>
    <x v="36"/>
    <x v="44"/>
    <x v="2"/>
    <x v="26"/>
    <x v="82"/>
    <x v="765"/>
    <x v="1725"/>
    <x v="37"/>
    <x v="1"/>
    <x v="0"/>
    <x v="2"/>
  </r>
  <r>
    <x v="5"/>
    <x v="0"/>
    <x v="375"/>
    <x v="4"/>
    <x v="36"/>
    <x v="44"/>
    <x v="1"/>
    <x v="35"/>
    <x v="82"/>
    <x v="1005"/>
    <x v="2422"/>
    <x v="40"/>
    <x v="1"/>
    <x v="0"/>
    <x v="1"/>
  </r>
  <r>
    <x v="5"/>
    <x v="0"/>
    <x v="375"/>
    <x v="4"/>
    <x v="36"/>
    <x v="44"/>
    <x v="5"/>
    <x v="36"/>
    <x v="93"/>
    <x v="1157"/>
    <x v="2753"/>
    <x v="40"/>
    <x v="1"/>
    <x v="1"/>
    <x v="2"/>
  </r>
  <r>
    <x v="5"/>
    <x v="0"/>
    <x v="375"/>
    <x v="4"/>
    <x v="36"/>
    <x v="44"/>
    <x v="4"/>
    <x v="34"/>
    <x v="56"/>
    <x v="615"/>
    <x v="1533"/>
    <x v="41"/>
    <x v="1"/>
    <x v="1"/>
    <x v="1"/>
  </r>
  <r>
    <x v="5"/>
    <x v="0"/>
    <x v="375"/>
    <x v="4"/>
    <x v="36"/>
    <x v="44"/>
    <x v="0"/>
    <x v="39"/>
    <x v="47"/>
    <x v="580"/>
    <x v="1597"/>
    <x v="45"/>
    <x v="1"/>
    <x v="0"/>
    <x v="0"/>
  </r>
  <r>
    <x v="5"/>
    <x v="0"/>
    <x v="375"/>
    <x v="4"/>
    <x v="36"/>
    <x v="44"/>
    <x v="3"/>
    <x v="34"/>
    <x v="102"/>
    <x v="1209"/>
    <x v="2560"/>
    <x v="34"/>
    <x v="1"/>
    <x v="1"/>
    <x v="0"/>
  </r>
  <r>
    <x v="5"/>
    <x v="1"/>
    <x v="375"/>
    <x v="0"/>
    <x v="13"/>
    <x v="24"/>
    <x v="2"/>
    <x v="25"/>
    <x v="105"/>
    <x v="956"/>
    <x v="2199"/>
    <x v="38"/>
    <x v="1"/>
    <x v="0"/>
    <x v="2"/>
  </r>
  <r>
    <x v="5"/>
    <x v="1"/>
    <x v="375"/>
    <x v="0"/>
    <x v="13"/>
    <x v="24"/>
    <x v="1"/>
    <x v="25"/>
    <x v="62"/>
    <x v="499"/>
    <x v="1261"/>
    <x v="41"/>
    <x v="1"/>
    <x v="0"/>
    <x v="1"/>
  </r>
  <r>
    <x v="5"/>
    <x v="1"/>
    <x v="375"/>
    <x v="0"/>
    <x v="13"/>
    <x v="24"/>
    <x v="5"/>
    <x v="18"/>
    <x v="72"/>
    <x v="440"/>
    <x v="1090"/>
    <x v="41"/>
    <x v="1"/>
    <x v="1"/>
    <x v="2"/>
  </r>
  <r>
    <x v="5"/>
    <x v="1"/>
    <x v="375"/>
    <x v="0"/>
    <x v="13"/>
    <x v="24"/>
    <x v="4"/>
    <x v="22"/>
    <x v="34"/>
    <x v="188"/>
    <x v="426"/>
    <x v="40"/>
    <x v="1"/>
    <x v="1"/>
    <x v="1"/>
  </r>
  <r>
    <x v="5"/>
    <x v="1"/>
    <x v="375"/>
    <x v="0"/>
    <x v="13"/>
    <x v="24"/>
    <x v="0"/>
    <x v="34"/>
    <x v="43"/>
    <x v="454"/>
    <x v="994"/>
    <x v="37"/>
    <x v="1"/>
    <x v="0"/>
    <x v="0"/>
  </r>
  <r>
    <x v="5"/>
    <x v="1"/>
    <x v="375"/>
    <x v="0"/>
    <x v="13"/>
    <x v="24"/>
    <x v="3"/>
    <x v="27"/>
    <x v="62"/>
    <x v="542"/>
    <x v="1214"/>
    <x v="36"/>
    <x v="1"/>
    <x v="1"/>
    <x v="0"/>
  </r>
  <r>
    <x v="1"/>
    <x v="1"/>
    <x v="375"/>
    <x v="1"/>
    <x v="19"/>
    <x v="4"/>
    <x v="2"/>
    <x v="29"/>
    <x v="117"/>
    <x v="1192"/>
    <x v="2368"/>
    <x v="31"/>
    <x v="1"/>
    <x v="0"/>
    <x v="2"/>
  </r>
  <r>
    <x v="1"/>
    <x v="1"/>
    <x v="375"/>
    <x v="1"/>
    <x v="19"/>
    <x v="4"/>
    <x v="1"/>
    <x v="31"/>
    <x v="67"/>
    <x v="700"/>
    <x v="1538"/>
    <x v="36"/>
    <x v="1"/>
    <x v="0"/>
    <x v="1"/>
  </r>
  <r>
    <x v="1"/>
    <x v="1"/>
    <x v="375"/>
    <x v="1"/>
    <x v="19"/>
    <x v="4"/>
    <x v="5"/>
    <x v="22"/>
    <x v="75"/>
    <x v="568"/>
    <x v="1361"/>
    <x v="39"/>
    <x v="1"/>
    <x v="1"/>
    <x v="2"/>
  </r>
  <r>
    <x v="1"/>
    <x v="1"/>
    <x v="375"/>
    <x v="1"/>
    <x v="19"/>
    <x v="4"/>
    <x v="4"/>
    <x v="25"/>
    <x v="36"/>
    <x v="251"/>
    <x v="592"/>
    <x v="41"/>
    <x v="1"/>
    <x v="1"/>
    <x v="1"/>
  </r>
  <r>
    <x v="1"/>
    <x v="1"/>
    <x v="375"/>
    <x v="1"/>
    <x v="19"/>
    <x v="4"/>
    <x v="0"/>
    <x v="42"/>
    <x v="48"/>
    <x v="640"/>
    <x v="1121"/>
    <x v="28"/>
    <x v="1"/>
    <x v="0"/>
    <x v="0"/>
  </r>
  <r>
    <x v="1"/>
    <x v="1"/>
    <x v="375"/>
    <x v="1"/>
    <x v="19"/>
    <x v="4"/>
    <x v="3"/>
    <x v="29"/>
    <x v="67"/>
    <x v="648"/>
    <x v="1475"/>
    <x v="37"/>
    <x v="1"/>
    <x v="1"/>
    <x v="0"/>
  </r>
  <r>
    <x v="3"/>
    <x v="1"/>
    <x v="375"/>
    <x v="1"/>
    <x v="38"/>
    <x v="45"/>
    <x v="2"/>
    <x v="31"/>
    <x v="106"/>
    <x v="1152"/>
    <x v="2173"/>
    <x v="29"/>
    <x v="1"/>
    <x v="0"/>
    <x v="2"/>
  </r>
  <r>
    <x v="3"/>
    <x v="1"/>
    <x v="375"/>
    <x v="1"/>
    <x v="38"/>
    <x v="45"/>
    <x v="1"/>
    <x v="31"/>
    <x v="56"/>
    <x v="551"/>
    <x v="1004"/>
    <x v="30"/>
    <x v="1"/>
    <x v="0"/>
    <x v="1"/>
  </r>
  <r>
    <x v="3"/>
    <x v="1"/>
    <x v="375"/>
    <x v="1"/>
    <x v="38"/>
    <x v="45"/>
    <x v="5"/>
    <x v="20"/>
    <x v="60"/>
    <x v="380"/>
    <x v="433"/>
    <x v="22"/>
    <x v="1"/>
    <x v="1"/>
    <x v="2"/>
  </r>
  <r>
    <x v="3"/>
    <x v="1"/>
    <x v="375"/>
    <x v="1"/>
    <x v="38"/>
    <x v="45"/>
    <x v="4"/>
    <x v="27"/>
    <x v="16"/>
    <x v="91"/>
    <x v="84"/>
    <x v="24"/>
    <x v="1"/>
    <x v="1"/>
    <x v="1"/>
  </r>
  <r>
    <x v="3"/>
    <x v="1"/>
    <x v="375"/>
    <x v="1"/>
    <x v="38"/>
    <x v="45"/>
    <x v="0"/>
    <x v="41"/>
    <x v="30"/>
    <x v="379"/>
    <x v="509"/>
    <x v="25"/>
    <x v="1"/>
    <x v="0"/>
    <x v="0"/>
  </r>
  <r>
    <x v="3"/>
    <x v="1"/>
    <x v="375"/>
    <x v="1"/>
    <x v="38"/>
    <x v="45"/>
    <x v="3"/>
    <x v="31"/>
    <x v="58"/>
    <x v="576"/>
    <x v="948"/>
    <x v="27"/>
    <x v="1"/>
    <x v="1"/>
    <x v="0"/>
  </r>
  <r>
    <x v="5"/>
    <x v="0"/>
    <x v="375"/>
    <x v="4"/>
    <x v="4"/>
    <x v="48"/>
    <x v="3"/>
    <x v="49"/>
    <x v="223"/>
    <x v="2680"/>
    <x v="2961"/>
    <x v="5"/>
    <x v="2"/>
    <x v="1"/>
    <x v="0"/>
  </r>
  <r>
    <x v="5"/>
    <x v="0"/>
    <x v="375"/>
    <x v="4"/>
    <x v="36"/>
    <x v="44"/>
    <x v="2"/>
    <x v="21"/>
    <x v="101"/>
    <x v="780"/>
    <x v="1382"/>
    <x v="28"/>
    <x v="2"/>
    <x v="0"/>
    <x v="2"/>
  </r>
  <r>
    <x v="5"/>
    <x v="0"/>
    <x v="375"/>
    <x v="4"/>
    <x v="36"/>
    <x v="44"/>
    <x v="1"/>
    <x v="24"/>
    <x v="104"/>
    <x v="909"/>
    <x v="1736"/>
    <x v="30"/>
    <x v="2"/>
    <x v="0"/>
    <x v="1"/>
  </r>
  <r>
    <x v="5"/>
    <x v="0"/>
    <x v="375"/>
    <x v="4"/>
    <x v="36"/>
    <x v="44"/>
    <x v="5"/>
    <x v="26"/>
    <x v="108"/>
    <x v="1011"/>
    <x v="1896"/>
    <x v="29"/>
    <x v="2"/>
    <x v="1"/>
    <x v="2"/>
  </r>
  <r>
    <x v="5"/>
    <x v="0"/>
    <x v="375"/>
    <x v="4"/>
    <x v="36"/>
    <x v="44"/>
    <x v="4"/>
    <x v="27"/>
    <x v="64"/>
    <x v="573"/>
    <x v="1131"/>
    <x v="32"/>
    <x v="2"/>
    <x v="1"/>
    <x v="1"/>
  </r>
  <r>
    <x v="5"/>
    <x v="0"/>
    <x v="375"/>
    <x v="4"/>
    <x v="36"/>
    <x v="44"/>
    <x v="0"/>
    <x v="26"/>
    <x v="56"/>
    <x v="460"/>
    <x v="1016"/>
    <x v="37"/>
    <x v="2"/>
    <x v="0"/>
    <x v="0"/>
  </r>
  <r>
    <x v="5"/>
    <x v="0"/>
    <x v="375"/>
    <x v="4"/>
    <x v="36"/>
    <x v="44"/>
    <x v="3"/>
    <x v="27"/>
    <x v="120"/>
    <x v="1148"/>
    <x v="2000"/>
    <x v="26"/>
    <x v="2"/>
    <x v="1"/>
    <x v="0"/>
  </r>
  <r>
    <x v="3"/>
    <x v="1"/>
    <x v="375"/>
    <x v="1"/>
    <x v="38"/>
    <x v="45"/>
    <x v="2"/>
    <x v="21"/>
    <x v="120"/>
    <x v="934"/>
    <x v="1231"/>
    <x v="19"/>
    <x v="2"/>
    <x v="0"/>
    <x v="2"/>
  </r>
  <r>
    <x v="3"/>
    <x v="1"/>
    <x v="375"/>
    <x v="1"/>
    <x v="38"/>
    <x v="45"/>
    <x v="1"/>
    <x v="21"/>
    <x v="73"/>
    <x v="520"/>
    <x v="606"/>
    <x v="20"/>
    <x v="2"/>
    <x v="0"/>
    <x v="1"/>
  </r>
  <r>
    <x v="3"/>
    <x v="1"/>
    <x v="375"/>
    <x v="1"/>
    <x v="38"/>
    <x v="45"/>
    <x v="5"/>
    <x v="15"/>
    <x v="62"/>
    <x v="289"/>
    <x v="178"/>
    <x v="15"/>
    <x v="2"/>
    <x v="1"/>
    <x v="2"/>
  </r>
  <r>
    <x v="3"/>
    <x v="1"/>
    <x v="375"/>
    <x v="1"/>
    <x v="38"/>
    <x v="45"/>
    <x v="4"/>
    <x v="18"/>
    <x v="23"/>
    <x v="82"/>
    <x v="42"/>
    <x v="17"/>
    <x v="2"/>
    <x v="1"/>
    <x v="1"/>
  </r>
  <r>
    <x v="3"/>
    <x v="1"/>
    <x v="375"/>
    <x v="1"/>
    <x v="38"/>
    <x v="45"/>
    <x v="0"/>
    <x v="32"/>
    <x v="36"/>
    <x v="339"/>
    <x v="291"/>
    <x v="18"/>
    <x v="2"/>
    <x v="0"/>
    <x v="0"/>
  </r>
  <r>
    <x v="3"/>
    <x v="1"/>
    <x v="375"/>
    <x v="1"/>
    <x v="38"/>
    <x v="45"/>
    <x v="3"/>
    <x v="19"/>
    <x v="68"/>
    <x v="436"/>
    <x v="465"/>
    <x v="20"/>
    <x v="2"/>
    <x v="1"/>
    <x v="0"/>
  </r>
  <r>
    <x v="5"/>
    <x v="0"/>
    <x v="376"/>
    <x v="4"/>
    <x v="4"/>
    <x v="48"/>
    <x v="2"/>
    <x v="58"/>
    <x v="346"/>
    <x v="3050"/>
    <x v="5476"/>
    <x v="21"/>
    <x v="2"/>
    <x v="0"/>
    <x v="2"/>
  </r>
  <r>
    <x v="2"/>
    <x v="2"/>
    <x v="376"/>
    <x v="0"/>
    <x v="25"/>
    <x v="5"/>
    <x v="4"/>
    <x v="33"/>
    <x v="254"/>
    <x v="2469"/>
    <x v="4314"/>
    <x v="26"/>
    <x v="2"/>
    <x v="1"/>
    <x v="1"/>
  </r>
  <r>
    <x v="1"/>
    <x v="1"/>
    <x v="376"/>
    <x v="0"/>
    <x v="21"/>
    <x v="19"/>
    <x v="2"/>
    <x v="23"/>
    <x v="321"/>
    <x v="2817"/>
    <x v="4962"/>
    <x v="26"/>
    <x v="0"/>
    <x v="0"/>
    <x v="2"/>
  </r>
  <r>
    <x v="1"/>
    <x v="1"/>
    <x v="376"/>
    <x v="0"/>
    <x v="21"/>
    <x v="19"/>
    <x v="1"/>
    <x v="23"/>
    <x v="304"/>
    <x v="2535"/>
    <x v="4169"/>
    <x v="21"/>
    <x v="0"/>
    <x v="0"/>
    <x v="1"/>
  </r>
  <r>
    <x v="1"/>
    <x v="1"/>
    <x v="376"/>
    <x v="0"/>
    <x v="21"/>
    <x v="19"/>
    <x v="5"/>
    <x v="13"/>
    <x v="304"/>
    <x v="1975"/>
    <x v="3120"/>
    <x v="21"/>
    <x v="0"/>
    <x v="1"/>
    <x v="2"/>
  </r>
  <r>
    <x v="1"/>
    <x v="1"/>
    <x v="376"/>
    <x v="0"/>
    <x v="21"/>
    <x v="19"/>
    <x v="4"/>
    <x v="18"/>
    <x v="231"/>
    <x v="1646"/>
    <x v="2892"/>
    <x v="26"/>
    <x v="0"/>
    <x v="1"/>
    <x v="1"/>
  </r>
  <r>
    <x v="1"/>
    <x v="1"/>
    <x v="376"/>
    <x v="0"/>
    <x v="21"/>
    <x v="19"/>
    <x v="0"/>
    <x v="33"/>
    <x v="273"/>
    <x v="2560"/>
    <x v="4211"/>
    <x v="21"/>
    <x v="0"/>
    <x v="0"/>
    <x v="0"/>
  </r>
  <r>
    <x v="1"/>
    <x v="1"/>
    <x v="376"/>
    <x v="0"/>
    <x v="21"/>
    <x v="19"/>
    <x v="3"/>
    <x v="23"/>
    <x v="304"/>
    <x v="2535"/>
    <x v="4783"/>
    <x v="36"/>
    <x v="0"/>
    <x v="1"/>
    <x v="0"/>
  </r>
  <r>
    <x v="5"/>
    <x v="0"/>
    <x v="376"/>
    <x v="4"/>
    <x v="4"/>
    <x v="48"/>
    <x v="2"/>
    <x v="55"/>
    <x v="230"/>
    <x v="2773"/>
    <x v="4996"/>
    <x v="32"/>
    <x v="1"/>
    <x v="0"/>
    <x v="2"/>
  </r>
  <r>
    <x v="2"/>
    <x v="2"/>
    <x v="376"/>
    <x v="0"/>
    <x v="25"/>
    <x v="5"/>
    <x v="4"/>
    <x v="29"/>
    <x v="64"/>
    <x v="619"/>
    <x v="1368"/>
    <x v="36"/>
    <x v="1"/>
    <x v="1"/>
    <x v="1"/>
  </r>
  <r>
    <x v="1"/>
    <x v="1"/>
    <x v="376"/>
    <x v="0"/>
    <x v="21"/>
    <x v="19"/>
    <x v="2"/>
    <x v="20"/>
    <x v="135"/>
    <x v="1007"/>
    <x v="2224"/>
    <x v="36"/>
    <x v="1"/>
    <x v="0"/>
    <x v="2"/>
  </r>
  <r>
    <x v="1"/>
    <x v="1"/>
    <x v="376"/>
    <x v="0"/>
    <x v="21"/>
    <x v="19"/>
    <x v="1"/>
    <x v="22"/>
    <x v="103"/>
    <x v="834"/>
    <x v="1714"/>
    <x v="33"/>
    <x v="1"/>
    <x v="0"/>
    <x v="1"/>
  </r>
  <r>
    <x v="1"/>
    <x v="1"/>
    <x v="376"/>
    <x v="0"/>
    <x v="21"/>
    <x v="19"/>
    <x v="5"/>
    <x v="12"/>
    <x v="103"/>
    <x v="483"/>
    <x v="894"/>
    <x v="31"/>
    <x v="1"/>
    <x v="1"/>
    <x v="2"/>
  </r>
  <r>
    <x v="1"/>
    <x v="1"/>
    <x v="376"/>
    <x v="0"/>
    <x v="21"/>
    <x v="19"/>
    <x v="4"/>
    <x v="17"/>
    <x v="63"/>
    <x v="343"/>
    <x v="768"/>
    <x v="38"/>
    <x v="1"/>
    <x v="1"/>
    <x v="1"/>
  </r>
  <r>
    <x v="1"/>
    <x v="1"/>
    <x v="376"/>
    <x v="0"/>
    <x v="21"/>
    <x v="19"/>
    <x v="0"/>
    <x v="32"/>
    <x v="80"/>
    <x v="903"/>
    <x v="1960"/>
    <x v="35"/>
    <x v="1"/>
    <x v="0"/>
    <x v="0"/>
  </r>
  <r>
    <x v="1"/>
    <x v="1"/>
    <x v="376"/>
    <x v="0"/>
    <x v="21"/>
    <x v="19"/>
    <x v="3"/>
    <x v="22"/>
    <x v="103"/>
    <x v="834"/>
    <x v="2400"/>
    <x v="49"/>
    <x v="1"/>
    <x v="1"/>
    <x v="0"/>
  </r>
  <r>
    <x v="5"/>
    <x v="0"/>
    <x v="376"/>
    <x v="4"/>
    <x v="4"/>
    <x v="48"/>
    <x v="2"/>
    <x v="38"/>
    <x v="255"/>
    <x v="2601"/>
    <x v="4543"/>
    <x v="26"/>
    <x v="2"/>
    <x v="0"/>
    <x v="2"/>
  </r>
  <r>
    <x v="5"/>
    <x v="0"/>
    <x v="377"/>
    <x v="4"/>
    <x v="4"/>
    <x v="48"/>
    <x v="1"/>
    <x v="63"/>
    <x v="343"/>
    <x v="3054"/>
    <x v="5294"/>
    <x v="6"/>
    <x v="2"/>
    <x v="0"/>
    <x v="1"/>
  </r>
  <r>
    <x v="2"/>
    <x v="2"/>
    <x v="377"/>
    <x v="0"/>
    <x v="25"/>
    <x v="5"/>
    <x v="0"/>
    <x v="38"/>
    <x v="174"/>
    <x v="2064"/>
    <x v="4535"/>
    <x v="46"/>
    <x v="2"/>
    <x v="0"/>
    <x v="0"/>
  </r>
  <r>
    <x v="3"/>
    <x v="1"/>
    <x v="377"/>
    <x v="3"/>
    <x v="45"/>
    <x v="46"/>
    <x v="2"/>
    <x v="28"/>
    <x v="331"/>
    <x v="2892"/>
    <x v="5301"/>
    <x v="36"/>
    <x v="0"/>
    <x v="0"/>
    <x v="2"/>
  </r>
  <r>
    <x v="3"/>
    <x v="1"/>
    <x v="377"/>
    <x v="3"/>
    <x v="45"/>
    <x v="46"/>
    <x v="1"/>
    <x v="28"/>
    <x v="315"/>
    <x v="2829"/>
    <x v="4986"/>
    <x v="26"/>
    <x v="0"/>
    <x v="0"/>
    <x v="1"/>
  </r>
  <r>
    <x v="3"/>
    <x v="1"/>
    <x v="377"/>
    <x v="3"/>
    <x v="45"/>
    <x v="46"/>
    <x v="5"/>
    <x v="18"/>
    <x v="315"/>
    <x v="2615"/>
    <x v="3985"/>
    <x v="16"/>
    <x v="0"/>
    <x v="1"/>
    <x v="2"/>
  </r>
  <r>
    <x v="3"/>
    <x v="1"/>
    <x v="377"/>
    <x v="3"/>
    <x v="45"/>
    <x v="46"/>
    <x v="4"/>
    <x v="23"/>
    <x v="300"/>
    <x v="2469"/>
    <x v="4024"/>
    <x v="21"/>
    <x v="0"/>
    <x v="1"/>
    <x v="1"/>
  </r>
  <r>
    <x v="3"/>
    <x v="1"/>
    <x v="377"/>
    <x v="3"/>
    <x v="45"/>
    <x v="46"/>
    <x v="0"/>
    <x v="38"/>
    <x v="307"/>
    <x v="2848"/>
    <x v="5036"/>
    <x v="26"/>
    <x v="0"/>
    <x v="0"/>
    <x v="0"/>
  </r>
  <r>
    <x v="3"/>
    <x v="1"/>
    <x v="377"/>
    <x v="3"/>
    <x v="45"/>
    <x v="46"/>
    <x v="3"/>
    <x v="28"/>
    <x v="315"/>
    <x v="2829"/>
    <x v="5204"/>
    <x v="41"/>
    <x v="0"/>
    <x v="1"/>
    <x v="0"/>
  </r>
  <r>
    <x v="5"/>
    <x v="0"/>
    <x v="377"/>
    <x v="4"/>
    <x v="4"/>
    <x v="48"/>
    <x v="1"/>
    <x v="59"/>
    <x v="219"/>
    <x v="2777"/>
    <x v="4429"/>
    <x v="16"/>
    <x v="1"/>
    <x v="0"/>
    <x v="1"/>
  </r>
  <r>
    <x v="2"/>
    <x v="2"/>
    <x v="377"/>
    <x v="0"/>
    <x v="25"/>
    <x v="5"/>
    <x v="0"/>
    <x v="37"/>
    <x v="45"/>
    <x v="520"/>
    <x v="1903"/>
    <x v="60"/>
    <x v="1"/>
    <x v="0"/>
    <x v="0"/>
  </r>
  <r>
    <x v="3"/>
    <x v="1"/>
    <x v="377"/>
    <x v="3"/>
    <x v="45"/>
    <x v="46"/>
    <x v="2"/>
    <x v="27"/>
    <x v="177"/>
    <x v="1653"/>
    <x v="4033"/>
    <x v="47"/>
    <x v="1"/>
    <x v="0"/>
    <x v="2"/>
  </r>
  <r>
    <x v="3"/>
    <x v="1"/>
    <x v="377"/>
    <x v="3"/>
    <x v="45"/>
    <x v="46"/>
    <x v="1"/>
    <x v="27"/>
    <x v="133"/>
    <x v="1263"/>
    <x v="2823"/>
    <x v="37"/>
    <x v="1"/>
    <x v="0"/>
    <x v="1"/>
  </r>
  <r>
    <x v="3"/>
    <x v="1"/>
    <x v="377"/>
    <x v="3"/>
    <x v="45"/>
    <x v="46"/>
    <x v="5"/>
    <x v="16"/>
    <x v="128"/>
    <x v="795"/>
    <x v="1326"/>
    <x v="26"/>
    <x v="1"/>
    <x v="1"/>
    <x v="2"/>
  </r>
  <r>
    <x v="3"/>
    <x v="1"/>
    <x v="377"/>
    <x v="3"/>
    <x v="45"/>
    <x v="46"/>
    <x v="4"/>
    <x v="22"/>
    <x v="97"/>
    <x v="782"/>
    <x v="1723"/>
    <x v="36"/>
    <x v="1"/>
    <x v="1"/>
    <x v="1"/>
  </r>
  <r>
    <x v="3"/>
    <x v="1"/>
    <x v="377"/>
    <x v="3"/>
    <x v="45"/>
    <x v="46"/>
    <x v="0"/>
    <x v="36"/>
    <x v="102"/>
    <x v="1265"/>
    <x v="2877"/>
    <x v="38"/>
    <x v="1"/>
    <x v="0"/>
    <x v="0"/>
  </r>
  <r>
    <x v="3"/>
    <x v="1"/>
    <x v="377"/>
    <x v="3"/>
    <x v="45"/>
    <x v="46"/>
    <x v="3"/>
    <x v="26"/>
    <x v="118"/>
    <x v="1099"/>
    <x v="3241"/>
    <x v="54"/>
    <x v="1"/>
    <x v="1"/>
    <x v="0"/>
  </r>
  <r>
    <x v="5"/>
    <x v="0"/>
    <x v="377"/>
    <x v="4"/>
    <x v="4"/>
    <x v="48"/>
    <x v="1"/>
    <x v="40"/>
    <x v="234"/>
    <x v="2567"/>
    <x v="3034"/>
    <x v="8"/>
    <x v="2"/>
    <x v="0"/>
    <x v="1"/>
  </r>
  <r>
    <x v="3"/>
    <x v="1"/>
    <x v="377"/>
    <x v="3"/>
    <x v="45"/>
    <x v="46"/>
    <x v="2"/>
    <x v="16"/>
    <x v="199"/>
    <x v="1288"/>
    <x v="2933"/>
    <x v="38"/>
    <x v="2"/>
    <x v="0"/>
    <x v="2"/>
  </r>
  <r>
    <x v="3"/>
    <x v="1"/>
    <x v="377"/>
    <x v="3"/>
    <x v="45"/>
    <x v="46"/>
    <x v="1"/>
    <x v="21"/>
    <x v="163"/>
    <x v="1263"/>
    <x v="2610"/>
    <x v="33"/>
    <x v="2"/>
    <x v="0"/>
    <x v="1"/>
  </r>
  <r>
    <x v="3"/>
    <x v="1"/>
    <x v="377"/>
    <x v="3"/>
    <x v="45"/>
    <x v="46"/>
    <x v="5"/>
    <x v="11"/>
    <x v="153"/>
    <x v="726"/>
    <x v="837"/>
    <x v="18"/>
    <x v="2"/>
    <x v="1"/>
    <x v="2"/>
  </r>
  <r>
    <x v="3"/>
    <x v="1"/>
    <x v="377"/>
    <x v="3"/>
    <x v="45"/>
    <x v="46"/>
    <x v="4"/>
    <x v="14"/>
    <x v="116"/>
    <x v="632"/>
    <x v="1098"/>
    <x v="28"/>
    <x v="2"/>
    <x v="1"/>
    <x v="1"/>
  </r>
  <r>
    <x v="3"/>
    <x v="1"/>
    <x v="377"/>
    <x v="3"/>
    <x v="45"/>
    <x v="46"/>
    <x v="0"/>
    <x v="23"/>
    <x v="120"/>
    <x v="1005"/>
    <x v="1984"/>
    <x v="31"/>
    <x v="2"/>
    <x v="0"/>
    <x v="0"/>
  </r>
  <r>
    <x v="3"/>
    <x v="1"/>
    <x v="377"/>
    <x v="3"/>
    <x v="45"/>
    <x v="46"/>
    <x v="3"/>
    <x v="18"/>
    <x v="169"/>
    <x v="1160"/>
    <x v="2944"/>
    <x v="44"/>
    <x v="2"/>
    <x v="1"/>
    <x v="0"/>
  </r>
  <r>
    <x v="5"/>
    <x v="0"/>
    <x v="378"/>
    <x v="4"/>
    <x v="4"/>
    <x v="48"/>
    <x v="5"/>
    <x v="58"/>
    <x v="335"/>
    <x v="3015"/>
    <x v="5414"/>
    <x v="21"/>
    <x v="2"/>
    <x v="1"/>
    <x v="2"/>
  </r>
  <r>
    <x v="2"/>
    <x v="2"/>
    <x v="378"/>
    <x v="0"/>
    <x v="25"/>
    <x v="5"/>
    <x v="3"/>
    <x v="53"/>
    <x v="294"/>
    <x v="2866"/>
    <x v="4600"/>
    <x v="11"/>
    <x v="2"/>
    <x v="1"/>
    <x v="0"/>
  </r>
  <r>
    <x v="1"/>
    <x v="1"/>
    <x v="378"/>
    <x v="3"/>
    <x v="16"/>
    <x v="30"/>
    <x v="2"/>
    <x v="23"/>
    <x v="329"/>
    <x v="2858"/>
    <x v="5092"/>
    <x v="26"/>
    <x v="1"/>
    <x v="0"/>
    <x v="2"/>
  </r>
  <r>
    <x v="1"/>
    <x v="1"/>
    <x v="378"/>
    <x v="3"/>
    <x v="16"/>
    <x v="30"/>
    <x v="1"/>
    <x v="23"/>
    <x v="313"/>
    <x v="2727"/>
    <x v="4568"/>
    <x v="21"/>
    <x v="1"/>
    <x v="0"/>
    <x v="1"/>
  </r>
  <r>
    <x v="1"/>
    <x v="1"/>
    <x v="378"/>
    <x v="3"/>
    <x v="16"/>
    <x v="30"/>
    <x v="5"/>
    <x v="13"/>
    <x v="313"/>
    <x v="2282"/>
    <x v="4024"/>
    <x v="26"/>
    <x v="1"/>
    <x v="1"/>
    <x v="2"/>
  </r>
  <r>
    <x v="1"/>
    <x v="1"/>
    <x v="378"/>
    <x v="3"/>
    <x v="16"/>
    <x v="30"/>
    <x v="4"/>
    <x v="18"/>
    <x v="294"/>
    <x v="2112"/>
    <x v="3761"/>
    <x v="26"/>
    <x v="1"/>
    <x v="1"/>
    <x v="1"/>
  </r>
  <r>
    <x v="1"/>
    <x v="1"/>
    <x v="378"/>
    <x v="3"/>
    <x v="16"/>
    <x v="30"/>
    <x v="0"/>
    <x v="33"/>
    <x v="304"/>
    <x v="2774"/>
    <x v="4682"/>
    <x v="21"/>
    <x v="1"/>
    <x v="0"/>
    <x v="0"/>
  </r>
  <r>
    <x v="1"/>
    <x v="1"/>
    <x v="378"/>
    <x v="3"/>
    <x v="16"/>
    <x v="30"/>
    <x v="3"/>
    <x v="23"/>
    <x v="313"/>
    <x v="2727"/>
    <x v="5010"/>
    <x v="36"/>
    <x v="1"/>
    <x v="1"/>
    <x v="0"/>
  </r>
  <r>
    <x v="5"/>
    <x v="0"/>
    <x v="378"/>
    <x v="4"/>
    <x v="4"/>
    <x v="48"/>
    <x v="5"/>
    <x v="53"/>
    <x v="174"/>
    <x v="2469"/>
    <x v="4603"/>
    <x v="33"/>
    <x v="1"/>
    <x v="1"/>
    <x v="2"/>
  </r>
  <r>
    <x v="2"/>
    <x v="2"/>
    <x v="378"/>
    <x v="0"/>
    <x v="25"/>
    <x v="5"/>
    <x v="3"/>
    <x v="48"/>
    <x v="83"/>
    <x v="1339"/>
    <x v="2306"/>
    <x v="25"/>
    <x v="1"/>
    <x v="1"/>
    <x v="0"/>
  </r>
  <r>
    <x v="1"/>
    <x v="1"/>
    <x v="378"/>
    <x v="3"/>
    <x v="16"/>
    <x v="30"/>
    <x v="2"/>
    <x v="22"/>
    <x v="165"/>
    <x v="1318"/>
    <x v="3114"/>
    <x v="40"/>
    <x v="1"/>
    <x v="0"/>
    <x v="2"/>
  </r>
  <r>
    <x v="1"/>
    <x v="1"/>
    <x v="378"/>
    <x v="3"/>
    <x v="16"/>
    <x v="30"/>
    <x v="1"/>
    <x v="22"/>
    <x v="122"/>
    <x v="981"/>
    <x v="1934"/>
    <x v="31"/>
    <x v="1"/>
    <x v="0"/>
    <x v="1"/>
  </r>
  <r>
    <x v="1"/>
    <x v="1"/>
    <x v="378"/>
    <x v="3"/>
    <x v="16"/>
    <x v="30"/>
    <x v="5"/>
    <x v="11"/>
    <x v="137"/>
    <x v="630"/>
    <x v="1582"/>
    <x v="41"/>
    <x v="1"/>
    <x v="1"/>
    <x v="2"/>
  </r>
  <r>
    <x v="1"/>
    <x v="1"/>
    <x v="378"/>
    <x v="3"/>
    <x v="16"/>
    <x v="30"/>
    <x v="4"/>
    <x v="16"/>
    <x v="83"/>
    <x v="479"/>
    <x v="1149"/>
    <x v="39"/>
    <x v="1"/>
    <x v="1"/>
    <x v="1"/>
  </r>
  <r>
    <x v="1"/>
    <x v="1"/>
    <x v="378"/>
    <x v="3"/>
    <x v="16"/>
    <x v="30"/>
    <x v="0"/>
    <x v="31"/>
    <x v="96"/>
    <x v="1049"/>
    <x v="2216"/>
    <x v="34"/>
    <x v="1"/>
    <x v="0"/>
    <x v="0"/>
  </r>
  <r>
    <x v="1"/>
    <x v="1"/>
    <x v="378"/>
    <x v="3"/>
    <x v="16"/>
    <x v="30"/>
    <x v="3"/>
    <x v="22"/>
    <x v="137"/>
    <x v="1107"/>
    <x v="2994"/>
    <x v="48"/>
    <x v="1"/>
    <x v="1"/>
    <x v="0"/>
  </r>
  <r>
    <x v="5"/>
    <x v="0"/>
    <x v="378"/>
    <x v="4"/>
    <x v="4"/>
    <x v="48"/>
    <x v="5"/>
    <x v="44"/>
    <x v="211"/>
    <x v="2528"/>
    <x v="4362"/>
    <x v="25"/>
    <x v="2"/>
    <x v="1"/>
    <x v="2"/>
  </r>
  <r>
    <x v="5"/>
    <x v="0"/>
    <x v="379"/>
    <x v="4"/>
    <x v="4"/>
    <x v="48"/>
    <x v="4"/>
    <x v="58"/>
    <x v="331"/>
    <x v="3003"/>
    <x v="5336"/>
    <x v="16"/>
    <x v="2"/>
    <x v="1"/>
    <x v="1"/>
  </r>
  <r>
    <x v="2"/>
    <x v="2"/>
    <x v="379"/>
    <x v="0"/>
    <x v="25"/>
    <x v="5"/>
    <x v="2"/>
    <x v="33"/>
    <x v="317"/>
    <x v="2869"/>
    <x v="5191"/>
    <x v="31"/>
    <x v="2"/>
    <x v="0"/>
    <x v="2"/>
  </r>
  <r>
    <x v="0"/>
    <x v="1"/>
    <x v="379"/>
    <x v="1"/>
    <x v="44"/>
    <x v="9"/>
    <x v="2"/>
    <x v="43"/>
    <x v="313"/>
    <x v="2892"/>
    <x v="5201"/>
    <x v="26"/>
    <x v="0"/>
    <x v="0"/>
    <x v="2"/>
  </r>
  <r>
    <x v="0"/>
    <x v="1"/>
    <x v="379"/>
    <x v="1"/>
    <x v="44"/>
    <x v="9"/>
    <x v="1"/>
    <x v="43"/>
    <x v="273"/>
    <x v="2745"/>
    <x v="4805"/>
    <x v="26"/>
    <x v="0"/>
    <x v="0"/>
    <x v="1"/>
  </r>
  <r>
    <x v="0"/>
    <x v="1"/>
    <x v="379"/>
    <x v="1"/>
    <x v="44"/>
    <x v="9"/>
    <x v="5"/>
    <x v="33"/>
    <x v="273"/>
    <x v="2560"/>
    <x v="3853"/>
    <x v="16"/>
    <x v="0"/>
    <x v="1"/>
    <x v="2"/>
  </r>
  <r>
    <x v="0"/>
    <x v="1"/>
    <x v="379"/>
    <x v="1"/>
    <x v="44"/>
    <x v="9"/>
    <x v="4"/>
    <x v="38"/>
    <x v="152"/>
    <x v="1857"/>
    <x v="2517"/>
    <x v="16"/>
    <x v="0"/>
    <x v="1"/>
    <x v="1"/>
  </r>
  <r>
    <x v="0"/>
    <x v="1"/>
    <x v="379"/>
    <x v="1"/>
    <x v="44"/>
    <x v="9"/>
    <x v="0"/>
    <x v="53"/>
    <x v="194"/>
    <x v="2594"/>
    <x v="3950"/>
    <x v="16"/>
    <x v="0"/>
    <x v="0"/>
    <x v="0"/>
  </r>
  <r>
    <x v="0"/>
    <x v="1"/>
    <x v="379"/>
    <x v="1"/>
    <x v="44"/>
    <x v="9"/>
    <x v="3"/>
    <x v="43"/>
    <x v="273"/>
    <x v="2745"/>
    <x v="4615"/>
    <x v="21"/>
    <x v="0"/>
    <x v="1"/>
    <x v="0"/>
  </r>
  <r>
    <x v="5"/>
    <x v="0"/>
    <x v="379"/>
    <x v="4"/>
    <x v="4"/>
    <x v="48"/>
    <x v="4"/>
    <x v="52"/>
    <x v="164"/>
    <x v="2365"/>
    <x v="4210"/>
    <x v="27"/>
    <x v="1"/>
    <x v="1"/>
    <x v="1"/>
  </r>
  <r>
    <x v="2"/>
    <x v="2"/>
    <x v="379"/>
    <x v="0"/>
    <x v="25"/>
    <x v="5"/>
    <x v="2"/>
    <x v="32"/>
    <x v="129"/>
    <x v="1404"/>
    <x v="3446"/>
    <x v="43"/>
    <x v="1"/>
    <x v="0"/>
    <x v="2"/>
  </r>
  <r>
    <x v="0"/>
    <x v="1"/>
    <x v="379"/>
    <x v="1"/>
    <x v="44"/>
    <x v="9"/>
    <x v="2"/>
    <x v="42"/>
    <x v="111"/>
    <x v="1546"/>
    <x v="3595"/>
    <x v="41"/>
    <x v="1"/>
    <x v="0"/>
    <x v="2"/>
  </r>
  <r>
    <x v="0"/>
    <x v="1"/>
    <x v="379"/>
    <x v="1"/>
    <x v="44"/>
    <x v="9"/>
    <x v="1"/>
    <x v="38"/>
    <x v="75"/>
    <x v="977"/>
    <x v="2310"/>
    <x v="39"/>
    <x v="1"/>
    <x v="0"/>
    <x v="1"/>
  </r>
  <r>
    <x v="0"/>
    <x v="1"/>
    <x v="379"/>
    <x v="1"/>
    <x v="44"/>
    <x v="9"/>
    <x v="5"/>
    <x v="31"/>
    <x v="67"/>
    <x v="700"/>
    <x v="1343"/>
    <x v="31"/>
    <x v="1"/>
    <x v="1"/>
    <x v="2"/>
  </r>
  <r>
    <x v="0"/>
    <x v="1"/>
    <x v="379"/>
    <x v="1"/>
    <x v="44"/>
    <x v="9"/>
    <x v="4"/>
    <x v="36"/>
    <x v="35"/>
    <x v="384"/>
    <x v="544"/>
    <x v="26"/>
    <x v="1"/>
    <x v="1"/>
    <x v="1"/>
  </r>
  <r>
    <x v="0"/>
    <x v="1"/>
    <x v="379"/>
    <x v="1"/>
    <x v="44"/>
    <x v="9"/>
    <x v="0"/>
    <x v="52"/>
    <x v="45"/>
    <x v="766"/>
    <x v="1436"/>
    <x v="30"/>
    <x v="1"/>
    <x v="0"/>
    <x v="0"/>
  </r>
  <r>
    <x v="0"/>
    <x v="1"/>
    <x v="379"/>
    <x v="1"/>
    <x v="44"/>
    <x v="9"/>
    <x v="3"/>
    <x v="42"/>
    <x v="73"/>
    <x v="1032"/>
    <x v="2040"/>
    <x v="31"/>
    <x v="1"/>
    <x v="1"/>
    <x v="0"/>
  </r>
  <r>
    <x v="5"/>
    <x v="0"/>
    <x v="379"/>
    <x v="4"/>
    <x v="4"/>
    <x v="48"/>
    <x v="4"/>
    <x v="45"/>
    <x v="215"/>
    <x v="2583"/>
    <x v="4191"/>
    <x v="20"/>
    <x v="2"/>
    <x v="1"/>
    <x v="1"/>
  </r>
  <r>
    <x v="0"/>
    <x v="1"/>
    <x v="379"/>
    <x v="1"/>
    <x v="44"/>
    <x v="9"/>
    <x v="2"/>
    <x v="27"/>
    <x v="150"/>
    <x v="1413"/>
    <x v="2676"/>
    <x v="29"/>
    <x v="2"/>
    <x v="0"/>
    <x v="2"/>
  </r>
  <r>
    <x v="0"/>
    <x v="1"/>
    <x v="379"/>
    <x v="1"/>
    <x v="44"/>
    <x v="9"/>
    <x v="1"/>
    <x v="32"/>
    <x v="92"/>
    <x v="1038"/>
    <x v="1945"/>
    <x v="29"/>
    <x v="2"/>
    <x v="0"/>
    <x v="1"/>
  </r>
  <r>
    <x v="0"/>
    <x v="1"/>
    <x v="379"/>
    <x v="1"/>
    <x v="44"/>
    <x v="9"/>
    <x v="5"/>
    <x v="21"/>
    <x v="83"/>
    <x v="624"/>
    <x v="845"/>
    <x v="22"/>
    <x v="2"/>
    <x v="1"/>
    <x v="2"/>
  </r>
  <r>
    <x v="0"/>
    <x v="1"/>
    <x v="379"/>
    <x v="1"/>
    <x v="44"/>
    <x v="9"/>
    <x v="4"/>
    <x v="29"/>
    <x v="49"/>
    <x v="437"/>
    <x v="409"/>
    <x v="18"/>
    <x v="2"/>
    <x v="1"/>
    <x v="1"/>
  </r>
  <r>
    <x v="0"/>
    <x v="1"/>
    <x v="379"/>
    <x v="1"/>
    <x v="44"/>
    <x v="9"/>
    <x v="0"/>
    <x v="36"/>
    <x v="61"/>
    <x v="729"/>
    <x v="893"/>
    <x v="19"/>
    <x v="2"/>
    <x v="0"/>
    <x v="0"/>
  </r>
  <r>
    <x v="0"/>
    <x v="1"/>
    <x v="379"/>
    <x v="1"/>
    <x v="44"/>
    <x v="9"/>
    <x v="3"/>
    <x v="28"/>
    <x v="83"/>
    <x v="828"/>
    <x v="1384"/>
    <x v="26"/>
    <x v="2"/>
    <x v="1"/>
    <x v="0"/>
  </r>
  <r>
    <x v="5"/>
    <x v="0"/>
    <x v="380"/>
    <x v="4"/>
    <x v="4"/>
    <x v="48"/>
    <x v="0"/>
    <x v="68"/>
    <x v="331"/>
    <x v="3028"/>
    <x v="5534"/>
    <x v="36"/>
    <x v="2"/>
    <x v="0"/>
    <x v="0"/>
  </r>
  <r>
    <x v="2"/>
    <x v="2"/>
    <x v="380"/>
    <x v="0"/>
    <x v="25"/>
    <x v="5"/>
    <x v="1"/>
    <x v="38"/>
    <x v="304"/>
    <x v="2827"/>
    <x v="4624"/>
    <x v="16"/>
    <x v="2"/>
    <x v="0"/>
    <x v="1"/>
  </r>
  <r>
    <x v="0"/>
    <x v="1"/>
    <x v="380"/>
    <x v="0"/>
    <x v="34"/>
    <x v="15"/>
    <x v="2"/>
    <x v="33"/>
    <x v="311"/>
    <x v="2840"/>
    <x v="5026"/>
    <x v="26"/>
    <x v="1"/>
    <x v="0"/>
    <x v="2"/>
  </r>
  <r>
    <x v="0"/>
    <x v="1"/>
    <x v="380"/>
    <x v="0"/>
    <x v="34"/>
    <x v="15"/>
    <x v="1"/>
    <x v="33"/>
    <x v="254"/>
    <x v="2469"/>
    <x v="4024"/>
    <x v="21"/>
    <x v="1"/>
    <x v="0"/>
    <x v="1"/>
  </r>
  <r>
    <x v="0"/>
    <x v="1"/>
    <x v="380"/>
    <x v="0"/>
    <x v="34"/>
    <x v="15"/>
    <x v="5"/>
    <x v="23"/>
    <x v="254"/>
    <x v="2064"/>
    <x v="3656"/>
    <x v="26"/>
    <x v="1"/>
    <x v="1"/>
    <x v="2"/>
  </r>
  <r>
    <x v="0"/>
    <x v="1"/>
    <x v="380"/>
    <x v="0"/>
    <x v="34"/>
    <x v="15"/>
    <x v="4"/>
    <x v="28"/>
    <x v="129"/>
    <x v="1267"/>
    <x v="2219"/>
    <x v="26"/>
    <x v="1"/>
    <x v="1"/>
    <x v="1"/>
  </r>
  <r>
    <x v="0"/>
    <x v="1"/>
    <x v="380"/>
    <x v="0"/>
    <x v="34"/>
    <x v="15"/>
    <x v="0"/>
    <x v="43"/>
    <x v="174"/>
    <x v="2206"/>
    <x v="3572"/>
    <x v="21"/>
    <x v="1"/>
    <x v="0"/>
    <x v="0"/>
  </r>
  <r>
    <x v="0"/>
    <x v="1"/>
    <x v="380"/>
    <x v="0"/>
    <x v="34"/>
    <x v="15"/>
    <x v="3"/>
    <x v="33"/>
    <x v="254"/>
    <x v="2469"/>
    <x v="4314"/>
    <x v="26"/>
    <x v="1"/>
    <x v="1"/>
    <x v="0"/>
  </r>
  <r>
    <x v="5"/>
    <x v="0"/>
    <x v="380"/>
    <x v="4"/>
    <x v="4"/>
    <x v="48"/>
    <x v="0"/>
    <x v="62"/>
    <x v="164"/>
    <x v="2557"/>
    <x v="5014"/>
    <x v="47"/>
    <x v="1"/>
    <x v="0"/>
    <x v="0"/>
  </r>
  <r>
    <x v="2"/>
    <x v="2"/>
    <x v="380"/>
    <x v="0"/>
    <x v="25"/>
    <x v="5"/>
    <x v="1"/>
    <x v="34"/>
    <x v="88"/>
    <x v="1043"/>
    <x v="2009"/>
    <x v="30"/>
    <x v="1"/>
    <x v="0"/>
    <x v="1"/>
  </r>
  <r>
    <x v="0"/>
    <x v="1"/>
    <x v="380"/>
    <x v="0"/>
    <x v="34"/>
    <x v="15"/>
    <x v="2"/>
    <x v="30"/>
    <x v="115"/>
    <x v="1206"/>
    <x v="2844"/>
    <x v="40"/>
    <x v="1"/>
    <x v="0"/>
    <x v="2"/>
  </r>
  <r>
    <x v="0"/>
    <x v="1"/>
    <x v="380"/>
    <x v="0"/>
    <x v="34"/>
    <x v="15"/>
    <x v="1"/>
    <x v="31"/>
    <x v="64"/>
    <x v="661"/>
    <x v="1349"/>
    <x v="33"/>
    <x v="1"/>
    <x v="0"/>
    <x v="1"/>
  </r>
  <r>
    <x v="0"/>
    <x v="1"/>
    <x v="380"/>
    <x v="0"/>
    <x v="34"/>
    <x v="15"/>
    <x v="5"/>
    <x v="21"/>
    <x v="62"/>
    <x v="421"/>
    <x v="952"/>
    <x v="38"/>
    <x v="1"/>
    <x v="1"/>
    <x v="2"/>
  </r>
  <r>
    <x v="0"/>
    <x v="1"/>
    <x v="380"/>
    <x v="0"/>
    <x v="34"/>
    <x v="15"/>
    <x v="4"/>
    <x v="27"/>
    <x v="31"/>
    <x v="227"/>
    <x v="438"/>
    <x v="36"/>
    <x v="1"/>
    <x v="1"/>
    <x v="1"/>
  </r>
  <r>
    <x v="0"/>
    <x v="1"/>
    <x v="380"/>
    <x v="0"/>
    <x v="34"/>
    <x v="15"/>
    <x v="0"/>
    <x v="39"/>
    <x v="41"/>
    <x v="496"/>
    <x v="989"/>
    <x v="33"/>
    <x v="1"/>
    <x v="0"/>
    <x v="0"/>
  </r>
  <r>
    <x v="0"/>
    <x v="1"/>
    <x v="380"/>
    <x v="0"/>
    <x v="34"/>
    <x v="15"/>
    <x v="3"/>
    <x v="30"/>
    <x v="67"/>
    <x v="671"/>
    <x v="1646"/>
    <x v="40"/>
    <x v="1"/>
    <x v="1"/>
    <x v="0"/>
  </r>
  <r>
    <x v="5"/>
    <x v="0"/>
    <x v="380"/>
    <x v="4"/>
    <x v="4"/>
    <x v="48"/>
    <x v="0"/>
    <x v="52"/>
    <x v="222"/>
    <x v="2715"/>
    <x v="5102"/>
    <x v="43"/>
    <x v="2"/>
    <x v="0"/>
    <x v="0"/>
  </r>
  <r>
    <x v="5"/>
    <x v="0"/>
    <x v="381"/>
    <x v="4"/>
    <x v="4"/>
    <x v="48"/>
    <x v="3"/>
    <x v="73"/>
    <x v="329"/>
    <x v="3034"/>
    <x v="5092"/>
    <x v="2"/>
    <x v="2"/>
    <x v="1"/>
    <x v="0"/>
  </r>
  <r>
    <x v="2"/>
    <x v="2"/>
    <x v="381"/>
    <x v="0"/>
    <x v="25"/>
    <x v="5"/>
    <x v="5"/>
    <x v="38"/>
    <x v="304"/>
    <x v="2827"/>
    <x v="5083"/>
    <x v="31"/>
    <x v="2"/>
    <x v="1"/>
    <x v="2"/>
  </r>
  <r>
    <x v="1"/>
    <x v="0"/>
    <x v="381"/>
    <x v="4"/>
    <x v="11"/>
    <x v="7"/>
    <x v="2"/>
    <x v="23"/>
    <x v="304"/>
    <x v="2535"/>
    <x v="4169"/>
    <x v="21"/>
    <x v="1"/>
    <x v="0"/>
    <x v="2"/>
  </r>
  <r>
    <x v="1"/>
    <x v="0"/>
    <x v="381"/>
    <x v="4"/>
    <x v="11"/>
    <x v="7"/>
    <x v="1"/>
    <x v="33"/>
    <x v="304"/>
    <x v="2774"/>
    <x v="4864"/>
    <x v="26"/>
    <x v="1"/>
    <x v="0"/>
    <x v="1"/>
  </r>
  <r>
    <x v="1"/>
    <x v="0"/>
    <x v="381"/>
    <x v="4"/>
    <x v="11"/>
    <x v="7"/>
    <x v="5"/>
    <x v="33"/>
    <x v="304"/>
    <x v="2774"/>
    <x v="4682"/>
    <x v="21"/>
    <x v="1"/>
    <x v="1"/>
    <x v="2"/>
  </r>
  <r>
    <x v="1"/>
    <x v="0"/>
    <x v="381"/>
    <x v="4"/>
    <x v="11"/>
    <x v="7"/>
    <x v="4"/>
    <x v="33"/>
    <x v="231"/>
    <x v="2350"/>
    <x v="3825"/>
    <x v="21"/>
    <x v="1"/>
    <x v="1"/>
    <x v="1"/>
  </r>
  <r>
    <x v="1"/>
    <x v="0"/>
    <x v="381"/>
    <x v="4"/>
    <x v="11"/>
    <x v="7"/>
    <x v="0"/>
    <x v="38"/>
    <x v="194"/>
    <x v="2227"/>
    <x v="3173"/>
    <x v="16"/>
    <x v="1"/>
    <x v="0"/>
    <x v="0"/>
  </r>
  <r>
    <x v="1"/>
    <x v="0"/>
    <x v="381"/>
    <x v="4"/>
    <x v="11"/>
    <x v="7"/>
    <x v="3"/>
    <x v="33"/>
    <x v="304"/>
    <x v="2774"/>
    <x v="4050"/>
    <x v="11"/>
    <x v="1"/>
    <x v="1"/>
    <x v="0"/>
  </r>
  <r>
    <x v="3"/>
    <x v="3"/>
    <x v="381"/>
    <x v="2"/>
    <x v="23"/>
    <x v="25"/>
    <x v="2"/>
    <x v="18"/>
    <x v="323"/>
    <x v="2745"/>
    <x v="4805"/>
    <x v="26"/>
    <x v="1"/>
    <x v="0"/>
    <x v="2"/>
  </r>
  <r>
    <x v="3"/>
    <x v="3"/>
    <x v="381"/>
    <x v="2"/>
    <x v="23"/>
    <x v="25"/>
    <x v="1"/>
    <x v="18"/>
    <x v="307"/>
    <x v="2383"/>
    <x v="3880"/>
    <x v="21"/>
    <x v="1"/>
    <x v="0"/>
    <x v="1"/>
  </r>
  <r>
    <x v="3"/>
    <x v="3"/>
    <x v="381"/>
    <x v="2"/>
    <x v="23"/>
    <x v="25"/>
    <x v="5"/>
    <x v="8"/>
    <x v="307"/>
    <x v="1617"/>
    <x v="2849"/>
    <x v="26"/>
    <x v="1"/>
    <x v="1"/>
    <x v="2"/>
  </r>
  <r>
    <x v="3"/>
    <x v="3"/>
    <x v="381"/>
    <x v="2"/>
    <x v="23"/>
    <x v="25"/>
    <x v="4"/>
    <x v="13"/>
    <x v="254"/>
    <x v="1441"/>
    <x v="2557"/>
    <x v="26"/>
    <x v="1"/>
    <x v="1"/>
    <x v="1"/>
  </r>
  <r>
    <x v="3"/>
    <x v="3"/>
    <x v="381"/>
    <x v="2"/>
    <x v="23"/>
    <x v="25"/>
    <x v="0"/>
    <x v="28"/>
    <x v="285"/>
    <x v="2491"/>
    <x v="4071"/>
    <x v="21"/>
    <x v="1"/>
    <x v="0"/>
    <x v="0"/>
  </r>
  <r>
    <x v="3"/>
    <x v="3"/>
    <x v="381"/>
    <x v="2"/>
    <x v="23"/>
    <x v="25"/>
    <x v="3"/>
    <x v="18"/>
    <x v="307"/>
    <x v="2383"/>
    <x v="4188"/>
    <x v="26"/>
    <x v="1"/>
    <x v="1"/>
    <x v="0"/>
  </r>
  <r>
    <x v="5"/>
    <x v="3"/>
    <x v="381"/>
    <x v="2"/>
    <x v="3"/>
    <x v="28"/>
    <x v="2"/>
    <x v="18"/>
    <x v="317"/>
    <x v="2656"/>
    <x v="4627"/>
    <x v="26"/>
    <x v="1"/>
    <x v="0"/>
    <x v="2"/>
  </r>
  <r>
    <x v="5"/>
    <x v="3"/>
    <x v="381"/>
    <x v="2"/>
    <x v="3"/>
    <x v="28"/>
    <x v="1"/>
    <x v="18"/>
    <x v="294"/>
    <x v="2112"/>
    <x v="3397"/>
    <x v="21"/>
    <x v="1"/>
    <x v="0"/>
    <x v="1"/>
  </r>
  <r>
    <x v="5"/>
    <x v="3"/>
    <x v="381"/>
    <x v="2"/>
    <x v="3"/>
    <x v="28"/>
    <x v="5"/>
    <x v="8"/>
    <x v="294"/>
    <x v="1355"/>
    <x v="2404"/>
    <x v="26"/>
    <x v="1"/>
    <x v="1"/>
    <x v="2"/>
  </r>
  <r>
    <x v="5"/>
    <x v="3"/>
    <x v="381"/>
    <x v="2"/>
    <x v="3"/>
    <x v="28"/>
    <x v="4"/>
    <x v="13"/>
    <x v="194"/>
    <x v="1086"/>
    <x v="1874"/>
    <x v="26"/>
    <x v="1"/>
    <x v="1"/>
    <x v="1"/>
  </r>
  <r>
    <x v="5"/>
    <x v="3"/>
    <x v="381"/>
    <x v="2"/>
    <x v="3"/>
    <x v="28"/>
    <x v="0"/>
    <x v="28"/>
    <x v="231"/>
    <x v="2158"/>
    <x v="3473"/>
    <x v="21"/>
    <x v="1"/>
    <x v="0"/>
    <x v="0"/>
  </r>
  <r>
    <x v="5"/>
    <x v="3"/>
    <x v="381"/>
    <x v="2"/>
    <x v="3"/>
    <x v="28"/>
    <x v="3"/>
    <x v="18"/>
    <x v="294"/>
    <x v="2112"/>
    <x v="3761"/>
    <x v="26"/>
    <x v="1"/>
    <x v="1"/>
    <x v="0"/>
  </r>
  <r>
    <x v="5"/>
    <x v="0"/>
    <x v="381"/>
    <x v="4"/>
    <x v="4"/>
    <x v="48"/>
    <x v="3"/>
    <x v="69"/>
    <x v="158"/>
    <x v="2616"/>
    <x v="3525"/>
    <x v="11"/>
    <x v="1"/>
    <x v="1"/>
    <x v="0"/>
  </r>
  <r>
    <x v="2"/>
    <x v="2"/>
    <x v="381"/>
    <x v="0"/>
    <x v="25"/>
    <x v="5"/>
    <x v="5"/>
    <x v="37"/>
    <x v="92"/>
    <x v="1178"/>
    <x v="2840"/>
    <x v="41"/>
    <x v="1"/>
    <x v="1"/>
    <x v="2"/>
  </r>
  <r>
    <x v="1"/>
    <x v="0"/>
    <x v="381"/>
    <x v="4"/>
    <x v="11"/>
    <x v="7"/>
    <x v="2"/>
    <x v="22"/>
    <x v="100"/>
    <x v="804"/>
    <x v="1689"/>
    <x v="34"/>
    <x v="1"/>
    <x v="0"/>
    <x v="2"/>
  </r>
  <r>
    <x v="1"/>
    <x v="0"/>
    <x v="381"/>
    <x v="4"/>
    <x v="11"/>
    <x v="7"/>
    <x v="1"/>
    <x v="30"/>
    <x v="88"/>
    <x v="935"/>
    <x v="2101"/>
    <x v="37"/>
    <x v="1"/>
    <x v="0"/>
    <x v="1"/>
  </r>
  <r>
    <x v="1"/>
    <x v="0"/>
    <x v="381"/>
    <x v="4"/>
    <x v="11"/>
    <x v="7"/>
    <x v="5"/>
    <x v="30"/>
    <x v="88"/>
    <x v="935"/>
    <x v="2015"/>
    <x v="35"/>
    <x v="1"/>
    <x v="1"/>
    <x v="2"/>
  </r>
  <r>
    <x v="1"/>
    <x v="0"/>
    <x v="381"/>
    <x v="4"/>
    <x v="11"/>
    <x v="7"/>
    <x v="4"/>
    <x v="31"/>
    <x v="63"/>
    <x v="651"/>
    <x v="1295"/>
    <x v="32"/>
    <x v="1"/>
    <x v="1"/>
    <x v="1"/>
  </r>
  <r>
    <x v="1"/>
    <x v="0"/>
    <x v="381"/>
    <x v="4"/>
    <x v="11"/>
    <x v="7"/>
    <x v="0"/>
    <x v="35"/>
    <x v="52"/>
    <x v="571"/>
    <x v="1083"/>
    <x v="31"/>
    <x v="1"/>
    <x v="0"/>
    <x v="0"/>
  </r>
  <r>
    <x v="1"/>
    <x v="0"/>
    <x v="381"/>
    <x v="4"/>
    <x v="11"/>
    <x v="7"/>
    <x v="3"/>
    <x v="29"/>
    <x v="92"/>
    <x v="954"/>
    <x v="1360"/>
    <x v="21"/>
    <x v="1"/>
    <x v="1"/>
    <x v="0"/>
  </r>
  <r>
    <x v="3"/>
    <x v="3"/>
    <x v="381"/>
    <x v="2"/>
    <x v="23"/>
    <x v="25"/>
    <x v="2"/>
    <x v="17"/>
    <x v="153"/>
    <x v="1011"/>
    <x v="2287"/>
    <x v="37"/>
    <x v="1"/>
    <x v="0"/>
    <x v="2"/>
  </r>
  <r>
    <x v="3"/>
    <x v="3"/>
    <x v="381"/>
    <x v="2"/>
    <x v="23"/>
    <x v="25"/>
    <x v="1"/>
    <x v="18"/>
    <x v="111"/>
    <x v="757"/>
    <x v="1463"/>
    <x v="31"/>
    <x v="1"/>
    <x v="0"/>
    <x v="1"/>
  </r>
  <r>
    <x v="3"/>
    <x v="3"/>
    <x v="381"/>
    <x v="2"/>
    <x v="23"/>
    <x v="25"/>
    <x v="5"/>
    <x v="7"/>
    <x v="98"/>
    <x v="285"/>
    <x v="602"/>
    <x v="37"/>
    <x v="1"/>
    <x v="1"/>
    <x v="2"/>
  </r>
  <r>
    <x v="3"/>
    <x v="3"/>
    <x v="381"/>
    <x v="2"/>
    <x v="23"/>
    <x v="25"/>
    <x v="4"/>
    <x v="12"/>
    <x v="64"/>
    <x v="243"/>
    <x v="533"/>
    <x v="39"/>
    <x v="1"/>
    <x v="1"/>
    <x v="1"/>
  </r>
  <r>
    <x v="3"/>
    <x v="3"/>
    <x v="381"/>
    <x v="2"/>
    <x v="23"/>
    <x v="25"/>
    <x v="0"/>
    <x v="27"/>
    <x v="78"/>
    <x v="743"/>
    <x v="1557"/>
    <x v="34"/>
    <x v="1"/>
    <x v="0"/>
    <x v="0"/>
  </r>
  <r>
    <x v="3"/>
    <x v="3"/>
    <x v="381"/>
    <x v="2"/>
    <x v="23"/>
    <x v="25"/>
    <x v="3"/>
    <x v="16"/>
    <x v="102"/>
    <x v="618"/>
    <x v="1444"/>
    <x v="38"/>
    <x v="1"/>
    <x v="1"/>
    <x v="0"/>
  </r>
  <r>
    <x v="5"/>
    <x v="3"/>
    <x v="381"/>
    <x v="2"/>
    <x v="3"/>
    <x v="28"/>
    <x v="2"/>
    <x v="17"/>
    <x v="145"/>
    <x v="959"/>
    <x v="2246"/>
    <x v="39"/>
    <x v="1"/>
    <x v="0"/>
    <x v="2"/>
  </r>
  <r>
    <x v="5"/>
    <x v="3"/>
    <x v="381"/>
    <x v="2"/>
    <x v="3"/>
    <x v="28"/>
    <x v="1"/>
    <x v="18"/>
    <x v="91"/>
    <x v="596"/>
    <x v="1143"/>
    <x v="31"/>
    <x v="1"/>
    <x v="0"/>
    <x v="1"/>
  </r>
  <r>
    <x v="5"/>
    <x v="3"/>
    <x v="381"/>
    <x v="2"/>
    <x v="3"/>
    <x v="28"/>
    <x v="5"/>
    <x v="8"/>
    <x v="80"/>
    <x v="239"/>
    <x v="566"/>
    <x v="41"/>
    <x v="1"/>
    <x v="1"/>
    <x v="2"/>
  </r>
  <r>
    <x v="5"/>
    <x v="3"/>
    <x v="381"/>
    <x v="2"/>
    <x v="3"/>
    <x v="28"/>
    <x v="4"/>
    <x v="11"/>
    <x v="54"/>
    <x v="156"/>
    <x v="353"/>
    <x v="41"/>
    <x v="1"/>
    <x v="1"/>
    <x v="1"/>
  </r>
  <r>
    <x v="5"/>
    <x v="3"/>
    <x v="381"/>
    <x v="2"/>
    <x v="3"/>
    <x v="28"/>
    <x v="0"/>
    <x v="26"/>
    <x v="66"/>
    <x v="569"/>
    <x v="1261"/>
    <x v="36"/>
    <x v="1"/>
    <x v="0"/>
    <x v="0"/>
  </r>
  <r>
    <x v="5"/>
    <x v="3"/>
    <x v="381"/>
    <x v="2"/>
    <x v="3"/>
    <x v="28"/>
    <x v="3"/>
    <x v="16"/>
    <x v="83"/>
    <x v="479"/>
    <x v="1110"/>
    <x v="38"/>
    <x v="1"/>
    <x v="1"/>
    <x v="0"/>
  </r>
  <r>
    <x v="5"/>
    <x v="0"/>
    <x v="381"/>
    <x v="4"/>
    <x v="4"/>
    <x v="48"/>
    <x v="3"/>
    <x v="53"/>
    <x v="214"/>
    <x v="2698"/>
    <x v="3460"/>
    <x v="8"/>
    <x v="2"/>
    <x v="1"/>
    <x v="0"/>
  </r>
  <r>
    <x v="1"/>
    <x v="0"/>
    <x v="381"/>
    <x v="4"/>
    <x v="11"/>
    <x v="7"/>
    <x v="2"/>
    <x v="16"/>
    <x v="116"/>
    <x v="714"/>
    <x v="1177"/>
    <x v="26"/>
    <x v="2"/>
    <x v="0"/>
    <x v="2"/>
  </r>
  <r>
    <x v="1"/>
    <x v="0"/>
    <x v="381"/>
    <x v="4"/>
    <x v="11"/>
    <x v="7"/>
    <x v="1"/>
    <x v="23"/>
    <x v="120"/>
    <x v="1005"/>
    <x v="1882"/>
    <x v="29"/>
    <x v="2"/>
    <x v="0"/>
    <x v="1"/>
  </r>
  <r>
    <x v="1"/>
    <x v="0"/>
    <x v="381"/>
    <x v="4"/>
    <x v="11"/>
    <x v="7"/>
    <x v="5"/>
    <x v="24"/>
    <x v="125"/>
    <x v="1085"/>
    <x v="1817"/>
    <x v="25"/>
    <x v="2"/>
    <x v="1"/>
    <x v="2"/>
  </r>
  <r>
    <x v="1"/>
    <x v="0"/>
    <x v="381"/>
    <x v="4"/>
    <x v="11"/>
    <x v="7"/>
    <x v="4"/>
    <x v="23"/>
    <x v="73"/>
    <x v="569"/>
    <x v="793"/>
    <x v="23"/>
    <x v="2"/>
    <x v="1"/>
    <x v="1"/>
  </r>
  <r>
    <x v="1"/>
    <x v="0"/>
    <x v="381"/>
    <x v="4"/>
    <x v="11"/>
    <x v="7"/>
    <x v="0"/>
    <x v="28"/>
    <x v="56"/>
    <x v="495"/>
    <x v="567"/>
    <x v="20"/>
    <x v="2"/>
    <x v="0"/>
    <x v="0"/>
  </r>
  <r>
    <x v="1"/>
    <x v="0"/>
    <x v="381"/>
    <x v="4"/>
    <x v="11"/>
    <x v="7"/>
    <x v="3"/>
    <x v="20"/>
    <x v="120"/>
    <x v="893"/>
    <x v="848"/>
    <x v="13"/>
    <x v="2"/>
    <x v="1"/>
    <x v="0"/>
  </r>
  <r>
    <x v="3"/>
    <x v="3"/>
    <x v="381"/>
    <x v="2"/>
    <x v="23"/>
    <x v="25"/>
    <x v="2"/>
    <x v="10"/>
    <x v="185"/>
    <x v="865"/>
    <x v="1637"/>
    <x v="30"/>
    <x v="2"/>
    <x v="0"/>
    <x v="2"/>
  </r>
  <r>
    <x v="3"/>
    <x v="3"/>
    <x v="381"/>
    <x v="2"/>
    <x v="23"/>
    <x v="25"/>
    <x v="1"/>
    <x v="11"/>
    <x v="115"/>
    <x v="509"/>
    <x v="786"/>
    <x v="26"/>
    <x v="2"/>
    <x v="0"/>
    <x v="1"/>
  </r>
  <r>
    <x v="3"/>
    <x v="3"/>
    <x v="381"/>
    <x v="2"/>
    <x v="23"/>
    <x v="25"/>
    <x v="5"/>
    <x v="4"/>
    <x v="120"/>
    <x v="262"/>
    <x v="394"/>
    <x v="30"/>
    <x v="2"/>
    <x v="1"/>
    <x v="2"/>
  </r>
  <r>
    <x v="3"/>
    <x v="3"/>
    <x v="381"/>
    <x v="2"/>
    <x v="23"/>
    <x v="25"/>
    <x v="4"/>
    <x v="6"/>
    <x v="84"/>
    <x v="192"/>
    <x v="328"/>
    <x v="33"/>
    <x v="2"/>
    <x v="1"/>
    <x v="1"/>
  </r>
  <r>
    <x v="3"/>
    <x v="3"/>
    <x v="381"/>
    <x v="2"/>
    <x v="23"/>
    <x v="25"/>
    <x v="0"/>
    <x v="19"/>
    <x v="103"/>
    <x v="734"/>
    <x v="1125"/>
    <x v="24"/>
    <x v="2"/>
    <x v="0"/>
    <x v="0"/>
  </r>
  <r>
    <x v="3"/>
    <x v="3"/>
    <x v="381"/>
    <x v="2"/>
    <x v="23"/>
    <x v="25"/>
    <x v="3"/>
    <x v="11"/>
    <x v="137"/>
    <x v="630"/>
    <x v="1137"/>
    <x v="29"/>
    <x v="2"/>
    <x v="1"/>
    <x v="0"/>
  </r>
  <r>
    <x v="5"/>
    <x v="3"/>
    <x v="381"/>
    <x v="2"/>
    <x v="3"/>
    <x v="28"/>
    <x v="2"/>
    <x v="10"/>
    <x v="155"/>
    <x v="681"/>
    <x v="1389"/>
    <x v="33"/>
    <x v="2"/>
    <x v="0"/>
    <x v="2"/>
  </r>
  <r>
    <x v="5"/>
    <x v="3"/>
    <x v="381"/>
    <x v="2"/>
    <x v="3"/>
    <x v="28"/>
    <x v="1"/>
    <x v="11"/>
    <x v="104"/>
    <x v="457"/>
    <x v="620"/>
    <x v="24"/>
    <x v="2"/>
    <x v="0"/>
    <x v="1"/>
  </r>
  <r>
    <x v="5"/>
    <x v="3"/>
    <x v="381"/>
    <x v="2"/>
    <x v="3"/>
    <x v="28"/>
    <x v="5"/>
    <x v="3"/>
    <x v="111"/>
    <x v="189"/>
    <x v="269"/>
    <x v="29"/>
    <x v="2"/>
    <x v="1"/>
    <x v="2"/>
  </r>
  <r>
    <x v="5"/>
    <x v="3"/>
    <x v="381"/>
    <x v="2"/>
    <x v="3"/>
    <x v="28"/>
    <x v="4"/>
    <x v="6"/>
    <x v="61"/>
    <x v="108"/>
    <x v="132"/>
    <x v="29"/>
    <x v="2"/>
    <x v="1"/>
    <x v="1"/>
  </r>
  <r>
    <x v="5"/>
    <x v="3"/>
    <x v="381"/>
    <x v="2"/>
    <x v="3"/>
    <x v="28"/>
    <x v="0"/>
    <x v="16"/>
    <x v="75"/>
    <x v="420"/>
    <x v="637"/>
    <x v="27"/>
    <x v="2"/>
    <x v="0"/>
    <x v="0"/>
  </r>
  <r>
    <x v="5"/>
    <x v="3"/>
    <x v="381"/>
    <x v="2"/>
    <x v="3"/>
    <x v="28"/>
    <x v="3"/>
    <x v="11"/>
    <x v="104"/>
    <x v="457"/>
    <x v="824"/>
    <x v="31"/>
    <x v="2"/>
    <x v="1"/>
    <x v="0"/>
  </r>
  <r>
    <x v="5"/>
    <x v="0"/>
    <x v="382"/>
    <x v="4"/>
    <x v="4"/>
    <x v="48"/>
    <x v="2"/>
    <x v="48"/>
    <x v="343"/>
    <x v="3013"/>
    <x v="5350"/>
    <x v="16"/>
    <x v="2"/>
    <x v="0"/>
    <x v="2"/>
  </r>
  <r>
    <x v="2"/>
    <x v="2"/>
    <x v="382"/>
    <x v="0"/>
    <x v="25"/>
    <x v="5"/>
    <x v="4"/>
    <x v="33"/>
    <x v="273"/>
    <x v="2560"/>
    <x v="4458"/>
    <x v="26"/>
    <x v="2"/>
    <x v="1"/>
    <x v="1"/>
  </r>
  <r>
    <x v="0"/>
    <x v="1"/>
    <x v="382"/>
    <x v="4"/>
    <x v="1"/>
    <x v="2"/>
    <x v="3"/>
    <x v="48"/>
    <x v="254"/>
    <x v="2757"/>
    <x v="4367"/>
    <x v="16"/>
    <x v="2"/>
    <x v="1"/>
    <x v="0"/>
  </r>
  <r>
    <x v="1"/>
    <x v="0"/>
    <x v="382"/>
    <x v="4"/>
    <x v="49"/>
    <x v="13"/>
    <x v="2"/>
    <x v="23"/>
    <x v="285"/>
    <x v="2282"/>
    <x v="3708"/>
    <x v="21"/>
    <x v="0"/>
    <x v="0"/>
    <x v="2"/>
  </r>
  <r>
    <x v="1"/>
    <x v="0"/>
    <x v="382"/>
    <x v="4"/>
    <x v="49"/>
    <x v="13"/>
    <x v="1"/>
    <x v="33"/>
    <x v="285"/>
    <x v="2637"/>
    <x v="4349"/>
    <x v="21"/>
    <x v="0"/>
    <x v="0"/>
    <x v="1"/>
  </r>
  <r>
    <x v="1"/>
    <x v="0"/>
    <x v="382"/>
    <x v="4"/>
    <x v="49"/>
    <x v="13"/>
    <x v="5"/>
    <x v="33"/>
    <x v="285"/>
    <x v="2637"/>
    <x v="4349"/>
    <x v="21"/>
    <x v="0"/>
    <x v="1"/>
    <x v="2"/>
  </r>
  <r>
    <x v="1"/>
    <x v="0"/>
    <x v="382"/>
    <x v="4"/>
    <x v="49"/>
    <x v="13"/>
    <x v="4"/>
    <x v="33"/>
    <x v="174"/>
    <x v="1883"/>
    <x v="2950"/>
    <x v="21"/>
    <x v="0"/>
    <x v="1"/>
    <x v="1"/>
  </r>
  <r>
    <x v="1"/>
    <x v="0"/>
    <x v="382"/>
    <x v="4"/>
    <x v="49"/>
    <x v="13"/>
    <x v="0"/>
    <x v="38"/>
    <x v="129"/>
    <x v="1617"/>
    <x v="2849"/>
    <x v="26"/>
    <x v="0"/>
    <x v="0"/>
    <x v="0"/>
  </r>
  <r>
    <x v="1"/>
    <x v="0"/>
    <x v="382"/>
    <x v="4"/>
    <x v="49"/>
    <x v="13"/>
    <x v="3"/>
    <x v="33"/>
    <x v="300"/>
    <x v="2737"/>
    <x v="4314"/>
    <x v="16"/>
    <x v="0"/>
    <x v="1"/>
    <x v="0"/>
  </r>
  <r>
    <x v="5"/>
    <x v="0"/>
    <x v="382"/>
    <x v="4"/>
    <x v="43"/>
    <x v="47"/>
    <x v="2"/>
    <x v="23"/>
    <x v="285"/>
    <x v="2282"/>
    <x v="3708"/>
    <x v="21"/>
    <x v="0"/>
    <x v="0"/>
    <x v="2"/>
  </r>
  <r>
    <x v="5"/>
    <x v="0"/>
    <x v="382"/>
    <x v="4"/>
    <x v="43"/>
    <x v="47"/>
    <x v="1"/>
    <x v="33"/>
    <x v="285"/>
    <x v="2637"/>
    <x v="4349"/>
    <x v="21"/>
    <x v="0"/>
    <x v="0"/>
    <x v="1"/>
  </r>
  <r>
    <x v="5"/>
    <x v="0"/>
    <x v="382"/>
    <x v="4"/>
    <x v="43"/>
    <x v="47"/>
    <x v="5"/>
    <x v="33"/>
    <x v="285"/>
    <x v="2637"/>
    <x v="4349"/>
    <x v="21"/>
    <x v="0"/>
    <x v="1"/>
    <x v="2"/>
  </r>
  <r>
    <x v="5"/>
    <x v="0"/>
    <x v="382"/>
    <x v="4"/>
    <x v="43"/>
    <x v="47"/>
    <x v="4"/>
    <x v="33"/>
    <x v="174"/>
    <x v="1883"/>
    <x v="2950"/>
    <x v="21"/>
    <x v="0"/>
    <x v="1"/>
    <x v="1"/>
  </r>
  <r>
    <x v="5"/>
    <x v="0"/>
    <x v="382"/>
    <x v="4"/>
    <x v="43"/>
    <x v="47"/>
    <x v="0"/>
    <x v="38"/>
    <x v="129"/>
    <x v="1617"/>
    <x v="2849"/>
    <x v="26"/>
    <x v="0"/>
    <x v="0"/>
    <x v="0"/>
  </r>
  <r>
    <x v="5"/>
    <x v="0"/>
    <x v="382"/>
    <x v="4"/>
    <x v="43"/>
    <x v="47"/>
    <x v="3"/>
    <x v="33"/>
    <x v="300"/>
    <x v="2737"/>
    <x v="4314"/>
    <x v="16"/>
    <x v="0"/>
    <x v="1"/>
    <x v="0"/>
  </r>
  <r>
    <x v="1"/>
    <x v="1"/>
    <x v="382"/>
    <x v="1"/>
    <x v="47"/>
    <x v="11"/>
    <x v="2"/>
    <x v="28"/>
    <x v="304"/>
    <x v="2682"/>
    <x v="4682"/>
    <x v="26"/>
    <x v="0"/>
    <x v="0"/>
    <x v="2"/>
  </r>
  <r>
    <x v="1"/>
    <x v="1"/>
    <x v="382"/>
    <x v="1"/>
    <x v="47"/>
    <x v="11"/>
    <x v="1"/>
    <x v="28"/>
    <x v="194"/>
    <x v="1857"/>
    <x v="2898"/>
    <x v="21"/>
    <x v="0"/>
    <x v="0"/>
    <x v="1"/>
  </r>
  <r>
    <x v="1"/>
    <x v="1"/>
    <x v="382"/>
    <x v="1"/>
    <x v="47"/>
    <x v="11"/>
    <x v="5"/>
    <x v="18"/>
    <x v="194"/>
    <x v="1355"/>
    <x v="2068"/>
    <x v="21"/>
    <x v="0"/>
    <x v="1"/>
    <x v="2"/>
  </r>
  <r>
    <x v="1"/>
    <x v="1"/>
    <x v="382"/>
    <x v="1"/>
    <x v="47"/>
    <x v="11"/>
    <x v="4"/>
    <x v="23"/>
    <x v="62"/>
    <x v="461"/>
    <x v="537"/>
    <x v="21"/>
    <x v="0"/>
    <x v="1"/>
    <x v="1"/>
  </r>
  <r>
    <x v="1"/>
    <x v="1"/>
    <x v="382"/>
    <x v="1"/>
    <x v="47"/>
    <x v="11"/>
    <x v="0"/>
    <x v="38"/>
    <x v="105"/>
    <x v="1355"/>
    <x v="1729"/>
    <x v="16"/>
    <x v="0"/>
    <x v="0"/>
    <x v="0"/>
  </r>
  <r>
    <x v="1"/>
    <x v="1"/>
    <x v="382"/>
    <x v="1"/>
    <x v="47"/>
    <x v="11"/>
    <x v="3"/>
    <x v="28"/>
    <x v="194"/>
    <x v="1857"/>
    <x v="2517"/>
    <x v="16"/>
    <x v="0"/>
    <x v="1"/>
    <x v="0"/>
  </r>
  <r>
    <x v="1"/>
    <x v="1"/>
    <x v="382"/>
    <x v="1"/>
    <x v="28"/>
    <x v="31"/>
    <x v="2"/>
    <x v="48"/>
    <x v="311"/>
    <x v="2899"/>
    <x v="5157"/>
    <x v="21"/>
    <x v="2"/>
    <x v="0"/>
    <x v="2"/>
  </r>
  <r>
    <x v="1"/>
    <x v="1"/>
    <x v="382"/>
    <x v="1"/>
    <x v="28"/>
    <x v="31"/>
    <x v="1"/>
    <x v="48"/>
    <x v="254"/>
    <x v="2757"/>
    <x v="4637"/>
    <x v="21"/>
    <x v="2"/>
    <x v="0"/>
    <x v="1"/>
  </r>
  <r>
    <x v="1"/>
    <x v="1"/>
    <x v="382"/>
    <x v="1"/>
    <x v="28"/>
    <x v="31"/>
    <x v="5"/>
    <x v="38"/>
    <x v="254"/>
    <x v="2594"/>
    <x v="3480"/>
    <x v="11"/>
    <x v="2"/>
    <x v="1"/>
    <x v="2"/>
  </r>
  <r>
    <x v="1"/>
    <x v="1"/>
    <x v="382"/>
    <x v="1"/>
    <x v="28"/>
    <x v="31"/>
    <x v="4"/>
    <x v="43"/>
    <x v="129"/>
    <x v="1779"/>
    <x v="1964"/>
    <x v="11"/>
    <x v="2"/>
    <x v="1"/>
    <x v="1"/>
  </r>
  <r>
    <x v="1"/>
    <x v="1"/>
    <x v="382"/>
    <x v="1"/>
    <x v="28"/>
    <x v="31"/>
    <x v="0"/>
    <x v="58"/>
    <x v="174"/>
    <x v="2560"/>
    <x v="3367"/>
    <x v="11"/>
    <x v="2"/>
    <x v="0"/>
    <x v="0"/>
  </r>
  <r>
    <x v="1"/>
    <x v="1"/>
    <x v="382"/>
    <x v="1"/>
    <x v="28"/>
    <x v="31"/>
    <x v="3"/>
    <x v="48"/>
    <x v="254"/>
    <x v="2757"/>
    <x v="4367"/>
    <x v="16"/>
    <x v="2"/>
    <x v="1"/>
    <x v="0"/>
  </r>
  <r>
    <x v="5"/>
    <x v="0"/>
    <x v="382"/>
    <x v="4"/>
    <x v="4"/>
    <x v="48"/>
    <x v="2"/>
    <x v="44"/>
    <x v="205"/>
    <x v="2497"/>
    <x v="4448"/>
    <x v="28"/>
    <x v="1"/>
    <x v="0"/>
    <x v="2"/>
  </r>
  <r>
    <x v="2"/>
    <x v="2"/>
    <x v="382"/>
    <x v="0"/>
    <x v="25"/>
    <x v="5"/>
    <x v="4"/>
    <x v="31"/>
    <x v="73"/>
    <x v="776"/>
    <x v="1837"/>
    <x v="39"/>
    <x v="1"/>
    <x v="1"/>
    <x v="1"/>
  </r>
  <r>
    <x v="0"/>
    <x v="1"/>
    <x v="382"/>
    <x v="4"/>
    <x v="1"/>
    <x v="2"/>
    <x v="3"/>
    <x v="45"/>
    <x v="69"/>
    <x v="1048"/>
    <x v="1862"/>
    <x v="27"/>
    <x v="1"/>
    <x v="1"/>
    <x v="0"/>
  </r>
  <r>
    <x v="1"/>
    <x v="0"/>
    <x v="382"/>
    <x v="4"/>
    <x v="49"/>
    <x v="13"/>
    <x v="2"/>
    <x v="22"/>
    <x v="75"/>
    <x v="568"/>
    <x v="1120"/>
    <x v="32"/>
    <x v="1"/>
    <x v="0"/>
    <x v="2"/>
  </r>
  <r>
    <x v="1"/>
    <x v="0"/>
    <x v="382"/>
    <x v="4"/>
    <x v="49"/>
    <x v="13"/>
    <x v="1"/>
    <x v="29"/>
    <x v="87"/>
    <x v="893"/>
    <x v="1796"/>
    <x v="32"/>
    <x v="1"/>
    <x v="0"/>
    <x v="1"/>
  </r>
  <r>
    <x v="1"/>
    <x v="0"/>
    <x v="382"/>
    <x v="4"/>
    <x v="49"/>
    <x v="13"/>
    <x v="5"/>
    <x v="32"/>
    <x v="75"/>
    <x v="831"/>
    <x v="1618"/>
    <x v="31"/>
    <x v="1"/>
    <x v="1"/>
    <x v="2"/>
  </r>
  <r>
    <x v="1"/>
    <x v="0"/>
    <x v="382"/>
    <x v="4"/>
    <x v="49"/>
    <x v="13"/>
    <x v="4"/>
    <x v="31"/>
    <x v="43"/>
    <x v="406"/>
    <x v="774"/>
    <x v="33"/>
    <x v="1"/>
    <x v="1"/>
    <x v="1"/>
  </r>
  <r>
    <x v="1"/>
    <x v="0"/>
    <x v="382"/>
    <x v="4"/>
    <x v="49"/>
    <x v="13"/>
    <x v="0"/>
    <x v="35"/>
    <x v="34"/>
    <x v="356"/>
    <x v="772"/>
    <x v="37"/>
    <x v="1"/>
    <x v="0"/>
    <x v="0"/>
  </r>
  <r>
    <x v="1"/>
    <x v="0"/>
    <x v="382"/>
    <x v="4"/>
    <x v="49"/>
    <x v="13"/>
    <x v="3"/>
    <x v="31"/>
    <x v="97"/>
    <x v="1060"/>
    <x v="2087"/>
    <x v="31"/>
    <x v="1"/>
    <x v="1"/>
    <x v="0"/>
  </r>
  <r>
    <x v="5"/>
    <x v="0"/>
    <x v="382"/>
    <x v="4"/>
    <x v="43"/>
    <x v="47"/>
    <x v="2"/>
    <x v="20"/>
    <x v="80"/>
    <x v="571"/>
    <x v="1208"/>
    <x v="34"/>
    <x v="1"/>
    <x v="0"/>
    <x v="2"/>
  </r>
  <r>
    <x v="5"/>
    <x v="0"/>
    <x v="382"/>
    <x v="4"/>
    <x v="43"/>
    <x v="47"/>
    <x v="1"/>
    <x v="32"/>
    <x v="87"/>
    <x v="977"/>
    <x v="2107"/>
    <x v="35"/>
    <x v="1"/>
    <x v="0"/>
    <x v="1"/>
  </r>
  <r>
    <x v="5"/>
    <x v="0"/>
    <x v="382"/>
    <x v="4"/>
    <x v="43"/>
    <x v="47"/>
    <x v="5"/>
    <x v="32"/>
    <x v="87"/>
    <x v="977"/>
    <x v="2065"/>
    <x v="34"/>
    <x v="1"/>
    <x v="1"/>
    <x v="2"/>
  </r>
  <r>
    <x v="5"/>
    <x v="0"/>
    <x v="382"/>
    <x v="4"/>
    <x v="43"/>
    <x v="47"/>
    <x v="4"/>
    <x v="32"/>
    <x v="47"/>
    <x v="465"/>
    <x v="875"/>
    <x v="32"/>
    <x v="1"/>
    <x v="1"/>
    <x v="1"/>
  </r>
  <r>
    <x v="5"/>
    <x v="0"/>
    <x v="382"/>
    <x v="4"/>
    <x v="43"/>
    <x v="47"/>
    <x v="0"/>
    <x v="35"/>
    <x v="33"/>
    <x v="343"/>
    <x v="842"/>
    <x v="41"/>
    <x v="1"/>
    <x v="0"/>
    <x v="0"/>
  </r>
  <r>
    <x v="5"/>
    <x v="0"/>
    <x v="382"/>
    <x v="4"/>
    <x v="43"/>
    <x v="47"/>
    <x v="3"/>
    <x v="32"/>
    <x v="90"/>
    <x v="1007"/>
    <x v="1889"/>
    <x v="29"/>
    <x v="1"/>
    <x v="1"/>
    <x v="0"/>
  </r>
  <r>
    <x v="1"/>
    <x v="1"/>
    <x v="382"/>
    <x v="1"/>
    <x v="47"/>
    <x v="11"/>
    <x v="2"/>
    <x v="26"/>
    <x v="88"/>
    <x v="820"/>
    <x v="1811"/>
    <x v="36"/>
    <x v="1"/>
    <x v="0"/>
    <x v="2"/>
  </r>
  <r>
    <x v="1"/>
    <x v="1"/>
    <x v="382"/>
    <x v="1"/>
    <x v="47"/>
    <x v="11"/>
    <x v="1"/>
    <x v="27"/>
    <x v="56"/>
    <x v="476"/>
    <x v="942"/>
    <x v="33"/>
    <x v="1"/>
    <x v="0"/>
    <x v="1"/>
  </r>
  <r>
    <x v="1"/>
    <x v="1"/>
    <x v="382"/>
    <x v="1"/>
    <x v="47"/>
    <x v="11"/>
    <x v="5"/>
    <x v="17"/>
    <x v="52"/>
    <x v="254"/>
    <x v="414"/>
    <x v="32"/>
    <x v="1"/>
    <x v="1"/>
    <x v="2"/>
  </r>
  <r>
    <x v="1"/>
    <x v="1"/>
    <x v="382"/>
    <x v="1"/>
    <x v="47"/>
    <x v="11"/>
    <x v="4"/>
    <x v="21"/>
    <x v="10"/>
    <x v="37"/>
    <x v="57"/>
    <x v="36"/>
    <x v="1"/>
    <x v="1"/>
    <x v="1"/>
  </r>
  <r>
    <x v="1"/>
    <x v="1"/>
    <x v="382"/>
    <x v="1"/>
    <x v="47"/>
    <x v="11"/>
    <x v="0"/>
    <x v="35"/>
    <x v="23"/>
    <x v="208"/>
    <x v="301"/>
    <x v="29"/>
    <x v="1"/>
    <x v="0"/>
    <x v="0"/>
  </r>
  <r>
    <x v="1"/>
    <x v="1"/>
    <x v="382"/>
    <x v="1"/>
    <x v="47"/>
    <x v="11"/>
    <x v="3"/>
    <x v="26"/>
    <x v="48"/>
    <x v="374"/>
    <x v="526"/>
    <x v="26"/>
    <x v="1"/>
    <x v="1"/>
    <x v="0"/>
  </r>
  <r>
    <x v="1"/>
    <x v="1"/>
    <x v="382"/>
    <x v="1"/>
    <x v="28"/>
    <x v="31"/>
    <x v="2"/>
    <x v="45"/>
    <x v="125"/>
    <x v="1787"/>
    <x v="3547"/>
    <x v="32"/>
    <x v="1"/>
    <x v="0"/>
    <x v="2"/>
  </r>
  <r>
    <x v="1"/>
    <x v="1"/>
    <x v="382"/>
    <x v="1"/>
    <x v="28"/>
    <x v="31"/>
    <x v="1"/>
    <x v="43"/>
    <x v="69"/>
    <x v="1005"/>
    <x v="2074"/>
    <x v="33"/>
    <x v="1"/>
    <x v="0"/>
    <x v="1"/>
  </r>
  <r>
    <x v="1"/>
    <x v="1"/>
    <x v="382"/>
    <x v="1"/>
    <x v="28"/>
    <x v="31"/>
    <x v="5"/>
    <x v="37"/>
    <x v="74"/>
    <x v="944"/>
    <x v="1346"/>
    <x v="21"/>
    <x v="1"/>
    <x v="1"/>
    <x v="2"/>
  </r>
  <r>
    <x v="1"/>
    <x v="1"/>
    <x v="382"/>
    <x v="1"/>
    <x v="28"/>
    <x v="31"/>
    <x v="4"/>
    <x v="42"/>
    <x v="28"/>
    <x v="363"/>
    <x v="429"/>
    <x v="23"/>
    <x v="1"/>
    <x v="1"/>
    <x v="1"/>
  </r>
  <r>
    <x v="1"/>
    <x v="1"/>
    <x v="382"/>
    <x v="1"/>
    <x v="28"/>
    <x v="31"/>
    <x v="0"/>
    <x v="53"/>
    <x v="43"/>
    <x v="747"/>
    <x v="1095"/>
    <x v="23"/>
    <x v="1"/>
    <x v="0"/>
    <x v="0"/>
  </r>
  <r>
    <x v="1"/>
    <x v="1"/>
    <x v="382"/>
    <x v="1"/>
    <x v="28"/>
    <x v="31"/>
    <x v="3"/>
    <x v="47"/>
    <x v="64"/>
    <x v="1007"/>
    <x v="1991"/>
    <x v="31"/>
    <x v="1"/>
    <x v="1"/>
    <x v="0"/>
  </r>
  <r>
    <x v="5"/>
    <x v="0"/>
    <x v="382"/>
    <x v="4"/>
    <x v="4"/>
    <x v="48"/>
    <x v="2"/>
    <x v="33"/>
    <x v="243"/>
    <x v="2409"/>
    <x v="3924"/>
    <x v="21"/>
    <x v="2"/>
    <x v="0"/>
    <x v="2"/>
  </r>
  <r>
    <x v="5"/>
    <x v="0"/>
    <x v="382"/>
    <x v="4"/>
    <x v="43"/>
    <x v="47"/>
    <x v="2"/>
    <x v="17"/>
    <x v="91"/>
    <x v="560"/>
    <x v="779"/>
    <x v="23"/>
    <x v="2"/>
    <x v="0"/>
    <x v="2"/>
  </r>
  <r>
    <x v="5"/>
    <x v="0"/>
    <x v="382"/>
    <x v="4"/>
    <x v="43"/>
    <x v="47"/>
    <x v="1"/>
    <x v="22"/>
    <x v="103"/>
    <x v="834"/>
    <x v="1394"/>
    <x v="26"/>
    <x v="2"/>
    <x v="0"/>
    <x v="1"/>
  </r>
  <r>
    <x v="5"/>
    <x v="0"/>
    <x v="382"/>
    <x v="4"/>
    <x v="43"/>
    <x v="47"/>
    <x v="5"/>
    <x v="24"/>
    <x v="87"/>
    <x v="752"/>
    <x v="1206"/>
    <x v="25"/>
    <x v="2"/>
    <x v="1"/>
    <x v="2"/>
  </r>
  <r>
    <x v="5"/>
    <x v="0"/>
    <x v="382"/>
    <x v="4"/>
    <x v="43"/>
    <x v="47"/>
    <x v="4"/>
    <x v="23"/>
    <x v="56"/>
    <x v="402"/>
    <x v="522"/>
    <x v="24"/>
    <x v="2"/>
    <x v="1"/>
    <x v="1"/>
  </r>
  <r>
    <x v="5"/>
    <x v="0"/>
    <x v="382"/>
    <x v="4"/>
    <x v="43"/>
    <x v="47"/>
    <x v="0"/>
    <x v="28"/>
    <x v="42"/>
    <x v="345"/>
    <x v="628"/>
    <x v="32"/>
    <x v="2"/>
    <x v="0"/>
    <x v="0"/>
  </r>
  <r>
    <x v="5"/>
    <x v="0"/>
    <x v="382"/>
    <x v="4"/>
    <x v="43"/>
    <x v="47"/>
    <x v="3"/>
    <x v="21"/>
    <x v="112"/>
    <x v="874"/>
    <x v="1189"/>
    <x v="20"/>
    <x v="2"/>
    <x v="1"/>
    <x v="0"/>
  </r>
  <r>
    <x v="1"/>
    <x v="1"/>
    <x v="382"/>
    <x v="1"/>
    <x v="28"/>
    <x v="31"/>
    <x v="2"/>
    <x v="29"/>
    <x v="143"/>
    <x v="1425"/>
    <x v="2340"/>
    <x v="23"/>
    <x v="2"/>
    <x v="0"/>
    <x v="2"/>
  </r>
  <r>
    <x v="1"/>
    <x v="1"/>
    <x v="382"/>
    <x v="1"/>
    <x v="28"/>
    <x v="31"/>
    <x v="1"/>
    <x v="29"/>
    <x v="76"/>
    <x v="777"/>
    <x v="1284"/>
    <x v="26"/>
    <x v="2"/>
    <x v="0"/>
    <x v="1"/>
  </r>
  <r>
    <x v="1"/>
    <x v="1"/>
    <x v="382"/>
    <x v="1"/>
    <x v="28"/>
    <x v="31"/>
    <x v="5"/>
    <x v="28"/>
    <x v="81"/>
    <x v="808"/>
    <x v="736"/>
    <x v="13"/>
    <x v="2"/>
    <x v="1"/>
    <x v="2"/>
  </r>
  <r>
    <x v="1"/>
    <x v="1"/>
    <x v="382"/>
    <x v="1"/>
    <x v="28"/>
    <x v="31"/>
    <x v="4"/>
    <x v="26"/>
    <x v="40"/>
    <x v="301"/>
    <x v="173"/>
    <x v="14"/>
    <x v="2"/>
    <x v="1"/>
    <x v="1"/>
  </r>
  <r>
    <x v="1"/>
    <x v="1"/>
    <x v="382"/>
    <x v="1"/>
    <x v="28"/>
    <x v="31"/>
    <x v="0"/>
    <x v="43"/>
    <x v="53"/>
    <x v="735"/>
    <x v="691"/>
    <x v="14"/>
    <x v="2"/>
    <x v="0"/>
    <x v="0"/>
  </r>
  <r>
    <x v="1"/>
    <x v="1"/>
    <x v="382"/>
    <x v="1"/>
    <x v="28"/>
    <x v="31"/>
    <x v="3"/>
    <x v="34"/>
    <x v="87"/>
    <x v="1030"/>
    <x v="1336"/>
    <x v="18"/>
    <x v="2"/>
    <x v="1"/>
    <x v="0"/>
  </r>
  <r>
    <x v="5"/>
    <x v="0"/>
    <x v="383"/>
    <x v="4"/>
    <x v="4"/>
    <x v="48"/>
    <x v="1"/>
    <x v="53"/>
    <x v="343"/>
    <x v="3026"/>
    <x v="5065"/>
    <x v="2"/>
    <x v="2"/>
    <x v="0"/>
    <x v="1"/>
  </r>
  <r>
    <x v="2"/>
    <x v="2"/>
    <x v="383"/>
    <x v="0"/>
    <x v="25"/>
    <x v="5"/>
    <x v="0"/>
    <x v="38"/>
    <x v="194"/>
    <x v="2227"/>
    <x v="4710"/>
    <x v="46"/>
    <x v="2"/>
    <x v="0"/>
    <x v="0"/>
  </r>
  <r>
    <x v="5"/>
    <x v="0"/>
    <x v="383"/>
    <x v="4"/>
    <x v="4"/>
    <x v="48"/>
    <x v="1"/>
    <x v="49"/>
    <x v="226"/>
    <x v="2687"/>
    <x v="4025"/>
    <x v="14"/>
    <x v="1"/>
    <x v="0"/>
    <x v="1"/>
  </r>
  <r>
    <x v="2"/>
    <x v="2"/>
    <x v="383"/>
    <x v="0"/>
    <x v="25"/>
    <x v="5"/>
    <x v="0"/>
    <x v="34"/>
    <x v="50"/>
    <x v="531"/>
    <x v="1932"/>
    <x v="60"/>
    <x v="1"/>
    <x v="0"/>
    <x v="0"/>
  </r>
  <r>
    <x v="5"/>
    <x v="0"/>
    <x v="383"/>
    <x v="4"/>
    <x v="4"/>
    <x v="48"/>
    <x v="1"/>
    <x v="35"/>
    <x v="243"/>
    <x v="2475"/>
    <x v="2159"/>
    <x v="3"/>
    <x v="2"/>
    <x v="0"/>
    <x v="1"/>
  </r>
  <r>
    <x v="5"/>
    <x v="0"/>
    <x v="384"/>
    <x v="4"/>
    <x v="4"/>
    <x v="48"/>
    <x v="5"/>
    <x v="48"/>
    <x v="333"/>
    <x v="2978"/>
    <x v="5290"/>
    <x v="16"/>
    <x v="2"/>
    <x v="1"/>
    <x v="2"/>
  </r>
  <r>
    <x v="2"/>
    <x v="2"/>
    <x v="384"/>
    <x v="0"/>
    <x v="25"/>
    <x v="5"/>
    <x v="3"/>
    <x v="53"/>
    <x v="300"/>
    <x v="2880"/>
    <x v="4688"/>
    <x v="11"/>
    <x v="2"/>
    <x v="1"/>
    <x v="0"/>
  </r>
  <r>
    <x v="2"/>
    <x v="0"/>
    <x v="384"/>
    <x v="4"/>
    <x v="2"/>
    <x v="42"/>
    <x v="2"/>
    <x v="28"/>
    <x v="309"/>
    <x v="2763"/>
    <x v="4649"/>
    <x v="21"/>
    <x v="1"/>
    <x v="0"/>
    <x v="2"/>
  </r>
  <r>
    <x v="2"/>
    <x v="0"/>
    <x v="384"/>
    <x v="4"/>
    <x v="2"/>
    <x v="42"/>
    <x v="1"/>
    <x v="38"/>
    <x v="309"/>
    <x v="2855"/>
    <x v="5077"/>
    <x v="26"/>
    <x v="1"/>
    <x v="0"/>
    <x v="1"/>
  </r>
  <r>
    <x v="2"/>
    <x v="0"/>
    <x v="384"/>
    <x v="4"/>
    <x v="2"/>
    <x v="42"/>
    <x v="5"/>
    <x v="38"/>
    <x v="309"/>
    <x v="2855"/>
    <x v="4959"/>
    <x v="21"/>
    <x v="1"/>
    <x v="1"/>
    <x v="2"/>
  </r>
  <r>
    <x v="2"/>
    <x v="0"/>
    <x v="384"/>
    <x v="4"/>
    <x v="2"/>
    <x v="42"/>
    <x v="4"/>
    <x v="38"/>
    <x v="273"/>
    <x v="2673"/>
    <x v="4425"/>
    <x v="21"/>
    <x v="1"/>
    <x v="1"/>
    <x v="1"/>
  </r>
  <r>
    <x v="2"/>
    <x v="0"/>
    <x v="384"/>
    <x v="4"/>
    <x v="2"/>
    <x v="42"/>
    <x v="0"/>
    <x v="43"/>
    <x v="231"/>
    <x v="2615"/>
    <x v="3985"/>
    <x v="16"/>
    <x v="1"/>
    <x v="0"/>
    <x v="0"/>
  </r>
  <r>
    <x v="2"/>
    <x v="0"/>
    <x v="384"/>
    <x v="4"/>
    <x v="2"/>
    <x v="42"/>
    <x v="3"/>
    <x v="38"/>
    <x v="309"/>
    <x v="2855"/>
    <x v="4515"/>
    <x v="11"/>
    <x v="1"/>
    <x v="1"/>
    <x v="0"/>
  </r>
  <r>
    <x v="5"/>
    <x v="0"/>
    <x v="384"/>
    <x v="4"/>
    <x v="4"/>
    <x v="48"/>
    <x v="5"/>
    <x v="45"/>
    <x v="194"/>
    <x v="2435"/>
    <x v="4261"/>
    <x v="26"/>
    <x v="1"/>
    <x v="1"/>
    <x v="2"/>
  </r>
  <r>
    <x v="2"/>
    <x v="2"/>
    <x v="384"/>
    <x v="0"/>
    <x v="25"/>
    <x v="5"/>
    <x v="3"/>
    <x v="52"/>
    <x v="90"/>
    <x v="1534"/>
    <x v="2577"/>
    <x v="24"/>
    <x v="1"/>
    <x v="1"/>
    <x v="0"/>
  </r>
  <r>
    <x v="2"/>
    <x v="0"/>
    <x v="384"/>
    <x v="4"/>
    <x v="2"/>
    <x v="42"/>
    <x v="2"/>
    <x v="26"/>
    <x v="113"/>
    <x v="1053"/>
    <x v="2280"/>
    <x v="35"/>
    <x v="1"/>
    <x v="0"/>
    <x v="2"/>
  </r>
  <r>
    <x v="2"/>
    <x v="0"/>
    <x v="384"/>
    <x v="4"/>
    <x v="2"/>
    <x v="42"/>
    <x v="1"/>
    <x v="35"/>
    <x v="118"/>
    <x v="1393"/>
    <x v="3214"/>
    <x v="39"/>
    <x v="1"/>
    <x v="0"/>
    <x v="1"/>
  </r>
  <r>
    <x v="2"/>
    <x v="0"/>
    <x v="384"/>
    <x v="4"/>
    <x v="2"/>
    <x v="42"/>
    <x v="5"/>
    <x v="35"/>
    <x v="118"/>
    <x v="1393"/>
    <x v="2818"/>
    <x v="32"/>
    <x v="1"/>
    <x v="1"/>
    <x v="2"/>
  </r>
  <r>
    <x v="2"/>
    <x v="0"/>
    <x v="384"/>
    <x v="4"/>
    <x v="2"/>
    <x v="42"/>
    <x v="4"/>
    <x v="36"/>
    <x v="70"/>
    <x v="865"/>
    <x v="1863"/>
    <x v="35"/>
    <x v="1"/>
    <x v="1"/>
    <x v="1"/>
  </r>
  <r>
    <x v="2"/>
    <x v="0"/>
    <x v="384"/>
    <x v="4"/>
    <x v="2"/>
    <x v="42"/>
    <x v="0"/>
    <x v="38"/>
    <x v="66"/>
    <x v="847"/>
    <x v="1468"/>
    <x v="27"/>
    <x v="1"/>
    <x v="0"/>
    <x v="0"/>
  </r>
  <r>
    <x v="2"/>
    <x v="0"/>
    <x v="384"/>
    <x v="4"/>
    <x v="2"/>
    <x v="42"/>
    <x v="3"/>
    <x v="35"/>
    <x v="108"/>
    <x v="1296"/>
    <x v="2031"/>
    <x v="22"/>
    <x v="1"/>
    <x v="1"/>
    <x v="0"/>
  </r>
  <r>
    <x v="5"/>
    <x v="0"/>
    <x v="384"/>
    <x v="4"/>
    <x v="4"/>
    <x v="48"/>
    <x v="5"/>
    <x v="32"/>
    <x v="211"/>
    <x v="2166"/>
    <x v="3404"/>
    <x v="20"/>
    <x v="2"/>
    <x v="1"/>
    <x v="2"/>
  </r>
  <r>
    <x v="2"/>
    <x v="0"/>
    <x v="384"/>
    <x v="4"/>
    <x v="2"/>
    <x v="42"/>
    <x v="2"/>
    <x v="20"/>
    <x v="131"/>
    <x v="979"/>
    <x v="1724"/>
    <x v="27"/>
    <x v="2"/>
    <x v="0"/>
    <x v="2"/>
  </r>
  <r>
    <x v="2"/>
    <x v="0"/>
    <x v="384"/>
    <x v="4"/>
    <x v="2"/>
    <x v="42"/>
    <x v="1"/>
    <x v="23"/>
    <x v="127"/>
    <x v="1061"/>
    <x v="2192"/>
    <x v="33"/>
    <x v="2"/>
    <x v="0"/>
    <x v="1"/>
  </r>
  <r>
    <x v="2"/>
    <x v="0"/>
    <x v="384"/>
    <x v="4"/>
    <x v="2"/>
    <x v="42"/>
    <x v="5"/>
    <x v="25"/>
    <x v="136"/>
    <x v="1214"/>
    <x v="2059"/>
    <x v="25"/>
    <x v="2"/>
    <x v="1"/>
    <x v="2"/>
  </r>
  <r>
    <x v="2"/>
    <x v="0"/>
    <x v="384"/>
    <x v="4"/>
    <x v="2"/>
    <x v="42"/>
    <x v="4"/>
    <x v="23"/>
    <x v="83"/>
    <x v="683"/>
    <x v="1027"/>
    <x v="24"/>
    <x v="2"/>
    <x v="1"/>
    <x v="1"/>
  </r>
  <r>
    <x v="2"/>
    <x v="0"/>
    <x v="384"/>
    <x v="4"/>
    <x v="2"/>
    <x v="42"/>
    <x v="0"/>
    <x v="26"/>
    <x v="77"/>
    <x v="707"/>
    <x v="1020"/>
    <x v="23"/>
    <x v="2"/>
    <x v="0"/>
    <x v="0"/>
  </r>
  <r>
    <x v="2"/>
    <x v="0"/>
    <x v="384"/>
    <x v="4"/>
    <x v="2"/>
    <x v="42"/>
    <x v="3"/>
    <x v="29"/>
    <x v="144"/>
    <x v="1435"/>
    <x v="1641"/>
    <x v="13"/>
    <x v="2"/>
    <x v="1"/>
    <x v="0"/>
  </r>
  <r>
    <x v="5"/>
    <x v="0"/>
    <x v="385"/>
    <x v="4"/>
    <x v="4"/>
    <x v="48"/>
    <x v="4"/>
    <x v="48"/>
    <x v="329"/>
    <x v="2965"/>
    <x v="5173"/>
    <x v="11"/>
    <x v="2"/>
    <x v="1"/>
    <x v="1"/>
  </r>
  <r>
    <x v="2"/>
    <x v="2"/>
    <x v="385"/>
    <x v="0"/>
    <x v="25"/>
    <x v="5"/>
    <x v="2"/>
    <x v="33"/>
    <x v="325"/>
    <x v="2895"/>
    <x v="5271"/>
    <x v="31"/>
    <x v="2"/>
    <x v="0"/>
    <x v="2"/>
  </r>
  <r>
    <x v="5"/>
    <x v="0"/>
    <x v="385"/>
    <x v="4"/>
    <x v="4"/>
    <x v="48"/>
    <x v="4"/>
    <x v="46"/>
    <x v="177"/>
    <x v="2317"/>
    <x v="3772"/>
    <x v="21"/>
    <x v="1"/>
    <x v="1"/>
    <x v="1"/>
  </r>
  <r>
    <x v="2"/>
    <x v="2"/>
    <x v="385"/>
    <x v="0"/>
    <x v="25"/>
    <x v="5"/>
    <x v="2"/>
    <x v="29"/>
    <x v="147"/>
    <x v="1461"/>
    <x v="3641"/>
    <x v="45"/>
    <x v="1"/>
    <x v="0"/>
    <x v="2"/>
  </r>
  <r>
    <x v="5"/>
    <x v="0"/>
    <x v="385"/>
    <x v="4"/>
    <x v="4"/>
    <x v="48"/>
    <x v="4"/>
    <x v="32"/>
    <x v="210"/>
    <x v="2160"/>
    <x v="2754"/>
    <x v="13"/>
    <x v="2"/>
    <x v="1"/>
    <x v="1"/>
  </r>
  <r>
    <x v="5"/>
    <x v="0"/>
    <x v="386"/>
    <x v="4"/>
    <x v="4"/>
    <x v="48"/>
    <x v="0"/>
    <x v="58"/>
    <x v="329"/>
    <x v="2996"/>
    <x v="5459"/>
    <x v="31"/>
    <x v="2"/>
    <x v="0"/>
    <x v="0"/>
  </r>
  <r>
    <x v="2"/>
    <x v="2"/>
    <x v="386"/>
    <x v="0"/>
    <x v="25"/>
    <x v="5"/>
    <x v="1"/>
    <x v="38"/>
    <x v="313"/>
    <x v="2877"/>
    <x v="4917"/>
    <x v="16"/>
    <x v="2"/>
    <x v="0"/>
    <x v="1"/>
  </r>
  <r>
    <x v="5"/>
    <x v="0"/>
    <x v="386"/>
    <x v="4"/>
    <x v="4"/>
    <x v="48"/>
    <x v="0"/>
    <x v="56"/>
    <x v="188"/>
    <x v="2614"/>
    <x v="5021"/>
    <x v="44"/>
    <x v="1"/>
    <x v="0"/>
    <x v="0"/>
  </r>
  <r>
    <x v="2"/>
    <x v="2"/>
    <x v="386"/>
    <x v="0"/>
    <x v="25"/>
    <x v="5"/>
    <x v="1"/>
    <x v="35"/>
    <x v="127"/>
    <x v="1483"/>
    <x v="2680"/>
    <x v="27"/>
    <x v="1"/>
    <x v="0"/>
    <x v="1"/>
  </r>
  <r>
    <x v="5"/>
    <x v="0"/>
    <x v="386"/>
    <x v="4"/>
    <x v="4"/>
    <x v="48"/>
    <x v="0"/>
    <x v="36"/>
    <x v="194"/>
    <x v="2167"/>
    <x v="4248"/>
    <x v="34"/>
    <x v="2"/>
    <x v="0"/>
    <x v="0"/>
  </r>
  <r>
    <x v="5"/>
    <x v="0"/>
    <x v="387"/>
    <x v="4"/>
    <x v="4"/>
    <x v="48"/>
    <x v="3"/>
    <x v="63"/>
    <x v="333"/>
    <x v="3021"/>
    <x v="4540"/>
    <x v="0"/>
    <x v="2"/>
    <x v="1"/>
    <x v="0"/>
  </r>
  <r>
    <x v="2"/>
    <x v="2"/>
    <x v="387"/>
    <x v="0"/>
    <x v="25"/>
    <x v="5"/>
    <x v="5"/>
    <x v="38"/>
    <x v="315"/>
    <x v="2884"/>
    <x v="5231"/>
    <x v="31"/>
    <x v="2"/>
    <x v="1"/>
    <x v="2"/>
  </r>
  <r>
    <x v="5"/>
    <x v="0"/>
    <x v="387"/>
    <x v="4"/>
    <x v="4"/>
    <x v="48"/>
    <x v="3"/>
    <x v="58"/>
    <x v="187"/>
    <x v="2647"/>
    <x v="3484"/>
    <x v="10"/>
    <x v="1"/>
    <x v="1"/>
    <x v="0"/>
  </r>
  <r>
    <x v="2"/>
    <x v="2"/>
    <x v="387"/>
    <x v="0"/>
    <x v="25"/>
    <x v="5"/>
    <x v="5"/>
    <x v="37"/>
    <x v="143"/>
    <x v="1727"/>
    <x v="3910"/>
    <x v="41"/>
    <x v="1"/>
    <x v="1"/>
    <x v="2"/>
  </r>
  <r>
    <x v="5"/>
    <x v="0"/>
    <x v="387"/>
    <x v="4"/>
    <x v="4"/>
    <x v="48"/>
    <x v="3"/>
    <x v="44"/>
    <x v="223"/>
    <x v="2593"/>
    <x v="2121"/>
    <x v="2"/>
    <x v="2"/>
    <x v="1"/>
    <x v="0"/>
  </r>
  <r>
    <x v="5"/>
    <x v="0"/>
    <x v="388"/>
    <x v="4"/>
    <x v="4"/>
    <x v="48"/>
    <x v="2"/>
    <x v="48"/>
    <x v="340"/>
    <x v="3001"/>
    <x v="5333"/>
    <x v="16"/>
    <x v="2"/>
    <x v="0"/>
    <x v="2"/>
  </r>
  <r>
    <x v="2"/>
    <x v="2"/>
    <x v="388"/>
    <x v="0"/>
    <x v="25"/>
    <x v="5"/>
    <x v="4"/>
    <x v="33"/>
    <x v="304"/>
    <x v="2774"/>
    <x v="4864"/>
    <x v="26"/>
    <x v="2"/>
    <x v="1"/>
    <x v="1"/>
  </r>
  <r>
    <x v="5"/>
    <x v="0"/>
    <x v="388"/>
    <x v="4"/>
    <x v="4"/>
    <x v="48"/>
    <x v="2"/>
    <x v="44"/>
    <x v="201"/>
    <x v="2473"/>
    <x v="4538"/>
    <x v="31"/>
    <x v="1"/>
    <x v="0"/>
    <x v="2"/>
  </r>
  <r>
    <x v="2"/>
    <x v="2"/>
    <x v="388"/>
    <x v="0"/>
    <x v="25"/>
    <x v="5"/>
    <x v="4"/>
    <x v="31"/>
    <x v="88"/>
    <x v="962"/>
    <x v="2258"/>
    <x v="39"/>
    <x v="1"/>
    <x v="1"/>
    <x v="1"/>
  </r>
  <r>
    <x v="5"/>
    <x v="0"/>
    <x v="388"/>
    <x v="4"/>
    <x v="4"/>
    <x v="48"/>
    <x v="2"/>
    <x v="29"/>
    <x v="245"/>
    <x v="2266"/>
    <x v="3520"/>
    <x v="19"/>
    <x v="2"/>
    <x v="0"/>
    <x v="2"/>
  </r>
  <r>
    <x v="5"/>
    <x v="0"/>
    <x v="389"/>
    <x v="4"/>
    <x v="4"/>
    <x v="48"/>
    <x v="1"/>
    <x v="53"/>
    <x v="340"/>
    <x v="3017"/>
    <x v="5010"/>
    <x v="2"/>
    <x v="2"/>
    <x v="0"/>
    <x v="1"/>
  </r>
  <r>
    <x v="2"/>
    <x v="2"/>
    <x v="389"/>
    <x v="0"/>
    <x v="25"/>
    <x v="5"/>
    <x v="0"/>
    <x v="38"/>
    <x v="254"/>
    <x v="2594"/>
    <x v="5036"/>
    <x v="46"/>
    <x v="2"/>
    <x v="0"/>
    <x v="0"/>
  </r>
  <r>
    <x v="5"/>
    <x v="0"/>
    <x v="389"/>
    <x v="4"/>
    <x v="4"/>
    <x v="48"/>
    <x v="1"/>
    <x v="52"/>
    <x v="189"/>
    <x v="2550"/>
    <x v="3755"/>
    <x v="15"/>
    <x v="1"/>
    <x v="0"/>
    <x v="1"/>
  </r>
  <r>
    <x v="2"/>
    <x v="2"/>
    <x v="389"/>
    <x v="0"/>
    <x v="25"/>
    <x v="5"/>
    <x v="0"/>
    <x v="34"/>
    <x v="62"/>
    <x v="699"/>
    <x v="2429"/>
    <x v="60"/>
    <x v="1"/>
    <x v="0"/>
    <x v="0"/>
  </r>
  <r>
    <x v="5"/>
    <x v="0"/>
    <x v="389"/>
    <x v="4"/>
    <x v="4"/>
    <x v="48"/>
    <x v="1"/>
    <x v="32"/>
    <x v="236"/>
    <x v="2338"/>
    <x v="2065"/>
    <x v="4"/>
    <x v="2"/>
    <x v="0"/>
    <x v="1"/>
  </r>
  <r>
    <x v="5"/>
    <x v="0"/>
    <x v="390"/>
    <x v="4"/>
    <x v="4"/>
    <x v="48"/>
    <x v="5"/>
    <x v="48"/>
    <x v="327"/>
    <x v="2958"/>
    <x v="5248"/>
    <x v="16"/>
    <x v="2"/>
    <x v="1"/>
    <x v="2"/>
  </r>
  <r>
    <x v="2"/>
    <x v="2"/>
    <x v="390"/>
    <x v="0"/>
    <x v="25"/>
    <x v="5"/>
    <x v="3"/>
    <x v="53"/>
    <x v="319"/>
    <x v="2947"/>
    <x v="5111"/>
    <x v="11"/>
    <x v="2"/>
    <x v="1"/>
    <x v="0"/>
  </r>
  <r>
    <x v="5"/>
    <x v="0"/>
    <x v="390"/>
    <x v="4"/>
    <x v="4"/>
    <x v="48"/>
    <x v="5"/>
    <x v="43"/>
    <x v="159"/>
    <x v="2079"/>
    <x v="3808"/>
    <x v="28"/>
    <x v="1"/>
    <x v="1"/>
    <x v="2"/>
  </r>
  <r>
    <x v="2"/>
    <x v="2"/>
    <x v="390"/>
    <x v="0"/>
    <x v="25"/>
    <x v="5"/>
    <x v="3"/>
    <x v="48"/>
    <x v="129"/>
    <x v="1929"/>
    <x v="3117"/>
    <x v="22"/>
    <x v="1"/>
    <x v="1"/>
    <x v="0"/>
  </r>
  <r>
    <x v="5"/>
    <x v="0"/>
    <x v="390"/>
    <x v="4"/>
    <x v="4"/>
    <x v="48"/>
    <x v="5"/>
    <x v="35"/>
    <x v="183"/>
    <x v="2034"/>
    <x v="3068"/>
    <x v="19"/>
    <x v="2"/>
    <x v="1"/>
    <x v="2"/>
  </r>
  <r>
    <x v="5"/>
    <x v="0"/>
    <x v="391"/>
    <x v="4"/>
    <x v="4"/>
    <x v="48"/>
    <x v="4"/>
    <x v="48"/>
    <x v="325"/>
    <x v="2952"/>
    <x v="5127"/>
    <x v="11"/>
    <x v="2"/>
    <x v="1"/>
    <x v="1"/>
  </r>
  <r>
    <x v="2"/>
    <x v="2"/>
    <x v="391"/>
    <x v="0"/>
    <x v="25"/>
    <x v="5"/>
    <x v="2"/>
    <x v="33"/>
    <x v="331"/>
    <x v="2915"/>
    <x v="5309"/>
    <x v="31"/>
    <x v="2"/>
    <x v="0"/>
    <x v="2"/>
  </r>
  <r>
    <x v="5"/>
    <x v="0"/>
    <x v="391"/>
    <x v="4"/>
    <x v="4"/>
    <x v="48"/>
    <x v="4"/>
    <x v="44"/>
    <x v="177"/>
    <x v="2260"/>
    <x v="3744"/>
    <x v="22"/>
    <x v="1"/>
    <x v="1"/>
    <x v="1"/>
  </r>
  <r>
    <x v="2"/>
    <x v="2"/>
    <x v="391"/>
    <x v="0"/>
    <x v="25"/>
    <x v="5"/>
    <x v="2"/>
    <x v="30"/>
    <x v="177"/>
    <x v="1781"/>
    <x v="4151"/>
    <x v="45"/>
    <x v="1"/>
    <x v="0"/>
    <x v="2"/>
  </r>
  <r>
    <x v="5"/>
    <x v="0"/>
    <x v="391"/>
    <x v="4"/>
    <x v="4"/>
    <x v="48"/>
    <x v="4"/>
    <x v="35"/>
    <x v="192"/>
    <x v="2111"/>
    <x v="3062"/>
    <x v="17"/>
    <x v="2"/>
    <x v="1"/>
    <x v="1"/>
  </r>
  <r>
    <x v="5"/>
    <x v="0"/>
    <x v="392"/>
    <x v="4"/>
    <x v="4"/>
    <x v="48"/>
    <x v="0"/>
    <x v="58"/>
    <x v="323"/>
    <x v="2975"/>
    <x v="5429"/>
    <x v="31"/>
    <x v="2"/>
    <x v="0"/>
    <x v="0"/>
  </r>
  <r>
    <x v="2"/>
    <x v="2"/>
    <x v="392"/>
    <x v="0"/>
    <x v="25"/>
    <x v="5"/>
    <x v="1"/>
    <x v="38"/>
    <x v="319"/>
    <x v="2895"/>
    <x v="5036"/>
    <x v="16"/>
    <x v="2"/>
    <x v="0"/>
    <x v="1"/>
  </r>
  <r>
    <x v="5"/>
    <x v="1"/>
    <x v="392"/>
    <x v="0"/>
    <x v="14"/>
    <x v="18"/>
    <x v="2"/>
    <x v="23"/>
    <x v="311"/>
    <x v="2686"/>
    <x v="4188"/>
    <x v="16"/>
    <x v="0"/>
    <x v="0"/>
    <x v="2"/>
  </r>
  <r>
    <x v="5"/>
    <x v="1"/>
    <x v="392"/>
    <x v="0"/>
    <x v="14"/>
    <x v="18"/>
    <x v="1"/>
    <x v="23"/>
    <x v="129"/>
    <x v="1086"/>
    <x v="1599"/>
    <x v="21"/>
    <x v="0"/>
    <x v="0"/>
    <x v="1"/>
  </r>
  <r>
    <x v="5"/>
    <x v="1"/>
    <x v="392"/>
    <x v="0"/>
    <x v="14"/>
    <x v="18"/>
    <x v="5"/>
    <x v="13"/>
    <x v="174"/>
    <x v="956"/>
    <x v="1099"/>
    <x v="16"/>
    <x v="0"/>
    <x v="1"/>
    <x v="2"/>
  </r>
  <r>
    <x v="5"/>
    <x v="1"/>
    <x v="392"/>
    <x v="0"/>
    <x v="48"/>
    <x v="33"/>
    <x v="4"/>
    <x v="18"/>
    <x v="62"/>
    <x v="352"/>
    <x v="267"/>
    <x v="16"/>
    <x v="0"/>
    <x v="1"/>
    <x v="1"/>
  </r>
  <r>
    <x v="5"/>
    <x v="1"/>
    <x v="392"/>
    <x v="0"/>
    <x v="48"/>
    <x v="33"/>
    <x v="0"/>
    <x v="33"/>
    <x v="129"/>
    <x v="1441"/>
    <x v="3144"/>
    <x v="36"/>
    <x v="0"/>
    <x v="0"/>
    <x v="0"/>
  </r>
  <r>
    <x v="5"/>
    <x v="1"/>
    <x v="392"/>
    <x v="0"/>
    <x v="48"/>
    <x v="33"/>
    <x v="3"/>
    <x v="8"/>
    <x v="212"/>
    <x v="891"/>
    <x v="1496"/>
    <x v="26"/>
    <x v="0"/>
    <x v="1"/>
    <x v="0"/>
  </r>
  <r>
    <x v="5"/>
    <x v="0"/>
    <x v="392"/>
    <x v="4"/>
    <x v="4"/>
    <x v="48"/>
    <x v="0"/>
    <x v="52"/>
    <x v="159"/>
    <x v="2312"/>
    <x v="4749"/>
    <x v="44"/>
    <x v="1"/>
    <x v="0"/>
    <x v="0"/>
  </r>
  <r>
    <x v="2"/>
    <x v="2"/>
    <x v="392"/>
    <x v="0"/>
    <x v="25"/>
    <x v="5"/>
    <x v="1"/>
    <x v="34"/>
    <x v="135"/>
    <x v="1540"/>
    <x v="2893"/>
    <x v="29"/>
    <x v="1"/>
    <x v="0"/>
    <x v="1"/>
  </r>
  <r>
    <x v="5"/>
    <x v="1"/>
    <x v="392"/>
    <x v="0"/>
    <x v="14"/>
    <x v="18"/>
    <x v="2"/>
    <x v="22"/>
    <x v="120"/>
    <x v="971"/>
    <x v="1701"/>
    <x v="27"/>
    <x v="1"/>
    <x v="0"/>
    <x v="2"/>
  </r>
  <r>
    <x v="5"/>
    <x v="1"/>
    <x v="392"/>
    <x v="0"/>
    <x v="14"/>
    <x v="18"/>
    <x v="1"/>
    <x v="22"/>
    <x v="28"/>
    <x v="149"/>
    <x v="257"/>
    <x v="35"/>
    <x v="1"/>
    <x v="0"/>
    <x v="1"/>
  </r>
  <r>
    <x v="5"/>
    <x v="1"/>
    <x v="392"/>
    <x v="0"/>
    <x v="14"/>
    <x v="18"/>
    <x v="5"/>
    <x v="13"/>
    <x v="49"/>
    <x v="163"/>
    <x v="214"/>
    <x v="29"/>
    <x v="1"/>
    <x v="1"/>
    <x v="2"/>
  </r>
  <r>
    <x v="5"/>
    <x v="1"/>
    <x v="392"/>
    <x v="0"/>
    <x v="48"/>
    <x v="33"/>
    <x v="4"/>
    <x v="16"/>
    <x v="10"/>
    <x v="23"/>
    <x v="22"/>
    <x v="29"/>
    <x v="1"/>
    <x v="1"/>
    <x v="1"/>
  </r>
  <r>
    <x v="5"/>
    <x v="1"/>
    <x v="392"/>
    <x v="0"/>
    <x v="48"/>
    <x v="33"/>
    <x v="0"/>
    <x v="31"/>
    <x v="27"/>
    <x v="232"/>
    <x v="671"/>
    <x v="47"/>
    <x v="1"/>
    <x v="0"/>
    <x v="0"/>
  </r>
  <r>
    <x v="5"/>
    <x v="1"/>
    <x v="392"/>
    <x v="0"/>
    <x v="48"/>
    <x v="33"/>
    <x v="3"/>
    <x v="7"/>
    <x v="54"/>
    <x v="96"/>
    <x v="165"/>
    <x v="37"/>
    <x v="1"/>
    <x v="1"/>
    <x v="0"/>
  </r>
  <r>
    <x v="5"/>
    <x v="0"/>
    <x v="392"/>
    <x v="4"/>
    <x v="4"/>
    <x v="48"/>
    <x v="0"/>
    <x v="43"/>
    <x v="191"/>
    <x v="2359"/>
    <x v="4454"/>
    <x v="33"/>
    <x v="2"/>
    <x v="0"/>
    <x v="0"/>
  </r>
  <r>
    <x v="5"/>
    <x v="0"/>
    <x v="393"/>
    <x v="4"/>
    <x v="4"/>
    <x v="48"/>
    <x v="3"/>
    <x v="63"/>
    <x v="327"/>
    <x v="3005"/>
    <x v="4349"/>
    <x v="0"/>
    <x v="2"/>
    <x v="1"/>
    <x v="0"/>
  </r>
  <r>
    <x v="2"/>
    <x v="2"/>
    <x v="393"/>
    <x v="0"/>
    <x v="25"/>
    <x v="5"/>
    <x v="5"/>
    <x v="38"/>
    <x v="315"/>
    <x v="2884"/>
    <x v="5231"/>
    <x v="31"/>
    <x v="2"/>
    <x v="1"/>
    <x v="2"/>
  </r>
  <r>
    <x v="1"/>
    <x v="3"/>
    <x v="393"/>
    <x v="2"/>
    <x v="17"/>
    <x v="35"/>
    <x v="2"/>
    <x v="18"/>
    <x v="321"/>
    <x v="2723"/>
    <x v="4265"/>
    <x v="16"/>
    <x v="1"/>
    <x v="0"/>
    <x v="2"/>
  </r>
  <r>
    <x v="1"/>
    <x v="3"/>
    <x v="393"/>
    <x v="2"/>
    <x v="17"/>
    <x v="35"/>
    <x v="1"/>
    <x v="28"/>
    <x v="319"/>
    <x v="2852"/>
    <x v="4768"/>
    <x v="16"/>
    <x v="1"/>
    <x v="0"/>
    <x v="1"/>
  </r>
  <r>
    <x v="1"/>
    <x v="3"/>
    <x v="393"/>
    <x v="2"/>
    <x v="17"/>
    <x v="35"/>
    <x v="5"/>
    <x v="28"/>
    <x v="304"/>
    <x v="2682"/>
    <x v="4169"/>
    <x v="16"/>
    <x v="1"/>
    <x v="1"/>
    <x v="2"/>
  </r>
  <r>
    <x v="1"/>
    <x v="3"/>
    <x v="393"/>
    <x v="4"/>
    <x v="11"/>
    <x v="7"/>
    <x v="4"/>
    <x v="28"/>
    <x v="294"/>
    <x v="2574"/>
    <x v="4472"/>
    <x v="26"/>
    <x v="1"/>
    <x v="1"/>
    <x v="1"/>
  </r>
  <r>
    <x v="1"/>
    <x v="3"/>
    <x v="393"/>
    <x v="4"/>
    <x v="11"/>
    <x v="7"/>
    <x v="0"/>
    <x v="33"/>
    <x v="212"/>
    <x v="2206"/>
    <x v="2645"/>
    <x v="11"/>
    <x v="1"/>
    <x v="0"/>
    <x v="0"/>
  </r>
  <r>
    <x v="1"/>
    <x v="3"/>
    <x v="393"/>
    <x v="4"/>
    <x v="11"/>
    <x v="7"/>
    <x v="3"/>
    <x v="28"/>
    <x v="307"/>
    <x v="2727"/>
    <x v="4917"/>
    <x v="31"/>
    <x v="1"/>
    <x v="1"/>
    <x v="0"/>
  </r>
  <r>
    <x v="3"/>
    <x v="1"/>
    <x v="393"/>
    <x v="3"/>
    <x v="39"/>
    <x v="10"/>
    <x v="2"/>
    <x v="28"/>
    <x v="346"/>
    <x v="2937"/>
    <x v="5311"/>
    <x v="26"/>
    <x v="1"/>
    <x v="0"/>
    <x v="2"/>
  </r>
  <r>
    <x v="3"/>
    <x v="1"/>
    <x v="393"/>
    <x v="3"/>
    <x v="39"/>
    <x v="10"/>
    <x v="1"/>
    <x v="28"/>
    <x v="321"/>
    <x v="2860"/>
    <x v="4979"/>
    <x v="21"/>
    <x v="1"/>
    <x v="0"/>
    <x v="1"/>
  </r>
  <r>
    <x v="3"/>
    <x v="1"/>
    <x v="393"/>
    <x v="3"/>
    <x v="39"/>
    <x v="10"/>
    <x v="5"/>
    <x v="18"/>
    <x v="325"/>
    <x v="2772"/>
    <x v="4856"/>
    <x v="26"/>
    <x v="1"/>
    <x v="1"/>
    <x v="2"/>
  </r>
  <r>
    <x v="3"/>
    <x v="1"/>
    <x v="393"/>
    <x v="3"/>
    <x v="32"/>
    <x v="12"/>
    <x v="4"/>
    <x v="23"/>
    <x v="313"/>
    <x v="2727"/>
    <x v="4768"/>
    <x v="26"/>
    <x v="1"/>
    <x v="1"/>
    <x v="1"/>
  </r>
  <r>
    <x v="3"/>
    <x v="1"/>
    <x v="393"/>
    <x v="3"/>
    <x v="32"/>
    <x v="12"/>
    <x v="0"/>
    <x v="38"/>
    <x v="319"/>
    <x v="2895"/>
    <x v="5143"/>
    <x v="21"/>
    <x v="1"/>
    <x v="0"/>
    <x v="0"/>
  </r>
  <r>
    <x v="3"/>
    <x v="1"/>
    <x v="393"/>
    <x v="3"/>
    <x v="32"/>
    <x v="12"/>
    <x v="3"/>
    <x v="23"/>
    <x v="327"/>
    <x v="2852"/>
    <x v="5201"/>
    <x v="36"/>
    <x v="1"/>
    <x v="1"/>
    <x v="0"/>
  </r>
  <r>
    <x v="5"/>
    <x v="0"/>
    <x v="393"/>
    <x v="4"/>
    <x v="4"/>
    <x v="48"/>
    <x v="3"/>
    <x v="56"/>
    <x v="172"/>
    <x v="2500"/>
    <x v="2993"/>
    <x v="9"/>
    <x v="1"/>
    <x v="1"/>
    <x v="0"/>
  </r>
  <r>
    <x v="2"/>
    <x v="2"/>
    <x v="393"/>
    <x v="0"/>
    <x v="25"/>
    <x v="5"/>
    <x v="5"/>
    <x v="37"/>
    <x v="123"/>
    <x v="1513"/>
    <x v="3729"/>
    <x v="45"/>
    <x v="1"/>
    <x v="1"/>
    <x v="2"/>
  </r>
  <r>
    <x v="1"/>
    <x v="3"/>
    <x v="393"/>
    <x v="2"/>
    <x v="17"/>
    <x v="35"/>
    <x v="2"/>
    <x v="16"/>
    <x v="141"/>
    <x v="890"/>
    <x v="1495"/>
    <x v="26"/>
    <x v="1"/>
    <x v="0"/>
    <x v="2"/>
  </r>
  <r>
    <x v="1"/>
    <x v="3"/>
    <x v="393"/>
    <x v="2"/>
    <x v="17"/>
    <x v="35"/>
    <x v="1"/>
    <x v="25"/>
    <x v="151"/>
    <x v="1342"/>
    <x v="2496"/>
    <x v="28"/>
    <x v="1"/>
    <x v="0"/>
    <x v="1"/>
  </r>
  <r>
    <x v="1"/>
    <x v="3"/>
    <x v="393"/>
    <x v="2"/>
    <x v="17"/>
    <x v="35"/>
    <x v="5"/>
    <x v="27"/>
    <x v="108"/>
    <x v="1045"/>
    <x v="1852"/>
    <x v="27"/>
    <x v="1"/>
    <x v="1"/>
    <x v="2"/>
  </r>
  <r>
    <x v="1"/>
    <x v="3"/>
    <x v="393"/>
    <x v="4"/>
    <x v="11"/>
    <x v="7"/>
    <x v="4"/>
    <x v="25"/>
    <x v="91"/>
    <x v="819"/>
    <x v="1974"/>
    <x v="40"/>
    <x v="1"/>
    <x v="1"/>
    <x v="1"/>
  </r>
  <r>
    <x v="1"/>
    <x v="3"/>
    <x v="393"/>
    <x v="4"/>
    <x v="11"/>
    <x v="7"/>
    <x v="0"/>
    <x v="32"/>
    <x v="58"/>
    <x v="600"/>
    <x v="761"/>
    <x v="21"/>
    <x v="1"/>
    <x v="0"/>
    <x v="0"/>
  </r>
  <r>
    <x v="1"/>
    <x v="3"/>
    <x v="393"/>
    <x v="4"/>
    <x v="11"/>
    <x v="7"/>
    <x v="3"/>
    <x v="27"/>
    <x v="111"/>
    <x v="1072"/>
    <x v="2604"/>
    <x v="41"/>
    <x v="1"/>
    <x v="1"/>
    <x v="0"/>
  </r>
  <r>
    <x v="3"/>
    <x v="1"/>
    <x v="393"/>
    <x v="3"/>
    <x v="39"/>
    <x v="10"/>
    <x v="2"/>
    <x v="27"/>
    <x v="222"/>
    <x v="2054"/>
    <x v="4175"/>
    <x v="36"/>
    <x v="1"/>
    <x v="0"/>
    <x v="2"/>
  </r>
  <r>
    <x v="3"/>
    <x v="1"/>
    <x v="393"/>
    <x v="3"/>
    <x v="39"/>
    <x v="10"/>
    <x v="1"/>
    <x v="27"/>
    <x v="164"/>
    <x v="1539"/>
    <x v="3210"/>
    <x v="34"/>
    <x v="1"/>
    <x v="0"/>
    <x v="1"/>
  </r>
  <r>
    <x v="3"/>
    <x v="1"/>
    <x v="393"/>
    <x v="3"/>
    <x v="39"/>
    <x v="10"/>
    <x v="5"/>
    <x v="16"/>
    <x v="147"/>
    <x v="924"/>
    <x v="2266"/>
    <x v="41"/>
    <x v="1"/>
    <x v="1"/>
    <x v="2"/>
  </r>
  <r>
    <x v="3"/>
    <x v="1"/>
    <x v="393"/>
    <x v="3"/>
    <x v="32"/>
    <x v="12"/>
    <x v="4"/>
    <x v="22"/>
    <x v="122"/>
    <x v="981"/>
    <x v="2174"/>
    <x v="36"/>
    <x v="1"/>
    <x v="1"/>
    <x v="1"/>
  </r>
  <r>
    <x v="3"/>
    <x v="1"/>
    <x v="393"/>
    <x v="3"/>
    <x v="32"/>
    <x v="12"/>
    <x v="0"/>
    <x v="37"/>
    <x v="157"/>
    <x v="1866"/>
    <x v="3890"/>
    <x v="36"/>
    <x v="1"/>
    <x v="0"/>
    <x v="0"/>
  </r>
  <r>
    <x v="3"/>
    <x v="1"/>
    <x v="393"/>
    <x v="3"/>
    <x v="32"/>
    <x v="12"/>
    <x v="3"/>
    <x v="22"/>
    <x v="177"/>
    <x v="1415"/>
    <x v="3596"/>
    <x v="46"/>
    <x v="1"/>
    <x v="1"/>
    <x v="0"/>
  </r>
  <r>
    <x v="5"/>
    <x v="0"/>
    <x v="393"/>
    <x v="4"/>
    <x v="4"/>
    <x v="48"/>
    <x v="3"/>
    <x v="39"/>
    <x v="193"/>
    <x v="2254"/>
    <x v="1156"/>
    <x v="1"/>
    <x v="2"/>
    <x v="1"/>
    <x v="0"/>
  </r>
  <r>
    <x v="1"/>
    <x v="3"/>
    <x v="393"/>
    <x v="2"/>
    <x v="17"/>
    <x v="35"/>
    <x v="2"/>
    <x v="11"/>
    <x v="174"/>
    <x v="847"/>
    <x v="1028"/>
    <x v="18"/>
    <x v="2"/>
    <x v="0"/>
    <x v="2"/>
  </r>
  <r>
    <x v="1"/>
    <x v="3"/>
    <x v="393"/>
    <x v="2"/>
    <x v="17"/>
    <x v="35"/>
    <x v="1"/>
    <x v="21"/>
    <x v="157"/>
    <x v="1219"/>
    <x v="1698"/>
    <x v="19"/>
    <x v="2"/>
    <x v="0"/>
    <x v="1"/>
  </r>
  <r>
    <x v="1"/>
    <x v="3"/>
    <x v="393"/>
    <x v="2"/>
    <x v="17"/>
    <x v="35"/>
    <x v="5"/>
    <x v="21"/>
    <x v="108"/>
    <x v="841"/>
    <x v="1185"/>
    <x v="21"/>
    <x v="2"/>
    <x v="1"/>
    <x v="2"/>
  </r>
  <r>
    <x v="1"/>
    <x v="3"/>
    <x v="393"/>
    <x v="4"/>
    <x v="11"/>
    <x v="7"/>
    <x v="4"/>
    <x v="20"/>
    <x v="97"/>
    <x v="716"/>
    <x v="1254"/>
    <x v="28"/>
    <x v="2"/>
    <x v="1"/>
    <x v="1"/>
  </r>
  <r>
    <x v="1"/>
    <x v="3"/>
    <x v="393"/>
    <x v="4"/>
    <x v="11"/>
    <x v="7"/>
    <x v="0"/>
    <x v="24"/>
    <x v="73"/>
    <x v="599"/>
    <x v="582"/>
    <x v="16"/>
    <x v="2"/>
    <x v="0"/>
    <x v="0"/>
  </r>
  <r>
    <x v="1"/>
    <x v="3"/>
    <x v="393"/>
    <x v="4"/>
    <x v="11"/>
    <x v="7"/>
    <x v="3"/>
    <x v="19"/>
    <x v="115"/>
    <x v="823"/>
    <x v="1906"/>
    <x v="38"/>
    <x v="2"/>
    <x v="1"/>
    <x v="0"/>
  </r>
  <r>
    <x v="5"/>
    <x v="0"/>
    <x v="394"/>
    <x v="4"/>
    <x v="4"/>
    <x v="48"/>
    <x v="2"/>
    <x v="48"/>
    <x v="340"/>
    <x v="3001"/>
    <x v="5333"/>
    <x v="16"/>
    <x v="2"/>
    <x v="0"/>
    <x v="2"/>
  </r>
  <r>
    <x v="2"/>
    <x v="2"/>
    <x v="394"/>
    <x v="0"/>
    <x v="25"/>
    <x v="5"/>
    <x v="4"/>
    <x v="33"/>
    <x v="307"/>
    <x v="2805"/>
    <x v="4931"/>
    <x v="26"/>
    <x v="2"/>
    <x v="1"/>
    <x v="1"/>
  </r>
  <r>
    <x v="3"/>
    <x v="1"/>
    <x v="394"/>
    <x v="1"/>
    <x v="29"/>
    <x v="37"/>
    <x v="2"/>
    <x v="33"/>
    <x v="315"/>
    <x v="2862"/>
    <x v="5099"/>
    <x v="26"/>
    <x v="0"/>
    <x v="0"/>
    <x v="2"/>
  </r>
  <r>
    <x v="3"/>
    <x v="1"/>
    <x v="394"/>
    <x v="1"/>
    <x v="29"/>
    <x v="37"/>
    <x v="1"/>
    <x v="33"/>
    <x v="174"/>
    <x v="1883"/>
    <x v="3321"/>
    <x v="26"/>
    <x v="0"/>
    <x v="0"/>
    <x v="1"/>
  </r>
  <r>
    <x v="3"/>
    <x v="1"/>
    <x v="394"/>
    <x v="1"/>
    <x v="29"/>
    <x v="37"/>
    <x v="5"/>
    <x v="23"/>
    <x v="212"/>
    <x v="1779"/>
    <x v="2404"/>
    <x v="16"/>
    <x v="0"/>
    <x v="1"/>
    <x v="2"/>
  </r>
  <r>
    <x v="3"/>
    <x v="1"/>
    <x v="394"/>
    <x v="1"/>
    <x v="6"/>
    <x v="21"/>
    <x v="4"/>
    <x v="28"/>
    <x v="105"/>
    <x v="1051"/>
    <x v="1249"/>
    <x v="16"/>
    <x v="0"/>
    <x v="1"/>
    <x v="1"/>
  </r>
  <r>
    <x v="3"/>
    <x v="1"/>
    <x v="394"/>
    <x v="1"/>
    <x v="6"/>
    <x v="21"/>
    <x v="0"/>
    <x v="43"/>
    <x v="174"/>
    <x v="2206"/>
    <x v="3144"/>
    <x v="16"/>
    <x v="0"/>
    <x v="0"/>
    <x v="0"/>
  </r>
  <r>
    <x v="3"/>
    <x v="1"/>
    <x v="394"/>
    <x v="1"/>
    <x v="6"/>
    <x v="21"/>
    <x v="3"/>
    <x v="33"/>
    <x v="254"/>
    <x v="2469"/>
    <x v="4024"/>
    <x v="21"/>
    <x v="0"/>
    <x v="1"/>
    <x v="0"/>
  </r>
  <r>
    <x v="5"/>
    <x v="0"/>
    <x v="394"/>
    <x v="4"/>
    <x v="4"/>
    <x v="48"/>
    <x v="2"/>
    <x v="45"/>
    <x v="222"/>
    <x v="2610"/>
    <x v="4693"/>
    <x v="30"/>
    <x v="1"/>
    <x v="0"/>
    <x v="2"/>
  </r>
  <r>
    <x v="2"/>
    <x v="2"/>
    <x v="394"/>
    <x v="0"/>
    <x v="25"/>
    <x v="5"/>
    <x v="4"/>
    <x v="29"/>
    <x v="94"/>
    <x v="973"/>
    <x v="2292"/>
    <x v="39"/>
    <x v="1"/>
    <x v="1"/>
    <x v="1"/>
  </r>
  <r>
    <x v="3"/>
    <x v="1"/>
    <x v="394"/>
    <x v="1"/>
    <x v="29"/>
    <x v="37"/>
    <x v="2"/>
    <x v="32"/>
    <x v="128"/>
    <x v="1396"/>
    <x v="3064"/>
    <x v="36"/>
    <x v="1"/>
    <x v="0"/>
    <x v="2"/>
  </r>
  <r>
    <x v="3"/>
    <x v="1"/>
    <x v="394"/>
    <x v="1"/>
    <x v="29"/>
    <x v="37"/>
    <x v="1"/>
    <x v="30"/>
    <x v="43"/>
    <x v="387"/>
    <x v="819"/>
    <x v="36"/>
    <x v="1"/>
    <x v="0"/>
    <x v="1"/>
  </r>
  <r>
    <x v="3"/>
    <x v="1"/>
    <x v="394"/>
    <x v="1"/>
    <x v="29"/>
    <x v="37"/>
    <x v="5"/>
    <x v="22"/>
    <x v="54"/>
    <x v="353"/>
    <x v="621"/>
    <x v="31"/>
    <x v="1"/>
    <x v="1"/>
    <x v="2"/>
  </r>
  <r>
    <x v="3"/>
    <x v="1"/>
    <x v="394"/>
    <x v="1"/>
    <x v="6"/>
    <x v="21"/>
    <x v="4"/>
    <x v="25"/>
    <x v="24"/>
    <x v="134"/>
    <x v="179"/>
    <x v="30"/>
    <x v="1"/>
    <x v="1"/>
    <x v="1"/>
  </r>
  <r>
    <x v="3"/>
    <x v="1"/>
    <x v="394"/>
    <x v="1"/>
    <x v="6"/>
    <x v="21"/>
    <x v="0"/>
    <x v="42"/>
    <x v="49"/>
    <x v="655"/>
    <x v="1231"/>
    <x v="30"/>
    <x v="1"/>
    <x v="0"/>
    <x v="0"/>
  </r>
  <r>
    <x v="3"/>
    <x v="1"/>
    <x v="394"/>
    <x v="1"/>
    <x v="6"/>
    <x v="21"/>
    <x v="3"/>
    <x v="32"/>
    <x v="69"/>
    <x v="758"/>
    <x v="1464"/>
    <x v="31"/>
    <x v="1"/>
    <x v="1"/>
    <x v="0"/>
  </r>
  <r>
    <x v="5"/>
    <x v="0"/>
    <x v="394"/>
    <x v="4"/>
    <x v="4"/>
    <x v="48"/>
    <x v="2"/>
    <x v="32"/>
    <x v="222"/>
    <x v="2248"/>
    <x v="3643"/>
    <x v="21"/>
    <x v="2"/>
    <x v="0"/>
    <x v="2"/>
  </r>
  <r>
    <x v="3"/>
    <x v="1"/>
    <x v="394"/>
    <x v="1"/>
    <x v="6"/>
    <x v="21"/>
    <x v="4"/>
    <x v="17"/>
    <x v="28"/>
    <x v="102"/>
    <x v="73"/>
    <x v="19"/>
    <x v="2"/>
    <x v="1"/>
    <x v="1"/>
  </r>
  <r>
    <x v="3"/>
    <x v="1"/>
    <x v="394"/>
    <x v="1"/>
    <x v="6"/>
    <x v="21"/>
    <x v="0"/>
    <x v="32"/>
    <x v="55"/>
    <x v="547"/>
    <x v="757"/>
    <x v="23"/>
    <x v="2"/>
    <x v="0"/>
    <x v="0"/>
  </r>
  <r>
    <x v="3"/>
    <x v="1"/>
    <x v="394"/>
    <x v="1"/>
    <x v="6"/>
    <x v="21"/>
    <x v="3"/>
    <x v="25"/>
    <x v="79"/>
    <x v="697"/>
    <x v="1093"/>
    <x v="25"/>
    <x v="2"/>
    <x v="1"/>
    <x v="0"/>
  </r>
  <r>
    <x v="5"/>
    <x v="0"/>
    <x v="395"/>
    <x v="4"/>
    <x v="4"/>
    <x v="48"/>
    <x v="1"/>
    <x v="53"/>
    <x v="340"/>
    <x v="3017"/>
    <x v="5010"/>
    <x v="2"/>
    <x v="2"/>
    <x v="0"/>
    <x v="1"/>
  </r>
  <r>
    <x v="2"/>
    <x v="2"/>
    <x v="395"/>
    <x v="0"/>
    <x v="25"/>
    <x v="5"/>
    <x v="0"/>
    <x v="38"/>
    <x v="309"/>
    <x v="2855"/>
    <x v="5291"/>
    <x v="46"/>
    <x v="2"/>
    <x v="0"/>
    <x v="0"/>
  </r>
  <r>
    <x v="1"/>
    <x v="1"/>
    <x v="395"/>
    <x v="0"/>
    <x v="33"/>
    <x v="20"/>
    <x v="2"/>
    <x v="23"/>
    <x v="311"/>
    <x v="2686"/>
    <x v="4188"/>
    <x v="16"/>
    <x v="0"/>
    <x v="0"/>
    <x v="2"/>
  </r>
  <r>
    <x v="1"/>
    <x v="1"/>
    <x v="395"/>
    <x v="0"/>
    <x v="33"/>
    <x v="20"/>
    <x v="1"/>
    <x v="23"/>
    <x v="129"/>
    <x v="1086"/>
    <x v="1599"/>
    <x v="21"/>
    <x v="0"/>
    <x v="0"/>
    <x v="1"/>
  </r>
  <r>
    <x v="1"/>
    <x v="1"/>
    <x v="395"/>
    <x v="0"/>
    <x v="33"/>
    <x v="20"/>
    <x v="5"/>
    <x v="13"/>
    <x v="174"/>
    <x v="956"/>
    <x v="1099"/>
    <x v="16"/>
    <x v="0"/>
    <x v="1"/>
    <x v="2"/>
  </r>
  <r>
    <x v="1"/>
    <x v="1"/>
    <x v="395"/>
    <x v="0"/>
    <x v="14"/>
    <x v="18"/>
    <x v="4"/>
    <x v="18"/>
    <x v="62"/>
    <x v="352"/>
    <x v="267"/>
    <x v="16"/>
    <x v="0"/>
    <x v="1"/>
    <x v="1"/>
  </r>
  <r>
    <x v="1"/>
    <x v="1"/>
    <x v="395"/>
    <x v="0"/>
    <x v="14"/>
    <x v="18"/>
    <x v="0"/>
    <x v="33"/>
    <x v="129"/>
    <x v="1441"/>
    <x v="3144"/>
    <x v="36"/>
    <x v="0"/>
    <x v="0"/>
    <x v="0"/>
  </r>
  <r>
    <x v="1"/>
    <x v="1"/>
    <x v="395"/>
    <x v="0"/>
    <x v="14"/>
    <x v="18"/>
    <x v="3"/>
    <x v="8"/>
    <x v="212"/>
    <x v="891"/>
    <x v="1496"/>
    <x v="26"/>
    <x v="0"/>
    <x v="1"/>
    <x v="0"/>
  </r>
  <r>
    <x v="5"/>
    <x v="0"/>
    <x v="395"/>
    <x v="4"/>
    <x v="4"/>
    <x v="48"/>
    <x v="1"/>
    <x v="51"/>
    <x v="201"/>
    <x v="2611"/>
    <x v="3509"/>
    <x v="11"/>
    <x v="1"/>
    <x v="0"/>
    <x v="1"/>
  </r>
  <r>
    <x v="2"/>
    <x v="2"/>
    <x v="395"/>
    <x v="0"/>
    <x v="25"/>
    <x v="5"/>
    <x v="0"/>
    <x v="35"/>
    <x v="104"/>
    <x v="1258"/>
    <x v="3687"/>
    <x v="56"/>
    <x v="1"/>
    <x v="0"/>
    <x v="0"/>
  </r>
  <r>
    <x v="1"/>
    <x v="1"/>
    <x v="395"/>
    <x v="0"/>
    <x v="33"/>
    <x v="20"/>
    <x v="2"/>
    <x v="21"/>
    <x v="125"/>
    <x v="971"/>
    <x v="1857"/>
    <x v="30"/>
    <x v="1"/>
    <x v="0"/>
    <x v="2"/>
  </r>
  <r>
    <x v="1"/>
    <x v="1"/>
    <x v="395"/>
    <x v="0"/>
    <x v="33"/>
    <x v="20"/>
    <x v="1"/>
    <x v="21"/>
    <x v="34"/>
    <x v="176"/>
    <x v="285"/>
    <x v="32"/>
    <x v="1"/>
    <x v="0"/>
    <x v="1"/>
  </r>
  <r>
    <x v="1"/>
    <x v="1"/>
    <x v="395"/>
    <x v="0"/>
    <x v="33"/>
    <x v="20"/>
    <x v="5"/>
    <x v="12"/>
    <x v="45"/>
    <x v="130"/>
    <x v="147"/>
    <x v="27"/>
    <x v="1"/>
    <x v="1"/>
    <x v="2"/>
  </r>
  <r>
    <x v="1"/>
    <x v="1"/>
    <x v="395"/>
    <x v="0"/>
    <x v="14"/>
    <x v="18"/>
    <x v="4"/>
    <x v="18"/>
    <x v="13"/>
    <x v="38"/>
    <x v="40"/>
    <x v="30"/>
    <x v="1"/>
    <x v="1"/>
    <x v="1"/>
  </r>
  <r>
    <x v="1"/>
    <x v="1"/>
    <x v="395"/>
    <x v="0"/>
    <x v="14"/>
    <x v="18"/>
    <x v="0"/>
    <x v="31"/>
    <x v="27"/>
    <x v="232"/>
    <x v="740"/>
    <x v="51"/>
    <x v="1"/>
    <x v="0"/>
    <x v="0"/>
  </r>
  <r>
    <x v="1"/>
    <x v="1"/>
    <x v="395"/>
    <x v="0"/>
    <x v="14"/>
    <x v="18"/>
    <x v="3"/>
    <x v="7"/>
    <x v="56"/>
    <x v="105"/>
    <x v="210"/>
    <x v="40"/>
    <x v="1"/>
    <x v="1"/>
    <x v="0"/>
  </r>
  <r>
    <x v="5"/>
    <x v="0"/>
    <x v="395"/>
    <x v="4"/>
    <x v="4"/>
    <x v="48"/>
    <x v="1"/>
    <x v="39"/>
    <x v="258"/>
    <x v="2644"/>
    <x v="2969"/>
    <x v="6"/>
    <x v="2"/>
    <x v="0"/>
    <x v="1"/>
  </r>
  <r>
    <x v="5"/>
    <x v="0"/>
    <x v="396"/>
    <x v="4"/>
    <x v="4"/>
    <x v="48"/>
    <x v="5"/>
    <x v="48"/>
    <x v="329"/>
    <x v="2965"/>
    <x v="5265"/>
    <x v="16"/>
    <x v="2"/>
    <x v="1"/>
    <x v="2"/>
  </r>
  <r>
    <x v="2"/>
    <x v="2"/>
    <x v="396"/>
    <x v="0"/>
    <x v="25"/>
    <x v="5"/>
    <x v="3"/>
    <x v="53"/>
    <x v="309"/>
    <x v="2906"/>
    <x v="4922"/>
    <x v="11"/>
    <x v="2"/>
    <x v="1"/>
    <x v="0"/>
  </r>
  <r>
    <x v="1"/>
    <x v="1"/>
    <x v="396"/>
    <x v="3"/>
    <x v="9"/>
    <x v="3"/>
    <x v="2"/>
    <x v="33"/>
    <x v="353"/>
    <x v="2980"/>
    <x v="5434"/>
    <x v="31"/>
    <x v="1"/>
    <x v="0"/>
    <x v="2"/>
  </r>
  <r>
    <x v="1"/>
    <x v="1"/>
    <x v="396"/>
    <x v="3"/>
    <x v="9"/>
    <x v="3"/>
    <x v="1"/>
    <x v="33"/>
    <x v="329"/>
    <x v="2909"/>
    <x v="5182"/>
    <x v="21"/>
    <x v="1"/>
    <x v="0"/>
    <x v="1"/>
  </r>
  <r>
    <x v="1"/>
    <x v="1"/>
    <x v="396"/>
    <x v="3"/>
    <x v="9"/>
    <x v="3"/>
    <x v="5"/>
    <x v="23"/>
    <x v="333"/>
    <x v="2872"/>
    <x v="4646"/>
    <x v="11"/>
    <x v="1"/>
    <x v="1"/>
    <x v="2"/>
  </r>
  <r>
    <x v="1"/>
    <x v="1"/>
    <x v="396"/>
    <x v="3"/>
    <x v="39"/>
    <x v="10"/>
    <x v="4"/>
    <x v="28"/>
    <x v="321"/>
    <x v="2860"/>
    <x v="4820"/>
    <x v="16"/>
    <x v="1"/>
    <x v="1"/>
    <x v="1"/>
  </r>
  <r>
    <x v="1"/>
    <x v="1"/>
    <x v="396"/>
    <x v="3"/>
    <x v="39"/>
    <x v="10"/>
    <x v="0"/>
    <x v="43"/>
    <x v="327"/>
    <x v="2942"/>
    <x v="5275"/>
    <x v="21"/>
    <x v="1"/>
    <x v="0"/>
    <x v="0"/>
  </r>
  <r>
    <x v="1"/>
    <x v="1"/>
    <x v="396"/>
    <x v="3"/>
    <x v="39"/>
    <x v="10"/>
    <x v="3"/>
    <x v="28"/>
    <x v="335"/>
    <x v="2903"/>
    <x v="5320"/>
    <x v="36"/>
    <x v="1"/>
    <x v="1"/>
    <x v="0"/>
  </r>
  <r>
    <x v="5"/>
    <x v="0"/>
    <x v="396"/>
    <x v="4"/>
    <x v="4"/>
    <x v="48"/>
    <x v="5"/>
    <x v="43"/>
    <x v="183"/>
    <x v="2282"/>
    <x v="4024"/>
    <x v="26"/>
    <x v="1"/>
    <x v="1"/>
    <x v="2"/>
  </r>
  <r>
    <x v="2"/>
    <x v="2"/>
    <x v="396"/>
    <x v="0"/>
    <x v="25"/>
    <x v="5"/>
    <x v="3"/>
    <x v="51"/>
    <x v="123"/>
    <x v="1939"/>
    <x v="3060"/>
    <x v="21"/>
    <x v="1"/>
    <x v="1"/>
    <x v="0"/>
  </r>
  <r>
    <x v="1"/>
    <x v="1"/>
    <x v="396"/>
    <x v="3"/>
    <x v="9"/>
    <x v="3"/>
    <x v="2"/>
    <x v="31"/>
    <x v="262"/>
    <x v="2448"/>
    <x v="4900"/>
    <x v="45"/>
    <x v="1"/>
    <x v="0"/>
    <x v="2"/>
  </r>
  <r>
    <x v="1"/>
    <x v="1"/>
    <x v="396"/>
    <x v="3"/>
    <x v="9"/>
    <x v="3"/>
    <x v="1"/>
    <x v="32"/>
    <x v="188"/>
    <x v="1976"/>
    <x v="3861"/>
    <x v="32"/>
    <x v="1"/>
    <x v="0"/>
    <x v="1"/>
  </r>
  <r>
    <x v="1"/>
    <x v="1"/>
    <x v="396"/>
    <x v="3"/>
    <x v="9"/>
    <x v="3"/>
    <x v="5"/>
    <x v="22"/>
    <x v="187"/>
    <x v="1514"/>
    <x v="2484"/>
    <x v="23"/>
    <x v="1"/>
    <x v="1"/>
    <x v="2"/>
  </r>
  <r>
    <x v="1"/>
    <x v="1"/>
    <x v="396"/>
    <x v="3"/>
    <x v="39"/>
    <x v="10"/>
    <x v="4"/>
    <x v="26"/>
    <x v="147"/>
    <x v="1343"/>
    <x v="2657"/>
    <x v="31"/>
    <x v="1"/>
    <x v="1"/>
    <x v="1"/>
  </r>
  <r>
    <x v="1"/>
    <x v="1"/>
    <x v="396"/>
    <x v="3"/>
    <x v="39"/>
    <x v="10"/>
    <x v="0"/>
    <x v="42"/>
    <x v="165"/>
    <x v="2098"/>
    <x v="4114"/>
    <x v="33"/>
    <x v="1"/>
    <x v="0"/>
    <x v="0"/>
  </r>
  <r>
    <x v="1"/>
    <x v="1"/>
    <x v="396"/>
    <x v="3"/>
    <x v="39"/>
    <x v="10"/>
    <x v="3"/>
    <x v="27"/>
    <x v="186"/>
    <x v="1744"/>
    <x v="4301"/>
    <x v="51"/>
    <x v="1"/>
    <x v="1"/>
    <x v="0"/>
  </r>
  <r>
    <x v="5"/>
    <x v="0"/>
    <x v="396"/>
    <x v="4"/>
    <x v="4"/>
    <x v="48"/>
    <x v="5"/>
    <x v="33"/>
    <x v="210"/>
    <x v="2189"/>
    <x v="3469"/>
    <x v="20"/>
    <x v="2"/>
    <x v="1"/>
    <x v="2"/>
  </r>
  <r>
    <x v="1"/>
    <x v="1"/>
    <x v="396"/>
    <x v="3"/>
    <x v="9"/>
    <x v="3"/>
    <x v="2"/>
    <x v="24"/>
    <x v="295"/>
    <x v="2431"/>
    <x v="4591"/>
    <x v="34"/>
    <x v="2"/>
    <x v="0"/>
    <x v="2"/>
  </r>
  <r>
    <x v="1"/>
    <x v="1"/>
    <x v="396"/>
    <x v="3"/>
    <x v="9"/>
    <x v="3"/>
    <x v="1"/>
    <x v="20"/>
    <x v="210"/>
    <x v="1603"/>
    <x v="2683"/>
    <x v="24"/>
    <x v="2"/>
    <x v="0"/>
    <x v="1"/>
  </r>
  <r>
    <x v="1"/>
    <x v="1"/>
    <x v="396"/>
    <x v="3"/>
    <x v="9"/>
    <x v="3"/>
    <x v="5"/>
    <x v="14"/>
    <x v="211"/>
    <x v="1258"/>
    <x v="1578"/>
    <x v="16"/>
    <x v="2"/>
    <x v="1"/>
    <x v="2"/>
  </r>
  <r>
    <x v="5"/>
    <x v="0"/>
    <x v="397"/>
    <x v="4"/>
    <x v="4"/>
    <x v="48"/>
    <x v="4"/>
    <x v="48"/>
    <x v="327"/>
    <x v="2958"/>
    <x v="5157"/>
    <x v="11"/>
    <x v="2"/>
    <x v="1"/>
    <x v="1"/>
  </r>
  <r>
    <x v="2"/>
    <x v="2"/>
    <x v="397"/>
    <x v="0"/>
    <x v="25"/>
    <x v="5"/>
    <x v="2"/>
    <x v="38"/>
    <x v="325"/>
    <x v="2917"/>
    <x v="5312"/>
    <x v="31"/>
    <x v="2"/>
    <x v="0"/>
    <x v="2"/>
  </r>
  <r>
    <x v="2"/>
    <x v="1"/>
    <x v="397"/>
    <x v="1"/>
    <x v="7"/>
    <x v="53"/>
    <x v="2"/>
    <x v="28"/>
    <x v="313"/>
    <x v="2811"/>
    <x v="4795"/>
    <x v="21"/>
    <x v="0"/>
    <x v="0"/>
    <x v="2"/>
  </r>
  <r>
    <x v="2"/>
    <x v="1"/>
    <x v="397"/>
    <x v="1"/>
    <x v="7"/>
    <x v="53"/>
    <x v="1"/>
    <x v="28"/>
    <x v="152"/>
    <x v="1471"/>
    <x v="2274"/>
    <x v="21"/>
    <x v="0"/>
    <x v="0"/>
    <x v="1"/>
  </r>
  <r>
    <x v="2"/>
    <x v="1"/>
    <x v="397"/>
    <x v="1"/>
    <x v="7"/>
    <x v="53"/>
    <x v="5"/>
    <x v="18"/>
    <x v="194"/>
    <x v="1355"/>
    <x v="2404"/>
    <x v="26"/>
    <x v="0"/>
    <x v="1"/>
    <x v="2"/>
  </r>
  <r>
    <x v="2"/>
    <x v="1"/>
    <x v="397"/>
    <x v="1"/>
    <x v="29"/>
    <x v="37"/>
    <x v="4"/>
    <x v="23"/>
    <x v="82"/>
    <x v="672"/>
    <x v="1099"/>
    <x v="26"/>
    <x v="0"/>
    <x v="1"/>
    <x v="1"/>
  </r>
  <r>
    <x v="2"/>
    <x v="1"/>
    <x v="397"/>
    <x v="1"/>
    <x v="29"/>
    <x v="37"/>
    <x v="0"/>
    <x v="38"/>
    <x v="152"/>
    <x v="1857"/>
    <x v="2517"/>
    <x v="16"/>
    <x v="0"/>
    <x v="0"/>
    <x v="0"/>
  </r>
  <r>
    <x v="2"/>
    <x v="1"/>
    <x v="397"/>
    <x v="1"/>
    <x v="29"/>
    <x v="37"/>
    <x v="3"/>
    <x v="28"/>
    <x v="231"/>
    <x v="2158"/>
    <x v="3825"/>
    <x v="26"/>
    <x v="0"/>
    <x v="1"/>
    <x v="0"/>
  </r>
  <r>
    <x v="1"/>
    <x v="1"/>
    <x v="397"/>
    <x v="1"/>
    <x v="6"/>
    <x v="21"/>
    <x v="2"/>
    <x v="28"/>
    <x v="309"/>
    <x v="2763"/>
    <x v="4649"/>
    <x v="21"/>
    <x v="0"/>
    <x v="0"/>
    <x v="2"/>
  </r>
  <r>
    <x v="1"/>
    <x v="1"/>
    <x v="397"/>
    <x v="1"/>
    <x v="6"/>
    <x v="21"/>
    <x v="1"/>
    <x v="28"/>
    <x v="105"/>
    <x v="1051"/>
    <x v="1531"/>
    <x v="21"/>
    <x v="0"/>
    <x v="0"/>
    <x v="1"/>
  </r>
  <r>
    <x v="1"/>
    <x v="1"/>
    <x v="397"/>
    <x v="1"/>
    <x v="6"/>
    <x v="21"/>
    <x v="5"/>
    <x v="18"/>
    <x v="152"/>
    <x v="1051"/>
    <x v="1813"/>
    <x v="26"/>
    <x v="0"/>
    <x v="1"/>
    <x v="2"/>
  </r>
  <r>
    <x v="1"/>
    <x v="1"/>
    <x v="397"/>
    <x v="1"/>
    <x v="38"/>
    <x v="45"/>
    <x v="4"/>
    <x v="23"/>
    <x v="39"/>
    <x v="250"/>
    <x v="304"/>
    <x v="26"/>
    <x v="0"/>
    <x v="1"/>
    <x v="1"/>
  </r>
  <r>
    <x v="1"/>
    <x v="1"/>
    <x v="397"/>
    <x v="1"/>
    <x v="38"/>
    <x v="45"/>
    <x v="0"/>
    <x v="38"/>
    <x v="105"/>
    <x v="1355"/>
    <x v="1729"/>
    <x v="16"/>
    <x v="0"/>
    <x v="0"/>
    <x v="0"/>
  </r>
  <r>
    <x v="1"/>
    <x v="1"/>
    <x v="397"/>
    <x v="1"/>
    <x v="38"/>
    <x v="45"/>
    <x v="3"/>
    <x v="28"/>
    <x v="194"/>
    <x v="1857"/>
    <x v="3277"/>
    <x v="26"/>
    <x v="0"/>
    <x v="1"/>
    <x v="0"/>
  </r>
  <r>
    <x v="5"/>
    <x v="0"/>
    <x v="397"/>
    <x v="4"/>
    <x v="4"/>
    <x v="48"/>
    <x v="4"/>
    <x v="46"/>
    <x v="183"/>
    <x v="2371"/>
    <x v="4165"/>
    <x v="26"/>
    <x v="1"/>
    <x v="1"/>
    <x v="1"/>
  </r>
  <r>
    <x v="2"/>
    <x v="2"/>
    <x v="397"/>
    <x v="0"/>
    <x v="25"/>
    <x v="5"/>
    <x v="2"/>
    <x v="35"/>
    <x v="177"/>
    <x v="1980"/>
    <x v="4365"/>
    <x v="44"/>
    <x v="1"/>
    <x v="0"/>
    <x v="2"/>
  </r>
  <r>
    <x v="2"/>
    <x v="1"/>
    <x v="397"/>
    <x v="1"/>
    <x v="7"/>
    <x v="53"/>
    <x v="2"/>
    <x v="27"/>
    <x v="127"/>
    <x v="1207"/>
    <x v="2556"/>
    <x v="34"/>
    <x v="1"/>
    <x v="0"/>
    <x v="2"/>
  </r>
  <r>
    <x v="2"/>
    <x v="1"/>
    <x v="397"/>
    <x v="1"/>
    <x v="7"/>
    <x v="53"/>
    <x v="1"/>
    <x v="25"/>
    <x v="42"/>
    <x v="302"/>
    <x v="619"/>
    <x v="36"/>
    <x v="1"/>
    <x v="0"/>
    <x v="1"/>
  </r>
  <r>
    <x v="2"/>
    <x v="1"/>
    <x v="397"/>
    <x v="1"/>
    <x v="7"/>
    <x v="53"/>
    <x v="5"/>
    <x v="17"/>
    <x v="52"/>
    <x v="254"/>
    <x v="517"/>
    <x v="37"/>
    <x v="1"/>
    <x v="1"/>
    <x v="2"/>
  </r>
  <r>
    <x v="2"/>
    <x v="1"/>
    <x v="397"/>
    <x v="1"/>
    <x v="29"/>
    <x v="37"/>
    <x v="4"/>
    <x v="22"/>
    <x v="20"/>
    <x v="86"/>
    <x v="162"/>
    <x v="39"/>
    <x v="1"/>
    <x v="1"/>
    <x v="1"/>
  </r>
  <r>
    <x v="2"/>
    <x v="1"/>
    <x v="397"/>
    <x v="1"/>
    <x v="29"/>
    <x v="37"/>
    <x v="0"/>
    <x v="34"/>
    <x v="36"/>
    <x v="368"/>
    <x v="516"/>
    <x v="26"/>
    <x v="1"/>
    <x v="0"/>
    <x v="0"/>
  </r>
  <r>
    <x v="2"/>
    <x v="1"/>
    <x v="397"/>
    <x v="1"/>
    <x v="29"/>
    <x v="37"/>
    <x v="3"/>
    <x v="25"/>
    <x v="61"/>
    <x v="490"/>
    <x v="1187"/>
    <x v="39"/>
    <x v="1"/>
    <x v="1"/>
    <x v="0"/>
  </r>
  <r>
    <x v="1"/>
    <x v="1"/>
    <x v="397"/>
    <x v="1"/>
    <x v="6"/>
    <x v="21"/>
    <x v="2"/>
    <x v="27"/>
    <x v="100"/>
    <x v="967"/>
    <x v="2085"/>
    <x v="35"/>
    <x v="1"/>
    <x v="0"/>
    <x v="2"/>
  </r>
  <r>
    <x v="1"/>
    <x v="1"/>
    <x v="397"/>
    <x v="1"/>
    <x v="6"/>
    <x v="21"/>
    <x v="1"/>
    <x v="27"/>
    <x v="26"/>
    <x v="169"/>
    <x v="281"/>
    <x v="33"/>
    <x v="1"/>
    <x v="0"/>
    <x v="1"/>
  </r>
  <r>
    <x v="1"/>
    <x v="1"/>
    <x v="397"/>
    <x v="1"/>
    <x v="6"/>
    <x v="21"/>
    <x v="5"/>
    <x v="17"/>
    <x v="38"/>
    <x v="159"/>
    <x v="292"/>
    <x v="36"/>
    <x v="1"/>
    <x v="1"/>
    <x v="2"/>
  </r>
  <r>
    <x v="1"/>
    <x v="1"/>
    <x v="397"/>
    <x v="1"/>
    <x v="38"/>
    <x v="45"/>
    <x v="4"/>
    <x v="22"/>
    <x v="4"/>
    <x v="16"/>
    <x v="26"/>
    <x v="40"/>
    <x v="1"/>
    <x v="1"/>
    <x v="1"/>
  </r>
  <r>
    <x v="1"/>
    <x v="1"/>
    <x v="397"/>
    <x v="1"/>
    <x v="38"/>
    <x v="45"/>
    <x v="0"/>
    <x v="34"/>
    <x v="25"/>
    <x v="229"/>
    <x v="293"/>
    <x v="27"/>
    <x v="1"/>
    <x v="0"/>
    <x v="0"/>
  </r>
  <r>
    <x v="1"/>
    <x v="1"/>
    <x v="397"/>
    <x v="1"/>
    <x v="38"/>
    <x v="45"/>
    <x v="3"/>
    <x v="26"/>
    <x v="54"/>
    <x v="432"/>
    <x v="1003"/>
    <x v="39"/>
    <x v="1"/>
    <x v="1"/>
    <x v="0"/>
  </r>
  <r>
    <x v="5"/>
    <x v="0"/>
    <x v="397"/>
    <x v="4"/>
    <x v="4"/>
    <x v="48"/>
    <x v="4"/>
    <x v="30"/>
    <x v="183"/>
    <x v="1836"/>
    <x v="2409"/>
    <x v="15"/>
    <x v="2"/>
    <x v="1"/>
    <x v="1"/>
  </r>
  <r>
    <x v="1"/>
    <x v="1"/>
    <x v="397"/>
    <x v="1"/>
    <x v="6"/>
    <x v="21"/>
    <x v="2"/>
    <x v="17"/>
    <x v="140"/>
    <x v="925"/>
    <x v="1567"/>
    <x v="26"/>
    <x v="2"/>
    <x v="0"/>
    <x v="2"/>
  </r>
  <r>
    <x v="1"/>
    <x v="1"/>
    <x v="397"/>
    <x v="1"/>
    <x v="6"/>
    <x v="21"/>
    <x v="1"/>
    <x v="17"/>
    <x v="30"/>
    <x v="111"/>
    <x v="107"/>
    <x v="25"/>
    <x v="2"/>
    <x v="0"/>
    <x v="1"/>
  </r>
  <r>
    <x v="1"/>
    <x v="1"/>
    <x v="397"/>
    <x v="1"/>
    <x v="6"/>
    <x v="21"/>
    <x v="5"/>
    <x v="11"/>
    <x v="42"/>
    <x v="106"/>
    <x v="129"/>
    <x v="29"/>
    <x v="2"/>
    <x v="1"/>
    <x v="2"/>
  </r>
  <r>
    <x v="1"/>
    <x v="1"/>
    <x v="397"/>
    <x v="1"/>
    <x v="38"/>
    <x v="45"/>
    <x v="4"/>
    <x v="13"/>
    <x v="7"/>
    <x v="10"/>
    <x v="12"/>
    <x v="31"/>
    <x v="2"/>
    <x v="1"/>
    <x v="1"/>
  </r>
  <r>
    <x v="1"/>
    <x v="1"/>
    <x v="397"/>
    <x v="1"/>
    <x v="38"/>
    <x v="45"/>
    <x v="0"/>
    <x v="27"/>
    <x v="29"/>
    <x v="199"/>
    <x v="187"/>
    <x v="22"/>
    <x v="2"/>
    <x v="0"/>
    <x v="0"/>
  </r>
  <r>
    <x v="1"/>
    <x v="1"/>
    <x v="397"/>
    <x v="1"/>
    <x v="38"/>
    <x v="45"/>
    <x v="3"/>
    <x v="20"/>
    <x v="63"/>
    <x v="415"/>
    <x v="794"/>
    <x v="33"/>
    <x v="2"/>
    <x v="1"/>
    <x v="0"/>
  </r>
  <r>
    <x v="5"/>
    <x v="0"/>
    <x v="398"/>
    <x v="4"/>
    <x v="4"/>
    <x v="48"/>
    <x v="0"/>
    <x v="58"/>
    <x v="323"/>
    <x v="2975"/>
    <x v="5429"/>
    <x v="31"/>
    <x v="2"/>
    <x v="0"/>
    <x v="0"/>
  </r>
  <r>
    <x v="2"/>
    <x v="2"/>
    <x v="398"/>
    <x v="0"/>
    <x v="25"/>
    <x v="5"/>
    <x v="1"/>
    <x v="48"/>
    <x v="321"/>
    <x v="2939"/>
    <x v="5190"/>
    <x v="16"/>
    <x v="2"/>
    <x v="0"/>
    <x v="1"/>
  </r>
  <r>
    <x v="3"/>
    <x v="1"/>
    <x v="398"/>
    <x v="0"/>
    <x v="40"/>
    <x v="50"/>
    <x v="2"/>
    <x v="28"/>
    <x v="313"/>
    <x v="2811"/>
    <x v="4795"/>
    <x v="21"/>
    <x v="1"/>
    <x v="0"/>
    <x v="2"/>
  </r>
  <r>
    <x v="3"/>
    <x v="1"/>
    <x v="398"/>
    <x v="0"/>
    <x v="40"/>
    <x v="50"/>
    <x v="1"/>
    <x v="28"/>
    <x v="152"/>
    <x v="1471"/>
    <x v="1920"/>
    <x v="16"/>
    <x v="1"/>
    <x v="0"/>
    <x v="1"/>
  </r>
  <r>
    <x v="3"/>
    <x v="1"/>
    <x v="398"/>
    <x v="0"/>
    <x v="40"/>
    <x v="50"/>
    <x v="5"/>
    <x v="18"/>
    <x v="194"/>
    <x v="1355"/>
    <x v="1729"/>
    <x v="16"/>
    <x v="1"/>
    <x v="1"/>
    <x v="2"/>
  </r>
  <r>
    <x v="3"/>
    <x v="1"/>
    <x v="398"/>
    <x v="0"/>
    <x v="33"/>
    <x v="20"/>
    <x v="4"/>
    <x v="23"/>
    <x v="82"/>
    <x v="672"/>
    <x v="695"/>
    <x v="16"/>
    <x v="1"/>
    <x v="1"/>
    <x v="1"/>
  </r>
  <r>
    <x v="3"/>
    <x v="1"/>
    <x v="398"/>
    <x v="0"/>
    <x v="33"/>
    <x v="20"/>
    <x v="0"/>
    <x v="38"/>
    <x v="152"/>
    <x v="1857"/>
    <x v="2898"/>
    <x v="21"/>
    <x v="1"/>
    <x v="0"/>
    <x v="0"/>
  </r>
  <r>
    <x v="3"/>
    <x v="1"/>
    <x v="398"/>
    <x v="0"/>
    <x v="33"/>
    <x v="20"/>
    <x v="3"/>
    <x v="18"/>
    <x v="231"/>
    <x v="1646"/>
    <x v="2892"/>
    <x v="26"/>
    <x v="1"/>
    <x v="1"/>
    <x v="0"/>
  </r>
  <r>
    <x v="5"/>
    <x v="0"/>
    <x v="398"/>
    <x v="4"/>
    <x v="4"/>
    <x v="48"/>
    <x v="0"/>
    <x v="56"/>
    <x v="141"/>
    <x v="2249"/>
    <x v="4664"/>
    <x v="43"/>
    <x v="1"/>
    <x v="0"/>
    <x v="0"/>
  </r>
  <r>
    <x v="2"/>
    <x v="2"/>
    <x v="398"/>
    <x v="0"/>
    <x v="25"/>
    <x v="5"/>
    <x v="1"/>
    <x v="47"/>
    <x v="164"/>
    <x v="2232"/>
    <x v="4122"/>
    <x v="29"/>
    <x v="1"/>
    <x v="0"/>
    <x v="1"/>
  </r>
  <r>
    <x v="3"/>
    <x v="1"/>
    <x v="398"/>
    <x v="0"/>
    <x v="40"/>
    <x v="50"/>
    <x v="2"/>
    <x v="27"/>
    <x v="131"/>
    <x v="1246"/>
    <x v="2482"/>
    <x v="31"/>
    <x v="1"/>
    <x v="0"/>
    <x v="2"/>
  </r>
  <r>
    <x v="3"/>
    <x v="1"/>
    <x v="398"/>
    <x v="0"/>
    <x v="40"/>
    <x v="50"/>
    <x v="1"/>
    <x v="27"/>
    <x v="40"/>
    <x v="313"/>
    <x v="484"/>
    <x v="29"/>
    <x v="1"/>
    <x v="0"/>
    <x v="1"/>
  </r>
  <r>
    <x v="3"/>
    <x v="1"/>
    <x v="398"/>
    <x v="0"/>
    <x v="40"/>
    <x v="50"/>
    <x v="5"/>
    <x v="17"/>
    <x v="56"/>
    <x v="284"/>
    <x v="403"/>
    <x v="28"/>
    <x v="1"/>
    <x v="1"/>
    <x v="2"/>
  </r>
  <r>
    <x v="3"/>
    <x v="1"/>
    <x v="398"/>
    <x v="0"/>
    <x v="33"/>
    <x v="20"/>
    <x v="4"/>
    <x v="22"/>
    <x v="20"/>
    <x v="86"/>
    <x v="113"/>
    <x v="31"/>
    <x v="1"/>
    <x v="1"/>
    <x v="1"/>
  </r>
  <r>
    <x v="3"/>
    <x v="1"/>
    <x v="398"/>
    <x v="0"/>
    <x v="33"/>
    <x v="20"/>
    <x v="0"/>
    <x v="35"/>
    <x v="40"/>
    <x v="431"/>
    <x v="891"/>
    <x v="35"/>
    <x v="1"/>
    <x v="0"/>
    <x v="0"/>
  </r>
  <r>
    <x v="3"/>
    <x v="1"/>
    <x v="398"/>
    <x v="0"/>
    <x v="33"/>
    <x v="20"/>
    <x v="3"/>
    <x v="16"/>
    <x v="57"/>
    <x v="272"/>
    <x v="568"/>
    <x v="37"/>
    <x v="1"/>
    <x v="1"/>
    <x v="0"/>
  </r>
  <r>
    <x v="5"/>
    <x v="0"/>
    <x v="398"/>
    <x v="4"/>
    <x v="4"/>
    <x v="48"/>
    <x v="0"/>
    <x v="44"/>
    <x v="195"/>
    <x v="2428"/>
    <x v="4556"/>
    <x v="33"/>
    <x v="2"/>
    <x v="0"/>
    <x v="0"/>
  </r>
  <r>
    <x v="5"/>
    <x v="0"/>
    <x v="399"/>
    <x v="4"/>
    <x v="4"/>
    <x v="48"/>
    <x v="3"/>
    <x v="63"/>
    <x v="333"/>
    <x v="3021"/>
    <x v="4540"/>
    <x v="0"/>
    <x v="2"/>
    <x v="1"/>
    <x v="0"/>
  </r>
  <r>
    <x v="2"/>
    <x v="2"/>
    <x v="399"/>
    <x v="0"/>
    <x v="25"/>
    <x v="5"/>
    <x v="5"/>
    <x v="43"/>
    <x v="311"/>
    <x v="2886"/>
    <x v="5236"/>
    <x v="31"/>
    <x v="2"/>
    <x v="1"/>
    <x v="2"/>
  </r>
  <r>
    <x v="1"/>
    <x v="0"/>
    <x v="399"/>
    <x v="4"/>
    <x v="1"/>
    <x v="2"/>
    <x v="2"/>
    <x v="28"/>
    <x v="309"/>
    <x v="2763"/>
    <x v="4003"/>
    <x v="11"/>
    <x v="2"/>
    <x v="0"/>
    <x v="2"/>
  </r>
  <r>
    <x v="1"/>
    <x v="0"/>
    <x v="399"/>
    <x v="4"/>
    <x v="1"/>
    <x v="2"/>
    <x v="1"/>
    <x v="38"/>
    <x v="294"/>
    <x v="2772"/>
    <x v="3480"/>
    <x v="6"/>
    <x v="2"/>
    <x v="0"/>
    <x v="1"/>
  </r>
  <r>
    <x v="1"/>
    <x v="0"/>
    <x v="399"/>
    <x v="4"/>
    <x v="1"/>
    <x v="2"/>
    <x v="5"/>
    <x v="38"/>
    <x v="294"/>
    <x v="2772"/>
    <x v="4038"/>
    <x v="11"/>
    <x v="2"/>
    <x v="1"/>
    <x v="2"/>
  </r>
  <r>
    <x v="1"/>
    <x v="0"/>
    <x v="399"/>
    <x v="4"/>
    <x v="10"/>
    <x v="22"/>
    <x v="4"/>
    <x v="38"/>
    <x v="194"/>
    <x v="2227"/>
    <x v="2679"/>
    <x v="11"/>
    <x v="2"/>
    <x v="1"/>
    <x v="1"/>
  </r>
  <r>
    <x v="1"/>
    <x v="0"/>
    <x v="399"/>
    <x v="4"/>
    <x v="10"/>
    <x v="22"/>
    <x v="0"/>
    <x v="43"/>
    <x v="129"/>
    <x v="1779"/>
    <x v="990"/>
    <x v="2"/>
    <x v="2"/>
    <x v="0"/>
    <x v="0"/>
  </r>
  <r>
    <x v="1"/>
    <x v="0"/>
    <x v="399"/>
    <x v="4"/>
    <x v="10"/>
    <x v="22"/>
    <x v="3"/>
    <x v="38"/>
    <x v="285"/>
    <x v="2727"/>
    <x v="4768"/>
    <x v="26"/>
    <x v="2"/>
    <x v="1"/>
    <x v="0"/>
  </r>
  <r>
    <x v="5"/>
    <x v="1"/>
    <x v="399"/>
    <x v="3"/>
    <x v="8"/>
    <x v="40"/>
    <x v="2"/>
    <x v="38"/>
    <x v="341"/>
    <x v="2969"/>
    <x v="5415"/>
    <x v="31"/>
    <x v="0"/>
    <x v="0"/>
    <x v="2"/>
  </r>
  <r>
    <x v="5"/>
    <x v="1"/>
    <x v="399"/>
    <x v="3"/>
    <x v="8"/>
    <x v="40"/>
    <x v="1"/>
    <x v="38"/>
    <x v="315"/>
    <x v="2884"/>
    <x v="5087"/>
    <x v="21"/>
    <x v="0"/>
    <x v="0"/>
    <x v="1"/>
  </r>
  <r>
    <x v="5"/>
    <x v="1"/>
    <x v="399"/>
    <x v="3"/>
    <x v="8"/>
    <x v="40"/>
    <x v="5"/>
    <x v="28"/>
    <x v="319"/>
    <x v="2852"/>
    <x v="4472"/>
    <x v="11"/>
    <x v="0"/>
    <x v="1"/>
    <x v="2"/>
  </r>
  <r>
    <x v="5"/>
    <x v="1"/>
    <x v="399"/>
    <x v="1"/>
    <x v="31"/>
    <x v="0"/>
    <x v="4"/>
    <x v="33"/>
    <x v="309"/>
    <x v="2825"/>
    <x v="4618"/>
    <x v="16"/>
    <x v="0"/>
    <x v="1"/>
    <x v="1"/>
  </r>
  <r>
    <x v="5"/>
    <x v="1"/>
    <x v="399"/>
    <x v="1"/>
    <x v="31"/>
    <x v="0"/>
    <x v="0"/>
    <x v="48"/>
    <x v="315"/>
    <x v="2916"/>
    <x v="5204"/>
    <x v="21"/>
    <x v="0"/>
    <x v="0"/>
    <x v="0"/>
  </r>
  <r>
    <x v="5"/>
    <x v="1"/>
    <x v="399"/>
    <x v="1"/>
    <x v="31"/>
    <x v="0"/>
    <x v="3"/>
    <x v="38"/>
    <x v="323"/>
    <x v="2910"/>
    <x v="5336"/>
    <x v="36"/>
    <x v="0"/>
    <x v="1"/>
    <x v="0"/>
  </r>
  <r>
    <x v="5"/>
    <x v="1"/>
    <x v="399"/>
    <x v="0"/>
    <x v="48"/>
    <x v="33"/>
    <x v="2"/>
    <x v="28"/>
    <x v="315"/>
    <x v="2829"/>
    <x v="4986"/>
    <x v="26"/>
    <x v="0"/>
    <x v="0"/>
    <x v="2"/>
  </r>
  <r>
    <x v="5"/>
    <x v="1"/>
    <x v="399"/>
    <x v="0"/>
    <x v="48"/>
    <x v="33"/>
    <x v="1"/>
    <x v="28"/>
    <x v="174"/>
    <x v="1674"/>
    <x v="2950"/>
    <x v="26"/>
    <x v="0"/>
    <x v="0"/>
    <x v="1"/>
  </r>
  <r>
    <x v="5"/>
    <x v="1"/>
    <x v="399"/>
    <x v="0"/>
    <x v="48"/>
    <x v="33"/>
    <x v="5"/>
    <x v="18"/>
    <x v="212"/>
    <x v="1502"/>
    <x v="2330"/>
    <x v="21"/>
    <x v="0"/>
    <x v="1"/>
    <x v="2"/>
  </r>
  <r>
    <x v="5"/>
    <x v="1"/>
    <x v="399"/>
    <x v="0"/>
    <x v="13"/>
    <x v="24"/>
    <x v="4"/>
    <x v="23"/>
    <x v="105"/>
    <x v="891"/>
    <x v="1249"/>
    <x v="21"/>
    <x v="0"/>
    <x v="1"/>
    <x v="1"/>
  </r>
  <r>
    <x v="5"/>
    <x v="1"/>
    <x v="399"/>
    <x v="0"/>
    <x v="13"/>
    <x v="24"/>
    <x v="0"/>
    <x v="38"/>
    <x v="174"/>
    <x v="2064"/>
    <x v="2849"/>
    <x v="16"/>
    <x v="0"/>
    <x v="0"/>
    <x v="0"/>
  </r>
  <r>
    <x v="5"/>
    <x v="1"/>
    <x v="399"/>
    <x v="0"/>
    <x v="13"/>
    <x v="24"/>
    <x v="3"/>
    <x v="13"/>
    <x v="254"/>
    <x v="1441"/>
    <x v="2557"/>
    <x v="26"/>
    <x v="0"/>
    <x v="1"/>
    <x v="0"/>
  </r>
  <r>
    <x v="5"/>
    <x v="0"/>
    <x v="399"/>
    <x v="4"/>
    <x v="4"/>
    <x v="48"/>
    <x v="3"/>
    <x v="60"/>
    <x v="176"/>
    <x v="2596"/>
    <x v="2998"/>
    <x v="7"/>
    <x v="1"/>
    <x v="1"/>
    <x v="0"/>
  </r>
  <r>
    <x v="2"/>
    <x v="2"/>
    <x v="399"/>
    <x v="0"/>
    <x v="25"/>
    <x v="5"/>
    <x v="5"/>
    <x v="42"/>
    <x v="110"/>
    <x v="1533"/>
    <x v="3765"/>
    <x v="45"/>
    <x v="1"/>
    <x v="1"/>
    <x v="2"/>
  </r>
  <r>
    <x v="1"/>
    <x v="0"/>
    <x v="399"/>
    <x v="4"/>
    <x v="1"/>
    <x v="2"/>
    <x v="2"/>
    <x v="26"/>
    <x v="123"/>
    <x v="1140"/>
    <x v="1745"/>
    <x v="22"/>
    <x v="1"/>
    <x v="0"/>
    <x v="2"/>
  </r>
  <r>
    <x v="1"/>
    <x v="0"/>
    <x v="399"/>
    <x v="4"/>
    <x v="1"/>
    <x v="2"/>
    <x v="1"/>
    <x v="35"/>
    <x v="80"/>
    <x v="980"/>
    <x v="1256"/>
    <x v="18"/>
    <x v="1"/>
    <x v="0"/>
    <x v="1"/>
  </r>
  <r>
    <x v="1"/>
    <x v="0"/>
    <x v="399"/>
    <x v="4"/>
    <x v="1"/>
    <x v="2"/>
    <x v="5"/>
    <x v="37"/>
    <x v="77"/>
    <x v="987"/>
    <x v="1478"/>
    <x v="22"/>
    <x v="1"/>
    <x v="1"/>
    <x v="2"/>
  </r>
  <r>
    <x v="1"/>
    <x v="0"/>
    <x v="399"/>
    <x v="4"/>
    <x v="10"/>
    <x v="22"/>
    <x v="4"/>
    <x v="34"/>
    <x v="45"/>
    <x v="473"/>
    <x v="690"/>
    <x v="25"/>
    <x v="1"/>
    <x v="1"/>
    <x v="1"/>
  </r>
  <r>
    <x v="1"/>
    <x v="0"/>
    <x v="399"/>
    <x v="4"/>
    <x v="10"/>
    <x v="22"/>
    <x v="0"/>
    <x v="40"/>
    <x v="27"/>
    <x v="327"/>
    <x v="239"/>
    <x v="16"/>
    <x v="1"/>
    <x v="0"/>
    <x v="0"/>
  </r>
  <r>
    <x v="1"/>
    <x v="0"/>
    <x v="399"/>
    <x v="4"/>
    <x v="10"/>
    <x v="22"/>
    <x v="3"/>
    <x v="37"/>
    <x v="84"/>
    <x v="1084"/>
    <x v="2618"/>
    <x v="41"/>
    <x v="1"/>
    <x v="1"/>
    <x v="0"/>
  </r>
  <r>
    <x v="5"/>
    <x v="1"/>
    <x v="399"/>
    <x v="3"/>
    <x v="8"/>
    <x v="40"/>
    <x v="2"/>
    <x v="37"/>
    <x v="200"/>
    <x v="2253"/>
    <x v="4610"/>
    <x v="41"/>
    <x v="1"/>
    <x v="0"/>
    <x v="2"/>
  </r>
  <r>
    <x v="5"/>
    <x v="1"/>
    <x v="399"/>
    <x v="3"/>
    <x v="8"/>
    <x v="40"/>
    <x v="1"/>
    <x v="35"/>
    <x v="118"/>
    <x v="1393"/>
    <x v="2993"/>
    <x v="35"/>
    <x v="1"/>
    <x v="0"/>
    <x v="1"/>
  </r>
  <r>
    <x v="5"/>
    <x v="1"/>
    <x v="399"/>
    <x v="3"/>
    <x v="8"/>
    <x v="40"/>
    <x v="5"/>
    <x v="26"/>
    <x v="151"/>
    <x v="1381"/>
    <x v="2247"/>
    <x v="23"/>
    <x v="1"/>
    <x v="1"/>
    <x v="2"/>
  </r>
  <r>
    <x v="5"/>
    <x v="1"/>
    <x v="399"/>
    <x v="1"/>
    <x v="31"/>
    <x v="0"/>
    <x v="4"/>
    <x v="30"/>
    <x v="113"/>
    <x v="1190"/>
    <x v="2182"/>
    <x v="28"/>
    <x v="1"/>
    <x v="1"/>
    <x v="1"/>
  </r>
  <r>
    <x v="5"/>
    <x v="1"/>
    <x v="399"/>
    <x v="1"/>
    <x v="31"/>
    <x v="0"/>
    <x v="0"/>
    <x v="43"/>
    <x v="133"/>
    <x v="1820"/>
    <x v="3608"/>
    <x v="32"/>
    <x v="1"/>
    <x v="0"/>
    <x v="0"/>
  </r>
  <r>
    <x v="5"/>
    <x v="1"/>
    <x v="399"/>
    <x v="1"/>
    <x v="31"/>
    <x v="0"/>
    <x v="3"/>
    <x v="35"/>
    <x v="159"/>
    <x v="1806"/>
    <x v="4346"/>
    <x v="50"/>
    <x v="1"/>
    <x v="1"/>
    <x v="0"/>
  </r>
  <r>
    <x v="5"/>
    <x v="1"/>
    <x v="399"/>
    <x v="0"/>
    <x v="48"/>
    <x v="33"/>
    <x v="2"/>
    <x v="27"/>
    <x v="138"/>
    <x v="1308"/>
    <x v="3136"/>
    <x v="41"/>
    <x v="1"/>
    <x v="0"/>
    <x v="2"/>
  </r>
  <r>
    <x v="5"/>
    <x v="1"/>
    <x v="399"/>
    <x v="0"/>
    <x v="48"/>
    <x v="33"/>
    <x v="1"/>
    <x v="27"/>
    <x v="41"/>
    <x v="323"/>
    <x v="699"/>
    <x v="37"/>
    <x v="1"/>
    <x v="0"/>
    <x v="1"/>
  </r>
  <r>
    <x v="5"/>
    <x v="1"/>
    <x v="399"/>
    <x v="0"/>
    <x v="48"/>
    <x v="33"/>
    <x v="5"/>
    <x v="17"/>
    <x v="60"/>
    <x v="319"/>
    <x v="660"/>
    <x v="36"/>
    <x v="1"/>
    <x v="1"/>
    <x v="2"/>
  </r>
  <r>
    <x v="5"/>
    <x v="1"/>
    <x v="399"/>
    <x v="0"/>
    <x v="13"/>
    <x v="24"/>
    <x v="4"/>
    <x v="22"/>
    <x v="26"/>
    <x v="124"/>
    <x v="188"/>
    <x v="33"/>
    <x v="1"/>
    <x v="1"/>
    <x v="1"/>
  </r>
  <r>
    <x v="5"/>
    <x v="1"/>
    <x v="399"/>
    <x v="0"/>
    <x v="13"/>
    <x v="24"/>
    <x v="0"/>
    <x v="34"/>
    <x v="47"/>
    <x v="493"/>
    <x v="885"/>
    <x v="30"/>
    <x v="1"/>
    <x v="0"/>
    <x v="0"/>
  </r>
  <r>
    <x v="5"/>
    <x v="1"/>
    <x v="399"/>
    <x v="0"/>
    <x v="13"/>
    <x v="24"/>
    <x v="3"/>
    <x v="12"/>
    <x v="62"/>
    <x v="225"/>
    <x v="457"/>
    <x v="37"/>
    <x v="1"/>
    <x v="1"/>
    <x v="0"/>
  </r>
  <r>
    <x v="5"/>
    <x v="0"/>
    <x v="399"/>
    <x v="4"/>
    <x v="4"/>
    <x v="48"/>
    <x v="3"/>
    <x v="49"/>
    <x v="216"/>
    <x v="2655"/>
    <x v="2279"/>
    <x v="2"/>
    <x v="2"/>
    <x v="1"/>
    <x v="0"/>
  </r>
  <r>
    <x v="5"/>
    <x v="1"/>
    <x v="399"/>
    <x v="3"/>
    <x v="8"/>
    <x v="40"/>
    <x v="2"/>
    <x v="29"/>
    <x v="244"/>
    <x v="2262"/>
    <x v="4340"/>
    <x v="33"/>
    <x v="2"/>
    <x v="0"/>
    <x v="2"/>
  </r>
  <r>
    <x v="5"/>
    <x v="1"/>
    <x v="399"/>
    <x v="3"/>
    <x v="8"/>
    <x v="40"/>
    <x v="1"/>
    <x v="24"/>
    <x v="143"/>
    <x v="1234"/>
    <x v="2215"/>
    <x v="27"/>
    <x v="2"/>
    <x v="0"/>
    <x v="1"/>
  </r>
  <r>
    <x v="5"/>
    <x v="1"/>
    <x v="399"/>
    <x v="3"/>
    <x v="8"/>
    <x v="40"/>
    <x v="5"/>
    <x v="16"/>
    <x v="178"/>
    <x v="1133"/>
    <x v="1500"/>
    <x v="18"/>
    <x v="2"/>
    <x v="1"/>
    <x v="2"/>
  </r>
  <r>
    <x v="5"/>
    <x v="0"/>
    <x v="400"/>
    <x v="4"/>
    <x v="4"/>
    <x v="48"/>
    <x v="2"/>
    <x v="48"/>
    <x v="346"/>
    <x v="3019"/>
    <x v="5370"/>
    <x v="16"/>
    <x v="2"/>
    <x v="0"/>
    <x v="2"/>
  </r>
  <r>
    <x v="2"/>
    <x v="2"/>
    <x v="400"/>
    <x v="0"/>
    <x v="25"/>
    <x v="5"/>
    <x v="4"/>
    <x v="38"/>
    <x v="304"/>
    <x v="2827"/>
    <x v="4978"/>
    <x v="26"/>
    <x v="2"/>
    <x v="1"/>
    <x v="1"/>
  </r>
  <r>
    <x v="5"/>
    <x v="1"/>
    <x v="400"/>
    <x v="0"/>
    <x v="24"/>
    <x v="51"/>
    <x v="2"/>
    <x v="18"/>
    <x v="329"/>
    <x v="2806"/>
    <x v="4937"/>
    <x v="26"/>
    <x v="0"/>
    <x v="0"/>
    <x v="2"/>
  </r>
  <r>
    <x v="5"/>
    <x v="1"/>
    <x v="400"/>
    <x v="0"/>
    <x v="24"/>
    <x v="51"/>
    <x v="1"/>
    <x v="18"/>
    <x v="294"/>
    <x v="2112"/>
    <x v="3397"/>
    <x v="21"/>
    <x v="0"/>
    <x v="0"/>
    <x v="1"/>
  </r>
  <r>
    <x v="5"/>
    <x v="1"/>
    <x v="400"/>
    <x v="0"/>
    <x v="24"/>
    <x v="51"/>
    <x v="5"/>
    <x v="8"/>
    <x v="304"/>
    <x v="1535"/>
    <x v="2383"/>
    <x v="21"/>
    <x v="0"/>
    <x v="1"/>
    <x v="2"/>
  </r>
  <r>
    <x v="5"/>
    <x v="1"/>
    <x v="400"/>
    <x v="4"/>
    <x v="43"/>
    <x v="47"/>
    <x v="4"/>
    <x v="13"/>
    <x v="254"/>
    <x v="1441"/>
    <x v="2557"/>
    <x v="26"/>
    <x v="0"/>
    <x v="1"/>
    <x v="1"/>
  </r>
  <r>
    <x v="5"/>
    <x v="1"/>
    <x v="400"/>
    <x v="4"/>
    <x v="43"/>
    <x v="47"/>
    <x v="0"/>
    <x v="28"/>
    <x v="294"/>
    <x v="2574"/>
    <x v="4228"/>
    <x v="21"/>
    <x v="0"/>
    <x v="0"/>
    <x v="0"/>
  </r>
  <r>
    <x v="5"/>
    <x v="1"/>
    <x v="400"/>
    <x v="4"/>
    <x v="43"/>
    <x v="47"/>
    <x v="3"/>
    <x v="18"/>
    <x v="307"/>
    <x v="2383"/>
    <x v="4600"/>
    <x v="36"/>
    <x v="0"/>
    <x v="1"/>
    <x v="0"/>
  </r>
  <r>
    <x v="0"/>
    <x v="1"/>
    <x v="400"/>
    <x v="3"/>
    <x v="32"/>
    <x v="12"/>
    <x v="2"/>
    <x v="28"/>
    <x v="337"/>
    <x v="2908"/>
    <x v="5248"/>
    <x v="26"/>
    <x v="1"/>
    <x v="0"/>
    <x v="2"/>
  </r>
  <r>
    <x v="0"/>
    <x v="1"/>
    <x v="400"/>
    <x v="3"/>
    <x v="32"/>
    <x v="12"/>
    <x v="1"/>
    <x v="28"/>
    <x v="309"/>
    <x v="2763"/>
    <x v="4649"/>
    <x v="21"/>
    <x v="1"/>
    <x v="0"/>
    <x v="1"/>
  </r>
  <r>
    <x v="0"/>
    <x v="1"/>
    <x v="400"/>
    <x v="3"/>
    <x v="32"/>
    <x v="12"/>
    <x v="5"/>
    <x v="18"/>
    <x v="313"/>
    <x v="2574"/>
    <x v="4472"/>
    <x v="26"/>
    <x v="1"/>
    <x v="1"/>
    <x v="2"/>
  </r>
  <r>
    <x v="0"/>
    <x v="1"/>
    <x v="400"/>
    <x v="0"/>
    <x v="34"/>
    <x v="15"/>
    <x v="4"/>
    <x v="23"/>
    <x v="294"/>
    <x v="2383"/>
    <x v="4188"/>
    <x v="26"/>
    <x v="1"/>
    <x v="1"/>
    <x v="1"/>
  </r>
  <r>
    <x v="0"/>
    <x v="1"/>
    <x v="400"/>
    <x v="0"/>
    <x v="34"/>
    <x v="15"/>
    <x v="0"/>
    <x v="38"/>
    <x v="307"/>
    <x v="2848"/>
    <x v="4917"/>
    <x v="21"/>
    <x v="1"/>
    <x v="0"/>
    <x v="0"/>
  </r>
  <r>
    <x v="0"/>
    <x v="1"/>
    <x v="400"/>
    <x v="0"/>
    <x v="34"/>
    <x v="15"/>
    <x v="3"/>
    <x v="23"/>
    <x v="315"/>
    <x v="2757"/>
    <x v="5054"/>
    <x v="36"/>
    <x v="1"/>
    <x v="1"/>
    <x v="0"/>
  </r>
  <r>
    <x v="5"/>
    <x v="0"/>
    <x v="400"/>
    <x v="4"/>
    <x v="4"/>
    <x v="48"/>
    <x v="2"/>
    <x v="44"/>
    <x v="247"/>
    <x v="2685"/>
    <x v="4684"/>
    <x v="26"/>
    <x v="1"/>
    <x v="0"/>
    <x v="2"/>
  </r>
  <r>
    <x v="2"/>
    <x v="2"/>
    <x v="400"/>
    <x v="0"/>
    <x v="25"/>
    <x v="5"/>
    <x v="4"/>
    <x v="34"/>
    <x v="88"/>
    <x v="1043"/>
    <x v="2502"/>
    <x v="40"/>
    <x v="1"/>
    <x v="1"/>
    <x v="1"/>
  </r>
  <r>
    <x v="5"/>
    <x v="1"/>
    <x v="400"/>
    <x v="0"/>
    <x v="24"/>
    <x v="51"/>
    <x v="2"/>
    <x v="18"/>
    <x v="188"/>
    <x v="1309"/>
    <x v="3045"/>
    <x v="39"/>
    <x v="1"/>
    <x v="0"/>
    <x v="2"/>
  </r>
  <r>
    <x v="5"/>
    <x v="1"/>
    <x v="400"/>
    <x v="0"/>
    <x v="24"/>
    <x v="51"/>
    <x v="1"/>
    <x v="17"/>
    <x v="83"/>
    <x v="508"/>
    <x v="1007"/>
    <x v="33"/>
    <x v="1"/>
    <x v="0"/>
    <x v="1"/>
  </r>
  <r>
    <x v="5"/>
    <x v="1"/>
    <x v="400"/>
    <x v="0"/>
    <x v="24"/>
    <x v="51"/>
    <x v="5"/>
    <x v="7"/>
    <x v="96"/>
    <x v="277"/>
    <x v="452"/>
    <x v="31"/>
    <x v="1"/>
    <x v="1"/>
    <x v="2"/>
  </r>
  <r>
    <x v="5"/>
    <x v="1"/>
    <x v="400"/>
    <x v="4"/>
    <x v="43"/>
    <x v="47"/>
    <x v="4"/>
    <x v="12"/>
    <x v="72"/>
    <x v="290"/>
    <x v="590"/>
    <x v="36"/>
    <x v="1"/>
    <x v="1"/>
    <x v="1"/>
  </r>
  <r>
    <x v="5"/>
    <x v="1"/>
    <x v="400"/>
    <x v="4"/>
    <x v="43"/>
    <x v="47"/>
    <x v="0"/>
    <x v="25"/>
    <x v="83"/>
    <x v="744"/>
    <x v="1437"/>
    <x v="31"/>
    <x v="1"/>
    <x v="0"/>
    <x v="0"/>
  </r>
  <r>
    <x v="5"/>
    <x v="1"/>
    <x v="400"/>
    <x v="4"/>
    <x v="43"/>
    <x v="47"/>
    <x v="3"/>
    <x v="17"/>
    <x v="111"/>
    <x v="719"/>
    <x v="2050"/>
    <x v="48"/>
    <x v="1"/>
    <x v="1"/>
    <x v="0"/>
  </r>
  <r>
    <x v="0"/>
    <x v="1"/>
    <x v="400"/>
    <x v="3"/>
    <x v="32"/>
    <x v="12"/>
    <x v="2"/>
    <x v="25"/>
    <x v="197"/>
    <x v="1755"/>
    <x v="3717"/>
    <x v="36"/>
    <x v="1"/>
    <x v="0"/>
    <x v="2"/>
  </r>
  <r>
    <x v="0"/>
    <x v="1"/>
    <x v="400"/>
    <x v="3"/>
    <x v="32"/>
    <x v="12"/>
    <x v="1"/>
    <x v="26"/>
    <x v="123"/>
    <x v="1140"/>
    <x v="2513"/>
    <x v="36"/>
    <x v="1"/>
    <x v="0"/>
    <x v="1"/>
  </r>
  <r>
    <x v="0"/>
    <x v="1"/>
    <x v="400"/>
    <x v="3"/>
    <x v="32"/>
    <x v="12"/>
    <x v="5"/>
    <x v="16"/>
    <x v="137"/>
    <x v="857"/>
    <x v="1897"/>
    <x v="36"/>
    <x v="1"/>
    <x v="1"/>
    <x v="2"/>
  </r>
  <r>
    <x v="0"/>
    <x v="1"/>
    <x v="400"/>
    <x v="0"/>
    <x v="34"/>
    <x v="15"/>
    <x v="4"/>
    <x v="22"/>
    <x v="83"/>
    <x v="653"/>
    <x v="1453"/>
    <x v="36"/>
    <x v="1"/>
    <x v="1"/>
    <x v="1"/>
  </r>
  <r>
    <x v="0"/>
    <x v="1"/>
    <x v="400"/>
    <x v="0"/>
    <x v="34"/>
    <x v="15"/>
    <x v="0"/>
    <x v="34"/>
    <x v="102"/>
    <x v="1209"/>
    <x v="2453"/>
    <x v="32"/>
    <x v="1"/>
    <x v="0"/>
    <x v="0"/>
  </r>
  <r>
    <x v="0"/>
    <x v="1"/>
    <x v="400"/>
    <x v="0"/>
    <x v="34"/>
    <x v="15"/>
    <x v="3"/>
    <x v="22"/>
    <x v="123"/>
    <x v="990"/>
    <x v="2677"/>
    <x v="47"/>
    <x v="1"/>
    <x v="1"/>
    <x v="0"/>
  </r>
  <r>
    <x v="5"/>
    <x v="0"/>
    <x v="400"/>
    <x v="4"/>
    <x v="4"/>
    <x v="48"/>
    <x v="2"/>
    <x v="33"/>
    <x v="270"/>
    <x v="2546"/>
    <x v="4051"/>
    <x v="19"/>
    <x v="2"/>
    <x v="0"/>
    <x v="2"/>
  </r>
  <r>
    <x v="5"/>
    <x v="1"/>
    <x v="400"/>
    <x v="4"/>
    <x v="43"/>
    <x v="47"/>
    <x v="4"/>
    <x v="9"/>
    <x v="76"/>
    <x v="245"/>
    <x v="331"/>
    <x v="28"/>
    <x v="2"/>
    <x v="1"/>
    <x v="1"/>
  </r>
  <r>
    <x v="5"/>
    <x v="1"/>
    <x v="400"/>
    <x v="4"/>
    <x v="43"/>
    <x v="47"/>
    <x v="0"/>
    <x v="21"/>
    <x v="101"/>
    <x v="780"/>
    <x v="1382"/>
    <x v="28"/>
    <x v="2"/>
    <x v="0"/>
    <x v="0"/>
  </r>
  <r>
    <x v="5"/>
    <x v="1"/>
    <x v="400"/>
    <x v="4"/>
    <x v="43"/>
    <x v="47"/>
    <x v="3"/>
    <x v="11"/>
    <x v="128"/>
    <x v="583"/>
    <x v="1466"/>
    <x v="41"/>
    <x v="2"/>
    <x v="1"/>
    <x v="0"/>
  </r>
  <r>
    <x v="5"/>
    <x v="0"/>
    <x v="401"/>
    <x v="4"/>
    <x v="4"/>
    <x v="48"/>
    <x v="1"/>
    <x v="53"/>
    <x v="346"/>
    <x v="3036"/>
    <x v="5097"/>
    <x v="2"/>
    <x v="2"/>
    <x v="0"/>
    <x v="1"/>
  </r>
  <r>
    <x v="2"/>
    <x v="2"/>
    <x v="401"/>
    <x v="0"/>
    <x v="25"/>
    <x v="5"/>
    <x v="0"/>
    <x v="48"/>
    <x v="304"/>
    <x v="2873"/>
    <x v="5321"/>
    <x v="46"/>
    <x v="2"/>
    <x v="0"/>
    <x v="0"/>
  </r>
  <r>
    <x v="2"/>
    <x v="1"/>
    <x v="401"/>
    <x v="1"/>
    <x v="31"/>
    <x v="0"/>
    <x v="2"/>
    <x v="33"/>
    <x v="338"/>
    <x v="2936"/>
    <x v="5389"/>
    <x v="36"/>
    <x v="0"/>
    <x v="0"/>
    <x v="2"/>
  </r>
  <r>
    <x v="2"/>
    <x v="1"/>
    <x v="401"/>
    <x v="1"/>
    <x v="31"/>
    <x v="0"/>
    <x v="1"/>
    <x v="33"/>
    <x v="311"/>
    <x v="2840"/>
    <x v="4688"/>
    <x v="16"/>
    <x v="0"/>
    <x v="0"/>
    <x v="1"/>
  </r>
  <r>
    <x v="2"/>
    <x v="1"/>
    <x v="401"/>
    <x v="1"/>
    <x v="31"/>
    <x v="0"/>
    <x v="5"/>
    <x v="23"/>
    <x v="315"/>
    <x v="2757"/>
    <x v="4637"/>
    <x v="21"/>
    <x v="0"/>
    <x v="1"/>
    <x v="2"/>
  </r>
  <r>
    <x v="2"/>
    <x v="1"/>
    <x v="401"/>
    <x v="4"/>
    <x v="49"/>
    <x v="13"/>
    <x v="4"/>
    <x v="28"/>
    <x v="304"/>
    <x v="2682"/>
    <x v="4462"/>
    <x v="21"/>
    <x v="0"/>
    <x v="1"/>
    <x v="1"/>
  </r>
  <r>
    <x v="2"/>
    <x v="1"/>
    <x v="401"/>
    <x v="4"/>
    <x v="49"/>
    <x v="13"/>
    <x v="0"/>
    <x v="43"/>
    <x v="311"/>
    <x v="2886"/>
    <x v="4962"/>
    <x v="16"/>
    <x v="0"/>
    <x v="0"/>
    <x v="0"/>
  </r>
  <r>
    <x v="2"/>
    <x v="1"/>
    <x v="401"/>
    <x v="4"/>
    <x v="49"/>
    <x v="13"/>
    <x v="3"/>
    <x v="33"/>
    <x v="319"/>
    <x v="2880"/>
    <x v="4688"/>
    <x v="11"/>
    <x v="0"/>
    <x v="1"/>
    <x v="0"/>
  </r>
  <r>
    <x v="1"/>
    <x v="1"/>
    <x v="401"/>
    <x v="0"/>
    <x v="15"/>
    <x v="52"/>
    <x v="2"/>
    <x v="33"/>
    <x v="313"/>
    <x v="2852"/>
    <x v="4948"/>
    <x v="21"/>
    <x v="1"/>
    <x v="0"/>
    <x v="2"/>
  </r>
  <r>
    <x v="1"/>
    <x v="1"/>
    <x v="401"/>
    <x v="0"/>
    <x v="15"/>
    <x v="52"/>
    <x v="1"/>
    <x v="33"/>
    <x v="152"/>
    <x v="1674"/>
    <x v="2219"/>
    <x v="16"/>
    <x v="1"/>
    <x v="0"/>
    <x v="1"/>
  </r>
  <r>
    <x v="1"/>
    <x v="1"/>
    <x v="401"/>
    <x v="0"/>
    <x v="15"/>
    <x v="52"/>
    <x v="5"/>
    <x v="23"/>
    <x v="194"/>
    <x v="1617"/>
    <x v="2125"/>
    <x v="16"/>
    <x v="1"/>
    <x v="1"/>
    <x v="2"/>
  </r>
  <r>
    <x v="1"/>
    <x v="1"/>
    <x v="401"/>
    <x v="0"/>
    <x v="40"/>
    <x v="50"/>
    <x v="4"/>
    <x v="28"/>
    <x v="82"/>
    <x v="821"/>
    <x v="892"/>
    <x v="16"/>
    <x v="1"/>
    <x v="1"/>
    <x v="1"/>
  </r>
  <r>
    <x v="1"/>
    <x v="1"/>
    <x v="401"/>
    <x v="0"/>
    <x v="40"/>
    <x v="50"/>
    <x v="0"/>
    <x v="43"/>
    <x v="152"/>
    <x v="2022"/>
    <x v="3202"/>
    <x v="21"/>
    <x v="1"/>
    <x v="0"/>
    <x v="0"/>
  </r>
  <r>
    <x v="1"/>
    <x v="1"/>
    <x v="401"/>
    <x v="0"/>
    <x v="40"/>
    <x v="50"/>
    <x v="3"/>
    <x v="28"/>
    <x v="231"/>
    <x v="2158"/>
    <x v="3825"/>
    <x v="26"/>
    <x v="1"/>
    <x v="1"/>
    <x v="0"/>
  </r>
  <r>
    <x v="0"/>
    <x v="1"/>
    <x v="401"/>
    <x v="1"/>
    <x v="20"/>
    <x v="8"/>
    <x v="2"/>
    <x v="38"/>
    <x v="317"/>
    <x v="2889"/>
    <x v="5253"/>
    <x v="31"/>
    <x v="0"/>
    <x v="0"/>
    <x v="2"/>
  </r>
  <r>
    <x v="0"/>
    <x v="1"/>
    <x v="401"/>
    <x v="1"/>
    <x v="20"/>
    <x v="8"/>
    <x v="1"/>
    <x v="38"/>
    <x v="194"/>
    <x v="2227"/>
    <x v="4215"/>
    <x v="31"/>
    <x v="0"/>
    <x v="0"/>
    <x v="1"/>
  </r>
  <r>
    <x v="0"/>
    <x v="1"/>
    <x v="401"/>
    <x v="1"/>
    <x v="20"/>
    <x v="8"/>
    <x v="5"/>
    <x v="28"/>
    <x v="231"/>
    <x v="2158"/>
    <x v="3473"/>
    <x v="21"/>
    <x v="0"/>
    <x v="1"/>
    <x v="2"/>
  </r>
  <r>
    <x v="0"/>
    <x v="1"/>
    <x v="401"/>
    <x v="1"/>
    <x v="44"/>
    <x v="9"/>
    <x v="4"/>
    <x v="33"/>
    <x v="129"/>
    <x v="1441"/>
    <x v="2219"/>
    <x v="21"/>
    <x v="0"/>
    <x v="1"/>
    <x v="1"/>
  </r>
  <r>
    <x v="0"/>
    <x v="1"/>
    <x v="401"/>
    <x v="1"/>
    <x v="44"/>
    <x v="9"/>
    <x v="0"/>
    <x v="48"/>
    <x v="194"/>
    <x v="2506"/>
    <x v="4102"/>
    <x v="21"/>
    <x v="0"/>
    <x v="0"/>
    <x v="0"/>
  </r>
  <r>
    <x v="0"/>
    <x v="1"/>
    <x v="401"/>
    <x v="1"/>
    <x v="44"/>
    <x v="9"/>
    <x v="3"/>
    <x v="38"/>
    <x v="273"/>
    <x v="2673"/>
    <x v="4663"/>
    <x v="26"/>
    <x v="0"/>
    <x v="1"/>
    <x v="0"/>
  </r>
  <r>
    <x v="5"/>
    <x v="0"/>
    <x v="401"/>
    <x v="4"/>
    <x v="4"/>
    <x v="48"/>
    <x v="1"/>
    <x v="51"/>
    <x v="230"/>
    <x v="2730"/>
    <x v="4064"/>
    <x v="13"/>
    <x v="1"/>
    <x v="0"/>
    <x v="1"/>
  </r>
  <r>
    <x v="2"/>
    <x v="2"/>
    <x v="401"/>
    <x v="0"/>
    <x v="25"/>
    <x v="5"/>
    <x v="0"/>
    <x v="45"/>
    <x v="88"/>
    <x v="1326"/>
    <x v="3828"/>
    <x v="56"/>
    <x v="1"/>
    <x v="0"/>
    <x v="0"/>
  </r>
  <r>
    <x v="2"/>
    <x v="1"/>
    <x v="401"/>
    <x v="1"/>
    <x v="31"/>
    <x v="0"/>
    <x v="2"/>
    <x v="30"/>
    <x v="202"/>
    <x v="2032"/>
    <x v="4523"/>
    <x v="47"/>
    <x v="1"/>
    <x v="0"/>
    <x v="2"/>
  </r>
  <r>
    <x v="2"/>
    <x v="1"/>
    <x v="401"/>
    <x v="1"/>
    <x v="31"/>
    <x v="0"/>
    <x v="1"/>
    <x v="30"/>
    <x v="125"/>
    <x v="1292"/>
    <x v="2344"/>
    <x v="27"/>
    <x v="1"/>
    <x v="0"/>
    <x v="1"/>
  </r>
  <r>
    <x v="2"/>
    <x v="1"/>
    <x v="401"/>
    <x v="1"/>
    <x v="31"/>
    <x v="0"/>
    <x v="5"/>
    <x v="22"/>
    <x v="123"/>
    <x v="990"/>
    <x v="2136"/>
    <x v="35"/>
    <x v="1"/>
    <x v="1"/>
    <x v="2"/>
  </r>
  <r>
    <x v="2"/>
    <x v="1"/>
    <x v="401"/>
    <x v="4"/>
    <x v="49"/>
    <x v="13"/>
    <x v="4"/>
    <x v="25"/>
    <x v="103"/>
    <x v="939"/>
    <x v="1983"/>
    <x v="34"/>
    <x v="1"/>
    <x v="1"/>
    <x v="1"/>
  </r>
  <r>
    <x v="2"/>
    <x v="1"/>
    <x v="401"/>
    <x v="4"/>
    <x v="49"/>
    <x v="13"/>
    <x v="0"/>
    <x v="40"/>
    <x v="125"/>
    <x v="1631"/>
    <x v="2939"/>
    <x v="27"/>
    <x v="1"/>
    <x v="0"/>
    <x v="0"/>
  </r>
  <r>
    <x v="2"/>
    <x v="1"/>
    <x v="401"/>
    <x v="4"/>
    <x v="49"/>
    <x v="13"/>
    <x v="3"/>
    <x v="31"/>
    <x v="151"/>
    <x v="1591"/>
    <x v="2724"/>
    <x v="25"/>
    <x v="1"/>
    <x v="1"/>
    <x v="0"/>
  </r>
  <r>
    <x v="1"/>
    <x v="1"/>
    <x v="401"/>
    <x v="0"/>
    <x v="15"/>
    <x v="52"/>
    <x v="2"/>
    <x v="30"/>
    <x v="137"/>
    <x v="1403"/>
    <x v="3085"/>
    <x v="36"/>
    <x v="1"/>
    <x v="0"/>
    <x v="2"/>
  </r>
  <r>
    <x v="1"/>
    <x v="1"/>
    <x v="401"/>
    <x v="0"/>
    <x v="15"/>
    <x v="52"/>
    <x v="1"/>
    <x v="32"/>
    <x v="36"/>
    <x v="339"/>
    <x v="563"/>
    <x v="30"/>
    <x v="1"/>
    <x v="0"/>
    <x v="1"/>
  </r>
  <r>
    <x v="1"/>
    <x v="1"/>
    <x v="401"/>
    <x v="0"/>
    <x v="15"/>
    <x v="52"/>
    <x v="5"/>
    <x v="22"/>
    <x v="48"/>
    <x v="306"/>
    <x v="468"/>
    <x v="29"/>
    <x v="1"/>
    <x v="1"/>
    <x v="2"/>
  </r>
  <r>
    <x v="1"/>
    <x v="1"/>
    <x v="401"/>
    <x v="0"/>
    <x v="40"/>
    <x v="50"/>
    <x v="4"/>
    <x v="26"/>
    <x v="15"/>
    <x v="82"/>
    <x v="100"/>
    <x v="30"/>
    <x v="1"/>
    <x v="1"/>
    <x v="1"/>
  </r>
  <r>
    <x v="1"/>
    <x v="1"/>
    <x v="401"/>
    <x v="0"/>
    <x v="40"/>
    <x v="50"/>
    <x v="0"/>
    <x v="41"/>
    <x v="35"/>
    <x v="451"/>
    <x v="811"/>
    <x v="31"/>
    <x v="1"/>
    <x v="0"/>
    <x v="0"/>
  </r>
  <r>
    <x v="1"/>
    <x v="1"/>
    <x v="401"/>
    <x v="0"/>
    <x v="40"/>
    <x v="50"/>
    <x v="3"/>
    <x v="25"/>
    <x v="66"/>
    <x v="545"/>
    <x v="1377"/>
    <x v="41"/>
    <x v="1"/>
    <x v="1"/>
    <x v="0"/>
  </r>
  <r>
    <x v="0"/>
    <x v="1"/>
    <x v="401"/>
    <x v="1"/>
    <x v="20"/>
    <x v="8"/>
    <x v="2"/>
    <x v="34"/>
    <x v="145"/>
    <x v="1641"/>
    <x v="3815"/>
    <x v="42"/>
    <x v="1"/>
    <x v="0"/>
    <x v="2"/>
  </r>
  <r>
    <x v="0"/>
    <x v="1"/>
    <x v="401"/>
    <x v="1"/>
    <x v="20"/>
    <x v="8"/>
    <x v="1"/>
    <x v="37"/>
    <x v="50"/>
    <x v="584"/>
    <x v="1638"/>
    <x v="46"/>
    <x v="1"/>
    <x v="0"/>
    <x v="1"/>
  </r>
  <r>
    <x v="0"/>
    <x v="1"/>
    <x v="401"/>
    <x v="1"/>
    <x v="20"/>
    <x v="8"/>
    <x v="5"/>
    <x v="26"/>
    <x v="61"/>
    <x v="513"/>
    <x v="1135"/>
    <x v="36"/>
    <x v="1"/>
    <x v="1"/>
    <x v="2"/>
  </r>
  <r>
    <x v="0"/>
    <x v="1"/>
    <x v="401"/>
    <x v="1"/>
    <x v="44"/>
    <x v="9"/>
    <x v="4"/>
    <x v="29"/>
    <x v="34"/>
    <x v="281"/>
    <x v="483"/>
    <x v="32"/>
    <x v="1"/>
    <x v="1"/>
    <x v="1"/>
  </r>
  <r>
    <x v="0"/>
    <x v="1"/>
    <x v="401"/>
    <x v="1"/>
    <x v="44"/>
    <x v="9"/>
    <x v="0"/>
    <x v="47"/>
    <x v="52"/>
    <x v="791"/>
    <x v="1748"/>
    <x v="36"/>
    <x v="1"/>
    <x v="0"/>
    <x v="0"/>
  </r>
  <r>
    <x v="0"/>
    <x v="1"/>
    <x v="401"/>
    <x v="1"/>
    <x v="44"/>
    <x v="9"/>
    <x v="3"/>
    <x v="36"/>
    <x v="70"/>
    <x v="865"/>
    <x v="2073"/>
    <x v="40"/>
    <x v="1"/>
    <x v="1"/>
    <x v="0"/>
  </r>
  <r>
    <x v="5"/>
    <x v="0"/>
    <x v="401"/>
    <x v="4"/>
    <x v="4"/>
    <x v="48"/>
    <x v="1"/>
    <x v="39"/>
    <x v="276"/>
    <x v="2701"/>
    <x v="3330"/>
    <x v="7"/>
    <x v="2"/>
    <x v="0"/>
    <x v="1"/>
  </r>
  <r>
    <x v="0"/>
    <x v="1"/>
    <x v="401"/>
    <x v="1"/>
    <x v="20"/>
    <x v="8"/>
    <x v="2"/>
    <x v="26"/>
    <x v="160"/>
    <x v="1457"/>
    <x v="3013"/>
    <x v="33"/>
    <x v="2"/>
    <x v="0"/>
    <x v="2"/>
  </r>
  <r>
    <x v="0"/>
    <x v="1"/>
    <x v="401"/>
    <x v="1"/>
    <x v="20"/>
    <x v="8"/>
    <x v="1"/>
    <x v="26"/>
    <x v="59"/>
    <x v="492"/>
    <x v="977"/>
    <x v="33"/>
    <x v="2"/>
    <x v="0"/>
    <x v="1"/>
  </r>
  <r>
    <x v="0"/>
    <x v="1"/>
    <x v="401"/>
    <x v="1"/>
    <x v="20"/>
    <x v="8"/>
    <x v="5"/>
    <x v="18"/>
    <x v="70"/>
    <x v="429"/>
    <x v="625"/>
    <x v="26"/>
    <x v="2"/>
    <x v="1"/>
    <x v="2"/>
  </r>
  <r>
    <x v="0"/>
    <x v="1"/>
    <x v="401"/>
    <x v="1"/>
    <x v="44"/>
    <x v="9"/>
    <x v="4"/>
    <x v="23"/>
    <x v="37"/>
    <x v="230"/>
    <x v="246"/>
    <x v="24"/>
    <x v="2"/>
    <x v="1"/>
    <x v="1"/>
  </r>
  <r>
    <x v="0"/>
    <x v="1"/>
    <x v="401"/>
    <x v="1"/>
    <x v="44"/>
    <x v="9"/>
    <x v="0"/>
    <x v="29"/>
    <x v="56"/>
    <x v="515"/>
    <x v="760"/>
    <x v="25"/>
    <x v="2"/>
    <x v="0"/>
    <x v="0"/>
  </r>
  <r>
    <x v="0"/>
    <x v="1"/>
    <x v="401"/>
    <x v="1"/>
    <x v="44"/>
    <x v="9"/>
    <x v="3"/>
    <x v="28"/>
    <x v="89"/>
    <x v="889"/>
    <x v="1824"/>
    <x v="33"/>
    <x v="2"/>
    <x v="1"/>
    <x v="0"/>
  </r>
  <r>
    <x v="5"/>
    <x v="0"/>
    <x v="402"/>
    <x v="4"/>
    <x v="4"/>
    <x v="48"/>
    <x v="5"/>
    <x v="48"/>
    <x v="333"/>
    <x v="2978"/>
    <x v="5290"/>
    <x v="16"/>
    <x v="2"/>
    <x v="1"/>
    <x v="2"/>
  </r>
  <r>
    <x v="2"/>
    <x v="2"/>
    <x v="402"/>
    <x v="0"/>
    <x v="25"/>
    <x v="5"/>
    <x v="3"/>
    <x v="53"/>
    <x v="300"/>
    <x v="2880"/>
    <x v="4688"/>
    <x v="11"/>
    <x v="2"/>
    <x v="1"/>
    <x v="0"/>
  </r>
  <r>
    <x v="3"/>
    <x v="0"/>
    <x v="402"/>
    <x v="4"/>
    <x v="30"/>
    <x v="1"/>
    <x v="2"/>
    <x v="23"/>
    <x v="311"/>
    <x v="2686"/>
    <x v="4688"/>
    <x v="26"/>
    <x v="1"/>
    <x v="0"/>
    <x v="2"/>
  </r>
  <r>
    <x v="3"/>
    <x v="0"/>
    <x v="402"/>
    <x v="4"/>
    <x v="30"/>
    <x v="1"/>
    <x v="1"/>
    <x v="33"/>
    <x v="300"/>
    <x v="2737"/>
    <x v="4786"/>
    <x v="26"/>
    <x v="1"/>
    <x v="0"/>
    <x v="1"/>
  </r>
  <r>
    <x v="3"/>
    <x v="0"/>
    <x v="402"/>
    <x v="4"/>
    <x v="30"/>
    <x v="1"/>
    <x v="5"/>
    <x v="33"/>
    <x v="300"/>
    <x v="2737"/>
    <x v="4592"/>
    <x v="21"/>
    <x v="1"/>
    <x v="1"/>
    <x v="2"/>
  </r>
  <r>
    <x v="3"/>
    <x v="0"/>
    <x v="402"/>
    <x v="3"/>
    <x v="9"/>
    <x v="3"/>
    <x v="4"/>
    <x v="33"/>
    <x v="212"/>
    <x v="2206"/>
    <x v="3914"/>
    <x v="26"/>
    <x v="1"/>
    <x v="1"/>
    <x v="1"/>
  </r>
  <r>
    <x v="3"/>
    <x v="0"/>
    <x v="402"/>
    <x v="3"/>
    <x v="9"/>
    <x v="3"/>
    <x v="0"/>
    <x v="38"/>
    <x v="152"/>
    <x v="1857"/>
    <x v="2898"/>
    <x v="21"/>
    <x v="1"/>
    <x v="0"/>
    <x v="0"/>
  </r>
  <r>
    <x v="3"/>
    <x v="0"/>
    <x v="402"/>
    <x v="3"/>
    <x v="9"/>
    <x v="3"/>
    <x v="3"/>
    <x v="33"/>
    <x v="294"/>
    <x v="2686"/>
    <x v="3761"/>
    <x v="11"/>
    <x v="1"/>
    <x v="1"/>
    <x v="0"/>
  </r>
  <r>
    <x v="5"/>
    <x v="0"/>
    <x v="402"/>
    <x v="4"/>
    <x v="4"/>
    <x v="48"/>
    <x v="5"/>
    <x v="45"/>
    <x v="199"/>
    <x v="2479"/>
    <x v="4327"/>
    <x v="26"/>
    <x v="1"/>
    <x v="1"/>
    <x v="2"/>
  </r>
  <r>
    <x v="2"/>
    <x v="2"/>
    <x v="402"/>
    <x v="0"/>
    <x v="25"/>
    <x v="5"/>
    <x v="3"/>
    <x v="49"/>
    <x v="93"/>
    <x v="1509"/>
    <x v="2538"/>
    <x v="24"/>
    <x v="1"/>
    <x v="1"/>
    <x v="0"/>
  </r>
  <r>
    <x v="3"/>
    <x v="0"/>
    <x v="402"/>
    <x v="4"/>
    <x v="30"/>
    <x v="1"/>
    <x v="2"/>
    <x v="22"/>
    <x v="125"/>
    <x v="1006"/>
    <x v="2377"/>
    <x v="39"/>
    <x v="1"/>
    <x v="0"/>
    <x v="2"/>
  </r>
  <r>
    <x v="3"/>
    <x v="0"/>
    <x v="402"/>
    <x v="4"/>
    <x v="30"/>
    <x v="1"/>
    <x v="1"/>
    <x v="30"/>
    <x v="93"/>
    <x v="989"/>
    <x v="2432"/>
    <x v="41"/>
    <x v="1"/>
    <x v="0"/>
    <x v="1"/>
  </r>
  <r>
    <x v="3"/>
    <x v="0"/>
    <x v="402"/>
    <x v="4"/>
    <x v="30"/>
    <x v="1"/>
    <x v="5"/>
    <x v="30"/>
    <x v="86"/>
    <x v="910"/>
    <x v="2017"/>
    <x v="36"/>
    <x v="1"/>
    <x v="1"/>
    <x v="2"/>
  </r>
  <r>
    <x v="3"/>
    <x v="0"/>
    <x v="402"/>
    <x v="3"/>
    <x v="9"/>
    <x v="3"/>
    <x v="4"/>
    <x v="29"/>
    <x v="52"/>
    <x v="466"/>
    <x v="1065"/>
    <x v="38"/>
    <x v="1"/>
    <x v="1"/>
    <x v="1"/>
  </r>
  <r>
    <x v="3"/>
    <x v="0"/>
    <x v="402"/>
    <x v="3"/>
    <x v="9"/>
    <x v="3"/>
    <x v="0"/>
    <x v="34"/>
    <x v="40"/>
    <x v="419"/>
    <x v="823"/>
    <x v="34"/>
    <x v="1"/>
    <x v="0"/>
    <x v="0"/>
  </r>
  <r>
    <x v="3"/>
    <x v="0"/>
    <x v="402"/>
    <x v="3"/>
    <x v="9"/>
    <x v="3"/>
    <x v="3"/>
    <x v="30"/>
    <x v="80"/>
    <x v="854"/>
    <x v="1241"/>
    <x v="22"/>
    <x v="1"/>
    <x v="1"/>
    <x v="0"/>
  </r>
  <r>
    <x v="5"/>
    <x v="0"/>
    <x v="402"/>
    <x v="4"/>
    <x v="4"/>
    <x v="48"/>
    <x v="5"/>
    <x v="37"/>
    <x v="216"/>
    <x v="2384"/>
    <x v="3731"/>
    <x v="19"/>
    <x v="2"/>
    <x v="1"/>
    <x v="2"/>
  </r>
  <r>
    <x v="3"/>
    <x v="0"/>
    <x v="402"/>
    <x v="4"/>
    <x v="30"/>
    <x v="1"/>
    <x v="2"/>
    <x v="16"/>
    <x v="129"/>
    <x v="803"/>
    <x v="1472"/>
    <x v="29"/>
    <x v="2"/>
    <x v="0"/>
    <x v="2"/>
  </r>
  <r>
    <x v="3"/>
    <x v="0"/>
    <x v="402"/>
    <x v="4"/>
    <x v="30"/>
    <x v="1"/>
    <x v="1"/>
    <x v="20"/>
    <x v="104"/>
    <x v="777"/>
    <x v="1542"/>
    <x v="32"/>
    <x v="2"/>
    <x v="0"/>
    <x v="1"/>
  </r>
  <r>
    <x v="3"/>
    <x v="0"/>
    <x v="402"/>
    <x v="4"/>
    <x v="30"/>
    <x v="1"/>
    <x v="5"/>
    <x v="21"/>
    <x v="101"/>
    <x v="780"/>
    <x v="1336"/>
    <x v="27"/>
    <x v="2"/>
    <x v="1"/>
    <x v="2"/>
  </r>
  <r>
    <x v="3"/>
    <x v="0"/>
    <x v="402"/>
    <x v="3"/>
    <x v="9"/>
    <x v="3"/>
    <x v="4"/>
    <x v="23"/>
    <x v="66"/>
    <x v="499"/>
    <x v="902"/>
    <x v="30"/>
    <x v="2"/>
    <x v="1"/>
    <x v="1"/>
  </r>
  <r>
    <x v="3"/>
    <x v="0"/>
    <x v="402"/>
    <x v="3"/>
    <x v="9"/>
    <x v="3"/>
    <x v="0"/>
    <x v="27"/>
    <x v="49"/>
    <x v="402"/>
    <x v="550"/>
    <x v="25"/>
    <x v="2"/>
    <x v="0"/>
    <x v="0"/>
  </r>
  <r>
    <x v="3"/>
    <x v="0"/>
    <x v="402"/>
    <x v="3"/>
    <x v="9"/>
    <x v="3"/>
    <x v="3"/>
    <x v="21"/>
    <x v="111"/>
    <x v="869"/>
    <x v="911"/>
    <x v="15"/>
    <x v="2"/>
    <x v="1"/>
    <x v="0"/>
  </r>
  <r>
    <x v="5"/>
    <x v="0"/>
    <x v="403"/>
    <x v="4"/>
    <x v="4"/>
    <x v="48"/>
    <x v="4"/>
    <x v="48"/>
    <x v="333"/>
    <x v="2978"/>
    <x v="5209"/>
    <x v="11"/>
    <x v="2"/>
    <x v="1"/>
    <x v="1"/>
  </r>
  <r>
    <x v="2"/>
    <x v="2"/>
    <x v="403"/>
    <x v="0"/>
    <x v="25"/>
    <x v="5"/>
    <x v="2"/>
    <x v="38"/>
    <x v="319"/>
    <x v="2895"/>
    <x v="5271"/>
    <x v="31"/>
    <x v="2"/>
    <x v="0"/>
    <x v="2"/>
  </r>
  <r>
    <x v="2"/>
    <x v="3"/>
    <x v="403"/>
    <x v="2"/>
    <x v="35"/>
    <x v="38"/>
    <x v="2"/>
    <x v="18"/>
    <x v="319"/>
    <x v="2686"/>
    <x v="4472"/>
    <x v="21"/>
    <x v="1"/>
    <x v="0"/>
    <x v="2"/>
  </r>
  <r>
    <x v="2"/>
    <x v="3"/>
    <x v="403"/>
    <x v="2"/>
    <x v="35"/>
    <x v="38"/>
    <x v="1"/>
    <x v="18"/>
    <x v="212"/>
    <x v="1502"/>
    <x v="2330"/>
    <x v="21"/>
    <x v="1"/>
    <x v="0"/>
    <x v="1"/>
  </r>
  <r>
    <x v="2"/>
    <x v="3"/>
    <x v="403"/>
    <x v="2"/>
    <x v="35"/>
    <x v="38"/>
    <x v="5"/>
    <x v="8"/>
    <x v="254"/>
    <x v="1086"/>
    <x v="1599"/>
    <x v="21"/>
    <x v="1"/>
    <x v="1"/>
    <x v="2"/>
  </r>
  <r>
    <x v="2"/>
    <x v="3"/>
    <x v="403"/>
    <x v="0"/>
    <x v="15"/>
    <x v="52"/>
    <x v="4"/>
    <x v="13"/>
    <x v="129"/>
    <x v="672"/>
    <x v="892"/>
    <x v="21"/>
    <x v="1"/>
    <x v="1"/>
    <x v="1"/>
  </r>
  <r>
    <x v="2"/>
    <x v="3"/>
    <x v="403"/>
    <x v="0"/>
    <x v="15"/>
    <x v="52"/>
    <x v="0"/>
    <x v="28"/>
    <x v="194"/>
    <x v="1857"/>
    <x v="2898"/>
    <x v="21"/>
    <x v="1"/>
    <x v="0"/>
    <x v="0"/>
  </r>
  <r>
    <x v="2"/>
    <x v="3"/>
    <x v="403"/>
    <x v="0"/>
    <x v="15"/>
    <x v="52"/>
    <x v="3"/>
    <x v="13"/>
    <x v="273"/>
    <x v="1568"/>
    <x v="2428"/>
    <x v="21"/>
    <x v="1"/>
    <x v="1"/>
    <x v="0"/>
  </r>
  <r>
    <x v="5"/>
    <x v="0"/>
    <x v="403"/>
    <x v="4"/>
    <x v="4"/>
    <x v="48"/>
    <x v="4"/>
    <x v="44"/>
    <x v="170"/>
    <x v="2192"/>
    <x v="3888"/>
    <x v="26"/>
    <x v="1"/>
    <x v="1"/>
    <x v="1"/>
  </r>
  <r>
    <x v="2"/>
    <x v="2"/>
    <x v="403"/>
    <x v="0"/>
    <x v="25"/>
    <x v="5"/>
    <x v="2"/>
    <x v="34"/>
    <x v="157"/>
    <x v="1753"/>
    <x v="4067"/>
    <x v="44"/>
    <x v="1"/>
    <x v="0"/>
    <x v="2"/>
  </r>
  <r>
    <x v="2"/>
    <x v="3"/>
    <x v="403"/>
    <x v="2"/>
    <x v="35"/>
    <x v="38"/>
    <x v="2"/>
    <x v="16"/>
    <x v="140"/>
    <x v="883"/>
    <x v="1814"/>
    <x v="33"/>
    <x v="1"/>
    <x v="0"/>
    <x v="2"/>
  </r>
  <r>
    <x v="2"/>
    <x v="3"/>
    <x v="403"/>
    <x v="2"/>
    <x v="35"/>
    <x v="38"/>
    <x v="1"/>
    <x v="16"/>
    <x v="54"/>
    <x v="247"/>
    <x v="486"/>
    <x v="36"/>
    <x v="1"/>
    <x v="0"/>
    <x v="1"/>
  </r>
  <r>
    <x v="2"/>
    <x v="3"/>
    <x v="403"/>
    <x v="2"/>
    <x v="35"/>
    <x v="38"/>
    <x v="5"/>
    <x v="7"/>
    <x v="62"/>
    <x v="126"/>
    <x v="211"/>
    <x v="35"/>
    <x v="1"/>
    <x v="1"/>
    <x v="2"/>
  </r>
  <r>
    <x v="2"/>
    <x v="3"/>
    <x v="403"/>
    <x v="0"/>
    <x v="15"/>
    <x v="52"/>
    <x v="4"/>
    <x v="13"/>
    <x v="31"/>
    <x v="84"/>
    <x v="106"/>
    <x v="31"/>
    <x v="1"/>
    <x v="1"/>
    <x v="1"/>
  </r>
  <r>
    <x v="2"/>
    <x v="3"/>
    <x v="403"/>
    <x v="0"/>
    <x v="15"/>
    <x v="52"/>
    <x v="0"/>
    <x v="25"/>
    <x v="56"/>
    <x v="441"/>
    <x v="882"/>
    <x v="34"/>
    <x v="1"/>
    <x v="0"/>
    <x v="0"/>
  </r>
  <r>
    <x v="2"/>
    <x v="3"/>
    <x v="403"/>
    <x v="0"/>
    <x v="15"/>
    <x v="52"/>
    <x v="3"/>
    <x v="11"/>
    <x v="80"/>
    <x v="321"/>
    <x v="645"/>
    <x v="35"/>
    <x v="1"/>
    <x v="1"/>
    <x v="0"/>
  </r>
  <r>
    <x v="5"/>
    <x v="0"/>
    <x v="403"/>
    <x v="4"/>
    <x v="4"/>
    <x v="48"/>
    <x v="4"/>
    <x v="33"/>
    <x v="228"/>
    <x v="2325"/>
    <x v="3368"/>
    <x v="16"/>
    <x v="2"/>
    <x v="1"/>
    <x v="1"/>
  </r>
  <r>
    <x v="2"/>
    <x v="3"/>
    <x v="403"/>
    <x v="2"/>
    <x v="35"/>
    <x v="38"/>
    <x v="2"/>
    <x v="11"/>
    <x v="178"/>
    <x v="870"/>
    <x v="1457"/>
    <x v="26"/>
    <x v="2"/>
    <x v="0"/>
    <x v="2"/>
  </r>
  <r>
    <x v="2"/>
    <x v="3"/>
    <x v="403"/>
    <x v="2"/>
    <x v="35"/>
    <x v="38"/>
    <x v="1"/>
    <x v="10"/>
    <x v="62"/>
    <x v="181"/>
    <x v="225"/>
    <x v="27"/>
    <x v="2"/>
    <x v="0"/>
    <x v="1"/>
  </r>
  <r>
    <x v="2"/>
    <x v="3"/>
    <x v="403"/>
    <x v="2"/>
    <x v="35"/>
    <x v="38"/>
    <x v="5"/>
    <x v="4"/>
    <x v="74"/>
    <x v="113"/>
    <x v="108"/>
    <x v="25"/>
    <x v="2"/>
    <x v="1"/>
    <x v="2"/>
  </r>
  <r>
    <x v="5"/>
    <x v="0"/>
    <x v="404"/>
    <x v="4"/>
    <x v="4"/>
    <x v="48"/>
    <x v="0"/>
    <x v="58"/>
    <x v="327"/>
    <x v="2989"/>
    <x v="5451"/>
    <x v="31"/>
    <x v="2"/>
    <x v="0"/>
    <x v="0"/>
  </r>
  <r>
    <x v="2"/>
    <x v="2"/>
    <x v="404"/>
    <x v="0"/>
    <x v="25"/>
    <x v="5"/>
    <x v="1"/>
    <x v="43"/>
    <x v="319"/>
    <x v="2915"/>
    <x v="5111"/>
    <x v="16"/>
    <x v="2"/>
    <x v="0"/>
    <x v="1"/>
  </r>
  <r>
    <x v="1"/>
    <x v="1"/>
    <x v="404"/>
    <x v="1"/>
    <x v="19"/>
    <x v="4"/>
    <x v="2"/>
    <x v="33"/>
    <x v="317"/>
    <x v="2869"/>
    <x v="5031"/>
    <x v="21"/>
    <x v="0"/>
    <x v="0"/>
    <x v="2"/>
  </r>
  <r>
    <x v="1"/>
    <x v="1"/>
    <x v="404"/>
    <x v="1"/>
    <x v="19"/>
    <x v="4"/>
    <x v="1"/>
    <x v="33"/>
    <x v="194"/>
    <x v="2064"/>
    <x v="3277"/>
    <x v="21"/>
    <x v="0"/>
    <x v="0"/>
    <x v="1"/>
  </r>
  <r>
    <x v="1"/>
    <x v="1"/>
    <x v="404"/>
    <x v="1"/>
    <x v="19"/>
    <x v="4"/>
    <x v="5"/>
    <x v="23"/>
    <x v="231"/>
    <x v="1929"/>
    <x v="3411"/>
    <x v="26"/>
    <x v="0"/>
    <x v="1"/>
    <x v="2"/>
  </r>
  <r>
    <x v="1"/>
    <x v="1"/>
    <x v="404"/>
    <x v="1"/>
    <x v="7"/>
    <x v="53"/>
    <x v="4"/>
    <x v="28"/>
    <x v="129"/>
    <x v="1267"/>
    <x v="2219"/>
    <x v="26"/>
    <x v="0"/>
    <x v="1"/>
    <x v="1"/>
  </r>
  <r>
    <x v="1"/>
    <x v="1"/>
    <x v="404"/>
    <x v="1"/>
    <x v="7"/>
    <x v="53"/>
    <x v="0"/>
    <x v="43"/>
    <x v="194"/>
    <x v="2383"/>
    <x v="3480"/>
    <x v="16"/>
    <x v="0"/>
    <x v="0"/>
    <x v="0"/>
  </r>
  <r>
    <x v="1"/>
    <x v="1"/>
    <x v="404"/>
    <x v="1"/>
    <x v="7"/>
    <x v="53"/>
    <x v="3"/>
    <x v="33"/>
    <x v="273"/>
    <x v="2560"/>
    <x v="4458"/>
    <x v="26"/>
    <x v="0"/>
    <x v="1"/>
    <x v="0"/>
  </r>
  <r>
    <x v="3"/>
    <x v="1"/>
    <x v="404"/>
    <x v="1"/>
    <x v="38"/>
    <x v="45"/>
    <x v="2"/>
    <x v="33"/>
    <x v="311"/>
    <x v="2840"/>
    <x v="4688"/>
    <x v="16"/>
    <x v="0"/>
    <x v="0"/>
    <x v="2"/>
  </r>
  <r>
    <x v="3"/>
    <x v="1"/>
    <x v="404"/>
    <x v="1"/>
    <x v="38"/>
    <x v="45"/>
    <x v="1"/>
    <x v="33"/>
    <x v="129"/>
    <x v="1441"/>
    <x v="1874"/>
    <x v="16"/>
    <x v="0"/>
    <x v="0"/>
    <x v="1"/>
  </r>
  <r>
    <x v="3"/>
    <x v="1"/>
    <x v="404"/>
    <x v="1"/>
    <x v="38"/>
    <x v="45"/>
    <x v="5"/>
    <x v="23"/>
    <x v="174"/>
    <x v="1441"/>
    <x v="1496"/>
    <x v="11"/>
    <x v="0"/>
    <x v="1"/>
    <x v="2"/>
  </r>
  <r>
    <x v="3"/>
    <x v="1"/>
    <x v="404"/>
    <x v="1"/>
    <x v="20"/>
    <x v="8"/>
    <x v="4"/>
    <x v="28"/>
    <x v="212"/>
    <x v="2022"/>
    <x v="2330"/>
    <x v="11"/>
    <x v="0"/>
    <x v="1"/>
    <x v="1"/>
  </r>
  <r>
    <x v="3"/>
    <x v="1"/>
    <x v="404"/>
    <x v="1"/>
    <x v="20"/>
    <x v="8"/>
    <x v="0"/>
    <x v="43"/>
    <x v="129"/>
    <x v="1779"/>
    <x v="1964"/>
    <x v="11"/>
    <x v="0"/>
    <x v="0"/>
    <x v="0"/>
  </r>
  <r>
    <x v="3"/>
    <x v="1"/>
    <x v="404"/>
    <x v="1"/>
    <x v="20"/>
    <x v="8"/>
    <x v="3"/>
    <x v="33"/>
    <x v="212"/>
    <x v="2206"/>
    <x v="3144"/>
    <x v="16"/>
    <x v="0"/>
    <x v="1"/>
    <x v="0"/>
  </r>
  <r>
    <x v="5"/>
    <x v="0"/>
    <x v="404"/>
    <x v="4"/>
    <x v="4"/>
    <x v="48"/>
    <x v="0"/>
    <x v="52"/>
    <x v="152"/>
    <x v="2256"/>
    <x v="4744"/>
    <x v="46"/>
    <x v="1"/>
    <x v="0"/>
    <x v="0"/>
  </r>
  <r>
    <x v="2"/>
    <x v="2"/>
    <x v="404"/>
    <x v="0"/>
    <x v="25"/>
    <x v="5"/>
    <x v="1"/>
    <x v="41"/>
    <x v="135"/>
    <x v="1777"/>
    <x v="3407"/>
    <x v="30"/>
    <x v="1"/>
    <x v="0"/>
    <x v="1"/>
  </r>
  <r>
    <x v="1"/>
    <x v="1"/>
    <x v="404"/>
    <x v="1"/>
    <x v="19"/>
    <x v="4"/>
    <x v="2"/>
    <x v="32"/>
    <x v="124"/>
    <x v="1351"/>
    <x v="2960"/>
    <x v="36"/>
    <x v="1"/>
    <x v="0"/>
    <x v="2"/>
  </r>
  <r>
    <x v="1"/>
    <x v="1"/>
    <x v="404"/>
    <x v="1"/>
    <x v="19"/>
    <x v="4"/>
    <x v="1"/>
    <x v="30"/>
    <x v="50"/>
    <x v="464"/>
    <x v="872"/>
    <x v="32"/>
    <x v="1"/>
    <x v="0"/>
    <x v="1"/>
  </r>
  <r>
    <x v="1"/>
    <x v="1"/>
    <x v="404"/>
    <x v="1"/>
    <x v="19"/>
    <x v="4"/>
    <x v="5"/>
    <x v="20"/>
    <x v="57"/>
    <x v="349"/>
    <x v="754"/>
    <x v="37"/>
    <x v="1"/>
    <x v="1"/>
    <x v="2"/>
  </r>
  <r>
    <x v="1"/>
    <x v="1"/>
    <x v="404"/>
    <x v="1"/>
    <x v="7"/>
    <x v="53"/>
    <x v="4"/>
    <x v="26"/>
    <x v="34"/>
    <x v="244"/>
    <x v="581"/>
    <x v="41"/>
    <x v="1"/>
    <x v="1"/>
    <x v="1"/>
  </r>
  <r>
    <x v="1"/>
    <x v="1"/>
    <x v="404"/>
    <x v="1"/>
    <x v="7"/>
    <x v="53"/>
    <x v="0"/>
    <x v="38"/>
    <x v="54"/>
    <x v="650"/>
    <x v="1096"/>
    <x v="27"/>
    <x v="1"/>
    <x v="0"/>
    <x v="0"/>
  </r>
  <r>
    <x v="1"/>
    <x v="1"/>
    <x v="404"/>
    <x v="1"/>
    <x v="7"/>
    <x v="53"/>
    <x v="3"/>
    <x v="32"/>
    <x v="80"/>
    <x v="903"/>
    <x v="2126"/>
    <x v="39"/>
    <x v="1"/>
    <x v="1"/>
    <x v="0"/>
  </r>
  <r>
    <x v="3"/>
    <x v="1"/>
    <x v="404"/>
    <x v="1"/>
    <x v="38"/>
    <x v="45"/>
    <x v="2"/>
    <x v="29"/>
    <x v="120"/>
    <x v="1219"/>
    <x v="2181"/>
    <x v="27"/>
    <x v="1"/>
    <x v="0"/>
    <x v="2"/>
  </r>
  <r>
    <x v="3"/>
    <x v="1"/>
    <x v="404"/>
    <x v="1"/>
    <x v="38"/>
    <x v="45"/>
    <x v="1"/>
    <x v="31"/>
    <x v="30"/>
    <x v="265"/>
    <x v="362"/>
    <x v="28"/>
    <x v="1"/>
    <x v="0"/>
    <x v="1"/>
  </r>
  <r>
    <x v="3"/>
    <x v="1"/>
    <x v="404"/>
    <x v="1"/>
    <x v="38"/>
    <x v="45"/>
    <x v="5"/>
    <x v="22"/>
    <x v="49"/>
    <x v="316"/>
    <x v="373"/>
    <x v="24"/>
    <x v="1"/>
    <x v="1"/>
    <x v="2"/>
  </r>
  <r>
    <x v="3"/>
    <x v="1"/>
    <x v="404"/>
    <x v="1"/>
    <x v="20"/>
    <x v="8"/>
    <x v="4"/>
    <x v="25"/>
    <x v="56"/>
    <x v="441"/>
    <x v="591"/>
    <x v="24"/>
    <x v="1"/>
    <x v="1"/>
    <x v="1"/>
  </r>
  <r>
    <x v="3"/>
    <x v="1"/>
    <x v="404"/>
    <x v="1"/>
    <x v="20"/>
    <x v="8"/>
    <x v="0"/>
    <x v="41"/>
    <x v="30"/>
    <x v="379"/>
    <x v="487"/>
    <x v="24"/>
    <x v="1"/>
    <x v="0"/>
    <x v="0"/>
  </r>
  <r>
    <x v="3"/>
    <x v="1"/>
    <x v="404"/>
    <x v="1"/>
    <x v="20"/>
    <x v="8"/>
    <x v="3"/>
    <x v="31"/>
    <x v="62"/>
    <x v="631"/>
    <x v="1184"/>
    <x v="30"/>
    <x v="1"/>
    <x v="1"/>
    <x v="0"/>
  </r>
  <r>
    <x v="5"/>
    <x v="0"/>
    <x v="404"/>
    <x v="4"/>
    <x v="4"/>
    <x v="48"/>
    <x v="0"/>
    <x v="36"/>
    <x v="208"/>
    <x v="2287"/>
    <x v="4559"/>
    <x v="38"/>
    <x v="2"/>
    <x v="0"/>
    <x v="0"/>
  </r>
  <r>
    <x v="3"/>
    <x v="1"/>
    <x v="404"/>
    <x v="1"/>
    <x v="38"/>
    <x v="45"/>
    <x v="2"/>
    <x v="19"/>
    <x v="134"/>
    <x v="963"/>
    <x v="1482"/>
    <x v="23"/>
    <x v="2"/>
    <x v="0"/>
    <x v="2"/>
  </r>
  <r>
    <x v="3"/>
    <x v="1"/>
    <x v="404"/>
    <x v="1"/>
    <x v="38"/>
    <x v="45"/>
    <x v="1"/>
    <x v="24"/>
    <x v="42"/>
    <x v="286"/>
    <x v="280"/>
    <x v="21"/>
    <x v="2"/>
    <x v="0"/>
    <x v="1"/>
  </r>
  <r>
    <x v="3"/>
    <x v="1"/>
    <x v="404"/>
    <x v="1"/>
    <x v="38"/>
    <x v="45"/>
    <x v="5"/>
    <x v="17"/>
    <x v="58"/>
    <x v="299"/>
    <x v="186"/>
    <x v="15"/>
    <x v="2"/>
    <x v="1"/>
    <x v="2"/>
  </r>
  <r>
    <x v="3"/>
    <x v="1"/>
    <x v="404"/>
    <x v="1"/>
    <x v="20"/>
    <x v="8"/>
    <x v="4"/>
    <x v="20"/>
    <x v="62"/>
    <x v="398"/>
    <x v="356"/>
    <x v="18"/>
    <x v="2"/>
    <x v="1"/>
    <x v="1"/>
  </r>
  <r>
    <x v="3"/>
    <x v="1"/>
    <x v="404"/>
    <x v="1"/>
    <x v="20"/>
    <x v="8"/>
    <x v="0"/>
    <x v="29"/>
    <x v="42"/>
    <x v="361"/>
    <x v="213"/>
    <x v="13"/>
    <x v="2"/>
    <x v="0"/>
    <x v="0"/>
  </r>
  <r>
    <x v="3"/>
    <x v="1"/>
    <x v="404"/>
    <x v="1"/>
    <x v="20"/>
    <x v="8"/>
    <x v="3"/>
    <x v="23"/>
    <x v="66"/>
    <x v="499"/>
    <x v="511"/>
    <x v="18"/>
    <x v="2"/>
    <x v="1"/>
    <x v="0"/>
  </r>
  <r>
    <x v="5"/>
    <x v="0"/>
    <x v="405"/>
    <x v="4"/>
    <x v="4"/>
    <x v="48"/>
    <x v="3"/>
    <x v="63"/>
    <x v="335"/>
    <x v="3027"/>
    <x v="4592"/>
    <x v="0"/>
    <x v="2"/>
    <x v="1"/>
    <x v="0"/>
  </r>
  <r>
    <x v="2"/>
    <x v="2"/>
    <x v="405"/>
    <x v="0"/>
    <x v="25"/>
    <x v="5"/>
    <x v="5"/>
    <x v="38"/>
    <x v="307"/>
    <x v="2848"/>
    <x v="5116"/>
    <x v="31"/>
    <x v="2"/>
    <x v="1"/>
    <x v="2"/>
  </r>
  <r>
    <x v="5"/>
    <x v="0"/>
    <x v="405"/>
    <x v="4"/>
    <x v="4"/>
    <x v="48"/>
    <x v="3"/>
    <x v="60"/>
    <x v="181"/>
    <x v="2632"/>
    <x v="3326"/>
    <x v="9"/>
    <x v="1"/>
    <x v="1"/>
    <x v="0"/>
  </r>
  <r>
    <x v="2"/>
    <x v="2"/>
    <x v="405"/>
    <x v="0"/>
    <x v="25"/>
    <x v="5"/>
    <x v="5"/>
    <x v="35"/>
    <x v="98"/>
    <x v="1187"/>
    <x v="2895"/>
    <x v="42"/>
    <x v="1"/>
    <x v="1"/>
    <x v="2"/>
  </r>
  <r>
    <x v="5"/>
    <x v="0"/>
    <x v="405"/>
    <x v="4"/>
    <x v="4"/>
    <x v="48"/>
    <x v="3"/>
    <x v="43"/>
    <x v="216"/>
    <x v="2540"/>
    <x v="2318"/>
    <x v="3"/>
    <x v="2"/>
    <x v="1"/>
    <x v="0"/>
  </r>
  <r>
    <x v="2"/>
    <x v="2"/>
    <x v="406"/>
    <x v="4"/>
    <x v="4"/>
    <x v="48"/>
    <x v="2"/>
    <x v="28"/>
    <x v="327"/>
    <x v="2882"/>
    <x v="5166"/>
    <x v="26"/>
    <x v="2"/>
    <x v="0"/>
    <x v="2"/>
  </r>
  <r>
    <x v="2"/>
    <x v="2"/>
    <x v="406"/>
    <x v="0"/>
    <x v="25"/>
    <x v="5"/>
    <x v="4"/>
    <x v="38"/>
    <x v="300"/>
    <x v="2805"/>
    <x v="4931"/>
    <x v="26"/>
    <x v="2"/>
    <x v="1"/>
    <x v="1"/>
  </r>
  <r>
    <x v="3"/>
    <x v="0"/>
    <x v="406"/>
    <x v="4"/>
    <x v="10"/>
    <x v="22"/>
    <x v="2"/>
    <x v="33"/>
    <x v="313"/>
    <x v="2852"/>
    <x v="4768"/>
    <x v="16"/>
    <x v="2"/>
    <x v="0"/>
    <x v="2"/>
  </r>
  <r>
    <x v="3"/>
    <x v="0"/>
    <x v="406"/>
    <x v="4"/>
    <x v="10"/>
    <x v="22"/>
    <x v="1"/>
    <x v="43"/>
    <x v="304"/>
    <x v="2854"/>
    <x v="4502"/>
    <x v="11"/>
    <x v="2"/>
    <x v="0"/>
    <x v="1"/>
  </r>
  <r>
    <x v="3"/>
    <x v="0"/>
    <x v="406"/>
    <x v="4"/>
    <x v="10"/>
    <x v="22"/>
    <x v="5"/>
    <x v="43"/>
    <x v="304"/>
    <x v="2854"/>
    <x v="4783"/>
    <x v="16"/>
    <x v="2"/>
    <x v="1"/>
    <x v="2"/>
  </r>
  <r>
    <x v="3"/>
    <x v="0"/>
    <x v="406"/>
    <x v="3"/>
    <x v="8"/>
    <x v="40"/>
    <x v="4"/>
    <x v="43"/>
    <x v="231"/>
    <x v="2615"/>
    <x v="3985"/>
    <x v="16"/>
    <x v="2"/>
    <x v="1"/>
    <x v="1"/>
  </r>
  <r>
    <x v="3"/>
    <x v="0"/>
    <x v="406"/>
    <x v="3"/>
    <x v="8"/>
    <x v="40"/>
    <x v="0"/>
    <x v="48"/>
    <x v="174"/>
    <x v="2350"/>
    <x v="2345"/>
    <x v="6"/>
    <x v="2"/>
    <x v="0"/>
    <x v="0"/>
  </r>
  <r>
    <x v="3"/>
    <x v="0"/>
    <x v="406"/>
    <x v="3"/>
    <x v="8"/>
    <x v="40"/>
    <x v="3"/>
    <x v="43"/>
    <x v="300"/>
    <x v="2840"/>
    <x v="5111"/>
    <x v="31"/>
    <x v="2"/>
    <x v="1"/>
    <x v="0"/>
  </r>
  <r>
    <x v="3"/>
    <x v="1"/>
    <x v="406"/>
    <x v="3"/>
    <x v="45"/>
    <x v="46"/>
    <x v="2"/>
    <x v="28"/>
    <x v="335"/>
    <x v="2903"/>
    <x v="5320"/>
    <x v="36"/>
    <x v="0"/>
    <x v="0"/>
    <x v="2"/>
  </r>
  <r>
    <x v="3"/>
    <x v="1"/>
    <x v="406"/>
    <x v="3"/>
    <x v="45"/>
    <x v="46"/>
    <x v="1"/>
    <x v="28"/>
    <x v="307"/>
    <x v="2727"/>
    <x v="4768"/>
    <x v="26"/>
    <x v="0"/>
    <x v="0"/>
    <x v="1"/>
  </r>
  <r>
    <x v="3"/>
    <x v="1"/>
    <x v="406"/>
    <x v="3"/>
    <x v="45"/>
    <x v="46"/>
    <x v="5"/>
    <x v="18"/>
    <x v="311"/>
    <x v="2513"/>
    <x v="3761"/>
    <x v="16"/>
    <x v="0"/>
    <x v="1"/>
    <x v="2"/>
  </r>
  <r>
    <x v="3"/>
    <x v="1"/>
    <x v="406"/>
    <x v="0"/>
    <x v="21"/>
    <x v="19"/>
    <x v="4"/>
    <x v="23"/>
    <x v="294"/>
    <x v="2383"/>
    <x v="3880"/>
    <x v="21"/>
    <x v="0"/>
    <x v="1"/>
    <x v="1"/>
  </r>
  <r>
    <x v="3"/>
    <x v="1"/>
    <x v="406"/>
    <x v="0"/>
    <x v="21"/>
    <x v="19"/>
    <x v="0"/>
    <x v="38"/>
    <x v="307"/>
    <x v="2848"/>
    <x v="5036"/>
    <x v="26"/>
    <x v="0"/>
    <x v="0"/>
    <x v="0"/>
  </r>
  <r>
    <x v="3"/>
    <x v="1"/>
    <x v="406"/>
    <x v="0"/>
    <x v="21"/>
    <x v="19"/>
    <x v="3"/>
    <x v="28"/>
    <x v="315"/>
    <x v="2829"/>
    <x v="5204"/>
    <x v="41"/>
    <x v="0"/>
    <x v="1"/>
    <x v="0"/>
  </r>
  <r>
    <x v="5"/>
    <x v="0"/>
    <x v="406"/>
    <x v="4"/>
    <x v="36"/>
    <x v="44"/>
    <x v="2"/>
    <x v="28"/>
    <x v="311"/>
    <x v="2793"/>
    <x v="4901"/>
    <x v="26"/>
    <x v="0"/>
    <x v="0"/>
    <x v="2"/>
  </r>
  <r>
    <x v="5"/>
    <x v="0"/>
    <x v="406"/>
    <x v="4"/>
    <x v="36"/>
    <x v="44"/>
    <x v="1"/>
    <x v="38"/>
    <x v="300"/>
    <x v="2805"/>
    <x v="4931"/>
    <x v="26"/>
    <x v="0"/>
    <x v="0"/>
    <x v="1"/>
  </r>
  <r>
    <x v="5"/>
    <x v="0"/>
    <x v="406"/>
    <x v="4"/>
    <x v="36"/>
    <x v="44"/>
    <x v="5"/>
    <x v="38"/>
    <x v="300"/>
    <x v="2805"/>
    <x v="4931"/>
    <x v="26"/>
    <x v="0"/>
    <x v="1"/>
    <x v="2"/>
  </r>
  <r>
    <x v="5"/>
    <x v="0"/>
    <x v="406"/>
    <x v="2"/>
    <x v="17"/>
    <x v="35"/>
    <x v="4"/>
    <x v="38"/>
    <x v="212"/>
    <x v="2383"/>
    <x v="4188"/>
    <x v="26"/>
    <x v="0"/>
    <x v="1"/>
    <x v="1"/>
  </r>
  <r>
    <x v="5"/>
    <x v="0"/>
    <x v="406"/>
    <x v="2"/>
    <x v="17"/>
    <x v="35"/>
    <x v="0"/>
    <x v="43"/>
    <x v="152"/>
    <x v="2022"/>
    <x v="3880"/>
    <x v="31"/>
    <x v="0"/>
    <x v="0"/>
    <x v="0"/>
  </r>
  <r>
    <x v="5"/>
    <x v="0"/>
    <x v="406"/>
    <x v="2"/>
    <x v="17"/>
    <x v="35"/>
    <x v="3"/>
    <x v="38"/>
    <x v="294"/>
    <x v="2772"/>
    <x v="4671"/>
    <x v="21"/>
    <x v="0"/>
    <x v="1"/>
    <x v="0"/>
  </r>
  <r>
    <x v="5"/>
    <x v="1"/>
    <x v="406"/>
    <x v="0"/>
    <x v="13"/>
    <x v="24"/>
    <x v="2"/>
    <x v="28"/>
    <x v="315"/>
    <x v="2829"/>
    <x v="4986"/>
    <x v="26"/>
    <x v="0"/>
    <x v="0"/>
    <x v="2"/>
  </r>
  <r>
    <x v="5"/>
    <x v="1"/>
    <x v="406"/>
    <x v="0"/>
    <x v="13"/>
    <x v="24"/>
    <x v="1"/>
    <x v="33"/>
    <x v="174"/>
    <x v="1883"/>
    <x v="3321"/>
    <x v="26"/>
    <x v="0"/>
    <x v="0"/>
    <x v="1"/>
  </r>
  <r>
    <x v="5"/>
    <x v="1"/>
    <x v="406"/>
    <x v="0"/>
    <x v="13"/>
    <x v="24"/>
    <x v="5"/>
    <x v="23"/>
    <x v="254"/>
    <x v="2064"/>
    <x v="3656"/>
    <x v="26"/>
    <x v="0"/>
    <x v="1"/>
    <x v="2"/>
  </r>
  <r>
    <x v="5"/>
    <x v="1"/>
    <x v="406"/>
    <x v="1"/>
    <x v="47"/>
    <x v="11"/>
    <x v="4"/>
    <x v="28"/>
    <x v="152"/>
    <x v="1471"/>
    <x v="2605"/>
    <x v="26"/>
    <x v="0"/>
    <x v="1"/>
    <x v="1"/>
  </r>
  <r>
    <x v="5"/>
    <x v="1"/>
    <x v="406"/>
    <x v="1"/>
    <x v="47"/>
    <x v="11"/>
    <x v="0"/>
    <x v="43"/>
    <x v="212"/>
    <x v="2513"/>
    <x v="4380"/>
    <x v="26"/>
    <x v="0"/>
    <x v="0"/>
    <x v="0"/>
  </r>
  <r>
    <x v="5"/>
    <x v="1"/>
    <x v="406"/>
    <x v="1"/>
    <x v="47"/>
    <x v="11"/>
    <x v="3"/>
    <x v="18"/>
    <x v="285"/>
    <x v="2022"/>
    <x v="3572"/>
    <x v="26"/>
    <x v="0"/>
    <x v="1"/>
    <x v="0"/>
  </r>
  <r>
    <x v="2"/>
    <x v="2"/>
    <x v="406"/>
    <x v="4"/>
    <x v="4"/>
    <x v="48"/>
    <x v="2"/>
    <x v="25"/>
    <x v="177"/>
    <x v="1567"/>
    <x v="3424"/>
    <x v="37"/>
    <x v="1"/>
    <x v="0"/>
    <x v="2"/>
  </r>
  <r>
    <x v="2"/>
    <x v="2"/>
    <x v="406"/>
    <x v="0"/>
    <x v="25"/>
    <x v="5"/>
    <x v="4"/>
    <x v="34"/>
    <x v="97"/>
    <x v="1147"/>
    <x v="2769"/>
    <x v="41"/>
    <x v="1"/>
    <x v="1"/>
    <x v="1"/>
  </r>
  <r>
    <x v="3"/>
    <x v="0"/>
    <x v="406"/>
    <x v="4"/>
    <x v="10"/>
    <x v="22"/>
    <x v="2"/>
    <x v="29"/>
    <x v="117"/>
    <x v="1192"/>
    <x v="2189"/>
    <x v="28"/>
    <x v="1"/>
    <x v="0"/>
    <x v="2"/>
  </r>
  <r>
    <x v="3"/>
    <x v="0"/>
    <x v="406"/>
    <x v="4"/>
    <x v="10"/>
    <x v="22"/>
    <x v="1"/>
    <x v="42"/>
    <x v="92"/>
    <x v="1307"/>
    <x v="1999"/>
    <x v="21"/>
    <x v="1"/>
    <x v="0"/>
    <x v="1"/>
  </r>
  <r>
    <x v="3"/>
    <x v="0"/>
    <x v="406"/>
    <x v="4"/>
    <x v="10"/>
    <x v="22"/>
    <x v="5"/>
    <x v="42"/>
    <x v="92"/>
    <x v="1307"/>
    <x v="2317"/>
    <x v="26"/>
    <x v="1"/>
    <x v="1"/>
    <x v="2"/>
  </r>
  <r>
    <x v="3"/>
    <x v="0"/>
    <x v="406"/>
    <x v="3"/>
    <x v="8"/>
    <x v="40"/>
    <x v="4"/>
    <x v="38"/>
    <x v="61"/>
    <x v="773"/>
    <x v="1455"/>
    <x v="30"/>
    <x v="1"/>
    <x v="1"/>
    <x v="1"/>
  </r>
  <r>
    <x v="3"/>
    <x v="0"/>
    <x v="406"/>
    <x v="3"/>
    <x v="8"/>
    <x v="40"/>
    <x v="0"/>
    <x v="45"/>
    <x v="49"/>
    <x v="709"/>
    <x v="818"/>
    <x v="18"/>
    <x v="1"/>
    <x v="0"/>
    <x v="0"/>
  </r>
  <r>
    <x v="3"/>
    <x v="0"/>
    <x v="406"/>
    <x v="3"/>
    <x v="8"/>
    <x v="40"/>
    <x v="3"/>
    <x v="40"/>
    <x v="90"/>
    <x v="1226"/>
    <x v="3102"/>
    <x v="44"/>
    <x v="1"/>
    <x v="1"/>
    <x v="0"/>
  </r>
  <r>
    <x v="3"/>
    <x v="1"/>
    <x v="406"/>
    <x v="3"/>
    <x v="45"/>
    <x v="46"/>
    <x v="2"/>
    <x v="27"/>
    <x v="174"/>
    <x v="1630"/>
    <x v="4069"/>
    <x v="49"/>
    <x v="1"/>
    <x v="0"/>
    <x v="2"/>
  </r>
  <r>
    <x v="3"/>
    <x v="1"/>
    <x v="406"/>
    <x v="3"/>
    <x v="45"/>
    <x v="46"/>
    <x v="1"/>
    <x v="26"/>
    <x v="98"/>
    <x v="915"/>
    <x v="2108"/>
    <x v="38"/>
    <x v="1"/>
    <x v="0"/>
    <x v="1"/>
  </r>
  <r>
    <x v="3"/>
    <x v="1"/>
    <x v="406"/>
    <x v="3"/>
    <x v="45"/>
    <x v="46"/>
    <x v="5"/>
    <x v="16"/>
    <x v="129"/>
    <x v="803"/>
    <x v="1472"/>
    <x v="29"/>
    <x v="1"/>
    <x v="1"/>
    <x v="2"/>
  </r>
  <r>
    <x v="3"/>
    <x v="1"/>
    <x v="406"/>
    <x v="0"/>
    <x v="21"/>
    <x v="19"/>
    <x v="4"/>
    <x v="21"/>
    <x v="91"/>
    <x v="692"/>
    <x v="1487"/>
    <x v="35"/>
    <x v="1"/>
    <x v="1"/>
    <x v="1"/>
  </r>
  <r>
    <x v="3"/>
    <x v="1"/>
    <x v="406"/>
    <x v="0"/>
    <x v="21"/>
    <x v="19"/>
    <x v="0"/>
    <x v="34"/>
    <x v="106"/>
    <x v="1245"/>
    <x v="2996"/>
    <x v="41"/>
    <x v="1"/>
    <x v="0"/>
    <x v="0"/>
  </r>
  <r>
    <x v="3"/>
    <x v="1"/>
    <x v="406"/>
    <x v="0"/>
    <x v="21"/>
    <x v="19"/>
    <x v="3"/>
    <x v="26"/>
    <x v="118"/>
    <x v="1099"/>
    <x v="3189"/>
    <x v="53"/>
    <x v="1"/>
    <x v="1"/>
    <x v="0"/>
  </r>
  <r>
    <x v="5"/>
    <x v="0"/>
    <x v="406"/>
    <x v="4"/>
    <x v="36"/>
    <x v="44"/>
    <x v="2"/>
    <x v="26"/>
    <x v="120"/>
    <x v="1115"/>
    <x v="2601"/>
    <x v="39"/>
    <x v="1"/>
    <x v="0"/>
    <x v="2"/>
  </r>
  <r>
    <x v="5"/>
    <x v="0"/>
    <x v="406"/>
    <x v="4"/>
    <x v="36"/>
    <x v="44"/>
    <x v="1"/>
    <x v="34"/>
    <x v="97"/>
    <x v="1147"/>
    <x v="2583"/>
    <x v="37"/>
    <x v="1"/>
    <x v="0"/>
    <x v="1"/>
  </r>
  <r>
    <x v="5"/>
    <x v="0"/>
    <x v="406"/>
    <x v="4"/>
    <x v="36"/>
    <x v="44"/>
    <x v="5"/>
    <x v="34"/>
    <x v="101"/>
    <x v="1189"/>
    <x v="2707"/>
    <x v="38"/>
    <x v="1"/>
    <x v="1"/>
    <x v="2"/>
  </r>
  <r>
    <x v="5"/>
    <x v="0"/>
    <x v="406"/>
    <x v="2"/>
    <x v="17"/>
    <x v="35"/>
    <x v="4"/>
    <x v="37"/>
    <x v="60"/>
    <x v="738"/>
    <x v="1832"/>
    <x v="41"/>
    <x v="1"/>
    <x v="1"/>
    <x v="1"/>
  </r>
  <r>
    <x v="5"/>
    <x v="0"/>
    <x v="406"/>
    <x v="2"/>
    <x v="17"/>
    <x v="35"/>
    <x v="0"/>
    <x v="41"/>
    <x v="40"/>
    <x v="515"/>
    <x v="1457"/>
    <x v="46"/>
    <x v="1"/>
    <x v="0"/>
    <x v="0"/>
  </r>
  <r>
    <x v="5"/>
    <x v="0"/>
    <x v="406"/>
    <x v="2"/>
    <x v="17"/>
    <x v="35"/>
    <x v="3"/>
    <x v="37"/>
    <x v="87"/>
    <x v="1115"/>
    <x v="2367"/>
    <x v="34"/>
    <x v="1"/>
    <x v="1"/>
    <x v="0"/>
  </r>
  <r>
    <x v="5"/>
    <x v="1"/>
    <x v="406"/>
    <x v="0"/>
    <x v="13"/>
    <x v="24"/>
    <x v="2"/>
    <x v="26"/>
    <x v="128"/>
    <x v="1188"/>
    <x v="2809"/>
    <x v="40"/>
    <x v="1"/>
    <x v="0"/>
    <x v="2"/>
  </r>
  <r>
    <x v="5"/>
    <x v="1"/>
    <x v="406"/>
    <x v="0"/>
    <x v="13"/>
    <x v="24"/>
    <x v="1"/>
    <x v="31"/>
    <x v="39"/>
    <x v="359"/>
    <x v="883"/>
    <x v="41"/>
    <x v="1"/>
    <x v="0"/>
    <x v="1"/>
  </r>
  <r>
    <x v="5"/>
    <x v="1"/>
    <x v="406"/>
    <x v="0"/>
    <x v="13"/>
    <x v="24"/>
    <x v="5"/>
    <x v="20"/>
    <x v="62"/>
    <x v="398"/>
    <x v="865"/>
    <x v="37"/>
    <x v="1"/>
    <x v="1"/>
    <x v="2"/>
  </r>
  <r>
    <x v="5"/>
    <x v="1"/>
    <x v="406"/>
    <x v="1"/>
    <x v="47"/>
    <x v="11"/>
    <x v="4"/>
    <x v="27"/>
    <x v="38"/>
    <x v="294"/>
    <x v="674"/>
    <x v="39"/>
    <x v="1"/>
    <x v="1"/>
    <x v="1"/>
  </r>
  <r>
    <x v="5"/>
    <x v="1"/>
    <x v="406"/>
    <x v="1"/>
    <x v="47"/>
    <x v="11"/>
    <x v="0"/>
    <x v="41"/>
    <x v="54"/>
    <x v="709"/>
    <x v="1685"/>
    <x v="39"/>
    <x v="1"/>
    <x v="0"/>
    <x v="0"/>
  </r>
  <r>
    <x v="5"/>
    <x v="1"/>
    <x v="406"/>
    <x v="1"/>
    <x v="47"/>
    <x v="11"/>
    <x v="3"/>
    <x v="17"/>
    <x v="87"/>
    <x v="534"/>
    <x v="1316"/>
    <x v="40"/>
    <x v="1"/>
    <x v="1"/>
    <x v="0"/>
  </r>
  <r>
    <x v="2"/>
    <x v="2"/>
    <x v="406"/>
    <x v="4"/>
    <x v="4"/>
    <x v="48"/>
    <x v="2"/>
    <x v="19"/>
    <x v="193"/>
    <x v="1398"/>
    <x v="2649"/>
    <x v="29"/>
    <x v="2"/>
    <x v="0"/>
    <x v="2"/>
  </r>
  <r>
    <x v="3"/>
    <x v="0"/>
    <x v="406"/>
    <x v="3"/>
    <x v="8"/>
    <x v="40"/>
    <x v="4"/>
    <x v="29"/>
    <x v="77"/>
    <x v="787"/>
    <x v="1178"/>
    <x v="23"/>
    <x v="2"/>
    <x v="1"/>
    <x v="1"/>
  </r>
  <r>
    <x v="3"/>
    <x v="0"/>
    <x v="406"/>
    <x v="3"/>
    <x v="8"/>
    <x v="40"/>
    <x v="0"/>
    <x v="37"/>
    <x v="51"/>
    <x v="599"/>
    <x v="363"/>
    <x v="10"/>
    <x v="2"/>
    <x v="0"/>
    <x v="0"/>
  </r>
  <r>
    <x v="3"/>
    <x v="0"/>
    <x v="406"/>
    <x v="3"/>
    <x v="8"/>
    <x v="40"/>
    <x v="3"/>
    <x v="26"/>
    <x v="104"/>
    <x v="976"/>
    <x v="2203"/>
    <x v="37"/>
    <x v="2"/>
    <x v="1"/>
    <x v="0"/>
  </r>
  <r>
    <x v="3"/>
    <x v="1"/>
    <x v="406"/>
    <x v="3"/>
    <x v="45"/>
    <x v="46"/>
    <x v="2"/>
    <x v="19"/>
    <x v="216"/>
    <x v="1599"/>
    <x v="3699"/>
    <x v="41"/>
    <x v="2"/>
    <x v="0"/>
    <x v="2"/>
  </r>
  <r>
    <x v="3"/>
    <x v="1"/>
    <x v="406"/>
    <x v="3"/>
    <x v="45"/>
    <x v="46"/>
    <x v="1"/>
    <x v="20"/>
    <x v="132"/>
    <x v="985"/>
    <x v="1941"/>
    <x v="31"/>
    <x v="2"/>
    <x v="0"/>
    <x v="1"/>
  </r>
  <r>
    <x v="3"/>
    <x v="1"/>
    <x v="406"/>
    <x v="3"/>
    <x v="45"/>
    <x v="46"/>
    <x v="5"/>
    <x v="10"/>
    <x v="148"/>
    <x v="639"/>
    <x v="874"/>
    <x v="22"/>
    <x v="2"/>
    <x v="1"/>
    <x v="2"/>
  </r>
  <r>
    <x v="5"/>
    <x v="0"/>
    <x v="406"/>
    <x v="4"/>
    <x v="36"/>
    <x v="44"/>
    <x v="2"/>
    <x v="17"/>
    <x v="152"/>
    <x v="1005"/>
    <x v="1984"/>
    <x v="31"/>
    <x v="2"/>
    <x v="0"/>
    <x v="2"/>
  </r>
  <r>
    <x v="5"/>
    <x v="0"/>
    <x v="406"/>
    <x v="4"/>
    <x v="36"/>
    <x v="44"/>
    <x v="1"/>
    <x v="24"/>
    <x v="104"/>
    <x v="909"/>
    <x v="1683"/>
    <x v="29"/>
    <x v="2"/>
    <x v="0"/>
    <x v="1"/>
  </r>
  <r>
    <x v="5"/>
    <x v="0"/>
    <x v="406"/>
    <x v="4"/>
    <x v="36"/>
    <x v="44"/>
    <x v="5"/>
    <x v="27"/>
    <x v="112"/>
    <x v="1084"/>
    <x v="2022"/>
    <x v="29"/>
    <x v="2"/>
    <x v="1"/>
    <x v="2"/>
  </r>
  <r>
    <x v="5"/>
    <x v="0"/>
    <x v="406"/>
    <x v="2"/>
    <x v="17"/>
    <x v="35"/>
    <x v="4"/>
    <x v="26"/>
    <x v="62"/>
    <x v="522"/>
    <x v="1041"/>
    <x v="33"/>
    <x v="2"/>
    <x v="1"/>
    <x v="1"/>
  </r>
  <r>
    <x v="5"/>
    <x v="0"/>
    <x v="406"/>
    <x v="2"/>
    <x v="17"/>
    <x v="35"/>
    <x v="0"/>
    <x v="26"/>
    <x v="42"/>
    <x v="317"/>
    <x v="587"/>
    <x v="33"/>
    <x v="2"/>
    <x v="0"/>
    <x v="0"/>
  </r>
  <r>
    <x v="5"/>
    <x v="0"/>
    <x v="406"/>
    <x v="2"/>
    <x v="17"/>
    <x v="35"/>
    <x v="3"/>
    <x v="25"/>
    <x v="111"/>
    <x v="1004"/>
    <x v="1559"/>
    <x v="23"/>
    <x v="2"/>
    <x v="1"/>
    <x v="0"/>
  </r>
  <r>
    <x v="2"/>
    <x v="2"/>
    <x v="407"/>
    <x v="4"/>
    <x v="4"/>
    <x v="48"/>
    <x v="1"/>
    <x v="38"/>
    <x v="327"/>
    <x v="2924"/>
    <x v="5010"/>
    <x v="11"/>
    <x v="2"/>
    <x v="0"/>
    <x v="1"/>
  </r>
  <r>
    <x v="2"/>
    <x v="2"/>
    <x v="407"/>
    <x v="0"/>
    <x v="25"/>
    <x v="5"/>
    <x v="0"/>
    <x v="48"/>
    <x v="300"/>
    <x v="2862"/>
    <x v="5303"/>
    <x v="46"/>
    <x v="2"/>
    <x v="0"/>
    <x v="0"/>
  </r>
  <r>
    <x v="1"/>
    <x v="1"/>
    <x v="407"/>
    <x v="0"/>
    <x v="21"/>
    <x v="19"/>
    <x v="2"/>
    <x v="23"/>
    <x v="325"/>
    <x v="2848"/>
    <x v="5036"/>
    <x v="26"/>
    <x v="0"/>
    <x v="0"/>
    <x v="2"/>
  </r>
  <r>
    <x v="1"/>
    <x v="1"/>
    <x v="407"/>
    <x v="0"/>
    <x v="21"/>
    <x v="19"/>
    <x v="1"/>
    <x v="23"/>
    <x v="273"/>
    <x v="2173"/>
    <x v="3501"/>
    <x v="21"/>
    <x v="0"/>
    <x v="0"/>
    <x v="1"/>
  </r>
  <r>
    <x v="1"/>
    <x v="1"/>
    <x v="407"/>
    <x v="0"/>
    <x v="21"/>
    <x v="19"/>
    <x v="5"/>
    <x v="13"/>
    <x v="294"/>
    <x v="1779"/>
    <x v="2781"/>
    <x v="21"/>
    <x v="0"/>
    <x v="1"/>
    <x v="2"/>
  </r>
  <r>
    <x v="1"/>
    <x v="1"/>
    <x v="407"/>
    <x v="0"/>
    <x v="24"/>
    <x v="51"/>
    <x v="4"/>
    <x v="18"/>
    <x v="212"/>
    <x v="1502"/>
    <x v="2645"/>
    <x v="26"/>
    <x v="0"/>
    <x v="1"/>
    <x v="1"/>
  </r>
  <r>
    <x v="1"/>
    <x v="1"/>
    <x v="407"/>
    <x v="0"/>
    <x v="24"/>
    <x v="51"/>
    <x v="0"/>
    <x v="33"/>
    <x v="273"/>
    <x v="2560"/>
    <x v="4211"/>
    <x v="21"/>
    <x v="0"/>
    <x v="0"/>
    <x v="0"/>
  </r>
  <r>
    <x v="1"/>
    <x v="1"/>
    <x v="407"/>
    <x v="0"/>
    <x v="24"/>
    <x v="51"/>
    <x v="3"/>
    <x v="23"/>
    <x v="300"/>
    <x v="2469"/>
    <x v="4688"/>
    <x v="36"/>
    <x v="0"/>
    <x v="1"/>
    <x v="0"/>
  </r>
  <r>
    <x v="1"/>
    <x v="1"/>
    <x v="407"/>
    <x v="3"/>
    <x v="16"/>
    <x v="30"/>
    <x v="2"/>
    <x v="23"/>
    <x v="333"/>
    <x v="2872"/>
    <x v="5129"/>
    <x v="26"/>
    <x v="1"/>
    <x v="0"/>
    <x v="2"/>
  </r>
  <r>
    <x v="1"/>
    <x v="1"/>
    <x v="407"/>
    <x v="3"/>
    <x v="16"/>
    <x v="30"/>
    <x v="1"/>
    <x v="23"/>
    <x v="304"/>
    <x v="2535"/>
    <x v="4169"/>
    <x v="21"/>
    <x v="1"/>
    <x v="0"/>
    <x v="1"/>
  </r>
  <r>
    <x v="1"/>
    <x v="1"/>
    <x v="407"/>
    <x v="3"/>
    <x v="16"/>
    <x v="30"/>
    <x v="5"/>
    <x v="13"/>
    <x v="309"/>
    <x v="2137"/>
    <x v="3794"/>
    <x v="26"/>
    <x v="1"/>
    <x v="1"/>
    <x v="2"/>
  </r>
  <r>
    <x v="1"/>
    <x v="1"/>
    <x v="407"/>
    <x v="2"/>
    <x v="23"/>
    <x v="25"/>
    <x v="4"/>
    <x v="18"/>
    <x v="273"/>
    <x v="1909"/>
    <x v="3367"/>
    <x v="26"/>
    <x v="1"/>
    <x v="1"/>
    <x v="1"/>
  </r>
  <r>
    <x v="1"/>
    <x v="1"/>
    <x v="407"/>
    <x v="2"/>
    <x v="23"/>
    <x v="25"/>
    <x v="0"/>
    <x v="33"/>
    <x v="300"/>
    <x v="2737"/>
    <x v="4592"/>
    <x v="21"/>
    <x v="1"/>
    <x v="0"/>
    <x v="0"/>
  </r>
  <r>
    <x v="1"/>
    <x v="1"/>
    <x v="407"/>
    <x v="2"/>
    <x v="23"/>
    <x v="25"/>
    <x v="3"/>
    <x v="18"/>
    <x v="311"/>
    <x v="2513"/>
    <x v="4759"/>
    <x v="36"/>
    <x v="1"/>
    <x v="1"/>
    <x v="0"/>
  </r>
  <r>
    <x v="2"/>
    <x v="2"/>
    <x v="407"/>
    <x v="4"/>
    <x v="4"/>
    <x v="48"/>
    <x v="1"/>
    <x v="34"/>
    <x v="172"/>
    <x v="1888"/>
    <x v="3049"/>
    <x v="22"/>
    <x v="1"/>
    <x v="0"/>
    <x v="1"/>
  </r>
  <r>
    <x v="2"/>
    <x v="2"/>
    <x v="407"/>
    <x v="0"/>
    <x v="25"/>
    <x v="5"/>
    <x v="0"/>
    <x v="43"/>
    <x v="82"/>
    <x v="1208"/>
    <x v="3690"/>
    <x v="59"/>
    <x v="1"/>
    <x v="0"/>
    <x v="0"/>
  </r>
  <r>
    <x v="1"/>
    <x v="1"/>
    <x v="407"/>
    <x v="0"/>
    <x v="21"/>
    <x v="19"/>
    <x v="2"/>
    <x v="22"/>
    <x v="159"/>
    <x v="1271"/>
    <x v="2942"/>
    <x v="39"/>
    <x v="1"/>
    <x v="0"/>
    <x v="2"/>
  </r>
  <r>
    <x v="1"/>
    <x v="1"/>
    <x v="407"/>
    <x v="0"/>
    <x v="21"/>
    <x v="19"/>
    <x v="1"/>
    <x v="21"/>
    <x v="77"/>
    <x v="567"/>
    <x v="1225"/>
    <x v="35"/>
    <x v="1"/>
    <x v="0"/>
    <x v="1"/>
  </r>
  <r>
    <x v="1"/>
    <x v="1"/>
    <x v="407"/>
    <x v="0"/>
    <x v="21"/>
    <x v="19"/>
    <x v="5"/>
    <x v="12"/>
    <x v="94"/>
    <x v="434"/>
    <x v="777"/>
    <x v="31"/>
    <x v="1"/>
    <x v="1"/>
    <x v="2"/>
  </r>
  <r>
    <x v="1"/>
    <x v="1"/>
    <x v="407"/>
    <x v="0"/>
    <x v="24"/>
    <x v="51"/>
    <x v="4"/>
    <x v="17"/>
    <x v="58"/>
    <x v="299"/>
    <x v="655"/>
    <x v="38"/>
    <x v="1"/>
    <x v="1"/>
    <x v="1"/>
  </r>
  <r>
    <x v="1"/>
    <x v="1"/>
    <x v="407"/>
    <x v="0"/>
    <x v="24"/>
    <x v="51"/>
    <x v="0"/>
    <x v="31"/>
    <x v="73"/>
    <x v="776"/>
    <x v="1503"/>
    <x v="31"/>
    <x v="1"/>
    <x v="0"/>
    <x v="0"/>
  </r>
  <r>
    <x v="1"/>
    <x v="1"/>
    <x v="407"/>
    <x v="0"/>
    <x v="24"/>
    <x v="51"/>
    <x v="3"/>
    <x v="21"/>
    <x v="101"/>
    <x v="780"/>
    <x v="2235"/>
    <x v="49"/>
    <x v="1"/>
    <x v="1"/>
    <x v="0"/>
  </r>
  <r>
    <x v="1"/>
    <x v="1"/>
    <x v="407"/>
    <x v="3"/>
    <x v="16"/>
    <x v="30"/>
    <x v="2"/>
    <x v="21"/>
    <x v="194"/>
    <x v="1516"/>
    <x v="3392"/>
    <x v="38"/>
    <x v="1"/>
    <x v="0"/>
    <x v="2"/>
  </r>
  <r>
    <x v="1"/>
    <x v="1"/>
    <x v="407"/>
    <x v="3"/>
    <x v="16"/>
    <x v="30"/>
    <x v="1"/>
    <x v="20"/>
    <x v="88"/>
    <x v="634"/>
    <x v="1331"/>
    <x v="34"/>
    <x v="1"/>
    <x v="0"/>
    <x v="1"/>
  </r>
  <r>
    <x v="1"/>
    <x v="1"/>
    <x v="407"/>
    <x v="3"/>
    <x v="16"/>
    <x v="30"/>
    <x v="5"/>
    <x v="11"/>
    <x v="104"/>
    <x v="457"/>
    <x v="1146"/>
    <x v="41"/>
    <x v="1"/>
    <x v="1"/>
    <x v="2"/>
  </r>
  <r>
    <x v="1"/>
    <x v="1"/>
    <x v="407"/>
    <x v="2"/>
    <x v="23"/>
    <x v="25"/>
    <x v="4"/>
    <x v="18"/>
    <x v="75"/>
    <x v="467"/>
    <x v="1005"/>
    <x v="36"/>
    <x v="1"/>
    <x v="1"/>
    <x v="1"/>
  </r>
  <r>
    <x v="1"/>
    <x v="1"/>
    <x v="407"/>
    <x v="2"/>
    <x v="23"/>
    <x v="25"/>
    <x v="0"/>
    <x v="32"/>
    <x v="90"/>
    <x v="1007"/>
    <x v="2036"/>
    <x v="32"/>
    <x v="1"/>
    <x v="0"/>
    <x v="0"/>
  </r>
  <r>
    <x v="1"/>
    <x v="1"/>
    <x v="407"/>
    <x v="2"/>
    <x v="23"/>
    <x v="25"/>
    <x v="3"/>
    <x v="17"/>
    <x v="105"/>
    <x v="672"/>
    <x v="1874"/>
    <x v="46"/>
    <x v="1"/>
    <x v="1"/>
    <x v="0"/>
  </r>
  <r>
    <x v="2"/>
    <x v="2"/>
    <x v="407"/>
    <x v="4"/>
    <x v="4"/>
    <x v="48"/>
    <x v="1"/>
    <x v="28"/>
    <x v="193"/>
    <x v="1851"/>
    <x v="2507"/>
    <x v="16"/>
    <x v="2"/>
    <x v="0"/>
    <x v="1"/>
  </r>
  <r>
    <x v="1"/>
    <x v="1"/>
    <x v="407"/>
    <x v="2"/>
    <x v="23"/>
    <x v="25"/>
    <x v="4"/>
    <x v="12"/>
    <x v="80"/>
    <x v="348"/>
    <x v="631"/>
    <x v="32"/>
    <x v="2"/>
    <x v="1"/>
    <x v="1"/>
  </r>
  <r>
    <x v="1"/>
    <x v="1"/>
    <x v="407"/>
    <x v="2"/>
    <x v="23"/>
    <x v="25"/>
    <x v="0"/>
    <x v="19"/>
    <x v="116"/>
    <x v="829"/>
    <x v="1338"/>
    <x v="25"/>
    <x v="2"/>
    <x v="0"/>
    <x v="0"/>
  </r>
  <r>
    <x v="1"/>
    <x v="1"/>
    <x v="407"/>
    <x v="2"/>
    <x v="23"/>
    <x v="25"/>
    <x v="3"/>
    <x v="13"/>
    <x v="138"/>
    <x v="735"/>
    <x v="1904"/>
    <x v="43"/>
    <x v="2"/>
    <x v="1"/>
    <x v="0"/>
  </r>
  <r>
    <x v="2"/>
    <x v="2"/>
    <x v="408"/>
    <x v="0"/>
    <x v="25"/>
    <x v="5"/>
    <x v="3"/>
    <x v="53"/>
    <x v="307"/>
    <x v="2895"/>
    <x v="4856"/>
    <x v="11"/>
    <x v="2"/>
    <x v="1"/>
    <x v="0"/>
  </r>
  <r>
    <x v="0"/>
    <x v="1"/>
    <x v="408"/>
    <x v="1"/>
    <x v="44"/>
    <x v="9"/>
    <x v="2"/>
    <x v="43"/>
    <x v="319"/>
    <x v="2915"/>
    <x v="5267"/>
    <x v="26"/>
    <x v="0"/>
    <x v="0"/>
    <x v="2"/>
  </r>
  <r>
    <x v="0"/>
    <x v="1"/>
    <x v="408"/>
    <x v="1"/>
    <x v="44"/>
    <x v="9"/>
    <x v="1"/>
    <x v="43"/>
    <x v="212"/>
    <x v="2513"/>
    <x v="4380"/>
    <x v="26"/>
    <x v="0"/>
    <x v="0"/>
    <x v="1"/>
  </r>
  <r>
    <x v="0"/>
    <x v="1"/>
    <x v="408"/>
    <x v="1"/>
    <x v="44"/>
    <x v="9"/>
    <x v="5"/>
    <x v="33"/>
    <x v="254"/>
    <x v="2469"/>
    <x v="3656"/>
    <x v="16"/>
    <x v="0"/>
    <x v="1"/>
    <x v="2"/>
  </r>
  <r>
    <x v="0"/>
    <x v="1"/>
    <x v="408"/>
    <x v="1"/>
    <x v="28"/>
    <x v="31"/>
    <x v="4"/>
    <x v="38"/>
    <x v="174"/>
    <x v="2064"/>
    <x v="2849"/>
    <x v="16"/>
    <x v="0"/>
    <x v="1"/>
    <x v="1"/>
  </r>
  <r>
    <x v="0"/>
    <x v="1"/>
    <x v="408"/>
    <x v="1"/>
    <x v="28"/>
    <x v="31"/>
    <x v="0"/>
    <x v="53"/>
    <x v="231"/>
    <x v="2757"/>
    <x v="4367"/>
    <x v="16"/>
    <x v="0"/>
    <x v="0"/>
    <x v="0"/>
  </r>
  <r>
    <x v="0"/>
    <x v="1"/>
    <x v="408"/>
    <x v="1"/>
    <x v="28"/>
    <x v="31"/>
    <x v="3"/>
    <x v="43"/>
    <x v="294"/>
    <x v="2817"/>
    <x v="4820"/>
    <x v="21"/>
    <x v="0"/>
    <x v="1"/>
    <x v="0"/>
  </r>
  <r>
    <x v="2"/>
    <x v="2"/>
    <x v="408"/>
    <x v="0"/>
    <x v="25"/>
    <x v="5"/>
    <x v="3"/>
    <x v="52"/>
    <x v="102"/>
    <x v="1715"/>
    <x v="3037"/>
    <x v="26"/>
    <x v="1"/>
    <x v="1"/>
    <x v="0"/>
  </r>
  <r>
    <x v="0"/>
    <x v="1"/>
    <x v="408"/>
    <x v="1"/>
    <x v="44"/>
    <x v="9"/>
    <x v="2"/>
    <x v="42"/>
    <x v="157"/>
    <x v="2034"/>
    <x v="4257"/>
    <x v="39"/>
    <x v="1"/>
    <x v="0"/>
    <x v="2"/>
  </r>
  <r>
    <x v="0"/>
    <x v="1"/>
    <x v="408"/>
    <x v="1"/>
    <x v="44"/>
    <x v="9"/>
    <x v="1"/>
    <x v="38"/>
    <x v="62"/>
    <x v="784"/>
    <x v="1774"/>
    <x v="37"/>
    <x v="1"/>
    <x v="0"/>
    <x v="1"/>
  </r>
  <r>
    <x v="0"/>
    <x v="1"/>
    <x v="408"/>
    <x v="1"/>
    <x v="44"/>
    <x v="9"/>
    <x v="5"/>
    <x v="32"/>
    <x v="74"/>
    <x v="823"/>
    <x v="1548"/>
    <x v="30"/>
    <x v="1"/>
    <x v="1"/>
    <x v="2"/>
  </r>
  <r>
    <x v="0"/>
    <x v="1"/>
    <x v="408"/>
    <x v="1"/>
    <x v="28"/>
    <x v="31"/>
    <x v="4"/>
    <x v="35"/>
    <x v="47"/>
    <x v="510"/>
    <x v="889"/>
    <x v="29"/>
    <x v="1"/>
    <x v="1"/>
    <x v="1"/>
  </r>
  <r>
    <x v="0"/>
    <x v="1"/>
    <x v="408"/>
    <x v="1"/>
    <x v="28"/>
    <x v="31"/>
    <x v="0"/>
    <x v="49"/>
    <x v="68"/>
    <x v="1122"/>
    <x v="2098"/>
    <x v="29"/>
    <x v="1"/>
    <x v="0"/>
    <x v="0"/>
  </r>
  <r>
    <x v="0"/>
    <x v="1"/>
    <x v="408"/>
    <x v="1"/>
    <x v="28"/>
    <x v="31"/>
    <x v="3"/>
    <x v="39"/>
    <x v="80"/>
    <x v="1088"/>
    <x v="2301"/>
    <x v="34"/>
    <x v="1"/>
    <x v="1"/>
    <x v="0"/>
  </r>
  <r>
    <x v="0"/>
    <x v="1"/>
    <x v="408"/>
    <x v="1"/>
    <x v="44"/>
    <x v="9"/>
    <x v="2"/>
    <x v="27"/>
    <x v="162"/>
    <x v="1522"/>
    <x v="2927"/>
    <x v="30"/>
    <x v="2"/>
    <x v="0"/>
    <x v="2"/>
  </r>
  <r>
    <x v="0"/>
    <x v="1"/>
    <x v="408"/>
    <x v="1"/>
    <x v="44"/>
    <x v="9"/>
    <x v="1"/>
    <x v="30"/>
    <x v="70"/>
    <x v="720"/>
    <x v="1304"/>
    <x v="29"/>
    <x v="2"/>
    <x v="0"/>
    <x v="1"/>
  </r>
  <r>
    <x v="0"/>
    <x v="1"/>
    <x v="408"/>
    <x v="1"/>
    <x v="44"/>
    <x v="9"/>
    <x v="5"/>
    <x v="24"/>
    <x v="79"/>
    <x v="664"/>
    <x v="834"/>
    <x v="20"/>
    <x v="2"/>
    <x v="1"/>
    <x v="2"/>
  </r>
  <r>
    <x v="0"/>
    <x v="1"/>
    <x v="408"/>
    <x v="1"/>
    <x v="28"/>
    <x v="31"/>
    <x v="4"/>
    <x v="24"/>
    <x v="56"/>
    <x v="424"/>
    <x v="439"/>
    <x v="20"/>
    <x v="2"/>
    <x v="1"/>
    <x v="1"/>
  </r>
  <r>
    <x v="0"/>
    <x v="1"/>
    <x v="408"/>
    <x v="1"/>
    <x v="28"/>
    <x v="31"/>
    <x v="0"/>
    <x v="34"/>
    <x v="79"/>
    <x v="939"/>
    <x v="1236"/>
    <x v="19"/>
    <x v="2"/>
    <x v="0"/>
    <x v="0"/>
  </r>
  <r>
    <x v="0"/>
    <x v="1"/>
    <x v="408"/>
    <x v="1"/>
    <x v="28"/>
    <x v="31"/>
    <x v="3"/>
    <x v="29"/>
    <x v="104"/>
    <x v="1077"/>
    <x v="1854"/>
    <x v="26"/>
    <x v="2"/>
    <x v="1"/>
    <x v="0"/>
  </r>
  <r>
    <x v="2"/>
    <x v="2"/>
    <x v="409"/>
    <x v="0"/>
    <x v="25"/>
    <x v="5"/>
    <x v="2"/>
    <x v="38"/>
    <x v="315"/>
    <x v="2884"/>
    <x v="5231"/>
    <x v="31"/>
    <x v="2"/>
    <x v="0"/>
    <x v="2"/>
  </r>
  <r>
    <x v="2"/>
    <x v="2"/>
    <x v="409"/>
    <x v="0"/>
    <x v="25"/>
    <x v="5"/>
    <x v="2"/>
    <x v="37"/>
    <x v="138"/>
    <x v="1684"/>
    <x v="3882"/>
    <x v="42"/>
    <x v="1"/>
    <x v="0"/>
    <x v="2"/>
  </r>
  <r>
    <x v="2"/>
    <x v="2"/>
    <x v="410"/>
    <x v="0"/>
    <x v="25"/>
    <x v="5"/>
    <x v="1"/>
    <x v="43"/>
    <x v="315"/>
    <x v="2899"/>
    <x v="5054"/>
    <x v="16"/>
    <x v="2"/>
    <x v="0"/>
    <x v="1"/>
  </r>
  <r>
    <x v="3"/>
    <x v="3"/>
    <x v="410"/>
    <x v="2"/>
    <x v="23"/>
    <x v="25"/>
    <x v="2"/>
    <x v="18"/>
    <x v="327"/>
    <x v="2793"/>
    <x v="4901"/>
    <x v="26"/>
    <x v="1"/>
    <x v="0"/>
    <x v="2"/>
  </r>
  <r>
    <x v="3"/>
    <x v="3"/>
    <x v="410"/>
    <x v="2"/>
    <x v="23"/>
    <x v="25"/>
    <x v="1"/>
    <x v="18"/>
    <x v="285"/>
    <x v="2022"/>
    <x v="3202"/>
    <x v="21"/>
    <x v="1"/>
    <x v="0"/>
    <x v="1"/>
  </r>
  <r>
    <x v="3"/>
    <x v="3"/>
    <x v="410"/>
    <x v="2"/>
    <x v="23"/>
    <x v="25"/>
    <x v="5"/>
    <x v="8"/>
    <x v="300"/>
    <x v="1441"/>
    <x v="2557"/>
    <x v="26"/>
    <x v="1"/>
    <x v="1"/>
    <x v="2"/>
  </r>
  <r>
    <x v="4"/>
    <x v="3"/>
    <x v="410"/>
    <x v="2"/>
    <x v="3"/>
    <x v="28"/>
    <x v="4"/>
    <x v="13"/>
    <x v="212"/>
    <x v="1208"/>
    <x v="2100"/>
    <x v="26"/>
    <x v="1"/>
    <x v="1"/>
    <x v="1"/>
  </r>
  <r>
    <x v="4"/>
    <x v="3"/>
    <x v="410"/>
    <x v="2"/>
    <x v="3"/>
    <x v="28"/>
    <x v="0"/>
    <x v="28"/>
    <x v="273"/>
    <x v="2398"/>
    <x v="3904"/>
    <x v="21"/>
    <x v="1"/>
    <x v="0"/>
    <x v="0"/>
  </r>
  <r>
    <x v="4"/>
    <x v="3"/>
    <x v="410"/>
    <x v="2"/>
    <x v="3"/>
    <x v="28"/>
    <x v="3"/>
    <x v="13"/>
    <x v="304"/>
    <x v="1975"/>
    <x v="3494"/>
    <x v="26"/>
    <x v="1"/>
    <x v="1"/>
    <x v="0"/>
  </r>
  <r>
    <x v="5"/>
    <x v="3"/>
    <x v="410"/>
    <x v="2"/>
    <x v="3"/>
    <x v="28"/>
    <x v="2"/>
    <x v="18"/>
    <x v="321"/>
    <x v="2723"/>
    <x v="4759"/>
    <x v="26"/>
    <x v="1"/>
    <x v="0"/>
    <x v="2"/>
  </r>
  <r>
    <x v="5"/>
    <x v="3"/>
    <x v="410"/>
    <x v="2"/>
    <x v="3"/>
    <x v="28"/>
    <x v="1"/>
    <x v="18"/>
    <x v="231"/>
    <x v="1646"/>
    <x v="2566"/>
    <x v="21"/>
    <x v="1"/>
    <x v="0"/>
    <x v="1"/>
  </r>
  <r>
    <x v="5"/>
    <x v="3"/>
    <x v="410"/>
    <x v="2"/>
    <x v="3"/>
    <x v="28"/>
    <x v="5"/>
    <x v="8"/>
    <x v="273"/>
    <x v="1175"/>
    <x v="2051"/>
    <x v="26"/>
    <x v="1"/>
    <x v="1"/>
    <x v="2"/>
  </r>
  <r>
    <x v="5"/>
    <x v="3"/>
    <x v="410"/>
    <x v="2"/>
    <x v="35"/>
    <x v="38"/>
    <x v="4"/>
    <x v="13"/>
    <x v="152"/>
    <x v="821"/>
    <x v="1363"/>
    <x v="26"/>
    <x v="1"/>
    <x v="1"/>
    <x v="1"/>
  </r>
  <r>
    <x v="5"/>
    <x v="3"/>
    <x v="410"/>
    <x v="2"/>
    <x v="35"/>
    <x v="38"/>
    <x v="0"/>
    <x v="28"/>
    <x v="212"/>
    <x v="2022"/>
    <x v="3202"/>
    <x v="21"/>
    <x v="1"/>
    <x v="0"/>
    <x v="0"/>
  </r>
  <r>
    <x v="5"/>
    <x v="3"/>
    <x v="410"/>
    <x v="2"/>
    <x v="35"/>
    <x v="38"/>
    <x v="3"/>
    <x v="13"/>
    <x v="285"/>
    <x v="1674"/>
    <x v="2950"/>
    <x v="26"/>
    <x v="1"/>
    <x v="1"/>
    <x v="0"/>
  </r>
  <r>
    <x v="2"/>
    <x v="2"/>
    <x v="410"/>
    <x v="0"/>
    <x v="25"/>
    <x v="5"/>
    <x v="1"/>
    <x v="42"/>
    <x v="138"/>
    <x v="1851"/>
    <x v="3476"/>
    <x v="29"/>
    <x v="1"/>
    <x v="0"/>
    <x v="1"/>
  </r>
  <r>
    <x v="3"/>
    <x v="3"/>
    <x v="410"/>
    <x v="2"/>
    <x v="23"/>
    <x v="25"/>
    <x v="2"/>
    <x v="17"/>
    <x v="165"/>
    <x v="1096"/>
    <x v="2469"/>
    <x v="37"/>
    <x v="1"/>
    <x v="0"/>
    <x v="2"/>
  </r>
  <r>
    <x v="3"/>
    <x v="3"/>
    <x v="410"/>
    <x v="2"/>
    <x v="23"/>
    <x v="25"/>
    <x v="1"/>
    <x v="17"/>
    <x v="87"/>
    <x v="534"/>
    <x v="1000"/>
    <x v="31"/>
    <x v="1"/>
    <x v="0"/>
    <x v="1"/>
  </r>
  <r>
    <x v="3"/>
    <x v="3"/>
    <x v="410"/>
    <x v="2"/>
    <x v="23"/>
    <x v="25"/>
    <x v="5"/>
    <x v="7"/>
    <x v="101"/>
    <x v="299"/>
    <x v="609"/>
    <x v="36"/>
    <x v="1"/>
    <x v="1"/>
    <x v="2"/>
  </r>
  <r>
    <x v="4"/>
    <x v="3"/>
    <x v="410"/>
    <x v="2"/>
    <x v="3"/>
    <x v="28"/>
    <x v="4"/>
    <x v="11"/>
    <x v="58"/>
    <x v="176"/>
    <x v="338"/>
    <x v="36"/>
    <x v="1"/>
    <x v="1"/>
    <x v="1"/>
  </r>
  <r>
    <x v="4"/>
    <x v="3"/>
    <x v="410"/>
    <x v="2"/>
    <x v="3"/>
    <x v="28"/>
    <x v="0"/>
    <x v="27"/>
    <x v="80"/>
    <x v="774"/>
    <x v="1494"/>
    <x v="31"/>
    <x v="1"/>
    <x v="0"/>
    <x v="0"/>
  </r>
  <r>
    <x v="4"/>
    <x v="3"/>
    <x v="410"/>
    <x v="2"/>
    <x v="3"/>
    <x v="28"/>
    <x v="3"/>
    <x v="12"/>
    <x v="96"/>
    <x v="445"/>
    <x v="1066"/>
    <x v="40"/>
    <x v="1"/>
    <x v="1"/>
    <x v="0"/>
  </r>
  <r>
    <x v="5"/>
    <x v="3"/>
    <x v="410"/>
    <x v="2"/>
    <x v="3"/>
    <x v="28"/>
    <x v="2"/>
    <x v="17"/>
    <x v="147"/>
    <x v="970"/>
    <x v="2227"/>
    <x v="38"/>
    <x v="1"/>
    <x v="0"/>
    <x v="2"/>
  </r>
  <r>
    <x v="5"/>
    <x v="3"/>
    <x v="410"/>
    <x v="2"/>
    <x v="3"/>
    <x v="28"/>
    <x v="1"/>
    <x v="16"/>
    <x v="66"/>
    <x v="341"/>
    <x v="616"/>
    <x v="32"/>
    <x v="1"/>
    <x v="0"/>
    <x v="1"/>
  </r>
  <r>
    <x v="5"/>
    <x v="3"/>
    <x v="410"/>
    <x v="2"/>
    <x v="3"/>
    <x v="28"/>
    <x v="5"/>
    <x v="8"/>
    <x v="75"/>
    <x v="202"/>
    <x v="400"/>
    <x v="36"/>
    <x v="1"/>
    <x v="1"/>
    <x v="2"/>
  </r>
  <r>
    <x v="5"/>
    <x v="3"/>
    <x v="410"/>
    <x v="2"/>
    <x v="35"/>
    <x v="38"/>
    <x v="4"/>
    <x v="12"/>
    <x v="38"/>
    <x v="101"/>
    <x v="176"/>
    <x v="37"/>
    <x v="1"/>
    <x v="1"/>
    <x v="1"/>
  </r>
  <r>
    <x v="5"/>
    <x v="3"/>
    <x v="410"/>
    <x v="2"/>
    <x v="35"/>
    <x v="38"/>
    <x v="0"/>
    <x v="27"/>
    <x v="62"/>
    <x v="542"/>
    <x v="1094"/>
    <x v="33"/>
    <x v="1"/>
    <x v="0"/>
    <x v="0"/>
  </r>
  <r>
    <x v="5"/>
    <x v="3"/>
    <x v="410"/>
    <x v="2"/>
    <x v="35"/>
    <x v="38"/>
    <x v="3"/>
    <x v="11"/>
    <x v="80"/>
    <x v="321"/>
    <x v="694"/>
    <x v="37"/>
    <x v="1"/>
    <x v="1"/>
    <x v="0"/>
  </r>
  <r>
    <x v="3"/>
    <x v="3"/>
    <x v="410"/>
    <x v="2"/>
    <x v="23"/>
    <x v="25"/>
    <x v="2"/>
    <x v="10"/>
    <x v="183"/>
    <x v="836"/>
    <x v="1634"/>
    <x v="31"/>
    <x v="2"/>
    <x v="0"/>
    <x v="2"/>
  </r>
  <r>
    <x v="3"/>
    <x v="3"/>
    <x v="410"/>
    <x v="2"/>
    <x v="23"/>
    <x v="25"/>
    <x v="1"/>
    <x v="10"/>
    <x v="93"/>
    <x v="360"/>
    <x v="478"/>
    <x v="25"/>
    <x v="2"/>
    <x v="0"/>
    <x v="1"/>
  </r>
  <r>
    <x v="3"/>
    <x v="3"/>
    <x v="410"/>
    <x v="2"/>
    <x v="23"/>
    <x v="25"/>
    <x v="5"/>
    <x v="4"/>
    <x v="116"/>
    <x v="248"/>
    <x v="336"/>
    <x v="28"/>
    <x v="2"/>
    <x v="1"/>
    <x v="2"/>
  </r>
  <r>
    <x v="4"/>
    <x v="3"/>
    <x v="410"/>
    <x v="2"/>
    <x v="3"/>
    <x v="28"/>
    <x v="4"/>
    <x v="8"/>
    <x v="64"/>
    <x v="156"/>
    <x v="251"/>
    <x v="33"/>
    <x v="2"/>
    <x v="1"/>
    <x v="1"/>
  </r>
  <r>
    <x v="4"/>
    <x v="3"/>
    <x v="410"/>
    <x v="2"/>
    <x v="3"/>
    <x v="28"/>
    <x v="0"/>
    <x v="16"/>
    <x v="92"/>
    <x v="544"/>
    <x v="745"/>
    <x v="23"/>
    <x v="2"/>
    <x v="0"/>
    <x v="0"/>
  </r>
  <r>
    <x v="4"/>
    <x v="3"/>
    <x v="410"/>
    <x v="2"/>
    <x v="3"/>
    <x v="28"/>
    <x v="3"/>
    <x v="9"/>
    <x v="125"/>
    <x v="478"/>
    <x v="789"/>
    <x v="28"/>
    <x v="2"/>
    <x v="1"/>
    <x v="0"/>
  </r>
  <r>
    <x v="5"/>
    <x v="3"/>
    <x v="410"/>
    <x v="2"/>
    <x v="3"/>
    <x v="28"/>
    <x v="2"/>
    <x v="11"/>
    <x v="179"/>
    <x v="877"/>
    <x v="1658"/>
    <x v="30"/>
    <x v="2"/>
    <x v="0"/>
    <x v="2"/>
  </r>
  <r>
    <x v="5"/>
    <x v="3"/>
    <x v="410"/>
    <x v="2"/>
    <x v="3"/>
    <x v="28"/>
    <x v="1"/>
    <x v="10"/>
    <x v="68"/>
    <x v="219"/>
    <x v="252"/>
    <x v="25"/>
    <x v="2"/>
    <x v="0"/>
    <x v="1"/>
  </r>
  <r>
    <x v="5"/>
    <x v="3"/>
    <x v="410"/>
    <x v="2"/>
    <x v="3"/>
    <x v="28"/>
    <x v="5"/>
    <x v="5"/>
    <x v="80"/>
    <x v="159"/>
    <x v="255"/>
    <x v="33"/>
    <x v="2"/>
    <x v="1"/>
    <x v="2"/>
  </r>
  <r>
    <x v="5"/>
    <x v="3"/>
    <x v="410"/>
    <x v="2"/>
    <x v="35"/>
    <x v="38"/>
    <x v="4"/>
    <x v="8"/>
    <x v="47"/>
    <x v="86"/>
    <x v="119"/>
    <x v="32"/>
    <x v="2"/>
    <x v="1"/>
    <x v="1"/>
  </r>
  <r>
    <x v="5"/>
    <x v="3"/>
    <x v="410"/>
    <x v="2"/>
    <x v="35"/>
    <x v="38"/>
    <x v="0"/>
    <x v="17"/>
    <x v="70"/>
    <x v="402"/>
    <x v="579"/>
    <x v="26"/>
    <x v="2"/>
    <x v="0"/>
    <x v="0"/>
  </r>
  <r>
    <x v="5"/>
    <x v="3"/>
    <x v="410"/>
    <x v="2"/>
    <x v="35"/>
    <x v="38"/>
    <x v="3"/>
    <x v="7"/>
    <x v="93"/>
    <x v="269"/>
    <x v="448"/>
    <x v="32"/>
    <x v="2"/>
    <x v="1"/>
    <x v="0"/>
  </r>
  <r>
    <x v="2"/>
    <x v="2"/>
    <x v="411"/>
    <x v="0"/>
    <x v="25"/>
    <x v="5"/>
    <x v="5"/>
    <x v="38"/>
    <x v="300"/>
    <x v="2805"/>
    <x v="5036"/>
    <x v="31"/>
    <x v="2"/>
    <x v="1"/>
    <x v="2"/>
  </r>
  <r>
    <x v="0"/>
    <x v="1"/>
    <x v="411"/>
    <x v="4"/>
    <x v="1"/>
    <x v="2"/>
    <x v="2"/>
    <x v="48"/>
    <x v="317"/>
    <x v="2925"/>
    <x v="5230"/>
    <x v="21"/>
    <x v="2"/>
    <x v="0"/>
    <x v="2"/>
  </r>
  <r>
    <x v="0"/>
    <x v="1"/>
    <x v="411"/>
    <x v="4"/>
    <x v="1"/>
    <x v="2"/>
    <x v="1"/>
    <x v="48"/>
    <x v="194"/>
    <x v="2506"/>
    <x v="4102"/>
    <x v="21"/>
    <x v="2"/>
    <x v="0"/>
    <x v="1"/>
  </r>
  <r>
    <x v="0"/>
    <x v="1"/>
    <x v="411"/>
    <x v="4"/>
    <x v="1"/>
    <x v="2"/>
    <x v="5"/>
    <x v="38"/>
    <x v="231"/>
    <x v="2506"/>
    <x v="3237"/>
    <x v="11"/>
    <x v="2"/>
    <x v="1"/>
    <x v="2"/>
  </r>
  <r>
    <x v="0"/>
    <x v="1"/>
    <x v="411"/>
    <x v="4"/>
    <x v="1"/>
    <x v="2"/>
    <x v="4"/>
    <x v="43"/>
    <x v="152"/>
    <x v="2022"/>
    <x v="2330"/>
    <x v="11"/>
    <x v="2"/>
    <x v="1"/>
    <x v="1"/>
  </r>
  <r>
    <x v="0"/>
    <x v="1"/>
    <x v="411"/>
    <x v="4"/>
    <x v="1"/>
    <x v="2"/>
    <x v="0"/>
    <x v="58"/>
    <x v="212"/>
    <x v="2745"/>
    <x v="3960"/>
    <x v="11"/>
    <x v="2"/>
    <x v="0"/>
    <x v="0"/>
  </r>
  <r>
    <x v="0"/>
    <x v="1"/>
    <x v="411"/>
    <x v="4"/>
    <x v="1"/>
    <x v="2"/>
    <x v="3"/>
    <x v="48"/>
    <x v="285"/>
    <x v="2829"/>
    <x v="4637"/>
    <x v="16"/>
    <x v="2"/>
    <x v="1"/>
    <x v="0"/>
  </r>
  <r>
    <x v="0"/>
    <x v="1"/>
    <x v="411"/>
    <x v="0"/>
    <x v="34"/>
    <x v="15"/>
    <x v="2"/>
    <x v="33"/>
    <x v="315"/>
    <x v="2862"/>
    <x v="5099"/>
    <x v="26"/>
    <x v="1"/>
    <x v="0"/>
    <x v="2"/>
  </r>
  <r>
    <x v="0"/>
    <x v="1"/>
    <x v="411"/>
    <x v="0"/>
    <x v="34"/>
    <x v="15"/>
    <x v="1"/>
    <x v="33"/>
    <x v="174"/>
    <x v="1883"/>
    <x v="2950"/>
    <x v="21"/>
    <x v="1"/>
    <x v="0"/>
    <x v="1"/>
  </r>
  <r>
    <x v="0"/>
    <x v="1"/>
    <x v="411"/>
    <x v="0"/>
    <x v="34"/>
    <x v="15"/>
    <x v="5"/>
    <x v="23"/>
    <x v="212"/>
    <x v="1779"/>
    <x v="3144"/>
    <x v="26"/>
    <x v="1"/>
    <x v="1"/>
    <x v="2"/>
  </r>
  <r>
    <x v="0"/>
    <x v="1"/>
    <x v="411"/>
    <x v="3"/>
    <x v="16"/>
    <x v="30"/>
    <x v="4"/>
    <x v="28"/>
    <x v="105"/>
    <x v="1051"/>
    <x v="1813"/>
    <x v="26"/>
    <x v="1"/>
    <x v="1"/>
    <x v="1"/>
  </r>
  <r>
    <x v="0"/>
    <x v="1"/>
    <x v="411"/>
    <x v="3"/>
    <x v="16"/>
    <x v="30"/>
    <x v="0"/>
    <x v="43"/>
    <x v="174"/>
    <x v="2206"/>
    <x v="3572"/>
    <x v="21"/>
    <x v="1"/>
    <x v="0"/>
    <x v="0"/>
  </r>
  <r>
    <x v="0"/>
    <x v="1"/>
    <x v="411"/>
    <x v="3"/>
    <x v="16"/>
    <x v="30"/>
    <x v="3"/>
    <x v="33"/>
    <x v="254"/>
    <x v="2469"/>
    <x v="4314"/>
    <x v="26"/>
    <x v="1"/>
    <x v="1"/>
    <x v="0"/>
  </r>
  <r>
    <x v="1"/>
    <x v="1"/>
    <x v="411"/>
    <x v="1"/>
    <x v="47"/>
    <x v="11"/>
    <x v="2"/>
    <x v="28"/>
    <x v="309"/>
    <x v="2763"/>
    <x v="4835"/>
    <x v="26"/>
    <x v="0"/>
    <x v="0"/>
    <x v="2"/>
  </r>
  <r>
    <x v="5"/>
    <x v="1"/>
    <x v="411"/>
    <x v="1"/>
    <x v="47"/>
    <x v="11"/>
    <x v="1"/>
    <x v="28"/>
    <x v="105"/>
    <x v="1051"/>
    <x v="1531"/>
    <x v="21"/>
    <x v="0"/>
    <x v="0"/>
    <x v="1"/>
  </r>
  <r>
    <x v="5"/>
    <x v="1"/>
    <x v="411"/>
    <x v="1"/>
    <x v="47"/>
    <x v="11"/>
    <x v="5"/>
    <x v="18"/>
    <x v="152"/>
    <x v="1051"/>
    <x v="1531"/>
    <x v="21"/>
    <x v="0"/>
    <x v="1"/>
    <x v="2"/>
  </r>
  <r>
    <x v="5"/>
    <x v="1"/>
    <x v="411"/>
    <x v="1"/>
    <x v="19"/>
    <x v="4"/>
    <x v="4"/>
    <x v="23"/>
    <x v="39"/>
    <x v="250"/>
    <x v="227"/>
    <x v="21"/>
    <x v="0"/>
    <x v="1"/>
    <x v="1"/>
  </r>
  <r>
    <x v="5"/>
    <x v="1"/>
    <x v="411"/>
    <x v="1"/>
    <x v="19"/>
    <x v="4"/>
    <x v="0"/>
    <x v="38"/>
    <x v="105"/>
    <x v="1355"/>
    <x v="1729"/>
    <x v="16"/>
    <x v="0"/>
    <x v="0"/>
    <x v="0"/>
  </r>
  <r>
    <x v="5"/>
    <x v="1"/>
    <x v="411"/>
    <x v="1"/>
    <x v="19"/>
    <x v="4"/>
    <x v="3"/>
    <x v="28"/>
    <x v="194"/>
    <x v="1857"/>
    <x v="2517"/>
    <x v="16"/>
    <x v="0"/>
    <x v="1"/>
    <x v="0"/>
  </r>
  <r>
    <x v="1"/>
    <x v="1"/>
    <x v="411"/>
    <x v="1"/>
    <x v="28"/>
    <x v="31"/>
    <x v="2"/>
    <x v="48"/>
    <x v="317"/>
    <x v="2925"/>
    <x v="5230"/>
    <x v="21"/>
    <x v="2"/>
    <x v="0"/>
    <x v="2"/>
  </r>
  <r>
    <x v="1"/>
    <x v="1"/>
    <x v="411"/>
    <x v="1"/>
    <x v="28"/>
    <x v="31"/>
    <x v="1"/>
    <x v="48"/>
    <x v="194"/>
    <x v="2506"/>
    <x v="4102"/>
    <x v="21"/>
    <x v="2"/>
    <x v="0"/>
    <x v="1"/>
  </r>
  <r>
    <x v="1"/>
    <x v="1"/>
    <x v="411"/>
    <x v="1"/>
    <x v="28"/>
    <x v="31"/>
    <x v="5"/>
    <x v="38"/>
    <x v="231"/>
    <x v="2506"/>
    <x v="3237"/>
    <x v="11"/>
    <x v="2"/>
    <x v="1"/>
    <x v="2"/>
  </r>
  <r>
    <x v="2"/>
    <x v="2"/>
    <x v="411"/>
    <x v="0"/>
    <x v="25"/>
    <x v="5"/>
    <x v="5"/>
    <x v="34"/>
    <x v="97"/>
    <x v="1147"/>
    <x v="2861"/>
    <x v="43"/>
    <x v="1"/>
    <x v="1"/>
    <x v="2"/>
  </r>
  <r>
    <x v="0"/>
    <x v="1"/>
    <x v="411"/>
    <x v="4"/>
    <x v="1"/>
    <x v="2"/>
    <x v="2"/>
    <x v="44"/>
    <x v="150"/>
    <x v="2035"/>
    <x v="3998"/>
    <x v="33"/>
    <x v="1"/>
    <x v="0"/>
    <x v="2"/>
  </r>
  <r>
    <x v="0"/>
    <x v="1"/>
    <x v="411"/>
    <x v="4"/>
    <x v="1"/>
    <x v="2"/>
    <x v="1"/>
    <x v="46"/>
    <x v="54"/>
    <x v="802"/>
    <x v="1685"/>
    <x v="34"/>
    <x v="1"/>
    <x v="0"/>
    <x v="1"/>
  </r>
  <r>
    <x v="0"/>
    <x v="1"/>
    <x v="411"/>
    <x v="4"/>
    <x v="1"/>
    <x v="2"/>
    <x v="5"/>
    <x v="36"/>
    <x v="63"/>
    <x v="768"/>
    <x v="1142"/>
    <x v="23"/>
    <x v="1"/>
    <x v="1"/>
    <x v="2"/>
  </r>
  <r>
    <x v="0"/>
    <x v="1"/>
    <x v="411"/>
    <x v="4"/>
    <x v="1"/>
    <x v="2"/>
    <x v="4"/>
    <x v="42"/>
    <x v="35"/>
    <x v="462"/>
    <x v="667"/>
    <x v="25"/>
    <x v="1"/>
    <x v="1"/>
    <x v="1"/>
  </r>
  <r>
    <x v="0"/>
    <x v="1"/>
    <x v="411"/>
    <x v="4"/>
    <x v="1"/>
    <x v="2"/>
    <x v="0"/>
    <x v="53"/>
    <x v="62"/>
    <x v="1086"/>
    <x v="1761"/>
    <x v="24"/>
    <x v="1"/>
    <x v="0"/>
    <x v="0"/>
  </r>
  <r>
    <x v="0"/>
    <x v="1"/>
    <x v="411"/>
    <x v="4"/>
    <x v="1"/>
    <x v="2"/>
    <x v="3"/>
    <x v="45"/>
    <x v="84"/>
    <x v="1276"/>
    <x v="2491"/>
    <x v="30"/>
    <x v="1"/>
    <x v="1"/>
    <x v="0"/>
  </r>
  <r>
    <x v="0"/>
    <x v="1"/>
    <x v="411"/>
    <x v="0"/>
    <x v="34"/>
    <x v="15"/>
    <x v="2"/>
    <x v="31"/>
    <x v="118"/>
    <x v="1264"/>
    <x v="2920"/>
    <x v="39"/>
    <x v="1"/>
    <x v="0"/>
    <x v="2"/>
  </r>
  <r>
    <x v="0"/>
    <x v="1"/>
    <x v="411"/>
    <x v="0"/>
    <x v="34"/>
    <x v="15"/>
    <x v="1"/>
    <x v="31"/>
    <x v="47"/>
    <x v="449"/>
    <x v="838"/>
    <x v="32"/>
    <x v="1"/>
    <x v="0"/>
    <x v="1"/>
  </r>
  <r>
    <x v="0"/>
    <x v="1"/>
    <x v="411"/>
    <x v="0"/>
    <x v="34"/>
    <x v="15"/>
    <x v="5"/>
    <x v="22"/>
    <x v="52"/>
    <x v="337"/>
    <x v="780"/>
    <x v="39"/>
    <x v="1"/>
    <x v="1"/>
    <x v="2"/>
  </r>
  <r>
    <x v="0"/>
    <x v="1"/>
    <x v="411"/>
    <x v="3"/>
    <x v="16"/>
    <x v="30"/>
    <x v="4"/>
    <x v="27"/>
    <x v="24"/>
    <x v="153"/>
    <x v="330"/>
    <x v="40"/>
    <x v="1"/>
    <x v="1"/>
    <x v="1"/>
  </r>
  <r>
    <x v="0"/>
    <x v="1"/>
    <x v="411"/>
    <x v="3"/>
    <x v="16"/>
    <x v="30"/>
    <x v="0"/>
    <x v="41"/>
    <x v="43"/>
    <x v="554"/>
    <x v="1129"/>
    <x v="33"/>
    <x v="1"/>
    <x v="0"/>
    <x v="0"/>
  </r>
  <r>
    <x v="0"/>
    <x v="1"/>
    <x v="411"/>
    <x v="3"/>
    <x v="16"/>
    <x v="30"/>
    <x v="3"/>
    <x v="32"/>
    <x v="64"/>
    <x v="688"/>
    <x v="1560"/>
    <x v="37"/>
    <x v="1"/>
    <x v="1"/>
    <x v="0"/>
  </r>
  <r>
    <x v="1"/>
    <x v="1"/>
    <x v="411"/>
    <x v="1"/>
    <x v="47"/>
    <x v="11"/>
    <x v="2"/>
    <x v="25"/>
    <x v="118"/>
    <x v="1062"/>
    <x v="2498"/>
    <x v="39"/>
    <x v="1"/>
    <x v="0"/>
    <x v="2"/>
  </r>
  <r>
    <x v="5"/>
    <x v="1"/>
    <x v="411"/>
    <x v="1"/>
    <x v="47"/>
    <x v="11"/>
    <x v="1"/>
    <x v="27"/>
    <x v="27"/>
    <x v="185"/>
    <x v="300"/>
    <x v="32"/>
    <x v="1"/>
    <x v="0"/>
    <x v="1"/>
  </r>
  <r>
    <x v="5"/>
    <x v="1"/>
    <x v="411"/>
    <x v="1"/>
    <x v="47"/>
    <x v="11"/>
    <x v="5"/>
    <x v="17"/>
    <x v="35"/>
    <x v="138"/>
    <x v="218"/>
    <x v="33"/>
    <x v="1"/>
    <x v="1"/>
    <x v="2"/>
  </r>
  <r>
    <x v="5"/>
    <x v="1"/>
    <x v="411"/>
    <x v="1"/>
    <x v="19"/>
    <x v="4"/>
    <x v="4"/>
    <x v="21"/>
    <x v="5"/>
    <x v="17"/>
    <x v="21"/>
    <x v="36"/>
    <x v="1"/>
    <x v="1"/>
    <x v="1"/>
  </r>
  <r>
    <x v="5"/>
    <x v="1"/>
    <x v="411"/>
    <x v="1"/>
    <x v="19"/>
    <x v="4"/>
    <x v="0"/>
    <x v="34"/>
    <x v="21"/>
    <x v="179"/>
    <x v="277"/>
    <x v="31"/>
    <x v="1"/>
    <x v="0"/>
    <x v="0"/>
  </r>
  <r>
    <x v="5"/>
    <x v="1"/>
    <x v="411"/>
    <x v="1"/>
    <x v="19"/>
    <x v="4"/>
    <x v="3"/>
    <x v="27"/>
    <x v="52"/>
    <x v="431"/>
    <x v="719"/>
    <x v="29"/>
    <x v="1"/>
    <x v="1"/>
    <x v="0"/>
  </r>
  <r>
    <x v="1"/>
    <x v="1"/>
    <x v="411"/>
    <x v="1"/>
    <x v="28"/>
    <x v="31"/>
    <x v="2"/>
    <x v="45"/>
    <x v="150"/>
    <x v="2063"/>
    <x v="3947"/>
    <x v="31"/>
    <x v="1"/>
    <x v="0"/>
    <x v="2"/>
  </r>
  <r>
    <x v="1"/>
    <x v="1"/>
    <x v="411"/>
    <x v="1"/>
    <x v="28"/>
    <x v="31"/>
    <x v="1"/>
    <x v="46"/>
    <x v="48"/>
    <x v="713"/>
    <x v="1412"/>
    <x v="32"/>
    <x v="1"/>
    <x v="0"/>
    <x v="1"/>
  </r>
  <r>
    <x v="1"/>
    <x v="1"/>
    <x v="411"/>
    <x v="1"/>
    <x v="28"/>
    <x v="31"/>
    <x v="5"/>
    <x v="36"/>
    <x v="68"/>
    <x v="835"/>
    <x v="1395"/>
    <x v="26"/>
    <x v="1"/>
    <x v="1"/>
    <x v="2"/>
  </r>
  <r>
    <x v="1"/>
    <x v="1"/>
    <x v="411"/>
    <x v="1"/>
    <x v="28"/>
    <x v="31"/>
    <x v="2"/>
    <x v="34"/>
    <x v="160"/>
    <x v="1788"/>
    <x v="2936"/>
    <x v="23"/>
    <x v="2"/>
    <x v="0"/>
    <x v="2"/>
  </r>
  <r>
    <x v="1"/>
    <x v="1"/>
    <x v="411"/>
    <x v="1"/>
    <x v="28"/>
    <x v="31"/>
    <x v="1"/>
    <x v="35"/>
    <x v="58"/>
    <x v="655"/>
    <x v="1154"/>
    <x v="28"/>
    <x v="2"/>
    <x v="0"/>
    <x v="1"/>
  </r>
  <r>
    <x v="1"/>
    <x v="1"/>
    <x v="411"/>
    <x v="1"/>
    <x v="28"/>
    <x v="31"/>
    <x v="5"/>
    <x v="22"/>
    <x v="68"/>
    <x v="502"/>
    <x v="357"/>
    <x v="13"/>
    <x v="2"/>
    <x v="1"/>
    <x v="2"/>
  </r>
  <r>
    <x v="2"/>
    <x v="2"/>
    <x v="412"/>
    <x v="0"/>
    <x v="25"/>
    <x v="5"/>
    <x v="4"/>
    <x v="38"/>
    <x v="294"/>
    <x v="2772"/>
    <x v="4856"/>
    <x v="26"/>
    <x v="2"/>
    <x v="1"/>
    <x v="1"/>
  </r>
  <r>
    <x v="1"/>
    <x v="0"/>
    <x v="412"/>
    <x v="4"/>
    <x v="11"/>
    <x v="7"/>
    <x v="2"/>
    <x v="23"/>
    <x v="309"/>
    <x v="2652"/>
    <x v="4378"/>
    <x v="21"/>
    <x v="1"/>
    <x v="0"/>
    <x v="2"/>
  </r>
  <r>
    <x v="1"/>
    <x v="0"/>
    <x v="412"/>
    <x v="4"/>
    <x v="11"/>
    <x v="7"/>
    <x v="1"/>
    <x v="33"/>
    <x v="294"/>
    <x v="2686"/>
    <x v="4688"/>
    <x v="26"/>
    <x v="1"/>
    <x v="0"/>
    <x v="1"/>
  </r>
  <r>
    <x v="1"/>
    <x v="0"/>
    <x v="412"/>
    <x v="4"/>
    <x v="11"/>
    <x v="7"/>
    <x v="5"/>
    <x v="33"/>
    <x v="294"/>
    <x v="2686"/>
    <x v="4472"/>
    <x v="21"/>
    <x v="1"/>
    <x v="1"/>
    <x v="2"/>
  </r>
  <r>
    <x v="1"/>
    <x v="0"/>
    <x v="412"/>
    <x v="4"/>
    <x v="2"/>
    <x v="42"/>
    <x v="4"/>
    <x v="33"/>
    <x v="194"/>
    <x v="2064"/>
    <x v="3277"/>
    <x v="21"/>
    <x v="1"/>
    <x v="1"/>
    <x v="1"/>
  </r>
  <r>
    <x v="1"/>
    <x v="0"/>
    <x v="412"/>
    <x v="4"/>
    <x v="2"/>
    <x v="42"/>
    <x v="0"/>
    <x v="38"/>
    <x v="129"/>
    <x v="1617"/>
    <x v="2125"/>
    <x v="16"/>
    <x v="1"/>
    <x v="0"/>
    <x v="0"/>
  </r>
  <r>
    <x v="1"/>
    <x v="0"/>
    <x v="412"/>
    <x v="4"/>
    <x v="2"/>
    <x v="42"/>
    <x v="3"/>
    <x v="33"/>
    <x v="285"/>
    <x v="2637"/>
    <x v="3572"/>
    <x v="11"/>
    <x v="1"/>
    <x v="1"/>
    <x v="0"/>
  </r>
  <r>
    <x v="2"/>
    <x v="2"/>
    <x v="412"/>
    <x v="0"/>
    <x v="25"/>
    <x v="5"/>
    <x v="4"/>
    <x v="37"/>
    <x v="87"/>
    <x v="1115"/>
    <x v="2563"/>
    <x v="38"/>
    <x v="1"/>
    <x v="1"/>
    <x v="1"/>
  </r>
  <r>
    <x v="1"/>
    <x v="0"/>
    <x v="412"/>
    <x v="4"/>
    <x v="11"/>
    <x v="7"/>
    <x v="2"/>
    <x v="22"/>
    <x v="123"/>
    <x v="990"/>
    <x v="2194"/>
    <x v="36"/>
    <x v="1"/>
    <x v="0"/>
    <x v="2"/>
  </r>
  <r>
    <x v="1"/>
    <x v="0"/>
    <x v="412"/>
    <x v="4"/>
    <x v="11"/>
    <x v="7"/>
    <x v="1"/>
    <x v="31"/>
    <x v="94"/>
    <x v="1028"/>
    <x v="2474"/>
    <x v="40"/>
    <x v="1"/>
    <x v="0"/>
    <x v="1"/>
  </r>
  <r>
    <x v="1"/>
    <x v="0"/>
    <x v="412"/>
    <x v="4"/>
    <x v="11"/>
    <x v="7"/>
    <x v="5"/>
    <x v="31"/>
    <x v="87"/>
    <x v="952"/>
    <x v="1965"/>
    <x v="33"/>
    <x v="1"/>
    <x v="1"/>
    <x v="2"/>
  </r>
  <r>
    <x v="1"/>
    <x v="0"/>
    <x v="412"/>
    <x v="4"/>
    <x v="2"/>
    <x v="42"/>
    <x v="4"/>
    <x v="31"/>
    <x v="52"/>
    <x v="497"/>
    <x v="1023"/>
    <x v="34"/>
    <x v="1"/>
    <x v="1"/>
    <x v="1"/>
  </r>
  <r>
    <x v="1"/>
    <x v="0"/>
    <x v="412"/>
    <x v="4"/>
    <x v="2"/>
    <x v="42"/>
    <x v="0"/>
    <x v="35"/>
    <x v="33"/>
    <x v="343"/>
    <x v="574"/>
    <x v="30"/>
    <x v="1"/>
    <x v="0"/>
    <x v="0"/>
  </r>
  <r>
    <x v="1"/>
    <x v="0"/>
    <x v="412"/>
    <x v="4"/>
    <x v="2"/>
    <x v="42"/>
    <x v="3"/>
    <x v="31"/>
    <x v="73"/>
    <x v="776"/>
    <x v="1102"/>
    <x v="22"/>
    <x v="1"/>
    <x v="1"/>
    <x v="0"/>
  </r>
  <r>
    <x v="1"/>
    <x v="0"/>
    <x v="412"/>
    <x v="4"/>
    <x v="11"/>
    <x v="7"/>
    <x v="2"/>
    <x v="14"/>
    <x v="140"/>
    <x v="791"/>
    <x v="1193"/>
    <x v="23"/>
    <x v="2"/>
    <x v="0"/>
    <x v="2"/>
  </r>
  <r>
    <x v="1"/>
    <x v="0"/>
    <x v="412"/>
    <x v="4"/>
    <x v="11"/>
    <x v="7"/>
    <x v="1"/>
    <x v="21"/>
    <x v="108"/>
    <x v="841"/>
    <x v="1544"/>
    <x v="29"/>
    <x v="2"/>
    <x v="0"/>
    <x v="1"/>
  </r>
  <r>
    <x v="1"/>
    <x v="0"/>
    <x v="412"/>
    <x v="4"/>
    <x v="11"/>
    <x v="7"/>
    <x v="5"/>
    <x v="21"/>
    <x v="104"/>
    <x v="810"/>
    <x v="1442"/>
    <x v="28"/>
    <x v="2"/>
    <x v="1"/>
    <x v="2"/>
  </r>
  <r>
    <x v="1"/>
    <x v="0"/>
    <x v="412"/>
    <x v="4"/>
    <x v="2"/>
    <x v="42"/>
    <x v="4"/>
    <x v="19"/>
    <x v="56"/>
    <x v="323"/>
    <x v="478"/>
    <x v="28"/>
    <x v="2"/>
    <x v="1"/>
    <x v="1"/>
  </r>
  <r>
    <x v="1"/>
    <x v="0"/>
    <x v="412"/>
    <x v="4"/>
    <x v="2"/>
    <x v="42"/>
    <x v="0"/>
    <x v="29"/>
    <x v="40"/>
    <x v="340"/>
    <x v="398"/>
    <x v="23"/>
    <x v="2"/>
    <x v="0"/>
    <x v="0"/>
  </r>
  <r>
    <x v="1"/>
    <x v="0"/>
    <x v="412"/>
    <x v="4"/>
    <x v="2"/>
    <x v="42"/>
    <x v="3"/>
    <x v="24"/>
    <x v="97"/>
    <x v="844"/>
    <x v="783"/>
    <x v="13"/>
    <x v="2"/>
    <x v="1"/>
    <x v="0"/>
  </r>
  <r>
    <x v="2"/>
    <x v="2"/>
    <x v="413"/>
    <x v="0"/>
    <x v="25"/>
    <x v="5"/>
    <x v="0"/>
    <x v="48"/>
    <x v="285"/>
    <x v="2829"/>
    <x v="5248"/>
    <x v="46"/>
    <x v="2"/>
    <x v="0"/>
    <x v="0"/>
  </r>
  <r>
    <x v="1"/>
    <x v="0"/>
    <x v="413"/>
    <x v="4"/>
    <x v="49"/>
    <x v="13"/>
    <x v="2"/>
    <x v="23"/>
    <x v="307"/>
    <x v="2594"/>
    <x v="4282"/>
    <x v="21"/>
    <x v="0"/>
    <x v="0"/>
    <x v="2"/>
  </r>
  <r>
    <x v="1"/>
    <x v="0"/>
    <x v="413"/>
    <x v="4"/>
    <x v="49"/>
    <x v="13"/>
    <x v="1"/>
    <x v="33"/>
    <x v="285"/>
    <x v="2637"/>
    <x v="4349"/>
    <x v="21"/>
    <x v="0"/>
    <x v="0"/>
    <x v="1"/>
  </r>
  <r>
    <x v="1"/>
    <x v="0"/>
    <x v="413"/>
    <x v="4"/>
    <x v="49"/>
    <x v="13"/>
    <x v="5"/>
    <x v="33"/>
    <x v="285"/>
    <x v="2637"/>
    <x v="4349"/>
    <x v="21"/>
    <x v="0"/>
    <x v="1"/>
    <x v="2"/>
  </r>
  <r>
    <x v="1"/>
    <x v="0"/>
    <x v="413"/>
    <x v="3"/>
    <x v="45"/>
    <x v="46"/>
    <x v="4"/>
    <x v="33"/>
    <x v="174"/>
    <x v="1883"/>
    <x v="2950"/>
    <x v="21"/>
    <x v="0"/>
    <x v="1"/>
    <x v="1"/>
  </r>
  <r>
    <x v="1"/>
    <x v="0"/>
    <x v="413"/>
    <x v="3"/>
    <x v="45"/>
    <x v="46"/>
    <x v="0"/>
    <x v="38"/>
    <x v="105"/>
    <x v="1355"/>
    <x v="2404"/>
    <x v="26"/>
    <x v="0"/>
    <x v="0"/>
    <x v="0"/>
  </r>
  <r>
    <x v="1"/>
    <x v="0"/>
    <x v="413"/>
    <x v="3"/>
    <x v="45"/>
    <x v="46"/>
    <x v="3"/>
    <x v="33"/>
    <x v="273"/>
    <x v="2560"/>
    <x v="3853"/>
    <x v="16"/>
    <x v="0"/>
    <x v="1"/>
    <x v="0"/>
  </r>
  <r>
    <x v="5"/>
    <x v="0"/>
    <x v="413"/>
    <x v="4"/>
    <x v="43"/>
    <x v="47"/>
    <x v="2"/>
    <x v="23"/>
    <x v="307"/>
    <x v="2594"/>
    <x v="4282"/>
    <x v="21"/>
    <x v="0"/>
    <x v="0"/>
    <x v="2"/>
  </r>
  <r>
    <x v="5"/>
    <x v="0"/>
    <x v="413"/>
    <x v="4"/>
    <x v="43"/>
    <x v="47"/>
    <x v="1"/>
    <x v="33"/>
    <x v="285"/>
    <x v="2637"/>
    <x v="4349"/>
    <x v="21"/>
    <x v="0"/>
    <x v="0"/>
    <x v="1"/>
  </r>
  <r>
    <x v="5"/>
    <x v="0"/>
    <x v="413"/>
    <x v="4"/>
    <x v="43"/>
    <x v="47"/>
    <x v="5"/>
    <x v="33"/>
    <x v="285"/>
    <x v="2637"/>
    <x v="4349"/>
    <x v="21"/>
    <x v="0"/>
    <x v="1"/>
    <x v="2"/>
  </r>
  <r>
    <x v="5"/>
    <x v="0"/>
    <x v="413"/>
    <x v="4"/>
    <x v="36"/>
    <x v="44"/>
    <x v="4"/>
    <x v="33"/>
    <x v="174"/>
    <x v="1883"/>
    <x v="2950"/>
    <x v="21"/>
    <x v="0"/>
    <x v="1"/>
    <x v="1"/>
  </r>
  <r>
    <x v="5"/>
    <x v="0"/>
    <x v="413"/>
    <x v="4"/>
    <x v="36"/>
    <x v="44"/>
    <x v="0"/>
    <x v="38"/>
    <x v="105"/>
    <x v="1355"/>
    <x v="2404"/>
    <x v="26"/>
    <x v="0"/>
    <x v="0"/>
    <x v="0"/>
  </r>
  <r>
    <x v="5"/>
    <x v="0"/>
    <x v="413"/>
    <x v="4"/>
    <x v="36"/>
    <x v="44"/>
    <x v="3"/>
    <x v="33"/>
    <x v="273"/>
    <x v="2560"/>
    <x v="3853"/>
    <x v="16"/>
    <x v="0"/>
    <x v="1"/>
    <x v="0"/>
  </r>
  <r>
    <x v="2"/>
    <x v="2"/>
    <x v="413"/>
    <x v="0"/>
    <x v="25"/>
    <x v="5"/>
    <x v="0"/>
    <x v="47"/>
    <x v="80"/>
    <x v="1274"/>
    <x v="3898"/>
    <x v="61"/>
    <x v="1"/>
    <x v="0"/>
    <x v="0"/>
  </r>
  <r>
    <x v="1"/>
    <x v="0"/>
    <x v="413"/>
    <x v="4"/>
    <x v="49"/>
    <x v="13"/>
    <x v="2"/>
    <x v="20"/>
    <x v="94"/>
    <x v="691"/>
    <x v="1367"/>
    <x v="32"/>
    <x v="1"/>
    <x v="0"/>
    <x v="2"/>
  </r>
  <r>
    <x v="1"/>
    <x v="0"/>
    <x v="413"/>
    <x v="4"/>
    <x v="49"/>
    <x v="13"/>
    <x v="1"/>
    <x v="29"/>
    <x v="87"/>
    <x v="893"/>
    <x v="1748"/>
    <x v="31"/>
    <x v="1"/>
    <x v="0"/>
    <x v="1"/>
  </r>
  <r>
    <x v="1"/>
    <x v="0"/>
    <x v="413"/>
    <x v="4"/>
    <x v="49"/>
    <x v="13"/>
    <x v="5"/>
    <x v="32"/>
    <x v="73"/>
    <x v="798"/>
    <x v="1548"/>
    <x v="31"/>
    <x v="1"/>
    <x v="1"/>
    <x v="2"/>
  </r>
  <r>
    <x v="1"/>
    <x v="0"/>
    <x v="413"/>
    <x v="3"/>
    <x v="45"/>
    <x v="46"/>
    <x v="4"/>
    <x v="31"/>
    <x v="47"/>
    <x v="449"/>
    <x v="964"/>
    <x v="36"/>
    <x v="1"/>
    <x v="1"/>
    <x v="1"/>
  </r>
  <r>
    <x v="1"/>
    <x v="0"/>
    <x v="413"/>
    <x v="3"/>
    <x v="45"/>
    <x v="46"/>
    <x v="0"/>
    <x v="35"/>
    <x v="27"/>
    <x v="274"/>
    <x v="664"/>
    <x v="41"/>
    <x v="1"/>
    <x v="0"/>
    <x v="0"/>
  </r>
  <r>
    <x v="1"/>
    <x v="0"/>
    <x v="413"/>
    <x v="3"/>
    <x v="45"/>
    <x v="46"/>
    <x v="3"/>
    <x v="31"/>
    <x v="67"/>
    <x v="700"/>
    <x v="1267"/>
    <x v="29"/>
    <x v="1"/>
    <x v="1"/>
    <x v="0"/>
  </r>
  <r>
    <x v="5"/>
    <x v="0"/>
    <x v="413"/>
    <x v="4"/>
    <x v="43"/>
    <x v="47"/>
    <x v="2"/>
    <x v="22"/>
    <x v="98"/>
    <x v="789"/>
    <x v="1524"/>
    <x v="31"/>
    <x v="1"/>
    <x v="0"/>
    <x v="2"/>
  </r>
  <r>
    <x v="5"/>
    <x v="0"/>
    <x v="413"/>
    <x v="4"/>
    <x v="43"/>
    <x v="47"/>
    <x v="1"/>
    <x v="32"/>
    <x v="75"/>
    <x v="831"/>
    <x v="1752"/>
    <x v="34"/>
    <x v="1"/>
    <x v="0"/>
    <x v="1"/>
  </r>
  <r>
    <x v="5"/>
    <x v="0"/>
    <x v="413"/>
    <x v="4"/>
    <x v="43"/>
    <x v="47"/>
    <x v="5"/>
    <x v="29"/>
    <x v="73"/>
    <x v="726"/>
    <x v="1393"/>
    <x v="31"/>
    <x v="1"/>
    <x v="1"/>
    <x v="2"/>
  </r>
  <r>
    <x v="5"/>
    <x v="0"/>
    <x v="413"/>
    <x v="4"/>
    <x v="36"/>
    <x v="44"/>
    <x v="4"/>
    <x v="32"/>
    <x v="47"/>
    <x v="465"/>
    <x v="941"/>
    <x v="34"/>
    <x v="1"/>
    <x v="1"/>
    <x v="1"/>
  </r>
  <r>
    <x v="5"/>
    <x v="0"/>
    <x v="413"/>
    <x v="4"/>
    <x v="36"/>
    <x v="44"/>
    <x v="0"/>
    <x v="35"/>
    <x v="27"/>
    <x v="274"/>
    <x v="594"/>
    <x v="38"/>
    <x v="1"/>
    <x v="0"/>
    <x v="0"/>
  </r>
  <r>
    <x v="5"/>
    <x v="0"/>
    <x v="413"/>
    <x v="4"/>
    <x v="36"/>
    <x v="44"/>
    <x v="3"/>
    <x v="30"/>
    <x v="70"/>
    <x v="720"/>
    <x v="1192"/>
    <x v="26"/>
    <x v="1"/>
    <x v="1"/>
    <x v="0"/>
  </r>
  <r>
    <x v="1"/>
    <x v="0"/>
    <x v="413"/>
    <x v="3"/>
    <x v="45"/>
    <x v="46"/>
    <x v="4"/>
    <x v="21"/>
    <x v="53"/>
    <x v="328"/>
    <x v="467"/>
    <x v="27"/>
    <x v="2"/>
    <x v="1"/>
    <x v="1"/>
  </r>
  <r>
    <x v="1"/>
    <x v="0"/>
    <x v="413"/>
    <x v="3"/>
    <x v="45"/>
    <x v="46"/>
    <x v="0"/>
    <x v="22"/>
    <x v="28"/>
    <x v="149"/>
    <x v="204"/>
    <x v="31"/>
    <x v="2"/>
    <x v="0"/>
    <x v="0"/>
  </r>
  <r>
    <x v="1"/>
    <x v="0"/>
    <x v="413"/>
    <x v="3"/>
    <x v="45"/>
    <x v="46"/>
    <x v="3"/>
    <x v="23"/>
    <x v="89"/>
    <x v="736"/>
    <x v="1031"/>
    <x v="22"/>
    <x v="2"/>
    <x v="1"/>
    <x v="0"/>
  </r>
  <r>
    <x v="5"/>
    <x v="0"/>
    <x v="413"/>
    <x v="4"/>
    <x v="43"/>
    <x v="47"/>
    <x v="2"/>
    <x v="15"/>
    <x v="132"/>
    <x v="783"/>
    <x v="1340"/>
    <x v="27"/>
    <x v="2"/>
    <x v="0"/>
    <x v="2"/>
  </r>
  <r>
    <x v="5"/>
    <x v="0"/>
    <x v="413"/>
    <x v="4"/>
    <x v="43"/>
    <x v="47"/>
    <x v="1"/>
    <x v="22"/>
    <x v="103"/>
    <x v="834"/>
    <x v="1492"/>
    <x v="28"/>
    <x v="2"/>
    <x v="0"/>
    <x v="1"/>
  </r>
  <r>
    <x v="5"/>
    <x v="0"/>
    <x v="413"/>
    <x v="4"/>
    <x v="43"/>
    <x v="47"/>
    <x v="5"/>
    <x v="21"/>
    <x v="103"/>
    <x v="801"/>
    <x v="1213"/>
    <x v="23"/>
    <x v="2"/>
    <x v="1"/>
    <x v="2"/>
  </r>
  <r>
    <x v="5"/>
    <x v="0"/>
    <x v="413"/>
    <x v="4"/>
    <x v="36"/>
    <x v="44"/>
    <x v="4"/>
    <x v="22"/>
    <x v="53"/>
    <x v="346"/>
    <x v="500"/>
    <x v="27"/>
    <x v="2"/>
    <x v="1"/>
    <x v="1"/>
  </r>
  <r>
    <x v="5"/>
    <x v="0"/>
    <x v="413"/>
    <x v="4"/>
    <x v="36"/>
    <x v="44"/>
    <x v="0"/>
    <x v="25"/>
    <x v="32"/>
    <x v="205"/>
    <x v="309"/>
    <x v="30"/>
    <x v="2"/>
    <x v="0"/>
    <x v="0"/>
  </r>
  <r>
    <x v="5"/>
    <x v="0"/>
    <x v="413"/>
    <x v="4"/>
    <x v="36"/>
    <x v="44"/>
    <x v="3"/>
    <x v="21"/>
    <x v="80"/>
    <x v="604"/>
    <x v="767"/>
    <x v="21"/>
    <x v="2"/>
    <x v="1"/>
    <x v="0"/>
  </r>
  <r>
    <x v="2"/>
    <x v="2"/>
    <x v="414"/>
    <x v="0"/>
    <x v="25"/>
    <x v="5"/>
    <x v="3"/>
    <x v="53"/>
    <x v="300"/>
    <x v="2880"/>
    <x v="4688"/>
    <x v="11"/>
    <x v="2"/>
    <x v="1"/>
    <x v="0"/>
  </r>
  <r>
    <x v="2"/>
    <x v="2"/>
    <x v="414"/>
    <x v="0"/>
    <x v="25"/>
    <x v="5"/>
    <x v="3"/>
    <x v="51"/>
    <x v="90"/>
    <x v="1506"/>
    <x v="2595"/>
    <x v="25"/>
    <x v="1"/>
    <x v="1"/>
    <x v="0"/>
  </r>
  <r>
    <x v="2"/>
    <x v="2"/>
    <x v="415"/>
    <x v="0"/>
    <x v="25"/>
    <x v="5"/>
    <x v="2"/>
    <x v="33"/>
    <x v="317"/>
    <x v="2869"/>
    <x v="5191"/>
    <x v="31"/>
    <x v="2"/>
    <x v="0"/>
    <x v="2"/>
  </r>
  <r>
    <x v="2"/>
    <x v="0"/>
    <x v="415"/>
    <x v="4"/>
    <x v="2"/>
    <x v="42"/>
    <x v="2"/>
    <x v="28"/>
    <x v="313"/>
    <x v="2811"/>
    <x v="4795"/>
    <x v="21"/>
    <x v="1"/>
    <x v="0"/>
    <x v="2"/>
  </r>
  <r>
    <x v="2"/>
    <x v="0"/>
    <x v="415"/>
    <x v="4"/>
    <x v="2"/>
    <x v="42"/>
    <x v="1"/>
    <x v="38"/>
    <x v="304"/>
    <x v="2827"/>
    <x v="4978"/>
    <x v="26"/>
    <x v="1"/>
    <x v="0"/>
    <x v="1"/>
  </r>
  <r>
    <x v="2"/>
    <x v="0"/>
    <x v="415"/>
    <x v="4"/>
    <x v="2"/>
    <x v="42"/>
    <x v="5"/>
    <x v="38"/>
    <x v="304"/>
    <x v="2827"/>
    <x v="4845"/>
    <x v="21"/>
    <x v="1"/>
    <x v="1"/>
    <x v="2"/>
  </r>
  <r>
    <x v="2"/>
    <x v="0"/>
    <x v="415"/>
    <x v="4"/>
    <x v="30"/>
    <x v="1"/>
    <x v="4"/>
    <x v="38"/>
    <x v="231"/>
    <x v="2506"/>
    <x v="4102"/>
    <x v="21"/>
    <x v="1"/>
    <x v="1"/>
    <x v="1"/>
  </r>
  <r>
    <x v="2"/>
    <x v="0"/>
    <x v="415"/>
    <x v="4"/>
    <x v="30"/>
    <x v="1"/>
    <x v="0"/>
    <x v="43"/>
    <x v="174"/>
    <x v="2206"/>
    <x v="3144"/>
    <x v="16"/>
    <x v="1"/>
    <x v="0"/>
    <x v="0"/>
  </r>
  <r>
    <x v="2"/>
    <x v="0"/>
    <x v="415"/>
    <x v="4"/>
    <x v="30"/>
    <x v="1"/>
    <x v="3"/>
    <x v="38"/>
    <x v="300"/>
    <x v="2805"/>
    <x v="4188"/>
    <x v="11"/>
    <x v="1"/>
    <x v="1"/>
    <x v="0"/>
  </r>
  <r>
    <x v="2"/>
    <x v="2"/>
    <x v="415"/>
    <x v="0"/>
    <x v="25"/>
    <x v="5"/>
    <x v="2"/>
    <x v="31"/>
    <x v="145"/>
    <x v="1528"/>
    <x v="3754"/>
    <x v="45"/>
    <x v="1"/>
    <x v="0"/>
    <x v="2"/>
  </r>
  <r>
    <x v="2"/>
    <x v="0"/>
    <x v="415"/>
    <x v="4"/>
    <x v="2"/>
    <x v="42"/>
    <x v="2"/>
    <x v="26"/>
    <x v="127"/>
    <x v="1169"/>
    <x v="2530"/>
    <x v="35"/>
    <x v="1"/>
    <x v="0"/>
    <x v="2"/>
  </r>
  <r>
    <x v="2"/>
    <x v="0"/>
    <x v="415"/>
    <x v="4"/>
    <x v="2"/>
    <x v="42"/>
    <x v="1"/>
    <x v="37"/>
    <x v="88"/>
    <x v="1126"/>
    <x v="2713"/>
    <x v="41"/>
    <x v="1"/>
    <x v="0"/>
    <x v="1"/>
  </r>
  <r>
    <x v="2"/>
    <x v="0"/>
    <x v="415"/>
    <x v="4"/>
    <x v="2"/>
    <x v="42"/>
    <x v="5"/>
    <x v="34"/>
    <x v="92"/>
    <x v="1098"/>
    <x v="2211"/>
    <x v="32"/>
    <x v="1"/>
    <x v="1"/>
    <x v="2"/>
  </r>
  <r>
    <x v="2"/>
    <x v="0"/>
    <x v="415"/>
    <x v="4"/>
    <x v="30"/>
    <x v="1"/>
    <x v="4"/>
    <x v="36"/>
    <x v="61"/>
    <x v="729"/>
    <x v="1573"/>
    <x v="35"/>
    <x v="1"/>
    <x v="1"/>
    <x v="1"/>
  </r>
  <r>
    <x v="2"/>
    <x v="0"/>
    <x v="415"/>
    <x v="4"/>
    <x v="30"/>
    <x v="1"/>
    <x v="0"/>
    <x v="38"/>
    <x v="43"/>
    <x v="509"/>
    <x v="920"/>
    <x v="30"/>
    <x v="1"/>
    <x v="0"/>
    <x v="0"/>
  </r>
  <r>
    <x v="2"/>
    <x v="0"/>
    <x v="415"/>
    <x v="4"/>
    <x v="30"/>
    <x v="1"/>
    <x v="3"/>
    <x v="34"/>
    <x v="86"/>
    <x v="1020"/>
    <x v="1648"/>
    <x v="24"/>
    <x v="1"/>
    <x v="1"/>
    <x v="0"/>
  </r>
  <r>
    <x v="2"/>
    <x v="0"/>
    <x v="415"/>
    <x v="4"/>
    <x v="2"/>
    <x v="42"/>
    <x v="2"/>
    <x v="20"/>
    <x v="150"/>
    <x v="1127"/>
    <x v="1955"/>
    <x v="26"/>
    <x v="2"/>
    <x v="0"/>
    <x v="2"/>
  </r>
  <r>
    <x v="2"/>
    <x v="0"/>
    <x v="415"/>
    <x v="4"/>
    <x v="2"/>
    <x v="42"/>
    <x v="1"/>
    <x v="29"/>
    <x v="116"/>
    <x v="1182"/>
    <x v="2454"/>
    <x v="33"/>
    <x v="2"/>
    <x v="0"/>
    <x v="1"/>
  </r>
  <r>
    <x v="2"/>
    <x v="0"/>
    <x v="415"/>
    <x v="4"/>
    <x v="2"/>
    <x v="42"/>
    <x v="5"/>
    <x v="28"/>
    <x v="112"/>
    <x v="1115"/>
    <x v="1931"/>
    <x v="26"/>
    <x v="2"/>
    <x v="1"/>
    <x v="2"/>
  </r>
  <r>
    <x v="2"/>
    <x v="0"/>
    <x v="415"/>
    <x v="4"/>
    <x v="30"/>
    <x v="1"/>
    <x v="4"/>
    <x v="22"/>
    <x v="75"/>
    <x v="568"/>
    <x v="792"/>
    <x v="23"/>
    <x v="2"/>
    <x v="1"/>
    <x v="1"/>
  </r>
  <r>
    <x v="2"/>
    <x v="0"/>
    <x v="415"/>
    <x v="4"/>
    <x v="30"/>
    <x v="1"/>
    <x v="0"/>
    <x v="27"/>
    <x v="51"/>
    <x v="424"/>
    <x v="389"/>
    <x v="18"/>
    <x v="2"/>
    <x v="0"/>
    <x v="0"/>
  </r>
  <r>
    <x v="2"/>
    <x v="0"/>
    <x v="415"/>
    <x v="4"/>
    <x v="30"/>
    <x v="1"/>
    <x v="3"/>
    <x v="28"/>
    <x v="120"/>
    <x v="1184"/>
    <x v="1328"/>
    <x v="14"/>
    <x v="2"/>
    <x v="1"/>
    <x v="0"/>
  </r>
  <r>
    <x v="2"/>
    <x v="2"/>
    <x v="416"/>
    <x v="0"/>
    <x v="25"/>
    <x v="5"/>
    <x v="1"/>
    <x v="38"/>
    <x v="317"/>
    <x v="2889"/>
    <x v="4993"/>
    <x v="16"/>
    <x v="2"/>
    <x v="0"/>
    <x v="1"/>
  </r>
  <r>
    <x v="2"/>
    <x v="2"/>
    <x v="416"/>
    <x v="0"/>
    <x v="25"/>
    <x v="5"/>
    <x v="1"/>
    <x v="35"/>
    <x v="150"/>
    <x v="1728"/>
    <x v="3126"/>
    <x v="27"/>
    <x v="1"/>
    <x v="0"/>
    <x v="1"/>
  </r>
  <r>
    <x v="2"/>
    <x v="2"/>
    <x v="417"/>
    <x v="0"/>
    <x v="25"/>
    <x v="5"/>
    <x v="5"/>
    <x v="33"/>
    <x v="304"/>
    <x v="2774"/>
    <x v="4978"/>
    <x v="31"/>
    <x v="2"/>
    <x v="1"/>
    <x v="2"/>
  </r>
  <r>
    <x v="2"/>
    <x v="2"/>
    <x v="417"/>
    <x v="0"/>
    <x v="25"/>
    <x v="5"/>
    <x v="5"/>
    <x v="30"/>
    <x v="103"/>
    <x v="1098"/>
    <x v="2745"/>
    <x v="43"/>
    <x v="1"/>
    <x v="1"/>
    <x v="2"/>
  </r>
  <r>
    <x v="2"/>
    <x v="2"/>
    <x v="418"/>
    <x v="0"/>
    <x v="25"/>
    <x v="5"/>
    <x v="4"/>
    <x v="33"/>
    <x v="304"/>
    <x v="2774"/>
    <x v="4864"/>
    <x v="26"/>
    <x v="2"/>
    <x v="1"/>
    <x v="1"/>
  </r>
  <r>
    <x v="2"/>
    <x v="2"/>
    <x v="418"/>
    <x v="0"/>
    <x v="25"/>
    <x v="5"/>
    <x v="4"/>
    <x v="32"/>
    <x v="100"/>
    <x v="1120"/>
    <x v="2701"/>
    <x v="41"/>
    <x v="1"/>
    <x v="1"/>
    <x v="1"/>
  </r>
  <r>
    <x v="2"/>
    <x v="2"/>
    <x v="419"/>
    <x v="0"/>
    <x v="25"/>
    <x v="5"/>
    <x v="0"/>
    <x v="48"/>
    <x v="294"/>
    <x v="2850"/>
    <x v="5278"/>
    <x v="46"/>
    <x v="2"/>
    <x v="0"/>
    <x v="0"/>
  </r>
  <r>
    <x v="3"/>
    <x v="1"/>
    <x v="419"/>
    <x v="3"/>
    <x v="32"/>
    <x v="12"/>
    <x v="2"/>
    <x v="23"/>
    <x v="342"/>
    <x v="2900"/>
    <x v="5227"/>
    <x v="26"/>
    <x v="1"/>
    <x v="0"/>
    <x v="2"/>
  </r>
  <r>
    <x v="3"/>
    <x v="1"/>
    <x v="419"/>
    <x v="3"/>
    <x v="32"/>
    <x v="12"/>
    <x v="1"/>
    <x v="23"/>
    <x v="319"/>
    <x v="2805"/>
    <x v="4768"/>
    <x v="21"/>
    <x v="1"/>
    <x v="0"/>
    <x v="1"/>
  </r>
  <r>
    <x v="3"/>
    <x v="1"/>
    <x v="419"/>
    <x v="3"/>
    <x v="32"/>
    <x v="12"/>
    <x v="5"/>
    <x v="13"/>
    <x v="321"/>
    <x v="2513"/>
    <x v="4380"/>
    <x v="26"/>
    <x v="1"/>
    <x v="1"/>
    <x v="2"/>
  </r>
  <r>
    <x v="3"/>
    <x v="1"/>
    <x v="419"/>
    <x v="3"/>
    <x v="32"/>
    <x v="12"/>
    <x v="4"/>
    <x v="18"/>
    <x v="309"/>
    <x v="2450"/>
    <x v="4293"/>
    <x v="26"/>
    <x v="1"/>
    <x v="1"/>
    <x v="1"/>
  </r>
  <r>
    <x v="3"/>
    <x v="1"/>
    <x v="419"/>
    <x v="3"/>
    <x v="32"/>
    <x v="12"/>
    <x v="0"/>
    <x v="33"/>
    <x v="313"/>
    <x v="2852"/>
    <x v="4948"/>
    <x v="21"/>
    <x v="1"/>
    <x v="0"/>
    <x v="0"/>
  </r>
  <r>
    <x v="3"/>
    <x v="1"/>
    <x v="419"/>
    <x v="3"/>
    <x v="32"/>
    <x v="12"/>
    <x v="3"/>
    <x v="23"/>
    <x v="321"/>
    <x v="2817"/>
    <x v="5135"/>
    <x v="36"/>
    <x v="1"/>
    <x v="1"/>
    <x v="0"/>
  </r>
  <r>
    <x v="5"/>
    <x v="1"/>
    <x v="419"/>
    <x v="0"/>
    <x v="48"/>
    <x v="33"/>
    <x v="2"/>
    <x v="13"/>
    <x v="308"/>
    <x v="2116"/>
    <x v="2974"/>
    <x v="16"/>
    <x v="0"/>
    <x v="0"/>
    <x v="2"/>
  </r>
  <r>
    <x v="5"/>
    <x v="1"/>
    <x v="419"/>
    <x v="0"/>
    <x v="48"/>
    <x v="33"/>
    <x v="1"/>
    <x v="13"/>
    <x v="152"/>
    <x v="821"/>
    <x v="1141"/>
    <x v="21"/>
    <x v="0"/>
    <x v="0"/>
    <x v="1"/>
  </r>
  <r>
    <x v="5"/>
    <x v="1"/>
    <x v="419"/>
    <x v="0"/>
    <x v="48"/>
    <x v="33"/>
    <x v="5"/>
    <x v="3"/>
    <x v="194"/>
    <x v="461"/>
    <x v="390"/>
    <x v="16"/>
    <x v="0"/>
    <x v="1"/>
    <x v="2"/>
  </r>
  <r>
    <x v="5"/>
    <x v="1"/>
    <x v="419"/>
    <x v="0"/>
    <x v="48"/>
    <x v="33"/>
    <x v="4"/>
    <x v="8"/>
    <x v="62"/>
    <x v="146"/>
    <x v="86"/>
    <x v="16"/>
    <x v="0"/>
    <x v="1"/>
    <x v="1"/>
  </r>
  <r>
    <x v="5"/>
    <x v="1"/>
    <x v="419"/>
    <x v="0"/>
    <x v="48"/>
    <x v="33"/>
    <x v="0"/>
    <x v="23"/>
    <x v="105"/>
    <x v="891"/>
    <x v="1964"/>
    <x v="36"/>
    <x v="0"/>
    <x v="0"/>
    <x v="0"/>
  </r>
  <r>
    <x v="5"/>
    <x v="1"/>
    <x v="419"/>
    <x v="0"/>
    <x v="48"/>
    <x v="33"/>
    <x v="3"/>
    <x v="13"/>
    <x v="194"/>
    <x v="1086"/>
    <x v="1874"/>
    <x v="26"/>
    <x v="0"/>
    <x v="1"/>
    <x v="0"/>
  </r>
  <r>
    <x v="2"/>
    <x v="2"/>
    <x v="419"/>
    <x v="0"/>
    <x v="25"/>
    <x v="5"/>
    <x v="0"/>
    <x v="44"/>
    <x v="94"/>
    <x v="1387"/>
    <x v="4056"/>
    <x v="60"/>
    <x v="1"/>
    <x v="0"/>
    <x v="0"/>
  </r>
  <r>
    <x v="3"/>
    <x v="1"/>
    <x v="419"/>
    <x v="3"/>
    <x v="32"/>
    <x v="12"/>
    <x v="2"/>
    <x v="21"/>
    <x v="232"/>
    <x v="1825"/>
    <x v="4013"/>
    <x v="40"/>
    <x v="1"/>
    <x v="0"/>
    <x v="2"/>
  </r>
  <r>
    <x v="3"/>
    <x v="1"/>
    <x v="419"/>
    <x v="3"/>
    <x v="32"/>
    <x v="12"/>
    <x v="1"/>
    <x v="22"/>
    <x v="129"/>
    <x v="1044"/>
    <x v="2057"/>
    <x v="31"/>
    <x v="1"/>
    <x v="0"/>
    <x v="1"/>
  </r>
  <r>
    <x v="3"/>
    <x v="1"/>
    <x v="419"/>
    <x v="3"/>
    <x v="32"/>
    <x v="12"/>
    <x v="5"/>
    <x v="12"/>
    <x v="158"/>
    <x v="799"/>
    <x v="1860"/>
    <x v="38"/>
    <x v="1"/>
    <x v="1"/>
    <x v="2"/>
  </r>
  <r>
    <x v="3"/>
    <x v="1"/>
    <x v="419"/>
    <x v="3"/>
    <x v="32"/>
    <x v="12"/>
    <x v="4"/>
    <x v="18"/>
    <x v="104"/>
    <x v="706"/>
    <x v="1711"/>
    <x v="40"/>
    <x v="1"/>
    <x v="1"/>
    <x v="1"/>
  </r>
  <r>
    <x v="3"/>
    <x v="1"/>
    <x v="419"/>
    <x v="3"/>
    <x v="32"/>
    <x v="12"/>
    <x v="0"/>
    <x v="30"/>
    <x v="137"/>
    <x v="1403"/>
    <x v="2785"/>
    <x v="31"/>
    <x v="1"/>
    <x v="0"/>
    <x v="0"/>
  </r>
  <r>
    <x v="3"/>
    <x v="1"/>
    <x v="419"/>
    <x v="3"/>
    <x v="32"/>
    <x v="12"/>
    <x v="3"/>
    <x v="20"/>
    <x v="147"/>
    <x v="1101"/>
    <x v="2981"/>
    <x v="48"/>
    <x v="1"/>
    <x v="1"/>
    <x v="0"/>
  </r>
  <r>
    <x v="5"/>
    <x v="1"/>
    <x v="419"/>
    <x v="0"/>
    <x v="48"/>
    <x v="33"/>
    <x v="2"/>
    <x v="12"/>
    <x v="121"/>
    <x v="582"/>
    <x v="960"/>
    <x v="27"/>
    <x v="1"/>
    <x v="0"/>
    <x v="2"/>
  </r>
  <r>
    <x v="5"/>
    <x v="1"/>
    <x v="419"/>
    <x v="0"/>
    <x v="48"/>
    <x v="33"/>
    <x v="1"/>
    <x v="12"/>
    <x v="33"/>
    <x v="83"/>
    <x v="135"/>
    <x v="36"/>
    <x v="1"/>
    <x v="0"/>
    <x v="1"/>
  </r>
  <r>
    <x v="5"/>
    <x v="1"/>
    <x v="419"/>
    <x v="0"/>
    <x v="48"/>
    <x v="33"/>
    <x v="5"/>
    <x v="2"/>
    <x v="48"/>
    <x v="34"/>
    <x v="35"/>
    <x v="30"/>
    <x v="1"/>
    <x v="1"/>
    <x v="2"/>
  </r>
  <r>
    <x v="5"/>
    <x v="1"/>
    <x v="419"/>
    <x v="0"/>
    <x v="48"/>
    <x v="33"/>
    <x v="4"/>
    <x v="7"/>
    <x v="10"/>
    <x v="9"/>
    <x v="6"/>
    <x v="27"/>
    <x v="1"/>
    <x v="1"/>
    <x v="1"/>
  </r>
  <r>
    <x v="5"/>
    <x v="1"/>
    <x v="419"/>
    <x v="0"/>
    <x v="48"/>
    <x v="33"/>
    <x v="0"/>
    <x v="22"/>
    <x v="24"/>
    <x v="112"/>
    <x v="305"/>
    <x v="47"/>
    <x v="1"/>
    <x v="0"/>
    <x v="0"/>
  </r>
  <r>
    <x v="5"/>
    <x v="1"/>
    <x v="419"/>
    <x v="0"/>
    <x v="48"/>
    <x v="33"/>
    <x v="3"/>
    <x v="11"/>
    <x v="52"/>
    <x v="150"/>
    <x v="317"/>
    <x v="40"/>
    <x v="1"/>
    <x v="1"/>
    <x v="0"/>
  </r>
  <r>
    <x v="2"/>
    <x v="2"/>
    <x v="420"/>
    <x v="0"/>
    <x v="25"/>
    <x v="5"/>
    <x v="3"/>
    <x v="53"/>
    <x v="309"/>
    <x v="2906"/>
    <x v="4922"/>
    <x v="11"/>
    <x v="2"/>
    <x v="1"/>
    <x v="0"/>
  </r>
  <r>
    <x v="3"/>
    <x v="1"/>
    <x v="420"/>
    <x v="1"/>
    <x v="6"/>
    <x v="21"/>
    <x v="2"/>
    <x v="33"/>
    <x v="312"/>
    <x v="2851"/>
    <x v="5063"/>
    <x v="26"/>
    <x v="0"/>
    <x v="0"/>
    <x v="2"/>
  </r>
  <r>
    <x v="3"/>
    <x v="1"/>
    <x v="420"/>
    <x v="1"/>
    <x v="6"/>
    <x v="21"/>
    <x v="1"/>
    <x v="33"/>
    <x v="194"/>
    <x v="2064"/>
    <x v="3656"/>
    <x v="26"/>
    <x v="0"/>
    <x v="0"/>
    <x v="1"/>
  </r>
  <r>
    <x v="3"/>
    <x v="1"/>
    <x v="420"/>
    <x v="1"/>
    <x v="6"/>
    <x v="21"/>
    <x v="5"/>
    <x v="23"/>
    <x v="212"/>
    <x v="1779"/>
    <x v="2404"/>
    <x v="16"/>
    <x v="0"/>
    <x v="1"/>
    <x v="2"/>
  </r>
  <r>
    <x v="3"/>
    <x v="1"/>
    <x v="420"/>
    <x v="1"/>
    <x v="6"/>
    <x v="21"/>
    <x v="4"/>
    <x v="28"/>
    <x v="82"/>
    <x v="821"/>
    <x v="892"/>
    <x v="16"/>
    <x v="0"/>
    <x v="1"/>
    <x v="1"/>
  </r>
  <r>
    <x v="3"/>
    <x v="1"/>
    <x v="420"/>
    <x v="1"/>
    <x v="6"/>
    <x v="21"/>
    <x v="0"/>
    <x v="43"/>
    <x v="129"/>
    <x v="1779"/>
    <x v="2404"/>
    <x v="16"/>
    <x v="0"/>
    <x v="0"/>
    <x v="0"/>
  </r>
  <r>
    <x v="3"/>
    <x v="1"/>
    <x v="420"/>
    <x v="1"/>
    <x v="6"/>
    <x v="21"/>
    <x v="3"/>
    <x v="33"/>
    <x v="212"/>
    <x v="2206"/>
    <x v="3572"/>
    <x v="21"/>
    <x v="0"/>
    <x v="1"/>
    <x v="0"/>
  </r>
  <r>
    <x v="2"/>
    <x v="2"/>
    <x v="420"/>
    <x v="0"/>
    <x v="25"/>
    <x v="5"/>
    <x v="3"/>
    <x v="49"/>
    <x v="113"/>
    <x v="1768"/>
    <x v="2982"/>
    <x v="24"/>
    <x v="1"/>
    <x v="1"/>
    <x v="0"/>
  </r>
  <r>
    <x v="3"/>
    <x v="1"/>
    <x v="420"/>
    <x v="1"/>
    <x v="6"/>
    <x v="21"/>
    <x v="2"/>
    <x v="32"/>
    <x v="110"/>
    <x v="1224"/>
    <x v="2687"/>
    <x v="36"/>
    <x v="1"/>
    <x v="0"/>
    <x v="2"/>
  </r>
  <r>
    <x v="3"/>
    <x v="1"/>
    <x v="420"/>
    <x v="1"/>
    <x v="6"/>
    <x v="21"/>
    <x v="1"/>
    <x v="31"/>
    <x v="45"/>
    <x v="430"/>
    <x v="1023"/>
    <x v="40"/>
    <x v="1"/>
    <x v="0"/>
    <x v="1"/>
  </r>
  <r>
    <x v="3"/>
    <x v="1"/>
    <x v="420"/>
    <x v="1"/>
    <x v="6"/>
    <x v="21"/>
    <x v="5"/>
    <x v="22"/>
    <x v="56"/>
    <x v="381"/>
    <x v="681"/>
    <x v="31"/>
    <x v="1"/>
    <x v="1"/>
    <x v="2"/>
  </r>
  <r>
    <x v="3"/>
    <x v="1"/>
    <x v="420"/>
    <x v="1"/>
    <x v="6"/>
    <x v="21"/>
    <x v="4"/>
    <x v="25"/>
    <x v="20"/>
    <x v="107"/>
    <x v="122"/>
    <x v="28"/>
    <x v="1"/>
    <x v="1"/>
    <x v="1"/>
  </r>
  <r>
    <x v="3"/>
    <x v="1"/>
    <x v="420"/>
    <x v="1"/>
    <x v="6"/>
    <x v="21"/>
    <x v="0"/>
    <x v="41"/>
    <x v="28"/>
    <x v="351"/>
    <x v="489"/>
    <x v="26"/>
    <x v="1"/>
    <x v="0"/>
    <x v="0"/>
  </r>
  <r>
    <x v="3"/>
    <x v="1"/>
    <x v="420"/>
    <x v="1"/>
    <x v="6"/>
    <x v="21"/>
    <x v="3"/>
    <x v="31"/>
    <x v="60"/>
    <x v="611"/>
    <x v="1313"/>
    <x v="35"/>
    <x v="1"/>
    <x v="1"/>
    <x v="0"/>
  </r>
  <r>
    <x v="3"/>
    <x v="1"/>
    <x v="420"/>
    <x v="1"/>
    <x v="6"/>
    <x v="21"/>
    <x v="2"/>
    <x v="19"/>
    <x v="159"/>
    <x v="1142"/>
    <x v="2137"/>
    <x v="29"/>
    <x v="2"/>
    <x v="0"/>
    <x v="2"/>
  </r>
  <r>
    <x v="3"/>
    <x v="1"/>
    <x v="420"/>
    <x v="1"/>
    <x v="6"/>
    <x v="21"/>
    <x v="1"/>
    <x v="25"/>
    <x v="56"/>
    <x v="441"/>
    <x v="796"/>
    <x v="31"/>
    <x v="2"/>
    <x v="0"/>
    <x v="1"/>
  </r>
  <r>
    <x v="3"/>
    <x v="1"/>
    <x v="420"/>
    <x v="1"/>
    <x v="6"/>
    <x v="21"/>
    <x v="5"/>
    <x v="16"/>
    <x v="62"/>
    <x v="310"/>
    <x v="254"/>
    <x v="18"/>
    <x v="2"/>
    <x v="1"/>
    <x v="2"/>
  </r>
  <r>
    <x v="3"/>
    <x v="1"/>
    <x v="420"/>
    <x v="1"/>
    <x v="6"/>
    <x v="21"/>
    <x v="4"/>
    <x v="20"/>
    <x v="24"/>
    <x v="97"/>
    <x v="62"/>
    <x v="18"/>
    <x v="2"/>
    <x v="1"/>
    <x v="1"/>
  </r>
  <r>
    <x v="3"/>
    <x v="1"/>
    <x v="420"/>
    <x v="1"/>
    <x v="6"/>
    <x v="21"/>
    <x v="0"/>
    <x v="32"/>
    <x v="42"/>
    <x v="410"/>
    <x v="423"/>
    <x v="20"/>
    <x v="2"/>
    <x v="0"/>
    <x v="0"/>
  </r>
  <r>
    <x v="3"/>
    <x v="1"/>
    <x v="420"/>
    <x v="1"/>
    <x v="6"/>
    <x v="21"/>
    <x v="3"/>
    <x v="22"/>
    <x v="70"/>
    <x v="521"/>
    <x v="769"/>
    <x v="25"/>
    <x v="2"/>
    <x v="1"/>
    <x v="0"/>
  </r>
  <r>
    <x v="2"/>
    <x v="2"/>
    <x v="421"/>
    <x v="0"/>
    <x v="25"/>
    <x v="5"/>
    <x v="2"/>
    <x v="38"/>
    <x v="325"/>
    <x v="2917"/>
    <x v="5312"/>
    <x v="31"/>
    <x v="2"/>
    <x v="0"/>
    <x v="2"/>
  </r>
  <r>
    <x v="2"/>
    <x v="2"/>
    <x v="421"/>
    <x v="0"/>
    <x v="25"/>
    <x v="5"/>
    <x v="2"/>
    <x v="34"/>
    <x v="172"/>
    <x v="1888"/>
    <x v="4189"/>
    <x v="42"/>
    <x v="1"/>
    <x v="0"/>
    <x v="2"/>
  </r>
  <r>
    <x v="2"/>
    <x v="2"/>
    <x v="422"/>
    <x v="0"/>
    <x v="25"/>
    <x v="5"/>
    <x v="1"/>
    <x v="43"/>
    <x v="325"/>
    <x v="2935"/>
    <x v="5181"/>
    <x v="16"/>
    <x v="2"/>
    <x v="0"/>
    <x v="1"/>
  </r>
  <r>
    <x v="1"/>
    <x v="1"/>
    <x v="422"/>
    <x v="3"/>
    <x v="39"/>
    <x v="10"/>
    <x v="2"/>
    <x v="28"/>
    <x v="348"/>
    <x v="2944"/>
    <x v="5369"/>
    <x v="31"/>
    <x v="1"/>
    <x v="0"/>
    <x v="2"/>
  </r>
  <r>
    <x v="1"/>
    <x v="1"/>
    <x v="422"/>
    <x v="3"/>
    <x v="39"/>
    <x v="10"/>
    <x v="1"/>
    <x v="28"/>
    <x v="327"/>
    <x v="2882"/>
    <x v="5080"/>
    <x v="21"/>
    <x v="1"/>
    <x v="0"/>
    <x v="1"/>
  </r>
  <r>
    <x v="1"/>
    <x v="1"/>
    <x v="422"/>
    <x v="3"/>
    <x v="39"/>
    <x v="10"/>
    <x v="5"/>
    <x v="18"/>
    <x v="329"/>
    <x v="2806"/>
    <x v="4203"/>
    <x v="11"/>
    <x v="1"/>
    <x v="1"/>
    <x v="2"/>
  </r>
  <r>
    <x v="1"/>
    <x v="1"/>
    <x v="422"/>
    <x v="3"/>
    <x v="39"/>
    <x v="10"/>
    <x v="4"/>
    <x v="23"/>
    <x v="317"/>
    <x v="2783"/>
    <x v="4450"/>
    <x v="16"/>
    <x v="1"/>
    <x v="1"/>
    <x v="1"/>
  </r>
  <r>
    <x v="1"/>
    <x v="1"/>
    <x v="422"/>
    <x v="3"/>
    <x v="39"/>
    <x v="10"/>
    <x v="0"/>
    <x v="38"/>
    <x v="321"/>
    <x v="2904"/>
    <x v="5168"/>
    <x v="21"/>
    <x v="1"/>
    <x v="0"/>
    <x v="0"/>
  </r>
  <r>
    <x v="1"/>
    <x v="1"/>
    <x v="422"/>
    <x v="3"/>
    <x v="39"/>
    <x v="10"/>
    <x v="3"/>
    <x v="28"/>
    <x v="329"/>
    <x v="2887"/>
    <x v="5288"/>
    <x v="36"/>
    <x v="1"/>
    <x v="1"/>
    <x v="0"/>
  </r>
  <r>
    <x v="1"/>
    <x v="1"/>
    <x v="422"/>
    <x v="0"/>
    <x v="14"/>
    <x v="18"/>
    <x v="2"/>
    <x v="13"/>
    <x v="308"/>
    <x v="2116"/>
    <x v="2974"/>
    <x v="16"/>
    <x v="0"/>
    <x v="0"/>
    <x v="2"/>
  </r>
  <r>
    <x v="1"/>
    <x v="1"/>
    <x v="422"/>
    <x v="0"/>
    <x v="14"/>
    <x v="18"/>
    <x v="1"/>
    <x v="13"/>
    <x v="152"/>
    <x v="821"/>
    <x v="1141"/>
    <x v="21"/>
    <x v="0"/>
    <x v="0"/>
    <x v="1"/>
  </r>
  <r>
    <x v="1"/>
    <x v="1"/>
    <x v="422"/>
    <x v="0"/>
    <x v="14"/>
    <x v="18"/>
    <x v="5"/>
    <x v="3"/>
    <x v="194"/>
    <x v="461"/>
    <x v="390"/>
    <x v="16"/>
    <x v="0"/>
    <x v="1"/>
    <x v="2"/>
  </r>
  <r>
    <x v="1"/>
    <x v="1"/>
    <x v="422"/>
    <x v="0"/>
    <x v="14"/>
    <x v="18"/>
    <x v="4"/>
    <x v="8"/>
    <x v="82"/>
    <x v="250"/>
    <x v="159"/>
    <x v="16"/>
    <x v="0"/>
    <x v="1"/>
    <x v="1"/>
  </r>
  <r>
    <x v="1"/>
    <x v="1"/>
    <x v="422"/>
    <x v="0"/>
    <x v="14"/>
    <x v="18"/>
    <x v="0"/>
    <x v="23"/>
    <x v="129"/>
    <x v="1086"/>
    <x v="2404"/>
    <x v="36"/>
    <x v="0"/>
    <x v="0"/>
    <x v="0"/>
  </r>
  <r>
    <x v="1"/>
    <x v="1"/>
    <x v="422"/>
    <x v="0"/>
    <x v="14"/>
    <x v="18"/>
    <x v="3"/>
    <x v="13"/>
    <x v="212"/>
    <x v="1208"/>
    <x v="2100"/>
    <x v="26"/>
    <x v="0"/>
    <x v="1"/>
    <x v="0"/>
  </r>
  <r>
    <x v="2"/>
    <x v="2"/>
    <x v="422"/>
    <x v="0"/>
    <x v="25"/>
    <x v="5"/>
    <x v="1"/>
    <x v="38"/>
    <x v="159"/>
    <x v="1920"/>
    <x v="3589"/>
    <x v="29"/>
    <x v="1"/>
    <x v="0"/>
    <x v="1"/>
  </r>
  <r>
    <x v="1"/>
    <x v="1"/>
    <x v="422"/>
    <x v="3"/>
    <x v="39"/>
    <x v="10"/>
    <x v="2"/>
    <x v="26"/>
    <x v="224"/>
    <x v="2020"/>
    <x v="4406"/>
    <x v="44"/>
    <x v="1"/>
    <x v="0"/>
    <x v="2"/>
  </r>
  <r>
    <x v="1"/>
    <x v="1"/>
    <x v="422"/>
    <x v="3"/>
    <x v="39"/>
    <x v="10"/>
    <x v="1"/>
    <x v="25"/>
    <x v="183"/>
    <x v="1614"/>
    <x v="3406"/>
    <x v="35"/>
    <x v="1"/>
    <x v="0"/>
    <x v="1"/>
  </r>
  <r>
    <x v="1"/>
    <x v="1"/>
    <x v="422"/>
    <x v="3"/>
    <x v="39"/>
    <x v="10"/>
    <x v="5"/>
    <x v="17"/>
    <x v="158"/>
    <x v="1042"/>
    <x v="1680"/>
    <x v="24"/>
    <x v="1"/>
    <x v="1"/>
    <x v="2"/>
  </r>
  <r>
    <x v="1"/>
    <x v="1"/>
    <x v="422"/>
    <x v="3"/>
    <x v="39"/>
    <x v="10"/>
    <x v="4"/>
    <x v="20"/>
    <x v="124"/>
    <x v="925"/>
    <x v="1661"/>
    <x v="28"/>
    <x v="1"/>
    <x v="1"/>
    <x v="1"/>
  </r>
  <r>
    <x v="1"/>
    <x v="1"/>
    <x v="422"/>
    <x v="3"/>
    <x v="39"/>
    <x v="10"/>
    <x v="0"/>
    <x v="34"/>
    <x v="158"/>
    <x v="1760"/>
    <x v="3622"/>
    <x v="34"/>
    <x v="1"/>
    <x v="0"/>
    <x v="0"/>
  </r>
  <r>
    <x v="1"/>
    <x v="1"/>
    <x v="422"/>
    <x v="3"/>
    <x v="39"/>
    <x v="10"/>
    <x v="3"/>
    <x v="25"/>
    <x v="165"/>
    <x v="1455"/>
    <x v="3796"/>
    <x v="49"/>
    <x v="1"/>
    <x v="1"/>
    <x v="0"/>
  </r>
  <r>
    <x v="1"/>
    <x v="1"/>
    <x v="422"/>
    <x v="0"/>
    <x v="14"/>
    <x v="18"/>
    <x v="2"/>
    <x v="12"/>
    <x v="116"/>
    <x v="551"/>
    <x v="866"/>
    <x v="26"/>
    <x v="1"/>
    <x v="0"/>
    <x v="2"/>
  </r>
  <r>
    <x v="1"/>
    <x v="1"/>
    <x v="422"/>
    <x v="0"/>
    <x v="14"/>
    <x v="18"/>
    <x v="1"/>
    <x v="12"/>
    <x v="36"/>
    <x v="92"/>
    <x v="121"/>
    <x v="31"/>
    <x v="1"/>
    <x v="0"/>
    <x v="1"/>
  </r>
  <r>
    <x v="1"/>
    <x v="1"/>
    <x v="422"/>
    <x v="0"/>
    <x v="14"/>
    <x v="18"/>
    <x v="5"/>
    <x v="2"/>
    <x v="54"/>
    <x v="42"/>
    <x v="36"/>
    <x v="26"/>
    <x v="1"/>
    <x v="1"/>
    <x v="2"/>
  </r>
  <r>
    <x v="1"/>
    <x v="1"/>
    <x v="422"/>
    <x v="0"/>
    <x v="14"/>
    <x v="18"/>
    <x v="4"/>
    <x v="7"/>
    <x v="18"/>
    <x v="17"/>
    <x v="16"/>
    <x v="28"/>
    <x v="1"/>
    <x v="1"/>
    <x v="1"/>
  </r>
  <r>
    <x v="1"/>
    <x v="1"/>
    <x v="422"/>
    <x v="0"/>
    <x v="14"/>
    <x v="18"/>
    <x v="0"/>
    <x v="21"/>
    <x v="28"/>
    <x v="136"/>
    <x v="420"/>
    <x v="50"/>
    <x v="1"/>
    <x v="0"/>
    <x v="0"/>
  </r>
  <r>
    <x v="1"/>
    <x v="1"/>
    <x v="422"/>
    <x v="0"/>
    <x v="14"/>
    <x v="18"/>
    <x v="3"/>
    <x v="13"/>
    <x v="56"/>
    <x v="199"/>
    <x v="447"/>
    <x v="39"/>
    <x v="1"/>
    <x v="1"/>
    <x v="0"/>
  </r>
  <r>
    <x v="2"/>
    <x v="2"/>
    <x v="423"/>
    <x v="0"/>
    <x v="25"/>
    <x v="5"/>
    <x v="5"/>
    <x v="38"/>
    <x v="309"/>
    <x v="2855"/>
    <x v="5156"/>
    <x v="31"/>
    <x v="2"/>
    <x v="1"/>
    <x v="2"/>
  </r>
  <r>
    <x v="1"/>
    <x v="3"/>
    <x v="423"/>
    <x v="4"/>
    <x v="11"/>
    <x v="7"/>
    <x v="2"/>
    <x v="23"/>
    <x v="321"/>
    <x v="2817"/>
    <x v="4820"/>
    <x v="21"/>
    <x v="1"/>
    <x v="0"/>
    <x v="2"/>
  </r>
  <r>
    <x v="1"/>
    <x v="3"/>
    <x v="423"/>
    <x v="4"/>
    <x v="11"/>
    <x v="7"/>
    <x v="1"/>
    <x v="33"/>
    <x v="321"/>
    <x v="2886"/>
    <x v="5095"/>
    <x v="21"/>
    <x v="1"/>
    <x v="0"/>
    <x v="1"/>
  </r>
  <r>
    <x v="1"/>
    <x v="3"/>
    <x v="423"/>
    <x v="4"/>
    <x v="11"/>
    <x v="7"/>
    <x v="5"/>
    <x v="23"/>
    <x v="307"/>
    <x v="2594"/>
    <x v="4282"/>
    <x v="21"/>
    <x v="1"/>
    <x v="1"/>
    <x v="2"/>
  </r>
  <r>
    <x v="1"/>
    <x v="3"/>
    <x v="423"/>
    <x v="4"/>
    <x v="11"/>
    <x v="7"/>
    <x v="4"/>
    <x v="28"/>
    <x v="285"/>
    <x v="2491"/>
    <x v="4568"/>
    <x v="31"/>
    <x v="1"/>
    <x v="1"/>
    <x v="1"/>
  </r>
  <r>
    <x v="5"/>
    <x v="3"/>
    <x v="423"/>
    <x v="4"/>
    <x v="11"/>
    <x v="7"/>
    <x v="0"/>
    <x v="33"/>
    <x v="212"/>
    <x v="2206"/>
    <x v="3144"/>
    <x v="16"/>
    <x v="1"/>
    <x v="0"/>
    <x v="0"/>
  </r>
  <r>
    <x v="5"/>
    <x v="3"/>
    <x v="423"/>
    <x v="4"/>
    <x v="11"/>
    <x v="7"/>
    <x v="3"/>
    <x v="28"/>
    <x v="300"/>
    <x v="2637"/>
    <x v="4901"/>
    <x v="36"/>
    <x v="1"/>
    <x v="1"/>
    <x v="0"/>
  </r>
  <r>
    <x v="2"/>
    <x v="1"/>
    <x v="423"/>
    <x v="1"/>
    <x v="29"/>
    <x v="37"/>
    <x v="2"/>
    <x v="28"/>
    <x v="310"/>
    <x v="2785"/>
    <x v="4706"/>
    <x v="21"/>
    <x v="0"/>
    <x v="0"/>
    <x v="2"/>
  </r>
  <r>
    <x v="2"/>
    <x v="1"/>
    <x v="423"/>
    <x v="1"/>
    <x v="29"/>
    <x v="37"/>
    <x v="1"/>
    <x v="28"/>
    <x v="174"/>
    <x v="1674"/>
    <x v="2605"/>
    <x v="21"/>
    <x v="0"/>
    <x v="0"/>
    <x v="1"/>
  </r>
  <r>
    <x v="2"/>
    <x v="1"/>
    <x v="423"/>
    <x v="1"/>
    <x v="29"/>
    <x v="37"/>
    <x v="5"/>
    <x v="18"/>
    <x v="194"/>
    <x v="1355"/>
    <x v="2404"/>
    <x v="26"/>
    <x v="0"/>
    <x v="1"/>
    <x v="2"/>
  </r>
  <r>
    <x v="2"/>
    <x v="1"/>
    <x v="423"/>
    <x v="1"/>
    <x v="29"/>
    <x v="37"/>
    <x v="4"/>
    <x v="23"/>
    <x v="62"/>
    <x v="461"/>
    <x v="695"/>
    <x v="26"/>
    <x v="0"/>
    <x v="1"/>
    <x v="1"/>
  </r>
  <r>
    <x v="2"/>
    <x v="1"/>
    <x v="423"/>
    <x v="1"/>
    <x v="29"/>
    <x v="37"/>
    <x v="0"/>
    <x v="38"/>
    <x v="105"/>
    <x v="1355"/>
    <x v="1729"/>
    <x v="16"/>
    <x v="0"/>
    <x v="0"/>
    <x v="0"/>
  </r>
  <r>
    <x v="2"/>
    <x v="1"/>
    <x v="423"/>
    <x v="1"/>
    <x v="29"/>
    <x v="37"/>
    <x v="3"/>
    <x v="28"/>
    <x v="194"/>
    <x v="1857"/>
    <x v="3277"/>
    <x v="26"/>
    <x v="0"/>
    <x v="1"/>
    <x v="0"/>
  </r>
  <r>
    <x v="1"/>
    <x v="1"/>
    <x v="423"/>
    <x v="1"/>
    <x v="38"/>
    <x v="45"/>
    <x v="2"/>
    <x v="28"/>
    <x v="306"/>
    <x v="2719"/>
    <x v="4551"/>
    <x v="21"/>
    <x v="0"/>
    <x v="0"/>
    <x v="2"/>
  </r>
  <r>
    <x v="1"/>
    <x v="1"/>
    <x v="423"/>
    <x v="1"/>
    <x v="38"/>
    <x v="45"/>
    <x v="1"/>
    <x v="28"/>
    <x v="129"/>
    <x v="1267"/>
    <x v="1920"/>
    <x v="21"/>
    <x v="0"/>
    <x v="0"/>
    <x v="1"/>
  </r>
  <r>
    <x v="1"/>
    <x v="1"/>
    <x v="423"/>
    <x v="1"/>
    <x v="38"/>
    <x v="45"/>
    <x v="5"/>
    <x v="18"/>
    <x v="152"/>
    <x v="1051"/>
    <x v="1813"/>
    <x v="26"/>
    <x v="0"/>
    <x v="1"/>
    <x v="2"/>
  </r>
  <r>
    <x v="1"/>
    <x v="1"/>
    <x v="423"/>
    <x v="1"/>
    <x v="38"/>
    <x v="45"/>
    <x v="4"/>
    <x v="23"/>
    <x v="15"/>
    <x v="71"/>
    <x v="66"/>
    <x v="26"/>
    <x v="0"/>
    <x v="1"/>
    <x v="1"/>
  </r>
  <r>
    <x v="1"/>
    <x v="1"/>
    <x v="423"/>
    <x v="1"/>
    <x v="38"/>
    <x v="45"/>
    <x v="0"/>
    <x v="38"/>
    <x v="62"/>
    <x v="784"/>
    <x v="835"/>
    <x v="16"/>
    <x v="0"/>
    <x v="0"/>
    <x v="0"/>
  </r>
  <r>
    <x v="1"/>
    <x v="1"/>
    <x v="423"/>
    <x v="1"/>
    <x v="38"/>
    <x v="45"/>
    <x v="3"/>
    <x v="28"/>
    <x v="152"/>
    <x v="1471"/>
    <x v="2605"/>
    <x v="26"/>
    <x v="0"/>
    <x v="1"/>
    <x v="0"/>
  </r>
  <r>
    <x v="2"/>
    <x v="2"/>
    <x v="423"/>
    <x v="0"/>
    <x v="25"/>
    <x v="5"/>
    <x v="5"/>
    <x v="35"/>
    <x v="113"/>
    <x v="1345"/>
    <x v="3459"/>
    <x v="46"/>
    <x v="1"/>
    <x v="1"/>
    <x v="2"/>
  </r>
  <r>
    <x v="1"/>
    <x v="3"/>
    <x v="423"/>
    <x v="4"/>
    <x v="11"/>
    <x v="7"/>
    <x v="2"/>
    <x v="21"/>
    <x v="135"/>
    <x v="1048"/>
    <x v="2065"/>
    <x v="31"/>
    <x v="1"/>
    <x v="0"/>
    <x v="2"/>
  </r>
  <r>
    <x v="1"/>
    <x v="3"/>
    <x v="423"/>
    <x v="4"/>
    <x v="11"/>
    <x v="7"/>
    <x v="1"/>
    <x v="29"/>
    <x v="147"/>
    <x v="1461"/>
    <x v="2945"/>
    <x v="32"/>
    <x v="1"/>
    <x v="0"/>
    <x v="1"/>
  </r>
  <r>
    <x v="1"/>
    <x v="3"/>
    <x v="423"/>
    <x v="4"/>
    <x v="11"/>
    <x v="7"/>
    <x v="5"/>
    <x v="21"/>
    <x v="94"/>
    <x v="725"/>
    <x v="1556"/>
    <x v="35"/>
    <x v="1"/>
    <x v="1"/>
    <x v="2"/>
  </r>
  <r>
    <x v="1"/>
    <x v="3"/>
    <x v="423"/>
    <x v="4"/>
    <x v="11"/>
    <x v="7"/>
    <x v="4"/>
    <x v="26"/>
    <x v="87"/>
    <x v="808"/>
    <x v="2111"/>
    <x v="44"/>
    <x v="1"/>
    <x v="1"/>
    <x v="1"/>
  </r>
  <r>
    <x v="5"/>
    <x v="3"/>
    <x v="423"/>
    <x v="4"/>
    <x v="11"/>
    <x v="7"/>
    <x v="0"/>
    <x v="30"/>
    <x v="62"/>
    <x v="612"/>
    <x v="1174"/>
    <x v="31"/>
    <x v="1"/>
    <x v="0"/>
    <x v="0"/>
  </r>
  <r>
    <x v="5"/>
    <x v="3"/>
    <x v="423"/>
    <x v="4"/>
    <x v="11"/>
    <x v="7"/>
    <x v="3"/>
    <x v="26"/>
    <x v="97"/>
    <x v="905"/>
    <x v="2631"/>
    <x v="51"/>
    <x v="1"/>
    <x v="1"/>
    <x v="0"/>
  </r>
  <r>
    <x v="2"/>
    <x v="1"/>
    <x v="423"/>
    <x v="1"/>
    <x v="29"/>
    <x v="37"/>
    <x v="2"/>
    <x v="25"/>
    <x v="124"/>
    <x v="1112"/>
    <x v="2239"/>
    <x v="32"/>
    <x v="1"/>
    <x v="0"/>
    <x v="2"/>
  </r>
  <r>
    <x v="2"/>
    <x v="1"/>
    <x v="423"/>
    <x v="1"/>
    <x v="29"/>
    <x v="37"/>
    <x v="1"/>
    <x v="25"/>
    <x v="47"/>
    <x v="346"/>
    <x v="708"/>
    <x v="35"/>
    <x v="1"/>
    <x v="0"/>
    <x v="1"/>
  </r>
  <r>
    <x v="2"/>
    <x v="1"/>
    <x v="423"/>
    <x v="1"/>
    <x v="29"/>
    <x v="37"/>
    <x v="5"/>
    <x v="17"/>
    <x v="48"/>
    <x v="221"/>
    <x v="492"/>
    <x v="39"/>
    <x v="1"/>
    <x v="1"/>
    <x v="2"/>
  </r>
  <r>
    <x v="2"/>
    <x v="1"/>
    <x v="423"/>
    <x v="1"/>
    <x v="29"/>
    <x v="37"/>
    <x v="4"/>
    <x v="20"/>
    <x v="12"/>
    <x v="44"/>
    <x v="73"/>
    <x v="38"/>
    <x v="1"/>
    <x v="1"/>
    <x v="1"/>
  </r>
  <r>
    <x v="2"/>
    <x v="1"/>
    <x v="423"/>
    <x v="1"/>
    <x v="29"/>
    <x v="37"/>
    <x v="0"/>
    <x v="36"/>
    <x v="24"/>
    <x v="237"/>
    <x v="368"/>
    <x v="31"/>
    <x v="1"/>
    <x v="0"/>
    <x v="0"/>
  </r>
  <r>
    <x v="2"/>
    <x v="1"/>
    <x v="423"/>
    <x v="1"/>
    <x v="29"/>
    <x v="37"/>
    <x v="3"/>
    <x v="25"/>
    <x v="50"/>
    <x v="376"/>
    <x v="791"/>
    <x v="36"/>
    <x v="1"/>
    <x v="1"/>
    <x v="0"/>
  </r>
  <r>
    <x v="1"/>
    <x v="1"/>
    <x v="423"/>
    <x v="1"/>
    <x v="38"/>
    <x v="45"/>
    <x v="2"/>
    <x v="27"/>
    <x v="92"/>
    <x v="892"/>
    <x v="1978"/>
    <x v="36"/>
    <x v="1"/>
    <x v="0"/>
    <x v="2"/>
  </r>
  <r>
    <x v="1"/>
    <x v="1"/>
    <x v="423"/>
    <x v="1"/>
    <x v="38"/>
    <x v="45"/>
    <x v="1"/>
    <x v="27"/>
    <x v="33"/>
    <x v="248"/>
    <x v="387"/>
    <x v="31"/>
    <x v="1"/>
    <x v="0"/>
    <x v="1"/>
  </r>
  <r>
    <x v="1"/>
    <x v="1"/>
    <x v="423"/>
    <x v="1"/>
    <x v="38"/>
    <x v="45"/>
    <x v="5"/>
    <x v="16"/>
    <x v="40"/>
    <x v="157"/>
    <x v="314"/>
    <x v="38"/>
    <x v="1"/>
    <x v="1"/>
    <x v="2"/>
  </r>
  <r>
    <x v="1"/>
    <x v="1"/>
    <x v="423"/>
    <x v="1"/>
    <x v="38"/>
    <x v="45"/>
    <x v="4"/>
    <x v="22"/>
    <x v="3"/>
    <x v="4"/>
    <x v="7"/>
    <x v="36"/>
    <x v="1"/>
    <x v="1"/>
    <x v="1"/>
  </r>
  <r>
    <x v="1"/>
    <x v="1"/>
    <x v="423"/>
    <x v="1"/>
    <x v="38"/>
    <x v="45"/>
    <x v="0"/>
    <x v="37"/>
    <x v="10"/>
    <x v="89"/>
    <x v="118"/>
    <x v="31"/>
    <x v="1"/>
    <x v="0"/>
    <x v="0"/>
  </r>
  <r>
    <x v="1"/>
    <x v="1"/>
    <x v="423"/>
    <x v="1"/>
    <x v="38"/>
    <x v="45"/>
    <x v="3"/>
    <x v="25"/>
    <x v="40"/>
    <x v="284"/>
    <x v="672"/>
    <x v="40"/>
    <x v="1"/>
    <x v="1"/>
    <x v="0"/>
  </r>
  <r>
    <x v="1"/>
    <x v="3"/>
    <x v="423"/>
    <x v="4"/>
    <x v="11"/>
    <x v="7"/>
    <x v="2"/>
    <x v="14"/>
    <x v="174"/>
    <x v="1005"/>
    <x v="1565"/>
    <x v="23"/>
    <x v="2"/>
    <x v="0"/>
    <x v="2"/>
  </r>
  <r>
    <x v="1"/>
    <x v="3"/>
    <x v="423"/>
    <x v="4"/>
    <x v="11"/>
    <x v="7"/>
    <x v="1"/>
    <x v="20"/>
    <x v="164"/>
    <x v="1226"/>
    <x v="2079"/>
    <x v="25"/>
    <x v="2"/>
    <x v="0"/>
    <x v="1"/>
  </r>
  <r>
    <x v="1"/>
    <x v="3"/>
    <x v="423"/>
    <x v="4"/>
    <x v="11"/>
    <x v="7"/>
    <x v="5"/>
    <x v="13"/>
    <x v="115"/>
    <x v="589"/>
    <x v="857"/>
    <x v="24"/>
    <x v="2"/>
    <x v="1"/>
    <x v="2"/>
  </r>
  <r>
    <x v="1"/>
    <x v="3"/>
    <x v="423"/>
    <x v="4"/>
    <x v="11"/>
    <x v="7"/>
    <x v="4"/>
    <x v="19"/>
    <x v="93"/>
    <x v="645"/>
    <x v="1324"/>
    <x v="33"/>
    <x v="2"/>
    <x v="1"/>
    <x v="1"/>
  </r>
  <r>
    <x v="5"/>
    <x v="3"/>
    <x v="423"/>
    <x v="4"/>
    <x v="11"/>
    <x v="7"/>
    <x v="0"/>
    <x v="25"/>
    <x v="73"/>
    <x v="620"/>
    <x v="801"/>
    <x v="21"/>
    <x v="2"/>
    <x v="0"/>
    <x v="0"/>
  </r>
  <r>
    <x v="5"/>
    <x v="3"/>
    <x v="423"/>
    <x v="4"/>
    <x v="11"/>
    <x v="7"/>
    <x v="3"/>
    <x v="18"/>
    <x v="104"/>
    <x v="706"/>
    <x v="1671"/>
    <x v="39"/>
    <x v="2"/>
    <x v="1"/>
    <x v="0"/>
  </r>
  <r>
    <x v="1"/>
    <x v="1"/>
    <x v="423"/>
    <x v="1"/>
    <x v="38"/>
    <x v="45"/>
    <x v="2"/>
    <x v="19"/>
    <x v="135"/>
    <x v="970"/>
    <x v="1498"/>
    <x v="23"/>
    <x v="2"/>
    <x v="0"/>
    <x v="2"/>
  </r>
  <r>
    <x v="1"/>
    <x v="1"/>
    <x v="423"/>
    <x v="1"/>
    <x v="38"/>
    <x v="45"/>
    <x v="1"/>
    <x v="20"/>
    <x v="34"/>
    <x v="165"/>
    <x v="175"/>
    <x v="25"/>
    <x v="2"/>
    <x v="0"/>
    <x v="1"/>
  </r>
  <r>
    <x v="1"/>
    <x v="1"/>
    <x v="423"/>
    <x v="1"/>
    <x v="38"/>
    <x v="45"/>
    <x v="5"/>
    <x v="10"/>
    <x v="45"/>
    <x v="105"/>
    <x v="154"/>
    <x v="33"/>
    <x v="2"/>
    <x v="1"/>
    <x v="2"/>
  </r>
  <r>
    <x v="1"/>
    <x v="1"/>
    <x v="423"/>
    <x v="1"/>
    <x v="38"/>
    <x v="45"/>
    <x v="4"/>
    <x v="13"/>
    <x v="3"/>
    <x v="1"/>
    <x v="1"/>
    <x v="33"/>
    <x v="2"/>
    <x v="1"/>
    <x v="1"/>
  </r>
  <r>
    <x v="1"/>
    <x v="1"/>
    <x v="423"/>
    <x v="1"/>
    <x v="38"/>
    <x v="45"/>
    <x v="0"/>
    <x v="26"/>
    <x v="15"/>
    <x v="82"/>
    <x v="64"/>
    <x v="22"/>
    <x v="2"/>
    <x v="0"/>
    <x v="0"/>
  </r>
  <r>
    <x v="1"/>
    <x v="1"/>
    <x v="423"/>
    <x v="1"/>
    <x v="38"/>
    <x v="45"/>
    <x v="3"/>
    <x v="18"/>
    <x v="47"/>
    <x v="233"/>
    <x v="348"/>
    <x v="30"/>
    <x v="2"/>
    <x v="1"/>
    <x v="0"/>
  </r>
  <r>
    <x v="2"/>
    <x v="2"/>
    <x v="424"/>
    <x v="0"/>
    <x v="25"/>
    <x v="5"/>
    <x v="4"/>
    <x v="38"/>
    <x v="309"/>
    <x v="2855"/>
    <x v="5077"/>
    <x v="26"/>
    <x v="2"/>
    <x v="1"/>
    <x v="1"/>
  </r>
  <r>
    <x v="2"/>
    <x v="2"/>
    <x v="424"/>
    <x v="0"/>
    <x v="25"/>
    <x v="5"/>
    <x v="4"/>
    <x v="36"/>
    <x v="123"/>
    <x v="1475"/>
    <x v="3265"/>
    <x v="37"/>
    <x v="1"/>
    <x v="1"/>
    <x v="1"/>
  </r>
  <r>
    <x v="2"/>
    <x v="2"/>
    <x v="425"/>
    <x v="0"/>
    <x v="25"/>
    <x v="5"/>
    <x v="0"/>
    <x v="48"/>
    <x v="300"/>
    <x v="2862"/>
    <x v="5303"/>
    <x v="46"/>
    <x v="2"/>
    <x v="0"/>
    <x v="0"/>
  </r>
  <r>
    <x v="5"/>
    <x v="1"/>
    <x v="425"/>
    <x v="1"/>
    <x v="31"/>
    <x v="0"/>
    <x v="2"/>
    <x v="38"/>
    <x v="339"/>
    <x v="2962"/>
    <x v="5404"/>
    <x v="31"/>
    <x v="0"/>
    <x v="0"/>
    <x v="2"/>
  </r>
  <r>
    <x v="5"/>
    <x v="1"/>
    <x v="425"/>
    <x v="1"/>
    <x v="31"/>
    <x v="0"/>
    <x v="1"/>
    <x v="38"/>
    <x v="315"/>
    <x v="2884"/>
    <x v="5087"/>
    <x v="21"/>
    <x v="0"/>
    <x v="0"/>
    <x v="1"/>
  </r>
  <r>
    <x v="5"/>
    <x v="1"/>
    <x v="425"/>
    <x v="1"/>
    <x v="31"/>
    <x v="0"/>
    <x v="5"/>
    <x v="28"/>
    <x v="317"/>
    <x v="2843"/>
    <x v="4392"/>
    <x v="11"/>
    <x v="0"/>
    <x v="1"/>
    <x v="2"/>
  </r>
  <r>
    <x v="5"/>
    <x v="1"/>
    <x v="425"/>
    <x v="1"/>
    <x v="31"/>
    <x v="0"/>
    <x v="4"/>
    <x v="33"/>
    <x v="304"/>
    <x v="2774"/>
    <x v="4413"/>
    <x v="16"/>
    <x v="0"/>
    <x v="1"/>
    <x v="1"/>
  </r>
  <r>
    <x v="5"/>
    <x v="1"/>
    <x v="425"/>
    <x v="1"/>
    <x v="31"/>
    <x v="0"/>
    <x v="0"/>
    <x v="48"/>
    <x v="309"/>
    <x v="2891"/>
    <x v="5118"/>
    <x v="21"/>
    <x v="0"/>
    <x v="0"/>
    <x v="0"/>
  </r>
  <r>
    <x v="5"/>
    <x v="1"/>
    <x v="425"/>
    <x v="1"/>
    <x v="31"/>
    <x v="0"/>
    <x v="3"/>
    <x v="38"/>
    <x v="317"/>
    <x v="2889"/>
    <x v="5293"/>
    <x v="36"/>
    <x v="0"/>
    <x v="1"/>
    <x v="0"/>
  </r>
  <r>
    <x v="3"/>
    <x v="1"/>
    <x v="425"/>
    <x v="0"/>
    <x v="33"/>
    <x v="20"/>
    <x v="2"/>
    <x v="23"/>
    <x v="310"/>
    <x v="2681"/>
    <x v="4456"/>
    <x v="21"/>
    <x v="1"/>
    <x v="0"/>
    <x v="2"/>
  </r>
  <r>
    <x v="3"/>
    <x v="1"/>
    <x v="425"/>
    <x v="0"/>
    <x v="33"/>
    <x v="20"/>
    <x v="1"/>
    <x v="23"/>
    <x v="174"/>
    <x v="1441"/>
    <x v="1874"/>
    <x v="16"/>
    <x v="1"/>
    <x v="0"/>
    <x v="1"/>
  </r>
  <r>
    <x v="3"/>
    <x v="1"/>
    <x v="425"/>
    <x v="0"/>
    <x v="33"/>
    <x v="20"/>
    <x v="5"/>
    <x v="13"/>
    <x v="194"/>
    <x v="1086"/>
    <x v="1300"/>
    <x v="16"/>
    <x v="1"/>
    <x v="1"/>
    <x v="2"/>
  </r>
  <r>
    <x v="3"/>
    <x v="1"/>
    <x v="425"/>
    <x v="0"/>
    <x v="33"/>
    <x v="20"/>
    <x v="4"/>
    <x v="18"/>
    <x v="62"/>
    <x v="352"/>
    <x v="267"/>
    <x v="16"/>
    <x v="1"/>
    <x v="1"/>
    <x v="1"/>
  </r>
  <r>
    <x v="3"/>
    <x v="1"/>
    <x v="425"/>
    <x v="0"/>
    <x v="33"/>
    <x v="20"/>
    <x v="0"/>
    <x v="33"/>
    <x v="105"/>
    <x v="1208"/>
    <x v="1813"/>
    <x v="21"/>
    <x v="1"/>
    <x v="0"/>
    <x v="0"/>
  </r>
  <r>
    <x v="3"/>
    <x v="1"/>
    <x v="425"/>
    <x v="0"/>
    <x v="33"/>
    <x v="20"/>
    <x v="3"/>
    <x v="23"/>
    <x v="194"/>
    <x v="1617"/>
    <x v="2849"/>
    <x v="26"/>
    <x v="1"/>
    <x v="1"/>
    <x v="0"/>
  </r>
  <r>
    <x v="2"/>
    <x v="2"/>
    <x v="425"/>
    <x v="0"/>
    <x v="25"/>
    <x v="5"/>
    <x v="0"/>
    <x v="46"/>
    <x v="101"/>
    <x v="1530"/>
    <x v="4247"/>
    <x v="59"/>
    <x v="1"/>
    <x v="0"/>
    <x v="0"/>
  </r>
  <r>
    <x v="5"/>
    <x v="1"/>
    <x v="425"/>
    <x v="1"/>
    <x v="31"/>
    <x v="0"/>
    <x v="2"/>
    <x v="37"/>
    <x v="213"/>
    <x v="2364"/>
    <x v="4814"/>
    <x v="45"/>
    <x v="1"/>
    <x v="0"/>
    <x v="2"/>
  </r>
  <r>
    <x v="5"/>
    <x v="1"/>
    <x v="425"/>
    <x v="1"/>
    <x v="31"/>
    <x v="0"/>
    <x v="1"/>
    <x v="37"/>
    <x v="143"/>
    <x v="1727"/>
    <x v="3450"/>
    <x v="32"/>
    <x v="1"/>
    <x v="0"/>
    <x v="1"/>
  </r>
  <r>
    <x v="5"/>
    <x v="1"/>
    <x v="425"/>
    <x v="1"/>
    <x v="31"/>
    <x v="0"/>
    <x v="5"/>
    <x v="26"/>
    <x v="139"/>
    <x v="1280"/>
    <x v="2010"/>
    <x v="22"/>
    <x v="1"/>
    <x v="1"/>
    <x v="2"/>
  </r>
  <r>
    <x v="5"/>
    <x v="1"/>
    <x v="425"/>
    <x v="1"/>
    <x v="31"/>
    <x v="0"/>
    <x v="4"/>
    <x v="32"/>
    <x v="88"/>
    <x v="986"/>
    <x v="1739"/>
    <x v="27"/>
    <x v="1"/>
    <x v="1"/>
    <x v="1"/>
  </r>
  <r>
    <x v="5"/>
    <x v="1"/>
    <x v="425"/>
    <x v="1"/>
    <x v="31"/>
    <x v="0"/>
    <x v="0"/>
    <x v="44"/>
    <x v="113"/>
    <x v="1624"/>
    <x v="3435"/>
    <x v="35"/>
    <x v="1"/>
    <x v="0"/>
    <x v="0"/>
  </r>
  <r>
    <x v="5"/>
    <x v="1"/>
    <x v="425"/>
    <x v="1"/>
    <x v="31"/>
    <x v="0"/>
    <x v="3"/>
    <x v="36"/>
    <x v="139"/>
    <x v="1659"/>
    <x v="4002"/>
    <x v="46"/>
    <x v="1"/>
    <x v="1"/>
    <x v="0"/>
  </r>
  <r>
    <x v="3"/>
    <x v="1"/>
    <x v="425"/>
    <x v="0"/>
    <x v="33"/>
    <x v="20"/>
    <x v="2"/>
    <x v="22"/>
    <x v="114"/>
    <x v="923"/>
    <x v="1907"/>
    <x v="33"/>
    <x v="1"/>
    <x v="0"/>
    <x v="2"/>
  </r>
  <r>
    <x v="3"/>
    <x v="1"/>
    <x v="425"/>
    <x v="0"/>
    <x v="33"/>
    <x v="20"/>
    <x v="1"/>
    <x v="20"/>
    <x v="47"/>
    <x v="268"/>
    <x v="367"/>
    <x v="28"/>
    <x v="1"/>
    <x v="0"/>
    <x v="1"/>
  </r>
  <r>
    <x v="3"/>
    <x v="1"/>
    <x v="425"/>
    <x v="0"/>
    <x v="33"/>
    <x v="20"/>
    <x v="5"/>
    <x v="12"/>
    <x v="45"/>
    <x v="130"/>
    <x v="153"/>
    <x v="28"/>
    <x v="1"/>
    <x v="1"/>
    <x v="2"/>
  </r>
  <r>
    <x v="3"/>
    <x v="1"/>
    <x v="425"/>
    <x v="0"/>
    <x v="33"/>
    <x v="20"/>
    <x v="4"/>
    <x v="18"/>
    <x v="12"/>
    <x v="36"/>
    <x v="33"/>
    <x v="28"/>
    <x v="1"/>
    <x v="1"/>
    <x v="1"/>
  </r>
  <r>
    <x v="3"/>
    <x v="1"/>
    <x v="425"/>
    <x v="0"/>
    <x v="33"/>
    <x v="20"/>
    <x v="0"/>
    <x v="29"/>
    <x v="26"/>
    <x v="186"/>
    <x v="356"/>
    <x v="36"/>
    <x v="1"/>
    <x v="0"/>
    <x v="0"/>
  </r>
  <r>
    <x v="3"/>
    <x v="1"/>
    <x v="425"/>
    <x v="0"/>
    <x v="33"/>
    <x v="20"/>
    <x v="3"/>
    <x v="21"/>
    <x v="52"/>
    <x v="321"/>
    <x v="715"/>
    <x v="38"/>
    <x v="1"/>
    <x v="1"/>
    <x v="0"/>
  </r>
  <r>
    <x v="2"/>
    <x v="2"/>
    <x v="426"/>
    <x v="4"/>
    <x v="4"/>
    <x v="48"/>
    <x v="5"/>
    <x v="38"/>
    <x v="327"/>
    <x v="2924"/>
    <x v="5285"/>
    <x v="26"/>
    <x v="2"/>
    <x v="1"/>
    <x v="2"/>
  </r>
  <r>
    <x v="2"/>
    <x v="2"/>
    <x v="426"/>
    <x v="0"/>
    <x v="25"/>
    <x v="5"/>
    <x v="3"/>
    <x v="53"/>
    <x v="311"/>
    <x v="2915"/>
    <x v="4962"/>
    <x v="11"/>
    <x v="2"/>
    <x v="1"/>
    <x v="0"/>
  </r>
  <r>
    <x v="1"/>
    <x v="0"/>
    <x v="426"/>
    <x v="4"/>
    <x v="10"/>
    <x v="22"/>
    <x v="2"/>
    <x v="38"/>
    <x v="311"/>
    <x v="2866"/>
    <x v="4600"/>
    <x v="11"/>
    <x v="2"/>
    <x v="0"/>
    <x v="2"/>
  </r>
  <r>
    <x v="1"/>
    <x v="0"/>
    <x v="426"/>
    <x v="4"/>
    <x v="10"/>
    <x v="22"/>
    <x v="1"/>
    <x v="48"/>
    <x v="285"/>
    <x v="2829"/>
    <x v="3825"/>
    <x v="6"/>
    <x v="2"/>
    <x v="0"/>
    <x v="1"/>
  </r>
  <r>
    <x v="1"/>
    <x v="0"/>
    <x v="426"/>
    <x v="4"/>
    <x v="10"/>
    <x v="22"/>
    <x v="5"/>
    <x v="53"/>
    <x v="294"/>
    <x v="2866"/>
    <x v="4600"/>
    <x v="11"/>
    <x v="2"/>
    <x v="1"/>
    <x v="2"/>
  </r>
  <r>
    <x v="1"/>
    <x v="0"/>
    <x v="426"/>
    <x v="4"/>
    <x v="10"/>
    <x v="22"/>
    <x v="4"/>
    <x v="48"/>
    <x v="231"/>
    <x v="2694"/>
    <x v="3781"/>
    <x v="11"/>
    <x v="2"/>
    <x v="1"/>
    <x v="1"/>
  </r>
  <r>
    <x v="1"/>
    <x v="0"/>
    <x v="426"/>
    <x v="4"/>
    <x v="10"/>
    <x v="22"/>
    <x v="0"/>
    <x v="53"/>
    <x v="105"/>
    <x v="1779"/>
    <x v="990"/>
    <x v="2"/>
    <x v="2"/>
    <x v="0"/>
    <x v="0"/>
  </r>
  <r>
    <x v="1"/>
    <x v="0"/>
    <x v="426"/>
    <x v="4"/>
    <x v="10"/>
    <x v="22"/>
    <x v="3"/>
    <x v="48"/>
    <x v="273"/>
    <x v="2800"/>
    <x v="4924"/>
    <x v="26"/>
    <x v="2"/>
    <x v="1"/>
    <x v="0"/>
  </r>
  <r>
    <x v="0"/>
    <x v="1"/>
    <x v="426"/>
    <x v="0"/>
    <x v="34"/>
    <x v="15"/>
    <x v="2"/>
    <x v="23"/>
    <x v="332"/>
    <x v="2870"/>
    <x v="5124"/>
    <x v="26"/>
    <x v="1"/>
    <x v="0"/>
    <x v="2"/>
  </r>
  <r>
    <x v="0"/>
    <x v="1"/>
    <x v="426"/>
    <x v="0"/>
    <x v="34"/>
    <x v="15"/>
    <x v="1"/>
    <x v="23"/>
    <x v="307"/>
    <x v="2594"/>
    <x v="4282"/>
    <x v="21"/>
    <x v="1"/>
    <x v="0"/>
    <x v="1"/>
  </r>
  <r>
    <x v="0"/>
    <x v="1"/>
    <x v="426"/>
    <x v="0"/>
    <x v="34"/>
    <x v="15"/>
    <x v="5"/>
    <x v="13"/>
    <x v="309"/>
    <x v="2137"/>
    <x v="3794"/>
    <x v="26"/>
    <x v="1"/>
    <x v="1"/>
    <x v="2"/>
  </r>
  <r>
    <x v="0"/>
    <x v="1"/>
    <x v="426"/>
    <x v="0"/>
    <x v="34"/>
    <x v="15"/>
    <x v="4"/>
    <x v="18"/>
    <x v="273"/>
    <x v="1909"/>
    <x v="3367"/>
    <x v="26"/>
    <x v="1"/>
    <x v="1"/>
    <x v="1"/>
  </r>
  <r>
    <x v="0"/>
    <x v="1"/>
    <x v="426"/>
    <x v="0"/>
    <x v="34"/>
    <x v="15"/>
    <x v="0"/>
    <x v="33"/>
    <x v="294"/>
    <x v="2686"/>
    <x v="4472"/>
    <x v="21"/>
    <x v="1"/>
    <x v="0"/>
    <x v="0"/>
  </r>
  <r>
    <x v="0"/>
    <x v="1"/>
    <x v="426"/>
    <x v="0"/>
    <x v="34"/>
    <x v="15"/>
    <x v="3"/>
    <x v="23"/>
    <x v="309"/>
    <x v="2652"/>
    <x v="4922"/>
    <x v="36"/>
    <x v="1"/>
    <x v="1"/>
    <x v="0"/>
  </r>
  <r>
    <x v="5"/>
    <x v="1"/>
    <x v="426"/>
    <x v="0"/>
    <x v="13"/>
    <x v="24"/>
    <x v="2"/>
    <x v="18"/>
    <x v="312"/>
    <x v="2560"/>
    <x v="4458"/>
    <x v="26"/>
    <x v="0"/>
    <x v="0"/>
    <x v="2"/>
  </r>
  <r>
    <x v="5"/>
    <x v="1"/>
    <x v="426"/>
    <x v="0"/>
    <x v="13"/>
    <x v="24"/>
    <x v="1"/>
    <x v="18"/>
    <x v="194"/>
    <x v="1355"/>
    <x v="2404"/>
    <x v="26"/>
    <x v="0"/>
    <x v="0"/>
    <x v="1"/>
  </r>
  <r>
    <x v="5"/>
    <x v="1"/>
    <x v="426"/>
    <x v="0"/>
    <x v="13"/>
    <x v="24"/>
    <x v="5"/>
    <x v="8"/>
    <x v="231"/>
    <x v="982"/>
    <x v="1420"/>
    <x v="21"/>
    <x v="0"/>
    <x v="1"/>
    <x v="2"/>
  </r>
  <r>
    <x v="5"/>
    <x v="1"/>
    <x v="426"/>
    <x v="0"/>
    <x v="13"/>
    <x v="24"/>
    <x v="4"/>
    <x v="13"/>
    <x v="105"/>
    <x v="530"/>
    <x v="658"/>
    <x v="21"/>
    <x v="0"/>
    <x v="1"/>
    <x v="1"/>
  </r>
  <r>
    <x v="5"/>
    <x v="1"/>
    <x v="426"/>
    <x v="0"/>
    <x v="13"/>
    <x v="24"/>
    <x v="0"/>
    <x v="28"/>
    <x v="152"/>
    <x v="1471"/>
    <x v="1920"/>
    <x v="16"/>
    <x v="0"/>
    <x v="0"/>
    <x v="0"/>
  </r>
  <r>
    <x v="5"/>
    <x v="1"/>
    <x v="426"/>
    <x v="0"/>
    <x v="13"/>
    <x v="24"/>
    <x v="3"/>
    <x v="18"/>
    <x v="231"/>
    <x v="1646"/>
    <x v="2892"/>
    <x v="26"/>
    <x v="0"/>
    <x v="1"/>
    <x v="0"/>
  </r>
  <r>
    <x v="2"/>
    <x v="2"/>
    <x v="426"/>
    <x v="4"/>
    <x v="4"/>
    <x v="48"/>
    <x v="5"/>
    <x v="34"/>
    <x v="165"/>
    <x v="1833"/>
    <x v="3934"/>
    <x v="38"/>
    <x v="1"/>
    <x v="1"/>
    <x v="2"/>
  </r>
  <r>
    <x v="2"/>
    <x v="2"/>
    <x v="426"/>
    <x v="0"/>
    <x v="25"/>
    <x v="5"/>
    <x v="3"/>
    <x v="48"/>
    <x v="110"/>
    <x v="1705"/>
    <x v="3021"/>
    <x v="26"/>
    <x v="1"/>
    <x v="1"/>
    <x v="0"/>
  </r>
  <r>
    <x v="1"/>
    <x v="0"/>
    <x v="426"/>
    <x v="4"/>
    <x v="10"/>
    <x v="22"/>
    <x v="2"/>
    <x v="37"/>
    <x v="115"/>
    <x v="1425"/>
    <x v="2529"/>
    <x v="26"/>
    <x v="1"/>
    <x v="0"/>
    <x v="2"/>
  </r>
  <r>
    <x v="1"/>
    <x v="0"/>
    <x v="426"/>
    <x v="4"/>
    <x v="10"/>
    <x v="22"/>
    <x v="1"/>
    <x v="47"/>
    <x v="75"/>
    <x v="1187"/>
    <x v="1519"/>
    <x v="17"/>
    <x v="1"/>
    <x v="0"/>
    <x v="1"/>
  </r>
  <r>
    <x v="1"/>
    <x v="0"/>
    <x v="426"/>
    <x v="4"/>
    <x v="10"/>
    <x v="22"/>
    <x v="5"/>
    <x v="50"/>
    <x v="83"/>
    <x v="1385"/>
    <x v="2398"/>
    <x v="25"/>
    <x v="1"/>
    <x v="1"/>
    <x v="2"/>
  </r>
  <r>
    <x v="1"/>
    <x v="0"/>
    <x v="426"/>
    <x v="4"/>
    <x v="10"/>
    <x v="22"/>
    <x v="4"/>
    <x v="45"/>
    <x v="57"/>
    <x v="842"/>
    <x v="1229"/>
    <x v="22"/>
    <x v="1"/>
    <x v="1"/>
    <x v="1"/>
  </r>
  <r>
    <x v="1"/>
    <x v="0"/>
    <x v="426"/>
    <x v="4"/>
    <x v="10"/>
    <x v="22"/>
    <x v="0"/>
    <x v="48"/>
    <x v="26"/>
    <x v="385"/>
    <x v="212"/>
    <x v="12"/>
    <x v="1"/>
    <x v="0"/>
    <x v="0"/>
  </r>
  <r>
    <x v="1"/>
    <x v="0"/>
    <x v="426"/>
    <x v="4"/>
    <x v="10"/>
    <x v="22"/>
    <x v="3"/>
    <x v="43"/>
    <x v="70"/>
    <x v="1017"/>
    <x v="2495"/>
    <x v="41"/>
    <x v="1"/>
    <x v="1"/>
    <x v="0"/>
  </r>
  <r>
    <x v="0"/>
    <x v="1"/>
    <x v="426"/>
    <x v="0"/>
    <x v="34"/>
    <x v="15"/>
    <x v="2"/>
    <x v="20"/>
    <x v="197"/>
    <x v="1498"/>
    <x v="3359"/>
    <x v="38"/>
    <x v="1"/>
    <x v="0"/>
    <x v="2"/>
  </r>
  <r>
    <x v="0"/>
    <x v="1"/>
    <x v="426"/>
    <x v="0"/>
    <x v="34"/>
    <x v="15"/>
    <x v="1"/>
    <x v="20"/>
    <x v="106"/>
    <x v="791"/>
    <x v="1529"/>
    <x v="31"/>
    <x v="1"/>
    <x v="0"/>
    <x v="1"/>
  </r>
  <r>
    <x v="0"/>
    <x v="1"/>
    <x v="426"/>
    <x v="0"/>
    <x v="34"/>
    <x v="15"/>
    <x v="5"/>
    <x v="13"/>
    <x v="104"/>
    <x v="524"/>
    <x v="1253"/>
    <x v="39"/>
    <x v="1"/>
    <x v="1"/>
    <x v="2"/>
  </r>
  <r>
    <x v="0"/>
    <x v="1"/>
    <x v="426"/>
    <x v="0"/>
    <x v="34"/>
    <x v="15"/>
    <x v="4"/>
    <x v="17"/>
    <x v="80"/>
    <x v="488"/>
    <x v="1138"/>
    <x v="38"/>
    <x v="1"/>
    <x v="1"/>
    <x v="1"/>
  </r>
  <r>
    <x v="0"/>
    <x v="1"/>
    <x v="426"/>
    <x v="0"/>
    <x v="34"/>
    <x v="15"/>
    <x v="0"/>
    <x v="30"/>
    <x v="94"/>
    <x v="1000"/>
    <x v="2158"/>
    <x v="35"/>
    <x v="1"/>
    <x v="0"/>
    <x v="0"/>
  </r>
  <r>
    <x v="0"/>
    <x v="1"/>
    <x v="426"/>
    <x v="0"/>
    <x v="34"/>
    <x v="15"/>
    <x v="3"/>
    <x v="21"/>
    <x v="108"/>
    <x v="841"/>
    <x v="2328"/>
    <x v="47"/>
    <x v="1"/>
    <x v="1"/>
    <x v="0"/>
  </r>
  <r>
    <x v="5"/>
    <x v="1"/>
    <x v="426"/>
    <x v="0"/>
    <x v="13"/>
    <x v="24"/>
    <x v="2"/>
    <x v="16"/>
    <x v="130"/>
    <x v="811"/>
    <x v="1835"/>
    <x v="37"/>
    <x v="1"/>
    <x v="0"/>
    <x v="2"/>
  </r>
  <r>
    <x v="5"/>
    <x v="1"/>
    <x v="426"/>
    <x v="0"/>
    <x v="13"/>
    <x v="24"/>
    <x v="1"/>
    <x v="16"/>
    <x v="50"/>
    <x v="214"/>
    <x v="518"/>
    <x v="41"/>
    <x v="1"/>
    <x v="0"/>
    <x v="1"/>
  </r>
  <r>
    <x v="5"/>
    <x v="1"/>
    <x v="426"/>
    <x v="0"/>
    <x v="13"/>
    <x v="24"/>
    <x v="5"/>
    <x v="7"/>
    <x v="59"/>
    <x v="119"/>
    <x v="199"/>
    <x v="36"/>
    <x v="1"/>
    <x v="1"/>
    <x v="2"/>
  </r>
  <r>
    <x v="5"/>
    <x v="1"/>
    <x v="426"/>
    <x v="0"/>
    <x v="13"/>
    <x v="24"/>
    <x v="4"/>
    <x v="12"/>
    <x v="21"/>
    <x v="43"/>
    <x v="49"/>
    <x v="31"/>
    <x v="1"/>
    <x v="1"/>
    <x v="1"/>
  </r>
  <r>
    <x v="5"/>
    <x v="1"/>
    <x v="426"/>
    <x v="0"/>
    <x v="13"/>
    <x v="24"/>
    <x v="0"/>
    <x v="25"/>
    <x v="33"/>
    <x v="217"/>
    <x v="309"/>
    <x v="29"/>
    <x v="1"/>
    <x v="0"/>
    <x v="0"/>
  </r>
  <r>
    <x v="5"/>
    <x v="1"/>
    <x v="426"/>
    <x v="0"/>
    <x v="13"/>
    <x v="24"/>
    <x v="3"/>
    <x v="17"/>
    <x v="61"/>
    <x v="325"/>
    <x v="722"/>
    <x v="38"/>
    <x v="1"/>
    <x v="1"/>
    <x v="0"/>
  </r>
  <r>
    <x v="2"/>
    <x v="2"/>
    <x v="426"/>
    <x v="4"/>
    <x v="4"/>
    <x v="48"/>
    <x v="5"/>
    <x v="29"/>
    <x v="187"/>
    <x v="1845"/>
    <x v="3396"/>
    <x v="28"/>
    <x v="2"/>
    <x v="1"/>
    <x v="2"/>
  </r>
  <r>
    <x v="2"/>
    <x v="2"/>
    <x v="427"/>
    <x v="4"/>
    <x v="4"/>
    <x v="48"/>
    <x v="4"/>
    <x v="38"/>
    <x v="315"/>
    <x v="2884"/>
    <x v="5087"/>
    <x v="21"/>
    <x v="2"/>
    <x v="1"/>
    <x v="1"/>
  </r>
  <r>
    <x v="3"/>
    <x v="3"/>
    <x v="427"/>
    <x v="0"/>
    <x v="25"/>
    <x v="5"/>
    <x v="2"/>
    <x v="13"/>
    <x v="327"/>
    <x v="2637"/>
    <x v="4349"/>
    <x v="21"/>
    <x v="2"/>
    <x v="0"/>
    <x v="2"/>
  </r>
  <r>
    <x v="2"/>
    <x v="1"/>
    <x v="427"/>
    <x v="4"/>
    <x v="49"/>
    <x v="13"/>
    <x v="2"/>
    <x v="33"/>
    <x v="336"/>
    <x v="2932"/>
    <x v="5376"/>
    <x v="36"/>
    <x v="0"/>
    <x v="0"/>
    <x v="2"/>
  </r>
  <r>
    <x v="2"/>
    <x v="1"/>
    <x v="427"/>
    <x v="4"/>
    <x v="49"/>
    <x v="13"/>
    <x v="1"/>
    <x v="33"/>
    <x v="313"/>
    <x v="2852"/>
    <x v="4768"/>
    <x v="16"/>
    <x v="0"/>
    <x v="0"/>
    <x v="1"/>
  </r>
  <r>
    <x v="2"/>
    <x v="1"/>
    <x v="427"/>
    <x v="4"/>
    <x v="49"/>
    <x v="13"/>
    <x v="5"/>
    <x v="23"/>
    <x v="315"/>
    <x v="2757"/>
    <x v="4637"/>
    <x v="21"/>
    <x v="0"/>
    <x v="1"/>
    <x v="2"/>
  </r>
  <r>
    <x v="2"/>
    <x v="1"/>
    <x v="427"/>
    <x v="4"/>
    <x v="49"/>
    <x v="13"/>
    <x v="4"/>
    <x v="28"/>
    <x v="300"/>
    <x v="2637"/>
    <x v="4349"/>
    <x v="21"/>
    <x v="0"/>
    <x v="1"/>
    <x v="1"/>
  </r>
  <r>
    <x v="2"/>
    <x v="1"/>
    <x v="427"/>
    <x v="4"/>
    <x v="49"/>
    <x v="13"/>
    <x v="0"/>
    <x v="43"/>
    <x v="307"/>
    <x v="2866"/>
    <x v="4856"/>
    <x v="16"/>
    <x v="0"/>
    <x v="0"/>
    <x v="0"/>
  </r>
  <r>
    <x v="2"/>
    <x v="1"/>
    <x v="427"/>
    <x v="4"/>
    <x v="49"/>
    <x v="13"/>
    <x v="3"/>
    <x v="33"/>
    <x v="315"/>
    <x v="2862"/>
    <x v="4563"/>
    <x v="11"/>
    <x v="0"/>
    <x v="1"/>
    <x v="0"/>
  </r>
  <r>
    <x v="5"/>
    <x v="1"/>
    <x v="427"/>
    <x v="4"/>
    <x v="43"/>
    <x v="47"/>
    <x v="2"/>
    <x v="23"/>
    <x v="324"/>
    <x v="2842"/>
    <x v="5029"/>
    <x v="26"/>
    <x v="0"/>
    <x v="0"/>
    <x v="2"/>
  </r>
  <r>
    <x v="5"/>
    <x v="1"/>
    <x v="427"/>
    <x v="4"/>
    <x v="43"/>
    <x v="47"/>
    <x v="1"/>
    <x v="23"/>
    <x v="285"/>
    <x v="2282"/>
    <x v="3708"/>
    <x v="21"/>
    <x v="0"/>
    <x v="0"/>
    <x v="1"/>
  </r>
  <r>
    <x v="5"/>
    <x v="1"/>
    <x v="427"/>
    <x v="4"/>
    <x v="43"/>
    <x v="47"/>
    <x v="5"/>
    <x v="13"/>
    <x v="300"/>
    <x v="1883"/>
    <x v="2950"/>
    <x v="21"/>
    <x v="0"/>
    <x v="1"/>
    <x v="2"/>
  </r>
  <r>
    <x v="5"/>
    <x v="1"/>
    <x v="427"/>
    <x v="4"/>
    <x v="43"/>
    <x v="47"/>
    <x v="4"/>
    <x v="18"/>
    <x v="212"/>
    <x v="1502"/>
    <x v="2645"/>
    <x v="26"/>
    <x v="0"/>
    <x v="1"/>
    <x v="1"/>
  </r>
  <r>
    <x v="5"/>
    <x v="1"/>
    <x v="427"/>
    <x v="4"/>
    <x v="43"/>
    <x v="47"/>
    <x v="0"/>
    <x v="33"/>
    <x v="254"/>
    <x v="2469"/>
    <x v="4024"/>
    <x v="21"/>
    <x v="0"/>
    <x v="0"/>
    <x v="0"/>
  </r>
  <r>
    <x v="5"/>
    <x v="1"/>
    <x v="427"/>
    <x v="4"/>
    <x v="43"/>
    <x v="47"/>
    <x v="3"/>
    <x v="23"/>
    <x v="300"/>
    <x v="2469"/>
    <x v="4688"/>
    <x v="36"/>
    <x v="0"/>
    <x v="1"/>
    <x v="0"/>
  </r>
  <r>
    <x v="0"/>
    <x v="1"/>
    <x v="427"/>
    <x v="1"/>
    <x v="44"/>
    <x v="9"/>
    <x v="2"/>
    <x v="38"/>
    <x v="314"/>
    <x v="2883"/>
    <x v="5226"/>
    <x v="31"/>
    <x v="0"/>
    <x v="0"/>
    <x v="2"/>
  </r>
  <r>
    <x v="0"/>
    <x v="1"/>
    <x v="427"/>
    <x v="1"/>
    <x v="44"/>
    <x v="9"/>
    <x v="1"/>
    <x v="38"/>
    <x v="212"/>
    <x v="2383"/>
    <x v="4400"/>
    <x v="31"/>
    <x v="0"/>
    <x v="0"/>
    <x v="1"/>
  </r>
  <r>
    <x v="0"/>
    <x v="1"/>
    <x v="427"/>
    <x v="1"/>
    <x v="44"/>
    <x v="9"/>
    <x v="5"/>
    <x v="28"/>
    <x v="231"/>
    <x v="2158"/>
    <x v="3473"/>
    <x v="21"/>
    <x v="0"/>
    <x v="1"/>
    <x v="2"/>
  </r>
  <r>
    <x v="0"/>
    <x v="1"/>
    <x v="427"/>
    <x v="1"/>
    <x v="44"/>
    <x v="9"/>
    <x v="4"/>
    <x v="33"/>
    <x v="105"/>
    <x v="1208"/>
    <x v="1813"/>
    <x v="21"/>
    <x v="0"/>
    <x v="1"/>
    <x v="1"/>
  </r>
  <r>
    <x v="0"/>
    <x v="1"/>
    <x v="427"/>
    <x v="1"/>
    <x v="44"/>
    <x v="9"/>
    <x v="0"/>
    <x v="48"/>
    <x v="152"/>
    <x v="2158"/>
    <x v="3473"/>
    <x v="21"/>
    <x v="0"/>
    <x v="0"/>
    <x v="0"/>
  </r>
  <r>
    <x v="0"/>
    <x v="1"/>
    <x v="427"/>
    <x v="1"/>
    <x v="44"/>
    <x v="9"/>
    <x v="3"/>
    <x v="38"/>
    <x v="231"/>
    <x v="2506"/>
    <x v="4367"/>
    <x v="26"/>
    <x v="0"/>
    <x v="1"/>
    <x v="0"/>
  </r>
  <r>
    <x v="2"/>
    <x v="2"/>
    <x v="427"/>
    <x v="4"/>
    <x v="4"/>
    <x v="48"/>
    <x v="4"/>
    <x v="34"/>
    <x v="138"/>
    <x v="1579"/>
    <x v="3334"/>
    <x v="35"/>
    <x v="1"/>
    <x v="1"/>
    <x v="1"/>
  </r>
  <r>
    <x v="3"/>
    <x v="3"/>
    <x v="427"/>
    <x v="0"/>
    <x v="25"/>
    <x v="5"/>
    <x v="2"/>
    <x v="11"/>
    <x v="183"/>
    <x v="893"/>
    <x v="1984"/>
    <x v="36"/>
    <x v="1"/>
    <x v="0"/>
    <x v="2"/>
  </r>
  <r>
    <x v="2"/>
    <x v="1"/>
    <x v="427"/>
    <x v="4"/>
    <x v="49"/>
    <x v="13"/>
    <x v="2"/>
    <x v="31"/>
    <x v="209"/>
    <x v="2108"/>
    <x v="4595"/>
    <x v="46"/>
    <x v="1"/>
    <x v="0"/>
    <x v="2"/>
  </r>
  <r>
    <x v="2"/>
    <x v="1"/>
    <x v="427"/>
    <x v="4"/>
    <x v="49"/>
    <x v="13"/>
    <x v="1"/>
    <x v="30"/>
    <x v="111"/>
    <x v="1167"/>
    <x v="2254"/>
    <x v="30"/>
    <x v="1"/>
    <x v="0"/>
    <x v="1"/>
  </r>
  <r>
    <x v="2"/>
    <x v="1"/>
    <x v="427"/>
    <x v="4"/>
    <x v="49"/>
    <x v="13"/>
    <x v="5"/>
    <x v="20"/>
    <x v="128"/>
    <x v="961"/>
    <x v="1887"/>
    <x v="31"/>
    <x v="1"/>
    <x v="1"/>
    <x v="2"/>
  </r>
  <r>
    <x v="2"/>
    <x v="1"/>
    <x v="427"/>
    <x v="4"/>
    <x v="49"/>
    <x v="13"/>
    <x v="4"/>
    <x v="26"/>
    <x v="93"/>
    <x v="874"/>
    <x v="1793"/>
    <x v="33"/>
    <x v="1"/>
    <x v="1"/>
    <x v="1"/>
  </r>
  <r>
    <x v="2"/>
    <x v="1"/>
    <x v="427"/>
    <x v="4"/>
    <x v="49"/>
    <x v="13"/>
    <x v="0"/>
    <x v="40"/>
    <x v="106"/>
    <x v="1421"/>
    <x v="2817"/>
    <x v="31"/>
    <x v="1"/>
    <x v="0"/>
    <x v="0"/>
  </r>
  <r>
    <x v="2"/>
    <x v="1"/>
    <x v="427"/>
    <x v="4"/>
    <x v="49"/>
    <x v="13"/>
    <x v="3"/>
    <x v="30"/>
    <x v="143"/>
    <x v="1466"/>
    <x v="2415"/>
    <x v="23"/>
    <x v="1"/>
    <x v="1"/>
    <x v="0"/>
  </r>
  <r>
    <x v="5"/>
    <x v="1"/>
    <x v="427"/>
    <x v="4"/>
    <x v="43"/>
    <x v="47"/>
    <x v="2"/>
    <x v="22"/>
    <x v="146"/>
    <x v="1174"/>
    <x v="2681"/>
    <x v="38"/>
    <x v="1"/>
    <x v="0"/>
    <x v="2"/>
  </r>
  <r>
    <x v="5"/>
    <x v="1"/>
    <x v="427"/>
    <x v="4"/>
    <x v="43"/>
    <x v="47"/>
    <x v="1"/>
    <x v="21"/>
    <x v="84"/>
    <x v="632"/>
    <x v="1397"/>
    <x v="36"/>
    <x v="1"/>
    <x v="0"/>
    <x v="1"/>
  </r>
  <r>
    <x v="5"/>
    <x v="1"/>
    <x v="427"/>
    <x v="4"/>
    <x v="43"/>
    <x v="47"/>
    <x v="5"/>
    <x v="11"/>
    <x v="93"/>
    <x v="394"/>
    <x v="831"/>
    <x v="36"/>
    <x v="1"/>
    <x v="1"/>
    <x v="2"/>
  </r>
  <r>
    <x v="5"/>
    <x v="1"/>
    <x v="427"/>
    <x v="4"/>
    <x v="43"/>
    <x v="47"/>
    <x v="4"/>
    <x v="16"/>
    <x v="60"/>
    <x v="298"/>
    <x v="683"/>
    <x v="39"/>
    <x v="1"/>
    <x v="1"/>
    <x v="1"/>
  </r>
  <r>
    <x v="5"/>
    <x v="1"/>
    <x v="427"/>
    <x v="4"/>
    <x v="43"/>
    <x v="47"/>
    <x v="0"/>
    <x v="31"/>
    <x v="62"/>
    <x v="631"/>
    <x v="1392"/>
    <x v="36"/>
    <x v="1"/>
    <x v="0"/>
    <x v="0"/>
  </r>
  <r>
    <x v="5"/>
    <x v="1"/>
    <x v="427"/>
    <x v="4"/>
    <x v="43"/>
    <x v="47"/>
    <x v="3"/>
    <x v="22"/>
    <x v="82"/>
    <x v="642"/>
    <x v="1938"/>
    <x v="50"/>
    <x v="1"/>
    <x v="1"/>
    <x v="0"/>
  </r>
  <r>
    <x v="0"/>
    <x v="1"/>
    <x v="427"/>
    <x v="1"/>
    <x v="44"/>
    <x v="9"/>
    <x v="2"/>
    <x v="37"/>
    <x v="122"/>
    <x v="1501"/>
    <x v="3758"/>
    <x v="46"/>
    <x v="1"/>
    <x v="0"/>
    <x v="2"/>
  </r>
  <r>
    <x v="0"/>
    <x v="1"/>
    <x v="427"/>
    <x v="1"/>
    <x v="44"/>
    <x v="9"/>
    <x v="1"/>
    <x v="35"/>
    <x v="58"/>
    <x v="655"/>
    <x v="1713"/>
    <x v="43"/>
    <x v="1"/>
    <x v="0"/>
    <x v="1"/>
  </r>
  <r>
    <x v="0"/>
    <x v="1"/>
    <x v="427"/>
    <x v="1"/>
    <x v="44"/>
    <x v="9"/>
    <x v="5"/>
    <x v="27"/>
    <x v="63"/>
    <x v="561"/>
    <x v="1219"/>
    <x v="35"/>
    <x v="1"/>
    <x v="1"/>
    <x v="2"/>
  </r>
  <r>
    <x v="0"/>
    <x v="1"/>
    <x v="427"/>
    <x v="1"/>
    <x v="44"/>
    <x v="9"/>
    <x v="4"/>
    <x v="29"/>
    <x v="27"/>
    <x v="203"/>
    <x v="384"/>
    <x v="35"/>
    <x v="1"/>
    <x v="1"/>
    <x v="1"/>
  </r>
  <r>
    <x v="0"/>
    <x v="1"/>
    <x v="427"/>
    <x v="1"/>
    <x v="44"/>
    <x v="9"/>
    <x v="0"/>
    <x v="44"/>
    <x v="36"/>
    <x v="498"/>
    <x v="1061"/>
    <x v="35"/>
    <x v="1"/>
    <x v="0"/>
    <x v="0"/>
  </r>
  <r>
    <x v="0"/>
    <x v="1"/>
    <x v="427"/>
    <x v="1"/>
    <x v="44"/>
    <x v="9"/>
    <x v="3"/>
    <x v="34"/>
    <x v="66"/>
    <x v="760"/>
    <x v="1878"/>
    <x v="41"/>
    <x v="1"/>
    <x v="1"/>
    <x v="0"/>
  </r>
  <r>
    <x v="2"/>
    <x v="2"/>
    <x v="427"/>
    <x v="4"/>
    <x v="4"/>
    <x v="48"/>
    <x v="4"/>
    <x v="26"/>
    <x v="159"/>
    <x v="1443"/>
    <x v="2437"/>
    <x v="24"/>
    <x v="2"/>
    <x v="1"/>
    <x v="1"/>
  </r>
  <r>
    <x v="5"/>
    <x v="1"/>
    <x v="427"/>
    <x v="4"/>
    <x v="43"/>
    <x v="47"/>
    <x v="2"/>
    <x v="13"/>
    <x v="195"/>
    <x v="1100"/>
    <x v="2061"/>
    <x v="29"/>
    <x v="2"/>
    <x v="0"/>
    <x v="2"/>
  </r>
  <r>
    <x v="5"/>
    <x v="1"/>
    <x v="427"/>
    <x v="4"/>
    <x v="43"/>
    <x v="47"/>
    <x v="1"/>
    <x v="15"/>
    <x v="87"/>
    <x v="475"/>
    <x v="723"/>
    <x v="26"/>
    <x v="2"/>
    <x v="0"/>
    <x v="1"/>
  </r>
  <r>
    <x v="5"/>
    <x v="1"/>
    <x v="427"/>
    <x v="4"/>
    <x v="43"/>
    <x v="47"/>
    <x v="5"/>
    <x v="9"/>
    <x v="120"/>
    <x v="458"/>
    <x v="655"/>
    <x v="25"/>
    <x v="2"/>
    <x v="1"/>
    <x v="2"/>
  </r>
  <r>
    <x v="5"/>
    <x v="1"/>
    <x v="427"/>
    <x v="4"/>
    <x v="43"/>
    <x v="47"/>
    <x v="4"/>
    <x v="13"/>
    <x v="62"/>
    <x v="250"/>
    <x v="338"/>
    <x v="28"/>
    <x v="2"/>
    <x v="1"/>
    <x v="1"/>
  </r>
  <r>
    <x v="5"/>
    <x v="1"/>
    <x v="427"/>
    <x v="4"/>
    <x v="43"/>
    <x v="47"/>
    <x v="0"/>
    <x v="21"/>
    <x v="74"/>
    <x v="534"/>
    <x v="831"/>
    <x v="26"/>
    <x v="2"/>
    <x v="0"/>
    <x v="0"/>
  </r>
  <r>
    <x v="5"/>
    <x v="1"/>
    <x v="427"/>
    <x v="4"/>
    <x v="43"/>
    <x v="47"/>
    <x v="3"/>
    <x v="14"/>
    <x v="120"/>
    <x v="655"/>
    <x v="1713"/>
    <x v="43"/>
    <x v="2"/>
    <x v="1"/>
    <x v="0"/>
  </r>
  <r>
    <x v="0"/>
    <x v="1"/>
    <x v="427"/>
    <x v="1"/>
    <x v="44"/>
    <x v="9"/>
    <x v="2"/>
    <x v="28"/>
    <x v="161"/>
    <x v="1563"/>
    <x v="3293"/>
    <x v="35"/>
    <x v="2"/>
    <x v="0"/>
    <x v="2"/>
  </r>
  <r>
    <x v="0"/>
    <x v="1"/>
    <x v="427"/>
    <x v="1"/>
    <x v="44"/>
    <x v="9"/>
    <x v="1"/>
    <x v="29"/>
    <x v="66"/>
    <x v="636"/>
    <x v="1415"/>
    <x v="36"/>
    <x v="2"/>
    <x v="0"/>
    <x v="1"/>
  </r>
  <r>
    <x v="0"/>
    <x v="1"/>
    <x v="427"/>
    <x v="1"/>
    <x v="44"/>
    <x v="9"/>
    <x v="5"/>
    <x v="16"/>
    <x v="70"/>
    <x v="377"/>
    <x v="479"/>
    <x v="24"/>
    <x v="2"/>
    <x v="1"/>
    <x v="2"/>
  </r>
  <r>
    <x v="0"/>
    <x v="1"/>
    <x v="427"/>
    <x v="1"/>
    <x v="44"/>
    <x v="9"/>
    <x v="4"/>
    <x v="23"/>
    <x v="28"/>
    <x v="156"/>
    <x v="170"/>
    <x v="26"/>
    <x v="2"/>
    <x v="1"/>
    <x v="1"/>
  </r>
  <r>
    <x v="0"/>
    <x v="1"/>
    <x v="427"/>
    <x v="1"/>
    <x v="44"/>
    <x v="9"/>
    <x v="0"/>
    <x v="29"/>
    <x v="45"/>
    <x v="394"/>
    <x v="535"/>
    <x v="25"/>
    <x v="2"/>
    <x v="0"/>
    <x v="0"/>
  </r>
  <r>
    <x v="0"/>
    <x v="1"/>
    <x v="427"/>
    <x v="1"/>
    <x v="44"/>
    <x v="9"/>
    <x v="3"/>
    <x v="22"/>
    <x v="79"/>
    <x v="614"/>
    <x v="1218"/>
    <x v="32"/>
    <x v="2"/>
    <x v="1"/>
    <x v="0"/>
  </r>
  <r>
    <x v="2"/>
    <x v="2"/>
    <x v="428"/>
    <x v="4"/>
    <x v="4"/>
    <x v="29"/>
    <x v="0"/>
    <x v="43"/>
    <x v="311"/>
    <x v="2886"/>
    <x v="5313"/>
    <x v="41"/>
    <x v="2"/>
    <x v="0"/>
    <x v="0"/>
  </r>
  <r>
    <x v="3"/>
    <x v="3"/>
    <x v="428"/>
    <x v="0"/>
    <x v="25"/>
    <x v="5"/>
    <x v="1"/>
    <x v="23"/>
    <x v="327"/>
    <x v="2852"/>
    <x v="4948"/>
    <x v="21"/>
    <x v="2"/>
    <x v="0"/>
    <x v="1"/>
  </r>
  <r>
    <x v="1"/>
    <x v="1"/>
    <x v="428"/>
    <x v="0"/>
    <x v="40"/>
    <x v="50"/>
    <x v="2"/>
    <x v="33"/>
    <x v="310"/>
    <x v="2837"/>
    <x v="4890"/>
    <x v="21"/>
    <x v="1"/>
    <x v="0"/>
    <x v="2"/>
  </r>
  <r>
    <x v="1"/>
    <x v="1"/>
    <x v="428"/>
    <x v="0"/>
    <x v="40"/>
    <x v="50"/>
    <x v="1"/>
    <x v="33"/>
    <x v="174"/>
    <x v="1883"/>
    <x v="2557"/>
    <x v="16"/>
    <x v="1"/>
    <x v="0"/>
    <x v="1"/>
  </r>
  <r>
    <x v="1"/>
    <x v="1"/>
    <x v="428"/>
    <x v="0"/>
    <x v="40"/>
    <x v="50"/>
    <x v="5"/>
    <x v="23"/>
    <x v="194"/>
    <x v="1617"/>
    <x v="2125"/>
    <x v="16"/>
    <x v="1"/>
    <x v="1"/>
    <x v="2"/>
  </r>
  <r>
    <x v="1"/>
    <x v="1"/>
    <x v="428"/>
    <x v="0"/>
    <x v="40"/>
    <x v="50"/>
    <x v="4"/>
    <x v="28"/>
    <x v="62"/>
    <x v="565"/>
    <x v="537"/>
    <x v="16"/>
    <x v="1"/>
    <x v="1"/>
    <x v="1"/>
  </r>
  <r>
    <x v="1"/>
    <x v="1"/>
    <x v="428"/>
    <x v="0"/>
    <x v="40"/>
    <x v="50"/>
    <x v="0"/>
    <x v="43"/>
    <x v="105"/>
    <x v="1502"/>
    <x v="2330"/>
    <x v="21"/>
    <x v="1"/>
    <x v="0"/>
    <x v="0"/>
  </r>
  <r>
    <x v="1"/>
    <x v="1"/>
    <x v="428"/>
    <x v="0"/>
    <x v="40"/>
    <x v="50"/>
    <x v="3"/>
    <x v="33"/>
    <x v="194"/>
    <x v="2064"/>
    <x v="3656"/>
    <x v="26"/>
    <x v="1"/>
    <x v="1"/>
    <x v="0"/>
  </r>
  <r>
    <x v="2"/>
    <x v="2"/>
    <x v="428"/>
    <x v="4"/>
    <x v="4"/>
    <x v="29"/>
    <x v="0"/>
    <x v="42"/>
    <x v="125"/>
    <x v="1698"/>
    <x v="4266"/>
    <x v="52"/>
    <x v="1"/>
    <x v="0"/>
    <x v="0"/>
  </r>
  <r>
    <x v="3"/>
    <x v="3"/>
    <x v="428"/>
    <x v="0"/>
    <x v="25"/>
    <x v="5"/>
    <x v="1"/>
    <x v="22"/>
    <x v="159"/>
    <x v="1271"/>
    <x v="2587"/>
    <x v="32"/>
    <x v="1"/>
    <x v="0"/>
    <x v="1"/>
  </r>
  <r>
    <x v="1"/>
    <x v="1"/>
    <x v="428"/>
    <x v="0"/>
    <x v="40"/>
    <x v="50"/>
    <x v="2"/>
    <x v="32"/>
    <x v="104"/>
    <x v="1163"/>
    <x v="2523"/>
    <x v="35"/>
    <x v="1"/>
    <x v="0"/>
    <x v="2"/>
  </r>
  <r>
    <x v="1"/>
    <x v="1"/>
    <x v="428"/>
    <x v="0"/>
    <x v="40"/>
    <x v="50"/>
    <x v="1"/>
    <x v="30"/>
    <x v="39"/>
    <x v="344"/>
    <x v="524"/>
    <x v="28"/>
    <x v="1"/>
    <x v="0"/>
    <x v="1"/>
  </r>
  <r>
    <x v="1"/>
    <x v="1"/>
    <x v="428"/>
    <x v="0"/>
    <x v="40"/>
    <x v="50"/>
    <x v="5"/>
    <x v="20"/>
    <x v="48"/>
    <x v="273"/>
    <x v="382"/>
    <x v="28"/>
    <x v="1"/>
    <x v="1"/>
    <x v="2"/>
  </r>
  <r>
    <x v="1"/>
    <x v="1"/>
    <x v="428"/>
    <x v="0"/>
    <x v="40"/>
    <x v="50"/>
    <x v="4"/>
    <x v="26"/>
    <x v="13"/>
    <x v="73"/>
    <x v="81"/>
    <x v="30"/>
    <x v="1"/>
    <x v="1"/>
    <x v="1"/>
  </r>
  <r>
    <x v="1"/>
    <x v="1"/>
    <x v="428"/>
    <x v="0"/>
    <x v="40"/>
    <x v="50"/>
    <x v="0"/>
    <x v="40"/>
    <x v="21"/>
    <x v="235"/>
    <x v="459"/>
    <x v="36"/>
    <x v="1"/>
    <x v="0"/>
    <x v="0"/>
  </r>
  <r>
    <x v="1"/>
    <x v="1"/>
    <x v="428"/>
    <x v="0"/>
    <x v="40"/>
    <x v="50"/>
    <x v="3"/>
    <x v="30"/>
    <x v="48"/>
    <x v="443"/>
    <x v="1036"/>
    <x v="39"/>
    <x v="1"/>
    <x v="1"/>
    <x v="0"/>
  </r>
  <r>
    <x v="2"/>
    <x v="2"/>
    <x v="428"/>
    <x v="4"/>
    <x v="4"/>
    <x v="29"/>
    <x v="0"/>
    <x v="29"/>
    <x v="134"/>
    <x v="1344"/>
    <x v="3405"/>
    <x v="45"/>
    <x v="2"/>
    <x v="0"/>
    <x v="0"/>
  </r>
  <r>
    <x v="2"/>
    <x v="2"/>
    <x v="429"/>
    <x v="4"/>
    <x v="4"/>
    <x v="29"/>
    <x v="3"/>
    <x v="38"/>
    <x v="327"/>
    <x v="2924"/>
    <x v="4768"/>
    <x v="6"/>
    <x v="2"/>
    <x v="1"/>
    <x v="0"/>
  </r>
  <r>
    <x v="3"/>
    <x v="3"/>
    <x v="429"/>
    <x v="0"/>
    <x v="25"/>
    <x v="5"/>
    <x v="5"/>
    <x v="23"/>
    <x v="311"/>
    <x v="2686"/>
    <x v="4472"/>
    <x v="21"/>
    <x v="2"/>
    <x v="1"/>
    <x v="2"/>
  </r>
  <r>
    <x v="3"/>
    <x v="0"/>
    <x v="429"/>
    <x v="3"/>
    <x v="9"/>
    <x v="3"/>
    <x v="2"/>
    <x v="33"/>
    <x v="313"/>
    <x v="2852"/>
    <x v="5070"/>
    <x v="26"/>
    <x v="1"/>
    <x v="0"/>
    <x v="2"/>
  </r>
  <r>
    <x v="3"/>
    <x v="0"/>
    <x v="429"/>
    <x v="3"/>
    <x v="9"/>
    <x v="3"/>
    <x v="1"/>
    <x v="43"/>
    <x v="294"/>
    <x v="2817"/>
    <x v="4962"/>
    <x v="26"/>
    <x v="1"/>
    <x v="0"/>
    <x v="1"/>
  </r>
  <r>
    <x v="3"/>
    <x v="0"/>
    <x v="429"/>
    <x v="3"/>
    <x v="9"/>
    <x v="3"/>
    <x v="5"/>
    <x v="43"/>
    <x v="294"/>
    <x v="2817"/>
    <x v="4820"/>
    <x v="21"/>
    <x v="1"/>
    <x v="1"/>
    <x v="2"/>
  </r>
  <r>
    <x v="3"/>
    <x v="0"/>
    <x v="429"/>
    <x v="3"/>
    <x v="9"/>
    <x v="3"/>
    <x v="4"/>
    <x v="43"/>
    <x v="212"/>
    <x v="2513"/>
    <x v="4380"/>
    <x v="26"/>
    <x v="1"/>
    <x v="1"/>
    <x v="1"/>
  </r>
  <r>
    <x v="3"/>
    <x v="0"/>
    <x v="429"/>
    <x v="3"/>
    <x v="9"/>
    <x v="3"/>
    <x v="0"/>
    <x v="48"/>
    <x v="129"/>
    <x v="1929"/>
    <x v="3044"/>
    <x v="21"/>
    <x v="1"/>
    <x v="0"/>
    <x v="0"/>
  </r>
  <r>
    <x v="3"/>
    <x v="0"/>
    <x v="429"/>
    <x v="3"/>
    <x v="9"/>
    <x v="3"/>
    <x v="3"/>
    <x v="43"/>
    <x v="285"/>
    <x v="2793"/>
    <x v="4127"/>
    <x v="11"/>
    <x v="1"/>
    <x v="1"/>
    <x v="0"/>
  </r>
  <r>
    <x v="2"/>
    <x v="3"/>
    <x v="429"/>
    <x v="0"/>
    <x v="15"/>
    <x v="52"/>
    <x v="2"/>
    <x v="13"/>
    <x v="314"/>
    <x v="2334"/>
    <x v="3803"/>
    <x v="21"/>
    <x v="1"/>
    <x v="0"/>
    <x v="2"/>
  </r>
  <r>
    <x v="2"/>
    <x v="3"/>
    <x v="429"/>
    <x v="0"/>
    <x v="15"/>
    <x v="52"/>
    <x v="1"/>
    <x v="13"/>
    <x v="194"/>
    <x v="1086"/>
    <x v="1599"/>
    <x v="21"/>
    <x v="1"/>
    <x v="0"/>
    <x v="1"/>
  </r>
  <r>
    <x v="2"/>
    <x v="3"/>
    <x v="429"/>
    <x v="0"/>
    <x v="15"/>
    <x v="52"/>
    <x v="5"/>
    <x v="3"/>
    <x v="212"/>
    <x v="530"/>
    <x v="658"/>
    <x v="21"/>
    <x v="1"/>
    <x v="1"/>
    <x v="2"/>
  </r>
  <r>
    <x v="2"/>
    <x v="3"/>
    <x v="429"/>
    <x v="0"/>
    <x v="15"/>
    <x v="52"/>
    <x v="4"/>
    <x v="13"/>
    <x v="82"/>
    <x v="388"/>
    <x v="421"/>
    <x v="21"/>
    <x v="1"/>
    <x v="1"/>
    <x v="1"/>
  </r>
  <r>
    <x v="2"/>
    <x v="3"/>
    <x v="429"/>
    <x v="0"/>
    <x v="15"/>
    <x v="52"/>
    <x v="0"/>
    <x v="28"/>
    <x v="129"/>
    <x v="1267"/>
    <x v="1920"/>
    <x v="21"/>
    <x v="1"/>
    <x v="0"/>
    <x v="0"/>
  </r>
  <r>
    <x v="2"/>
    <x v="3"/>
    <x v="429"/>
    <x v="0"/>
    <x v="15"/>
    <x v="52"/>
    <x v="3"/>
    <x v="18"/>
    <x v="212"/>
    <x v="1502"/>
    <x v="2330"/>
    <x v="21"/>
    <x v="1"/>
    <x v="1"/>
    <x v="0"/>
  </r>
  <r>
    <x v="2"/>
    <x v="2"/>
    <x v="429"/>
    <x v="4"/>
    <x v="4"/>
    <x v="29"/>
    <x v="3"/>
    <x v="34"/>
    <x v="159"/>
    <x v="1772"/>
    <x v="2468"/>
    <x v="17"/>
    <x v="1"/>
    <x v="1"/>
    <x v="0"/>
  </r>
  <r>
    <x v="3"/>
    <x v="3"/>
    <x v="429"/>
    <x v="0"/>
    <x v="25"/>
    <x v="5"/>
    <x v="5"/>
    <x v="20"/>
    <x v="110"/>
    <x v="823"/>
    <x v="1602"/>
    <x v="31"/>
    <x v="1"/>
    <x v="1"/>
    <x v="2"/>
  </r>
  <r>
    <x v="3"/>
    <x v="0"/>
    <x v="429"/>
    <x v="3"/>
    <x v="9"/>
    <x v="3"/>
    <x v="2"/>
    <x v="30"/>
    <x v="117"/>
    <x v="1223"/>
    <x v="2685"/>
    <x v="36"/>
    <x v="1"/>
    <x v="0"/>
    <x v="2"/>
  </r>
  <r>
    <x v="3"/>
    <x v="0"/>
    <x v="429"/>
    <x v="3"/>
    <x v="9"/>
    <x v="3"/>
    <x v="1"/>
    <x v="39"/>
    <x v="83"/>
    <x v="1121"/>
    <x v="2611"/>
    <x v="39"/>
    <x v="1"/>
    <x v="0"/>
    <x v="1"/>
  </r>
  <r>
    <x v="3"/>
    <x v="0"/>
    <x v="429"/>
    <x v="3"/>
    <x v="9"/>
    <x v="3"/>
    <x v="5"/>
    <x v="42"/>
    <x v="94"/>
    <x v="1332"/>
    <x v="2862"/>
    <x v="35"/>
    <x v="1"/>
    <x v="1"/>
    <x v="2"/>
  </r>
  <r>
    <x v="3"/>
    <x v="0"/>
    <x v="429"/>
    <x v="3"/>
    <x v="9"/>
    <x v="3"/>
    <x v="4"/>
    <x v="40"/>
    <x v="60"/>
    <x v="797"/>
    <x v="1851"/>
    <x v="38"/>
    <x v="1"/>
    <x v="1"/>
    <x v="1"/>
  </r>
  <r>
    <x v="3"/>
    <x v="0"/>
    <x v="429"/>
    <x v="3"/>
    <x v="9"/>
    <x v="3"/>
    <x v="0"/>
    <x v="44"/>
    <x v="28"/>
    <x v="386"/>
    <x v="735"/>
    <x v="33"/>
    <x v="1"/>
    <x v="0"/>
    <x v="0"/>
  </r>
  <r>
    <x v="3"/>
    <x v="0"/>
    <x v="429"/>
    <x v="3"/>
    <x v="9"/>
    <x v="3"/>
    <x v="3"/>
    <x v="41"/>
    <x v="78"/>
    <x v="1100"/>
    <x v="1668"/>
    <x v="22"/>
    <x v="1"/>
    <x v="1"/>
    <x v="0"/>
  </r>
  <r>
    <x v="2"/>
    <x v="3"/>
    <x v="429"/>
    <x v="0"/>
    <x v="15"/>
    <x v="52"/>
    <x v="2"/>
    <x v="13"/>
    <x v="132"/>
    <x v="695"/>
    <x v="1494"/>
    <x v="35"/>
    <x v="1"/>
    <x v="0"/>
    <x v="2"/>
  </r>
  <r>
    <x v="2"/>
    <x v="3"/>
    <x v="429"/>
    <x v="0"/>
    <x v="15"/>
    <x v="52"/>
    <x v="1"/>
    <x v="12"/>
    <x v="48"/>
    <x v="144"/>
    <x v="229"/>
    <x v="33"/>
    <x v="1"/>
    <x v="0"/>
    <x v="1"/>
  </r>
  <r>
    <x v="2"/>
    <x v="3"/>
    <x v="429"/>
    <x v="0"/>
    <x v="15"/>
    <x v="52"/>
    <x v="5"/>
    <x v="2"/>
    <x v="62"/>
    <x v="56"/>
    <x v="75"/>
    <x v="32"/>
    <x v="1"/>
    <x v="1"/>
    <x v="2"/>
  </r>
  <r>
    <x v="2"/>
    <x v="3"/>
    <x v="429"/>
    <x v="0"/>
    <x v="15"/>
    <x v="52"/>
    <x v="4"/>
    <x v="13"/>
    <x v="16"/>
    <x v="31"/>
    <x v="38"/>
    <x v="34"/>
    <x v="1"/>
    <x v="1"/>
    <x v="1"/>
  </r>
  <r>
    <x v="2"/>
    <x v="3"/>
    <x v="429"/>
    <x v="0"/>
    <x v="15"/>
    <x v="52"/>
    <x v="0"/>
    <x v="25"/>
    <x v="30"/>
    <x v="190"/>
    <x v="306"/>
    <x v="32"/>
    <x v="1"/>
    <x v="0"/>
    <x v="0"/>
  </r>
  <r>
    <x v="2"/>
    <x v="3"/>
    <x v="429"/>
    <x v="0"/>
    <x v="15"/>
    <x v="52"/>
    <x v="3"/>
    <x v="16"/>
    <x v="54"/>
    <x v="247"/>
    <x v="486"/>
    <x v="36"/>
    <x v="1"/>
    <x v="1"/>
    <x v="0"/>
  </r>
  <r>
    <x v="2"/>
    <x v="2"/>
    <x v="429"/>
    <x v="4"/>
    <x v="4"/>
    <x v="29"/>
    <x v="3"/>
    <x v="22"/>
    <x v="183"/>
    <x v="1463"/>
    <x v="1364"/>
    <x v="9"/>
    <x v="2"/>
    <x v="1"/>
    <x v="0"/>
  </r>
  <r>
    <x v="3"/>
    <x v="0"/>
    <x v="429"/>
    <x v="3"/>
    <x v="9"/>
    <x v="3"/>
    <x v="2"/>
    <x v="23"/>
    <x v="141"/>
    <x v="1181"/>
    <x v="2221"/>
    <x v="29"/>
    <x v="2"/>
    <x v="0"/>
    <x v="2"/>
  </r>
  <r>
    <x v="3"/>
    <x v="0"/>
    <x v="429"/>
    <x v="3"/>
    <x v="9"/>
    <x v="3"/>
    <x v="1"/>
    <x v="30"/>
    <x v="94"/>
    <x v="1000"/>
    <x v="1922"/>
    <x v="30"/>
    <x v="2"/>
    <x v="0"/>
    <x v="1"/>
  </r>
  <r>
    <x v="3"/>
    <x v="0"/>
    <x v="429"/>
    <x v="3"/>
    <x v="9"/>
    <x v="3"/>
    <x v="5"/>
    <x v="32"/>
    <x v="104"/>
    <x v="1163"/>
    <x v="1921"/>
    <x v="24"/>
    <x v="2"/>
    <x v="1"/>
    <x v="2"/>
  </r>
  <r>
    <x v="3"/>
    <x v="0"/>
    <x v="429"/>
    <x v="3"/>
    <x v="9"/>
    <x v="3"/>
    <x v="4"/>
    <x v="31"/>
    <x v="64"/>
    <x v="661"/>
    <x v="1279"/>
    <x v="31"/>
    <x v="2"/>
    <x v="1"/>
    <x v="1"/>
  </r>
  <r>
    <x v="3"/>
    <x v="0"/>
    <x v="429"/>
    <x v="3"/>
    <x v="9"/>
    <x v="3"/>
    <x v="0"/>
    <x v="34"/>
    <x v="34"/>
    <x v="342"/>
    <x v="495"/>
    <x v="27"/>
    <x v="2"/>
    <x v="0"/>
    <x v="0"/>
  </r>
  <r>
    <x v="3"/>
    <x v="0"/>
    <x v="429"/>
    <x v="3"/>
    <x v="9"/>
    <x v="3"/>
    <x v="3"/>
    <x v="33"/>
    <x v="93"/>
    <x v="1081"/>
    <x v="1238"/>
    <x v="15"/>
    <x v="2"/>
    <x v="1"/>
    <x v="0"/>
  </r>
  <r>
    <x v="2"/>
    <x v="2"/>
    <x v="430"/>
    <x v="4"/>
    <x v="4"/>
    <x v="29"/>
    <x v="2"/>
    <x v="28"/>
    <x v="331"/>
    <x v="2892"/>
    <x v="5201"/>
    <x v="26"/>
    <x v="2"/>
    <x v="0"/>
    <x v="2"/>
  </r>
  <r>
    <x v="3"/>
    <x v="3"/>
    <x v="430"/>
    <x v="0"/>
    <x v="25"/>
    <x v="5"/>
    <x v="4"/>
    <x v="28"/>
    <x v="311"/>
    <x v="2793"/>
    <x v="5010"/>
    <x v="31"/>
    <x v="2"/>
    <x v="1"/>
    <x v="1"/>
  </r>
  <r>
    <x v="1"/>
    <x v="1"/>
    <x v="430"/>
    <x v="1"/>
    <x v="7"/>
    <x v="53"/>
    <x v="2"/>
    <x v="33"/>
    <x v="314"/>
    <x v="2859"/>
    <x v="4975"/>
    <x v="21"/>
    <x v="0"/>
    <x v="0"/>
    <x v="2"/>
  </r>
  <r>
    <x v="1"/>
    <x v="1"/>
    <x v="430"/>
    <x v="1"/>
    <x v="7"/>
    <x v="53"/>
    <x v="1"/>
    <x v="33"/>
    <x v="212"/>
    <x v="2206"/>
    <x v="3572"/>
    <x v="21"/>
    <x v="0"/>
    <x v="0"/>
    <x v="1"/>
  </r>
  <r>
    <x v="1"/>
    <x v="1"/>
    <x v="430"/>
    <x v="1"/>
    <x v="7"/>
    <x v="53"/>
    <x v="5"/>
    <x v="23"/>
    <x v="231"/>
    <x v="1929"/>
    <x v="3411"/>
    <x v="26"/>
    <x v="0"/>
    <x v="1"/>
    <x v="2"/>
  </r>
  <r>
    <x v="1"/>
    <x v="1"/>
    <x v="430"/>
    <x v="1"/>
    <x v="7"/>
    <x v="53"/>
    <x v="4"/>
    <x v="28"/>
    <x v="105"/>
    <x v="1051"/>
    <x v="1813"/>
    <x v="26"/>
    <x v="0"/>
    <x v="1"/>
    <x v="1"/>
  </r>
  <r>
    <x v="1"/>
    <x v="1"/>
    <x v="430"/>
    <x v="1"/>
    <x v="7"/>
    <x v="53"/>
    <x v="0"/>
    <x v="43"/>
    <x v="152"/>
    <x v="2022"/>
    <x v="2781"/>
    <x v="16"/>
    <x v="0"/>
    <x v="0"/>
    <x v="0"/>
  </r>
  <r>
    <x v="1"/>
    <x v="1"/>
    <x v="430"/>
    <x v="1"/>
    <x v="7"/>
    <x v="53"/>
    <x v="3"/>
    <x v="33"/>
    <x v="231"/>
    <x v="2350"/>
    <x v="4136"/>
    <x v="26"/>
    <x v="0"/>
    <x v="1"/>
    <x v="0"/>
  </r>
  <r>
    <x v="3"/>
    <x v="1"/>
    <x v="430"/>
    <x v="1"/>
    <x v="20"/>
    <x v="8"/>
    <x v="2"/>
    <x v="33"/>
    <x v="308"/>
    <x v="2819"/>
    <x v="4603"/>
    <x v="16"/>
    <x v="0"/>
    <x v="0"/>
    <x v="2"/>
  </r>
  <r>
    <x v="3"/>
    <x v="1"/>
    <x v="430"/>
    <x v="1"/>
    <x v="20"/>
    <x v="8"/>
    <x v="1"/>
    <x v="33"/>
    <x v="152"/>
    <x v="1674"/>
    <x v="2219"/>
    <x v="16"/>
    <x v="0"/>
    <x v="0"/>
    <x v="1"/>
  </r>
  <r>
    <x v="3"/>
    <x v="1"/>
    <x v="430"/>
    <x v="1"/>
    <x v="20"/>
    <x v="8"/>
    <x v="5"/>
    <x v="23"/>
    <x v="174"/>
    <x v="1441"/>
    <x v="1496"/>
    <x v="11"/>
    <x v="0"/>
    <x v="1"/>
    <x v="2"/>
  </r>
  <r>
    <x v="3"/>
    <x v="1"/>
    <x v="430"/>
    <x v="1"/>
    <x v="20"/>
    <x v="8"/>
    <x v="4"/>
    <x v="28"/>
    <x v="254"/>
    <x v="2282"/>
    <x v="2781"/>
    <x v="11"/>
    <x v="0"/>
    <x v="1"/>
    <x v="1"/>
  </r>
  <r>
    <x v="3"/>
    <x v="1"/>
    <x v="430"/>
    <x v="1"/>
    <x v="20"/>
    <x v="8"/>
    <x v="0"/>
    <x v="43"/>
    <x v="82"/>
    <x v="1208"/>
    <x v="1175"/>
    <x v="11"/>
    <x v="0"/>
    <x v="0"/>
    <x v="0"/>
  </r>
  <r>
    <x v="3"/>
    <x v="1"/>
    <x v="430"/>
    <x v="1"/>
    <x v="20"/>
    <x v="8"/>
    <x v="3"/>
    <x v="33"/>
    <x v="174"/>
    <x v="1883"/>
    <x v="2557"/>
    <x v="16"/>
    <x v="0"/>
    <x v="1"/>
    <x v="0"/>
  </r>
  <r>
    <x v="2"/>
    <x v="2"/>
    <x v="430"/>
    <x v="4"/>
    <x v="4"/>
    <x v="29"/>
    <x v="2"/>
    <x v="27"/>
    <x v="194"/>
    <x v="1807"/>
    <x v="3953"/>
    <x v="39"/>
    <x v="1"/>
    <x v="0"/>
    <x v="2"/>
  </r>
  <r>
    <x v="3"/>
    <x v="3"/>
    <x v="430"/>
    <x v="0"/>
    <x v="25"/>
    <x v="5"/>
    <x v="4"/>
    <x v="25"/>
    <x v="115"/>
    <x v="1034"/>
    <x v="2612"/>
    <x v="43"/>
    <x v="1"/>
    <x v="1"/>
    <x v="1"/>
  </r>
  <r>
    <x v="1"/>
    <x v="1"/>
    <x v="430"/>
    <x v="1"/>
    <x v="7"/>
    <x v="53"/>
    <x v="2"/>
    <x v="29"/>
    <x v="137"/>
    <x v="1371"/>
    <x v="2771"/>
    <x v="32"/>
    <x v="1"/>
    <x v="0"/>
    <x v="2"/>
  </r>
  <r>
    <x v="1"/>
    <x v="1"/>
    <x v="430"/>
    <x v="1"/>
    <x v="7"/>
    <x v="53"/>
    <x v="1"/>
    <x v="32"/>
    <x v="56"/>
    <x v="573"/>
    <x v="1087"/>
    <x v="31"/>
    <x v="1"/>
    <x v="0"/>
    <x v="1"/>
  </r>
  <r>
    <x v="1"/>
    <x v="1"/>
    <x v="430"/>
    <x v="1"/>
    <x v="7"/>
    <x v="53"/>
    <x v="5"/>
    <x v="22"/>
    <x v="57"/>
    <x v="389"/>
    <x v="936"/>
    <x v="40"/>
    <x v="1"/>
    <x v="1"/>
    <x v="2"/>
  </r>
  <r>
    <x v="1"/>
    <x v="1"/>
    <x v="430"/>
    <x v="1"/>
    <x v="7"/>
    <x v="53"/>
    <x v="4"/>
    <x v="25"/>
    <x v="21"/>
    <x v="114"/>
    <x v="228"/>
    <x v="39"/>
    <x v="1"/>
    <x v="1"/>
    <x v="1"/>
  </r>
  <r>
    <x v="1"/>
    <x v="1"/>
    <x v="430"/>
    <x v="1"/>
    <x v="7"/>
    <x v="53"/>
    <x v="0"/>
    <x v="39"/>
    <x v="38"/>
    <x v="462"/>
    <x v="724"/>
    <x v="27"/>
    <x v="1"/>
    <x v="0"/>
    <x v="0"/>
  </r>
  <r>
    <x v="1"/>
    <x v="1"/>
    <x v="430"/>
    <x v="1"/>
    <x v="7"/>
    <x v="53"/>
    <x v="3"/>
    <x v="32"/>
    <x v="59"/>
    <x v="619"/>
    <x v="1368"/>
    <x v="36"/>
    <x v="1"/>
    <x v="1"/>
    <x v="0"/>
  </r>
  <r>
    <x v="3"/>
    <x v="1"/>
    <x v="430"/>
    <x v="1"/>
    <x v="20"/>
    <x v="8"/>
    <x v="2"/>
    <x v="31"/>
    <x v="107"/>
    <x v="1161"/>
    <x v="2245"/>
    <x v="30"/>
    <x v="1"/>
    <x v="0"/>
    <x v="2"/>
  </r>
  <r>
    <x v="3"/>
    <x v="1"/>
    <x v="430"/>
    <x v="1"/>
    <x v="20"/>
    <x v="8"/>
    <x v="1"/>
    <x v="31"/>
    <x v="36"/>
    <x v="327"/>
    <x v="558"/>
    <x v="31"/>
    <x v="1"/>
    <x v="0"/>
    <x v="1"/>
  </r>
  <r>
    <x v="3"/>
    <x v="1"/>
    <x v="430"/>
    <x v="1"/>
    <x v="20"/>
    <x v="8"/>
    <x v="5"/>
    <x v="21"/>
    <x v="39"/>
    <x v="213"/>
    <x v="244"/>
    <x v="25"/>
    <x v="1"/>
    <x v="1"/>
    <x v="2"/>
  </r>
  <r>
    <x v="3"/>
    <x v="1"/>
    <x v="430"/>
    <x v="1"/>
    <x v="20"/>
    <x v="8"/>
    <x v="4"/>
    <x v="27"/>
    <x v="72"/>
    <x v="658"/>
    <x v="914"/>
    <x v="22"/>
    <x v="1"/>
    <x v="1"/>
    <x v="1"/>
  </r>
  <r>
    <x v="3"/>
    <x v="1"/>
    <x v="430"/>
    <x v="1"/>
    <x v="20"/>
    <x v="8"/>
    <x v="0"/>
    <x v="39"/>
    <x v="19"/>
    <x v="194"/>
    <x v="220"/>
    <x v="25"/>
    <x v="1"/>
    <x v="0"/>
    <x v="0"/>
  </r>
  <r>
    <x v="3"/>
    <x v="1"/>
    <x v="430"/>
    <x v="1"/>
    <x v="20"/>
    <x v="8"/>
    <x v="3"/>
    <x v="32"/>
    <x v="43"/>
    <x v="422"/>
    <x v="643"/>
    <x v="27"/>
    <x v="1"/>
    <x v="1"/>
    <x v="0"/>
  </r>
  <r>
    <x v="2"/>
    <x v="2"/>
    <x v="430"/>
    <x v="4"/>
    <x v="4"/>
    <x v="29"/>
    <x v="2"/>
    <x v="21"/>
    <x v="204"/>
    <x v="1614"/>
    <x v="3232"/>
    <x v="32"/>
    <x v="2"/>
    <x v="0"/>
    <x v="2"/>
  </r>
  <r>
    <x v="3"/>
    <x v="1"/>
    <x v="430"/>
    <x v="1"/>
    <x v="20"/>
    <x v="8"/>
    <x v="2"/>
    <x v="21"/>
    <x v="134"/>
    <x v="1040"/>
    <x v="1467"/>
    <x v="20"/>
    <x v="2"/>
    <x v="0"/>
    <x v="2"/>
  </r>
  <r>
    <x v="3"/>
    <x v="1"/>
    <x v="430"/>
    <x v="1"/>
    <x v="20"/>
    <x v="8"/>
    <x v="1"/>
    <x v="24"/>
    <x v="50"/>
    <x v="357"/>
    <x v="352"/>
    <x v="20"/>
    <x v="2"/>
    <x v="0"/>
    <x v="1"/>
  </r>
  <r>
    <x v="3"/>
    <x v="1"/>
    <x v="430"/>
    <x v="1"/>
    <x v="20"/>
    <x v="8"/>
    <x v="5"/>
    <x v="16"/>
    <x v="49"/>
    <x v="207"/>
    <x v="151"/>
    <x v="18"/>
    <x v="2"/>
    <x v="1"/>
    <x v="2"/>
  </r>
  <r>
    <x v="3"/>
    <x v="1"/>
    <x v="430"/>
    <x v="1"/>
    <x v="20"/>
    <x v="8"/>
    <x v="4"/>
    <x v="18"/>
    <x v="76"/>
    <x v="480"/>
    <x v="359"/>
    <x v="14"/>
    <x v="2"/>
    <x v="1"/>
    <x v="1"/>
  </r>
  <r>
    <x v="3"/>
    <x v="1"/>
    <x v="430"/>
    <x v="1"/>
    <x v="20"/>
    <x v="8"/>
    <x v="0"/>
    <x v="29"/>
    <x v="21"/>
    <x v="141"/>
    <x v="83"/>
    <x v="16"/>
    <x v="2"/>
    <x v="0"/>
    <x v="0"/>
  </r>
  <r>
    <x v="3"/>
    <x v="1"/>
    <x v="430"/>
    <x v="1"/>
    <x v="20"/>
    <x v="8"/>
    <x v="3"/>
    <x v="24"/>
    <x v="56"/>
    <x v="424"/>
    <x v="529"/>
    <x v="23"/>
    <x v="2"/>
    <x v="1"/>
    <x v="0"/>
  </r>
  <r>
    <x v="2"/>
    <x v="2"/>
    <x v="431"/>
    <x v="4"/>
    <x v="4"/>
    <x v="29"/>
    <x v="1"/>
    <x v="38"/>
    <x v="323"/>
    <x v="2910"/>
    <x v="4944"/>
    <x v="11"/>
    <x v="2"/>
    <x v="0"/>
    <x v="1"/>
  </r>
  <r>
    <x v="3"/>
    <x v="3"/>
    <x v="431"/>
    <x v="2"/>
    <x v="41"/>
    <x v="26"/>
    <x v="0"/>
    <x v="33"/>
    <x v="285"/>
    <x v="2637"/>
    <x v="4024"/>
    <x v="16"/>
    <x v="2"/>
    <x v="0"/>
    <x v="0"/>
  </r>
  <r>
    <x v="2"/>
    <x v="2"/>
    <x v="431"/>
    <x v="4"/>
    <x v="4"/>
    <x v="29"/>
    <x v="1"/>
    <x v="36"/>
    <x v="171"/>
    <x v="1957"/>
    <x v="3462"/>
    <x v="26"/>
    <x v="1"/>
    <x v="0"/>
    <x v="1"/>
  </r>
  <r>
    <x v="3"/>
    <x v="3"/>
    <x v="431"/>
    <x v="2"/>
    <x v="41"/>
    <x v="26"/>
    <x v="0"/>
    <x v="32"/>
    <x v="78"/>
    <x v="876"/>
    <x v="1471"/>
    <x v="26"/>
    <x v="1"/>
    <x v="0"/>
    <x v="0"/>
  </r>
  <r>
    <x v="2"/>
    <x v="2"/>
    <x v="431"/>
    <x v="4"/>
    <x v="4"/>
    <x v="29"/>
    <x v="1"/>
    <x v="23"/>
    <x v="185"/>
    <x v="1557"/>
    <x v="2099"/>
    <x v="17"/>
    <x v="2"/>
    <x v="0"/>
    <x v="1"/>
  </r>
  <r>
    <x v="3"/>
    <x v="3"/>
    <x v="431"/>
    <x v="2"/>
    <x v="41"/>
    <x v="26"/>
    <x v="0"/>
    <x v="23"/>
    <x v="103"/>
    <x v="873"/>
    <x v="1186"/>
    <x v="20"/>
    <x v="2"/>
    <x v="0"/>
    <x v="0"/>
  </r>
  <r>
    <x v="2"/>
    <x v="2"/>
    <x v="432"/>
    <x v="4"/>
    <x v="4"/>
    <x v="29"/>
    <x v="5"/>
    <x v="38"/>
    <x v="325"/>
    <x v="2917"/>
    <x v="5271"/>
    <x v="26"/>
    <x v="2"/>
    <x v="1"/>
    <x v="2"/>
  </r>
  <r>
    <x v="3"/>
    <x v="3"/>
    <x v="432"/>
    <x v="2"/>
    <x v="41"/>
    <x v="26"/>
    <x v="3"/>
    <x v="28"/>
    <x v="311"/>
    <x v="2793"/>
    <x v="5095"/>
    <x v="36"/>
    <x v="2"/>
    <x v="1"/>
    <x v="0"/>
  </r>
  <r>
    <x v="3"/>
    <x v="1"/>
    <x v="432"/>
    <x v="0"/>
    <x v="21"/>
    <x v="19"/>
    <x v="2"/>
    <x v="28"/>
    <x v="332"/>
    <x v="2894"/>
    <x v="5308"/>
    <x v="36"/>
    <x v="0"/>
    <x v="0"/>
    <x v="2"/>
  </r>
  <r>
    <x v="3"/>
    <x v="1"/>
    <x v="432"/>
    <x v="0"/>
    <x v="21"/>
    <x v="19"/>
    <x v="1"/>
    <x v="28"/>
    <x v="307"/>
    <x v="2727"/>
    <x v="4768"/>
    <x v="26"/>
    <x v="0"/>
    <x v="0"/>
    <x v="1"/>
  </r>
  <r>
    <x v="3"/>
    <x v="1"/>
    <x v="432"/>
    <x v="0"/>
    <x v="21"/>
    <x v="19"/>
    <x v="5"/>
    <x v="18"/>
    <x v="309"/>
    <x v="2450"/>
    <x v="3623"/>
    <x v="16"/>
    <x v="0"/>
    <x v="1"/>
    <x v="2"/>
  </r>
  <r>
    <x v="3"/>
    <x v="1"/>
    <x v="432"/>
    <x v="0"/>
    <x v="21"/>
    <x v="19"/>
    <x v="4"/>
    <x v="23"/>
    <x v="273"/>
    <x v="2173"/>
    <x v="3501"/>
    <x v="21"/>
    <x v="0"/>
    <x v="1"/>
    <x v="1"/>
  </r>
  <r>
    <x v="3"/>
    <x v="1"/>
    <x v="432"/>
    <x v="0"/>
    <x v="21"/>
    <x v="19"/>
    <x v="0"/>
    <x v="38"/>
    <x v="294"/>
    <x v="2772"/>
    <x v="4856"/>
    <x v="26"/>
    <x v="0"/>
    <x v="0"/>
    <x v="0"/>
  </r>
  <r>
    <x v="3"/>
    <x v="1"/>
    <x v="432"/>
    <x v="0"/>
    <x v="21"/>
    <x v="19"/>
    <x v="3"/>
    <x v="28"/>
    <x v="309"/>
    <x v="2763"/>
    <x v="5118"/>
    <x v="41"/>
    <x v="0"/>
    <x v="1"/>
    <x v="0"/>
  </r>
  <r>
    <x v="2"/>
    <x v="2"/>
    <x v="432"/>
    <x v="4"/>
    <x v="4"/>
    <x v="29"/>
    <x v="5"/>
    <x v="37"/>
    <x v="147"/>
    <x v="1765"/>
    <x v="3732"/>
    <x v="36"/>
    <x v="1"/>
    <x v="1"/>
    <x v="2"/>
  </r>
  <r>
    <x v="3"/>
    <x v="3"/>
    <x v="432"/>
    <x v="2"/>
    <x v="41"/>
    <x v="26"/>
    <x v="3"/>
    <x v="26"/>
    <x v="105"/>
    <x v="982"/>
    <x v="2831"/>
    <x v="51"/>
    <x v="1"/>
    <x v="1"/>
    <x v="0"/>
  </r>
  <r>
    <x v="3"/>
    <x v="1"/>
    <x v="432"/>
    <x v="0"/>
    <x v="21"/>
    <x v="19"/>
    <x v="2"/>
    <x v="27"/>
    <x v="186"/>
    <x v="1744"/>
    <x v="4178"/>
    <x v="47"/>
    <x v="1"/>
    <x v="0"/>
    <x v="2"/>
  </r>
  <r>
    <x v="3"/>
    <x v="1"/>
    <x v="432"/>
    <x v="0"/>
    <x v="21"/>
    <x v="19"/>
    <x v="1"/>
    <x v="25"/>
    <x v="106"/>
    <x v="964"/>
    <x v="2320"/>
    <x v="40"/>
    <x v="1"/>
    <x v="0"/>
    <x v="1"/>
  </r>
  <r>
    <x v="3"/>
    <x v="1"/>
    <x v="432"/>
    <x v="0"/>
    <x v="21"/>
    <x v="19"/>
    <x v="5"/>
    <x v="18"/>
    <x v="104"/>
    <x v="706"/>
    <x v="1159"/>
    <x v="26"/>
    <x v="1"/>
    <x v="1"/>
    <x v="2"/>
  </r>
  <r>
    <x v="3"/>
    <x v="1"/>
    <x v="432"/>
    <x v="0"/>
    <x v="21"/>
    <x v="19"/>
    <x v="4"/>
    <x v="22"/>
    <x v="75"/>
    <x v="568"/>
    <x v="1202"/>
    <x v="34"/>
    <x v="1"/>
    <x v="1"/>
    <x v="1"/>
  </r>
  <r>
    <x v="3"/>
    <x v="1"/>
    <x v="432"/>
    <x v="0"/>
    <x v="21"/>
    <x v="19"/>
    <x v="0"/>
    <x v="36"/>
    <x v="77"/>
    <x v="966"/>
    <x v="2220"/>
    <x v="38"/>
    <x v="1"/>
    <x v="0"/>
    <x v="0"/>
  </r>
  <r>
    <x v="3"/>
    <x v="1"/>
    <x v="432"/>
    <x v="0"/>
    <x v="21"/>
    <x v="19"/>
    <x v="3"/>
    <x v="26"/>
    <x v="123"/>
    <x v="1140"/>
    <x v="3371"/>
    <x v="55"/>
    <x v="1"/>
    <x v="1"/>
    <x v="0"/>
  </r>
  <r>
    <x v="2"/>
    <x v="2"/>
    <x v="432"/>
    <x v="4"/>
    <x v="4"/>
    <x v="29"/>
    <x v="5"/>
    <x v="26"/>
    <x v="192"/>
    <x v="1748"/>
    <x v="3231"/>
    <x v="28"/>
    <x v="2"/>
    <x v="1"/>
    <x v="2"/>
  </r>
  <r>
    <x v="3"/>
    <x v="3"/>
    <x v="432"/>
    <x v="2"/>
    <x v="41"/>
    <x v="26"/>
    <x v="3"/>
    <x v="17"/>
    <x v="148"/>
    <x v="975"/>
    <x v="2300"/>
    <x v="39"/>
    <x v="2"/>
    <x v="1"/>
    <x v="0"/>
  </r>
  <r>
    <x v="2"/>
    <x v="2"/>
    <x v="433"/>
    <x v="4"/>
    <x v="4"/>
    <x v="29"/>
    <x v="4"/>
    <x v="38"/>
    <x v="313"/>
    <x v="2877"/>
    <x v="5057"/>
    <x v="21"/>
    <x v="2"/>
    <x v="1"/>
    <x v="1"/>
  </r>
  <r>
    <x v="3"/>
    <x v="3"/>
    <x v="433"/>
    <x v="2"/>
    <x v="41"/>
    <x v="26"/>
    <x v="2"/>
    <x v="18"/>
    <x v="323"/>
    <x v="2745"/>
    <x v="4615"/>
    <x v="21"/>
    <x v="2"/>
    <x v="0"/>
    <x v="2"/>
  </r>
  <r>
    <x v="3"/>
    <x v="0"/>
    <x v="433"/>
    <x v="3"/>
    <x v="8"/>
    <x v="40"/>
    <x v="2"/>
    <x v="43"/>
    <x v="315"/>
    <x v="2899"/>
    <x v="5054"/>
    <x v="16"/>
    <x v="2"/>
    <x v="0"/>
    <x v="2"/>
  </r>
  <r>
    <x v="3"/>
    <x v="0"/>
    <x v="433"/>
    <x v="3"/>
    <x v="8"/>
    <x v="40"/>
    <x v="1"/>
    <x v="53"/>
    <x v="300"/>
    <x v="2880"/>
    <x v="4688"/>
    <x v="11"/>
    <x v="2"/>
    <x v="0"/>
    <x v="1"/>
  </r>
  <r>
    <x v="3"/>
    <x v="0"/>
    <x v="433"/>
    <x v="3"/>
    <x v="8"/>
    <x v="40"/>
    <x v="5"/>
    <x v="58"/>
    <x v="304"/>
    <x v="2901"/>
    <x v="5059"/>
    <x v="16"/>
    <x v="2"/>
    <x v="1"/>
    <x v="2"/>
  </r>
  <r>
    <x v="3"/>
    <x v="0"/>
    <x v="433"/>
    <x v="3"/>
    <x v="8"/>
    <x v="40"/>
    <x v="4"/>
    <x v="53"/>
    <x v="273"/>
    <x v="2833"/>
    <x v="4663"/>
    <x v="16"/>
    <x v="2"/>
    <x v="1"/>
    <x v="1"/>
  </r>
  <r>
    <x v="3"/>
    <x v="0"/>
    <x v="433"/>
    <x v="3"/>
    <x v="8"/>
    <x v="40"/>
    <x v="0"/>
    <x v="58"/>
    <x v="152"/>
    <x v="2398"/>
    <x v="2428"/>
    <x v="6"/>
    <x v="2"/>
    <x v="0"/>
    <x v="0"/>
  </r>
  <r>
    <x v="3"/>
    <x v="0"/>
    <x v="433"/>
    <x v="3"/>
    <x v="8"/>
    <x v="40"/>
    <x v="3"/>
    <x v="53"/>
    <x v="294"/>
    <x v="2866"/>
    <x v="5181"/>
    <x v="31"/>
    <x v="2"/>
    <x v="1"/>
    <x v="0"/>
  </r>
  <r>
    <x v="5"/>
    <x v="0"/>
    <x v="433"/>
    <x v="2"/>
    <x v="17"/>
    <x v="35"/>
    <x v="2"/>
    <x v="38"/>
    <x v="313"/>
    <x v="2877"/>
    <x v="5143"/>
    <x v="26"/>
    <x v="0"/>
    <x v="0"/>
    <x v="2"/>
  </r>
  <r>
    <x v="5"/>
    <x v="0"/>
    <x v="433"/>
    <x v="2"/>
    <x v="17"/>
    <x v="35"/>
    <x v="1"/>
    <x v="48"/>
    <x v="294"/>
    <x v="2850"/>
    <x v="5054"/>
    <x v="26"/>
    <x v="0"/>
    <x v="0"/>
    <x v="1"/>
  </r>
  <r>
    <x v="5"/>
    <x v="0"/>
    <x v="433"/>
    <x v="2"/>
    <x v="17"/>
    <x v="35"/>
    <x v="5"/>
    <x v="53"/>
    <x v="300"/>
    <x v="2880"/>
    <x v="5154"/>
    <x v="26"/>
    <x v="0"/>
    <x v="1"/>
    <x v="2"/>
  </r>
  <r>
    <x v="5"/>
    <x v="0"/>
    <x v="433"/>
    <x v="2"/>
    <x v="17"/>
    <x v="35"/>
    <x v="4"/>
    <x v="48"/>
    <x v="254"/>
    <x v="2757"/>
    <x v="4827"/>
    <x v="26"/>
    <x v="0"/>
    <x v="1"/>
    <x v="1"/>
  </r>
  <r>
    <x v="5"/>
    <x v="0"/>
    <x v="433"/>
    <x v="2"/>
    <x v="17"/>
    <x v="35"/>
    <x v="0"/>
    <x v="53"/>
    <x v="129"/>
    <x v="2064"/>
    <x v="3950"/>
    <x v="31"/>
    <x v="0"/>
    <x v="0"/>
    <x v="0"/>
  </r>
  <r>
    <x v="5"/>
    <x v="0"/>
    <x v="433"/>
    <x v="2"/>
    <x v="17"/>
    <x v="35"/>
    <x v="3"/>
    <x v="38"/>
    <x v="285"/>
    <x v="2727"/>
    <x v="4568"/>
    <x v="21"/>
    <x v="0"/>
    <x v="1"/>
    <x v="0"/>
  </r>
  <r>
    <x v="1"/>
    <x v="1"/>
    <x v="433"/>
    <x v="2"/>
    <x v="23"/>
    <x v="25"/>
    <x v="2"/>
    <x v="18"/>
    <x v="328"/>
    <x v="2805"/>
    <x v="4931"/>
    <x v="26"/>
    <x v="1"/>
    <x v="0"/>
    <x v="2"/>
  </r>
  <r>
    <x v="1"/>
    <x v="1"/>
    <x v="433"/>
    <x v="2"/>
    <x v="23"/>
    <x v="25"/>
    <x v="1"/>
    <x v="18"/>
    <x v="300"/>
    <x v="2206"/>
    <x v="3572"/>
    <x v="21"/>
    <x v="1"/>
    <x v="0"/>
    <x v="1"/>
  </r>
  <r>
    <x v="1"/>
    <x v="1"/>
    <x v="433"/>
    <x v="2"/>
    <x v="23"/>
    <x v="25"/>
    <x v="5"/>
    <x v="8"/>
    <x v="304"/>
    <x v="1535"/>
    <x v="2699"/>
    <x v="26"/>
    <x v="1"/>
    <x v="1"/>
    <x v="2"/>
  </r>
  <r>
    <x v="1"/>
    <x v="1"/>
    <x v="433"/>
    <x v="2"/>
    <x v="23"/>
    <x v="25"/>
    <x v="4"/>
    <x v="13"/>
    <x v="231"/>
    <x v="1321"/>
    <x v="2345"/>
    <x v="26"/>
    <x v="1"/>
    <x v="1"/>
    <x v="1"/>
  </r>
  <r>
    <x v="1"/>
    <x v="1"/>
    <x v="433"/>
    <x v="2"/>
    <x v="23"/>
    <x v="25"/>
    <x v="0"/>
    <x v="28"/>
    <x v="273"/>
    <x v="2398"/>
    <x v="3904"/>
    <x v="21"/>
    <x v="1"/>
    <x v="0"/>
    <x v="0"/>
  </r>
  <r>
    <x v="1"/>
    <x v="1"/>
    <x v="433"/>
    <x v="2"/>
    <x v="23"/>
    <x v="25"/>
    <x v="3"/>
    <x v="18"/>
    <x v="304"/>
    <x v="2299"/>
    <x v="4502"/>
    <x v="36"/>
    <x v="1"/>
    <x v="1"/>
    <x v="0"/>
  </r>
  <r>
    <x v="5"/>
    <x v="1"/>
    <x v="433"/>
    <x v="1"/>
    <x v="47"/>
    <x v="11"/>
    <x v="2"/>
    <x v="23"/>
    <x v="316"/>
    <x v="2778"/>
    <x v="4874"/>
    <x v="26"/>
    <x v="0"/>
    <x v="0"/>
    <x v="2"/>
  </r>
  <r>
    <x v="5"/>
    <x v="1"/>
    <x v="433"/>
    <x v="1"/>
    <x v="47"/>
    <x v="11"/>
    <x v="1"/>
    <x v="23"/>
    <x v="231"/>
    <x v="1929"/>
    <x v="3411"/>
    <x v="26"/>
    <x v="0"/>
    <x v="0"/>
    <x v="1"/>
  </r>
  <r>
    <x v="5"/>
    <x v="1"/>
    <x v="433"/>
    <x v="1"/>
    <x v="47"/>
    <x v="11"/>
    <x v="5"/>
    <x v="13"/>
    <x v="273"/>
    <x v="1568"/>
    <x v="2752"/>
    <x v="26"/>
    <x v="0"/>
    <x v="1"/>
    <x v="2"/>
  </r>
  <r>
    <x v="5"/>
    <x v="1"/>
    <x v="433"/>
    <x v="1"/>
    <x v="47"/>
    <x v="11"/>
    <x v="4"/>
    <x v="18"/>
    <x v="152"/>
    <x v="1051"/>
    <x v="1813"/>
    <x v="26"/>
    <x v="0"/>
    <x v="1"/>
    <x v="1"/>
  </r>
  <r>
    <x v="5"/>
    <x v="1"/>
    <x v="433"/>
    <x v="1"/>
    <x v="47"/>
    <x v="11"/>
    <x v="0"/>
    <x v="33"/>
    <x v="194"/>
    <x v="2064"/>
    <x v="3656"/>
    <x v="26"/>
    <x v="0"/>
    <x v="0"/>
    <x v="0"/>
  </r>
  <r>
    <x v="5"/>
    <x v="1"/>
    <x v="433"/>
    <x v="1"/>
    <x v="47"/>
    <x v="11"/>
    <x v="3"/>
    <x v="23"/>
    <x v="273"/>
    <x v="2173"/>
    <x v="3853"/>
    <x v="26"/>
    <x v="0"/>
    <x v="1"/>
    <x v="0"/>
  </r>
  <r>
    <x v="2"/>
    <x v="2"/>
    <x v="433"/>
    <x v="4"/>
    <x v="4"/>
    <x v="29"/>
    <x v="4"/>
    <x v="34"/>
    <x v="131"/>
    <x v="1496"/>
    <x v="3192"/>
    <x v="35"/>
    <x v="1"/>
    <x v="1"/>
    <x v="1"/>
  </r>
  <r>
    <x v="3"/>
    <x v="3"/>
    <x v="433"/>
    <x v="2"/>
    <x v="41"/>
    <x v="26"/>
    <x v="2"/>
    <x v="17"/>
    <x v="147"/>
    <x v="970"/>
    <x v="2129"/>
    <x v="36"/>
    <x v="1"/>
    <x v="0"/>
    <x v="2"/>
  </r>
  <r>
    <x v="3"/>
    <x v="0"/>
    <x v="433"/>
    <x v="3"/>
    <x v="8"/>
    <x v="40"/>
    <x v="2"/>
    <x v="39"/>
    <x v="138"/>
    <x v="1749"/>
    <x v="3160"/>
    <x v="27"/>
    <x v="1"/>
    <x v="0"/>
    <x v="2"/>
  </r>
  <r>
    <x v="3"/>
    <x v="0"/>
    <x v="433"/>
    <x v="3"/>
    <x v="8"/>
    <x v="40"/>
    <x v="1"/>
    <x v="51"/>
    <x v="82"/>
    <x v="1394"/>
    <x v="2350"/>
    <x v="24"/>
    <x v="1"/>
    <x v="0"/>
    <x v="1"/>
  </r>
  <r>
    <x v="3"/>
    <x v="0"/>
    <x v="433"/>
    <x v="3"/>
    <x v="8"/>
    <x v="40"/>
    <x v="5"/>
    <x v="52"/>
    <x v="96"/>
    <x v="1626"/>
    <x v="3076"/>
    <x v="29"/>
    <x v="1"/>
    <x v="1"/>
    <x v="2"/>
  </r>
  <r>
    <x v="3"/>
    <x v="0"/>
    <x v="433"/>
    <x v="3"/>
    <x v="8"/>
    <x v="40"/>
    <x v="4"/>
    <x v="51"/>
    <x v="75"/>
    <x v="1271"/>
    <x v="2366"/>
    <x v="28"/>
    <x v="1"/>
    <x v="1"/>
    <x v="1"/>
  </r>
  <r>
    <x v="3"/>
    <x v="0"/>
    <x v="433"/>
    <x v="3"/>
    <x v="8"/>
    <x v="40"/>
    <x v="0"/>
    <x v="54"/>
    <x v="33"/>
    <x v="584"/>
    <x v="678"/>
    <x v="19"/>
    <x v="1"/>
    <x v="0"/>
    <x v="0"/>
  </r>
  <r>
    <x v="3"/>
    <x v="0"/>
    <x v="433"/>
    <x v="3"/>
    <x v="8"/>
    <x v="40"/>
    <x v="3"/>
    <x v="47"/>
    <x v="83"/>
    <x v="1311"/>
    <x v="3388"/>
    <x v="46"/>
    <x v="1"/>
    <x v="1"/>
    <x v="0"/>
  </r>
  <r>
    <x v="5"/>
    <x v="0"/>
    <x v="433"/>
    <x v="2"/>
    <x v="17"/>
    <x v="35"/>
    <x v="2"/>
    <x v="37"/>
    <x v="127"/>
    <x v="1561"/>
    <x v="3409"/>
    <x v="37"/>
    <x v="1"/>
    <x v="0"/>
    <x v="2"/>
  </r>
  <r>
    <x v="5"/>
    <x v="0"/>
    <x v="433"/>
    <x v="2"/>
    <x v="17"/>
    <x v="35"/>
    <x v="1"/>
    <x v="44"/>
    <x v="83"/>
    <x v="1242"/>
    <x v="2987"/>
    <x v="41"/>
    <x v="1"/>
    <x v="0"/>
    <x v="1"/>
  </r>
  <r>
    <x v="5"/>
    <x v="0"/>
    <x v="433"/>
    <x v="2"/>
    <x v="17"/>
    <x v="35"/>
    <x v="5"/>
    <x v="49"/>
    <x v="97"/>
    <x v="1567"/>
    <x v="3630"/>
    <x v="41"/>
    <x v="1"/>
    <x v="1"/>
    <x v="2"/>
  </r>
  <r>
    <x v="5"/>
    <x v="0"/>
    <x v="433"/>
    <x v="2"/>
    <x v="17"/>
    <x v="35"/>
    <x v="4"/>
    <x v="43"/>
    <x v="69"/>
    <x v="1005"/>
    <x v="2464"/>
    <x v="41"/>
    <x v="1"/>
    <x v="1"/>
    <x v="1"/>
  </r>
  <r>
    <x v="5"/>
    <x v="0"/>
    <x v="433"/>
    <x v="2"/>
    <x v="17"/>
    <x v="35"/>
    <x v="0"/>
    <x v="49"/>
    <x v="28"/>
    <x v="444"/>
    <x v="1247"/>
    <x v="46"/>
    <x v="1"/>
    <x v="0"/>
    <x v="0"/>
  </r>
  <r>
    <x v="5"/>
    <x v="0"/>
    <x v="433"/>
    <x v="2"/>
    <x v="17"/>
    <x v="35"/>
    <x v="3"/>
    <x v="34"/>
    <x v="78"/>
    <x v="926"/>
    <x v="1816"/>
    <x v="31"/>
    <x v="1"/>
    <x v="1"/>
    <x v="0"/>
  </r>
  <r>
    <x v="1"/>
    <x v="1"/>
    <x v="433"/>
    <x v="2"/>
    <x v="23"/>
    <x v="25"/>
    <x v="2"/>
    <x v="16"/>
    <x v="163"/>
    <x v="1029"/>
    <x v="2519"/>
    <x v="41"/>
    <x v="1"/>
    <x v="0"/>
    <x v="2"/>
  </r>
  <r>
    <x v="1"/>
    <x v="1"/>
    <x v="433"/>
    <x v="2"/>
    <x v="23"/>
    <x v="25"/>
    <x v="1"/>
    <x v="17"/>
    <x v="82"/>
    <x v="499"/>
    <x v="992"/>
    <x v="33"/>
    <x v="1"/>
    <x v="0"/>
    <x v="1"/>
  </r>
  <r>
    <x v="1"/>
    <x v="1"/>
    <x v="433"/>
    <x v="2"/>
    <x v="23"/>
    <x v="25"/>
    <x v="5"/>
    <x v="7"/>
    <x v="108"/>
    <x v="328"/>
    <x v="751"/>
    <x v="39"/>
    <x v="1"/>
    <x v="1"/>
    <x v="2"/>
  </r>
  <r>
    <x v="1"/>
    <x v="1"/>
    <x v="433"/>
    <x v="2"/>
    <x v="23"/>
    <x v="25"/>
    <x v="4"/>
    <x v="12"/>
    <x v="66"/>
    <x v="256"/>
    <x v="542"/>
    <x v="38"/>
    <x v="1"/>
    <x v="1"/>
    <x v="1"/>
  </r>
  <r>
    <x v="1"/>
    <x v="1"/>
    <x v="433"/>
    <x v="2"/>
    <x v="23"/>
    <x v="25"/>
    <x v="0"/>
    <x v="25"/>
    <x v="67"/>
    <x v="554"/>
    <x v="1086"/>
    <x v="32"/>
    <x v="1"/>
    <x v="0"/>
    <x v="0"/>
  </r>
  <r>
    <x v="1"/>
    <x v="1"/>
    <x v="433"/>
    <x v="2"/>
    <x v="23"/>
    <x v="25"/>
    <x v="3"/>
    <x v="17"/>
    <x v="103"/>
    <x v="657"/>
    <x v="1912"/>
    <x v="48"/>
    <x v="1"/>
    <x v="1"/>
    <x v="0"/>
  </r>
  <r>
    <x v="5"/>
    <x v="1"/>
    <x v="433"/>
    <x v="1"/>
    <x v="47"/>
    <x v="11"/>
    <x v="2"/>
    <x v="21"/>
    <x v="143"/>
    <x v="1115"/>
    <x v="2509"/>
    <x v="37"/>
    <x v="1"/>
    <x v="0"/>
    <x v="2"/>
  </r>
  <r>
    <x v="5"/>
    <x v="1"/>
    <x v="433"/>
    <x v="1"/>
    <x v="47"/>
    <x v="11"/>
    <x v="1"/>
    <x v="20"/>
    <x v="57"/>
    <x v="349"/>
    <x v="828"/>
    <x v="40"/>
    <x v="1"/>
    <x v="0"/>
    <x v="1"/>
  </r>
  <r>
    <x v="5"/>
    <x v="1"/>
    <x v="433"/>
    <x v="1"/>
    <x v="47"/>
    <x v="11"/>
    <x v="5"/>
    <x v="12"/>
    <x v="75"/>
    <x v="312"/>
    <x v="733"/>
    <x v="40"/>
    <x v="1"/>
    <x v="1"/>
    <x v="2"/>
  </r>
  <r>
    <x v="5"/>
    <x v="1"/>
    <x v="433"/>
    <x v="1"/>
    <x v="47"/>
    <x v="11"/>
    <x v="4"/>
    <x v="16"/>
    <x v="38"/>
    <x v="147"/>
    <x v="302"/>
    <x v="39"/>
    <x v="1"/>
    <x v="1"/>
    <x v="1"/>
  </r>
  <r>
    <x v="5"/>
    <x v="1"/>
    <x v="433"/>
    <x v="1"/>
    <x v="47"/>
    <x v="11"/>
    <x v="0"/>
    <x v="30"/>
    <x v="48"/>
    <x v="443"/>
    <x v="951"/>
    <x v="36"/>
    <x v="1"/>
    <x v="0"/>
    <x v="0"/>
  </r>
  <r>
    <x v="5"/>
    <x v="1"/>
    <x v="433"/>
    <x v="1"/>
    <x v="47"/>
    <x v="11"/>
    <x v="3"/>
    <x v="22"/>
    <x v="67"/>
    <x v="486"/>
    <x v="1204"/>
    <x v="40"/>
    <x v="1"/>
    <x v="1"/>
    <x v="0"/>
  </r>
  <r>
    <x v="2"/>
    <x v="2"/>
    <x v="433"/>
    <x v="4"/>
    <x v="4"/>
    <x v="29"/>
    <x v="4"/>
    <x v="27"/>
    <x v="156"/>
    <x v="1462"/>
    <x v="2639"/>
    <x v="27"/>
    <x v="2"/>
    <x v="1"/>
    <x v="1"/>
  </r>
  <r>
    <x v="3"/>
    <x v="3"/>
    <x v="433"/>
    <x v="2"/>
    <x v="41"/>
    <x v="26"/>
    <x v="2"/>
    <x v="11"/>
    <x v="176"/>
    <x v="858"/>
    <x v="1292"/>
    <x v="23"/>
    <x v="2"/>
    <x v="0"/>
    <x v="2"/>
  </r>
  <r>
    <x v="3"/>
    <x v="0"/>
    <x v="433"/>
    <x v="3"/>
    <x v="8"/>
    <x v="40"/>
    <x v="2"/>
    <x v="28"/>
    <x v="149"/>
    <x v="1438"/>
    <x v="2138"/>
    <x v="20"/>
    <x v="2"/>
    <x v="0"/>
    <x v="2"/>
  </r>
  <r>
    <x v="3"/>
    <x v="0"/>
    <x v="433"/>
    <x v="3"/>
    <x v="8"/>
    <x v="40"/>
    <x v="1"/>
    <x v="37"/>
    <x v="104"/>
    <x v="1312"/>
    <x v="1736"/>
    <x v="17"/>
    <x v="2"/>
    <x v="0"/>
    <x v="1"/>
  </r>
  <r>
    <x v="3"/>
    <x v="0"/>
    <x v="433"/>
    <x v="3"/>
    <x v="8"/>
    <x v="40"/>
    <x v="5"/>
    <x v="40"/>
    <x v="128"/>
    <x v="1675"/>
    <x v="2394"/>
    <x v="18"/>
    <x v="2"/>
    <x v="1"/>
    <x v="2"/>
  </r>
  <r>
    <x v="3"/>
    <x v="0"/>
    <x v="433"/>
    <x v="3"/>
    <x v="8"/>
    <x v="40"/>
    <x v="4"/>
    <x v="35"/>
    <x v="95"/>
    <x v="1152"/>
    <x v="1713"/>
    <x v="21"/>
    <x v="2"/>
    <x v="1"/>
    <x v="1"/>
  </r>
  <r>
    <x v="3"/>
    <x v="0"/>
    <x v="433"/>
    <x v="3"/>
    <x v="8"/>
    <x v="40"/>
    <x v="0"/>
    <x v="37"/>
    <x v="49"/>
    <x v="569"/>
    <x v="406"/>
    <x v="12"/>
    <x v="2"/>
    <x v="0"/>
    <x v="0"/>
  </r>
  <r>
    <x v="3"/>
    <x v="0"/>
    <x v="433"/>
    <x v="3"/>
    <x v="8"/>
    <x v="40"/>
    <x v="3"/>
    <x v="41"/>
    <x v="111"/>
    <x v="1511"/>
    <x v="3111"/>
    <x v="33"/>
    <x v="2"/>
    <x v="1"/>
    <x v="0"/>
  </r>
  <r>
    <x v="5"/>
    <x v="0"/>
    <x v="433"/>
    <x v="2"/>
    <x v="17"/>
    <x v="35"/>
    <x v="2"/>
    <x v="22"/>
    <x v="156"/>
    <x v="1251"/>
    <x v="2544"/>
    <x v="32"/>
    <x v="2"/>
    <x v="0"/>
    <x v="2"/>
  </r>
  <r>
    <x v="5"/>
    <x v="0"/>
    <x v="433"/>
    <x v="2"/>
    <x v="17"/>
    <x v="35"/>
    <x v="1"/>
    <x v="31"/>
    <x v="101"/>
    <x v="1100"/>
    <x v="2106"/>
    <x v="30"/>
    <x v="2"/>
    <x v="0"/>
    <x v="1"/>
  </r>
  <r>
    <x v="5"/>
    <x v="0"/>
    <x v="433"/>
    <x v="2"/>
    <x v="17"/>
    <x v="35"/>
    <x v="5"/>
    <x v="32"/>
    <x v="101"/>
    <x v="1130"/>
    <x v="2224"/>
    <x v="31"/>
    <x v="2"/>
    <x v="1"/>
    <x v="2"/>
  </r>
  <r>
    <x v="5"/>
    <x v="0"/>
    <x v="433"/>
    <x v="2"/>
    <x v="17"/>
    <x v="35"/>
    <x v="4"/>
    <x v="36"/>
    <x v="79"/>
    <x v="983"/>
    <x v="1842"/>
    <x v="29"/>
    <x v="2"/>
    <x v="1"/>
    <x v="1"/>
  </r>
  <r>
    <x v="5"/>
    <x v="0"/>
    <x v="433"/>
    <x v="2"/>
    <x v="17"/>
    <x v="35"/>
    <x v="0"/>
    <x v="33"/>
    <x v="39"/>
    <x v="388"/>
    <x v="847"/>
    <x v="37"/>
    <x v="2"/>
    <x v="0"/>
    <x v="0"/>
  </r>
  <r>
    <x v="5"/>
    <x v="0"/>
    <x v="433"/>
    <x v="2"/>
    <x v="17"/>
    <x v="35"/>
    <x v="3"/>
    <x v="22"/>
    <x v="91"/>
    <x v="724"/>
    <x v="1053"/>
    <x v="23"/>
    <x v="2"/>
    <x v="1"/>
    <x v="0"/>
  </r>
  <r>
    <x v="1"/>
    <x v="1"/>
    <x v="433"/>
    <x v="2"/>
    <x v="23"/>
    <x v="25"/>
    <x v="2"/>
    <x v="13"/>
    <x v="192"/>
    <x v="1075"/>
    <x v="2165"/>
    <x v="32"/>
    <x v="2"/>
    <x v="0"/>
    <x v="2"/>
  </r>
  <r>
    <x v="1"/>
    <x v="1"/>
    <x v="433"/>
    <x v="2"/>
    <x v="23"/>
    <x v="25"/>
    <x v="1"/>
    <x v="13"/>
    <x v="108"/>
    <x v="545"/>
    <x v="818"/>
    <x v="25"/>
    <x v="2"/>
    <x v="0"/>
    <x v="1"/>
  </r>
  <r>
    <x v="1"/>
    <x v="1"/>
    <x v="433"/>
    <x v="2"/>
    <x v="23"/>
    <x v="25"/>
    <x v="5"/>
    <x v="4"/>
    <x v="116"/>
    <x v="248"/>
    <x v="424"/>
    <x v="33"/>
    <x v="2"/>
    <x v="1"/>
    <x v="2"/>
  </r>
  <r>
    <x v="1"/>
    <x v="1"/>
    <x v="433"/>
    <x v="2"/>
    <x v="23"/>
    <x v="25"/>
    <x v="4"/>
    <x v="8"/>
    <x v="70"/>
    <x v="181"/>
    <x v="278"/>
    <x v="31"/>
    <x v="2"/>
    <x v="1"/>
    <x v="1"/>
  </r>
  <r>
    <x v="1"/>
    <x v="1"/>
    <x v="433"/>
    <x v="2"/>
    <x v="23"/>
    <x v="25"/>
    <x v="0"/>
    <x v="18"/>
    <x v="86"/>
    <x v="558"/>
    <x v="770"/>
    <x v="23"/>
    <x v="2"/>
    <x v="0"/>
    <x v="0"/>
  </r>
  <r>
    <x v="1"/>
    <x v="1"/>
    <x v="433"/>
    <x v="2"/>
    <x v="23"/>
    <x v="25"/>
    <x v="3"/>
    <x v="10"/>
    <x v="116"/>
    <x v="476"/>
    <x v="1173"/>
    <x v="40"/>
    <x v="2"/>
    <x v="1"/>
    <x v="0"/>
  </r>
  <r>
    <x v="2"/>
    <x v="2"/>
    <x v="434"/>
    <x v="4"/>
    <x v="4"/>
    <x v="29"/>
    <x v="0"/>
    <x v="43"/>
    <x v="307"/>
    <x v="2866"/>
    <x v="5278"/>
    <x v="41"/>
    <x v="2"/>
    <x v="0"/>
    <x v="0"/>
  </r>
  <r>
    <x v="3"/>
    <x v="3"/>
    <x v="434"/>
    <x v="2"/>
    <x v="41"/>
    <x v="26"/>
    <x v="1"/>
    <x v="28"/>
    <x v="321"/>
    <x v="2860"/>
    <x v="4979"/>
    <x v="21"/>
    <x v="2"/>
    <x v="0"/>
    <x v="1"/>
  </r>
  <r>
    <x v="1"/>
    <x v="1"/>
    <x v="434"/>
    <x v="0"/>
    <x v="24"/>
    <x v="51"/>
    <x v="2"/>
    <x v="28"/>
    <x v="320"/>
    <x v="2857"/>
    <x v="5090"/>
    <x v="26"/>
    <x v="0"/>
    <x v="0"/>
    <x v="2"/>
  </r>
  <r>
    <x v="1"/>
    <x v="1"/>
    <x v="434"/>
    <x v="0"/>
    <x v="24"/>
    <x v="51"/>
    <x v="1"/>
    <x v="28"/>
    <x v="254"/>
    <x v="2282"/>
    <x v="3708"/>
    <x v="21"/>
    <x v="0"/>
    <x v="0"/>
    <x v="1"/>
  </r>
  <r>
    <x v="1"/>
    <x v="1"/>
    <x v="434"/>
    <x v="0"/>
    <x v="24"/>
    <x v="51"/>
    <x v="5"/>
    <x v="18"/>
    <x v="285"/>
    <x v="2022"/>
    <x v="3202"/>
    <x v="21"/>
    <x v="0"/>
    <x v="1"/>
    <x v="2"/>
  </r>
  <r>
    <x v="1"/>
    <x v="1"/>
    <x v="434"/>
    <x v="0"/>
    <x v="24"/>
    <x v="51"/>
    <x v="4"/>
    <x v="23"/>
    <x v="174"/>
    <x v="1441"/>
    <x v="2557"/>
    <x v="26"/>
    <x v="0"/>
    <x v="1"/>
    <x v="1"/>
  </r>
  <r>
    <x v="1"/>
    <x v="1"/>
    <x v="434"/>
    <x v="0"/>
    <x v="24"/>
    <x v="51"/>
    <x v="0"/>
    <x v="38"/>
    <x v="212"/>
    <x v="2383"/>
    <x v="3880"/>
    <x v="21"/>
    <x v="0"/>
    <x v="0"/>
    <x v="0"/>
  </r>
  <r>
    <x v="1"/>
    <x v="1"/>
    <x v="434"/>
    <x v="0"/>
    <x v="24"/>
    <x v="51"/>
    <x v="3"/>
    <x v="28"/>
    <x v="285"/>
    <x v="2491"/>
    <x v="4723"/>
    <x v="36"/>
    <x v="0"/>
    <x v="1"/>
    <x v="0"/>
  </r>
  <r>
    <x v="0"/>
    <x v="1"/>
    <x v="434"/>
    <x v="1"/>
    <x v="28"/>
    <x v="31"/>
    <x v="2"/>
    <x v="43"/>
    <x v="316"/>
    <x v="2906"/>
    <x v="5242"/>
    <x v="26"/>
    <x v="0"/>
    <x v="0"/>
    <x v="2"/>
  </r>
  <r>
    <x v="0"/>
    <x v="1"/>
    <x v="434"/>
    <x v="1"/>
    <x v="28"/>
    <x v="31"/>
    <x v="1"/>
    <x v="43"/>
    <x v="231"/>
    <x v="2615"/>
    <x v="4563"/>
    <x v="26"/>
    <x v="0"/>
    <x v="0"/>
    <x v="1"/>
  </r>
  <r>
    <x v="0"/>
    <x v="1"/>
    <x v="434"/>
    <x v="1"/>
    <x v="28"/>
    <x v="31"/>
    <x v="5"/>
    <x v="33"/>
    <x v="254"/>
    <x v="2469"/>
    <x v="3656"/>
    <x v="16"/>
    <x v="0"/>
    <x v="1"/>
    <x v="2"/>
  </r>
  <r>
    <x v="0"/>
    <x v="1"/>
    <x v="434"/>
    <x v="1"/>
    <x v="28"/>
    <x v="31"/>
    <x v="4"/>
    <x v="38"/>
    <x v="129"/>
    <x v="1617"/>
    <x v="2125"/>
    <x v="16"/>
    <x v="0"/>
    <x v="1"/>
    <x v="1"/>
  </r>
  <r>
    <x v="0"/>
    <x v="1"/>
    <x v="434"/>
    <x v="1"/>
    <x v="28"/>
    <x v="31"/>
    <x v="0"/>
    <x v="53"/>
    <x v="174"/>
    <x v="2469"/>
    <x v="3656"/>
    <x v="16"/>
    <x v="0"/>
    <x v="0"/>
    <x v="0"/>
  </r>
  <r>
    <x v="0"/>
    <x v="1"/>
    <x v="434"/>
    <x v="1"/>
    <x v="28"/>
    <x v="31"/>
    <x v="3"/>
    <x v="43"/>
    <x v="254"/>
    <x v="2686"/>
    <x v="4472"/>
    <x v="21"/>
    <x v="0"/>
    <x v="1"/>
    <x v="0"/>
  </r>
  <r>
    <x v="2"/>
    <x v="2"/>
    <x v="434"/>
    <x v="4"/>
    <x v="4"/>
    <x v="29"/>
    <x v="0"/>
    <x v="39"/>
    <x v="94"/>
    <x v="1254"/>
    <x v="3599"/>
    <x v="54"/>
    <x v="1"/>
    <x v="0"/>
    <x v="0"/>
  </r>
  <r>
    <x v="3"/>
    <x v="3"/>
    <x v="434"/>
    <x v="2"/>
    <x v="41"/>
    <x v="26"/>
    <x v="1"/>
    <x v="26"/>
    <x v="158"/>
    <x v="1434"/>
    <x v="3031"/>
    <x v="34"/>
    <x v="1"/>
    <x v="0"/>
    <x v="1"/>
  </r>
  <r>
    <x v="1"/>
    <x v="1"/>
    <x v="434"/>
    <x v="0"/>
    <x v="24"/>
    <x v="51"/>
    <x v="2"/>
    <x v="27"/>
    <x v="162"/>
    <x v="1522"/>
    <x v="3344"/>
    <x v="37"/>
    <x v="1"/>
    <x v="0"/>
    <x v="2"/>
  </r>
  <r>
    <x v="1"/>
    <x v="1"/>
    <x v="434"/>
    <x v="0"/>
    <x v="24"/>
    <x v="51"/>
    <x v="1"/>
    <x v="27"/>
    <x v="72"/>
    <x v="658"/>
    <x v="1273"/>
    <x v="31"/>
    <x v="1"/>
    <x v="0"/>
    <x v="1"/>
  </r>
  <r>
    <x v="1"/>
    <x v="1"/>
    <x v="434"/>
    <x v="0"/>
    <x v="24"/>
    <x v="51"/>
    <x v="5"/>
    <x v="16"/>
    <x v="78"/>
    <x v="445"/>
    <x v="826"/>
    <x v="32"/>
    <x v="1"/>
    <x v="1"/>
    <x v="2"/>
  </r>
  <r>
    <x v="1"/>
    <x v="1"/>
    <x v="434"/>
    <x v="0"/>
    <x v="24"/>
    <x v="51"/>
    <x v="4"/>
    <x v="21"/>
    <x v="43"/>
    <x v="254"/>
    <x v="517"/>
    <x v="37"/>
    <x v="1"/>
    <x v="1"/>
    <x v="1"/>
  </r>
  <r>
    <x v="1"/>
    <x v="1"/>
    <x v="434"/>
    <x v="0"/>
    <x v="24"/>
    <x v="51"/>
    <x v="0"/>
    <x v="34"/>
    <x v="62"/>
    <x v="699"/>
    <x v="1505"/>
    <x v="35"/>
    <x v="1"/>
    <x v="0"/>
    <x v="0"/>
  </r>
  <r>
    <x v="1"/>
    <x v="1"/>
    <x v="434"/>
    <x v="0"/>
    <x v="24"/>
    <x v="51"/>
    <x v="3"/>
    <x v="27"/>
    <x v="84"/>
    <x v="809"/>
    <x v="2410"/>
    <x v="51"/>
    <x v="1"/>
    <x v="1"/>
    <x v="0"/>
  </r>
  <r>
    <x v="0"/>
    <x v="1"/>
    <x v="434"/>
    <x v="1"/>
    <x v="28"/>
    <x v="31"/>
    <x v="2"/>
    <x v="42"/>
    <x v="143"/>
    <x v="1901"/>
    <x v="3943"/>
    <x v="36"/>
    <x v="1"/>
    <x v="0"/>
    <x v="2"/>
  </r>
  <r>
    <x v="0"/>
    <x v="1"/>
    <x v="434"/>
    <x v="1"/>
    <x v="28"/>
    <x v="31"/>
    <x v="1"/>
    <x v="42"/>
    <x v="57"/>
    <x v="786"/>
    <x v="1777"/>
    <x v="37"/>
    <x v="1"/>
    <x v="0"/>
    <x v="1"/>
  </r>
  <r>
    <x v="0"/>
    <x v="1"/>
    <x v="434"/>
    <x v="1"/>
    <x v="28"/>
    <x v="31"/>
    <x v="5"/>
    <x v="31"/>
    <x v="62"/>
    <x v="631"/>
    <x v="1051"/>
    <x v="27"/>
    <x v="1"/>
    <x v="1"/>
    <x v="2"/>
  </r>
  <r>
    <x v="0"/>
    <x v="1"/>
    <x v="434"/>
    <x v="1"/>
    <x v="28"/>
    <x v="31"/>
    <x v="4"/>
    <x v="37"/>
    <x v="27"/>
    <x v="295"/>
    <x v="422"/>
    <x v="28"/>
    <x v="1"/>
    <x v="1"/>
    <x v="1"/>
  </r>
  <r>
    <x v="0"/>
    <x v="1"/>
    <x v="434"/>
    <x v="1"/>
    <x v="28"/>
    <x v="31"/>
    <x v="0"/>
    <x v="51"/>
    <x v="49"/>
    <x v="814"/>
    <x v="1584"/>
    <x v="31"/>
    <x v="1"/>
    <x v="0"/>
    <x v="0"/>
  </r>
  <r>
    <x v="0"/>
    <x v="1"/>
    <x v="434"/>
    <x v="1"/>
    <x v="28"/>
    <x v="31"/>
    <x v="3"/>
    <x v="38"/>
    <x v="62"/>
    <x v="784"/>
    <x v="1608"/>
    <x v="33"/>
    <x v="1"/>
    <x v="1"/>
    <x v="0"/>
  </r>
  <r>
    <x v="2"/>
    <x v="2"/>
    <x v="434"/>
    <x v="4"/>
    <x v="4"/>
    <x v="29"/>
    <x v="0"/>
    <x v="33"/>
    <x v="120"/>
    <x v="1348"/>
    <x v="3314"/>
    <x v="43"/>
    <x v="2"/>
    <x v="0"/>
    <x v="0"/>
  </r>
  <r>
    <x v="3"/>
    <x v="3"/>
    <x v="434"/>
    <x v="2"/>
    <x v="41"/>
    <x v="26"/>
    <x v="1"/>
    <x v="16"/>
    <x v="189"/>
    <x v="1218"/>
    <x v="2063"/>
    <x v="25"/>
    <x v="2"/>
    <x v="0"/>
    <x v="1"/>
  </r>
  <r>
    <x v="0"/>
    <x v="1"/>
    <x v="434"/>
    <x v="1"/>
    <x v="28"/>
    <x v="31"/>
    <x v="2"/>
    <x v="32"/>
    <x v="164"/>
    <x v="1742"/>
    <x v="3478"/>
    <x v="32"/>
    <x v="2"/>
    <x v="0"/>
    <x v="2"/>
  </r>
  <r>
    <x v="0"/>
    <x v="1"/>
    <x v="434"/>
    <x v="1"/>
    <x v="28"/>
    <x v="31"/>
    <x v="1"/>
    <x v="29"/>
    <x v="73"/>
    <x v="726"/>
    <x v="1441"/>
    <x v="32"/>
    <x v="2"/>
    <x v="0"/>
    <x v="1"/>
  </r>
  <r>
    <x v="0"/>
    <x v="1"/>
    <x v="434"/>
    <x v="1"/>
    <x v="28"/>
    <x v="31"/>
    <x v="5"/>
    <x v="25"/>
    <x v="87"/>
    <x v="780"/>
    <x v="1012"/>
    <x v="20"/>
    <x v="2"/>
    <x v="1"/>
    <x v="2"/>
  </r>
  <r>
    <x v="0"/>
    <x v="1"/>
    <x v="434"/>
    <x v="1"/>
    <x v="28"/>
    <x v="31"/>
    <x v="4"/>
    <x v="26"/>
    <x v="34"/>
    <x v="244"/>
    <x v="250"/>
    <x v="23"/>
    <x v="2"/>
    <x v="1"/>
    <x v="1"/>
  </r>
  <r>
    <x v="0"/>
    <x v="1"/>
    <x v="434"/>
    <x v="1"/>
    <x v="28"/>
    <x v="31"/>
    <x v="0"/>
    <x v="40"/>
    <x v="49"/>
    <x v="621"/>
    <x v="728"/>
    <x v="19"/>
    <x v="2"/>
    <x v="0"/>
    <x v="0"/>
  </r>
  <r>
    <x v="0"/>
    <x v="1"/>
    <x v="434"/>
    <x v="1"/>
    <x v="28"/>
    <x v="31"/>
    <x v="3"/>
    <x v="29"/>
    <x v="81"/>
    <x v="833"/>
    <x v="1306"/>
    <x v="24"/>
    <x v="2"/>
    <x v="1"/>
    <x v="0"/>
  </r>
  <r>
    <x v="2"/>
    <x v="2"/>
    <x v="435"/>
    <x v="4"/>
    <x v="4"/>
    <x v="29"/>
    <x v="3"/>
    <x v="38"/>
    <x v="323"/>
    <x v="2910"/>
    <x v="4663"/>
    <x v="6"/>
    <x v="2"/>
    <x v="1"/>
    <x v="0"/>
  </r>
  <r>
    <x v="3"/>
    <x v="3"/>
    <x v="435"/>
    <x v="2"/>
    <x v="41"/>
    <x v="26"/>
    <x v="5"/>
    <x v="28"/>
    <x v="307"/>
    <x v="2727"/>
    <x v="4568"/>
    <x v="21"/>
    <x v="2"/>
    <x v="1"/>
    <x v="2"/>
  </r>
  <r>
    <x v="2"/>
    <x v="2"/>
    <x v="435"/>
    <x v="4"/>
    <x v="4"/>
    <x v="29"/>
    <x v="3"/>
    <x v="34"/>
    <x v="153"/>
    <x v="1719"/>
    <x v="2303"/>
    <x v="16"/>
    <x v="1"/>
    <x v="1"/>
    <x v="0"/>
  </r>
  <r>
    <x v="3"/>
    <x v="3"/>
    <x v="435"/>
    <x v="2"/>
    <x v="41"/>
    <x v="26"/>
    <x v="5"/>
    <x v="25"/>
    <x v="102"/>
    <x v="929"/>
    <x v="1962"/>
    <x v="34"/>
    <x v="1"/>
    <x v="1"/>
    <x v="2"/>
  </r>
  <r>
    <x v="2"/>
    <x v="2"/>
    <x v="435"/>
    <x v="4"/>
    <x v="4"/>
    <x v="29"/>
    <x v="3"/>
    <x v="25"/>
    <x v="181"/>
    <x v="1599"/>
    <x v="1786"/>
    <x v="12"/>
    <x v="2"/>
    <x v="1"/>
    <x v="0"/>
  </r>
  <r>
    <x v="3"/>
    <x v="3"/>
    <x v="435"/>
    <x v="2"/>
    <x v="41"/>
    <x v="26"/>
    <x v="5"/>
    <x v="16"/>
    <x v="120"/>
    <x v="741"/>
    <x v="1188"/>
    <x v="25"/>
    <x v="2"/>
    <x v="1"/>
    <x v="2"/>
  </r>
  <r>
    <x v="2"/>
    <x v="2"/>
    <x v="436"/>
    <x v="4"/>
    <x v="4"/>
    <x v="29"/>
    <x v="2"/>
    <x v="28"/>
    <x v="335"/>
    <x v="2903"/>
    <x v="5234"/>
    <x v="26"/>
    <x v="2"/>
    <x v="0"/>
    <x v="2"/>
  </r>
  <r>
    <x v="3"/>
    <x v="3"/>
    <x v="436"/>
    <x v="2"/>
    <x v="41"/>
    <x v="26"/>
    <x v="4"/>
    <x v="28"/>
    <x v="300"/>
    <x v="2637"/>
    <x v="4768"/>
    <x v="31"/>
    <x v="2"/>
    <x v="1"/>
    <x v="1"/>
  </r>
  <r>
    <x v="4"/>
    <x v="3"/>
    <x v="436"/>
    <x v="2"/>
    <x v="3"/>
    <x v="28"/>
    <x v="2"/>
    <x v="13"/>
    <x v="322"/>
    <x v="2549"/>
    <x v="4447"/>
    <x v="26"/>
    <x v="1"/>
    <x v="0"/>
    <x v="2"/>
  </r>
  <r>
    <x v="4"/>
    <x v="3"/>
    <x v="436"/>
    <x v="2"/>
    <x v="3"/>
    <x v="28"/>
    <x v="1"/>
    <x v="13"/>
    <x v="273"/>
    <x v="1568"/>
    <x v="2428"/>
    <x v="21"/>
    <x v="1"/>
    <x v="0"/>
    <x v="1"/>
  </r>
  <r>
    <x v="4"/>
    <x v="3"/>
    <x v="436"/>
    <x v="2"/>
    <x v="3"/>
    <x v="28"/>
    <x v="5"/>
    <x v="3"/>
    <x v="285"/>
    <x v="821"/>
    <x v="1363"/>
    <x v="26"/>
    <x v="1"/>
    <x v="1"/>
    <x v="2"/>
  </r>
  <r>
    <x v="4"/>
    <x v="3"/>
    <x v="436"/>
    <x v="2"/>
    <x v="3"/>
    <x v="28"/>
    <x v="4"/>
    <x v="13"/>
    <x v="174"/>
    <x v="956"/>
    <x v="1623"/>
    <x v="26"/>
    <x v="1"/>
    <x v="1"/>
    <x v="1"/>
  </r>
  <r>
    <x v="4"/>
    <x v="3"/>
    <x v="436"/>
    <x v="2"/>
    <x v="3"/>
    <x v="28"/>
    <x v="0"/>
    <x v="28"/>
    <x v="212"/>
    <x v="2022"/>
    <x v="3202"/>
    <x v="21"/>
    <x v="1"/>
    <x v="0"/>
    <x v="0"/>
  </r>
  <r>
    <x v="4"/>
    <x v="3"/>
    <x v="436"/>
    <x v="2"/>
    <x v="3"/>
    <x v="28"/>
    <x v="3"/>
    <x v="18"/>
    <x v="285"/>
    <x v="2022"/>
    <x v="3572"/>
    <x v="26"/>
    <x v="1"/>
    <x v="1"/>
    <x v="0"/>
  </r>
  <r>
    <x v="5"/>
    <x v="3"/>
    <x v="436"/>
    <x v="2"/>
    <x v="35"/>
    <x v="38"/>
    <x v="2"/>
    <x v="13"/>
    <x v="316"/>
    <x v="2400"/>
    <x v="4218"/>
    <x v="26"/>
    <x v="1"/>
    <x v="0"/>
    <x v="2"/>
  </r>
  <r>
    <x v="5"/>
    <x v="3"/>
    <x v="436"/>
    <x v="2"/>
    <x v="35"/>
    <x v="38"/>
    <x v="1"/>
    <x v="13"/>
    <x v="212"/>
    <x v="1208"/>
    <x v="1813"/>
    <x v="21"/>
    <x v="1"/>
    <x v="0"/>
    <x v="1"/>
  </r>
  <r>
    <x v="5"/>
    <x v="3"/>
    <x v="436"/>
    <x v="2"/>
    <x v="35"/>
    <x v="38"/>
    <x v="5"/>
    <x v="3"/>
    <x v="231"/>
    <x v="606"/>
    <x v="962"/>
    <x v="26"/>
    <x v="1"/>
    <x v="1"/>
    <x v="2"/>
  </r>
  <r>
    <x v="5"/>
    <x v="3"/>
    <x v="436"/>
    <x v="2"/>
    <x v="35"/>
    <x v="38"/>
    <x v="4"/>
    <x v="13"/>
    <x v="105"/>
    <x v="530"/>
    <x v="820"/>
    <x v="26"/>
    <x v="1"/>
    <x v="1"/>
    <x v="1"/>
  </r>
  <r>
    <x v="5"/>
    <x v="3"/>
    <x v="436"/>
    <x v="2"/>
    <x v="35"/>
    <x v="38"/>
    <x v="0"/>
    <x v="28"/>
    <x v="152"/>
    <x v="1471"/>
    <x v="2274"/>
    <x v="21"/>
    <x v="1"/>
    <x v="0"/>
    <x v="0"/>
  </r>
  <r>
    <x v="5"/>
    <x v="3"/>
    <x v="436"/>
    <x v="2"/>
    <x v="35"/>
    <x v="38"/>
    <x v="3"/>
    <x v="18"/>
    <x v="231"/>
    <x v="1646"/>
    <x v="2892"/>
    <x v="26"/>
    <x v="1"/>
    <x v="1"/>
    <x v="0"/>
  </r>
  <r>
    <x v="2"/>
    <x v="2"/>
    <x v="436"/>
    <x v="4"/>
    <x v="4"/>
    <x v="29"/>
    <x v="2"/>
    <x v="25"/>
    <x v="186"/>
    <x v="1656"/>
    <x v="3537"/>
    <x v="36"/>
    <x v="1"/>
    <x v="0"/>
    <x v="2"/>
  </r>
  <r>
    <x v="3"/>
    <x v="3"/>
    <x v="436"/>
    <x v="2"/>
    <x v="41"/>
    <x v="26"/>
    <x v="4"/>
    <x v="26"/>
    <x v="90"/>
    <x v="833"/>
    <x v="2267"/>
    <x v="46"/>
    <x v="1"/>
    <x v="1"/>
    <x v="1"/>
  </r>
  <r>
    <x v="4"/>
    <x v="3"/>
    <x v="436"/>
    <x v="2"/>
    <x v="3"/>
    <x v="28"/>
    <x v="2"/>
    <x v="11"/>
    <x v="158"/>
    <x v="754"/>
    <x v="1781"/>
    <x v="39"/>
    <x v="1"/>
    <x v="0"/>
    <x v="2"/>
  </r>
  <r>
    <x v="4"/>
    <x v="3"/>
    <x v="436"/>
    <x v="2"/>
    <x v="3"/>
    <x v="28"/>
    <x v="1"/>
    <x v="13"/>
    <x v="80"/>
    <x v="378"/>
    <x v="673"/>
    <x v="31"/>
    <x v="1"/>
    <x v="0"/>
    <x v="1"/>
  </r>
  <r>
    <x v="4"/>
    <x v="3"/>
    <x v="436"/>
    <x v="2"/>
    <x v="3"/>
    <x v="28"/>
    <x v="5"/>
    <x v="3"/>
    <x v="73"/>
    <x v="89"/>
    <x v="177"/>
    <x v="40"/>
    <x v="1"/>
    <x v="1"/>
    <x v="2"/>
  </r>
  <r>
    <x v="4"/>
    <x v="3"/>
    <x v="436"/>
    <x v="2"/>
    <x v="3"/>
    <x v="28"/>
    <x v="4"/>
    <x v="12"/>
    <x v="49"/>
    <x v="151"/>
    <x v="298"/>
    <x v="38"/>
    <x v="1"/>
    <x v="1"/>
    <x v="1"/>
  </r>
  <r>
    <x v="4"/>
    <x v="3"/>
    <x v="436"/>
    <x v="2"/>
    <x v="3"/>
    <x v="28"/>
    <x v="0"/>
    <x v="25"/>
    <x v="54"/>
    <x v="416"/>
    <x v="765"/>
    <x v="32"/>
    <x v="1"/>
    <x v="0"/>
    <x v="0"/>
  </r>
  <r>
    <x v="4"/>
    <x v="3"/>
    <x v="436"/>
    <x v="2"/>
    <x v="3"/>
    <x v="28"/>
    <x v="3"/>
    <x v="17"/>
    <x v="84"/>
    <x v="515"/>
    <x v="1173"/>
    <x v="37"/>
    <x v="1"/>
    <x v="1"/>
    <x v="0"/>
  </r>
  <r>
    <x v="5"/>
    <x v="3"/>
    <x v="436"/>
    <x v="2"/>
    <x v="35"/>
    <x v="38"/>
    <x v="2"/>
    <x v="12"/>
    <x v="133"/>
    <x v="651"/>
    <x v="1450"/>
    <x v="36"/>
    <x v="1"/>
    <x v="0"/>
    <x v="2"/>
  </r>
  <r>
    <x v="5"/>
    <x v="3"/>
    <x v="436"/>
    <x v="2"/>
    <x v="35"/>
    <x v="38"/>
    <x v="1"/>
    <x v="12"/>
    <x v="60"/>
    <x v="209"/>
    <x v="378"/>
    <x v="34"/>
    <x v="1"/>
    <x v="0"/>
    <x v="1"/>
  </r>
  <r>
    <x v="5"/>
    <x v="3"/>
    <x v="436"/>
    <x v="2"/>
    <x v="35"/>
    <x v="38"/>
    <x v="5"/>
    <x v="2"/>
    <x v="66"/>
    <x v="63"/>
    <x v="99"/>
    <x v="36"/>
    <x v="1"/>
    <x v="1"/>
    <x v="2"/>
  </r>
  <r>
    <x v="5"/>
    <x v="3"/>
    <x v="436"/>
    <x v="2"/>
    <x v="35"/>
    <x v="38"/>
    <x v="4"/>
    <x v="13"/>
    <x v="24"/>
    <x v="57"/>
    <x v="88"/>
    <x v="36"/>
    <x v="1"/>
    <x v="1"/>
    <x v="1"/>
  </r>
  <r>
    <x v="5"/>
    <x v="3"/>
    <x v="436"/>
    <x v="2"/>
    <x v="35"/>
    <x v="38"/>
    <x v="0"/>
    <x v="27"/>
    <x v="38"/>
    <x v="294"/>
    <x v="532"/>
    <x v="33"/>
    <x v="1"/>
    <x v="0"/>
    <x v="0"/>
  </r>
  <r>
    <x v="5"/>
    <x v="3"/>
    <x v="436"/>
    <x v="2"/>
    <x v="35"/>
    <x v="38"/>
    <x v="3"/>
    <x v="16"/>
    <x v="57"/>
    <x v="272"/>
    <x v="633"/>
    <x v="40"/>
    <x v="1"/>
    <x v="1"/>
    <x v="0"/>
  </r>
  <r>
    <x v="2"/>
    <x v="2"/>
    <x v="436"/>
    <x v="4"/>
    <x v="4"/>
    <x v="29"/>
    <x v="2"/>
    <x v="17"/>
    <x v="223"/>
    <x v="1525"/>
    <x v="2934"/>
    <x v="30"/>
    <x v="2"/>
    <x v="0"/>
    <x v="2"/>
  </r>
  <r>
    <x v="3"/>
    <x v="3"/>
    <x v="436"/>
    <x v="2"/>
    <x v="41"/>
    <x v="26"/>
    <x v="4"/>
    <x v="21"/>
    <x v="108"/>
    <x v="841"/>
    <x v="1822"/>
    <x v="35"/>
    <x v="2"/>
    <x v="1"/>
    <x v="1"/>
  </r>
  <r>
    <x v="4"/>
    <x v="3"/>
    <x v="436"/>
    <x v="2"/>
    <x v="3"/>
    <x v="28"/>
    <x v="2"/>
    <x v="8"/>
    <x v="179"/>
    <x v="703"/>
    <x v="1432"/>
    <x v="33"/>
    <x v="2"/>
    <x v="0"/>
    <x v="2"/>
  </r>
  <r>
    <x v="4"/>
    <x v="3"/>
    <x v="436"/>
    <x v="2"/>
    <x v="3"/>
    <x v="28"/>
    <x v="1"/>
    <x v="7"/>
    <x v="89"/>
    <x v="249"/>
    <x v="258"/>
    <x v="23"/>
    <x v="2"/>
    <x v="0"/>
    <x v="1"/>
  </r>
  <r>
    <x v="4"/>
    <x v="3"/>
    <x v="436"/>
    <x v="2"/>
    <x v="3"/>
    <x v="28"/>
    <x v="5"/>
    <x v="1"/>
    <x v="93"/>
    <x v="93"/>
    <x v="122"/>
    <x v="31"/>
    <x v="2"/>
    <x v="1"/>
    <x v="2"/>
  </r>
  <r>
    <x v="4"/>
    <x v="3"/>
    <x v="436"/>
    <x v="2"/>
    <x v="3"/>
    <x v="28"/>
    <x v="4"/>
    <x v="8"/>
    <x v="58"/>
    <x v="126"/>
    <x v="190"/>
    <x v="33"/>
    <x v="2"/>
    <x v="1"/>
    <x v="1"/>
  </r>
  <r>
    <x v="4"/>
    <x v="3"/>
    <x v="436"/>
    <x v="2"/>
    <x v="3"/>
    <x v="28"/>
    <x v="0"/>
    <x v="17"/>
    <x v="73"/>
    <x v="425"/>
    <x v="615"/>
    <x v="26"/>
    <x v="2"/>
    <x v="0"/>
    <x v="0"/>
  </r>
  <r>
    <x v="4"/>
    <x v="3"/>
    <x v="436"/>
    <x v="2"/>
    <x v="3"/>
    <x v="28"/>
    <x v="3"/>
    <x v="13"/>
    <x v="93"/>
    <x v="458"/>
    <x v="862"/>
    <x v="32"/>
    <x v="2"/>
    <x v="1"/>
    <x v="0"/>
  </r>
  <r>
    <x v="5"/>
    <x v="3"/>
    <x v="436"/>
    <x v="2"/>
    <x v="35"/>
    <x v="38"/>
    <x v="2"/>
    <x v="7"/>
    <x v="159"/>
    <x v="541"/>
    <x v="1055"/>
    <x v="32"/>
    <x v="2"/>
    <x v="0"/>
    <x v="2"/>
  </r>
  <r>
    <x v="5"/>
    <x v="3"/>
    <x v="436"/>
    <x v="2"/>
    <x v="35"/>
    <x v="38"/>
    <x v="1"/>
    <x v="8"/>
    <x v="64"/>
    <x v="156"/>
    <x v="181"/>
    <x v="27"/>
    <x v="2"/>
    <x v="0"/>
    <x v="1"/>
  </r>
  <r>
    <x v="5"/>
    <x v="3"/>
    <x v="436"/>
    <x v="2"/>
    <x v="35"/>
    <x v="38"/>
    <x v="5"/>
    <x v="0"/>
    <x v="68"/>
    <x v="41"/>
    <x v="43"/>
    <x v="31"/>
    <x v="2"/>
    <x v="1"/>
    <x v="2"/>
  </r>
  <r>
    <x v="5"/>
    <x v="3"/>
    <x v="436"/>
    <x v="2"/>
    <x v="35"/>
    <x v="38"/>
    <x v="4"/>
    <x v="9"/>
    <x v="28"/>
    <x v="48"/>
    <x v="61"/>
    <x v="33"/>
    <x v="2"/>
    <x v="1"/>
    <x v="1"/>
  </r>
  <r>
    <x v="5"/>
    <x v="3"/>
    <x v="436"/>
    <x v="2"/>
    <x v="35"/>
    <x v="38"/>
    <x v="0"/>
    <x v="19"/>
    <x v="50"/>
    <x v="271"/>
    <x v="379"/>
    <x v="28"/>
    <x v="2"/>
    <x v="0"/>
    <x v="0"/>
  </r>
  <r>
    <x v="5"/>
    <x v="3"/>
    <x v="436"/>
    <x v="2"/>
    <x v="35"/>
    <x v="38"/>
    <x v="3"/>
    <x v="11"/>
    <x v="73"/>
    <x v="270"/>
    <x v="460"/>
    <x v="32"/>
    <x v="2"/>
    <x v="1"/>
    <x v="0"/>
  </r>
  <r>
    <x v="2"/>
    <x v="2"/>
    <x v="437"/>
    <x v="4"/>
    <x v="4"/>
    <x v="29"/>
    <x v="1"/>
    <x v="38"/>
    <x v="323"/>
    <x v="2910"/>
    <x v="4944"/>
    <x v="11"/>
    <x v="2"/>
    <x v="0"/>
    <x v="1"/>
  </r>
  <r>
    <x v="3"/>
    <x v="3"/>
    <x v="437"/>
    <x v="2"/>
    <x v="41"/>
    <x v="26"/>
    <x v="0"/>
    <x v="33"/>
    <x v="231"/>
    <x v="2350"/>
    <x v="3411"/>
    <x v="16"/>
    <x v="2"/>
    <x v="0"/>
    <x v="0"/>
  </r>
  <r>
    <x v="0"/>
    <x v="1"/>
    <x v="437"/>
    <x v="4"/>
    <x v="1"/>
    <x v="2"/>
    <x v="2"/>
    <x v="48"/>
    <x v="314"/>
    <x v="2914"/>
    <x v="5200"/>
    <x v="21"/>
    <x v="2"/>
    <x v="0"/>
    <x v="2"/>
  </r>
  <r>
    <x v="0"/>
    <x v="1"/>
    <x v="437"/>
    <x v="4"/>
    <x v="1"/>
    <x v="2"/>
    <x v="1"/>
    <x v="48"/>
    <x v="212"/>
    <x v="2615"/>
    <x v="4318"/>
    <x v="21"/>
    <x v="2"/>
    <x v="0"/>
    <x v="1"/>
  </r>
  <r>
    <x v="0"/>
    <x v="1"/>
    <x v="437"/>
    <x v="4"/>
    <x v="1"/>
    <x v="2"/>
    <x v="5"/>
    <x v="38"/>
    <x v="231"/>
    <x v="2506"/>
    <x v="3237"/>
    <x v="11"/>
    <x v="2"/>
    <x v="1"/>
    <x v="2"/>
  </r>
  <r>
    <x v="0"/>
    <x v="1"/>
    <x v="437"/>
    <x v="4"/>
    <x v="1"/>
    <x v="2"/>
    <x v="4"/>
    <x v="43"/>
    <x v="105"/>
    <x v="1502"/>
    <x v="1579"/>
    <x v="11"/>
    <x v="2"/>
    <x v="1"/>
    <x v="1"/>
  </r>
  <r>
    <x v="0"/>
    <x v="1"/>
    <x v="437"/>
    <x v="4"/>
    <x v="1"/>
    <x v="2"/>
    <x v="0"/>
    <x v="58"/>
    <x v="152"/>
    <x v="2398"/>
    <x v="2999"/>
    <x v="11"/>
    <x v="2"/>
    <x v="0"/>
    <x v="0"/>
  </r>
  <r>
    <x v="0"/>
    <x v="1"/>
    <x v="437"/>
    <x v="4"/>
    <x v="1"/>
    <x v="2"/>
    <x v="3"/>
    <x v="48"/>
    <x v="231"/>
    <x v="2694"/>
    <x v="4206"/>
    <x v="16"/>
    <x v="2"/>
    <x v="1"/>
    <x v="0"/>
  </r>
  <r>
    <x v="5"/>
    <x v="1"/>
    <x v="437"/>
    <x v="1"/>
    <x v="19"/>
    <x v="4"/>
    <x v="2"/>
    <x v="28"/>
    <x v="306"/>
    <x v="2719"/>
    <x v="4750"/>
    <x v="26"/>
    <x v="0"/>
    <x v="0"/>
    <x v="2"/>
  </r>
  <r>
    <x v="5"/>
    <x v="1"/>
    <x v="437"/>
    <x v="1"/>
    <x v="19"/>
    <x v="4"/>
    <x v="1"/>
    <x v="28"/>
    <x v="129"/>
    <x v="1267"/>
    <x v="1920"/>
    <x v="21"/>
    <x v="0"/>
    <x v="0"/>
    <x v="1"/>
  </r>
  <r>
    <x v="5"/>
    <x v="1"/>
    <x v="437"/>
    <x v="1"/>
    <x v="19"/>
    <x v="4"/>
    <x v="5"/>
    <x v="18"/>
    <x v="152"/>
    <x v="1051"/>
    <x v="1531"/>
    <x v="21"/>
    <x v="0"/>
    <x v="1"/>
    <x v="2"/>
  </r>
  <r>
    <x v="5"/>
    <x v="1"/>
    <x v="437"/>
    <x v="1"/>
    <x v="19"/>
    <x v="4"/>
    <x v="4"/>
    <x v="23"/>
    <x v="15"/>
    <x v="71"/>
    <x v="44"/>
    <x v="21"/>
    <x v="0"/>
    <x v="1"/>
    <x v="1"/>
  </r>
  <r>
    <x v="5"/>
    <x v="1"/>
    <x v="437"/>
    <x v="1"/>
    <x v="19"/>
    <x v="4"/>
    <x v="0"/>
    <x v="38"/>
    <x v="62"/>
    <x v="784"/>
    <x v="835"/>
    <x v="16"/>
    <x v="0"/>
    <x v="0"/>
    <x v="0"/>
  </r>
  <r>
    <x v="5"/>
    <x v="1"/>
    <x v="437"/>
    <x v="1"/>
    <x v="19"/>
    <x v="4"/>
    <x v="3"/>
    <x v="28"/>
    <x v="152"/>
    <x v="1471"/>
    <x v="1920"/>
    <x v="16"/>
    <x v="0"/>
    <x v="1"/>
    <x v="0"/>
  </r>
  <r>
    <x v="2"/>
    <x v="2"/>
    <x v="437"/>
    <x v="4"/>
    <x v="4"/>
    <x v="29"/>
    <x v="1"/>
    <x v="34"/>
    <x v="171"/>
    <x v="1882"/>
    <x v="2943"/>
    <x v="21"/>
    <x v="1"/>
    <x v="0"/>
    <x v="1"/>
  </r>
  <r>
    <x v="3"/>
    <x v="3"/>
    <x v="437"/>
    <x v="2"/>
    <x v="41"/>
    <x v="26"/>
    <x v="0"/>
    <x v="30"/>
    <x v="68"/>
    <x v="696"/>
    <x v="1194"/>
    <x v="27"/>
    <x v="1"/>
    <x v="0"/>
    <x v="0"/>
  </r>
  <r>
    <x v="0"/>
    <x v="1"/>
    <x v="437"/>
    <x v="4"/>
    <x v="1"/>
    <x v="2"/>
    <x v="2"/>
    <x v="46"/>
    <x v="132"/>
    <x v="1906"/>
    <x v="3901"/>
    <x v="35"/>
    <x v="1"/>
    <x v="0"/>
    <x v="2"/>
  </r>
  <r>
    <x v="0"/>
    <x v="1"/>
    <x v="437"/>
    <x v="4"/>
    <x v="1"/>
    <x v="2"/>
    <x v="1"/>
    <x v="45"/>
    <x v="54"/>
    <x v="785"/>
    <x v="1733"/>
    <x v="36"/>
    <x v="1"/>
    <x v="0"/>
    <x v="1"/>
  </r>
  <r>
    <x v="0"/>
    <x v="1"/>
    <x v="437"/>
    <x v="4"/>
    <x v="1"/>
    <x v="2"/>
    <x v="5"/>
    <x v="34"/>
    <x v="57"/>
    <x v="625"/>
    <x v="888"/>
    <x v="23"/>
    <x v="1"/>
    <x v="1"/>
    <x v="2"/>
  </r>
  <r>
    <x v="0"/>
    <x v="1"/>
    <x v="437"/>
    <x v="4"/>
    <x v="1"/>
    <x v="2"/>
    <x v="4"/>
    <x v="42"/>
    <x v="26"/>
    <x v="321"/>
    <x v="384"/>
    <x v="24"/>
    <x v="1"/>
    <x v="1"/>
    <x v="1"/>
  </r>
  <r>
    <x v="0"/>
    <x v="1"/>
    <x v="437"/>
    <x v="4"/>
    <x v="1"/>
    <x v="2"/>
    <x v="0"/>
    <x v="57"/>
    <x v="42"/>
    <x v="788"/>
    <x v="1265"/>
    <x v="25"/>
    <x v="1"/>
    <x v="0"/>
    <x v="0"/>
  </r>
  <r>
    <x v="0"/>
    <x v="1"/>
    <x v="437"/>
    <x v="4"/>
    <x v="1"/>
    <x v="2"/>
    <x v="3"/>
    <x v="46"/>
    <x v="59"/>
    <x v="901"/>
    <x v="1523"/>
    <x v="26"/>
    <x v="1"/>
    <x v="1"/>
    <x v="0"/>
  </r>
  <r>
    <x v="5"/>
    <x v="1"/>
    <x v="437"/>
    <x v="1"/>
    <x v="19"/>
    <x v="4"/>
    <x v="2"/>
    <x v="25"/>
    <x v="105"/>
    <x v="956"/>
    <x v="2240"/>
    <x v="39"/>
    <x v="1"/>
    <x v="0"/>
    <x v="2"/>
  </r>
  <r>
    <x v="5"/>
    <x v="1"/>
    <x v="437"/>
    <x v="1"/>
    <x v="19"/>
    <x v="4"/>
    <x v="1"/>
    <x v="27"/>
    <x v="28"/>
    <x v="192"/>
    <x v="328"/>
    <x v="33"/>
    <x v="1"/>
    <x v="0"/>
    <x v="1"/>
  </r>
  <r>
    <x v="5"/>
    <x v="1"/>
    <x v="437"/>
    <x v="1"/>
    <x v="19"/>
    <x v="4"/>
    <x v="5"/>
    <x v="17"/>
    <x v="42"/>
    <x v="180"/>
    <x v="329"/>
    <x v="35"/>
    <x v="1"/>
    <x v="1"/>
    <x v="2"/>
  </r>
  <r>
    <x v="5"/>
    <x v="1"/>
    <x v="437"/>
    <x v="1"/>
    <x v="19"/>
    <x v="4"/>
    <x v="4"/>
    <x v="22"/>
    <x v="2"/>
    <x v="2"/>
    <x v="2"/>
    <x v="32"/>
    <x v="1"/>
    <x v="1"/>
    <x v="1"/>
  </r>
  <r>
    <x v="5"/>
    <x v="1"/>
    <x v="437"/>
    <x v="1"/>
    <x v="19"/>
    <x v="4"/>
    <x v="0"/>
    <x v="36"/>
    <x v="12"/>
    <x v="104"/>
    <x v="126"/>
    <x v="29"/>
    <x v="1"/>
    <x v="0"/>
    <x v="0"/>
  </r>
  <r>
    <x v="5"/>
    <x v="1"/>
    <x v="437"/>
    <x v="1"/>
    <x v="19"/>
    <x v="4"/>
    <x v="3"/>
    <x v="26"/>
    <x v="38"/>
    <x v="280"/>
    <x v="458"/>
    <x v="31"/>
    <x v="1"/>
    <x v="1"/>
    <x v="0"/>
  </r>
  <r>
    <x v="2"/>
    <x v="2"/>
    <x v="437"/>
    <x v="4"/>
    <x v="4"/>
    <x v="29"/>
    <x v="1"/>
    <x v="29"/>
    <x v="195"/>
    <x v="1922"/>
    <x v="2449"/>
    <x v="14"/>
    <x v="2"/>
    <x v="0"/>
    <x v="1"/>
  </r>
  <r>
    <x v="3"/>
    <x v="3"/>
    <x v="437"/>
    <x v="2"/>
    <x v="41"/>
    <x v="26"/>
    <x v="0"/>
    <x v="22"/>
    <x v="77"/>
    <x v="597"/>
    <x v="653"/>
    <x v="18"/>
    <x v="2"/>
    <x v="0"/>
    <x v="0"/>
  </r>
  <r>
    <x v="2"/>
    <x v="2"/>
    <x v="438"/>
    <x v="4"/>
    <x v="4"/>
    <x v="29"/>
    <x v="5"/>
    <x v="38"/>
    <x v="323"/>
    <x v="2910"/>
    <x v="5256"/>
    <x v="26"/>
    <x v="2"/>
    <x v="1"/>
    <x v="2"/>
  </r>
  <r>
    <x v="3"/>
    <x v="3"/>
    <x v="438"/>
    <x v="2"/>
    <x v="41"/>
    <x v="26"/>
    <x v="3"/>
    <x v="28"/>
    <x v="309"/>
    <x v="2763"/>
    <x v="5061"/>
    <x v="36"/>
    <x v="2"/>
    <x v="1"/>
    <x v="0"/>
  </r>
  <r>
    <x v="0"/>
    <x v="1"/>
    <x v="438"/>
    <x v="3"/>
    <x v="16"/>
    <x v="30"/>
    <x v="2"/>
    <x v="38"/>
    <x v="312"/>
    <x v="2874"/>
    <x v="5134"/>
    <x v="26"/>
    <x v="1"/>
    <x v="0"/>
    <x v="2"/>
  </r>
  <r>
    <x v="0"/>
    <x v="1"/>
    <x v="438"/>
    <x v="3"/>
    <x v="16"/>
    <x v="30"/>
    <x v="1"/>
    <x v="38"/>
    <x v="194"/>
    <x v="2227"/>
    <x v="3609"/>
    <x v="21"/>
    <x v="1"/>
    <x v="0"/>
    <x v="1"/>
  </r>
  <r>
    <x v="0"/>
    <x v="1"/>
    <x v="438"/>
    <x v="3"/>
    <x v="16"/>
    <x v="30"/>
    <x v="5"/>
    <x v="28"/>
    <x v="212"/>
    <x v="2022"/>
    <x v="3572"/>
    <x v="26"/>
    <x v="1"/>
    <x v="1"/>
    <x v="2"/>
  </r>
  <r>
    <x v="0"/>
    <x v="1"/>
    <x v="438"/>
    <x v="3"/>
    <x v="16"/>
    <x v="30"/>
    <x v="4"/>
    <x v="33"/>
    <x v="82"/>
    <x v="956"/>
    <x v="1623"/>
    <x v="26"/>
    <x v="1"/>
    <x v="1"/>
    <x v="1"/>
  </r>
  <r>
    <x v="0"/>
    <x v="1"/>
    <x v="438"/>
    <x v="3"/>
    <x v="16"/>
    <x v="30"/>
    <x v="0"/>
    <x v="48"/>
    <x v="129"/>
    <x v="1929"/>
    <x v="3044"/>
    <x v="21"/>
    <x v="1"/>
    <x v="0"/>
    <x v="0"/>
  </r>
  <r>
    <x v="0"/>
    <x v="1"/>
    <x v="438"/>
    <x v="3"/>
    <x v="16"/>
    <x v="30"/>
    <x v="3"/>
    <x v="38"/>
    <x v="212"/>
    <x v="2383"/>
    <x v="4188"/>
    <x v="26"/>
    <x v="1"/>
    <x v="1"/>
    <x v="0"/>
  </r>
  <r>
    <x v="2"/>
    <x v="2"/>
    <x v="438"/>
    <x v="4"/>
    <x v="4"/>
    <x v="29"/>
    <x v="5"/>
    <x v="35"/>
    <x v="147"/>
    <x v="1695"/>
    <x v="3855"/>
    <x v="41"/>
    <x v="1"/>
    <x v="1"/>
    <x v="2"/>
  </r>
  <r>
    <x v="3"/>
    <x v="3"/>
    <x v="438"/>
    <x v="2"/>
    <x v="41"/>
    <x v="26"/>
    <x v="3"/>
    <x v="25"/>
    <x v="113"/>
    <x v="1018"/>
    <x v="2875"/>
    <x v="50"/>
    <x v="1"/>
    <x v="1"/>
    <x v="0"/>
  </r>
  <r>
    <x v="0"/>
    <x v="1"/>
    <x v="438"/>
    <x v="3"/>
    <x v="16"/>
    <x v="30"/>
    <x v="2"/>
    <x v="34"/>
    <x v="135"/>
    <x v="1540"/>
    <x v="3379"/>
    <x v="37"/>
    <x v="1"/>
    <x v="0"/>
    <x v="2"/>
  </r>
  <r>
    <x v="0"/>
    <x v="1"/>
    <x v="438"/>
    <x v="3"/>
    <x v="16"/>
    <x v="30"/>
    <x v="1"/>
    <x v="34"/>
    <x v="48"/>
    <x v="506"/>
    <x v="1075"/>
    <x v="35"/>
    <x v="1"/>
    <x v="0"/>
    <x v="1"/>
  </r>
  <r>
    <x v="0"/>
    <x v="1"/>
    <x v="438"/>
    <x v="3"/>
    <x v="16"/>
    <x v="30"/>
    <x v="5"/>
    <x v="27"/>
    <x v="60"/>
    <x v="525"/>
    <x v="1161"/>
    <x v="36"/>
    <x v="1"/>
    <x v="1"/>
    <x v="2"/>
  </r>
  <r>
    <x v="0"/>
    <x v="1"/>
    <x v="438"/>
    <x v="3"/>
    <x v="16"/>
    <x v="30"/>
    <x v="4"/>
    <x v="29"/>
    <x v="17"/>
    <x v="110"/>
    <x v="202"/>
    <x v="38"/>
    <x v="1"/>
    <x v="1"/>
    <x v="1"/>
  </r>
  <r>
    <x v="0"/>
    <x v="1"/>
    <x v="438"/>
    <x v="3"/>
    <x v="16"/>
    <x v="30"/>
    <x v="0"/>
    <x v="45"/>
    <x v="33"/>
    <x v="471"/>
    <x v="895"/>
    <x v="32"/>
    <x v="1"/>
    <x v="0"/>
    <x v="0"/>
  </r>
  <r>
    <x v="0"/>
    <x v="1"/>
    <x v="438"/>
    <x v="3"/>
    <x v="16"/>
    <x v="30"/>
    <x v="3"/>
    <x v="35"/>
    <x v="54"/>
    <x v="600"/>
    <x v="1348"/>
    <x v="37"/>
    <x v="1"/>
    <x v="1"/>
    <x v="0"/>
  </r>
  <r>
    <x v="2"/>
    <x v="2"/>
    <x v="438"/>
    <x v="4"/>
    <x v="4"/>
    <x v="29"/>
    <x v="5"/>
    <x v="26"/>
    <x v="191"/>
    <x v="1732"/>
    <x v="3463"/>
    <x v="32"/>
    <x v="2"/>
    <x v="1"/>
    <x v="2"/>
  </r>
  <r>
    <x v="3"/>
    <x v="3"/>
    <x v="438"/>
    <x v="2"/>
    <x v="41"/>
    <x v="26"/>
    <x v="3"/>
    <x v="21"/>
    <x v="123"/>
    <x v="958"/>
    <x v="2395"/>
    <x v="42"/>
    <x v="2"/>
    <x v="1"/>
    <x v="0"/>
  </r>
  <r>
    <x v="2"/>
    <x v="2"/>
    <x v="439"/>
    <x v="4"/>
    <x v="4"/>
    <x v="29"/>
    <x v="4"/>
    <x v="38"/>
    <x v="315"/>
    <x v="2884"/>
    <x v="5087"/>
    <x v="21"/>
    <x v="2"/>
    <x v="1"/>
    <x v="1"/>
  </r>
  <r>
    <x v="3"/>
    <x v="3"/>
    <x v="439"/>
    <x v="2"/>
    <x v="41"/>
    <x v="26"/>
    <x v="2"/>
    <x v="23"/>
    <x v="323"/>
    <x v="2833"/>
    <x v="4999"/>
    <x v="26"/>
    <x v="2"/>
    <x v="0"/>
    <x v="2"/>
  </r>
  <r>
    <x v="1"/>
    <x v="0"/>
    <x v="439"/>
    <x v="4"/>
    <x v="2"/>
    <x v="42"/>
    <x v="2"/>
    <x v="33"/>
    <x v="311"/>
    <x v="2840"/>
    <x v="4901"/>
    <x v="21"/>
    <x v="1"/>
    <x v="0"/>
    <x v="2"/>
  </r>
  <r>
    <x v="1"/>
    <x v="0"/>
    <x v="439"/>
    <x v="4"/>
    <x v="2"/>
    <x v="42"/>
    <x v="1"/>
    <x v="43"/>
    <x v="285"/>
    <x v="2793"/>
    <x v="4901"/>
    <x v="26"/>
    <x v="1"/>
    <x v="0"/>
    <x v="1"/>
  </r>
  <r>
    <x v="1"/>
    <x v="0"/>
    <x v="439"/>
    <x v="4"/>
    <x v="2"/>
    <x v="42"/>
    <x v="5"/>
    <x v="43"/>
    <x v="285"/>
    <x v="2793"/>
    <x v="4723"/>
    <x v="21"/>
    <x v="1"/>
    <x v="1"/>
    <x v="2"/>
  </r>
  <r>
    <x v="1"/>
    <x v="0"/>
    <x v="439"/>
    <x v="4"/>
    <x v="2"/>
    <x v="42"/>
    <x v="4"/>
    <x v="43"/>
    <x v="194"/>
    <x v="2383"/>
    <x v="3880"/>
    <x v="21"/>
    <x v="1"/>
    <x v="1"/>
    <x v="1"/>
  </r>
  <r>
    <x v="1"/>
    <x v="0"/>
    <x v="439"/>
    <x v="4"/>
    <x v="2"/>
    <x v="42"/>
    <x v="0"/>
    <x v="48"/>
    <x v="105"/>
    <x v="1646"/>
    <x v="2177"/>
    <x v="16"/>
    <x v="1"/>
    <x v="0"/>
    <x v="0"/>
  </r>
  <r>
    <x v="1"/>
    <x v="0"/>
    <x v="439"/>
    <x v="4"/>
    <x v="2"/>
    <x v="42"/>
    <x v="3"/>
    <x v="43"/>
    <x v="273"/>
    <x v="2745"/>
    <x v="3960"/>
    <x v="11"/>
    <x v="1"/>
    <x v="1"/>
    <x v="0"/>
  </r>
  <r>
    <x v="2"/>
    <x v="2"/>
    <x v="439"/>
    <x v="4"/>
    <x v="4"/>
    <x v="29"/>
    <x v="4"/>
    <x v="34"/>
    <x v="133"/>
    <x v="1519"/>
    <x v="2996"/>
    <x v="31"/>
    <x v="1"/>
    <x v="1"/>
    <x v="1"/>
  </r>
  <r>
    <x v="3"/>
    <x v="3"/>
    <x v="439"/>
    <x v="2"/>
    <x v="41"/>
    <x v="26"/>
    <x v="2"/>
    <x v="20"/>
    <x v="165"/>
    <x v="1229"/>
    <x v="2756"/>
    <x v="37"/>
    <x v="1"/>
    <x v="0"/>
    <x v="2"/>
  </r>
  <r>
    <x v="1"/>
    <x v="0"/>
    <x v="439"/>
    <x v="4"/>
    <x v="2"/>
    <x v="42"/>
    <x v="2"/>
    <x v="30"/>
    <x v="125"/>
    <x v="1292"/>
    <x v="2672"/>
    <x v="33"/>
    <x v="1"/>
    <x v="0"/>
    <x v="2"/>
  </r>
  <r>
    <x v="1"/>
    <x v="0"/>
    <x v="439"/>
    <x v="4"/>
    <x v="2"/>
    <x v="42"/>
    <x v="1"/>
    <x v="41"/>
    <x v="78"/>
    <x v="1100"/>
    <x v="2653"/>
    <x v="41"/>
    <x v="1"/>
    <x v="0"/>
    <x v="1"/>
  </r>
  <r>
    <x v="1"/>
    <x v="0"/>
    <x v="439"/>
    <x v="4"/>
    <x v="2"/>
    <x v="42"/>
    <x v="5"/>
    <x v="42"/>
    <x v="75"/>
    <x v="1074"/>
    <x v="2378"/>
    <x v="36"/>
    <x v="1"/>
    <x v="1"/>
    <x v="2"/>
  </r>
  <r>
    <x v="1"/>
    <x v="0"/>
    <x v="439"/>
    <x v="4"/>
    <x v="2"/>
    <x v="42"/>
    <x v="4"/>
    <x v="40"/>
    <x v="56"/>
    <x v="733"/>
    <x v="1459"/>
    <x v="32"/>
    <x v="1"/>
    <x v="1"/>
    <x v="1"/>
  </r>
  <r>
    <x v="1"/>
    <x v="0"/>
    <x v="439"/>
    <x v="4"/>
    <x v="2"/>
    <x v="42"/>
    <x v="0"/>
    <x v="47"/>
    <x v="21"/>
    <x v="296"/>
    <x v="405"/>
    <x v="27"/>
    <x v="1"/>
    <x v="0"/>
    <x v="0"/>
  </r>
  <r>
    <x v="1"/>
    <x v="0"/>
    <x v="439"/>
    <x v="4"/>
    <x v="2"/>
    <x v="42"/>
    <x v="3"/>
    <x v="40"/>
    <x v="73"/>
    <x v="987"/>
    <x v="1687"/>
    <x v="26"/>
    <x v="1"/>
    <x v="1"/>
    <x v="0"/>
  </r>
  <r>
    <x v="2"/>
    <x v="2"/>
    <x v="439"/>
    <x v="4"/>
    <x v="4"/>
    <x v="29"/>
    <x v="4"/>
    <x v="29"/>
    <x v="153"/>
    <x v="1525"/>
    <x v="2621"/>
    <x v="25"/>
    <x v="2"/>
    <x v="1"/>
    <x v="1"/>
  </r>
  <r>
    <x v="3"/>
    <x v="3"/>
    <x v="439"/>
    <x v="2"/>
    <x v="41"/>
    <x v="26"/>
    <x v="2"/>
    <x v="13"/>
    <x v="191"/>
    <x v="1064"/>
    <x v="1995"/>
    <x v="29"/>
    <x v="2"/>
    <x v="0"/>
    <x v="2"/>
  </r>
  <r>
    <x v="1"/>
    <x v="0"/>
    <x v="439"/>
    <x v="4"/>
    <x v="2"/>
    <x v="42"/>
    <x v="2"/>
    <x v="22"/>
    <x v="138"/>
    <x v="1119"/>
    <x v="1938"/>
    <x v="26"/>
    <x v="2"/>
    <x v="0"/>
    <x v="2"/>
  </r>
  <r>
    <x v="1"/>
    <x v="0"/>
    <x v="439"/>
    <x v="4"/>
    <x v="2"/>
    <x v="42"/>
    <x v="1"/>
    <x v="31"/>
    <x v="97"/>
    <x v="1060"/>
    <x v="2039"/>
    <x v="30"/>
    <x v="2"/>
    <x v="0"/>
    <x v="1"/>
  </r>
  <r>
    <x v="1"/>
    <x v="0"/>
    <x v="439"/>
    <x v="4"/>
    <x v="2"/>
    <x v="42"/>
    <x v="5"/>
    <x v="30"/>
    <x v="100"/>
    <x v="1058"/>
    <x v="1880"/>
    <x v="27"/>
    <x v="2"/>
    <x v="1"/>
    <x v="2"/>
  </r>
  <r>
    <x v="1"/>
    <x v="0"/>
    <x v="439"/>
    <x v="4"/>
    <x v="2"/>
    <x v="42"/>
    <x v="4"/>
    <x v="31"/>
    <x v="56"/>
    <x v="551"/>
    <x v="763"/>
    <x v="23"/>
    <x v="2"/>
    <x v="1"/>
    <x v="1"/>
  </r>
  <r>
    <x v="1"/>
    <x v="0"/>
    <x v="439"/>
    <x v="4"/>
    <x v="2"/>
    <x v="42"/>
    <x v="0"/>
    <x v="34"/>
    <x v="28"/>
    <x v="275"/>
    <x v="207"/>
    <x v="18"/>
    <x v="2"/>
    <x v="0"/>
    <x v="0"/>
  </r>
  <r>
    <x v="1"/>
    <x v="0"/>
    <x v="439"/>
    <x v="4"/>
    <x v="2"/>
    <x v="42"/>
    <x v="3"/>
    <x v="30"/>
    <x v="89"/>
    <x v="943"/>
    <x v="919"/>
    <x v="13"/>
    <x v="2"/>
    <x v="1"/>
    <x v="0"/>
  </r>
  <r>
    <x v="2"/>
    <x v="2"/>
    <x v="440"/>
    <x v="4"/>
    <x v="4"/>
    <x v="29"/>
    <x v="0"/>
    <x v="43"/>
    <x v="304"/>
    <x v="2854"/>
    <x v="5255"/>
    <x v="41"/>
    <x v="2"/>
    <x v="0"/>
    <x v="0"/>
  </r>
  <r>
    <x v="3"/>
    <x v="3"/>
    <x v="440"/>
    <x v="2"/>
    <x v="41"/>
    <x v="26"/>
    <x v="1"/>
    <x v="33"/>
    <x v="323"/>
    <x v="2890"/>
    <x v="5195"/>
    <x v="26"/>
    <x v="2"/>
    <x v="0"/>
    <x v="1"/>
  </r>
  <r>
    <x v="1"/>
    <x v="0"/>
    <x v="440"/>
    <x v="3"/>
    <x v="45"/>
    <x v="46"/>
    <x v="2"/>
    <x v="33"/>
    <x v="309"/>
    <x v="2825"/>
    <x v="4835"/>
    <x v="21"/>
    <x v="0"/>
    <x v="0"/>
    <x v="2"/>
  </r>
  <r>
    <x v="1"/>
    <x v="0"/>
    <x v="440"/>
    <x v="3"/>
    <x v="45"/>
    <x v="46"/>
    <x v="1"/>
    <x v="43"/>
    <x v="273"/>
    <x v="2745"/>
    <x v="4615"/>
    <x v="21"/>
    <x v="0"/>
    <x v="0"/>
    <x v="1"/>
  </r>
  <r>
    <x v="1"/>
    <x v="0"/>
    <x v="440"/>
    <x v="3"/>
    <x v="45"/>
    <x v="46"/>
    <x v="5"/>
    <x v="48"/>
    <x v="285"/>
    <x v="2829"/>
    <x v="4854"/>
    <x v="21"/>
    <x v="0"/>
    <x v="1"/>
    <x v="2"/>
  </r>
  <r>
    <x v="1"/>
    <x v="0"/>
    <x v="440"/>
    <x v="3"/>
    <x v="45"/>
    <x v="46"/>
    <x v="4"/>
    <x v="43"/>
    <x v="212"/>
    <x v="2513"/>
    <x v="4127"/>
    <x v="21"/>
    <x v="0"/>
    <x v="1"/>
    <x v="1"/>
  </r>
  <r>
    <x v="1"/>
    <x v="0"/>
    <x v="440"/>
    <x v="3"/>
    <x v="45"/>
    <x v="46"/>
    <x v="0"/>
    <x v="48"/>
    <x v="82"/>
    <x v="1321"/>
    <x v="2345"/>
    <x v="26"/>
    <x v="0"/>
    <x v="0"/>
    <x v="0"/>
  </r>
  <r>
    <x v="1"/>
    <x v="0"/>
    <x v="440"/>
    <x v="3"/>
    <x v="45"/>
    <x v="46"/>
    <x v="3"/>
    <x v="43"/>
    <x v="254"/>
    <x v="2686"/>
    <x v="4188"/>
    <x v="16"/>
    <x v="0"/>
    <x v="1"/>
    <x v="0"/>
  </r>
  <r>
    <x v="5"/>
    <x v="0"/>
    <x v="440"/>
    <x v="4"/>
    <x v="36"/>
    <x v="44"/>
    <x v="2"/>
    <x v="33"/>
    <x v="309"/>
    <x v="2825"/>
    <x v="4835"/>
    <x v="21"/>
    <x v="0"/>
    <x v="0"/>
    <x v="2"/>
  </r>
  <r>
    <x v="5"/>
    <x v="0"/>
    <x v="440"/>
    <x v="4"/>
    <x v="36"/>
    <x v="44"/>
    <x v="1"/>
    <x v="43"/>
    <x v="273"/>
    <x v="2745"/>
    <x v="4615"/>
    <x v="21"/>
    <x v="0"/>
    <x v="0"/>
    <x v="1"/>
  </r>
  <r>
    <x v="5"/>
    <x v="0"/>
    <x v="440"/>
    <x v="4"/>
    <x v="36"/>
    <x v="44"/>
    <x v="5"/>
    <x v="48"/>
    <x v="285"/>
    <x v="2829"/>
    <x v="4854"/>
    <x v="21"/>
    <x v="0"/>
    <x v="1"/>
    <x v="2"/>
  </r>
  <r>
    <x v="5"/>
    <x v="0"/>
    <x v="440"/>
    <x v="4"/>
    <x v="36"/>
    <x v="44"/>
    <x v="4"/>
    <x v="43"/>
    <x v="212"/>
    <x v="2513"/>
    <x v="4127"/>
    <x v="21"/>
    <x v="0"/>
    <x v="1"/>
    <x v="1"/>
  </r>
  <r>
    <x v="5"/>
    <x v="0"/>
    <x v="440"/>
    <x v="4"/>
    <x v="36"/>
    <x v="44"/>
    <x v="0"/>
    <x v="48"/>
    <x v="82"/>
    <x v="1321"/>
    <x v="2345"/>
    <x v="26"/>
    <x v="0"/>
    <x v="0"/>
    <x v="0"/>
  </r>
  <r>
    <x v="5"/>
    <x v="0"/>
    <x v="440"/>
    <x v="4"/>
    <x v="36"/>
    <x v="44"/>
    <x v="3"/>
    <x v="43"/>
    <x v="254"/>
    <x v="2686"/>
    <x v="4188"/>
    <x v="16"/>
    <x v="0"/>
    <x v="1"/>
    <x v="0"/>
  </r>
  <r>
    <x v="2"/>
    <x v="2"/>
    <x v="440"/>
    <x v="4"/>
    <x v="4"/>
    <x v="29"/>
    <x v="0"/>
    <x v="39"/>
    <x v="88"/>
    <x v="1176"/>
    <x v="3431"/>
    <x v="54"/>
    <x v="1"/>
    <x v="0"/>
    <x v="0"/>
  </r>
  <r>
    <x v="3"/>
    <x v="3"/>
    <x v="440"/>
    <x v="2"/>
    <x v="41"/>
    <x v="26"/>
    <x v="1"/>
    <x v="30"/>
    <x v="141"/>
    <x v="1452"/>
    <x v="3267"/>
    <x v="38"/>
    <x v="1"/>
    <x v="0"/>
    <x v="1"/>
  </r>
  <r>
    <x v="1"/>
    <x v="0"/>
    <x v="440"/>
    <x v="3"/>
    <x v="45"/>
    <x v="46"/>
    <x v="2"/>
    <x v="31"/>
    <x v="123"/>
    <x v="1306"/>
    <x v="2704"/>
    <x v="33"/>
    <x v="1"/>
    <x v="0"/>
    <x v="2"/>
  </r>
  <r>
    <x v="1"/>
    <x v="0"/>
    <x v="440"/>
    <x v="3"/>
    <x v="45"/>
    <x v="46"/>
    <x v="1"/>
    <x v="38"/>
    <x v="70"/>
    <x v="904"/>
    <x v="1871"/>
    <x v="33"/>
    <x v="1"/>
    <x v="0"/>
    <x v="1"/>
  </r>
  <r>
    <x v="1"/>
    <x v="0"/>
    <x v="440"/>
    <x v="3"/>
    <x v="45"/>
    <x v="46"/>
    <x v="5"/>
    <x v="45"/>
    <x v="75"/>
    <x v="1142"/>
    <x v="2426"/>
    <x v="34"/>
    <x v="1"/>
    <x v="1"/>
    <x v="2"/>
  </r>
  <r>
    <x v="1"/>
    <x v="0"/>
    <x v="440"/>
    <x v="3"/>
    <x v="45"/>
    <x v="46"/>
    <x v="4"/>
    <x v="41"/>
    <x v="54"/>
    <x v="709"/>
    <x v="1407"/>
    <x v="32"/>
    <x v="1"/>
    <x v="1"/>
    <x v="1"/>
  </r>
  <r>
    <x v="1"/>
    <x v="0"/>
    <x v="440"/>
    <x v="3"/>
    <x v="45"/>
    <x v="46"/>
    <x v="0"/>
    <x v="44"/>
    <x v="20"/>
    <x v="258"/>
    <x v="550"/>
    <x v="38"/>
    <x v="1"/>
    <x v="0"/>
    <x v="0"/>
  </r>
  <r>
    <x v="1"/>
    <x v="0"/>
    <x v="440"/>
    <x v="3"/>
    <x v="45"/>
    <x v="46"/>
    <x v="3"/>
    <x v="42"/>
    <x v="64"/>
    <x v="903"/>
    <x v="1631"/>
    <x v="28"/>
    <x v="1"/>
    <x v="1"/>
    <x v="0"/>
  </r>
  <r>
    <x v="5"/>
    <x v="0"/>
    <x v="440"/>
    <x v="4"/>
    <x v="36"/>
    <x v="44"/>
    <x v="2"/>
    <x v="31"/>
    <x v="108"/>
    <x v="1173"/>
    <x v="2538"/>
    <x v="35"/>
    <x v="1"/>
    <x v="0"/>
    <x v="2"/>
  </r>
  <r>
    <x v="5"/>
    <x v="0"/>
    <x v="440"/>
    <x v="4"/>
    <x v="36"/>
    <x v="44"/>
    <x v="1"/>
    <x v="38"/>
    <x v="70"/>
    <x v="904"/>
    <x v="1919"/>
    <x v="34"/>
    <x v="1"/>
    <x v="0"/>
    <x v="1"/>
  </r>
  <r>
    <x v="5"/>
    <x v="0"/>
    <x v="440"/>
    <x v="4"/>
    <x v="36"/>
    <x v="44"/>
    <x v="5"/>
    <x v="47"/>
    <x v="73"/>
    <x v="1146"/>
    <x v="2267"/>
    <x v="31"/>
    <x v="1"/>
    <x v="1"/>
    <x v="2"/>
  </r>
  <r>
    <x v="5"/>
    <x v="0"/>
    <x v="440"/>
    <x v="4"/>
    <x v="36"/>
    <x v="44"/>
    <x v="4"/>
    <x v="42"/>
    <x v="54"/>
    <x v="730"/>
    <x v="1526"/>
    <x v="34"/>
    <x v="1"/>
    <x v="1"/>
    <x v="1"/>
  </r>
  <r>
    <x v="5"/>
    <x v="0"/>
    <x v="440"/>
    <x v="4"/>
    <x v="36"/>
    <x v="44"/>
    <x v="0"/>
    <x v="47"/>
    <x v="16"/>
    <x v="215"/>
    <x v="481"/>
    <x v="39"/>
    <x v="1"/>
    <x v="0"/>
    <x v="0"/>
  </r>
  <r>
    <x v="5"/>
    <x v="0"/>
    <x v="440"/>
    <x v="4"/>
    <x v="36"/>
    <x v="44"/>
    <x v="3"/>
    <x v="42"/>
    <x v="72"/>
    <x v="1019"/>
    <x v="1861"/>
    <x v="28"/>
    <x v="1"/>
    <x v="1"/>
    <x v="0"/>
  </r>
  <r>
    <x v="2"/>
    <x v="2"/>
    <x v="440"/>
    <x v="4"/>
    <x v="4"/>
    <x v="29"/>
    <x v="0"/>
    <x v="29"/>
    <x v="108"/>
    <x v="1112"/>
    <x v="2871"/>
    <x v="45"/>
    <x v="2"/>
    <x v="0"/>
    <x v="0"/>
  </r>
  <r>
    <x v="3"/>
    <x v="3"/>
    <x v="440"/>
    <x v="2"/>
    <x v="41"/>
    <x v="26"/>
    <x v="1"/>
    <x v="24"/>
    <x v="171"/>
    <x v="1454"/>
    <x v="2995"/>
    <x v="33"/>
    <x v="2"/>
    <x v="0"/>
    <x v="1"/>
  </r>
  <r>
    <x v="1"/>
    <x v="0"/>
    <x v="440"/>
    <x v="3"/>
    <x v="45"/>
    <x v="46"/>
    <x v="2"/>
    <x v="23"/>
    <x v="140"/>
    <x v="1171"/>
    <x v="1929"/>
    <x v="24"/>
    <x v="2"/>
    <x v="0"/>
    <x v="2"/>
  </r>
  <r>
    <x v="1"/>
    <x v="0"/>
    <x v="440"/>
    <x v="3"/>
    <x v="45"/>
    <x v="46"/>
    <x v="1"/>
    <x v="28"/>
    <x v="80"/>
    <x v="796"/>
    <x v="1374"/>
    <x v="27"/>
    <x v="2"/>
    <x v="0"/>
    <x v="1"/>
  </r>
  <r>
    <x v="1"/>
    <x v="0"/>
    <x v="440"/>
    <x v="3"/>
    <x v="45"/>
    <x v="46"/>
    <x v="5"/>
    <x v="36"/>
    <x v="93"/>
    <x v="1157"/>
    <x v="2076"/>
    <x v="27"/>
    <x v="2"/>
    <x v="1"/>
    <x v="2"/>
  </r>
  <r>
    <x v="1"/>
    <x v="0"/>
    <x v="440"/>
    <x v="3"/>
    <x v="45"/>
    <x v="46"/>
    <x v="4"/>
    <x v="31"/>
    <x v="64"/>
    <x v="661"/>
    <x v="1033"/>
    <x v="25"/>
    <x v="2"/>
    <x v="1"/>
    <x v="1"/>
  </r>
  <r>
    <x v="1"/>
    <x v="0"/>
    <x v="440"/>
    <x v="3"/>
    <x v="45"/>
    <x v="46"/>
    <x v="0"/>
    <x v="36"/>
    <x v="23"/>
    <x v="222"/>
    <x v="301"/>
    <x v="28"/>
    <x v="2"/>
    <x v="0"/>
    <x v="0"/>
  </r>
  <r>
    <x v="1"/>
    <x v="0"/>
    <x v="440"/>
    <x v="3"/>
    <x v="45"/>
    <x v="46"/>
    <x v="3"/>
    <x v="28"/>
    <x v="84"/>
    <x v="836"/>
    <x v="1220"/>
    <x v="22"/>
    <x v="2"/>
    <x v="1"/>
    <x v="0"/>
  </r>
  <r>
    <x v="5"/>
    <x v="0"/>
    <x v="440"/>
    <x v="4"/>
    <x v="36"/>
    <x v="44"/>
    <x v="2"/>
    <x v="21"/>
    <x v="123"/>
    <x v="958"/>
    <x v="1626"/>
    <x v="26"/>
    <x v="2"/>
    <x v="0"/>
    <x v="2"/>
  </r>
  <r>
    <x v="5"/>
    <x v="0"/>
    <x v="440"/>
    <x v="4"/>
    <x v="36"/>
    <x v="44"/>
    <x v="1"/>
    <x v="33"/>
    <x v="80"/>
    <x v="934"/>
    <x v="1635"/>
    <x v="27"/>
    <x v="2"/>
    <x v="0"/>
    <x v="1"/>
  </r>
  <r>
    <x v="5"/>
    <x v="0"/>
    <x v="440"/>
    <x v="4"/>
    <x v="36"/>
    <x v="44"/>
    <x v="5"/>
    <x v="34"/>
    <x v="93"/>
    <x v="1109"/>
    <x v="1806"/>
    <x v="24"/>
    <x v="2"/>
    <x v="1"/>
    <x v="2"/>
  </r>
  <r>
    <x v="5"/>
    <x v="0"/>
    <x v="440"/>
    <x v="4"/>
    <x v="36"/>
    <x v="44"/>
    <x v="4"/>
    <x v="32"/>
    <x v="62"/>
    <x v="650"/>
    <x v="938"/>
    <x v="23"/>
    <x v="2"/>
    <x v="1"/>
    <x v="1"/>
  </r>
  <r>
    <x v="5"/>
    <x v="0"/>
    <x v="440"/>
    <x v="4"/>
    <x v="36"/>
    <x v="44"/>
    <x v="0"/>
    <x v="36"/>
    <x v="20"/>
    <x v="184"/>
    <x v="272"/>
    <x v="30"/>
    <x v="2"/>
    <x v="0"/>
    <x v="0"/>
  </r>
  <r>
    <x v="5"/>
    <x v="0"/>
    <x v="440"/>
    <x v="4"/>
    <x v="36"/>
    <x v="44"/>
    <x v="3"/>
    <x v="33"/>
    <x v="74"/>
    <x v="847"/>
    <x v="1195"/>
    <x v="21"/>
    <x v="2"/>
    <x v="1"/>
    <x v="0"/>
  </r>
  <r>
    <x v="3"/>
    <x v="3"/>
    <x v="441"/>
    <x v="2"/>
    <x v="41"/>
    <x v="26"/>
    <x v="5"/>
    <x v="23"/>
    <x v="309"/>
    <x v="2652"/>
    <x v="4618"/>
    <x v="26"/>
    <x v="2"/>
    <x v="1"/>
    <x v="2"/>
  </r>
  <r>
    <x v="3"/>
    <x v="3"/>
    <x v="441"/>
    <x v="2"/>
    <x v="41"/>
    <x v="26"/>
    <x v="5"/>
    <x v="21"/>
    <x v="104"/>
    <x v="810"/>
    <x v="2006"/>
    <x v="41"/>
    <x v="1"/>
    <x v="1"/>
    <x v="2"/>
  </r>
  <r>
    <x v="3"/>
    <x v="3"/>
    <x v="441"/>
    <x v="2"/>
    <x v="41"/>
    <x v="26"/>
    <x v="5"/>
    <x v="15"/>
    <x v="144"/>
    <x v="863"/>
    <x v="1593"/>
    <x v="29"/>
    <x v="2"/>
    <x v="1"/>
    <x v="2"/>
  </r>
  <r>
    <x v="3"/>
    <x v="3"/>
    <x v="442"/>
    <x v="2"/>
    <x v="41"/>
    <x v="26"/>
    <x v="4"/>
    <x v="28"/>
    <x v="294"/>
    <x v="2574"/>
    <x v="4820"/>
    <x v="36"/>
    <x v="2"/>
    <x v="1"/>
    <x v="1"/>
  </r>
  <r>
    <x v="2"/>
    <x v="0"/>
    <x v="442"/>
    <x v="4"/>
    <x v="30"/>
    <x v="1"/>
    <x v="2"/>
    <x v="38"/>
    <x v="315"/>
    <x v="2884"/>
    <x v="5087"/>
    <x v="21"/>
    <x v="1"/>
    <x v="0"/>
    <x v="2"/>
  </r>
  <r>
    <x v="2"/>
    <x v="0"/>
    <x v="442"/>
    <x v="4"/>
    <x v="30"/>
    <x v="1"/>
    <x v="1"/>
    <x v="48"/>
    <x v="300"/>
    <x v="2862"/>
    <x v="5099"/>
    <x v="26"/>
    <x v="1"/>
    <x v="0"/>
    <x v="1"/>
  </r>
  <r>
    <x v="2"/>
    <x v="0"/>
    <x v="442"/>
    <x v="4"/>
    <x v="30"/>
    <x v="1"/>
    <x v="5"/>
    <x v="48"/>
    <x v="300"/>
    <x v="2862"/>
    <x v="4986"/>
    <x v="21"/>
    <x v="1"/>
    <x v="1"/>
    <x v="2"/>
  </r>
  <r>
    <x v="2"/>
    <x v="0"/>
    <x v="442"/>
    <x v="4"/>
    <x v="30"/>
    <x v="1"/>
    <x v="4"/>
    <x v="48"/>
    <x v="231"/>
    <x v="2694"/>
    <x v="4491"/>
    <x v="21"/>
    <x v="1"/>
    <x v="1"/>
    <x v="1"/>
  </r>
  <r>
    <x v="2"/>
    <x v="0"/>
    <x v="442"/>
    <x v="4"/>
    <x v="30"/>
    <x v="1"/>
    <x v="0"/>
    <x v="53"/>
    <x v="152"/>
    <x v="2282"/>
    <x v="3277"/>
    <x v="16"/>
    <x v="1"/>
    <x v="0"/>
    <x v="0"/>
  </r>
  <r>
    <x v="2"/>
    <x v="0"/>
    <x v="442"/>
    <x v="4"/>
    <x v="30"/>
    <x v="1"/>
    <x v="3"/>
    <x v="48"/>
    <x v="294"/>
    <x v="2850"/>
    <x v="4446"/>
    <x v="11"/>
    <x v="1"/>
    <x v="1"/>
    <x v="0"/>
  </r>
  <r>
    <x v="3"/>
    <x v="3"/>
    <x v="442"/>
    <x v="2"/>
    <x v="41"/>
    <x v="26"/>
    <x v="4"/>
    <x v="26"/>
    <x v="83"/>
    <x v="775"/>
    <x v="2255"/>
    <x v="50"/>
    <x v="1"/>
    <x v="1"/>
    <x v="1"/>
  </r>
  <r>
    <x v="2"/>
    <x v="0"/>
    <x v="442"/>
    <x v="4"/>
    <x v="30"/>
    <x v="1"/>
    <x v="2"/>
    <x v="37"/>
    <x v="143"/>
    <x v="1727"/>
    <x v="3679"/>
    <x v="36"/>
    <x v="1"/>
    <x v="0"/>
    <x v="2"/>
  </r>
  <r>
    <x v="2"/>
    <x v="0"/>
    <x v="442"/>
    <x v="4"/>
    <x v="30"/>
    <x v="1"/>
    <x v="1"/>
    <x v="44"/>
    <x v="93"/>
    <x v="1375"/>
    <x v="3167"/>
    <x v="39"/>
    <x v="1"/>
    <x v="0"/>
    <x v="1"/>
  </r>
  <r>
    <x v="2"/>
    <x v="0"/>
    <x v="442"/>
    <x v="4"/>
    <x v="30"/>
    <x v="1"/>
    <x v="5"/>
    <x v="45"/>
    <x v="93"/>
    <x v="1398"/>
    <x v="3012"/>
    <x v="35"/>
    <x v="1"/>
    <x v="1"/>
    <x v="2"/>
  </r>
  <r>
    <x v="2"/>
    <x v="0"/>
    <x v="442"/>
    <x v="4"/>
    <x v="30"/>
    <x v="1"/>
    <x v="4"/>
    <x v="43"/>
    <x v="68"/>
    <x v="991"/>
    <x v="2005"/>
    <x v="32"/>
    <x v="1"/>
    <x v="1"/>
    <x v="1"/>
  </r>
  <r>
    <x v="2"/>
    <x v="0"/>
    <x v="442"/>
    <x v="4"/>
    <x v="30"/>
    <x v="1"/>
    <x v="0"/>
    <x v="48"/>
    <x v="42"/>
    <x v="647"/>
    <x v="1182"/>
    <x v="29"/>
    <x v="1"/>
    <x v="0"/>
    <x v="0"/>
  </r>
  <r>
    <x v="2"/>
    <x v="0"/>
    <x v="442"/>
    <x v="4"/>
    <x v="30"/>
    <x v="1"/>
    <x v="3"/>
    <x v="43"/>
    <x v="80"/>
    <x v="1184"/>
    <x v="1946"/>
    <x v="24"/>
    <x v="1"/>
    <x v="1"/>
    <x v="0"/>
  </r>
  <r>
    <x v="3"/>
    <x v="3"/>
    <x v="442"/>
    <x v="2"/>
    <x v="41"/>
    <x v="26"/>
    <x v="4"/>
    <x v="18"/>
    <x v="104"/>
    <x v="706"/>
    <x v="1791"/>
    <x v="42"/>
    <x v="2"/>
    <x v="1"/>
    <x v="1"/>
  </r>
  <r>
    <x v="2"/>
    <x v="0"/>
    <x v="442"/>
    <x v="4"/>
    <x v="30"/>
    <x v="1"/>
    <x v="2"/>
    <x v="23"/>
    <x v="163"/>
    <x v="1349"/>
    <x v="2451"/>
    <x v="27"/>
    <x v="2"/>
    <x v="0"/>
    <x v="2"/>
  </r>
  <r>
    <x v="2"/>
    <x v="0"/>
    <x v="442"/>
    <x v="4"/>
    <x v="30"/>
    <x v="1"/>
    <x v="1"/>
    <x v="29"/>
    <x v="116"/>
    <x v="1182"/>
    <x v="2349"/>
    <x v="31"/>
    <x v="2"/>
    <x v="0"/>
    <x v="1"/>
  </r>
  <r>
    <x v="2"/>
    <x v="0"/>
    <x v="442"/>
    <x v="4"/>
    <x v="30"/>
    <x v="1"/>
    <x v="5"/>
    <x v="37"/>
    <x v="104"/>
    <x v="1312"/>
    <x v="2193"/>
    <x v="24"/>
    <x v="2"/>
    <x v="1"/>
    <x v="2"/>
  </r>
  <r>
    <x v="2"/>
    <x v="0"/>
    <x v="442"/>
    <x v="4"/>
    <x v="30"/>
    <x v="1"/>
    <x v="4"/>
    <x v="30"/>
    <x v="73"/>
    <x v="753"/>
    <x v="1207"/>
    <x v="25"/>
    <x v="2"/>
    <x v="1"/>
    <x v="1"/>
  </r>
  <r>
    <x v="2"/>
    <x v="0"/>
    <x v="442"/>
    <x v="4"/>
    <x v="30"/>
    <x v="1"/>
    <x v="0"/>
    <x v="34"/>
    <x v="42"/>
    <x v="439"/>
    <x v="413"/>
    <x v="18"/>
    <x v="2"/>
    <x v="0"/>
    <x v="0"/>
  </r>
  <r>
    <x v="2"/>
    <x v="0"/>
    <x v="442"/>
    <x v="4"/>
    <x v="30"/>
    <x v="1"/>
    <x v="3"/>
    <x v="37"/>
    <x v="111"/>
    <x v="1388"/>
    <x v="1858"/>
    <x v="17"/>
    <x v="2"/>
    <x v="1"/>
    <x v="0"/>
  </r>
  <r>
    <x v="3"/>
    <x v="3"/>
    <x v="443"/>
    <x v="2"/>
    <x v="41"/>
    <x v="26"/>
    <x v="0"/>
    <x v="33"/>
    <x v="231"/>
    <x v="2350"/>
    <x v="3825"/>
    <x v="21"/>
    <x v="2"/>
    <x v="0"/>
    <x v="0"/>
  </r>
  <r>
    <x v="3"/>
    <x v="3"/>
    <x v="443"/>
    <x v="2"/>
    <x v="41"/>
    <x v="26"/>
    <x v="0"/>
    <x v="32"/>
    <x v="57"/>
    <x v="586"/>
    <x v="1200"/>
    <x v="33"/>
    <x v="1"/>
    <x v="0"/>
    <x v="0"/>
  </r>
  <r>
    <x v="3"/>
    <x v="3"/>
    <x v="443"/>
    <x v="2"/>
    <x v="41"/>
    <x v="26"/>
    <x v="0"/>
    <x v="20"/>
    <x v="73"/>
    <x v="492"/>
    <x v="788"/>
    <x v="27"/>
    <x v="2"/>
    <x v="0"/>
    <x v="0"/>
  </r>
  <r>
    <x v="3"/>
    <x v="3"/>
    <x v="444"/>
    <x v="2"/>
    <x v="41"/>
    <x v="26"/>
    <x v="3"/>
    <x v="28"/>
    <x v="304"/>
    <x v="2682"/>
    <x v="5047"/>
    <x v="41"/>
    <x v="2"/>
    <x v="1"/>
    <x v="0"/>
  </r>
  <r>
    <x v="3"/>
    <x v="3"/>
    <x v="444"/>
    <x v="2"/>
    <x v="41"/>
    <x v="26"/>
    <x v="3"/>
    <x v="26"/>
    <x v="92"/>
    <x v="867"/>
    <x v="2574"/>
    <x v="52"/>
    <x v="1"/>
    <x v="1"/>
    <x v="0"/>
  </r>
  <r>
    <x v="3"/>
    <x v="3"/>
    <x v="444"/>
    <x v="2"/>
    <x v="41"/>
    <x v="26"/>
    <x v="3"/>
    <x v="18"/>
    <x v="125"/>
    <x v="853"/>
    <x v="2358"/>
    <x v="47"/>
    <x v="2"/>
    <x v="1"/>
    <x v="0"/>
  </r>
  <r>
    <x v="3"/>
    <x v="3"/>
    <x v="445"/>
    <x v="2"/>
    <x v="41"/>
    <x v="26"/>
    <x v="2"/>
    <x v="13"/>
    <x v="325"/>
    <x v="2594"/>
    <x v="4535"/>
    <x v="26"/>
    <x v="2"/>
    <x v="0"/>
    <x v="2"/>
  </r>
  <r>
    <x v="3"/>
    <x v="3"/>
    <x v="445"/>
    <x v="2"/>
    <x v="41"/>
    <x v="26"/>
    <x v="2"/>
    <x v="12"/>
    <x v="147"/>
    <x v="737"/>
    <x v="1632"/>
    <x v="36"/>
    <x v="1"/>
    <x v="0"/>
    <x v="2"/>
  </r>
  <r>
    <x v="3"/>
    <x v="3"/>
    <x v="445"/>
    <x v="2"/>
    <x v="41"/>
    <x v="26"/>
    <x v="2"/>
    <x v="6"/>
    <x v="177"/>
    <x v="568"/>
    <x v="1078"/>
    <x v="31"/>
    <x v="2"/>
    <x v="0"/>
    <x v="2"/>
  </r>
  <r>
    <x v="3"/>
    <x v="3"/>
    <x v="446"/>
    <x v="2"/>
    <x v="41"/>
    <x v="26"/>
    <x v="1"/>
    <x v="18"/>
    <x v="325"/>
    <x v="2772"/>
    <x v="4856"/>
    <x v="26"/>
    <x v="2"/>
    <x v="0"/>
    <x v="1"/>
  </r>
  <r>
    <x v="3"/>
    <x v="3"/>
    <x v="446"/>
    <x v="2"/>
    <x v="41"/>
    <x v="26"/>
    <x v="1"/>
    <x v="17"/>
    <x v="153"/>
    <x v="1011"/>
    <x v="2287"/>
    <x v="37"/>
    <x v="1"/>
    <x v="0"/>
    <x v="1"/>
  </r>
  <r>
    <x v="3"/>
    <x v="3"/>
    <x v="446"/>
    <x v="2"/>
    <x v="41"/>
    <x v="26"/>
    <x v="1"/>
    <x v="10"/>
    <x v="177"/>
    <x v="804"/>
    <x v="1426"/>
    <x v="28"/>
    <x v="2"/>
    <x v="0"/>
    <x v="1"/>
  </r>
  <r>
    <x v="3"/>
    <x v="3"/>
    <x v="447"/>
    <x v="2"/>
    <x v="41"/>
    <x v="26"/>
    <x v="5"/>
    <x v="13"/>
    <x v="311"/>
    <x v="2206"/>
    <x v="3914"/>
    <x v="26"/>
    <x v="2"/>
    <x v="1"/>
    <x v="2"/>
  </r>
  <r>
    <x v="3"/>
    <x v="3"/>
    <x v="447"/>
    <x v="2"/>
    <x v="41"/>
    <x v="26"/>
    <x v="5"/>
    <x v="12"/>
    <x v="115"/>
    <x v="546"/>
    <x v="1379"/>
    <x v="41"/>
    <x v="1"/>
    <x v="1"/>
    <x v="2"/>
  </r>
  <r>
    <x v="3"/>
    <x v="3"/>
    <x v="447"/>
    <x v="2"/>
    <x v="41"/>
    <x v="26"/>
    <x v="5"/>
    <x v="8"/>
    <x v="148"/>
    <x v="542"/>
    <x v="982"/>
    <x v="30"/>
    <x v="2"/>
    <x v="1"/>
    <x v="2"/>
  </r>
  <r>
    <x v="3"/>
    <x v="3"/>
    <x v="448"/>
    <x v="2"/>
    <x v="41"/>
    <x v="26"/>
    <x v="4"/>
    <x v="18"/>
    <x v="300"/>
    <x v="2206"/>
    <x v="4380"/>
    <x v="36"/>
    <x v="2"/>
    <x v="1"/>
    <x v="1"/>
  </r>
  <r>
    <x v="3"/>
    <x v="3"/>
    <x v="448"/>
    <x v="2"/>
    <x v="41"/>
    <x v="26"/>
    <x v="4"/>
    <x v="16"/>
    <x v="93"/>
    <x v="548"/>
    <x v="1712"/>
    <x v="51"/>
    <x v="1"/>
    <x v="1"/>
    <x v="1"/>
  </r>
  <r>
    <x v="3"/>
    <x v="3"/>
    <x v="448"/>
    <x v="2"/>
    <x v="41"/>
    <x v="26"/>
    <x v="4"/>
    <x v="13"/>
    <x v="108"/>
    <x v="545"/>
    <x v="1405"/>
    <x v="42"/>
    <x v="2"/>
    <x v="1"/>
    <x v="1"/>
  </r>
  <r>
    <x v="3"/>
    <x v="3"/>
    <x v="449"/>
    <x v="2"/>
    <x v="41"/>
    <x v="26"/>
    <x v="0"/>
    <x v="23"/>
    <x v="254"/>
    <x v="2064"/>
    <x v="3277"/>
    <x v="21"/>
    <x v="2"/>
    <x v="0"/>
    <x v="0"/>
  </r>
  <r>
    <x v="3"/>
    <x v="3"/>
    <x v="449"/>
    <x v="2"/>
    <x v="41"/>
    <x v="26"/>
    <x v="0"/>
    <x v="21"/>
    <x v="69"/>
    <x v="488"/>
    <x v="905"/>
    <x v="31"/>
    <x v="1"/>
    <x v="0"/>
    <x v="0"/>
  </r>
  <r>
    <x v="3"/>
    <x v="3"/>
    <x v="449"/>
    <x v="2"/>
    <x v="41"/>
    <x v="26"/>
    <x v="0"/>
    <x v="13"/>
    <x v="87"/>
    <x v="421"/>
    <x v="553"/>
    <x v="24"/>
    <x v="2"/>
    <x v="0"/>
    <x v="0"/>
  </r>
  <r>
    <x v="3"/>
    <x v="3"/>
    <x v="450"/>
    <x v="2"/>
    <x v="41"/>
    <x v="26"/>
    <x v="3"/>
    <x v="18"/>
    <x v="317"/>
    <x v="2656"/>
    <x v="5012"/>
    <x v="41"/>
    <x v="2"/>
    <x v="1"/>
    <x v="0"/>
  </r>
  <r>
    <x v="3"/>
    <x v="3"/>
    <x v="450"/>
    <x v="2"/>
    <x v="41"/>
    <x v="26"/>
    <x v="3"/>
    <x v="17"/>
    <x v="139"/>
    <x v="916"/>
    <x v="2784"/>
    <x v="54"/>
    <x v="1"/>
    <x v="1"/>
    <x v="0"/>
  </r>
  <r>
    <x v="3"/>
    <x v="3"/>
    <x v="450"/>
    <x v="2"/>
    <x v="41"/>
    <x v="26"/>
    <x v="3"/>
    <x v="11"/>
    <x v="172"/>
    <x v="826"/>
    <x v="2284"/>
    <x v="47"/>
    <x v="2"/>
    <x v="1"/>
    <x v="0"/>
  </r>
  <r>
    <x v="3"/>
    <x v="3"/>
    <x v="451"/>
    <x v="2"/>
    <x v="41"/>
    <x v="26"/>
    <x v="2"/>
    <x v="8"/>
    <x v="329"/>
    <x v="2332"/>
    <x v="4111"/>
    <x v="26"/>
    <x v="2"/>
    <x v="0"/>
    <x v="2"/>
  </r>
  <r>
    <x v="3"/>
    <x v="1"/>
    <x v="451"/>
    <x v="3"/>
    <x v="32"/>
    <x v="12"/>
    <x v="2"/>
    <x v="23"/>
    <x v="340"/>
    <x v="2892"/>
    <x v="5201"/>
    <x v="26"/>
    <x v="1"/>
    <x v="0"/>
    <x v="2"/>
  </r>
  <r>
    <x v="3"/>
    <x v="1"/>
    <x v="451"/>
    <x v="3"/>
    <x v="32"/>
    <x v="12"/>
    <x v="1"/>
    <x v="23"/>
    <x v="317"/>
    <x v="2783"/>
    <x v="4699"/>
    <x v="21"/>
    <x v="1"/>
    <x v="0"/>
    <x v="1"/>
  </r>
  <r>
    <x v="3"/>
    <x v="1"/>
    <x v="451"/>
    <x v="3"/>
    <x v="32"/>
    <x v="12"/>
    <x v="5"/>
    <x v="13"/>
    <x v="317"/>
    <x v="2410"/>
    <x v="4231"/>
    <x v="26"/>
    <x v="1"/>
    <x v="1"/>
    <x v="2"/>
  </r>
  <r>
    <x v="3"/>
    <x v="1"/>
    <x v="451"/>
    <x v="3"/>
    <x v="32"/>
    <x v="12"/>
    <x v="4"/>
    <x v="18"/>
    <x v="311"/>
    <x v="2513"/>
    <x v="4380"/>
    <x v="26"/>
    <x v="1"/>
    <x v="1"/>
    <x v="1"/>
  </r>
  <r>
    <x v="3"/>
    <x v="1"/>
    <x v="451"/>
    <x v="3"/>
    <x v="32"/>
    <x v="12"/>
    <x v="0"/>
    <x v="38"/>
    <x v="313"/>
    <x v="2877"/>
    <x v="5057"/>
    <x v="21"/>
    <x v="1"/>
    <x v="0"/>
    <x v="0"/>
  </r>
  <r>
    <x v="3"/>
    <x v="1"/>
    <x v="451"/>
    <x v="3"/>
    <x v="32"/>
    <x v="12"/>
    <x v="3"/>
    <x v="28"/>
    <x v="325"/>
    <x v="2877"/>
    <x v="5259"/>
    <x v="36"/>
    <x v="1"/>
    <x v="1"/>
    <x v="0"/>
  </r>
  <r>
    <x v="5"/>
    <x v="1"/>
    <x v="451"/>
    <x v="0"/>
    <x v="48"/>
    <x v="33"/>
    <x v="2"/>
    <x v="13"/>
    <x v="307"/>
    <x v="2064"/>
    <x v="2849"/>
    <x v="16"/>
    <x v="0"/>
    <x v="0"/>
    <x v="2"/>
  </r>
  <r>
    <x v="5"/>
    <x v="1"/>
    <x v="451"/>
    <x v="0"/>
    <x v="48"/>
    <x v="33"/>
    <x v="1"/>
    <x v="13"/>
    <x v="129"/>
    <x v="672"/>
    <x v="892"/>
    <x v="21"/>
    <x v="0"/>
    <x v="0"/>
    <x v="1"/>
  </r>
  <r>
    <x v="5"/>
    <x v="1"/>
    <x v="451"/>
    <x v="0"/>
    <x v="48"/>
    <x v="33"/>
    <x v="5"/>
    <x v="3"/>
    <x v="129"/>
    <x v="250"/>
    <x v="159"/>
    <x v="16"/>
    <x v="0"/>
    <x v="1"/>
    <x v="2"/>
  </r>
  <r>
    <x v="5"/>
    <x v="1"/>
    <x v="451"/>
    <x v="0"/>
    <x v="48"/>
    <x v="33"/>
    <x v="4"/>
    <x v="8"/>
    <x v="62"/>
    <x v="146"/>
    <x v="86"/>
    <x v="16"/>
    <x v="0"/>
    <x v="1"/>
    <x v="1"/>
  </r>
  <r>
    <x v="5"/>
    <x v="1"/>
    <x v="451"/>
    <x v="0"/>
    <x v="48"/>
    <x v="33"/>
    <x v="0"/>
    <x v="53"/>
    <x v="82"/>
    <x v="1441"/>
    <x v="3144"/>
    <x v="36"/>
    <x v="0"/>
    <x v="0"/>
    <x v="0"/>
  </r>
  <r>
    <x v="5"/>
    <x v="1"/>
    <x v="451"/>
    <x v="0"/>
    <x v="48"/>
    <x v="33"/>
    <x v="3"/>
    <x v="43"/>
    <x v="194"/>
    <x v="2383"/>
    <x v="4188"/>
    <x v="26"/>
    <x v="0"/>
    <x v="1"/>
    <x v="0"/>
  </r>
  <r>
    <x v="3"/>
    <x v="3"/>
    <x v="451"/>
    <x v="2"/>
    <x v="41"/>
    <x v="26"/>
    <x v="2"/>
    <x v="7"/>
    <x v="165"/>
    <x v="571"/>
    <x v="1266"/>
    <x v="36"/>
    <x v="1"/>
    <x v="0"/>
    <x v="2"/>
  </r>
  <r>
    <x v="3"/>
    <x v="1"/>
    <x v="451"/>
    <x v="3"/>
    <x v="32"/>
    <x v="12"/>
    <x v="2"/>
    <x v="20"/>
    <x v="222"/>
    <x v="1697"/>
    <x v="3816"/>
    <x v="40"/>
    <x v="1"/>
    <x v="0"/>
    <x v="2"/>
  </r>
  <r>
    <x v="3"/>
    <x v="1"/>
    <x v="451"/>
    <x v="3"/>
    <x v="32"/>
    <x v="12"/>
    <x v="1"/>
    <x v="21"/>
    <x v="134"/>
    <x v="1040"/>
    <x v="2145"/>
    <x v="33"/>
    <x v="1"/>
    <x v="0"/>
    <x v="1"/>
  </r>
  <r>
    <x v="3"/>
    <x v="1"/>
    <x v="451"/>
    <x v="3"/>
    <x v="32"/>
    <x v="12"/>
    <x v="5"/>
    <x v="13"/>
    <x v="124"/>
    <x v="636"/>
    <x v="1607"/>
    <x v="41"/>
    <x v="1"/>
    <x v="1"/>
    <x v="2"/>
  </r>
  <r>
    <x v="3"/>
    <x v="1"/>
    <x v="451"/>
    <x v="3"/>
    <x v="32"/>
    <x v="12"/>
    <x v="4"/>
    <x v="17"/>
    <x v="120"/>
    <x v="780"/>
    <x v="1893"/>
    <x v="40"/>
    <x v="1"/>
    <x v="1"/>
    <x v="1"/>
  </r>
  <r>
    <x v="3"/>
    <x v="1"/>
    <x v="451"/>
    <x v="3"/>
    <x v="32"/>
    <x v="12"/>
    <x v="0"/>
    <x v="35"/>
    <x v="111"/>
    <x v="1322"/>
    <x v="2894"/>
    <x v="36"/>
    <x v="1"/>
    <x v="0"/>
    <x v="0"/>
  </r>
  <r>
    <x v="3"/>
    <x v="1"/>
    <x v="451"/>
    <x v="3"/>
    <x v="32"/>
    <x v="12"/>
    <x v="3"/>
    <x v="25"/>
    <x v="165"/>
    <x v="1455"/>
    <x v="3716"/>
    <x v="47"/>
    <x v="1"/>
    <x v="1"/>
    <x v="0"/>
  </r>
  <r>
    <x v="5"/>
    <x v="1"/>
    <x v="451"/>
    <x v="0"/>
    <x v="48"/>
    <x v="33"/>
    <x v="2"/>
    <x v="11"/>
    <x v="102"/>
    <x v="447"/>
    <x v="696"/>
    <x v="27"/>
    <x v="1"/>
    <x v="0"/>
    <x v="2"/>
  </r>
  <r>
    <x v="5"/>
    <x v="1"/>
    <x v="451"/>
    <x v="0"/>
    <x v="48"/>
    <x v="33"/>
    <x v="1"/>
    <x v="13"/>
    <x v="28"/>
    <x v="76"/>
    <x v="98"/>
    <x v="32"/>
    <x v="1"/>
    <x v="0"/>
    <x v="1"/>
  </r>
  <r>
    <x v="5"/>
    <x v="1"/>
    <x v="451"/>
    <x v="0"/>
    <x v="48"/>
    <x v="33"/>
    <x v="5"/>
    <x v="2"/>
    <x v="30"/>
    <x v="15"/>
    <x v="14"/>
    <x v="29"/>
    <x v="1"/>
    <x v="1"/>
    <x v="2"/>
  </r>
  <r>
    <x v="5"/>
    <x v="1"/>
    <x v="451"/>
    <x v="0"/>
    <x v="48"/>
    <x v="33"/>
    <x v="4"/>
    <x v="8"/>
    <x v="12"/>
    <x v="11"/>
    <x v="11"/>
    <x v="27"/>
    <x v="1"/>
    <x v="1"/>
    <x v="1"/>
  </r>
  <r>
    <x v="5"/>
    <x v="1"/>
    <x v="451"/>
    <x v="0"/>
    <x v="48"/>
    <x v="33"/>
    <x v="0"/>
    <x v="48"/>
    <x v="16"/>
    <x v="228"/>
    <x v="679"/>
    <x v="48"/>
    <x v="1"/>
    <x v="0"/>
    <x v="0"/>
  </r>
  <r>
    <x v="5"/>
    <x v="1"/>
    <x v="451"/>
    <x v="0"/>
    <x v="48"/>
    <x v="33"/>
    <x v="3"/>
    <x v="42"/>
    <x v="50"/>
    <x v="667"/>
    <x v="1672"/>
    <x v="41"/>
    <x v="1"/>
    <x v="1"/>
    <x v="0"/>
  </r>
  <r>
    <x v="3"/>
    <x v="3"/>
    <x v="451"/>
    <x v="2"/>
    <x v="41"/>
    <x v="26"/>
    <x v="2"/>
    <x v="5"/>
    <x v="210"/>
    <x v="661"/>
    <x v="1279"/>
    <x v="31"/>
    <x v="2"/>
    <x v="0"/>
    <x v="2"/>
  </r>
  <r>
    <x v="3"/>
    <x v="3"/>
    <x v="452"/>
    <x v="2"/>
    <x v="41"/>
    <x v="26"/>
    <x v="1"/>
    <x v="18"/>
    <x v="331"/>
    <x v="2817"/>
    <x v="4962"/>
    <x v="26"/>
    <x v="2"/>
    <x v="0"/>
    <x v="1"/>
  </r>
  <r>
    <x v="3"/>
    <x v="1"/>
    <x v="452"/>
    <x v="1"/>
    <x v="6"/>
    <x v="21"/>
    <x v="2"/>
    <x v="33"/>
    <x v="311"/>
    <x v="2840"/>
    <x v="5026"/>
    <x v="26"/>
    <x v="0"/>
    <x v="0"/>
    <x v="2"/>
  </r>
  <r>
    <x v="3"/>
    <x v="1"/>
    <x v="452"/>
    <x v="1"/>
    <x v="6"/>
    <x v="21"/>
    <x v="1"/>
    <x v="33"/>
    <x v="174"/>
    <x v="1883"/>
    <x v="3321"/>
    <x v="26"/>
    <x v="0"/>
    <x v="0"/>
    <x v="1"/>
  </r>
  <r>
    <x v="3"/>
    <x v="1"/>
    <x v="452"/>
    <x v="1"/>
    <x v="6"/>
    <x v="21"/>
    <x v="5"/>
    <x v="23"/>
    <x v="174"/>
    <x v="1441"/>
    <x v="1874"/>
    <x v="16"/>
    <x v="0"/>
    <x v="1"/>
    <x v="2"/>
  </r>
  <r>
    <x v="3"/>
    <x v="1"/>
    <x v="452"/>
    <x v="1"/>
    <x v="6"/>
    <x v="21"/>
    <x v="4"/>
    <x v="28"/>
    <x v="105"/>
    <x v="1051"/>
    <x v="1249"/>
    <x v="16"/>
    <x v="0"/>
    <x v="1"/>
    <x v="1"/>
  </r>
  <r>
    <x v="3"/>
    <x v="1"/>
    <x v="452"/>
    <x v="1"/>
    <x v="6"/>
    <x v="21"/>
    <x v="0"/>
    <x v="43"/>
    <x v="105"/>
    <x v="1502"/>
    <x v="1964"/>
    <x v="16"/>
    <x v="0"/>
    <x v="0"/>
    <x v="0"/>
  </r>
  <r>
    <x v="3"/>
    <x v="1"/>
    <x v="452"/>
    <x v="1"/>
    <x v="6"/>
    <x v="21"/>
    <x v="3"/>
    <x v="33"/>
    <x v="231"/>
    <x v="2350"/>
    <x v="3825"/>
    <x v="21"/>
    <x v="0"/>
    <x v="1"/>
    <x v="0"/>
  </r>
  <r>
    <x v="3"/>
    <x v="3"/>
    <x v="452"/>
    <x v="2"/>
    <x v="41"/>
    <x v="26"/>
    <x v="1"/>
    <x v="16"/>
    <x v="188"/>
    <x v="1212"/>
    <x v="2651"/>
    <x v="36"/>
    <x v="1"/>
    <x v="0"/>
    <x v="1"/>
  </r>
  <r>
    <x v="3"/>
    <x v="1"/>
    <x v="452"/>
    <x v="1"/>
    <x v="6"/>
    <x v="21"/>
    <x v="2"/>
    <x v="29"/>
    <x v="129"/>
    <x v="1298"/>
    <x v="2849"/>
    <x v="36"/>
    <x v="1"/>
    <x v="0"/>
    <x v="2"/>
  </r>
  <r>
    <x v="3"/>
    <x v="1"/>
    <x v="452"/>
    <x v="1"/>
    <x v="6"/>
    <x v="21"/>
    <x v="1"/>
    <x v="31"/>
    <x v="47"/>
    <x v="449"/>
    <x v="1117"/>
    <x v="41"/>
    <x v="1"/>
    <x v="0"/>
    <x v="1"/>
  </r>
  <r>
    <x v="3"/>
    <x v="1"/>
    <x v="452"/>
    <x v="1"/>
    <x v="6"/>
    <x v="21"/>
    <x v="5"/>
    <x v="22"/>
    <x v="45"/>
    <x v="282"/>
    <x v="419"/>
    <x v="29"/>
    <x v="1"/>
    <x v="1"/>
    <x v="2"/>
  </r>
  <r>
    <x v="3"/>
    <x v="1"/>
    <x v="452"/>
    <x v="1"/>
    <x v="6"/>
    <x v="21"/>
    <x v="4"/>
    <x v="25"/>
    <x v="27"/>
    <x v="166"/>
    <x v="246"/>
    <x v="31"/>
    <x v="1"/>
    <x v="1"/>
    <x v="1"/>
  </r>
  <r>
    <x v="3"/>
    <x v="1"/>
    <x v="452"/>
    <x v="1"/>
    <x v="6"/>
    <x v="21"/>
    <x v="0"/>
    <x v="39"/>
    <x v="25"/>
    <x v="277"/>
    <x v="452"/>
    <x v="31"/>
    <x v="1"/>
    <x v="0"/>
    <x v="0"/>
  </r>
  <r>
    <x v="3"/>
    <x v="1"/>
    <x v="452"/>
    <x v="1"/>
    <x v="6"/>
    <x v="21"/>
    <x v="3"/>
    <x v="29"/>
    <x v="57"/>
    <x v="526"/>
    <x v="1162"/>
    <x v="36"/>
    <x v="1"/>
    <x v="1"/>
    <x v="0"/>
  </r>
  <r>
    <x v="3"/>
    <x v="3"/>
    <x v="452"/>
    <x v="2"/>
    <x v="41"/>
    <x v="26"/>
    <x v="1"/>
    <x v="13"/>
    <x v="204"/>
    <x v="1155"/>
    <x v="2230"/>
    <x v="30"/>
    <x v="2"/>
    <x v="0"/>
    <x v="1"/>
  </r>
  <r>
    <x v="3"/>
    <x v="1"/>
    <x v="452"/>
    <x v="1"/>
    <x v="6"/>
    <x v="21"/>
    <x v="2"/>
    <x v="21"/>
    <x v="134"/>
    <x v="1040"/>
    <x v="2097"/>
    <x v="32"/>
    <x v="2"/>
    <x v="0"/>
    <x v="2"/>
  </r>
  <r>
    <x v="3"/>
    <x v="1"/>
    <x v="452"/>
    <x v="1"/>
    <x v="6"/>
    <x v="21"/>
    <x v="1"/>
    <x v="23"/>
    <x v="53"/>
    <x v="366"/>
    <x v="615"/>
    <x v="30"/>
    <x v="2"/>
    <x v="0"/>
    <x v="1"/>
  </r>
  <r>
    <x v="3"/>
    <x v="1"/>
    <x v="452"/>
    <x v="1"/>
    <x v="6"/>
    <x v="21"/>
    <x v="5"/>
    <x v="13"/>
    <x v="53"/>
    <x v="183"/>
    <x v="161"/>
    <x v="22"/>
    <x v="2"/>
    <x v="1"/>
    <x v="2"/>
  </r>
  <r>
    <x v="3"/>
    <x v="1"/>
    <x v="452"/>
    <x v="1"/>
    <x v="6"/>
    <x v="21"/>
    <x v="4"/>
    <x v="19"/>
    <x v="30"/>
    <x v="131"/>
    <x v="90"/>
    <x v="18"/>
    <x v="2"/>
    <x v="1"/>
    <x v="1"/>
  </r>
  <r>
    <x v="3"/>
    <x v="1"/>
    <x v="452"/>
    <x v="1"/>
    <x v="6"/>
    <x v="21"/>
    <x v="0"/>
    <x v="30"/>
    <x v="29"/>
    <x v="242"/>
    <x v="197"/>
    <x v="20"/>
    <x v="2"/>
    <x v="0"/>
    <x v="0"/>
  </r>
  <r>
    <x v="3"/>
    <x v="1"/>
    <x v="452"/>
    <x v="1"/>
    <x v="6"/>
    <x v="21"/>
    <x v="3"/>
    <x v="19"/>
    <x v="77"/>
    <x v="514"/>
    <x v="858"/>
    <x v="28"/>
    <x v="2"/>
    <x v="1"/>
    <x v="0"/>
  </r>
  <r>
    <x v="3"/>
    <x v="3"/>
    <x v="453"/>
    <x v="2"/>
    <x v="41"/>
    <x v="26"/>
    <x v="5"/>
    <x v="13"/>
    <x v="319"/>
    <x v="2469"/>
    <x v="4314"/>
    <x v="26"/>
    <x v="2"/>
    <x v="1"/>
    <x v="2"/>
  </r>
  <r>
    <x v="5"/>
    <x v="3"/>
    <x v="453"/>
    <x v="4"/>
    <x v="11"/>
    <x v="7"/>
    <x v="2"/>
    <x v="13"/>
    <x v="323"/>
    <x v="2560"/>
    <x v="4211"/>
    <x v="21"/>
    <x v="1"/>
    <x v="0"/>
    <x v="2"/>
  </r>
  <r>
    <x v="5"/>
    <x v="3"/>
    <x v="453"/>
    <x v="4"/>
    <x v="11"/>
    <x v="7"/>
    <x v="1"/>
    <x v="23"/>
    <x v="323"/>
    <x v="2833"/>
    <x v="4871"/>
    <x v="21"/>
    <x v="1"/>
    <x v="0"/>
    <x v="1"/>
  </r>
  <r>
    <x v="5"/>
    <x v="3"/>
    <x v="453"/>
    <x v="4"/>
    <x v="11"/>
    <x v="7"/>
    <x v="5"/>
    <x v="18"/>
    <x v="309"/>
    <x v="2450"/>
    <x v="4003"/>
    <x v="21"/>
    <x v="1"/>
    <x v="1"/>
    <x v="2"/>
  </r>
  <r>
    <x v="5"/>
    <x v="3"/>
    <x v="453"/>
    <x v="4"/>
    <x v="11"/>
    <x v="7"/>
    <x v="4"/>
    <x v="23"/>
    <x v="294"/>
    <x v="2383"/>
    <x v="4400"/>
    <x v="31"/>
    <x v="1"/>
    <x v="1"/>
    <x v="1"/>
  </r>
  <r>
    <x v="5"/>
    <x v="3"/>
    <x v="453"/>
    <x v="4"/>
    <x v="11"/>
    <x v="7"/>
    <x v="0"/>
    <x v="28"/>
    <x v="231"/>
    <x v="2158"/>
    <x v="3044"/>
    <x v="16"/>
    <x v="1"/>
    <x v="0"/>
    <x v="0"/>
  </r>
  <r>
    <x v="5"/>
    <x v="3"/>
    <x v="453"/>
    <x v="4"/>
    <x v="11"/>
    <x v="7"/>
    <x v="3"/>
    <x v="23"/>
    <x v="315"/>
    <x v="2757"/>
    <x v="5054"/>
    <x v="36"/>
    <x v="1"/>
    <x v="1"/>
    <x v="0"/>
  </r>
  <r>
    <x v="3"/>
    <x v="3"/>
    <x v="453"/>
    <x v="2"/>
    <x v="41"/>
    <x v="26"/>
    <x v="5"/>
    <x v="12"/>
    <x v="157"/>
    <x v="793"/>
    <x v="1929"/>
    <x v="40"/>
    <x v="1"/>
    <x v="1"/>
    <x v="2"/>
  </r>
  <r>
    <x v="5"/>
    <x v="3"/>
    <x v="453"/>
    <x v="4"/>
    <x v="11"/>
    <x v="7"/>
    <x v="2"/>
    <x v="12"/>
    <x v="171"/>
    <x v="876"/>
    <x v="1802"/>
    <x v="33"/>
    <x v="1"/>
    <x v="0"/>
    <x v="2"/>
  </r>
  <r>
    <x v="5"/>
    <x v="3"/>
    <x v="453"/>
    <x v="4"/>
    <x v="11"/>
    <x v="7"/>
    <x v="1"/>
    <x v="22"/>
    <x v="171"/>
    <x v="1363"/>
    <x v="2865"/>
    <x v="34"/>
    <x v="1"/>
    <x v="0"/>
    <x v="1"/>
  </r>
  <r>
    <x v="5"/>
    <x v="3"/>
    <x v="453"/>
    <x v="4"/>
    <x v="11"/>
    <x v="7"/>
    <x v="5"/>
    <x v="17"/>
    <x v="118"/>
    <x v="769"/>
    <x v="1571"/>
    <x v="33"/>
    <x v="1"/>
    <x v="1"/>
    <x v="2"/>
  </r>
  <r>
    <x v="5"/>
    <x v="3"/>
    <x v="453"/>
    <x v="4"/>
    <x v="11"/>
    <x v="7"/>
    <x v="4"/>
    <x v="22"/>
    <x v="94"/>
    <x v="759"/>
    <x v="1876"/>
    <x v="41"/>
    <x v="1"/>
    <x v="1"/>
    <x v="1"/>
  </r>
  <r>
    <x v="5"/>
    <x v="3"/>
    <x v="453"/>
    <x v="4"/>
    <x v="11"/>
    <x v="7"/>
    <x v="0"/>
    <x v="27"/>
    <x v="59"/>
    <x v="515"/>
    <x v="896"/>
    <x v="29"/>
    <x v="1"/>
    <x v="0"/>
    <x v="0"/>
  </r>
  <r>
    <x v="5"/>
    <x v="3"/>
    <x v="453"/>
    <x v="4"/>
    <x v="11"/>
    <x v="7"/>
    <x v="3"/>
    <x v="21"/>
    <x v="118"/>
    <x v="916"/>
    <x v="2510"/>
    <x v="47"/>
    <x v="1"/>
    <x v="1"/>
    <x v="0"/>
  </r>
  <r>
    <x v="3"/>
    <x v="3"/>
    <x v="453"/>
    <x v="2"/>
    <x v="41"/>
    <x v="26"/>
    <x v="5"/>
    <x v="7"/>
    <x v="178"/>
    <x v="632"/>
    <x v="1251"/>
    <x v="32"/>
    <x v="2"/>
    <x v="1"/>
    <x v="2"/>
  </r>
  <r>
    <x v="5"/>
    <x v="3"/>
    <x v="453"/>
    <x v="4"/>
    <x v="11"/>
    <x v="7"/>
    <x v="2"/>
    <x v="8"/>
    <x v="185"/>
    <x v="742"/>
    <x v="1307"/>
    <x v="28"/>
    <x v="2"/>
    <x v="0"/>
    <x v="2"/>
  </r>
  <r>
    <x v="5"/>
    <x v="3"/>
    <x v="453"/>
    <x v="4"/>
    <x v="11"/>
    <x v="7"/>
    <x v="1"/>
    <x v="14"/>
    <x v="185"/>
    <x v="1091"/>
    <x v="1826"/>
    <x v="25"/>
    <x v="2"/>
    <x v="0"/>
    <x v="1"/>
  </r>
  <r>
    <x v="5"/>
    <x v="3"/>
    <x v="453"/>
    <x v="4"/>
    <x v="11"/>
    <x v="7"/>
    <x v="5"/>
    <x v="12"/>
    <x v="140"/>
    <x v="700"/>
    <x v="1006"/>
    <x v="23"/>
    <x v="2"/>
    <x v="1"/>
    <x v="2"/>
  </r>
  <r>
    <x v="5"/>
    <x v="3"/>
    <x v="453"/>
    <x v="4"/>
    <x v="11"/>
    <x v="7"/>
    <x v="4"/>
    <x v="13"/>
    <x v="97"/>
    <x v="478"/>
    <x v="1002"/>
    <x v="35"/>
    <x v="2"/>
    <x v="1"/>
    <x v="1"/>
  </r>
  <r>
    <x v="5"/>
    <x v="3"/>
    <x v="453"/>
    <x v="4"/>
    <x v="11"/>
    <x v="7"/>
    <x v="0"/>
    <x v="20"/>
    <x v="75"/>
    <x v="518"/>
    <x v="535"/>
    <x v="18"/>
    <x v="2"/>
    <x v="0"/>
    <x v="0"/>
  </r>
  <r>
    <x v="5"/>
    <x v="3"/>
    <x v="453"/>
    <x v="4"/>
    <x v="11"/>
    <x v="7"/>
    <x v="3"/>
    <x v="16"/>
    <x v="153"/>
    <x v="968"/>
    <x v="2458"/>
    <x v="43"/>
    <x v="2"/>
    <x v="1"/>
    <x v="0"/>
  </r>
  <r>
    <x v="2"/>
    <x v="2"/>
    <x v="454"/>
    <x v="4"/>
    <x v="4"/>
    <x v="29"/>
    <x v="3"/>
    <x v="38"/>
    <x v="321"/>
    <x v="2904"/>
    <x v="4600"/>
    <x v="6"/>
    <x v="2"/>
    <x v="1"/>
    <x v="0"/>
  </r>
  <r>
    <x v="3"/>
    <x v="3"/>
    <x v="454"/>
    <x v="2"/>
    <x v="41"/>
    <x v="26"/>
    <x v="4"/>
    <x v="23"/>
    <x v="313"/>
    <x v="2727"/>
    <x v="5010"/>
    <x v="36"/>
    <x v="2"/>
    <x v="1"/>
    <x v="1"/>
  </r>
  <r>
    <x v="1"/>
    <x v="1"/>
    <x v="454"/>
    <x v="3"/>
    <x v="39"/>
    <x v="10"/>
    <x v="2"/>
    <x v="28"/>
    <x v="346"/>
    <x v="2937"/>
    <x v="5352"/>
    <x v="31"/>
    <x v="1"/>
    <x v="0"/>
    <x v="2"/>
  </r>
  <r>
    <x v="1"/>
    <x v="1"/>
    <x v="454"/>
    <x v="3"/>
    <x v="39"/>
    <x v="10"/>
    <x v="1"/>
    <x v="28"/>
    <x v="325"/>
    <x v="2877"/>
    <x v="5057"/>
    <x v="21"/>
    <x v="1"/>
    <x v="0"/>
    <x v="1"/>
  </r>
  <r>
    <x v="1"/>
    <x v="1"/>
    <x v="454"/>
    <x v="3"/>
    <x v="39"/>
    <x v="10"/>
    <x v="5"/>
    <x v="18"/>
    <x v="325"/>
    <x v="2772"/>
    <x v="4038"/>
    <x v="11"/>
    <x v="1"/>
    <x v="1"/>
    <x v="2"/>
  </r>
  <r>
    <x v="1"/>
    <x v="1"/>
    <x v="454"/>
    <x v="3"/>
    <x v="39"/>
    <x v="10"/>
    <x v="4"/>
    <x v="23"/>
    <x v="319"/>
    <x v="2805"/>
    <x v="4535"/>
    <x v="16"/>
    <x v="1"/>
    <x v="1"/>
    <x v="1"/>
  </r>
  <r>
    <x v="1"/>
    <x v="1"/>
    <x v="454"/>
    <x v="3"/>
    <x v="39"/>
    <x v="10"/>
    <x v="0"/>
    <x v="43"/>
    <x v="321"/>
    <x v="2921"/>
    <x v="5221"/>
    <x v="21"/>
    <x v="1"/>
    <x v="0"/>
    <x v="0"/>
  </r>
  <r>
    <x v="1"/>
    <x v="1"/>
    <x v="454"/>
    <x v="3"/>
    <x v="39"/>
    <x v="10"/>
    <x v="3"/>
    <x v="33"/>
    <x v="333"/>
    <x v="2919"/>
    <x v="5358"/>
    <x v="36"/>
    <x v="1"/>
    <x v="1"/>
    <x v="0"/>
  </r>
  <r>
    <x v="1"/>
    <x v="1"/>
    <x v="454"/>
    <x v="0"/>
    <x v="14"/>
    <x v="18"/>
    <x v="2"/>
    <x v="13"/>
    <x v="309"/>
    <x v="2137"/>
    <x v="3009"/>
    <x v="16"/>
    <x v="0"/>
    <x v="0"/>
    <x v="2"/>
  </r>
  <r>
    <x v="1"/>
    <x v="1"/>
    <x v="454"/>
    <x v="0"/>
    <x v="14"/>
    <x v="18"/>
    <x v="1"/>
    <x v="13"/>
    <x v="152"/>
    <x v="821"/>
    <x v="1141"/>
    <x v="21"/>
    <x v="0"/>
    <x v="0"/>
    <x v="1"/>
  </r>
  <r>
    <x v="1"/>
    <x v="1"/>
    <x v="454"/>
    <x v="0"/>
    <x v="14"/>
    <x v="18"/>
    <x v="5"/>
    <x v="3"/>
    <x v="152"/>
    <x v="318"/>
    <x v="227"/>
    <x v="16"/>
    <x v="0"/>
    <x v="1"/>
    <x v="2"/>
  </r>
  <r>
    <x v="1"/>
    <x v="1"/>
    <x v="454"/>
    <x v="0"/>
    <x v="14"/>
    <x v="18"/>
    <x v="4"/>
    <x v="8"/>
    <x v="82"/>
    <x v="250"/>
    <x v="159"/>
    <x v="16"/>
    <x v="0"/>
    <x v="1"/>
    <x v="1"/>
  </r>
  <r>
    <x v="1"/>
    <x v="1"/>
    <x v="454"/>
    <x v="0"/>
    <x v="14"/>
    <x v="18"/>
    <x v="0"/>
    <x v="53"/>
    <x v="105"/>
    <x v="1779"/>
    <x v="3761"/>
    <x v="36"/>
    <x v="0"/>
    <x v="0"/>
    <x v="0"/>
  </r>
  <r>
    <x v="1"/>
    <x v="1"/>
    <x v="454"/>
    <x v="0"/>
    <x v="14"/>
    <x v="18"/>
    <x v="3"/>
    <x v="43"/>
    <x v="212"/>
    <x v="2513"/>
    <x v="4380"/>
    <x v="26"/>
    <x v="0"/>
    <x v="1"/>
    <x v="0"/>
  </r>
  <r>
    <x v="2"/>
    <x v="2"/>
    <x v="454"/>
    <x v="4"/>
    <x v="4"/>
    <x v="29"/>
    <x v="3"/>
    <x v="34"/>
    <x v="164"/>
    <x v="1821"/>
    <x v="2845"/>
    <x v="21"/>
    <x v="1"/>
    <x v="1"/>
    <x v="0"/>
  </r>
  <r>
    <x v="3"/>
    <x v="3"/>
    <x v="454"/>
    <x v="2"/>
    <x v="41"/>
    <x v="26"/>
    <x v="4"/>
    <x v="20"/>
    <x v="122"/>
    <x v="906"/>
    <x v="2452"/>
    <x v="46"/>
    <x v="1"/>
    <x v="1"/>
    <x v="1"/>
  </r>
  <r>
    <x v="1"/>
    <x v="1"/>
    <x v="454"/>
    <x v="3"/>
    <x v="39"/>
    <x v="10"/>
    <x v="2"/>
    <x v="26"/>
    <x v="239"/>
    <x v="2107"/>
    <x v="4507"/>
    <x v="43"/>
    <x v="1"/>
    <x v="0"/>
    <x v="2"/>
  </r>
  <r>
    <x v="1"/>
    <x v="1"/>
    <x v="454"/>
    <x v="3"/>
    <x v="39"/>
    <x v="10"/>
    <x v="1"/>
    <x v="27"/>
    <x v="159"/>
    <x v="1485"/>
    <x v="3003"/>
    <x v="32"/>
    <x v="1"/>
    <x v="0"/>
    <x v="1"/>
  </r>
  <r>
    <x v="1"/>
    <x v="1"/>
    <x v="454"/>
    <x v="3"/>
    <x v="39"/>
    <x v="10"/>
    <x v="5"/>
    <x v="17"/>
    <x v="159"/>
    <x v="1048"/>
    <x v="1691"/>
    <x v="24"/>
    <x v="1"/>
    <x v="1"/>
    <x v="2"/>
  </r>
  <r>
    <x v="1"/>
    <x v="1"/>
    <x v="454"/>
    <x v="3"/>
    <x v="39"/>
    <x v="10"/>
    <x v="4"/>
    <x v="20"/>
    <x v="157"/>
    <x v="1171"/>
    <x v="2205"/>
    <x v="29"/>
    <x v="1"/>
    <x v="1"/>
    <x v="1"/>
  </r>
  <r>
    <x v="1"/>
    <x v="1"/>
    <x v="454"/>
    <x v="3"/>
    <x v="39"/>
    <x v="10"/>
    <x v="0"/>
    <x v="40"/>
    <x v="164"/>
    <x v="2038"/>
    <x v="4145"/>
    <x v="36"/>
    <x v="1"/>
    <x v="0"/>
    <x v="0"/>
  </r>
  <r>
    <x v="1"/>
    <x v="1"/>
    <x v="454"/>
    <x v="3"/>
    <x v="39"/>
    <x v="10"/>
    <x v="3"/>
    <x v="32"/>
    <x v="182"/>
    <x v="1912"/>
    <x v="4433"/>
    <x v="49"/>
    <x v="1"/>
    <x v="1"/>
    <x v="0"/>
  </r>
  <r>
    <x v="1"/>
    <x v="1"/>
    <x v="454"/>
    <x v="0"/>
    <x v="14"/>
    <x v="18"/>
    <x v="2"/>
    <x v="13"/>
    <x v="104"/>
    <x v="524"/>
    <x v="975"/>
    <x v="31"/>
    <x v="1"/>
    <x v="0"/>
    <x v="2"/>
  </r>
  <r>
    <x v="1"/>
    <x v="1"/>
    <x v="454"/>
    <x v="0"/>
    <x v="14"/>
    <x v="18"/>
    <x v="1"/>
    <x v="11"/>
    <x v="38"/>
    <x v="90"/>
    <x v="143"/>
    <x v="35"/>
    <x v="1"/>
    <x v="0"/>
    <x v="1"/>
  </r>
  <r>
    <x v="1"/>
    <x v="1"/>
    <x v="454"/>
    <x v="0"/>
    <x v="14"/>
    <x v="18"/>
    <x v="5"/>
    <x v="3"/>
    <x v="42"/>
    <x v="33"/>
    <x v="34"/>
    <x v="30"/>
    <x v="1"/>
    <x v="1"/>
    <x v="2"/>
  </r>
  <r>
    <x v="1"/>
    <x v="1"/>
    <x v="454"/>
    <x v="0"/>
    <x v="14"/>
    <x v="18"/>
    <x v="4"/>
    <x v="8"/>
    <x v="18"/>
    <x v="20"/>
    <x v="20"/>
    <x v="31"/>
    <x v="1"/>
    <x v="1"/>
    <x v="1"/>
  </r>
  <r>
    <x v="1"/>
    <x v="1"/>
    <x v="454"/>
    <x v="0"/>
    <x v="14"/>
    <x v="18"/>
    <x v="0"/>
    <x v="48"/>
    <x v="24"/>
    <x v="350"/>
    <x v="1009"/>
    <x v="47"/>
    <x v="1"/>
    <x v="0"/>
    <x v="0"/>
  </r>
  <r>
    <x v="1"/>
    <x v="1"/>
    <x v="454"/>
    <x v="0"/>
    <x v="14"/>
    <x v="18"/>
    <x v="3"/>
    <x v="39"/>
    <x v="52"/>
    <x v="641"/>
    <x v="1506"/>
    <x v="38"/>
    <x v="1"/>
    <x v="1"/>
    <x v="0"/>
  </r>
  <r>
    <x v="2"/>
    <x v="2"/>
    <x v="454"/>
    <x v="4"/>
    <x v="4"/>
    <x v="29"/>
    <x v="3"/>
    <x v="26"/>
    <x v="170"/>
    <x v="1543"/>
    <x v="1461"/>
    <x v="9"/>
    <x v="2"/>
    <x v="1"/>
    <x v="0"/>
  </r>
  <r>
    <x v="3"/>
    <x v="3"/>
    <x v="454"/>
    <x v="2"/>
    <x v="41"/>
    <x v="26"/>
    <x v="4"/>
    <x v="13"/>
    <x v="156"/>
    <x v="840"/>
    <x v="2025"/>
    <x v="40"/>
    <x v="2"/>
    <x v="1"/>
    <x v="1"/>
  </r>
  <r>
    <x v="2"/>
    <x v="2"/>
    <x v="455"/>
    <x v="4"/>
    <x v="4"/>
    <x v="29"/>
    <x v="2"/>
    <x v="38"/>
    <x v="335"/>
    <x v="2947"/>
    <x v="5332"/>
    <x v="26"/>
    <x v="2"/>
    <x v="0"/>
    <x v="2"/>
  </r>
  <r>
    <x v="3"/>
    <x v="3"/>
    <x v="455"/>
    <x v="2"/>
    <x v="41"/>
    <x v="26"/>
    <x v="0"/>
    <x v="38"/>
    <x v="304"/>
    <x v="2827"/>
    <x v="4845"/>
    <x v="21"/>
    <x v="2"/>
    <x v="0"/>
    <x v="0"/>
  </r>
  <r>
    <x v="2"/>
    <x v="1"/>
    <x v="455"/>
    <x v="1"/>
    <x v="29"/>
    <x v="37"/>
    <x v="2"/>
    <x v="28"/>
    <x v="309"/>
    <x v="2763"/>
    <x v="4649"/>
    <x v="21"/>
    <x v="0"/>
    <x v="0"/>
    <x v="2"/>
  </r>
  <r>
    <x v="2"/>
    <x v="1"/>
    <x v="455"/>
    <x v="1"/>
    <x v="29"/>
    <x v="37"/>
    <x v="1"/>
    <x v="28"/>
    <x v="152"/>
    <x v="1471"/>
    <x v="2274"/>
    <x v="21"/>
    <x v="0"/>
    <x v="0"/>
    <x v="1"/>
  </r>
  <r>
    <x v="2"/>
    <x v="1"/>
    <x v="455"/>
    <x v="1"/>
    <x v="29"/>
    <x v="37"/>
    <x v="5"/>
    <x v="18"/>
    <x v="152"/>
    <x v="1051"/>
    <x v="1813"/>
    <x v="26"/>
    <x v="0"/>
    <x v="1"/>
    <x v="2"/>
  </r>
  <r>
    <x v="2"/>
    <x v="1"/>
    <x v="455"/>
    <x v="1"/>
    <x v="29"/>
    <x v="37"/>
    <x v="4"/>
    <x v="23"/>
    <x v="82"/>
    <x v="672"/>
    <x v="1099"/>
    <x v="26"/>
    <x v="0"/>
    <x v="1"/>
    <x v="1"/>
  </r>
  <r>
    <x v="2"/>
    <x v="1"/>
    <x v="455"/>
    <x v="1"/>
    <x v="29"/>
    <x v="37"/>
    <x v="0"/>
    <x v="38"/>
    <x v="82"/>
    <x v="1086"/>
    <x v="1300"/>
    <x v="16"/>
    <x v="0"/>
    <x v="0"/>
    <x v="0"/>
  </r>
  <r>
    <x v="2"/>
    <x v="1"/>
    <x v="455"/>
    <x v="1"/>
    <x v="29"/>
    <x v="37"/>
    <x v="3"/>
    <x v="28"/>
    <x v="212"/>
    <x v="2022"/>
    <x v="3572"/>
    <x v="26"/>
    <x v="0"/>
    <x v="1"/>
    <x v="0"/>
  </r>
  <r>
    <x v="1"/>
    <x v="1"/>
    <x v="455"/>
    <x v="1"/>
    <x v="38"/>
    <x v="45"/>
    <x v="2"/>
    <x v="28"/>
    <x v="304"/>
    <x v="2682"/>
    <x v="4462"/>
    <x v="21"/>
    <x v="0"/>
    <x v="0"/>
    <x v="2"/>
  </r>
  <r>
    <x v="1"/>
    <x v="1"/>
    <x v="455"/>
    <x v="1"/>
    <x v="38"/>
    <x v="45"/>
    <x v="1"/>
    <x v="28"/>
    <x v="105"/>
    <x v="1051"/>
    <x v="1531"/>
    <x v="21"/>
    <x v="0"/>
    <x v="0"/>
    <x v="1"/>
  </r>
  <r>
    <x v="1"/>
    <x v="1"/>
    <x v="455"/>
    <x v="1"/>
    <x v="38"/>
    <x v="45"/>
    <x v="5"/>
    <x v="18"/>
    <x v="105"/>
    <x v="712"/>
    <x v="1175"/>
    <x v="26"/>
    <x v="0"/>
    <x v="1"/>
    <x v="2"/>
  </r>
  <r>
    <x v="1"/>
    <x v="1"/>
    <x v="455"/>
    <x v="1"/>
    <x v="38"/>
    <x v="45"/>
    <x v="4"/>
    <x v="23"/>
    <x v="39"/>
    <x v="250"/>
    <x v="304"/>
    <x v="26"/>
    <x v="0"/>
    <x v="1"/>
    <x v="1"/>
  </r>
  <r>
    <x v="1"/>
    <x v="1"/>
    <x v="455"/>
    <x v="1"/>
    <x v="38"/>
    <x v="45"/>
    <x v="0"/>
    <x v="38"/>
    <x v="39"/>
    <x v="461"/>
    <x v="390"/>
    <x v="16"/>
    <x v="0"/>
    <x v="0"/>
    <x v="0"/>
  </r>
  <r>
    <x v="1"/>
    <x v="1"/>
    <x v="455"/>
    <x v="1"/>
    <x v="38"/>
    <x v="45"/>
    <x v="3"/>
    <x v="28"/>
    <x v="174"/>
    <x v="1674"/>
    <x v="2950"/>
    <x v="26"/>
    <x v="0"/>
    <x v="1"/>
    <x v="0"/>
  </r>
  <r>
    <x v="2"/>
    <x v="2"/>
    <x v="455"/>
    <x v="4"/>
    <x v="4"/>
    <x v="29"/>
    <x v="2"/>
    <x v="36"/>
    <x v="204"/>
    <x v="2255"/>
    <x v="4447"/>
    <x v="36"/>
    <x v="1"/>
    <x v="0"/>
    <x v="2"/>
  </r>
  <r>
    <x v="3"/>
    <x v="3"/>
    <x v="455"/>
    <x v="2"/>
    <x v="41"/>
    <x v="26"/>
    <x v="0"/>
    <x v="34"/>
    <x v="88"/>
    <x v="1043"/>
    <x v="2252"/>
    <x v="35"/>
    <x v="1"/>
    <x v="0"/>
    <x v="0"/>
  </r>
  <r>
    <x v="2"/>
    <x v="1"/>
    <x v="455"/>
    <x v="1"/>
    <x v="29"/>
    <x v="37"/>
    <x v="2"/>
    <x v="27"/>
    <x v="113"/>
    <x v="1093"/>
    <x v="2417"/>
    <x v="36"/>
    <x v="1"/>
    <x v="0"/>
    <x v="2"/>
  </r>
  <r>
    <x v="2"/>
    <x v="1"/>
    <x v="455"/>
    <x v="1"/>
    <x v="29"/>
    <x v="37"/>
    <x v="1"/>
    <x v="26"/>
    <x v="40"/>
    <x v="301"/>
    <x v="521"/>
    <x v="32"/>
    <x v="1"/>
    <x v="0"/>
    <x v="1"/>
  </r>
  <r>
    <x v="2"/>
    <x v="1"/>
    <x v="455"/>
    <x v="1"/>
    <x v="29"/>
    <x v="37"/>
    <x v="5"/>
    <x v="17"/>
    <x v="40"/>
    <x v="169"/>
    <x v="316"/>
    <x v="36"/>
    <x v="1"/>
    <x v="1"/>
    <x v="2"/>
  </r>
  <r>
    <x v="2"/>
    <x v="1"/>
    <x v="455"/>
    <x v="1"/>
    <x v="29"/>
    <x v="37"/>
    <x v="4"/>
    <x v="20"/>
    <x v="17"/>
    <x v="67"/>
    <x v="104"/>
    <x v="37"/>
    <x v="1"/>
    <x v="1"/>
    <x v="1"/>
  </r>
  <r>
    <x v="2"/>
    <x v="1"/>
    <x v="455"/>
    <x v="1"/>
    <x v="29"/>
    <x v="37"/>
    <x v="0"/>
    <x v="37"/>
    <x v="17"/>
    <x v="160"/>
    <x v="224"/>
    <x v="30"/>
    <x v="1"/>
    <x v="0"/>
    <x v="0"/>
  </r>
  <r>
    <x v="2"/>
    <x v="1"/>
    <x v="455"/>
    <x v="1"/>
    <x v="29"/>
    <x v="37"/>
    <x v="3"/>
    <x v="26"/>
    <x v="56"/>
    <x v="460"/>
    <x v="1115"/>
    <x v="40"/>
    <x v="1"/>
    <x v="1"/>
    <x v="0"/>
  </r>
  <r>
    <x v="1"/>
    <x v="1"/>
    <x v="455"/>
    <x v="1"/>
    <x v="38"/>
    <x v="45"/>
    <x v="2"/>
    <x v="25"/>
    <x v="92"/>
    <x v="832"/>
    <x v="1800"/>
    <x v="35"/>
    <x v="1"/>
    <x v="0"/>
    <x v="2"/>
  </r>
  <r>
    <x v="1"/>
    <x v="1"/>
    <x v="455"/>
    <x v="1"/>
    <x v="38"/>
    <x v="45"/>
    <x v="1"/>
    <x v="25"/>
    <x v="23"/>
    <x v="129"/>
    <x v="230"/>
    <x v="36"/>
    <x v="1"/>
    <x v="0"/>
    <x v="1"/>
  </r>
  <r>
    <x v="1"/>
    <x v="1"/>
    <x v="455"/>
    <x v="1"/>
    <x v="38"/>
    <x v="45"/>
    <x v="5"/>
    <x v="17"/>
    <x v="26"/>
    <x v="85"/>
    <x v="157"/>
    <x v="38"/>
    <x v="1"/>
    <x v="1"/>
    <x v="2"/>
  </r>
  <r>
    <x v="1"/>
    <x v="1"/>
    <x v="455"/>
    <x v="1"/>
    <x v="38"/>
    <x v="45"/>
    <x v="4"/>
    <x v="22"/>
    <x v="4"/>
    <x v="16"/>
    <x v="23"/>
    <x v="39"/>
    <x v="1"/>
    <x v="1"/>
    <x v="1"/>
  </r>
  <r>
    <x v="1"/>
    <x v="1"/>
    <x v="455"/>
    <x v="1"/>
    <x v="38"/>
    <x v="45"/>
    <x v="0"/>
    <x v="37"/>
    <x v="6"/>
    <x v="52"/>
    <x v="47"/>
    <x v="26"/>
    <x v="1"/>
    <x v="0"/>
    <x v="0"/>
  </r>
  <r>
    <x v="1"/>
    <x v="1"/>
    <x v="455"/>
    <x v="1"/>
    <x v="38"/>
    <x v="45"/>
    <x v="3"/>
    <x v="26"/>
    <x v="39"/>
    <x v="289"/>
    <x v="636"/>
    <x v="38"/>
    <x v="1"/>
    <x v="1"/>
    <x v="0"/>
  </r>
  <r>
    <x v="2"/>
    <x v="2"/>
    <x v="455"/>
    <x v="4"/>
    <x v="4"/>
    <x v="29"/>
    <x v="2"/>
    <x v="24"/>
    <x v="211"/>
    <x v="1818"/>
    <x v="3603"/>
    <x v="32"/>
    <x v="2"/>
    <x v="0"/>
    <x v="2"/>
  </r>
  <r>
    <x v="3"/>
    <x v="3"/>
    <x v="455"/>
    <x v="2"/>
    <x v="41"/>
    <x v="26"/>
    <x v="0"/>
    <x v="26"/>
    <x v="112"/>
    <x v="1046"/>
    <x v="1855"/>
    <x v="27"/>
    <x v="2"/>
    <x v="0"/>
    <x v="0"/>
  </r>
  <r>
    <x v="1"/>
    <x v="1"/>
    <x v="455"/>
    <x v="1"/>
    <x v="38"/>
    <x v="45"/>
    <x v="2"/>
    <x v="21"/>
    <x v="112"/>
    <x v="874"/>
    <x v="1562"/>
    <x v="28"/>
    <x v="2"/>
    <x v="0"/>
    <x v="2"/>
  </r>
  <r>
    <x v="1"/>
    <x v="1"/>
    <x v="455"/>
    <x v="1"/>
    <x v="38"/>
    <x v="45"/>
    <x v="1"/>
    <x v="16"/>
    <x v="29"/>
    <x v="98"/>
    <x v="102"/>
    <x v="26"/>
    <x v="2"/>
    <x v="0"/>
    <x v="1"/>
  </r>
  <r>
    <x v="1"/>
    <x v="1"/>
    <x v="455"/>
    <x v="1"/>
    <x v="38"/>
    <x v="45"/>
    <x v="5"/>
    <x v="9"/>
    <x v="33"/>
    <x v="61"/>
    <x v="63"/>
    <x v="28"/>
    <x v="2"/>
    <x v="1"/>
    <x v="2"/>
  </r>
  <r>
    <x v="1"/>
    <x v="1"/>
    <x v="455"/>
    <x v="1"/>
    <x v="38"/>
    <x v="45"/>
    <x v="4"/>
    <x v="14"/>
    <x v="8"/>
    <x v="14"/>
    <x v="15"/>
    <x v="31"/>
    <x v="2"/>
    <x v="1"/>
    <x v="1"/>
  </r>
  <r>
    <x v="1"/>
    <x v="1"/>
    <x v="455"/>
    <x v="1"/>
    <x v="38"/>
    <x v="45"/>
    <x v="0"/>
    <x v="26"/>
    <x v="6"/>
    <x v="27"/>
    <x v="13"/>
    <x v="18"/>
    <x v="2"/>
    <x v="0"/>
    <x v="0"/>
  </r>
  <r>
    <x v="1"/>
    <x v="1"/>
    <x v="455"/>
    <x v="1"/>
    <x v="38"/>
    <x v="45"/>
    <x v="3"/>
    <x v="19"/>
    <x v="49"/>
    <x v="266"/>
    <x v="406"/>
    <x v="30"/>
    <x v="2"/>
    <x v="1"/>
    <x v="0"/>
  </r>
  <r>
    <x v="2"/>
    <x v="2"/>
    <x v="456"/>
    <x v="4"/>
    <x v="4"/>
    <x v="29"/>
    <x v="1"/>
    <x v="43"/>
    <x v="319"/>
    <x v="2915"/>
    <x v="4962"/>
    <x v="11"/>
    <x v="2"/>
    <x v="0"/>
    <x v="1"/>
  </r>
  <r>
    <x v="3"/>
    <x v="3"/>
    <x v="456"/>
    <x v="2"/>
    <x v="41"/>
    <x v="26"/>
    <x v="3"/>
    <x v="33"/>
    <x v="333"/>
    <x v="2919"/>
    <x v="5391"/>
    <x v="41"/>
    <x v="2"/>
    <x v="1"/>
    <x v="0"/>
  </r>
  <r>
    <x v="2"/>
    <x v="2"/>
    <x v="456"/>
    <x v="4"/>
    <x v="4"/>
    <x v="29"/>
    <x v="1"/>
    <x v="42"/>
    <x v="135"/>
    <x v="1806"/>
    <x v="2895"/>
    <x v="22"/>
    <x v="1"/>
    <x v="0"/>
    <x v="1"/>
  </r>
  <r>
    <x v="3"/>
    <x v="3"/>
    <x v="456"/>
    <x v="2"/>
    <x v="41"/>
    <x v="26"/>
    <x v="3"/>
    <x v="31"/>
    <x v="176"/>
    <x v="1814"/>
    <x v="4439"/>
    <x v="53"/>
    <x v="1"/>
    <x v="1"/>
    <x v="0"/>
  </r>
  <r>
    <x v="2"/>
    <x v="2"/>
    <x v="456"/>
    <x v="4"/>
    <x v="4"/>
    <x v="29"/>
    <x v="1"/>
    <x v="27"/>
    <x v="183"/>
    <x v="1703"/>
    <x v="2188"/>
    <x v="15"/>
    <x v="2"/>
    <x v="0"/>
    <x v="1"/>
  </r>
  <r>
    <x v="3"/>
    <x v="3"/>
    <x v="456"/>
    <x v="2"/>
    <x v="41"/>
    <x v="26"/>
    <x v="3"/>
    <x v="24"/>
    <x v="228"/>
    <x v="1960"/>
    <x v="4369"/>
    <x v="45"/>
    <x v="2"/>
    <x v="1"/>
    <x v="0"/>
  </r>
  <r>
    <x v="2"/>
    <x v="2"/>
    <x v="457"/>
    <x v="4"/>
    <x v="4"/>
    <x v="29"/>
    <x v="5"/>
    <x v="43"/>
    <x v="321"/>
    <x v="2921"/>
    <x v="5282"/>
    <x v="26"/>
    <x v="2"/>
    <x v="1"/>
    <x v="2"/>
  </r>
  <r>
    <x v="3"/>
    <x v="3"/>
    <x v="457"/>
    <x v="2"/>
    <x v="41"/>
    <x v="26"/>
    <x v="2"/>
    <x v="33"/>
    <x v="333"/>
    <x v="2919"/>
    <x v="5280"/>
    <x v="26"/>
    <x v="2"/>
    <x v="0"/>
    <x v="2"/>
  </r>
  <r>
    <x v="5"/>
    <x v="1"/>
    <x v="457"/>
    <x v="1"/>
    <x v="31"/>
    <x v="0"/>
    <x v="2"/>
    <x v="38"/>
    <x v="337"/>
    <x v="2952"/>
    <x v="5383"/>
    <x v="31"/>
    <x v="0"/>
    <x v="0"/>
    <x v="2"/>
  </r>
  <r>
    <x v="5"/>
    <x v="1"/>
    <x v="457"/>
    <x v="1"/>
    <x v="31"/>
    <x v="0"/>
    <x v="1"/>
    <x v="38"/>
    <x v="313"/>
    <x v="2877"/>
    <x v="5057"/>
    <x v="21"/>
    <x v="0"/>
    <x v="0"/>
    <x v="1"/>
  </r>
  <r>
    <x v="5"/>
    <x v="1"/>
    <x v="457"/>
    <x v="1"/>
    <x v="31"/>
    <x v="0"/>
    <x v="5"/>
    <x v="28"/>
    <x v="313"/>
    <x v="2811"/>
    <x v="4228"/>
    <x v="11"/>
    <x v="0"/>
    <x v="1"/>
    <x v="2"/>
  </r>
  <r>
    <x v="5"/>
    <x v="1"/>
    <x v="457"/>
    <x v="1"/>
    <x v="31"/>
    <x v="0"/>
    <x v="4"/>
    <x v="33"/>
    <x v="307"/>
    <x v="2805"/>
    <x v="4535"/>
    <x v="16"/>
    <x v="0"/>
    <x v="1"/>
    <x v="1"/>
  </r>
  <r>
    <x v="5"/>
    <x v="1"/>
    <x v="457"/>
    <x v="1"/>
    <x v="31"/>
    <x v="0"/>
    <x v="0"/>
    <x v="48"/>
    <x v="309"/>
    <x v="2891"/>
    <x v="5118"/>
    <x v="21"/>
    <x v="0"/>
    <x v="0"/>
    <x v="0"/>
  </r>
  <r>
    <x v="5"/>
    <x v="1"/>
    <x v="457"/>
    <x v="1"/>
    <x v="31"/>
    <x v="0"/>
    <x v="3"/>
    <x v="38"/>
    <x v="319"/>
    <x v="2895"/>
    <x v="5309"/>
    <x v="36"/>
    <x v="0"/>
    <x v="1"/>
    <x v="0"/>
  </r>
  <r>
    <x v="3"/>
    <x v="1"/>
    <x v="457"/>
    <x v="0"/>
    <x v="33"/>
    <x v="20"/>
    <x v="2"/>
    <x v="23"/>
    <x v="307"/>
    <x v="2594"/>
    <x v="4282"/>
    <x v="21"/>
    <x v="1"/>
    <x v="0"/>
    <x v="2"/>
  </r>
  <r>
    <x v="3"/>
    <x v="1"/>
    <x v="457"/>
    <x v="0"/>
    <x v="33"/>
    <x v="20"/>
    <x v="1"/>
    <x v="23"/>
    <x v="129"/>
    <x v="1086"/>
    <x v="1300"/>
    <x v="16"/>
    <x v="1"/>
    <x v="0"/>
    <x v="1"/>
  </r>
  <r>
    <x v="3"/>
    <x v="1"/>
    <x v="457"/>
    <x v="0"/>
    <x v="33"/>
    <x v="20"/>
    <x v="5"/>
    <x v="13"/>
    <x v="129"/>
    <x v="672"/>
    <x v="695"/>
    <x v="16"/>
    <x v="1"/>
    <x v="1"/>
    <x v="2"/>
  </r>
  <r>
    <x v="3"/>
    <x v="1"/>
    <x v="457"/>
    <x v="0"/>
    <x v="33"/>
    <x v="20"/>
    <x v="4"/>
    <x v="18"/>
    <x v="62"/>
    <x v="352"/>
    <x v="267"/>
    <x v="16"/>
    <x v="1"/>
    <x v="1"/>
    <x v="1"/>
  </r>
  <r>
    <x v="3"/>
    <x v="1"/>
    <x v="457"/>
    <x v="0"/>
    <x v="33"/>
    <x v="20"/>
    <x v="0"/>
    <x v="53"/>
    <x v="82"/>
    <x v="1441"/>
    <x v="2219"/>
    <x v="21"/>
    <x v="0"/>
    <x v="0"/>
    <x v="0"/>
  </r>
  <r>
    <x v="3"/>
    <x v="1"/>
    <x v="457"/>
    <x v="0"/>
    <x v="33"/>
    <x v="20"/>
    <x v="3"/>
    <x v="43"/>
    <x v="194"/>
    <x v="2383"/>
    <x v="4188"/>
    <x v="26"/>
    <x v="0"/>
    <x v="1"/>
    <x v="0"/>
  </r>
  <r>
    <x v="2"/>
    <x v="2"/>
    <x v="457"/>
    <x v="4"/>
    <x v="4"/>
    <x v="29"/>
    <x v="5"/>
    <x v="42"/>
    <x v="152"/>
    <x v="1990"/>
    <x v="4275"/>
    <x v="41"/>
    <x v="1"/>
    <x v="1"/>
    <x v="2"/>
  </r>
  <r>
    <x v="3"/>
    <x v="3"/>
    <x v="457"/>
    <x v="2"/>
    <x v="41"/>
    <x v="26"/>
    <x v="2"/>
    <x v="29"/>
    <x v="187"/>
    <x v="1845"/>
    <x v="3906"/>
    <x v="37"/>
    <x v="1"/>
    <x v="0"/>
    <x v="2"/>
  </r>
  <r>
    <x v="5"/>
    <x v="1"/>
    <x v="457"/>
    <x v="1"/>
    <x v="31"/>
    <x v="0"/>
    <x v="2"/>
    <x v="35"/>
    <x v="211"/>
    <x v="2268"/>
    <x v="4656"/>
    <x v="42"/>
    <x v="1"/>
    <x v="0"/>
    <x v="2"/>
  </r>
  <r>
    <x v="5"/>
    <x v="1"/>
    <x v="457"/>
    <x v="1"/>
    <x v="31"/>
    <x v="0"/>
    <x v="1"/>
    <x v="36"/>
    <x v="127"/>
    <x v="1521"/>
    <x v="3001"/>
    <x v="31"/>
    <x v="1"/>
    <x v="0"/>
    <x v="1"/>
  </r>
  <r>
    <x v="5"/>
    <x v="1"/>
    <x v="457"/>
    <x v="1"/>
    <x v="31"/>
    <x v="0"/>
    <x v="5"/>
    <x v="27"/>
    <x v="131"/>
    <x v="1246"/>
    <x v="1943"/>
    <x v="22"/>
    <x v="1"/>
    <x v="1"/>
    <x v="2"/>
  </r>
  <r>
    <x v="5"/>
    <x v="1"/>
    <x v="457"/>
    <x v="1"/>
    <x v="31"/>
    <x v="0"/>
    <x v="4"/>
    <x v="30"/>
    <x v="115"/>
    <x v="1206"/>
    <x v="2155"/>
    <x v="27"/>
    <x v="1"/>
    <x v="1"/>
    <x v="1"/>
  </r>
  <r>
    <x v="5"/>
    <x v="1"/>
    <x v="457"/>
    <x v="1"/>
    <x v="31"/>
    <x v="0"/>
    <x v="0"/>
    <x v="43"/>
    <x v="104"/>
    <x v="1488"/>
    <x v="3070"/>
    <x v="33"/>
    <x v="1"/>
    <x v="0"/>
    <x v="0"/>
  </r>
  <r>
    <x v="5"/>
    <x v="1"/>
    <x v="457"/>
    <x v="1"/>
    <x v="31"/>
    <x v="0"/>
    <x v="3"/>
    <x v="34"/>
    <x v="135"/>
    <x v="1540"/>
    <x v="4004"/>
    <x v="51"/>
    <x v="1"/>
    <x v="1"/>
    <x v="0"/>
  </r>
  <r>
    <x v="3"/>
    <x v="1"/>
    <x v="457"/>
    <x v="0"/>
    <x v="33"/>
    <x v="20"/>
    <x v="2"/>
    <x v="21"/>
    <x v="94"/>
    <x v="725"/>
    <x v="1556"/>
    <x v="35"/>
    <x v="1"/>
    <x v="0"/>
    <x v="2"/>
  </r>
  <r>
    <x v="3"/>
    <x v="1"/>
    <x v="457"/>
    <x v="0"/>
    <x v="33"/>
    <x v="20"/>
    <x v="1"/>
    <x v="21"/>
    <x v="33"/>
    <x v="171"/>
    <x v="233"/>
    <x v="29"/>
    <x v="1"/>
    <x v="0"/>
    <x v="1"/>
  </r>
  <r>
    <x v="3"/>
    <x v="1"/>
    <x v="457"/>
    <x v="0"/>
    <x v="33"/>
    <x v="20"/>
    <x v="5"/>
    <x v="12"/>
    <x v="30"/>
    <x v="75"/>
    <x v="77"/>
    <x v="28"/>
    <x v="1"/>
    <x v="1"/>
    <x v="2"/>
  </r>
  <r>
    <x v="3"/>
    <x v="1"/>
    <x v="457"/>
    <x v="0"/>
    <x v="33"/>
    <x v="20"/>
    <x v="4"/>
    <x v="17"/>
    <x v="12"/>
    <x v="32"/>
    <x v="30"/>
    <x v="29"/>
    <x v="1"/>
    <x v="1"/>
    <x v="1"/>
  </r>
  <r>
    <x v="3"/>
    <x v="1"/>
    <x v="457"/>
    <x v="0"/>
    <x v="33"/>
    <x v="20"/>
    <x v="0"/>
    <x v="51"/>
    <x v="20"/>
    <x v="316"/>
    <x v="601"/>
    <x v="34"/>
    <x v="1"/>
    <x v="0"/>
    <x v="0"/>
  </r>
  <r>
    <x v="3"/>
    <x v="1"/>
    <x v="457"/>
    <x v="0"/>
    <x v="33"/>
    <x v="20"/>
    <x v="3"/>
    <x v="42"/>
    <x v="56"/>
    <x v="774"/>
    <x v="1830"/>
    <x v="39"/>
    <x v="1"/>
    <x v="1"/>
    <x v="0"/>
  </r>
  <r>
    <x v="2"/>
    <x v="2"/>
    <x v="457"/>
    <x v="4"/>
    <x v="4"/>
    <x v="29"/>
    <x v="5"/>
    <x v="31"/>
    <x v="179"/>
    <x v="1849"/>
    <x v="3710"/>
    <x v="33"/>
    <x v="2"/>
    <x v="1"/>
    <x v="2"/>
  </r>
  <r>
    <x v="3"/>
    <x v="3"/>
    <x v="457"/>
    <x v="2"/>
    <x v="41"/>
    <x v="26"/>
    <x v="2"/>
    <x v="21"/>
    <x v="216"/>
    <x v="1708"/>
    <x v="3474"/>
    <x v="33"/>
    <x v="2"/>
    <x v="0"/>
    <x v="2"/>
  </r>
  <r>
    <x v="2"/>
    <x v="2"/>
    <x v="458"/>
    <x v="4"/>
    <x v="4"/>
    <x v="29"/>
    <x v="4"/>
    <x v="38"/>
    <x v="313"/>
    <x v="2877"/>
    <x v="5057"/>
    <x v="21"/>
    <x v="2"/>
    <x v="1"/>
    <x v="1"/>
  </r>
  <r>
    <x v="3"/>
    <x v="3"/>
    <x v="458"/>
    <x v="2"/>
    <x v="41"/>
    <x v="26"/>
    <x v="1"/>
    <x v="38"/>
    <x v="333"/>
    <x v="2941"/>
    <x v="5318"/>
    <x v="26"/>
    <x v="2"/>
    <x v="0"/>
    <x v="1"/>
  </r>
  <r>
    <x v="1"/>
    <x v="0"/>
    <x v="458"/>
    <x v="4"/>
    <x v="10"/>
    <x v="22"/>
    <x v="2"/>
    <x v="53"/>
    <x v="311"/>
    <x v="2915"/>
    <x v="4962"/>
    <x v="11"/>
    <x v="2"/>
    <x v="0"/>
    <x v="2"/>
  </r>
  <r>
    <x v="1"/>
    <x v="0"/>
    <x v="458"/>
    <x v="4"/>
    <x v="10"/>
    <x v="22"/>
    <x v="1"/>
    <x v="58"/>
    <x v="254"/>
    <x v="2833"/>
    <x v="3853"/>
    <x v="6"/>
    <x v="2"/>
    <x v="0"/>
    <x v="1"/>
  </r>
  <r>
    <x v="1"/>
    <x v="0"/>
    <x v="458"/>
    <x v="4"/>
    <x v="10"/>
    <x v="22"/>
    <x v="5"/>
    <x v="58"/>
    <x v="285"/>
    <x v="2867"/>
    <x v="4615"/>
    <x v="11"/>
    <x v="2"/>
    <x v="1"/>
    <x v="2"/>
  </r>
  <r>
    <x v="1"/>
    <x v="0"/>
    <x v="458"/>
    <x v="4"/>
    <x v="10"/>
    <x v="22"/>
    <x v="4"/>
    <x v="43"/>
    <x v="212"/>
    <x v="2513"/>
    <x v="3260"/>
    <x v="11"/>
    <x v="2"/>
    <x v="1"/>
    <x v="1"/>
  </r>
  <r>
    <x v="1"/>
    <x v="0"/>
    <x v="458"/>
    <x v="4"/>
    <x v="10"/>
    <x v="22"/>
    <x v="0"/>
    <x v="48"/>
    <x v="129"/>
    <x v="1929"/>
    <x v="1157"/>
    <x v="2"/>
    <x v="2"/>
    <x v="0"/>
    <x v="0"/>
  </r>
  <r>
    <x v="1"/>
    <x v="0"/>
    <x v="458"/>
    <x v="4"/>
    <x v="10"/>
    <x v="22"/>
    <x v="3"/>
    <x v="63"/>
    <x v="273"/>
    <x v="2867"/>
    <x v="5115"/>
    <x v="26"/>
    <x v="2"/>
    <x v="1"/>
    <x v="0"/>
  </r>
  <r>
    <x v="0"/>
    <x v="1"/>
    <x v="458"/>
    <x v="0"/>
    <x v="34"/>
    <x v="15"/>
    <x v="2"/>
    <x v="23"/>
    <x v="329"/>
    <x v="2858"/>
    <x v="5092"/>
    <x v="26"/>
    <x v="1"/>
    <x v="0"/>
    <x v="2"/>
  </r>
  <r>
    <x v="0"/>
    <x v="1"/>
    <x v="458"/>
    <x v="0"/>
    <x v="34"/>
    <x v="15"/>
    <x v="1"/>
    <x v="23"/>
    <x v="304"/>
    <x v="2535"/>
    <x v="4169"/>
    <x v="21"/>
    <x v="1"/>
    <x v="0"/>
    <x v="1"/>
  </r>
  <r>
    <x v="0"/>
    <x v="1"/>
    <x v="458"/>
    <x v="0"/>
    <x v="34"/>
    <x v="15"/>
    <x v="5"/>
    <x v="13"/>
    <x v="304"/>
    <x v="1975"/>
    <x v="3494"/>
    <x v="26"/>
    <x v="1"/>
    <x v="1"/>
    <x v="2"/>
  </r>
  <r>
    <x v="0"/>
    <x v="1"/>
    <x v="458"/>
    <x v="0"/>
    <x v="34"/>
    <x v="15"/>
    <x v="4"/>
    <x v="18"/>
    <x v="285"/>
    <x v="2022"/>
    <x v="3572"/>
    <x v="26"/>
    <x v="1"/>
    <x v="1"/>
    <x v="1"/>
  </r>
  <r>
    <x v="0"/>
    <x v="1"/>
    <x v="458"/>
    <x v="0"/>
    <x v="34"/>
    <x v="15"/>
    <x v="0"/>
    <x v="38"/>
    <x v="294"/>
    <x v="2772"/>
    <x v="4671"/>
    <x v="21"/>
    <x v="1"/>
    <x v="0"/>
    <x v="0"/>
  </r>
  <r>
    <x v="0"/>
    <x v="1"/>
    <x v="458"/>
    <x v="0"/>
    <x v="34"/>
    <x v="15"/>
    <x v="3"/>
    <x v="28"/>
    <x v="313"/>
    <x v="2811"/>
    <x v="5120"/>
    <x v="36"/>
    <x v="1"/>
    <x v="1"/>
    <x v="0"/>
  </r>
  <r>
    <x v="5"/>
    <x v="1"/>
    <x v="458"/>
    <x v="0"/>
    <x v="13"/>
    <x v="24"/>
    <x v="2"/>
    <x v="18"/>
    <x v="311"/>
    <x v="2513"/>
    <x v="4380"/>
    <x v="26"/>
    <x v="0"/>
    <x v="0"/>
    <x v="2"/>
  </r>
  <r>
    <x v="5"/>
    <x v="1"/>
    <x v="458"/>
    <x v="0"/>
    <x v="13"/>
    <x v="24"/>
    <x v="1"/>
    <x v="18"/>
    <x v="174"/>
    <x v="1208"/>
    <x v="2100"/>
    <x v="26"/>
    <x v="0"/>
    <x v="0"/>
    <x v="1"/>
  </r>
  <r>
    <x v="5"/>
    <x v="1"/>
    <x v="458"/>
    <x v="0"/>
    <x v="13"/>
    <x v="24"/>
    <x v="5"/>
    <x v="8"/>
    <x v="174"/>
    <x v="672"/>
    <x v="892"/>
    <x v="21"/>
    <x v="0"/>
    <x v="1"/>
    <x v="2"/>
  </r>
  <r>
    <x v="5"/>
    <x v="1"/>
    <x v="458"/>
    <x v="0"/>
    <x v="13"/>
    <x v="24"/>
    <x v="4"/>
    <x v="13"/>
    <x v="105"/>
    <x v="530"/>
    <x v="658"/>
    <x v="21"/>
    <x v="0"/>
    <x v="1"/>
    <x v="1"/>
  </r>
  <r>
    <x v="5"/>
    <x v="1"/>
    <x v="458"/>
    <x v="0"/>
    <x v="13"/>
    <x v="24"/>
    <x v="0"/>
    <x v="58"/>
    <x v="129"/>
    <x v="2173"/>
    <x v="3086"/>
    <x v="16"/>
    <x v="0"/>
    <x v="0"/>
    <x v="0"/>
  </r>
  <r>
    <x v="5"/>
    <x v="1"/>
    <x v="458"/>
    <x v="0"/>
    <x v="13"/>
    <x v="24"/>
    <x v="3"/>
    <x v="43"/>
    <x v="231"/>
    <x v="2615"/>
    <x v="4563"/>
    <x v="26"/>
    <x v="0"/>
    <x v="1"/>
    <x v="0"/>
  </r>
  <r>
    <x v="2"/>
    <x v="2"/>
    <x v="458"/>
    <x v="4"/>
    <x v="4"/>
    <x v="29"/>
    <x v="4"/>
    <x v="36"/>
    <x v="131"/>
    <x v="1574"/>
    <x v="3324"/>
    <x v="35"/>
    <x v="1"/>
    <x v="1"/>
    <x v="1"/>
  </r>
  <r>
    <x v="3"/>
    <x v="3"/>
    <x v="458"/>
    <x v="2"/>
    <x v="41"/>
    <x v="26"/>
    <x v="1"/>
    <x v="35"/>
    <x v="176"/>
    <x v="1973"/>
    <x v="4099"/>
    <x v="37"/>
    <x v="1"/>
    <x v="0"/>
    <x v="1"/>
  </r>
  <r>
    <x v="1"/>
    <x v="0"/>
    <x v="458"/>
    <x v="4"/>
    <x v="10"/>
    <x v="22"/>
    <x v="2"/>
    <x v="52"/>
    <x v="110"/>
    <x v="1812"/>
    <x v="2907"/>
    <x v="22"/>
    <x v="1"/>
    <x v="0"/>
    <x v="2"/>
  </r>
  <r>
    <x v="1"/>
    <x v="0"/>
    <x v="458"/>
    <x v="4"/>
    <x v="10"/>
    <x v="22"/>
    <x v="1"/>
    <x v="54"/>
    <x v="67"/>
    <x v="1195"/>
    <x v="1784"/>
    <x v="21"/>
    <x v="1"/>
    <x v="0"/>
    <x v="1"/>
  </r>
  <r>
    <x v="1"/>
    <x v="0"/>
    <x v="458"/>
    <x v="4"/>
    <x v="10"/>
    <x v="22"/>
    <x v="5"/>
    <x v="53"/>
    <x v="75"/>
    <x v="1313"/>
    <x v="2196"/>
    <x v="24"/>
    <x v="1"/>
    <x v="1"/>
    <x v="2"/>
  </r>
  <r>
    <x v="1"/>
    <x v="0"/>
    <x v="458"/>
    <x v="4"/>
    <x v="10"/>
    <x v="22"/>
    <x v="4"/>
    <x v="41"/>
    <x v="60"/>
    <x v="822"/>
    <x v="1145"/>
    <x v="21"/>
    <x v="1"/>
    <x v="1"/>
    <x v="1"/>
  </r>
  <r>
    <x v="1"/>
    <x v="0"/>
    <x v="458"/>
    <x v="4"/>
    <x v="10"/>
    <x v="22"/>
    <x v="0"/>
    <x v="45"/>
    <x v="31"/>
    <x v="444"/>
    <x v="294"/>
    <x v="13"/>
    <x v="1"/>
    <x v="0"/>
    <x v="0"/>
  </r>
  <r>
    <x v="1"/>
    <x v="0"/>
    <x v="458"/>
    <x v="4"/>
    <x v="10"/>
    <x v="22"/>
    <x v="3"/>
    <x v="59"/>
    <x v="77"/>
    <x v="1489"/>
    <x v="3245"/>
    <x v="36"/>
    <x v="1"/>
    <x v="1"/>
    <x v="0"/>
  </r>
  <r>
    <x v="0"/>
    <x v="1"/>
    <x v="458"/>
    <x v="0"/>
    <x v="34"/>
    <x v="15"/>
    <x v="2"/>
    <x v="21"/>
    <x v="188"/>
    <x v="1465"/>
    <x v="3466"/>
    <x v="41"/>
    <x v="1"/>
    <x v="0"/>
    <x v="2"/>
  </r>
  <r>
    <x v="0"/>
    <x v="1"/>
    <x v="458"/>
    <x v="0"/>
    <x v="34"/>
    <x v="15"/>
    <x v="1"/>
    <x v="21"/>
    <x v="92"/>
    <x v="708"/>
    <x v="1517"/>
    <x v="35"/>
    <x v="1"/>
    <x v="0"/>
    <x v="1"/>
  </r>
  <r>
    <x v="0"/>
    <x v="1"/>
    <x v="458"/>
    <x v="0"/>
    <x v="34"/>
    <x v="15"/>
    <x v="5"/>
    <x v="12"/>
    <x v="88"/>
    <x v="393"/>
    <x v="917"/>
    <x v="39"/>
    <x v="1"/>
    <x v="1"/>
    <x v="2"/>
  </r>
  <r>
    <x v="0"/>
    <x v="1"/>
    <x v="458"/>
    <x v="0"/>
    <x v="34"/>
    <x v="15"/>
    <x v="4"/>
    <x v="17"/>
    <x v="84"/>
    <x v="515"/>
    <x v="1139"/>
    <x v="36"/>
    <x v="1"/>
    <x v="1"/>
    <x v="1"/>
  </r>
  <r>
    <x v="0"/>
    <x v="1"/>
    <x v="458"/>
    <x v="0"/>
    <x v="34"/>
    <x v="15"/>
    <x v="0"/>
    <x v="35"/>
    <x v="83"/>
    <x v="1015"/>
    <x v="2095"/>
    <x v="33"/>
    <x v="1"/>
    <x v="0"/>
    <x v="0"/>
  </r>
  <r>
    <x v="0"/>
    <x v="1"/>
    <x v="458"/>
    <x v="0"/>
    <x v="34"/>
    <x v="15"/>
    <x v="3"/>
    <x v="27"/>
    <x v="117"/>
    <x v="1124"/>
    <x v="3168"/>
    <x v="51"/>
    <x v="1"/>
    <x v="1"/>
    <x v="0"/>
  </r>
  <r>
    <x v="5"/>
    <x v="1"/>
    <x v="458"/>
    <x v="0"/>
    <x v="13"/>
    <x v="24"/>
    <x v="2"/>
    <x v="16"/>
    <x v="105"/>
    <x v="635"/>
    <x v="1605"/>
    <x v="41"/>
    <x v="1"/>
    <x v="0"/>
    <x v="2"/>
  </r>
  <r>
    <x v="5"/>
    <x v="1"/>
    <x v="458"/>
    <x v="0"/>
    <x v="13"/>
    <x v="24"/>
    <x v="1"/>
    <x v="16"/>
    <x v="43"/>
    <x v="172"/>
    <x v="354"/>
    <x v="38"/>
    <x v="1"/>
    <x v="0"/>
    <x v="1"/>
  </r>
  <r>
    <x v="5"/>
    <x v="1"/>
    <x v="458"/>
    <x v="0"/>
    <x v="13"/>
    <x v="24"/>
    <x v="5"/>
    <x v="7"/>
    <x v="41"/>
    <x v="66"/>
    <x v="101"/>
    <x v="36"/>
    <x v="1"/>
    <x v="1"/>
    <x v="2"/>
  </r>
  <r>
    <x v="5"/>
    <x v="1"/>
    <x v="458"/>
    <x v="0"/>
    <x v="13"/>
    <x v="24"/>
    <x v="4"/>
    <x v="12"/>
    <x v="26"/>
    <x v="58"/>
    <x v="78"/>
    <x v="34"/>
    <x v="1"/>
    <x v="1"/>
    <x v="1"/>
  </r>
  <r>
    <x v="5"/>
    <x v="1"/>
    <x v="458"/>
    <x v="0"/>
    <x v="13"/>
    <x v="24"/>
    <x v="0"/>
    <x v="54"/>
    <x v="34"/>
    <x v="605"/>
    <x v="1109"/>
    <x v="30"/>
    <x v="1"/>
    <x v="0"/>
    <x v="0"/>
  </r>
  <r>
    <x v="5"/>
    <x v="1"/>
    <x v="458"/>
    <x v="0"/>
    <x v="13"/>
    <x v="24"/>
    <x v="3"/>
    <x v="40"/>
    <x v="59"/>
    <x v="787"/>
    <x v="1944"/>
    <x v="41"/>
    <x v="1"/>
    <x v="1"/>
    <x v="0"/>
  </r>
  <r>
    <x v="2"/>
    <x v="2"/>
    <x v="458"/>
    <x v="4"/>
    <x v="4"/>
    <x v="29"/>
    <x v="4"/>
    <x v="24"/>
    <x v="150"/>
    <x v="1290"/>
    <x v="2142"/>
    <x v="24"/>
    <x v="2"/>
    <x v="1"/>
    <x v="1"/>
  </r>
  <r>
    <x v="3"/>
    <x v="3"/>
    <x v="458"/>
    <x v="2"/>
    <x v="41"/>
    <x v="26"/>
    <x v="1"/>
    <x v="25"/>
    <x v="204"/>
    <x v="1815"/>
    <x v="3660"/>
    <x v="33"/>
    <x v="2"/>
    <x v="0"/>
    <x v="1"/>
  </r>
  <r>
    <x v="2"/>
    <x v="2"/>
    <x v="459"/>
    <x v="4"/>
    <x v="4"/>
    <x v="29"/>
    <x v="0"/>
    <x v="43"/>
    <x v="304"/>
    <x v="2854"/>
    <x v="5255"/>
    <x v="41"/>
    <x v="2"/>
    <x v="0"/>
    <x v="0"/>
  </r>
  <r>
    <x v="3"/>
    <x v="3"/>
    <x v="459"/>
    <x v="2"/>
    <x v="41"/>
    <x v="26"/>
    <x v="5"/>
    <x v="33"/>
    <x v="323"/>
    <x v="2890"/>
    <x v="5195"/>
    <x v="26"/>
    <x v="2"/>
    <x v="1"/>
    <x v="2"/>
  </r>
  <r>
    <x v="2"/>
    <x v="1"/>
    <x v="459"/>
    <x v="4"/>
    <x v="49"/>
    <x v="13"/>
    <x v="2"/>
    <x v="33"/>
    <x v="335"/>
    <x v="2927"/>
    <x v="5368"/>
    <x v="36"/>
    <x v="0"/>
    <x v="0"/>
    <x v="2"/>
  </r>
  <r>
    <x v="2"/>
    <x v="1"/>
    <x v="459"/>
    <x v="4"/>
    <x v="49"/>
    <x v="13"/>
    <x v="1"/>
    <x v="33"/>
    <x v="311"/>
    <x v="2840"/>
    <x v="4688"/>
    <x v="16"/>
    <x v="0"/>
    <x v="0"/>
    <x v="1"/>
  </r>
  <r>
    <x v="2"/>
    <x v="1"/>
    <x v="459"/>
    <x v="4"/>
    <x v="49"/>
    <x v="13"/>
    <x v="5"/>
    <x v="23"/>
    <x v="311"/>
    <x v="2686"/>
    <x v="4472"/>
    <x v="21"/>
    <x v="0"/>
    <x v="1"/>
    <x v="2"/>
  </r>
  <r>
    <x v="2"/>
    <x v="1"/>
    <x v="459"/>
    <x v="4"/>
    <x v="49"/>
    <x v="13"/>
    <x v="4"/>
    <x v="28"/>
    <x v="304"/>
    <x v="2682"/>
    <x v="4462"/>
    <x v="21"/>
    <x v="0"/>
    <x v="1"/>
    <x v="1"/>
  </r>
  <r>
    <x v="2"/>
    <x v="1"/>
    <x v="459"/>
    <x v="4"/>
    <x v="49"/>
    <x v="13"/>
    <x v="0"/>
    <x v="43"/>
    <x v="304"/>
    <x v="2854"/>
    <x v="4783"/>
    <x v="16"/>
    <x v="0"/>
    <x v="0"/>
    <x v="0"/>
  </r>
  <r>
    <x v="2"/>
    <x v="1"/>
    <x v="459"/>
    <x v="4"/>
    <x v="49"/>
    <x v="13"/>
    <x v="3"/>
    <x v="33"/>
    <x v="315"/>
    <x v="2862"/>
    <x v="4563"/>
    <x v="11"/>
    <x v="0"/>
    <x v="1"/>
    <x v="0"/>
  </r>
  <r>
    <x v="5"/>
    <x v="1"/>
    <x v="459"/>
    <x v="4"/>
    <x v="43"/>
    <x v="47"/>
    <x v="2"/>
    <x v="23"/>
    <x v="321"/>
    <x v="2817"/>
    <x v="4962"/>
    <x v="26"/>
    <x v="0"/>
    <x v="0"/>
    <x v="2"/>
  </r>
  <r>
    <x v="5"/>
    <x v="1"/>
    <x v="459"/>
    <x v="4"/>
    <x v="43"/>
    <x v="47"/>
    <x v="1"/>
    <x v="18"/>
    <x v="273"/>
    <x v="1909"/>
    <x v="2999"/>
    <x v="21"/>
    <x v="0"/>
    <x v="0"/>
    <x v="1"/>
  </r>
  <r>
    <x v="5"/>
    <x v="1"/>
    <x v="459"/>
    <x v="4"/>
    <x v="43"/>
    <x v="47"/>
    <x v="5"/>
    <x v="8"/>
    <x v="273"/>
    <x v="1175"/>
    <x v="1756"/>
    <x v="21"/>
    <x v="0"/>
    <x v="1"/>
    <x v="2"/>
  </r>
  <r>
    <x v="5"/>
    <x v="1"/>
    <x v="459"/>
    <x v="4"/>
    <x v="43"/>
    <x v="47"/>
    <x v="4"/>
    <x v="13"/>
    <x v="212"/>
    <x v="1208"/>
    <x v="2100"/>
    <x v="26"/>
    <x v="0"/>
    <x v="1"/>
    <x v="1"/>
  </r>
  <r>
    <x v="5"/>
    <x v="1"/>
    <x v="459"/>
    <x v="4"/>
    <x v="43"/>
    <x v="47"/>
    <x v="0"/>
    <x v="28"/>
    <x v="231"/>
    <x v="2158"/>
    <x v="3473"/>
    <x v="21"/>
    <x v="0"/>
    <x v="0"/>
    <x v="0"/>
  </r>
  <r>
    <x v="5"/>
    <x v="1"/>
    <x v="459"/>
    <x v="4"/>
    <x v="43"/>
    <x v="47"/>
    <x v="3"/>
    <x v="18"/>
    <x v="300"/>
    <x v="2206"/>
    <x v="4380"/>
    <x v="36"/>
    <x v="0"/>
    <x v="1"/>
    <x v="0"/>
  </r>
  <r>
    <x v="0"/>
    <x v="1"/>
    <x v="459"/>
    <x v="1"/>
    <x v="44"/>
    <x v="9"/>
    <x v="2"/>
    <x v="38"/>
    <x v="313"/>
    <x v="2877"/>
    <x v="5208"/>
    <x v="31"/>
    <x v="0"/>
    <x v="0"/>
    <x v="2"/>
  </r>
  <r>
    <x v="0"/>
    <x v="1"/>
    <x v="459"/>
    <x v="1"/>
    <x v="44"/>
    <x v="9"/>
    <x v="1"/>
    <x v="38"/>
    <x v="194"/>
    <x v="2227"/>
    <x v="4215"/>
    <x v="31"/>
    <x v="0"/>
    <x v="0"/>
    <x v="1"/>
  </r>
  <r>
    <x v="0"/>
    <x v="1"/>
    <x v="459"/>
    <x v="1"/>
    <x v="44"/>
    <x v="9"/>
    <x v="5"/>
    <x v="28"/>
    <x v="194"/>
    <x v="1857"/>
    <x v="2898"/>
    <x v="21"/>
    <x v="0"/>
    <x v="1"/>
    <x v="2"/>
  </r>
  <r>
    <x v="0"/>
    <x v="1"/>
    <x v="459"/>
    <x v="1"/>
    <x v="44"/>
    <x v="9"/>
    <x v="4"/>
    <x v="33"/>
    <x v="129"/>
    <x v="1441"/>
    <x v="2219"/>
    <x v="21"/>
    <x v="0"/>
    <x v="1"/>
    <x v="1"/>
  </r>
  <r>
    <x v="0"/>
    <x v="1"/>
    <x v="459"/>
    <x v="1"/>
    <x v="44"/>
    <x v="9"/>
    <x v="0"/>
    <x v="48"/>
    <x v="129"/>
    <x v="1929"/>
    <x v="3044"/>
    <x v="21"/>
    <x v="0"/>
    <x v="0"/>
    <x v="0"/>
  </r>
  <r>
    <x v="0"/>
    <x v="1"/>
    <x v="459"/>
    <x v="1"/>
    <x v="44"/>
    <x v="9"/>
    <x v="3"/>
    <x v="38"/>
    <x v="254"/>
    <x v="2594"/>
    <x v="4535"/>
    <x v="26"/>
    <x v="0"/>
    <x v="1"/>
    <x v="0"/>
  </r>
  <r>
    <x v="2"/>
    <x v="2"/>
    <x v="459"/>
    <x v="4"/>
    <x v="4"/>
    <x v="29"/>
    <x v="0"/>
    <x v="42"/>
    <x v="100"/>
    <x v="1401"/>
    <x v="3823"/>
    <x v="52"/>
    <x v="1"/>
    <x v="0"/>
    <x v="0"/>
  </r>
  <r>
    <x v="3"/>
    <x v="3"/>
    <x v="459"/>
    <x v="2"/>
    <x v="41"/>
    <x v="26"/>
    <x v="5"/>
    <x v="29"/>
    <x v="147"/>
    <x v="1461"/>
    <x v="3246"/>
    <x v="37"/>
    <x v="1"/>
    <x v="1"/>
    <x v="2"/>
  </r>
  <r>
    <x v="2"/>
    <x v="1"/>
    <x v="459"/>
    <x v="4"/>
    <x v="49"/>
    <x v="13"/>
    <x v="2"/>
    <x v="32"/>
    <x v="181"/>
    <x v="1907"/>
    <x v="4391"/>
    <x v="48"/>
    <x v="1"/>
    <x v="0"/>
    <x v="2"/>
  </r>
  <r>
    <x v="2"/>
    <x v="1"/>
    <x v="459"/>
    <x v="4"/>
    <x v="49"/>
    <x v="13"/>
    <x v="1"/>
    <x v="32"/>
    <x v="120"/>
    <x v="1313"/>
    <x v="2607"/>
    <x v="31"/>
    <x v="1"/>
    <x v="0"/>
    <x v="1"/>
  </r>
  <r>
    <x v="2"/>
    <x v="1"/>
    <x v="459"/>
    <x v="4"/>
    <x v="49"/>
    <x v="13"/>
    <x v="5"/>
    <x v="21"/>
    <x v="125"/>
    <x v="971"/>
    <x v="1954"/>
    <x v="32"/>
    <x v="1"/>
    <x v="1"/>
    <x v="2"/>
  </r>
  <r>
    <x v="2"/>
    <x v="1"/>
    <x v="459"/>
    <x v="4"/>
    <x v="49"/>
    <x v="13"/>
    <x v="4"/>
    <x v="26"/>
    <x v="100"/>
    <x v="937"/>
    <x v="1927"/>
    <x v="33"/>
    <x v="1"/>
    <x v="1"/>
    <x v="1"/>
  </r>
  <r>
    <x v="2"/>
    <x v="1"/>
    <x v="459"/>
    <x v="4"/>
    <x v="49"/>
    <x v="13"/>
    <x v="0"/>
    <x v="40"/>
    <x v="88"/>
    <x v="1203"/>
    <x v="2207"/>
    <x v="28"/>
    <x v="1"/>
    <x v="0"/>
    <x v="0"/>
  </r>
  <r>
    <x v="2"/>
    <x v="1"/>
    <x v="459"/>
    <x v="4"/>
    <x v="49"/>
    <x v="13"/>
    <x v="3"/>
    <x v="29"/>
    <x v="128"/>
    <x v="1291"/>
    <x v="1967"/>
    <x v="21"/>
    <x v="1"/>
    <x v="1"/>
    <x v="0"/>
  </r>
  <r>
    <x v="5"/>
    <x v="1"/>
    <x v="459"/>
    <x v="4"/>
    <x v="43"/>
    <x v="47"/>
    <x v="2"/>
    <x v="20"/>
    <x v="158"/>
    <x v="1179"/>
    <x v="2596"/>
    <x v="36"/>
    <x v="1"/>
    <x v="0"/>
    <x v="2"/>
  </r>
  <r>
    <x v="5"/>
    <x v="1"/>
    <x v="459"/>
    <x v="4"/>
    <x v="43"/>
    <x v="47"/>
    <x v="1"/>
    <x v="18"/>
    <x v="77"/>
    <x v="487"/>
    <x v="904"/>
    <x v="31"/>
    <x v="1"/>
    <x v="0"/>
    <x v="1"/>
  </r>
  <r>
    <x v="5"/>
    <x v="1"/>
    <x v="459"/>
    <x v="4"/>
    <x v="43"/>
    <x v="47"/>
    <x v="5"/>
    <x v="7"/>
    <x v="80"/>
    <x v="204"/>
    <x v="340"/>
    <x v="32"/>
    <x v="1"/>
    <x v="1"/>
    <x v="2"/>
  </r>
  <r>
    <x v="5"/>
    <x v="1"/>
    <x v="459"/>
    <x v="4"/>
    <x v="43"/>
    <x v="47"/>
    <x v="4"/>
    <x v="11"/>
    <x v="58"/>
    <x v="176"/>
    <x v="380"/>
    <x v="39"/>
    <x v="1"/>
    <x v="1"/>
    <x v="1"/>
  </r>
  <r>
    <x v="5"/>
    <x v="1"/>
    <x v="459"/>
    <x v="4"/>
    <x v="43"/>
    <x v="47"/>
    <x v="0"/>
    <x v="26"/>
    <x v="61"/>
    <x v="513"/>
    <x v="986"/>
    <x v="32"/>
    <x v="1"/>
    <x v="0"/>
    <x v="0"/>
  </r>
  <r>
    <x v="5"/>
    <x v="1"/>
    <x v="459"/>
    <x v="4"/>
    <x v="43"/>
    <x v="47"/>
    <x v="3"/>
    <x v="17"/>
    <x v="93"/>
    <x v="585"/>
    <x v="1639"/>
    <x v="46"/>
    <x v="1"/>
    <x v="1"/>
    <x v="0"/>
  </r>
  <r>
    <x v="0"/>
    <x v="1"/>
    <x v="459"/>
    <x v="1"/>
    <x v="44"/>
    <x v="9"/>
    <x v="2"/>
    <x v="34"/>
    <x v="117"/>
    <x v="1352"/>
    <x v="3274"/>
    <x v="42"/>
    <x v="1"/>
    <x v="0"/>
    <x v="2"/>
  </r>
  <r>
    <x v="0"/>
    <x v="1"/>
    <x v="459"/>
    <x v="1"/>
    <x v="44"/>
    <x v="9"/>
    <x v="1"/>
    <x v="36"/>
    <x v="45"/>
    <x v="503"/>
    <x v="1357"/>
    <x v="44"/>
    <x v="1"/>
    <x v="0"/>
    <x v="1"/>
  </r>
  <r>
    <x v="0"/>
    <x v="1"/>
    <x v="459"/>
    <x v="1"/>
    <x v="44"/>
    <x v="9"/>
    <x v="5"/>
    <x v="25"/>
    <x v="54"/>
    <x v="416"/>
    <x v="873"/>
    <x v="36"/>
    <x v="1"/>
    <x v="1"/>
    <x v="2"/>
  </r>
  <r>
    <x v="0"/>
    <x v="1"/>
    <x v="459"/>
    <x v="1"/>
    <x v="44"/>
    <x v="9"/>
    <x v="4"/>
    <x v="29"/>
    <x v="33"/>
    <x v="270"/>
    <x v="545"/>
    <x v="36"/>
    <x v="1"/>
    <x v="1"/>
    <x v="1"/>
  </r>
  <r>
    <x v="0"/>
    <x v="1"/>
    <x v="459"/>
    <x v="1"/>
    <x v="44"/>
    <x v="9"/>
    <x v="0"/>
    <x v="44"/>
    <x v="27"/>
    <x v="372"/>
    <x v="684"/>
    <x v="32"/>
    <x v="1"/>
    <x v="0"/>
    <x v="0"/>
  </r>
  <r>
    <x v="0"/>
    <x v="1"/>
    <x v="459"/>
    <x v="1"/>
    <x v="44"/>
    <x v="9"/>
    <x v="3"/>
    <x v="37"/>
    <x v="74"/>
    <x v="944"/>
    <x v="2121"/>
    <x v="37"/>
    <x v="1"/>
    <x v="1"/>
    <x v="0"/>
  </r>
  <r>
    <x v="2"/>
    <x v="2"/>
    <x v="459"/>
    <x v="4"/>
    <x v="4"/>
    <x v="29"/>
    <x v="0"/>
    <x v="31"/>
    <x v="128"/>
    <x v="1366"/>
    <x v="3535"/>
    <x v="47"/>
    <x v="2"/>
    <x v="0"/>
    <x v="0"/>
  </r>
  <r>
    <x v="3"/>
    <x v="3"/>
    <x v="459"/>
    <x v="2"/>
    <x v="41"/>
    <x v="26"/>
    <x v="5"/>
    <x v="19"/>
    <x v="176"/>
    <x v="1268"/>
    <x v="2466"/>
    <x v="30"/>
    <x v="2"/>
    <x v="1"/>
    <x v="2"/>
  </r>
  <r>
    <x v="5"/>
    <x v="1"/>
    <x v="459"/>
    <x v="4"/>
    <x v="43"/>
    <x v="47"/>
    <x v="2"/>
    <x v="13"/>
    <x v="170"/>
    <x v="921"/>
    <x v="1853"/>
    <x v="32"/>
    <x v="2"/>
    <x v="0"/>
    <x v="2"/>
  </r>
  <r>
    <x v="5"/>
    <x v="1"/>
    <x v="459"/>
    <x v="4"/>
    <x v="43"/>
    <x v="47"/>
    <x v="1"/>
    <x v="13"/>
    <x v="92"/>
    <x v="455"/>
    <x v="585"/>
    <x v="23"/>
    <x v="2"/>
    <x v="0"/>
    <x v="1"/>
  </r>
  <r>
    <x v="5"/>
    <x v="1"/>
    <x v="459"/>
    <x v="4"/>
    <x v="43"/>
    <x v="47"/>
    <x v="5"/>
    <x v="3"/>
    <x v="89"/>
    <x v="132"/>
    <x v="149"/>
    <x v="27"/>
    <x v="2"/>
    <x v="1"/>
    <x v="2"/>
  </r>
  <r>
    <x v="5"/>
    <x v="1"/>
    <x v="459"/>
    <x v="4"/>
    <x v="43"/>
    <x v="47"/>
    <x v="4"/>
    <x v="7"/>
    <x v="62"/>
    <x v="126"/>
    <x v="174"/>
    <x v="31"/>
    <x v="2"/>
    <x v="1"/>
    <x v="1"/>
  </r>
  <r>
    <x v="5"/>
    <x v="1"/>
    <x v="459"/>
    <x v="4"/>
    <x v="43"/>
    <x v="47"/>
    <x v="0"/>
    <x v="17"/>
    <x v="73"/>
    <x v="425"/>
    <x v="589"/>
    <x v="25"/>
    <x v="2"/>
    <x v="0"/>
    <x v="0"/>
  </r>
  <r>
    <x v="5"/>
    <x v="1"/>
    <x v="459"/>
    <x v="4"/>
    <x v="43"/>
    <x v="47"/>
    <x v="3"/>
    <x v="13"/>
    <x v="116"/>
    <x v="595"/>
    <x v="1385"/>
    <x v="38"/>
    <x v="2"/>
    <x v="1"/>
    <x v="0"/>
  </r>
  <r>
    <x v="0"/>
    <x v="1"/>
    <x v="459"/>
    <x v="1"/>
    <x v="44"/>
    <x v="9"/>
    <x v="2"/>
    <x v="23"/>
    <x v="146"/>
    <x v="1219"/>
    <x v="2779"/>
    <x v="38"/>
    <x v="2"/>
    <x v="0"/>
    <x v="2"/>
  </r>
  <r>
    <x v="0"/>
    <x v="1"/>
    <x v="459"/>
    <x v="1"/>
    <x v="44"/>
    <x v="9"/>
    <x v="1"/>
    <x v="28"/>
    <x v="56"/>
    <x v="495"/>
    <x v="979"/>
    <x v="33"/>
    <x v="2"/>
    <x v="0"/>
    <x v="1"/>
  </r>
  <r>
    <x v="0"/>
    <x v="1"/>
    <x v="459"/>
    <x v="1"/>
    <x v="44"/>
    <x v="9"/>
    <x v="5"/>
    <x v="18"/>
    <x v="61"/>
    <x v="344"/>
    <x v="524"/>
    <x v="28"/>
    <x v="2"/>
    <x v="1"/>
    <x v="2"/>
  </r>
  <r>
    <x v="0"/>
    <x v="1"/>
    <x v="459"/>
    <x v="1"/>
    <x v="44"/>
    <x v="9"/>
    <x v="4"/>
    <x v="23"/>
    <x v="39"/>
    <x v="250"/>
    <x v="304"/>
    <x v="26"/>
    <x v="2"/>
    <x v="1"/>
    <x v="1"/>
  </r>
  <r>
    <x v="0"/>
    <x v="1"/>
    <x v="459"/>
    <x v="1"/>
    <x v="44"/>
    <x v="9"/>
    <x v="0"/>
    <x v="34"/>
    <x v="42"/>
    <x v="439"/>
    <x v="712"/>
    <x v="28"/>
    <x v="2"/>
    <x v="0"/>
    <x v="0"/>
  </r>
  <r>
    <x v="0"/>
    <x v="1"/>
    <x v="459"/>
    <x v="1"/>
    <x v="44"/>
    <x v="9"/>
    <x v="3"/>
    <x v="29"/>
    <x v="74"/>
    <x v="747"/>
    <x v="1393"/>
    <x v="30"/>
    <x v="2"/>
    <x v="1"/>
    <x v="0"/>
  </r>
  <r>
    <x v="2"/>
    <x v="2"/>
    <x v="460"/>
    <x v="4"/>
    <x v="4"/>
    <x v="29"/>
    <x v="3"/>
    <x v="58"/>
    <x v="319"/>
    <x v="2961"/>
    <x v="4999"/>
    <x v="6"/>
    <x v="2"/>
    <x v="1"/>
    <x v="0"/>
  </r>
  <r>
    <x v="3"/>
    <x v="3"/>
    <x v="460"/>
    <x v="2"/>
    <x v="41"/>
    <x v="26"/>
    <x v="4"/>
    <x v="33"/>
    <x v="319"/>
    <x v="2880"/>
    <x v="5267"/>
    <x v="36"/>
    <x v="2"/>
    <x v="1"/>
    <x v="1"/>
  </r>
  <r>
    <x v="1"/>
    <x v="1"/>
    <x v="460"/>
    <x v="0"/>
    <x v="40"/>
    <x v="50"/>
    <x v="2"/>
    <x v="33"/>
    <x v="307"/>
    <x v="2805"/>
    <x v="4768"/>
    <x v="21"/>
    <x v="1"/>
    <x v="0"/>
    <x v="2"/>
  </r>
  <r>
    <x v="1"/>
    <x v="1"/>
    <x v="460"/>
    <x v="0"/>
    <x v="40"/>
    <x v="50"/>
    <x v="1"/>
    <x v="33"/>
    <x v="129"/>
    <x v="1441"/>
    <x v="1874"/>
    <x v="16"/>
    <x v="1"/>
    <x v="0"/>
    <x v="1"/>
  </r>
  <r>
    <x v="1"/>
    <x v="1"/>
    <x v="460"/>
    <x v="0"/>
    <x v="40"/>
    <x v="50"/>
    <x v="5"/>
    <x v="23"/>
    <x v="129"/>
    <x v="1086"/>
    <x v="1300"/>
    <x v="16"/>
    <x v="1"/>
    <x v="1"/>
    <x v="2"/>
  </r>
  <r>
    <x v="1"/>
    <x v="1"/>
    <x v="460"/>
    <x v="0"/>
    <x v="40"/>
    <x v="50"/>
    <x v="4"/>
    <x v="28"/>
    <x v="62"/>
    <x v="565"/>
    <x v="537"/>
    <x v="16"/>
    <x v="1"/>
    <x v="1"/>
    <x v="1"/>
  </r>
  <r>
    <x v="1"/>
    <x v="1"/>
    <x v="460"/>
    <x v="0"/>
    <x v="40"/>
    <x v="50"/>
    <x v="0"/>
    <x v="53"/>
    <x v="82"/>
    <x v="1441"/>
    <x v="2219"/>
    <x v="21"/>
    <x v="1"/>
    <x v="0"/>
    <x v="0"/>
  </r>
  <r>
    <x v="1"/>
    <x v="1"/>
    <x v="460"/>
    <x v="0"/>
    <x v="40"/>
    <x v="50"/>
    <x v="3"/>
    <x v="43"/>
    <x v="194"/>
    <x v="2383"/>
    <x v="4188"/>
    <x v="26"/>
    <x v="1"/>
    <x v="1"/>
    <x v="0"/>
  </r>
  <r>
    <x v="2"/>
    <x v="2"/>
    <x v="460"/>
    <x v="4"/>
    <x v="4"/>
    <x v="29"/>
    <x v="3"/>
    <x v="55"/>
    <x v="151"/>
    <x v="2322"/>
    <x v="3621"/>
    <x v="19"/>
    <x v="1"/>
    <x v="1"/>
    <x v="0"/>
  </r>
  <r>
    <x v="3"/>
    <x v="3"/>
    <x v="460"/>
    <x v="2"/>
    <x v="41"/>
    <x v="26"/>
    <x v="4"/>
    <x v="29"/>
    <x v="151"/>
    <x v="1506"/>
    <x v="3806"/>
    <x v="47"/>
    <x v="1"/>
    <x v="1"/>
    <x v="1"/>
  </r>
  <r>
    <x v="1"/>
    <x v="1"/>
    <x v="460"/>
    <x v="0"/>
    <x v="40"/>
    <x v="50"/>
    <x v="2"/>
    <x v="31"/>
    <x v="94"/>
    <x v="1028"/>
    <x v="2077"/>
    <x v="32"/>
    <x v="1"/>
    <x v="0"/>
    <x v="2"/>
  </r>
  <r>
    <x v="1"/>
    <x v="1"/>
    <x v="460"/>
    <x v="0"/>
    <x v="40"/>
    <x v="50"/>
    <x v="1"/>
    <x v="32"/>
    <x v="31"/>
    <x v="285"/>
    <x v="385"/>
    <x v="27"/>
    <x v="1"/>
    <x v="0"/>
    <x v="1"/>
  </r>
  <r>
    <x v="1"/>
    <x v="1"/>
    <x v="460"/>
    <x v="0"/>
    <x v="40"/>
    <x v="50"/>
    <x v="5"/>
    <x v="22"/>
    <x v="34"/>
    <x v="188"/>
    <x v="223"/>
    <x v="26"/>
    <x v="1"/>
    <x v="1"/>
    <x v="2"/>
  </r>
  <r>
    <x v="1"/>
    <x v="1"/>
    <x v="460"/>
    <x v="0"/>
    <x v="40"/>
    <x v="50"/>
    <x v="4"/>
    <x v="27"/>
    <x v="10"/>
    <x v="57"/>
    <x v="60"/>
    <x v="29"/>
    <x v="1"/>
    <x v="1"/>
    <x v="1"/>
  </r>
  <r>
    <x v="1"/>
    <x v="1"/>
    <x v="460"/>
    <x v="0"/>
    <x v="40"/>
    <x v="50"/>
    <x v="0"/>
    <x v="49"/>
    <x v="19"/>
    <x v="282"/>
    <x v="485"/>
    <x v="32"/>
    <x v="1"/>
    <x v="0"/>
    <x v="0"/>
  </r>
  <r>
    <x v="1"/>
    <x v="1"/>
    <x v="460"/>
    <x v="0"/>
    <x v="40"/>
    <x v="50"/>
    <x v="3"/>
    <x v="41"/>
    <x v="50"/>
    <x v="652"/>
    <x v="1561"/>
    <x v="39"/>
    <x v="1"/>
    <x v="1"/>
    <x v="0"/>
  </r>
  <r>
    <x v="2"/>
    <x v="2"/>
    <x v="460"/>
    <x v="4"/>
    <x v="4"/>
    <x v="29"/>
    <x v="3"/>
    <x v="42"/>
    <x v="173"/>
    <x v="2170"/>
    <x v="2777"/>
    <x v="13"/>
    <x v="2"/>
    <x v="1"/>
    <x v="0"/>
  </r>
  <r>
    <x v="3"/>
    <x v="3"/>
    <x v="460"/>
    <x v="2"/>
    <x v="41"/>
    <x v="26"/>
    <x v="4"/>
    <x v="22"/>
    <x v="173"/>
    <x v="1381"/>
    <x v="3336"/>
    <x v="42"/>
    <x v="2"/>
    <x v="1"/>
    <x v="1"/>
  </r>
  <r>
    <x v="2"/>
    <x v="2"/>
    <x v="461"/>
    <x v="4"/>
    <x v="4"/>
    <x v="29"/>
    <x v="2"/>
    <x v="38"/>
    <x v="335"/>
    <x v="2947"/>
    <x v="5332"/>
    <x v="26"/>
    <x v="2"/>
    <x v="0"/>
    <x v="2"/>
  </r>
  <r>
    <x v="3"/>
    <x v="3"/>
    <x v="461"/>
    <x v="2"/>
    <x v="41"/>
    <x v="26"/>
    <x v="0"/>
    <x v="38"/>
    <x v="311"/>
    <x v="2866"/>
    <x v="5010"/>
    <x v="21"/>
    <x v="2"/>
    <x v="0"/>
    <x v="0"/>
  </r>
  <r>
    <x v="3"/>
    <x v="0"/>
    <x v="461"/>
    <x v="3"/>
    <x v="9"/>
    <x v="3"/>
    <x v="2"/>
    <x v="43"/>
    <x v="313"/>
    <x v="2892"/>
    <x v="5201"/>
    <x v="26"/>
    <x v="1"/>
    <x v="0"/>
    <x v="2"/>
  </r>
  <r>
    <x v="3"/>
    <x v="0"/>
    <x v="461"/>
    <x v="3"/>
    <x v="9"/>
    <x v="3"/>
    <x v="1"/>
    <x v="48"/>
    <x v="273"/>
    <x v="2800"/>
    <x v="4924"/>
    <x v="26"/>
    <x v="1"/>
    <x v="0"/>
    <x v="1"/>
  </r>
  <r>
    <x v="3"/>
    <x v="0"/>
    <x v="461"/>
    <x v="3"/>
    <x v="9"/>
    <x v="3"/>
    <x v="5"/>
    <x v="48"/>
    <x v="294"/>
    <x v="2850"/>
    <x v="4932"/>
    <x v="21"/>
    <x v="1"/>
    <x v="1"/>
    <x v="2"/>
  </r>
  <r>
    <x v="3"/>
    <x v="0"/>
    <x v="461"/>
    <x v="3"/>
    <x v="9"/>
    <x v="3"/>
    <x v="4"/>
    <x v="43"/>
    <x v="231"/>
    <x v="2615"/>
    <x v="4563"/>
    <x v="26"/>
    <x v="1"/>
    <x v="1"/>
    <x v="1"/>
  </r>
  <r>
    <x v="3"/>
    <x v="0"/>
    <x v="461"/>
    <x v="3"/>
    <x v="9"/>
    <x v="3"/>
    <x v="0"/>
    <x v="48"/>
    <x v="152"/>
    <x v="2158"/>
    <x v="3473"/>
    <x v="21"/>
    <x v="1"/>
    <x v="0"/>
    <x v="0"/>
  </r>
  <r>
    <x v="3"/>
    <x v="0"/>
    <x v="461"/>
    <x v="3"/>
    <x v="9"/>
    <x v="3"/>
    <x v="3"/>
    <x v="63"/>
    <x v="285"/>
    <x v="2882"/>
    <x v="4723"/>
    <x v="11"/>
    <x v="1"/>
    <x v="1"/>
    <x v="0"/>
  </r>
  <r>
    <x v="2"/>
    <x v="3"/>
    <x v="461"/>
    <x v="0"/>
    <x v="15"/>
    <x v="52"/>
    <x v="2"/>
    <x v="18"/>
    <x v="311"/>
    <x v="2513"/>
    <x v="4127"/>
    <x v="21"/>
    <x v="1"/>
    <x v="0"/>
    <x v="2"/>
  </r>
  <r>
    <x v="2"/>
    <x v="3"/>
    <x v="461"/>
    <x v="0"/>
    <x v="15"/>
    <x v="52"/>
    <x v="1"/>
    <x v="18"/>
    <x v="174"/>
    <x v="1208"/>
    <x v="1813"/>
    <x v="21"/>
    <x v="1"/>
    <x v="0"/>
    <x v="1"/>
  </r>
  <r>
    <x v="2"/>
    <x v="3"/>
    <x v="461"/>
    <x v="0"/>
    <x v="15"/>
    <x v="52"/>
    <x v="5"/>
    <x v="8"/>
    <x v="174"/>
    <x v="672"/>
    <x v="892"/>
    <x v="21"/>
    <x v="1"/>
    <x v="1"/>
    <x v="2"/>
  </r>
  <r>
    <x v="2"/>
    <x v="3"/>
    <x v="461"/>
    <x v="0"/>
    <x v="15"/>
    <x v="52"/>
    <x v="4"/>
    <x v="13"/>
    <x v="105"/>
    <x v="530"/>
    <x v="658"/>
    <x v="21"/>
    <x v="1"/>
    <x v="1"/>
    <x v="1"/>
  </r>
  <r>
    <x v="2"/>
    <x v="3"/>
    <x v="461"/>
    <x v="0"/>
    <x v="15"/>
    <x v="52"/>
    <x v="0"/>
    <x v="33"/>
    <x v="129"/>
    <x v="1441"/>
    <x v="2219"/>
    <x v="21"/>
    <x v="1"/>
    <x v="0"/>
    <x v="0"/>
  </r>
  <r>
    <x v="2"/>
    <x v="3"/>
    <x v="461"/>
    <x v="0"/>
    <x v="15"/>
    <x v="52"/>
    <x v="3"/>
    <x v="23"/>
    <x v="254"/>
    <x v="2064"/>
    <x v="3277"/>
    <x v="21"/>
    <x v="1"/>
    <x v="1"/>
    <x v="0"/>
  </r>
  <r>
    <x v="2"/>
    <x v="2"/>
    <x v="461"/>
    <x v="4"/>
    <x v="4"/>
    <x v="29"/>
    <x v="2"/>
    <x v="34"/>
    <x v="181"/>
    <x v="1981"/>
    <x v="4155"/>
    <x v="38"/>
    <x v="1"/>
    <x v="0"/>
    <x v="2"/>
  </r>
  <r>
    <x v="3"/>
    <x v="3"/>
    <x v="461"/>
    <x v="2"/>
    <x v="41"/>
    <x v="26"/>
    <x v="0"/>
    <x v="36"/>
    <x v="125"/>
    <x v="1497"/>
    <x v="3137"/>
    <x v="34"/>
    <x v="1"/>
    <x v="0"/>
    <x v="0"/>
  </r>
  <r>
    <x v="3"/>
    <x v="0"/>
    <x v="461"/>
    <x v="3"/>
    <x v="9"/>
    <x v="3"/>
    <x v="2"/>
    <x v="38"/>
    <x v="122"/>
    <x v="1538"/>
    <x v="3375"/>
    <x v="37"/>
    <x v="1"/>
    <x v="0"/>
    <x v="2"/>
  </r>
  <r>
    <x v="3"/>
    <x v="0"/>
    <x v="461"/>
    <x v="3"/>
    <x v="9"/>
    <x v="3"/>
    <x v="1"/>
    <x v="44"/>
    <x v="73"/>
    <x v="1084"/>
    <x v="2396"/>
    <x v="36"/>
    <x v="1"/>
    <x v="0"/>
    <x v="1"/>
  </r>
  <r>
    <x v="3"/>
    <x v="0"/>
    <x v="461"/>
    <x v="3"/>
    <x v="9"/>
    <x v="3"/>
    <x v="5"/>
    <x v="43"/>
    <x v="77"/>
    <x v="1135"/>
    <x v="2505"/>
    <x v="36"/>
    <x v="1"/>
    <x v="1"/>
    <x v="2"/>
  </r>
  <r>
    <x v="3"/>
    <x v="0"/>
    <x v="461"/>
    <x v="3"/>
    <x v="9"/>
    <x v="3"/>
    <x v="4"/>
    <x v="41"/>
    <x v="57"/>
    <x v="769"/>
    <x v="1900"/>
    <x v="41"/>
    <x v="1"/>
    <x v="1"/>
    <x v="1"/>
  </r>
  <r>
    <x v="3"/>
    <x v="0"/>
    <x v="461"/>
    <x v="3"/>
    <x v="9"/>
    <x v="3"/>
    <x v="0"/>
    <x v="45"/>
    <x v="42"/>
    <x v="608"/>
    <x v="1265"/>
    <x v="34"/>
    <x v="1"/>
    <x v="0"/>
    <x v="0"/>
  </r>
  <r>
    <x v="3"/>
    <x v="0"/>
    <x v="461"/>
    <x v="3"/>
    <x v="9"/>
    <x v="3"/>
    <x v="3"/>
    <x v="56"/>
    <x v="87"/>
    <x v="1592"/>
    <x v="2801"/>
    <x v="26"/>
    <x v="1"/>
    <x v="1"/>
    <x v="0"/>
  </r>
  <r>
    <x v="2"/>
    <x v="3"/>
    <x v="461"/>
    <x v="0"/>
    <x v="15"/>
    <x v="52"/>
    <x v="2"/>
    <x v="17"/>
    <x v="129"/>
    <x v="847"/>
    <x v="1647"/>
    <x v="31"/>
    <x v="1"/>
    <x v="0"/>
    <x v="2"/>
  </r>
  <r>
    <x v="2"/>
    <x v="3"/>
    <x v="461"/>
    <x v="0"/>
    <x v="15"/>
    <x v="52"/>
    <x v="1"/>
    <x v="18"/>
    <x v="47"/>
    <x v="233"/>
    <x v="415"/>
    <x v="34"/>
    <x v="1"/>
    <x v="0"/>
    <x v="1"/>
  </r>
  <r>
    <x v="2"/>
    <x v="3"/>
    <x v="461"/>
    <x v="0"/>
    <x v="15"/>
    <x v="52"/>
    <x v="5"/>
    <x v="7"/>
    <x v="49"/>
    <x v="84"/>
    <x v="137"/>
    <x v="36"/>
    <x v="1"/>
    <x v="1"/>
    <x v="2"/>
  </r>
  <r>
    <x v="2"/>
    <x v="3"/>
    <x v="461"/>
    <x v="0"/>
    <x v="15"/>
    <x v="52"/>
    <x v="4"/>
    <x v="12"/>
    <x v="25"/>
    <x v="53"/>
    <x v="65"/>
    <x v="31"/>
    <x v="1"/>
    <x v="1"/>
    <x v="1"/>
  </r>
  <r>
    <x v="2"/>
    <x v="3"/>
    <x v="461"/>
    <x v="0"/>
    <x v="15"/>
    <x v="52"/>
    <x v="0"/>
    <x v="32"/>
    <x v="27"/>
    <x v="243"/>
    <x v="456"/>
    <x v="35"/>
    <x v="1"/>
    <x v="0"/>
    <x v="0"/>
  </r>
  <r>
    <x v="2"/>
    <x v="3"/>
    <x v="461"/>
    <x v="0"/>
    <x v="15"/>
    <x v="52"/>
    <x v="3"/>
    <x v="22"/>
    <x v="67"/>
    <x v="486"/>
    <x v="1025"/>
    <x v="35"/>
    <x v="1"/>
    <x v="1"/>
    <x v="0"/>
  </r>
  <r>
    <x v="2"/>
    <x v="2"/>
    <x v="461"/>
    <x v="4"/>
    <x v="4"/>
    <x v="29"/>
    <x v="2"/>
    <x v="25"/>
    <x v="204"/>
    <x v="1815"/>
    <x v="3660"/>
    <x v="33"/>
    <x v="2"/>
    <x v="0"/>
    <x v="2"/>
  </r>
  <r>
    <x v="3"/>
    <x v="3"/>
    <x v="461"/>
    <x v="2"/>
    <x v="41"/>
    <x v="26"/>
    <x v="0"/>
    <x v="23"/>
    <x v="129"/>
    <x v="1086"/>
    <x v="1821"/>
    <x v="25"/>
    <x v="2"/>
    <x v="0"/>
    <x v="0"/>
  </r>
  <r>
    <x v="3"/>
    <x v="0"/>
    <x v="461"/>
    <x v="3"/>
    <x v="9"/>
    <x v="3"/>
    <x v="2"/>
    <x v="30"/>
    <x v="156"/>
    <x v="1593"/>
    <x v="3004"/>
    <x v="29"/>
    <x v="2"/>
    <x v="0"/>
    <x v="2"/>
  </r>
  <r>
    <x v="3"/>
    <x v="0"/>
    <x v="461"/>
    <x v="3"/>
    <x v="9"/>
    <x v="3"/>
    <x v="1"/>
    <x v="33"/>
    <x v="92"/>
    <x v="1067"/>
    <x v="1950"/>
    <x v="28"/>
    <x v="2"/>
    <x v="0"/>
    <x v="1"/>
  </r>
  <r>
    <x v="3"/>
    <x v="0"/>
    <x v="461"/>
    <x v="3"/>
    <x v="9"/>
    <x v="3"/>
    <x v="5"/>
    <x v="29"/>
    <x v="94"/>
    <x v="973"/>
    <x v="1504"/>
    <x v="23"/>
    <x v="2"/>
    <x v="1"/>
    <x v="2"/>
  </r>
  <r>
    <x v="3"/>
    <x v="0"/>
    <x v="461"/>
    <x v="3"/>
    <x v="9"/>
    <x v="3"/>
    <x v="4"/>
    <x v="33"/>
    <x v="79"/>
    <x v="907"/>
    <x v="1783"/>
    <x v="31"/>
    <x v="2"/>
    <x v="1"/>
    <x v="1"/>
  </r>
  <r>
    <x v="3"/>
    <x v="0"/>
    <x v="461"/>
    <x v="3"/>
    <x v="9"/>
    <x v="3"/>
    <x v="0"/>
    <x v="31"/>
    <x v="45"/>
    <x v="430"/>
    <x v="687"/>
    <x v="28"/>
    <x v="2"/>
    <x v="0"/>
    <x v="0"/>
  </r>
  <r>
    <x v="3"/>
    <x v="0"/>
    <x v="461"/>
    <x v="3"/>
    <x v="9"/>
    <x v="3"/>
    <x v="3"/>
    <x v="49"/>
    <x v="93"/>
    <x v="1509"/>
    <x v="1822"/>
    <x v="14"/>
    <x v="2"/>
    <x v="1"/>
    <x v="0"/>
  </r>
  <r>
    <x v="2"/>
    <x v="2"/>
    <x v="462"/>
    <x v="4"/>
    <x v="4"/>
    <x v="29"/>
    <x v="1"/>
    <x v="43"/>
    <x v="323"/>
    <x v="2929"/>
    <x v="5040"/>
    <x v="11"/>
    <x v="2"/>
    <x v="0"/>
    <x v="1"/>
  </r>
  <r>
    <x v="3"/>
    <x v="3"/>
    <x v="462"/>
    <x v="2"/>
    <x v="41"/>
    <x v="26"/>
    <x v="3"/>
    <x v="43"/>
    <x v="340"/>
    <x v="2983"/>
    <x v="5496"/>
    <x v="41"/>
    <x v="2"/>
    <x v="1"/>
    <x v="0"/>
  </r>
  <r>
    <x v="1"/>
    <x v="1"/>
    <x v="462"/>
    <x v="1"/>
    <x v="7"/>
    <x v="53"/>
    <x v="2"/>
    <x v="33"/>
    <x v="313"/>
    <x v="2852"/>
    <x v="4948"/>
    <x v="21"/>
    <x v="0"/>
    <x v="0"/>
    <x v="2"/>
  </r>
  <r>
    <x v="1"/>
    <x v="1"/>
    <x v="462"/>
    <x v="1"/>
    <x v="7"/>
    <x v="53"/>
    <x v="1"/>
    <x v="33"/>
    <x v="194"/>
    <x v="2064"/>
    <x v="3277"/>
    <x v="21"/>
    <x v="0"/>
    <x v="0"/>
    <x v="1"/>
  </r>
  <r>
    <x v="1"/>
    <x v="1"/>
    <x v="462"/>
    <x v="1"/>
    <x v="7"/>
    <x v="53"/>
    <x v="5"/>
    <x v="23"/>
    <x v="194"/>
    <x v="1617"/>
    <x v="2849"/>
    <x v="26"/>
    <x v="0"/>
    <x v="1"/>
    <x v="2"/>
  </r>
  <r>
    <x v="1"/>
    <x v="1"/>
    <x v="462"/>
    <x v="1"/>
    <x v="7"/>
    <x v="53"/>
    <x v="4"/>
    <x v="28"/>
    <x v="129"/>
    <x v="1267"/>
    <x v="2219"/>
    <x v="26"/>
    <x v="0"/>
    <x v="1"/>
    <x v="1"/>
  </r>
  <r>
    <x v="1"/>
    <x v="1"/>
    <x v="462"/>
    <x v="1"/>
    <x v="7"/>
    <x v="53"/>
    <x v="0"/>
    <x v="43"/>
    <x v="129"/>
    <x v="1779"/>
    <x v="2404"/>
    <x v="16"/>
    <x v="0"/>
    <x v="0"/>
    <x v="0"/>
  </r>
  <r>
    <x v="1"/>
    <x v="1"/>
    <x v="462"/>
    <x v="1"/>
    <x v="7"/>
    <x v="53"/>
    <x v="3"/>
    <x v="33"/>
    <x v="254"/>
    <x v="2469"/>
    <x v="4314"/>
    <x v="26"/>
    <x v="0"/>
    <x v="1"/>
    <x v="0"/>
  </r>
  <r>
    <x v="3"/>
    <x v="1"/>
    <x v="462"/>
    <x v="1"/>
    <x v="20"/>
    <x v="8"/>
    <x v="2"/>
    <x v="33"/>
    <x v="307"/>
    <x v="2805"/>
    <x v="4535"/>
    <x v="16"/>
    <x v="0"/>
    <x v="0"/>
    <x v="2"/>
  </r>
  <r>
    <x v="3"/>
    <x v="1"/>
    <x v="462"/>
    <x v="1"/>
    <x v="20"/>
    <x v="8"/>
    <x v="1"/>
    <x v="33"/>
    <x v="129"/>
    <x v="1441"/>
    <x v="1874"/>
    <x v="16"/>
    <x v="0"/>
    <x v="0"/>
    <x v="1"/>
  </r>
  <r>
    <x v="3"/>
    <x v="1"/>
    <x v="462"/>
    <x v="1"/>
    <x v="20"/>
    <x v="8"/>
    <x v="5"/>
    <x v="23"/>
    <x v="129"/>
    <x v="1086"/>
    <x v="990"/>
    <x v="11"/>
    <x v="0"/>
    <x v="1"/>
    <x v="2"/>
  </r>
  <r>
    <x v="3"/>
    <x v="1"/>
    <x v="462"/>
    <x v="1"/>
    <x v="20"/>
    <x v="8"/>
    <x v="4"/>
    <x v="28"/>
    <x v="105"/>
    <x v="1051"/>
    <x v="954"/>
    <x v="11"/>
    <x v="0"/>
    <x v="1"/>
    <x v="1"/>
  </r>
  <r>
    <x v="3"/>
    <x v="1"/>
    <x v="462"/>
    <x v="1"/>
    <x v="20"/>
    <x v="8"/>
    <x v="0"/>
    <x v="43"/>
    <x v="105"/>
    <x v="1502"/>
    <x v="1579"/>
    <x v="11"/>
    <x v="0"/>
    <x v="0"/>
    <x v="0"/>
  </r>
  <r>
    <x v="3"/>
    <x v="1"/>
    <x v="462"/>
    <x v="1"/>
    <x v="20"/>
    <x v="8"/>
    <x v="3"/>
    <x v="33"/>
    <x v="231"/>
    <x v="2350"/>
    <x v="3411"/>
    <x v="16"/>
    <x v="0"/>
    <x v="1"/>
    <x v="0"/>
  </r>
  <r>
    <x v="2"/>
    <x v="2"/>
    <x v="462"/>
    <x v="4"/>
    <x v="4"/>
    <x v="29"/>
    <x v="1"/>
    <x v="40"/>
    <x v="147"/>
    <x v="1870"/>
    <x v="2923"/>
    <x v="21"/>
    <x v="1"/>
    <x v="0"/>
    <x v="1"/>
  </r>
  <r>
    <x v="3"/>
    <x v="3"/>
    <x v="462"/>
    <x v="2"/>
    <x v="41"/>
    <x v="26"/>
    <x v="3"/>
    <x v="42"/>
    <x v="201"/>
    <x v="2417"/>
    <x v="4964"/>
    <x v="51"/>
    <x v="1"/>
    <x v="1"/>
    <x v="0"/>
  </r>
  <r>
    <x v="1"/>
    <x v="1"/>
    <x v="462"/>
    <x v="1"/>
    <x v="7"/>
    <x v="53"/>
    <x v="2"/>
    <x v="29"/>
    <x v="111"/>
    <x v="1139"/>
    <x v="2511"/>
    <x v="36"/>
    <x v="1"/>
    <x v="0"/>
    <x v="2"/>
  </r>
  <r>
    <x v="1"/>
    <x v="1"/>
    <x v="462"/>
    <x v="1"/>
    <x v="7"/>
    <x v="53"/>
    <x v="1"/>
    <x v="31"/>
    <x v="50"/>
    <x v="477"/>
    <x v="947"/>
    <x v="33"/>
    <x v="1"/>
    <x v="0"/>
    <x v="1"/>
  </r>
  <r>
    <x v="1"/>
    <x v="1"/>
    <x v="462"/>
    <x v="1"/>
    <x v="7"/>
    <x v="53"/>
    <x v="5"/>
    <x v="20"/>
    <x v="48"/>
    <x v="273"/>
    <x v="661"/>
    <x v="41"/>
    <x v="1"/>
    <x v="1"/>
    <x v="2"/>
  </r>
  <r>
    <x v="1"/>
    <x v="1"/>
    <x v="462"/>
    <x v="1"/>
    <x v="7"/>
    <x v="53"/>
    <x v="4"/>
    <x v="25"/>
    <x v="33"/>
    <x v="217"/>
    <x v="442"/>
    <x v="37"/>
    <x v="1"/>
    <x v="1"/>
    <x v="1"/>
  </r>
  <r>
    <x v="1"/>
    <x v="1"/>
    <x v="462"/>
    <x v="1"/>
    <x v="7"/>
    <x v="53"/>
    <x v="0"/>
    <x v="40"/>
    <x v="34"/>
    <x v="426"/>
    <x v="756"/>
    <x v="31"/>
    <x v="1"/>
    <x v="0"/>
    <x v="0"/>
  </r>
  <r>
    <x v="1"/>
    <x v="1"/>
    <x v="462"/>
    <x v="1"/>
    <x v="7"/>
    <x v="53"/>
    <x v="3"/>
    <x v="31"/>
    <x v="64"/>
    <x v="661"/>
    <x v="1624"/>
    <x v="40"/>
    <x v="1"/>
    <x v="1"/>
    <x v="0"/>
  </r>
  <r>
    <x v="3"/>
    <x v="1"/>
    <x v="462"/>
    <x v="1"/>
    <x v="20"/>
    <x v="8"/>
    <x v="2"/>
    <x v="31"/>
    <x v="98"/>
    <x v="1069"/>
    <x v="2102"/>
    <x v="31"/>
    <x v="1"/>
    <x v="0"/>
    <x v="2"/>
  </r>
  <r>
    <x v="3"/>
    <x v="1"/>
    <x v="462"/>
    <x v="1"/>
    <x v="20"/>
    <x v="8"/>
    <x v="1"/>
    <x v="30"/>
    <x v="34"/>
    <x v="293"/>
    <x v="464"/>
    <x v="30"/>
    <x v="1"/>
    <x v="0"/>
    <x v="1"/>
  </r>
  <r>
    <x v="3"/>
    <x v="1"/>
    <x v="462"/>
    <x v="1"/>
    <x v="20"/>
    <x v="8"/>
    <x v="5"/>
    <x v="22"/>
    <x v="30"/>
    <x v="161"/>
    <x v="134"/>
    <x v="21"/>
    <x v="1"/>
    <x v="1"/>
    <x v="2"/>
  </r>
  <r>
    <x v="3"/>
    <x v="1"/>
    <x v="462"/>
    <x v="1"/>
    <x v="20"/>
    <x v="8"/>
    <x v="4"/>
    <x v="25"/>
    <x v="25"/>
    <x v="143"/>
    <x v="148"/>
    <x v="25"/>
    <x v="1"/>
    <x v="1"/>
    <x v="1"/>
  </r>
  <r>
    <x v="3"/>
    <x v="1"/>
    <x v="462"/>
    <x v="1"/>
    <x v="20"/>
    <x v="8"/>
    <x v="0"/>
    <x v="42"/>
    <x v="23"/>
    <x v="280"/>
    <x v="319"/>
    <x v="24"/>
    <x v="1"/>
    <x v="0"/>
    <x v="0"/>
  </r>
  <r>
    <x v="3"/>
    <x v="1"/>
    <x v="462"/>
    <x v="1"/>
    <x v="20"/>
    <x v="8"/>
    <x v="3"/>
    <x v="32"/>
    <x v="68"/>
    <x v="746"/>
    <x v="1391"/>
    <x v="30"/>
    <x v="1"/>
    <x v="1"/>
    <x v="0"/>
  </r>
  <r>
    <x v="2"/>
    <x v="2"/>
    <x v="462"/>
    <x v="4"/>
    <x v="4"/>
    <x v="29"/>
    <x v="1"/>
    <x v="27"/>
    <x v="191"/>
    <x v="1782"/>
    <x v="2410"/>
    <x v="16"/>
    <x v="2"/>
    <x v="0"/>
    <x v="1"/>
  </r>
  <r>
    <x v="3"/>
    <x v="3"/>
    <x v="462"/>
    <x v="2"/>
    <x v="41"/>
    <x v="26"/>
    <x v="3"/>
    <x v="30"/>
    <x v="258"/>
    <x v="2391"/>
    <x v="4841"/>
    <x v="45"/>
    <x v="2"/>
    <x v="1"/>
    <x v="0"/>
  </r>
  <r>
    <x v="3"/>
    <x v="1"/>
    <x v="462"/>
    <x v="1"/>
    <x v="20"/>
    <x v="8"/>
    <x v="2"/>
    <x v="21"/>
    <x v="128"/>
    <x v="996"/>
    <x v="1334"/>
    <x v="19"/>
    <x v="2"/>
    <x v="0"/>
    <x v="2"/>
  </r>
  <r>
    <x v="3"/>
    <x v="1"/>
    <x v="462"/>
    <x v="1"/>
    <x v="20"/>
    <x v="8"/>
    <x v="1"/>
    <x v="21"/>
    <x v="40"/>
    <x v="227"/>
    <x v="210"/>
    <x v="22"/>
    <x v="2"/>
    <x v="0"/>
    <x v="1"/>
  </r>
  <r>
    <x v="3"/>
    <x v="1"/>
    <x v="462"/>
    <x v="1"/>
    <x v="20"/>
    <x v="8"/>
    <x v="5"/>
    <x v="15"/>
    <x v="40"/>
    <x v="145"/>
    <x v="92"/>
    <x v="17"/>
    <x v="2"/>
    <x v="1"/>
    <x v="2"/>
  </r>
  <r>
    <x v="3"/>
    <x v="1"/>
    <x v="462"/>
    <x v="1"/>
    <x v="20"/>
    <x v="8"/>
    <x v="4"/>
    <x v="16"/>
    <x v="28"/>
    <x v="94"/>
    <x v="39"/>
    <x v="14"/>
    <x v="2"/>
    <x v="1"/>
    <x v="1"/>
  </r>
  <r>
    <x v="3"/>
    <x v="1"/>
    <x v="462"/>
    <x v="1"/>
    <x v="20"/>
    <x v="8"/>
    <x v="0"/>
    <x v="26"/>
    <x v="33"/>
    <x v="234"/>
    <x v="114"/>
    <x v="13"/>
    <x v="2"/>
    <x v="0"/>
    <x v="0"/>
  </r>
  <r>
    <x v="3"/>
    <x v="1"/>
    <x v="462"/>
    <x v="1"/>
    <x v="20"/>
    <x v="8"/>
    <x v="3"/>
    <x v="23"/>
    <x v="77"/>
    <x v="621"/>
    <x v="841"/>
    <x v="22"/>
    <x v="2"/>
    <x v="1"/>
    <x v="0"/>
  </r>
  <r>
    <x v="2"/>
    <x v="2"/>
    <x v="463"/>
    <x v="4"/>
    <x v="4"/>
    <x v="29"/>
    <x v="5"/>
    <x v="43"/>
    <x v="323"/>
    <x v="2929"/>
    <x v="5297"/>
    <x v="26"/>
    <x v="2"/>
    <x v="1"/>
    <x v="2"/>
  </r>
  <r>
    <x v="3"/>
    <x v="3"/>
    <x v="463"/>
    <x v="2"/>
    <x v="41"/>
    <x v="26"/>
    <x v="2"/>
    <x v="33"/>
    <x v="337"/>
    <x v="2933"/>
    <x v="5340"/>
    <x v="31"/>
    <x v="2"/>
    <x v="0"/>
    <x v="2"/>
  </r>
  <r>
    <x v="2"/>
    <x v="2"/>
    <x v="463"/>
    <x v="4"/>
    <x v="4"/>
    <x v="29"/>
    <x v="5"/>
    <x v="38"/>
    <x v="141"/>
    <x v="1743"/>
    <x v="3801"/>
    <x v="38"/>
    <x v="1"/>
    <x v="1"/>
    <x v="2"/>
  </r>
  <r>
    <x v="3"/>
    <x v="3"/>
    <x v="463"/>
    <x v="2"/>
    <x v="41"/>
    <x v="26"/>
    <x v="2"/>
    <x v="29"/>
    <x v="185"/>
    <x v="1829"/>
    <x v="4143"/>
    <x v="43"/>
    <x v="1"/>
    <x v="0"/>
    <x v="2"/>
  </r>
  <r>
    <x v="2"/>
    <x v="2"/>
    <x v="463"/>
    <x v="4"/>
    <x v="4"/>
    <x v="29"/>
    <x v="5"/>
    <x v="29"/>
    <x v="185"/>
    <x v="1829"/>
    <x v="3561"/>
    <x v="31"/>
    <x v="2"/>
    <x v="1"/>
    <x v="2"/>
  </r>
  <r>
    <x v="3"/>
    <x v="3"/>
    <x v="463"/>
    <x v="2"/>
    <x v="41"/>
    <x v="26"/>
    <x v="2"/>
    <x v="22"/>
    <x v="229"/>
    <x v="1859"/>
    <x v="3883"/>
    <x v="36"/>
    <x v="2"/>
    <x v="0"/>
    <x v="2"/>
  </r>
  <r>
    <x v="2"/>
    <x v="2"/>
    <x v="464"/>
    <x v="4"/>
    <x v="4"/>
    <x v="29"/>
    <x v="4"/>
    <x v="38"/>
    <x v="315"/>
    <x v="2884"/>
    <x v="5087"/>
    <x v="21"/>
    <x v="2"/>
    <x v="1"/>
    <x v="1"/>
  </r>
  <r>
    <x v="3"/>
    <x v="3"/>
    <x v="464"/>
    <x v="2"/>
    <x v="41"/>
    <x v="26"/>
    <x v="1"/>
    <x v="38"/>
    <x v="337"/>
    <x v="2952"/>
    <x v="5383"/>
    <x v="31"/>
    <x v="2"/>
    <x v="0"/>
    <x v="1"/>
  </r>
  <r>
    <x v="3"/>
    <x v="1"/>
    <x v="464"/>
    <x v="0"/>
    <x v="21"/>
    <x v="19"/>
    <x v="2"/>
    <x v="28"/>
    <x v="329"/>
    <x v="2887"/>
    <x v="5288"/>
    <x v="36"/>
    <x v="0"/>
    <x v="0"/>
    <x v="2"/>
  </r>
  <r>
    <x v="3"/>
    <x v="1"/>
    <x v="464"/>
    <x v="0"/>
    <x v="21"/>
    <x v="19"/>
    <x v="1"/>
    <x v="33"/>
    <x v="304"/>
    <x v="2774"/>
    <x v="4864"/>
    <x v="26"/>
    <x v="0"/>
    <x v="0"/>
    <x v="1"/>
  </r>
  <r>
    <x v="3"/>
    <x v="1"/>
    <x v="464"/>
    <x v="0"/>
    <x v="21"/>
    <x v="19"/>
    <x v="5"/>
    <x v="23"/>
    <x v="307"/>
    <x v="2594"/>
    <x v="3950"/>
    <x v="16"/>
    <x v="0"/>
    <x v="1"/>
    <x v="2"/>
  </r>
  <r>
    <x v="3"/>
    <x v="1"/>
    <x v="464"/>
    <x v="0"/>
    <x v="21"/>
    <x v="19"/>
    <x v="4"/>
    <x v="28"/>
    <x v="294"/>
    <x v="2574"/>
    <x v="4228"/>
    <x v="21"/>
    <x v="0"/>
    <x v="1"/>
    <x v="1"/>
  </r>
  <r>
    <x v="3"/>
    <x v="1"/>
    <x v="464"/>
    <x v="0"/>
    <x v="21"/>
    <x v="19"/>
    <x v="0"/>
    <x v="43"/>
    <x v="300"/>
    <x v="2840"/>
    <x v="5026"/>
    <x v="26"/>
    <x v="0"/>
    <x v="0"/>
    <x v="0"/>
  </r>
  <r>
    <x v="3"/>
    <x v="1"/>
    <x v="464"/>
    <x v="0"/>
    <x v="21"/>
    <x v="19"/>
    <x v="3"/>
    <x v="33"/>
    <x v="313"/>
    <x v="2852"/>
    <x v="5248"/>
    <x v="41"/>
    <x v="0"/>
    <x v="1"/>
    <x v="0"/>
  </r>
  <r>
    <x v="2"/>
    <x v="2"/>
    <x v="464"/>
    <x v="4"/>
    <x v="4"/>
    <x v="29"/>
    <x v="4"/>
    <x v="34"/>
    <x v="133"/>
    <x v="1519"/>
    <x v="3170"/>
    <x v="34"/>
    <x v="1"/>
    <x v="1"/>
    <x v="1"/>
  </r>
  <r>
    <x v="3"/>
    <x v="3"/>
    <x v="464"/>
    <x v="2"/>
    <x v="41"/>
    <x v="26"/>
    <x v="1"/>
    <x v="36"/>
    <x v="179"/>
    <x v="2045"/>
    <x v="4434"/>
    <x v="44"/>
    <x v="1"/>
    <x v="0"/>
    <x v="1"/>
  </r>
  <r>
    <x v="3"/>
    <x v="1"/>
    <x v="464"/>
    <x v="0"/>
    <x v="21"/>
    <x v="19"/>
    <x v="2"/>
    <x v="25"/>
    <x v="158"/>
    <x v="1391"/>
    <x v="3553"/>
    <x v="46"/>
    <x v="1"/>
    <x v="0"/>
    <x v="2"/>
  </r>
  <r>
    <x v="3"/>
    <x v="1"/>
    <x v="464"/>
    <x v="0"/>
    <x v="21"/>
    <x v="19"/>
    <x v="1"/>
    <x v="31"/>
    <x v="92"/>
    <x v="1009"/>
    <x v="2390"/>
    <x v="39"/>
    <x v="1"/>
    <x v="0"/>
    <x v="1"/>
  </r>
  <r>
    <x v="3"/>
    <x v="1"/>
    <x v="464"/>
    <x v="0"/>
    <x v="21"/>
    <x v="19"/>
    <x v="5"/>
    <x v="20"/>
    <x v="115"/>
    <x v="860"/>
    <x v="1529"/>
    <x v="28"/>
    <x v="1"/>
    <x v="1"/>
    <x v="2"/>
  </r>
  <r>
    <x v="3"/>
    <x v="1"/>
    <x v="464"/>
    <x v="0"/>
    <x v="21"/>
    <x v="19"/>
    <x v="4"/>
    <x v="25"/>
    <x v="91"/>
    <x v="819"/>
    <x v="1629"/>
    <x v="32"/>
    <x v="1"/>
    <x v="1"/>
    <x v="1"/>
  </r>
  <r>
    <x v="3"/>
    <x v="1"/>
    <x v="464"/>
    <x v="0"/>
    <x v="21"/>
    <x v="19"/>
    <x v="0"/>
    <x v="38"/>
    <x v="101"/>
    <x v="1298"/>
    <x v="2849"/>
    <x v="36"/>
    <x v="1"/>
    <x v="0"/>
    <x v="0"/>
  </r>
  <r>
    <x v="3"/>
    <x v="1"/>
    <x v="464"/>
    <x v="0"/>
    <x v="21"/>
    <x v="19"/>
    <x v="3"/>
    <x v="30"/>
    <x v="131"/>
    <x v="1354"/>
    <x v="3843"/>
    <x v="55"/>
    <x v="1"/>
    <x v="1"/>
    <x v="0"/>
  </r>
  <r>
    <x v="2"/>
    <x v="2"/>
    <x v="464"/>
    <x v="4"/>
    <x v="4"/>
    <x v="29"/>
    <x v="4"/>
    <x v="26"/>
    <x v="169"/>
    <x v="1532"/>
    <x v="2576"/>
    <x v="24"/>
    <x v="2"/>
    <x v="1"/>
    <x v="1"/>
  </r>
  <r>
    <x v="3"/>
    <x v="3"/>
    <x v="464"/>
    <x v="2"/>
    <x v="41"/>
    <x v="26"/>
    <x v="1"/>
    <x v="23"/>
    <x v="223"/>
    <x v="1866"/>
    <x v="3890"/>
    <x v="36"/>
    <x v="2"/>
    <x v="0"/>
    <x v="1"/>
  </r>
  <r>
    <x v="2"/>
    <x v="2"/>
    <x v="465"/>
    <x v="4"/>
    <x v="4"/>
    <x v="29"/>
    <x v="0"/>
    <x v="43"/>
    <x v="307"/>
    <x v="2866"/>
    <x v="5278"/>
    <x v="41"/>
    <x v="2"/>
    <x v="0"/>
    <x v="0"/>
  </r>
  <r>
    <x v="3"/>
    <x v="3"/>
    <x v="465"/>
    <x v="2"/>
    <x v="41"/>
    <x v="26"/>
    <x v="5"/>
    <x v="33"/>
    <x v="346"/>
    <x v="2961"/>
    <x v="5402"/>
    <x v="31"/>
    <x v="2"/>
    <x v="1"/>
    <x v="2"/>
  </r>
  <r>
    <x v="4"/>
    <x v="0"/>
    <x v="465"/>
    <x v="3"/>
    <x v="8"/>
    <x v="40"/>
    <x v="2"/>
    <x v="58"/>
    <x v="315"/>
    <x v="2945"/>
    <x v="5212"/>
    <x v="16"/>
    <x v="2"/>
    <x v="0"/>
    <x v="2"/>
  </r>
  <r>
    <x v="4"/>
    <x v="0"/>
    <x v="465"/>
    <x v="3"/>
    <x v="8"/>
    <x v="40"/>
    <x v="1"/>
    <x v="63"/>
    <x v="285"/>
    <x v="2882"/>
    <x v="4723"/>
    <x v="11"/>
    <x v="2"/>
    <x v="0"/>
    <x v="1"/>
  </r>
  <r>
    <x v="4"/>
    <x v="0"/>
    <x v="465"/>
    <x v="3"/>
    <x v="8"/>
    <x v="40"/>
    <x v="5"/>
    <x v="63"/>
    <x v="300"/>
    <x v="2903"/>
    <x v="5070"/>
    <x v="16"/>
    <x v="2"/>
    <x v="1"/>
    <x v="2"/>
  </r>
  <r>
    <x v="4"/>
    <x v="0"/>
    <x v="465"/>
    <x v="3"/>
    <x v="8"/>
    <x v="40"/>
    <x v="4"/>
    <x v="48"/>
    <x v="254"/>
    <x v="2757"/>
    <x v="4367"/>
    <x v="16"/>
    <x v="2"/>
    <x v="1"/>
    <x v="1"/>
  </r>
  <r>
    <x v="4"/>
    <x v="0"/>
    <x v="465"/>
    <x v="3"/>
    <x v="8"/>
    <x v="40"/>
    <x v="0"/>
    <x v="53"/>
    <x v="174"/>
    <x v="2469"/>
    <x v="2557"/>
    <x v="6"/>
    <x v="2"/>
    <x v="0"/>
    <x v="0"/>
  </r>
  <r>
    <x v="4"/>
    <x v="0"/>
    <x v="465"/>
    <x v="3"/>
    <x v="8"/>
    <x v="40"/>
    <x v="3"/>
    <x v="68"/>
    <x v="294"/>
    <x v="2904"/>
    <x v="5287"/>
    <x v="31"/>
    <x v="2"/>
    <x v="1"/>
    <x v="0"/>
  </r>
  <r>
    <x v="5"/>
    <x v="0"/>
    <x v="465"/>
    <x v="2"/>
    <x v="17"/>
    <x v="35"/>
    <x v="2"/>
    <x v="43"/>
    <x v="313"/>
    <x v="2892"/>
    <x v="5201"/>
    <x v="26"/>
    <x v="0"/>
    <x v="0"/>
    <x v="2"/>
  </r>
  <r>
    <x v="5"/>
    <x v="0"/>
    <x v="465"/>
    <x v="2"/>
    <x v="17"/>
    <x v="35"/>
    <x v="1"/>
    <x v="48"/>
    <x v="273"/>
    <x v="2800"/>
    <x v="4924"/>
    <x v="26"/>
    <x v="0"/>
    <x v="0"/>
    <x v="1"/>
  </r>
  <r>
    <x v="5"/>
    <x v="0"/>
    <x v="465"/>
    <x v="2"/>
    <x v="17"/>
    <x v="35"/>
    <x v="5"/>
    <x v="48"/>
    <x v="294"/>
    <x v="2850"/>
    <x v="5054"/>
    <x v="26"/>
    <x v="0"/>
    <x v="1"/>
    <x v="2"/>
  </r>
  <r>
    <x v="5"/>
    <x v="0"/>
    <x v="465"/>
    <x v="2"/>
    <x v="17"/>
    <x v="35"/>
    <x v="4"/>
    <x v="33"/>
    <x v="231"/>
    <x v="2350"/>
    <x v="4136"/>
    <x v="26"/>
    <x v="0"/>
    <x v="1"/>
    <x v="1"/>
  </r>
  <r>
    <x v="5"/>
    <x v="0"/>
    <x v="465"/>
    <x v="2"/>
    <x v="17"/>
    <x v="35"/>
    <x v="0"/>
    <x v="38"/>
    <x v="152"/>
    <x v="1857"/>
    <x v="3609"/>
    <x v="31"/>
    <x v="0"/>
    <x v="0"/>
    <x v="0"/>
  </r>
  <r>
    <x v="5"/>
    <x v="0"/>
    <x v="465"/>
    <x v="2"/>
    <x v="17"/>
    <x v="35"/>
    <x v="3"/>
    <x v="53"/>
    <x v="285"/>
    <x v="2852"/>
    <x v="4948"/>
    <x v="21"/>
    <x v="0"/>
    <x v="1"/>
    <x v="0"/>
  </r>
  <r>
    <x v="1"/>
    <x v="1"/>
    <x v="465"/>
    <x v="2"/>
    <x v="23"/>
    <x v="25"/>
    <x v="2"/>
    <x v="18"/>
    <x v="325"/>
    <x v="2772"/>
    <x v="4856"/>
    <x v="26"/>
    <x v="1"/>
    <x v="0"/>
    <x v="2"/>
  </r>
  <r>
    <x v="1"/>
    <x v="1"/>
    <x v="465"/>
    <x v="2"/>
    <x v="23"/>
    <x v="25"/>
    <x v="1"/>
    <x v="18"/>
    <x v="294"/>
    <x v="2112"/>
    <x v="3397"/>
    <x v="21"/>
    <x v="1"/>
    <x v="0"/>
    <x v="1"/>
  </r>
  <r>
    <x v="1"/>
    <x v="1"/>
    <x v="465"/>
    <x v="2"/>
    <x v="23"/>
    <x v="25"/>
    <x v="5"/>
    <x v="8"/>
    <x v="294"/>
    <x v="1355"/>
    <x v="2404"/>
    <x v="26"/>
    <x v="1"/>
    <x v="1"/>
    <x v="2"/>
  </r>
  <r>
    <x v="1"/>
    <x v="1"/>
    <x v="465"/>
    <x v="2"/>
    <x v="23"/>
    <x v="25"/>
    <x v="4"/>
    <x v="13"/>
    <x v="254"/>
    <x v="1441"/>
    <x v="2557"/>
    <x v="26"/>
    <x v="1"/>
    <x v="1"/>
    <x v="1"/>
  </r>
  <r>
    <x v="1"/>
    <x v="1"/>
    <x v="465"/>
    <x v="2"/>
    <x v="23"/>
    <x v="25"/>
    <x v="0"/>
    <x v="33"/>
    <x v="273"/>
    <x v="2560"/>
    <x v="4211"/>
    <x v="21"/>
    <x v="1"/>
    <x v="0"/>
    <x v="0"/>
  </r>
  <r>
    <x v="1"/>
    <x v="1"/>
    <x v="465"/>
    <x v="2"/>
    <x v="23"/>
    <x v="25"/>
    <x v="3"/>
    <x v="23"/>
    <x v="309"/>
    <x v="2652"/>
    <x v="4922"/>
    <x v="36"/>
    <x v="1"/>
    <x v="1"/>
    <x v="0"/>
  </r>
  <r>
    <x v="5"/>
    <x v="1"/>
    <x v="465"/>
    <x v="1"/>
    <x v="47"/>
    <x v="11"/>
    <x v="2"/>
    <x v="23"/>
    <x v="315"/>
    <x v="2757"/>
    <x v="4827"/>
    <x v="26"/>
    <x v="0"/>
    <x v="0"/>
    <x v="2"/>
  </r>
  <r>
    <x v="5"/>
    <x v="1"/>
    <x v="465"/>
    <x v="1"/>
    <x v="47"/>
    <x v="11"/>
    <x v="1"/>
    <x v="23"/>
    <x v="212"/>
    <x v="1779"/>
    <x v="3144"/>
    <x v="26"/>
    <x v="0"/>
    <x v="0"/>
    <x v="1"/>
  </r>
  <r>
    <x v="5"/>
    <x v="1"/>
    <x v="465"/>
    <x v="1"/>
    <x v="47"/>
    <x v="11"/>
    <x v="5"/>
    <x v="13"/>
    <x v="212"/>
    <x v="1208"/>
    <x v="2100"/>
    <x v="26"/>
    <x v="0"/>
    <x v="1"/>
    <x v="2"/>
  </r>
  <r>
    <x v="5"/>
    <x v="1"/>
    <x v="465"/>
    <x v="1"/>
    <x v="47"/>
    <x v="11"/>
    <x v="4"/>
    <x v="18"/>
    <x v="152"/>
    <x v="1051"/>
    <x v="1813"/>
    <x v="26"/>
    <x v="0"/>
    <x v="1"/>
    <x v="1"/>
  </r>
  <r>
    <x v="5"/>
    <x v="1"/>
    <x v="465"/>
    <x v="1"/>
    <x v="47"/>
    <x v="11"/>
    <x v="0"/>
    <x v="58"/>
    <x v="174"/>
    <x v="2560"/>
    <x v="4458"/>
    <x v="26"/>
    <x v="0"/>
    <x v="0"/>
    <x v="0"/>
  </r>
  <r>
    <x v="5"/>
    <x v="1"/>
    <x v="465"/>
    <x v="1"/>
    <x v="47"/>
    <x v="11"/>
    <x v="3"/>
    <x v="43"/>
    <x v="273"/>
    <x v="2745"/>
    <x v="4805"/>
    <x v="26"/>
    <x v="0"/>
    <x v="1"/>
    <x v="0"/>
  </r>
  <r>
    <x v="2"/>
    <x v="2"/>
    <x v="465"/>
    <x v="4"/>
    <x v="4"/>
    <x v="29"/>
    <x v="0"/>
    <x v="38"/>
    <x v="111"/>
    <x v="1417"/>
    <x v="3812"/>
    <x v="51"/>
    <x v="1"/>
    <x v="0"/>
    <x v="0"/>
  </r>
  <r>
    <x v="3"/>
    <x v="3"/>
    <x v="465"/>
    <x v="2"/>
    <x v="41"/>
    <x v="26"/>
    <x v="5"/>
    <x v="29"/>
    <x v="222"/>
    <x v="2129"/>
    <x v="4613"/>
    <x v="46"/>
    <x v="1"/>
    <x v="1"/>
    <x v="2"/>
  </r>
  <r>
    <x v="4"/>
    <x v="0"/>
    <x v="465"/>
    <x v="3"/>
    <x v="8"/>
    <x v="40"/>
    <x v="2"/>
    <x v="55"/>
    <x v="118"/>
    <x v="1988"/>
    <x v="3651"/>
    <x v="28"/>
    <x v="1"/>
    <x v="0"/>
    <x v="2"/>
  </r>
  <r>
    <x v="4"/>
    <x v="0"/>
    <x v="465"/>
    <x v="3"/>
    <x v="8"/>
    <x v="40"/>
    <x v="1"/>
    <x v="59"/>
    <x v="80"/>
    <x v="1561"/>
    <x v="2419"/>
    <x v="21"/>
    <x v="1"/>
    <x v="0"/>
    <x v="1"/>
  </r>
  <r>
    <x v="4"/>
    <x v="0"/>
    <x v="465"/>
    <x v="3"/>
    <x v="8"/>
    <x v="40"/>
    <x v="5"/>
    <x v="59"/>
    <x v="101"/>
    <x v="1866"/>
    <x v="3364"/>
    <x v="27"/>
    <x v="1"/>
    <x v="1"/>
    <x v="2"/>
  </r>
  <r>
    <x v="4"/>
    <x v="0"/>
    <x v="465"/>
    <x v="3"/>
    <x v="8"/>
    <x v="40"/>
    <x v="4"/>
    <x v="45"/>
    <x v="69"/>
    <x v="1048"/>
    <x v="2065"/>
    <x v="31"/>
    <x v="1"/>
    <x v="1"/>
    <x v="1"/>
  </r>
  <r>
    <x v="4"/>
    <x v="0"/>
    <x v="465"/>
    <x v="3"/>
    <x v="8"/>
    <x v="40"/>
    <x v="0"/>
    <x v="52"/>
    <x v="47"/>
    <x v="794"/>
    <x v="1092"/>
    <x v="21"/>
    <x v="1"/>
    <x v="0"/>
    <x v="0"/>
  </r>
  <r>
    <x v="4"/>
    <x v="0"/>
    <x v="465"/>
    <x v="3"/>
    <x v="8"/>
    <x v="40"/>
    <x v="3"/>
    <x v="65"/>
    <x v="91"/>
    <x v="1853"/>
    <x v="4272"/>
    <x v="46"/>
    <x v="1"/>
    <x v="1"/>
    <x v="0"/>
  </r>
  <r>
    <x v="5"/>
    <x v="0"/>
    <x v="465"/>
    <x v="2"/>
    <x v="17"/>
    <x v="35"/>
    <x v="2"/>
    <x v="41"/>
    <x v="122"/>
    <x v="1632"/>
    <x v="3610"/>
    <x v="38"/>
    <x v="1"/>
    <x v="0"/>
    <x v="2"/>
  </r>
  <r>
    <x v="5"/>
    <x v="0"/>
    <x v="465"/>
    <x v="2"/>
    <x v="17"/>
    <x v="35"/>
    <x v="1"/>
    <x v="45"/>
    <x v="73"/>
    <x v="1105"/>
    <x v="2440"/>
    <x v="36"/>
    <x v="1"/>
    <x v="0"/>
    <x v="1"/>
  </r>
  <r>
    <x v="5"/>
    <x v="0"/>
    <x v="465"/>
    <x v="2"/>
    <x v="17"/>
    <x v="35"/>
    <x v="5"/>
    <x v="45"/>
    <x v="87"/>
    <x v="1313"/>
    <x v="2929"/>
    <x v="37"/>
    <x v="1"/>
    <x v="1"/>
    <x v="2"/>
  </r>
  <r>
    <x v="5"/>
    <x v="0"/>
    <x v="465"/>
    <x v="2"/>
    <x v="17"/>
    <x v="35"/>
    <x v="4"/>
    <x v="32"/>
    <x v="61"/>
    <x v="637"/>
    <x v="1528"/>
    <x v="39"/>
    <x v="1"/>
    <x v="1"/>
    <x v="1"/>
  </r>
  <r>
    <x v="5"/>
    <x v="0"/>
    <x v="465"/>
    <x v="2"/>
    <x v="17"/>
    <x v="35"/>
    <x v="0"/>
    <x v="36"/>
    <x v="42"/>
    <x v="469"/>
    <x v="1237"/>
    <x v="43"/>
    <x v="1"/>
    <x v="0"/>
    <x v="0"/>
  </r>
  <r>
    <x v="5"/>
    <x v="0"/>
    <x v="465"/>
    <x v="2"/>
    <x v="17"/>
    <x v="35"/>
    <x v="3"/>
    <x v="48"/>
    <x v="87"/>
    <x v="1389"/>
    <x v="3044"/>
    <x v="36"/>
    <x v="1"/>
    <x v="1"/>
    <x v="0"/>
  </r>
  <r>
    <x v="1"/>
    <x v="1"/>
    <x v="465"/>
    <x v="2"/>
    <x v="23"/>
    <x v="25"/>
    <x v="2"/>
    <x v="16"/>
    <x v="147"/>
    <x v="924"/>
    <x v="2217"/>
    <x v="40"/>
    <x v="1"/>
    <x v="0"/>
    <x v="2"/>
  </r>
  <r>
    <x v="1"/>
    <x v="1"/>
    <x v="465"/>
    <x v="2"/>
    <x v="23"/>
    <x v="25"/>
    <x v="1"/>
    <x v="16"/>
    <x v="91"/>
    <x v="532"/>
    <x v="1183"/>
    <x v="36"/>
    <x v="1"/>
    <x v="0"/>
    <x v="1"/>
  </r>
  <r>
    <x v="1"/>
    <x v="1"/>
    <x v="465"/>
    <x v="2"/>
    <x v="23"/>
    <x v="25"/>
    <x v="5"/>
    <x v="7"/>
    <x v="83"/>
    <x v="220"/>
    <x v="525"/>
    <x v="41"/>
    <x v="1"/>
    <x v="1"/>
    <x v="2"/>
  </r>
  <r>
    <x v="1"/>
    <x v="1"/>
    <x v="465"/>
    <x v="2"/>
    <x v="23"/>
    <x v="25"/>
    <x v="4"/>
    <x v="12"/>
    <x v="62"/>
    <x v="225"/>
    <x v="476"/>
    <x v="38"/>
    <x v="1"/>
    <x v="1"/>
    <x v="1"/>
  </r>
  <r>
    <x v="1"/>
    <x v="1"/>
    <x v="465"/>
    <x v="2"/>
    <x v="23"/>
    <x v="25"/>
    <x v="0"/>
    <x v="31"/>
    <x v="67"/>
    <x v="700"/>
    <x v="1469"/>
    <x v="34"/>
    <x v="1"/>
    <x v="0"/>
    <x v="0"/>
  </r>
  <r>
    <x v="1"/>
    <x v="1"/>
    <x v="465"/>
    <x v="2"/>
    <x v="23"/>
    <x v="25"/>
    <x v="3"/>
    <x v="21"/>
    <x v="104"/>
    <x v="810"/>
    <x v="2237"/>
    <x v="47"/>
    <x v="1"/>
    <x v="1"/>
    <x v="0"/>
  </r>
  <r>
    <x v="5"/>
    <x v="1"/>
    <x v="465"/>
    <x v="1"/>
    <x v="47"/>
    <x v="11"/>
    <x v="2"/>
    <x v="20"/>
    <x v="123"/>
    <x v="915"/>
    <x v="2070"/>
    <x v="37"/>
    <x v="1"/>
    <x v="0"/>
    <x v="2"/>
  </r>
  <r>
    <x v="5"/>
    <x v="1"/>
    <x v="465"/>
    <x v="1"/>
    <x v="47"/>
    <x v="11"/>
    <x v="1"/>
    <x v="21"/>
    <x v="62"/>
    <x v="421"/>
    <x v="1030"/>
    <x v="41"/>
    <x v="1"/>
    <x v="0"/>
    <x v="1"/>
  </r>
  <r>
    <x v="5"/>
    <x v="1"/>
    <x v="465"/>
    <x v="1"/>
    <x v="47"/>
    <x v="11"/>
    <x v="5"/>
    <x v="12"/>
    <x v="56"/>
    <x v="185"/>
    <x v="417"/>
    <x v="40"/>
    <x v="1"/>
    <x v="1"/>
    <x v="2"/>
  </r>
  <r>
    <x v="5"/>
    <x v="1"/>
    <x v="465"/>
    <x v="1"/>
    <x v="47"/>
    <x v="11"/>
    <x v="4"/>
    <x v="18"/>
    <x v="36"/>
    <x v="158"/>
    <x v="315"/>
    <x v="38"/>
    <x v="1"/>
    <x v="1"/>
    <x v="1"/>
  </r>
  <r>
    <x v="5"/>
    <x v="1"/>
    <x v="465"/>
    <x v="1"/>
    <x v="47"/>
    <x v="11"/>
    <x v="0"/>
    <x v="53"/>
    <x v="45"/>
    <x v="780"/>
    <x v="1931"/>
    <x v="41"/>
    <x v="1"/>
    <x v="0"/>
    <x v="0"/>
  </r>
  <r>
    <x v="5"/>
    <x v="1"/>
    <x v="465"/>
    <x v="1"/>
    <x v="47"/>
    <x v="11"/>
    <x v="3"/>
    <x v="40"/>
    <x v="77"/>
    <x v="1063"/>
    <x v="2408"/>
    <x v="37"/>
    <x v="1"/>
    <x v="1"/>
    <x v="0"/>
  </r>
  <r>
    <x v="2"/>
    <x v="2"/>
    <x v="465"/>
    <x v="4"/>
    <x v="4"/>
    <x v="29"/>
    <x v="0"/>
    <x v="31"/>
    <x v="120"/>
    <x v="1281"/>
    <x v="3268"/>
    <x v="45"/>
    <x v="2"/>
    <x v="0"/>
    <x v="0"/>
  </r>
  <r>
    <x v="3"/>
    <x v="3"/>
    <x v="465"/>
    <x v="2"/>
    <x v="41"/>
    <x v="26"/>
    <x v="5"/>
    <x v="23"/>
    <x v="270"/>
    <x v="2165"/>
    <x v="4324"/>
    <x v="36"/>
    <x v="2"/>
    <x v="1"/>
    <x v="2"/>
  </r>
  <r>
    <x v="4"/>
    <x v="0"/>
    <x v="465"/>
    <x v="3"/>
    <x v="8"/>
    <x v="40"/>
    <x v="2"/>
    <x v="40"/>
    <x v="149"/>
    <x v="1889"/>
    <x v="3050"/>
    <x v="22"/>
    <x v="2"/>
    <x v="0"/>
    <x v="2"/>
  </r>
  <r>
    <x v="4"/>
    <x v="0"/>
    <x v="465"/>
    <x v="3"/>
    <x v="8"/>
    <x v="40"/>
    <x v="1"/>
    <x v="44"/>
    <x v="87"/>
    <x v="1286"/>
    <x v="1423"/>
    <x v="13"/>
    <x v="2"/>
    <x v="0"/>
    <x v="1"/>
  </r>
  <r>
    <x v="4"/>
    <x v="0"/>
    <x v="465"/>
    <x v="3"/>
    <x v="8"/>
    <x v="40"/>
    <x v="5"/>
    <x v="42"/>
    <x v="112"/>
    <x v="1561"/>
    <x v="2342"/>
    <x v="20"/>
    <x v="2"/>
    <x v="1"/>
    <x v="2"/>
  </r>
  <r>
    <x v="4"/>
    <x v="0"/>
    <x v="465"/>
    <x v="3"/>
    <x v="8"/>
    <x v="40"/>
    <x v="4"/>
    <x v="34"/>
    <x v="74"/>
    <x v="873"/>
    <x v="1228"/>
    <x v="21"/>
    <x v="2"/>
    <x v="1"/>
    <x v="1"/>
  </r>
  <r>
    <x v="4"/>
    <x v="0"/>
    <x v="465"/>
    <x v="3"/>
    <x v="8"/>
    <x v="40"/>
    <x v="0"/>
    <x v="40"/>
    <x v="49"/>
    <x v="621"/>
    <x v="324"/>
    <x v="8"/>
    <x v="2"/>
    <x v="0"/>
    <x v="0"/>
  </r>
  <r>
    <x v="4"/>
    <x v="0"/>
    <x v="465"/>
    <x v="3"/>
    <x v="8"/>
    <x v="40"/>
    <x v="3"/>
    <x v="50"/>
    <x v="94"/>
    <x v="1555"/>
    <x v="3339"/>
    <x v="36"/>
    <x v="2"/>
    <x v="1"/>
    <x v="0"/>
  </r>
  <r>
    <x v="5"/>
    <x v="0"/>
    <x v="465"/>
    <x v="2"/>
    <x v="17"/>
    <x v="35"/>
    <x v="2"/>
    <x v="31"/>
    <x v="146"/>
    <x v="1537"/>
    <x v="3145"/>
    <x v="33"/>
    <x v="2"/>
    <x v="0"/>
    <x v="2"/>
  </r>
  <r>
    <x v="5"/>
    <x v="0"/>
    <x v="465"/>
    <x v="2"/>
    <x v="17"/>
    <x v="35"/>
    <x v="1"/>
    <x v="29"/>
    <x v="89"/>
    <x v="912"/>
    <x v="1836"/>
    <x v="32"/>
    <x v="2"/>
    <x v="0"/>
    <x v="1"/>
  </r>
  <r>
    <x v="5"/>
    <x v="0"/>
    <x v="465"/>
    <x v="2"/>
    <x v="17"/>
    <x v="35"/>
    <x v="5"/>
    <x v="33"/>
    <x v="101"/>
    <x v="1155"/>
    <x v="2117"/>
    <x v="28"/>
    <x v="2"/>
    <x v="1"/>
    <x v="2"/>
  </r>
  <r>
    <x v="5"/>
    <x v="0"/>
    <x v="465"/>
    <x v="2"/>
    <x v="17"/>
    <x v="35"/>
    <x v="4"/>
    <x v="20"/>
    <x v="75"/>
    <x v="518"/>
    <x v="971"/>
    <x v="31"/>
    <x v="2"/>
    <x v="1"/>
    <x v="1"/>
  </r>
  <r>
    <x v="5"/>
    <x v="0"/>
    <x v="465"/>
    <x v="2"/>
    <x v="17"/>
    <x v="35"/>
    <x v="0"/>
    <x v="27"/>
    <x v="45"/>
    <x v="360"/>
    <x v="784"/>
    <x v="37"/>
    <x v="2"/>
    <x v="0"/>
    <x v="0"/>
  </r>
  <r>
    <x v="5"/>
    <x v="0"/>
    <x v="465"/>
    <x v="2"/>
    <x v="17"/>
    <x v="35"/>
    <x v="3"/>
    <x v="32"/>
    <x v="103"/>
    <x v="1154"/>
    <x v="1841"/>
    <x v="23"/>
    <x v="2"/>
    <x v="1"/>
    <x v="0"/>
  </r>
  <r>
    <x v="1"/>
    <x v="1"/>
    <x v="465"/>
    <x v="2"/>
    <x v="23"/>
    <x v="25"/>
    <x v="2"/>
    <x v="12"/>
    <x v="192"/>
    <x v="1014"/>
    <x v="1949"/>
    <x v="30"/>
    <x v="2"/>
    <x v="0"/>
    <x v="2"/>
  </r>
  <r>
    <x v="1"/>
    <x v="1"/>
    <x v="465"/>
    <x v="2"/>
    <x v="23"/>
    <x v="25"/>
    <x v="1"/>
    <x v="13"/>
    <x v="97"/>
    <x v="478"/>
    <x v="726"/>
    <x v="26"/>
    <x v="2"/>
    <x v="0"/>
    <x v="1"/>
  </r>
  <r>
    <x v="1"/>
    <x v="1"/>
    <x v="465"/>
    <x v="2"/>
    <x v="23"/>
    <x v="25"/>
    <x v="5"/>
    <x v="4"/>
    <x v="104"/>
    <x v="201"/>
    <x v="318"/>
    <x v="31"/>
    <x v="2"/>
    <x v="1"/>
    <x v="2"/>
  </r>
  <r>
    <x v="1"/>
    <x v="1"/>
    <x v="465"/>
    <x v="2"/>
    <x v="23"/>
    <x v="25"/>
    <x v="4"/>
    <x v="9"/>
    <x v="79"/>
    <x v="259"/>
    <x v="372"/>
    <x v="29"/>
    <x v="2"/>
    <x v="1"/>
    <x v="1"/>
  </r>
  <r>
    <x v="1"/>
    <x v="1"/>
    <x v="465"/>
    <x v="2"/>
    <x v="23"/>
    <x v="25"/>
    <x v="0"/>
    <x v="23"/>
    <x v="80"/>
    <x v="655"/>
    <x v="1063"/>
    <x v="26"/>
    <x v="2"/>
    <x v="0"/>
    <x v="0"/>
  </r>
  <r>
    <x v="1"/>
    <x v="1"/>
    <x v="465"/>
    <x v="2"/>
    <x v="23"/>
    <x v="25"/>
    <x v="3"/>
    <x v="15"/>
    <x v="127"/>
    <x v="745"/>
    <x v="1766"/>
    <x v="39"/>
    <x v="2"/>
    <x v="1"/>
    <x v="0"/>
  </r>
  <r>
    <x v="2"/>
    <x v="2"/>
    <x v="466"/>
    <x v="4"/>
    <x v="4"/>
    <x v="29"/>
    <x v="3"/>
    <x v="58"/>
    <x v="321"/>
    <x v="2970"/>
    <x v="5040"/>
    <x v="6"/>
    <x v="2"/>
    <x v="1"/>
    <x v="0"/>
  </r>
  <r>
    <x v="3"/>
    <x v="3"/>
    <x v="466"/>
    <x v="2"/>
    <x v="41"/>
    <x v="26"/>
    <x v="4"/>
    <x v="33"/>
    <x v="317"/>
    <x v="2869"/>
    <x v="5286"/>
    <x v="41"/>
    <x v="2"/>
    <x v="1"/>
    <x v="1"/>
  </r>
  <r>
    <x v="1"/>
    <x v="1"/>
    <x v="466"/>
    <x v="0"/>
    <x v="24"/>
    <x v="51"/>
    <x v="2"/>
    <x v="28"/>
    <x v="317"/>
    <x v="2843"/>
    <x v="5031"/>
    <x v="26"/>
    <x v="0"/>
    <x v="0"/>
    <x v="2"/>
  </r>
  <r>
    <x v="1"/>
    <x v="1"/>
    <x v="466"/>
    <x v="0"/>
    <x v="24"/>
    <x v="51"/>
    <x v="1"/>
    <x v="23"/>
    <x v="231"/>
    <x v="1929"/>
    <x v="3044"/>
    <x v="21"/>
    <x v="0"/>
    <x v="0"/>
    <x v="1"/>
  </r>
  <r>
    <x v="1"/>
    <x v="1"/>
    <x v="466"/>
    <x v="0"/>
    <x v="24"/>
    <x v="51"/>
    <x v="5"/>
    <x v="13"/>
    <x v="231"/>
    <x v="1321"/>
    <x v="2018"/>
    <x v="21"/>
    <x v="0"/>
    <x v="1"/>
    <x v="2"/>
  </r>
  <r>
    <x v="1"/>
    <x v="1"/>
    <x v="466"/>
    <x v="0"/>
    <x v="24"/>
    <x v="51"/>
    <x v="4"/>
    <x v="18"/>
    <x v="174"/>
    <x v="1208"/>
    <x v="2100"/>
    <x v="26"/>
    <x v="0"/>
    <x v="1"/>
    <x v="1"/>
  </r>
  <r>
    <x v="1"/>
    <x v="1"/>
    <x v="466"/>
    <x v="0"/>
    <x v="24"/>
    <x v="51"/>
    <x v="0"/>
    <x v="33"/>
    <x v="194"/>
    <x v="2064"/>
    <x v="3277"/>
    <x v="21"/>
    <x v="0"/>
    <x v="0"/>
    <x v="0"/>
  </r>
  <r>
    <x v="1"/>
    <x v="1"/>
    <x v="466"/>
    <x v="0"/>
    <x v="24"/>
    <x v="51"/>
    <x v="3"/>
    <x v="23"/>
    <x v="285"/>
    <x v="2282"/>
    <x v="4472"/>
    <x v="36"/>
    <x v="0"/>
    <x v="1"/>
    <x v="0"/>
  </r>
  <r>
    <x v="0"/>
    <x v="1"/>
    <x v="466"/>
    <x v="1"/>
    <x v="28"/>
    <x v="31"/>
    <x v="2"/>
    <x v="43"/>
    <x v="315"/>
    <x v="2899"/>
    <x v="5224"/>
    <x v="26"/>
    <x v="0"/>
    <x v="0"/>
    <x v="2"/>
  </r>
  <r>
    <x v="0"/>
    <x v="1"/>
    <x v="466"/>
    <x v="1"/>
    <x v="28"/>
    <x v="31"/>
    <x v="1"/>
    <x v="43"/>
    <x v="212"/>
    <x v="2513"/>
    <x v="4380"/>
    <x v="26"/>
    <x v="0"/>
    <x v="0"/>
    <x v="1"/>
  </r>
  <r>
    <x v="0"/>
    <x v="1"/>
    <x v="466"/>
    <x v="1"/>
    <x v="28"/>
    <x v="31"/>
    <x v="5"/>
    <x v="33"/>
    <x v="212"/>
    <x v="2206"/>
    <x v="3144"/>
    <x v="16"/>
    <x v="0"/>
    <x v="1"/>
    <x v="2"/>
  </r>
  <r>
    <x v="0"/>
    <x v="1"/>
    <x v="466"/>
    <x v="1"/>
    <x v="28"/>
    <x v="31"/>
    <x v="4"/>
    <x v="38"/>
    <x v="152"/>
    <x v="1857"/>
    <x v="2517"/>
    <x v="16"/>
    <x v="0"/>
    <x v="1"/>
    <x v="1"/>
  </r>
  <r>
    <x v="0"/>
    <x v="1"/>
    <x v="466"/>
    <x v="1"/>
    <x v="28"/>
    <x v="31"/>
    <x v="0"/>
    <x v="53"/>
    <x v="152"/>
    <x v="2282"/>
    <x v="3277"/>
    <x v="16"/>
    <x v="0"/>
    <x v="0"/>
    <x v="0"/>
  </r>
  <r>
    <x v="0"/>
    <x v="1"/>
    <x v="466"/>
    <x v="1"/>
    <x v="28"/>
    <x v="31"/>
    <x v="3"/>
    <x v="43"/>
    <x v="273"/>
    <x v="2745"/>
    <x v="4615"/>
    <x v="21"/>
    <x v="0"/>
    <x v="1"/>
    <x v="0"/>
  </r>
  <r>
    <x v="2"/>
    <x v="2"/>
    <x v="466"/>
    <x v="4"/>
    <x v="4"/>
    <x v="29"/>
    <x v="3"/>
    <x v="57"/>
    <x v="158"/>
    <x v="2420"/>
    <x v="3648"/>
    <x v="17"/>
    <x v="1"/>
    <x v="1"/>
    <x v="0"/>
  </r>
  <r>
    <x v="3"/>
    <x v="3"/>
    <x v="466"/>
    <x v="2"/>
    <x v="41"/>
    <x v="26"/>
    <x v="4"/>
    <x v="30"/>
    <x v="139"/>
    <x v="1429"/>
    <x v="3835"/>
    <x v="51"/>
    <x v="1"/>
    <x v="1"/>
    <x v="1"/>
  </r>
  <r>
    <x v="1"/>
    <x v="1"/>
    <x v="466"/>
    <x v="0"/>
    <x v="24"/>
    <x v="51"/>
    <x v="2"/>
    <x v="26"/>
    <x v="124"/>
    <x v="1146"/>
    <x v="2621"/>
    <x v="38"/>
    <x v="1"/>
    <x v="0"/>
    <x v="2"/>
  </r>
  <r>
    <x v="1"/>
    <x v="1"/>
    <x v="466"/>
    <x v="0"/>
    <x v="24"/>
    <x v="51"/>
    <x v="1"/>
    <x v="20"/>
    <x v="59"/>
    <x v="373"/>
    <x v="758"/>
    <x v="35"/>
    <x v="1"/>
    <x v="0"/>
    <x v="1"/>
  </r>
  <r>
    <x v="1"/>
    <x v="1"/>
    <x v="466"/>
    <x v="0"/>
    <x v="24"/>
    <x v="51"/>
    <x v="5"/>
    <x v="11"/>
    <x v="68"/>
    <x v="246"/>
    <x v="462"/>
    <x v="35"/>
    <x v="1"/>
    <x v="1"/>
    <x v="2"/>
  </r>
  <r>
    <x v="1"/>
    <x v="1"/>
    <x v="466"/>
    <x v="0"/>
    <x v="24"/>
    <x v="51"/>
    <x v="4"/>
    <x v="16"/>
    <x v="41"/>
    <x v="162"/>
    <x v="326"/>
    <x v="38"/>
    <x v="1"/>
    <x v="1"/>
    <x v="1"/>
  </r>
  <r>
    <x v="1"/>
    <x v="1"/>
    <x v="466"/>
    <x v="0"/>
    <x v="24"/>
    <x v="51"/>
    <x v="0"/>
    <x v="29"/>
    <x v="54"/>
    <x v="484"/>
    <x v="897"/>
    <x v="31"/>
    <x v="1"/>
    <x v="0"/>
    <x v="0"/>
  </r>
  <r>
    <x v="1"/>
    <x v="1"/>
    <x v="466"/>
    <x v="0"/>
    <x v="24"/>
    <x v="51"/>
    <x v="3"/>
    <x v="21"/>
    <x v="87"/>
    <x v="655"/>
    <x v="1867"/>
    <x v="47"/>
    <x v="1"/>
    <x v="1"/>
    <x v="0"/>
  </r>
  <r>
    <x v="0"/>
    <x v="1"/>
    <x v="466"/>
    <x v="1"/>
    <x v="28"/>
    <x v="31"/>
    <x v="2"/>
    <x v="41"/>
    <x v="133"/>
    <x v="1755"/>
    <x v="3864"/>
    <x v="39"/>
    <x v="1"/>
    <x v="0"/>
    <x v="2"/>
  </r>
  <r>
    <x v="0"/>
    <x v="1"/>
    <x v="466"/>
    <x v="1"/>
    <x v="28"/>
    <x v="31"/>
    <x v="1"/>
    <x v="42"/>
    <x v="56"/>
    <x v="774"/>
    <x v="1915"/>
    <x v="41"/>
    <x v="1"/>
    <x v="0"/>
    <x v="1"/>
  </r>
  <r>
    <x v="0"/>
    <x v="1"/>
    <x v="466"/>
    <x v="1"/>
    <x v="28"/>
    <x v="31"/>
    <x v="5"/>
    <x v="31"/>
    <x v="60"/>
    <x v="611"/>
    <x v="1132"/>
    <x v="30"/>
    <x v="1"/>
    <x v="1"/>
    <x v="2"/>
  </r>
  <r>
    <x v="0"/>
    <x v="1"/>
    <x v="466"/>
    <x v="1"/>
    <x v="28"/>
    <x v="31"/>
    <x v="4"/>
    <x v="37"/>
    <x v="38"/>
    <x v="435"/>
    <x v="675"/>
    <x v="27"/>
    <x v="1"/>
    <x v="1"/>
    <x v="1"/>
  </r>
  <r>
    <x v="0"/>
    <x v="1"/>
    <x v="466"/>
    <x v="1"/>
    <x v="28"/>
    <x v="31"/>
    <x v="0"/>
    <x v="50"/>
    <x v="42"/>
    <x v="678"/>
    <x v="1314"/>
    <x v="31"/>
    <x v="1"/>
    <x v="0"/>
    <x v="0"/>
  </r>
  <r>
    <x v="0"/>
    <x v="1"/>
    <x v="466"/>
    <x v="1"/>
    <x v="28"/>
    <x v="31"/>
    <x v="3"/>
    <x v="39"/>
    <x v="80"/>
    <x v="1088"/>
    <x v="2195"/>
    <x v="32"/>
    <x v="1"/>
    <x v="1"/>
    <x v="0"/>
  </r>
  <r>
    <x v="2"/>
    <x v="2"/>
    <x v="466"/>
    <x v="4"/>
    <x v="4"/>
    <x v="29"/>
    <x v="3"/>
    <x v="36"/>
    <x v="179"/>
    <x v="2045"/>
    <x v="2047"/>
    <x v="8"/>
    <x v="2"/>
    <x v="1"/>
    <x v="0"/>
  </r>
  <r>
    <x v="3"/>
    <x v="3"/>
    <x v="466"/>
    <x v="2"/>
    <x v="41"/>
    <x v="26"/>
    <x v="4"/>
    <x v="25"/>
    <x v="172"/>
    <x v="1509"/>
    <x v="3810"/>
    <x v="47"/>
    <x v="2"/>
    <x v="1"/>
    <x v="1"/>
  </r>
  <r>
    <x v="0"/>
    <x v="1"/>
    <x v="466"/>
    <x v="1"/>
    <x v="28"/>
    <x v="31"/>
    <x v="2"/>
    <x v="26"/>
    <x v="163"/>
    <x v="1482"/>
    <x v="2740"/>
    <x v="28"/>
    <x v="2"/>
    <x v="0"/>
    <x v="2"/>
  </r>
  <r>
    <x v="0"/>
    <x v="1"/>
    <x v="466"/>
    <x v="1"/>
    <x v="28"/>
    <x v="31"/>
    <x v="1"/>
    <x v="31"/>
    <x v="70"/>
    <x v="743"/>
    <x v="1310"/>
    <x v="28"/>
    <x v="2"/>
    <x v="0"/>
    <x v="1"/>
  </r>
  <r>
    <x v="0"/>
    <x v="1"/>
    <x v="466"/>
    <x v="1"/>
    <x v="28"/>
    <x v="31"/>
    <x v="5"/>
    <x v="19"/>
    <x v="66"/>
    <x v="416"/>
    <x v="430"/>
    <x v="20"/>
    <x v="2"/>
    <x v="1"/>
    <x v="2"/>
  </r>
  <r>
    <x v="0"/>
    <x v="1"/>
    <x v="466"/>
    <x v="1"/>
    <x v="28"/>
    <x v="31"/>
    <x v="4"/>
    <x v="28"/>
    <x v="42"/>
    <x v="345"/>
    <x v="299"/>
    <x v="18"/>
    <x v="2"/>
    <x v="1"/>
    <x v="1"/>
  </r>
  <r>
    <x v="0"/>
    <x v="1"/>
    <x v="466"/>
    <x v="1"/>
    <x v="28"/>
    <x v="31"/>
    <x v="0"/>
    <x v="33"/>
    <x v="50"/>
    <x v="512"/>
    <x v="559"/>
    <x v="19"/>
    <x v="2"/>
    <x v="0"/>
    <x v="0"/>
  </r>
  <r>
    <x v="0"/>
    <x v="1"/>
    <x v="466"/>
    <x v="1"/>
    <x v="28"/>
    <x v="31"/>
    <x v="3"/>
    <x v="26"/>
    <x v="83"/>
    <x v="775"/>
    <x v="1153"/>
    <x v="23"/>
    <x v="2"/>
    <x v="1"/>
    <x v="0"/>
  </r>
  <r>
    <x v="2"/>
    <x v="2"/>
    <x v="467"/>
    <x v="4"/>
    <x v="4"/>
    <x v="29"/>
    <x v="2"/>
    <x v="38"/>
    <x v="341"/>
    <x v="2969"/>
    <x v="5372"/>
    <x v="26"/>
    <x v="2"/>
    <x v="0"/>
    <x v="2"/>
  </r>
  <r>
    <x v="3"/>
    <x v="3"/>
    <x v="467"/>
    <x v="2"/>
    <x v="41"/>
    <x v="26"/>
    <x v="0"/>
    <x v="38"/>
    <x v="315"/>
    <x v="2884"/>
    <x v="5169"/>
    <x v="26"/>
    <x v="2"/>
    <x v="0"/>
    <x v="0"/>
  </r>
  <r>
    <x v="2"/>
    <x v="2"/>
    <x v="467"/>
    <x v="4"/>
    <x v="4"/>
    <x v="29"/>
    <x v="2"/>
    <x v="37"/>
    <x v="227"/>
    <x v="2451"/>
    <x v="4811"/>
    <x v="41"/>
    <x v="1"/>
    <x v="0"/>
    <x v="2"/>
  </r>
  <r>
    <x v="3"/>
    <x v="3"/>
    <x v="467"/>
    <x v="2"/>
    <x v="41"/>
    <x v="26"/>
    <x v="0"/>
    <x v="36"/>
    <x v="143"/>
    <x v="1694"/>
    <x v="3768"/>
    <x v="39"/>
    <x v="1"/>
    <x v="0"/>
    <x v="0"/>
  </r>
  <r>
    <x v="2"/>
    <x v="2"/>
    <x v="467"/>
    <x v="4"/>
    <x v="4"/>
    <x v="29"/>
    <x v="2"/>
    <x v="29"/>
    <x v="251"/>
    <x v="2305"/>
    <x v="4270"/>
    <x v="30"/>
    <x v="2"/>
    <x v="0"/>
    <x v="2"/>
  </r>
  <r>
    <x v="3"/>
    <x v="3"/>
    <x v="467"/>
    <x v="2"/>
    <x v="41"/>
    <x v="26"/>
    <x v="0"/>
    <x v="26"/>
    <x v="159"/>
    <x v="1443"/>
    <x v="2851"/>
    <x v="31"/>
    <x v="2"/>
    <x v="0"/>
    <x v="0"/>
  </r>
  <r>
    <x v="2"/>
    <x v="2"/>
    <x v="468"/>
    <x v="4"/>
    <x v="4"/>
    <x v="29"/>
    <x v="1"/>
    <x v="43"/>
    <x v="331"/>
    <x v="2955"/>
    <x v="5135"/>
    <x v="11"/>
    <x v="2"/>
    <x v="0"/>
    <x v="1"/>
  </r>
  <r>
    <x v="3"/>
    <x v="3"/>
    <x v="468"/>
    <x v="2"/>
    <x v="41"/>
    <x v="26"/>
    <x v="3"/>
    <x v="48"/>
    <x v="337"/>
    <x v="2988"/>
    <x v="5529"/>
    <x v="46"/>
    <x v="2"/>
    <x v="1"/>
    <x v="0"/>
  </r>
  <r>
    <x v="4"/>
    <x v="3"/>
    <x v="468"/>
    <x v="2"/>
    <x v="3"/>
    <x v="28"/>
    <x v="2"/>
    <x v="18"/>
    <x v="319"/>
    <x v="2686"/>
    <x v="4688"/>
    <x v="26"/>
    <x v="1"/>
    <x v="0"/>
    <x v="2"/>
  </r>
  <r>
    <x v="4"/>
    <x v="3"/>
    <x v="468"/>
    <x v="2"/>
    <x v="3"/>
    <x v="28"/>
    <x v="1"/>
    <x v="18"/>
    <x v="254"/>
    <x v="1779"/>
    <x v="2781"/>
    <x v="21"/>
    <x v="1"/>
    <x v="0"/>
    <x v="1"/>
  </r>
  <r>
    <x v="4"/>
    <x v="3"/>
    <x v="468"/>
    <x v="2"/>
    <x v="3"/>
    <x v="28"/>
    <x v="5"/>
    <x v="8"/>
    <x v="254"/>
    <x v="1086"/>
    <x v="1874"/>
    <x v="26"/>
    <x v="1"/>
    <x v="1"/>
    <x v="2"/>
  </r>
  <r>
    <x v="4"/>
    <x v="3"/>
    <x v="468"/>
    <x v="2"/>
    <x v="3"/>
    <x v="28"/>
    <x v="4"/>
    <x v="13"/>
    <x v="194"/>
    <x v="1086"/>
    <x v="1874"/>
    <x v="26"/>
    <x v="1"/>
    <x v="1"/>
    <x v="1"/>
  </r>
  <r>
    <x v="4"/>
    <x v="3"/>
    <x v="468"/>
    <x v="2"/>
    <x v="3"/>
    <x v="28"/>
    <x v="0"/>
    <x v="33"/>
    <x v="212"/>
    <x v="2206"/>
    <x v="3572"/>
    <x v="21"/>
    <x v="1"/>
    <x v="0"/>
    <x v="0"/>
  </r>
  <r>
    <x v="4"/>
    <x v="3"/>
    <x v="468"/>
    <x v="2"/>
    <x v="3"/>
    <x v="28"/>
    <x v="3"/>
    <x v="23"/>
    <x v="300"/>
    <x v="2469"/>
    <x v="4314"/>
    <x v="26"/>
    <x v="1"/>
    <x v="1"/>
    <x v="0"/>
  </r>
  <r>
    <x v="5"/>
    <x v="3"/>
    <x v="468"/>
    <x v="2"/>
    <x v="35"/>
    <x v="38"/>
    <x v="2"/>
    <x v="18"/>
    <x v="313"/>
    <x v="2574"/>
    <x v="4472"/>
    <x v="26"/>
    <x v="1"/>
    <x v="0"/>
    <x v="2"/>
  </r>
  <r>
    <x v="5"/>
    <x v="3"/>
    <x v="468"/>
    <x v="2"/>
    <x v="35"/>
    <x v="38"/>
    <x v="1"/>
    <x v="18"/>
    <x v="194"/>
    <x v="1355"/>
    <x v="2068"/>
    <x v="21"/>
    <x v="1"/>
    <x v="0"/>
    <x v="1"/>
  </r>
  <r>
    <x v="5"/>
    <x v="3"/>
    <x v="468"/>
    <x v="2"/>
    <x v="35"/>
    <x v="38"/>
    <x v="5"/>
    <x v="8"/>
    <x v="194"/>
    <x v="784"/>
    <x v="1300"/>
    <x v="26"/>
    <x v="1"/>
    <x v="1"/>
    <x v="2"/>
  </r>
  <r>
    <x v="5"/>
    <x v="3"/>
    <x v="468"/>
    <x v="2"/>
    <x v="35"/>
    <x v="38"/>
    <x v="4"/>
    <x v="13"/>
    <x v="129"/>
    <x v="672"/>
    <x v="1099"/>
    <x v="26"/>
    <x v="1"/>
    <x v="1"/>
    <x v="1"/>
  </r>
  <r>
    <x v="5"/>
    <x v="3"/>
    <x v="468"/>
    <x v="2"/>
    <x v="35"/>
    <x v="38"/>
    <x v="0"/>
    <x v="33"/>
    <x v="152"/>
    <x v="1674"/>
    <x v="2605"/>
    <x v="21"/>
    <x v="1"/>
    <x v="0"/>
    <x v="0"/>
  </r>
  <r>
    <x v="5"/>
    <x v="3"/>
    <x v="468"/>
    <x v="2"/>
    <x v="35"/>
    <x v="38"/>
    <x v="3"/>
    <x v="23"/>
    <x v="273"/>
    <x v="2173"/>
    <x v="3853"/>
    <x v="26"/>
    <x v="1"/>
    <x v="1"/>
    <x v="0"/>
  </r>
  <r>
    <x v="2"/>
    <x v="2"/>
    <x v="468"/>
    <x v="4"/>
    <x v="4"/>
    <x v="29"/>
    <x v="1"/>
    <x v="40"/>
    <x v="194"/>
    <x v="2291"/>
    <x v="3721"/>
    <x v="21"/>
    <x v="1"/>
    <x v="0"/>
    <x v="1"/>
  </r>
  <r>
    <x v="3"/>
    <x v="3"/>
    <x v="468"/>
    <x v="2"/>
    <x v="41"/>
    <x v="26"/>
    <x v="3"/>
    <x v="45"/>
    <x v="192"/>
    <x v="2423"/>
    <x v="5039"/>
    <x v="56"/>
    <x v="1"/>
    <x v="1"/>
    <x v="0"/>
  </r>
  <r>
    <x v="4"/>
    <x v="3"/>
    <x v="468"/>
    <x v="2"/>
    <x v="3"/>
    <x v="28"/>
    <x v="2"/>
    <x v="16"/>
    <x v="151"/>
    <x v="957"/>
    <x v="2298"/>
    <x v="40"/>
    <x v="1"/>
    <x v="0"/>
    <x v="2"/>
  </r>
  <r>
    <x v="4"/>
    <x v="3"/>
    <x v="468"/>
    <x v="2"/>
    <x v="3"/>
    <x v="28"/>
    <x v="1"/>
    <x v="17"/>
    <x v="67"/>
    <x v="373"/>
    <x v="758"/>
    <x v="35"/>
    <x v="1"/>
    <x v="0"/>
    <x v="1"/>
  </r>
  <r>
    <x v="4"/>
    <x v="3"/>
    <x v="468"/>
    <x v="2"/>
    <x v="3"/>
    <x v="28"/>
    <x v="5"/>
    <x v="7"/>
    <x v="62"/>
    <x v="126"/>
    <x v="244"/>
    <x v="38"/>
    <x v="1"/>
    <x v="1"/>
    <x v="2"/>
  </r>
  <r>
    <x v="4"/>
    <x v="3"/>
    <x v="468"/>
    <x v="2"/>
    <x v="3"/>
    <x v="28"/>
    <x v="4"/>
    <x v="13"/>
    <x v="52"/>
    <x v="176"/>
    <x v="380"/>
    <x v="39"/>
    <x v="1"/>
    <x v="1"/>
    <x v="1"/>
  </r>
  <r>
    <x v="4"/>
    <x v="3"/>
    <x v="468"/>
    <x v="2"/>
    <x v="3"/>
    <x v="28"/>
    <x v="0"/>
    <x v="30"/>
    <x v="60"/>
    <x v="590"/>
    <x v="1234"/>
    <x v="34"/>
    <x v="1"/>
    <x v="0"/>
    <x v="0"/>
  </r>
  <r>
    <x v="4"/>
    <x v="3"/>
    <x v="468"/>
    <x v="2"/>
    <x v="3"/>
    <x v="28"/>
    <x v="3"/>
    <x v="21"/>
    <x v="97"/>
    <x v="750"/>
    <x v="1689"/>
    <x v="37"/>
    <x v="1"/>
    <x v="1"/>
    <x v="0"/>
  </r>
  <r>
    <x v="5"/>
    <x v="3"/>
    <x v="468"/>
    <x v="2"/>
    <x v="35"/>
    <x v="38"/>
    <x v="2"/>
    <x v="17"/>
    <x v="131"/>
    <x v="861"/>
    <x v="2026"/>
    <x v="39"/>
    <x v="1"/>
    <x v="0"/>
    <x v="2"/>
  </r>
  <r>
    <x v="5"/>
    <x v="3"/>
    <x v="468"/>
    <x v="2"/>
    <x v="35"/>
    <x v="38"/>
    <x v="1"/>
    <x v="16"/>
    <x v="54"/>
    <x v="247"/>
    <x v="441"/>
    <x v="34"/>
    <x v="1"/>
    <x v="0"/>
    <x v="1"/>
  </r>
  <r>
    <x v="5"/>
    <x v="3"/>
    <x v="468"/>
    <x v="2"/>
    <x v="35"/>
    <x v="38"/>
    <x v="5"/>
    <x v="7"/>
    <x v="56"/>
    <x v="105"/>
    <x v="200"/>
    <x v="39"/>
    <x v="1"/>
    <x v="1"/>
    <x v="2"/>
  </r>
  <r>
    <x v="5"/>
    <x v="3"/>
    <x v="468"/>
    <x v="2"/>
    <x v="35"/>
    <x v="38"/>
    <x v="4"/>
    <x v="11"/>
    <x v="34"/>
    <x v="80"/>
    <x v="142"/>
    <x v="39"/>
    <x v="1"/>
    <x v="1"/>
    <x v="1"/>
  </r>
  <r>
    <x v="5"/>
    <x v="3"/>
    <x v="468"/>
    <x v="2"/>
    <x v="35"/>
    <x v="38"/>
    <x v="0"/>
    <x v="31"/>
    <x v="42"/>
    <x v="393"/>
    <x v="830"/>
    <x v="36"/>
    <x v="1"/>
    <x v="0"/>
    <x v="0"/>
  </r>
  <r>
    <x v="5"/>
    <x v="3"/>
    <x v="468"/>
    <x v="2"/>
    <x v="35"/>
    <x v="38"/>
    <x v="3"/>
    <x v="21"/>
    <x v="77"/>
    <x v="567"/>
    <x v="1424"/>
    <x v="41"/>
    <x v="1"/>
    <x v="1"/>
    <x v="0"/>
  </r>
  <r>
    <x v="2"/>
    <x v="2"/>
    <x v="468"/>
    <x v="4"/>
    <x v="4"/>
    <x v="29"/>
    <x v="1"/>
    <x v="28"/>
    <x v="194"/>
    <x v="1857"/>
    <x v="2517"/>
    <x v="16"/>
    <x v="2"/>
    <x v="0"/>
    <x v="1"/>
  </r>
  <r>
    <x v="3"/>
    <x v="3"/>
    <x v="468"/>
    <x v="2"/>
    <x v="41"/>
    <x v="26"/>
    <x v="3"/>
    <x v="31"/>
    <x v="229"/>
    <x v="2258"/>
    <x v="4787"/>
    <x v="48"/>
    <x v="2"/>
    <x v="1"/>
    <x v="0"/>
  </r>
  <r>
    <x v="4"/>
    <x v="3"/>
    <x v="468"/>
    <x v="2"/>
    <x v="3"/>
    <x v="28"/>
    <x v="2"/>
    <x v="12"/>
    <x v="178"/>
    <x v="920"/>
    <x v="1805"/>
    <x v="31"/>
    <x v="2"/>
    <x v="0"/>
    <x v="2"/>
  </r>
  <r>
    <x v="4"/>
    <x v="3"/>
    <x v="468"/>
    <x v="2"/>
    <x v="3"/>
    <x v="28"/>
    <x v="1"/>
    <x v="13"/>
    <x v="84"/>
    <x v="402"/>
    <x v="579"/>
    <x v="26"/>
    <x v="2"/>
    <x v="0"/>
    <x v="1"/>
  </r>
  <r>
    <x v="4"/>
    <x v="3"/>
    <x v="468"/>
    <x v="2"/>
    <x v="3"/>
    <x v="28"/>
    <x v="5"/>
    <x v="4"/>
    <x v="79"/>
    <x v="129"/>
    <x v="193"/>
    <x v="33"/>
    <x v="2"/>
    <x v="1"/>
    <x v="2"/>
  </r>
  <r>
    <x v="4"/>
    <x v="3"/>
    <x v="468"/>
    <x v="2"/>
    <x v="3"/>
    <x v="28"/>
    <x v="4"/>
    <x v="6"/>
    <x v="63"/>
    <x v="118"/>
    <x v="172"/>
    <x v="33"/>
    <x v="2"/>
    <x v="1"/>
    <x v="1"/>
  </r>
  <r>
    <x v="4"/>
    <x v="3"/>
    <x v="468"/>
    <x v="2"/>
    <x v="3"/>
    <x v="28"/>
    <x v="0"/>
    <x v="24"/>
    <x v="62"/>
    <x v="480"/>
    <x v="640"/>
    <x v="23"/>
    <x v="2"/>
    <x v="0"/>
    <x v="0"/>
  </r>
  <r>
    <x v="4"/>
    <x v="3"/>
    <x v="468"/>
    <x v="2"/>
    <x v="3"/>
    <x v="28"/>
    <x v="3"/>
    <x v="17"/>
    <x v="101"/>
    <x v="636"/>
    <x v="1203"/>
    <x v="30"/>
    <x v="2"/>
    <x v="1"/>
    <x v="0"/>
  </r>
  <r>
    <x v="5"/>
    <x v="3"/>
    <x v="468"/>
    <x v="2"/>
    <x v="35"/>
    <x v="38"/>
    <x v="2"/>
    <x v="13"/>
    <x v="160"/>
    <x v="872"/>
    <x v="1737"/>
    <x v="32"/>
    <x v="2"/>
    <x v="0"/>
    <x v="2"/>
  </r>
  <r>
    <x v="5"/>
    <x v="3"/>
    <x v="468"/>
    <x v="2"/>
    <x v="35"/>
    <x v="38"/>
    <x v="1"/>
    <x v="11"/>
    <x v="65"/>
    <x v="224"/>
    <x v="260"/>
    <x v="25"/>
    <x v="2"/>
    <x v="0"/>
    <x v="1"/>
  </r>
  <r>
    <x v="5"/>
    <x v="3"/>
    <x v="468"/>
    <x v="2"/>
    <x v="35"/>
    <x v="38"/>
    <x v="5"/>
    <x v="3"/>
    <x v="58"/>
    <x v="60"/>
    <x v="76"/>
    <x v="32"/>
    <x v="2"/>
    <x v="1"/>
    <x v="2"/>
  </r>
  <r>
    <x v="5"/>
    <x v="3"/>
    <x v="468"/>
    <x v="2"/>
    <x v="35"/>
    <x v="38"/>
    <x v="4"/>
    <x v="8"/>
    <x v="36"/>
    <x v="62"/>
    <x v="68"/>
    <x v="29"/>
    <x v="2"/>
    <x v="1"/>
    <x v="1"/>
  </r>
  <r>
    <x v="5"/>
    <x v="3"/>
    <x v="468"/>
    <x v="2"/>
    <x v="35"/>
    <x v="38"/>
    <x v="0"/>
    <x v="20"/>
    <x v="43"/>
    <x v="236"/>
    <x v="274"/>
    <x v="25"/>
    <x v="2"/>
    <x v="0"/>
    <x v="0"/>
  </r>
  <r>
    <x v="5"/>
    <x v="3"/>
    <x v="468"/>
    <x v="2"/>
    <x v="35"/>
    <x v="38"/>
    <x v="3"/>
    <x v="15"/>
    <x v="92"/>
    <x v="513"/>
    <x v="893"/>
    <x v="29"/>
    <x v="2"/>
    <x v="1"/>
    <x v="0"/>
  </r>
  <r>
    <x v="2"/>
    <x v="2"/>
    <x v="469"/>
    <x v="4"/>
    <x v="4"/>
    <x v="29"/>
    <x v="5"/>
    <x v="43"/>
    <x v="331"/>
    <x v="2955"/>
    <x v="5345"/>
    <x v="26"/>
    <x v="2"/>
    <x v="1"/>
    <x v="2"/>
  </r>
  <r>
    <x v="3"/>
    <x v="3"/>
    <x v="469"/>
    <x v="2"/>
    <x v="41"/>
    <x v="26"/>
    <x v="2"/>
    <x v="38"/>
    <x v="333"/>
    <x v="2941"/>
    <x v="5361"/>
    <x v="31"/>
    <x v="2"/>
    <x v="0"/>
    <x v="2"/>
  </r>
  <r>
    <x v="0"/>
    <x v="1"/>
    <x v="469"/>
    <x v="4"/>
    <x v="1"/>
    <x v="2"/>
    <x v="2"/>
    <x v="48"/>
    <x v="313"/>
    <x v="2908"/>
    <x v="5180"/>
    <x v="21"/>
    <x v="2"/>
    <x v="0"/>
    <x v="2"/>
  </r>
  <r>
    <x v="0"/>
    <x v="1"/>
    <x v="469"/>
    <x v="4"/>
    <x v="1"/>
    <x v="2"/>
    <x v="1"/>
    <x v="48"/>
    <x v="194"/>
    <x v="2506"/>
    <x v="4102"/>
    <x v="21"/>
    <x v="2"/>
    <x v="0"/>
    <x v="1"/>
  </r>
  <r>
    <x v="0"/>
    <x v="1"/>
    <x v="469"/>
    <x v="4"/>
    <x v="1"/>
    <x v="2"/>
    <x v="5"/>
    <x v="38"/>
    <x v="194"/>
    <x v="2227"/>
    <x v="2679"/>
    <x v="11"/>
    <x v="2"/>
    <x v="1"/>
    <x v="2"/>
  </r>
  <r>
    <x v="0"/>
    <x v="1"/>
    <x v="469"/>
    <x v="4"/>
    <x v="1"/>
    <x v="2"/>
    <x v="4"/>
    <x v="43"/>
    <x v="129"/>
    <x v="1779"/>
    <x v="1964"/>
    <x v="11"/>
    <x v="2"/>
    <x v="1"/>
    <x v="1"/>
  </r>
  <r>
    <x v="0"/>
    <x v="1"/>
    <x v="469"/>
    <x v="4"/>
    <x v="1"/>
    <x v="2"/>
    <x v="0"/>
    <x v="53"/>
    <x v="129"/>
    <x v="2064"/>
    <x v="2404"/>
    <x v="11"/>
    <x v="2"/>
    <x v="0"/>
    <x v="0"/>
  </r>
  <r>
    <x v="0"/>
    <x v="1"/>
    <x v="469"/>
    <x v="4"/>
    <x v="1"/>
    <x v="2"/>
    <x v="3"/>
    <x v="43"/>
    <x v="254"/>
    <x v="2686"/>
    <x v="4188"/>
    <x v="16"/>
    <x v="2"/>
    <x v="1"/>
    <x v="0"/>
  </r>
  <r>
    <x v="5"/>
    <x v="1"/>
    <x v="469"/>
    <x v="1"/>
    <x v="19"/>
    <x v="4"/>
    <x v="2"/>
    <x v="28"/>
    <x v="304"/>
    <x v="2682"/>
    <x v="4682"/>
    <x v="26"/>
    <x v="0"/>
    <x v="0"/>
    <x v="2"/>
  </r>
  <r>
    <x v="5"/>
    <x v="1"/>
    <x v="469"/>
    <x v="1"/>
    <x v="19"/>
    <x v="4"/>
    <x v="1"/>
    <x v="28"/>
    <x v="105"/>
    <x v="1051"/>
    <x v="1531"/>
    <x v="21"/>
    <x v="0"/>
    <x v="0"/>
    <x v="1"/>
  </r>
  <r>
    <x v="5"/>
    <x v="1"/>
    <x v="469"/>
    <x v="1"/>
    <x v="19"/>
    <x v="4"/>
    <x v="5"/>
    <x v="18"/>
    <x v="105"/>
    <x v="712"/>
    <x v="954"/>
    <x v="21"/>
    <x v="0"/>
    <x v="1"/>
    <x v="2"/>
  </r>
  <r>
    <x v="5"/>
    <x v="1"/>
    <x v="469"/>
    <x v="1"/>
    <x v="19"/>
    <x v="4"/>
    <x v="4"/>
    <x v="23"/>
    <x v="39"/>
    <x v="250"/>
    <x v="227"/>
    <x v="21"/>
    <x v="0"/>
    <x v="1"/>
    <x v="1"/>
  </r>
  <r>
    <x v="5"/>
    <x v="1"/>
    <x v="469"/>
    <x v="1"/>
    <x v="19"/>
    <x v="4"/>
    <x v="0"/>
    <x v="38"/>
    <x v="39"/>
    <x v="461"/>
    <x v="390"/>
    <x v="16"/>
    <x v="0"/>
    <x v="0"/>
    <x v="0"/>
  </r>
  <r>
    <x v="5"/>
    <x v="1"/>
    <x v="469"/>
    <x v="1"/>
    <x v="19"/>
    <x v="4"/>
    <x v="3"/>
    <x v="28"/>
    <x v="174"/>
    <x v="1674"/>
    <x v="2219"/>
    <x v="16"/>
    <x v="0"/>
    <x v="1"/>
    <x v="0"/>
  </r>
  <r>
    <x v="2"/>
    <x v="2"/>
    <x v="469"/>
    <x v="4"/>
    <x v="4"/>
    <x v="29"/>
    <x v="5"/>
    <x v="41"/>
    <x v="177"/>
    <x v="2172"/>
    <x v="4520"/>
    <x v="41"/>
    <x v="1"/>
    <x v="1"/>
    <x v="2"/>
  </r>
  <r>
    <x v="3"/>
    <x v="3"/>
    <x v="469"/>
    <x v="2"/>
    <x v="41"/>
    <x v="26"/>
    <x v="2"/>
    <x v="34"/>
    <x v="199"/>
    <x v="2145"/>
    <x v="4546"/>
    <x v="43"/>
    <x v="1"/>
    <x v="0"/>
    <x v="2"/>
  </r>
  <r>
    <x v="0"/>
    <x v="1"/>
    <x v="469"/>
    <x v="4"/>
    <x v="1"/>
    <x v="2"/>
    <x v="2"/>
    <x v="47"/>
    <x v="111"/>
    <x v="1690"/>
    <x v="3369"/>
    <x v="32"/>
    <x v="1"/>
    <x v="0"/>
    <x v="2"/>
  </r>
  <r>
    <x v="0"/>
    <x v="1"/>
    <x v="469"/>
    <x v="4"/>
    <x v="1"/>
    <x v="2"/>
    <x v="1"/>
    <x v="43"/>
    <x v="50"/>
    <x v="690"/>
    <x v="1522"/>
    <x v="36"/>
    <x v="1"/>
    <x v="0"/>
    <x v="1"/>
  </r>
  <r>
    <x v="0"/>
    <x v="1"/>
    <x v="469"/>
    <x v="4"/>
    <x v="1"/>
    <x v="2"/>
    <x v="5"/>
    <x v="37"/>
    <x v="50"/>
    <x v="584"/>
    <x v="927"/>
    <x v="26"/>
    <x v="1"/>
    <x v="1"/>
    <x v="2"/>
  </r>
  <r>
    <x v="0"/>
    <x v="1"/>
    <x v="469"/>
    <x v="4"/>
    <x v="1"/>
    <x v="2"/>
    <x v="4"/>
    <x v="40"/>
    <x v="33"/>
    <x v="411"/>
    <x v="508"/>
    <x v="23"/>
    <x v="1"/>
    <x v="1"/>
    <x v="1"/>
  </r>
  <r>
    <x v="0"/>
    <x v="1"/>
    <x v="469"/>
    <x v="4"/>
    <x v="1"/>
    <x v="2"/>
    <x v="0"/>
    <x v="49"/>
    <x v="30"/>
    <x v="473"/>
    <x v="624"/>
    <x v="23"/>
    <x v="1"/>
    <x v="0"/>
    <x v="0"/>
  </r>
  <r>
    <x v="0"/>
    <x v="1"/>
    <x v="469"/>
    <x v="4"/>
    <x v="1"/>
    <x v="2"/>
    <x v="3"/>
    <x v="42"/>
    <x v="69"/>
    <x v="980"/>
    <x v="1888"/>
    <x v="30"/>
    <x v="1"/>
    <x v="1"/>
    <x v="0"/>
  </r>
  <r>
    <x v="5"/>
    <x v="1"/>
    <x v="469"/>
    <x v="1"/>
    <x v="19"/>
    <x v="4"/>
    <x v="2"/>
    <x v="26"/>
    <x v="108"/>
    <x v="1011"/>
    <x v="2287"/>
    <x v="37"/>
    <x v="1"/>
    <x v="0"/>
    <x v="2"/>
  </r>
  <r>
    <x v="5"/>
    <x v="1"/>
    <x v="469"/>
    <x v="1"/>
    <x v="19"/>
    <x v="4"/>
    <x v="1"/>
    <x v="25"/>
    <x v="21"/>
    <x v="114"/>
    <x v="167"/>
    <x v="33"/>
    <x v="1"/>
    <x v="0"/>
    <x v="1"/>
  </r>
  <r>
    <x v="5"/>
    <x v="1"/>
    <x v="469"/>
    <x v="1"/>
    <x v="19"/>
    <x v="4"/>
    <x v="5"/>
    <x v="17"/>
    <x v="23"/>
    <x v="78"/>
    <x v="110"/>
    <x v="35"/>
    <x v="1"/>
    <x v="1"/>
    <x v="2"/>
  </r>
  <r>
    <x v="5"/>
    <x v="1"/>
    <x v="469"/>
    <x v="1"/>
    <x v="19"/>
    <x v="4"/>
    <x v="4"/>
    <x v="20"/>
    <x v="4"/>
    <x v="13"/>
    <x v="17"/>
    <x v="33"/>
    <x v="1"/>
    <x v="1"/>
    <x v="1"/>
  </r>
  <r>
    <x v="5"/>
    <x v="1"/>
    <x v="469"/>
    <x v="1"/>
    <x v="19"/>
    <x v="4"/>
    <x v="0"/>
    <x v="34"/>
    <x v="6"/>
    <x v="47"/>
    <x v="54"/>
    <x v="31"/>
    <x v="1"/>
    <x v="0"/>
    <x v="0"/>
  </r>
  <r>
    <x v="5"/>
    <x v="1"/>
    <x v="469"/>
    <x v="1"/>
    <x v="19"/>
    <x v="4"/>
    <x v="3"/>
    <x v="25"/>
    <x v="41"/>
    <x v="292"/>
    <x v="463"/>
    <x v="30"/>
    <x v="1"/>
    <x v="1"/>
    <x v="0"/>
  </r>
  <r>
    <x v="2"/>
    <x v="2"/>
    <x v="469"/>
    <x v="4"/>
    <x v="4"/>
    <x v="29"/>
    <x v="5"/>
    <x v="28"/>
    <x v="199"/>
    <x v="1914"/>
    <x v="3511"/>
    <x v="28"/>
    <x v="2"/>
    <x v="1"/>
    <x v="2"/>
  </r>
  <r>
    <x v="3"/>
    <x v="3"/>
    <x v="469"/>
    <x v="2"/>
    <x v="41"/>
    <x v="26"/>
    <x v="2"/>
    <x v="22"/>
    <x v="199"/>
    <x v="1618"/>
    <x v="3528"/>
    <x v="37"/>
    <x v="2"/>
    <x v="0"/>
    <x v="2"/>
  </r>
  <r>
    <x v="2"/>
    <x v="2"/>
    <x v="470"/>
    <x v="4"/>
    <x v="4"/>
    <x v="29"/>
    <x v="4"/>
    <x v="38"/>
    <x v="321"/>
    <x v="2904"/>
    <x v="5168"/>
    <x v="21"/>
    <x v="2"/>
    <x v="1"/>
    <x v="1"/>
  </r>
  <r>
    <x v="3"/>
    <x v="3"/>
    <x v="470"/>
    <x v="2"/>
    <x v="41"/>
    <x v="26"/>
    <x v="1"/>
    <x v="48"/>
    <x v="333"/>
    <x v="2978"/>
    <x v="5431"/>
    <x v="31"/>
    <x v="2"/>
    <x v="0"/>
    <x v="1"/>
  </r>
  <r>
    <x v="0"/>
    <x v="1"/>
    <x v="470"/>
    <x v="3"/>
    <x v="16"/>
    <x v="30"/>
    <x v="2"/>
    <x v="38"/>
    <x v="309"/>
    <x v="2855"/>
    <x v="5077"/>
    <x v="26"/>
    <x v="1"/>
    <x v="0"/>
    <x v="2"/>
  </r>
  <r>
    <x v="0"/>
    <x v="1"/>
    <x v="470"/>
    <x v="3"/>
    <x v="16"/>
    <x v="30"/>
    <x v="1"/>
    <x v="38"/>
    <x v="152"/>
    <x v="1857"/>
    <x v="2898"/>
    <x v="21"/>
    <x v="1"/>
    <x v="0"/>
    <x v="1"/>
  </r>
  <r>
    <x v="0"/>
    <x v="1"/>
    <x v="470"/>
    <x v="3"/>
    <x v="16"/>
    <x v="30"/>
    <x v="5"/>
    <x v="33"/>
    <x v="152"/>
    <x v="1674"/>
    <x v="2950"/>
    <x v="26"/>
    <x v="1"/>
    <x v="1"/>
    <x v="2"/>
  </r>
  <r>
    <x v="0"/>
    <x v="1"/>
    <x v="470"/>
    <x v="3"/>
    <x v="16"/>
    <x v="30"/>
    <x v="4"/>
    <x v="38"/>
    <x v="82"/>
    <x v="1086"/>
    <x v="1874"/>
    <x v="26"/>
    <x v="1"/>
    <x v="1"/>
    <x v="1"/>
  </r>
  <r>
    <x v="0"/>
    <x v="1"/>
    <x v="470"/>
    <x v="3"/>
    <x v="16"/>
    <x v="30"/>
    <x v="0"/>
    <x v="43"/>
    <x v="105"/>
    <x v="1502"/>
    <x v="2330"/>
    <x v="21"/>
    <x v="1"/>
    <x v="0"/>
    <x v="0"/>
  </r>
  <r>
    <x v="0"/>
    <x v="1"/>
    <x v="470"/>
    <x v="3"/>
    <x v="16"/>
    <x v="30"/>
    <x v="3"/>
    <x v="33"/>
    <x v="212"/>
    <x v="2206"/>
    <x v="3914"/>
    <x v="26"/>
    <x v="1"/>
    <x v="1"/>
    <x v="0"/>
  </r>
  <r>
    <x v="2"/>
    <x v="2"/>
    <x v="470"/>
    <x v="4"/>
    <x v="4"/>
    <x v="29"/>
    <x v="4"/>
    <x v="37"/>
    <x v="152"/>
    <x v="1820"/>
    <x v="3717"/>
    <x v="34"/>
    <x v="1"/>
    <x v="1"/>
    <x v="1"/>
  </r>
  <r>
    <x v="3"/>
    <x v="3"/>
    <x v="470"/>
    <x v="2"/>
    <x v="41"/>
    <x v="26"/>
    <x v="1"/>
    <x v="47"/>
    <x v="199"/>
    <x v="2520"/>
    <x v="4927"/>
    <x v="43"/>
    <x v="1"/>
    <x v="0"/>
    <x v="1"/>
  </r>
  <r>
    <x v="0"/>
    <x v="1"/>
    <x v="470"/>
    <x v="3"/>
    <x v="16"/>
    <x v="30"/>
    <x v="2"/>
    <x v="34"/>
    <x v="100"/>
    <x v="1177"/>
    <x v="2836"/>
    <x v="41"/>
    <x v="1"/>
    <x v="0"/>
    <x v="2"/>
  </r>
  <r>
    <x v="0"/>
    <x v="1"/>
    <x v="470"/>
    <x v="3"/>
    <x v="16"/>
    <x v="30"/>
    <x v="1"/>
    <x v="34"/>
    <x v="38"/>
    <x v="392"/>
    <x v="773"/>
    <x v="34"/>
    <x v="1"/>
    <x v="0"/>
    <x v="1"/>
  </r>
  <r>
    <x v="0"/>
    <x v="1"/>
    <x v="470"/>
    <x v="3"/>
    <x v="16"/>
    <x v="30"/>
    <x v="5"/>
    <x v="31"/>
    <x v="38"/>
    <x v="348"/>
    <x v="854"/>
    <x v="41"/>
    <x v="1"/>
    <x v="1"/>
    <x v="2"/>
  </r>
  <r>
    <x v="0"/>
    <x v="1"/>
    <x v="470"/>
    <x v="3"/>
    <x v="16"/>
    <x v="30"/>
    <x v="4"/>
    <x v="35"/>
    <x v="19"/>
    <x v="167"/>
    <x v="312"/>
    <x v="36"/>
    <x v="1"/>
    <x v="1"/>
    <x v="1"/>
  </r>
  <r>
    <x v="0"/>
    <x v="1"/>
    <x v="470"/>
    <x v="3"/>
    <x v="16"/>
    <x v="30"/>
    <x v="0"/>
    <x v="40"/>
    <x v="25"/>
    <x v="287"/>
    <x v="561"/>
    <x v="35"/>
    <x v="1"/>
    <x v="0"/>
    <x v="0"/>
  </r>
  <r>
    <x v="0"/>
    <x v="1"/>
    <x v="470"/>
    <x v="3"/>
    <x v="16"/>
    <x v="30"/>
    <x v="3"/>
    <x v="29"/>
    <x v="62"/>
    <x v="589"/>
    <x v="1300"/>
    <x v="36"/>
    <x v="1"/>
    <x v="1"/>
    <x v="0"/>
  </r>
  <r>
    <x v="2"/>
    <x v="2"/>
    <x v="470"/>
    <x v="4"/>
    <x v="4"/>
    <x v="29"/>
    <x v="4"/>
    <x v="25"/>
    <x v="170"/>
    <x v="1490"/>
    <x v="2447"/>
    <x v="23"/>
    <x v="2"/>
    <x v="1"/>
    <x v="1"/>
  </r>
  <r>
    <x v="3"/>
    <x v="3"/>
    <x v="470"/>
    <x v="2"/>
    <x v="41"/>
    <x v="26"/>
    <x v="1"/>
    <x v="37"/>
    <x v="228"/>
    <x v="2457"/>
    <x v="4713"/>
    <x v="37"/>
    <x v="2"/>
    <x v="0"/>
    <x v="1"/>
  </r>
  <r>
    <x v="2"/>
    <x v="2"/>
    <x v="471"/>
    <x v="4"/>
    <x v="4"/>
    <x v="29"/>
    <x v="0"/>
    <x v="43"/>
    <x v="311"/>
    <x v="2886"/>
    <x v="5313"/>
    <x v="41"/>
    <x v="2"/>
    <x v="0"/>
    <x v="0"/>
  </r>
  <r>
    <x v="3"/>
    <x v="3"/>
    <x v="471"/>
    <x v="2"/>
    <x v="41"/>
    <x v="26"/>
    <x v="5"/>
    <x v="43"/>
    <x v="345"/>
    <x v="2998"/>
    <x v="5463"/>
    <x v="31"/>
    <x v="2"/>
    <x v="1"/>
    <x v="2"/>
  </r>
  <r>
    <x v="1"/>
    <x v="0"/>
    <x v="471"/>
    <x v="4"/>
    <x v="2"/>
    <x v="42"/>
    <x v="2"/>
    <x v="43"/>
    <x v="311"/>
    <x v="2886"/>
    <x v="5095"/>
    <x v="21"/>
    <x v="1"/>
    <x v="0"/>
    <x v="2"/>
  </r>
  <r>
    <x v="1"/>
    <x v="0"/>
    <x v="471"/>
    <x v="4"/>
    <x v="2"/>
    <x v="42"/>
    <x v="1"/>
    <x v="48"/>
    <x v="254"/>
    <x v="2757"/>
    <x v="4827"/>
    <x v="26"/>
    <x v="1"/>
    <x v="0"/>
    <x v="1"/>
  </r>
  <r>
    <x v="1"/>
    <x v="0"/>
    <x v="471"/>
    <x v="4"/>
    <x v="2"/>
    <x v="42"/>
    <x v="5"/>
    <x v="48"/>
    <x v="285"/>
    <x v="2829"/>
    <x v="4854"/>
    <x v="21"/>
    <x v="1"/>
    <x v="1"/>
    <x v="2"/>
  </r>
  <r>
    <x v="1"/>
    <x v="0"/>
    <x v="471"/>
    <x v="4"/>
    <x v="2"/>
    <x v="42"/>
    <x v="4"/>
    <x v="43"/>
    <x v="212"/>
    <x v="2513"/>
    <x v="4127"/>
    <x v="21"/>
    <x v="1"/>
    <x v="1"/>
    <x v="1"/>
  </r>
  <r>
    <x v="1"/>
    <x v="0"/>
    <x v="471"/>
    <x v="4"/>
    <x v="2"/>
    <x v="42"/>
    <x v="0"/>
    <x v="48"/>
    <x v="129"/>
    <x v="1929"/>
    <x v="2624"/>
    <x v="16"/>
    <x v="1"/>
    <x v="0"/>
    <x v="0"/>
  </r>
  <r>
    <x v="1"/>
    <x v="0"/>
    <x v="471"/>
    <x v="4"/>
    <x v="2"/>
    <x v="42"/>
    <x v="3"/>
    <x v="63"/>
    <x v="273"/>
    <x v="2867"/>
    <x v="4615"/>
    <x v="11"/>
    <x v="1"/>
    <x v="1"/>
    <x v="0"/>
  </r>
  <r>
    <x v="2"/>
    <x v="2"/>
    <x v="471"/>
    <x v="4"/>
    <x v="4"/>
    <x v="29"/>
    <x v="0"/>
    <x v="38"/>
    <x v="105"/>
    <x v="1355"/>
    <x v="3845"/>
    <x v="55"/>
    <x v="1"/>
    <x v="0"/>
    <x v="0"/>
  </r>
  <r>
    <x v="3"/>
    <x v="3"/>
    <x v="471"/>
    <x v="2"/>
    <x v="41"/>
    <x v="26"/>
    <x v="5"/>
    <x v="39"/>
    <x v="241"/>
    <x v="2572"/>
    <x v="5008"/>
    <x v="46"/>
    <x v="1"/>
    <x v="1"/>
    <x v="2"/>
  </r>
  <r>
    <x v="1"/>
    <x v="0"/>
    <x v="471"/>
    <x v="4"/>
    <x v="2"/>
    <x v="42"/>
    <x v="2"/>
    <x v="41"/>
    <x v="110"/>
    <x v="1499"/>
    <x v="2960"/>
    <x v="31"/>
    <x v="1"/>
    <x v="0"/>
    <x v="2"/>
  </r>
  <r>
    <x v="1"/>
    <x v="0"/>
    <x v="471"/>
    <x v="4"/>
    <x v="2"/>
    <x v="42"/>
    <x v="1"/>
    <x v="46"/>
    <x v="74"/>
    <x v="1149"/>
    <x v="2542"/>
    <x v="36"/>
    <x v="1"/>
    <x v="0"/>
    <x v="1"/>
  </r>
  <r>
    <x v="1"/>
    <x v="0"/>
    <x v="471"/>
    <x v="4"/>
    <x v="2"/>
    <x v="42"/>
    <x v="5"/>
    <x v="43"/>
    <x v="84"/>
    <x v="1228"/>
    <x v="2699"/>
    <x v="36"/>
    <x v="1"/>
    <x v="1"/>
    <x v="2"/>
  </r>
  <r>
    <x v="1"/>
    <x v="0"/>
    <x v="471"/>
    <x v="4"/>
    <x v="2"/>
    <x v="42"/>
    <x v="4"/>
    <x v="39"/>
    <x v="62"/>
    <x v="803"/>
    <x v="1778"/>
    <x v="36"/>
    <x v="1"/>
    <x v="1"/>
    <x v="1"/>
  </r>
  <r>
    <x v="1"/>
    <x v="0"/>
    <x v="471"/>
    <x v="4"/>
    <x v="2"/>
    <x v="42"/>
    <x v="0"/>
    <x v="43"/>
    <x v="28"/>
    <x v="375"/>
    <x v="583"/>
    <x v="28"/>
    <x v="1"/>
    <x v="0"/>
    <x v="0"/>
  </r>
  <r>
    <x v="1"/>
    <x v="0"/>
    <x v="471"/>
    <x v="4"/>
    <x v="2"/>
    <x v="42"/>
    <x v="3"/>
    <x v="60"/>
    <x v="77"/>
    <x v="1515"/>
    <x v="2421"/>
    <x v="22"/>
    <x v="1"/>
    <x v="1"/>
    <x v="0"/>
  </r>
  <r>
    <x v="2"/>
    <x v="2"/>
    <x v="471"/>
    <x v="4"/>
    <x v="4"/>
    <x v="29"/>
    <x v="0"/>
    <x v="32"/>
    <x v="143"/>
    <x v="1551"/>
    <x v="3830"/>
    <x v="46"/>
    <x v="2"/>
    <x v="0"/>
    <x v="0"/>
  </r>
  <r>
    <x v="3"/>
    <x v="3"/>
    <x v="471"/>
    <x v="2"/>
    <x v="41"/>
    <x v="26"/>
    <x v="5"/>
    <x v="32"/>
    <x v="264"/>
    <x v="2490"/>
    <x v="4631"/>
    <x v="33"/>
    <x v="2"/>
    <x v="1"/>
    <x v="2"/>
  </r>
  <r>
    <x v="1"/>
    <x v="0"/>
    <x v="471"/>
    <x v="4"/>
    <x v="2"/>
    <x v="42"/>
    <x v="2"/>
    <x v="33"/>
    <x v="152"/>
    <x v="1674"/>
    <x v="2814"/>
    <x v="24"/>
    <x v="2"/>
    <x v="0"/>
    <x v="2"/>
  </r>
  <r>
    <x v="1"/>
    <x v="0"/>
    <x v="471"/>
    <x v="4"/>
    <x v="2"/>
    <x v="42"/>
    <x v="1"/>
    <x v="30"/>
    <x v="74"/>
    <x v="773"/>
    <x v="1455"/>
    <x v="30"/>
    <x v="2"/>
    <x v="0"/>
    <x v="1"/>
  </r>
  <r>
    <x v="1"/>
    <x v="0"/>
    <x v="471"/>
    <x v="4"/>
    <x v="2"/>
    <x v="42"/>
    <x v="5"/>
    <x v="35"/>
    <x v="103"/>
    <x v="1245"/>
    <x v="2008"/>
    <x v="23"/>
    <x v="2"/>
    <x v="1"/>
    <x v="2"/>
  </r>
  <r>
    <x v="1"/>
    <x v="0"/>
    <x v="471"/>
    <x v="4"/>
    <x v="2"/>
    <x v="42"/>
    <x v="4"/>
    <x v="33"/>
    <x v="64"/>
    <x v="709"/>
    <x v="1171"/>
    <x v="26"/>
    <x v="2"/>
    <x v="1"/>
    <x v="1"/>
  </r>
  <r>
    <x v="1"/>
    <x v="0"/>
    <x v="471"/>
    <x v="4"/>
    <x v="2"/>
    <x v="42"/>
    <x v="0"/>
    <x v="36"/>
    <x v="36"/>
    <x v="395"/>
    <x v="408"/>
    <x v="20"/>
    <x v="2"/>
    <x v="0"/>
    <x v="0"/>
  </r>
  <r>
    <x v="1"/>
    <x v="0"/>
    <x v="471"/>
    <x v="4"/>
    <x v="2"/>
    <x v="42"/>
    <x v="3"/>
    <x v="42"/>
    <x v="92"/>
    <x v="1307"/>
    <x v="1659"/>
    <x v="16"/>
    <x v="2"/>
    <x v="1"/>
    <x v="0"/>
  </r>
  <r>
    <x v="2"/>
    <x v="2"/>
    <x v="472"/>
    <x v="4"/>
    <x v="4"/>
    <x v="29"/>
    <x v="3"/>
    <x v="58"/>
    <x v="335"/>
    <x v="3015"/>
    <x v="5195"/>
    <x v="6"/>
    <x v="2"/>
    <x v="1"/>
    <x v="0"/>
  </r>
  <r>
    <x v="3"/>
    <x v="3"/>
    <x v="472"/>
    <x v="2"/>
    <x v="41"/>
    <x v="26"/>
    <x v="4"/>
    <x v="38"/>
    <x v="309"/>
    <x v="2855"/>
    <x v="5258"/>
    <x v="41"/>
    <x v="2"/>
    <x v="1"/>
    <x v="1"/>
  </r>
  <r>
    <x v="1"/>
    <x v="0"/>
    <x v="472"/>
    <x v="3"/>
    <x v="45"/>
    <x v="46"/>
    <x v="2"/>
    <x v="48"/>
    <x v="309"/>
    <x v="2891"/>
    <x v="5118"/>
    <x v="21"/>
    <x v="0"/>
    <x v="0"/>
    <x v="2"/>
  </r>
  <r>
    <x v="1"/>
    <x v="0"/>
    <x v="472"/>
    <x v="3"/>
    <x v="45"/>
    <x v="46"/>
    <x v="1"/>
    <x v="53"/>
    <x v="231"/>
    <x v="2757"/>
    <x v="4637"/>
    <x v="21"/>
    <x v="0"/>
    <x v="0"/>
    <x v="1"/>
  </r>
  <r>
    <x v="1"/>
    <x v="0"/>
    <x v="472"/>
    <x v="3"/>
    <x v="45"/>
    <x v="46"/>
    <x v="5"/>
    <x v="53"/>
    <x v="273"/>
    <x v="2833"/>
    <x v="4871"/>
    <x v="21"/>
    <x v="0"/>
    <x v="1"/>
    <x v="2"/>
  </r>
  <r>
    <x v="1"/>
    <x v="0"/>
    <x v="472"/>
    <x v="3"/>
    <x v="45"/>
    <x v="46"/>
    <x v="4"/>
    <x v="38"/>
    <x v="194"/>
    <x v="2227"/>
    <x v="3609"/>
    <x v="21"/>
    <x v="0"/>
    <x v="1"/>
    <x v="1"/>
  </r>
  <r>
    <x v="1"/>
    <x v="0"/>
    <x v="472"/>
    <x v="3"/>
    <x v="45"/>
    <x v="46"/>
    <x v="0"/>
    <x v="43"/>
    <x v="105"/>
    <x v="1502"/>
    <x v="2645"/>
    <x v="26"/>
    <x v="0"/>
    <x v="0"/>
    <x v="0"/>
  </r>
  <r>
    <x v="1"/>
    <x v="0"/>
    <x v="472"/>
    <x v="3"/>
    <x v="45"/>
    <x v="46"/>
    <x v="3"/>
    <x v="58"/>
    <x v="254"/>
    <x v="2833"/>
    <x v="4663"/>
    <x v="16"/>
    <x v="0"/>
    <x v="1"/>
    <x v="0"/>
  </r>
  <r>
    <x v="5"/>
    <x v="0"/>
    <x v="472"/>
    <x v="4"/>
    <x v="36"/>
    <x v="44"/>
    <x v="2"/>
    <x v="48"/>
    <x v="309"/>
    <x v="2891"/>
    <x v="5118"/>
    <x v="21"/>
    <x v="0"/>
    <x v="0"/>
    <x v="2"/>
  </r>
  <r>
    <x v="5"/>
    <x v="0"/>
    <x v="472"/>
    <x v="4"/>
    <x v="36"/>
    <x v="44"/>
    <x v="1"/>
    <x v="53"/>
    <x v="231"/>
    <x v="2757"/>
    <x v="4637"/>
    <x v="21"/>
    <x v="0"/>
    <x v="0"/>
    <x v="1"/>
  </r>
  <r>
    <x v="5"/>
    <x v="0"/>
    <x v="472"/>
    <x v="4"/>
    <x v="36"/>
    <x v="44"/>
    <x v="5"/>
    <x v="53"/>
    <x v="273"/>
    <x v="2833"/>
    <x v="4871"/>
    <x v="21"/>
    <x v="0"/>
    <x v="1"/>
    <x v="2"/>
  </r>
  <r>
    <x v="5"/>
    <x v="0"/>
    <x v="472"/>
    <x v="4"/>
    <x v="36"/>
    <x v="44"/>
    <x v="4"/>
    <x v="38"/>
    <x v="194"/>
    <x v="2227"/>
    <x v="3609"/>
    <x v="21"/>
    <x v="0"/>
    <x v="1"/>
    <x v="1"/>
  </r>
  <r>
    <x v="5"/>
    <x v="0"/>
    <x v="472"/>
    <x v="4"/>
    <x v="36"/>
    <x v="44"/>
    <x v="0"/>
    <x v="43"/>
    <x v="105"/>
    <x v="1502"/>
    <x v="2645"/>
    <x v="26"/>
    <x v="0"/>
    <x v="0"/>
    <x v="0"/>
  </r>
  <r>
    <x v="5"/>
    <x v="0"/>
    <x v="472"/>
    <x v="4"/>
    <x v="36"/>
    <x v="44"/>
    <x v="3"/>
    <x v="58"/>
    <x v="254"/>
    <x v="2833"/>
    <x v="4663"/>
    <x v="16"/>
    <x v="0"/>
    <x v="1"/>
    <x v="0"/>
  </r>
  <r>
    <x v="2"/>
    <x v="2"/>
    <x v="472"/>
    <x v="4"/>
    <x v="4"/>
    <x v="29"/>
    <x v="3"/>
    <x v="53"/>
    <x v="174"/>
    <x v="2469"/>
    <x v="3735"/>
    <x v="17"/>
    <x v="1"/>
    <x v="1"/>
    <x v="0"/>
  </r>
  <r>
    <x v="3"/>
    <x v="3"/>
    <x v="472"/>
    <x v="2"/>
    <x v="41"/>
    <x v="26"/>
    <x v="4"/>
    <x v="35"/>
    <x v="113"/>
    <x v="1345"/>
    <x v="3826"/>
    <x v="55"/>
    <x v="1"/>
    <x v="1"/>
    <x v="1"/>
  </r>
  <r>
    <x v="1"/>
    <x v="0"/>
    <x v="472"/>
    <x v="3"/>
    <x v="45"/>
    <x v="46"/>
    <x v="2"/>
    <x v="45"/>
    <x v="104"/>
    <x v="1556"/>
    <x v="3239"/>
    <x v="34"/>
    <x v="1"/>
    <x v="0"/>
    <x v="2"/>
  </r>
  <r>
    <x v="1"/>
    <x v="0"/>
    <x v="472"/>
    <x v="3"/>
    <x v="45"/>
    <x v="46"/>
    <x v="1"/>
    <x v="52"/>
    <x v="57"/>
    <x v="974"/>
    <x v="2055"/>
    <x v="34"/>
    <x v="1"/>
    <x v="0"/>
    <x v="1"/>
  </r>
  <r>
    <x v="1"/>
    <x v="0"/>
    <x v="472"/>
    <x v="3"/>
    <x v="45"/>
    <x v="46"/>
    <x v="5"/>
    <x v="50"/>
    <x v="70"/>
    <x v="1166"/>
    <x v="2526"/>
    <x v="35"/>
    <x v="1"/>
    <x v="1"/>
    <x v="2"/>
  </r>
  <r>
    <x v="1"/>
    <x v="0"/>
    <x v="472"/>
    <x v="3"/>
    <x v="45"/>
    <x v="46"/>
    <x v="4"/>
    <x v="35"/>
    <x v="45"/>
    <x v="488"/>
    <x v="970"/>
    <x v="33"/>
    <x v="1"/>
    <x v="1"/>
    <x v="1"/>
  </r>
  <r>
    <x v="1"/>
    <x v="0"/>
    <x v="472"/>
    <x v="3"/>
    <x v="45"/>
    <x v="46"/>
    <x v="0"/>
    <x v="42"/>
    <x v="25"/>
    <x v="307"/>
    <x v="656"/>
    <x v="37"/>
    <x v="1"/>
    <x v="0"/>
    <x v="0"/>
  </r>
  <r>
    <x v="1"/>
    <x v="0"/>
    <x v="472"/>
    <x v="3"/>
    <x v="45"/>
    <x v="46"/>
    <x v="3"/>
    <x v="57"/>
    <x v="64"/>
    <x v="1205"/>
    <x v="2338"/>
    <x v="30"/>
    <x v="1"/>
    <x v="1"/>
    <x v="0"/>
  </r>
  <r>
    <x v="5"/>
    <x v="0"/>
    <x v="472"/>
    <x v="4"/>
    <x v="36"/>
    <x v="44"/>
    <x v="2"/>
    <x v="44"/>
    <x v="104"/>
    <x v="1522"/>
    <x v="3067"/>
    <x v="32"/>
    <x v="1"/>
    <x v="0"/>
    <x v="2"/>
  </r>
  <r>
    <x v="5"/>
    <x v="0"/>
    <x v="472"/>
    <x v="4"/>
    <x v="36"/>
    <x v="44"/>
    <x v="1"/>
    <x v="47"/>
    <x v="68"/>
    <x v="1082"/>
    <x v="2337"/>
    <x v="35"/>
    <x v="1"/>
    <x v="0"/>
    <x v="1"/>
  </r>
  <r>
    <x v="5"/>
    <x v="0"/>
    <x v="472"/>
    <x v="4"/>
    <x v="36"/>
    <x v="44"/>
    <x v="5"/>
    <x v="48"/>
    <x v="70"/>
    <x v="1129"/>
    <x v="2396"/>
    <x v="34"/>
    <x v="1"/>
    <x v="1"/>
    <x v="2"/>
  </r>
  <r>
    <x v="5"/>
    <x v="0"/>
    <x v="472"/>
    <x v="4"/>
    <x v="36"/>
    <x v="44"/>
    <x v="4"/>
    <x v="34"/>
    <x v="52"/>
    <x v="550"/>
    <x v="1228"/>
    <x v="36"/>
    <x v="1"/>
    <x v="1"/>
    <x v="1"/>
  </r>
  <r>
    <x v="5"/>
    <x v="0"/>
    <x v="472"/>
    <x v="4"/>
    <x v="36"/>
    <x v="44"/>
    <x v="0"/>
    <x v="41"/>
    <x v="26"/>
    <x v="311"/>
    <x v="644"/>
    <x v="36"/>
    <x v="1"/>
    <x v="0"/>
    <x v="0"/>
  </r>
  <r>
    <x v="5"/>
    <x v="0"/>
    <x v="472"/>
    <x v="4"/>
    <x v="36"/>
    <x v="44"/>
    <x v="3"/>
    <x v="52"/>
    <x v="69"/>
    <x v="1199"/>
    <x v="2379"/>
    <x v="31"/>
    <x v="1"/>
    <x v="1"/>
    <x v="0"/>
  </r>
  <r>
    <x v="2"/>
    <x v="2"/>
    <x v="472"/>
    <x v="4"/>
    <x v="4"/>
    <x v="29"/>
    <x v="3"/>
    <x v="41"/>
    <x v="223"/>
    <x v="2529"/>
    <x v="2934"/>
    <x v="8"/>
    <x v="2"/>
    <x v="1"/>
    <x v="0"/>
  </r>
  <r>
    <x v="3"/>
    <x v="3"/>
    <x v="472"/>
    <x v="2"/>
    <x v="41"/>
    <x v="26"/>
    <x v="4"/>
    <x v="25"/>
    <x v="140"/>
    <x v="1250"/>
    <x v="3197"/>
    <x v="45"/>
    <x v="2"/>
    <x v="1"/>
    <x v="1"/>
  </r>
  <r>
    <x v="1"/>
    <x v="0"/>
    <x v="472"/>
    <x v="3"/>
    <x v="45"/>
    <x v="46"/>
    <x v="2"/>
    <x v="31"/>
    <x v="127"/>
    <x v="1345"/>
    <x v="2182"/>
    <x v="23"/>
    <x v="2"/>
    <x v="0"/>
    <x v="2"/>
  </r>
  <r>
    <x v="1"/>
    <x v="0"/>
    <x v="472"/>
    <x v="3"/>
    <x v="45"/>
    <x v="46"/>
    <x v="1"/>
    <x v="37"/>
    <x v="70"/>
    <x v="886"/>
    <x v="1533"/>
    <x v="27"/>
    <x v="2"/>
    <x v="0"/>
    <x v="1"/>
  </r>
  <r>
    <x v="1"/>
    <x v="0"/>
    <x v="472"/>
    <x v="3"/>
    <x v="45"/>
    <x v="46"/>
    <x v="5"/>
    <x v="34"/>
    <x v="95"/>
    <x v="1128"/>
    <x v="1785"/>
    <x v="23"/>
    <x v="2"/>
    <x v="1"/>
    <x v="2"/>
  </r>
  <r>
    <x v="1"/>
    <x v="0"/>
    <x v="472"/>
    <x v="3"/>
    <x v="45"/>
    <x v="46"/>
    <x v="4"/>
    <x v="25"/>
    <x v="56"/>
    <x v="441"/>
    <x v="713"/>
    <x v="28"/>
    <x v="2"/>
    <x v="1"/>
    <x v="1"/>
  </r>
  <r>
    <x v="1"/>
    <x v="0"/>
    <x v="472"/>
    <x v="3"/>
    <x v="45"/>
    <x v="46"/>
    <x v="0"/>
    <x v="33"/>
    <x v="29"/>
    <x v="276"/>
    <x v="386"/>
    <x v="28"/>
    <x v="2"/>
    <x v="0"/>
    <x v="0"/>
  </r>
  <r>
    <x v="1"/>
    <x v="0"/>
    <x v="472"/>
    <x v="3"/>
    <x v="45"/>
    <x v="46"/>
    <x v="3"/>
    <x v="40"/>
    <x v="74"/>
    <x v="1012"/>
    <x v="1516"/>
    <x v="22"/>
    <x v="2"/>
    <x v="1"/>
    <x v="0"/>
  </r>
  <r>
    <x v="5"/>
    <x v="0"/>
    <x v="472"/>
    <x v="4"/>
    <x v="36"/>
    <x v="44"/>
    <x v="2"/>
    <x v="37"/>
    <x v="144"/>
    <x v="1735"/>
    <x v="3006"/>
    <x v="25"/>
    <x v="2"/>
    <x v="0"/>
    <x v="2"/>
  </r>
  <r>
    <x v="5"/>
    <x v="0"/>
    <x v="472"/>
    <x v="4"/>
    <x v="36"/>
    <x v="44"/>
    <x v="1"/>
    <x v="32"/>
    <x v="73"/>
    <x v="798"/>
    <x v="1375"/>
    <x v="27"/>
    <x v="2"/>
    <x v="0"/>
    <x v="1"/>
  </r>
  <r>
    <x v="5"/>
    <x v="0"/>
    <x v="472"/>
    <x v="4"/>
    <x v="36"/>
    <x v="44"/>
    <x v="5"/>
    <x v="40"/>
    <x v="95"/>
    <x v="1287"/>
    <x v="2339"/>
    <x v="27"/>
    <x v="2"/>
    <x v="1"/>
    <x v="2"/>
  </r>
  <r>
    <x v="5"/>
    <x v="0"/>
    <x v="472"/>
    <x v="4"/>
    <x v="36"/>
    <x v="44"/>
    <x v="4"/>
    <x v="27"/>
    <x v="58"/>
    <x v="495"/>
    <x v="670"/>
    <x v="23"/>
    <x v="2"/>
    <x v="1"/>
    <x v="1"/>
  </r>
  <r>
    <x v="5"/>
    <x v="0"/>
    <x v="472"/>
    <x v="4"/>
    <x v="36"/>
    <x v="44"/>
    <x v="0"/>
    <x v="29"/>
    <x v="28"/>
    <x v="215"/>
    <x v="294"/>
    <x v="28"/>
    <x v="2"/>
    <x v="0"/>
    <x v="0"/>
  </r>
  <r>
    <x v="5"/>
    <x v="0"/>
    <x v="472"/>
    <x v="4"/>
    <x v="36"/>
    <x v="44"/>
    <x v="3"/>
    <x v="42"/>
    <x v="74"/>
    <x v="1061"/>
    <x v="1494"/>
    <x v="20"/>
    <x v="2"/>
    <x v="1"/>
    <x v="0"/>
  </r>
  <r>
    <x v="2"/>
    <x v="2"/>
    <x v="473"/>
    <x v="4"/>
    <x v="4"/>
    <x v="29"/>
    <x v="2"/>
    <x v="38"/>
    <x v="345"/>
    <x v="2979"/>
    <x v="5393"/>
    <x v="26"/>
    <x v="2"/>
    <x v="0"/>
    <x v="2"/>
  </r>
  <r>
    <x v="3"/>
    <x v="3"/>
    <x v="473"/>
    <x v="2"/>
    <x v="41"/>
    <x v="26"/>
    <x v="0"/>
    <x v="43"/>
    <x v="309"/>
    <x v="2878"/>
    <x v="5147"/>
    <x v="26"/>
    <x v="2"/>
    <x v="0"/>
    <x v="0"/>
  </r>
  <r>
    <x v="2"/>
    <x v="2"/>
    <x v="473"/>
    <x v="4"/>
    <x v="4"/>
    <x v="29"/>
    <x v="2"/>
    <x v="34"/>
    <x v="202"/>
    <x v="2174"/>
    <x v="4375"/>
    <x v="37"/>
    <x v="1"/>
    <x v="0"/>
    <x v="2"/>
  </r>
  <r>
    <x v="3"/>
    <x v="3"/>
    <x v="473"/>
    <x v="2"/>
    <x v="41"/>
    <x v="26"/>
    <x v="0"/>
    <x v="42"/>
    <x v="113"/>
    <x v="1570"/>
    <x v="3536"/>
    <x v="39"/>
    <x v="1"/>
    <x v="0"/>
    <x v="0"/>
  </r>
  <r>
    <x v="2"/>
    <x v="2"/>
    <x v="473"/>
    <x v="4"/>
    <x v="4"/>
    <x v="29"/>
    <x v="2"/>
    <x v="23"/>
    <x v="241"/>
    <x v="1985"/>
    <x v="3925"/>
    <x v="33"/>
    <x v="2"/>
    <x v="0"/>
    <x v="2"/>
  </r>
  <r>
    <x v="3"/>
    <x v="3"/>
    <x v="473"/>
    <x v="2"/>
    <x v="41"/>
    <x v="26"/>
    <x v="0"/>
    <x v="28"/>
    <x v="123"/>
    <x v="1210"/>
    <x v="2405"/>
    <x v="31"/>
    <x v="2"/>
    <x v="0"/>
    <x v="0"/>
  </r>
  <r>
    <x v="2"/>
    <x v="2"/>
    <x v="474"/>
    <x v="4"/>
    <x v="4"/>
    <x v="29"/>
    <x v="1"/>
    <x v="43"/>
    <x v="335"/>
    <x v="2966"/>
    <x v="5176"/>
    <x v="11"/>
    <x v="2"/>
    <x v="0"/>
    <x v="1"/>
  </r>
  <r>
    <x v="3"/>
    <x v="3"/>
    <x v="474"/>
    <x v="2"/>
    <x v="41"/>
    <x v="26"/>
    <x v="3"/>
    <x v="48"/>
    <x v="329"/>
    <x v="2965"/>
    <x v="5494"/>
    <x v="46"/>
    <x v="2"/>
    <x v="1"/>
    <x v="0"/>
  </r>
  <r>
    <x v="2"/>
    <x v="0"/>
    <x v="474"/>
    <x v="4"/>
    <x v="30"/>
    <x v="1"/>
    <x v="2"/>
    <x v="48"/>
    <x v="315"/>
    <x v="2916"/>
    <x v="5204"/>
    <x v="21"/>
    <x v="1"/>
    <x v="0"/>
    <x v="2"/>
  </r>
  <r>
    <x v="2"/>
    <x v="0"/>
    <x v="474"/>
    <x v="4"/>
    <x v="30"/>
    <x v="1"/>
    <x v="1"/>
    <x v="53"/>
    <x v="285"/>
    <x v="2852"/>
    <x v="5070"/>
    <x v="26"/>
    <x v="1"/>
    <x v="0"/>
    <x v="1"/>
  </r>
  <r>
    <x v="2"/>
    <x v="0"/>
    <x v="474"/>
    <x v="4"/>
    <x v="30"/>
    <x v="1"/>
    <x v="5"/>
    <x v="53"/>
    <x v="300"/>
    <x v="2880"/>
    <x v="5070"/>
    <x v="21"/>
    <x v="1"/>
    <x v="1"/>
    <x v="2"/>
  </r>
  <r>
    <x v="2"/>
    <x v="0"/>
    <x v="474"/>
    <x v="4"/>
    <x v="30"/>
    <x v="1"/>
    <x v="4"/>
    <x v="48"/>
    <x v="254"/>
    <x v="2757"/>
    <x v="4637"/>
    <x v="21"/>
    <x v="1"/>
    <x v="1"/>
    <x v="1"/>
  </r>
  <r>
    <x v="2"/>
    <x v="0"/>
    <x v="474"/>
    <x v="4"/>
    <x v="30"/>
    <x v="1"/>
    <x v="0"/>
    <x v="53"/>
    <x v="174"/>
    <x v="2469"/>
    <x v="3656"/>
    <x v="16"/>
    <x v="1"/>
    <x v="0"/>
    <x v="0"/>
  </r>
  <r>
    <x v="2"/>
    <x v="0"/>
    <x v="474"/>
    <x v="4"/>
    <x v="30"/>
    <x v="1"/>
    <x v="3"/>
    <x v="68"/>
    <x v="294"/>
    <x v="2904"/>
    <x v="4906"/>
    <x v="11"/>
    <x v="1"/>
    <x v="1"/>
    <x v="0"/>
  </r>
  <r>
    <x v="2"/>
    <x v="2"/>
    <x v="474"/>
    <x v="4"/>
    <x v="4"/>
    <x v="29"/>
    <x v="1"/>
    <x v="39"/>
    <x v="186"/>
    <x v="2197"/>
    <x v="3776"/>
    <x v="24"/>
    <x v="1"/>
    <x v="0"/>
    <x v="1"/>
  </r>
  <r>
    <x v="3"/>
    <x v="3"/>
    <x v="474"/>
    <x v="2"/>
    <x v="41"/>
    <x v="26"/>
    <x v="3"/>
    <x v="46"/>
    <x v="158"/>
    <x v="2153"/>
    <x v="4867"/>
    <x v="57"/>
    <x v="1"/>
    <x v="1"/>
    <x v="0"/>
  </r>
  <r>
    <x v="2"/>
    <x v="0"/>
    <x v="474"/>
    <x v="4"/>
    <x v="30"/>
    <x v="1"/>
    <x v="2"/>
    <x v="44"/>
    <x v="133"/>
    <x v="1855"/>
    <x v="3598"/>
    <x v="31"/>
    <x v="1"/>
    <x v="0"/>
    <x v="2"/>
  </r>
  <r>
    <x v="2"/>
    <x v="0"/>
    <x v="474"/>
    <x v="4"/>
    <x v="30"/>
    <x v="1"/>
    <x v="1"/>
    <x v="52"/>
    <x v="80"/>
    <x v="1390"/>
    <x v="3048"/>
    <x v="36"/>
    <x v="1"/>
    <x v="0"/>
    <x v="1"/>
  </r>
  <r>
    <x v="2"/>
    <x v="0"/>
    <x v="474"/>
    <x v="4"/>
    <x v="30"/>
    <x v="1"/>
    <x v="5"/>
    <x v="48"/>
    <x v="97"/>
    <x v="1536"/>
    <x v="3313"/>
    <x v="36"/>
    <x v="1"/>
    <x v="1"/>
    <x v="2"/>
  </r>
  <r>
    <x v="2"/>
    <x v="0"/>
    <x v="474"/>
    <x v="4"/>
    <x v="30"/>
    <x v="1"/>
    <x v="4"/>
    <x v="47"/>
    <x v="72"/>
    <x v="1134"/>
    <x v="2298"/>
    <x v="32"/>
    <x v="1"/>
    <x v="1"/>
    <x v="1"/>
  </r>
  <r>
    <x v="2"/>
    <x v="0"/>
    <x v="474"/>
    <x v="4"/>
    <x v="30"/>
    <x v="1"/>
    <x v="0"/>
    <x v="49"/>
    <x v="47"/>
    <x v="750"/>
    <x v="1276"/>
    <x v="27"/>
    <x v="1"/>
    <x v="0"/>
    <x v="0"/>
  </r>
  <r>
    <x v="2"/>
    <x v="0"/>
    <x v="474"/>
    <x v="4"/>
    <x v="30"/>
    <x v="1"/>
    <x v="3"/>
    <x v="62"/>
    <x v="83"/>
    <x v="1670"/>
    <x v="2805"/>
    <x v="24"/>
    <x v="1"/>
    <x v="1"/>
    <x v="0"/>
  </r>
  <r>
    <x v="2"/>
    <x v="2"/>
    <x v="474"/>
    <x v="4"/>
    <x v="4"/>
    <x v="29"/>
    <x v="1"/>
    <x v="30"/>
    <x v="229"/>
    <x v="2217"/>
    <x v="3080"/>
    <x v="15"/>
    <x v="2"/>
    <x v="0"/>
    <x v="1"/>
  </r>
  <r>
    <x v="3"/>
    <x v="3"/>
    <x v="474"/>
    <x v="2"/>
    <x v="41"/>
    <x v="26"/>
    <x v="3"/>
    <x v="33"/>
    <x v="198"/>
    <x v="2101"/>
    <x v="4746"/>
    <x v="53"/>
    <x v="2"/>
    <x v="1"/>
    <x v="0"/>
  </r>
  <r>
    <x v="2"/>
    <x v="0"/>
    <x v="474"/>
    <x v="4"/>
    <x v="30"/>
    <x v="1"/>
    <x v="2"/>
    <x v="34"/>
    <x v="143"/>
    <x v="1621"/>
    <x v="2996"/>
    <x v="28"/>
    <x v="2"/>
    <x v="0"/>
    <x v="2"/>
  </r>
  <r>
    <x v="2"/>
    <x v="0"/>
    <x v="474"/>
    <x v="4"/>
    <x v="30"/>
    <x v="1"/>
    <x v="1"/>
    <x v="36"/>
    <x v="91"/>
    <x v="1132"/>
    <x v="2291"/>
    <x v="32"/>
    <x v="2"/>
    <x v="0"/>
    <x v="1"/>
  </r>
  <r>
    <x v="2"/>
    <x v="0"/>
    <x v="474"/>
    <x v="4"/>
    <x v="30"/>
    <x v="1"/>
    <x v="5"/>
    <x v="37"/>
    <x v="120"/>
    <x v="1480"/>
    <x v="2736"/>
    <x v="28"/>
    <x v="2"/>
    <x v="1"/>
    <x v="2"/>
  </r>
  <r>
    <x v="2"/>
    <x v="0"/>
    <x v="474"/>
    <x v="4"/>
    <x v="30"/>
    <x v="1"/>
    <x v="4"/>
    <x v="30"/>
    <x v="79"/>
    <x v="832"/>
    <x v="1344"/>
    <x v="25"/>
    <x v="2"/>
    <x v="1"/>
    <x v="1"/>
  </r>
  <r>
    <x v="2"/>
    <x v="0"/>
    <x v="474"/>
    <x v="4"/>
    <x v="30"/>
    <x v="1"/>
    <x v="0"/>
    <x v="39"/>
    <x v="49"/>
    <x v="609"/>
    <x v="776"/>
    <x v="21"/>
    <x v="2"/>
    <x v="0"/>
    <x v="0"/>
  </r>
  <r>
    <x v="2"/>
    <x v="0"/>
    <x v="474"/>
    <x v="4"/>
    <x v="30"/>
    <x v="1"/>
    <x v="3"/>
    <x v="49"/>
    <x v="97"/>
    <x v="1567"/>
    <x v="1898"/>
    <x v="14"/>
    <x v="2"/>
    <x v="1"/>
    <x v="0"/>
  </r>
  <r>
    <x v="2"/>
    <x v="2"/>
    <x v="475"/>
    <x v="4"/>
    <x v="4"/>
    <x v="29"/>
    <x v="5"/>
    <x v="43"/>
    <x v="331"/>
    <x v="2955"/>
    <x v="5345"/>
    <x v="26"/>
    <x v="2"/>
    <x v="1"/>
    <x v="2"/>
  </r>
  <r>
    <x v="3"/>
    <x v="3"/>
    <x v="475"/>
    <x v="2"/>
    <x v="41"/>
    <x v="26"/>
    <x v="2"/>
    <x v="43"/>
    <x v="325"/>
    <x v="2935"/>
    <x v="5347"/>
    <x v="31"/>
    <x v="2"/>
    <x v="0"/>
    <x v="2"/>
  </r>
  <r>
    <x v="2"/>
    <x v="2"/>
    <x v="475"/>
    <x v="4"/>
    <x v="4"/>
    <x v="29"/>
    <x v="5"/>
    <x v="40"/>
    <x v="188"/>
    <x v="2246"/>
    <x v="4509"/>
    <x v="38"/>
    <x v="1"/>
    <x v="1"/>
    <x v="2"/>
  </r>
  <r>
    <x v="3"/>
    <x v="3"/>
    <x v="475"/>
    <x v="2"/>
    <x v="41"/>
    <x v="26"/>
    <x v="2"/>
    <x v="42"/>
    <x v="159"/>
    <x v="2051"/>
    <x v="4518"/>
    <x v="46"/>
    <x v="1"/>
    <x v="0"/>
    <x v="2"/>
  </r>
  <r>
    <x v="2"/>
    <x v="2"/>
    <x v="475"/>
    <x v="4"/>
    <x v="4"/>
    <x v="29"/>
    <x v="5"/>
    <x v="26"/>
    <x v="204"/>
    <x v="1866"/>
    <x v="3685"/>
    <x v="32"/>
    <x v="2"/>
    <x v="1"/>
    <x v="2"/>
  </r>
  <r>
    <x v="3"/>
    <x v="3"/>
    <x v="475"/>
    <x v="2"/>
    <x v="41"/>
    <x v="26"/>
    <x v="2"/>
    <x v="33"/>
    <x v="182"/>
    <x v="1949"/>
    <x v="4019"/>
    <x v="36"/>
    <x v="2"/>
    <x v="0"/>
    <x v="2"/>
  </r>
  <r>
    <x v="2"/>
    <x v="2"/>
    <x v="476"/>
    <x v="4"/>
    <x v="4"/>
    <x v="29"/>
    <x v="4"/>
    <x v="38"/>
    <x v="323"/>
    <x v="2910"/>
    <x v="5187"/>
    <x v="21"/>
    <x v="2"/>
    <x v="1"/>
    <x v="1"/>
  </r>
  <r>
    <x v="3"/>
    <x v="3"/>
    <x v="476"/>
    <x v="2"/>
    <x v="41"/>
    <x v="26"/>
    <x v="1"/>
    <x v="43"/>
    <x v="321"/>
    <x v="2921"/>
    <x v="5322"/>
    <x v="31"/>
    <x v="2"/>
    <x v="0"/>
    <x v="1"/>
  </r>
  <r>
    <x v="2"/>
    <x v="2"/>
    <x v="476"/>
    <x v="4"/>
    <x v="4"/>
    <x v="29"/>
    <x v="4"/>
    <x v="37"/>
    <x v="165"/>
    <x v="1944"/>
    <x v="3909"/>
    <x v="34"/>
    <x v="1"/>
    <x v="1"/>
    <x v="1"/>
  </r>
  <r>
    <x v="3"/>
    <x v="3"/>
    <x v="476"/>
    <x v="2"/>
    <x v="41"/>
    <x v="26"/>
    <x v="1"/>
    <x v="40"/>
    <x v="147"/>
    <x v="1870"/>
    <x v="4298"/>
    <x v="46"/>
    <x v="1"/>
    <x v="0"/>
    <x v="1"/>
  </r>
  <r>
    <x v="2"/>
    <x v="2"/>
    <x v="476"/>
    <x v="4"/>
    <x v="4"/>
    <x v="29"/>
    <x v="4"/>
    <x v="22"/>
    <x v="195"/>
    <x v="1591"/>
    <x v="2799"/>
    <x v="26"/>
    <x v="2"/>
    <x v="1"/>
    <x v="1"/>
  </r>
  <r>
    <x v="3"/>
    <x v="3"/>
    <x v="476"/>
    <x v="2"/>
    <x v="41"/>
    <x v="26"/>
    <x v="1"/>
    <x v="26"/>
    <x v="184"/>
    <x v="1682"/>
    <x v="3416"/>
    <x v="33"/>
    <x v="2"/>
    <x v="0"/>
    <x v="1"/>
  </r>
  <r>
    <x v="2"/>
    <x v="2"/>
    <x v="477"/>
    <x v="4"/>
    <x v="4"/>
    <x v="29"/>
    <x v="0"/>
    <x v="43"/>
    <x v="327"/>
    <x v="2942"/>
    <x v="5433"/>
    <x v="41"/>
    <x v="2"/>
    <x v="0"/>
    <x v="0"/>
  </r>
  <r>
    <x v="3"/>
    <x v="3"/>
    <x v="477"/>
    <x v="2"/>
    <x v="41"/>
    <x v="26"/>
    <x v="5"/>
    <x v="48"/>
    <x v="325"/>
    <x v="2952"/>
    <x v="5383"/>
    <x v="31"/>
    <x v="2"/>
    <x v="1"/>
    <x v="2"/>
  </r>
  <r>
    <x v="2"/>
    <x v="2"/>
    <x v="477"/>
    <x v="4"/>
    <x v="4"/>
    <x v="29"/>
    <x v="0"/>
    <x v="39"/>
    <x v="165"/>
    <x v="2009"/>
    <x v="4625"/>
    <x v="52"/>
    <x v="1"/>
    <x v="0"/>
    <x v="0"/>
  </r>
  <r>
    <x v="3"/>
    <x v="3"/>
    <x v="477"/>
    <x v="2"/>
    <x v="41"/>
    <x v="26"/>
    <x v="5"/>
    <x v="47"/>
    <x v="159"/>
    <x v="2181"/>
    <x v="4642"/>
    <x v="45"/>
    <x v="1"/>
    <x v="1"/>
    <x v="2"/>
  </r>
  <r>
    <x v="2"/>
    <x v="2"/>
    <x v="477"/>
    <x v="4"/>
    <x v="4"/>
    <x v="29"/>
    <x v="0"/>
    <x v="31"/>
    <x v="193"/>
    <x v="1979"/>
    <x v="4418"/>
    <x v="46"/>
    <x v="2"/>
    <x v="0"/>
    <x v="0"/>
  </r>
  <r>
    <x v="3"/>
    <x v="3"/>
    <x v="477"/>
    <x v="2"/>
    <x v="41"/>
    <x v="26"/>
    <x v="5"/>
    <x v="33"/>
    <x v="177"/>
    <x v="1908"/>
    <x v="3992"/>
    <x v="37"/>
    <x v="2"/>
    <x v="1"/>
    <x v="2"/>
  </r>
  <r>
    <x v="2"/>
    <x v="2"/>
    <x v="478"/>
    <x v="4"/>
    <x v="4"/>
    <x v="29"/>
    <x v="3"/>
    <x v="58"/>
    <x v="327"/>
    <x v="2989"/>
    <x v="5115"/>
    <x v="6"/>
    <x v="2"/>
    <x v="1"/>
    <x v="0"/>
  </r>
  <r>
    <x v="3"/>
    <x v="3"/>
    <x v="478"/>
    <x v="2"/>
    <x v="41"/>
    <x v="26"/>
    <x v="4"/>
    <x v="48"/>
    <x v="300"/>
    <x v="2862"/>
    <x v="5270"/>
    <x v="41"/>
    <x v="2"/>
    <x v="1"/>
    <x v="1"/>
  </r>
  <r>
    <x v="2"/>
    <x v="2"/>
    <x v="478"/>
    <x v="4"/>
    <x v="4"/>
    <x v="29"/>
    <x v="3"/>
    <x v="52"/>
    <x v="177"/>
    <x v="2463"/>
    <x v="3650"/>
    <x v="16"/>
    <x v="1"/>
    <x v="1"/>
    <x v="0"/>
  </r>
  <r>
    <x v="3"/>
    <x v="3"/>
    <x v="478"/>
    <x v="2"/>
    <x v="41"/>
    <x v="26"/>
    <x v="4"/>
    <x v="46"/>
    <x v="82"/>
    <x v="1275"/>
    <x v="3726"/>
    <x v="56"/>
    <x v="1"/>
    <x v="1"/>
    <x v="1"/>
  </r>
  <r>
    <x v="2"/>
    <x v="2"/>
    <x v="478"/>
    <x v="4"/>
    <x v="4"/>
    <x v="29"/>
    <x v="3"/>
    <x v="44"/>
    <x v="193"/>
    <x v="2402"/>
    <x v="2784"/>
    <x v="9"/>
    <x v="2"/>
    <x v="1"/>
    <x v="0"/>
  </r>
  <r>
    <x v="3"/>
    <x v="3"/>
    <x v="478"/>
    <x v="2"/>
    <x v="41"/>
    <x v="26"/>
    <x v="4"/>
    <x v="33"/>
    <x v="116"/>
    <x v="1308"/>
    <x v="3244"/>
    <x v="43"/>
    <x v="2"/>
    <x v="1"/>
    <x v="1"/>
  </r>
  <r>
    <x v="2"/>
    <x v="2"/>
    <x v="479"/>
    <x v="4"/>
    <x v="4"/>
    <x v="29"/>
    <x v="2"/>
    <x v="43"/>
    <x v="341"/>
    <x v="2987"/>
    <x v="5411"/>
    <x v="26"/>
    <x v="2"/>
    <x v="0"/>
    <x v="2"/>
  </r>
  <r>
    <x v="3"/>
    <x v="3"/>
    <x v="479"/>
    <x v="2"/>
    <x v="41"/>
    <x v="26"/>
    <x v="0"/>
    <x v="43"/>
    <x v="300"/>
    <x v="2840"/>
    <x v="5026"/>
    <x v="26"/>
    <x v="2"/>
    <x v="0"/>
    <x v="0"/>
  </r>
  <r>
    <x v="2"/>
    <x v="2"/>
    <x v="479"/>
    <x v="4"/>
    <x v="4"/>
    <x v="29"/>
    <x v="2"/>
    <x v="40"/>
    <x v="213"/>
    <x v="2446"/>
    <x v="4735"/>
    <x v="38"/>
    <x v="1"/>
    <x v="0"/>
    <x v="2"/>
  </r>
  <r>
    <x v="3"/>
    <x v="3"/>
    <x v="479"/>
    <x v="2"/>
    <x v="41"/>
    <x v="26"/>
    <x v="0"/>
    <x v="40"/>
    <x v="101"/>
    <x v="1360"/>
    <x v="3035"/>
    <x v="37"/>
    <x v="1"/>
    <x v="0"/>
    <x v="0"/>
  </r>
  <r>
    <x v="2"/>
    <x v="2"/>
    <x v="479"/>
    <x v="4"/>
    <x v="4"/>
    <x v="29"/>
    <x v="2"/>
    <x v="29"/>
    <x v="258"/>
    <x v="2354"/>
    <x v="4370"/>
    <x v="31"/>
    <x v="2"/>
    <x v="0"/>
    <x v="2"/>
  </r>
  <r>
    <x v="3"/>
    <x v="3"/>
    <x v="479"/>
    <x v="2"/>
    <x v="41"/>
    <x v="26"/>
    <x v="0"/>
    <x v="32"/>
    <x v="101"/>
    <x v="1130"/>
    <x v="2115"/>
    <x v="29"/>
    <x v="2"/>
    <x v="0"/>
    <x v="0"/>
  </r>
  <r>
    <x v="2"/>
    <x v="2"/>
    <x v="480"/>
    <x v="4"/>
    <x v="4"/>
    <x v="29"/>
    <x v="1"/>
    <x v="48"/>
    <x v="338"/>
    <x v="2994"/>
    <x v="5255"/>
    <x v="11"/>
    <x v="2"/>
    <x v="0"/>
    <x v="1"/>
  </r>
  <r>
    <x v="3"/>
    <x v="3"/>
    <x v="480"/>
    <x v="2"/>
    <x v="41"/>
    <x v="26"/>
    <x v="3"/>
    <x v="38"/>
    <x v="321"/>
    <x v="2904"/>
    <x v="5386"/>
    <x v="46"/>
    <x v="2"/>
    <x v="1"/>
    <x v="0"/>
  </r>
  <r>
    <x v="3"/>
    <x v="1"/>
    <x v="480"/>
    <x v="3"/>
    <x v="32"/>
    <x v="12"/>
    <x v="2"/>
    <x v="38"/>
    <x v="344"/>
    <x v="2977"/>
    <x v="5390"/>
    <x v="26"/>
    <x v="1"/>
    <x v="0"/>
    <x v="2"/>
  </r>
  <r>
    <x v="3"/>
    <x v="1"/>
    <x v="480"/>
    <x v="3"/>
    <x v="32"/>
    <x v="12"/>
    <x v="1"/>
    <x v="38"/>
    <x v="323"/>
    <x v="2910"/>
    <x v="5187"/>
    <x v="21"/>
    <x v="1"/>
    <x v="0"/>
    <x v="1"/>
  </r>
  <r>
    <x v="3"/>
    <x v="1"/>
    <x v="480"/>
    <x v="3"/>
    <x v="32"/>
    <x v="12"/>
    <x v="5"/>
    <x v="33"/>
    <x v="321"/>
    <x v="2886"/>
    <x v="5176"/>
    <x v="26"/>
    <x v="1"/>
    <x v="1"/>
    <x v="2"/>
  </r>
  <r>
    <x v="3"/>
    <x v="1"/>
    <x v="480"/>
    <x v="3"/>
    <x v="32"/>
    <x v="12"/>
    <x v="4"/>
    <x v="33"/>
    <x v="317"/>
    <x v="2869"/>
    <x v="5121"/>
    <x v="26"/>
    <x v="1"/>
    <x v="1"/>
    <x v="1"/>
  </r>
  <r>
    <x v="3"/>
    <x v="1"/>
    <x v="480"/>
    <x v="3"/>
    <x v="32"/>
    <x v="12"/>
    <x v="0"/>
    <x v="43"/>
    <x v="319"/>
    <x v="2915"/>
    <x v="5201"/>
    <x v="21"/>
    <x v="1"/>
    <x v="0"/>
    <x v="0"/>
  </r>
  <r>
    <x v="3"/>
    <x v="1"/>
    <x v="480"/>
    <x v="3"/>
    <x v="32"/>
    <x v="12"/>
    <x v="3"/>
    <x v="48"/>
    <x v="327"/>
    <x v="2958"/>
    <x v="5433"/>
    <x v="36"/>
    <x v="1"/>
    <x v="1"/>
    <x v="0"/>
  </r>
  <r>
    <x v="2"/>
    <x v="2"/>
    <x v="480"/>
    <x v="4"/>
    <x v="4"/>
    <x v="29"/>
    <x v="1"/>
    <x v="44"/>
    <x v="191"/>
    <x v="2386"/>
    <x v="4191"/>
    <x v="26"/>
    <x v="1"/>
    <x v="0"/>
    <x v="1"/>
  </r>
  <r>
    <x v="3"/>
    <x v="3"/>
    <x v="480"/>
    <x v="2"/>
    <x v="41"/>
    <x v="26"/>
    <x v="3"/>
    <x v="35"/>
    <x v="141"/>
    <x v="1640"/>
    <x v="4403"/>
    <x v="60"/>
    <x v="1"/>
    <x v="1"/>
    <x v="0"/>
  </r>
  <r>
    <x v="3"/>
    <x v="1"/>
    <x v="480"/>
    <x v="3"/>
    <x v="32"/>
    <x v="12"/>
    <x v="2"/>
    <x v="34"/>
    <x v="209"/>
    <x v="2222"/>
    <x v="4576"/>
    <x v="41"/>
    <x v="1"/>
    <x v="0"/>
    <x v="2"/>
  </r>
  <r>
    <x v="3"/>
    <x v="1"/>
    <x v="480"/>
    <x v="3"/>
    <x v="32"/>
    <x v="12"/>
    <x v="1"/>
    <x v="35"/>
    <x v="159"/>
    <x v="1806"/>
    <x v="3585"/>
    <x v="32"/>
    <x v="1"/>
    <x v="0"/>
    <x v="1"/>
  </r>
  <r>
    <x v="3"/>
    <x v="1"/>
    <x v="480"/>
    <x v="3"/>
    <x v="32"/>
    <x v="12"/>
    <x v="5"/>
    <x v="30"/>
    <x v="147"/>
    <x v="1503"/>
    <x v="3426"/>
    <x v="39"/>
    <x v="1"/>
    <x v="1"/>
    <x v="2"/>
  </r>
  <r>
    <x v="3"/>
    <x v="1"/>
    <x v="480"/>
    <x v="3"/>
    <x v="32"/>
    <x v="12"/>
    <x v="4"/>
    <x v="31"/>
    <x v="129"/>
    <x v="1372"/>
    <x v="3221"/>
    <x v="40"/>
    <x v="1"/>
    <x v="1"/>
    <x v="1"/>
  </r>
  <r>
    <x v="3"/>
    <x v="1"/>
    <x v="480"/>
    <x v="3"/>
    <x v="32"/>
    <x v="12"/>
    <x v="0"/>
    <x v="39"/>
    <x v="129"/>
    <x v="1652"/>
    <x v="3483"/>
    <x v="35"/>
    <x v="1"/>
    <x v="0"/>
    <x v="0"/>
  </r>
  <r>
    <x v="3"/>
    <x v="1"/>
    <x v="480"/>
    <x v="3"/>
    <x v="32"/>
    <x v="12"/>
    <x v="3"/>
    <x v="44"/>
    <x v="177"/>
    <x v="2260"/>
    <x v="4790"/>
    <x v="48"/>
    <x v="1"/>
    <x v="1"/>
    <x v="0"/>
  </r>
  <r>
    <x v="2"/>
    <x v="2"/>
    <x v="480"/>
    <x v="4"/>
    <x v="4"/>
    <x v="29"/>
    <x v="1"/>
    <x v="34"/>
    <x v="223"/>
    <x v="2324"/>
    <x v="3465"/>
    <x v="17"/>
    <x v="2"/>
    <x v="0"/>
    <x v="1"/>
  </r>
  <r>
    <x v="3"/>
    <x v="3"/>
    <x v="480"/>
    <x v="2"/>
    <x v="41"/>
    <x v="26"/>
    <x v="3"/>
    <x v="23"/>
    <x v="189"/>
    <x v="1580"/>
    <x v="3963"/>
    <x v="48"/>
    <x v="2"/>
    <x v="1"/>
    <x v="0"/>
  </r>
  <r>
    <x v="2"/>
    <x v="2"/>
    <x v="481"/>
    <x v="4"/>
    <x v="4"/>
    <x v="29"/>
    <x v="5"/>
    <x v="43"/>
    <x v="329"/>
    <x v="2948"/>
    <x v="5334"/>
    <x v="26"/>
    <x v="2"/>
    <x v="1"/>
    <x v="2"/>
  </r>
  <r>
    <x v="3"/>
    <x v="3"/>
    <x v="481"/>
    <x v="2"/>
    <x v="41"/>
    <x v="26"/>
    <x v="2"/>
    <x v="28"/>
    <x v="317"/>
    <x v="2843"/>
    <x v="5112"/>
    <x v="31"/>
    <x v="2"/>
    <x v="0"/>
    <x v="2"/>
  </r>
  <r>
    <x v="3"/>
    <x v="1"/>
    <x v="481"/>
    <x v="1"/>
    <x v="6"/>
    <x v="21"/>
    <x v="2"/>
    <x v="48"/>
    <x v="314"/>
    <x v="2914"/>
    <x v="5266"/>
    <x v="26"/>
    <x v="0"/>
    <x v="0"/>
    <x v="2"/>
  </r>
  <r>
    <x v="3"/>
    <x v="1"/>
    <x v="481"/>
    <x v="1"/>
    <x v="6"/>
    <x v="21"/>
    <x v="1"/>
    <x v="43"/>
    <x v="212"/>
    <x v="2513"/>
    <x v="4380"/>
    <x v="26"/>
    <x v="0"/>
    <x v="0"/>
    <x v="1"/>
  </r>
  <r>
    <x v="3"/>
    <x v="1"/>
    <x v="481"/>
    <x v="1"/>
    <x v="6"/>
    <x v="21"/>
    <x v="5"/>
    <x v="38"/>
    <x v="231"/>
    <x v="2506"/>
    <x v="3730"/>
    <x v="16"/>
    <x v="0"/>
    <x v="1"/>
    <x v="2"/>
  </r>
  <r>
    <x v="3"/>
    <x v="1"/>
    <x v="481"/>
    <x v="1"/>
    <x v="6"/>
    <x v="21"/>
    <x v="4"/>
    <x v="38"/>
    <x v="194"/>
    <x v="2227"/>
    <x v="3173"/>
    <x v="16"/>
    <x v="0"/>
    <x v="1"/>
    <x v="1"/>
  </r>
  <r>
    <x v="3"/>
    <x v="1"/>
    <x v="481"/>
    <x v="1"/>
    <x v="6"/>
    <x v="21"/>
    <x v="0"/>
    <x v="48"/>
    <x v="212"/>
    <x v="2615"/>
    <x v="3985"/>
    <x v="16"/>
    <x v="0"/>
    <x v="0"/>
    <x v="0"/>
  </r>
  <r>
    <x v="3"/>
    <x v="1"/>
    <x v="481"/>
    <x v="1"/>
    <x v="6"/>
    <x v="21"/>
    <x v="3"/>
    <x v="53"/>
    <x v="294"/>
    <x v="2866"/>
    <x v="5010"/>
    <x v="21"/>
    <x v="0"/>
    <x v="1"/>
    <x v="0"/>
  </r>
  <r>
    <x v="2"/>
    <x v="2"/>
    <x v="481"/>
    <x v="4"/>
    <x v="4"/>
    <x v="29"/>
    <x v="5"/>
    <x v="41"/>
    <x v="188"/>
    <x v="2275"/>
    <x v="4512"/>
    <x v="37"/>
    <x v="1"/>
    <x v="1"/>
    <x v="2"/>
  </r>
  <r>
    <x v="3"/>
    <x v="3"/>
    <x v="481"/>
    <x v="2"/>
    <x v="41"/>
    <x v="26"/>
    <x v="2"/>
    <x v="26"/>
    <x v="150"/>
    <x v="1374"/>
    <x v="3370"/>
    <x v="43"/>
    <x v="1"/>
    <x v="0"/>
    <x v="2"/>
  </r>
  <r>
    <x v="3"/>
    <x v="1"/>
    <x v="481"/>
    <x v="1"/>
    <x v="6"/>
    <x v="21"/>
    <x v="2"/>
    <x v="47"/>
    <x v="122"/>
    <x v="1811"/>
    <x v="3860"/>
    <x v="37"/>
    <x v="1"/>
    <x v="0"/>
    <x v="2"/>
  </r>
  <r>
    <x v="3"/>
    <x v="1"/>
    <x v="481"/>
    <x v="1"/>
    <x v="6"/>
    <x v="21"/>
    <x v="1"/>
    <x v="41"/>
    <x v="60"/>
    <x v="822"/>
    <x v="1939"/>
    <x v="39"/>
    <x v="1"/>
    <x v="0"/>
    <x v="1"/>
  </r>
  <r>
    <x v="3"/>
    <x v="1"/>
    <x v="481"/>
    <x v="1"/>
    <x v="6"/>
    <x v="21"/>
    <x v="5"/>
    <x v="36"/>
    <x v="61"/>
    <x v="729"/>
    <x v="1209"/>
    <x v="26"/>
    <x v="1"/>
    <x v="1"/>
    <x v="2"/>
  </r>
  <r>
    <x v="3"/>
    <x v="1"/>
    <x v="481"/>
    <x v="1"/>
    <x v="6"/>
    <x v="21"/>
    <x v="4"/>
    <x v="37"/>
    <x v="52"/>
    <x v="610"/>
    <x v="1001"/>
    <x v="27"/>
    <x v="1"/>
    <x v="1"/>
    <x v="1"/>
  </r>
  <r>
    <x v="3"/>
    <x v="1"/>
    <x v="481"/>
    <x v="1"/>
    <x v="6"/>
    <x v="21"/>
    <x v="0"/>
    <x v="43"/>
    <x v="58"/>
    <x v="821"/>
    <x v="1541"/>
    <x v="30"/>
    <x v="1"/>
    <x v="0"/>
    <x v="0"/>
  </r>
  <r>
    <x v="3"/>
    <x v="1"/>
    <x v="481"/>
    <x v="1"/>
    <x v="6"/>
    <x v="21"/>
    <x v="3"/>
    <x v="48"/>
    <x v="94"/>
    <x v="1492"/>
    <x v="3183"/>
    <x v="35"/>
    <x v="1"/>
    <x v="1"/>
    <x v="0"/>
  </r>
  <r>
    <x v="2"/>
    <x v="2"/>
    <x v="481"/>
    <x v="4"/>
    <x v="4"/>
    <x v="29"/>
    <x v="5"/>
    <x v="27"/>
    <x v="198"/>
    <x v="1859"/>
    <x v="3550"/>
    <x v="30"/>
    <x v="2"/>
    <x v="1"/>
    <x v="2"/>
  </r>
  <r>
    <x v="3"/>
    <x v="3"/>
    <x v="481"/>
    <x v="2"/>
    <x v="41"/>
    <x v="26"/>
    <x v="2"/>
    <x v="21"/>
    <x v="175"/>
    <x v="1357"/>
    <x v="3088"/>
    <x v="38"/>
    <x v="2"/>
    <x v="0"/>
    <x v="2"/>
  </r>
  <r>
    <x v="3"/>
    <x v="1"/>
    <x v="481"/>
    <x v="1"/>
    <x v="6"/>
    <x v="21"/>
    <x v="2"/>
    <x v="33"/>
    <x v="167"/>
    <x v="1805"/>
    <x v="3472"/>
    <x v="30"/>
    <x v="2"/>
    <x v="0"/>
    <x v="2"/>
  </r>
  <r>
    <x v="3"/>
    <x v="1"/>
    <x v="481"/>
    <x v="1"/>
    <x v="6"/>
    <x v="21"/>
    <x v="1"/>
    <x v="28"/>
    <x v="68"/>
    <x v="644"/>
    <x v="1216"/>
    <x v="30"/>
    <x v="2"/>
    <x v="0"/>
    <x v="1"/>
  </r>
  <r>
    <x v="3"/>
    <x v="1"/>
    <x v="481"/>
    <x v="1"/>
    <x v="6"/>
    <x v="21"/>
    <x v="5"/>
    <x v="25"/>
    <x v="68"/>
    <x v="575"/>
    <x v="701"/>
    <x v="20"/>
    <x v="2"/>
    <x v="1"/>
    <x v="2"/>
  </r>
  <r>
    <x v="3"/>
    <x v="1"/>
    <x v="481"/>
    <x v="1"/>
    <x v="6"/>
    <x v="21"/>
    <x v="4"/>
    <x v="25"/>
    <x v="61"/>
    <x v="490"/>
    <x v="531"/>
    <x v="19"/>
    <x v="2"/>
    <x v="1"/>
    <x v="1"/>
  </r>
  <r>
    <x v="3"/>
    <x v="1"/>
    <x v="481"/>
    <x v="1"/>
    <x v="6"/>
    <x v="21"/>
    <x v="0"/>
    <x v="30"/>
    <x v="68"/>
    <x v="696"/>
    <x v="929"/>
    <x v="21"/>
    <x v="2"/>
    <x v="0"/>
    <x v="0"/>
  </r>
  <r>
    <x v="3"/>
    <x v="1"/>
    <x v="481"/>
    <x v="1"/>
    <x v="6"/>
    <x v="21"/>
    <x v="3"/>
    <x v="34"/>
    <x v="108"/>
    <x v="1266"/>
    <x v="2351"/>
    <x v="28"/>
    <x v="2"/>
    <x v="1"/>
    <x v="0"/>
  </r>
  <r>
    <x v="2"/>
    <x v="2"/>
    <x v="482"/>
    <x v="4"/>
    <x v="4"/>
    <x v="29"/>
    <x v="4"/>
    <x v="43"/>
    <x v="325"/>
    <x v="2935"/>
    <x v="5259"/>
    <x v="21"/>
    <x v="2"/>
    <x v="1"/>
    <x v="1"/>
  </r>
  <r>
    <x v="3"/>
    <x v="3"/>
    <x v="482"/>
    <x v="2"/>
    <x v="41"/>
    <x v="26"/>
    <x v="1"/>
    <x v="28"/>
    <x v="317"/>
    <x v="2843"/>
    <x v="5112"/>
    <x v="31"/>
    <x v="2"/>
    <x v="0"/>
    <x v="1"/>
  </r>
  <r>
    <x v="5"/>
    <x v="1"/>
    <x v="482"/>
    <x v="0"/>
    <x v="48"/>
    <x v="33"/>
    <x v="2"/>
    <x v="53"/>
    <x v="310"/>
    <x v="2911"/>
    <x v="5105"/>
    <x v="16"/>
    <x v="0"/>
    <x v="0"/>
    <x v="2"/>
  </r>
  <r>
    <x v="5"/>
    <x v="1"/>
    <x v="482"/>
    <x v="0"/>
    <x v="48"/>
    <x v="33"/>
    <x v="1"/>
    <x v="33"/>
    <x v="174"/>
    <x v="1883"/>
    <x v="2950"/>
    <x v="21"/>
    <x v="0"/>
    <x v="0"/>
    <x v="1"/>
  </r>
  <r>
    <x v="5"/>
    <x v="1"/>
    <x v="482"/>
    <x v="0"/>
    <x v="48"/>
    <x v="33"/>
    <x v="5"/>
    <x v="28"/>
    <x v="152"/>
    <x v="1471"/>
    <x v="1920"/>
    <x v="16"/>
    <x v="0"/>
    <x v="1"/>
    <x v="2"/>
  </r>
  <r>
    <x v="5"/>
    <x v="1"/>
    <x v="482"/>
    <x v="0"/>
    <x v="48"/>
    <x v="33"/>
    <x v="4"/>
    <x v="28"/>
    <x v="129"/>
    <x v="1267"/>
    <x v="1599"/>
    <x v="16"/>
    <x v="0"/>
    <x v="1"/>
    <x v="1"/>
  </r>
  <r>
    <x v="5"/>
    <x v="1"/>
    <x v="482"/>
    <x v="0"/>
    <x v="48"/>
    <x v="33"/>
    <x v="0"/>
    <x v="38"/>
    <x v="152"/>
    <x v="1857"/>
    <x v="3880"/>
    <x v="36"/>
    <x v="0"/>
    <x v="0"/>
    <x v="0"/>
  </r>
  <r>
    <x v="5"/>
    <x v="1"/>
    <x v="482"/>
    <x v="0"/>
    <x v="48"/>
    <x v="33"/>
    <x v="3"/>
    <x v="43"/>
    <x v="254"/>
    <x v="2686"/>
    <x v="4688"/>
    <x v="26"/>
    <x v="0"/>
    <x v="1"/>
    <x v="0"/>
  </r>
  <r>
    <x v="2"/>
    <x v="2"/>
    <x v="482"/>
    <x v="4"/>
    <x v="4"/>
    <x v="29"/>
    <x v="4"/>
    <x v="40"/>
    <x v="147"/>
    <x v="1870"/>
    <x v="3800"/>
    <x v="34"/>
    <x v="1"/>
    <x v="1"/>
    <x v="1"/>
  </r>
  <r>
    <x v="3"/>
    <x v="3"/>
    <x v="482"/>
    <x v="2"/>
    <x v="41"/>
    <x v="26"/>
    <x v="1"/>
    <x v="25"/>
    <x v="129"/>
    <x v="1155"/>
    <x v="3038"/>
    <x v="46"/>
    <x v="1"/>
    <x v="0"/>
    <x v="1"/>
  </r>
  <r>
    <x v="5"/>
    <x v="1"/>
    <x v="482"/>
    <x v="0"/>
    <x v="48"/>
    <x v="33"/>
    <x v="2"/>
    <x v="51"/>
    <x v="114"/>
    <x v="1837"/>
    <x v="3306"/>
    <x v="27"/>
    <x v="1"/>
    <x v="0"/>
    <x v="2"/>
  </r>
  <r>
    <x v="5"/>
    <x v="1"/>
    <x v="482"/>
    <x v="0"/>
    <x v="48"/>
    <x v="33"/>
    <x v="1"/>
    <x v="32"/>
    <x v="39"/>
    <x v="375"/>
    <x v="761"/>
    <x v="35"/>
    <x v="1"/>
    <x v="0"/>
    <x v="1"/>
  </r>
  <r>
    <x v="5"/>
    <x v="1"/>
    <x v="482"/>
    <x v="0"/>
    <x v="48"/>
    <x v="33"/>
    <x v="5"/>
    <x v="26"/>
    <x v="38"/>
    <x v="280"/>
    <x v="458"/>
    <x v="31"/>
    <x v="1"/>
    <x v="1"/>
    <x v="2"/>
  </r>
  <r>
    <x v="5"/>
    <x v="1"/>
    <x v="482"/>
    <x v="0"/>
    <x v="48"/>
    <x v="33"/>
    <x v="4"/>
    <x v="25"/>
    <x v="27"/>
    <x v="166"/>
    <x v="238"/>
    <x v="30"/>
    <x v="1"/>
    <x v="1"/>
    <x v="1"/>
  </r>
  <r>
    <x v="5"/>
    <x v="1"/>
    <x v="482"/>
    <x v="0"/>
    <x v="48"/>
    <x v="33"/>
    <x v="0"/>
    <x v="37"/>
    <x v="42"/>
    <x v="482"/>
    <x v="1390"/>
    <x v="47"/>
    <x v="1"/>
    <x v="0"/>
    <x v="0"/>
  </r>
  <r>
    <x v="5"/>
    <x v="1"/>
    <x v="482"/>
    <x v="0"/>
    <x v="48"/>
    <x v="33"/>
    <x v="3"/>
    <x v="40"/>
    <x v="74"/>
    <x v="1012"/>
    <x v="2293"/>
    <x v="37"/>
    <x v="1"/>
    <x v="1"/>
    <x v="0"/>
  </r>
  <r>
    <x v="2"/>
    <x v="2"/>
    <x v="482"/>
    <x v="4"/>
    <x v="4"/>
    <x v="29"/>
    <x v="4"/>
    <x v="29"/>
    <x v="192"/>
    <x v="1887"/>
    <x v="3188"/>
    <x v="24"/>
    <x v="2"/>
    <x v="1"/>
    <x v="1"/>
  </r>
  <r>
    <x v="3"/>
    <x v="3"/>
    <x v="482"/>
    <x v="2"/>
    <x v="41"/>
    <x v="26"/>
    <x v="1"/>
    <x v="18"/>
    <x v="155"/>
    <x v="1070"/>
    <x v="2261"/>
    <x v="34"/>
    <x v="2"/>
    <x v="0"/>
    <x v="1"/>
  </r>
  <r>
    <x v="2"/>
    <x v="2"/>
    <x v="483"/>
    <x v="4"/>
    <x v="4"/>
    <x v="29"/>
    <x v="0"/>
    <x v="53"/>
    <x v="325"/>
    <x v="2969"/>
    <x v="5477"/>
    <x v="41"/>
    <x v="2"/>
    <x v="0"/>
    <x v="0"/>
  </r>
  <r>
    <x v="3"/>
    <x v="3"/>
    <x v="483"/>
    <x v="2"/>
    <x v="41"/>
    <x v="26"/>
    <x v="5"/>
    <x v="33"/>
    <x v="313"/>
    <x v="2852"/>
    <x v="5143"/>
    <x v="31"/>
    <x v="2"/>
    <x v="1"/>
    <x v="2"/>
  </r>
  <r>
    <x v="5"/>
    <x v="3"/>
    <x v="483"/>
    <x v="4"/>
    <x v="11"/>
    <x v="7"/>
    <x v="2"/>
    <x v="13"/>
    <x v="327"/>
    <x v="2637"/>
    <x v="4349"/>
    <x v="21"/>
    <x v="1"/>
    <x v="0"/>
    <x v="2"/>
  </r>
  <r>
    <x v="5"/>
    <x v="3"/>
    <x v="483"/>
    <x v="4"/>
    <x v="11"/>
    <x v="7"/>
    <x v="1"/>
    <x v="23"/>
    <x v="329"/>
    <x v="2858"/>
    <x v="4973"/>
    <x v="21"/>
    <x v="1"/>
    <x v="0"/>
    <x v="1"/>
  </r>
  <r>
    <x v="5"/>
    <x v="3"/>
    <x v="483"/>
    <x v="4"/>
    <x v="11"/>
    <x v="7"/>
    <x v="5"/>
    <x v="18"/>
    <x v="317"/>
    <x v="2656"/>
    <x v="4392"/>
    <x v="21"/>
    <x v="1"/>
    <x v="1"/>
    <x v="2"/>
  </r>
  <r>
    <x v="5"/>
    <x v="3"/>
    <x v="483"/>
    <x v="4"/>
    <x v="11"/>
    <x v="7"/>
    <x v="4"/>
    <x v="28"/>
    <x v="311"/>
    <x v="2793"/>
    <x v="5010"/>
    <x v="31"/>
    <x v="1"/>
    <x v="1"/>
    <x v="1"/>
  </r>
  <r>
    <x v="5"/>
    <x v="3"/>
    <x v="483"/>
    <x v="4"/>
    <x v="11"/>
    <x v="7"/>
    <x v="0"/>
    <x v="43"/>
    <x v="300"/>
    <x v="2840"/>
    <x v="4688"/>
    <x v="16"/>
    <x v="1"/>
    <x v="0"/>
    <x v="0"/>
  </r>
  <r>
    <x v="5"/>
    <x v="3"/>
    <x v="483"/>
    <x v="4"/>
    <x v="11"/>
    <x v="7"/>
    <x v="3"/>
    <x v="38"/>
    <x v="331"/>
    <x v="2935"/>
    <x v="5386"/>
    <x v="36"/>
    <x v="1"/>
    <x v="1"/>
    <x v="0"/>
  </r>
  <r>
    <x v="1"/>
    <x v="1"/>
    <x v="483"/>
    <x v="3"/>
    <x v="39"/>
    <x v="10"/>
    <x v="2"/>
    <x v="43"/>
    <x v="350"/>
    <x v="3016"/>
    <x v="5491"/>
    <x v="31"/>
    <x v="1"/>
    <x v="0"/>
    <x v="2"/>
  </r>
  <r>
    <x v="1"/>
    <x v="1"/>
    <x v="483"/>
    <x v="3"/>
    <x v="39"/>
    <x v="10"/>
    <x v="1"/>
    <x v="43"/>
    <x v="331"/>
    <x v="2955"/>
    <x v="5301"/>
    <x v="21"/>
    <x v="1"/>
    <x v="0"/>
    <x v="1"/>
  </r>
  <r>
    <x v="1"/>
    <x v="1"/>
    <x v="483"/>
    <x v="3"/>
    <x v="39"/>
    <x v="10"/>
    <x v="5"/>
    <x v="38"/>
    <x v="329"/>
    <x v="2930"/>
    <x v="5043"/>
    <x v="11"/>
    <x v="1"/>
    <x v="1"/>
    <x v="2"/>
  </r>
  <r>
    <x v="1"/>
    <x v="1"/>
    <x v="483"/>
    <x v="3"/>
    <x v="39"/>
    <x v="10"/>
    <x v="4"/>
    <x v="38"/>
    <x v="325"/>
    <x v="2917"/>
    <x v="5116"/>
    <x v="16"/>
    <x v="1"/>
    <x v="1"/>
    <x v="1"/>
  </r>
  <r>
    <x v="1"/>
    <x v="1"/>
    <x v="483"/>
    <x v="3"/>
    <x v="39"/>
    <x v="10"/>
    <x v="0"/>
    <x v="48"/>
    <x v="327"/>
    <x v="2958"/>
    <x v="5308"/>
    <x v="21"/>
    <x v="1"/>
    <x v="0"/>
    <x v="0"/>
  </r>
  <r>
    <x v="1"/>
    <x v="1"/>
    <x v="483"/>
    <x v="3"/>
    <x v="39"/>
    <x v="10"/>
    <x v="3"/>
    <x v="53"/>
    <x v="335"/>
    <x v="3000"/>
    <x v="5495"/>
    <x v="36"/>
    <x v="1"/>
    <x v="1"/>
    <x v="0"/>
  </r>
  <r>
    <x v="2"/>
    <x v="2"/>
    <x v="483"/>
    <x v="4"/>
    <x v="4"/>
    <x v="29"/>
    <x v="0"/>
    <x v="51"/>
    <x v="159"/>
    <x v="2288"/>
    <x v="4912"/>
    <x v="53"/>
    <x v="1"/>
    <x v="0"/>
    <x v="0"/>
  </r>
  <r>
    <x v="3"/>
    <x v="3"/>
    <x v="483"/>
    <x v="2"/>
    <x v="41"/>
    <x v="26"/>
    <x v="5"/>
    <x v="29"/>
    <x v="127"/>
    <x v="1274"/>
    <x v="3212"/>
    <x v="44"/>
    <x v="1"/>
    <x v="1"/>
    <x v="2"/>
  </r>
  <r>
    <x v="5"/>
    <x v="3"/>
    <x v="483"/>
    <x v="4"/>
    <x v="11"/>
    <x v="7"/>
    <x v="2"/>
    <x v="11"/>
    <x v="177"/>
    <x v="864"/>
    <x v="1908"/>
    <x v="36"/>
    <x v="1"/>
    <x v="0"/>
    <x v="2"/>
  </r>
  <r>
    <x v="5"/>
    <x v="3"/>
    <x v="483"/>
    <x v="4"/>
    <x v="11"/>
    <x v="7"/>
    <x v="1"/>
    <x v="21"/>
    <x v="172"/>
    <x v="1320"/>
    <x v="2790"/>
    <x v="34"/>
    <x v="1"/>
    <x v="0"/>
    <x v="1"/>
  </r>
  <r>
    <x v="5"/>
    <x v="3"/>
    <x v="483"/>
    <x v="4"/>
    <x v="11"/>
    <x v="7"/>
    <x v="5"/>
    <x v="16"/>
    <x v="145"/>
    <x v="908"/>
    <x v="1881"/>
    <x v="33"/>
    <x v="1"/>
    <x v="1"/>
    <x v="2"/>
  </r>
  <r>
    <x v="5"/>
    <x v="3"/>
    <x v="483"/>
    <x v="4"/>
    <x v="11"/>
    <x v="7"/>
    <x v="4"/>
    <x v="26"/>
    <x v="110"/>
    <x v="1025"/>
    <x v="2513"/>
    <x v="41"/>
    <x v="1"/>
    <x v="1"/>
    <x v="1"/>
  </r>
  <r>
    <x v="5"/>
    <x v="3"/>
    <x v="483"/>
    <x v="4"/>
    <x v="11"/>
    <x v="7"/>
    <x v="0"/>
    <x v="40"/>
    <x v="101"/>
    <x v="1360"/>
    <x v="2411"/>
    <x v="26"/>
    <x v="1"/>
    <x v="0"/>
    <x v="0"/>
  </r>
  <r>
    <x v="5"/>
    <x v="3"/>
    <x v="483"/>
    <x v="4"/>
    <x v="11"/>
    <x v="7"/>
    <x v="3"/>
    <x v="35"/>
    <x v="188"/>
    <x v="2085"/>
    <x v="4636"/>
    <x v="49"/>
    <x v="1"/>
    <x v="1"/>
    <x v="0"/>
  </r>
  <r>
    <x v="1"/>
    <x v="1"/>
    <x v="483"/>
    <x v="3"/>
    <x v="39"/>
    <x v="10"/>
    <x v="2"/>
    <x v="41"/>
    <x v="238"/>
    <x v="2597"/>
    <x v="4954"/>
    <x v="41"/>
    <x v="1"/>
    <x v="0"/>
    <x v="2"/>
  </r>
  <r>
    <x v="1"/>
    <x v="1"/>
    <x v="483"/>
    <x v="3"/>
    <x v="39"/>
    <x v="10"/>
    <x v="1"/>
    <x v="38"/>
    <x v="164"/>
    <x v="1969"/>
    <x v="3795"/>
    <x v="31"/>
    <x v="1"/>
    <x v="0"/>
    <x v="1"/>
  </r>
  <r>
    <x v="1"/>
    <x v="1"/>
    <x v="483"/>
    <x v="3"/>
    <x v="39"/>
    <x v="10"/>
    <x v="5"/>
    <x v="34"/>
    <x v="183"/>
    <x v="1994"/>
    <x v="3305"/>
    <x v="23"/>
    <x v="1"/>
    <x v="1"/>
    <x v="2"/>
  </r>
  <r>
    <x v="1"/>
    <x v="1"/>
    <x v="483"/>
    <x v="3"/>
    <x v="39"/>
    <x v="10"/>
    <x v="4"/>
    <x v="36"/>
    <x v="159"/>
    <x v="1848"/>
    <x v="3403"/>
    <x v="28"/>
    <x v="1"/>
    <x v="1"/>
    <x v="1"/>
  </r>
  <r>
    <x v="1"/>
    <x v="1"/>
    <x v="483"/>
    <x v="3"/>
    <x v="39"/>
    <x v="10"/>
    <x v="0"/>
    <x v="46"/>
    <x v="172"/>
    <x v="2265"/>
    <x v="4455"/>
    <x v="36"/>
    <x v="1"/>
    <x v="0"/>
    <x v="0"/>
  </r>
  <r>
    <x v="1"/>
    <x v="1"/>
    <x v="483"/>
    <x v="3"/>
    <x v="39"/>
    <x v="10"/>
    <x v="3"/>
    <x v="52"/>
    <x v="174"/>
    <x v="2442"/>
    <x v="4916"/>
    <x v="46"/>
    <x v="1"/>
    <x v="1"/>
    <x v="0"/>
  </r>
  <r>
    <x v="2"/>
    <x v="2"/>
    <x v="483"/>
    <x v="4"/>
    <x v="4"/>
    <x v="29"/>
    <x v="0"/>
    <x v="36"/>
    <x v="196"/>
    <x v="2191"/>
    <x v="4726"/>
    <x v="48"/>
    <x v="2"/>
    <x v="0"/>
    <x v="0"/>
  </r>
  <r>
    <x v="3"/>
    <x v="3"/>
    <x v="483"/>
    <x v="2"/>
    <x v="41"/>
    <x v="26"/>
    <x v="5"/>
    <x v="20"/>
    <x v="141"/>
    <x v="1057"/>
    <x v="2231"/>
    <x v="34"/>
    <x v="2"/>
    <x v="1"/>
    <x v="2"/>
  </r>
  <r>
    <x v="5"/>
    <x v="3"/>
    <x v="483"/>
    <x v="4"/>
    <x v="11"/>
    <x v="7"/>
    <x v="2"/>
    <x v="7"/>
    <x v="183"/>
    <x v="655"/>
    <x v="1154"/>
    <x v="28"/>
    <x v="2"/>
    <x v="0"/>
    <x v="2"/>
  </r>
  <r>
    <x v="5"/>
    <x v="3"/>
    <x v="483"/>
    <x v="4"/>
    <x v="11"/>
    <x v="7"/>
    <x v="1"/>
    <x v="15"/>
    <x v="210"/>
    <x v="1306"/>
    <x v="2376"/>
    <x v="27"/>
    <x v="2"/>
    <x v="0"/>
    <x v="1"/>
  </r>
  <r>
    <x v="5"/>
    <x v="3"/>
    <x v="483"/>
    <x v="4"/>
    <x v="11"/>
    <x v="7"/>
    <x v="5"/>
    <x v="11"/>
    <x v="160"/>
    <x v="769"/>
    <x v="1229"/>
    <x v="25"/>
    <x v="2"/>
    <x v="1"/>
    <x v="2"/>
  </r>
  <r>
    <x v="5"/>
    <x v="3"/>
    <x v="483"/>
    <x v="4"/>
    <x v="11"/>
    <x v="7"/>
    <x v="4"/>
    <x v="17"/>
    <x v="134"/>
    <x v="879"/>
    <x v="1942"/>
    <x v="36"/>
    <x v="2"/>
    <x v="1"/>
    <x v="1"/>
  </r>
  <r>
    <x v="5"/>
    <x v="3"/>
    <x v="483"/>
    <x v="4"/>
    <x v="11"/>
    <x v="7"/>
    <x v="0"/>
    <x v="27"/>
    <x v="101"/>
    <x v="975"/>
    <x v="1397"/>
    <x v="21"/>
    <x v="2"/>
    <x v="0"/>
    <x v="0"/>
  </r>
  <r>
    <x v="5"/>
    <x v="3"/>
    <x v="483"/>
    <x v="4"/>
    <x v="11"/>
    <x v="7"/>
    <x v="3"/>
    <x v="26"/>
    <x v="204"/>
    <x v="1866"/>
    <x v="4118"/>
    <x v="41"/>
    <x v="2"/>
    <x v="1"/>
    <x v="0"/>
  </r>
  <r>
    <x v="2"/>
    <x v="2"/>
    <x v="484"/>
    <x v="4"/>
    <x v="4"/>
    <x v="29"/>
    <x v="3"/>
    <x v="58"/>
    <x v="323"/>
    <x v="2975"/>
    <x v="5072"/>
    <x v="6"/>
    <x v="2"/>
    <x v="1"/>
    <x v="0"/>
  </r>
  <r>
    <x v="3"/>
    <x v="3"/>
    <x v="484"/>
    <x v="2"/>
    <x v="41"/>
    <x v="26"/>
    <x v="4"/>
    <x v="33"/>
    <x v="294"/>
    <x v="2686"/>
    <x v="5054"/>
    <x v="41"/>
    <x v="2"/>
    <x v="1"/>
    <x v="1"/>
  </r>
  <r>
    <x v="2"/>
    <x v="1"/>
    <x v="484"/>
    <x v="1"/>
    <x v="29"/>
    <x v="37"/>
    <x v="2"/>
    <x v="43"/>
    <x v="312"/>
    <x v="2890"/>
    <x v="5115"/>
    <x v="21"/>
    <x v="0"/>
    <x v="0"/>
    <x v="2"/>
  </r>
  <r>
    <x v="2"/>
    <x v="1"/>
    <x v="484"/>
    <x v="1"/>
    <x v="29"/>
    <x v="37"/>
    <x v="1"/>
    <x v="38"/>
    <x v="194"/>
    <x v="2227"/>
    <x v="3609"/>
    <x v="21"/>
    <x v="0"/>
    <x v="0"/>
    <x v="1"/>
  </r>
  <r>
    <x v="2"/>
    <x v="1"/>
    <x v="484"/>
    <x v="1"/>
    <x v="29"/>
    <x v="37"/>
    <x v="5"/>
    <x v="33"/>
    <x v="212"/>
    <x v="2206"/>
    <x v="3914"/>
    <x v="26"/>
    <x v="0"/>
    <x v="1"/>
    <x v="2"/>
  </r>
  <r>
    <x v="2"/>
    <x v="1"/>
    <x v="484"/>
    <x v="1"/>
    <x v="29"/>
    <x v="37"/>
    <x v="4"/>
    <x v="33"/>
    <x v="174"/>
    <x v="1883"/>
    <x v="3321"/>
    <x v="26"/>
    <x v="0"/>
    <x v="1"/>
    <x v="1"/>
  </r>
  <r>
    <x v="2"/>
    <x v="1"/>
    <x v="484"/>
    <x v="1"/>
    <x v="29"/>
    <x v="37"/>
    <x v="0"/>
    <x v="43"/>
    <x v="194"/>
    <x v="2383"/>
    <x v="3480"/>
    <x v="16"/>
    <x v="0"/>
    <x v="0"/>
    <x v="0"/>
  </r>
  <r>
    <x v="2"/>
    <x v="1"/>
    <x v="484"/>
    <x v="1"/>
    <x v="29"/>
    <x v="37"/>
    <x v="3"/>
    <x v="48"/>
    <x v="285"/>
    <x v="2829"/>
    <x v="4986"/>
    <x v="26"/>
    <x v="0"/>
    <x v="1"/>
    <x v="0"/>
  </r>
  <r>
    <x v="1"/>
    <x v="1"/>
    <x v="484"/>
    <x v="1"/>
    <x v="38"/>
    <x v="45"/>
    <x v="2"/>
    <x v="43"/>
    <x v="308"/>
    <x v="2876"/>
    <x v="5053"/>
    <x v="21"/>
    <x v="0"/>
    <x v="0"/>
    <x v="2"/>
  </r>
  <r>
    <x v="1"/>
    <x v="1"/>
    <x v="484"/>
    <x v="1"/>
    <x v="38"/>
    <x v="45"/>
    <x v="1"/>
    <x v="38"/>
    <x v="152"/>
    <x v="1857"/>
    <x v="2898"/>
    <x v="21"/>
    <x v="0"/>
    <x v="0"/>
    <x v="1"/>
  </r>
  <r>
    <x v="1"/>
    <x v="1"/>
    <x v="484"/>
    <x v="1"/>
    <x v="38"/>
    <x v="45"/>
    <x v="5"/>
    <x v="33"/>
    <x v="174"/>
    <x v="1883"/>
    <x v="3321"/>
    <x v="26"/>
    <x v="0"/>
    <x v="1"/>
    <x v="2"/>
  </r>
  <r>
    <x v="1"/>
    <x v="1"/>
    <x v="484"/>
    <x v="1"/>
    <x v="38"/>
    <x v="45"/>
    <x v="4"/>
    <x v="33"/>
    <x v="129"/>
    <x v="1441"/>
    <x v="2557"/>
    <x v="26"/>
    <x v="0"/>
    <x v="1"/>
    <x v="1"/>
  </r>
  <r>
    <x v="1"/>
    <x v="1"/>
    <x v="484"/>
    <x v="1"/>
    <x v="38"/>
    <x v="45"/>
    <x v="0"/>
    <x v="43"/>
    <x v="152"/>
    <x v="2022"/>
    <x v="2781"/>
    <x v="16"/>
    <x v="0"/>
    <x v="0"/>
    <x v="0"/>
  </r>
  <r>
    <x v="1"/>
    <x v="1"/>
    <x v="484"/>
    <x v="1"/>
    <x v="38"/>
    <x v="45"/>
    <x v="3"/>
    <x v="48"/>
    <x v="254"/>
    <x v="2757"/>
    <x v="4827"/>
    <x v="26"/>
    <x v="0"/>
    <x v="1"/>
    <x v="0"/>
  </r>
  <r>
    <x v="2"/>
    <x v="2"/>
    <x v="484"/>
    <x v="4"/>
    <x v="4"/>
    <x v="29"/>
    <x v="3"/>
    <x v="54"/>
    <x v="165"/>
    <x v="2413"/>
    <x v="3940"/>
    <x v="21"/>
    <x v="1"/>
    <x v="1"/>
    <x v="0"/>
  </r>
  <r>
    <x v="3"/>
    <x v="3"/>
    <x v="484"/>
    <x v="2"/>
    <x v="41"/>
    <x v="26"/>
    <x v="4"/>
    <x v="31"/>
    <x v="80"/>
    <x v="881"/>
    <x v="2761"/>
    <x v="56"/>
    <x v="1"/>
    <x v="1"/>
    <x v="1"/>
  </r>
  <r>
    <x v="2"/>
    <x v="1"/>
    <x v="484"/>
    <x v="1"/>
    <x v="29"/>
    <x v="37"/>
    <x v="2"/>
    <x v="41"/>
    <x v="110"/>
    <x v="1499"/>
    <x v="3091"/>
    <x v="33"/>
    <x v="1"/>
    <x v="0"/>
    <x v="2"/>
  </r>
  <r>
    <x v="2"/>
    <x v="1"/>
    <x v="484"/>
    <x v="1"/>
    <x v="29"/>
    <x v="37"/>
    <x v="1"/>
    <x v="34"/>
    <x v="56"/>
    <x v="615"/>
    <x v="1351"/>
    <x v="36"/>
    <x v="1"/>
    <x v="0"/>
    <x v="1"/>
  </r>
  <r>
    <x v="2"/>
    <x v="1"/>
    <x v="484"/>
    <x v="1"/>
    <x v="29"/>
    <x v="37"/>
    <x v="5"/>
    <x v="31"/>
    <x v="62"/>
    <x v="631"/>
    <x v="1392"/>
    <x v="36"/>
    <x v="1"/>
    <x v="1"/>
    <x v="2"/>
  </r>
  <r>
    <x v="2"/>
    <x v="1"/>
    <x v="484"/>
    <x v="1"/>
    <x v="29"/>
    <x v="37"/>
    <x v="4"/>
    <x v="31"/>
    <x v="45"/>
    <x v="430"/>
    <x v="912"/>
    <x v="36"/>
    <x v="1"/>
    <x v="1"/>
    <x v="1"/>
  </r>
  <r>
    <x v="2"/>
    <x v="1"/>
    <x v="484"/>
    <x v="1"/>
    <x v="29"/>
    <x v="37"/>
    <x v="0"/>
    <x v="40"/>
    <x v="56"/>
    <x v="733"/>
    <x v="1246"/>
    <x v="27"/>
    <x v="1"/>
    <x v="0"/>
    <x v="0"/>
  </r>
  <r>
    <x v="2"/>
    <x v="1"/>
    <x v="484"/>
    <x v="1"/>
    <x v="29"/>
    <x v="37"/>
    <x v="3"/>
    <x v="44"/>
    <x v="84"/>
    <x v="1256"/>
    <x v="2854"/>
    <x v="38"/>
    <x v="1"/>
    <x v="1"/>
    <x v="0"/>
  </r>
  <r>
    <x v="1"/>
    <x v="1"/>
    <x v="484"/>
    <x v="1"/>
    <x v="38"/>
    <x v="45"/>
    <x v="2"/>
    <x v="42"/>
    <x v="102"/>
    <x v="1436"/>
    <x v="3131"/>
    <x v="36"/>
    <x v="1"/>
    <x v="0"/>
    <x v="2"/>
  </r>
  <r>
    <x v="1"/>
    <x v="1"/>
    <x v="484"/>
    <x v="1"/>
    <x v="38"/>
    <x v="45"/>
    <x v="1"/>
    <x v="36"/>
    <x v="38"/>
    <x v="423"/>
    <x v="750"/>
    <x v="31"/>
    <x v="1"/>
    <x v="0"/>
    <x v="1"/>
  </r>
  <r>
    <x v="1"/>
    <x v="1"/>
    <x v="484"/>
    <x v="1"/>
    <x v="38"/>
    <x v="45"/>
    <x v="5"/>
    <x v="32"/>
    <x v="49"/>
    <x v="484"/>
    <x v="1198"/>
    <x v="40"/>
    <x v="1"/>
    <x v="1"/>
    <x v="2"/>
  </r>
  <r>
    <x v="1"/>
    <x v="1"/>
    <x v="484"/>
    <x v="1"/>
    <x v="38"/>
    <x v="45"/>
    <x v="4"/>
    <x v="32"/>
    <x v="33"/>
    <x v="308"/>
    <x v="686"/>
    <x v="38"/>
    <x v="1"/>
    <x v="1"/>
    <x v="1"/>
  </r>
  <r>
    <x v="1"/>
    <x v="1"/>
    <x v="484"/>
    <x v="1"/>
    <x v="38"/>
    <x v="45"/>
    <x v="0"/>
    <x v="42"/>
    <x v="35"/>
    <x v="462"/>
    <x v="698"/>
    <x v="26"/>
    <x v="1"/>
    <x v="0"/>
    <x v="0"/>
  </r>
  <r>
    <x v="1"/>
    <x v="1"/>
    <x v="484"/>
    <x v="1"/>
    <x v="38"/>
    <x v="45"/>
    <x v="3"/>
    <x v="45"/>
    <x v="67"/>
    <x v="1007"/>
    <x v="2384"/>
    <x v="39"/>
    <x v="1"/>
    <x v="1"/>
    <x v="0"/>
  </r>
  <r>
    <x v="2"/>
    <x v="2"/>
    <x v="484"/>
    <x v="4"/>
    <x v="4"/>
    <x v="29"/>
    <x v="3"/>
    <x v="39"/>
    <x v="181"/>
    <x v="2148"/>
    <x v="2346"/>
    <x v="9"/>
    <x v="2"/>
    <x v="1"/>
    <x v="0"/>
  </r>
  <r>
    <x v="3"/>
    <x v="3"/>
    <x v="484"/>
    <x v="2"/>
    <x v="41"/>
    <x v="26"/>
    <x v="4"/>
    <x v="23"/>
    <x v="111"/>
    <x v="938"/>
    <x v="2511"/>
    <x v="46"/>
    <x v="2"/>
    <x v="1"/>
    <x v="1"/>
  </r>
  <r>
    <x v="1"/>
    <x v="1"/>
    <x v="484"/>
    <x v="1"/>
    <x v="38"/>
    <x v="45"/>
    <x v="2"/>
    <x v="32"/>
    <x v="129"/>
    <x v="1404"/>
    <x v="2555"/>
    <x v="27"/>
    <x v="2"/>
    <x v="0"/>
    <x v="2"/>
  </r>
  <r>
    <x v="1"/>
    <x v="1"/>
    <x v="484"/>
    <x v="1"/>
    <x v="38"/>
    <x v="45"/>
    <x v="1"/>
    <x v="25"/>
    <x v="47"/>
    <x v="346"/>
    <x v="407"/>
    <x v="23"/>
    <x v="2"/>
    <x v="0"/>
    <x v="1"/>
  </r>
  <r>
    <x v="1"/>
    <x v="1"/>
    <x v="484"/>
    <x v="1"/>
    <x v="38"/>
    <x v="45"/>
    <x v="5"/>
    <x v="25"/>
    <x v="49"/>
    <x v="366"/>
    <x v="562"/>
    <x v="28"/>
    <x v="2"/>
    <x v="1"/>
    <x v="2"/>
  </r>
  <r>
    <x v="1"/>
    <x v="1"/>
    <x v="484"/>
    <x v="1"/>
    <x v="38"/>
    <x v="45"/>
    <x v="4"/>
    <x v="20"/>
    <x v="40"/>
    <x v="206"/>
    <x v="343"/>
    <x v="32"/>
    <x v="2"/>
    <x v="1"/>
    <x v="1"/>
  </r>
  <r>
    <x v="1"/>
    <x v="1"/>
    <x v="484"/>
    <x v="1"/>
    <x v="38"/>
    <x v="45"/>
    <x v="0"/>
    <x v="33"/>
    <x v="43"/>
    <x v="437"/>
    <x v="554"/>
    <x v="23"/>
    <x v="2"/>
    <x v="0"/>
    <x v="0"/>
  </r>
  <r>
    <x v="1"/>
    <x v="1"/>
    <x v="484"/>
    <x v="1"/>
    <x v="38"/>
    <x v="45"/>
    <x v="3"/>
    <x v="29"/>
    <x v="76"/>
    <x v="777"/>
    <x v="1462"/>
    <x v="30"/>
    <x v="2"/>
    <x v="1"/>
    <x v="0"/>
  </r>
  <r>
    <x v="2"/>
    <x v="2"/>
    <x v="485"/>
    <x v="4"/>
    <x v="4"/>
    <x v="29"/>
    <x v="2"/>
    <x v="43"/>
    <x v="338"/>
    <x v="2976"/>
    <x v="5389"/>
    <x v="26"/>
    <x v="2"/>
    <x v="0"/>
    <x v="2"/>
  </r>
  <r>
    <x v="3"/>
    <x v="3"/>
    <x v="485"/>
    <x v="2"/>
    <x v="41"/>
    <x v="26"/>
    <x v="0"/>
    <x v="28"/>
    <x v="285"/>
    <x v="2491"/>
    <x v="4349"/>
    <x v="26"/>
    <x v="2"/>
    <x v="0"/>
    <x v="0"/>
  </r>
  <r>
    <x v="1"/>
    <x v="1"/>
    <x v="485"/>
    <x v="0"/>
    <x v="14"/>
    <x v="18"/>
    <x v="2"/>
    <x v="53"/>
    <x v="312"/>
    <x v="2920"/>
    <x v="5134"/>
    <x v="16"/>
    <x v="0"/>
    <x v="0"/>
    <x v="2"/>
  </r>
  <r>
    <x v="1"/>
    <x v="1"/>
    <x v="485"/>
    <x v="0"/>
    <x v="14"/>
    <x v="18"/>
    <x v="1"/>
    <x v="33"/>
    <x v="194"/>
    <x v="2064"/>
    <x v="3277"/>
    <x v="21"/>
    <x v="0"/>
    <x v="0"/>
    <x v="1"/>
  </r>
  <r>
    <x v="1"/>
    <x v="1"/>
    <x v="485"/>
    <x v="0"/>
    <x v="14"/>
    <x v="18"/>
    <x v="5"/>
    <x v="28"/>
    <x v="174"/>
    <x v="1674"/>
    <x v="2219"/>
    <x v="16"/>
    <x v="0"/>
    <x v="1"/>
    <x v="2"/>
  </r>
  <r>
    <x v="1"/>
    <x v="1"/>
    <x v="485"/>
    <x v="0"/>
    <x v="14"/>
    <x v="18"/>
    <x v="4"/>
    <x v="28"/>
    <x v="105"/>
    <x v="1051"/>
    <x v="1249"/>
    <x v="16"/>
    <x v="0"/>
    <x v="1"/>
    <x v="1"/>
  </r>
  <r>
    <x v="1"/>
    <x v="1"/>
    <x v="485"/>
    <x v="0"/>
    <x v="14"/>
    <x v="18"/>
    <x v="0"/>
    <x v="38"/>
    <x v="129"/>
    <x v="1617"/>
    <x v="3480"/>
    <x v="36"/>
    <x v="0"/>
    <x v="0"/>
    <x v="0"/>
  </r>
  <r>
    <x v="1"/>
    <x v="1"/>
    <x v="485"/>
    <x v="0"/>
    <x v="14"/>
    <x v="18"/>
    <x v="3"/>
    <x v="43"/>
    <x v="231"/>
    <x v="2615"/>
    <x v="4563"/>
    <x v="26"/>
    <x v="0"/>
    <x v="1"/>
    <x v="0"/>
  </r>
  <r>
    <x v="2"/>
    <x v="2"/>
    <x v="485"/>
    <x v="4"/>
    <x v="4"/>
    <x v="29"/>
    <x v="2"/>
    <x v="40"/>
    <x v="184"/>
    <x v="2209"/>
    <x v="4536"/>
    <x v="40"/>
    <x v="1"/>
    <x v="0"/>
    <x v="2"/>
  </r>
  <r>
    <x v="3"/>
    <x v="3"/>
    <x v="485"/>
    <x v="2"/>
    <x v="41"/>
    <x v="26"/>
    <x v="0"/>
    <x v="25"/>
    <x v="73"/>
    <x v="620"/>
    <x v="1410"/>
    <x v="37"/>
    <x v="1"/>
    <x v="0"/>
    <x v="0"/>
  </r>
  <r>
    <x v="1"/>
    <x v="1"/>
    <x v="485"/>
    <x v="0"/>
    <x v="14"/>
    <x v="18"/>
    <x v="2"/>
    <x v="50"/>
    <x v="126"/>
    <x v="1946"/>
    <x v="3568"/>
    <x v="28"/>
    <x v="1"/>
    <x v="0"/>
    <x v="2"/>
  </r>
  <r>
    <x v="1"/>
    <x v="1"/>
    <x v="485"/>
    <x v="0"/>
    <x v="14"/>
    <x v="18"/>
    <x v="1"/>
    <x v="30"/>
    <x v="52"/>
    <x v="481"/>
    <x v="925"/>
    <x v="32"/>
    <x v="1"/>
    <x v="0"/>
    <x v="1"/>
  </r>
  <r>
    <x v="1"/>
    <x v="1"/>
    <x v="485"/>
    <x v="0"/>
    <x v="14"/>
    <x v="18"/>
    <x v="5"/>
    <x v="26"/>
    <x v="43"/>
    <x v="326"/>
    <x v="461"/>
    <x v="27"/>
    <x v="1"/>
    <x v="1"/>
    <x v="2"/>
  </r>
  <r>
    <x v="1"/>
    <x v="1"/>
    <x v="485"/>
    <x v="0"/>
    <x v="14"/>
    <x v="18"/>
    <x v="4"/>
    <x v="26"/>
    <x v="24"/>
    <x v="145"/>
    <x v="191"/>
    <x v="30"/>
    <x v="1"/>
    <x v="1"/>
    <x v="1"/>
  </r>
  <r>
    <x v="1"/>
    <x v="1"/>
    <x v="485"/>
    <x v="0"/>
    <x v="14"/>
    <x v="18"/>
    <x v="0"/>
    <x v="36"/>
    <x v="31"/>
    <x v="334"/>
    <x v="1060"/>
    <x v="51"/>
    <x v="1"/>
    <x v="0"/>
    <x v="0"/>
  </r>
  <r>
    <x v="1"/>
    <x v="1"/>
    <x v="485"/>
    <x v="0"/>
    <x v="14"/>
    <x v="18"/>
    <x v="3"/>
    <x v="39"/>
    <x v="57"/>
    <x v="727"/>
    <x v="1679"/>
    <x v="38"/>
    <x v="1"/>
    <x v="1"/>
    <x v="0"/>
  </r>
  <r>
    <x v="2"/>
    <x v="2"/>
    <x v="485"/>
    <x v="4"/>
    <x v="4"/>
    <x v="29"/>
    <x v="2"/>
    <x v="31"/>
    <x v="245"/>
    <x v="2345"/>
    <x v="4398"/>
    <x v="32"/>
    <x v="2"/>
    <x v="0"/>
    <x v="2"/>
  </r>
  <r>
    <x v="3"/>
    <x v="3"/>
    <x v="485"/>
    <x v="2"/>
    <x v="41"/>
    <x v="26"/>
    <x v="0"/>
    <x v="21"/>
    <x v="91"/>
    <x v="692"/>
    <x v="1288"/>
    <x v="30"/>
    <x v="2"/>
    <x v="0"/>
    <x v="0"/>
  </r>
  <r>
    <x v="2"/>
    <x v="2"/>
    <x v="486"/>
    <x v="4"/>
    <x v="4"/>
    <x v="29"/>
    <x v="1"/>
    <x v="48"/>
    <x v="338"/>
    <x v="2994"/>
    <x v="5255"/>
    <x v="11"/>
    <x v="2"/>
    <x v="0"/>
    <x v="1"/>
  </r>
  <r>
    <x v="3"/>
    <x v="3"/>
    <x v="486"/>
    <x v="2"/>
    <x v="41"/>
    <x v="26"/>
    <x v="3"/>
    <x v="38"/>
    <x v="313"/>
    <x v="2877"/>
    <x v="5324"/>
    <x v="46"/>
    <x v="2"/>
    <x v="1"/>
    <x v="0"/>
  </r>
  <r>
    <x v="5"/>
    <x v="1"/>
    <x v="486"/>
    <x v="1"/>
    <x v="31"/>
    <x v="0"/>
    <x v="2"/>
    <x v="48"/>
    <x v="339"/>
    <x v="2999"/>
    <x v="5466"/>
    <x v="31"/>
    <x v="0"/>
    <x v="0"/>
    <x v="2"/>
  </r>
  <r>
    <x v="5"/>
    <x v="1"/>
    <x v="486"/>
    <x v="1"/>
    <x v="31"/>
    <x v="0"/>
    <x v="1"/>
    <x v="48"/>
    <x v="317"/>
    <x v="2925"/>
    <x v="5230"/>
    <x v="21"/>
    <x v="0"/>
    <x v="0"/>
    <x v="1"/>
  </r>
  <r>
    <x v="5"/>
    <x v="1"/>
    <x v="486"/>
    <x v="1"/>
    <x v="31"/>
    <x v="0"/>
    <x v="5"/>
    <x v="43"/>
    <x v="315"/>
    <x v="2899"/>
    <x v="4877"/>
    <x v="11"/>
    <x v="0"/>
    <x v="1"/>
    <x v="2"/>
  </r>
  <r>
    <x v="5"/>
    <x v="1"/>
    <x v="486"/>
    <x v="1"/>
    <x v="31"/>
    <x v="0"/>
    <x v="4"/>
    <x v="43"/>
    <x v="311"/>
    <x v="2886"/>
    <x v="4962"/>
    <x v="16"/>
    <x v="0"/>
    <x v="1"/>
    <x v="1"/>
  </r>
  <r>
    <x v="5"/>
    <x v="1"/>
    <x v="486"/>
    <x v="1"/>
    <x v="31"/>
    <x v="0"/>
    <x v="0"/>
    <x v="53"/>
    <x v="313"/>
    <x v="2924"/>
    <x v="5225"/>
    <x v="21"/>
    <x v="0"/>
    <x v="0"/>
    <x v="0"/>
  </r>
  <r>
    <x v="5"/>
    <x v="1"/>
    <x v="486"/>
    <x v="1"/>
    <x v="31"/>
    <x v="0"/>
    <x v="3"/>
    <x v="58"/>
    <x v="321"/>
    <x v="2970"/>
    <x v="5448"/>
    <x v="36"/>
    <x v="0"/>
    <x v="1"/>
    <x v="0"/>
  </r>
  <r>
    <x v="2"/>
    <x v="2"/>
    <x v="486"/>
    <x v="4"/>
    <x v="4"/>
    <x v="29"/>
    <x v="1"/>
    <x v="43"/>
    <x v="210"/>
    <x v="2502"/>
    <x v="4220"/>
    <x v="23"/>
    <x v="1"/>
    <x v="0"/>
    <x v="1"/>
  </r>
  <r>
    <x v="3"/>
    <x v="3"/>
    <x v="486"/>
    <x v="2"/>
    <x v="41"/>
    <x v="26"/>
    <x v="3"/>
    <x v="36"/>
    <x v="111"/>
    <x v="1359"/>
    <x v="3913"/>
    <x v="57"/>
    <x v="1"/>
    <x v="1"/>
    <x v="0"/>
  </r>
  <r>
    <x v="5"/>
    <x v="1"/>
    <x v="486"/>
    <x v="1"/>
    <x v="31"/>
    <x v="0"/>
    <x v="2"/>
    <x v="43"/>
    <x v="221"/>
    <x v="2565"/>
    <x v="5005"/>
    <x v="46"/>
    <x v="1"/>
    <x v="0"/>
    <x v="2"/>
  </r>
  <r>
    <x v="5"/>
    <x v="1"/>
    <x v="486"/>
    <x v="1"/>
    <x v="31"/>
    <x v="0"/>
    <x v="1"/>
    <x v="46"/>
    <x v="139"/>
    <x v="1983"/>
    <x v="3919"/>
    <x v="33"/>
    <x v="1"/>
    <x v="0"/>
    <x v="1"/>
  </r>
  <r>
    <x v="5"/>
    <x v="1"/>
    <x v="486"/>
    <x v="1"/>
    <x v="31"/>
    <x v="0"/>
    <x v="5"/>
    <x v="42"/>
    <x v="138"/>
    <x v="1851"/>
    <x v="2977"/>
    <x v="22"/>
    <x v="1"/>
    <x v="1"/>
    <x v="2"/>
  </r>
  <r>
    <x v="5"/>
    <x v="1"/>
    <x v="486"/>
    <x v="1"/>
    <x v="31"/>
    <x v="0"/>
    <x v="4"/>
    <x v="40"/>
    <x v="110"/>
    <x v="1468"/>
    <x v="2597"/>
    <x v="26"/>
    <x v="1"/>
    <x v="1"/>
    <x v="1"/>
  </r>
  <r>
    <x v="5"/>
    <x v="1"/>
    <x v="486"/>
    <x v="1"/>
    <x v="31"/>
    <x v="0"/>
    <x v="0"/>
    <x v="49"/>
    <x v="117"/>
    <x v="1813"/>
    <x v="3767"/>
    <x v="35"/>
    <x v="1"/>
    <x v="0"/>
    <x v="0"/>
  </r>
  <r>
    <x v="5"/>
    <x v="1"/>
    <x v="486"/>
    <x v="1"/>
    <x v="31"/>
    <x v="0"/>
    <x v="3"/>
    <x v="52"/>
    <x v="147"/>
    <x v="2201"/>
    <x v="4766"/>
    <x v="49"/>
    <x v="1"/>
    <x v="1"/>
    <x v="0"/>
  </r>
  <r>
    <x v="2"/>
    <x v="2"/>
    <x v="486"/>
    <x v="4"/>
    <x v="4"/>
    <x v="29"/>
    <x v="1"/>
    <x v="32"/>
    <x v="223"/>
    <x v="2253"/>
    <x v="2922"/>
    <x v="13"/>
    <x v="2"/>
    <x v="0"/>
    <x v="1"/>
  </r>
  <r>
    <x v="3"/>
    <x v="3"/>
    <x v="486"/>
    <x v="2"/>
    <x v="41"/>
    <x v="26"/>
    <x v="3"/>
    <x v="22"/>
    <x v="156"/>
    <x v="1251"/>
    <x v="3556"/>
    <x v="53"/>
    <x v="2"/>
    <x v="1"/>
    <x v="0"/>
  </r>
  <r>
    <x v="2"/>
    <x v="2"/>
    <x v="487"/>
    <x v="4"/>
    <x v="4"/>
    <x v="29"/>
    <x v="5"/>
    <x v="43"/>
    <x v="327"/>
    <x v="2942"/>
    <x v="5320"/>
    <x v="26"/>
    <x v="2"/>
    <x v="1"/>
    <x v="2"/>
  </r>
  <r>
    <x v="3"/>
    <x v="3"/>
    <x v="487"/>
    <x v="2"/>
    <x v="41"/>
    <x v="26"/>
    <x v="2"/>
    <x v="23"/>
    <x v="325"/>
    <x v="2848"/>
    <x v="5116"/>
    <x v="31"/>
    <x v="2"/>
    <x v="0"/>
    <x v="2"/>
  </r>
  <r>
    <x v="0"/>
    <x v="1"/>
    <x v="487"/>
    <x v="0"/>
    <x v="34"/>
    <x v="15"/>
    <x v="2"/>
    <x v="38"/>
    <x v="334"/>
    <x v="2946"/>
    <x v="5329"/>
    <x v="26"/>
    <x v="1"/>
    <x v="0"/>
    <x v="2"/>
  </r>
  <r>
    <x v="0"/>
    <x v="1"/>
    <x v="487"/>
    <x v="0"/>
    <x v="34"/>
    <x v="15"/>
    <x v="1"/>
    <x v="38"/>
    <x v="311"/>
    <x v="2866"/>
    <x v="5010"/>
    <x v="21"/>
    <x v="1"/>
    <x v="0"/>
    <x v="1"/>
  </r>
  <r>
    <x v="0"/>
    <x v="1"/>
    <x v="487"/>
    <x v="0"/>
    <x v="34"/>
    <x v="15"/>
    <x v="5"/>
    <x v="33"/>
    <x v="309"/>
    <x v="2825"/>
    <x v="4972"/>
    <x v="26"/>
    <x v="1"/>
    <x v="1"/>
    <x v="2"/>
  </r>
  <r>
    <x v="0"/>
    <x v="1"/>
    <x v="487"/>
    <x v="0"/>
    <x v="34"/>
    <x v="15"/>
    <x v="4"/>
    <x v="33"/>
    <x v="304"/>
    <x v="2774"/>
    <x v="4864"/>
    <x v="26"/>
    <x v="1"/>
    <x v="1"/>
    <x v="1"/>
  </r>
  <r>
    <x v="0"/>
    <x v="1"/>
    <x v="487"/>
    <x v="0"/>
    <x v="34"/>
    <x v="15"/>
    <x v="0"/>
    <x v="43"/>
    <x v="307"/>
    <x v="2866"/>
    <x v="5010"/>
    <x v="21"/>
    <x v="1"/>
    <x v="0"/>
    <x v="0"/>
  </r>
  <r>
    <x v="0"/>
    <x v="1"/>
    <x v="487"/>
    <x v="0"/>
    <x v="34"/>
    <x v="15"/>
    <x v="3"/>
    <x v="48"/>
    <x v="315"/>
    <x v="2916"/>
    <x v="5346"/>
    <x v="36"/>
    <x v="1"/>
    <x v="1"/>
    <x v="0"/>
  </r>
  <r>
    <x v="2"/>
    <x v="2"/>
    <x v="487"/>
    <x v="4"/>
    <x v="4"/>
    <x v="29"/>
    <x v="5"/>
    <x v="39"/>
    <x v="172"/>
    <x v="2066"/>
    <x v="4190"/>
    <x v="36"/>
    <x v="1"/>
    <x v="1"/>
    <x v="2"/>
  </r>
  <r>
    <x v="3"/>
    <x v="3"/>
    <x v="487"/>
    <x v="2"/>
    <x v="41"/>
    <x v="26"/>
    <x v="2"/>
    <x v="22"/>
    <x v="172"/>
    <x v="1370"/>
    <x v="3304"/>
    <x v="42"/>
    <x v="1"/>
    <x v="0"/>
    <x v="2"/>
  </r>
  <r>
    <x v="0"/>
    <x v="1"/>
    <x v="487"/>
    <x v="0"/>
    <x v="34"/>
    <x v="15"/>
    <x v="2"/>
    <x v="35"/>
    <x v="180"/>
    <x v="2009"/>
    <x v="4109"/>
    <x v="36"/>
    <x v="1"/>
    <x v="0"/>
    <x v="2"/>
  </r>
  <r>
    <x v="0"/>
    <x v="1"/>
    <x v="487"/>
    <x v="0"/>
    <x v="34"/>
    <x v="15"/>
    <x v="1"/>
    <x v="37"/>
    <x v="115"/>
    <x v="1425"/>
    <x v="3068"/>
    <x v="35"/>
    <x v="1"/>
    <x v="0"/>
    <x v="1"/>
  </r>
  <r>
    <x v="0"/>
    <x v="1"/>
    <x v="487"/>
    <x v="0"/>
    <x v="34"/>
    <x v="15"/>
    <x v="5"/>
    <x v="32"/>
    <x v="123"/>
    <x v="1343"/>
    <x v="3000"/>
    <x v="37"/>
    <x v="1"/>
    <x v="1"/>
    <x v="2"/>
  </r>
  <r>
    <x v="0"/>
    <x v="1"/>
    <x v="487"/>
    <x v="0"/>
    <x v="34"/>
    <x v="15"/>
    <x v="4"/>
    <x v="31"/>
    <x v="103"/>
    <x v="1128"/>
    <x v="2718"/>
    <x v="41"/>
    <x v="1"/>
    <x v="1"/>
    <x v="1"/>
  </r>
  <r>
    <x v="0"/>
    <x v="1"/>
    <x v="487"/>
    <x v="0"/>
    <x v="34"/>
    <x v="15"/>
    <x v="0"/>
    <x v="42"/>
    <x v="106"/>
    <x v="1483"/>
    <x v="2993"/>
    <x v="32"/>
    <x v="1"/>
    <x v="0"/>
    <x v="0"/>
  </r>
  <r>
    <x v="0"/>
    <x v="1"/>
    <x v="487"/>
    <x v="0"/>
    <x v="34"/>
    <x v="15"/>
    <x v="3"/>
    <x v="46"/>
    <x v="123"/>
    <x v="1793"/>
    <x v="4330"/>
    <x v="50"/>
    <x v="1"/>
    <x v="1"/>
    <x v="0"/>
  </r>
  <r>
    <x v="2"/>
    <x v="2"/>
    <x v="487"/>
    <x v="4"/>
    <x v="4"/>
    <x v="29"/>
    <x v="5"/>
    <x v="31"/>
    <x v="183"/>
    <x v="1878"/>
    <x v="3647"/>
    <x v="31"/>
    <x v="2"/>
    <x v="1"/>
    <x v="2"/>
  </r>
  <r>
    <x v="3"/>
    <x v="3"/>
    <x v="487"/>
    <x v="2"/>
    <x v="41"/>
    <x v="26"/>
    <x v="2"/>
    <x v="17"/>
    <x v="177"/>
    <x v="1174"/>
    <x v="2496"/>
    <x v="34"/>
    <x v="2"/>
    <x v="0"/>
    <x v="2"/>
  </r>
  <r>
    <x v="2"/>
    <x v="2"/>
    <x v="488"/>
    <x v="4"/>
    <x v="4"/>
    <x v="29"/>
    <x v="4"/>
    <x v="43"/>
    <x v="323"/>
    <x v="2929"/>
    <x v="5240"/>
    <x v="21"/>
    <x v="2"/>
    <x v="1"/>
    <x v="1"/>
  </r>
  <r>
    <x v="3"/>
    <x v="3"/>
    <x v="488"/>
    <x v="2"/>
    <x v="41"/>
    <x v="26"/>
    <x v="1"/>
    <x v="23"/>
    <x v="325"/>
    <x v="2848"/>
    <x v="5116"/>
    <x v="31"/>
    <x v="2"/>
    <x v="0"/>
    <x v="1"/>
  </r>
  <r>
    <x v="2"/>
    <x v="1"/>
    <x v="488"/>
    <x v="4"/>
    <x v="49"/>
    <x v="13"/>
    <x v="2"/>
    <x v="43"/>
    <x v="336"/>
    <x v="2971"/>
    <x v="5452"/>
    <x v="36"/>
    <x v="0"/>
    <x v="0"/>
    <x v="2"/>
  </r>
  <r>
    <x v="2"/>
    <x v="1"/>
    <x v="488"/>
    <x v="4"/>
    <x v="49"/>
    <x v="13"/>
    <x v="1"/>
    <x v="38"/>
    <x v="313"/>
    <x v="2877"/>
    <x v="4917"/>
    <x v="16"/>
    <x v="0"/>
    <x v="0"/>
    <x v="1"/>
  </r>
  <r>
    <x v="2"/>
    <x v="1"/>
    <x v="488"/>
    <x v="4"/>
    <x v="49"/>
    <x v="13"/>
    <x v="5"/>
    <x v="33"/>
    <x v="311"/>
    <x v="2840"/>
    <x v="4901"/>
    <x v="21"/>
    <x v="0"/>
    <x v="1"/>
    <x v="2"/>
  </r>
  <r>
    <x v="2"/>
    <x v="1"/>
    <x v="488"/>
    <x v="4"/>
    <x v="49"/>
    <x v="13"/>
    <x v="4"/>
    <x v="33"/>
    <x v="307"/>
    <x v="2805"/>
    <x v="4768"/>
    <x v="21"/>
    <x v="0"/>
    <x v="1"/>
    <x v="1"/>
  </r>
  <r>
    <x v="2"/>
    <x v="1"/>
    <x v="488"/>
    <x v="4"/>
    <x v="49"/>
    <x v="13"/>
    <x v="0"/>
    <x v="43"/>
    <x v="309"/>
    <x v="2878"/>
    <x v="4922"/>
    <x v="16"/>
    <x v="0"/>
    <x v="0"/>
    <x v="0"/>
  </r>
  <r>
    <x v="2"/>
    <x v="1"/>
    <x v="488"/>
    <x v="4"/>
    <x v="49"/>
    <x v="13"/>
    <x v="3"/>
    <x v="48"/>
    <x v="319"/>
    <x v="2933"/>
    <x v="5054"/>
    <x v="11"/>
    <x v="0"/>
    <x v="1"/>
    <x v="0"/>
  </r>
  <r>
    <x v="3"/>
    <x v="1"/>
    <x v="488"/>
    <x v="0"/>
    <x v="33"/>
    <x v="20"/>
    <x v="2"/>
    <x v="53"/>
    <x v="310"/>
    <x v="2911"/>
    <x v="5193"/>
    <x v="21"/>
    <x v="0"/>
    <x v="0"/>
    <x v="2"/>
  </r>
  <r>
    <x v="3"/>
    <x v="1"/>
    <x v="488"/>
    <x v="0"/>
    <x v="33"/>
    <x v="20"/>
    <x v="1"/>
    <x v="38"/>
    <x v="174"/>
    <x v="2064"/>
    <x v="2849"/>
    <x v="16"/>
    <x v="0"/>
    <x v="0"/>
    <x v="1"/>
  </r>
  <r>
    <x v="3"/>
    <x v="1"/>
    <x v="488"/>
    <x v="0"/>
    <x v="33"/>
    <x v="20"/>
    <x v="5"/>
    <x v="33"/>
    <x v="152"/>
    <x v="1674"/>
    <x v="2219"/>
    <x v="16"/>
    <x v="0"/>
    <x v="1"/>
    <x v="2"/>
  </r>
  <r>
    <x v="3"/>
    <x v="1"/>
    <x v="488"/>
    <x v="0"/>
    <x v="33"/>
    <x v="20"/>
    <x v="4"/>
    <x v="33"/>
    <x v="82"/>
    <x v="956"/>
    <x v="1099"/>
    <x v="16"/>
    <x v="0"/>
    <x v="1"/>
    <x v="1"/>
  </r>
  <r>
    <x v="3"/>
    <x v="1"/>
    <x v="488"/>
    <x v="0"/>
    <x v="33"/>
    <x v="20"/>
    <x v="0"/>
    <x v="43"/>
    <x v="105"/>
    <x v="1502"/>
    <x v="2330"/>
    <x v="21"/>
    <x v="0"/>
    <x v="0"/>
    <x v="0"/>
  </r>
  <r>
    <x v="3"/>
    <x v="1"/>
    <x v="488"/>
    <x v="0"/>
    <x v="33"/>
    <x v="20"/>
    <x v="3"/>
    <x v="48"/>
    <x v="212"/>
    <x v="2615"/>
    <x v="4563"/>
    <x v="26"/>
    <x v="0"/>
    <x v="1"/>
    <x v="0"/>
  </r>
  <r>
    <x v="0"/>
    <x v="1"/>
    <x v="488"/>
    <x v="1"/>
    <x v="44"/>
    <x v="9"/>
    <x v="2"/>
    <x v="53"/>
    <x v="316"/>
    <x v="2938"/>
    <x v="5353"/>
    <x v="31"/>
    <x v="0"/>
    <x v="0"/>
    <x v="2"/>
  </r>
  <r>
    <x v="0"/>
    <x v="1"/>
    <x v="488"/>
    <x v="1"/>
    <x v="44"/>
    <x v="9"/>
    <x v="1"/>
    <x v="48"/>
    <x v="231"/>
    <x v="2694"/>
    <x v="4865"/>
    <x v="31"/>
    <x v="0"/>
    <x v="0"/>
    <x v="1"/>
  </r>
  <r>
    <x v="0"/>
    <x v="1"/>
    <x v="488"/>
    <x v="1"/>
    <x v="44"/>
    <x v="9"/>
    <x v="5"/>
    <x v="43"/>
    <x v="254"/>
    <x v="2686"/>
    <x v="4472"/>
    <x v="21"/>
    <x v="0"/>
    <x v="1"/>
    <x v="2"/>
  </r>
  <r>
    <x v="0"/>
    <x v="1"/>
    <x v="488"/>
    <x v="1"/>
    <x v="44"/>
    <x v="9"/>
    <x v="4"/>
    <x v="43"/>
    <x v="212"/>
    <x v="2513"/>
    <x v="4127"/>
    <x v="21"/>
    <x v="0"/>
    <x v="1"/>
    <x v="1"/>
  </r>
  <r>
    <x v="0"/>
    <x v="1"/>
    <x v="488"/>
    <x v="1"/>
    <x v="44"/>
    <x v="9"/>
    <x v="0"/>
    <x v="53"/>
    <x v="231"/>
    <x v="2757"/>
    <x v="4637"/>
    <x v="21"/>
    <x v="0"/>
    <x v="0"/>
    <x v="0"/>
  </r>
  <r>
    <x v="0"/>
    <x v="1"/>
    <x v="488"/>
    <x v="1"/>
    <x v="44"/>
    <x v="9"/>
    <x v="3"/>
    <x v="58"/>
    <x v="300"/>
    <x v="2890"/>
    <x v="5195"/>
    <x v="26"/>
    <x v="0"/>
    <x v="1"/>
    <x v="0"/>
  </r>
  <r>
    <x v="2"/>
    <x v="2"/>
    <x v="488"/>
    <x v="4"/>
    <x v="4"/>
    <x v="29"/>
    <x v="4"/>
    <x v="39"/>
    <x v="153"/>
    <x v="1903"/>
    <x v="3946"/>
    <x v="36"/>
    <x v="1"/>
    <x v="1"/>
    <x v="1"/>
  </r>
  <r>
    <x v="3"/>
    <x v="3"/>
    <x v="488"/>
    <x v="2"/>
    <x v="41"/>
    <x v="26"/>
    <x v="1"/>
    <x v="22"/>
    <x v="165"/>
    <x v="1318"/>
    <x v="3212"/>
    <x v="42"/>
    <x v="1"/>
    <x v="0"/>
    <x v="1"/>
  </r>
  <r>
    <x v="2"/>
    <x v="1"/>
    <x v="488"/>
    <x v="4"/>
    <x v="49"/>
    <x v="13"/>
    <x v="2"/>
    <x v="38"/>
    <x v="209"/>
    <x v="2361"/>
    <x v="4929"/>
    <x v="51"/>
    <x v="1"/>
    <x v="0"/>
    <x v="2"/>
  </r>
  <r>
    <x v="2"/>
    <x v="1"/>
    <x v="488"/>
    <x v="4"/>
    <x v="49"/>
    <x v="13"/>
    <x v="1"/>
    <x v="34"/>
    <x v="131"/>
    <x v="1496"/>
    <x v="2636"/>
    <x v="26"/>
    <x v="1"/>
    <x v="0"/>
    <x v="1"/>
  </r>
  <r>
    <x v="2"/>
    <x v="1"/>
    <x v="488"/>
    <x v="4"/>
    <x v="49"/>
    <x v="13"/>
    <x v="5"/>
    <x v="32"/>
    <x v="125"/>
    <x v="1363"/>
    <x v="2913"/>
    <x v="35"/>
    <x v="1"/>
    <x v="1"/>
    <x v="2"/>
  </r>
  <r>
    <x v="2"/>
    <x v="1"/>
    <x v="488"/>
    <x v="4"/>
    <x v="49"/>
    <x v="13"/>
    <x v="4"/>
    <x v="32"/>
    <x v="111"/>
    <x v="1232"/>
    <x v="2705"/>
    <x v="36"/>
    <x v="1"/>
    <x v="1"/>
    <x v="1"/>
  </r>
  <r>
    <x v="2"/>
    <x v="1"/>
    <x v="488"/>
    <x v="4"/>
    <x v="49"/>
    <x v="13"/>
    <x v="0"/>
    <x v="38"/>
    <x v="113"/>
    <x v="1438"/>
    <x v="2662"/>
    <x v="28"/>
    <x v="1"/>
    <x v="0"/>
    <x v="0"/>
  </r>
  <r>
    <x v="2"/>
    <x v="1"/>
    <x v="488"/>
    <x v="4"/>
    <x v="49"/>
    <x v="13"/>
    <x v="3"/>
    <x v="45"/>
    <x v="135"/>
    <x v="1907"/>
    <x v="3361"/>
    <x v="26"/>
    <x v="1"/>
    <x v="1"/>
    <x v="0"/>
  </r>
  <r>
    <x v="3"/>
    <x v="1"/>
    <x v="488"/>
    <x v="0"/>
    <x v="33"/>
    <x v="20"/>
    <x v="2"/>
    <x v="48"/>
    <x v="109"/>
    <x v="1694"/>
    <x v="3497"/>
    <x v="34"/>
    <x v="1"/>
    <x v="0"/>
    <x v="2"/>
  </r>
  <r>
    <x v="3"/>
    <x v="1"/>
    <x v="488"/>
    <x v="0"/>
    <x v="33"/>
    <x v="20"/>
    <x v="1"/>
    <x v="34"/>
    <x v="43"/>
    <x v="454"/>
    <x v="788"/>
    <x v="30"/>
    <x v="1"/>
    <x v="0"/>
    <x v="1"/>
  </r>
  <r>
    <x v="3"/>
    <x v="1"/>
    <x v="488"/>
    <x v="0"/>
    <x v="33"/>
    <x v="20"/>
    <x v="5"/>
    <x v="30"/>
    <x v="40"/>
    <x v="355"/>
    <x v="572"/>
    <x v="29"/>
    <x v="1"/>
    <x v="1"/>
    <x v="2"/>
  </r>
  <r>
    <x v="3"/>
    <x v="1"/>
    <x v="488"/>
    <x v="0"/>
    <x v="33"/>
    <x v="20"/>
    <x v="4"/>
    <x v="29"/>
    <x v="16"/>
    <x v="102"/>
    <x v="130"/>
    <x v="30"/>
    <x v="1"/>
    <x v="1"/>
    <x v="1"/>
  </r>
  <r>
    <x v="3"/>
    <x v="1"/>
    <x v="488"/>
    <x v="0"/>
    <x v="33"/>
    <x v="20"/>
    <x v="0"/>
    <x v="39"/>
    <x v="21"/>
    <x v="226"/>
    <x v="402"/>
    <x v="34"/>
    <x v="1"/>
    <x v="0"/>
    <x v="0"/>
  </r>
  <r>
    <x v="3"/>
    <x v="1"/>
    <x v="488"/>
    <x v="0"/>
    <x v="33"/>
    <x v="20"/>
    <x v="3"/>
    <x v="45"/>
    <x v="62"/>
    <x v="927"/>
    <x v="2091"/>
    <x v="37"/>
    <x v="1"/>
    <x v="1"/>
    <x v="0"/>
  </r>
  <r>
    <x v="0"/>
    <x v="1"/>
    <x v="488"/>
    <x v="1"/>
    <x v="44"/>
    <x v="9"/>
    <x v="2"/>
    <x v="48"/>
    <x v="133"/>
    <x v="1970"/>
    <x v="4323"/>
    <x v="43"/>
    <x v="1"/>
    <x v="0"/>
    <x v="2"/>
  </r>
  <r>
    <x v="0"/>
    <x v="1"/>
    <x v="488"/>
    <x v="1"/>
    <x v="44"/>
    <x v="9"/>
    <x v="1"/>
    <x v="47"/>
    <x v="66"/>
    <x v="1034"/>
    <x v="2575"/>
    <x v="42"/>
    <x v="1"/>
    <x v="0"/>
    <x v="1"/>
  </r>
  <r>
    <x v="0"/>
    <x v="1"/>
    <x v="488"/>
    <x v="1"/>
    <x v="44"/>
    <x v="9"/>
    <x v="5"/>
    <x v="42"/>
    <x v="62"/>
    <x v="871"/>
    <x v="1734"/>
    <x v="32"/>
    <x v="1"/>
    <x v="1"/>
    <x v="2"/>
  </r>
  <r>
    <x v="0"/>
    <x v="1"/>
    <x v="488"/>
    <x v="1"/>
    <x v="44"/>
    <x v="9"/>
    <x v="4"/>
    <x v="39"/>
    <x v="54"/>
    <x v="668"/>
    <x v="1370"/>
    <x v="33"/>
    <x v="1"/>
    <x v="1"/>
    <x v="1"/>
  </r>
  <r>
    <x v="0"/>
    <x v="1"/>
    <x v="488"/>
    <x v="1"/>
    <x v="44"/>
    <x v="9"/>
    <x v="0"/>
    <x v="48"/>
    <x v="59"/>
    <x v="944"/>
    <x v="1944"/>
    <x v="33"/>
    <x v="1"/>
    <x v="0"/>
    <x v="0"/>
  </r>
  <r>
    <x v="0"/>
    <x v="1"/>
    <x v="488"/>
    <x v="1"/>
    <x v="44"/>
    <x v="9"/>
    <x v="3"/>
    <x v="53"/>
    <x v="101"/>
    <x v="1716"/>
    <x v="3753"/>
    <x v="38"/>
    <x v="1"/>
    <x v="1"/>
    <x v="0"/>
  </r>
  <r>
    <x v="2"/>
    <x v="2"/>
    <x v="488"/>
    <x v="4"/>
    <x v="4"/>
    <x v="29"/>
    <x v="4"/>
    <x v="32"/>
    <x v="171"/>
    <x v="1798"/>
    <x v="3178"/>
    <x v="26"/>
    <x v="2"/>
    <x v="1"/>
    <x v="1"/>
  </r>
  <r>
    <x v="3"/>
    <x v="3"/>
    <x v="488"/>
    <x v="2"/>
    <x v="41"/>
    <x v="26"/>
    <x v="1"/>
    <x v="14"/>
    <x v="192"/>
    <x v="1131"/>
    <x v="2445"/>
    <x v="35"/>
    <x v="2"/>
    <x v="0"/>
    <x v="1"/>
  </r>
  <r>
    <x v="0"/>
    <x v="1"/>
    <x v="488"/>
    <x v="1"/>
    <x v="44"/>
    <x v="9"/>
    <x v="2"/>
    <x v="41"/>
    <x v="154"/>
    <x v="1974"/>
    <x v="4104"/>
    <x v="37"/>
    <x v="2"/>
    <x v="0"/>
    <x v="2"/>
  </r>
  <r>
    <x v="0"/>
    <x v="1"/>
    <x v="488"/>
    <x v="1"/>
    <x v="44"/>
    <x v="9"/>
    <x v="1"/>
    <x v="34"/>
    <x v="77"/>
    <x v="913"/>
    <x v="2064"/>
    <x v="37"/>
    <x v="2"/>
    <x v="0"/>
    <x v="1"/>
  </r>
  <r>
    <x v="0"/>
    <x v="1"/>
    <x v="488"/>
    <x v="1"/>
    <x v="44"/>
    <x v="9"/>
    <x v="5"/>
    <x v="30"/>
    <x v="79"/>
    <x v="832"/>
    <x v="1252"/>
    <x v="23"/>
    <x v="2"/>
    <x v="1"/>
    <x v="2"/>
  </r>
  <r>
    <x v="0"/>
    <x v="1"/>
    <x v="488"/>
    <x v="1"/>
    <x v="44"/>
    <x v="9"/>
    <x v="4"/>
    <x v="33"/>
    <x v="68"/>
    <x v="770"/>
    <x v="1271"/>
    <x v="26"/>
    <x v="2"/>
    <x v="1"/>
    <x v="1"/>
  </r>
  <r>
    <x v="0"/>
    <x v="1"/>
    <x v="488"/>
    <x v="1"/>
    <x v="44"/>
    <x v="9"/>
    <x v="0"/>
    <x v="39"/>
    <x v="75"/>
    <x v="1003"/>
    <x v="1770"/>
    <x v="27"/>
    <x v="2"/>
    <x v="0"/>
    <x v="0"/>
  </r>
  <r>
    <x v="0"/>
    <x v="1"/>
    <x v="488"/>
    <x v="1"/>
    <x v="44"/>
    <x v="9"/>
    <x v="3"/>
    <x v="40"/>
    <x v="101"/>
    <x v="1360"/>
    <x v="2746"/>
    <x v="32"/>
    <x v="2"/>
    <x v="1"/>
    <x v="0"/>
  </r>
  <r>
    <x v="2"/>
    <x v="2"/>
    <x v="489"/>
    <x v="4"/>
    <x v="4"/>
    <x v="29"/>
    <x v="0"/>
    <x v="53"/>
    <x v="323"/>
    <x v="2961"/>
    <x v="5464"/>
    <x v="41"/>
    <x v="2"/>
    <x v="0"/>
    <x v="0"/>
  </r>
  <r>
    <x v="3"/>
    <x v="3"/>
    <x v="489"/>
    <x v="2"/>
    <x v="41"/>
    <x v="26"/>
    <x v="5"/>
    <x v="48"/>
    <x v="319"/>
    <x v="2933"/>
    <x v="5340"/>
    <x v="31"/>
    <x v="2"/>
    <x v="1"/>
    <x v="2"/>
  </r>
  <r>
    <x v="1"/>
    <x v="0"/>
    <x v="489"/>
    <x v="4"/>
    <x v="10"/>
    <x v="22"/>
    <x v="2"/>
    <x v="48"/>
    <x v="313"/>
    <x v="2908"/>
    <x v="4932"/>
    <x v="11"/>
    <x v="2"/>
    <x v="0"/>
    <x v="2"/>
  </r>
  <r>
    <x v="1"/>
    <x v="0"/>
    <x v="489"/>
    <x v="4"/>
    <x v="10"/>
    <x v="22"/>
    <x v="1"/>
    <x v="53"/>
    <x v="294"/>
    <x v="2866"/>
    <x v="4188"/>
    <x v="6"/>
    <x v="2"/>
    <x v="0"/>
    <x v="1"/>
  </r>
  <r>
    <x v="1"/>
    <x v="0"/>
    <x v="489"/>
    <x v="4"/>
    <x v="10"/>
    <x v="22"/>
    <x v="5"/>
    <x v="53"/>
    <x v="294"/>
    <x v="2866"/>
    <x v="4600"/>
    <x v="11"/>
    <x v="2"/>
    <x v="1"/>
    <x v="2"/>
  </r>
  <r>
    <x v="1"/>
    <x v="0"/>
    <x v="489"/>
    <x v="4"/>
    <x v="10"/>
    <x v="22"/>
    <x v="4"/>
    <x v="48"/>
    <x v="231"/>
    <x v="2694"/>
    <x v="3781"/>
    <x v="11"/>
    <x v="2"/>
    <x v="1"/>
    <x v="1"/>
  </r>
  <r>
    <x v="1"/>
    <x v="0"/>
    <x v="489"/>
    <x v="4"/>
    <x v="10"/>
    <x v="22"/>
    <x v="0"/>
    <x v="53"/>
    <x v="152"/>
    <x v="2282"/>
    <x v="1599"/>
    <x v="2"/>
    <x v="2"/>
    <x v="0"/>
    <x v="0"/>
  </r>
  <r>
    <x v="1"/>
    <x v="0"/>
    <x v="489"/>
    <x v="4"/>
    <x v="10"/>
    <x v="22"/>
    <x v="3"/>
    <x v="68"/>
    <x v="309"/>
    <x v="2943"/>
    <x v="5326"/>
    <x v="26"/>
    <x v="2"/>
    <x v="1"/>
    <x v="0"/>
  </r>
  <r>
    <x v="5"/>
    <x v="1"/>
    <x v="489"/>
    <x v="0"/>
    <x v="13"/>
    <x v="24"/>
    <x v="2"/>
    <x v="53"/>
    <x v="314"/>
    <x v="2931"/>
    <x v="5299"/>
    <x v="26"/>
    <x v="0"/>
    <x v="0"/>
    <x v="2"/>
  </r>
  <r>
    <x v="5"/>
    <x v="1"/>
    <x v="489"/>
    <x v="0"/>
    <x v="13"/>
    <x v="24"/>
    <x v="1"/>
    <x v="33"/>
    <x v="212"/>
    <x v="2206"/>
    <x v="3914"/>
    <x v="26"/>
    <x v="0"/>
    <x v="0"/>
    <x v="1"/>
  </r>
  <r>
    <x v="5"/>
    <x v="1"/>
    <x v="489"/>
    <x v="0"/>
    <x v="13"/>
    <x v="24"/>
    <x v="5"/>
    <x v="28"/>
    <x v="194"/>
    <x v="1857"/>
    <x v="2898"/>
    <x v="21"/>
    <x v="0"/>
    <x v="1"/>
    <x v="2"/>
  </r>
  <r>
    <x v="5"/>
    <x v="1"/>
    <x v="489"/>
    <x v="0"/>
    <x v="13"/>
    <x v="24"/>
    <x v="4"/>
    <x v="28"/>
    <x v="152"/>
    <x v="1471"/>
    <x v="2274"/>
    <x v="21"/>
    <x v="0"/>
    <x v="1"/>
    <x v="1"/>
  </r>
  <r>
    <x v="5"/>
    <x v="1"/>
    <x v="489"/>
    <x v="0"/>
    <x v="13"/>
    <x v="24"/>
    <x v="0"/>
    <x v="38"/>
    <x v="174"/>
    <x v="2064"/>
    <x v="2849"/>
    <x v="16"/>
    <x v="0"/>
    <x v="0"/>
    <x v="0"/>
  </r>
  <r>
    <x v="5"/>
    <x v="1"/>
    <x v="489"/>
    <x v="0"/>
    <x v="13"/>
    <x v="24"/>
    <x v="3"/>
    <x v="48"/>
    <x v="273"/>
    <x v="2800"/>
    <x v="4924"/>
    <x v="26"/>
    <x v="0"/>
    <x v="1"/>
    <x v="0"/>
  </r>
  <r>
    <x v="2"/>
    <x v="2"/>
    <x v="489"/>
    <x v="4"/>
    <x v="4"/>
    <x v="29"/>
    <x v="0"/>
    <x v="51"/>
    <x v="141"/>
    <x v="2127"/>
    <x v="4774"/>
    <x v="53"/>
    <x v="1"/>
    <x v="0"/>
    <x v="0"/>
  </r>
  <r>
    <x v="3"/>
    <x v="3"/>
    <x v="489"/>
    <x v="2"/>
    <x v="41"/>
    <x v="26"/>
    <x v="5"/>
    <x v="43"/>
    <x v="151"/>
    <x v="2011"/>
    <x v="4338"/>
    <x v="42"/>
    <x v="1"/>
    <x v="1"/>
    <x v="2"/>
  </r>
  <r>
    <x v="1"/>
    <x v="0"/>
    <x v="489"/>
    <x v="4"/>
    <x v="10"/>
    <x v="22"/>
    <x v="2"/>
    <x v="44"/>
    <x v="137"/>
    <x v="1894"/>
    <x v="3127"/>
    <x v="23"/>
    <x v="1"/>
    <x v="0"/>
    <x v="2"/>
  </r>
  <r>
    <x v="1"/>
    <x v="0"/>
    <x v="489"/>
    <x v="4"/>
    <x v="10"/>
    <x v="22"/>
    <x v="1"/>
    <x v="51"/>
    <x v="80"/>
    <x v="1370"/>
    <x v="1966"/>
    <x v="19"/>
    <x v="1"/>
    <x v="0"/>
    <x v="1"/>
  </r>
  <r>
    <x v="1"/>
    <x v="0"/>
    <x v="489"/>
    <x v="4"/>
    <x v="10"/>
    <x v="22"/>
    <x v="5"/>
    <x v="49"/>
    <x v="80"/>
    <x v="1320"/>
    <x v="2336"/>
    <x v="26"/>
    <x v="1"/>
    <x v="1"/>
    <x v="2"/>
  </r>
  <r>
    <x v="1"/>
    <x v="0"/>
    <x v="489"/>
    <x v="4"/>
    <x v="10"/>
    <x v="22"/>
    <x v="4"/>
    <x v="45"/>
    <x v="66"/>
    <x v="993"/>
    <x v="1699"/>
    <x v="26"/>
    <x v="1"/>
    <x v="1"/>
    <x v="1"/>
  </r>
  <r>
    <x v="1"/>
    <x v="0"/>
    <x v="489"/>
    <x v="4"/>
    <x v="10"/>
    <x v="22"/>
    <x v="0"/>
    <x v="48"/>
    <x v="35"/>
    <x v="536"/>
    <x v="432"/>
    <x v="14"/>
    <x v="1"/>
    <x v="0"/>
    <x v="0"/>
  </r>
  <r>
    <x v="1"/>
    <x v="0"/>
    <x v="489"/>
    <x v="4"/>
    <x v="10"/>
    <x v="22"/>
    <x v="3"/>
    <x v="62"/>
    <x v="123"/>
    <x v="2187"/>
    <x v="4541"/>
    <x v="41"/>
    <x v="1"/>
    <x v="1"/>
    <x v="0"/>
  </r>
  <r>
    <x v="5"/>
    <x v="1"/>
    <x v="489"/>
    <x v="0"/>
    <x v="13"/>
    <x v="24"/>
    <x v="2"/>
    <x v="47"/>
    <x v="142"/>
    <x v="2044"/>
    <x v="4150"/>
    <x v="36"/>
    <x v="1"/>
    <x v="0"/>
    <x v="2"/>
  </r>
  <r>
    <x v="5"/>
    <x v="1"/>
    <x v="489"/>
    <x v="0"/>
    <x v="13"/>
    <x v="24"/>
    <x v="1"/>
    <x v="30"/>
    <x v="60"/>
    <x v="590"/>
    <x v="1473"/>
    <x v="41"/>
    <x v="1"/>
    <x v="0"/>
    <x v="1"/>
  </r>
  <r>
    <x v="5"/>
    <x v="1"/>
    <x v="489"/>
    <x v="0"/>
    <x v="13"/>
    <x v="24"/>
    <x v="5"/>
    <x v="27"/>
    <x v="45"/>
    <x v="360"/>
    <x v="689"/>
    <x v="33"/>
    <x v="1"/>
    <x v="1"/>
    <x v="2"/>
  </r>
  <r>
    <x v="5"/>
    <x v="1"/>
    <x v="489"/>
    <x v="0"/>
    <x v="13"/>
    <x v="24"/>
    <x v="4"/>
    <x v="27"/>
    <x v="38"/>
    <x v="294"/>
    <x v="580"/>
    <x v="35"/>
    <x v="1"/>
    <x v="1"/>
    <x v="1"/>
  </r>
  <r>
    <x v="5"/>
    <x v="1"/>
    <x v="489"/>
    <x v="0"/>
    <x v="13"/>
    <x v="24"/>
    <x v="0"/>
    <x v="37"/>
    <x v="47"/>
    <x v="543"/>
    <x v="1022"/>
    <x v="31"/>
    <x v="1"/>
    <x v="0"/>
    <x v="0"/>
  </r>
  <r>
    <x v="5"/>
    <x v="1"/>
    <x v="489"/>
    <x v="0"/>
    <x v="13"/>
    <x v="24"/>
    <x v="3"/>
    <x v="46"/>
    <x v="75"/>
    <x v="1158"/>
    <x v="2652"/>
    <x v="38"/>
    <x v="1"/>
    <x v="1"/>
    <x v="0"/>
  </r>
  <r>
    <x v="2"/>
    <x v="2"/>
    <x v="489"/>
    <x v="4"/>
    <x v="4"/>
    <x v="29"/>
    <x v="0"/>
    <x v="37"/>
    <x v="171"/>
    <x v="1991"/>
    <x v="4504"/>
    <x v="48"/>
    <x v="2"/>
    <x v="0"/>
    <x v="0"/>
  </r>
  <r>
    <x v="3"/>
    <x v="3"/>
    <x v="489"/>
    <x v="2"/>
    <x v="41"/>
    <x v="26"/>
    <x v="5"/>
    <x v="30"/>
    <x v="178"/>
    <x v="1789"/>
    <x v="3614"/>
    <x v="33"/>
    <x v="2"/>
    <x v="1"/>
    <x v="2"/>
  </r>
  <r>
    <x v="2"/>
    <x v="2"/>
    <x v="490"/>
    <x v="4"/>
    <x v="4"/>
    <x v="29"/>
    <x v="3"/>
    <x v="58"/>
    <x v="327"/>
    <x v="2989"/>
    <x v="5115"/>
    <x v="6"/>
    <x v="2"/>
    <x v="1"/>
    <x v="0"/>
  </r>
  <r>
    <x v="3"/>
    <x v="3"/>
    <x v="490"/>
    <x v="2"/>
    <x v="41"/>
    <x v="26"/>
    <x v="4"/>
    <x v="48"/>
    <x v="309"/>
    <x v="2891"/>
    <x v="5331"/>
    <x v="41"/>
    <x v="2"/>
    <x v="1"/>
    <x v="1"/>
  </r>
  <r>
    <x v="5"/>
    <x v="1"/>
    <x v="490"/>
    <x v="4"/>
    <x v="43"/>
    <x v="47"/>
    <x v="2"/>
    <x v="28"/>
    <x v="324"/>
    <x v="2875"/>
    <x v="5136"/>
    <x v="26"/>
    <x v="0"/>
    <x v="0"/>
    <x v="2"/>
  </r>
  <r>
    <x v="5"/>
    <x v="1"/>
    <x v="490"/>
    <x v="4"/>
    <x v="43"/>
    <x v="47"/>
    <x v="1"/>
    <x v="23"/>
    <x v="294"/>
    <x v="2383"/>
    <x v="3880"/>
    <x v="21"/>
    <x v="0"/>
    <x v="0"/>
    <x v="1"/>
  </r>
  <r>
    <x v="5"/>
    <x v="1"/>
    <x v="490"/>
    <x v="4"/>
    <x v="43"/>
    <x v="47"/>
    <x v="5"/>
    <x v="18"/>
    <x v="285"/>
    <x v="2022"/>
    <x v="3202"/>
    <x v="21"/>
    <x v="0"/>
    <x v="1"/>
    <x v="2"/>
  </r>
  <r>
    <x v="5"/>
    <x v="1"/>
    <x v="490"/>
    <x v="4"/>
    <x v="43"/>
    <x v="47"/>
    <x v="4"/>
    <x v="18"/>
    <x v="231"/>
    <x v="1646"/>
    <x v="2892"/>
    <x v="26"/>
    <x v="0"/>
    <x v="1"/>
    <x v="1"/>
  </r>
  <r>
    <x v="5"/>
    <x v="1"/>
    <x v="490"/>
    <x v="4"/>
    <x v="43"/>
    <x v="47"/>
    <x v="0"/>
    <x v="33"/>
    <x v="254"/>
    <x v="2469"/>
    <x v="4024"/>
    <x v="21"/>
    <x v="0"/>
    <x v="0"/>
    <x v="0"/>
  </r>
  <r>
    <x v="5"/>
    <x v="1"/>
    <x v="490"/>
    <x v="4"/>
    <x v="43"/>
    <x v="47"/>
    <x v="3"/>
    <x v="38"/>
    <x v="300"/>
    <x v="2805"/>
    <x v="5111"/>
    <x v="36"/>
    <x v="0"/>
    <x v="1"/>
    <x v="0"/>
  </r>
  <r>
    <x v="2"/>
    <x v="3"/>
    <x v="490"/>
    <x v="0"/>
    <x v="15"/>
    <x v="52"/>
    <x v="2"/>
    <x v="33"/>
    <x v="316"/>
    <x v="2868"/>
    <x v="5023"/>
    <x v="21"/>
    <x v="1"/>
    <x v="0"/>
    <x v="2"/>
  </r>
  <r>
    <x v="2"/>
    <x v="3"/>
    <x v="490"/>
    <x v="0"/>
    <x v="15"/>
    <x v="52"/>
    <x v="1"/>
    <x v="33"/>
    <x v="231"/>
    <x v="2350"/>
    <x v="3825"/>
    <x v="21"/>
    <x v="1"/>
    <x v="0"/>
    <x v="1"/>
  </r>
  <r>
    <x v="2"/>
    <x v="3"/>
    <x v="490"/>
    <x v="0"/>
    <x v="15"/>
    <x v="52"/>
    <x v="5"/>
    <x v="28"/>
    <x v="212"/>
    <x v="2022"/>
    <x v="3202"/>
    <x v="21"/>
    <x v="1"/>
    <x v="1"/>
    <x v="2"/>
  </r>
  <r>
    <x v="2"/>
    <x v="3"/>
    <x v="490"/>
    <x v="0"/>
    <x v="15"/>
    <x v="52"/>
    <x v="4"/>
    <x v="28"/>
    <x v="174"/>
    <x v="1674"/>
    <x v="2605"/>
    <x v="21"/>
    <x v="1"/>
    <x v="1"/>
    <x v="1"/>
  </r>
  <r>
    <x v="2"/>
    <x v="3"/>
    <x v="490"/>
    <x v="0"/>
    <x v="15"/>
    <x v="52"/>
    <x v="0"/>
    <x v="38"/>
    <x v="194"/>
    <x v="2227"/>
    <x v="3609"/>
    <x v="21"/>
    <x v="1"/>
    <x v="0"/>
    <x v="0"/>
  </r>
  <r>
    <x v="2"/>
    <x v="3"/>
    <x v="490"/>
    <x v="0"/>
    <x v="15"/>
    <x v="52"/>
    <x v="3"/>
    <x v="38"/>
    <x v="273"/>
    <x v="2673"/>
    <x v="4425"/>
    <x v="21"/>
    <x v="1"/>
    <x v="1"/>
    <x v="0"/>
  </r>
  <r>
    <x v="2"/>
    <x v="2"/>
    <x v="490"/>
    <x v="4"/>
    <x v="4"/>
    <x v="29"/>
    <x v="3"/>
    <x v="52"/>
    <x v="165"/>
    <x v="2372"/>
    <x v="3540"/>
    <x v="17"/>
    <x v="1"/>
    <x v="1"/>
    <x v="0"/>
  </r>
  <r>
    <x v="3"/>
    <x v="3"/>
    <x v="490"/>
    <x v="2"/>
    <x v="41"/>
    <x v="26"/>
    <x v="4"/>
    <x v="45"/>
    <x v="113"/>
    <x v="1657"/>
    <x v="4300"/>
    <x v="55"/>
    <x v="1"/>
    <x v="1"/>
    <x v="1"/>
  </r>
  <r>
    <x v="5"/>
    <x v="1"/>
    <x v="490"/>
    <x v="4"/>
    <x v="43"/>
    <x v="47"/>
    <x v="2"/>
    <x v="25"/>
    <x v="151"/>
    <x v="1342"/>
    <x v="2992"/>
    <x v="37"/>
    <x v="1"/>
    <x v="0"/>
    <x v="2"/>
  </r>
  <r>
    <x v="5"/>
    <x v="1"/>
    <x v="490"/>
    <x v="4"/>
    <x v="43"/>
    <x v="47"/>
    <x v="1"/>
    <x v="22"/>
    <x v="83"/>
    <x v="653"/>
    <x v="1408"/>
    <x v="35"/>
    <x v="1"/>
    <x v="0"/>
    <x v="1"/>
  </r>
  <r>
    <x v="5"/>
    <x v="1"/>
    <x v="490"/>
    <x v="4"/>
    <x v="43"/>
    <x v="47"/>
    <x v="5"/>
    <x v="18"/>
    <x v="80"/>
    <x v="516"/>
    <x v="1141"/>
    <x v="36"/>
    <x v="1"/>
    <x v="1"/>
    <x v="2"/>
  </r>
  <r>
    <x v="5"/>
    <x v="1"/>
    <x v="490"/>
    <x v="4"/>
    <x v="43"/>
    <x v="47"/>
    <x v="4"/>
    <x v="16"/>
    <x v="59"/>
    <x v="291"/>
    <x v="711"/>
    <x v="41"/>
    <x v="1"/>
    <x v="1"/>
    <x v="1"/>
  </r>
  <r>
    <x v="5"/>
    <x v="1"/>
    <x v="490"/>
    <x v="4"/>
    <x v="43"/>
    <x v="47"/>
    <x v="0"/>
    <x v="32"/>
    <x v="62"/>
    <x v="650"/>
    <x v="1448"/>
    <x v="36"/>
    <x v="1"/>
    <x v="0"/>
    <x v="0"/>
  </r>
  <r>
    <x v="5"/>
    <x v="1"/>
    <x v="490"/>
    <x v="4"/>
    <x v="43"/>
    <x v="47"/>
    <x v="3"/>
    <x v="37"/>
    <x v="101"/>
    <x v="1272"/>
    <x v="3519"/>
    <x v="51"/>
    <x v="1"/>
    <x v="1"/>
    <x v="0"/>
  </r>
  <r>
    <x v="2"/>
    <x v="3"/>
    <x v="490"/>
    <x v="0"/>
    <x v="15"/>
    <x v="52"/>
    <x v="2"/>
    <x v="29"/>
    <x v="123"/>
    <x v="1241"/>
    <x v="2472"/>
    <x v="31"/>
    <x v="1"/>
    <x v="0"/>
    <x v="2"/>
  </r>
  <r>
    <x v="2"/>
    <x v="3"/>
    <x v="490"/>
    <x v="0"/>
    <x v="15"/>
    <x v="52"/>
    <x v="1"/>
    <x v="32"/>
    <x v="63"/>
    <x v="674"/>
    <x v="1416"/>
    <x v="34"/>
    <x v="1"/>
    <x v="0"/>
    <x v="1"/>
  </r>
  <r>
    <x v="2"/>
    <x v="3"/>
    <x v="490"/>
    <x v="0"/>
    <x v="15"/>
    <x v="52"/>
    <x v="5"/>
    <x v="25"/>
    <x v="54"/>
    <x v="416"/>
    <x v="846"/>
    <x v="35"/>
    <x v="1"/>
    <x v="1"/>
    <x v="2"/>
  </r>
  <r>
    <x v="2"/>
    <x v="3"/>
    <x v="490"/>
    <x v="0"/>
    <x v="15"/>
    <x v="52"/>
    <x v="4"/>
    <x v="25"/>
    <x v="47"/>
    <x v="346"/>
    <x v="726"/>
    <x v="36"/>
    <x v="1"/>
    <x v="1"/>
    <x v="1"/>
  </r>
  <r>
    <x v="2"/>
    <x v="3"/>
    <x v="490"/>
    <x v="0"/>
    <x v="15"/>
    <x v="52"/>
    <x v="0"/>
    <x v="36"/>
    <x v="45"/>
    <x v="503"/>
    <x v="1103"/>
    <x v="36"/>
    <x v="1"/>
    <x v="0"/>
    <x v="0"/>
  </r>
  <r>
    <x v="2"/>
    <x v="3"/>
    <x v="490"/>
    <x v="0"/>
    <x v="15"/>
    <x v="52"/>
    <x v="3"/>
    <x v="35"/>
    <x v="77"/>
    <x v="941"/>
    <x v="1843"/>
    <x v="31"/>
    <x v="1"/>
    <x v="1"/>
    <x v="0"/>
  </r>
  <r>
    <x v="2"/>
    <x v="2"/>
    <x v="490"/>
    <x v="4"/>
    <x v="4"/>
    <x v="29"/>
    <x v="3"/>
    <x v="42"/>
    <x v="183"/>
    <x v="2252"/>
    <x v="2419"/>
    <x v="8"/>
    <x v="2"/>
    <x v="1"/>
    <x v="0"/>
  </r>
  <r>
    <x v="3"/>
    <x v="3"/>
    <x v="490"/>
    <x v="2"/>
    <x v="41"/>
    <x v="26"/>
    <x v="4"/>
    <x v="31"/>
    <x v="136"/>
    <x v="1433"/>
    <x v="3719"/>
    <x v="48"/>
    <x v="2"/>
    <x v="1"/>
    <x v="1"/>
  </r>
  <r>
    <x v="5"/>
    <x v="1"/>
    <x v="490"/>
    <x v="4"/>
    <x v="43"/>
    <x v="47"/>
    <x v="2"/>
    <x v="20"/>
    <x v="195"/>
    <x v="1478"/>
    <x v="2803"/>
    <x v="29"/>
    <x v="2"/>
    <x v="0"/>
    <x v="2"/>
  </r>
  <r>
    <x v="5"/>
    <x v="1"/>
    <x v="490"/>
    <x v="4"/>
    <x v="43"/>
    <x v="47"/>
    <x v="1"/>
    <x v="15"/>
    <x v="108"/>
    <x v="620"/>
    <x v="1071"/>
    <x v="28"/>
    <x v="2"/>
    <x v="0"/>
    <x v="1"/>
  </r>
  <r>
    <x v="5"/>
    <x v="1"/>
    <x v="490"/>
    <x v="4"/>
    <x v="43"/>
    <x v="47"/>
    <x v="5"/>
    <x v="12"/>
    <x v="91"/>
    <x v="413"/>
    <x v="536"/>
    <x v="24"/>
    <x v="2"/>
    <x v="1"/>
    <x v="2"/>
  </r>
  <r>
    <x v="5"/>
    <x v="1"/>
    <x v="490"/>
    <x v="4"/>
    <x v="43"/>
    <x v="47"/>
    <x v="4"/>
    <x v="12"/>
    <x v="77"/>
    <x v="327"/>
    <x v="510"/>
    <x v="29"/>
    <x v="2"/>
    <x v="1"/>
    <x v="1"/>
  </r>
  <r>
    <x v="5"/>
    <x v="1"/>
    <x v="490"/>
    <x v="4"/>
    <x v="43"/>
    <x v="47"/>
    <x v="0"/>
    <x v="22"/>
    <x v="74"/>
    <x v="559"/>
    <x v="957"/>
    <x v="28"/>
    <x v="2"/>
    <x v="0"/>
    <x v="0"/>
  </r>
  <r>
    <x v="5"/>
    <x v="1"/>
    <x v="490"/>
    <x v="4"/>
    <x v="43"/>
    <x v="47"/>
    <x v="3"/>
    <x v="25"/>
    <x v="108"/>
    <x v="978"/>
    <x v="2492"/>
    <x v="43"/>
    <x v="2"/>
    <x v="1"/>
    <x v="0"/>
  </r>
  <r>
    <x v="2"/>
    <x v="2"/>
    <x v="491"/>
    <x v="4"/>
    <x v="4"/>
    <x v="29"/>
    <x v="2"/>
    <x v="43"/>
    <x v="335"/>
    <x v="2966"/>
    <x v="5368"/>
    <x v="26"/>
    <x v="2"/>
    <x v="0"/>
    <x v="2"/>
  </r>
  <r>
    <x v="3"/>
    <x v="3"/>
    <x v="491"/>
    <x v="2"/>
    <x v="41"/>
    <x v="26"/>
    <x v="0"/>
    <x v="48"/>
    <x v="307"/>
    <x v="2884"/>
    <x v="5169"/>
    <x v="26"/>
    <x v="2"/>
    <x v="0"/>
    <x v="0"/>
  </r>
  <r>
    <x v="1"/>
    <x v="1"/>
    <x v="491"/>
    <x v="0"/>
    <x v="40"/>
    <x v="50"/>
    <x v="2"/>
    <x v="53"/>
    <x v="310"/>
    <x v="2911"/>
    <x v="5193"/>
    <x v="21"/>
    <x v="1"/>
    <x v="0"/>
    <x v="2"/>
  </r>
  <r>
    <x v="1"/>
    <x v="1"/>
    <x v="491"/>
    <x v="0"/>
    <x v="40"/>
    <x v="50"/>
    <x v="1"/>
    <x v="43"/>
    <x v="174"/>
    <x v="2206"/>
    <x v="3144"/>
    <x v="16"/>
    <x v="1"/>
    <x v="0"/>
    <x v="1"/>
  </r>
  <r>
    <x v="1"/>
    <x v="1"/>
    <x v="491"/>
    <x v="0"/>
    <x v="40"/>
    <x v="50"/>
    <x v="5"/>
    <x v="38"/>
    <x v="152"/>
    <x v="1857"/>
    <x v="2517"/>
    <x v="16"/>
    <x v="1"/>
    <x v="1"/>
    <x v="2"/>
  </r>
  <r>
    <x v="1"/>
    <x v="1"/>
    <x v="491"/>
    <x v="0"/>
    <x v="40"/>
    <x v="50"/>
    <x v="4"/>
    <x v="38"/>
    <x v="82"/>
    <x v="1086"/>
    <x v="1300"/>
    <x v="16"/>
    <x v="1"/>
    <x v="1"/>
    <x v="1"/>
  </r>
  <r>
    <x v="1"/>
    <x v="1"/>
    <x v="491"/>
    <x v="0"/>
    <x v="40"/>
    <x v="50"/>
    <x v="0"/>
    <x v="48"/>
    <x v="105"/>
    <x v="1646"/>
    <x v="2566"/>
    <x v="21"/>
    <x v="1"/>
    <x v="0"/>
    <x v="0"/>
  </r>
  <r>
    <x v="1"/>
    <x v="1"/>
    <x v="491"/>
    <x v="0"/>
    <x v="40"/>
    <x v="50"/>
    <x v="3"/>
    <x v="53"/>
    <x v="212"/>
    <x v="2686"/>
    <x v="4688"/>
    <x v="26"/>
    <x v="1"/>
    <x v="1"/>
    <x v="0"/>
  </r>
  <r>
    <x v="1"/>
    <x v="1"/>
    <x v="491"/>
    <x v="1"/>
    <x v="7"/>
    <x v="53"/>
    <x v="2"/>
    <x v="48"/>
    <x v="316"/>
    <x v="2923"/>
    <x v="5223"/>
    <x v="21"/>
    <x v="0"/>
    <x v="0"/>
    <x v="2"/>
  </r>
  <r>
    <x v="1"/>
    <x v="1"/>
    <x v="491"/>
    <x v="1"/>
    <x v="7"/>
    <x v="53"/>
    <x v="1"/>
    <x v="43"/>
    <x v="231"/>
    <x v="2615"/>
    <x v="4318"/>
    <x v="21"/>
    <x v="0"/>
    <x v="0"/>
    <x v="1"/>
  </r>
  <r>
    <x v="1"/>
    <x v="1"/>
    <x v="491"/>
    <x v="1"/>
    <x v="7"/>
    <x v="53"/>
    <x v="5"/>
    <x v="38"/>
    <x v="254"/>
    <x v="2594"/>
    <x v="4535"/>
    <x v="26"/>
    <x v="0"/>
    <x v="1"/>
    <x v="2"/>
  </r>
  <r>
    <x v="1"/>
    <x v="1"/>
    <x v="491"/>
    <x v="1"/>
    <x v="7"/>
    <x v="53"/>
    <x v="4"/>
    <x v="38"/>
    <x v="212"/>
    <x v="2383"/>
    <x v="4188"/>
    <x v="26"/>
    <x v="0"/>
    <x v="1"/>
    <x v="1"/>
  </r>
  <r>
    <x v="1"/>
    <x v="1"/>
    <x v="491"/>
    <x v="1"/>
    <x v="7"/>
    <x v="53"/>
    <x v="0"/>
    <x v="48"/>
    <x v="231"/>
    <x v="2694"/>
    <x v="4206"/>
    <x v="16"/>
    <x v="0"/>
    <x v="0"/>
    <x v="0"/>
  </r>
  <r>
    <x v="1"/>
    <x v="1"/>
    <x v="491"/>
    <x v="1"/>
    <x v="7"/>
    <x v="53"/>
    <x v="3"/>
    <x v="53"/>
    <x v="300"/>
    <x v="2880"/>
    <x v="5154"/>
    <x v="26"/>
    <x v="0"/>
    <x v="1"/>
    <x v="0"/>
  </r>
  <r>
    <x v="3"/>
    <x v="1"/>
    <x v="491"/>
    <x v="1"/>
    <x v="20"/>
    <x v="8"/>
    <x v="2"/>
    <x v="48"/>
    <x v="310"/>
    <x v="2897"/>
    <x v="5045"/>
    <x v="16"/>
    <x v="0"/>
    <x v="0"/>
    <x v="2"/>
  </r>
  <r>
    <x v="3"/>
    <x v="1"/>
    <x v="491"/>
    <x v="1"/>
    <x v="20"/>
    <x v="8"/>
    <x v="1"/>
    <x v="43"/>
    <x v="174"/>
    <x v="2206"/>
    <x v="3144"/>
    <x v="16"/>
    <x v="0"/>
    <x v="0"/>
    <x v="1"/>
  </r>
  <r>
    <x v="3"/>
    <x v="1"/>
    <x v="491"/>
    <x v="1"/>
    <x v="20"/>
    <x v="8"/>
    <x v="5"/>
    <x v="38"/>
    <x v="194"/>
    <x v="2227"/>
    <x v="2679"/>
    <x v="11"/>
    <x v="0"/>
    <x v="1"/>
    <x v="2"/>
  </r>
  <r>
    <x v="3"/>
    <x v="1"/>
    <x v="491"/>
    <x v="1"/>
    <x v="20"/>
    <x v="8"/>
    <x v="4"/>
    <x v="38"/>
    <x v="152"/>
    <x v="1857"/>
    <x v="2068"/>
    <x v="11"/>
    <x v="0"/>
    <x v="1"/>
    <x v="1"/>
  </r>
  <r>
    <x v="3"/>
    <x v="1"/>
    <x v="491"/>
    <x v="1"/>
    <x v="20"/>
    <x v="8"/>
    <x v="0"/>
    <x v="48"/>
    <x v="174"/>
    <x v="2350"/>
    <x v="2892"/>
    <x v="11"/>
    <x v="0"/>
    <x v="0"/>
    <x v="0"/>
  </r>
  <r>
    <x v="3"/>
    <x v="1"/>
    <x v="491"/>
    <x v="1"/>
    <x v="20"/>
    <x v="8"/>
    <x v="3"/>
    <x v="53"/>
    <x v="273"/>
    <x v="2833"/>
    <x v="4663"/>
    <x v="16"/>
    <x v="0"/>
    <x v="1"/>
    <x v="0"/>
  </r>
  <r>
    <x v="2"/>
    <x v="2"/>
    <x v="491"/>
    <x v="4"/>
    <x v="4"/>
    <x v="29"/>
    <x v="2"/>
    <x v="42"/>
    <x v="193"/>
    <x v="2344"/>
    <x v="4561"/>
    <x v="36"/>
    <x v="1"/>
    <x v="0"/>
    <x v="2"/>
  </r>
  <r>
    <x v="3"/>
    <x v="3"/>
    <x v="491"/>
    <x v="2"/>
    <x v="41"/>
    <x v="26"/>
    <x v="0"/>
    <x v="44"/>
    <x v="94"/>
    <x v="1387"/>
    <x v="3193"/>
    <x v="39"/>
    <x v="1"/>
    <x v="0"/>
    <x v="0"/>
  </r>
  <r>
    <x v="1"/>
    <x v="1"/>
    <x v="491"/>
    <x v="0"/>
    <x v="40"/>
    <x v="50"/>
    <x v="2"/>
    <x v="51"/>
    <x v="119"/>
    <x v="1896"/>
    <x v="3787"/>
    <x v="33"/>
    <x v="1"/>
    <x v="0"/>
    <x v="2"/>
  </r>
  <r>
    <x v="1"/>
    <x v="1"/>
    <x v="491"/>
    <x v="0"/>
    <x v="40"/>
    <x v="50"/>
    <x v="1"/>
    <x v="38"/>
    <x v="49"/>
    <x v="589"/>
    <x v="1123"/>
    <x v="31"/>
    <x v="1"/>
    <x v="0"/>
    <x v="1"/>
  </r>
  <r>
    <x v="1"/>
    <x v="1"/>
    <x v="491"/>
    <x v="0"/>
    <x v="40"/>
    <x v="50"/>
    <x v="5"/>
    <x v="36"/>
    <x v="35"/>
    <x v="384"/>
    <x v="595"/>
    <x v="28"/>
    <x v="1"/>
    <x v="1"/>
    <x v="2"/>
  </r>
  <r>
    <x v="1"/>
    <x v="1"/>
    <x v="491"/>
    <x v="0"/>
    <x v="40"/>
    <x v="50"/>
    <x v="4"/>
    <x v="36"/>
    <x v="16"/>
    <x v="142"/>
    <x v="196"/>
    <x v="31"/>
    <x v="1"/>
    <x v="1"/>
    <x v="1"/>
  </r>
  <r>
    <x v="1"/>
    <x v="1"/>
    <x v="491"/>
    <x v="0"/>
    <x v="40"/>
    <x v="50"/>
    <x v="0"/>
    <x v="44"/>
    <x v="27"/>
    <x v="372"/>
    <x v="782"/>
    <x v="36"/>
    <x v="1"/>
    <x v="0"/>
    <x v="0"/>
  </r>
  <r>
    <x v="1"/>
    <x v="1"/>
    <x v="491"/>
    <x v="0"/>
    <x v="40"/>
    <x v="50"/>
    <x v="3"/>
    <x v="51"/>
    <x v="56"/>
    <x v="940"/>
    <x v="2114"/>
    <x v="37"/>
    <x v="1"/>
    <x v="1"/>
    <x v="0"/>
  </r>
  <r>
    <x v="1"/>
    <x v="1"/>
    <x v="491"/>
    <x v="1"/>
    <x v="7"/>
    <x v="53"/>
    <x v="2"/>
    <x v="44"/>
    <x v="138"/>
    <x v="1915"/>
    <x v="3863"/>
    <x v="34"/>
    <x v="1"/>
    <x v="0"/>
    <x v="2"/>
  </r>
  <r>
    <x v="1"/>
    <x v="1"/>
    <x v="491"/>
    <x v="1"/>
    <x v="7"/>
    <x v="53"/>
    <x v="1"/>
    <x v="40"/>
    <x v="57"/>
    <x v="748"/>
    <x v="1445"/>
    <x v="31"/>
    <x v="1"/>
    <x v="0"/>
    <x v="1"/>
  </r>
  <r>
    <x v="1"/>
    <x v="1"/>
    <x v="491"/>
    <x v="1"/>
    <x v="7"/>
    <x v="53"/>
    <x v="5"/>
    <x v="34"/>
    <x v="67"/>
    <x v="771"/>
    <x v="1782"/>
    <x v="38"/>
    <x v="1"/>
    <x v="1"/>
    <x v="2"/>
  </r>
  <r>
    <x v="1"/>
    <x v="1"/>
    <x v="491"/>
    <x v="1"/>
    <x v="7"/>
    <x v="53"/>
    <x v="4"/>
    <x v="34"/>
    <x v="54"/>
    <x v="578"/>
    <x v="1345"/>
    <x v="38"/>
    <x v="1"/>
    <x v="1"/>
    <x v="1"/>
  </r>
  <r>
    <x v="1"/>
    <x v="1"/>
    <x v="491"/>
    <x v="1"/>
    <x v="7"/>
    <x v="53"/>
    <x v="0"/>
    <x v="43"/>
    <x v="61"/>
    <x v="875"/>
    <x v="1565"/>
    <x v="28"/>
    <x v="1"/>
    <x v="0"/>
    <x v="0"/>
  </r>
  <r>
    <x v="1"/>
    <x v="1"/>
    <x v="491"/>
    <x v="1"/>
    <x v="7"/>
    <x v="53"/>
    <x v="3"/>
    <x v="47"/>
    <x v="86"/>
    <x v="1351"/>
    <x v="3229"/>
    <x v="41"/>
    <x v="1"/>
    <x v="1"/>
    <x v="0"/>
  </r>
  <r>
    <x v="3"/>
    <x v="1"/>
    <x v="491"/>
    <x v="1"/>
    <x v="20"/>
    <x v="8"/>
    <x v="2"/>
    <x v="46"/>
    <x v="109"/>
    <x v="1636"/>
    <x v="3095"/>
    <x v="29"/>
    <x v="1"/>
    <x v="0"/>
    <x v="2"/>
  </r>
  <r>
    <x v="3"/>
    <x v="1"/>
    <x v="491"/>
    <x v="1"/>
    <x v="20"/>
    <x v="8"/>
    <x v="1"/>
    <x v="40"/>
    <x v="43"/>
    <x v="539"/>
    <x v="950"/>
    <x v="29"/>
    <x v="1"/>
    <x v="0"/>
    <x v="1"/>
  </r>
  <r>
    <x v="3"/>
    <x v="1"/>
    <x v="491"/>
    <x v="1"/>
    <x v="20"/>
    <x v="8"/>
    <x v="5"/>
    <x v="34"/>
    <x v="45"/>
    <x v="473"/>
    <x v="716"/>
    <x v="26"/>
    <x v="1"/>
    <x v="1"/>
    <x v="2"/>
  </r>
  <r>
    <x v="3"/>
    <x v="1"/>
    <x v="491"/>
    <x v="1"/>
    <x v="20"/>
    <x v="8"/>
    <x v="4"/>
    <x v="37"/>
    <x v="36"/>
    <x v="411"/>
    <x v="563"/>
    <x v="25"/>
    <x v="1"/>
    <x v="1"/>
    <x v="1"/>
  </r>
  <r>
    <x v="3"/>
    <x v="1"/>
    <x v="491"/>
    <x v="1"/>
    <x v="20"/>
    <x v="8"/>
    <x v="0"/>
    <x v="43"/>
    <x v="43"/>
    <x v="589"/>
    <x v="857"/>
    <x v="24"/>
    <x v="1"/>
    <x v="0"/>
    <x v="0"/>
  </r>
  <r>
    <x v="3"/>
    <x v="1"/>
    <x v="491"/>
    <x v="1"/>
    <x v="20"/>
    <x v="8"/>
    <x v="3"/>
    <x v="48"/>
    <x v="73"/>
    <x v="1164"/>
    <x v="2088"/>
    <x v="27"/>
    <x v="1"/>
    <x v="1"/>
    <x v="0"/>
  </r>
  <r>
    <x v="2"/>
    <x v="2"/>
    <x v="491"/>
    <x v="4"/>
    <x v="4"/>
    <x v="29"/>
    <x v="2"/>
    <x v="29"/>
    <x v="216"/>
    <x v="2094"/>
    <x v="4103"/>
    <x v="33"/>
    <x v="2"/>
    <x v="0"/>
    <x v="2"/>
  </r>
  <r>
    <x v="3"/>
    <x v="3"/>
    <x v="491"/>
    <x v="2"/>
    <x v="41"/>
    <x v="26"/>
    <x v="0"/>
    <x v="36"/>
    <x v="120"/>
    <x v="1447"/>
    <x v="2912"/>
    <x v="32"/>
    <x v="2"/>
    <x v="0"/>
    <x v="0"/>
  </r>
  <r>
    <x v="3"/>
    <x v="1"/>
    <x v="491"/>
    <x v="1"/>
    <x v="20"/>
    <x v="8"/>
    <x v="2"/>
    <x v="34"/>
    <x v="150"/>
    <x v="1693"/>
    <x v="2703"/>
    <x v="22"/>
    <x v="2"/>
    <x v="0"/>
    <x v="2"/>
  </r>
  <r>
    <x v="3"/>
    <x v="1"/>
    <x v="491"/>
    <x v="1"/>
    <x v="20"/>
    <x v="8"/>
    <x v="1"/>
    <x v="27"/>
    <x v="56"/>
    <x v="476"/>
    <x v="597"/>
    <x v="22"/>
    <x v="2"/>
    <x v="0"/>
    <x v="1"/>
  </r>
  <r>
    <x v="3"/>
    <x v="1"/>
    <x v="491"/>
    <x v="1"/>
    <x v="20"/>
    <x v="8"/>
    <x v="5"/>
    <x v="23"/>
    <x v="56"/>
    <x v="402"/>
    <x v="341"/>
    <x v="17"/>
    <x v="2"/>
    <x v="1"/>
    <x v="2"/>
  </r>
  <r>
    <x v="3"/>
    <x v="1"/>
    <x v="491"/>
    <x v="1"/>
    <x v="20"/>
    <x v="8"/>
    <x v="4"/>
    <x v="25"/>
    <x v="43"/>
    <x v="311"/>
    <x v="217"/>
    <x v="16"/>
    <x v="2"/>
    <x v="1"/>
    <x v="1"/>
  </r>
  <r>
    <x v="3"/>
    <x v="1"/>
    <x v="491"/>
    <x v="1"/>
    <x v="20"/>
    <x v="8"/>
    <x v="0"/>
    <x v="32"/>
    <x v="49"/>
    <x v="484"/>
    <x v="364"/>
    <x v="14"/>
    <x v="2"/>
    <x v="0"/>
    <x v="0"/>
  </r>
  <r>
    <x v="3"/>
    <x v="1"/>
    <x v="491"/>
    <x v="1"/>
    <x v="20"/>
    <x v="8"/>
    <x v="3"/>
    <x v="36"/>
    <x v="86"/>
    <x v="1080"/>
    <x v="1515"/>
    <x v="20"/>
    <x v="2"/>
    <x v="1"/>
    <x v="0"/>
  </r>
  <r>
    <x v="2"/>
    <x v="2"/>
    <x v="492"/>
    <x v="4"/>
    <x v="4"/>
    <x v="29"/>
    <x v="1"/>
    <x v="48"/>
    <x v="335"/>
    <x v="2985"/>
    <x v="5224"/>
    <x v="11"/>
    <x v="2"/>
    <x v="0"/>
    <x v="1"/>
  </r>
  <r>
    <x v="3"/>
    <x v="3"/>
    <x v="492"/>
    <x v="2"/>
    <x v="41"/>
    <x v="26"/>
    <x v="3"/>
    <x v="58"/>
    <x v="323"/>
    <x v="2975"/>
    <x v="5507"/>
    <x v="46"/>
    <x v="2"/>
    <x v="1"/>
    <x v="0"/>
  </r>
  <r>
    <x v="3"/>
    <x v="0"/>
    <x v="492"/>
    <x v="3"/>
    <x v="9"/>
    <x v="3"/>
    <x v="2"/>
    <x v="43"/>
    <x v="315"/>
    <x v="2899"/>
    <x v="5224"/>
    <x v="26"/>
    <x v="1"/>
    <x v="0"/>
    <x v="2"/>
  </r>
  <r>
    <x v="3"/>
    <x v="0"/>
    <x v="492"/>
    <x v="3"/>
    <x v="9"/>
    <x v="3"/>
    <x v="1"/>
    <x v="48"/>
    <x v="300"/>
    <x v="2862"/>
    <x v="5099"/>
    <x v="26"/>
    <x v="1"/>
    <x v="0"/>
    <x v="1"/>
  </r>
  <r>
    <x v="3"/>
    <x v="0"/>
    <x v="492"/>
    <x v="3"/>
    <x v="9"/>
    <x v="3"/>
    <x v="5"/>
    <x v="48"/>
    <x v="304"/>
    <x v="2873"/>
    <x v="5047"/>
    <x v="21"/>
    <x v="1"/>
    <x v="1"/>
    <x v="2"/>
  </r>
  <r>
    <x v="3"/>
    <x v="0"/>
    <x v="492"/>
    <x v="3"/>
    <x v="9"/>
    <x v="3"/>
    <x v="4"/>
    <x v="43"/>
    <x v="273"/>
    <x v="2745"/>
    <x v="4805"/>
    <x v="26"/>
    <x v="1"/>
    <x v="1"/>
    <x v="1"/>
  </r>
  <r>
    <x v="3"/>
    <x v="0"/>
    <x v="492"/>
    <x v="3"/>
    <x v="9"/>
    <x v="3"/>
    <x v="0"/>
    <x v="48"/>
    <x v="194"/>
    <x v="2506"/>
    <x v="4102"/>
    <x v="21"/>
    <x v="1"/>
    <x v="0"/>
    <x v="0"/>
  </r>
  <r>
    <x v="3"/>
    <x v="0"/>
    <x v="492"/>
    <x v="3"/>
    <x v="9"/>
    <x v="3"/>
    <x v="3"/>
    <x v="63"/>
    <x v="300"/>
    <x v="2903"/>
    <x v="4901"/>
    <x v="11"/>
    <x v="1"/>
    <x v="1"/>
    <x v="0"/>
  </r>
  <r>
    <x v="2"/>
    <x v="2"/>
    <x v="492"/>
    <x v="4"/>
    <x v="4"/>
    <x v="29"/>
    <x v="1"/>
    <x v="44"/>
    <x v="198"/>
    <x v="2445"/>
    <x v="4054"/>
    <x v="22"/>
    <x v="1"/>
    <x v="0"/>
    <x v="1"/>
  </r>
  <r>
    <x v="3"/>
    <x v="3"/>
    <x v="492"/>
    <x v="2"/>
    <x v="41"/>
    <x v="26"/>
    <x v="3"/>
    <x v="52"/>
    <x v="147"/>
    <x v="2201"/>
    <x v="4915"/>
    <x v="57"/>
    <x v="1"/>
    <x v="1"/>
    <x v="0"/>
  </r>
  <r>
    <x v="3"/>
    <x v="0"/>
    <x v="492"/>
    <x v="3"/>
    <x v="9"/>
    <x v="3"/>
    <x v="2"/>
    <x v="40"/>
    <x v="138"/>
    <x v="1783"/>
    <x v="3958"/>
    <x v="40"/>
    <x v="1"/>
    <x v="0"/>
    <x v="2"/>
  </r>
  <r>
    <x v="3"/>
    <x v="0"/>
    <x v="492"/>
    <x v="3"/>
    <x v="9"/>
    <x v="3"/>
    <x v="1"/>
    <x v="45"/>
    <x v="90"/>
    <x v="1351"/>
    <x v="3082"/>
    <x v="38"/>
    <x v="1"/>
    <x v="0"/>
    <x v="1"/>
  </r>
  <r>
    <x v="3"/>
    <x v="0"/>
    <x v="492"/>
    <x v="3"/>
    <x v="9"/>
    <x v="3"/>
    <x v="5"/>
    <x v="45"/>
    <x v="103"/>
    <x v="1540"/>
    <x v="3319"/>
    <x v="36"/>
    <x v="1"/>
    <x v="1"/>
    <x v="2"/>
  </r>
  <r>
    <x v="3"/>
    <x v="0"/>
    <x v="492"/>
    <x v="3"/>
    <x v="9"/>
    <x v="3"/>
    <x v="4"/>
    <x v="40"/>
    <x v="75"/>
    <x v="1022"/>
    <x v="2462"/>
    <x v="40"/>
    <x v="1"/>
    <x v="1"/>
    <x v="1"/>
  </r>
  <r>
    <x v="3"/>
    <x v="0"/>
    <x v="492"/>
    <x v="3"/>
    <x v="9"/>
    <x v="3"/>
    <x v="0"/>
    <x v="43"/>
    <x v="45"/>
    <x v="616"/>
    <x v="1291"/>
    <x v="34"/>
    <x v="1"/>
    <x v="0"/>
    <x v="0"/>
  </r>
  <r>
    <x v="3"/>
    <x v="0"/>
    <x v="492"/>
    <x v="3"/>
    <x v="9"/>
    <x v="3"/>
    <x v="3"/>
    <x v="57"/>
    <x v="101"/>
    <x v="1815"/>
    <x v="3215"/>
    <x v="26"/>
    <x v="1"/>
    <x v="1"/>
    <x v="0"/>
  </r>
  <r>
    <x v="2"/>
    <x v="2"/>
    <x v="492"/>
    <x v="4"/>
    <x v="4"/>
    <x v="29"/>
    <x v="1"/>
    <x v="36"/>
    <x v="223"/>
    <x v="2395"/>
    <x v="3497"/>
    <x v="16"/>
    <x v="2"/>
    <x v="0"/>
    <x v="1"/>
  </r>
  <r>
    <x v="3"/>
    <x v="3"/>
    <x v="492"/>
    <x v="2"/>
    <x v="41"/>
    <x v="26"/>
    <x v="3"/>
    <x v="36"/>
    <x v="176"/>
    <x v="2008"/>
    <x v="4623"/>
    <x v="52"/>
    <x v="2"/>
    <x v="1"/>
    <x v="0"/>
  </r>
  <r>
    <x v="3"/>
    <x v="0"/>
    <x v="492"/>
    <x v="3"/>
    <x v="9"/>
    <x v="3"/>
    <x v="2"/>
    <x v="30"/>
    <x v="163"/>
    <x v="1658"/>
    <x v="3303"/>
    <x v="32"/>
    <x v="2"/>
    <x v="0"/>
    <x v="2"/>
  </r>
  <r>
    <x v="3"/>
    <x v="0"/>
    <x v="492"/>
    <x v="3"/>
    <x v="9"/>
    <x v="3"/>
    <x v="1"/>
    <x v="29"/>
    <x v="116"/>
    <x v="1182"/>
    <x v="2349"/>
    <x v="31"/>
    <x v="2"/>
    <x v="0"/>
    <x v="1"/>
  </r>
  <r>
    <x v="3"/>
    <x v="0"/>
    <x v="492"/>
    <x v="3"/>
    <x v="9"/>
    <x v="3"/>
    <x v="5"/>
    <x v="33"/>
    <x v="125"/>
    <x v="1394"/>
    <x v="2418"/>
    <x v="25"/>
    <x v="2"/>
    <x v="1"/>
    <x v="2"/>
  </r>
  <r>
    <x v="3"/>
    <x v="0"/>
    <x v="492"/>
    <x v="3"/>
    <x v="9"/>
    <x v="3"/>
    <x v="4"/>
    <x v="27"/>
    <x v="95"/>
    <x v="920"/>
    <x v="1704"/>
    <x v="29"/>
    <x v="2"/>
    <x v="1"/>
    <x v="1"/>
  </r>
  <r>
    <x v="3"/>
    <x v="0"/>
    <x v="492"/>
    <x v="3"/>
    <x v="9"/>
    <x v="3"/>
    <x v="0"/>
    <x v="32"/>
    <x v="61"/>
    <x v="637"/>
    <x v="1116"/>
    <x v="28"/>
    <x v="2"/>
    <x v="0"/>
    <x v="0"/>
  </r>
  <r>
    <x v="3"/>
    <x v="0"/>
    <x v="492"/>
    <x v="3"/>
    <x v="9"/>
    <x v="3"/>
    <x v="3"/>
    <x v="46"/>
    <x v="104"/>
    <x v="1581"/>
    <x v="2140"/>
    <x v="17"/>
    <x v="2"/>
    <x v="1"/>
    <x v="0"/>
  </r>
  <r>
    <x v="2"/>
    <x v="2"/>
    <x v="493"/>
    <x v="4"/>
    <x v="4"/>
    <x v="29"/>
    <x v="5"/>
    <x v="43"/>
    <x v="323"/>
    <x v="2929"/>
    <x v="5297"/>
    <x v="26"/>
    <x v="2"/>
    <x v="1"/>
    <x v="2"/>
  </r>
  <r>
    <x v="3"/>
    <x v="3"/>
    <x v="493"/>
    <x v="2"/>
    <x v="41"/>
    <x v="26"/>
    <x v="2"/>
    <x v="48"/>
    <x v="335"/>
    <x v="2985"/>
    <x v="5442"/>
    <x v="31"/>
    <x v="2"/>
    <x v="0"/>
    <x v="2"/>
  </r>
  <r>
    <x v="3"/>
    <x v="1"/>
    <x v="493"/>
    <x v="0"/>
    <x v="21"/>
    <x v="19"/>
    <x v="2"/>
    <x v="43"/>
    <x v="334"/>
    <x v="2964"/>
    <x v="5443"/>
    <x v="36"/>
    <x v="0"/>
    <x v="0"/>
    <x v="2"/>
  </r>
  <r>
    <x v="3"/>
    <x v="1"/>
    <x v="493"/>
    <x v="0"/>
    <x v="21"/>
    <x v="19"/>
    <x v="1"/>
    <x v="43"/>
    <x v="311"/>
    <x v="2886"/>
    <x v="5176"/>
    <x v="26"/>
    <x v="0"/>
    <x v="0"/>
    <x v="1"/>
  </r>
  <r>
    <x v="3"/>
    <x v="1"/>
    <x v="493"/>
    <x v="0"/>
    <x v="21"/>
    <x v="19"/>
    <x v="5"/>
    <x v="38"/>
    <x v="309"/>
    <x v="2855"/>
    <x v="4788"/>
    <x v="16"/>
    <x v="0"/>
    <x v="1"/>
    <x v="2"/>
  </r>
  <r>
    <x v="3"/>
    <x v="1"/>
    <x v="493"/>
    <x v="0"/>
    <x v="21"/>
    <x v="19"/>
    <x v="4"/>
    <x v="38"/>
    <x v="307"/>
    <x v="2848"/>
    <x v="4917"/>
    <x v="21"/>
    <x v="0"/>
    <x v="1"/>
    <x v="1"/>
  </r>
  <r>
    <x v="3"/>
    <x v="1"/>
    <x v="493"/>
    <x v="0"/>
    <x v="21"/>
    <x v="19"/>
    <x v="0"/>
    <x v="48"/>
    <x v="309"/>
    <x v="2891"/>
    <x v="5197"/>
    <x v="26"/>
    <x v="0"/>
    <x v="0"/>
    <x v="0"/>
  </r>
  <r>
    <x v="3"/>
    <x v="1"/>
    <x v="493"/>
    <x v="0"/>
    <x v="21"/>
    <x v="19"/>
    <x v="3"/>
    <x v="53"/>
    <x v="317"/>
    <x v="2940"/>
    <x v="5426"/>
    <x v="41"/>
    <x v="0"/>
    <x v="1"/>
    <x v="0"/>
  </r>
  <r>
    <x v="2"/>
    <x v="2"/>
    <x v="493"/>
    <x v="4"/>
    <x v="4"/>
    <x v="29"/>
    <x v="5"/>
    <x v="42"/>
    <x v="153"/>
    <x v="1997"/>
    <x v="4135"/>
    <x v="37"/>
    <x v="1"/>
    <x v="1"/>
    <x v="2"/>
  </r>
  <r>
    <x v="3"/>
    <x v="3"/>
    <x v="493"/>
    <x v="2"/>
    <x v="41"/>
    <x v="26"/>
    <x v="2"/>
    <x v="46"/>
    <x v="174"/>
    <x v="2296"/>
    <x v="4734"/>
    <x v="44"/>
    <x v="1"/>
    <x v="0"/>
    <x v="2"/>
  </r>
  <r>
    <x v="3"/>
    <x v="1"/>
    <x v="493"/>
    <x v="0"/>
    <x v="21"/>
    <x v="19"/>
    <x v="2"/>
    <x v="41"/>
    <x v="180"/>
    <x v="2197"/>
    <x v="4705"/>
    <x v="47"/>
    <x v="1"/>
    <x v="0"/>
    <x v="2"/>
  </r>
  <r>
    <x v="3"/>
    <x v="1"/>
    <x v="493"/>
    <x v="0"/>
    <x v="21"/>
    <x v="19"/>
    <x v="1"/>
    <x v="40"/>
    <x v="129"/>
    <x v="1686"/>
    <x v="3841"/>
    <x v="41"/>
    <x v="1"/>
    <x v="0"/>
    <x v="1"/>
  </r>
  <r>
    <x v="3"/>
    <x v="1"/>
    <x v="493"/>
    <x v="0"/>
    <x v="21"/>
    <x v="19"/>
    <x v="5"/>
    <x v="37"/>
    <x v="113"/>
    <x v="1405"/>
    <x v="2499"/>
    <x v="26"/>
    <x v="1"/>
    <x v="1"/>
    <x v="2"/>
  </r>
  <r>
    <x v="3"/>
    <x v="1"/>
    <x v="493"/>
    <x v="0"/>
    <x v="21"/>
    <x v="19"/>
    <x v="4"/>
    <x v="35"/>
    <x v="106"/>
    <x v="1274"/>
    <x v="2801"/>
    <x v="36"/>
    <x v="1"/>
    <x v="1"/>
    <x v="1"/>
  </r>
  <r>
    <x v="3"/>
    <x v="1"/>
    <x v="493"/>
    <x v="0"/>
    <x v="21"/>
    <x v="19"/>
    <x v="0"/>
    <x v="45"/>
    <x v="104"/>
    <x v="1556"/>
    <x v="3504"/>
    <x v="39"/>
    <x v="1"/>
    <x v="0"/>
    <x v="0"/>
  </r>
  <r>
    <x v="3"/>
    <x v="1"/>
    <x v="493"/>
    <x v="0"/>
    <x v="21"/>
    <x v="19"/>
    <x v="3"/>
    <x v="48"/>
    <x v="129"/>
    <x v="1929"/>
    <x v="4637"/>
    <x v="56"/>
    <x v="1"/>
    <x v="1"/>
    <x v="0"/>
  </r>
  <r>
    <x v="2"/>
    <x v="2"/>
    <x v="493"/>
    <x v="4"/>
    <x v="4"/>
    <x v="29"/>
    <x v="5"/>
    <x v="26"/>
    <x v="181"/>
    <x v="1645"/>
    <x v="3040"/>
    <x v="28"/>
    <x v="2"/>
    <x v="1"/>
    <x v="2"/>
  </r>
  <r>
    <x v="3"/>
    <x v="3"/>
    <x v="493"/>
    <x v="2"/>
    <x v="41"/>
    <x v="26"/>
    <x v="2"/>
    <x v="32"/>
    <x v="211"/>
    <x v="2166"/>
    <x v="4246"/>
    <x v="34"/>
    <x v="2"/>
    <x v="0"/>
    <x v="2"/>
  </r>
  <r>
    <x v="2"/>
    <x v="2"/>
    <x v="494"/>
    <x v="4"/>
    <x v="4"/>
    <x v="29"/>
    <x v="4"/>
    <x v="43"/>
    <x v="321"/>
    <x v="2921"/>
    <x v="5221"/>
    <x v="21"/>
    <x v="2"/>
    <x v="1"/>
    <x v="1"/>
  </r>
  <r>
    <x v="3"/>
    <x v="3"/>
    <x v="494"/>
    <x v="2"/>
    <x v="41"/>
    <x v="26"/>
    <x v="1"/>
    <x v="48"/>
    <x v="335"/>
    <x v="2985"/>
    <x v="5442"/>
    <x v="31"/>
    <x v="2"/>
    <x v="0"/>
    <x v="1"/>
  </r>
  <r>
    <x v="1"/>
    <x v="1"/>
    <x v="494"/>
    <x v="2"/>
    <x v="23"/>
    <x v="25"/>
    <x v="2"/>
    <x v="33"/>
    <x v="330"/>
    <x v="2913"/>
    <x v="5263"/>
    <x v="26"/>
    <x v="1"/>
    <x v="0"/>
    <x v="2"/>
  </r>
  <r>
    <x v="1"/>
    <x v="1"/>
    <x v="494"/>
    <x v="2"/>
    <x v="23"/>
    <x v="25"/>
    <x v="1"/>
    <x v="33"/>
    <x v="307"/>
    <x v="2805"/>
    <x v="4768"/>
    <x v="21"/>
    <x v="1"/>
    <x v="0"/>
    <x v="1"/>
  </r>
  <r>
    <x v="1"/>
    <x v="1"/>
    <x v="494"/>
    <x v="2"/>
    <x v="23"/>
    <x v="25"/>
    <x v="5"/>
    <x v="28"/>
    <x v="304"/>
    <x v="2682"/>
    <x v="4682"/>
    <x v="26"/>
    <x v="1"/>
    <x v="1"/>
    <x v="2"/>
  </r>
  <r>
    <x v="1"/>
    <x v="1"/>
    <x v="494"/>
    <x v="2"/>
    <x v="23"/>
    <x v="25"/>
    <x v="4"/>
    <x v="28"/>
    <x v="294"/>
    <x v="2574"/>
    <x v="4472"/>
    <x v="26"/>
    <x v="1"/>
    <x v="1"/>
    <x v="1"/>
  </r>
  <r>
    <x v="1"/>
    <x v="1"/>
    <x v="494"/>
    <x v="2"/>
    <x v="23"/>
    <x v="25"/>
    <x v="0"/>
    <x v="38"/>
    <x v="300"/>
    <x v="2805"/>
    <x v="4768"/>
    <x v="21"/>
    <x v="1"/>
    <x v="0"/>
    <x v="0"/>
  </r>
  <r>
    <x v="1"/>
    <x v="1"/>
    <x v="494"/>
    <x v="2"/>
    <x v="23"/>
    <x v="25"/>
    <x v="3"/>
    <x v="43"/>
    <x v="311"/>
    <x v="2886"/>
    <x v="5282"/>
    <x v="36"/>
    <x v="1"/>
    <x v="1"/>
    <x v="0"/>
  </r>
  <r>
    <x v="2"/>
    <x v="2"/>
    <x v="494"/>
    <x v="4"/>
    <x v="4"/>
    <x v="29"/>
    <x v="4"/>
    <x v="41"/>
    <x v="152"/>
    <x v="1959"/>
    <x v="3779"/>
    <x v="31"/>
    <x v="1"/>
    <x v="1"/>
    <x v="1"/>
  </r>
  <r>
    <x v="3"/>
    <x v="3"/>
    <x v="494"/>
    <x v="2"/>
    <x v="41"/>
    <x v="26"/>
    <x v="1"/>
    <x v="44"/>
    <x v="204"/>
    <x v="2488"/>
    <x v="4852"/>
    <x v="41"/>
    <x v="1"/>
    <x v="0"/>
    <x v="1"/>
  </r>
  <r>
    <x v="1"/>
    <x v="1"/>
    <x v="494"/>
    <x v="2"/>
    <x v="23"/>
    <x v="25"/>
    <x v="2"/>
    <x v="32"/>
    <x v="170"/>
    <x v="1791"/>
    <x v="4008"/>
    <x v="41"/>
    <x v="1"/>
    <x v="0"/>
    <x v="2"/>
  </r>
  <r>
    <x v="1"/>
    <x v="1"/>
    <x v="494"/>
    <x v="2"/>
    <x v="23"/>
    <x v="25"/>
    <x v="1"/>
    <x v="30"/>
    <x v="111"/>
    <x v="1167"/>
    <x v="2324"/>
    <x v="31"/>
    <x v="1"/>
    <x v="0"/>
    <x v="1"/>
  </r>
  <r>
    <x v="1"/>
    <x v="1"/>
    <x v="494"/>
    <x v="2"/>
    <x v="23"/>
    <x v="25"/>
    <x v="5"/>
    <x v="26"/>
    <x v="100"/>
    <x v="937"/>
    <x v="2242"/>
    <x v="40"/>
    <x v="1"/>
    <x v="1"/>
    <x v="2"/>
  </r>
  <r>
    <x v="1"/>
    <x v="1"/>
    <x v="494"/>
    <x v="2"/>
    <x v="23"/>
    <x v="25"/>
    <x v="4"/>
    <x v="26"/>
    <x v="83"/>
    <x v="775"/>
    <x v="1746"/>
    <x v="37"/>
    <x v="1"/>
    <x v="1"/>
    <x v="1"/>
  </r>
  <r>
    <x v="1"/>
    <x v="1"/>
    <x v="494"/>
    <x v="2"/>
    <x v="23"/>
    <x v="25"/>
    <x v="0"/>
    <x v="34"/>
    <x v="97"/>
    <x v="1147"/>
    <x v="2389"/>
    <x v="33"/>
    <x v="1"/>
    <x v="0"/>
    <x v="0"/>
  </r>
  <r>
    <x v="1"/>
    <x v="1"/>
    <x v="494"/>
    <x v="2"/>
    <x v="23"/>
    <x v="25"/>
    <x v="3"/>
    <x v="40"/>
    <x v="120"/>
    <x v="1586"/>
    <x v="4034"/>
    <x v="50"/>
    <x v="1"/>
    <x v="1"/>
    <x v="0"/>
  </r>
  <r>
    <x v="2"/>
    <x v="2"/>
    <x v="494"/>
    <x v="4"/>
    <x v="4"/>
    <x v="29"/>
    <x v="4"/>
    <x v="26"/>
    <x v="184"/>
    <x v="1682"/>
    <x v="3109"/>
    <x v="28"/>
    <x v="2"/>
    <x v="1"/>
    <x v="1"/>
  </r>
  <r>
    <x v="3"/>
    <x v="3"/>
    <x v="494"/>
    <x v="2"/>
    <x v="41"/>
    <x v="26"/>
    <x v="1"/>
    <x v="30"/>
    <x v="223"/>
    <x v="2175"/>
    <x v="4308"/>
    <x v="35"/>
    <x v="2"/>
    <x v="0"/>
    <x v="1"/>
  </r>
  <r>
    <x v="1"/>
    <x v="1"/>
    <x v="494"/>
    <x v="2"/>
    <x v="23"/>
    <x v="25"/>
    <x v="2"/>
    <x v="20"/>
    <x v="202"/>
    <x v="1549"/>
    <x v="2847"/>
    <x v="28"/>
    <x v="2"/>
    <x v="0"/>
    <x v="2"/>
  </r>
  <r>
    <x v="1"/>
    <x v="1"/>
    <x v="494"/>
    <x v="2"/>
    <x v="23"/>
    <x v="25"/>
    <x v="1"/>
    <x v="21"/>
    <x v="120"/>
    <x v="934"/>
    <x v="1635"/>
    <x v="27"/>
    <x v="2"/>
    <x v="0"/>
    <x v="1"/>
  </r>
  <r>
    <x v="1"/>
    <x v="1"/>
    <x v="494"/>
    <x v="2"/>
    <x v="23"/>
    <x v="25"/>
    <x v="5"/>
    <x v="19"/>
    <x v="116"/>
    <x v="829"/>
    <x v="1515"/>
    <x v="29"/>
    <x v="2"/>
    <x v="1"/>
    <x v="2"/>
  </r>
  <r>
    <x v="1"/>
    <x v="1"/>
    <x v="494"/>
    <x v="2"/>
    <x v="23"/>
    <x v="25"/>
    <x v="4"/>
    <x v="17"/>
    <x v="97"/>
    <x v="614"/>
    <x v="1218"/>
    <x v="32"/>
    <x v="2"/>
    <x v="1"/>
    <x v="1"/>
  </r>
  <r>
    <x v="1"/>
    <x v="1"/>
    <x v="494"/>
    <x v="2"/>
    <x v="23"/>
    <x v="25"/>
    <x v="0"/>
    <x v="27"/>
    <x v="112"/>
    <x v="1084"/>
    <x v="1868"/>
    <x v="26"/>
    <x v="2"/>
    <x v="0"/>
    <x v="0"/>
  </r>
  <r>
    <x v="1"/>
    <x v="1"/>
    <x v="494"/>
    <x v="2"/>
    <x v="23"/>
    <x v="25"/>
    <x v="3"/>
    <x v="28"/>
    <x v="129"/>
    <x v="1267"/>
    <x v="3096"/>
    <x v="42"/>
    <x v="2"/>
    <x v="1"/>
    <x v="0"/>
  </r>
  <r>
    <x v="2"/>
    <x v="2"/>
    <x v="495"/>
    <x v="4"/>
    <x v="4"/>
    <x v="29"/>
    <x v="0"/>
    <x v="53"/>
    <x v="319"/>
    <x v="2947"/>
    <x v="5442"/>
    <x v="41"/>
    <x v="2"/>
    <x v="0"/>
    <x v="0"/>
  </r>
  <r>
    <x v="3"/>
    <x v="3"/>
    <x v="495"/>
    <x v="2"/>
    <x v="41"/>
    <x v="26"/>
    <x v="5"/>
    <x v="53"/>
    <x v="327"/>
    <x v="2974"/>
    <x v="5425"/>
    <x v="31"/>
    <x v="2"/>
    <x v="1"/>
    <x v="2"/>
  </r>
  <r>
    <x v="0"/>
    <x v="1"/>
    <x v="495"/>
    <x v="1"/>
    <x v="28"/>
    <x v="31"/>
    <x v="2"/>
    <x v="58"/>
    <x v="318"/>
    <x v="2959"/>
    <x v="5357"/>
    <x v="26"/>
    <x v="0"/>
    <x v="0"/>
    <x v="2"/>
  </r>
  <r>
    <x v="0"/>
    <x v="1"/>
    <x v="495"/>
    <x v="1"/>
    <x v="28"/>
    <x v="31"/>
    <x v="1"/>
    <x v="53"/>
    <x v="254"/>
    <x v="2805"/>
    <x v="4931"/>
    <x v="26"/>
    <x v="0"/>
    <x v="0"/>
    <x v="1"/>
  </r>
  <r>
    <x v="0"/>
    <x v="1"/>
    <x v="495"/>
    <x v="1"/>
    <x v="28"/>
    <x v="31"/>
    <x v="5"/>
    <x v="48"/>
    <x v="273"/>
    <x v="2800"/>
    <x v="4522"/>
    <x v="16"/>
    <x v="0"/>
    <x v="1"/>
    <x v="2"/>
  </r>
  <r>
    <x v="0"/>
    <x v="1"/>
    <x v="495"/>
    <x v="1"/>
    <x v="28"/>
    <x v="31"/>
    <x v="4"/>
    <x v="48"/>
    <x v="231"/>
    <x v="2694"/>
    <x v="4206"/>
    <x v="16"/>
    <x v="0"/>
    <x v="1"/>
    <x v="1"/>
  </r>
  <r>
    <x v="0"/>
    <x v="1"/>
    <x v="495"/>
    <x v="1"/>
    <x v="28"/>
    <x v="31"/>
    <x v="0"/>
    <x v="58"/>
    <x v="254"/>
    <x v="2833"/>
    <x v="4663"/>
    <x v="16"/>
    <x v="0"/>
    <x v="0"/>
    <x v="0"/>
  </r>
  <r>
    <x v="0"/>
    <x v="1"/>
    <x v="495"/>
    <x v="1"/>
    <x v="28"/>
    <x v="31"/>
    <x v="3"/>
    <x v="63"/>
    <x v="304"/>
    <x v="2912"/>
    <x v="5196"/>
    <x v="21"/>
    <x v="0"/>
    <x v="1"/>
    <x v="0"/>
  </r>
  <r>
    <x v="2"/>
    <x v="2"/>
    <x v="495"/>
    <x v="4"/>
    <x v="4"/>
    <x v="29"/>
    <x v="0"/>
    <x v="49"/>
    <x v="151"/>
    <x v="2172"/>
    <x v="4831"/>
    <x v="54"/>
    <x v="1"/>
    <x v="0"/>
    <x v="0"/>
  </r>
  <r>
    <x v="3"/>
    <x v="3"/>
    <x v="495"/>
    <x v="2"/>
    <x v="41"/>
    <x v="26"/>
    <x v="5"/>
    <x v="47"/>
    <x v="183"/>
    <x v="2394"/>
    <x v="4754"/>
    <x v="41"/>
    <x v="1"/>
    <x v="1"/>
    <x v="2"/>
  </r>
  <r>
    <x v="0"/>
    <x v="1"/>
    <x v="495"/>
    <x v="1"/>
    <x v="28"/>
    <x v="31"/>
    <x v="2"/>
    <x v="57"/>
    <x v="150"/>
    <x v="2362"/>
    <x v="4666"/>
    <x v="39"/>
    <x v="1"/>
    <x v="0"/>
    <x v="2"/>
  </r>
  <r>
    <x v="0"/>
    <x v="1"/>
    <x v="495"/>
    <x v="1"/>
    <x v="28"/>
    <x v="31"/>
    <x v="1"/>
    <x v="47"/>
    <x v="72"/>
    <x v="1134"/>
    <x v="2689"/>
    <x v="40"/>
    <x v="1"/>
    <x v="0"/>
    <x v="1"/>
  </r>
  <r>
    <x v="0"/>
    <x v="1"/>
    <x v="495"/>
    <x v="1"/>
    <x v="28"/>
    <x v="31"/>
    <x v="5"/>
    <x v="44"/>
    <x v="80"/>
    <x v="1207"/>
    <x v="2218"/>
    <x v="28"/>
    <x v="1"/>
    <x v="1"/>
    <x v="2"/>
  </r>
  <r>
    <x v="0"/>
    <x v="1"/>
    <x v="495"/>
    <x v="1"/>
    <x v="28"/>
    <x v="31"/>
    <x v="4"/>
    <x v="45"/>
    <x v="66"/>
    <x v="993"/>
    <x v="1699"/>
    <x v="26"/>
    <x v="1"/>
    <x v="1"/>
    <x v="1"/>
  </r>
  <r>
    <x v="0"/>
    <x v="1"/>
    <x v="495"/>
    <x v="1"/>
    <x v="28"/>
    <x v="31"/>
    <x v="0"/>
    <x v="56"/>
    <x v="64"/>
    <x v="1187"/>
    <x v="2359"/>
    <x v="31"/>
    <x v="1"/>
    <x v="0"/>
    <x v="0"/>
  </r>
  <r>
    <x v="0"/>
    <x v="1"/>
    <x v="495"/>
    <x v="1"/>
    <x v="28"/>
    <x v="31"/>
    <x v="3"/>
    <x v="58"/>
    <x v="96"/>
    <x v="1775"/>
    <x v="3524"/>
    <x v="32"/>
    <x v="1"/>
    <x v="1"/>
    <x v="0"/>
  </r>
  <r>
    <x v="2"/>
    <x v="2"/>
    <x v="495"/>
    <x v="4"/>
    <x v="4"/>
    <x v="29"/>
    <x v="0"/>
    <x v="39"/>
    <x v="183"/>
    <x v="2165"/>
    <x v="4686"/>
    <x v="48"/>
    <x v="2"/>
    <x v="0"/>
    <x v="0"/>
  </r>
  <r>
    <x v="3"/>
    <x v="3"/>
    <x v="495"/>
    <x v="2"/>
    <x v="41"/>
    <x v="26"/>
    <x v="5"/>
    <x v="37"/>
    <x v="183"/>
    <x v="2097"/>
    <x v="4274"/>
    <x v="37"/>
    <x v="2"/>
    <x v="1"/>
    <x v="2"/>
  </r>
  <r>
    <x v="0"/>
    <x v="1"/>
    <x v="495"/>
    <x v="1"/>
    <x v="28"/>
    <x v="31"/>
    <x v="2"/>
    <x v="40"/>
    <x v="172"/>
    <x v="2093"/>
    <x v="3893"/>
    <x v="29"/>
    <x v="2"/>
    <x v="0"/>
    <x v="2"/>
  </r>
  <r>
    <x v="0"/>
    <x v="1"/>
    <x v="495"/>
    <x v="1"/>
    <x v="28"/>
    <x v="31"/>
    <x v="1"/>
    <x v="33"/>
    <x v="76"/>
    <x v="879"/>
    <x v="1622"/>
    <x v="29"/>
    <x v="2"/>
    <x v="0"/>
    <x v="1"/>
  </r>
  <r>
    <x v="0"/>
    <x v="1"/>
    <x v="495"/>
    <x v="1"/>
    <x v="28"/>
    <x v="31"/>
    <x v="5"/>
    <x v="35"/>
    <x v="83"/>
    <x v="1015"/>
    <x v="1418"/>
    <x v="20"/>
    <x v="2"/>
    <x v="1"/>
    <x v="2"/>
  </r>
  <r>
    <x v="0"/>
    <x v="1"/>
    <x v="495"/>
    <x v="1"/>
    <x v="28"/>
    <x v="31"/>
    <x v="4"/>
    <x v="34"/>
    <x v="75"/>
    <x v="884"/>
    <x v="1205"/>
    <x v="20"/>
    <x v="2"/>
    <x v="1"/>
    <x v="1"/>
  </r>
  <r>
    <x v="0"/>
    <x v="1"/>
    <x v="495"/>
    <x v="1"/>
    <x v="28"/>
    <x v="31"/>
    <x v="0"/>
    <x v="45"/>
    <x v="74"/>
    <x v="1130"/>
    <x v="1490"/>
    <x v="18"/>
    <x v="2"/>
    <x v="0"/>
    <x v="0"/>
  </r>
  <r>
    <x v="0"/>
    <x v="1"/>
    <x v="495"/>
    <x v="1"/>
    <x v="28"/>
    <x v="31"/>
    <x v="3"/>
    <x v="39"/>
    <x v="120"/>
    <x v="1554"/>
    <x v="2661"/>
    <x v="25"/>
    <x v="2"/>
    <x v="1"/>
    <x v="0"/>
  </r>
  <r>
    <x v="2"/>
    <x v="2"/>
    <x v="496"/>
    <x v="4"/>
    <x v="4"/>
    <x v="29"/>
    <x v="3"/>
    <x v="58"/>
    <x v="323"/>
    <x v="2975"/>
    <x v="5072"/>
    <x v="6"/>
    <x v="2"/>
    <x v="1"/>
    <x v="0"/>
  </r>
  <r>
    <x v="3"/>
    <x v="3"/>
    <x v="496"/>
    <x v="2"/>
    <x v="41"/>
    <x v="26"/>
    <x v="4"/>
    <x v="53"/>
    <x v="315"/>
    <x v="2933"/>
    <x v="5413"/>
    <x v="41"/>
    <x v="2"/>
    <x v="1"/>
    <x v="1"/>
  </r>
  <r>
    <x v="4"/>
    <x v="0"/>
    <x v="496"/>
    <x v="3"/>
    <x v="8"/>
    <x v="40"/>
    <x v="2"/>
    <x v="53"/>
    <x v="317"/>
    <x v="2940"/>
    <x v="5191"/>
    <x v="16"/>
    <x v="2"/>
    <x v="0"/>
    <x v="2"/>
  </r>
  <r>
    <x v="4"/>
    <x v="0"/>
    <x v="496"/>
    <x v="3"/>
    <x v="8"/>
    <x v="40"/>
    <x v="1"/>
    <x v="58"/>
    <x v="304"/>
    <x v="2901"/>
    <x v="4885"/>
    <x v="11"/>
    <x v="2"/>
    <x v="0"/>
    <x v="1"/>
  </r>
  <r>
    <x v="4"/>
    <x v="0"/>
    <x v="496"/>
    <x v="3"/>
    <x v="8"/>
    <x v="40"/>
    <x v="5"/>
    <x v="58"/>
    <x v="304"/>
    <x v="2901"/>
    <x v="5059"/>
    <x v="16"/>
    <x v="2"/>
    <x v="1"/>
    <x v="2"/>
  </r>
  <r>
    <x v="4"/>
    <x v="0"/>
    <x v="496"/>
    <x v="3"/>
    <x v="8"/>
    <x v="40"/>
    <x v="4"/>
    <x v="53"/>
    <x v="273"/>
    <x v="2833"/>
    <x v="4663"/>
    <x v="16"/>
    <x v="2"/>
    <x v="1"/>
    <x v="1"/>
  </r>
  <r>
    <x v="4"/>
    <x v="0"/>
    <x v="496"/>
    <x v="3"/>
    <x v="8"/>
    <x v="40"/>
    <x v="0"/>
    <x v="48"/>
    <x v="194"/>
    <x v="2506"/>
    <x v="2624"/>
    <x v="6"/>
    <x v="2"/>
    <x v="0"/>
    <x v="0"/>
  </r>
  <r>
    <x v="4"/>
    <x v="0"/>
    <x v="496"/>
    <x v="3"/>
    <x v="8"/>
    <x v="40"/>
    <x v="3"/>
    <x v="63"/>
    <x v="317"/>
    <x v="2967"/>
    <x v="5412"/>
    <x v="31"/>
    <x v="2"/>
    <x v="1"/>
    <x v="0"/>
  </r>
  <r>
    <x v="5"/>
    <x v="0"/>
    <x v="496"/>
    <x v="2"/>
    <x v="17"/>
    <x v="35"/>
    <x v="2"/>
    <x v="38"/>
    <x v="315"/>
    <x v="2884"/>
    <x v="5169"/>
    <x v="26"/>
    <x v="0"/>
    <x v="0"/>
    <x v="2"/>
  </r>
  <r>
    <x v="5"/>
    <x v="0"/>
    <x v="496"/>
    <x v="2"/>
    <x v="17"/>
    <x v="35"/>
    <x v="1"/>
    <x v="43"/>
    <x v="300"/>
    <x v="2840"/>
    <x v="5026"/>
    <x v="26"/>
    <x v="0"/>
    <x v="0"/>
    <x v="1"/>
  </r>
  <r>
    <x v="5"/>
    <x v="0"/>
    <x v="496"/>
    <x v="2"/>
    <x v="17"/>
    <x v="35"/>
    <x v="5"/>
    <x v="43"/>
    <x v="300"/>
    <x v="2840"/>
    <x v="5026"/>
    <x v="26"/>
    <x v="0"/>
    <x v="1"/>
    <x v="2"/>
  </r>
  <r>
    <x v="5"/>
    <x v="0"/>
    <x v="496"/>
    <x v="2"/>
    <x v="17"/>
    <x v="35"/>
    <x v="4"/>
    <x v="38"/>
    <x v="273"/>
    <x v="2673"/>
    <x v="4663"/>
    <x v="26"/>
    <x v="0"/>
    <x v="1"/>
    <x v="1"/>
  </r>
  <r>
    <x v="5"/>
    <x v="0"/>
    <x v="496"/>
    <x v="2"/>
    <x v="17"/>
    <x v="35"/>
    <x v="0"/>
    <x v="33"/>
    <x v="194"/>
    <x v="2064"/>
    <x v="3950"/>
    <x v="31"/>
    <x v="0"/>
    <x v="0"/>
    <x v="0"/>
  </r>
  <r>
    <x v="5"/>
    <x v="0"/>
    <x v="496"/>
    <x v="2"/>
    <x v="17"/>
    <x v="35"/>
    <x v="3"/>
    <x v="58"/>
    <x v="317"/>
    <x v="2954"/>
    <x v="5300"/>
    <x v="21"/>
    <x v="1"/>
    <x v="1"/>
    <x v="0"/>
  </r>
  <r>
    <x v="5"/>
    <x v="1"/>
    <x v="496"/>
    <x v="1"/>
    <x v="47"/>
    <x v="11"/>
    <x v="2"/>
    <x v="53"/>
    <x v="318"/>
    <x v="2944"/>
    <x v="5327"/>
    <x v="26"/>
    <x v="0"/>
    <x v="0"/>
    <x v="2"/>
  </r>
  <r>
    <x v="5"/>
    <x v="1"/>
    <x v="496"/>
    <x v="1"/>
    <x v="47"/>
    <x v="11"/>
    <x v="1"/>
    <x v="33"/>
    <x v="254"/>
    <x v="2469"/>
    <x v="4314"/>
    <x v="26"/>
    <x v="0"/>
    <x v="0"/>
    <x v="1"/>
  </r>
  <r>
    <x v="5"/>
    <x v="1"/>
    <x v="496"/>
    <x v="1"/>
    <x v="47"/>
    <x v="11"/>
    <x v="5"/>
    <x v="28"/>
    <x v="231"/>
    <x v="2158"/>
    <x v="3825"/>
    <x v="26"/>
    <x v="0"/>
    <x v="1"/>
    <x v="2"/>
  </r>
  <r>
    <x v="5"/>
    <x v="1"/>
    <x v="496"/>
    <x v="1"/>
    <x v="47"/>
    <x v="11"/>
    <x v="4"/>
    <x v="28"/>
    <x v="174"/>
    <x v="1674"/>
    <x v="2950"/>
    <x v="26"/>
    <x v="0"/>
    <x v="1"/>
    <x v="1"/>
  </r>
  <r>
    <x v="5"/>
    <x v="1"/>
    <x v="496"/>
    <x v="1"/>
    <x v="47"/>
    <x v="11"/>
    <x v="0"/>
    <x v="38"/>
    <x v="194"/>
    <x v="2227"/>
    <x v="3950"/>
    <x v="26"/>
    <x v="0"/>
    <x v="0"/>
    <x v="0"/>
  </r>
  <r>
    <x v="5"/>
    <x v="1"/>
    <x v="496"/>
    <x v="1"/>
    <x v="47"/>
    <x v="11"/>
    <x v="3"/>
    <x v="48"/>
    <x v="285"/>
    <x v="2829"/>
    <x v="4986"/>
    <x v="26"/>
    <x v="0"/>
    <x v="1"/>
    <x v="0"/>
  </r>
  <r>
    <x v="2"/>
    <x v="2"/>
    <x v="496"/>
    <x v="4"/>
    <x v="4"/>
    <x v="29"/>
    <x v="3"/>
    <x v="55"/>
    <x v="153"/>
    <x v="2337"/>
    <x v="3805"/>
    <x v="21"/>
    <x v="1"/>
    <x v="1"/>
    <x v="0"/>
  </r>
  <r>
    <x v="3"/>
    <x v="3"/>
    <x v="496"/>
    <x v="2"/>
    <x v="41"/>
    <x v="26"/>
    <x v="4"/>
    <x v="47"/>
    <x v="128"/>
    <x v="1891"/>
    <x v="4579"/>
    <x v="55"/>
    <x v="1"/>
    <x v="1"/>
    <x v="1"/>
  </r>
  <r>
    <x v="4"/>
    <x v="0"/>
    <x v="496"/>
    <x v="3"/>
    <x v="8"/>
    <x v="40"/>
    <x v="2"/>
    <x v="51"/>
    <x v="134"/>
    <x v="2062"/>
    <x v="3832"/>
    <x v="29"/>
    <x v="1"/>
    <x v="0"/>
    <x v="2"/>
  </r>
  <r>
    <x v="4"/>
    <x v="0"/>
    <x v="496"/>
    <x v="3"/>
    <x v="8"/>
    <x v="40"/>
    <x v="1"/>
    <x v="53"/>
    <x v="108"/>
    <x v="1815"/>
    <x v="3215"/>
    <x v="26"/>
    <x v="1"/>
    <x v="0"/>
    <x v="1"/>
  </r>
  <r>
    <x v="4"/>
    <x v="0"/>
    <x v="496"/>
    <x v="3"/>
    <x v="8"/>
    <x v="40"/>
    <x v="5"/>
    <x v="52"/>
    <x v="100"/>
    <x v="1681"/>
    <x v="3286"/>
    <x v="31"/>
    <x v="1"/>
    <x v="1"/>
    <x v="2"/>
  </r>
  <r>
    <x v="4"/>
    <x v="0"/>
    <x v="496"/>
    <x v="3"/>
    <x v="8"/>
    <x v="40"/>
    <x v="4"/>
    <x v="52"/>
    <x v="73"/>
    <x v="1252"/>
    <x v="2385"/>
    <x v="29"/>
    <x v="1"/>
    <x v="1"/>
    <x v="1"/>
  </r>
  <r>
    <x v="4"/>
    <x v="0"/>
    <x v="496"/>
    <x v="3"/>
    <x v="8"/>
    <x v="40"/>
    <x v="0"/>
    <x v="45"/>
    <x v="56"/>
    <x v="829"/>
    <x v="996"/>
    <x v="18"/>
    <x v="1"/>
    <x v="0"/>
    <x v="0"/>
  </r>
  <r>
    <x v="4"/>
    <x v="0"/>
    <x v="496"/>
    <x v="3"/>
    <x v="8"/>
    <x v="40"/>
    <x v="3"/>
    <x v="60"/>
    <x v="150"/>
    <x v="2421"/>
    <x v="4848"/>
    <x v="44"/>
    <x v="1"/>
    <x v="1"/>
    <x v="0"/>
  </r>
  <r>
    <x v="5"/>
    <x v="0"/>
    <x v="496"/>
    <x v="2"/>
    <x v="17"/>
    <x v="35"/>
    <x v="2"/>
    <x v="36"/>
    <x v="138"/>
    <x v="1648"/>
    <x v="3688"/>
    <x v="39"/>
    <x v="1"/>
    <x v="0"/>
    <x v="2"/>
  </r>
  <r>
    <x v="5"/>
    <x v="0"/>
    <x v="496"/>
    <x v="2"/>
    <x v="17"/>
    <x v="35"/>
    <x v="1"/>
    <x v="40"/>
    <x v="82"/>
    <x v="1135"/>
    <x v="2597"/>
    <x v="38"/>
    <x v="1"/>
    <x v="0"/>
    <x v="1"/>
  </r>
  <r>
    <x v="5"/>
    <x v="0"/>
    <x v="496"/>
    <x v="2"/>
    <x v="17"/>
    <x v="35"/>
    <x v="5"/>
    <x v="42"/>
    <x v="93"/>
    <x v="1320"/>
    <x v="2946"/>
    <x v="37"/>
    <x v="1"/>
    <x v="1"/>
    <x v="2"/>
  </r>
  <r>
    <x v="5"/>
    <x v="0"/>
    <x v="496"/>
    <x v="2"/>
    <x v="17"/>
    <x v="35"/>
    <x v="4"/>
    <x v="37"/>
    <x v="70"/>
    <x v="886"/>
    <x v="2003"/>
    <x v="37"/>
    <x v="1"/>
    <x v="1"/>
    <x v="1"/>
  </r>
  <r>
    <x v="5"/>
    <x v="0"/>
    <x v="496"/>
    <x v="2"/>
    <x v="17"/>
    <x v="35"/>
    <x v="0"/>
    <x v="29"/>
    <x v="54"/>
    <x v="484"/>
    <x v="1341"/>
    <x v="45"/>
    <x v="1"/>
    <x v="0"/>
    <x v="0"/>
  </r>
  <r>
    <x v="5"/>
    <x v="0"/>
    <x v="496"/>
    <x v="2"/>
    <x v="17"/>
    <x v="35"/>
    <x v="3"/>
    <x v="52"/>
    <x v="145"/>
    <x v="2185"/>
    <x v="4152"/>
    <x v="31"/>
    <x v="1"/>
    <x v="1"/>
    <x v="0"/>
  </r>
  <r>
    <x v="5"/>
    <x v="1"/>
    <x v="496"/>
    <x v="1"/>
    <x v="47"/>
    <x v="11"/>
    <x v="2"/>
    <x v="51"/>
    <x v="156"/>
    <x v="2264"/>
    <x v="4534"/>
    <x v="38"/>
    <x v="1"/>
    <x v="0"/>
    <x v="2"/>
  </r>
  <r>
    <x v="5"/>
    <x v="1"/>
    <x v="496"/>
    <x v="1"/>
    <x v="47"/>
    <x v="11"/>
    <x v="1"/>
    <x v="30"/>
    <x v="72"/>
    <x v="740"/>
    <x v="1669"/>
    <x v="37"/>
    <x v="1"/>
    <x v="0"/>
    <x v="1"/>
  </r>
  <r>
    <x v="5"/>
    <x v="1"/>
    <x v="496"/>
    <x v="1"/>
    <x v="47"/>
    <x v="11"/>
    <x v="5"/>
    <x v="25"/>
    <x v="63"/>
    <x v="520"/>
    <x v="1308"/>
    <x v="41"/>
    <x v="1"/>
    <x v="1"/>
    <x v="2"/>
  </r>
  <r>
    <x v="5"/>
    <x v="1"/>
    <x v="496"/>
    <x v="1"/>
    <x v="47"/>
    <x v="11"/>
    <x v="4"/>
    <x v="26"/>
    <x v="39"/>
    <x v="289"/>
    <x v="706"/>
    <x v="41"/>
    <x v="1"/>
    <x v="1"/>
    <x v="1"/>
  </r>
  <r>
    <x v="5"/>
    <x v="1"/>
    <x v="496"/>
    <x v="1"/>
    <x v="47"/>
    <x v="11"/>
    <x v="0"/>
    <x v="35"/>
    <x v="56"/>
    <x v="632"/>
    <x v="1545"/>
    <x v="40"/>
    <x v="1"/>
    <x v="0"/>
    <x v="0"/>
  </r>
  <r>
    <x v="5"/>
    <x v="1"/>
    <x v="496"/>
    <x v="1"/>
    <x v="47"/>
    <x v="11"/>
    <x v="3"/>
    <x v="45"/>
    <x v="78"/>
    <x v="1194"/>
    <x v="2869"/>
    <x v="41"/>
    <x v="1"/>
    <x v="1"/>
    <x v="0"/>
  </r>
  <r>
    <x v="2"/>
    <x v="2"/>
    <x v="496"/>
    <x v="4"/>
    <x v="4"/>
    <x v="29"/>
    <x v="3"/>
    <x v="39"/>
    <x v="181"/>
    <x v="2148"/>
    <x v="2446"/>
    <x v="10"/>
    <x v="2"/>
    <x v="1"/>
    <x v="0"/>
  </r>
  <r>
    <x v="3"/>
    <x v="3"/>
    <x v="496"/>
    <x v="2"/>
    <x v="41"/>
    <x v="26"/>
    <x v="4"/>
    <x v="37"/>
    <x v="153"/>
    <x v="1831"/>
    <x v="4249"/>
    <x v="46"/>
    <x v="2"/>
    <x v="1"/>
    <x v="1"/>
  </r>
  <r>
    <x v="4"/>
    <x v="0"/>
    <x v="496"/>
    <x v="3"/>
    <x v="8"/>
    <x v="40"/>
    <x v="2"/>
    <x v="37"/>
    <x v="175"/>
    <x v="2040"/>
    <x v="3079"/>
    <x v="19"/>
    <x v="2"/>
    <x v="0"/>
    <x v="2"/>
  </r>
  <r>
    <x v="4"/>
    <x v="0"/>
    <x v="496"/>
    <x v="3"/>
    <x v="8"/>
    <x v="40"/>
    <x v="1"/>
    <x v="39"/>
    <x v="112"/>
    <x v="1457"/>
    <x v="1747"/>
    <x v="14"/>
    <x v="2"/>
    <x v="0"/>
    <x v="1"/>
  </r>
  <r>
    <x v="4"/>
    <x v="0"/>
    <x v="496"/>
    <x v="3"/>
    <x v="8"/>
    <x v="40"/>
    <x v="5"/>
    <x v="39"/>
    <x v="112"/>
    <x v="1457"/>
    <x v="2327"/>
    <x v="22"/>
    <x v="2"/>
    <x v="1"/>
    <x v="2"/>
  </r>
  <r>
    <x v="4"/>
    <x v="0"/>
    <x v="496"/>
    <x v="3"/>
    <x v="8"/>
    <x v="40"/>
    <x v="4"/>
    <x v="32"/>
    <x v="89"/>
    <x v="997"/>
    <x v="1387"/>
    <x v="20"/>
    <x v="2"/>
    <x v="1"/>
    <x v="1"/>
  </r>
  <r>
    <x v="4"/>
    <x v="0"/>
    <x v="496"/>
    <x v="3"/>
    <x v="8"/>
    <x v="40"/>
    <x v="0"/>
    <x v="35"/>
    <x v="56"/>
    <x v="632"/>
    <x v="438"/>
    <x v="11"/>
    <x v="2"/>
    <x v="0"/>
    <x v="0"/>
  </r>
  <r>
    <x v="4"/>
    <x v="0"/>
    <x v="496"/>
    <x v="3"/>
    <x v="8"/>
    <x v="40"/>
    <x v="3"/>
    <x v="41"/>
    <x v="150"/>
    <x v="1941"/>
    <x v="3854"/>
    <x v="33"/>
    <x v="2"/>
    <x v="1"/>
    <x v="0"/>
  </r>
  <r>
    <x v="5"/>
    <x v="0"/>
    <x v="496"/>
    <x v="2"/>
    <x v="17"/>
    <x v="35"/>
    <x v="2"/>
    <x v="25"/>
    <x v="153"/>
    <x v="1358"/>
    <x v="2578"/>
    <x v="29"/>
    <x v="2"/>
    <x v="0"/>
    <x v="2"/>
  </r>
  <r>
    <x v="5"/>
    <x v="0"/>
    <x v="496"/>
    <x v="2"/>
    <x v="17"/>
    <x v="35"/>
    <x v="1"/>
    <x v="33"/>
    <x v="108"/>
    <x v="1236"/>
    <x v="2406"/>
    <x v="30"/>
    <x v="2"/>
    <x v="0"/>
    <x v="1"/>
  </r>
  <r>
    <x v="5"/>
    <x v="0"/>
    <x v="496"/>
    <x v="2"/>
    <x v="17"/>
    <x v="35"/>
    <x v="5"/>
    <x v="30"/>
    <x v="116"/>
    <x v="1217"/>
    <x v="2232"/>
    <x v="28"/>
    <x v="2"/>
    <x v="1"/>
    <x v="2"/>
  </r>
  <r>
    <x v="5"/>
    <x v="0"/>
    <x v="496"/>
    <x v="2"/>
    <x v="17"/>
    <x v="35"/>
    <x v="4"/>
    <x v="26"/>
    <x v="83"/>
    <x v="775"/>
    <x v="1403"/>
    <x v="29"/>
    <x v="2"/>
    <x v="1"/>
    <x v="1"/>
  </r>
  <r>
    <x v="5"/>
    <x v="0"/>
    <x v="496"/>
    <x v="2"/>
    <x v="17"/>
    <x v="35"/>
    <x v="0"/>
    <x v="25"/>
    <x v="63"/>
    <x v="520"/>
    <x v="1071"/>
    <x v="34"/>
    <x v="2"/>
    <x v="0"/>
    <x v="0"/>
  </r>
  <r>
    <x v="5"/>
    <x v="0"/>
    <x v="496"/>
    <x v="2"/>
    <x v="17"/>
    <x v="35"/>
    <x v="3"/>
    <x v="39"/>
    <x v="155"/>
    <x v="1919"/>
    <x v="3390"/>
    <x v="26"/>
    <x v="2"/>
    <x v="1"/>
    <x v="0"/>
  </r>
  <r>
    <x v="2"/>
    <x v="2"/>
    <x v="497"/>
    <x v="4"/>
    <x v="4"/>
    <x v="29"/>
    <x v="2"/>
    <x v="43"/>
    <x v="337"/>
    <x v="2972"/>
    <x v="5379"/>
    <x v="26"/>
    <x v="2"/>
    <x v="0"/>
    <x v="2"/>
  </r>
  <r>
    <x v="3"/>
    <x v="3"/>
    <x v="497"/>
    <x v="2"/>
    <x v="41"/>
    <x v="26"/>
    <x v="0"/>
    <x v="48"/>
    <x v="311"/>
    <x v="2899"/>
    <x v="5224"/>
    <x v="26"/>
    <x v="2"/>
    <x v="0"/>
    <x v="0"/>
  </r>
  <r>
    <x v="1"/>
    <x v="1"/>
    <x v="497"/>
    <x v="0"/>
    <x v="24"/>
    <x v="51"/>
    <x v="2"/>
    <x v="33"/>
    <x v="320"/>
    <x v="2885"/>
    <x v="5170"/>
    <x v="26"/>
    <x v="0"/>
    <x v="0"/>
    <x v="2"/>
  </r>
  <r>
    <x v="1"/>
    <x v="1"/>
    <x v="497"/>
    <x v="0"/>
    <x v="24"/>
    <x v="51"/>
    <x v="1"/>
    <x v="28"/>
    <x v="273"/>
    <x v="2398"/>
    <x v="3904"/>
    <x v="21"/>
    <x v="0"/>
    <x v="0"/>
    <x v="1"/>
  </r>
  <r>
    <x v="1"/>
    <x v="1"/>
    <x v="497"/>
    <x v="0"/>
    <x v="24"/>
    <x v="51"/>
    <x v="5"/>
    <x v="23"/>
    <x v="254"/>
    <x v="2064"/>
    <x v="3277"/>
    <x v="21"/>
    <x v="0"/>
    <x v="1"/>
    <x v="2"/>
  </r>
  <r>
    <x v="1"/>
    <x v="1"/>
    <x v="497"/>
    <x v="0"/>
    <x v="24"/>
    <x v="51"/>
    <x v="4"/>
    <x v="23"/>
    <x v="194"/>
    <x v="1617"/>
    <x v="2849"/>
    <x v="26"/>
    <x v="0"/>
    <x v="1"/>
    <x v="1"/>
  </r>
  <r>
    <x v="1"/>
    <x v="1"/>
    <x v="497"/>
    <x v="0"/>
    <x v="24"/>
    <x v="51"/>
    <x v="0"/>
    <x v="38"/>
    <x v="212"/>
    <x v="2383"/>
    <x v="3880"/>
    <x v="21"/>
    <x v="0"/>
    <x v="0"/>
    <x v="0"/>
  </r>
  <r>
    <x v="1"/>
    <x v="1"/>
    <x v="497"/>
    <x v="0"/>
    <x v="24"/>
    <x v="51"/>
    <x v="3"/>
    <x v="43"/>
    <x v="285"/>
    <x v="2793"/>
    <x v="5095"/>
    <x v="36"/>
    <x v="0"/>
    <x v="1"/>
    <x v="0"/>
  </r>
  <r>
    <x v="4"/>
    <x v="3"/>
    <x v="497"/>
    <x v="2"/>
    <x v="3"/>
    <x v="28"/>
    <x v="2"/>
    <x v="33"/>
    <x v="324"/>
    <x v="2893"/>
    <x v="5211"/>
    <x v="26"/>
    <x v="1"/>
    <x v="0"/>
    <x v="2"/>
  </r>
  <r>
    <x v="4"/>
    <x v="3"/>
    <x v="497"/>
    <x v="2"/>
    <x v="3"/>
    <x v="28"/>
    <x v="1"/>
    <x v="33"/>
    <x v="294"/>
    <x v="2686"/>
    <x v="4472"/>
    <x v="21"/>
    <x v="1"/>
    <x v="0"/>
    <x v="1"/>
  </r>
  <r>
    <x v="4"/>
    <x v="3"/>
    <x v="497"/>
    <x v="2"/>
    <x v="3"/>
    <x v="28"/>
    <x v="5"/>
    <x v="28"/>
    <x v="285"/>
    <x v="2491"/>
    <x v="4349"/>
    <x v="26"/>
    <x v="1"/>
    <x v="1"/>
    <x v="2"/>
  </r>
  <r>
    <x v="4"/>
    <x v="3"/>
    <x v="497"/>
    <x v="2"/>
    <x v="3"/>
    <x v="28"/>
    <x v="4"/>
    <x v="28"/>
    <x v="254"/>
    <x v="2282"/>
    <x v="4024"/>
    <x v="26"/>
    <x v="1"/>
    <x v="1"/>
    <x v="1"/>
  </r>
  <r>
    <x v="4"/>
    <x v="3"/>
    <x v="497"/>
    <x v="2"/>
    <x v="3"/>
    <x v="28"/>
    <x v="0"/>
    <x v="38"/>
    <x v="273"/>
    <x v="2673"/>
    <x v="4425"/>
    <x v="21"/>
    <x v="1"/>
    <x v="0"/>
    <x v="0"/>
  </r>
  <r>
    <x v="4"/>
    <x v="3"/>
    <x v="497"/>
    <x v="2"/>
    <x v="3"/>
    <x v="28"/>
    <x v="3"/>
    <x v="38"/>
    <x v="304"/>
    <x v="2827"/>
    <x v="4978"/>
    <x v="26"/>
    <x v="1"/>
    <x v="1"/>
    <x v="0"/>
  </r>
  <r>
    <x v="5"/>
    <x v="3"/>
    <x v="497"/>
    <x v="2"/>
    <x v="35"/>
    <x v="38"/>
    <x v="2"/>
    <x v="33"/>
    <x v="318"/>
    <x v="2879"/>
    <x v="5148"/>
    <x v="26"/>
    <x v="1"/>
    <x v="0"/>
    <x v="2"/>
  </r>
  <r>
    <x v="5"/>
    <x v="3"/>
    <x v="497"/>
    <x v="2"/>
    <x v="35"/>
    <x v="38"/>
    <x v="1"/>
    <x v="33"/>
    <x v="254"/>
    <x v="2469"/>
    <x v="4024"/>
    <x v="21"/>
    <x v="1"/>
    <x v="0"/>
    <x v="1"/>
  </r>
  <r>
    <x v="5"/>
    <x v="3"/>
    <x v="497"/>
    <x v="2"/>
    <x v="35"/>
    <x v="38"/>
    <x v="5"/>
    <x v="28"/>
    <x v="231"/>
    <x v="2158"/>
    <x v="3825"/>
    <x v="26"/>
    <x v="1"/>
    <x v="1"/>
    <x v="2"/>
  </r>
  <r>
    <x v="5"/>
    <x v="3"/>
    <x v="497"/>
    <x v="2"/>
    <x v="35"/>
    <x v="38"/>
    <x v="4"/>
    <x v="28"/>
    <x v="194"/>
    <x v="1857"/>
    <x v="3277"/>
    <x v="26"/>
    <x v="1"/>
    <x v="1"/>
    <x v="1"/>
  </r>
  <r>
    <x v="5"/>
    <x v="3"/>
    <x v="497"/>
    <x v="2"/>
    <x v="35"/>
    <x v="38"/>
    <x v="0"/>
    <x v="38"/>
    <x v="212"/>
    <x v="2383"/>
    <x v="3880"/>
    <x v="21"/>
    <x v="1"/>
    <x v="0"/>
    <x v="0"/>
  </r>
  <r>
    <x v="5"/>
    <x v="3"/>
    <x v="497"/>
    <x v="2"/>
    <x v="35"/>
    <x v="38"/>
    <x v="3"/>
    <x v="38"/>
    <x v="285"/>
    <x v="2727"/>
    <x v="4768"/>
    <x v="26"/>
    <x v="1"/>
    <x v="1"/>
    <x v="0"/>
  </r>
  <r>
    <x v="2"/>
    <x v="2"/>
    <x v="497"/>
    <x v="4"/>
    <x v="4"/>
    <x v="29"/>
    <x v="2"/>
    <x v="42"/>
    <x v="197"/>
    <x v="2390"/>
    <x v="4609"/>
    <x v="36"/>
    <x v="1"/>
    <x v="0"/>
    <x v="2"/>
  </r>
  <r>
    <x v="3"/>
    <x v="3"/>
    <x v="497"/>
    <x v="2"/>
    <x v="41"/>
    <x v="26"/>
    <x v="0"/>
    <x v="43"/>
    <x v="120"/>
    <x v="1674"/>
    <x v="3572"/>
    <x v="36"/>
    <x v="1"/>
    <x v="0"/>
    <x v="0"/>
  </r>
  <r>
    <x v="1"/>
    <x v="1"/>
    <x v="497"/>
    <x v="0"/>
    <x v="24"/>
    <x v="51"/>
    <x v="2"/>
    <x v="32"/>
    <x v="157"/>
    <x v="1680"/>
    <x v="3636"/>
    <x v="37"/>
    <x v="1"/>
    <x v="0"/>
    <x v="2"/>
  </r>
  <r>
    <x v="1"/>
    <x v="1"/>
    <x v="497"/>
    <x v="0"/>
    <x v="24"/>
    <x v="51"/>
    <x v="1"/>
    <x v="27"/>
    <x v="73"/>
    <x v="669"/>
    <x v="1372"/>
    <x v="33"/>
    <x v="1"/>
    <x v="0"/>
    <x v="1"/>
  </r>
  <r>
    <x v="1"/>
    <x v="1"/>
    <x v="497"/>
    <x v="0"/>
    <x v="24"/>
    <x v="51"/>
    <x v="5"/>
    <x v="22"/>
    <x v="72"/>
    <x v="535"/>
    <x v="1039"/>
    <x v="32"/>
    <x v="1"/>
    <x v="1"/>
    <x v="2"/>
  </r>
  <r>
    <x v="1"/>
    <x v="1"/>
    <x v="497"/>
    <x v="0"/>
    <x v="24"/>
    <x v="51"/>
    <x v="4"/>
    <x v="22"/>
    <x v="54"/>
    <x v="353"/>
    <x v="870"/>
    <x v="41"/>
    <x v="1"/>
    <x v="1"/>
    <x v="1"/>
  </r>
  <r>
    <x v="1"/>
    <x v="1"/>
    <x v="497"/>
    <x v="0"/>
    <x v="24"/>
    <x v="51"/>
    <x v="0"/>
    <x v="37"/>
    <x v="58"/>
    <x v="701"/>
    <x v="1470"/>
    <x v="34"/>
    <x v="1"/>
    <x v="0"/>
    <x v="0"/>
  </r>
  <r>
    <x v="1"/>
    <x v="1"/>
    <x v="497"/>
    <x v="0"/>
    <x v="24"/>
    <x v="51"/>
    <x v="3"/>
    <x v="38"/>
    <x v="87"/>
    <x v="1141"/>
    <x v="2988"/>
    <x v="46"/>
    <x v="1"/>
    <x v="1"/>
    <x v="0"/>
  </r>
  <r>
    <x v="4"/>
    <x v="3"/>
    <x v="497"/>
    <x v="2"/>
    <x v="3"/>
    <x v="28"/>
    <x v="2"/>
    <x v="32"/>
    <x v="158"/>
    <x v="1688"/>
    <x v="3798"/>
    <x v="40"/>
    <x v="1"/>
    <x v="0"/>
    <x v="2"/>
  </r>
  <r>
    <x v="4"/>
    <x v="3"/>
    <x v="497"/>
    <x v="2"/>
    <x v="3"/>
    <x v="28"/>
    <x v="1"/>
    <x v="31"/>
    <x v="94"/>
    <x v="1028"/>
    <x v="2277"/>
    <x v="36"/>
    <x v="1"/>
    <x v="0"/>
    <x v="1"/>
  </r>
  <r>
    <x v="4"/>
    <x v="3"/>
    <x v="497"/>
    <x v="2"/>
    <x v="3"/>
    <x v="28"/>
    <x v="5"/>
    <x v="27"/>
    <x v="75"/>
    <x v="704"/>
    <x v="1750"/>
    <x v="41"/>
    <x v="1"/>
    <x v="1"/>
    <x v="2"/>
  </r>
  <r>
    <x v="4"/>
    <x v="3"/>
    <x v="497"/>
    <x v="2"/>
    <x v="3"/>
    <x v="28"/>
    <x v="4"/>
    <x v="27"/>
    <x v="64"/>
    <x v="573"/>
    <x v="1371"/>
    <x v="39"/>
    <x v="1"/>
    <x v="1"/>
    <x v="1"/>
  </r>
  <r>
    <x v="4"/>
    <x v="3"/>
    <x v="497"/>
    <x v="2"/>
    <x v="3"/>
    <x v="28"/>
    <x v="0"/>
    <x v="35"/>
    <x v="70"/>
    <x v="836"/>
    <x v="1716"/>
    <x v="33"/>
    <x v="1"/>
    <x v="0"/>
    <x v="0"/>
  </r>
  <r>
    <x v="4"/>
    <x v="3"/>
    <x v="497"/>
    <x v="2"/>
    <x v="3"/>
    <x v="28"/>
    <x v="3"/>
    <x v="37"/>
    <x v="92"/>
    <x v="1178"/>
    <x v="2840"/>
    <x v="41"/>
    <x v="1"/>
    <x v="1"/>
    <x v="0"/>
  </r>
  <r>
    <x v="5"/>
    <x v="3"/>
    <x v="497"/>
    <x v="2"/>
    <x v="35"/>
    <x v="38"/>
    <x v="2"/>
    <x v="29"/>
    <x v="145"/>
    <x v="1444"/>
    <x v="3362"/>
    <x v="40"/>
    <x v="1"/>
    <x v="0"/>
    <x v="2"/>
  </r>
  <r>
    <x v="5"/>
    <x v="3"/>
    <x v="497"/>
    <x v="2"/>
    <x v="35"/>
    <x v="38"/>
    <x v="1"/>
    <x v="32"/>
    <x v="72"/>
    <x v="789"/>
    <x v="1524"/>
    <x v="31"/>
    <x v="1"/>
    <x v="0"/>
    <x v="1"/>
  </r>
  <r>
    <x v="5"/>
    <x v="3"/>
    <x v="497"/>
    <x v="2"/>
    <x v="35"/>
    <x v="38"/>
    <x v="5"/>
    <x v="27"/>
    <x v="59"/>
    <x v="515"/>
    <x v="1210"/>
    <x v="38"/>
    <x v="1"/>
    <x v="1"/>
    <x v="2"/>
  </r>
  <r>
    <x v="5"/>
    <x v="3"/>
    <x v="497"/>
    <x v="2"/>
    <x v="35"/>
    <x v="38"/>
    <x v="4"/>
    <x v="27"/>
    <x v="48"/>
    <x v="391"/>
    <x v="966"/>
    <x v="41"/>
    <x v="1"/>
    <x v="1"/>
    <x v="1"/>
  </r>
  <r>
    <x v="5"/>
    <x v="3"/>
    <x v="497"/>
    <x v="2"/>
    <x v="35"/>
    <x v="38"/>
    <x v="0"/>
    <x v="36"/>
    <x v="62"/>
    <x v="742"/>
    <x v="1427"/>
    <x v="31"/>
    <x v="1"/>
    <x v="0"/>
    <x v="0"/>
  </r>
  <r>
    <x v="5"/>
    <x v="3"/>
    <x v="497"/>
    <x v="2"/>
    <x v="35"/>
    <x v="38"/>
    <x v="3"/>
    <x v="35"/>
    <x v="80"/>
    <x v="980"/>
    <x v="2271"/>
    <x v="38"/>
    <x v="1"/>
    <x v="1"/>
    <x v="0"/>
  </r>
  <r>
    <x v="2"/>
    <x v="2"/>
    <x v="497"/>
    <x v="4"/>
    <x v="4"/>
    <x v="29"/>
    <x v="2"/>
    <x v="33"/>
    <x v="229"/>
    <x v="2333"/>
    <x v="4381"/>
    <x v="32"/>
    <x v="2"/>
    <x v="0"/>
    <x v="2"/>
  </r>
  <r>
    <x v="3"/>
    <x v="3"/>
    <x v="497"/>
    <x v="2"/>
    <x v="41"/>
    <x v="26"/>
    <x v="0"/>
    <x v="31"/>
    <x v="138"/>
    <x v="1460"/>
    <x v="3018"/>
    <x v="33"/>
    <x v="2"/>
    <x v="0"/>
    <x v="0"/>
  </r>
  <r>
    <x v="4"/>
    <x v="3"/>
    <x v="497"/>
    <x v="2"/>
    <x v="3"/>
    <x v="28"/>
    <x v="2"/>
    <x v="19"/>
    <x v="195"/>
    <x v="1422"/>
    <x v="2876"/>
    <x v="32"/>
    <x v="2"/>
    <x v="0"/>
    <x v="2"/>
  </r>
  <r>
    <x v="4"/>
    <x v="3"/>
    <x v="497"/>
    <x v="2"/>
    <x v="3"/>
    <x v="28"/>
    <x v="1"/>
    <x v="21"/>
    <x v="97"/>
    <x v="750"/>
    <x v="1320"/>
    <x v="28"/>
    <x v="2"/>
    <x v="0"/>
    <x v="1"/>
  </r>
  <r>
    <x v="4"/>
    <x v="3"/>
    <x v="497"/>
    <x v="2"/>
    <x v="3"/>
    <x v="28"/>
    <x v="5"/>
    <x v="20"/>
    <x v="100"/>
    <x v="739"/>
    <x v="1383"/>
    <x v="30"/>
    <x v="2"/>
    <x v="1"/>
    <x v="2"/>
  </r>
  <r>
    <x v="4"/>
    <x v="3"/>
    <x v="497"/>
    <x v="2"/>
    <x v="3"/>
    <x v="28"/>
    <x v="4"/>
    <x v="17"/>
    <x v="74"/>
    <x v="437"/>
    <x v="841"/>
    <x v="33"/>
    <x v="2"/>
    <x v="1"/>
    <x v="1"/>
  </r>
  <r>
    <x v="4"/>
    <x v="3"/>
    <x v="497"/>
    <x v="2"/>
    <x v="3"/>
    <x v="28"/>
    <x v="0"/>
    <x v="25"/>
    <x v="92"/>
    <x v="832"/>
    <x v="1344"/>
    <x v="25"/>
    <x v="2"/>
    <x v="0"/>
    <x v="0"/>
  </r>
  <r>
    <x v="4"/>
    <x v="3"/>
    <x v="497"/>
    <x v="2"/>
    <x v="3"/>
    <x v="28"/>
    <x v="3"/>
    <x v="26"/>
    <x v="125"/>
    <x v="1151"/>
    <x v="2402"/>
    <x v="33"/>
    <x v="2"/>
    <x v="1"/>
    <x v="0"/>
  </r>
  <r>
    <x v="5"/>
    <x v="3"/>
    <x v="497"/>
    <x v="2"/>
    <x v="35"/>
    <x v="38"/>
    <x v="2"/>
    <x v="21"/>
    <x v="156"/>
    <x v="1211"/>
    <x v="2289"/>
    <x v="29"/>
    <x v="2"/>
    <x v="0"/>
    <x v="2"/>
  </r>
  <r>
    <x v="5"/>
    <x v="3"/>
    <x v="497"/>
    <x v="2"/>
    <x v="35"/>
    <x v="38"/>
    <x v="1"/>
    <x v="22"/>
    <x v="76"/>
    <x v="588"/>
    <x v="855"/>
    <x v="24"/>
    <x v="2"/>
    <x v="0"/>
    <x v="1"/>
  </r>
  <r>
    <x v="5"/>
    <x v="3"/>
    <x v="497"/>
    <x v="2"/>
    <x v="35"/>
    <x v="38"/>
    <x v="5"/>
    <x v="20"/>
    <x v="73"/>
    <x v="492"/>
    <x v="816"/>
    <x v="28"/>
    <x v="2"/>
    <x v="1"/>
    <x v="2"/>
  </r>
  <r>
    <x v="5"/>
    <x v="3"/>
    <x v="497"/>
    <x v="2"/>
    <x v="35"/>
    <x v="38"/>
    <x v="4"/>
    <x v="19"/>
    <x v="61"/>
    <x v="367"/>
    <x v="565"/>
    <x v="28"/>
    <x v="2"/>
    <x v="1"/>
    <x v="1"/>
  </r>
  <r>
    <x v="5"/>
    <x v="3"/>
    <x v="497"/>
    <x v="2"/>
    <x v="35"/>
    <x v="38"/>
    <x v="0"/>
    <x v="26"/>
    <x v="66"/>
    <x v="569"/>
    <x v="939"/>
    <x v="27"/>
    <x v="2"/>
    <x v="0"/>
    <x v="0"/>
  </r>
  <r>
    <x v="5"/>
    <x v="3"/>
    <x v="497"/>
    <x v="2"/>
    <x v="35"/>
    <x v="38"/>
    <x v="3"/>
    <x v="26"/>
    <x v="97"/>
    <x v="905"/>
    <x v="1776"/>
    <x v="31"/>
    <x v="2"/>
    <x v="1"/>
    <x v="0"/>
  </r>
  <r>
    <x v="2"/>
    <x v="2"/>
    <x v="498"/>
    <x v="4"/>
    <x v="4"/>
    <x v="29"/>
    <x v="1"/>
    <x v="48"/>
    <x v="337"/>
    <x v="2988"/>
    <x v="5239"/>
    <x v="11"/>
    <x v="2"/>
    <x v="0"/>
    <x v="1"/>
  </r>
  <r>
    <x v="3"/>
    <x v="3"/>
    <x v="498"/>
    <x v="2"/>
    <x v="41"/>
    <x v="26"/>
    <x v="3"/>
    <x v="58"/>
    <x v="331"/>
    <x v="3003"/>
    <x v="5540"/>
    <x v="46"/>
    <x v="2"/>
    <x v="1"/>
    <x v="0"/>
  </r>
  <r>
    <x v="0"/>
    <x v="1"/>
    <x v="498"/>
    <x v="4"/>
    <x v="1"/>
    <x v="2"/>
    <x v="2"/>
    <x v="58"/>
    <x v="316"/>
    <x v="2951"/>
    <x v="5295"/>
    <x v="21"/>
    <x v="2"/>
    <x v="0"/>
    <x v="2"/>
  </r>
  <r>
    <x v="0"/>
    <x v="1"/>
    <x v="498"/>
    <x v="4"/>
    <x v="1"/>
    <x v="2"/>
    <x v="1"/>
    <x v="53"/>
    <x v="231"/>
    <x v="2757"/>
    <x v="4637"/>
    <x v="21"/>
    <x v="2"/>
    <x v="0"/>
    <x v="1"/>
  </r>
  <r>
    <x v="0"/>
    <x v="1"/>
    <x v="498"/>
    <x v="4"/>
    <x v="1"/>
    <x v="2"/>
    <x v="5"/>
    <x v="48"/>
    <x v="254"/>
    <x v="2757"/>
    <x v="3985"/>
    <x v="11"/>
    <x v="2"/>
    <x v="1"/>
    <x v="2"/>
  </r>
  <r>
    <x v="0"/>
    <x v="1"/>
    <x v="498"/>
    <x v="4"/>
    <x v="1"/>
    <x v="2"/>
    <x v="4"/>
    <x v="48"/>
    <x v="212"/>
    <x v="2615"/>
    <x v="3523"/>
    <x v="11"/>
    <x v="2"/>
    <x v="1"/>
    <x v="1"/>
  </r>
  <r>
    <x v="0"/>
    <x v="1"/>
    <x v="498"/>
    <x v="4"/>
    <x v="1"/>
    <x v="2"/>
    <x v="0"/>
    <x v="58"/>
    <x v="231"/>
    <x v="2800"/>
    <x v="4174"/>
    <x v="11"/>
    <x v="2"/>
    <x v="0"/>
    <x v="0"/>
  </r>
  <r>
    <x v="0"/>
    <x v="1"/>
    <x v="498"/>
    <x v="4"/>
    <x v="1"/>
    <x v="2"/>
    <x v="3"/>
    <x v="63"/>
    <x v="300"/>
    <x v="2903"/>
    <x v="5070"/>
    <x v="16"/>
    <x v="2"/>
    <x v="1"/>
    <x v="0"/>
  </r>
  <r>
    <x v="5"/>
    <x v="1"/>
    <x v="498"/>
    <x v="1"/>
    <x v="19"/>
    <x v="4"/>
    <x v="2"/>
    <x v="43"/>
    <x v="308"/>
    <x v="2876"/>
    <x v="5139"/>
    <x v="26"/>
    <x v="0"/>
    <x v="0"/>
    <x v="2"/>
  </r>
  <r>
    <x v="5"/>
    <x v="1"/>
    <x v="498"/>
    <x v="1"/>
    <x v="19"/>
    <x v="4"/>
    <x v="1"/>
    <x v="38"/>
    <x v="152"/>
    <x v="1857"/>
    <x v="2898"/>
    <x v="21"/>
    <x v="0"/>
    <x v="0"/>
    <x v="1"/>
  </r>
  <r>
    <x v="5"/>
    <x v="1"/>
    <x v="498"/>
    <x v="1"/>
    <x v="19"/>
    <x v="4"/>
    <x v="5"/>
    <x v="33"/>
    <x v="129"/>
    <x v="1441"/>
    <x v="2219"/>
    <x v="21"/>
    <x v="0"/>
    <x v="1"/>
    <x v="2"/>
  </r>
  <r>
    <x v="5"/>
    <x v="1"/>
    <x v="498"/>
    <x v="1"/>
    <x v="19"/>
    <x v="4"/>
    <x v="4"/>
    <x v="33"/>
    <x v="82"/>
    <x v="956"/>
    <x v="1363"/>
    <x v="21"/>
    <x v="0"/>
    <x v="1"/>
    <x v="1"/>
  </r>
  <r>
    <x v="5"/>
    <x v="1"/>
    <x v="498"/>
    <x v="1"/>
    <x v="19"/>
    <x v="4"/>
    <x v="0"/>
    <x v="43"/>
    <x v="105"/>
    <x v="1502"/>
    <x v="1964"/>
    <x v="16"/>
    <x v="0"/>
    <x v="0"/>
    <x v="0"/>
  </r>
  <r>
    <x v="5"/>
    <x v="1"/>
    <x v="498"/>
    <x v="1"/>
    <x v="19"/>
    <x v="4"/>
    <x v="3"/>
    <x v="48"/>
    <x v="212"/>
    <x v="2615"/>
    <x v="3985"/>
    <x v="16"/>
    <x v="0"/>
    <x v="1"/>
    <x v="0"/>
  </r>
  <r>
    <x v="2"/>
    <x v="2"/>
    <x v="498"/>
    <x v="4"/>
    <x v="4"/>
    <x v="29"/>
    <x v="1"/>
    <x v="47"/>
    <x v="185"/>
    <x v="2425"/>
    <x v="4143"/>
    <x v="24"/>
    <x v="1"/>
    <x v="0"/>
    <x v="1"/>
  </r>
  <r>
    <x v="3"/>
    <x v="3"/>
    <x v="498"/>
    <x v="2"/>
    <x v="41"/>
    <x v="26"/>
    <x v="3"/>
    <x v="54"/>
    <x v="194"/>
    <x v="2613"/>
    <x v="5184"/>
    <x v="60"/>
    <x v="1"/>
    <x v="1"/>
    <x v="0"/>
  </r>
  <r>
    <x v="0"/>
    <x v="1"/>
    <x v="498"/>
    <x v="4"/>
    <x v="1"/>
    <x v="2"/>
    <x v="2"/>
    <x v="52"/>
    <x v="138"/>
    <x v="2124"/>
    <x v="4278"/>
    <x v="36"/>
    <x v="1"/>
    <x v="0"/>
    <x v="2"/>
  </r>
  <r>
    <x v="0"/>
    <x v="1"/>
    <x v="498"/>
    <x v="4"/>
    <x v="1"/>
    <x v="2"/>
    <x v="1"/>
    <x v="49"/>
    <x v="59"/>
    <x v="964"/>
    <x v="1893"/>
    <x v="31"/>
    <x v="1"/>
    <x v="0"/>
    <x v="1"/>
  </r>
  <r>
    <x v="0"/>
    <x v="1"/>
    <x v="498"/>
    <x v="4"/>
    <x v="1"/>
    <x v="2"/>
    <x v="5"/>
    <x v="46"/>
    <x v="69"/>
    <x v="1071"/>
    <x v="1847"/>
    <x v="26"/>
    <x v="1"/>
    <x v="1"/>
    <x v="2"/>
  </r>
  <r>
    <x v="0"/>
    <x v="1"/>
    <x v="498"/>
    <x v="4"/>
    <x v="1"/>
    <x v="2"/>
    <x v="4"/>
    <x v="44"/>
    <x v="52"/>
    <x v="739"/>
    <x v="1134"/>
    <x v="24"/>
    <x v="1"/>
    <x v="1"/>
    <x v="1"/>
  </r>
  <r>
    <x v="0"/>
    <x v="1"/>
    <x v="498"/>
    <x v="4"/>
    <x v="1"/>
    <x v="2"/>
    <x v="0"/>
    <x v="55"/>
    <x v="57"/>
    <x v="1023"/>
    <x v="1653"/>
    <x v="24"/>
    <x v="1"/>
    <x v="0"/>
    <x v="0"/>
  </r>
  <r>
    <x v="0"/>
    <x v="1"/>
    <x v="498"/>
    <x v="4"/>
    <x v="1"/>
    <x v="2"/>
    <x v="3"/>
    <x v="60"/>
    <x v="82"/>
    <x v="1612"/>
    <x v="2889"/>
    <x v="27"/>
    <x v="1"/>
    <x v="1"/>
    <x v="0"/>
  </r>
  <r>
    <x v="5"/>
    <x v="1"/>
    <x v="498"/>
    <x v="1"/>
    <x v="19"/>
    <x v="4"/>
    <x v="2"/>
    <x v="42"/>
    <x v="99"/>
    <x v="1390"/>
    <x v="3151"/>
    <x v="38"/>
    <x v="1"/>
    <x v="0"/>
    <x v="2"/>
  </r>
  <r>
    <x v="5"/>
    <x v="1"/>
    <x v="498"/>
    <x v="1"/>
    <x v="19"/>
    <x v="4"/>
    <x v="1"/>
    <x v="35"/>
    <x v="36"/>
    <x v="382"/>
    <x v="707"/>
    <x v="32"/>
    <x v="1"/>
    <x v="0"/>
    <x v="1"/>
  </r>
  <r>
    <x v="5"/>
    <x v="1"/>
    <x v="498"/>
    <x v="1"/>
    <x v="19"/>
    <x v="4"/>
    <x v="5"/>
    <x v="29"/>
    <x v="27"/>
    <x v="203"/>
    <x v="366"/>
    <x v="34"/>
    <x v="1"/>
    <x v="1"/>
    <x v="2"/>
  </r>
  <r>
    <x v="5"/>
    <x v="1"/>
    <x v="498"/>
    <x v="1"/>
    <x v="19"/>
    <x v="4"/>
    <x v="4"/>
    <x v="30"/>
    <x v="20"/>
    <x v="140"/>
    <x v="236"/>
    <x v="34"/>
    <x v="1"/>
    <x v="1"/>
    <x v="1"/>
  </r>
  <r>
    <x v="5"/>
    <x v="1"/>
    <x v="498"/>
    <x v="1"/>
    <x v="19"/>
    <x v="4"/>
    <x v="0"/>
    <x v="42"/>
    <x v="26"/>
    <x v="321"/>
    <x v="475"/>
    <x v="28"/>
    <x v="1"/>
    <x v="0"/>
    <x v="0"/>
  </r>
  <r>
    <x v="5"/>
    <x v="1"/>
    <x v="498"/>
    <x v="1"/>
    <x v="19"/>
    <x v="4"/>
    <x v="3"/>
    <x v="45"/>
    <x v="52"/>
    <x v="758"/>
    <x v="1289"/>
    <x v="27"/>
    <x v="1"/>
    <x v="1"/>
    <x v="0"/>
  </r>
  <r>
    <x v="2"/>
    <x v="2"/>
    <x v="498"/>
    <x v="4"/>
    <x v="4"/>
    <x v="29"/>
    <x v="1"/>
    <x v="35"/>
    <x v="223"/>
    <x v="2364"/>
    <x v="3440"/>
    <x v="16"/>
    <x v="2"/>
    <x v="0"/>
    <x v="1"/>
  </r>
  <r>
    <x v="3"/>
    <x v="3"/>
    <x v="498"/>
    <x v="2"/>
    <x v="41"/>
    <x v="26"/>
    <x v="3"/>
    <x v="42"/>
    <x v="194"/>
    <x v="2356"/>
    <x v="4892"/>
    <x v="49"/>
    <x v="2"/>
    <x v="1"/>
    <x v="0"/>
  </r>
  <r>
    <x v="2"/>
    <x v="2"/>
    <x v="499"/>
    <x v="4"/>
    <x v="4"/>
    <x v="29"/>
    <x v="5"/>
    <x v="43"/>
    <x v="325"/>
    <x v="2935"/>
    <x v="5309"/>
    <x v="26"/>
    <x v="2"/>
    <x v="1"/>
    <x v="2"/>
  </r>
  <r>
    <x v="1"/>
    <x v="1"/>
    <x v="499"/>
    <x v="2"/>
    <x v="41"/>
    <x v="26"/>
    <x v="2"/>
    <x v="28"/>
    <x v="304"/>
    <x v="2682"/>
    <x v="4682"/>
    <x v="26"/>
    <x v="2"/>
    <x v="0"/>
    <x v="2"/>
  </r>
  <r>
    <x v="2"/>
    <x v="2"/>
    <x v="499"/>
    <x v="4"/>
    <x v="4"/>
    <x v="29"/>
    <x v="5"/>
    <x v="40"/>
    <x v="147"/>
    <x v="1870"/>
    <x v="3900"/>
    <x v="36"/>
    <x v="1"/>
    <x v="1"/>
    <x v="2"/>
  </r>
  <r>
    <x v="1"/>
    <x v="1"/>
    <x v="499"/>
    <x v="2"/>
    <x v="41"/>
    <x v="26"/>
    <x v="2"/>
    <x v="25"/>
    <x v="100"/>
    <x v="899"/>
    <x v="2000"/>
    <x v="36"/>
    <x v="1"/>
    <x v="0"/>
    <x v="2"/>
  </r>
  <r>
    <x v="2"/>
    <x v="2"/>
    <x v="499"/>
    <x v="4"/>
    <x v="4"/>
    <x v="29"/>
    <x v="5"/>
    <x v="28"/>
    <x v="192"/>
    <x v="1844"/>
    <x v="3644"/>
    <x v="32"/>
    <x v="2"/>
    <x v="1"/>
    <x v="2"/>
  </r>
  <r>
    <x v="1"/>
    <x v="1"/>
    <x v="499"/>
    <x v="2"/>
    <x v="41"/>
    <x v="26"/>
    <x v="2"/>
    <x v="20"/>
    <x v="120"/>
    <x v="893"/>
    <x v="1698"/>
    <x v="30"/>
    <x v="2"/>
    <x v="0"/>
    <x v="2"/>
  </r>
  <r>
    <x v="2"/>
    <x v="2"/>
    <x v="500"/>
    <x v="4"/>
    <x v="4"/>
    <x v="29"/>
    <x v="4"/>
    <x v="43"/>
    <x v="323"/>
    <x v="2929"/>
    <x v="5240"/>
    <x v="21"/>
    <x v="2"/>
    <x v="1"/>
    <x v="1"/>
  </r>
  <r>
    <x v="1"/>
    <x v="1"/>
    <x v="500"/>
    <x v="2"/>
    <x v="41"/>
    <x v="26"/>
    <x v="1"/>
    <x v="28"/>
    <x v="194"/>
    <x v="1857"/>
    <x v="2898"/>
    <x v="21"/>
    <x v="2"/>
    <x v="0"/>
    <x v="1"/>
  </r>
  <r>
    <x v="2"/>
    <x v="2"/>
    <x v="500"/>
    <x v="4"/>
    <x v="4"/>
    <x v="29"/>
    <x v="4"/>
    <x v="40"/>
    <x v="153"/>
    <x v="1935"/>
    <x v="3740"/>
    <x v="31"/>
    <x v="1"/>
    <x v="1"/>
    <x v="1"/>
  </r>
  <r>
    <x v="1"/>
    <x v="1"/>
    <x v="500"/>
    <x v="2"/>
    <x v="41"/>
    <x v="26"/>
    <x v="1"/>
    <x v="25"/>
    <x v="45"/>
    <x v="328"/>
    <x v="665"/>
    <x v="35"/>
    <x v="1"/>
    <x v="0"/>
    <x v="1"/>
  </r>
  <r>
    <x v="2"/>
    <x v="2"/>
    <x v="500"/>
    <x v="4"/>
    <x v="4"/>
    <x v="29"/>
    <x v="4"/>
    <x v="26"/>
    <x v="191"/>
    <x v="1732"/>
    <x v="3203"/>
    <x v="28"/>
    <x v="2"/>
    <x v="1"/>
    <x v="1"/>
  </r>
  <r>
    <x v="1"/>
    <x v="1"/>
    <x v="500"/>
    <x v="2"/>
    <x v="41"/>
    <x v="26"/>
    <x v="1"/>
    <x v="16"/>
    <x v="58"/>
    <x v="277"/>
    <x v="371"/>
    <x v="27"/>
    <x v="2"/>
    <x v="0"/>
    <x v="1"/>
  </r>
  <r>
    <x v="2"/>
    <x v="2"/>
    <x v="501"/>
    <x v="4"/>
    <x v="4"/>
    <x v="29"/>
    <x v="0"/>
    <x v="53"/>
    <x v="319"/>
    <x v="2947"/>
    <x v="5442"/>
    <x v="41"/>
    <x v="2"/>
    <x v="0"/>
    <x v="0"/>
  </r>
  <r>
    <x v="1"/>
    <x v="1"/>
    <x v="501"/>
    <x v="2"/>
    <x v="41"/>
    <x v="26"/>
    <x v="5"/>
    <x v="18"/>
    <x v="194"/>
    <x v="1355"/>
    <x v="2068"/>
    <x v="21"/>
    <x v="2"/>
    <x v="1"/>
    <x v="2"/>
  </r>
  <r>
    <x v="0"/>
    <x v="1"/>
    <x v="501"/>
    <x v="3"/>
    <x v="16"/>
    <x v="30"/>
    <x v="2"/>
    <x v="43"/>
    <x v="312"/>
    <x v="2890"/>
    <x v="5195"/>
    <x v="26"/>
    <x v="1"/>
    <x v="0"/>
    <x v="2"/>
  </r>
  <r>
    <x v="0"/>
    <x v="1"/>
    <x v="501"/>
    <x v="3"/>
    <x v="16"/>
    <x v="30"/>
    <x v="1"/>
    <x v="38"/>
    <x v="194"/>
    <x v="2227"/>
    <x v="3609"/>
    <x v="21"/>
    <x v="1"/>
    <x v="0"/>
    <x v="1"/>
  </r>
  <r>
    <x v="0"/>
    <x v="1"/>
    <x v="501"/>
    <x v="3"/>
    <x v="16"/>
    <x v="30"/>
    <x v="5"/>
    <x v="33"/>
    <x v="174"/>
    <x v="1883"/>
    <x v="3321"/>
    <x v="26"/>
    <x v="1"/>
    <x v="1"/>
    <x v="2"/>
  </r>
  <r>
    <x v="0"/>
    <x v="1"/>
    <x v="501"/>
    <x v="3"/>
    <x v="16"/>
    <x v="30"/>
    <x v="4"/>
    <x v="33"/>
    <x v="105"/>
    <x v="1208"/>
    <x v="2100"/>
    <x v="26"/>
    <x v="1"/>
    <x v="1"/>
    <x v="1"/>
  </r>
  <r>
    <x v="0"/>
    <x v="1"/>
    <x v="501"/>
    <x v="3"/>
    <x v="16"/>
    <x v="30"/>
    <x v="0"/>
    <x v="43"/>
    <x v="129"/>
    <x v="1779"/>
    <x v="2781"/>
    <x v="21"/>
    <x v="1"/>
    <x v="0"/>
    <x v="0"/>
  </r>
  <r>
    <x v="0"/>
    <x v="1"/>
    <x v="501"/>
    <x v="3"/>
    <x v="16"/>
    <x v="30"/>
    <x v="3"/>
    <x v="48"/>
    <x v="231"/>
    <x v="2694"/>
    <x v="4702"/>
    <x v="26"/>
    <x v="1"/>
    <x v="1"/>
    <x v="0"/>
  </r>
  <r>
    <x v="2"/>
    <x v="2"/>
    <x v="501"/>
    <x v="4"/>
    <x v="4"/>
    <x v="29"/>
    <x v="0"/>
    <x v="48"/>
    <x v="151"/>
    <x v="2149"/>
    <x v="4828"/>
    <x v="55"/>
    <x v="1"/>
    <x v="0"/>
    <x v="0"/>
  </r>
  <r>
    <x v="1"/>
    <x v="1"/>
    <x v="501"/>
    <x v="2"/>
    <x v="41"/>
    <x v="26"/>
    <x v="5"/>
    <x v="17"/>
    <x v="54"/>
    <x v="266"/>
    <x v="489"/>
    <x v="34"/>
    <x v="1"/>
    <x v="1"/>
    <x v="2"/>
  </r>
  <r>
    <x v="0"/>
    <x v="1"/>
    <x v="501"/>
    <x v="3"/>
    <x v="16"/>
    <x v="30"/>
    <x v="2"/>
    <x v="42"/>
    <x v="135"/>
    <x v="1806"/>
    <x v="3852"/>
    <x v="37"/>
    <x v="1"/>
    <x v="0"/>
    <x v="2"/>
  </r>
  <r>
    <x v="0"/>
    <x v="1"/>
    <x v="501"/>
    <x v="3"/>
    <x v="16"/>
    <x v="30"/>
    <x v="1"/>
    <x v="35"/>
    <x v="56"/>
    <x v="632"/>
    <x v="1397"/>
    <x v="36"/>
    <x v="1"/>
    <x v="0"/>
    <x v="1"/>
  </r>
  <r>
    <x v="0"/>
    <x v="1"/>
    <x v="501"/>
    <x v="3"/>
    <x v="16"/>
    <x v="30"/>
    <x v="5"/>
    <x v="31"/>
    <x v="47"/>
    <x v="449"/>
    <x v="1018"/>
    <x v="38"/>
    <x v="1"/>
    <x v="1"/>
    <x v="2"/>
  </r>
  <r>
    <x v="0"/>
    <x v="1"/>
    <x v="501"/>
    <x v="3"/>
    <x v="16"/>
    <x v="30"/>
    <x v="4"/>
    <x v="31"/>
    <x v="27"/>
    <x v="232"/>
    <x v="528"/>
    <x v="40"/>
    <x v="1"/>
    <x v="1"/>
    <x v="1"/>
  </r>
  <r>
    <x v="0"/>
    <x v="1"/>
    <x v="501"/>
    <x v="3"/>
    <x v="16"/>
    <x v="30"/>
    <x v="0"/>
    <x v="39"/>
    <x v="31"/>
    <x v="369"/>
    <x v="682"/>
    <x v="32"/>
    <x v="1"/>
    <x v="0"/>
    <x v="0"/>
  </r>
  <r>
    <x v="0"/>
    <x v="1"/>
    <x v="501"/>
    <x v="3"/>
    <x v="16"/>
    <x v="30"/>
    <x v="3"/>
    <x v="44"/>
    <x v="68"/>
    <x v="1013"/>
    <x v="2294"/>
    <x v="37"/>
    <x v="1"/>
    <x v="1"/>
    <x v="0"/>
  </r>
  <r>
    <x v="2"/>
    <x v="2"/>
    <x v="501"/>
    <x v="4"/>
    <x v="4"/>
    <x v="29"/>
    <x v="0"/>
    <x v="39"/>
    <x v="178"/>
    <x v="2115"/>
    <x v="4517"/>
    <x v="43"/>
    <x v="2"/>
    <x v="0"/>
    <x v="0"/>
  </r>
  <r>
    <x v="1"/>
    <x v="1"/>
    <x v="501"/>
    <x v="2"/>
    <x v="41"/>
    <x v="26"/>
    <x v="5"/>
    <x v="12"/>
    <x v="61"/>
    <x v="216"/>
    <x v="247"/>
    <x v="25"/>
    <x v="2"/>
    <x v="1"/>
    <x v="2"/>
  </r>
  <r>
    <x v="2"/>
    <x v="2"/>
    <x v="502"/>
    <x v="4"/>
    <x v="4"/>
    <x v="29"/>
    <x v="3"/>
    <x v="58"/>
    <x v="327"/>
    <x v="2989"/>
    <x v="5115"/>
    <x v="6"/>
    <x v="2"/>
    <x v="1"/>
    <x v="0"/>
  </r>
  <r>
    <x v="1"/>
    <x v="1"/>
    <x v="502"/>
    <x v="2"/>
    <x v="41"/>
    <x v="26"/>
    <x v="4"/>
    <x v="23"/>
    <x v="62"/>
    <x v="461"/>
    <x v="695"/>
    <x v="26"/>
    <x v="2"/>
    <x v="1"/>
    <x v="1"/>
  </r>
  <r>
    <x v="1"/>
    <x v="0"/>
    <x v="502"/>
    <x v="4"/>
    <x v="2"/>
    <x v="42"/>
    <x v="2"/>
    <x v="43"/>
    <x v="313"/>
    <x v="2892"/>
    <x v="5120"/>
    <x v="21"/>
    <x v="1"/>
    <x v="0"/>
    <x v="2"/>
  </r>
  <r>
    <x v="1"/>
    <x v="0"/>
    <x v="502"/>
    <x v="4"/>
    <x v="2"/>
    <x v="42"/>
    <x v="1"/>
    <x v="48"/>
    <x v="294"/>
    <x v="2850"/>
    <x v="5054"/>
    <x v="26"/>
    <x v="1"/>
    <x v="0"/>
    <x v="1"/>
  </r>
  <r>
    <x v="1"/>
    <x v="0"/>
    <x v="502"/>
    <x v="4"/>
    <x v="2"/>
    <x v="42"/>
    <x v="5"/>
    <x v="48"/>
    <x v="300"/>
    <x v="2862"/>
    <x v="4986"/>
    <x v="21"/>
    <x v="1"/>
    <x v="1"/>
    <x v="2"/>
  </r>
  <r>
    <x v="1"/>
    <x v="0"/>
    <x v="502"/>
    <x v="4"/>
    <x v="2"/>
    <x v="42"/>
    <x v="4"/>
    <x v="43"/>
    <x v="254"/>
    <x v="2686"/>
    <x v="4472"/>
    <x v="21"/>
    <x v="1"/>
    <x v="1"/>
    <x v="1"/>
  </r>
  <r>
    <x v="1"/>
    <x v="0"/>
    <x v="502"/>
    <x v="4"/>
    <x v="2"/>
    <x v="42"/>
    <x v="0"/>
    <x v="48"/>
    <x v="174"/>
    <x v="2350"/>
    <x v="3411"/>
    <x v="16"/>
    <x v="1"/>
    <x v="0"/>
    <x v="0"/>
  </r>
  <r>
    <x v="1"/>
    <x v="0"/>
    <x v="502"/>
    <x v="4"/>
    <x v="2"/>
    <x v="42"/>
    <x v="3"/>
    <x v="63"/>
    <x v="294"/>
    <x v="2892"/>
    <x v="4820"/>
    <x v="11"/>
    <x v="1"/>
    <x v="1"/>
    <x v="0"/>
  </r>
  <r>
    <x v="2"/>
    <x v="2"/>
    <x v="502"/>
    <x v="4"/>
    <x v="4"/>
    <x v="29"/>
    <x v="3"/>
    <x v="52"/>
    <x v="165"/>
    <x v="2372"/>
    <x v="3788"/>
    <x v="20"/>
    <x v="1"/>
    <x v="1"/>
    <x v="0"/>
  </r>
  <r>
    <x v="1"/>
    <x v="1"/>
    <x v="502"/>
    <x v="2"/>
    <x v="41"/>
    <x v="26"/>
    <x v="4"/>
    <x v="20"/>
    <x v="9"/>
    <x v="30"/>
    <x v="51"/>
    <x v="39"/>
    <x v="1"/>
    <x v="1"/>
    <x v="1"/>
  </r>
  <r>
    <x v="1"/>
    <x v="0"/>
    <x v="502"/>
    <x v="4"/>
    <x v="2"/>
    <x v="42"/>
    <x v="2"/>
    <x v="40"/>
    <x v="127"/>
    <x v="1655"/>
    <x v="3365"/>
    <x v="33"/>
    <x v="1"/>
    <x v="0"/>
    <x v="2"/>
  </r>
  <r>
    <x v="1"/>
    <x v="0"/>
    <x v="502"/>
    <x v="4"/>
    <x v="2"/>
    <x v="42"/>
    <x v="1"/>
    <x v="46"/>
    <x v="94"/>
    <x v="1439"/>
    <x v="3353"/>
    <x v="40"/>
    <x v="1"/>
    <x v="0"/>
    <x v="1"/>
  </r>
  <r>
    <x v="1"/>
    <x v="0"/>
    <x v="502"/>
    <x v="4"/>
    <x v="2"/>
    <x v="42"/>
    <x v="5"/>
    <x v="43"/>
    <x v="101"/>
    <x v="1441"/>
    <x v="2974"/>
    <x v="33"/>
    <x v="1"/>
    <x v="1"/>
    <x v="2"/>
  </r>
  <r>
    <x v="1"/>
    <x v="0"/>
    <x v="502"/>
    <x v="4"/>
    <x v="2"/>
    <x v="42"/>
    <x v="4"/>
    <x v="42"/>
    <x v="74"/>
    <x v="1061"/>
    <x v="2352"/>
    <x v="36"/>
    <x v="1"/>
    <x v="1"/>
    <x v="1"/>
  </r>
  <r>
    <x v="1"/>
    <x v="0"/>
    <x v="502"/>
    <x v="4"/>
    <x v="2"/>
    <x v="42"/>
    <x v="0"/>
    <x v="44"/>
    <x v="47"/>
    <x v="658"/>
    <x v="1118"/>
    <x v="27"/>
    <x v="1"/>
    <x v="0"/>
    <x v="0"/>
  </r>
  <r>
    <x v="1"/>
    <x v="0"/>
    <x v="502"/>
    <x v="4"/>
    <x v="2"/>
    <x v="42"/>
    <x v="3"/>
    <x v="57"/>
    <x v="80"/>
    <x v="1509"/>
    <x v="2413"/>
    <x v="22"/>
    <x v="1"/>
    <x v="1"/>
    <x v="0"/>
  </r>
  <r>
    <x v="2"/>
    <x v="2"/>
    <x v="502"/>
    <x v="4"/>
    <x v="4"/>
    <x v="29"/>
    <x v="3"/>
    <x v="42"/>
    <x v="202"/>
    <x v="2432"/>
    <x v="2946"/>
    <x v="10"/>
    <x v="2"/>
    <x v="1"/>
    <x v="0"/>
  </r>
  <r>
    <x v="1"/>
    <x v="1"/>
    <x v="502"/>
    <x v="2"/>
    <x v="41"/>
    <x v="26"/>
    <x v="4"/>
    <x v="15"/>
    <x v="13"/>
    <x v="28"/>
    <x v="29"/>
    <x v="29"/>
    <x v="2"/>
    <x v="1"/>
    <x v="1"/>
  </r>
  <r>
    <x v="1"/>
    <x v="0"/>
    <x v="502"/>
    <x v="4"/>
    <x v="2"/>
    <x v="42"/>
    <x v="2"/>
    <x v="31"/>
    <x v="160"/>
    <x v="1673"/>
    <x v="2811"/>
    <x v="24"/>
    <x v="2"/>
    <x v="0"/>
    <x v="2"/>
  </r>
  <r>
    <x v="1"/>
    <x v="0"/>
    <x v="502"/>
    <x v="4"/>
    <x v="2"/>
    <x v="42"/>
    <x v="1"/>
    <x v="29"/>
    <x v="97"/>
    <x v="998"/>
    <x v="1819"/>
    <x v="28"/>
    <x v="2"/>
    <x v="0"/>
    <x v="1"/>
  </r>
  <r>
    <x v="1"/>
    <x v="0"/>
    <x v="502"/>
    <x v="4"/>
    <x v="2"/>
    <x v="42"/>
    <x v="5"/>
    <x v="34"/>
    <x v="112"/>
    <x v="1301"/>
    <x v="2171"/>
    <x v="24"/>
    <x v="2"/>
    <x v="1"/>
    <x v="2"/>
  </r>
  <r>
    <x v="1"/>
    <x v="0"/>
    <x v="502"/>
    <x v="4"/>
    <x v="2"/>
    <x v="42"/>
    <x v="4"/>
    <x v="32"/>
    <x v="76"/>
    <x v="855"/>
    <x v="1285"/>
    <x v="23"/>
    <x v="2"/>
    <x v="1"/>
    <x v="1"/>
  </r>
  <r>
    <x v="1"/>
    <x v="0"/>
    <x v="502"/>
    <x v="4"/>
    <x v="2"/>
    <x v="42"/>
    <x v="0"/>
    <x v="32"/>
    <x v="51"/>
    <x v="505"/>
    <x v="552"/>
    <x v="19"/>
    <x v="2"/>
    <x v="0"/>
    <x v="0"/>
  </r>
  <r>
    <x v="1"/>
    <x v="0"/>
    <x v="502"/>
    <x v="4"/>
    <x v="2"/>
    <x v="42"/>
    <x v="3"/>
    <x v="46"/>
    <x v="104"/>
    <x v="1581"/>
    <x v="2002"/>
    <x v="15"/>
    <x v="2"/>
    <x v="1"/>
    <x v="0"/>
  </r>
  <r>
    <x v="2"/>
    <x v="2"/>
    <x v="503"/>
    <x v="4"/>
    <x v="4"/>
    <x v="29"/>
    <x v="2"/>
    <x v="43"/>
    <x v="341"/>
    <x v="2987"/>
    <x v="5411"/>
    <x v="26"/>
    <x v="2"/>
    <x v="0"/>
    <x v="2"/>
  </r>
  <r>
    <x v="1"/>
    <x v="1"/>
    <x v="503"/>
    <x v="0"/>
    <x v="26"/>
    <x v="39"/>
    <x v="0"/>
    <x v="38"/>
    <x v="105"/>
    <x v="1355"/>
    <x v="2068"/>
    <x v="21"/>
    <x v="2"/>
    <x v="0"/>
    <x v="0"/>
  </r>
  <r>
    <x v="1"/>
    <x v="0"/>
    <x v="503"/>
    <x v="3"/>
    <x v="45"/>
    <x v="46"/>
    <x v="2"/>
    <x v="43"/>
    <x v="311"/>
    <x v="2886"/>
    <x v="5095"/>
    <x v="21"/>
    <x v="0"/>
    <x v="0"/>
    <x v="2"/>
  </r>
  <r>
    <x v="1"/>
    <x v="0"/>
    <x v="503"/>
    <x v="3"/>
    <x v="45"/>
    <x v="46"/>
    <x v="1"/>
    <x v="48"/>
    <x v="285"/>
    <x v="2829"/>
    <x v="4854"/>
    <x v="21"/>
    <x v="0"/>
    <x v="0"/>
    <x v="1"/>
  </r>
  <r>
    <x v="1"/>
    <x v="0"/>
    <x v="503"/>
    <x v="3"/>
    <x v="45"/>
    <x v="46"/>
    <x v="5"/>
    <x v="48"/>
    <x v="285"/>
    <x v="2829"/>
    <x v="4854"/>
    <x v="21"/>
    <x v="0"/>
    <x v="1"/>
    <x v="2"/>
  </r>
  <r>
    <x v="1"/>
    <x v="0"/>
    <x v="503"/>
    <x v="3"/>
    <x v="45"/>
    <x v="46"/>
    <x v="4"/>
    <x v="43"/>
    <x v="231"/>
    <x v="2615"/>
    <x v="4318"/>
    <x v="21"/>
    <x v="0"/>
    <x v="1"/>
    <x v="1"/>
  </r>
  <r>
    <x v="1"/>
    <x v="0"/>
    <x v="503"/>
    <x v="3"/>
    <x v="45"/>
    <x v="46"/>
    <x v="0"/>
    <x v="38"/>
    <x v="152"/>
    <x v="1857"/>
    <x v="3277"/>
    <x v="26"/>
    <x v="0"/>
    <x v="0"/>
    <x v="0"/>
  </r>
  <r>
    <x v="1"/>
    <x v="0"/>
    <x v="503"/>
    <x v="3"/>
    <x v="45"/>
    <x v="46"/>
    <x v="3"/>
    <x v="53"/>
    <x v="313"/>
    <x v="2924"/>
    <x v="5143"/>
    <x v="16"/>
    <x v="0"/>
    <x v="1"/>
    <x v="0"/>
  </r>
  <r>
    <x v="5"/>
    <x v="0"/>
    <x v="503"/>
    <x v="4"/>
    <x v="36"/>
    <x v="44"/>
    <x v="2"/>
    <x v="43"/>
    <x v="311"/>
    <x v="2886"/>
    <x v="5095"/>
    <x v="21"/>
    <x v="0"/>
    <x v="0"/>
    <x v="2"/>
  </r>
  <r>
    <x v="5"/>
    <x v="0"/>
    <x v="503"/>
    <x v="4"/>
    <x v="36"/>
    <x v="44"/>
    <x v="1"/>
    <x v="48"/>
    <x v="285"/>
    <x v="2829"/>
    <x v="4854"/>
    <x v="21"/>
    <x v="0"/>
    <x v="0"/>
    <x v="1"/>
  </r>
  <r>
    <x v="5"/>
    <x v="0"/>
    <x v="503"/>
    <x v="4"/>
    <x v="36"/>
    <x v="44"/>
    <x v="5"/>
    <x v="48"/>
    <x v="285"/>
    <x v="2829"/>
    <x v="4854"/>
    <x v="21"/>
    <x v="0"/>
    <x v="1"/>
    <x v="2"/>
  </r>
  <r>
    <x v="5"/>
    <x v="0"/>
    <x v="503"/>
    <x v="4"/>
    <x v="36"/>
    <x v="44"/>
    <x v="4"/>
    <x v="43"/>
    <x v="231"/>
    <x v="2615"/>
    <x v="4318"/>
    <x v="21"/>
    <x v="0"/>
    <x v="1"/>
    <x v="1"/>
  </r>
  <r>
    <x v="5"/>
    <x v="0"/>
    <x v="503"/>
    <x v="4"/>
    <x v="36"/>
    <x v="44"/>
    <x v="0"/>
    <x v="38"/>
    <x v="152"/>
    <x v="1857"/>
    <x v="3277"/>
    <x v="26"/>
    <x v="0"/>
    <x v="0"/>
    <x v="0"/>
  </r>
  <r>
    <x v="5"/>
    <x v="0"/>
    <x v="503"/>
    <x v="4"/>
    <x v="36"/>
    <x v="44"/>
    <x v="3"/>
    <x v="53"/>
    <x v="313"/>
    <x v="2924"/>
    <x v="5143"/>
    <x v="16"/>
    <x v="0"/>
    <x v="1"/>
    <x v="0"/>
  </r>
  <r>
    <x v="2"/>
    <x v="2"/>
    <x v="503"/>
    <x v="4"/>
    <x v="4"/>
    <x v="29"/>
    <x v="2"/>
    <x v="42"/>
    <x v="194"/>
    <x v="2356"/>
    <x v="4599"/>
    <x v="37"/>
    <x v="1"/>
    <x v="0"/>
    <x v="2"/>
  </r>
  <r>
    <x v="1"/>
    <x v="1"/>
    <x v="503"/>
    <x v="0"/>
    <x v="26"/>
    <x v="39"/>
    <x v="0"/>
    <x v="36"/>
    <x v="25"/>
    <x v="252"/>
    <x v="393"/>
    <x v="31"/>
    <x v="1"/>
    <x v="0"/>
    <x v="0"/>
  </r>
  <r>
    <x v="1"/>
    <x v="0"/>
    <x v="503"/>
    <x v="3"/>
    <x v="45"/>
    <x v="46"/>
    <x v="2"/>
    <x v="39"/>
    <x v="105"/>
    <x v="1383"/>
    <x v="2800"/>
    <x v="32"/>
    <x v="1"/>
    <x v="0"/>
    <x v="2"/>
  </r>
  <r>
    <x v="1"/>
    <x v="0"/>
    <x v="503"/>
    <x v="3"/>
    <x v="45"/>
    <x v="46"/>
    <x v="1"/>
    <x v="44"/>
    <x v="80"/>
    <x v="1207"/>
    <x v="2403"/>
    <x v="31"/>
    <x v="1"/>
    <x v="0"/>
    <x v="1"/>
  </r>
  <r>
    <x v="1"/>
    <x v="0"/>
    <x v="503"/>
    <x v="3"/>
    <x v="45"/>
    <x v="46"/>
    <x v="5"/>
    <x v="43"/>
    <x v="73"/>
    <x v="1056"/>
    <x v="2345"/>
    <x v="36"/>
    <x v="1"/>
    <x v="1"/>
    <x v="2"/>
  </r>
  <r>
    <x v="1"/>
    <x v="0"/>
    <x v="503"/>
    <x v="3"/>
    <x v="45"/>
    <x v="46"/>
    <x v="4"/>
    <x v="40"/>
    <x v="57"/>
    <x v="748"/>
    <x v="1649"/>
    <x v="36"/>
    <x v="1"/>
    <x v="1"/>
    <x v="1"/>
  </r>
  <r>
    <x v="1"/>
    <x v="0"/>
    <x v="503"/>
    <x v="3"/>
    <x v="45"/>
    <x v="46"/>
    <x v="0"/>
    <x v="37"/>
    <x v="38"/>
    <x v="435"/>
    <x v="1043"/>
    <x v="40"/>
    <x v="1"/>
    <x v="0"/>
    <x v="0"/>
  </r>
  <r>
    <x v="1"/>
    <x v="0"/>
    <x v="503"/>
    <x v="3"/>
    <x v="45"/>
    <x v="46"/>
    <x v="3"/>
    <x v="49"/>
    <x v="131"/>
    <x v="1979"/>
    <x v="3698"/>
    <x v="29"/>
    <x v="1"/>
    <x v="1"/>
    <x v="0"/>
  </r>
  <r>
    <x v="5"/>
    <x v="0"/>
    <x v="503"/>
    <x v="4"/>
    <x v="36"/>
    <x v="44"/>
    <x v="2"/>
    <x v="41"/>
    <x v="125"/>
    <x v="1668"/>
    <x v="3262"/>
    <x v="31"/>
    <x v="1"/>
    <x v="0"/>
    <x v="2"/>
  </r>
  <r>
    <x v="5"/>
    <x v="0"/>
    <x v="503"/>
    <x v="4"/>
    <x v="36"/>
    <x v="44"/>
    <x v="1"/>
    <x v="43"/>
    <x v="87"/>
    <x v="1267"/>
    <x v="2572"/>
    <x v="32"/>
    <x v="1"/>
    <x v="0"/>
    <x v="1"/>
  </r>
  <r>
    <x v="5"/>
    <x v="0"/>
    <x v="503"/>
    <x v="4"/>
    <x v="36"/>
    <x v="44"/>
    <x v="5"/>
    <x v="43"/>
    <x v="78"/>
    <x v="1145"/>
    <x v="2527"/>
    <x v="36"/>
    <x v="1"/>
    <x v="1"/>
    <x v="2"/>
  </r>
  <r>
    <x v="5"/>
    <x v="0"/>
    <x v="503"/>
    <x v="4"/>
    <x v="36"/>
    <x v="44"/>
    <x v="4"/>
    <x v="42"/>
    <x v="68"/>
    <x v="972"/>
    <x v="2054"/>
    <x v="34"/>
    <x v="1"/>
    <x v="1"/>
    <x v="1"/>
  </r>
  <r>
    <x v="5"/>
    <x v="0"/>
    <x v="503"/>
    <x v="4"/>
    <x v="36"/>
    <x v="44"/>
    <x v="0"/>
    <x v="34"/>
    <x v="33"/>
    <x v="333"/>
    <x v="809"/>
    <x v="41"/>
    <x v="1"/>
    <x v="0"/>
    <x v="0"/>
  </r>
  <r>
    <x v="5"/>
    <x v="0"/>
    <x v="503"/>
    <x v="4"/>
    <x v="36"/>
    <x v="44"/>
    <x v="3"/>
    <x v="47"/>
    <x v="137"/>
    <x v="1982"/>
    <x v="3818"/>
    <x v="31"/>
    <x v="1"/>
    <x v="1"/>
    <x v="0"/>
  </r>
  <r>
    <x v="2"/>
    <x v="2"/>
    <x v="503"/>
    <x v="4"/>
    <x v="4"/>
    <x v="29"/>
    <x v="2"/>
    <x v="32"/>
    <x v="265"/>
    <x v="2495"/>
    <x v="4606"/>
    <x v="32"/>
    <x v="2"/>
    <x v="0"/>
    <x v="2"/>
  </r>
  <r>
    <x v="1"/>
    <x v="0"/>
    <x v="503"/>
    <x v="3"/>
    <x v="45"/>
    <x v="46"/>
    <x v="2"/>
    <x v="32"/>
    <x v="152"/>
    <x v="1634"/>
    <x v="2879"/>
    <x v="26"/>
    <x v="2"/>
    <x v="0"/>
    <x v="2"/>
  </r>
  <r>
    <x v="1"/>
    <x v="0"/>
    <x v="503"/>
    <x v="3"/>
    <x v="45"/>
    <x v="46"/>
    <x v="1"/>
    <x v="33"/>
    <x v="87"/>
    <x v="1005"/>
    <x v="1775"/>
    <x v="27"/>
    <x v="2"/>
    <x v="0"/>
    <x v="1"/>
  </r>
  <r>
    <x v="1"/>
    <x v="0"/>
    <x v="503"/>
    <x v="3"/>
    <x v="45"/>
    <x v="46"/>
    <x v="5"/>
    <x v="30"/>
    <x v="91"/>
    <x v="965"/>
    <x v="1484"/>
    <x v="23"/>
    <x v="2"/>
    <x v="1"/>
    <x v="2"/>
  </r>
  <r>
    <x v="1"/>
    <x v="0"/>
    <x v="503"/>
    <x v="3"/>
    <x v="45"/>
    <x v="46"/>
    <x v="4"/>
    <x v="26"/>
    <x v="70"/>
    <x v="617"/>
    <x v="915"/>
    <x v="24"/>
    <x v="2"/>
    <x v="1"/>
    <x v="1"/>
  </r>
  <r>
    <x v="1"/>
    <x v="0"/>
    <x v="503"/>
    <x v="3"/>
    <x v="45"/>
    <x v="46"/>
    <x v="0"/>
    <x v="27"/>
    <x v="43"/>
    <x v="340"/>
    <x v="540"/>
    <x v="29"/>
    <x v="2"/>
    <x v="0"/>
    <x v="0"/>
  </r>
  <r>
    <x v="1"/>
    <x v="0"/>
    <x v="503"/>
    <x v="3"/>
    <x v="45"/>
    <x v="46"/>
    <x v="3"/>
    <x v="37"/>
    <x v="146"/>
    <x v="1755"/>
    <x v="2736"/>
    <x v="21"/>
    <x v="2"/>
    <x v="1"/>
    <x v="0"/>
  </r>
  <r>
    <x v="5"/>
    <x v="0"/>
    <x v="503"/>
    <x v="4"/>
    <x v="36"/>
    <x v="44"/>
    <x v="2"/>
    <x v="32"/>
    <x v="134"/>
    <x v="1454"/>
    <x v="2692"/>
    <x v="28"/>
    <x v="2"/>
    <x v="0"/>
    <x v="2"/>
  </r>
  <r>
    <x v="5"/>
    <x v="0"/>
    <x v="503"/>
    <x v="4"/>
    <x v="36"/>
    <x v="44"/>
    <x v="1"/>
    <x v="29"/>
    <x v="91"/>
    <x v="936"/>
    <x v="1592"/>
    <x v="26"/>
    <x v="2"/>
    <x v="0"/>
    <x v="1"/>
  </r>
  <r>
    <x v="5"/>
    <x v="0"/>
    <x v="503"/>
    <x v="4"/>
    <x v="36"/>
    <x v="44"/>
    <x v="5"/>
    <x v="32"/>
    <x v="100"/>
    <x v="1120"/>
    <x v="1886"/>
    <x v="25"/>
    <x v="2"/>
    <x v="1"/>
    <x v="2"/>
  </r>
  <r>
    <x v="5"/>
    <x v="0"/>
    <x v="503"/>
    <x v="4"/>
    <x v="36"/>
    <x v="44"/>
    <x v="4"/>
    <x v="26"/>
    <x v="77"/>
    <x v="707"/>
    <x v="1113"/>
    <x v="25"/>
    <x v="2"/>
    <x v="1"/>
    <x v="1"/>
  </r>
  <r>
    <x v="5"/>
    <x v="0"/>
    <x v="503"/>
    <x v="4"/>
    <x v="36"/>
    <x v="44"/>
    <x v="0"/>
    <x v="26"/>
    <x v="47"/>
    <x v="364"/>
    <x v="611"/>
    <x v="30"/>
    <x v="2"/>
    <x v="0"/>
    <x v="0"/>
  </r>
  <r>
    <x v="5"/>
    <x v="0"/>
    <x v="503"/>
    <x v="4"/>
    <x v="36"/>
    <x v="44"/>
    <x v="3"/>
    <x v="39"/>
    <x v="150"/>
    <x v="1874"/>
    <x v="3028"/>
    <x v="22"/>
    <x v="2"/>
    <x v="1"/>
    <x v="0"/>
  </r>
  <r>
    <x v="2"/>
    <x v="2"/>
    <x v="504"/>
    <x v="4"/>
    <x v="4"/>
    <x v="29"/>
    <x v="1"/>
    <x v="48"/>
    <x v="341"/>
    <x v="3006"/>
    <x v="5278"/>
    <x v="11"/>
    <x v="2"/>
    <x v="0"/>
    <x v="1"/>
  </r>
  <r>
    <x v="1"/>
    <x v="1"/>
    <x v="504"/>
    <x v="0"/>
    <x v="26"/>
    <x v="39"/>
    <x v="3"/>
    <x v="28"/>
    <x v="194"/>
    <x v="1857"/>
    <x v="3880"/>
    <x v="36"/>
    <x v="2"/>
    <x v="1"/>
    <x v="0"/>
  </r>
  <r>
    <x v="2"/>
    <x v="2"/>
    <x v="504"/>
    <x v="4"/>
    <x v="4"/>
    <x v="29"/>
    <x v="1"/>
    <x v="43"/>
    <x v="206"/>
    <x v="2482"/>
    <x v="4239"/>
    <x v="24"/>
    <x v="1"/>
    <x v="0"/>
    <x v="1"/>
  </r>
  <r>
    <x v="1"/>
    <x v="1"/>
    <x v="504"/>
    <x v="0"/>
    <x v="26"/>
    <x v="39"/>
    <x v="3"/>
    <x v="25"/>
    <x v="56"/>
    <x v="441"/>
    <x v="1270"/>
    <x v="47"/>
    <x v="1"/>
    <x v="1"/>
    <x v="0"/>
  </r>
  <r>
    <x v="2"/>
    <x v="2"/>
    <x v="504"/>
    <x v="4"/>
    <x v="4"/>
    <x v="29"/>
    <x v="1"/>
    <x v="35"/>
    <x v="244"/>
    <x v="2478"/>
    <x v="3487"/>
    <x v="14"/>
    <x v="2"/>
    <x v="0"/>
    <x v="1"/>
  </r>
  <r>
    <x v="2"/>
    <x v="2"/>
    <x v="505"/>
    <x v="4"/>
    <x v="4"/>
    <x v="29"/>
    <x v="5"/>
    <x v="43"/>
    <x v="327"/>
    <x v="2942"/>
    <x v="5320"/>
    <x v="26"/>
    <x v="2"/>
    <x v="1"/>
    <x v="2"/>
  </r>
  <r>
    <x v="1"/>
    <x v="1"/>
    <x v="505"/>
    <x v="0"/>
    <x v="26"/>
    <x v="39"/>
    <x v="2"/>
    <x v="28"/>
    <x v="309"/>
    <x v="2763"/>
    <x v="4835"/>
    <x v="26"/>
    <x v="2"/>
    <x v="0"/>
    <x v="2"/>
  </r>
  <r>
    <x v="2"/>
    <x v="0"/>
    <x v="505"/>
    <x v="4"/>
    <x v="30"/>
    <x v="1"/>
    <x v="2"/>
    <x v="48"/>
    <x v="317"/>
    <x v="2925"/>
    <x v="5230"/>
    <x v="21"/>
    <x v="1"/>
    <x v="0"/>
    <x v="2"/>
  </r>
  <r>
    <x v="2"/>
    <x v="0"/>
    <x v="505"/>
    <x v="4"/>
    <x v="30"/>
    <x v="1"/>
    <x v="1"/>
    <x v="53"/>
    <x v="304"/>
    <x v="2888"/>
    <x v="5186"/>
    <x v="26"/>
    <x v="1"/>
    <x v="0"/>
    <x v="1"/>
  </r>
  <r>
    <x v="2"/>
    <x v="0"/>
    <x v="505"/>
    <x v="4"/>
    <x v="30"/>
    <x v="1"/>
    <x v="5"/>
    <x v="53"/>
    <x v="307"/>
    <x v="2895"/>
    <x v="5143"/>
    <x v="21"/>
    <x v="1"/>
    <x v="1"/>
    <x v="2"/>
  </r>
  <r>
    <x v="2"/>
    <x v="0"/>
    <x v="505"/>
    <x v="4"/>
    <x v="30"/>
    <x v="1"/>
    <x v="4"/>
    <x v="48"/>
    <x v="285"/>
    <x v="2829"/>
    <x v="4854"/>
    <x v="21"/>
    <x v="1"/>
    <x v="1"/>
    <x v="1"/>
  </r>
  <r>
    <x v="2"/>
    <x v="0"/>
    <x v="505"/>
    <x v="4"/>
    <x v="30"/>
    <x v="1"/>
    <x v="0"/>
    <x v="53"/>
    <x v="212"/>
    <x v="2686"/>
    <x v="4188"/>
    <x v="16"/>
    <x v="1"/>
    <x v="0"/>
    <x v="0"/>
  </r>
  <r>
    <x v="2"/>
    <x v="0"/>
    <x v="505"/>
    <x v="4"/>
    <x v="30"/>
    <x v="1"/>
    <x v="3"/>
    <x v="68"/>
    <x v="304"/>
    <x v="2926"/>
    <x v="5022"/>
    <x v="11"/>
    <x v="1"/>
    <x v="1"/>
    <x v="0"/>
  </r>
  <r>
    <x v="2"/>
    <x v="2"/>
    <x v="505"/>
    <x v="4"/>
    <x v="4"/>
    <x v="29"/>
    <x v="5"/>
    <x v="39"/>
    <x v="159"/>
    <x v="1953"/>
    <x v="4197"/>
    <x v="40"/>
    <x v="1"/>
    <x v="1"/>
    <x v="2"/>
  </r>
  <r>
    <x v="1"/>
    <x v="1"/>
    <x v="505"/>
    <x v="0"/>
    <x v="26"/>
    <x v="39"/>
    <x v="2"/>
    <x v="25"/>
    <x v="100"/>
    <x v="899"/>
    <x v="2170"/>
    <x v="40"/>
    <x v="1"/>
    <x v="0"/>
    <x v="2"/>
  </r>
  <r>
    <x v="2"/>
    <x v="0"/>
    <x v="505"/>
    <x v="4"/>
    <x v="30"/>
    <x v="1"/>
    <x v="2"/>
    <x v="44"/>
    <x v="129"/>
    <x v="1807"/>
    <x v="3526"/>
    <x v="31"/>
    <x v="1"/>
    <x v="0"/>
    <x v="2"/>
  </r>
  <r>
    <x v="2"/>
    <x v="0"/>
    <x v="505"/>
    <x v="4"/>
    <x v="30"/>
    <x v="1"/>
    <x v="1"/>
    <x v="51"/>
    <x v="92"/>
    <x v="1552"/>
    <x v="3401"/>
    <x v="37"/>
    <x v="1"/>
    <x v="0"/>
    <x v="1"/>
  </r>
  <r>
    <x v="2"/>
    <x v="0"/>
    <x v="505"/>
    <x v="4"/>
    <x v="30"/>
    <x v="1"/>
    <x v="5"/>
    <x v="49"/>
    <x v="106"/>
    <x v="1687"/>
    <x v="3432"/>
    <x v="33"/>
    <x v="1"/>
    <x v="1"/>
    <x v="2"/>
  </r>
  <r>
    <x v="2"/>
    <x v="0"/>
    <x v="505"/>
    <x v="4"/>
    <x v="30"/>
    <x v="1"/>
    <x v="4"/>
    <x v="44"/>
    <x v="75"/>
    <x v="1120"/>
    <x v="2259"/>
    <x v="32"/>
    <x v="1"/>
    <x v="1"/>
    <x v="1"/>
  </r>
  <r>
    <x v="2"/>
    <x v="0"/>
    <x v="505"/>
    <x v="4"/>
    <x v="30"/>
    <x v="1"/>
    <x v="0"/>
    <x v="49"/>
    <x v="54"/>
    <x v="859"/>
    <x v="1526"/>
    <x v="28"/>
    <x v="1"/>
    <x v="0"/>
    <x v="0"/>
  </r>
  <r>
    <x v="2"/>
    <x v="0"/>
    <x v="505"/>
    <x v="4"/>
    <x v="30"/>
    <x v="1"/>
    <x v="3"/>
    <x v="62"/>
    <x v="96"/>
    <x v="1867"/>
    <x v="3238"/>
    <x v="25"/>
    <x v="1"/>
    <x v="1"/>
    <x v="0"/>
  </r>
  <r>
    <x v="2"/>
    <x v="2"/>
    <x v="505"/>
    <x v="4"/>
    <x v="4"/>
    <x v="29"/>
    <x v="5"/>
    <x v="32"/>
    <x v="197"/>
    <x v="2065"/>
    <x v="3995"/>
    <x v="32"/>
    <x v="2"/>
    <x v="1"/>
    <x v="2"/>
  </r>
  <r>
    <x v="2"/>
    <x v="0"/>
    <x v="505"/>
    <x v="4"/>
    <x v="30"/>
    <x v="1"/>
    <x v="2"/>
    <x v="36"/>
    <x v="160"/>
    <x v="1863"/>
    <x v="3360"/>
    <x v="27"/>
    <x v="2"/>
    <x v="0"/>
    <x v="2"/>
  </r>
  <r>
    <x v="2"/>
    <x v="0"/>
    <x v="505"/>
    <x v="4"/>
    <x v="30"/>
    <x v="1"/>
    <x v="1"/>
    <x v="39"/>
    <x v="116"/>
    <x v="1504"/>
    <x v="2784"/>
    <x v="28"/>
    <x v="2"/>
    <x v="0"/>
    <x v="1"/>
  </r>
  <r>
    <x v="2"/>
    <x v="0"/>
    <x v="505"/>
    <x v="4"/>
    <x v="30"/>
    <x v="1"/>
    <x v="5"/>
    <x v="39"/>
    <x v="115"/>
    <x v="1491"/>
    <x v="2696"/>
    <x v="27"/>
    <x v="2"/>
    <x v="1"/>
    <x v="2"/>
  </r>
  <r>
    <x v="2"/>
    <x v="0"/>
    <x v="505"/>
    <x v="4"/>
    <x v="30"/>
    <x v="1"/>
    <x v="4"/>
    <x v="36"/>
    <x v="91"/>
    <x v="1132"/>
    <x v="2014"/>
    <x v="27"/>
    <x v="2"/>
    <x v="1"/>
    <x v="1"/>
  </r>
  <r>
    <x v="2"/>
    <x v="0"/>
    <x v="505"/>
    <x v="4"/>
    <x v="30"/>
    <x v="1"/>
    <x v="0"/>
    <x v="38"/>
    <x v="64"/>
    <x v="823"/>
    <x v="1148"/>
    <x v="21"/>
    <x v="2"/>
    <x v="0"/>
    <x v="0"/>
  </r>
  <r>
    <x v="2"/>
    <x v="0"/>
    <x v="505"/>
    <x v="4"/>
    <x v="30"/>
    <x v="1"/>
    <x v="3"/>
    <x v="49"/>
    <x v="112"/>
    <x v="1755"/>
    <x v="2273"/>
    <x v="15"/>
    <x v="2"/>
    <x v="1"/>
    <x v="0"/>
  </r>
  <r>
    <x v="2"/>
    <x v="2"/>
    <x v="506"/>
    <x v="4"/>
    <x v="4"/>
    <x v="29"/>
    <x v="4"/>
    <x v="43"/>
    <x v="327"/>
    <x v="2942"/>
    <x v="5275"/>
    <x v="21"/>
    <x v="2"/>
    <x v="1"/>
    <x v="1"/>
  </r>
  <r>
    <x v="1"/>
    <x v="1"/>
    <x v="506"/>
    <x v="0"/>
    <x v="26"/>
    <x v="39"/>
    <x v="1"/>
    <x v="28"/>
    <x v="105"/>
    <x v="1051"/>
    <x v="1531"/>
    <x v="21"/>
    <x v="2"/>
    <x v="0"/>
    <x v="1"/>
  </r>
  <r>
    <x v="2"/>
    <x v="2"/>
    <x v="506"/>
    <x v="4"/>
    <x v="4"/>
    <x v="29"/>
    <x v="4"/>
    <x v="42"/>
    <x v="183"/>
    <x v="2252"/>
    <x v="4440"/>
    <x v="36"/>
    <x v="1"/>
    <x v="1"/>
    <x v="1"/>
  </r>
  <r>
    <x v="1"/>
    <x v="1"/>
    <x v="506"/>
    <x v="0"/>
    <x v="26"/>
    <x v="39"/>
    <x v="1"/>
    <x v="26"/>
    <x v="27"/>
    <x v="174"/>
    <x v="335"/>
    <x v="36"/>
    <x v="1"/>
    <x v="0"/>
    <x v="1"/>
  </r>
  <r>
    <x v="2"/>
    <x v="2"/>
    <x v="506"/>
    <x v="4"/>
    <x v="4"/>
    <x v="29"/>
    <x v="4"/>
    <x v="28"/>
    <x v="193"/>
    <x v="1851"/>
    <x v="3266"/>
    <x v="26"/>
    <x v="2"/>
    <x v="1"/>
    <x v="1"/>
  </r>
  <r>
    <x v="2"/>
    <x v="2"/>
    <x v="507"/>
    <x v="4"/>
    <x v="4"/>
    <x v="29"/>
    <x v="0"/>
    <x v="53"/>
    <x v="321"/>
    <x v="2955"/>
    <x v="5454"/>
    <x v="41"/>
    <x v="2"/>
    <x v="0"/>
    <x v="0"/>
  </r>
  <r>
    <x v="1"/>
    <x v="1"/>
    <x v="507"/>
    <x v="0"/>
    <x v="26"/>
    <x v="39"/>
    <x v="5"/>
    <x v="18"/>
    <x v="152"/>
    <x v="1051"/>
    <x v="1531"/>
    <x v="21"/>
    <x v="2"/>
    <x v="1"/>
    <x v="2"/>
  </r>
  <r>
    <x v="2"/>
    <x v="2"/>
    <x v="507"/>
    <x v="4"/>
    <x v="4"/>
    <x v="29"/>
    <x v="0"/>
    <x v="48"/>
    <x v="135"/>
    <x v="1991"/>
    <x v="4586"/>
    <x v="51"/>
    <x v="1"/>
    <x v="0"/>
    <x v="0"/>
  </r>
  <r>
    <x v="1"/>
    <x v="1"/>
    <x v="507"/>
    <x v="0"/>
    <x v="26"/>
    <x v="39"/>
    <x v="5"/>
    <x v="16"/>
    <x v="36"/>
    <x v="133"/>
    <x v="242"/>
    <x v="36"/>
    <x v="1"/>
    <x v="1"/>
    <x v="2"/>
  </r>
  <r>
    <x v="2"/>
    <x v="2"/>
    <x v="507"/>
    <x v="4"/>
    <x v="4"/>
    <x v="29"/>
    <x v="0"/>
    <x v="36"/>
    <x v="189"/>
    <x v="2119"/>
    <x v="4659"/>
    <x v="48"/>
    <x v="2"/>
    <x v="0"/>
    <x v="0"/>
  </r>
  <r>
    <x v="2"/>
    <x v="2"/>
    <x v="508"/>
    <x v="4"/>
    <x v="4"/>
    <x v="29"/>
    <x v="3"/>
    <x v="58"/>
    <x v="329"/>
    <x v="2996"/>
    <x v="5141"/>
    <x v="6"/>
    <x v="2"/>
    <x v="1"/>
    <x v="0"/>
  </r>
  <r>
    <x v="1"/>
    <x v="1"/>
    <x v="508"/>
    <x v="0"/>
    <x v="26"/>
    <x v="39"/>
    <x v="4"/>
    <x v="23"/>
    <x v="39"/>
    <x v="250"/>
    <x v="304"/>
    <x v="26"/>
    <x v="2"/>
    <x v="1"/>
    <x v="1"/>
  </r>
  <r>
    <x v="2"/>
    <x v="2"/>
    <x v="508"/>
    <x v="4"/>
    <x v="4"/>
    <x v="29"/>
    <x v="3"/>
    <x v="52"/>
    <x v="172"/>
    <x v="2417"/>
    <x v="3945"/>
    <x v="21"/>
    <x v="1"/>
    <x v="1"/>
    <x v="0"/>
  </r>
  <r>
    <x v="1"/>
    <x v="1"/>
    <x v="508"/>
    <x v="0"/>
    <x v="26"/>
    <x v="39"/>
    <x v="4"/>
    <x v="22"/>
    <x v="5"/>
    <x v="18"/>
    <x v="25"/>
    <x v="36"/>
    <x v="1"/>
    <x v="1"/>
    <x v="1"/>
  </r>
  <r>
    <x v="2"/>
    <x v="2"/>
    <x v="508"/>
    <x v="4"/>
    <x v="4"/>
    <x v="29"/>
    <x v="3"/>
    <x v="37"/>
    <x v="198"/>
    <x v="2239"/>
    <x v="2700"/>
    <x v="11"/>
    <x v="2"/>
    <x v="1"/>
    <x v="0"/>
  </r>
  <r>
    <x v="1"/>
    <x v="1"/>
    <x v="509"/>
    <x v="4"/>
    <x v="4"/>
    <x v="29"/>
    <x v="2"/>
    <x v="38"/>
    <x v="309"/>
    <x v="2855"/>
    <x v="5077"/>
    <x v="26"/>
    <x v="2"/>
    <x v="0"/>
    <x v="2"/>
  </r>
  <r>
    <x v="1"/>
    <x v="1"/>
    <x v="509"/>
    <x v="0"/>
    <x v="26"/>
    <x v="39"/>
    <x v="0"/>
    <x v="38"/>
    <x v="105"/>
    <x v="1355"/>
    <x v="2068"/>
    <x v="21"/>
    <x v="2"/>
    <x v="0"/>
    <x v="0"/>
  </r>
  <r>
    <x v="1"/>
    <x v="1"/>
    <x v="509"/>
    <x v="4"/>
    <x v="4"/>
    <x v="29"/>
    <x v="2"/>
    <x v="37"/>
    <x v="104"/>
    <x v="1312"/>
    <x v="2990"/>
    <x v="38"/>
    <x v="1"/>
    <x v="0"/>
    <x v="2"/>
  </r>
  <r>
    <x v="1"/>
    <x v="1"/>
    <x v="509"/>
    <x v="0"/>
    <x v="26"/>
    <x v="39"/>
    <x v="0"/>
    <x v="34"/>
    <x v="21"/>
    <x v="179"/>
    <x v="327"/>
    <x v="35"/>
    <x v="1"/>
    <x v="0"/>
    <x v="0"/>
  </r>
  <r>
    <x v="1"/>
    <x v="1"/>
    <x v="509"/>
    <x v="4"/>
    <x v="4"/>
    <x v="29"/>
    <x v="2"/>
    <x v="29"/>
    <x v="127"/>
    <x v="1274"/>
    <x v="2534"/>
    <x v="31"/>
    <x v="2"/>
    <x v="0"/>
    <x v="2"/>
  </r>
  <r>
    <x v="1"/>
    <x v="1"/>
    <x v="510"/>
    <x v="4"/>
    <x v="4"/>
    <x v="29"/>
    <x v="1"/>
    <x v="38"/>
    <x v="231"/>
    <x v="2506"/>
    <x v="4102"/>
    <x v="21"/>
    <x v="2"/>
    <x v="0"/>
    <x v="1"/>
  </r>
  <r>
    <x v="1"/>
    <x v="1"/>
    <x v="510"/>
    <x v="0"/>
    <x v="26"/>
    <x v="39"/>
    <x v="3"/>
    <x v="28"/>
    <x v="174"/>
    <x v="1674"/>
    <x v="3572"/>
    <x v="36"/>
    <x v="2"/>
    <x v="1"/>
    <x v="0"/>
  </r>
  <r>
    <x v="1"/>
    <x v="1"/>
    <x v="510"/>
    <x v="4"/>
    <x v="4"/>
    <x v="29"/>
    <x v="1"/>
    <x v="34"/>
    <x v="63"/>
    <x v="722"/>
    <x v="1431"/>
    <x v="32"/>
    <x v="1"/>
    <x v="0"/>
    <x v="1"/>
  </r>
  <r>
    <x v="1"/>
    <x v="1"/>
    <x v="510"/>
    <x v="0"/>
    <x v="26"/>
    <x v="39"/>
    <x v="3"/>
    <x v="25"/>
    <x v="49"/>
    <x v="366"/>
    <x v="1082"/>
    <x v="48"/>
    <x v="1"/>
    <x v="1"/>
    <x v="0"/>
  </r>
  <r>
    <x v="1"/>
    <x v="1"/>
    <x v="510"/>
    <x v="4"/>
    <x v="4"/>
    <x v="29"/>
    <x v="1"/>
    <x v="24"/>
    <x v="75"/>
    <x v="622"/>
    <x v="1035"/>
    <x v="27"/>
    <x v="2"/>
    <x v="0"/>
    <x v="1"/>
  </r>
  <r>
    <x v="1"/>
    <x v="1"/>
    <x v="511"/>
    <x v="4"/>
    <x v="4"/>
    <x v="29"/>
    <x v="5"/>
    <x v="28"/>
    <x v="231"/>
    <x v="2158"/>
    <x v="3473"/>
    <x v="21"/>
    <x v="2"/>
    <x v="1"/>
    <x v="2"/>
  </r>
  <r>
    <x v="1"/>
    <x v="1"/>
    <x v="511"/>
    <x v="0"/>
    <x v="26"/>
    <x v="39"/>
    <x v="2"/>
    <x v="33"/>
    <x v="303"/>
    <x v="2768"/>
    <x v="4847"/>
    <x v="26"/>
    <x v="2"/>
    <x v="0"/>
    <x v="2"/>
  </r>
  <r>
    <x v="1"/>
    <x v="1"/>
    <x v="511"/>
    <x v="4"/>
    <x v="4"/>
    <x v="29"/>
    <x v="5"/>
    <x v="25"/>
    <x v="68"/>
    <x v="575"/>
    <x v="1172"/>
    <x v="33"/>
    <x v="1"/>
    <x v="1"/>
    <x v="2"/>
  </r>
  <r>
    <x v="1"/>
    <x v="1"/>
    <x v="511"/>
    <x v="0"/>
    <x v="26"/>
    <x v="39"/>
    <x v="2"/>
    <x v="31"/>
    <x v="102"/>
    <x v="1118"/>
    <x v="2648"/>
    <x v="40"/>
    <x v="1"/>
    <x v="0"/>
    <x v="2"/>
  </r>
  <r>
    <x v="1"/>
    <x v="1"/>
    <x v="511"/>
    <x v="4"/>
    <x v="4"/>
    <x v="29"/>
    <x v="5"/>
    <x v="17"/>
    <x v="77"/>
    <x v="463"/>
    <x v="669"/>
    <x v="25"/>
    <x v="2"/>
    <x v="1"/>
    <x v="2"/>
  </r>
  <r>
    <x v="1"/>
    <x v="1"/>
    <x v="512"/>
    <x v="4"/>
    <x v="4"/>
    <x v="29"/>
    <x v="4"/>
    <x v="33"/>
    <x v="105"/>
    <x v="1208"/>
    <x v="2100"/>
    <x v="26"/>
    <x v="2"/>
    <x v="1"/>
    <x v="1"/>
  </r>
  <r>
    <x v="1"/>
    <x v="1"/>
    <x v="512"/>
    <x v="0"/>
    <x v="26"/>
    <x v="39"/>
    <x v="1"/>
    <x v="33"/>
    <x v="82"/>
    <x v="956"/>
    <x v="1363"/>
    <x v="21"/>
    <x v="2"/>
    <x v="0"/>
    <x v="1"/>
  </r>
  <r>
    <x v="5"/>
    <x v="1"/>
    <x v="512"/>
    <x v="0"/>
    <x v="48"/>
    <x v="33"/>
    <x v="2"/>
    <x v="28"/>
    <x v="315"/>
    <x v="2829"/>
    <x v="4637"/>
    <x v="16"/>
    <x v="0"/>
    <x v="0"/>
    <x v="2"/>
  </r>
  <r>
    <x v="5"/>
    <x v="1"/>
    <x v="512"/>
    <x v="0"/>
    <x v="48"/>
    <x v="33"/>
    <x v="1"/>
    <x v="23"/>
    <x v="254"/>
    <x v="2064"/>
    <x v="3277"/>
    <x v="21"/>
    <x v="0"/>
    <x v="0"/>
    <x v="1"/>
  </r>
  <r>
    <x v="5"/>
    <x v="1"/>
    <x v="512"/>
    <x v="0"/>
    <x v="48"/>
    <x v="33"/>
    <x v="5"/>
    <x v="18"/>
    <x v="174"/>
    <x v="1208"/>
    <x v="1496"/>
    <x v="16"/>
    <x v="0"/>
    <x v="1"/>
    <x v="2"/>
  </r>
  <r>
    <x v="5"/>
    <x v="1"/>
    <x v="512"/>
    <x v="0"/>
    <x v="48"/>
    <x v="33"/>
    <x v="4"/>
    <x v="18"/>
    <x v="152"/>
    <x v="1051"/>
    <x v="1249"/>
    <x v="16"/>
    <x v="0"/>
    <x v="1"/>
    <x v="1"/>
  </r>
  <r>
    <x v="5"/>
    <x v="1"/>
    <x v="512"/>
    <x v="0"/>
    <x v="48"/>
    <x v="33"/>
    <x v="0"/>
    <x v="28"/>
    <x v="152"/>
    <x v="1471"/>
    <x v="3202"/>
    <x v="36"/>
    <x v="0"/>
    <x v="0"/>
    <x v="0"/>
  </r>
  <r>
    <x v="5"/>
    <x v="1"/>
    <x v="512"/>
    <x v="0"/>
    <x v="48"/>
    <x v="33"/>
    <x v="3"/>
    <x v="48"/>
    <x v="273"/>
    <x v="2800"/>
    <x v="4924"/>
    <x v="26"/>
    <x v="0"/>
    <x v="1"/>
    <x v="0"/>
  </r>
  <r>
    <x v="1"/>
    <x v="1"/>
    <x v="512"/>
    <x v="4"/>
    <x v="4"/>
    <x v="29"/>
    <x v="4"/>
    <x v="30"/>
    <x v="24"/>
    <x v="175"/>
    <x v="361"/>
    <x v="38"/>
    <x v="1"/>
    <x v="1"/>
    <x v="1"/>
  </r>
  <r>
    <x v="1"/>
    <x v="1"/>
    <x v="512"/>
    <x v="0"/>
    <x v="26"/>
    <x v="39"/>
    <x v="1"/>
    <x v="32"/>
    <x v="16"/>
    <x v="120"/>
    <x v="168"/>
    <x v="32"/>
    <x v="1"/>
    <x v="0"/>
    <x v="1"/>
  </r>
  <r>
    <x v="5"/>
    <x v="1"/>
    <x v="512"/>
    <x v="0"/>
    <x v="48"/>
    <x v="33"/>
    <x v="2"/>
    <x v="25"/>
    <x v="138"/>
    <x v="1236"/>
    <x v="2406"/>
    <x v="30"/>
    <x v="1"/>
    <x v="0"/>
    <x v="2"/>
  </r>
  <r>
    <x v="5"/>
    <x v="1"/>
    <x v="512"/>
    <x v="0"/>
    <x v="48"/>
    <x v="33"/>
    <x v="1"/>
    <x v="20"/>
    <x v="74"/>
    <x v="509"/>
    <x v="1083"/>
    <x v="35"/>
    <x v="1"/>
    <x v="0"/>
    <x v="1"/>
  </r>
  <r>
    <x v="5"/>
    <x v="1"/>
    <x v="512"/>
    <x v="0"/>
    <x v="48"/>
    <x v="33"/>
    <x v="5"/>
    <x v="17"/>
    <x v="41"/>
    <x v="173"/>
    <x v="249"/>
    <x v="30"/>
    <x v="1"/>
    <x v="1"/>
    <x v="2"/>
  </r>
  <r>
    <x v="5"/>
    <x v="1"/>
    <x v="512"/>
    <x v="0"/>
    <x v="48"/>
    <x v="33"/>
    <x v="4"/>
    <x v="17"/>
    <x v="36"/>
    <x v="148"/>
    <x v="163"/>
    <x v="27"/>
    <x v="1"/>
    <x v="1"/>
    <x v="1"/>
  </r>
  <r>
    <x v="5"/>
    <x v="1"/>
    <x v="512"/>
    <x v="0"/>
    <x v="48"/>
    <x v="33"/>
    <x v="0"/>
    <x v="27"/>
    <x v="35"/>
    <x v="267"/>
    <x v="739"/>
    <x v="46"/>
    <x v="1"/>
    <x v="0"/>
    <x v="0"/>
  </r>
  <r>
    <x v="5"/>
    <x v="1"/>
    <x v="512"/>
    <x v="0"/>
    <x v="48"/>
    <x v="33"/>
    <x v="3"/>
    <x v="44"/>
    <x v="80"/>
    <x v="1207"/>
    <x v="2890"/>
    <x v="41"/>
    <x v="1"/>
    <x v="1"/>
    <x v="0"/>
  </r>
  <r>
    <x v="1"/>
    <x v="1"/>
    <x v="512"/>
    <x v="4"/>
    <x v="4"/>
    <x v="29"/>
    <x v="4"/>
    <x v="20"/>
    <x v="30"/>
    <x v="139"/>
    <x v="205"/>
    <x v="32"/>
    <x v="2"/>
    <x v="1"/>
    <x v="1"/>
  </r>
  <r>
    <x v="1"/>
    <x v="1"/>
    <x v="513"/>
    <x v="0"/>
    <x v="12"/>
    <x v="14"/>
    <x v="0"/>
    <x v="48"/>
    <x v="152"/>
    <x v="2158"/>
    <x v="3473"/>
    <x v="21"/>
    <x v="2"/>
    <x v="0"/>
    <x v="0"/>
  </r>
  <r>
    <x v="1"/>
    <x v="1"/>
    <x v="513"/>
    <x v="0"/>
    <x v="26"/>
    <x v="39"/>
    <x v="5"/>
    <x v="23"/>
    <x v="129"/>
    <x v="1086"/>
    <x v="1599"/>
    <x v="21"/>
    <x v="2"/>
    <x v="1"/>
    <x v="2"/>
  </r>
  <r>
    <x v="5"/>
    <x v="3"/>
    <x v="513"/>
    <x v="4"/>
    <x v="11"/>
    <x v="7"/>
    <x v="2"/>
    <x v="38"/>
    <x v="331"/>
    <x v="2935"/>
    <x v="5259"/>
    <x v="21"/>
    <x v="1"/>
    <x v="0"/>
    <x v="2"/>
  </r>
  <r>
    <x v="5"/>
    <x v="3"/>
    <x v="513"/>
    <x v="4"/>
    <x v="11"/>
    <x v="7"/>
    <x v="1"/>
    <x v="43"/>
    <x v="331"/>
    <x v="2955"/>
    <x v="5301"/>
    <x v="21"/>
    <x v="1"/>
    <x v="0"/>
    <x v="1"/>
  </r>
  <r>
    <x v="5"/>
    <x v="3"/>
    <x v="513"/>
    <x v="4"/>
    <x v="11"/>
    <x v="7"/>
    <x v="5"/>
    <x v="43"/>
    <x v="319"/>
    <x v="2915"/>
    <x v="5201"/>
    <x v="21"/>
    <x v="1"/>
    <x v="1"/>
    <x v="2"/>
  </r>
  <r>
    <x v="5"/>
    <x v="3"/>
    <x v="513"/>
    <x v="4"/>
    <x v="11"/>
    <x v="7"/>
    <x v="4"/>
    <x v="43"/>
    <x v="315"/>
    <x v="2899"/>
    <x v="5278"/>
    <x v="31"/>
    <x v="1"/>
    <x v="1"/>
    <x v="1"/>
  </r>
  <r>
    <x v="5"/>
    <x v="3"/>
    <x v="513"/>
    <x v="4"/>
    <x v="11"/>
    <x v="7"/>
    <x v="0"/>
    <x v="48"/>
    <x v="307"/>
    <x v="2884"/>
    <x v="4952"/>
    <x v="16"/>
    <x v="1"/>
    <x v="0"/>
    <x v="0"/>
  </r>
  <r>
    <x v="5"/>
    <x v="3"/>
    <x v="513"/>
    <x v="4"/>
    <x v="11"/>
    <x v="7"/>
    <x v="3"/>
    <x v="53"/>
    <x v="337"/>
    <x v="3006"/>
    <x v="5501"/>
    <x v="36"/>
    <x v="1"/>
    <x v="1"/>
    <x v="0"/>
  </r>
  <r>
    <x v="3"/>
    <x v="1"/>
    <x v="513"/>
    <x v="3"/>
    <x v="32"/>
    <x v="12"/>
    <x v="2"/>
    <x v="43"/>
    <x v="345"/>
    <x v="2998"/>
    <x v="5428"/>
    <x v="26"/>
    <x v="1"/>
    <x v="0"/>
    <x v="2"/>
  </r>
  <r>
    <x v="3"/>
    <x v="1"/>
    <x v="513"/>
    <x v="3"/>
    <x v="32"/>
    <x v="12"/>
    <x v="1"/>
    <x v="38"/>
    <x v="327"/>
    <x v="2924"/>
    <x v="5225"/>
    <x v="21"/>
    <x v="1"/>
    <x v="0"/>
    <x v="1"/>
  </r>
  <r>
    <x v="3"/>
    <x v="1"/>
    <x v="513"/>
    <x v="3"/>
    <x v="32"/>
    <x v="12"/>
    <x v="5"/>
    <x v="43"/>
    <x v="325"/>
    <x v="2935"/>
    <x v="5309"/>
    <x v="26"/>
    <x v="1"/>
    <x v="1"/>
    <x v="2"/>
  </r>
  <r>
    <x v="3"/>
    <x v="1"/>
    <x v="513"/>
    <x v="3"/>
    <x v="32"/>
    <x v="12"/>
    <x v="4"/>
    <x v="43"/>
    <x v="323"/>
    <x v="2929"/>
    <x v="5297"/>
    <x v="26"/>
    <x v="1"/>
    <x v="1"/>
    <x v="1"/>
  </r>
  <r>
    <x v="3"/>
    <x v="1"/>
    <x v="513"/>
    <x v="3"/>
    <x v="32"/>
    <x v="12"/>
    <x v="0"/>
    <x v="58"/>
    <x v="323"/>
    <x v="2975"/>
    <x v="5339"/>
    <x v="21"/>
    <x v="1"/>
    <x v="0"/>
    <x v="0"/>
  </r>
  <r>
    <x v="3"/>
    <x v="1"/>
    <x v="513"/>
    <x v="3"/>
    <x v="32"/>
    <x v="12"/>
    <x v="3"/>
    <x v="63"/>
    <x v="337"/>
    <x v="3033"/>
    <x v="5537"/>
    <x v="36"/>
    <x v="1"/>
    <x v="1"/>
    <x v="0"/>
  </r>
  <r>
    <x v="1"/>
    <x v="1"/>
    <x v="513"/>
    <x v="0"/>
    <x v="12"/>
    <x v="14"/>
    <x v="0"/>
    <x v="46"/>
    <x v="36"/>
    <x v="527"/>
    <x v="1133"/>
    <x v="35"/>
    <x v="1"/>
    <x v="0"/>
    <x v="0"/>
  </r>
  <r>
    <x v="1"/>
    <x v="1"/>
    <x v="513"/>
    <x v="0"/>
    <x v="26"/>
    <x v="39"/>
    <x v="5"/>
    <x v="22"/>
    <x v="28"/>
    <x v="149"/>
    <x v="271"/>
    <x v="36"/>
    <x v="1"/>
    <x v="1"/>
    <x v="2"/>
  </r>
  <r>
    <x v="5"/>
    <x v="3"/>
    <x v="513"/>
    <x v="4"/>
    <x v="11"/>
    <x v="7"/>
    <x v="2"/>
    <x v="35"/>
    <x v="171"/>
    <x v="1920"/>
    <x v="3921"/>
    <x v="35"/>
    <x v="1"/>
    <x v="0"/>
    <x v="2"/>
  </r>
  <r>
    <x v="5"/>
    <x v="3"/>
    <x v="513"/>
    <x v="4"/>
    <x v="11"/>
    <x v="7"/>
    <x v="1"/>
    <x v="39"/>
    <x v="164"/>
    <x v="2002"/>
    <x v="4000"/>
    <x v="34"/>
    <x v="1"/>
    <x v="0"/>
    <x v="1"/>
  </r>
  <r>
    <x v="5"/>
    <x v="3"/>
    <x v="513"/>
    <x v="4"/>
    <x v="11"/>
    <x v="7"/>
    <x v="5"/>
    <x v="40"/>
    <x v="151"/>
    <x v="1917"/>
    <x v="3868"/>
    <x v="34"/>
    <x v="1"/>
    <x v="1"/>
    <x v="2"/>
  </r>
  <r>
    <x v="5"/>
    <x v="3"/>
    <x v="513"/>
    <x v="4"/>
    <x v="11"/>
    <x v="7"/>
    <x v="4"/>
    <x v="41"/>
    <x v="123"/>
    <x v="1645"/>
    <x v="3949"/>
    <x v="45"/>
    <x v="1"/>
    <x v="1"/>
    <x v="1"/>
  </r>
  <r>
    <x v="5"/>
    <x v="3"/>
    <x v="513"/>
    <x v="4"/>
    <x v="11"/>
    <x v="7"/>
    <x v="0"/>
    <x v="45"/>
    <x v="98"/>
    <x v="1461"/>
    <x v="2770"/>
    <x v="29"/>
    <x v="1"/>
    <x v="0"/>
    <x v="0"/>
  </r>
  <r>
    <x v="5"/>
    <x v="3"/>
    <x v="513"/>
    <x v="4"/>
    <x v="11"/>
    <x v="7"/>
    <x v="3"/>
    <x v="48"/>
    <x v="197"/>
    <x v="2532"/>
    <x v="4991"/>
    <x v="47"/>
    <x v="1"/>
    <x v="1"/>
    <x v="0"/>
  </r>
  <r>
    <x v="3"/>
    <x v="1"/>
    <x v="513"/>
    <x v="3"/>
    <x v="32"/>
    <x v="12"/>
    <x v="2"/>
    <x v="39"/>
    <x v="202"/>
    <x v="2340"/>
    <x v="4695"/>
    <x v="41"/>
    <x v="1"/>
    <x v="0"/>
    <x v="2"/>
  </r>
  <r>
    <x v="3"/>
    <x v="1"/>
    <x v="513"/>
    <x v="3"/>
    <x v="32"/>
    <x v="12"/>
    <x v="1"/>
    <x v="35"/>
    <x v="159"/>
    <x v="1806"/>
    <x v="3649"/>
    <x v="33"/>
    <x v="1"/>
    <x v="0"/>
    <x v="1"/>
  </r>
  <r>
    <x v="3"/>
    <x v="1"/>
    <x v="513"/>
    <x v="3"/>
    <x v="32"/>
    <x v="12"/>
    <x v="5"/>
    <x v="40"/>
    <x v="147"/>
    <x v="1870"/>
    <x v="4073"/>
    <x v="40"/>
    <x v="1"/>
    <x v="1"/>
    <x v="2"/>
  </r>
  <r>
    <x v="3"/>
    <x v="1"/>
    <x v="513"/>
    <x v="3"/>
    <x v="32"/>
    <x v="12"/>
    <x v="4"/>
    <x v="42"/>
    <x v="147"/>
    <x v="1937"/>
    <x v="4039"/>
    <x v="37"/>
    <x v="1"/>
    <x v="1"/>
    <x v="1"/>
  </r>
  <r>
    <x v="3"/>
    <x v="1"/>
    <x v="513"/>
    <x v="3"/>
    <x v="32"/>
    <x v="12"/>
    <x v="0"/>
    <x v="54"/>
    <x v="141"/>
    <x v="2198"/>
    <x v="4339"/>
    <x v="35"/>
    <x v="1"/>
    <x v="0"/>
    <x v="0"/>
  </r>
  <r>
    <x v="3"/>
    <x v="1"/>
    <x v="513"/>
    <x v="3"/>
    <x v="32"/>
    <x v="12"/>
    <x v="3"/>
    <x v="60"/>
    <x v="197"/>
    <x v="2710"/>
    <x v="5128"/>
    <x v="46"/>
    <x v="1"/>
    <x v="1"/>
    <x v="0"/>
  </r>
  <r>
    <x v="5"/>
    <x v="3"/>
    <x v="513"/>
    <x v="4"/>
    <x v="11"/>
    <x v="7"/>
    <x v="2"/>
    <x v="24"/>
    <x v="199"/>
    <x v="1721"/>
    <x v="2888"/>
    <x v="24"/>
    <x v="2"/>
    <x v="0"/>
    <x v="2"/>
  </r>
  <r>
    <x v="5"/>
    <x v="3"/>
    <x v="513"/>
    <x v="4"/>
    <x v="11"/>
    <x v="7"/>
    <x v="1"/>
    <x v="28"/>
    <x v="222"/>
    <x v="2092"/>
    <x v="3775"/>
    <x v="27"/>
    <x v="2"/>
    <x v="0"/>
    <x v="1"/>
  </r>
  <r>
    <x v="5"/>
    <x v="3"/>
    <x v="513"/>
    <x v="4"/>
    <x v="11"/>
    <x v="7"/>
    <x v="5"/>
    <x v="27"/>
    <x v="162"/>
    <x v="1522"/>
    <x v="2742"/>
    <x v="27"/>
    <x v="2"/>
    <x v="1"/>
    <x v="2"/>
  </r>
  <r>
    <x v="5"/>
    <x v="3"/>
    <x v="513"/>
    <x v="4"/>
    <x v="11"/>
    <x v="7"/>
    <x v="4"/>
    <x v="26"/>
    <x v="163"/>
    <x v="1482"/>
    <x v="3163"/>
    <x v="35"/>
    <x v="2"/>
    <x v="1"/>
    <x v="1"/>
  </r>
  <r>
    <x v="5"/>
    <x v="3"/>
    <x v="513"/>
    <x v="4"/>
    <x v="11"/>
    <x v="7"/>
    <x v="0"/>
    <x v="36"/>
    <x v="137"/>
    <x v="1629"/>
    <x v="2463"/>
    <x v="20"/>
    <x v="2"/>
    <x v="0"/>
    <x v="0"/>
  </r>
  <r>
    <x v="5"/>
    <x v="3"/>
    <x v="513"/>
    <x v="4"/>
    <x v="11"/>
    <x v="7"/>
    <x v="3"/>
    <x v="32"/>
    <x v="211"/>
    <x v="2166"/>
    <x v="4504"/>
    <x v="41"/>
    <x v="2"/>
    <x v="1"/>
    <x v="0"/>
  </r>
  <r>
    <x v="1"/>
    <x v="1"/>
    <x v="514"/>
    <x v="0"/>
    <x v="12"/>
    <x v="14"/>
    <x v="3"/>
    <x v="38"/>
    <x v="231"/>
    <x v="2506"/>
    <x v="4740"/>
    <x v="36"/>
    <x v="2"/>
    <x v="1"/>
    <x v="0"/>
  </r>
  <r>
    <x v="1"/>
    <x v="1"/>
    <x v="514"/>
    <x v="0"/>
    <x v="26"/>
    <x v="39"/>
    <x v="4"/>
    <x v="28"/>
    <x v="0"/>
    <x v="0"/>
    <x v="0"/>
    <x v="26"/>
    <x v="2"/>
    <x v="1"/>
    <x v="1"/>
  </r>
  <r>
    <x v="3"/>
    <x v="1"/>
    <x v="514"/>
    <x v="1"/>
    <x v="6"/>
    <x v="21"/>
    <x v="2"/>
    <x v="48"/>
    <x v="321"/>
    <x v="2939"/>
    <x v="5313"/>
    <x v="26"/>
    <x v="0"/>
    <x v="0"/>
    <x v="2"/>
  </r>
  <r>
    <x v="3"/>
    <x v="1"/>
    <x v="514"/>
    <x v="1"/>
    <x v="6"/>
    <x v="21"/>
    <x v="1"/>
    <x v="43"/>
    <x v="294"/>
    <x v="2817"/>
    <x v="4962"/>
    <x v="26"/>
    <x v="0"/>
    <x v="0"/>
    <x v="1"/>
  </r>
  <r>
    <x v="3"/>
    <x v="1"/>
    <x v="514"/>
    <x v="1"/>
    <x v="6"/>
    <x v="21"/>
    <x v="5"/>
    <x v="38"/>
    <x v="254"/>
    <x v="2594"/>
    <x v="3950"/>
    <x v="16"/>
    <x v="0"/>
    <x v="1"/>
    <x v="2"/>
  </r>
  <r>
    <x v="3"/>
    <x v="1"/>
    <x v="514"/>
    <x v="1"/>
    <x v="6"/>
    <x v="21"/>
    <x v="4"/>
    <x v="38"/>
    <x v="231"/>
    <x v="2506"/>
    <x v="3730"/>
    <x v="16"/>
    <x v="0"/>
    <x v="1"/>
    <x v="1"/>
  </r>
  <r>
    <x v="3"/>
    <x v="1"/>
    <x v="514"/>
    <x v="1"/>
    <x v="6"/>
    <x v="21"/>
    <x v="0"/>
    <x v="48"/>
    <x v="231"/>
    <x v="2694"/>
    <x v="4206"/>
    <x v="16"/>
    <x v="0"/>
    <x v="0"/>
    <x v="0"/>
  </r>
  <r>
    <x v="3"/>
    <x v="1"/>
    <x v="514"/>
    <x v="1"/>
    <x v="6"/>
    <x v="21"/>
    <x v="3"/>
    <x v="53"/>
    <x v="304"/>
    <x v="2888"/>
    <x v="5106"/>
    <x v="21"/>
    <x v="0"/>
    <x v="1"/>
    <x v="0"/>
  </r>
  <r>
    <x v="1"/>
    <x v="1"/>
    <x v="514"/>
    <x v="0"/>
    <x v="12"/>
    <x v="14"/>
    <x v="3"/>
    <x v="34"/>
    <x v="57"/>
    <x v="625"/>
    <x v="1742"/>
    <x v="46"/>
    <x v="1"/>
    <x v="1"/>
    <x v="0"/>
  </r>
  <r>
    <x v="1"/>
    <x v="1"/>
    <x v="514"/>
    <x v="0"/>
    <x v="26"/>
    <x v="39"/>
    <x v="4"/>
    <x v="26"/>
    <x v="0"/>
    <x v="0"/>
    <x v="0"/>
    <x v="41"/>
    <x v="1"/>
    <x v="1"/>
    <x v="1"/>
  </r>
  <r>
    <x v="3"/>
    <x v="1"/>
    <x v="514"/>
    <x v="1"/>
    <x v="6"/>
    <x v="21"/>
    <x v="2"/>
    <x v="43"/>
    <x v="152"/>
    <x v="2022"/>
    <x v="4318"/>
    <x v="41"/>
    <x v="1"/>
    <x v="0"/>
    <x v="2"/>
  </r>
  <r>
    <x v="3"/>
    <x v="1"/>
    <x v="514"/>
    <x v="1"/>
    <x v="6"/>
    <x v="21"/>
    <x v="1"/>
    <x v="41"/>
    <x v="77"/>
    <x v="1089"/>
    <x v="2411"/>
    <x v="36"/>
    <x v="1"/>
    <x v="0"/>
    <x v="1"/>
  </r>
  <r>
    <x v="3"/>
    <x v="1"/>
    <x v="514"/>
    <x v="1"/>
    <x v="6"/>
    <x v="21"/>
    <x v="5"/>
    <x v="35"/>
    <x v="72"/>
    <x v="864"/>
    <x v="1673"/>
    <x v="31"/>
    <x v="1"/>
    <x v="1"/>
    <x v="2"/>
  </r>
  <r>
    <x v="3"/>
    <x v="1"/>
    <x v="514"/>
    <x v="1"/>
    <x v="6"/>
    <x v="21"/>
    <x v="4"/>
    <x v="35"/>
    <x v="66"/>
    <x v="780"/>
    <x v="1382"/>
    <x v="28"/>
    <x v="1"/>
    <x v="1"/>
    <x v="1"/>
  </r>
  <r>
    <x v="3"/>
    <x v="1"/>
    <x v="514"/>
    <x v="1"/>
    <x v="6"/>
    <x v="21"/>
    <x v="0"/>
    <x v="46"/>
    <x v="61"/>
    <x v="935"/>
    <x v="1779"/>
    <x v="30"/>
    <x v="1"/>
    <x v="0"/>
    <x v="0"/>
  </r>
  <r>
    <x v="3"/>
    <x v="1"/>
    <x v="514"/>
    <x v="1"/>
    <x v="6"/>
    <x v="21"/>
    <x v="3"/>
    <x v="49"/>
    <x v="103"/>
    <x v="1649"/>
    <x v="3481"/>
    <x v="35"/>
    <x v="1"/>
    <x v="1"/>
    <x v="0"/>
  </r>
  <r>
    <x v="3"/>
    <x v="1"/>
    <x v="514"/>
    <x v="1"/>
    <x v="6"/>
    <x v="21"/>
    <x v="2"/>
    <x v="33"/>
    <x v="179"/>
    <x v="1926"/>
    <x v="3836"/>
    <x v="33"/>
    <x v="2"/>
    <x v="0"/>
    <x v="2"/>
  </r>
  <r>
    <x v="3"/>
    <x v="1"/>
    <x v="514"/>
    <x v="1"/>
    <x v="6"/>
    <x v="21"/>
    <x v="1"/>
    <x v="31"/>
    <x v="104"/>
    <x v="1137"/>
    <x v="2363"/>
    <x v="33"/>
    <x v="2"/>
    <x v="0"/>
    <x v="1"/>
  </r>
  <r>
    <x v="3"/>
    <x v="1"/>
    <x v="514"/>
    <x v="1"/>
    <x v="6"/>
    <x v="21"/>
    <x v="5"/>
    <x v="28"/>
    <x v="79"/>
    <x v="780"/>
    <x v="973"/>
    <x v="19"/>
    <x v="2"/>
    <x v="1"/>
    <x v="2"/>
  </r>
  <r>
    <x v="3"/>
    <x v="1"/>
    <x v="514"/>
    <x v="1"/>
    <x v="6"/>
    <x v="21"/>
    <x v="4"/>
    <x v="28"/>
    <x v="70"/>
    <x v="663"/>
    <x v="877"/>
    <x v="21"/>
    <x v="2"/>
    <x v="1"/>
    <x v="1"/>
  </r>
  <r>
    <x v="3"/>
    <x v="1"/>
    <x v="514"/>
    <x v="1"/>
    <x v="6"/>
    <x v="21"/>
    <x v="0"/>
    <x v="29"/>
    <x v="75"/>
    <x v="758"/>
    <x v="890"/>
    <x v="18"/>
    <x v="2"/>
    <x v="0"/>
    <x v="0"/>
  </r>
  <r>
    <x v="3"/>
    <x v="1"/>
    <x v="514"/>
    <x v="1"/>
    <x v="6"/>
    <x v="21"/>
    <x v="3"/>
    <x v="32"/>
    <x v="108"/>
    <x v="1205"/>
    <x v="2046"/>
    <x v="25"/>
    <x v="2"/>
    <x v="1"/>
    <x v="0"/>
  </r>
  <r>
    <x v="1"/>
    <x v="1"/>
    <x v="515"/>
    <x v="0"/>
    <x v="12"/>
    <x v="14"/>
    <x v="2"/>
    <x v="38"/>
    <x v="313"/>
    <x v="2877"/>
    <x v="5143"/>
    <x v="26"/>
    <x v="2"/>
    <x v="0"/>
    <x v="2"/>
  </r>
  <r>
    <x v="1"/>
    <x v="1"/>
    <x v="515"/>
    <x v="0"/>
    <x v="26"/>
    <x v="39"/>
    <x v="0"/>
    <x v="43"/>
    <x v="39"/>
    <x v="530"/>
    <x v="658"/>
    <x v="21"/>
    <x v="2"/>
    <x v="0"/>
    <x v="0"/>
  </r>
  <r>
    <x v="1"/>
    <x v="1"/>
    <x v="515"/>
    <x v="0"/>
    <x v="14"/>
    <x v="18"/>
    <x v="2"/>
    <x v="28"/>
    <x v="313"/>
    <x v="2811"/>
    <x v="4568"/>
    <x v="16"/>
    <x v="0"/>
    <x v="0"/>
    <x v="2"/>
  </r>
  <r>
    <x v="1"/>
    <x v="1"/>
    <x v="515"/>
    <x v="0"/>
    <x v="14"/>
    <x v="18"/>
    <x v="1"/>
    <x v="23"/>
    <x v="231"/>
    <x v="1929"/>
    <x v="3044"/>
    <x v="21"/>
    <x v="0"/>
    <x v="0"/>
    <x v="1"/>
  </r>
  <r>
    <x v="1"/>
    <x v="1"/>
    <x v="515"/>
    <x v="0"/>
    <x v="14"/>
    <x v="18"/>
    <x v="5"/>
    <x v="18"/>
    <x v="174"/>
    <x v="1208"/>
    <x v="1496"/>
    <x v="16"/>
    <x v="0"/>
    <x v="1"/>
    <x v="2"/>
  </r>
  <r>
    <x v="1"/>
    <x v="1"/>
    <x v="515"/>
    <x v="0"/>
    <x v="14"/>
    <x v="18"/>
    <x v="4"/>
    <x v="18"/>
    <x v="152"/>
    <x v="1051"/>
    <x v="1249"/>
    <x v="16"/>
    <x v="0"/>
    <x v="1"/>
    <x v="1"/>
  </r>
  <r>
    <x v="1"/>
    <x v="1"/>
    <x v="515"/>
    <x v="0"/>
    <x v="14"/>
    <x v="18"/>
    <x v="0"/>
    <x v="28"/>
    <x v="152"/>
    <x v="1471"/>
    <x v="3202"/>
    <x v="36"/>
    <x v="0"/>
    <x v="0"/>
    <x v="0"/>
  </r>
  <r>
    <x v="1"/>
    <x v="1"/>
    <x v="515"/>
    <x v="0"/>
    <x v="14"/>
    <x v="18"/>
    <x v="3"/>
    <x v="48"/>
    <x v="273"/>
    <x v="2800"/>
    <x v="4924"/>
    <x v="26"/>
    <x v="0"/>
    <x v="1"/>
    <x v="0"/>
  </r>
  <r>
    <x v="1"/>
    <x v="1"/>
    <x v="515"/>
    <x v="0"/>
    <x v="12"/>
    <x v="14"/>
    <x v="2"/>
    <x v="37"/>
    <x v="137"/>
    <x v="1665"/>
    <x v="3611"/>
    <x v="37"/>
    <x v="1"/>
    <x v="0"/>
    <x v="2"/>
  </r>
  <r>
    <x v="1"/>
    <x v="1"/>
    <x v="515"/>
    <x v="0"/>
    <x v="26"/>
    <x v="39"/>
    <x v="0"/>
    <x v="38"/>
    <x v="4"/>
    <x v="42"/>
    <x v="52"/>
    <x v="33"/>
    <x v="1"/>
    <x v="0"/>
    <x v="0"/>
  </r>
  <r>
    <x v="1"/>
    <x v="1"/>
    <x v="515"/>
    <x v="0"/>
    <x v="14"/>
    <x v="18"/>
    <x v="2"/>
    <x v="25"/>
    <x v="117"/>
    <x v="1052"/>
    <x v="1924"/>
    <x v="28"/>
    <x v="1"/>
    <x v="0"/>
    <x v="2"/>
  </r>
  <r>
    <x v="1"/>
    <x v="1"/>
    <x v="515"/>
    <x v="0"/>
    <x v="14"/>
    <x v="18"/>
    <x v="1"/>
    <x v="21"/>
    <x v="63"/>
    <x v="435"/>
    <x v="868"/>
    <x v="34"/>
    <x v="1"/>
    <x v="0"/>
    <x v="1"/>
  </r>
  <r>
    <x v="1"/>
    <x v="1"/>
    <x v="515"/>
    <x v="0"/>
    <x v="14"/>
    <x v="18"/>
    <x v="5"/>
    <x v="16"/>
    <x v="39"/>
    <x v="152"/>
    <x v="216"/>
    <x v="31"/>
    <x v="1"/>
    <x v="1"/>
    <x v="2"/>
  </r>
  <r>
    <x v="1"/>
    <x v="1"/>
    <x v="515"/>
    <x v="0"/>
    <x v="14"/>
    <x v="18"/>
    <x v="4"/>
    <x v="17"/>
    <x v="33"/>
    <x v="129"/>
    <x v="166"/>
    <x v="30"/>
    <x v="1"/>
    <x v="1"/>
    <x v="1"/>
  </r>
  <r>
    <x v="1"/>
    <x v="1"/>
    <x v="515"/>
    <x v="0"/>
    <x v="14"/>
    <x v="18"/>
    <x v="0"/>
    <x v="27"/>
    <x v="33"/>
    <x v="248"/>
    <x v="766"/>
    <x v="50"/>
    <x v="1"/>
    <x v="0"/>
    <x v="0"/>
  </r>
  <r>
    <x v="1"/>
    <x v="1"/>
    <x v="515"/>
    <x v="0"/>
    <x v="14"/>
    <x v="18"/>
    <x v="3"/>
    <x v="44"/>
    <x v="70"/>
    <x v="1039"/>
    <x v="2448"/>
    <x v="39"/>
    <x v="1"/>
    <x v="1"/>
    <x v="0"/>
  </r>
  <r>
    <x v="1"/>
    <x v="1"/>
    <x v="516"/>
    <x v="0"/>
    <x v="12"/>
    <x v="14"/>
    <x v="1"/>
    <x v="38"/>
    <x v="152"/>
    <x v="1857"/>
    <x v="2898"/>
    <x v="21"/>
    <x v="2"/>
    <x v="0"/>
    <x v="1"/>
  </r>
  <r>
    <x v="1"/>
    <x v="1"/>
    <x v="516"/>
    <x v="0"/>
    <x v="26"/>
    <x v="39"/>
    <x v="3"/>
    <x v="33"/>
    <x v="129"/>
    <x v="1441"/>
    <x v="3144"/>
    <x v="36"/>
    <x v="2"/>
    <x v="1"/>
    <x v="0"/>
  </r>
  <r>
    <x v="1"/>
    <x v="1"/>
    <x v="516"/>
    <x v="3"/>
    <x v="39"/>
    <x v="10"/>
    <x v="2"/>
    <x v="48"/>
    <x v="351"/>
    <x v="3033"/>
    <x v="5516"/>
    <x v="31"/>
    <x v="1"/>
    <x v="0"/>
    <x v="2"/>
  </r>
  <r>
    <x v="1"/>
    <x v="1"/>
    <x v="516"/>
    <x v="3"/>
    <x v="39"/>
    <x v="10"/>
    <x v="1"/>
    <x v="43"/>
    <x v="335"/>
    <x v="2966"/>
    <x v="5320"/>
    <x v="21"/>
    <x v="1"/>
    <x v="0"/>
    <x v="1"/>
  </r>
  <r>
    <x v="1"/>
    <x v="1"/>
    <x v="516"/>
    <x v="3"/>
    <x v="39"/>
    <x v="10"/>
    <x v="5"/>
    <x v="43"/>
    <x v="333"/>
    <x v="2960"/>
    <x v="5161"/>
    <x v="11"/>
    <x v="1"/>
    <x v="1"/>
    <x v="2"/>
  </r>
  <r>
    <x v="1"/>
    <x v="1"/>
    <x v="516"/>
    <x v="3"/>
    <x v="39"/>
    <x v="10"/>
    <x v="4"/>
    <x v="43"/>
    <x v="331"/>
    <x v="2955"/>
    <x v="5236"/>
    <x v="16"/>
    <x v="1"/>
    <x v="1"/>
    <x v="1"/>
  </r>
  <r>
    <x v="1"/>
    <x v="1"/>
    <x v="516"/>
    <x v="3"/>
    <x v="39"/>
    <x v="10"/>
    <x v="0"/>
    <x v="58"/>
    <x v="331"/>
    <x v="3003"/>
    <x v="5392"/>
    <x v="21"/>
    <x v="1"/>
    <x v="0"/>
    <x v="0"/>
  </r>
  <r>
    <x v="1"/>
    <x v="1"/>
    <x v="516"/>
    <x v="3"/>
    <x v="39"/>
    <x v="10"/>
    <x v="3"/>
    <x v="63"/>
    <x v="343"/>
    <x v="3054"/>
    <x v="5552"/>
    <x v="36"/>
    <x v="1"/>
    <x v="1"/>
    <x v="0"/>
  </r>
  <r>
    <x v="1"/>
    <x v="1"/>
    <x v="516"/>
    <x v="0"/>
    <x v="12"/>
    <x v="14"/>
    <x v="1"/>
    <x v="36"/>
    <x v="40"/>
    <x v="446"/>
    <x v="863"/>
    <x v="33"/>
    <x v="1"/>
    <x v="0"/>
    <x v="1"/>
  </r>
  <r>
    <x v="1"/>
    <x v="1"/>
    <x v="516"/>
    <x v="0"/>
    <x v="26"/>
    <x v="39"/>
    <x v="3"/>
    <x v="30"/>
    <x v="27"/>
    <x v="216"/>
    <x v="635"/>
    <x v="47"/>
    <x v="1"/>
    <x v="1"/>
    <x v="0"/>
  </r>
  <r>
    <x v="1"/>
    <x v="1"/>
    <x v="516"/>
    <x v="3"/>
    <x v="39"/>
    <x v="10"/>
    <x v="2"/>
    <x v="44"/>
    <x v="230"/>
    <x v="2630"/>
    <x v="4998"/>
    <x v="42"/>
    <x v="1"/>
    <x v="0"/>
    <x v="2"/>
  </r>
  <r>
    <x v="1"/>
    <x v="1"/>
    <x v="516"/>
    <x v="3"/>
    <x v="39"/>
    <x v="10"/>
    <x v="1"/>
    <x v="42"/>
    <x v="174"/>
    <x v="2179"/>
    <x v="4140"/>
    <x v="31"/>
    <x v="1"/>
    <x v="0"/>
    <x v="1"/>
  </r>
  <r>
    <x v="1"/>
    <x v="1"/>
    <x v="516"/>
    <x v="3"/>
    <x v="39"/>
    <x v="10"/>
    <x v="5"/>
    <x v="40"/>
    <x v="182"/>
    <x v="2180"/>
    <x v="3601"/>
    <x v="22"/>
    <x v="1"/>
    <x v="1"/>
    <x v="2"/>
  </r>
  <r>
    <x v="1"/>
    <x v="1"/>
    <x v="516"/>
    <x v="3"/>
    <x v="39"/>
    <x v="10"/>
    <x v="4"/>
    <x v="40"/>
    <x v="188"/>
    <x v="2246"/>
    <x v="4237"/>
    <x v="31"/>
    <x v="1"/>
    <x v="1"/>
    <x v="1"/>
  </r>
  <r>
    <x v="1"/>
    <x v="1"/>
    <x v="516"/>
    <x v="3"/>
    <x v="39"/>
    <x v="10"/>
    <x v="0"/>
    <x v="55"/>
    <x v="171"/>
    <x v="2477"/>
    <x v="4544"/>
    <x v="31"/>
    <x v="1"/>
    <x v="0"/>
    <x v="0"/>
  </r>
  <r>
    <x v="1"/>
    <x v="1"/>
    <x v="516"/>
    <x v="3"/>
    <x v="39"/>
    <x v="10"/>
    <x v="3"/>
    <x v="58"/>
    <x v="212"/>
    <x v="2745"/>
    <x v="5195"/>
    <x v="50"/>
    <x v="1"/>
    <x v="1"/>
    <x v="0"/>
  </r>
  <r>
    <x v="1"/>
    <x v="1"/>
    <x v="517"/>
    <x v="0"/>
    <x v="12"/>
    <x v="14"/>
    <x v="5"/>
    <x v="28"/>
    <x v="194"/>
    <x v="1857"/>
    <x v="2898"/>
    <x v="21"/>
    <x v="2"/>
    <x v="1"/>
    <x v="2"/>
  </r>
  <r>
    <x v="1"/>
    <x v="1"/>
    <x v="517"/>
    <x v="0"/>
    <x v="26"/>
    <x v="39"/>
    <x v="2"/>
    <x v="33"/>
    <x v="294"/>
    <x v="2686"/>
    <x v="4688"/>
    <x v="26"/>
    <x v="2"/>
    <x v="0"/>
    <x v="2"/>
  </r>
  <r>
    <x v="2"/>
    <x v="1"/>
    <x v="517"/>
    <x v="1"/>
    <x v="29"/>
    <x v="37"/>
    <x v="2"/>
    <x v="43"/>
    <x v="319"/>
    <x v="2915"/>
    <x v="5201"/>
    <x v="21"/>
    <x v="0"/>
    <x v="0"/>
    <x v="2"/>
  </r>
  <r>
    <x v="2"/>
    <x v="1"/>
    <x v="517"/>
    <x v="1"/>
    <x v="29"/>
    <x v="37"/>
    <x v="1"/>
    <x v="38"/>
    <x v="285"/>
    <x v="2727"/>
    <x v="4568"/>
    <x v="21"/>
    <x v="0"/>
    <x v="0"/>
    <x v="1"/>
  </r>
  <r>
    <x v="2"/>
    <x v="1"/>
    <x v="517"/>
    <x v="1"/>
    <x v="29"/>
    <x v="37"/>
    <x v="5"/>
    <x v="33"/>
    <x v="231"/>
    <x v="2350"/>
    <x v="4136"/>
    <x v="26"/>
    <x v="0"/>
    <x v="1"/>
    <x v="2"/>
  </r>
  <r>
    <x v="2"/>
    <x v="1"/>
    <x v="517"/>
    <x v="1"/>
    <x v="29"/>
    <x v="37"/>
    <x v="4"/>
    <x v="33"/>
    <x v="212"/>
    <x v="2206"/>
    <x v="3914"/>
    <x v="26"/>
    <x v="0"/>
    <x v="1"/>
    <x v="1"/>
  </r>
  <r>
    <x v="2"/>
    <x v="1"/>
    <x v="517"/>
    <x v="1"/>
    <x v="29"/>
    <x v="37"/>
    <x v="0"/>
    <x v="43"/>
    <x v="212"/>
    <x v="2513"/>
    <x v="3761"/>
    <x v="16"/>
    <x v="0"/>
    <x v="0"/>
    <x v="0"/>
  </r>
  <r>
    <x v="2"/>
    <x v="1"/>
    <x v="517"/>
    <x v="1"/>
    <x v="29"/>
    <x v="37"/>
    <x v="3"/>
    <x v="48"/>
    <x v="300"/>
    <x v="2862"/>
    <x v="5099"/>
    <x v="26"/>
    <x v="0"/>
    <x v="1"/>
    <x v="0"/>
  </r>
  <r>
    <x v="1"/>
    <x v="1"/>
    <x v="517"/>
    <x v="1"/>
    <x v="38"/>
    <x v="45"/>
    <x v="2"/>
    <x v="43"/>
    <x v="315"/>
    <x v="2899"/>
    <x v="5157"/>
    <x v="21"/>
    <x v="0"/>
    <x v="0"/>
    <x v="2"/>
  </r>
  <r>
    <x v="1"/>
    <x v="1"/>
    <x v="517"/>
    <x v="1"/>
    <x v="38"/>
    <x v="45"/>
    <x v="1"/>
    <x v="38"/>
    <x v="254"/>
    <x v="2594"/>
    <x v="4282"/>
    <x v="21"/>
    <x v="0"/>
    <x v="0"/>
    <x v="1"/>
  </r>
  <r>
    <x v="1"/>
    <x v="1"/>
    <x v="517"/>
    <x v="1"/>
    <x v="38"/>
    <x v="45"/>
    <x v="5"/>
    <x v="33"/>
    <x v="194"/>
    <x v="2064"/>
    <x v="3656"/>
    <x v="26"/>
    <x v="0"/>
    <x v="1"/>
    <x v="2"/>
  </r>
  <r>
    <x v="1"/>
    <x v="1"/>
    <x v="517"/>
    <x v="1"/>
    <x v="38"/>
    <x v="45"/>
    <x v="4"/>
    <x v="33"/>
    <x v="174"/>
    <x v="1883"/>
    <x v="3321"/>
    <x v="26"/>
    <x v="0"/>
    <x v="1"/>
    <x v="1"/>
  </r>
  <r>
    <x v="1"/>
    <x v="1"/>
    <x v="517"/>
    <x v="1"/>
    <x v="38"/>
    <x v="45"/>
    <x v="0"/>
    <x v="43"/>
    <x v="174"/>
    <x v="2206"/>
    <x v="3144"/>
    <x v="16"/>
    <x v="0"/>
    <x v="0"/>
    <x v="0"/>
  </r>
  <r>
    <x v="1"/>
    <x v="1"/>
    <x v="517"/>
    <x v="1"/>
    <x v="38"/>
    <x v="45"/>
    <x v="3"/>
    <x v="48"/>
    <x v="285"/>
    <x v="2829"/>
    <x v="4986"/>
    <x v="26"/>
    <x v="0"/>
    <x v="1"/>
    <x v="0"/>
  </r>
  <r>
    <x v="1"/>
    <x v="1"/>
    <x v="517"/>
    <x v="0"/>
    <x v="12"/>
    <x v="14"/>
    <x v="5"/>
    <x v="25"/>
    <x v="50"/>
    <x v="376"/>
    <x v="692"/>
    <x v="32"/>
    <x v="1"/>
    <x v="1"/>
    <x v="2"/>
  </r>
  <r>
    <x v="1"/>
    <x v="1"/>
    <x v="517"/>
    <x v="0"/>
    <x v="26"/>
    <x v="39"/>
    <x v="2"/>
    <x v="31"/>
    <x v="87"/>
    <x v="952"/>
    <x v="2233"/>
    <x v="39"/>
    <x v="1"/>
    <x v="0"/>
    <x v="2"/>
  </r>
  <r>
    <x v="2"/>
    <x v="1"/>
    <x v="517"/>
    <x v="1"/>
    <x v="29"/>
    <x v="37"/>
    <x v="2"/>
    <x v="38"/>
    <x v="135"/>
    <x v="1680"/>
    <x v="3348"/>
    <x v="32"/>
    <x v="1"/>
    <x v="0"/>
    <x v="2"/>
  </r>
  <r>
    <x v="2"/>
    <x v="1"/>
    <x v="517"/>
    <x v="1"/>
    <x v="29"/>
    <x v="37"/>
    <x v="1"/>
    <x v="37"/>
    <x v="87"/>
    <x v="1115"/>
    <x v="2248"/>
    <x v="32"/>
    <x v="1"/>
    <x v="0"/>
    <x v="1"/>
  </r>
  <r>
    <x v="2"/>
    <x v="1"/>
    <x v="517"/>
    <x v="1"/>
    <x v="29"/>
    <x v="37"/>
    <x v="5"/>
    <x v="31"/>
    <x v="57"/>
    <x v="562"/>
    <x v="1347"/>
    <x v="39"/>
    <x v="1"/>
    <x v="1"/>
    <x v="2"/>
  </r>
  <r>
    <x v="2"/>
    <x v="1"/>
    <x v="517"/>
    <x v="1"/>
    <x v="29"/>
    <x v="37"/>
    <x v="4"/>
    <x v="32"/>
    <x v="54"/>
    <x v="537"/>
    <x v="1325"/>
    <x v="40"/>
    <x v="1"/>
    <x v="1"/>
    <x v="1"/>
  </r>
  <r>
    <x v="2"/>
    <x v="1"/>
    <x v="517"/>
    <x v="1"/>
    <x v="29"/>
    <x v="37"/>
    <x v="0"/>
    <x v="39"/>
    <x v="54"/>
    <x v="668"/>
    <x v="1293"/>
    <x v="31"/>
    <x v="1"/>
    <x v="0"/>
    <x v="0"/>
  </r>
  <r>
    <x v="2"/>
    <x v="1"/>
    <x v="517"/>
    <x v="1"/>
    <x v="29"/>
    <x v="37"/>
    <x v="3"/>
    <x v="43"/>
    <x v="101"/>
    <x v="1441"/>
    <x v="3144"/>
    <x v="36"/>
    <x v="1"/>
    <x v="1"/>
    <x v="0"/>
  </r>
  <r>
    <x v="1"/>
    <x v="1"/>
    <x v="517"/>
    <x v="1"/>
    <x v="38"/>
    <x v="45"/>
    <x v="2"/>
    <x v="40"/>
    <x v="118"/>
    <x v="1566"/>
    <x v="3081"/>
    <x v="31"/>
    <x v="1"/>
    <x v="0"/>
    <x v="2"/>
  </r>
  <r>
    <x v="1"/>
    <x v="1"/>
    <x v="517"/>
    <x v="1"/>
    <x v="38"/>
    <x v="45"/>
    <x v="1"/>
    <x v="34"/>
    <x v="74"/>
    <x v="873"/>
    <x v="1883"/>
    <x v="35"/>
    <x v="1"/>
    <x v="0"/>
    <x v="1"/>
  </r>
  <r>
    <x v="1"/>
    <x v="1"/>
    <x v="517"/>
    <x v="1"/>
    <x v="38"/>
    <x v="45"/>
    <x v="5"/>
    <x v="32"/>
    <x v="54"/>
    <x v="537"/>
    <x v="1352"/>
    <x v="41"/>
    <x v="1"/>
    <x v="1"/>
    <x v="2"/>
  </r>
  <r>
    <x v="1"/>
    <x v="1"/>
    <x v="517"/>
    <x v="1"/>
    <x v="38"/>
    <x v="45"/>
    <x v="4"/>
    <x v="32"/>
    <x v="49"/>
    <x v="484"/>
    <x v="1198"/>
    <x v="40"/>
    <x v="1"/>
    <x v="1"/>
    <x v="1"/>
  </r>
  <r>
    <x v="1"/>
    <x v="1"/>
    <x v="517"/>
    <x v="1"/>
    <x v="38"/>
    <x v="45"/>
    <x v="0"/>
    <x v="41"/>
    <x v="47"/>
    <x v="614"/>
    <x v="1011"/>
    <x v="27"/>
    <x v="1"/>
    <x v="0"/>
    <x v="0"/>
  </r>
  <r>
    <x v="1"/>
    <x v="1"/>
    <x v="517"/>
    <x v="1"/>
    <x v="38"/>
    <x v="45"/>
    <x v="3"/>
    <x v="44"/>
    <x v="73"/>
    <x v="1084"/>
    <x v="2441"/>
    <x v="37"/>
    <x v="1"/>
    <x v="1"/>
    <x v="0"/>
  </r>
  <r>
    <x v="1"/>
    <x v="1"/>
    <x v="517"/>
    <x v="1"/>
    <x v="38"/>
    <x v="45"/>
    <x v="2"/>
    <x v="29"/>
    <x v="153"/>
    <x v="1525"/>
    <x v="2684"/>
    <x v="26"/>
    <x v="2"/>
    <x v="0"/>
    <x v="2"/>
  </r>
  <r>
    <x v="1"/>
    <x v="1"/>
    <x v="517"/>
    <x v="1"/>
    <x v="38"/>
    <x v="45"/>
    <x v="1"/>
    <x v="28"/>
    <x v="87"/>
    <x v="871"/>
    <x v="1404"/>
    <x v="25"/>
    <x v="2"/>
    <x v="0"/>
    <x v="1"/>
  </r>
  <r>
    <x v="1"/>
    <x v="1"/>
    <x v="517"/>
    <x v="1"/>
    <x v="38"/>
    <x v="45"/>
    <x v="5"/>
    <x v="25"/>
    <x v="61"/>
    <x v="490"/>
    <x v="813"/>
    <x v="28"/>
    <x v="2"/>
    <x v="1"/>
    <x v="2"/>
  </r>
  <r>
    <x v="1"/>
    <x v="1"/>
    <x v="517"/>
    <x v="1"/>
    <x v="38"/>
    <x v="45"/>
    <x v="4"/>
    <x v="19"/>
    <x v="58"/>
    <x v="335"/>
    <x v="605"/>
    <x v="32"/>
    <x v="2"/>
    <x v="1"/>
    <x v="1"/>
  </r>
  <r>
    <x v="1"/>
    <x v="1"/>
    <x v="517"/>
    <x v="1"/>
    <x v="38"/>
    <x v="45"/>
    <x v="0"/>
    <x v="32"/>
    <x v="55"/>
    <x v="547"/>
    <x v="697"/>
    <x v="21"/>
    <x v="2"/>
    <x v="0"/>
    <x v="0"/>
  </r>
  <r>
    <x v="1"/>
    <x v="1"/>
    <x v="517"/>
    <x v="1"/>
    <x v="38"/>
    <x v="45"/>
    <x v="3"/>
    <x v="36"/>
    <x v="100"/>
    <x v="1235"/>
    <x v="2456"/>
    <x v="31"/>
    <x v="2"/>
    <x v="1"/>
    <x v="0"/>
  </r>
  <r>
    <x v="1"/>
    <x v="1"/>
    <x v="518"/>
    <x v="0"/>
    <x v="12"/>
    <x v="14"/>
    <x v="4"/>
    <x v="33"/>
    <x v="82"/>
    <x v="956"/>
    <x v="1623"/>
    <x v="26"/>
    <x v="2"/>
    <x v="1"/>
    <x v="1"/>
  </r>
  <r>
    <x v="1"/>
    <x v="1"/>
    <x v="518"/>
    <x v="0"/>
    <x v="26"/>
    <x v="39"/>
    <x v="1"/>
    <x v="28"/>
    <x v="62"/>
    <x v="565"/>
    <x v="717"/>
    <x v="21"/>
    <x v="2"/>
    <x v="0"/>
    <x v="1"/>
  </r>
  <r>
    <x v="3"/>
    <x v="1"/>
    <x v="518"/>
    <x v="0"/>
    <x v="33"/>
    <x v="20"/>
    <x v="2"/>
    <x v="33"/>
    <x v="311"/>
    <x v="2840"/>
    <x v="4901"/>
    <x v="21"/>
    <x v="0"/>
    <x v="0"/>
    <x v="2"/>
  </r>
  <r>
    <x v="3"/>
    <x v="1"/>
    <x v="518"/>
    <x v="0"/>
    <x v="33"/>
    <x v="20"/>
    <x v="1"/>
    <x v="28"/>
    <x v="212"/>
    <x v="2022"/>
    <x v="2781"/>
    <x v="16"/>
    <x v="0"/>
    <x v="0"/>
    <x v="1"/>
  </r>
  <r>
    <x v="3"/>
    <x v="1"/>
    <x v="518"/>
    <x v="0"/>
    <x v="33"/>
    <x v="20"/>
    <x v="5"/>
    <x v="23"/>
    <x v="174"/>
    <x v="1441"/>
    <x v="1874"/>
    <x v="16"/>
    <x v="0"/>
    <x v="1"/>
    <x v="2"/>
  </r>
  <r>
    <x v="3"/>
    <x v="1"/>
    <x v="518"/>
    <x v="0"/>
    <x v="33"/>
    <x v="20"/>
    <x v="4"/>
    <x v="23"/>
    <x v="152"/>
    <x v="1267"/>
    <x v="1599"/>
    <x v="16"/>
    <x v="0"/>
    <x v="1"/>
    <x v="1"/>
  </r>
  <r>
    <x v="3"/>
    <x v="1"/>
    <x v="518"/>
    <x v="0"/>
    <x v="33"/>
    <x v="20"/>
    <x v="0"/>
    <x v="33"/>
    <x v="152"/>
    <x v="1674"/>
    <x v="2605"/>
    <x v="21"/>
    <x v="0"/>
    <x v="0"/>
    <x v="0"/>
  </r>
  <r>
    <x v="3"/>
    <x v="1"/>
    <x v="518"/>
    <x v="0"/>
    <x v="33"/>
    <x v="20"/>
    <x v="3"/>
    <x v="48"/>
    <x v="273"/>
    <x v="2800"/>
    <x v="4924"/>
    <x v="26"/>
    <x v="0"/>
    <x v="1"/>
    <x v="0"/>
  </r>
  <r>
    <x v="1"/>
    <x v="1"/>
    <x v="518"/>
    <x v="0"/>
    <x v="12"/>
    <x v="14"/>
    <x v="4"/>
    <x v="32"/>
    <x v="18"/>
    <x v="136"/>
    <x v="284"/>
    <x v="39"/>
    <x v="1"/>
    <x v="1"/>
    <x v="1"/>
  </r>
  <r>
    <x v="1"/>
    <x v="1"/>
    <x v="518"/>
    <x v="0"/>
    <x v="26"/>
    <x v="39"/>
    <x v="1"/>
    <x v="25"/>
    <x v="13"/>
    <x v="69"/>
    <x v="79"/>
    <x v="31"/>
    <x v="1"/>
    <x v="0"/>
    <x v="1"/>
  </r>
  <r>
    <x v="3"/>
    <x v="1"/>
    <x v="518"/>
    <x v="0"/>
    <x v="33"/>
    <x v="20"/>
    <x v="2"/>
    <x v="29"/>
    <x v="105"/>
    <x v="1086"/>
    <x v="2125"/>
    <x v="31"/>
    <x v="1"/>
    <x v="0"/>
    <x v="2"/>
  </r>
  <r>
    <x v="3"/>
    <x v="1"/>
    <x v="518"/>
    <x v="0"/>
    <x v="33"/>
    <x v="20"/>
    <x v="1"/>
    <x v="25"/>
    <x v="54"/>
    <x v="416"/>
    <x v="688"/>
    <x v="29"/>
    <x v="1"/>
    <x v="0"/>
    <x v="1"/>
  </r>
  <r>
    <x v="3"/>
    <x v="1"/>
    <x v="518"/>
    <x v="0"/>
    <x v="33"/>
    <x v="20"/>
    <x v="5"/>
    <x v="20"/>
    <x v="49"/>
    <x v="281"/>
    <x v="356"/>
    <x v="26"/>
    <x v="1"/>
    <x v="1"/>
    <x v="2"/>
  </r>
  <r>
    <x v="3"/>
    <x v="1"/>
    <x v="518"/>
    <x v="0"/>
    <x v="33"/>
    <x v="20"/>
    <x v="4"/>
    <x v="22"/>
    <x v="40"/>
    <x v="241"/>
    <x v="325"/>
    <x v="28"/>
    <x v="1"/>
    <x v="1"/>
    <x v="1"/>
  </r>
  <r>
    <x v="3"/>
    <x v="1"/>
    <x v="518"/>
    <x v="0"/>
    <x v="33"/>
    <x v="20"/>
    <x v="0"/>
    <x v="31"/>
    <x v="36"/>
    <x v="327"/>
    <x v="586"/>
    <x v="32"/>
    <x v="1"/>
    <x v="0"/>
    <x v="0"/>
  </r>
  <r>
    <x v="3"/>
    <x v="1"/>
    <x v="518"/>
    <x v="0"/>
    <x v="33"/>
    <x v="20"/>
    <x v="3"/>
    <x v="44"/>
    <x v="75"/>
    <x v="1120"/>
    <x v="2650"/>
    <x v="40"/>
    <x v="1"/>
    <x v="1"/>
    <x v="0"/>
  </r>
  <r>
    <x v="1"/>
    <x v="1"/>
    <x v="519"/>
    <x v="0"/>
    <x v="12"/>
    <x v="14"/>
    <x v="0"/>
    <x v="48"/>
    <x v="152"/>
    <x v="2158"/>
    <x v="3473"/>
    <x v="21"/>
    <x v="2"/>
    <x v="0"/>
    <x v="0"/>
  </r>
  <r>
    <x v="1"/>
    <x v="1"/>
    <x v="519"/>
    <x v="0"/>
    <x v="26"/>
    <x v="39"/>
    <x v="5"/>
    <x v="18"/>
    <x v="62"/>
    <x v="352"/>
    <x v="365"/>
    <x v="21"/>
    <x v="2"/>
    <x v="1"/>
    <x v="2"/>
  </r>
  <r>
    <x v="1"/>
    <x v="0"/>
    <x v="519"/>
    <x v="4"/>
    <x v="10"/>
    <x v="22"/>
    <x v="2"/>
    <x v="63"/>
    <x v="329"/>
    <x v="3012"/>
    <x v="5288"/>
    <x v="11"/>
    <x v="2"/>
    <x v="0"/>
    <x v="2"/>
  </r>
  <r>
    <x v="1"/>
    <x v="0"/>
    <x v="519"/>
    <x v="4"/>
    <x v="10"/>
    <x v="22"/>
    <x v="1"/>
    <x v="68"/>
    <x v="319"/>
    <x v="2987"/>
    <x v="5111"/>
    <x v="6"/>
    <x v="2"/>
    <x v="0"/>
    <x v="1"/>
  </r>
  <r>
    <x v="1"/>
    <x v="0"/>
    <x v="519"/>
    <x v="4"/>
    <x v="10"/>
    <x v="22"/>
    <x v="5"/>
    <x v="68"/>
    <x v="319"/>
    <x v="2987"/>
    <x v="5236"/>
    <x v="11"/>
    <x v="2"/>
    <x v="1"/>
    <x v="2"/>
  </r>
  <r>
    <x v="1"/>
    <x v="0"/>
    <x v="519"/>
    <x v="4"/>
    <x v="10"/>
    <x v="22"/>
    <x v="4"/>
    <x v="68"/>
    <x v="309"/>
    <x v="2943"/>
    <x v="5104"/>
    <x v="11"/>
    <x v="2"/>
    <x v="1"/>
    <x v="1"/>
  </r>
  <r>
    <x v="1"/>
    <x v="0"/>
    <x v="519"/>
    <x v="4"/>
    <x v="10"/>
    <x v="22"/>
    <x v="0"/>
    <x v="78"/>
    <x v="285"/>
    <x v="2912"/>
    <x v="4169"/>
    <x v="2"/>
    <x v="2"/>
    <x v="0"/>
    <x v="0"/>
  </r>
  <r>
    <x v="1"/>
    <x v="0"/>
    <x v="519"/>
    <x v="4"/>
    <x v="10"/>
    <x v="22"/>
    <x v="3"/>
    <x v="89"/>
    <x v="323"/>
    <x v="3055"/>
    <x v="5517"/>
    <x v="26"/>
    <x v="2"/>
    <x v="1"/>
    <x v="0"/>
  </r>
  <r>
    <x v="5"/>
    <x v="1"/>
    <x v="519"/>
    <x v="1"/>
    <x v="31"/>
    <x v="0"/>
    <x v="2"/>
    <x v="53"/>
    <x v="340"/>
    <x v="3017"/>
    <x v="5492"/>
    <x v="31"/>
    <x v="0"/>
    <x v="0"/>
    <x v="2"/>
  </r>
  <r>
    <x v="5"/>
    <x v="1"/>
    <x v="519"/>
    <x v="1"/>
    <x v="31"/>
    <x v="0"/>
    <x v="1"/>
    <x v="48"/>
    <x v="321"/>
    <x v="2939"/>
    <x v="5268"/>
    <x v="21"/>
    <x v="0"/>
    <x v="0"/>
    <x v="1"/>
  </r>
  <r>
    <x v="5"/>
    <x v="1"/>
    <x v="519"/>
    <x v="1"/>
    <x v="31"/>
    <x v="0"/>
    <x v="5"/>
    <x v="43"/>
    <x v="319"/>
    <x v="2915"/>
    <x v="4962"/>
    <x v="11"/>
    <x v="0"/>
    <x v="1"/>
    <x v="2"/>
  </r>
  <r>
    <x v="5"/>
    <x v="1"/>
    <x v="519"/>
    <x v="1"/>
    <x v="31"/>
    <x v="0"/>
    <x v="4"/>
    <x v="43"/>
    <x v="317"/>
    <x v="2907"/>
    <x v="5085"/>
    <x v="16"/>
    <x v="0"/>
    <x v="1"/>
    <x v="1"/>
  </r>
  <r>
    <x v="5"/>
    <x v="1"/>
    <x v="519"/>
    <x v="1"/>
    <x v="31"/>
    <x v="0"/>
    <x v="0"/>
    <x v="58"/>
    <x v="317"/>
    <x v="2954"/>
    <x v="5300"/>
    <x v="21"/>
    <x v="0"/>
    <x v="0"/>
    <x v="0"/>
  </r>
  <r>
    <x v="5"/>
    <x v="1"/>
    <x v="519"/>
    <x v="1"/>
    <x v="31"/>
    <x v="0"/>
    <x v="3"/>
    <x v="63"/>
    <x v="329"/>
    <x v="3012"/>
    <x v="5509"/>
    <x v="36"/>
    <x v="0"/>
    <x v="1"/>
    <x v="0"/>
  </r>
  <r>
    <x v="5"/>
    <x v="1"/>
    <x v="519"/>
    <x v="0"/>
    <x v="13"/>
    <x v="24"/>
    <x v="2"/>
    <x v="33"/>
    <x v="317"/>
    <x v="2869"/>
    <x v="5121"/>
    <x v="26"/>
    <x v="0"/>
    <x v="0"/>
    <x v="2"/>
  </r>
  <r>
    <x v="5"/>
    <x v="1"/>
    <x v="519"/>
    <x v="0"/>
    <x v="13"/>
    <x v="24"/>
    <x v="1"/>
    <x v="28"/>
    <x v="273"/>
    <x v="2398"/>
    <x v="4211"/>
    <x v="26"/>
    <x v="0"/>
    <x v="0"/>
    <x v="1"/>
  </r>
  <r>
    <x v="5"/>
    <x v="1"/>
    <x v="519"/>
    <x v="0"/>
    <x v="13"/>
    <x v="24"/>
    <x v="5"/>
    <x v="23"/>
    <x v="174"/>
    <x v="1441"/>
    <x v="2219"/>
    <x v="21"/>
    <x v="0"/>
    <x v="1"/>
    <x v="2"/>
  </r>
  <r>
    <x v="5"/>
    <x v="1"/>
    <x v="519"/>
    <x v="0"/>
    <x v="13"/>
    <x v="24"/>
    <x v="4"/>
    <x v="23"/>
    <x v="152"/>
    <x v="1267"/>
    <x v="1920"/>
    <x v="21"/>
    <x v="0"/>
    <x v="1"/>
    <x v="1"/>
  </r>
  <r>
    <x v="5"/>
    <x v="1"/>
    <x v="519"/>
    <x v="0"/>
    <x v="13"/>
    <x v="24"/>
    <x v="0"/>
    <x v="33"/>
    <x v="152"/>
    <x v="1674"/>
    <x v="2219"/>
    <x v="16"/>
    <x v="0"/>
    <x v="0"/>
    <x v="0"/>
  </r>
  <r>
    <x v="5"/>
    <x v="1"/>
    <x v="519"/>
    <x v="0"/>
    <x v="13"/>
    <x v="24"/>
    <x v="3"/>
    <x v="53"/>
    <x v="273"/>
    <x v="2833"/>
    <x v="4999"/>
    <x v="26"/>
    <x v="0"/>
    <x v="1"/>
    <x v="0"/>
  </r>
  <r>
    <x v="1"/>
    <x v="1"/>
    <x v="519"/>
    <x v="0"/>
    <x v="12"/>
    <x v="14"/>
    <x v="0"/>
    <x v="43"/>
    <x v="33"/>
    <x v="448"/>
    <x v="867"/>
    <x v="33"/>
    <x v="1"/>
    <x v="0"/>
    <x v="0"/>
  </r>
  <r>
    <x v="1"/>
    <x v="1"/>
    <x v="519"/>
    <x v="0"/>
    <x v="26"/>
    <x v="39"/>
    <x v="5"/>
    <x v="16"/>
    <x v="11"/>
    <x v="26"/>
    <x v="28"/>
    <x v="31"/>
    <x v="1"/>
    <x v="1"/>
    <x v="2"/>
  </r>
  <r>
    <x v="1"/>
    <x v="0"/>
    <x v="519"/>
    <x v="4"/>
    <x v="10"/>
    <x v="22"/>
    <x v="2"/>
    <x v="60"/>
    <x v="183"/>
    <x v="2643"/>
    <x v="4601"/>
    <x v="26"/>
    <x v="1"/>
    <x v="0"/>
    <x v="2"/>
  </r>
  <r>
    <x v="1"/>
    <x v="0"/>
    <x v="519"/>
    <x v="4"/>
    <x v="10"/>
    <x v="22"/>
    <x v="1"/>
    <x v="65"/>
    <x v="135"/>
    <x v="2382"/>
    <x v="3560"/>
    <x v="17"/>
    <x v="1"/>
    <x v="0"/>
    <x v="1"/>
  </r>
  <r>
    <x v="1"/>
    <x v="0"/>
    <x v="519"/>
    <x v="4"/>
    <x v="10"/>
    <x v="22"/>
    <x v="5"/>
    <x v="64"/>
    <x v="157"/>
    <x v="2537"/>
    <x v="4232"/>
    <x v="22"/>
    <x v="1"/>
    <x v="1"/>
    <x v="2"/>
  </r>
  <r>
    <x v="1"/>
    <x v="0"/>
    <x v="519"/>
    <x v="4"/>
    <x v="10"/>
    <x v="22"/>
    <x v="4"/>
    <x v="67"/>
    <x v="113"/>
    <x v="2183"/>
    <x v="3750"/>
    <x v="24"/>
    <x v="1"/>
    <x v="1"/>
    <x v="1"/>
  </r>
  <r>
    <x v="1"/>
    <x v="0"/>
    <x v="519"/>
    <x v="4"/>
    <x v="10"/>
    <x v="22"/>
    <x v="0"/>
    <x v="76"/>
    <x v="73"/>
    <x v="1735"/>
    <x v="2335"/>
    <x v="16"/>
    <x v="1"/>
    <x v="0"/>
    <x v="0"/>
  </r>
  <r>
    <x v="1"/>
    <x v="0"/>
    <x v="519"/>
    <x v="4"/>
    <x v="10"/>
    <x v="22"/>
    <x v="3"/>
    <x v="87"/>
    <x v="147"/>
    <x v="2753"/>
    <x v="5075"/>
    <x v="38"/>
    <x v="1"/>
    <x v="1"/>
    <x v="0"/>
  </r>
  <r>
    <x v="5"/>
    <x v="1"/>
    <x v="519"/>
    <x v="1"/>
    <x v="31"/>
    <x v="0"/>
    <x v="2"/>
    <x v="52"/>
    <x v="222"/>
    <x v="2715"/>
    <x v="5091"/>
    <x v="42"/>
    <x v="1"/>
    <x v="0"/>
    <x v="2"/>
  </r>
  <r>
    <x v="5"/>
    <x v="1"/>
    <x v="519"/>
    <x v="1"/>
    <x v="31"/>
    <x v="0"/>
    <x v="1"/>
    <x v="47"/>
    <x v="152"/>
    <x v="2125"/>
    <x v="4205"/>
    <x v="34"/>
    <x v="1"/>
    <x v="0"/>
    <x v="1"/>
  </r>
  <r>
    <x v="5"/>
    <x v="1"/>
    <x v="519"/>
    <x v="1"/>
    <x v="31"/>
    <x v="0"/>
    <x v="5"/>
    <x v="41"/>
    <x v="129"/>
    <x v="1716"/>
    <x v="2882"/>
    <x v="24"/>
    <x v="1"/>
    <x v="1"/>
    <x v="2"/>
  </r>
  <r>
    <x v="5"/>
    <x v="1"/>
    <x v="519"/>
    <x v="1"/>
    <x v="31"/>
    <x v="0"/>
    <x v="4"/>
    <x v="42"/>
    <x v="124"/>
    <x v="1687"/>
    <x v="3049"/>
    <x v="27"/>
    <x v="1"/>
    <x v="1"/>
    <x v="1"/>
  </r>
  <r>
    <x v="5"/>
    <x v="1"/>
    <x v="519"/>
    <x v="1"/>
    <x v="31"/>
    <x v="0"/>
    <x v="0"/>
    <x v="55"/>
    <x v="129"/>
    <x v="2104"/>
    <x v="4217"/>
    <x v="35"/>
    <x v="1"/>
    <x v="0"/>
    <x v="0"/>
  </r>
  <r>
    <x v="5"/>
    <x v="1"/>
    <x v="519"/>
    <x v="1"/>
    <x v="31"/>
    <x v="0"/>
    <x v="3"/>
    <x v="62"/>
    <x v="158"/>
    <x v="2512"/>
    <x v="4989"/>
    <x v="48"/>
    <x v="1"/>
    <x v="1"/>
    <x v="0"/>
  </r>
  <r>
    <x v="5"/>
    <x v="1"/>
    <x v="519"/>
    <x v="0"/>
    <x v="13"/>
    <x v="24"/>
    <x v="2"/>
    <x v="29"/>
    <x v="134"/>
    <x v="1344"/>
    <x v="3211"/>
    <x v="41"/>
    <x v="1"/>
    <x v="0"/>
    <x v="2"/>
  </r>
  <r>
    <x v="5"/>
    <x v="1"/>
    <x v="519"/>
    <x v="0"/>
    <x v="13"/>
    <x v="24"/>
    <x v="1"/>
    <x v="25"/>
    <x v="77"/>
    <x v="675"/>
    <x v="1615"/>
    <x v="39"/>
    <x v="1"/>
    <x v="0"/>
    <x v="1"/>
  </r>
  <r>
    <x v="5"/>
    <x v="1"/>
    <x v="519"/>
    <x v="0"/>
    <x v="13"/>
    <x v="24"/>
    <x v="5"/>
    <x v="20"/>
    <x v="39"/>
    <x v="196"/>
    <x v="311"/>
    <x v="31"/>
    <x v="1"/>
    <x v="1"/>
    <x v="2"/>
  </r>
  <r>
    <x v="5"/>
    <x v="1"/>
    <x v="519"/>
    <x v="0"/>
    <x v="13"/>
    <x v="24"/>
    <x v="4"/>
    <x v="22"/>
    <x v="35"/>
    <x v="194"/>
    <x v="334"/>
    <x v="33"/>
    <x v="1"/>
    <x v="1"/>
    <x v="1"/>
  </r>
  <r>
    <x v="5"/>
    <x v="1"/>
    <x v="519"/>
    <x v="0"/>
    <x v="13"/>
    <x v="24"/>
    <x v="0"/>
    <x v="29"/>
    <x v="42"/>
    <x v="361"/>
    <x v="638"/>
    <x v="31"/>
    <x v="1"/>
    <x v="0"/>
    <x v="0"/>
  </r>
  <r>
    <x v="5"/>
    <x v="1"/>
    <x v="519"/>
    <x v="0"/>
    <x v="13"/>
    <x v="24"/>
    <x v="3"/>
    <x v="49"/>
    <x v="75"/>
    <x v="1227"/>
    <x v="2750"/>
    <x v="37"/>
    <x v="1"/>
    <x v="1"/>
    <x v="0"/>
  </r>
  <r>
    <x v="1"/>
    <x v="1"/>
    <x v="520"/>
    <x v="0"/>
    <x v="12"/>
    <x v="14"/>
    <x v="3"/>
    <x v="38"/>
    <x v="231"/>
    <x v="2506"/>
    <x v="4740"/>
    <x v="36"/>
    <x v="2"/>
    <x v="1"/>
    <x v="0"/>
  </r>
  <r>
    <x v="1"/>
    <x v="1"/>
    <x v="520"/>
    <x v="0"/>
    <x v="26"/>
    <x v="39"/>
    <x v="4"/>
    <x v="23"/>
    <x v="0"/>
    <x v="0"/>
    <x v="0"/>
    <x v="26"/>
    <x v="2"/>
    <x v="1"/>
    <x v="1"/>
  </r>
  <r>
    <x v="5"/>
    <x v="1"/>
    <x v="520"/>
    <x v="4"/>
    <x v="43"/>
    <x v="47"/>
    <x v="2"/>
    <x v="23"/>
    <x v="323"/>
    <x v="2833"/>
    <x v="4999"/>
    <x v="26"/>
    <x v="0"/>
    <x v="0"/>
    <x v="2"/>
  </r>
  <r>
    <x v="5"/>
    <x v="1"/>
    <x v="520"/>
    <x v="4"/>
    <x v="43"/>
    <x v="47"/>
    <x v="1"/>
    <x v="18"/>
    <x v="300"/>
    <x v="2206"/>
    <x v="3572"/>
    <x v="21"/>
    <x v="0"/>
    <x v="0"/>
    <x v="1"/>
  </r>
  <r>
    <x v="5"/>
    <x v="1"/>
    <x v="520"/>
    <x v="4"/>
    <x v="43"/>
    <x v="47"/>
    <x v="5"/>
    <x v="13"/>
    <x v="304"/>
    <x v="1975"/>
    <x v="3120"/>
    <x v="21"/>
    <x v="0"/>
    <x v="1"/>
    <x v="2"/>
  </r>
  <r>
    <x v="5"/>
    <x v="1"/>
    <x v="520"/>
    <x v="4"/>
    <x v="43"/>
    <x v="47"/>
    <x v="4"/>
    <x v="13"/>
    <x v="300"/>
    <x v="1883"/>
    <x v="3321"/>
    <x v="26"/>
    <x v="0"/>
    <x v="1"/>
    <x v="1"/>
  </r>
  <r>
    <x v="5"/>
    <x v="1"/>
    <x v="520"/>
    <x v="4"/>
    <x v="43"/>
    <x v="47"/>
    <x v="0"/>
    <x v="28"/>
    <x v="300"/>
    <x v="2637"/>
    <x v="4349"/>
    <x v="21"/>
    <x v="0"/>
    <x v="0"/>
    <x v="0"/>
  </r>
  <r>
    <x v="5"/>
    <x v="1"/>
    <x v="520"/>
    <x v="4"/>
    <x v="43"/>
    <x v="47"/>
    <x v="3"/>
    <x v="33"/>
    <x v="317"/>
    <x v="2869"/>
    <x v="5246"/>
    <x v="36"/>
    <x v="0"/>
    <x v="1"/>
    <x v="0"/>
  </r>
  <r>
    <x v="0"/>
    <x v="1"/>
    <x v="520"/>
    <x v="0"/>
    <x v="34"/>
    <x v="15"/>
    <x v="2"/>
    <x v="43"/>
    <x v="335"/>
    <x v="2966"/>
    <x v="5368"/>
    <x v="26"/>
    <x v="1"/>
    <x v="0"/>
    <x v="2"/>
  </r>
  <r>
    <x v="0"/>
    <x v="1"/>
    <x v="520"/>
    <x v="0"/>
    <x v="34"/>
    <x v="15"/>
    <x v="1"/>
    <x v="38"/>
    <x v="315"/>
    <x v="2884"/>
    <x v="5087"/>
    <x v="21"/>
    <x v="1"/>
    <x v="0"/>
    <x v="1"/>
  </r>
  <r>
    <x v="0"/>
    <x v="1"/>
    <x v="520"/>
    <x v="0"/>
    <x v="34"/>
    <x v="15"/>
    <x v="5"/>
    <x v="43"/>
    <x v="313"/>
    <x v="2892"/>
    <x v="5201"/>
    <x v="26"/>
    <x v="1"/>
    <x v="1"/>
    <x v="2"/>
  </r>
  <r>
    <x v="0"/>
    <x v="1"/>
    <x v="520"/>
    <x v="0"/>
    <x v="34"/>
    <x v="15"/>
    <x v="4"/>
    <x v="43"/>
    <x v="311"/>
    <x v="2886"/>
    <x v="5176"/>
    <x v="26"/>
    <x v="1"/>
    <x v="1"/>
    <x v="1"/>
  </r>
  <r>
    <x v="0"/>
    <x v="1"/>
    <x v="520"/>
    <x v="0"/>
    <x v="34"/>
    <x v="15"/>
    <x v="0"/>
    <x v="58"/>
    <x v="311"/>
    <x v="2929"/>
    <x v="5240"/>
    <x v="21"/>
    <x v="1"/>
    <x v="0"/>
    <x v="0"/>
  </r>
  <r>
    <x v="0"/>
    <x v="1"/>
    <x v="520"/>
    <x v="0"/>
    <x v="34"/>
    <x v="15"/>
    <x v="3"/>
    <x v="63"/>
    <x v="325"/>
    <x v="2997"/>
    <x v="5492"/>
    <x v="36"/>
    <x v="1"/>
    <x v="1"/>
    <x v="0"/>
  </r>
  <r>
    <x v="1"/>
    <x v="1"/>
    <x v="520"/>
    <x v="0"/>
    <x v="12"/>
    <x v="14"/>
    <x v="3"/>
    <x v="36"/>
    <x v="63"/>
    <x v="768"/>
    <x v="2285"/>
    <x v="51"/>
    <x v="1"/>
    <x v="1"/>
    <x v="0"/>
  </r>
  <r>
    <x v="1"/>
    <x v="1"/>
    <x v="520"/>
    <x v="0"/>
    <x v="26"/>
    <x v="39"/>
    <x v="4"/>
    <x v="20"/>
    <x v="0"/>
    <x v="0"/>
    <x v="0"/>
    <x v="39"/>
    <x v="1"/>
    <x v="1"/>
    <x v="1"/>
  </r>
  <r>
    <x v="5"/>
    <x v="1"/>
    <x v="520"/>
    <x v="4"/>
    <x v="43"/>
    <x v="47"/>
    <x v="2"/>
    <x v="21"/>
    <x v="159"/>
    <x v="1227"/>
    <x v="2750"/>
    <x v="37"/>
    <x v="1"/>
    <x v="0"/>
    <x v="2"/>
  </r>
  <r>
    <x v="5"/>
    <x v="1"/>
    <x v="520"/>
    <x v="4"/>
    <x v="43"/>
    <x v="47"/>
    <x v="1"/>
    <x v="17"/>
    <x v="93"/>
    <x v="585"/>
    <x v="1256"/>
    <x v="35"/>
    <x v="1"/>
    <x v="0"/>
    <x v="1"/>
  </r>
  <r>
    <x v="5"/>
    <x v="1"/>
    <x v="520"/>
    <x v="4"/>
    <x v="43"/>
    <x v="47"/>
    <x v="5"/>
    <x v="12"/>
    <x v="96"/>
    <x v="445"/>
    <x v="921"/>
    <x v="35"/>
    <x v="1"/>
    <x v="1"/>
    <x v="2"/>
  </r>
  <r>
    <x v="5"/>
    <x v="1"/>
    <x v="520"/>
    <x v="4"/>
    <x v="43"/>
    <x v="47"/>
    <x v="4"/>
    <x v="12"/>
    <x v="90"/>
    <x v="406"/>
    <x v="887"/>
    <x v="37"/>
    <x v="1"/>
    <x v="1"/>
    <x v="1"/>
  </r>
  <r>
    <x v="5"/>
    <x v="1"/>
    <x v="520"/>
    <x v="4"/>
    <x v="43"/>
    <x v="47"/>
    <x v="0"/>
    <x v="27"/>
    <x v="90"/>
    <x v="870"/>
    <x v="1682"/>
    <x v="31"/>
    <x v="1"/>
    <x v="0"/>
    <x v="0"/>
  </r>
  <r>
    <x v="5"/>
    <x v="1"/>
    <x v="520"/>
    <x v="4"/>
    <x v="43"/>
    <x v="47"/>
    <x v="3"/>
    <x v="31"/>
    <x v="129"/>
    <x v="1372"/>
    <x v="3508"/>
    <x v="46"/>
    <x v="1"/>
    <x v="1"/>
    <x v="0"/>
  </r>
  <r>
    <x v="0"/>
    <x v="1"/>
    <x v="520"/>
    <x v="0"/>
    <x v="34"/>
    <x v="15"/>
    <x v="2"/>
    <x v="42"/>
    <x v="198"/>
    <x v="2397"/>
    <x v="4696"/>
    <x v="39"/>
    <x v="1"/>
    <x v="0"/>
    <x v="2"/>
  </r>
  <r>
    <x v="0"/>
    <x v="1"/>
    <x v="520"/>
    <x v="0"/>
    <x v="34"/>
    <x v="15"/>
    <x v="1"/>
    <x v="34"/>
    <x v="118"/>
    <x v="1364"/>
    <x v="2757"/>
    <x v="32"/>
    <x v="1"/>
    <x v="0"/>
    <x v="1"/>
  </r>
  <r>
    <x v="0"/>
    <x v="1"/>
    <x v="520"/>
    <x v="0"/>
    <x v="34"/>
    <x v="15"/>
    <x v="5"/>
    <x v="42"/>
    <x v="122"/>
    <x v="1667"/>
    <x v="3764"/>
    <x v="40"/>
    <x v="1"/>
    <x v="1"/>
    <x v="2"/>
  </r>
  <r>
    <x v="0"/>
    <x v="1"/>
    <x v="520"/>
    <x v="0"/>
    <x v="34"/>
    <x v="15"/>
    <x v="4"/>
    <x v="42"/>
    <x v="120"/>
    <x v="1644"/>
    <x v="3571"/>
    <x v="37"/>
    <x v="1"/>
    <x v="1"/>
    <x v="1"/>
  </r>
  <r>
    <x v="0"/>
    <x v="1"/>
    <x v="520"/>
    <x v="0"/>
    <x v="34"/>
    <x v="15"/>
    <x v="0"/>
    <x v="55"/>
    <x v="129"/>
    <x v="2104"/>
    <x v="4124"/>
    <x v="33"/>
    <x v="1"/>
    <x v="0"/>
    <x v="0"/>
  </r>
  <r>
    <x v="0"/>
    <x v="1"/>
    <x v="520"/>
    <x v="0"/>
    <x v="34"/>
    <x v="15"/>
    <x v="3"/>
    <x v="57"/>
    <x v="172"/>
    <x v="2517"/>
    <x v="4995"/>
    <x v="48"/>
    <x v="1"/>
    <x v="1"/>
    <x v="0"/>
  </r>
  <r>
    <x v="5"/>
    <x v="1"/>
    <x v="520"/>
    <x v="4"/>
    <x v="43"/>
    <x v="47"/>
    <x v="2"/>
    <x v="14"/>
    <x v="181"/>
    <x v="1048"/>
    <x v="1969"/>
    <x v="29"/>
    <x v="2"/>
    <x v="0"/>
    <x v="2"/>
  </r>
  <r>
    <x v="5"/>
    <x v="1"/>
    <x v="520"/>
    <x v="4"/>
    <x v="43"/>
    <x v="47"/>
    <x v="1"/>
    <x v="11"/>
    <x v="112"/>
    <x v="492"/>
    <x v="755"/>
    <x v="26"/>
    <x v="2"/>
    <x v="0"/>
    <x v="1"/>
  </r>
  <r>
    <x v="5"/>
    <x v="1"/>
    <x v="520"/>
    <x v="4"/>
    <x v="43"/>
    <x v="47"/>
    <x v="5"/>
    <x v="6"/>
    <x v="108"/>
    <x v="292"/>
    <x v="320"/>
    <x v="23"/>
    <x v="2"/>
    <x v="1"/>
    <x v="2"/>
  </r>
  <r>
    <x v="5"/>
    <x v="1"/>
    <x v="520"/>
    <x v="4"/>
    <x v="43"/>
    <x v="47"/>
    <x v="4"/>
    <x v="6"/>
    <x v="112"/>
    <x v="308"/>
    <x v="471"/>
    <x v="29"/>
    <x v="2"/>
    <x v="1"/>
    <x v="1"/>
  </r>
  <r>
    <x v="5"/>
    <x v="1"/>
    <x v="520"/>
    <x v="4"/>
    <x v="43"/>
    <x v="47"/>
    <x v="0"/>
    <x v="17"/>
    <x v="112"/>
    <x v="726"/>
    <x v="1056"/>
    <x v="23"/>
    <x v="2"/>
    <x v="0"/>
    <x v="0"/>
  </r>
  <r>
    <x v="5"/>
    <x v="1"/>
    <x v="520"/>
    <x v="4"/>
    <x v="43"/>
    <x v="47"/>
    <x v="3"/>
    <x v="25"/>
    <x v="166"/>
    <x v="1460"/>
    <x v="3400"/>
    <x v="40"/>
    <x v="2"/>
    <x v="1"/>
    <x v="0"/>
  </r>
  <r>
    <x v="1"/>
    <x v="1"/>
    <x v="521"/>
    <x v="0"/>
    <x v="12"/>
    <x v="14"/>
    <x v="2"/>
    <x v="43"/>
    <x v="310"/>
    <x v="2884"/>
    <x v="5169"/>
    <x v="26"/>
    <x v="2"/>
    <x v="0"/>
    <x v="2"/>
  </r>
  <r>
    <x v="1"/>
    <x v="1"/>
    <x v="521"/>
    <x v="0"/>
    <x v="26"/>
    <x v="39"/>
    <x v="0"/>
    <x v="38"/>
    <x v="15"/>
    <x v="146"/>
    <x v="117"/>
    <x v="21"/>
    <x v="2"/>
    <x v="0"/>
    <x v="0"/>
  </r>
  <r>
    <x v="2"/>
    <x v="1"/>
    <x v="521"/>
    <x v="4"/>
    <x v="49"/>
    <x v="13"/>
    <x v="2"/>
    <x v="43"/>
    <x v="338"/>
    <x v="2976"/>
    <x v="5460"/>
    <x v="36"/>
    <x v="0"/>
    <x v="0"/>
    <x v="2"/>
  </r>
  <r>
    <x v="2"/>
    <x v="1"/>
    <x v="521"/>
    <x v="4"/>
    <x v="49"/>
    <x v="13"/>
    <x v="1"/>
    <x v="38"/>
    <x v="319"/>
    <x v="2895"/>
    <x v="5036"/>
    <x v="16"/>
    <x v="0"/>
    <x v="0"/>
    <x v="1"/>
  </r>
  <r>
    <x v="2"/>
    <x v="1"/>
    <x v="521"/>
    <x v="4"/>
    <x v="49"/>
    <x v="13"/>
    <x v="5"/>
    <x v="33"/>
    <x v="313"/>
    <x v="2852"/>
    <x v="4948"/>
    <x v="21"/>
    <x v="0"/>
    <x v="1"/>
    <x v="2"/>
  </r>
  <r>
    <x v="2"/>
    <x v="1"/>
    <x v="521"/>
    <x v="4"/>
    <x v="49"/>
    <x v="13"/>
    <x v="4"/>
    <x v="33"/>
    <x v="311"/>
    <x v="2840"/>
    <x v="4901"/>
    <x v="21"/>
    <x v="0"/>
    <x v="1"/>
    <x v="1"/>
  </r>
  <r>
    <x v="2"/>
    <x v="1"/>
    <x v="521"/>
    <x v="4"/>
    <x v="49"/>
    <x v="13"/>
    <x v="0"/>
    <x v="43"/>
    <x v="311"/>
    <x v="2886"/>
    <x v="4962"/>
    <x v="16"/>
    <x v="0"/>
    <x v="0"/>
    <x v="0"/>
  </r>
  <r>
    <x v="2"/>
    <x v="1"/>
    <x v="521"/>
    <x v="4"/>
    <x v="49"/>
    <x v="13"/>
    <x v="3"/>
    <x v="48"/>
    <x v="323"/>
    <x v="2945"/>
    <x v="5108"/>
    <x v="11"/>
    <x v="0"/>
    <x v="1"/>
    <x v="0"/>
  </r>
  <r>
    <x v="1"/>
    <x v="1"/>
    <x v="521"/>
    <x v="0"/>
    <x v="40"/>
    <x v="50"/>
    <x v="2"/>
    <x v="38"/>
    <x v="311"/>
    <x v="2866"/>
    <x v="5010"/>
    <x v="21"/>
    <x v="1"/>
    <x v="0"/>
    <x v="2"/>
  </r>
  <r>
    <x v="1"/>
    <x v="1"/>
    <x v="521"/>
    <x v="0"/>
    <x v="40"/>
    <x v="50"/>
    <x v="1"/>
    <x v="33"/>
    <x v="212"/>
    <x v="2206"/>
    <x v="3144"/>
    <x v="16"/>
    <x v="1"/>
    <x v="0"/>
    <x v="1"/>
  </r>
  <r>
    <x v="1"/>
    <x v="1"/>
    <x v="521"/>
    <x v="0"/>
    <x v="40"/>
    <x v="50"/>
    <x v="5"/>
    <x v="28"/>
    <x v="174"/>
    <x v="1674"/>
    <x v="2219"/>
    <x v="16"/>
    <x v="1"/>
    <x v="1"/>
    <x v="2"/>
  </r>
  <r>
    <x v="1"/>
    <x v="1"/>
    <x v="521"/>
    <x v="0"/>
    <x v="40"/>
    <x v="50"/>
    <x v="4"/>
    <x v="28"/>
    <x v="152"/>
    <x v="1471"/>
    <x v="1920"/>
    <x v="16"/>
    <x v="1"/>
    <x v="1"/>
    <x v="1"/>
  </r>
  <r>
    <x v="1"/>
    <x v="1"/>
    <x v="521"/>
    <x v="0"/>
    <x v="40"/>
    <x v="50"/>
    <x v="0"/>
    <x v="38"/>
    <x v="152"/>
    <x v="1857"/>
    <x v="2898"/>
    <x v="21"/>
    <x v="1"/>
    <x v="0"/>
    <x v="0"/>
  </r>
  <r>
    <x v="1"/>
    <x v="1"/>
    <x v="521"/>
    <x v="0"/>
    <x v="40"/>
    <x v="50"/>
    <x v="3"/>
    <x v="48"/>
    <x v="273"/>
    <x v="2800"/>
    <x v="4924"/>
    <x v="26"/>
    <x v="1"/>
    <x v="1"/>
    <x v="0"/>
  </r>
  <r>
    <x v="0"/>
    <x v="1"/>
    <x v="521"/>
    <x v="1"/>
    <x v="44"/>
    <x v="9"/>
    <x v="2"/>
    <x v="53"/>
    <x v="323"/>
    <x v="2961"/>
    <x v="5402"/>
    <x v="31"/>
    <x v="0"/>
    <x v="0"/>
    <x v="2"/>
  </r>
  <r>
    <x v="0"/>
    <x v="1"/>
    <x v="521"/>
    <x v="1"/>
    <x v="44"/>
    <x v="9"/>
    <x v="1"/>
    <x v="48"/>
    <x v="300"/>
    <x v="2862"/>
    <x v="5169"/>
    <x v="31"/>
    <x v="0"/>
    <x v="0"/>
    <x v="1"/>
  </r>
  <r>
    <x v="0"/>
    <x v="1"/>
    <x v="521"/>
    <x v="1"/>
    <x v="44"/>
    <x v="9"/>
    <x v="5"/>
    <x v="43"/>
    <x v="273"/>
    <x v="2745"/>
    <x v="4615"/>
    <x v="21"/>
    <x v="0"/>
    <x v="1"/>
    <x v="2"/>
  </r>
  <r>
    <x v="0"/>
    <x v="1"/>
    <x v="521"/>
    <x v="1"/>
    <x v="44"/>
    <x v="9"/>
    <x v="4"/>
    <x v="43"/>
    <x v="254"/>
    <x v="2686"/>
    <x v="4472"/>
    <x v="21"/>
    <x v="0"/>
    <x v="1"/>
    <x v="1"/>
  </r>
  <r>
    <x v="0"/>
    <x v="1"/>
    <x v="521"/>
    <x v="1"/>
    <x v="44"/>
    <x v="9"/>
    <x v="0"/>
    <x v="53"/>
    <x v="254"/>
    <x v="2805"/>
    <x v="4768"/>
    <x v="21"/>
    <x v="0"/>
    <x v="0"/>
    <x v="0"/>
  </r>
  <r>
    <x v="0"/>
    <x v="1"/>
    <x v="521"/>
    <x v="1"/>
    <x v="44"/>
    <x v="9"/>
    <x v="3"/>
    <x v="58"/>
    <x v="307"/>
    <x v="2910"/>
    <x v="5256"/>
    <x v="26"/>
    <x v="0"/>
    <x v="1"/>
    <x v="0"/>
  </r>
  <r>
    <x v="1"/>
    <x v="1"/>
    <x v="521"/>
    <x v="0"/>
    <x v="12"/>
    <x v="14"/>
    <x v="2"/>
    <x v="40"/>
    <x v="124"/>
    <x v="1622"/>
    <x v="3740"/>
    <x v="41"/>
    <x v="1"/>
    <x v="0"/>
    <x v="2"/>
  </r>
  <r>
    <x v="1"/>
    <x v="1"/>
    <x v="521"/>
    <x v="0"/>
    <x v="26"/>
    <x v="39"/>
    <x v="0"/>
    <x v="35"/>
    <x v="1"/>
    <x v="6"/>
    <x v="8"/>
    <x v="34"/>
    <x v="1"/>
    <x v="0"/>
    <x v="0"/>
  </r>
  <r>
    <x v="2"/>
    <x v="1"/>
    <x v="521"/>
    <x v="4"/>
    <x v="49"/>
    <x v="13"/>
    <x v="2"/>
    <x v="39"/>
    <x v="210"/>
    <x v="2396"/>
    <x v="4926"/>
    <x v="49"/>
    <x v="1"/>
    <x v="0"/>
    <x v="2"/>
  </r>
  <r>
    <x v="2"/>
    <x v="1"/>
    <x v="521"/>
    <x v="4"/>
    <x v="49"/>
    <x v="13"/>
    <x v="1"/>
    <x v="35"/>
    <x v="146"/>
    <x v="1687"/>
    <x v="3049"/>
    <x v="27"/>
    <x v="1"/>
    <x v="0"/>
    <x v="1"/>
  </r>
  <r>
    <x v="2"/>
    <x v="1"/>
    <x v="521"/>
    <x v="4"/>
    <x v="49"/>
    <x v="13"/>
    <x v="5"/>
    <x v="31"/>
    <x v="111"/>
    <x v="1202"/>
    <x v="2393"/>
    <x v="31"/>
    <x v="1"/>
    <x v="1"/>
    <x v="2"/>
  </r>
  <r>
    <x v="2"/>
    <x v="1"/>
    <x v="521"/>
    <x v="4"/>
    <x v="49"/>
    <x v="13"/>
    <x v="4"/>
    <x v="31"/>
    <x v="120"/>
    <x v="1281"/>
    <x v="2646"/>
    <x v="33"/>
    <x v="1"/>
    <x v="1"/>
    <x v="1"/>
  </r>
  <r>
    <x v="2"/>
    <x v="1"/>
    <x v="521"/>
    <x v="4"/>
    <x v="49"/>
    <x v="13"/>
    <x v="0"/>
    <x v="42"/>
    <x v="115"/>
    <x v="1592"/>
    <x v="3068"/>
    <x v="30"/>
    <x v="1"/>
    <x v="0"/>
    <x v="0"/>
  </r>
  <r>
    <x v="2"/>
    <x v="1"/>
    <x v="521"/>
    <x v="4"/>
    <x v="49"/>
    <x v="13"/>
    <x v="3"/>
    <x v="43"/>
    <x v="141"/>
    <x v="1911"/>
    <x v="3156"/>
    <x v="23"/>
    <x v="1"/>
    <x v="1"/>
    <x v="0"/>
  </r>
  <r>
    <x v="1"/>
    <x v="1"/>
    <x v="521"/>
    <x v="0"/>
    <x v="40"/>
    <x v="50"/>
    <x v="2"/>
    <x v="34"/>
    <x v="115"/>
    <x v="1330"/>
    <x v="2696"/>
    <x v="32"/>
    <x v="1"/>
    <x v="0"/>
    <x v="2"/>
  </r>
  <r>
    <x v="1"/>
    <x v="1"/>
    <x v="521"/>
    <x v="0"/>
    <x v="40"/>
    <x v="50"/>
    <x v="1"/>
    <x v="32"/>
    <x v="58"/>
    <x v="600"/>
    <x v="952"/>
    <x v="26"/>
    <x v="1"/>
    <x v="0"/>
    <x v="1"/>
  </r>
  <r>
    <x v="1"/>
    <x v="1"/>
    <x v="521"/>
    <x v="0"/>
    <x v="40"/>
    <x v="50"/>
    <x v="5"/>
    <x v="25"/>
    <x v="43"/>
    <x v="311"/>
    <x v="480"/>
    <x v="29"/>
    <x v="1"/>
    <x v="1"/>
    <x v="2"/>
  </r>
  <r>
    <x v="1"/>
    <x v="1"/>
    <x v="521"/>
    <x v="0"/>
    <x v="40"/>
    <x v="50"/>
    <x v="4"/>
    <x v="25"/>
    <x v="38"/>
    <x v="269"/>
    <x v="427"/>
    <x v="31"/>
    <x v="1"/>
    <x v="1"/>
    <x v="1"/>
  </r>
  <r>
    <x v="1"/>
    <x v="1"/>
    <x v="521"/>
    <x v="0"/>
    <x v="40"/>
    <x v="50"/>
    <x v="0"/>
    <x v="34"/>
    <x v="40"/>
    <x v="419"/>
    <x v="743"/>
    <x v="31"/>
    <x v="1"/>
    <x v="0"/>
    <x v="0"/>
  </r>
  <r>
    <x v="1"/>
    <x v="1"/>
    <x v="521"/>
    <x v="0"/>
    <x v="40"/>
    <x v="50"/>
    <x v="3"/>
    <x v="43"/>
    <x v="77"/>
    <x v="1135"/>
    <x v="2635"/>
    <x v="39"/>
    <x v="1"/>
    <x v="1"/>
    <x v="0"/>
  </r>
  <r>
    <x v="0"/>
    <x v="1"/>
    <x v="521"/>
    <x v="1"/>
    <x v="44"/>
    <x v="9"/>
    <x v="2"/>
    <x v="51"/>
    <x v="141"/>
    <x v="2127"/>
    <x v="4560"/>
    <x v="44"/>
    <x v="1"/>
    <x v="0"/>
    <x v="2"/>
  </r>
  <r>
    <x v="0"/>
    <x v="1"/>
    <x v="521"/>
    <x v="1"/>
    <x v="44"/>
    <x v="9"/>
    <x v="1"/>
    <x v="46"/>
    <x v="97"/>
    <x v="1474"/>
    <x v="3675"/>
    <x v="45"/>
    <x v="1"/>
    <x v="0"/>
    <x v="1"/>
  </r>
  <r>
    <x v="0"/>
    <x v="1"/>
    <x v="521"/>
    <x v="1"/>
    <x v="44"/>
    <x v="9"/>
    <x v="5"/>
    <x v="38"/>
    <x v="67"/>
    <x v="860"/>
    <x v="1764"/>
    <x v="33"/>
    <x v="1"/>
    <x v="1"/>
    <x v="2"/>
  </r>
  <r>
    <x v="0"/>
    <x v="1"/>
    <x v="521"/>
    <x v="1"/>
    <x v="44"/>
    <x v="9"/>
    <x v="4"/>
    <x v="40"/>
    <x v="74"/>
    <x v="1012"/>
    <x v="1998"/>
    <x v="31"/>
    <x v="1"/>
    <x v="1"/>
    <x v="1"/>
  </r>
  <r>
    <x v="0"/>
    <x v="1"/>
    <x v="521"/>
    <x v="1"/>
    <x v="44"/>
    <x v="9"/>
    <x v="0"/>
    <x v="51"/>
    <x v="67"/>
    <x v="1134"/>
    <x v="2503"/>
    <x v="36"/>
    <x v="1"/>
    <x v="0"/>
    <x v="0"/>
  </r>
  <r>
    <x v="0"/>
    <x v="1"/>
    <x v="521"/>
    <x v="1"/>
    <x v="44"/>
    <x v="9"/>
    <x v="3"/>
    <x v="55"/>
    <x v="98"/>
    <x v="1726"/>
    <x v="3774"/>
    <x v="38"/>
    <x v="1"/>
    <x v="1"/>
    <x v="0"/>
  </r>
  <r>
    <x v="0"/>
    <x v="1"/>
    <x v="521"/>
    <x v="1"/>
    <x v="44"/>
    <x v="9"/>
    <x v="2"/>
    <x v="40"/>
    <x v="171"/>
    <x v="2087"/>
    <x v="4183"/>
    <x v="35"/>
    <x v="2"/>
    <x v="0"/>
    <x v="2"/>
  </r>
  <r>
    <x v="0"/>
    <x v="1"/>
    <x v="521"/>
    <x v="1"/>
    <x v="44"/>
    <x v="9"/>
    <x v="1"/>
    <x v="37"/>
    <x v="101"/>
    <x v="1272"/>
    <x v="2795"/>
    <x v="36"/>
    <x v="2"/>
    <x v="0"/>
    <x v="1"/>
  </r>
  <r>
    <x v="0"/>
    <x v="1"/>
    <x v="521"/>
    <x v="1"/>
    <x v="44"/>
    <x v="9"/>
    <x v="5"/>
    <x v="28"/>
    <x v="86"/>
    <x v="859"/>
    <x v="1388"/>
    <x v="25"/>
    <x v="2"/>
    <x v="1"/>
    <x v="2"/>
  </r>
  <r>
    <x v="0"/>
    <x v="1"/>
    <x v="521"/>
    <x v="1"/>
    <x v="44"/>
    <x v="9"/>
    <x v="4"/>
    <x v="31"/>
    <x v="84"/>
    <x v="920"/>
    <x v="1557"/>
    <x v="26"/>
    <x v="2"/>
    <x v="1"/>
    <x v="1"/>
  </r>
  <r>
    <x v="0"/>
    <x v="1"/>
    <x v="521"/>
    <x v="1"/>
    <x v="44"/>
    <x v="9"/>
    <x v="0"/>
    <x v="37"/>
    <x v="87"/>
    <x v="1115"/>
    <x v="1988"/>
    <x v="27"/>
    <x v="2"/>
    <x v="0"/>
    <x v="0"/>
  </r>
  <r>
    <x v="0"/>
    <x v="1"/>
    <x v="521"/>
    <x v="1"/>
    <x v="44"/>
    <x v="9"/>
    <x v="3"/>
    <x v="42"/>
    <x v="137"/>
    <x v="1830"/>
    <x v="3562"/>
    <x v="31"/>
    <x v="2"/>
    <x v="1"/>
    <x v="0"/>
  </r>
  <r>
    <x v="1"/>
    <x v="1"/>
    <x v="522"/>
    <x v="0"/>
    <x v="12"/>
    <x v="14"/>
    <x v="1"/>
    <x v="43"/>
    <x v="174"/>
    <x v="2206"/>
    <x v="3572"/>
    <x v="21"/>
    <x v="2"/>
    <x v="0"/>
    <x v="1"/>
  </r>
  <r>
    <x v="1"/>
    <x v="1"/>
    <x v="522"/>
    <x v="0"/>
    <x v="26"/>
    <x v="39"/>
    <x v="3"/>
    <x v="28"/>
    <x v="129"/>
    <x v="1267"/>
    <x v="2781"/>
    <x v="36"/>
    <x v="2"/>
    <x v="1"/>
    <x v="0"/>
  </r>
  <r>
    <x v="3"/>
    <x v="0"/>
    <x v="522"/>
    <x v="3"/>
    <x v="9"/>
    <x v="3"/>
    <x v="2"/>
    <x v="43"/>
    <x v="325"/>
    <x v="2935"/>
    <x v="5309"/>
    <x v="26"/>
    <x v="1"/>
    <x v="0"/>
    <x v="2"/>
  </r>
  <r>
    <x v="3"/>
    <x v="0"/>
    <x v="522"/>
    <x v="3"/>
    <x v="9"/>
    <x v="3"/>
    <x v="1"/>
    <x v="48"/>
    <x v="313"/>
    <x v="2908"/>
    <x v="5248"/>
    <x v="26"/>
    <x v="1"/>
    <x v="0"/>
    <x v="1"/>
  </r>
  <r>
    <x v="3"/>
    <x v="0"/>
    <x v="522"/>
    <x v="3"/>
    <x v="9"/>
    <x v="3"/>
    <x v="5"/>
    <x v="48"/>
    <x v="313"/>
    <x v="2908"/>
    <x v="5180"/>
    <x v="21"/>
    <x v="1"/>
    <x v="1"/>
    <x v="2"/>
  </r>
  <r>
    <x v="3"/>
    <x v="0"/>
    <x v="522"/>
    <x v="3"/>
    <x v="9"/>
    <x v="3"/>
    <x v="4"/>
    <x v="43"/>
    <x v="300"/>
    <x v="2840"/>
    <x v="5026"/>
    <x v="26"/>
    <x v="1"/>
    <x v="1"/>
    <x v="1"/>
  </r>
  <r>
    <x v="3"/>
    <x v="0"/>
    <x v="522"/>
    <x v="3"/>
    <x v="9"/>
    <x v="3"/>
    <x v="0"/>
    <x v="48"/>
    <x v="231"/>
    <x v="2694"/>
    <x v="4491"/>
    <x v="21"/>
    <x v="1"/>
    <x v="0"/>
    <x v="0"/>
  </r>
  <r>
    <x v="3"/>
    <x v="0"/>
    <x v="522"/>
    <x v="3"/>
    <x v="9"/>
    <x v="3"/>
    <x v="3"/>
    <x v="63"/>
    <x v="317"/>
    <x v="2967"/>
    <x v="5177"/>
    <x v="11"/>
    <x v="1"/>
    <x v="1"/>
    <x v="0"/>
  </r>
  <r>
    <x v="1"/>
    <x v="1"/>
    <x v="522"/>
    <x v="0"/>
    <x v="12"/>
    <x v="14"/>
    <x v="1"/>
    <x v="39"/>
    <x v="49"/>
    <x v="609"/>
    <x v="1268"/>
    <x v="34"/>
    <x v="1"/>
    <x v="0"/>
    <x v="1"/>
  </r>
  <r>
    <x v="1"/>
    <x v="1"/>
    <x v="522"/>
    <x v="0"/>
    <x v="26"/>
    <x v="39"/>
    <x v="3"/>
    <x v="27"/>
    <x v="28"/>
    <x v="192"/>
    <x v="588"/>
    <x v="48"/>
    <x v="1"/>
    <x v="1"/>
    <x v="0"/>
  </r>
  <r>
    <x v="3"/>
    <x v="0"/>
    <x v="522"/>
    <x v="3"/>
    <x v="9"/>
    <x v="3"/>
    <x v="2"/>
    <x v="39"/>
    <x v="153"/>
    <x v="1903"/>
    <x v="4075"/>
    <x v="39"/>
    <x v="1"/>
    <x v="0"/>
    <x v="2"/>
  </r>
  <r>
    <x v="3"/>
    <x v="0"/>
    <x v="522"/>
    <x v="3"/>
    <x v="9"/>
    <x v="3"/>
    <x v="1"/>
    <x v="47"/>
    <x v="127"/>
    <x v="1869"/>
    <x v="3948"/>
    <x v="37"/>
    <x v="1"/>
    <x v="0"/>
    <x v="1"/>
  </r>
  <r>
    <x v="3"/>
    <x v="0"/>
    <x v="522"/>
    <x v="3"/>
    <x v="9"/>
    <x v="3"/>
    <x v="5"/>
    <x v="45"/>
    <x v="122"/>
    <x v="1754"/>
    <x v="3610"/>
    <x v="34"/>
    <x v="1"/>
    <x v="1"/>
    <x v="2"/>
  </r>
  <r>
    <x v="3"/>
    <x v="0"/>
    <x v="522"/>
    <x v="3"/>
    <x v="9"/>
    <x v="3"/>
    <x v="4"/>
    <x v="42"/>
    <x v="101"/>
    <x v="1412"/>
    <x v="3141"/>
    <x v="37"/>
    <x v="1"/>
    <x v="1"/>
    <x v="1"/>
  </r>
  <r>
    <x v="3"/>
    <x v="0"/>
    <x v="522"/>
    <x v="3"/>
    <x v="9"/>
    <x v="3"/>
    <x v="0"/>
    <x v="44"/>
    <x v="59"/>
    <x v="870"/>
    <x v="1828"/>
    <x v="34"/>
    <x v="1"/>
    <x v="0"/>
    <x v="0"/>
  </r>
  <r>
    <x v="3"/>
    <x v="0"/>
    <x v="522"/>
    <x v="3"/>
    <x v="9"/>
    <x v="3"/>
    <x v="3"/>
    <x v="60"/>
    <x v="129"/>
    <x v="2215"/>
    <x v="3586"/>
    <x v="21"/>
    <x v="1"/>
    <x v="1"/>
    <x v="0"/>
  </r>
  <r>
    <x v="3"/>
    <x v="0"/>
    <x v="522"/>
    <x v="3"/>
    <x v="9"/>
    <x v="3"/>
    <x v="2"/>
    <x v="28"/>
    <x v="177"/>
    <x v="1698"/>
    <x v="3195"/>
    <x v="29"/>
    <x v="2"/>
    <x v="0"/>
    <x v="2"/>
  </r>
  <r>
    <x v="3"/>
    <x v="0"/>
    <x v="522"/>
    <x v="3"/>
    <x v="9"/>
    <x v="3"/>
    <x v="1"/>
    <x v="34"/>
    <x v="141"/>
    <x v="1608"/>
    <x v="3098"/>
    <x v="30"/>
    <x v="2"/>
    <x v="0"/>
    <x v="1"/>
  </r>
  <r>
    <x v="3"/>
    <x v="0"/>
    <x v="522"/>
    <x v="3"/>
    <x v="9"/>
    <x v="3"/>
    <x v="5"/>
    <x v="32"/>
    <x v="137"/>
    <x v="1481"/>
    <x v="2500"/>
    <x v="24"/>
    <x v="2"/>
    <x v="1"/>
    <x v="2"/>
  </r>
  <r>
    <x v="3"/>
    <x v="0"/>
    <x v="522"/>
    <x v="3"/>
    <x v="9"/>
    <x v="3"/>
    <x v="4"/>
    <x v="26"/>
    <x v="112"/>
    <x v="1046"/>
    <x v="1961"/>
    <x v="29"/>
    <x v="2"/>
    <x v="1"/>
    <x v="1"/>
  </r>
  <r>
    <x v="3"/>
    <x v="0"/>
    <x v="522"/>
    <x v="3"/>
    <x v="9"/>
    <x v="3"/>
    <x v="0"/>
    <x v="35"/>
    <x v="77"/>
    <x v="941"/>
    <x v="1539"/>
    <x v="25"/>
    <x v="2"/>
    <x v="0"/>
    <x v="0"/>
  </r>
  <r>
    <x v="3"/>
    <x v="0"/>
    <x v="522"/>
    <x v="3"/>
    <x v="9"/>
    <x v="3"/>
    <x v="3"/>
    <x v="46"/>
    <x v="166"/>
    <x v="2219"/>
    <x v="3341"/>
    <x v="18"/>
    <x v="2"/>
    <x v="1"/>
    <x v="0"/>
  </r>
  <r>
    <x v="1"/>
    <x v="1"/>
    <x v="523"/>
    <x v="0"/>
    <x v="12"/>
    <x v="14"/>
    <x v="5"/>
    <x v="33"/>
    <x v="194"/>
    <x v="2064"/>
    <x v="3277"/>
    <x v="21"/>
    <x v="2"/>
    <x v="1"/>
    <x v="2"/>
  </r>
  <r>
    <x v="1"/>
    <x v="1"/>
    <x v="523"/>
    <x v="0"/>
    <x v="26"/>
    <x v="39"/>
    <x v="2"/>
    <x v="38"/>
    <x v="303"/>
    <x v="2822"/>
    <x v="4966"/>
    <x v="26"/>
    <x v="2"/>
    <x v="0"/>
    <x v="2"/>
  </r>
  <r>
    <x v="2"/>
    <x v="3"/>
    <x v="523"/>
    <x v="0"/>
    <x v="15"/>
    <x v="52"/>
    <x v="2"/>
    <x v="33"/>
    <x v="317"/>
    <x v="2869"/>
    <x v="5031"/>
    <x v="21"/>
    <x v="1"/>
    <x v="0"/>
    <x v="2"/>
  </r>
  <r>
    <x v="2"/>
    <x v="3"/>
    <x v="523"/>
    <x v="0"/>
    <x v="15"/>
    <x v="52"/>
    <x v="1"/>
    <x v="28"/>
    <x v="273"/>
    <x v="2398"/>
    <x v="3904"/>
    <x v="21"/>
    <x v="1"/>
    <x v="0"/>
    <x v="1"/>
  </r>
  <r>
    <x v="2"/>
    <x v="3"/>
    <x v="523"/>
    <x v="0"/>
    <x v="15"/>
    <x v="52"/>
    <x v="5"/>
    <x v="33"/>
    <x v="254"/>
    <x v="2469"/>
    <x v="4024"/>
    <x v="21"/>
    <x v="1"/>
    <x v="1"/>
    <x v="2"/>
  </r>
  <r>
    <x v="2"/>
    <x v="3"/>
    <x v="523"/>
    <x v="0"/>
    <x v="15"/>
    <x v="52"/>
    <x v="4"/>
    <x v="33"/>
    <x v="231"/>
    <x v="2350"/>
    <x v="3825"/>
    <x v="21"/>
    <x v="1"/>
    <x v="1"/>
    <x v="1"/>
  </r>
  <r>
    <x v="2"/>
    <x v="3"/>
    <x v="523"/>
    <x v="0"/>
    <x v="15"/>
    <x v="52"/>
    <x v="0"/>
    <x v="48"/>
    <x v="231"/>
    <x v="2694"/>
    <x v="4491"/>
    <x v="21"/>
    <x v="1"/>
    <x v="0"/>
    <x v="0"/>
  </r>
  <r>
    <x v="2"/>
    <x v="3"/>
    <x v="523"/>
    <x v="0"/>
    <x v="15"/>
    <x v="52"/>
    <x v="3"/>
    <x v="53"/>
    <x v="307"/>
    <x v="2895"/>
    <x v="5143"/>
    <x v="21"/>
    <x v="1"/>
    <x v="1"/>
    <x v="0"/>
  </r>
  <r>
    <x v="1"/>
    <x v="1"/>
    <x v="523"/>
    <x v="0"/>
    <x v="12"/>
    <x v="14"/>
    <x v="5"/>
    <x v="30"/>
    <x v="56"/>
    <x v="533"/>
    <x v="998"/>
    <x v="31"/>
    <x v="1"/>
    <x v="1"/>
    <x v="2"/>
  </r>
  <r>
    <x v="1"/>
    <x v="1"/>
    <x v="523"/>
    <x v="0"/>
    <x v="26"/>
    <x v="39"/>
    <x v="2"/>
    <x v="37"/>
    <x v="99"/>
    <x v="1252"/>
    <x v="2951"/>
    <x v="40"/>
    <x v="1"/>
    <x v="0"/>
    <x v="2"/>
  </r>
  <r>
    <x v="2"/>
    <x v="3"/>
    <x v="523"/>
    <x v="0"/>
    <x v="15"/>
    <x v="52"/>
    <x v="2"/>
    <x v="30"/>
    <x v="124"/>
    <x v="1282"/>
    <x v="2816"/>
    <x v="36"/>
    <x v="1"/>
    <x v="0"/>
    <x v="2"/>
  </r>
  <r>
    <x v="2"/>
    <x v="3"/>
    <x v="523"/>
    <x v="0"/>
    <x v="15"/>
    <x v="52"/>
    <x v="1"/>
    <x v="25"/>
    <x v="77"/>
    <x v="675"/>
    <x v="1421"/>
    <x v="34"/>
    <x v="1"/>
    <x v="0"/>
    <x v="1"/>
  </r>
  <r>
    <x v="2"/>
    <x v="3"/>
    <x v="523"/>
    <x v="0"/>
    <x v="15"/>
    <x v="52"/>
    <x v="5"/>
    <x v="30"/>
    <x v="67"/>
    <x v="671"/>
    <x v="1337"/>
    <x v="32"/>
    <x v="1"/>
    <x v="1"/>
    <x v="2"/>
  </r>
  <r>
    <x v="2"/>
    <x v="3"/>
    <x v="523"/>
    <x v="0"/>
    <x v="15"/>
    <x v="52"/>
    <x v="4"/>
    <x v="31"/>
    <x v="66"/>
    <x v="687"/>
    <x v="1323"/>
    <x v="31"/>
    <x v="1"/>
    <x v="1"/>
    <x v="1"/>
  </r>
  <r>
    <x v="2"/>
    <x v="3"/>
    <x v="523"/>
    <x v="0"/>
    <x v="15"/>
    <x v="52"/>
    <x v="0"/>
    <x v="47"/>
    <x v="68"/>
    <x v="1082"/>
    <x v="2282"/>
    <x v="34"/>
    <x v="1"/>
    <x v="0"/>
    <x v="0"/>
  </r>
  <r>
    <x v="2"/>
    <x v="3"/>
    <x v="523"/>
    <x v="0"/>
    <x v="15"/>
    <x v="52"/>
    <x v="3"/>
    <x v="51"/>
    <x v="98"/>
    <x v="1627"/>
    <x v="3437"/>
    <x v="35"/>
    <x v="1"/>
    <x v="1"/>
    <x v="0"/>
  </r>
  <r>
    <x v="1"/>
    <x v="1"/>
    <x v="524"/>
    <x v="0"/>
    <x v="12"/>
    <x v="14"/>
    <x v="4"/>
    <x v="38"/>
    <x v="62"/>
    <x v="784"/>
    <x v="1300"/>
    <x v="26"/>
    <x v="2"/>
    <x v="1"/>
    <x v="1"/>
  </r>
  <r>
    <x v="1"/>
    <x v="1"/>
    <x v="524"/>
    <x v="0"/>
    <x v="26"/>
    <x v="39"/>
    <x v="1"/>
    <x v="33"/>
    <x v="105"/>
    <x v="1208"/>
    <x v="1813"/>
    <x v="21"/>
    <x v="2"/>
    <x v="0"/>
    <x v="1"/>
  </r>
  <r>
    <x v="1"/>
    <x v="1"/>
    <x v="524"/>
    <x v="1"/>
    <x v="7"/>
    <x v="53"/>
    <x v="2"/>
    <x v="48"/>
    <x v="323"/>
    <x v="2945"/>
    <x v="5283"/>
    <x v="21"/>
    <x v="0"/>
    <x v="0"/>
    <x v="2"/>
  </r>
  <r>
    <x v="1"/>
    <x v="1"/>
    <x v="524"/>
    <x v="1"/>
    <x v="7"/>
    <x v="53"/>
    <x v="1"/>
    <x v="43"/>
    <x v="300"/>
    <x v="2840"/>
    <x v="4901"/>
    <x v="21"/>
    <x v="0"/>
    <x v="0"/>
    <x v="1"/>
  </r>
  <r>
    <x v="1"/>
    <x v="1"/>
    <x v="524"/>
    <x v="1"/>
    <x v="7"/>
    <x v="53"/>
    <x v="5"/>
    <x v="38"/>
    <x v="273"/>
    <x v="2673"/>
    <x v="4663"/>
    <x v="26"/>
    <x v="0"/>
    <x v="1"/>
    <x v="2"/>
  </r>
  <r>
    <x v="1"/>
    <x v="1"/>
    <x v="524"/>
    <x v="1"/>
    <x v="7"/>
    <x v="53"/>
    <x v="4"/>
    <x v="38"/>
    <x v="254"/>
    <x v="2594"/>
    <x v="4535"/>
    <x v="26"/>
    <x v="0"/>
    <x v="1"/>
    <x v="1"/>
  </r>
  <r>
    <x v="1"/>
    <x v="1"/>
    <x v="524"/>
    <x v="1"/>
    <x v="7"/>
    <x v="53"/>
    <x v="0"/>
    <x v="48"/>
    <x v="254"/>
    <x v="2757"/>
    <x v="4367"/>
    <x v="16"/>
    <x v="0"/>
    <x v="0"/>
    <x v="0"/>
  </r>
  <r>
    <x v="1"/>
    <x v="1"/>
    <x v="524"/>
    <x v="1"/>
    <x v="7"/>
    <x v="53"/>
    <x v="3"/>
    <x v="53"/>
    <x v="307"/>
    <x v="2895"/>
    <x v="5216"/>
    <x v="26"/>
    <x v="0"/>
    <x v="1"/>
    <x v="0"/>
  </r>
  <r>
    <x v="3"/>
    <x v="1"/>
    <x v="524"/>
    <x v="1"/>
    <x v="20"/>
    <x v="8"/>
    <x v="2"/>
    <x v="48"/>
    <x v="317"/>
    <x v="2925"/>
    <x v="5144"/>
    <x v="16"/>
    <x v="0"/>
    <x v="0"/>
    <x v="2"/>
  </r>
  <r>
    <x v="3"/>
    <x v="1"/>
    <x v="524"/>
    <x v="1"/>
    <x v="20"/>
    <x v="8"/>
    <x v="1"/>
    <x v="43"/>
    <x v="273"/>
    <x v="2745"/>
    <x v="4341"/>
    <x v="16"/>
    <x v="0"/>
    <x v="0"/>
    <x v="1"/>
  </r>
  <r>
    <x v="3"/>
    <x v="1"/>
    <x v="524"/>
    <x v="1"/>
    <x v="20"/>
    <x v="8"/>
    <x v="5"/>
    <x v="38"/>
    <x v="212"/>
    <x v="2383"/>
    <x v="2965"/>
    <x v="11"/>
    <x v="0"/>
    <x v="1"/>
    <x v="2"/>
  </r>
  <r>
    <x v="3"/>
    <x v="1"/>
    <x v="524"/>
    <x v="1"/>
    <x v="20"/>
    <x v="8"/>
    <x v="4"/>
    <x v="38"/>
    <x v="194"/>
    <x v="2227"/>
    <x v="2679"/>
    <x v="11"/>
    <x v="0"/>
    <x v="1"/>
    <x v="1"/>
  </r>
  <r>
    <x v="3"/>
    <x v="1"/>
    <x v="524"/>
    <x v="1"/>
    <x v="20"/>
    <x v="8"/>
    <x v="0"/>
    <x v="48"/>
    <x v="194"/>
    <x v="2506"/>
    <x v="3237"/>
    <x v="11"/>
    <x v="0"/>
    <x v="0"/>
    <x v="0"/>
  </r>
  <r>
    <x v="3"/>
    <x v="1"/>
    <x v="524"/>
    <x v="1"/>
    <x v="20"/>
    <x v="8"/>
    <x v="3"/>
    <x v="53"/>
    <x v="294"/>
    <x v="2866"/>
    <x v="4856"/>
    <x v="16"/>
    <x v="0"/>
    <x v="1"/>
    <x v="0"/>
  </r>
  <r>
    <x v="1"/>
    <x v="1"/>
    <x v="524"/>
    <x v="0"/>
    <x v="12"/>
    <x v="14"/>
    <x v="4"/>
    <x v="34"/>
    <x v="9"/>
    <x v="75"/>
    <x v="131"/>
    <x v="39"/>
    <x v="1"/>
    <x v="1"/>
    <x v="1"/>
  </r>
  <r>
    <x v="1"/>
    <x v="1"/>
    <x v="524"/>
    <x v="0"/>
    <x v="26"/>
    <x v="39"/>
    <x v="1"/>
    <x v="31"/>
    <x v="23"/>
    <x v="174"/>
    <x v="335"/>
    <x v="36"/>
    <x v="1"/>
    <x v="0"/>
    <x v="1"/>
  </r>
  <r>
    <x v="1"/>
    <x v="1"/>
    <x v="524"/>
    <x v="1"/>
    <x v="7"/>
    <x v="53"/>
    <x v="2"/>
    <x v="44"/>
    <x v="165"/>
    <x v="2161"/>
    <x v="4153"/>
    <x v="32"/>
    <x v="1"/>
    <x v="0"/>
    <x v="2"/>
  </r>
  <r>
    <x v="1"/>
    <x v="1"/>
    <x v="524"/>
    <x v="1"/>
    <x v="7"/>
    <x v="53"/>
    <x v="1"/>
    <x v="41"/>
    <x v="101"/>
    <x v="1386"/>
    <x v="2741"/>
    <x v="31"/>
    <x v="1"/>
    <x v="0"/>
    <x v="1"/>
  </r>
  <r>
    <x v="1"/>
    <x v="1"/>
    <x v="524"/>
    <x v="1"/>
    <x v="7"/>
    <x v="53"/>
    <x v="5"/>
    <x v="36"/>
    <x v="70"/>
    <x v="865"/>
    <x v="2034"/>
    <x v="39"/>
    <x v="1"/>
    <x v="1"/>
    <x v="2"/>
  </r>
  <r>
    <x v="1"/>
    <x v="1"/>
    <x v="524"/>
    <x v="1"/>
    <x v="7"/>
    <x v="53"/>
    <x v="4"/>
    <x v="34"/>
    <x v="62"/>
    <x v="699"/>
    <x v="1735"/>
    <x v="41"/>
    <x v="1"/>
    <x v="1"/>
    <x v="1"/>
  </r>
  <r>
    <x v="1"/>
    <x v="1"/>
    <x v="524"/>
    <x v="1"/>
    <x v="7"/>
    <x v="53"/>
    <x v="0"/>
    <x v="43"/>
    <x v="62"/>
    <x v="891"/>
    <x v="1496"/>
    <x v="26"/>
    <x v="1"/>
    <x v="0"/>
    <x v="0"/>
  </r>
  <r>
    <x v="1"/>
    <x v="1"/>
    <x v="524"/>
    <x v="1"/>
    <x v="7"/>
    <x v="53"/>
    <x v="3"/>
    <x v="49"/>
    <x v="115"/>
    <x v="1790"/>
    <x v="3917"/>
    <x v="39"/>
    <x v="1"/>
    <x v="1"/>
    <x v="0"/>
  </r>
  <r>
    <x v="3"/>
    <x v="1"/>
    <x v="524"/>
    <x v="1"/>
    <x v="20"/>
    <x v="8"/>
    <x v="2"/>
    <x v="44"/>
    <x v="134"/>
    <x v="1862"/>
    <x v="3433"/>
    <x v="28"/>
    <x v="1"/>
    <x v="0"/>
    <x v="2"/>
  </r>
  <r>
    <x v="3"/>
    <x v="1"/>
    <x v="524"/>
    <x v="1"/>
    <x v="20"/>
    <x v="8"/>
    <x v="1"/>
    <x v="40"/>
    <x v="77"/>
    <x v="1063"/>
    <x v="1937"/>
    <x v="28"/>
    <x v="1"/>
    <x v="0"/>
    <x v="1"/>
  </r>
  <r>
    <x v="3"/>
    <x v="1"/>
    <x v="524"/>
    <x v="1"/>
    <x v="20"/>
    <x v="8"/>
    <x v="5"/>
    <x v="35"/>
    <x v="56"/>
    <x v="632"/>
    <x v="859"/>
    <x v="22"/>
    <x v="1"/>
    <x v="1"/>
    <x v="2"/>
  </r>
  <r>
    <x v="3"/>
    <x v="1"/>
    <x v="524"/>
    <x v="1"/>
    <x v="20"/>
    <x v="8"/>
    <x v="4"/>
    <x v="34"/>
    <x v="54"/>
    <x v="578"/>
    <x v="730"/>
    <x v="21"/>
    <x v="1"/>
    <x v="1"/>
    <x v="1"/>
  </r>
  <r>
    <x v="3"/>
    <x v="1"/>
    <x v="524"/>
    <x v="1"/>
    <x v="20"/>
    <x v="8"/>
    <x v="0"/>
    <x v="44"/>
    <x v="48"/>
    <x v="676"/>
    <x v="1014"/>
    <x v="24"/>
    <x v="1"/>
    <x v="0"/>
    <x v="0"/>
  </r>
  <r>
    <x v="3"/>
    <x v="1"/>
    <x v="524"/>
    <x v="1"/>
    <x v="20"/>
    <x v="8"/>
    <x v="3"/>
    <x v="47"/>
    <x v="83"/>
    <x v="1311"/>
    <x v="2325"/>
    <x v="26"/>
    <x v="1"/>
    <x v="1"/>
    <x v="0"/>
  </r>
  <r>
    <x v="3"/>
    <x v="1"/>
    <x v="524"/>
    <x v="1"/>
    <x v="20"/>
    <x v="8"/>
    <x v="2"/>
    <x v="32"/>
    <x v="172"/>
    <x v="1806"/>
    <x v="2827"/>
    <x v="21"/>
    <x v="2"/>
    <x v="0"/>
    <x v="2"/>
  </r>
  <r>
    <x v="3"/>
    <x v="1"/>
    <x v="524"/>
    <x v="1"/>
    <x v="20"/>
    <x v="8"/>
    <x v="1"/>
    <x v="29"/>
    <x v="95"/>
    <x v="979"/>
    <x v="1250"/>
    <x v="18"/>
    <x v="2"/>
    <x v="0"/>
    <x v="1"/>
  </r>
  <r>
    <x v="3"/>
    <x v="1"/>
    <x v="524"/>
    <x v="1"/>
    <x v="20"/>
    <x v="8"/>
    <x v="5"/>
    <x v="29"/>
    <x v="62"/>
    <x v="589"/>
    <x v="604"/>
    <x v="17"/>
    <x v="2"/>
    <x v="1"/>
    <x v="2"/>
  </r>
  <r>
    <x v="3"/>
    <x v="1"/>
    <x v="524"/>
    <x v="1"/>
    <x v="20"/>
    <x v="8"/>
    <x v="4"/>
    <x v="27"/>
    <x v="59"/>
    <x v="515"/>
    <x v="403"/>
    <x v="14"/>
    <x v="2"/>
    <x v="1"/>
    <x v="1"/>
  </r>
  <r>
    <x v="3"/>
    <x v="1"/>
    <x v="524"/>
    <x v="1"/>
    <x v="20"/>
    <x v="8"/>
    <x v="0"/>
    <x v="32"/>
    <x v="61"/>
    <x v="637"/>
    <x v="722"/>
    <x v="18"/>
    <x v="2"/>
    <x v="0"/>
    <x v="0"/>
  </r>
  <r>
    <x v="3"/>
    <x v="1"/>
    <x v="524"/>
    <x v="1"/>
    <x v="20"/>
    <x v="8"/>
    <x v="3"/>
    <x v="40"/>
    <x v="101"/>
    <x v="1360"/>
    <x v="2074"/>
    <x v="21"/>
    <x v="2"/>
    <x v="1"/>
    <x v="0"/>
  </r>
  <r>
    <x v="1"/>
    <x v="1"/>
    <x v="525"/>
    <x v="0"/>
    <x v="12"/>
    <x v="14"/>
    <x v="0"/>
    <x v="53"/>
    <x v="105"/>
    <x v="1779"/>
    <x v="2781"/>
    <x v="21"/>
    <x v="2"/>
    <x v="0"/>
    <x v="0"/>
  </r>
  <r>
    <x v="1"/>
    <x v="1"/>
    <x v="525"/>
    <x v="0"/>
    <x v="26"/>
    <x v="39"/>
    <x v="5"/>
    <x v="28"/>
    <x v="82"/>
    <x v="821"/>
    <x v="1141"/>
    <x v="21"/>
    <x v="2"/>
    <x v="1"/>
    <x v="2"/>
  </r>
  <r>
    <x v="1"/>
    <x v="1"/>
    <x v="525"/>
    <x v="0"/>
    <x v="12"/>
    <x v="14"/>
    <x v="0"/>
    <x v="49"/>
    <x v="27"/>
    <x v="430"/>
    <x v="821"/>
    <x v="33"/>
    <x v="1"/>
    <x v="0"/>
    <x v="0"/>
  </r>
  <r>
    <x v="1"/>
    <x v="1"/>
    <x v="525"/>
    <x v="0"/>
    <x v="26"/>
    <x v="39"/>
    <x v="5"/>
    <x v="25"/>
    <x v="20"/>
    <x v="107"/>
    <x v="161"/>
    <x v="34"/>
    <x v="1"/>
    <x v="1"/>
    <x v="2"/>
  </r>
  <r>
    <x v="1"/>
    <x v="1"/>
    <x v="526"/>
    <x v="0"/>
    <x v="12"/>
    <x v="14"/>
    <x v="3"/>
    <x v="43"/>
    <x v="194"/>
    <x v="2383"/>
    <x v="4600"/>
    <x v="36"/>
    <x v="2"/>
    <x v="1"/>
    <x v="0"/>
  </r>
  <r>
    <x v="1"/>
    <x v="1"/>
    <x v="526"/>
    <x v="0"/>
    <x v="26"/>
    <x v="39"/>
    <x v="4"/>
    <x v="28"/>
    <x v="15"/>
    <x v="88"/>
    <x v="93"/>
    <x v="26"/>
    <x v="2"/>
    <x v="1"/>
    <x v="1"/>
  </r>
  <r>
    <x v="4"/>
    <x v="0"/>
    <x v="526"/>
    <x v="3"/>
    <x v="8"/>
    <x v="40"/>
    <x v="2"/>
    <x v="58"/>
    <x v="337"/>
    <x v="3019"/>
    <x v="5370"/>
    <x v="16"/>
    <x v="2"/>
    <x v="0"/>
    <x v="2"/>
  </r>
  <r>
    <x v="4"/>
    <x v="0"/>
    <x v="526"/>
    <x v="3"/>
    <x v="8"/>
    <x v="40"/>
    <x v="1"/>
    <x v="63"/>
    <x v="327"/>
    <x v="3005"/>
    <x v="5275"/>
    <x v="11"/>
    <x v="0"/>
    <x v="0"/>
    <x v="1"/>
  </r>
  <r>
    <x v="4"/>
    <x v="0"/>
    <x v="526"/>
    <x v="3"/>
    <x v="8"/>
    <x v="40"/>
    <x v="5"/>
    <x v="78"/>
    <x v="327"/>
    <x v="3039"/>
    <x v="5409"/>
    <x v="16"/>
    <x v="0"/>
    <x v="1"/>
    <x v="2"/>
  </r>
  <r>
    <x v="4"/>
    <x v="0"/>
    <x v="526"/>
    <x v="3"/>
    <x v="8"/>
    <x v="40"/>
    <x v="4"/>
    <x v="78"/>
    <x v="317"/>
    <x v="3004"/>
    <x v="5337"/>
    <x v="16"/>
    <x v="0"/>
    <x v="1"/>
    <x v="1"/>
  </r>
  <r>
    <x v="4"/>
    <x v="0"/>
    <x v="526"/>
    <x v="3"/>
    <x v="8"/>
    <x v="40"/>
    <x v="0"/>
    <x v="85"/>
    <x v="307"/>
    <x v="2979"/>
    <x v="5077"/>
    <x v="6"/>
    <x v="0"/>
    <x v="0"/>
    <x v="0"/>
  </r>
  <r>
    <x v="4"/>
    <x v="0"/>
    <x v="526"/>
    <x v="3"/>
    <x v="8"/>
    <x v="40"/>
    <x v="3"/>
    <x v="93"/>
    <x v="331"/>
    <x v="3081"/>
    <x v="5561"/>
    <x v="31"/>
    <x v="0"/>
    <x v="1"/>
    <x v="0"/>
  </r>
  <r>
    <x v="3"/>
    <x v="1"/>
    <x v="526"/>
    <x v="0"/>
    <x v="21"/>
    <x v="19"/>
    <x v="2"/>
    <x v="48"/>
    <x v="337"/>
    <x v="2988"/>
    <x v="5482"/>
    <x v="36"/>
    <x v="0"/>
    <x v="0"/>
    <x v="2"/>
  </r>
  <r>
    <x v="3"/>
    <x v="1"/>
    <x v="526"/>
    <x v="0"/>
    <x v="21"/>
    <x v="19"/>
    <x v="1"/>
    <x v="43"/>
    <x v="317"/>
    <x v="2907"/>
    <x v="5246"/>
    <x v="26"/>
    <x v="0"/>
    <x v="0"/>
    <x v="1"/>
  </r>
  <r>
    <x v="3"/>
    <x v="1"/>
    <x v="526"/>
    <x v="0"/>
    <x v="21"/>
    <x v="19"/>
    <x v="5"/>
    <x v="38"/>
    <x v="315"/>
    <x v="2884"/>
    <x v="4952"/>
    <x v="16"/>
    <x v="0"/>
    <x v="1"/>
    <x v="2"/>
  </r>
  <r>
    <x v="3"/>
    <x v="1"/>
    <x v="526"/>
    <x v="0"/>
    <x v="21"/>
    <x v="19"/>
    <x v="4"/>
    <x v="38"/>
    <x v="313"/>
    <x v="2877"/>
    <x v="5057"/>
    <x v="21"/>
    <x v="0"/>
    <x v="1"/>
    <x v="1"/>
  </r>
  <r>
    <x v="3"/>
    <x v="1"/>
    <x v="526"/>
    <x v="0"/>
    <x v="21"/>
    <x v="19"/>
    <x v="0"/>
    <x v="53"/>
    <x v="313"/>
    <x v="2924"/>
    <x v="5285"/>
    <x v="26"/>
    <x v="0"/>
    <x v="0"/>
    <x v="0"/>
  </r>
  <r>
    <x v="3"/>
    <x v="1"/>
    <x v="526"/>
    <x v="0"/>
    <x v="21"/>
    <x v="19"/>
    <x v="3"/>
    <x v="58"/>
    <x v="325"/>
    <x v="2984"/>
    <x v="5497"/>
    <x v="41"/>
    <x v="0"/>
    <x v="1"/>
    <x v="0"/>
  </r>
  <r>
    <x v="5"/>
    <x v="0"/>
    <x v="526"/>
    <x v="2"/>
    <x v="17"/>
    <x v="35"/>
    <x v="2"/>
    <x v="53"/>
    <x v="337"/>
    <x v="3006"/>
    <x v="5442"/>
    <x v="26"/>
    <x v="1"/>
    <x v="0"/>
    <x v="2"/>
  </r>
  <r>
    <x v="5"/>
    <x v="0"/>
    <x v="526"/>
    <x v="2"/>
    <x v="17"/>
    <x v="35"/>
    <x v="1"/>
    <x v="63"/>
    <x v="327"/>
    <x v="3005"/>
    <x v="5438"/>
    <x v="26"/>
    <x v="1"/>
    <x v="0"/>
    <x v="1"/>
  </r>
  <r>
    <x v="5"/>
    <x v="0"/>
    <x v="526"/>
    <x v="2"/>
    <x v="17"/>
    <x v="35"/>
    <x v="5"/>
    <x v="78"/>
    <x v="327"/>
    <x v="3039"/>
    <x v="5493"/>
    <x v="26"/>
    <x v="1"/>
    <x v="1"/>
    <x v="2"/>
  </r>
  <r>
    <x v="5"/>
    <x v="0"/>
    <x v="526"/>
    <x v="2"/>
    <x v="17"/>
    <x v="35"/>
    <x v="4"/>
    <x v="78"/>
    <x v="317"/>
    <x v="3004"/>
    <x v="5436"/>
    <x v="26"/>
    <x v="1"/>
    <x v="1"/>
    <x v="1"/>
  </r>
  <r>
    <x v="5"/>
    <x v="0"/>
    <x v="526"/>
    <x v="2"/>
    <x v="17"/>
    <x v="35"/>
    <x v="0"/>
    <x v="85"/>
    <x v="307"/>
    <x v="2979"/>
    <x v="5432"/>
    <x v="31"/>
    <x v="1"/>
    <x v="0"/>
    <x v="0"/>
  </r>
  <r>
    <x v="5"/>
    <x v="0"/>
    <x v="526"/>
    <x v="2"/>
    <x v="17"/>
    <x v="35"/>
    <x v="3"/>
    <x v="93"/>
    <x v="331"/>
    <x v="3081"/>
    <x v="5537"/>
    <x v="21"/>
    <x v="1"/>
    <x v="1"/>
    <x v="0"/>
  </r>
  <r>
    <x v="5"/>
    <x v="1"/>
    <x v="526"/>
    <x v="1"/>
    <x v="47"/>
    <x v="11"/>
    <x v="2"/>
    <x v="38"/>
    <x v="319"/>
    <x v="2895"/>
    <x v="5216"/>
    <x v="26"/>
    <x v="0"/>
    <x v="0"/>
    <x v="2"/>
  </r>
  <r>
    <x v="5"/>
    <x v="1"/>
    <x v="526"/>
    <x v="1"/>
    <x v="47"/>
    <x v="11"/>
    <x v="1"/>
    <x v="33"/>
    <x v="304"/>
    <x v="2774"/>
    <x v="4864"/>
    <x v="26"/>
    <x v="0"/>
    <x v="0"/>
    <x v="1"/>
  </r>
  <r>
    <x v="5"/>
    <x v="1"/>
    <x v="526"/>
    <x v="1"/>
    <x v="47"/>
    <x v="11"/>
    <x v="5"/>
    <x v="28"/>
    <x v="254"/>
    <x v="2282"/>
    <x v="4024"/>
    <x v="26"/>
    <x v="0"/>
    <x v="1"/>
    <x v="2"/>
  </r>
  <r>
    <x v="5"/>
    <x v="1"/>
    <x v="526"/>
    <x v="1"/>
    <x v="47"/>
    <x v="11"/>
    <x v="4"/>
    <x v="28"/>
    <x v="231"/>
    <x v="2158"/>
    <x v="3825"/>
    <x v="26"/>
    <x v="0"/>
    <x v="1"/>
    <x v="1"/>
  </r>
  <r>
    <x v="5"/>
    <x v="1"/>
    <x v="526"/>
    <x v="1"/>
    <x v="47"/>
    <x v="11"/>
    <x v="0"/>
    <x v="38"/>
    <x v="231"/>
    <x v="2506"/>
    <x v="4367"/>
    <x v="26"/>
    <x v="0"/>
    <x v="0"/>
    <x v="0"/>
  </r>
  <r>
    <x v="5"/>
    <x v="1"/>
    <x v="526"/>
    <x v="1"/>
    <x v="47"/>
    <x v="11"/>
    <x v="3"/>
    <x v="58"/>
    <x v="304"/>
    <x v="2901"/>
    <x v="5229"/>
    <x v="26"/>
    <x v="0"/>
    <x v="1"/>
    <x v="0"/>
  </r>
  <r>
    <x v="1"/>
    <x v="1"/>
    <x v="526"/>
    <x v="0"/>
    <x v="12"/>
    <x v="14"/>
    <x v="3"/>
    <x v="38"/>
    <x v="52"/>
    <x v="627"/>
    <x v="1856"/>
    <x v="49"/>
    <x v="1"/>
    <x v="1"/>
    <x v="0"/>
  </r>
  <r>
    <x v="1"/>
    <x v="1"/>
    <x v="526"/>
    <x v="0"/>
    <x v="26"/>
    <x v="39"/>
    <x v="4"/>
    <x v="27"/>
    <x v="2"/>
    <x v="5"/>
    <x v="10"/>
    <x v="39"/>
    <x v="1"/>
    <x v="1"/>
    <x v="1"/>
  </r>
  <r>
    <x v="4"/>
    <x v="0"/>
    <x v="526"/>
    <x v="3"/>
    <x v="8"/>
    <x v="40"/>
    <x v="2"/>
    <x v="54"/>
    <x v="192"/>
    <x v="2604"/>
    <x v="4721"/>
    <x v="31"/>
    <x v="1"/>
    <x v="0"/>
    <x v="2"/>
  </r>
  <r>
    <x v="4"/>
    <x v="0"/>
    <x v="526"/>
    <x v="3"/>
    <x v="8"/>
    <x v="40"/>
    <x v="1"/>
    <x v="57"/>
    <x v="177"/>
    <x v="2559"/>
    <x v="4208"/>
    <x v="21"/>
    <x v="1"/>
    <x v="0"/>
    <x v="1"/>
  </r>
  <r>
    <x v="4"/>
    <x v="0"/>
    <x v="526"/>
    <x v="3"/>
    <x v="8"/>
    <x v="40"/>
    <x v="5"/>
    <x v="73"/>
    <x v="183"/>
    <x v="2768"/>
    <x v="4933"/>
    <x v="29"/>
    <x v="1"/>
    <x v="1"/>
    <x v="2"/>
  </r>
  <r>
    <x v="4"/>
    <x v="0"/>
    <x v="526"/>
    <x v="3"/>
    <x v="8"/>
    <x v="40"/>
    <x v="4"/>
    <x v="70"/>
    <x v="134"/>
    <x v="2459"/>
    <x v="4386"/>
    <x v="28"/>
    <x v="1"/>
    <x v="1"/>
    <x v="1"/>
  </r>
  <r>
    <x v="4"/>
    <x v="0"/>
    <x v="526"/>
    <x v="3"/>
    <x v="8"/>
    <x v="40"/>
    <x v="0"/>
    <x v="82"/>
    <x v="106"/>
    <x v="2379"/>
    <x v="3640"/>
    <x v="18"/>
    <x v="1"/>
    <x v="0"/>
    <x v="0"/>
  </r>
  <r>
    <x v="4"/>
    <x v="0"/>
    <x v="526"/>
    <x v="3"/>
    <x v="8"/>
    <x v="40"/>
    <x v="3"/>
    <x v="91"/>
    <x v="188"/>
    <x v="2865"/>
    <x v="5284"/>
    <x v="42"/>
    <x v="1"/>
    <x v="1"/>
    <x v="0"/>
  </r>
  <r>
    <x v="3"/>
    <x v="1"/>
    <x v="526"/>
    <x v="0"/>
    <x v="21"/>
    <x v="19"/>
    <x v="2"/>
    <x v="45"/>
    <x v="179"/>
    <x v="2308"/>
    <x v="4833"/>
    <x v="48"/>
    <x v="1"/>
    <x v="0"/>
    <x v="2"/>
  </r>
  <r>
    <x v="3"/>
    <x v="1"/>
    <x v="526"/>
    <x v="0"/>
    <x v="21"/>
    <x v="19"/>
    <x v="1"/>
    <x v="39"/>
    <x v="145"/>
    <x v="1816"/>
    <x v="3999"/>
    <x v="40"/>
    <x v="1"/>
    <x v="0"/>
    <x v="1"/>
  </r>
  <r>
    <x v="3"/>
    <x v="1"/>
    <x v="526"/>
    <x v="0"/>
    <x v="21"/>
    <x v="19"/>
    <x v="5"/>
    <x v="34"/>
    <x v="118"/>
    <x v="1364"/>
    <x v="2632"/>
    <x v="30"/>
    <x v="1"/>
    <x v="1"/>
    <x v="2"/>
  </r>
  <r>
    <x v="3"/>
    <x v="1"/>
    <x v="526"/>
    <x v="0"/>
    <x v="21"/>
    <x v="19"/>
    <x v="4"/>
    <x v="36"/>
    <x v="137"/>
    <x v="1629"/>
    <x v="3377"/>
    <x v="34"/>
    <x v="1"/>
    <x v="1"/>
    <x v="1"/>
  </r>
  <r>
    <x v="3"/>
    <x v="1"/>
    <x v="526"/>
    <x v="0"/>
    <x v="21"/>
    <x v="19"/>
    <x v="0"/>
    <x v="50"/>
    <x v="131"/>
    <x v="2006"/>
    <x v="4297"/>
    <x v="41"/>
    <x v="1"/>
    <x v="0"/>
    <x v="0"/>
  </r>
  <r>
    <x v="3"/>
    <x v="1"/>
    <x v="526"/>
    <x v="0"/>
    <x v="21"/>
    <x v="19"/>
    <x v="3"/>
    <x v="53"/>
    <x v="147"/>
    <x v="2229"/>
    <x v="4824"/>
    <x v="51"/>
    <x v="1"/>
    <x v="1"/>
    <x v="0"/>
  </r>
  <r>
    <x v="5"/>
    <x v="0"/>
    <x v="526"/>
    <x v="2"/>
    <x v="17"/>
    <x v="35"/>
    <x v="2"/>
    <x v="51"/>
    <x v="211"/>
    <x v="2657"/>
    <x v="4946"/>
    <x v="37"/>
    <x v="1"/>
    <x v="0"/>
    <x v="2"/>
  </r>
  <r>
    <x v="5"/>
    <x v="0"/>
    <x v="526"/>
    <x v="2"/>
    <x v="17"/>
    <x v="35"/>
    <x v="1"/>
    <x v="58"/>
    <x v="183"/>
    <x v="2607"/>
    <x v="4918"/>
    <x v="38"/>
    <x v="1"/>
    <x v="0"/>
    <x v="1"/>
  </r>
  <r>
    <x v="5"/>
    <x v="0"/>
    <x v="526"/>
    <x v="2"/>
    <x v="17"/>
    <x v="35"/>
    <x v="5"/>
    <x v="76"/>
    <x v="177"/>
    <x v="2771"/>
    <x v="5126"/>
    <x v="41"/>
    <x v="1"/>
    <x v="1"/>
    <x v="2"/>
  </r>
  <r>
    <x v="5"/>
    <x v="0"/>
    <x v="526"/>
    <x v="2"/>
    <x v="17"/>
    <x v="35"/>
    <x v="4"/>
    <x v="75"/>
    <x v="139"/>
    <x v="2580"/>
    <x v="4939"/>
    <x v="41"/>
    <x v="1"/>
    <x v="1"/>
    <x v="1"/>
  </r>
  <r>
    <x v="5"/>
    <x v="0"/>
    <x v="526"/>
    <x v="2"/>
    <x v="17"/>
    <x v="35"/>
    <x v="0"/>
    <x v="84"/>
    <x v="98"/>
    <x v="2318"/>
    <x v="4727"/>
    <x v="43"/>
    <x v="1"/>
    <x v="0"/>
    <x v="0"/>
  </r>
  <r>
    <x v="5"/>
    <x v="0"/>
    <x v="526"/>
    <x v="2"/>
    <x v="17"/>
    <x v="35"/>
    <x v="3"/>
    <x v="89"/>
    <x v="171"/>
    <x v="2833"/>
    <x v="5134"/>
    <x v="34"/>
    <x v="1"/>
    <x v="1"/>
    <x v="0"/>
  </r>
  <r>
    <x v="5"/>
    <x v="1"/>
    <x v="526"/>
    <x v="1"/>
    <x v="47"/>
    <x v="11"/>
    <x v="2"/>
    <x v="36"/>
    <x v="129"/>
    <x v="1557"/>
    <x v="3462"/>
    <x v="38"/>
    <x v="1"/>
    <x v="0"/>
    <x v="2"/>
  </r>
  <r>
    <x v="5"/>
    <x v="1"/>
    <x v="526"/>
    <x v="1"/>
    <x v="47"/>
    <x v="11"/>
    <x v="1"/>
    <x v="30"/>
    <x v="100"/>
    <x v="1058"/>
    <x v="2347"/>
    <x v="36"/>
    <x v="1"/>
    <x v="0"/>
    <x v="1"/>
  </r>
  <r>
    <x v="5"/>
    <x v="1"/>
    <x v="526"/>
    <x v="1"/>
    <x v="47"/>
    <x v="11"/>
    <x v="5"/>
    <x v="26"/>
    <x v="67"/>
    <x v="581"/>
    <x v="1419"/>
    <x v="40"/>
    <x v="1"/>
    <x v="1"/>
    <x v="2"/>
  </r>
  <r>
    <x v="5"/>
    <x v="1"/>
    <x v="526"/>
    <x v="1"/>
    <x v="47"/>
    <x v="11"/>
    <x v="4"/>
    <x v="26"/>
    <x v="57"/>
    <x v="468"/>
    <x v="1073"/>
    <x v="38"/>
    <x v="1"/>
    <x v="1"/>
    <x v="1"/>
  </r>
  <r>
    <x v="5"/>
    <x v="1"/>
    <x v="526"/>
    <x v="1"/>
    <x v="47"/>
    <x v="11"/>
    <x v="0"/>
    <x v="34"/>
    <x v="61"/>
    <x v="684"/>
    <x v="1706"/>
    <x v="41"/>
    <x v="1"/>
    <x v="0"/>
    <x v="0"/>
  </r>
  <r>
    <x v="5"/>
    <x v="1"/>
    <x v="526"/>
    <x v="1"/>
    <x v="47"/>
    <x v="11"/>
    <x v="3"/>
    <x v="52"/>
    <x v="96"/>
    <x v="1626"/>
    <x v="3592"/>
    <x v="38"/>
    <x v="1"/>
    <x v="1"/>
    <x v="0"/>
  </r>
  <r>
    <x v="4"/>
    <x v="0"/>
    <x v="526"/>
    <x v="3"/>
    <x v="8"/>
    <x v="40"/>
    <x v="2"/>
    <x v="43"/>
    <x v="229"/>
    <x v="2602"/>
    <x v="4113"/>
    <x v="18"/>
    <x v="2"/>
    <x v="0"/>
    <x v="2"/>
  </r>
  <r>
    <x v="4"/>
    <x v="0"/>
    <x v="526"/>
    <x v="3"/>
    <x v="8"/>
    <x v="40"/>
    <x v="1"/>
    <x v="46"/>
    <x v="193"/>
    <x v="2449"/>
    <x v="3527"/>
    <x v="15"/>
    <x v="2"/>
    <x v="0"/>
    <x v="1"/>
  </r>
  <r>
    <x v="4"/>
    <x v="0"/>
    <x v="526"/>
    <x v="3"/>
    <x v="8"/>
    <x v="40"/>
    <x v="5"/>
    <x v="53"/>
    <x v="202"/>
    <x v="2653"/>
    <x v="4274"/>
    <x v="19"/>
    <x v="2"/>
    <x v="1"/>
    <x v="2"/>
  </r>
  <r>
    <x v="4"/>
    <x v="0"/>
    <x v="526"/>
    <x v="3"/>
    <x v="8"/>
    <x v="40"/>
    <x v="4"/>
    <x v="59"/>
    <x v="172"/>
    <x v="2553"/>
    <x v="4308"/>
    <x v="23"/>
    <x v="2"/>
    <x v="1"/>
    <x v="1"/>
  </r>
  <r>
    <x v="4"/>
    <x v="0"/>
    <x v="526"/>
    <x v="3"/>
    <x v="8"/>
    <x v="40"/>
    <x v="0"/>
    <x v="64"/>
    <x v="132"/>
    <x v="2330"/>
    <x v="2547"/>
    <x v="8"/>
    <x v="2"/>
    <x v="0"/>
    <x v="0"/>
  </r>
  <r>
    <x v="4"/>
    <x v="0"/>
    <x v="526"/>
    <x v="3"/>
    <x v="8"/>
    <x v="40"/>
    <x v="3"/>
    <x v="67"/>
    <x v="211"/>
    <x v="2809"/>
    <x v="5086"/>
    <x v="33"/>
    <x v="2"/>
    <x v="1"/>
    <x v="0"/>
  </r>
  <r>
    <x v="5"/>
    <x v="0"/>
    <x v="526"/>
    <x v="2"/>
    <x v="17"/>
    <x v="35"/>
    <x v="2"/>
    <x v="40"/>
    <x v="216"/>
    <x v="2472"/>
    <x v="4608"/>
    <x v="33"/>
    <x v="2"/>
    <x v="0"/>
    <x v="2"/>
  </r>
  <r>
    <x v="5"/>
    <x v="0"/>
    <x v="526"/>
    <x v="2"/>
    <x v="17"/>
    <x v="35"/>
    <x v="1"/>
    <x v="48"/>
    <x v="193"/>
    <x v="2499"/>
    <x v="4574"/>
    <x v="31"/>
    <x v="2"/>
    <x v="0"/>
    <x v="1"/>
  </r>
  <r>
    <x v="5"/>
    <x v="0"/>
    <x v="526"/>
    <x v="2"/>
    <x v="17"/>
    <x v="35"/>
    <x v="5"/>
    <x v="48"/>
    <x v="183"/>
    <x v="2415"/>
    <x v="4410"/>
    <x v="30"/>
    <x v="2"/>
    <x v="1"/>
    <x v="2"/>
  </r>
  <r>
    <x v="5"/>
    <x v="0"/>
    <x v="526"/>
    <x v="2"/>
    <x v="17"/>
    <x v="35"/>
    <x v="4"/>
    <x v="52"/>
    <x v="160"/>
    <x v="2328"/>
    <x v="4414"/>
    <x v="33"/>
    <x v="2"/>
    <x v="1"/>
    <x v="1"/>
  </r>
  <r>
    <x v="5"/>
    <x v="0"/>
    <x v="526"/>
    <x v="2"/>
    <x v="17"/>
    <x v="35"/>
    <x v="0"/>
    <x v="63"/>
    <x v="132"/>
    <x v="2307"/>
    <x v="4395"/>
    <x v="33"/>
    <x v="2"/>
    <x v="0"/>
    <x v="0"/>
  </r>
  <r>
    <x v="5"/>
    <x v="0"/>
    <x v="526"/>
    <x v="2"/>
    <x v="17"/>
    <x v="35"/>
    <x v="3"/>
    <x v="73"/>
    <x v="211"/>
    <x v="2838"/>
    <x v="5041"/>
    <x v="27"/>
    <x v="2"/>
    <x v="1"/>
    <x v="0"/>
  </r>
  <r>
    <x v="1"/>
    <x v="1"/>
    <x v="527"/>
    <x v="0"/>
    <x v="12"/>
    <x v="14"/>
    <x v="2"/>
    <x v="43"/>
    <x v="307"/>
    <x v="2866"/>
    <x v="5111"/>
    <x v="26"/>
    <x v="2"/>
    <x v="0"/>
    <x v="2"/>
  </r>
  <r>
    <x v="1"/>
    <x v="1"/>
    <x v="527"/>
    <x v="0"/>
    <x v="26"/>
    <x v="39"/>
    <x v="0"/>
    <x v="43"/>
    <x v="39"/>
    <x v="530"/>
    <x v="658"/>
    <x v="21"/>
    <x v="2"/>
    <x v="0"/>
    <x v="0"/>
  </r>
  <r>
    <x v="1"/>
    <x v="1"/>
    <x v="527"/>
    <x v="0"/>
    <x v="24"/>
    <x v="51"/>
    <x v="2"/>
    <x v="28"/>
    <x v="319"/>
    <x v="2852"/>
    <x v="5070"/>
    <x v="26"/>
    <x v="0"/>
    <x v="0"/>
    <x v="2"/>
  </r>
  <r>
    <x v="1"/>
    <x v="1"/>
    <x v="527"/>
    <x v="0"/>
    <x v="24"/>
    <x v="51"/>
    <x v="1"/>
    <x v="23"/>
    <x v="285"/>
    <x v="2282"/>
    <x v="3708"/>
    <x v="21"/>
    <x v="0"/>
    <x v="0"/>
    <x v="1"/>
  </r>
  <r>
    <x v="1"/>
    <x v="1"/>
    <x v="527"/>
    <x v="0"/>
    <x v="24"/>
    <x v="51"/>
    <x v="5"/>
    <x v="18"/>
    <x v="294"/>
    <x v="2112"/>
    <x v="3397"/>
    <x v="21"/>
    <x v="0"/>
    <x v="1"/>
    <x v="2"/>
  </r>
  <r>
    <x v="1"/>
    <x v="1"/>
    <x v="527"/>
    <x v="0"/>
    <x v="24"/>
    <x v="51"/>
    <x v="4"/>
    <x v="18"/>
    <x v="285"/>
    <x v="2022"/>
    <x v="3572"/>
    <x v="26"/>
    <x v="0"/>
    <x v="1"/>
    <x v="1"/>
  </r>
  <r>
    <x v="1"/>
    <x v="1"/>
    <x v="527"/>
    <x v="0"/>
    <x v="24"/>
    <x v="51"/>
    <x v="0"/>
    <x v="33"/>
    <x v="285"/>
    <x v="2637"/>
    <x v="4349"/>
    <x v="21"/>
    <x v="0"/>
    <x v="0"/>
    <x v="0"/>
  </r>
  <r>
    <x v="1"/>
    <x v="1"/>
    <x v="527"/>
    <x v="0"/>
    <x v="24"/>
    <x v="51"/>
    <x v="3"/>
    <x v="38"/>
    <x v="313"/>
    <x v="2877"/>
    <x v="5259"/>
    <x v="36"/>
    <x v="0"/>
    <x v="1"/>
    <x v="0"/>
  </r>
  <r>
    <x v="1"/>
    <x v="1"/>
    <x v="527"/>
    <x v="2"/>
    <x v="23"/>
    <x v="25"/>
    <x v="2"/>
    <x v="38"/>
    <x v="331"/>
    <x v="2935"/>
    <x v="5309"/>
    <x v="26"/>
    <x v="1"/>
    <x v="0"/>
    <x v="2"/>
  </r>
  <r>
    <x v="1"/>
    <x v="1"/>
    <x v="527"/>
    <x v="2"/>
    <x v="23"/>
    <x v="25"/>
    <x v="1"/>
    <x v="33"/>
    <x v="311"/>
    <x v="2840"/>
    <x v="4901"/>
    <x v="21"/>
    <x v="1"/>
    <x v="0"/>
    <x v="1"/>
  </r>
  <r>
    <x v="1"/>
    <x v="1"/>
    <x v="527"/>
    <x v="2"/>
    <x v="23"/>
    <x v="25"/>
    <x v="5"/>
    <x v="38"/>
    <x v="309"/>
    <x v="2855"/>
    <x v="5077"/>
    <x v="26"/>
    <x v="1"/>
    <x v="1"/>
    <x v="2"/>
  </r>
  <r>
    <x v="1"/>
    <x v="1"/>
    <x v="527"/>
    <x v="2"/>
    <x v="23"/>
    <x v="25"/>
    <x v="4"/>
    <x v="38"/>
    <x v="307"/>
    <x v="2848"/>
    <x v="5036"/>
    <x v="26"/>
    <x v="1"/>
    <x v="1"/>
    <x v="1"/>
  </r>
  <r>
    <x v="1"/>
    <x v="1"/>
    <x v="527"/>
    <x v="2"/>
    <x v="23"/>
    <x v="25"/>
    <x v="0"/>
    <x v="53"/>
    <x v="307"/>
    <x v="2895"/>
    <x v="5143"/>
    <x v="21"/>
    <x v="1"/>
    <x v="0"/>
    <x v="0"/>
  </r>
  <r>
    <x v="1"/>
    <x v="1"/>
    <x v="527"/>
    <x v="2"/>
    <x v="23"/>
    <x v="25"/>
    <x v="3"/>
    <x v="58"/>
    <x v="321"/>
    <x v="2970"/>
    <x v="5448"/>
    <x v="36"/>
    <x v="1"/>
    <x v="1"/>
    <x v="0"/>
  </r>
  <r>
    <x v="1"/>
    <x v="1"/>
    <x v="527"/>
    <x v="0"/>
    <x v="12"/>
    <x v="14"/>
    <x v="2"/>
    <x v="41"/>
    <x v="102"/>
    <x v="1406"/>
    <x v="3182"/>
    <x v="38"/>
    <x v="1"/>
    <x v="0"/>
    <x v="2"/>
  </r>
  <r>
    <x v="1"/>
    <x v="1"/>
    <x v="527"/>
    <x v="0"/>
    <x v="26"/>
    <x v="39"/>
    <x v="0"/>
    <x v="39"/>
    <x v="4"/>
    <x v="45"/>
    <x v="53"/>
    <x v="32"/>
    <x v="1"/>
    <x v="0"/>
    <x v="0"/>
  </r>
  <r>
    <x v="1"/>
    <x v="1"/>
    <x v="527"/>
    <x v="0"/>
    <x v="24"/>
    <x v="51"/>
    <x v="2"/>
    <x v="25"/>
    <x v="146"/>
    <x v="1296"/>
    <x v="3061"/>
    <x v="40"/>
    <x v="1"/>
    <x v="0"/>
    <x v="2"/>
  </r>
  <r>
    <x v="1"/>
    <x v="1"/>
    <x v="527"/>
    <x v="0"/>
    <x v="24"/>
    <x v="51"/>
    <x v="1"/>
    <x v="20"/>
    <x v="75"/>
    <x v="518"/>
    <x v="995"/>
    <x v="32"/>
    <x v="1"/>
    <x v="0"/>
    <x v="1"/>
  </r>
  <r>
    <x v="1"/>
    <x v="1"/>
    <x v="527"/>
    <x v="0"/>
    <x v="24"/>
    <x v="51"/>
    <x v="5"/>
    <x v="16"/>
    <x v="94"/>
    <x v="557"/>
    <x v="1212"/>
    <x v="35"/>
    <x v="1"/>
    <x v="1"/>
    <x v="2"/>
  </r>
  <r>
    <x v="1"/>
    <x v="1"/>
    <x v="527"/>
    <x v="0"/>
    <x v="24"/>
    <x v="51"/>
    <x v="4"/>
    <x v="16"/>
    <x v="75"/>
    <x v="420"/>
    <x v="886"/>
    <x v="36"/>
    <x v="1"/>
    <x v="1"/>
    <x v="1"/>
  </r>
  <r>
    <x v="1"/>
    <x v="1"/>
    <x v="527"/>
    <x v="0"/>
    <x v="24"/>
    <x v="51"/>
    <x v="0"/>
    <x v="31"/>
    <x v="84"/>
    <x v="920"/>
    <x v="1805"/>
    <x v="31"/>
    <x v="1"/>
    <x v="0"/>
    <x v="0"/>
  </r>
  <r>
    <x v="1"/>
    <x v="1"/>
    <x v="527"/>
    <x v="0"/>
    <x v="24"/>
    <x v="51"/>
    <x v="3"/>
    <x v="35"/>
    <x v="122"/>
    <x v="1432"/>
    <x v="3840"/>
    <x v="51"/>
    <x v="1"/>
    <x v="1"/>
    <x v="0"/>
  </r>
  <r>
    <x v="1"/>
    <x v="1"/>
    <x v="527"/>
    <x v="2"/>
    <x v="23"/>
    <x v="25"/>
    <x v="2"/>
    <x v="37"/>
    <x v="183"/>
    <x v="2097"/>
    <x v="4317"/>
    <x v="38"/>
    <x v="1"/>
    <x v="0"/>
    <x v="2"/>
  </r>
  <r>
    <x v="1"/>
    <x v="1"/>
    <x v="527"/>
    <x v="2"/>
    <x v="23"/>
    <x v="25"/>
    <x v="1"/>
    <x v="30"/>
    <x v="105"/>
    <x v="1116"/>
    <x v="2316"/>
    <x v="33"/>
    <x v="1"/>
    <x v="0"/>
    <x v="1"/>
  </r>
  <r>
    <x v="1"/>
    <x v="1"/>
    <x v="527"/>
    <x v="2"/>
    <x v="23"/>
    <x v="25"/>
    <x v="5"/>
    <x v="34"/>
    <x v="123"/>
    <x v="1407"/>
    <x v="3343"/>
    <x v="41"/>
    <x v="1"/>
    <x v="1"/>
    <x v="2"/>
  </r>
  <r>
    <x v="1"/>
    <x v="1"/>
    <x v="527"/>
    <x v="2"/>
    <x v="23"/>
    <x v="25"/>
    <x v="4"/>
    <x v="36"/>
    <x v="98"/>
    <x v="1216"/>
    <x v="2664"/>
    <x v="36"/>
    <x v="1"/>
    <x v="1"/>
    <x v="1"/>
  </r>
  <r>
    <x v="1"/>
    <x v="1"/>
    <x v="527"/>
    <x v="2"/>
    <x v="23"/>
    <x v="25"/>
    <x v="0"/>
    <x v="50"/>
    <x v="115"/>
    <x v="1819"/>
    <x v="3545"/>
    <x v="31"/>
    <x v="1"/>
    <x v="0"/>
    <x v="0"/>
  </r>
  <r>
    <x v="1"/>
    <x v="1"/>
    <x v="527"/>
    <x v="2"/>
    <x v="23"/>
    <x v="25"/>
    <x v="3"/>
    <x v="53"/>
    <x v="164"/>
    <x v="2387"/>
    <x v="4921"/>
    <x v="49"/>
    <x v="1"/>
    <x v="1"/>
    <x v="0"/>
  </r>
  <r>
    <x v="1"/>
    <x v="1"/>
    <x v="527"/>
    <x v="2"/>
    <x v="23"/>
    <x v="25"/>
    <x v="2"/>
    <x v="24"/>
    <x v="222"/>
    <x v="1913"/>
    <x v="3639"/>
    <x v="30"/>
    <x v="2"/>
    <x v="0"/>
    <x v="2"/>
  </r>
  <r>
    <x v="1"/>
    <x v="1"/>
    <x v="527"/>
    <x v="2"/>
    <x v="23"/>
    <x v="25"/>
    <x v="1"/>
    <x v="22"/>
    <x v="129"/>
    <x v="1044"/>
    <x v="1741"/>
    <x v="25"/>
    <x v="2"/>
    <x v="0"/>
    <x v="1"/>
  </r>
  <r>
    <x v="1"/>
    <x v="1"/>
    <x v="527"/>
    <x v="2"/>
    <x v="23"/>
    <x v="25"/>
    <x v="5"/>
    <x v="26"/>
    <x v="136"/>
    <x v="1249"/>
    <x v="2537"/>
    <x v="32"/>
    <x v="2"/>
    <x v="1"/>
    <x v="2"/>
  </r>
  <r>
    <x v="1"/>
    <x v="1"/>
    <x v="527"/>
    <x v="2"/>
    <x v="23"/>
    <x v="25"/>
    <x v="4"/>
    <x v="27"/>
    <x v="128"/>
    <x v="1222"/>
    <x v="2322"/>
    <x v="29"/>
    <x v="2"/>
    <x v="1"/>
    <x v="1"/>
  </r>
  <r>
    <x v="1"/>
    <x v="1"/>
    <x v="527"/>
    <x v="2"/>
    <x v="23"/>
    <x v="25"/>
    <x v="0"/>
    <x v="40"/>
    <x v="115"/>
    <x v="1527"/>
    <x v="2569"/>
    <x v="24"/>
    <x v="2"/>
    <x v="0"/>
    <x v="0"/>
  </r>
  <r>
    <x v="1"/>
    <x v="1"/>
    <x v="527"/>
    <x v="2"/>
    <x v="23"/>
    <x v="25"/>
    <x v="3"/>
    <x v="44"/>
    <x v="189"/>
    <x v="2374"/>
    <x v="4673"/>
    <x v="39"/>
    <x v="2"/>
    <x v="1"/>
    <x v="0"/>
  </r>
  <r>
    <x v="1"/>
    <x v="1"/>
    <x v="528"/>
    <x v="0"/>
    <x v="12"/>
    <x v="14"/>
    <x v="1"/>
    <x v="43"/>
    <x v="129"/>
    <x v="1779"/>
    <x v="2781"/>
    <x v="21"/>
    <x v="2"/>
    <x v="0"/>
    <x v="1"/>
  </r>
  <r>
    <x v="1"/>
    <x v="1"/>
    <x v="528"/>
    <x v="0"/>
    <x v="26"/>
    <x v="39"/>
    <x v="3"/>
    <x v="48"/>
    <x v="129"/>
    <x v="1929"/>
    <x v="3985"/>
    <x v="36"/>
    <x v="2"/>
    <x v="1"/>
    <x v="0"/>
  </r>
  <r>
    <x v="0"/>
    <x v="1"/>
    <x v="528"/>
    <x v="1"/>
    <x v="28"/>
    <x v="31"/>
    <x v="2"/>
    <x v="58"/>
    <x v="325"/>
    <x v="2984"/>
    <x v="5402"/>
    <x v="26"/>
    <x v="0"/>
    <x v="0"/>
    <x v="2"/>
  </r>
  <r>
    <x v="0"/>
    <x v="1"/>
    <x v="528"/>
    <x v="1"/>
    <x v="28"/>
    <x v="31"/>
    <x v="1"/>
    <x v="53"/>
    <x v="304"/>
    <x v="2888"/>
    <x v="5186"/>
    <x v="26"/>
    <x v="0"/>
    <x v="0"/>
    <x v="1"/>
  </r>
  <r>
    <x v="0"/>
    <x v="1"/>
    <x v="528"/>
    <x v="1"/>
    <x v="28"/>
    <x v="31"/>
    <x v="5"/>
    <x v="48"/>
    <x v="285"/>
    <x v="2829"/>
    <x v="4637"/>
    <x v="16"/>
    <x v="0"/>
    <x v="1"/>
    <x v="2"/>
  </r>
  <r>
    <x v="0"/>
    <x v="1"/>
    <x v="528"/>
    <x v="1"/>
    <x v="28"/>
    <x v="31"/>
    <x v="4"/>
    <x v="48"/>
    <x v="273"/>
    <x v="2800"/>
    <x v="4522"/>
    <x v="16"/>
    <x v="0"/>
    <x v="1"/>
    <x v="1"/>
  </r>
  <r>
    <x v="0"/>
    <x v="1"/>
    <x v="528"/>
    <x v="1"/>
    <x v="28"/>
    <x v="31"/>
    <x v="0"/>
    <x v="58"/>
    <x v="273"/>
    <x v="2853"/>
    <x v="4775"/>
    <x v="16"/>
    <x v="0"/>
    <x v="0"/>
    <x v="0"/>
  </r>
  <r>
    <x v="0"/>
    <x v="1"/>
    <x v="528"/>
    <x v="1"/>
    <x v="28"/>
    <x v="31"/>
    <x v="3"/>
    <x v="63"/>
    <x v="309"/>
    <x v="2934"/>
    <x v="5252"/>
    <x v="21"/>
    <x v="0"/>
    <x v="1"/>
    <x v="0"/>
  </r>
  <r>
    <x v="1"/>
    <x v="1"/>
    <x v="528"/>
    <x v="0"/>
    <x v="12"/>
    <x v="14"/>
    <x v="1"/>
    <x v="41"/>
    <x v="33"/>
    <x v="425"/>
    <x v="785"/>
    <x v="32"/>
    <x v="1"/>
    <x v="0"/>
    <x v="1"/>
  </r>
  <r>
    <x v="1"/>
    <x v="1"/>
    <x v="528"/>
    <x v="0"/>
    <x v="26"/>
    <x v="39"/>
    <x v="3"/>
    <x v="44"/>
    <x v="30"/>
    <x v="419"/>
    <x v="1233"/>
    <x v="48"/>
    <x v="1"/>
    <x v="1"/>
    <x v="0"/>
  </r>
  <r>
    <x v="0"/>
    <x v="1"/>
    <x v="528"/>
    <x v="1"/>
    <x v="28"/>
    <x v="31"/>
    <x v="2"/>
    <x v="52"/>
    <x v="147"/>
    <x v="2201"/>
    <x v="4487"/>
    <x v="39"/>
    <x v="1"/>
    <x v="0"/>
    <x v="2"/>
  </r>
  <r>
    <x v="0"/>
    <x v="1"/>
    <x v="528"/>
    <x v="1"/>
    <x v="28"/>
    <x v="31"/>
    <x v="1"/>
    <x v="49"/>
    <x v="103"/>
    <x v="1649"/>
    <x v="3582"/>
    <x v="37"/>
    <x v="1"/>
    <x v="0"/>
    <x v="1"/>
  </r>
  <r>
    <x v="0"/>
    <x v="1"/>
    <x v="528"/>
    <x v="1"/>
    <x v="28"/>
    <x v="31"/>
    <x v="5"/>
    <x v="46"/>
    <x v="73"/>
    <x v="1126"/>
    <x v="2166"/>
    <x v="30"/>
    <x v="1"/>
    <x v="1"/>
    <x v="2"/>
  </r>
  <r>
    <x v="0"/>
    <x v="1"/>
    <x v="528"/>
    <x v="1"/>
    <x v="28"/>
    <x v="31"/>
    <x v="4"/>
    <x v="45"/>
    <x v="75"/>
    <x v="1142"/>
    <x v="2090"/>
    <x v="28"/>
    <x v="1"/>
    <x v="1"/>
    <x v="1"/>
  </r>
  <r>
    <x v="0"/>
    <x v="1"/>
    <x v="528"/>
    <x v="1"/>
    <x v="28"/>
    <x v="31"/>
    <x v="0"/>
    <x v="53"/>
    <x v="77"/>
    <x v="1360"/>
    <x v="2581"/>
    <x v="29"/>
    <x v="1"/>
    <x v="0"/>
    <x v="0"/>
  </r>
  <r>
    <x v="0"/>
    <x v="1"/>
    <x v="528"/>
    <x v="1"/>
    <x v="28"/>
    <x v="31"/>
    <x v="3"/>
    <x v="59"/>
    <x v="118"/>
    <x v="2080"/>
    <x v="4068"/>
    <x v="33"/>
    <x v="1"/>
    <x v="1"/>
    <x v="0"/>
  </r>
  <r>
    <x v="0"/>
    <x v="1"/>
    <x v="528"/>
    <x v="1"/>
    <x v="28"/>
    <x v="31"/>
    <x v="2"/>
    <x v="37"/>
    <x v="186"/>
    <x v="2138"/>
    <x v="4125"/>
    <x v="32"/>
    <x v="2"/>
    <x v="0"/>
    <x v="2"/>
  </r>
  <r>
    <x v="0"/>
    <x v="1"/>
    <x v="528"/>
    <x v="1"/>
    <x v="28"/>
    <x v="31"/>
    <x v="1"/>
    <x v="33"/>
    <x v="120"/>
    <x v="1348"/>
    <x v="2787"/>
    <x v="33"/>
    <x v="2"/>
    <x v="0"/>
    <x v="1"/>
  </r>
  <r>
    <x v="0"/>
    <x v="1"/>
    <x v="528"/>
    <x v="1"/>
    <x v="28"/>
    <x v="31"/>
    <x v="5"/>
    <x v="36"/>
    <x v="91"/>
    <x v="1132"/>
    <x v="1728"/>
    <x v="22"/>
    <x v="2"/>
    <x v="1"/>
    <x v="2"/>
  </r>
  <r>
    <x v="0"/>
    <x v="1"/>
    <x v="528"/>
    <x v="1"/>
    <x v="28"/>
    <x v="31"/>
    <x v="4"/>
    <x v="30"/>
    <x v="86"/>
    <x v="910"/>
    <x v="1244"/>
    <x v="20"/>
    <x v="2"/>
    <x v="1"/>
    <x v="1"/>
  </r>
  <r>
    <x v="0"/>
    <x v="1"/>
    <x v="528"/>
    <x v="1"/>
    <x v="28"/>
    <x v="31"/>
    <x v="0"/>
    <x v="40"/>
    <x v="95"/>
    <x v="1287"/>
    <x v="2083"/>
    <x v="23"/>
    <x v="2"/>
    <x v="0"/>
    <x v="0"/>
  </r>
  <r>
    <x v="0"/>
    <x v="1"/>
    <x v="528"/>
    <x v="1"/>
    <x v="28"/>
    <x v="31"/>
    <x v="3"/>
    <x v="43"/>
    <x v="140"/>
    <x v="1904"/>
    <x v="3496"/>
    <x v="28"/>
    <x v="2"/>
    <x v="1"/>
    <x v="0"/>
  </r>
  <r>
    <x v="1"/>
    <x v="1"/>
    <x v="529"/>
    <x v="0"/>
    <x v="12"/>
    <x v="14"/>
    <x v="5"/>
    <x v="33"/>
    <x v="129"/>
    <x v="1441"/>
    <x v="2219"/>
    <x v="21"/>
    <x v="2"/>
    <x v="1"/>
    <x v="2"/>
  </r>
  <r>
    <x v="1"/>
    <x v="1"/>
    <x v="529"/>
    <x v="0"/>
    <x v="26"/>
    <x v="39"/>
    <x v="2"/>
    <x v="33"/>
    <x v="300"/>
    <x v="2737"/>
    <x v="4786"/>
    <x v="26"/>
    <x v="2"/>
    <x v="0"/>
    <x v="2"/>
  </r>
  <r>
    <x v="1"/>
    <x v="1"/>
    <x v="529"/>
    <x v="0"/>
    <x v="12"/>
    <x v="14"/>
    <x v="5"/>
    <x v="29"/>
    <x v="31"/>
    <x v="254"/>
    <x v="455"/>
    <x v="34"/>
    <x v="1"/>
    <x v="1"/>
    <x v="2"/>
  </r>
  <r>
    <x v="1"/>
    <x v="1"/>
    <x v="529"/>
    <x v="0"/>
    <x v="26"/>
    <x v="39"/>
    <x v="2"/>
    <x v="29"/>
    <x v="101"/>
    <x v="1034"/>
    <x v="2442"/>
    <x v="39"/>
    <x v="1"/>
    <x v="0"/>
    <x v="2"/>
  </r>
  <r>
    <x v="1"/>
    <x v="1"/>
    <x v="530"/>
    <x v="0"/>
    <x v="12"/>
    <x v="14"/>
    <x v="4"/>
    <x v="38"/>
    <x v="62"/>
    <x v="784"/>
    <x v="1300"/>
    <x v="26"/>
    <x v="2"/>
    <x v="1"/>
    <x v="1"/>
  </r>
  <r>
    <x v="1"/>
    <x v="1"/>
    <x v="530"/>
    <x v="0"/>
    <x v="26"/>
    <x v="39"/>
    <x v="1"/>
    <x v="28"/>
    <x v="129"/>
    <x v="1267"/>
    <x v="1920"/>
    <x v="21"/>
    <x v="2"/>
    <x v="0"/>
    <x v="1"/>
  </r>
  <r>
    <x v="4"/>
    <x v="3"/>
    <x v="530"/>
    <x v="2"/>
    <x v="3"/>
    <x v="28"/>
    <x v="2"/>
    <x v="33"/>
    <x v="325"/>
    <x v="2895"/>
    <x v="5216"/>
    <x v="26"/>
    <x v="1"/>
    <x v="0"/>
    <x v="2"/>
  </r>
  <r>
    <x v="4"/>
    <x v="3"/>
    <x v="530"/>
    <x v="2"/>
    <x v="3"/>
    <x v="28"/>
    <x v="1"/>
    <x v="28"/>
    <x v="304"/>
    <x v="2682"/>
    <x v="4462"/>
    <x v="21"/>
    <x v="1"/>
    <x v="0"/>
    <x v="1"/>
  </r>
  <r>
    <x v="4"/>
    <x v="3"/>
    <x v="530"/>
    <x v="2"/>
    <x v="3"/>
    <x v="28"/>
    <x v="5"/>
    <x v="33"/>
    <x v="300"/>
    <x v="2737"/>
    <x v="4786"/>
    <x v="26"/>
    <x v="1"/>
    <x v="1"/>
    <x v="2"/>
  </r>
  <r>
    <x v="4"/>
    <x v="3"/>
    <x v="530"/>
    <x v="2"/>
    <x v="3"/>
    <x v="28"/>
    <x v="4"/>
    <x v="33"/>
    <x v="294"/>
    <x v="2686"/>
    <x v="4688"/>
    <x v="26"/>
    <x v="1"/>
    <x v="1"/>
    <x v="1"/>
  </r>
  <r>
    <x v="4"/>
    <x v="3"/>
    <x v="530"/>
    <x v="2"/>
    <x v="3"/>
    <x v="28"/>
    <x v="0"/>
    <x v="48"/>
    <x v="294"/>
    <x v="2850"/>
    <x v="4932"/>
    <x v="21"/>
    <x v="1"/>
    <x v="0"/>
    <x v="0"/>
  </r>
  <r>
    <x v="4"/>
    <x v="3"/>
    <x v="530"/>
    <x v="2"/>
    <x v="3"/>
    <x v="28"/>
    <x v="3"/>
    <x v="53"/>
    <x v="315"/>
    <x v="2933"/>
    <x v="5303"/>
    <x v="26"/>
    <x v="1"/>
    <x v="1"/>
    <x v="0"/>
  </r>
  <r>
    <x v="5"/>
    <x v="3"/>
    <x v="530"/>
    <x v="2"/>
    <x v="35"/>
    <x v="38"/>
    <x v="2"/>
    <x v="33"/>
    <x v="319"/>
    <x v="2880"/>
    <x v="5154"/>
    <x v="26"/>
    <x v="1"/>
    <x v="0"/>
    <x v="2"/>
  </r>
  <r>
    <x v="5"/>
    <x v="3"/>
    <x v="530"/>
    <x v="2"/>
    <x v="35"/>
    <x v="38"/>
    <x v="1"/>
    <x v="28"/>
    <x v="285"/>
    <x v="2491"/>
    <x v="4071"/>
    <x v="21"/>
    <x v="1"/>
    <x v="0"/>
    <x v="1"/>
  </r>
  <r>
    <x v="5"/>
    <x v="3"/>
    <x v="530"/>
    <x v="2"/>
    <x v="35"/>
    <x v="38"/>
    <x v="5"/>
    <x v="33"/>
    <x v="273"/>
    <x v="2560"/>
    <x v="4458"/>
    <x v="26"/>
    <x v="1"/>
    <x v="1"/>
    <x v="2"/>
  </r>
  <r>
    <x v="5"/>
    <x v="3"/>
    <x v="530"/>
    <x v="2"/>
    <x v="35"/>
    <x v="38"/>
    <x v="4"/>
    <x v="33"/>
    <x v="254"/>
    <x v="2469"/>
    <x v="4314"/>
    <x v="26"/>
    <x v="1"/>
    <x v="1"/>
    <x v="1"/>
  </r>
  <r>
    <x v="5"/>
    <x v="3"/>
    <x v="530"/>
    <x v="2"/>
    <x v="35"/>
    <x v="38"/>
    <x v="0"/>
    <x v="48"/>
    <x v="254"/>
    <x v="2757"/>
    <x v="4637"/>
    <x v="21"/>
    <x v="1"/>
    <x v="0"/>
    <x v="0"/>
  </r>
  <r>
    <x v="5"/>
    <x v="3"/>
    <x v="530"/>
    <x v="2"/>
    <x v="35"/>
    <x v="38"/>
    <x v="3"/>
    <x v="53"/>
    <x v="309"/>
    <x v="2906"/>
    <x v="5242"/>
    <x v="26"/>
    <x v="1"/>
    <x v="1"/>
    <x v="0"/>
  </r>
  <r>
    <x v="1"/>
    <x v="1"/>
    <x v="530"/>
    <x v="0"/>
    <x v="12"/>
    <x v="14"/>
    <x v="4"/>
    <x v="37"/>
    <x v="10"/>
    <x v="89"/>
    <x v="150"/>
    <x v="36"/>
    <x v="1"/>
    <x v="1"/>
    <x v="1"/>
  </r>
  <r>
    <x v="1"/>
    <x v="1"/>
    <x v="530"/>
    <x v="0"/>
    <x v="26"/>
    <x v="39"/>
    <x v="1"/>
    <x v="25"/>
    <x v="34"/>
    <x v="230"/>
    <x v="446"/>
    <x v="36"/>
    <x v="1"/>
    <x v="0"/>
    <x v="1"/>
  </r>
  <r>
    <x v="4"/>
    <x v="3"/>
    <x v="530"/>
    <x v="2"/>
    <x v="3"/>
    <x v="28"/>
    <x v="2"/>
    <x v="29"/>
    <x v="177"/>
    <x v="1736"/>
    <x v="3692"/>
    <x v="36"/>
    <x v="1"/>
    <x v="0"/>
    <x v="2"/>
  </r>
  <r>
    <x v="4"/>
    <x v="3"/>
    <x v="530"/>
    <x v="2"/>
    <x v="3"/>
    <x v="28"/>
    <x v="1"/>
    <x v="25"/>
    <x v="88"/>
    <x v="788"/>
    <x v="1696"/>
    <x v="35"/>
    <x v="1"/>
    <x v="0"/>
    <x v="1"/>
  </r>
  <r>
    <x v="4"/>
    <x v="3"/>
    <x v="530"/>
    <x v="2"/>
    <x v="3"/>
    <x v="28"/>
    <x v="5"/>
    <x v="31"/>
    <x v="86"/>
    <x v="942"/>
    <x v="2256"/>
    <x v="40"/>
    <x v="1"/>
    <x v="1"/>
    <x v="2"/>
  </r>
  <r>
    <x v="4"/>
    <x v="3"/>
    <x v="530"/>
    <x v="2"/>
    <x v="3"/>
    <x v="28"/>
    <x v="4"/>
    <x v="30"/>
    <x v="80"/>
    <x v="854"/>
    <x v="1977"/>
    <x v="38"/>
    <x v="1"/>
    <x v="1"/>
    <x v="1"/>
  </r>
  <r>
    <x v="4"/>
    <x v="3"/>
    <x v="530"/>
    <x v="2"/>
    <x v="3"/>
    <x v="28"/>
    <x v="0"/>
    <x v="47"/>
    <x v="80"/>
    <x v="1274"/>
    <x v="2693"/>
    <x v="34"/>
    <x v="1"/>
    <x v="0"/>
    <x v="0"/>
  </r>
  <r>
    <x v="4"/>
    <x v="3"/>
    <x v="530"/>
    <x v="2"/>
    <x v="3"/>
    <x v="28"/>
    <x v="3"/>
    <x v="47"/>
    <x v="138"/>
    <x v="1999"/>
    <x v="4254"/>
    <x v="40"/>
    <x v="1"/>
    <x v="1"/>
    <x v="0"/>
  </r>
  <r>
    <x v="5"/>
    <x v="3"/>
    <x v="530"/>
    <x v="2"/>
    <x v="35"/>
    <x v="38"/>
    <x v="2"/>
    <x v="31"/>
    <x v="135"/>
    <x v="1422"/>
    <x v="3162"/>
    <x v="37"/>
    <x v="1"/>
    <x v="0"/>
    <x v="2"/>
  </r>
  <r>
    <x v="5"/>
    <x v="3"/>
    <x v="530"/>
    <x v="2"/>
    <x v="35"/>
    <x v="38"/>
    <x v="1"/>
    <x v="26"/>
    <x v="73"/>
    <x v="643"/>
    <x v="1242"/>
    <x v="31"/>
    <x v="1"/>
    <x v="0"/>
    <x v="1"/>
  </r>
  <r>
    <x v="5"/>
    <x v="3"/>
    <x v="530"/>
    <x v="2"/>
    <x v="35"/>
    <x v="38"/>
    <x v="5"/>
    <x v="29"/>
    <x v="73"/>
    <x v="726"/>
    <x v="1677"/>
    <x v="38"/>
    <x v="1"/>
    <x v="1"/>
    <x v="2"/>
  </r>
  <r>
    <x v="5"/>
    <x v="3"/>
    <x v="530"/>
    <x v="2"/>
    <x v="35"/>
    <x v="38"/>
    <x v="4"/>
    <x v="31"/>
    <x v="72"/>
    <x v="767"/>
    <x v="1684"/>
    <x v="36"/>
    <x v="1"/>
    <x v="1"/>
    <x v="1"/>
  </r>
  <r>
    <x v="5"/>
    <x v="3"/>
    <x v="530"/>
    <x v="2"/>
    <x v="35"/>
    <x v="38"/>
    <x v="0"/>
    <x v="44"/>
    <x v="72"/>
    <x v="1066"/>
    <x v="2201"/>
    <x v="33"/>
    <x v="1"/>
    <x v="0"/>
    <x v="0"/>
  </r>
  <r>
    <x v="5"/>
    <x v="3"/>
    <x v="530"/>
    <x v="2"/>
    <x v="35"/>
    <x v="38"/>
    <x v="3"/>
    <x v="48"/>
    <x v="104"/>
    <x v="1633"/>
    <x v="3557"/>
    <x v="37"/>
    <x v="1"/>
    <x v="1"/>
    <x v="0"/>
  </r>
  <r>
    <x v="4"/>
    <x v="3"/>
    <x v="530"/>
    <x v="2"/>
    <x v="3"/>
    <x v="28"/>
    <x v="2"/>
    <x v="21"/>
    <x v="201"/>
    <x v="1590"/>
    <x v="3066"/>
    <x v="30"/>
    <x v="2"/>
    <x v="0"/>
    <x v="2"/>
  </r>
  <r>
    <x v="4"/>
    <x v="3"/>
    <x v="530"/>
    <x v="2"/>
    <x v="3"/>
    <x v="28"/>
    <x v="1"/>
    <x v="18"/>
    <x v="128"/>
    <x v="882"/>
    <x v="1433"/>
    <x v="25"/>
    <x v="2"/>
    <x v="0"/>
    <x v="1"/>
  </r>
  <r>
    <x v="4"/>
    <x v="3"/>
    <x v="530"/>
    <x v="2"/>
    <x v="3"/>
    <x v="28"/>
    <x v="5"/>
    <x v="21"/>
    <x v="104"/>
    <x v="810"/>
    <x v="1578"/>
    <x v="31"/>
    <x v="2"/>
    <x v="1"/>
    <x v="2"/>
  </r>
  <r>
    <x v="4"/>
    <x v="3"/>
    <x v="530"/>
    <x v="2"/>
    <x v="3"/>
    <x v="28"/>
    <x v="4"/>
    <x v="22"/>
    <x v="104"/>
    <x v="844"/>
    <x v="1606"/>
    <x v="30"/>
    <x v="2"/>
    <x v="1"/>
    <x v="1"/>
  </r>
  <r>
    <x v="4"/>
    <x v="3"/>
    <x v="530"/>
    <x v="2"/>
    <x v="3"/>
    <x v="28"/>
    <x v="0"/>
    <x v="30"/>
    <x v="97"/>
    <x v="1026"/>
    <x v="1710"/>
    <x v="25"/>
    <x v="2"/>
    <x v="0"/>
    <x v="0"/>
  </r>
  <r>
    <x v="4"/>
    <x v="3"/>
    <x v="530"/>
    <x v="2"/>
    <x v="3"/>
    <x v="28"/>
    <x v="3"/>
    <x v="41"/>
    <x v="143"/>
    <x v="1866"/>
    <x v="3497"/>
    <x v="29"/>
    <x v="2"/>
    <x v="1"/>
    <x v="0"/>
  </r>
  <r>
    <x v="5"/>
    <x v="3"/>
    <x v="530"/>
    <x v="2"/>
    <x v="35"/>
    <x v="38"/>
    <x v="2"/>
    <x v="25"/>
    <x v="168"/>
    <x v="1473"/>
    <x v="2980"/>
    <x v="32"/>
    <x v="2"/>
    <x v="0"/>
    <x v="2"/>
  </r>
  <r>
    <x v="5"/>
    <x v="3"/>
    <x v="530"/>
    <x v="2"/>
    <x v="35"/>
    <x v="38"/>
    <x v="1"/>
    <x v="18"/>
    <x v="103"/>
    <x v="699"/>
    <x v="1096"/>
    <x v="25"/>
    <x v="2"/>
    <x v="0"/>
    <x v="1"/>
  </r>
  <r>
    <x v="5"/>
    <x v="3"/>
    <x v="530"/>
    <x v="2"/>
    <x v="35"/>
    <x v="38"/>
    <x v="5"/>
    <x v="20"/>
    <x v="89"/>
    <x v="638"/>
    <x v="1163"/>
    <x v="29"/>
    <x v="2"/>
    <x v="1"/>
    <x v="2"/>
  </r>
  <r>
    <x v="5"/>
    <x v="3"/>
    <x v="530"/>
    <x v="2"/>
    <x v="35"/>
    <x v="38"/>
    <x v="4"/>
    <x v="22"/>
    <x v="84"/>
    <x v="658"/>
    <x v="1273"/>
    <x v="31"/>
    <x v="2"/>
    <x v="1"/>
    <x v="1"/>
  </r>
  <r>
    <x v="5"/>
    <x v="3"/>
    <x v="530"/>
    <x v="2"/>
    <x v="35"/>
    <x v="38"/>
    <x v="0"/>
    <x v="34"/>
    <x v="87"/>
    <x v="1030"/>
    <x v="1663"/>
    <x v="24"/>
    <x v="2"/>
    <x v="0"/>
    <x v="0"/>
  </r>
  <r>
    <x v="5"/>
    <x v="3"/>
    <x v="530"/>
    <x v="2"/>
    <x v="35"/>
    <x v="38"/>
    <x v="3"/>
    <x v="33"/>
    <x v="123"/>
    <x v="1376"/>
    <x v="2563"/>
    <x v="28"/>
    <x v="2"/>
    <x v="1"/>
    <x v="0"/>
  </r>
  <r>
    <x v="1"/>
    <x v="1"/>
    <x v="531"/>
    <x v="0"/>
    <x v="12"/>
    <x v="14"/>
    <x v="0"/>
    <x v="53"/>
    <x v="82"/>
    <x v="1441"/>
    <x v="2219"/>
    <x v="21"/>
    <x v="2"/>
    <x v="0"/>
    <x v="0"/>
  </r>
  <r>
    <x v="1"/>
    <x v="1"/>
    <x v="531"/>
    <x v="0"/>
    <x v="26"/>
    <x v="39"/>
    <x v="5"/>
    <x v="23"/>
    <x v="152"/>
    <x v="1267"/>
    <x v="1920"/>
    <x v="21"/>
    <x v="2"/>
    <x v="1"/>
    <x v="2"/>
  </r>
  <r>
    <x v="0"/>
    <x v="1"/>
    <x v="531"/>
    <x v="4"/>
    <x v="1"/>
    <x v="2"/>
    <x v="2"/>
    <x v="58"/>
    <x v="323"/>
    <x v="2975"/>
    <x v="5339"/>
    <x v="21"/>
    <x v="2"/>
    <x v="0"/>
    <x v="2"/>
  </r>
  <r>
    <x v="0"/>
    <x v="1"/>
    <x v="531"/>
    <x v="4"/>
    <x v="1"/>
    <x v="2"/>
    <x v="1"/>
    <x v="53"/>
    <x v="300"/>
    <x v="2880"/>
    <x v="5070"/>
    <x v="21"/>
    <x v="2"/>
    <x v="0"/>
    <x v="1"/>
  </r>
  <r>
    <x v="0"/>
    <x v="1"/>
    <x v="531"/>
    <x v="4"/>
    <x v="1"/>
    <x v="2"/>
    <x v="5"/>
    <x v="48"/>
    <x v="273"/>
    <x v="2800"/>
    <x v="4174"/>
    <x v="11"/>
    <x v="2"/>
    <x v="1"/>
    <x v="2"/>
  </r>
  <r>
    <x v="0"/>
    <x v="1"/>
    <x v="531"/>
    <x v="4"/>
    <x v="1"/>
    <x v="2"/>
    <x v="4"/>
    <x v="48"/>
    <x v="254"/>
    <x v="2757"/>
    <x v="3985"/>
    <x v="11"/>
    <x v="2"/>
    <x v="1"/>
    <x v="1"/>
  </r>
  <r>
    <x v="0"/>
    <x v="1"/>
    <x v="531"/>
    <x v="4"/>
    <x v="1"/>
    <x v="2"/>
    <x v="0"/>
    <x v="58"/>
    <x v="254"/>
    <x v="2833"/>
    <x v="4341"/>
    <x v="11"/>
    <x v="2"/>
    <x v="0"/>
    <x v="0"/>
  </r>
  <r>
    <x v="0"/>
    <x v="1"/>
    <x v="531"/>
    <x v="4"/>
    <x v="1"/>
    <x v="2"/>
    <x v="3"/>
    <x v="63"/>
    <x v="307"/>
    <x v="2924"/>
    <x v="5143"/>
    <x v="16"/>
    <x v="2"/>
    <x v="1"/>
    <x v="0"/>
  </r>
  <r>
    <x v="0"/>
    <x v="1"/>
    <x v="531"/>
    <x v="3"/>
    <x v="16"/>
    <x v="30"/>
    <x v="2"/>
    <x v="33"/>
    <x v="313"/>
    <x v="2852"/>
    <x v="5070"/>
    <x v="26"/>
    <x v="1"/>
    <x v="0"/>
    <x v="2"/>
  </r>
  <r>
    <x v="0"/>
    <x v="1"/>
    <x v="531"/>
    <x v="3"/>
    <x v="16"/>
    <x v="30"/>
    <x v="1"/>
    <x v="28"/>
    <x v="231"/>
    <x v="2158"/>
    <x v="3473"/>
    <x v="21"/>
    <x v="1"/>
    <x v="0"/>
    <x v="1"/>
  </r>
  <r>
    <x v="0"/>
    <x v="1"/>
    <x v="531"/>
    <x v="3"/>
    <x v="16"/>
    <x v="30"/>
    <x v="5"/>
    <x v="23"/>
    <x v="194"/>
    <x v="1617"/>
    <x v="2849"/>
    <x v="26"/>
    <x v="1"/>
    <x v="1"/>
    <x v="2"/>
  </r>
  <r>
    <x v="0"/>
    <x v="1"/>
    <x v="531"/>
    <x v="3"/>
    <x v="16"/>
    <x v="30"/>
    <x v="4"/>
    <x v="23"/>
    <x v="174"/>
    <x v="1441"/>
    <x v="2557"/>
    <x v="26"/>
    <x v="1"/>
    <x v="1"/>
    <x v="1"/>
  </r>
  <r>
    <x v="0"/>
    <x v="1"/>
    <x v="531"/>
    <x v="3"/>
    <x v="16"/>
    <x v="30"/>
    <x v="0"/>
    <x v="43"/>
    <x v="174"/>
    <x v="2206"/>
    <x v="3572"/>
    <x v="21"/>
    <x v="1"/>
    <x v="0"/>
    <x v="0"/>
  </r>
  <r>
    <x v="0"/>
    <x v="1"/>
    <x v="531"/>
    <x v="3"/>
    <x v="16"/>
    <x v="30"/>
    <x v="3"/>
    <x v="48"/>
    <x v="294"/>
    <x v="2850"/>
    <x v="5054"/>
    <x v="26"/>
    <x v="1"/>
    <x v="1"/>
    <x v="0"/>
  </r>
  <r>
    <x v="5"/>
    <x v="1"/>
    <x v="531"/>
    <x v="1"/>
    <x v="19"/>
    <x v="4"/>
    <x v="2"/>
    <x v="43"/>
    <x v="311"/>
    <x v="2886"/>
    <x v="5176"/>
    <x v="26"/>
    <x v="0"/>
    <x v="0"/>
    <x v="2"/>
  </r>
  <r>
    <x v="5"/>
    <x v="1"/>
    <x v="531"/>
    <x v="1"/>
    <x v="19"/>
    <x v="4"/>
    <x v="1"/>
    <x v="38"/>
    <x v="212"/>
    <x v="2383"/>
    <x v="3880"/>
    <x v="21"/>
    <x v="0"/>
    <x v="0"/>
    <x v="1"/>
  </r>
  <r>
    <x v="1"/>
    <x v="1"/>
    <x v="531"/>
    <x v="1"/>
    <x v="19"/>
    <x v="4"/>
    <x v="5"/>
    <x v="33"/>
    <x v="152"/>
    <x v="1674"/>
    <x v="2605"/>
    <x v="21"/>
    <x v="0"/>
    <x v="1"/>
    <x v="2"/>
  </r>
  <r>
    <x v="1"/>
    <x v="1"/>
    <x v="531"/>
    <x v="1"/>
    <x v="19"/>
    <x v="4"/>
    <x v="4"/>
    <x v="33"/>
    <x v="129"/>
    <x v="1441"/>
    <x v="2219"/>
    <x v="21"/>
    <x v="0"/>
    <x v="1"/>
    <x v="1"/>
  </r>
  <r>
    <x v="1"/>
    <x v="1"/>
    <x v="531"/>
    <x v="1"/>
    <x v="19"/>
    <x v="4"/>
    <x v="0"/>
    <x v="43"/>
    <x v="129"/>
    <x v="1779"/>
    <x v="2404"/>
    <x v="16"/>
    <x v="0"/>
    <x v="0"/>
    <x v="0"/>
  </r>
  <r>
    <x v="1"/>
    <x v="1"/>
    <x v="531"/>
    <x v="1"/>
    <x v="19"/>
    <x v="4"/>
    <x v="3"/>
    <x v="48"/>
    <x v="254"/>
    <x v="2757"/>
    <x v="4367"/>
    <x v="16"/>
    <x v="0"/>
    <x v="1"/>
    <x v="0"/>
  </r>
  <r>
    <x v="1"/>
    <x v="1"/>
    <x v="531"/>
    <x v="0"/>
    <x v="12"/>
    <x v="14"/>
    <x v="0"/>
    <x v="47"/>
    <x v="18"/>
    <x v="254"/>
    <x v="434"/>
    <x v="33"/>
    <x v="1"/>
    <x v="0"/>
    <x v="0"/>
  </r>
  <r>
    <x v="1"/>
    <x v="1"/>
    <x v="531"/>
    <x v="0"/>
    <x v="26"/>
    <x v="39"/>
    <x v="5"/>
    <x v="20"/>
    <x v="35"/>
    <x v="172"/>
    <x v="264"/>
    <x v="31"/>
    <x v="1"/>
    <x v="1"/>
    <x v="2"/>
  </r>
  <r>
    <x v="0"/>
    <x v="1"/>
    <x v="531"/>
    <x v="4"/>
    <x v="1"/>
    <x v="2"/>
    <x v="2"/>
    <x v="52"/>
    <x v="165"/>
    <x v="2372"/>
    <x v="4430"/>
    <x v="32"/>
    <x v="1"/>
    <x v="0"/>
    <x v="2"/>
  </r>
  <r>
    <x v="0"/>
    <x v="1"/>
    <x v="531"/>
    <x v="4"/>
    <x v="1"/>
    <x v="2"/>
    <x v="1"/>
    <x v="48"/>
    <x v="93"/>
    <x v="1480"/>
    <x v="3224"/>
    <x v="36"/>
    <x v="1"/>
    <x v="0"/>
    <x v="1"/>
  </r>
  <r>
    <x v="0"/>
    <x v="1"/>
    <x v="531"/>
    <x v="4"/>
    <x v="1"/>
    <x v="2"/>
    <x v="5"/>
    <x v="46"/>
    <x v="67"/>
    <x v="1027"/>
    <x v="1549"/>
    <x v="22"/>
    <x v="1"/>
    <x v="1"/>
    <x v="2"/>
  </r>
  <r>
    <x v="0"/>
    <x v="1"/>
    <x v="531"/>
    <x v="4"/>
    <x v="1"/>
    <x v="2"/>
    <x v="4"/>
    <x v="46"/>
    <x v="74"/>
    <x v="1149"/>
    <x v="1771"/>
    <x v="22"/>
    <x v="1"/>
    <x v="1"/>
    <x v="1"/>
  </r>
  <r>
    <x v="0"/>
    <x v="1"/>
    <x v="531"/>
    <x v="4"/>
    <x v="1"/>
    <x v="2"/>
    <x v="0"/>
    <x v="53"/>
    <x v="69"/>
    <x v="1219"/>
    <x v="1893"/>
    <x v="22"/>
    <x v="1"/>
    <x v="0"/>
    <x v="0"/>
  </r>
  <r>
    <x v="0"/>
    <x v="1"/>
    <x v="531"/>
    <x v="4"/>
    <x v="1"/>
    <x v="2"/>
    <x v="3"/>
    <x v="60"/>
    <x v="106"/>
    <x v="1967"/>
    <x v="3612"/>
    <x v="28"/>
    <x v="1"/>
    <x v="1"/>
    <x v="0"/>
  </r>
  <r>
    <x v="0"/>
    <x v="1"/>
    <x v="531"/>
    <x v="3"/>
    <x v="16"/>
    <x v="30"/>
    <x v="2"/>
    <x v="29"/>
    <x v="122"/>
    <x v="1233"/>
    <x v="2706"/>
    <x v="36"/>
    <x v="1"/>
    <x v="0"/>
    <x v="2"/>
  </r>
  <r>
    <x v="0"/>
    <x v="1"/>
    <x v="531"/>
    <x v="3"/>
    <x v="16"/>
    <x v="30"/>
    <x v="1"/>
    <x v="26"/>
    <x v="63"/>
    <x v="540"/>
    <x v="1168"/>
    <x v="35"/>
    <x v="1"/>
    <x v="0"/>
    <x v="1"/>
  </r>
  <r>
    <x v="0"/>
    <x v="1"/>
    <x v="531"/>
    <x v="3"/>
    <x v="16"/>
    <x v="30"/>
    <x v="5"/>
    <x v="21"/>
    <x v="45"/>
    <x v="269"/>
    <x v="642"/>
    <x v="41"/>
    <x v="1"/>
    <x v="1"/>
    <x v="2"/>
  </r>
  <r>
    <x v="0"/>
    <x v="1"/>
    <x v="531"/>
    <x v="3"/>
    <x v="16"/>
    <x v="30"/>
    <x v="4"/>
    <x v="22"/>
    <x v="41"/>
    <x v="253"/>
    <x v="593"/>
    <x v="41"/>
    <x v="1"/>
    <x v="1"/>
    <x v="1"/>
  </r>
  <r>
    <x v="0"/>
    <x v="1"/>
    <x v="531"/>
    <x v="3"/>
    <x v="16"/>
    <x v="30"/>
    <x v="0"/>
    <x v="42"/>
    <x v="43"/>
    <x v="571"/>
    <x v="1235"/>
    <x v="35"/>
    <x v="1"/>
    <x v="0"/>
    <x v="0"/>
  </r>
  <r>
    <x v="0"/>
    <x v="1"/>
    <x v="531"/>
    <x v="3"/>
    <x v="16"/>
    <x v="30"/>
    <x v="3"/>
    <x v="45"/>
    <x v="83"/>
    <x v="1268"/>
    <x v="2881"/>
    <x v="38"/>
    <x v="1"/>
    <x v="1"/>
    <x v="0"/>
  </r>
  <r>
    <x v="5"/>
    <x v="1"/>
    <x v="531"/>
    <x v="1"/>
    <x v="19"/>
    <x v="4"/>
    <x v="2"/>
    <x v="40"/>
    <x v="105"/>
    <x v="1410"/>
    <x v="3092"/>
    <x v="36"/>
    <x v="1"/>
    <x v="0"/>
    <x v="2"/>
  </r>
  <r>
    <x v="5"/>
    <x v="1"/>
    <x v="531"/>
    <x v="1"/>
    <x v="19"/>
    <x v="4"/>
    <x v="1"/>
    <x v="34"/>
    <x v="62"/>
    <x v="699"/>
    <x v="1422"/>
    <x v="33"/>
    <x v="1"/>
    <x v="0"/>
    <x v="1"/>
  </r>
  <r>
    <x v="1"/>
    <x v="1"/>
    <x v="531"/>
    <x v="1"/>
    <x v="19"/>
    <x v="4"/>
    <x v="5"/>
    <x v="30"/>
    <x v="36"/>
    <x v="315"/>
    <x v="650"/>
    <x v="36"/>
    <x v="1"/>
    <x v="1"/>
    <x v="2"/>
  </r>
  <r>
    <x v="1"/>
    <x v="1"/>
    <x v="531"/>
    <x v="1"/>
    <x v="19"/>
    <x v="4"/>
    <x v="4"/>
    <x v="30"/>
    <x v="33"/>
    <x v="283"/>
    <x v="577"/>
    <x v="36"/>
    <x v="1"/>
    <x v="1"/>
    <x v="1"/>
  </r>
  <r>
    <x v="1"/>
    <x v="1"/>
    <x v="531"/>
    <x v="1"/>
    <x v="19"/>
    <x v="4"/>
    <x v="0"/>
    <x v="42"/>
    <x v="31"/>
    <x v="407"/>
    <x v="704"/>
    <x v="30"/>
    <x v="1"/>
    <x v="0"/>
    <x v="0"/>
  </r>
  <r>
    <x v="1"/>
    <x v="1"/>
    <x v="531"/>
    <x v="1"/>
    <x v="19"/>
    <x v="4"/>
    <x v="3"/>
    <x v="46"/>
    <x v="69"/>
    <x v="1071"/>
    <x v="2104"/>
    <x v="31"/>
    <x v="1"/>
    <x v="1"/>
    <x v="0"/>
  </r>
  <r>
    <x v="1"/>
    <x v="1"/>
    <x v="532"/>
    <x v="0"/>
    <x v="12"/>
    <x v="14"/>
    <x v="3"/>
    <x v="43"/>
    <x v="194"/>
    <x v="2383"/>
    <x v="4600"/>
    <x v="36"/>
    <x v="2"/>
    <x v="1"/>
    <x v="0"/>
  </r>
  <r>
    <x v="1"/>
    <x v="1"/>
    <x v="532"/>
    <x v="0"/>
    <x v="26"/>
    <x v="39"/>
    <x v="4"/>
    <x v="23"/>
    <x v="129"/>
    <x v="1086"/>
    <x v="1874"/>
    <x v="26"/>
    <x v="2"/>
    <x v="1"/>
    <x v="1"/>
  </r>
  <r>
    <x v="1"/>
    <x v="0"/>
    <x v="532"/>
    <x v="4"/>
    <x v="2"/>
    <x v="42"/>
    <x v="2"/>
    <x v="43"/>
    <x v="321"/>
    <x v="2921"/>
    <x v="5221"/>
    <x v="21"/>
    <x v="1"/>
    <x v="0"/>
    <x v="2"/>
  </r>
  <r>
    <x v="1"/>
    <x v="0"/>
    <x v="532"/>
    <x v="4"/>
    <x v="2"/>
    <x v="42"/>
    <x v="1"/>
    <x v="48"/>
    <x v="309"/>
    <x v="2891"/>
    <x v="5197"/>
    <x v="26"/>
    <x v="1"/>
    <x v="0"/>
    <x v="1"/>
  </r>
  <r>
    <x v="1"/>
    <x v="0"/>
    <x v="532"/>
    <x v="4"/>
    <x v="2"/>
    <x v="42"/>
    <x v="5"/>
    <x v="48"/>
    <x v="309"/>
    <x v="2891"/>
    <x v="5118"/>
    <x v="21"/>
    <x v="1"/>
    <x v="1"/>
    <x v="2"/>
  </r>
  <r>
    <x v="1"/>
    <x v="0"/>
    <x v="532"/>
    <x v="4"/>
    <x v="2"/>
    <x v="42"/>
    <x v="4"/>
    <x v="43"/>
    <x v="285"/>
    <x v="2793"/>
    <x v="4723"/>
    <x v="21"/>
    <x v="1"/>
    <x v="1"/>
    <x v="1"/>
  </r>
  <r>
    <x v="1"/>
    <x v="0"/>
    <x v="532"/>
    <x v="4"/>
    <x v="2"/>
    <x v="42"/>
    <x v="0"/>
    <x v="48"/>
    <x v="194"/>
    <x v="2506"/>
    <x v="3730"/>
    <x v="16"/>
    <x v="1"/>
    <x v="0"/>
    <x v="0"/>
  </r>
  <r>
    <x v="1"/>
    <x v="0"/>
    <x v="532"/>
    <x v="4"/>
    <x v="2"/>
    <x v="42"/>
    <x v="3"/>
    <x v="63"/>
    <x v="313"/>
    <x v="2949"/>
    <x v="5120"/>
    <x v="11"/>
    <x v="1"/>
    <x v="1"/>
    <x v="0"/>
  </r>
  <r>
    <x v="1"/>
    <x v="1"/>
    <x v="532"/>
    <x v="0"/>
    <x v="12"/>
    <x v="14"/>
    <x v="3"/>
    <x v="42"/>
    <x v="54"/>
    <x v="730"/>
    <x v="2007"/>
    <x v="46"/>
    <x v="1"/>
    <x v="1"/>
    <x v="0"/>
  </r>
  <r>
    <x v="1"/>
    <x v="1"/>
    <x v="532"/>
    <x v="0"/>
    <x v="26"/>
    <x v="39"/>
    <x v="4"/>
    <x v="20"/>
    <x v="28"/>
    <x v="127"/>
    <x v="274"/>
    <x v="40"/>
    <x v="1"/>
    <x v="1"/>
    <x v="1"/>
  </r>
  <r>
    <x v="1"/>
    <x v="0"/>
    <x v="532"/>
    <x v="4"/>
    <x v="2"/>
    <x v="42"/>
    <x v="2"/>
    <x v="41"/>
    <x v="135"/>
    <x v="1777"/>
    <x v="3705"/>
    <x v="35"/>
    <x v="1"/>
    <x v="0"/>
    <x v="2"/>
  </r>
  <r>
    <x v="1"/>
    <x v="0"/>
    <x v="532"/>
    <x v="4"/>
    <x v="2"/>
    <x v="42"/>
    <x v="1"/>
    <x v="44"/>
    <x v="118"/>
    <x v="1683"/>
    <x v="3697"/>
    <x v="38"/>
    <x v="1"/>
    <x v="0"/>
    <x v="1"/>
  </r>
  <r>
    <x v="1"/>
    <x v="0"/>
    <x v="532"/>
    <x v="4"/>
    <x v="2"/>
    <x v="42"/>
    <x v="5"/>
    <x v="44"/>
    <x v="118"/>
    <x v="1683"/>
    <x v="3290"/>
    <x v="31"/>
    <x v="1"/>
    <x v="1"/>
    <x v="2"/>
  </r>
  <r>
    <x v="1"/>
    <x v="0"/>
    <x v="532"/>
    <x v="4"/>
    <x v="2"/>
    <x v="42"/>
    <x v="4"/>
    <x v="39"/>
    <x v="78"/>
    <x v="1049"/>
    <x v="2326"/>
    <x v="36"/>
    <x v="1"/>
    <x v="1"/>
    <x v="1"/>
  </r>
  <r>
    <x v="1"/>
    <x v="0"/>
    <x v="532"/>
    <x v="4"/>
    <x v="2"/>
    <x v="42"/>
    <x v="0"/>
    <x v="44"/>
    <x v="56"/>
    <x v="809"/>
    <x v="1440"/>
    <x v="28"/>
    <x v="1"/>
    <x v="0"/>
    <x v="0"/>
  </r>
  <r>
    <x v="1"/>
    <x v="0"/>
    <x v="532"/>
    <x v="4"/>
    <x v="2"/>
    <x v="42"/>
    <x v="3"/>
    <x v="62"/>
    <x v="111"/>
    <x v="2069"/>
    <x v="3591"/>
    <x v="25"/>
    <x v="1"/>
    <x v="1"/>
    <x v="0"/>
  </r>
  <r>
    <x v="1"/>
    <x v="0"/>
    <x v="532"/>
    <x v="4"/>
    <x v="2"/>
    <x v="42"/>
    <x v="2"/>
    <x v="30"/>
    <x v="170"/>
    <x v="1712"/>
    <x v="2948"/>
    <x v="25"/>
    <x v="2"/>
    <x v="0"/>
    <x v="2"/>
  </r>
  <r>
    <x v="1"/>
    <x v="0"/>
    <x v="532"/>
    <x v="4"/>
    <x v="2"/>
    <x v="42"/>
    <x v="1"/>
    <x v="29"/>
    <x v="123"/>
    <x v="1241"/>
    <x v="2299"/>
    <x v="28"/>
    <x v="2"/>
    <x v="0"/>
    <x v="1"/>
  </r>
  <r>
    <x v="1"/>
    <x v="0"/>
    <x v="532"/>
    <x v="4"/>
    <x v="2"/>
    <x v="42"/>
    <x v="5"/>
    <x v="34"/>
    <x v="127"/>
    <x v="1449"/>
    <x v="2443"/>
    <x v="24"/>
    <x v="2"/>
    <x v="1"/>
    <x v="2"/>
  </r>
  <r>
    <x v="1"/>
    <x v="0"/>
    <x v="532"/>
    <x v="4"/>
    <x v="2"/>
    <x v="42"/>
    <x v="4"/>
    <x v="31"/>
    <x v="87"/>
    <x v="952"/>
    <x v="1617"/>
    <x v="26"/>
    <x v="2"/>
    <x v="1"/>
    <x v="1"/>
  </r>
  <r>
    <x v="1"/>
    <x v="0"/>
    <x v="532"/>
    <x v="4"/>
    <x v="2"/>
    <x v="42"/>
    <x v="0"/>
    <x v="36"/>
    <x v="59"/>
    <x v="705"/>
    <x v="896"/>
    <x v="20"/>
    <x v="2"/>
    <x v="0"/>
    <x v="0"/>
  </r>
  <r>
    <x v="1"/>
    <x v="0"/>
    <x v="532"/>
    <x v="4"/>
    <x v="2"/>
    <x v="42"/>
    <x v="3"/>
    <x v="39"/>
    <x v="137"/>
    <x v="1729"/>
    <x v="2407"/>
    <x v="17"/>
    <x v="2"/>
    <x v="1"/>
    <x v="0"/>
  </r>
  <r>
    <x v="1"/>
    <x v="1"/>
    <x v="533"/>
    <x v="0"/>
    <x v="12"/>
    <x v="14"/>
    <x v="2"/>
    <x v="53"/>
    <x v="310"/>
    <x v="2911"/>
    <x v="5261"/>
    <x v="26"/>
    <x v="2"/>
    <x v="0"/>
    <x v="2"/>
  </r>
  <r>
    <x v="1"/>
    <x v="1"/>
    <x v="533"/>
    <x v="0"/>
    <x v="26"/>
    <x v="39"/>
    <x v="0"/>
    <x v="38"/>
    <x v="129"/>
    <x v="1617"/>
    <x v="2517"/>
    <x v="21"/>
    <x v="2"/>
    <x v="0"/>
    <x v="0"/>
  </r>
  <r>
    <x v="1"/>
    <x v="0"/>
    <x v="533"/>
    <x v="3"/>
    <x v="45"/>
    <x v="46"/>
    <x v="2"/>
    <x v="48"/>
    <x v="333"/>
    <x v="2978"/>
    <x v="5342"/>
    <x v="21"/>
    <x v="0"/>
    <x v="0"/>
    <x v="2"/>
  </r>
  <r>
    <x v="1"/>
    <x v="0"/>
    <x v="533"/>
    <x v="3"/>
    <x v="45"/>
    <x v="46"/>
    <x v="1"/>
    <x v="58"/>
    <x v="323"/>
    <x v="2975"/>
    <x v="5339"/>
    <x v="21"/>
    <x v="0"/>
    <x v="0"/>
    <x v="1"/>
  </r>
  <r>
    <x v="1"/>
    <x v="0"/>
    <x v="533"/>
    <x v="3"/>
    <x v="45"/>
    <x v="46"/>
    <x v="5"/>
    <x v="73"/>
    <x v="323"/>
    <x v="3015"/>
    <x v="5414"/>
    <x v="21"/>
    <x v="0"/>
    <x v="1"/>
    <x v="2"/>
  </r>
  <r>
    <x v="1"/>
    <x v="0"/>
    <x v="533"/>
    <x v="3"/>
    <x v="45"/>
    <x v="46"/>
    <x v="4"/>
    <x v="73"/>
    <x v="313"/>
    <x v="2974"/>
    <x v="5338"/>
    <x v="21"/>
    <x v="0"/>
    <x v="1"/>
    <x v="1"/>
  </r>
  <r>
    <x v="1"/>
    <x v="0"/>
    <x v="533"/>
    <x v="3"/>
    <x v="45"/>
    <x v="46"/>
    <x v="0"/>
    <x v="83"/>
    <x v="300"/>
    <x v="2947"/>
    <x v="5332"/>
    <x v="26"/>
    <x v="0"/>
    <x v="0"/>
    <x v="0"/>
  </r>
  <r>
    <x v="1"/>
    <x v="0"/>
    <x v="533"/>
    <x v="3"/>
    <x v="45"/>
    <x v="46"/>
    <x v="3"/>
    <x v="92"/>
    <x v="327"/>
    <x v="3073"/>
    <x v="5475"/>
    <x v="16"/>
    <x v="0"/>
    <x v="1"/>
    <x v="0"/>
  </r>
  <r>
    <x v="5"/>
    <x v="0"/>
    <x v="533"/>
    <x v="4"/>
    <x v="36"/>
    <x v="44"/>
    <x v="2"/>
    <x v="48"/>
    <x v="333"/>
    <x v="2978"/>
    <x v="5342"/>
    <x v="21"/>
    <x v="0"/>
    <x v="0"/>
    <x v="2"/>
  </r>
  <r>
    <x v="5"/>
    <x v="0"/>
    <x v="533"/>
    <x v="4"/>
    <x v="36"/>
    <x v="44"/>
    <x v="1"/>
    <x v="58"/>
    <x v="323"/>
    <x v="2975"/>
    <x v="5339"/>
    <x v="21"/>
    <x v="0"/>
    <x v="0"/>
    <x v="1"/>
  </r>
  <r>
    <x v="5"/>
    <x v="0"/>
    <x v="533"/>
    <x v="4"/>
    <x v="36"/>
    <x v="44"/>
    <x v="5"/>
    <x v="73"/>
    <x v="323"/>
    <x v="3015"/>
    <x v="5414"/>
    <x v="21"/>
    <x v="0"/>
    <x v="1"/>
    <x v="2"/>
  </r>
  <r>
    <x v="5"/>
    <x v="0"/>
    <x v="533"/>
    <x v="4"/>
    <x v="36"/>
    <x v="44"/>
    <x v="4"/>
    <x v="73"/>
    <x v="313"/>
    <x v="2974"/>
    <x v="5338"/>
    <x v="21"/>
    <x v="0"/>
    <x v="1"/>
    <x v="1"/>
  </r>
  <r>
    <x v="5"/>
    <x v="0"/>
    <x v="533"/>
    <x v="4"/>
    <x v="36"/>
    <x v="44"/>
    <x v="0"/>
    <x v="83"/>
    <x v="300"/>
    <x v="2947"/>
    <x v="5332"/>
    <x v="26"/>
    <x v="0"/>
    <x v="0"/>
    <x v="0"/>
  </r>
  <r>
    <x v="5"/>
    <x v="0"/>
    <x v="533"/>
    <x v="4"/>
    <x v="36"/>
    <x v="44"/>
    <x v="3"/>
    <x v="92"/>
    <x v="327"/>
    <x v="3073"/>
    <x v="5475"/>
    <x v="16"/>
    <x v="0"/>
    <x v="1"/>
    <x v="0"/>
  </r>
  <r>
    <x v="1"/>
    <x v="1"/>
    <x v="533"/>
    <x v="0"/>
    <x v="12"/>
    <x v="14"/>
    <x v="2"/>
    <x v="51"/>
    <x v="114"/>
    <x v="1837"/>
    <x v="4022"/>
    <x v="40"/>
    <x v="1"/>
    <x v="0"/>
    <x v="2"/>
  </r>
  <r>
    <x v="1"/>
    <x v="1"/>
    <x v="533"/>
    <x v="0"/>
    <x v="26"/>
    <x v="39"/>
    <x v="0"/>
    <x v="35"/>
    <x v="31"/>
    <x v="321"/>
    <x v="673"/>
    <x v="36"/>
    <x v="1"/>
    <x v="0"/>
    <x v="0"/>
  </r>
  <r>
    <x v="1"/>
    <x v="0"/>
    <x v="533"/>
    <x v="3"/>
    <x v="45"/>
    <x v="46"/>
    <x v="2"/>
    <x v="46"/>
    <x v="199"/>
    <x v="2501"/>
    <x v="4644"/>
    <x v="33"/>
    <x v="1"/>
    <x v="0"/>
    <x v="2"/>
  </r>
  <r>
    <x v="1"/>
    <x v="0"/>
    <x v="533"/>
    <x v="3"/>
    <x v="45"/>
    <x v="46"/>
    <x v="1"/>
    <x v="55"/>
    <x v="153"/>
    <x v="2337"/>
    <x v="4388"/>
    <x v="32"/>
    <x v="1"/>
    <x v="0"/>
    <x v="1"/>
  </r>
  <r>
    <x v="1"/>
    <x v="0"/>
    <x v="533"/>
    <x v="3"/>
    <x v="45"/>
    <x v="46"/>
    <x v="5"/>
    <x v="66"/>
    <x v="171"/>
    <x v="2651"/>
    <x v="4873"/>
    <x v="34"/>
    <x v="1"/>
    <x v="1"/>
    <x v="2"/>
  </r>
  <r>
    <x v="1"/>
    <x v="0"/>
    <x v="533"/>
    <x v="3"/>
    <x v="45"/>
    <x v="46"/>
    <x v="4"/>
    <x v="65"/>
    <x v="122"/>
    <x v="2242"/>
    <x v="4383"/>
    <x v="35"/>
    <x v="1"/>
    <x v="1"/>
    <x v="1"/>
  </r>
  <r>
    <x v="1"/>
    <x v="0"/>
    <x v="533"/>
    <x v="3"/>
    <x v="45"/>
    <x v="46"/>
    <x v="0"/>
    <x v="74"/>
    <x v="86"/>
    <x v="1964"/>
    <x v="4077"/>
    <x v="37"/>
    <x v="1"/>
    <x v="0"/>
    <x v="0"/>
  </r>
  <r>
    <x v="1"/>
    <x v="0"/>
    <x v="533"/>
    <x v="3"/>
    <x v="45"/>
    <x v="46"/>
    <x v="3"/>
    <x v="86"/>
    <x v="159"/>
    <x v="2792"/>
    <x v="4898"/>
    <x v="26"/>
    <x v="1"/>
    <x v="1"/>
    <x v="0"/>
  </r>
  <r>
    <x v="5"/>
    <x v="0"/>
    <x v="533"/>
    <x v="4"/>
    <x v="36"/>
    <x v="44"/>
    <x v="2"/>
    <x v="44"/>
    <x v="194"/>
    <x v="2408"/>
    <x v="4599"/>
    <x v="35"/>
    <x v="1"/>
    <x v="0"/>
    <x v="2"/>
  </r>
  <r>
    <x v="5"/>
    <x v="0"/>
    <x v="533"/>
    <x v="4"/>
    <x v="36"/>
    <x v="44"/>
    <x v="1"/>
    <x v="55"/>
    <x v="147"/>
    <x v="2278"/>
    <x v="4432"/>
    <x v="35"/>
    <x v="1"/>
    <x v="0"/>
    <x v="1"/>
  </r>
  <r>
    <x v="5"/>
    <x v="0"/>
    <x v="533"/>
    <x v="4"/>
    <x v="36"/>
    <x v="44"/>
    <x v="5"/>
    <x v="71"/>
    <x v="165"/>
    <x v="2678"/>
    <x v="4861"/>
    <x v="32"/>
    <x v="1"/>
    <x v="1"/>
    <x v="2"/>
  </r>
  <r>
    <x v="5"/>
    <x v="0"/>
    <x v="533"/>
    <x v="4"/>
    <x v="36"/>
    <x v="44"/>
    <x v="4"/>
    <x v="67"/>
    <x v="137"/>
    <x v="2434"/>
    <x v="4661"/>
    <x v="36"/>
    <x v="1"/>
    <x v="1"/>
    <x v="1"/>
  </r>
  <r>
    <x v="5"/>
    <x v="0"/>
    <x v="533"/>
    <x v="4"/>
    <x v="36"/>
    <x v="44"/>
    <x v="0"/>
    <x v="79"/>
    <x v="90"/>
    <x v="2103"/>
    <x v="4358"/>
    <x v="39"/>
    <x v="1"/>
    <x v="0"/>
    <x v="0"/>
  </r>
  <r>
    <x v="5"/>
    <x v="0"/>
    <x v="533"/>
    <x v="4"/>
    <x v="36"/>
    <x v="44"/>
    <x v="3"/>
    <x v="85"/>
    <x v="165"/>
    <x v="2803"/>
    <x v="5034"/>
    <x v="31"/>
    <x v="1"/>
    <x v="1"/>
    <x v="0"/>
  </r>
  <r>
    <x v="1"/>
    <x v="0"/>
    <x v="533"/>
    <x v="3"/>
    <x v="45"/>
    <x v="46"/>
    <x v="2"/>
    <x v="30"/>
    <x v="199"/>
    <x v="1996"/>
    <x v="3311"/>
    <x v="23"/>
    <x v="2"/>
    <x v="0"/>
    <x v="2"/>
  </r>
  <r>
    <x v="1"/>
    <x v="0"/>
    <x v="533"/>
    <x v="3"/>
    <x v="45"/>
    <x v="46"/>
    <x v="1"/>
    <x v="38"/>
    <x v="191"/>
    <x v="2199"/>
    <x v="3967"/>
    <x v="27"/>
    <x v="2"/>
    <x v="0"/>
    <x v="1"/>
  </r>
  <r>
    <x v="1"/>
    <x v="0"/>
    <x v="533"/>
    <x v="3"/>
    <x v="45"/>
    <x v="46"/>
    <x v="5"/>
    <x v="51"/>
    <x v="181"/>
    <x v="2476"/>
    <x v="4171"/>
    <x v="23"/>
    <x v="2"/>
    <x v="1"/>
    <x v="2"/>
  </r>
  <r>
    <x v="1"/>
    <x v="0"/>
    <x v="533"/>
    <x v="3"/>
    <x v="45"/>
    <x v="46"/>
    <x v="4"/>
    <x v="54"/>
    <x v="160"/>
    <x v="2381"/>
    <x v="4233"/>
    <x v="27"/>
    <x v="2"/>
    <x v="1"/>
    <x v="1"/>
  </r>
  <r>
    <x v="1"/>
    <x v="0"/>
    <x v="533"/>
    <x v="3"/>
    <x v="45"/>
    <x v="46"/>
    <x v="0"/>
    <x v="61"/>
    <x v="108"/>
    <x v="2012"/>
    <x v="3916"/>
    <x v="32"/>
    <x v="2"/>
    <x v="0"/>
    <x v="0"/>
  </r>
  <r>
    <x v="1"/>
    <x v="0"/>
    <x v="533"/>
    <x v="3"/>
    <x v="45"/>
    <x v="46"/>
    <x v="3"/>
    <x v="75"/>
    <x v="197"/>
    <x v="2823"/>
    <x v="4903"/>
    <x v="23"/>
    <x v="2"/>
    <x v="1"/>
    <x v="0"/>
  </r>
  <r>
    <x v="5"/>
    <x v="0"/>
    <x v="533"/>
    <x v="4"/>
    <x v="36"/>
    <x v="44"/>
    <x v="2"/>
    <x v="36"/>
    <x v="204"/>
    <x v="2255"/>
    <x v="3867"/>
    <x v="24"/>
    <x v="2"/>
    <x v="0"/>
    <x v="2"/>
  </r>
  <r>
    <x v="5"/>
    <x v="0"/>
    <x v="533"/>
    <x v="4"/>
    <x v="36"/>
    <x v="44"/>
    <x v="1"/>
    <x v="40"/>
    <x v="176"/>
    <x v="2135"/>
    <x v="3851"/>
    <x v="27"/>
    <x v="2"/>
    <x v="0"/>
    <x v="1"/>
  </r>
  <r>
    <x v="5"/>
    <x v="0"/>
    <x v="533"/>
    <x v="4"/>
    <x v="36"/>
    <x v="44"/>
    <x v="5"/>
    <x v="46"/>
    <x v="181"/>
    <x v="2355"/>
    <x v="4083"/>
    <x v="25"/>
    <x v="2"/>
    <x v="1"/>
    <x v="2"/>
  </r>
  <r>
    <x v="5"/>
    <x v="0"/>
    <x v="533"/>
    <x v="4"/>
    <x v="36"/>
    <x v="44"/>
    <x v="4"/>
    <x v="55"/>
    <x v="156"/>
    <x v="2366"/>
    <x v="4212"/>
    <x v="27"/>
    <x v="2"/>
    <x v="1"/>
    <x v="1"/>
  </r>
  <r>
    <x v="5"/>
    <x v="0"/>
    <x v="533"/>
    <x v="4"/>
    <x v="36"/>
    <x v="44"/>
    <x v="0"/>
    <x v="60"/>
    <x v="120"/>
    <x v="2114"/>
    <x v="4092"/>
    <x v="32"/>
    <x v="2"/>
    <x v="0"/>
    <x v="0"/>
  </r>
  <r>
    <x v="5"/>
    <x v="0"/>
    <x v="533"/>
    <x v="4"/>
    <x v="36"/>
    <x v="44"/>
    <x v="3"/>
    <x v="67"/>
    <x v="197"/>
    <x v="2777"/>
    <x v="4604"/>
    <x v="19"/>
    <x v="2"/>
    <x v="1"/>
    <x v="0"/>
  </r>
  <r>
    <x v="1"/>
    <x v="1"/>
    <x v="534"/>
    <x v="0"/>
    <x v="12"/>
    <x v="14"/>
    <x v="1"/>
    <x v="48"/>
    <x v="174"/>
    <x v="2350"/>
    <x v="3825"/>
    <x v="21"/>
    <x v="2"/>
    <x v="0"/>
    <x v="1"/>
  </r>
  <r>
    <x v="1"/>
    <x v="1"/>
    <x v="534"/>
    <x v="0"/>
    <x v="26"/>
    <x v="39"/>
    <x v="3"/>
    <x v="43"/>
    <x v="273"/>
    <x v="2745"/>
    <x v="5040"/>
    <x v="36"/>
    <x v="2"/>
    <x v="1"/>
    <x v="0"/>
  </r>
  <r>
    <x v="1"/>
    <x v="1"/>
    <x v="534"/>
    <x v="0"/>
    <x v="12"/>
    <x v="14"/>
    <x v="1"/>
    <x v="46"/>
    <x v="43"/>
    <x v="634"/>
    <x v="1223"/>
    <x v="31"/>
    <x v="1"/>
    <x v="0"/>
    <x v="1"/>
  </r>
  <r>
    <x v="1"/>
    <x v="1"/>
    <x v="534"/>
    <x v="0"/>
    <x v="26"/>
    <x v="39"/>
    <x v="3"/>
    <x v="42"/>
    <x v="70"/>
    <x v="995"/>
    <x v="2729"/>
    <x v="48"/>
    <x v="1"/>
    <x v="1"/>
    <x v="0"/>
  </r>
  <r>
    <x v="1"/>
    <x v="1"/>
    <x v="535"/>
    <x v="0"/>
    <x v="12"/>
    <x v="14"/>
    <x v="5"/>
    <x v="43"/>
    <x v="152"/>
    <x v="2022"/>
    <x v="3202"/>
    <x v="21"/>
    <x v="2"/>
    <x v="1"/>
    <x v="2"/>
  </r>
  <r>
    <x v="1"/>
    <x v="1"/>
    <x v="535"/>
    <x v="0"/>
    <x v="26"/>
    <x v="39"/>
    <x v="2"/>
    <x v="38"/>
    <x v="315"/>
    <x v="2884"/>
    <x v="5169"/>
    <x v="26"/>
    <x v="2"/>
    <x v="0"/>
    <x v="2"/>
  </r>
  <r>
    <x v="2"/>
    <x v="0"/>
    <x v="535"/>
    <x v="4"/>
    <x v="30"/>
    <x v="1"/>
    <x v="2"/>
    <x v="48"/>
    <x v="327"/>
    <x v="2958"/>
    <x v="5308"/>
    <x v="21"/>
    <x v="1"/>
    <x v="0"/>
    <x v="2"/>
  </r>
  <r>
    <x v="2"/>
    <x v="0"/>
    <x v="535"/>
    <x v="4"/>
    <x v="30"/>
    <x v="1"/>
    <x v="1"/>
    <x v="53"/>
    <x v="315"/>
    <x v="2933"/>
    <x v="5303"/>
    <x v="26"/>
    <x v="1"/>
    <x v="0"/>
    <x v="1"/>
  </r>
  <r>
    <x v="2"/>
    <x v="0"/>
    <x v="535"/>
    <x v="4"/>
    <x v="30"/>
    <x v="1"/>
    <x v="5"/>
    <x v="53"/>
    <x v="315"/>
    <x v="2933"/>
    <x v="5248"/>
    <x v="21"/>
    <x v="1"/>
    <x v="1"/>
    <x v="2"/>
  </r>
  <r>
    <x v="2"/>
    <x v="0"/>
    <x v="535"/>
    <x v="4"/>
    <x v="30"/>
    <x v="1"/>
    <x v="4"/>
    <x v="48"/>
    <x v="304"/>
    <x v="2873"/>
    <x v="5047"/>
    <x v="21"/>
    <x v="1"/>
    <x v="1"/>
    <x v="1"/>
  </r>
  <r>
    <x v="2"/>
    <x v="0"/>
    <x v="535"/>
    <x v="4"/>
    <x v="30"/>
    <x v="1"/>
    <x v="0"/>
    <x v="53"/>
    <x v="254"/>
    <x v="2805"/>
    <x v="4535"/>
    <x v="16"/>
    <x v="1"/>
    <x v="0"/>
    <x v="0"/>
  </r>
  <r>
    <x v="2"/>
    <x v="0"/>
    <x v="535"/>
    <x v="4"/>
    <x v="30"/>
    <x v="1"/>
    <x v="3"/>
    <x v="68"/>
    <x v="319"/>
    <x v="2987"/>
    <x v="5236"/>
    <x v="11"/>
    <x v="1"/>
    <x v="1"/>
    <x v="0"/>
  </r>
  <r>
    <x v="1"/>
    <x v="1"/>
    <x v="535"/>
    <x v="0"/>
    <x v="12"/>
    <x v="14"/>
    <x v="5"/>
    <x v="42"/>
    <x v="33"/>
    <x v="435"/>
    <x v="808"/>
    <x v="32"/>
    <x v="1"/>
    <x v="1"/>
    <x v="2"/>
  </r>
  <r>
    <x v="1"/>
    <x v="1"/>
    <x v="535"/>
    <x v="0"/>
    <x v="26"/>
    <x v="39"/>
    <x v="2"/>
    <x v="36"/>
    <x v="143"/>
    <x v="1694"/>
    <x v="3669"/>
    <x v="37"/>
    <x v="1"/>
    <x v="0"/>
    <x v="2"/>
  </r>
  <r>
    <x v="2"/>
    <x v="0"/>
    <x v="535"/>
    <x v="4"/>
    <x v="30"/>
    <x v="1"/>
    <x v="2"/>
    <x v="45"/>
    <x v="177"/>
    <x v="2288"/>
    <x v="4404"/>
    <x v="34"/>
    <x v="1"/>
    <x v="0"/>
    <x v="2"/>
  </r>
  <r>
    <x v="2"/>
    <x v="0"/>
    <x v="535"/>
    <x v="4"/>
    <x v="30"/>
    <x v="1"/>
    <x v="1"/>
    <x v="47"/>
    <x v="133"/>
    <x v="1944"/>
    <x v="4098"/>
    <x v="38"/>
    <x v="1"/>
    <x v="0"/>
    <x v="1"/>
  </r>
  <r>
    <x v="2"/>
    <x v="0"/>
    <x v="535"/>
    <x v="4"/>
    <x v="30"/>
    <x v="1"/>
    <x v="5"/>
    <x v="47"/>
    <x v="128"/>
    <x v="1891"/>
    <x v="3930"/>
    <x v="36"/>
    <x v="1"/>
    <x v="1"/>
    <x v="2"/>
  </r>
  <r>
    <x v="2"/>
    <x v="0"/>
    <x v="535"/>
    <x v="4"/>
    <x v="30"/>
    <x v="1"/>
    <x v="4"/>
    <x v="47"/>
    <x v="88"/>
    <x v="1377"/>
    <x v="2722"/>
    <x v="31"/>
    <x v="1"/>
    <x v="1"/>
    <x v="1"/>
  </r>
  <r>
    <x v="2"/>
    <x v="0"/>
    <x v="535"/>
    <x v="4"/>
    <x v="30"/>
    <x v="1"/>
    <x v="0"/>
    <x v="49"/>
    <x v="72"/>
    <x v="1174"/>
    <x v="2213"/>
    <x v="29"/>
    <x v="1"/>
    <x v="0"/>
    <x v="0"/>
  </r>
  <r>
    <x v="2"/>
    <x v="0"/>
    <x v="535"/>
    <x v="4"/>
    <x v="30"/>
    <x v="1"/>
    <x v="3"/>
    <x v="67"/>
    <x v="140"/>
    <x v="2465"/>
    <x v="4094"/>
    <x v="22"/>
    <x v="1"/>
    <x v="1"/>
    <x v="0"/>
  </r>
  <r>
    <x v="2"/>
    <x v="0"/>
    <x v="535"/>
    <x v="4"/>
    <x v="30"/>
    <x v="1"/>
    <x v="2"/>
    <x v="30"/>
    <x v="193"/>
    <x v="1938"/>
    <x v="3351"/>
    <x v="25"/>
    <x v="2"/>
    <x v="0"/>
    <x v="2"/>
  </r>
  <r>
    <x v="2"/>
    <x v="0"/>
    <x v="535"/>
    <x v="4"/>
    <x v="30"/>
    <x v="1"/>
    <x v="1"/>
    <x v="40"/>
    <x v="163"/>
    <x v="2029"/>
    <x v="3778"/>
    <x v="29"/>
    <x v="2"/>
    <x v="0"/>
    <x v="1"/>
  </r>
  <r>
    <x v="2"/>
    <x v="0"/>
    <x v="535"/>
    <x v="4"/>
    <x v="30"/>
    <x v="1"/>
    <x v="5"/>
    <x v="34"/>
    <x v="169"/>
    <x v="1864"/>
    <x v="3288"/>
    <x v="26"/>
    <x v="2"/>
    <x v="1"/>
    <x v="2"/>
  </r>
  <r>
    <x v="2"/>
    <x v="0"/>
    <x v="535"/>
    <x v="4"/>
    <x v="30"/>
    <x v="1"/>
    <x v="4"/>
    <x v="30"/>
    <x v="108"/>
    <x v="1143"/>
    <x v="1989"/>
    <x v="26"/>
    <x v="2"/>
    <x v="1"/>
    <x v="1"/>
  </r>
  <r>
    <x v="2"/>
    <x v="0"/>
    <x v="535"/>
    <x v="4"/>
    <x v="30"/>
    <x v="1"/>
    <x v="0"/>
    <x v="37"/>
    <x v="76"/>
    <x v="976"/>
    <x v="1400"/>
    <x v="21"/>
    <x v="2"/>
    <x v="0"/>
    <x v="0"/>
  </r>
  <r>
    <x v="2"/>
    <x v="0"/>
    <x v="535"/>
    <x v="4"/>
    <x v="30"/>
    <x v="1"/>
    <x v="3"/>
    <x v="43"/>
    <x v="168"/>
    <x v="2154"/>
    <x v="2841"/>
    <x v="14"/>
    <x v="2"/>
    <x v="1"/>
    <x v="0"/>
  </r>
  <r>
    <x v="1"/>
    <x v="1"/>
    <x v="536"/>
    <x v="0"/>
    <x v="12"/>
    <x v="14"/>
    <x v="4"/>
    <x v="43"/>
    <x v="82"/>
    <x v="1208"/>
    <x v="2100"/>
    <x v="26"/>
    <x v="2"/>
    <x v="1"/>
    <x v="1"/>
  </r>
  <r>
    <x v="1"/>
    <x v="1"/>
    <x v="536"/>
    <x v="0"/>
    <x v="26"/>
    <x v="39"/>
    <x v="1"/>
    <x v="33"/>
    <x v="254"/>
    <x v="2469"/>
    <x v="4024"/>
    <x v="21"/>
    <x v="2"/>
    <x v="0"/>
    <x v="1"/>
  </r>
  <r>
    <x v="1"/>
    <x v="1"/>
    <x v="536"/>
    <x v="0"/>
    <x v="12"/>
    <x v="14"/>
    <x v="4"/>
    <x v="41"/>
    <x v="18"/>
    <x v="195"/>
    <x v="435"/>
    <x v="39"/>
    <x v="1"/>
    <x v="1"/>
    <x v="1"/>
  </r>
  <r>
    <x v="1"/>
    <x v="1"/>
    <x v="536"/>
    <x v="0"/>
    <x v="26"/>
    <x v="39"/>
    <x v="1"/>
    <x v="30"/>
    <x v="67"/>
    <x v="671"/>
    <x v="1298"/>
    <x v="31"/>
    <x v="1"/>
    <x v="0"/>
    <x v="1"/>
  </r>
  <r>
    <x v="1"/>
    <x v="1"/>
    <x v="537"/>
    <x v="0"/>
    <x v="12"/>
    <x v="14"/>
    <x v="0"/>
    <x v="53"/>
    <x v="105"/>
    <x v="1779"/>
    <x v="2781"/>
    <x v="21"/>
    <x v="2"/>
    <x v="0"/>
    <x v="0"/>
  </r>
  <r>
    <x v="1"/>
    <x v="1"/>
    <x v="537"/>
    <x v="0"/>
    <x v="26"/>
    <x v="39"/>
    <x v="5"/>
    <x v="28"/>
    <x v="194"/>
    <x v="1857"/>
    <x v="2898"/>
    <x v="21"/>
    <x v="2"/>
    <x v="1"/>
    <x v="2"/>
  </r>
  <r>
    <x v="1"/>
    <x v="1"/>
    <x v="537"/>
    <x v="0"/>
    <x v="12"/>
    <x v="14"/>
    <x v="0"/>
    <x v="52"/>
    <x v="25"/>
    <x v="409"/>
    <x v="752"/>
    <x v="32"/>
    <x v="1"/>
    <x v="0"/>
    <x v="0"/>
  </r>
  <r>
    <x v="1"/>
    <x v="1"/>
    <x v="537"/>
    <x v="0"/>
    <x v="26"/>
    <x v="39"/>
    <x v="5"/>
    <x v="27"/>
    <x v="52"/>
    <x v="431"/>
    <x v="772"/>
    <x v="31"/>
    <x v="1"/>
    <x v="1"/>
    <x v="2"/>
  </r>
  <r>
    <x v="1"/>
    <x v="1"/>
    <x v="538"/>
    <x v="0"/>
    <x v="12"/>
    <x v="14"/>
    <x v="3"/>
    <x v="58"/>
    <x v="212"/>
    <x v="2745"/>
    <x v="5040"/>
    <x v="36"/>
    <x v="2"/>
    <x v="1"/>
    <x v="0"/>
  </r>
  <r>
    <x v="1"/>
    <x v="1"/>
    <x v="538"/>
    <x v="0"/>
    <x v="26"/>
    <x v="39"/>
    <x v="4"/>
    <x v="28"/>
    <x v="152"/>
    <x v="1471"/>
    <x v="2605"/>
    <x v="26"/>
    <x v="2"/>
    <x v="1"/>
    <x v="1"/>
  </r>
  <r>
    <x v="1"/>
    <x v="1"/>
    <x v="538"/>
    <x v="0"/>
    <x v="12"/>
    <x v="14"/>
    <x v="3"/>
    <x v="57"/>
    <x v="52"/>
    <x v="964"/>
    <x v="2575"/>
    <x v="46"/>
    <x v="1"/>
    <x v="1"/>
    <x v="0"/>
  </r>
  <r>
    <x v="1"/>
    <x v="1"/>
    <x v="538"/>
    <x v="0"/>
    <x v="26"/>
    <x v="39"/>
    <x v="4"/>
    <x v="26"/>
    <x v="35"/>
    <x v="255"/>
    <x v="539"/>
    <x v="38"/>
    <x v="1"/>
    <x v="1"/>
    <x v="1"/>
  </r>
  <r>
    <x v="1"/>
    <x v="1"/>
    <x v="539"/>
    <x v="0"/>
    <x v="12"/>
    <x v="14"/>
    <x v="2"/>
    <x v="43"/>
    <x v="311"/>
    <x v="2886"/>
    <x v="5176"/>
    <x v="26"/>
    <x v="2"/>
    <x v="0"/>
    <x v="2"/>
  </r>
  <r>
    <x v="1"/>
    <x v="1"/>
    <x v="539"/>
    <x v="0"/>
    <x v="26"/>
    <x v="39"/>
    <x v="0"/>
    <x v="38"/>
    <x v="152"/>
    <x v="1857"/>
    <x v="2898"/>
    <x v="21"/>
    <x v="2"/>
    <x v="0"/>
    <x v="0"/>
  </r>
  <r>
    <x v="1"/>
    <x v="1"/>
    <x v="539"/>
    <x v="0"/>
    <x v="12"/>
    <x v="14"/>
    <x v="2"/>
    <x v="39"/>
    <x v="115"/>
    <x v="1491"/>
    <x v="3503"/>
    <x v="41"/>
    <x v="1"/>
    <x v="0"/>
    <x v="2"/>
  </r>
  <r>
    <x v="1"/>
    <x v="1"/>
    <x v="539"/>
    <x v="0"/>
    <x v="26"/>
    <x v="39"/>
    <x v="0"/>
    <x v="34"/>
    <x v="33"/>
    <x v="333"/>
    <x v="675"/>
    <x v="35"/>
    <x v="1"/>
    <x v="0"/>
    <x v="0"/>
  </r>
  <r>
    <x v="1"/>
    <x v="1"/>
    <x v="540"/>
    <x v="0"/>
    <x v="12"/>
    <x v="14"/>
    <x v="1"/>
    <x v="38"/>
    <x v="212"/>
    <x v="2383"/>
    <x v="3880"/>
    <x v="21"/>
    <x v="2"/>
    <x v="0"/>
    <x v="1"/>
  </r>
  <r>
    <x v="1"/>
    <x v="1"/>
    <x v="540"/>
    <x v="0"/>
    <x v="26"/>
    <x v="39"/>
    <x v="3"/>
    <x v="43"/>
    <x v="285"/>
    <x v="2793"/>
    <x v="5095"/>
    <x v="36"/>
    <x v="2"/>
    <x v="1"/>
    <x v="0"/>
  </r>
  <r>
    <x v="1"/>
    <x v="1"/>
    <x v="540"/>
    <x v="0"/>
    <x v="12"/>
    <x v="14"/>
    <x v="1"/>
    <x v="36"/>
    <x v="52"/>
    <x v="592"/>
    <x v="1130"/>
    <x v="31"/>
    <x v="1"/>
    <x v="0"/>
    <x v="1"/>
  </r>
  <r>
    <x v="1"/>
    <x v="1"/>
    <x v="540"/>
    <x v="0"/>
    <x v="26"/>
    <x v="39"/>
    <x v="3"/>
    <x v="42"/>
    <x v="75"/>
    <x v="1074"/>
    <x v="2962"/>
    <x v="49"/>
    <x v="1"/>
    <x v="1"/>
    <x v="0"/>
  </r>
  <r>
    <x v="1"/>
    <x v="1"/>
    <x v="541"/>
    <x v="0"/>
    <x v="12"/>
    <x v="14"/>
    <x v="5"/>
    <x v="33"/>
    <x v="174"/>
    <x v="1883"/>
    <x v="2950"/>
    <x v="21"/>
    <x v="2"/>
    <x v="1"/>
    <x v="2"/>
  </r>
  <r>
    <x v="1"/>
    <x v="1"/>
    <x v="541"/>
    <x v="0"/>
    <x v="26"/>
    <x v="39"/>
    <x v="2"/>
    <x v="38"/>
    <x v="311"/>
    <x v="2866"/>
    <x v="5111"/>
    <x v="26"/>
    <x v="2"/>
    <x v="0"/>
    <x v="2"/>
  </r>
  <r>
    <x v="3"/>
    <x v="1"/>
    <x v="541"/>
    <x v="3"/>
    <x v="32"/>
    <x v="12"/>
    <x v="2"/>
    <x v="58"/>
    <x v="351"/>
    <x v="3063"/>
    <x v="5530"/>
    <x v="26"/>
    <x v="1"/>
    <x v="0"/>
    <x v="2"/>
  </r>
  <r>
    <x v="3"/>
    <x v="1"/>
    <x v="541"/>
    <x v="3"/>
    <x v="32"/>
    <x v="12"/>
    <x v="1"/>
    <x v="53"/>
    <x v="335"/>
    <x v="3000"/>
    <x v="5384"/>
    <x v="21"/>
    <x v="1"/>
    <x v="0"/>
    <x v="1"/>
  </r>
  <r>
    <x v="3"/>
    <x v="1"/>
    <x v="541"/>
    <x v="3"/>
    <x v="32"/>
    <x v="12"/>
    <x v="5"/>
    <x v="48"/>
    <x v="329"/>
    <x v="2965"/>
    <x v="5367"/>
    <x v="26"/>
    <x v="1"/>
    <x v="1"/>
    <x v="2"/>
  </r>
  <r>
    <x v="3"/>
    <x v="1"/>
    <x v="541"/>
    <x v="3"/>
    <x v="32"/>
    <x v="12"/>
    <x v="4"/>
    <x v="48"/>
    <x v="325"/>
    <x v="2952"/>
    <x v="5340"/>
    <x v="26"/>
    <x v="1"/>
    <x v="1"/>
    <x v="1"/>
  </r>
  <r>
    <x v="3"/>
    <x v="1"/>
    <x v="541"/>
    <x v="3"/>
    <x v="32"/>
    <x v="12"/>
    <x v="0"/>
    <x v="58"/>
    <x v="327"/>
    <x v="2989"/>
    <x v="5365"/>
    <x v="21"/>
    <x v="1"/>
    <x v="0"/>
    <x v="0"/>
  </r>
  <r>
    <x v="3"/>
    <x v="1"/>
    <x v="541"/>
    <x v="3"/>
    <x v="32"/>
    <x v="12"/>
    <x v="3"/>
    <x v="63"/>
    <x v="340"/>
    <x v="3043"/>
    <x v="5545"/>
    <x v="36"/>
    <x v="1"/>
    <x v="1"/>
    <x v="0"/>
  </r>
  <r>
    <x v="5"/>
    <x v="1"/>
    <x v="541"/>
    <x v="0"/>
    <x v="48"/>
    <x v="33"/>
    <x v="2"/>
    <x v="43"/>
    <x v="315"/>
    <x v="2899"/>
    <x v="5054"/>
    <x v="16"/>
    <x v="0"/>
    <x v="0"/>
    <x v="2"/>
  </r>
  <r>
    <x v="5"/>
    <x v="1"/>
    <x v="541"/>
    <x v="0"/>
    <x v="48"/>
    <x v="33"/>
    <x v="1"/>
    <x v="38"/>
    <x v="254"/>
    <x v="2594"/>
    <x v="4282"/>
    <x v="21"/>
    <x v="0"/>
    <x v="0"/>
    <x v="1"/>
  </r>
  <r>
    <x v="5"/>
    <x v="1"/>
    <x v="541"/>
    <x v="0"/>
    <x v="48"/>
    <x v="33"/>
    <x v="5"/>
    <x v="33"/>
    <x v="194"/>
    <x v="2064"/>
    <x v="2849"/>
    <x v="16"/>
    <x v="0"/>
    <x v="1"/>
    <x v="2"/>
  </r>
  <r>
    <x v="5"/>
    <x v="1"/>
    <x v="541"/>
    <x v="0"/>
    <x v="48"/>
    <x v="33"/>
    <x v="4"/>
    <x v="33"/>
    <x v="152"/>
    <x v="1674"/>
    <x v="2219"/>
    <x v="16"/>
    <x v="0"/>
    <x v="1"/>
    <x v="1"/>
  </r>
  <r>
    <x v="5"/>
    <x v="1"/>
    <x v="541"/>
    <x v="0"/>
    <x v="48"/>
    <x v="33"/>
    <x v="0"/>
    <x v="43"/>
    <x v="174"/>
    <x v="2206"/>
    <x v="4380"/>
    <x v="36"/>
    <x v="0"/>
    <x v="0"/>
    <x v="0"/>
  </r>
  <r>
    <x v="5"/>
    <x v="1"/>
    <x v="541"/>
    <x v="0"/>
    <x v="48"/>
    <x v="33"/>
    <x v="3"/>
    <x v="48"/>
    <x v="294"/>
    <x v="2850"/>
    <x v="5054"/>
    <x v="26"/>
    <x v="0"/>
    <x v="1"/>
    <x v="0"/>
  </r>
  <r>
    <x v="1"/>
    <x v="1"/>
    <x v="541"/>
    <x v="0"/>
    <x v="12"/>
    <x v="14"/>
    <x v="5"/>
    <x v="32"/>
    <x v="43"/>
    <x v="422"/>
    <x v="747"/>
    <x v="31"/>
    <x v="1"/>
    <x v="1"/>
    <x v="2"/>
  </r>
  <r>
    <x v="1"/>
    <x v="1"/>
    <x v="541"/>
    <x v="0"/>
    <x v="26"/>
    <x v="39"/>
    <x v="2"/>
    <x v="34"/>
    <x v="125"/>
    <x v="1426"/>
    <x v="3278"/>
    <x v="39"/>
    <x v="1"/>
    <x v="0"/>
    <x v="2"/>
  </r>
  <r>
    <x v="3"/>
    <x v="1"/>
    <x v="541"/>
    <x v="3"/>
    <x v="32"/>
    <x v="12"/>
    <x v="2"/>
    <x v="53"/>
    <x v="248"/>
    <x v="2795"/>
    <x v="5100"/>
    <x v="36"/>
    <x v="1"/>
    <x v="0"/>
    <x v="2"/>
  </r>
  <r>
    <x v="3"/>
    <x v="1"/>
    <x v="541"/>
    <x v="3"/>
    <x v="32"/>
    <x v="12"/>
    <x v="1"/>
    <x v="51"/>
    <x v="193"/>
    <x v="2559"/>
    <x v="4803"/>
    <x v="36"/>
    <x v="1"/>
    <x v="0"/>
    <x v="1"/>
  </r>
  <r>
    <x v="3"/>
    <x v="1"/>
    <x v="541"/>
    <x v="3"/>
    <x v="32"/>
    <x v="12"/>
    <x v="5"/>
    <x v="46"/>
    <x v="172"/>
    <x v="2265"/>
    <x v="4620"/>
    <x v="41"/>
    <x v="1"/>
    <x v="1"/>
    <x v="2"/>
  </r>
  <r>
    <x v="3"/>
    <x v="1"/>
    <x v="541"/>
    <x v="3"/>
    <x v="32"/>
    <x v="12"/>
    <x v="4"/>
    <x v="45"/>
    <x v="177"/>
    <x v="2288"/>
    <x v="4529"/>
    <x v="37"/>
    <x v="1"/>
    <x v="1"/>
    <x v="1"/>
  </r>
  <r>
    <x v="3"/>
    <x v="1"/>
    <x v="541"/>
    <x v="3"/>
    <x v="32"/>
    <x v="12"/>
    <x v="0"/>
    <x v="52"/>
    <x v="159"/>
    <x v="2312"/>
    <x v="4475"/>
    <x v="35"/>
    <x v="1"/>
    <x v="0"/>
    <x v="0"/>
  </r>
  <r>
    <x v="3"/>
    <x v="1"/>
    <x v="541"/>
    <x v="3"/>
    <x v="32"/>
    <x v="12"/>
    <x v="3"/>
    <x v="57"/>
    <x v="222"/>
    <x v="2769"/>
    <x v="5205"/>
    <x v="49"/>
    <x v="1"/>
    <x v="1"/>
    <x v="0"/>
  </r>
  <r>
    <x v="5"/>
    <x v="1"/>
    <x v="541"/>
    <x v="0"/>
    <x v="48"/>
    <x v="33"/>
    <x v="2"/>
    <x v="38"/>
    <x v="128"/>
    <x v="1613"/>
    <x v="2971"/>
    <x v="28"/>
    <x v="1"/>
    <x v="0"/>
    <x v="2"/>
  </r>
  <r>
    <x v="5"/>
    <x v="1"/>
    <x v="541"/>
    <x v="0"/>
    <x v="48"/>
    <x v="33"/>
    <x v="1"/>
    <x v="35"/>
    <x v="72"/>
    <x v="864"/>
    <x v="1861"/>
    <x v="35"/>
    <x v="1"/>
    <x v="0"/>
    <x v="1"/>
  </r>
  <r>
    <x v="5"/>
    <x v="1"/>
    <x v="541"/>
    <x v="0"/>
    <x v="48"/>
    <x v="33"/>
    <x v="5"/>
    <x v="31"/>
    <x v="50"/>
    <x v="477"/>
    <x v="814"/>
    <x v="29"/>
    <x v="1"/>
    <x v="1"/>
    <x v="2"/>
  </r>
  <r>
    <x v="5"/>
    <x v="1"/>
    <x v="541"/>
    <x v="0"/>
    <x v="48"/>
    <x v="33"/>
    <x v="4"/>
    <x v="31"/>
    <x v="40"/>
    <x v="372"/>
    <x v="576"/>
    <x v="28"/>
    <x v="1"/>
    <x v="1"/>
    <x v="1"/>
  </r>
  <r>
    <x v="5"/>
    <x v="1"/>
    <x v="541"/>
    <x v="0"/>
    <x v="48"/>
    <x v="33"/>
    <x v="0"/>
    <x v="41"/>
    <x v="39"/>
    <x v="499"/>
    <x v="1477"/>
    <x v="48"/>
    <x v="1"/>
    <x v="0"/>
    <x v="0"/>
  </r>
  <r>
    <x v="5"/>
    <x v="1"/>
    <x v="541"/>
    <x v="0"/>
    <x v="48"/>
    <x v="33"/>
    <x v="3"/>
    <x v="45"/>
    <x v="77"/>
    <x v="1180"/>
    <x v="2794"/>
    <x v="40"/>
    <x v="1"/>
    <x v="1"/>
    <x v="0"/>
  </r>
  <r>
    <x v="1"/>
    <x v="1"/>
    <x v="542"/>
    <x v="0"/>
    <x v="12"/>
    <x v="14"/>
    <x v="4"/>
    <x v="33"/>
    <x v="152"/>
    <x v="1674"/>
    <x v="2950"/>
    <x v="26"/>
    <x v="2"/>
    <x v="1"/>
    <x v="1"/>
  </r>
  <r>
    <x v="1"/>
    <x v="1"/>
    <x v="542"/>
    <x v="0"/>
    <x v="26"/>
    <x v="39"/>
    <x v="1"/>
    <x v="38"/>
    <x v="231"/>
    <x v="2506"/>
    <x v="4102"/>
    <x v="21"/>
    <x v="2"/>
    <x v="0"/>
    <x v="1"/>
  </r>
  <r>
    <x v="3"/>
    <x v="1"/>
    <x v="542"/>
    <x v="1"/>
    <x v="6"/>
    <x v="21"/>
    <x v="2"/>
    <x v="48"/>
    <x v="323"/>
    <x v="2945"/>
    <x v="5328"/>
    <x v="26"/>
    <x v="0"/>
    <x v="0"/>
    <x v="2"/>
  </r>
  <r>
    <x v="3"/>
    <x v="1"/>
    <x v="542"/>
    <x v="1"/>
    <x v="6"/>
    <x v="21"/>
    <x v="1"/>
    <x v="43"/>
    <x v="300"/>
    <x v="2840"/>
    <x v="5026"/>
    <x v="26"/>
    <x v="0"/>
    <x v="0"/>
    <x v="1"/>
  </r>
  <r>
    <x v="3"/>
    <x v="1"/>
    <x v="542"/>
    <x v="1"/>
    <x v="6"/>
    <x v="21"/>
    <x v="5"/>
    <x v="38"/>
    <x v="273"/>
    <x v="2673"/>
    <x v="4132"/>
    <x v="16"/>
    <x v="0"/>
    <x v="1"/>
    <x v="2"/>
  </r>
  <r>
    <x v="3"/>
    <x v="1"/>
    <x v="542"/>
    <x v="1"/>
    <x v="6"/>
    <x v="21"/>
    <x v="4"/>
    <x v="38"/>
    <x v="231"/>
    <x v="2506"/>
    <x v="3730"/>
    <x v="16"/>
    <x v="0"/>
    <x v="1"/>
    <x v="1"/>
  </r>
  <r>
    <x v="3"/>
    <x v="1"/>
    <x v="542"/>
    <x v="1"/>
    <x v="6"/>
    <x v="21"/>
    <x v="0"/>
    <x v="48"/>
    <x v="254"/>
    <x v="2757"/>
    <x v="4367"/>
    <x v="16"/>
    <x v="0"/>
    <x v="0"/>
    <x v="0"/>
  </r>
  <r>
    <x v="3"/>
    <x v="1"/>
    <x v="542"/>
    <x v="1"/>
    <x v="6"/>
    <x v="21"/>
    <x v="3"/>
    <x v="53"/>
    <x v="309"/>
    <x v="2906"/>
    <x v="5174"/>
    <x v="21"/>
    <x v="0"/>
    <x v="1"/>
    <x v="0"/>
  </r>
  <r>
    <x v="1"/>
    <x v="1"/>
    <x v="542"/>
    <x v="0"/>
    <x v="12"/>
    <x v="14"/>
    <x v="4"/>
    <x v="31"/>
    <x v="36"/>
    <x v="327"/>
    <x v="746"/>
    <x v="39"/>
    <x v="1"/>
    <x v="1"/>
    <x v="1"/>
  </r>
  <r>
    <x v="1"/>
    <x v="1"/>
    <x v="542"/>
    <x v="0"/>
    <x v="26"/>
    <x v="39"/>
    <x v="1"/>
    <x v="35"/>
    <x v="66"/>
    <x v="780"/>
    <x v="1676"/>
    <x v="35"/>
    <x v="1"/>
    <x v="0"/>
    <x v="1"/>
  </r>
  <r>
    <x v="3"/>
    <x v="1"/>
    <x v="542"/>
    <x v="1"/>
    <x v="6"/>
    <x v="21"/>
    <x v="2"/>
    <x v="47"/>
    <x v="165"/>
    <x v="2237"/>
    <x v="4566"/>
    <x v="40"/>
    <x v="1"/>
    <x v="0"/>
    <x v="2"/>
  </r>
  <r>
    <x v="3"/>
    <x v="1"/>
    <x v="542"/>
    <x v="1"/>
    <x v="6"/>
    <x v="21"/>
    <x v="1"/>
    <x v="41"/>
    <x v="93"/>
    <x v="1296"/>
    <x v="3008"/>
    <x v="39"/>
    <x v="1"/>
    <x v="0"/>
    <x v="1"/>
  </r>
  <r>
    <x v="3"/>
    <x v="1"/>
    <x v="542"/>
    <x v="1"/>
    <x v="6"/>
    <x v="21"/>
    <x v="5"/>
    <x v="37"/>
    <x v="67"/>
    <x v="833"/>
    <x v="1590"/>
    <x v="30"/>
    <x v="1"/>
    <x v="1"/>
    <x v="2"/>
  </r>
  <r>
    <x v="3"/>
    <x v="1"/>
    <x v="542"/>
    <x v="1"/>
    <x v="6"/>
    <x v="21"/>
    <x v="4"/>
    <x v="35"/>
    <x v="66"/>
    <x v="780"/>
    <x v="1470"/>
    <x v="30"/>
    <x v="1"/>
    <x v="1"/>
    <x v="1"/>
  </r>
  <r>
    <x v="3"/>
    <x v="1"/>
    <x v="542"/>
    <x v="1"/>
    <x v="6"/>
    <x v="21"/>
    <x v="0"/>
    <x v="46"/>
    <x v="67"/>
    <x v="1027"/>
    <x v="1982"/>
    <x v="30"/>
    <x v="1"/>
    <x v="0"/>
    <x v="0"/>
  </r>
  <r>
    <x v="3"/>
    <x v="1"/>
    <x v="542"/>
    <x v="1"/>
    <x v="6"/>
    <x v="21"/>
    <x v="3"/>
    <x v="49"/>
    <x v="123"/>
    <x v="1886"/>
    <x v="3821"/>
    <x v="34"/>
    <x v="1"/>
    <x v="1"/>
    <x v="0"/>
  </r>
  <r>
    <x v="3"/>
    <x v="1"/>
    <x v="542"/>
    <x v="1"/>
    <x v="6"/>
    <x v="21"/>
    <x v="2"/>
    <x v="35"/>
    <x v="171"/>
    <x v="1920"/>
    <x v="3714"/>
    <x v="31"/>
    <x v="2"/>
    <x v="0"/>
    <x v="2"/>
  </r>
  <r>
    <x v="3"/>
    <x v="1"/>
    <x v="542"/>
    <x v="1"/>
    <x v="6"/>
    <x v="21"/>
    <x v="1"/>
    <x v="31"/>
    <x v="101"/>
    <x v="1100"/>
    <x v="2012"/>
    <x v="28"/>
    <x v="2"/>
    <x v="0"/>
    <x v="1"/>
  </r>
  <r>
    <x v="3"/>
    <x v="1"/>
    <x v="542"/>
    <x v="1"/>
    <x v="6"/>
    <x v="21"/>
    <x v="5"/>
    <x v="22"/>
    <x v="92"/>
    <x v="740"/>
    <x v="955"/>
    <x v="20"/>
    <x v="2"/>
    <x v="1"/>
    <x v="2"/>
  </r>
  <r>
    <x v="3"/>
    <x v="1"/>
    <x v="542"/>
    <x v="1"/>
    <x v="6"/>
    <x v="21"/>
    <x v="4"/>
    <x v="27"/>
    <x v="77"/>
    <x v="733"/>
    <x v="1024"/>
    <x v="22"/>
    <x v="2"/>
    <x v="1"/>
    <x v="1"/>
  </r>
  <r>
    <x v="3"/>
    <x v="1"/>
    <x v="542"/>
    <x v="1"/>
    <x v="6"/>
    <x v="21"/>
    <x v="0"/>
    <x v="36"/>
    <x v="76"/>
    <x v="955"/>
    <x v="1259"/>
    <x v="19"/>
    <x v="2"/>
    <x v="0"/>
    <x v="0"/>
  </r>
  <r>
    <x v="3"/>
    <x v="1"/>
    <x v="542"/>
    <x v="1"/>
    <x v="6"/>
    <x v="21"/>
    <x v="3"/>
    <x v="33"/>
    <x v="131"/>
    <x v="1460"/>
    <x v="2465"/>
    <x v="24"/>
    <x v="2"/>
    <x v="1"/>
    <x v="0"/>
  </r>
  <r>
    <x v="1"/>
    <x v="1"/>
    <x v="543"/>
    <x v="0"/>
    <x v="12"/>
    <x v="14"/>
    <x v="0"/>
    <x v="43"/>
    <x v="152"/>
    <x v="2022"/>
    <x v="3202"/>
    <x v="21"/>
    <x v="2"/>
    <x v="0"/>
    <x v="0"/>
  </r>
  <r>
    <x v="1"/>
    <x v="1"/>
    <x v="543"/>
    <x v="0"/>
    <x v="26"/>
    <x v="39"/>
    <x v="5"/>
    <x v="33"/>
    <x v="174"/>
    <x v="1883"/>
    <x v="2950"/>
    <x v="21"/>
    <x v="2"/>
    <x v="1"/>
    <x v="2"/>
  </r>
  <r>
    <x v="1"/>
    <x v="1"/>
    <x v="543"/>
    <x v="0"/>
    <x v="12"/>
    <x v="14"/>
    <x v="0"/>
    <x v="39"/>
    <x v="40"/>
    <x v="485"/>
    <x v="1058"/>
    <x v="36"/>
    <x v="1"/>
    <x v="0"/>
    <x v="0"/>
  </r>
  <r>
    <x v="1"/>
    <x v="1"/>
    <x v="543"/>
    <x v="0"/>
    <x v="26"/>
    <x v="39"/>
    <x v="5"/>
    <x v="29"/>
    <x v="41"/>
    <x v="351"/>
    <x v="693"/>
    <x v="34"/>
    <x v="1"/>
    <x v="1"/>
    <x v="2"/>
  </r>
  <r>
    <x v="1"/>
    <x v="1"/>
    <x v="544"/>
    <x v="0"/>
    <x v="12"/>
    <x v="14"/>
    <x v="3"/>
    <x v="48"/>
    <x v="285"/>
    <x v="2829"/>
    <x v="5157"/>
    <x v="36"/>
    <x v="2"/>
    <x v="1"/>
    <x v="0"/>
  </r>
  <r>
    <x v="1"/>
    <x v="1"/>
    <x v="544"/>
    <x v="0"/>
    <x v="26"/>
    <x v="39"/>
    <x v="4"/>
    <x v="23"/>
    <x v="105"/>
    <x v="891"/>
    <x v="1496"/>
    <x v="26"/>
    <x v="2"/>
    <x v="1"/>
    <x v="1"/>
  </r>
  <r>
    <x v="1"/>
    <x v="1"/>
    <x v="544"/>
    <x v="3"/>
    <x v="39"/>
    <x v="10"/>
    <x v="2"/>
    <x v="58"/>
    <x v="356"/>
    <x v="3074"/>
    <x v="5556"/>
    <x v="31"/>
    <x v="1"/>
    <x v="0"/>
    <x v="2"/>
  </r>
  <r>
    <x v="1"/>
    <x v="1"/>
    <x v="544"/>
    <x v="3"/>
    <x v="39"/>
    <x v="10"/>
    <x v="1"/>
    <x v="53"/>
    <x v="341"/>
    <x v="3020"/>
    <x v="5425"/>
    <x v="21"/>
    <x v="1"/>
    <x v="0"/>
    <x v="1"/>
  </r>
  <r>
    <x v="1"/>
    <x v="1"/>
    <x v="544"/>
    <x v="3"/>
    <x v="39"/>
    <x v="10"/>
    <x v="5"/>
    <x v="48"/>
    <x v="337"/>
    <x v="2988"/>
    <x v="5239"/>
    <x v="11"/>
    <x v="1"/>
    <x v="1"/>
    <x v="2"/>
  </r>
  <r>
    <x v="1"/>
    <x v="1"/>
    <x v="544"/>
    <x v="3"/>
    <x v="39"/>
    <x v="10"/>
    <x v="4"/>
    <x v="48"/>
    <x v="333"/>
    <x v="2978"/>
    <x v="5290"/>
    <x v="16"/>
    <x v="1"/>
    <x v="1"/>
    <x v="1"/>
  </r>
  <r>
    <x v="1"/>
    <x v="1"/>
    <x v="544"/>
    <x v="3"/>
    <x v="39"/>
    <x v="10"/>
    <x v="0"/>
    <x v="58"/>
    <x v="335"/>
    <x v="3015"/>
    <x v="5414"/>
    <x v="21"/>
    <x v="1"/>
    <x v="0"/>
    <x v="0"/>
  </r>
  <r>
    <x v="1"/>
    <x v="1"/>
    <x v="544"/>
    <x v="3"/>
    <x v="39"/>
    <x v="10"/>
    <x v="3"/>
    <x v="63"/>
    <x v="346"/>
    <x v="3063"/>
    <x v="5558"/>
    <x v="36"/>
    <x v="1"/>
    <x v="1"/>
    <x v="0"/>
  </r>
  <r>
    <x v="1"/>
    <x v="1"/>
    <x v="544"/>
    <x v="0"/>
    <x v="14"/>
    <x v="18"/>
    <x v="2"/>
    <x v="43"/>
    <x v="315"/>
    <x v="2899"/>
    <x v="5054"/>
    <x v="16"/>
    <x v="0"/>
    <x v="0"/>
    <x v="2"/>
  </r>
  <r>
    <x v="1"/>
    <x v="1"/>
    <x v="544"/>
    <x v="0"/>
    <x v="14"/>
    <x v="18"/>
    <x v="1"/>
    <x v="38"/>
    <x v="254"/>
    <x v="2594"/>
    <x v="4282"/>
    <x v="21"/>
    <x v="0"/>
    <x v="0"/>
    <x v="1"/>
  </r>
  <r>
    <x v="1"/>
    <x v="1"/>
    <x v="544"/>
    <x v="0"/>
    <x v="14"/>
    <x v="18"/>
    <x v="5"/>
    <x v="33"/>
    <x v="194"/>
    <x v="2064"/>
    <x v="2849"/>
    <x v="16"/>
    <x v="0"/>
    <x v="1"/>
    <x v="2"/>
  </r>
  <r>
    <x v="1"/>
    <x v="1"/>
    <x v="544"/>
    <x v="0"/>
    <x v="14"/>
    <x v="18"/>
    <x v="4"/>
    <x v="33"/>
    <x v="152"/>
    <x v="1674"/>
    <x v="2219"/>
    <x v="16"/>
    <x v="0"/>
    <x v="1"/>
    <x v="1"/>
  </r>
  <r>
    <x v="1"/>
    <x v="1"/>
    <x v="544"/>
    <x v="0"/>
    <x v="14"/>
    <x v="18"/>
    <x v="0"/>
    <x v="43"/>
    <x v="174"/>
    <x v="2206"/>
    <x v="4380"/>
    <x v="36"/>
    <x v="0"/>
    <x v="0"/>
    <x v="0"/>
  </r>
  <r>
    <x v="1"/>
    <x v="1"/>
    <x v="544"/>
    <x v="0"/>
    <x v="14"/>
    <x v="18"/>
    <x v="3"/>
    <x v="48"/>
    <x v="294"/>
    <x v="2850"/>
    <x v="5054"/>
    <x v="26"/>
    <x v="0"/>
    <x v="1"/>
    <x v="0"/>
  </r>
  <r>
    <x v="1"/>
    <x v="1"/>
    <x v="544"/>
    <x v="0"/>
    <x v="12"/>
    <x v="14"/>
    <x v="3"/>
    <x v="44"/>
    <x v="87"/>
    <x v="1286"/>
    <x v="3479"/>
    <x v="49"/>
    <x v="1"/>
    <x v="1"/>
    <x v="0"/>
  </r>
  <r>
    <x v="1"/>
    <x v="1"/>
    <x v="544"/>
    <x v="0"/>
    <x v="26"/>
    <x v="39"/>
    <x v="4"/>
    <x v="22"/>
    <x v="27"/>
    <x v="137"/>
    <x v="265"/>
    <x v="37"/>
    <x v="1"/>
    <x v="1"/>
    <x v="1"/>
  </r>
  <r>
    <x v="1"/>
    <x v="1"/>
    <x v="544"/>
    <x v="3"/>
    <x v="39"/>
    <x v="10"/>
    <x v="2"/>
    <x v="56"/>
    <x v="261"/>
    <x v="2835"/>
    <x v="5249"/>
    <x v="45"/>
    <x v="1"/>
    <x v="0"/>
    <x v="2"/>
  </r>
  <r>
    <x v="1"/>
    <x v="1"/>
    <x v="544"/>
    <x v="3"/>
    <x v="39"/>
    <x v="10"/>
    <x v="1"/>
    <x v="51"/>
    <x v="227"/>
    <x v="2725"/>
    <x v="4983"/>
    <x v="35"/>
    <x v="1"/>
    <x v="0"/>
    <x v="1"/>
  </r>
  <r>
    <x v="1"/>
    <x v="1"/>
    <x v="544"/>
    <x v="3"/>
    <x v="39"/>
    <x v="10"/>
    <x v="5"/>
    <x v="44"/>
    <x v="211"/>
    <x v="2528"/>
    <x v="4213"/>
    <x v="22"/>
    <x v="1"/>
    <x v="1"/>
    <x v="2"/>
  </r>
  <r>
    <x v="1"/>
    <x v="1"/>
    <x v="544"/>
    <x v="3"/>
    <x v="39"/>
    <x v="10"/>
    <x v="4"/>
    <x v="45"/>
    <x v="176"/>
    <x v="2283"/>
    <x v="4142"/>
    <x v="28"/>
    <x v="1"/>
    <x v="1"/>
    <x v="1"/>
  </r>
  <r>
    <x v="1"/>
    <x v="1"/>
    <x v="544"/>
    <x v="3"/>
    <x v="39"/>
    <x v="10"/>
    <x v="0"/>
    <x v="57"/>
    <x v="204"/>
    <x v="2705"/>
    <x v="4888"/>
    <x v="31"/>
    <x v="1"/>
    <x v="0"/>
    <x v="0"/>
  </r>
  <r>
    <x v="1"/>
    <x v="1"/>
    <x v="544"/>
    <x v="3"/>
    <x v="39"/>
    <x v="10"/>
    <x v="3"/>
    <x v="59"/>
    <x v="207"/>
    <x v="2738"/>
    <x v="5199"/>
    <x v="51"/>
    <x v="1"/>
    <x v="1"/>
    <x v="0"/>
  </r>
  <r>
    <x v="1"/>
    <x v="1"/>
    <x v="544"/>
    <x v="0"/>
    <x v="14"/>
    <x v="18"/>
    <x v="2"/>
    <x v="42"/>
    <x v="118"/>
    <x v="1620"/>
    <x v="3121"/>
    <x v="30"/>
    <x v="1"/>
    <x v="0"/>
    <x v="2"/>
  </r>
  <r>
    <x v="1"/>
    <x v="1"/>
    <x v="544"/>
    <x v="0"/>
    <x v="14"/>
    <x v="18"/>
    <x v="1"/>
    <x v="37"/>
    <x v="72"/>
    <x v="905"/>
    <x v="1966"/>
    <x v="35"/>
    <x v="1"/>
    <x v="0"/>
    <x v="1"/>
  </r>
  <r>
    <x v="1"/>
    <x v="1"/>
    <x v="544"/>
    <x v="0"/>
    <x v="14"/>
    <x v="18"/>
    <x v="5"/>
    <x v="29"/>
    <x v="56"/>
    <x v="515"/>
    <x v="930"/>
    <x v="30"/>
    <x v="1"/>
    <x v="1"/>
    <x v="2"/>
  </r>
  <r>
    <x v="1"/>
    <x v="1"/>
    <x v="544"/>
    <x v="0"/>
    <x v="14"/>
    <x v="18"/>
    <x v="4"/>
    <x v="30"/>
    <x v="36"/>
    <x v="315"/>
    <x v="437"/>
    <x v="27"/>
    <x v="1"/>
    <x v="1"/>
    <x v="1"/>
  </r>
  <r>
    <x v="1"/>
    <x v="1"/>
    <x v="544"/>
    <x v="0"/>
    <x v="14"/>
    <x v="18"/>
    <x v="0"/>
    <x v="39"/>
    <x v="49"/>
    <x v="609"/>
    <x v="1688"/>
    <x v="46"/>
    <x v="1"/>
    <x v="0"/>
    <x v="0"/>
  </r>
  <r>
    <x v="1"/>
    <x v="1"/>
    <x v="544"/>
    <x v="0"/>
    <x v="14"/>
    <x v="18"/>
    <x v="3"/>
    <x v="44"/>
    <x v="77"/>
    <x v="1153"/>
    <x v="2553"/>
    <x v="36"/>
    <x v="1"/>
    <x v="1"/>
    <x v="0"/>
  </r>
  <r>
    <x v="1"/>
    <x v="1"/>
    <x v="545"/>
    <x v="0"/>
    <x v="12"/>
    <x v="14"/>
    <x v="2"/>
    <x v="43"/>
    <x v="317"/>
    <x v="2907"/>
    <x v="5246"/>
    <x v="26"/>
    <x v="2"/>
    <x v="0"/>
    <x v="2"/>
  </r>
  <r>
    <x v="1"/>
    <x v="1"/>
    <x v="545"/>
    <x v="0"/>
    <x v="26"/>
    <x v="39"/>
    <x v="0"/>
    <x v="33"/>
    <x v="82"/>
    <x v="956"/>
    <x v="1363"/>
    <x v="21"/>
    <x v="2"/>
    <x v="0"/>
    <x v="0"/>
  </r>
  <r>
    <x v="5"/>
    <x v="3"/>
    <x v="545"/>
    <x v="4"/>
    <x v="11"/>
    <x v="7"/>
    <x v="2"/>
    <x v="43"/>
    <x v="333"/>
    <x v="2960"/>
    <x v="5358"/>
    <x v="26"/>
    <x v="1"/>
    <x v="0"/>
    <x v="2"/>
  </r>
  <r>
    <x v="5"/>
    <x v="3"/>
    <x v="545"/>
    <x v="4"/>
    <x v="11"/>
    <x v="7"/>
    <x v="1"/>
    <x v="48"/>
    <x v="333"/>
    <x v="2978"/>
    <x v="5391"/>
    <x v="26"/>
    <x v="1"/>
    <x v="0"/>
    <x v="1"/>
  </r>
  <r>
    <x v="5"/>
    <x v="3"/>
    <x v="545"/>
    <x v="4"/>
    <x v="11"/>
    <x v="7"/>
    <x v="5"/>
    <x v="43"/>
    <x v="343"/>
    <x v="2992"/>
    <x v="5419"/>
    <x v="26"/>
    <x v="1"/>
    <x v="1"/>
    <x v="2"/>
  </r>
  <r>
    <x v="5"/>
    <x v="3"/>
    <x v="545"/>
    <x v="4"/>
    <x v="11"/>
    <x v="7"/>
    <x v="4"/>
    <x v="43"/>
    <x v="313"/>
    <x v="2892"/>
    <x v="5301"/>
    <x v="36"/>
    <x v="1"/>
    <x v="1"/>
    <x v="1"/>
  </r>
  <r>
    <x v="5"/>
    <x v="3"/>
    <x v="545"/>
    <x v="4"/>
    <x v="11"/>
    <x v="7"/>
    <x v="0"/>
    <x v="48"/>
    <x v="313"/>
    <x v="2908"/>
    <x v="5180"/>
    <x v="21"/>
    <x v="1"/>
    <x v="0"/>
    <x v="0"/>
  </r>
  <r>
    <x v="1"/>
    <x v="3"/>
    <x v="545"/>
    <x v="4"/>
    <x v="11"/>
    <x v="7"/>
    <x v="3"/>
    <x v="58"/>
    <x v="335"/>
    <x v="3015"/>
    <x v="5536"/>
    <x v="41"/>
    <x v="1"/>
    <x v="1"/>
    <x v="0"/>
  </r>
  <r>
    <x v="2"/>
    <x v="1"/>
    <x v="545"/>
    <x v="1"/>
    <x v="29"/>
    <x v="37"/>
    <x v="2"/>
    <x v="43"/>
    <x v="321"/>
    <x v="2921"/>
    <x v="5221"/>
    <x v="21"/>
    <x v="0"/>
    <x v="0"/>
    <x v="2"/>
  </r>
  <r>
    <x v="2"/>
    <x v="1"/>
    <x v="545"/>
    <x v="1"/>
    <x v="29"/>
    <x v="37"/>
    <x v="1"/>
    <x v="38"/>
    <x v="294"/>
    <x v="2772"/>
    <x v="4671"/>
    <x v="21"/>
    <x v="0"/>
    <x v="0"/>
    <x v="1"/>
  </r>
  <r>
    <x v="2"/>
    <x v="1"/>
    <x v="545"/>
    <x v="1"/>
    <x v="29"/>
    <x v="37"/>
    <x v="5"/>
    <x v="33"/>
    <x v="254"/>
    <x v="2469"/>
    <x v="4314"/>
    <x v="26"/>
    <x v="0"/>
    <x v="1"/>
    <x v="2"/>
  </r>
  <r>
    <x v="2"/>
    <x v="1"/>
    <x v="545"/>
    <x v="1"/>
    <x v="29"/>
    <x v="37"/>
    <x v="4"/>
    <x v="33"/>
    <x v="212"/>
    <x v="2206"/>
    <x v="3914"/>
    <x v="26"/>
    <x v="0"/>
    <x v="1"/>
    <x v="1"/>
  </r>
  <r>
    <x v="2"/>
    <x v="1"/>
    <x v="545"/>
    <x v="1"/>
    <x v="29"/>
    <x v="37"/>
    <x v="0"/>
    <x v="43"/>
    <x v="231"/>
    <x v="2615"/>
    <x v="3985"/>
    <x v="16"/>
    <x v="0"/>
    <x v="0"/>
    <x v="0"/>
  </r>
  <r>
    <x v="2"/>
    <x v="1"/>
    <x v="545"/>
    <x v="1"/>
    <x v="29"/>
    <x v="37"/>
    <x v="3"/>
    <x v="48"/>
    <x v="307"/>
    <x v="2884"/>
    <x v="5169"/>
    <x v="26"/>
    <x v="0"/>
    <x v="1"/>
    <x v="0"/>
  </r>
  <r>
    <x v="1"/>
    <x v="1"/>
    <x v="545"/>
    <x v="1"/>
    <x v="38"/>
    <x v="45"/>
    <x v="2"/>
    <x v="43"/>
    <x v="317"/>
    <x v="2907"/>
    <x v="5177"/>
    <x v="21"/>
    <x v="0"/>
    <x v="0"/>
    <x v="2"/>
  </r>
  <r>
    <x v="1"/>
    <x v="1"/>
    <x v="545"/>
    <x v="1"/>
    <x v="38"/>
    <x v="45"/>
    <x v="1"/>
    <x v="38"/>
    <x v="273"/>
    <x v="2673"/>
    <x v="4425"/>
    <x v="21"/>
    <x v="0"/>
    <x v="0"/>
    <x v="1"/>
  </r>
  <r>
    <x v="1"/>
    <x v="1"/>
    <x v="545"/>
    <x v="1"/>
    <x v="38"/>
    <x v="45"/>
    <x v="5"/>
    <x v="33"/>
    <x v="212"/>
    <x v="2206"/>
    <x v="3914"/>
    <x v="26"/>
    <x v="0"/>
    <x v="1"/>
    <x v="2"/>
  </r>
  <r>
    <x v="1"/>
    <x v="1"/>
    <x v="545"/>
    <x v="1"/>
    <x v="38"/>
    <x v="45"/>
    <x v="4"/>
    <x v="33"/>
    <x v="174"/>
    <x v="1883"/>
    <x v="3321"/>
    <x v="26"/>
    <x v="0"/>
    <x v="1"/>
    <x v="1"/>
  </r>
  <r>
    <x v="1"/>
    <x v="1"/>
    <x v="545"/>
    <x v="1"/>
    <x v="38"/>
    <x v="45"/>
    <x v="0"/>
    <x v="43"/>
    <x v="194"/>
    <x v="2383"/>
    <x v="3480"/>
    <x v="16"/>
    <x v="0"/>
    <x v="0"/>
    <x v="0"/>
  </r>
  <r>
    <x v="1"/>
    <x v="1"/>
    <x v="545"/>
    <x v="1"/>
    <x v="38"/>
    <x v="45"/>
    <x v="3"/>
    <x v="48"/>
    <x v="300"/>
    <x v="2862"/>
    <x v="5099"/>
    <x v="26"/>
    <x v="0"/>
    <x v="1"/>
    <x v="0"/>
  </r>
  <r>
    <x v="1"/>
    <x v="1"/>
    <x v="545"/>
    <x v="0"/>
    <x v="12"/>
    <x v="14"/>
    <x v="2"/>
    <x v="40"/>
    <x v="139"/>
    <x v="1792"/>
    <x v="3877"/>
    <x v="38"/>
    <x v="1"/>
    <x v="0"/>
    <x v="2"/>
  </r>
  <r>
    <x v="1"/>
    <x v="1"/>
    <x v="545"/>
    <x v="0"/>
    <x v="26"/>
    <x v="39"/>
    <x v="0"/>
    <x v="30"/>
    <x v="17"/>
    <x v="116"/>
    <x v="180"/>
    <x v="34"/>
    <x v="1"/>
    <x v="0"/>
    <x v="0"/>
  </r>
  <r>
    <x v="5"/>
    <x v="3"/>
    <x v="545"/>
    <x v="4"/>
    <x v="11"/>
    <x v="7"/>
    <x v="2"/>
    <x v="41"/>
    <x v="187"/>
    <x v="2268"/>
    <x v="4463"/>
    <x v="36"/>
    <x v="1"/>
    <x v="0"/>
    <x v="2"/>
  </r>
  <r>
    <x v="5"/>
    <x v="3"/>
    <x v="545"/>
    <x v="4"/>
    <x v="11"/>
    <x v="7"/>
    <x v="1"/>
    <x v="45"/>
    <x v="176"/>
    <x v="2283"/>
    <x v="4555"/>
    <x v="38"/>
    <x v="1"/>
    <x v="0"/>
    <x v="1"/>
  </r>
  <r>
    <x v="5"/>
    <x v="3"/>
    <x v="545"/>
    <x v="4"/>
    <x v="11"/>
    <x v="7"/>
    <x v="5"/>
    <x v="39"/>
    <x v="205"/>
    <x v="2363"/>
    <x v="4717"/>
    <x v="41"/>
    <x v="1"/>
    <x v="1"/>
    <x v="2"/>
  </r>
  <r>
    <x v="5"/>
    <x v="3"/>
    <x v="545"/>
    <x v="4"/>
    <x v="11"/>
    <x v="7"/>
    <x v="4"/>
    <x v="40"/>
    <x v="117"/>
    <x v="1553"/>
    <x v="3984"/>
    <x v="50"/>
    <x v="1"/>
    <x v="1"/>
    <x v="1"/>
  </r>
  <r>
    <x v="5"/>
    <x v="3"/>
    <x v="545"/>
    <x v="4"/>
    <x v="11"/>
    <x v="7"/>
    <x v="0"/>
    <x v="46"/>
    <x v="111"/>
    <x v="1662"/>
    <x v="3444"/>
    <x v="34"/>
    <x v="1"/>
    <x v="0"/>
    <x v="0"/>
  </r>
  <r>
    <x v="1"/>
    <x v="3"/>
    <x v="545"/>
    <x v="4"/>
    <x v="11"/>
    <x v="7"/>
    <x v="3"/>
    <x v="57"/>
    <x v="181"/>
    <x v="2586"/>
    <x v="5119"/>
    <x v="55"/>
    <x v="1"/>
    <x v="1"/>
    <x v="0"/>
  </r>
  <r>
    <x v="2"/>
    <x v="1"/>
    <x v="545"/>
    <x v="1"/>
    <x v="29"/>
    <x v="37"/>
    <x v="2"/>
    <x v="40"/>
    <x v="164"/>
    <x v="2038"/>
    <x v="4001"/>
    <x v="33"/>
    <x v="1"/>
    <x v="0"/>
    <x v="2"/>
  </r>
  <r>
    <x v="2"/>
    <x v="1"/>
    <x v="545"/>
    <x v="1"/>
    <x v="29"/>
    <x v="37"/>
    <x v="1"/>
    <x v="35"/>
    <x v="80"/>
    <x v="980"/>
    <x v="2172"/>
    <x v="36"/>
    <x v="1"/>
    <x v="0"/>
    <x v="1"/>
  </r>
  <r>
    <x v="2"/>
    <x v="1"/>
    <x v="545"/>
    <x v="1"/>
    <x v="29"/>
    <x v="37"/>
    <x v="5"/>
    <x v="30"/>
    <x v="67"/>
    <x v="671"/>
    <x v="1572"/>
    <x v="38"/>
    <x v="1"/>
    <x v="1"/>
    <x v="2"/>
  </r>
  <r>
    <x v="2"/>
    <x v="1"/>
    <x v="545"/>
    <x v="1"/>
    <x v="29"/>
    <x v="37"/>
    <x v="4"/>
    <x v="29"/>
    <x v="52"/>
    <x v="466"/>
    <x v="1140"/>
    <x v="40"/>
    <x v="1"/>
    <x v="1"/>
    <x v="1"/>
  </r>
  <r>
    <x v="2"/>
    <x v="1"/>
    <x v="545"/>
    <x v="1"/>
    <x v="29"/>
    <x v="37"/>
    <x v="0"/>
    <x v="41"/>
    <x v="61"/>
    <x v="832"/>
    <x v="1525"/>
    <x v="29"/>
    <x v="1"/>
    <x v="0"/>
    <x v="0"/>
  </r>
  <r>
    <x v="2"/>
    <x v="1"/>
    <x v="545"/>
    <x v="1"/>
    <x v="29"/>
    <x v="37"/>
    <x v="3"/>
    <x v="47"/>
    <x v="111"/>
    <x v="1690"/>
    <x v="3759"/>
    <x v="39"/>
    <x v="1"/>
    <x v="1"/>
    <x v="0"/>
  </r>
  <r>
    <x v="1"/>
    <x v="1"/>
    <x v="545"/>
    <x v="1"/>
    <x v="38"/>
    <x v="45"/>
    <x v="2"/>
    <x v="39"/>
    <x v="145"/>
    <x v="1816"/>
    <x v="3541"/>
    <x v="31"/>
    <x v="1"/>
    <x v="0"/>
    <x v="2"/>
  </r>
  <r>
    <x v="1"/>
    <x v="1"/>
    <x v="545"/>
    <x v="1"/>
    <x v="38"/>
    <x v="45"/>
    <x v="1"/>
    <x v="34"/>
    <x v="67"/>
    <x v="771"/>
    <x v="1693"/>
    <x v="36"/>
    <x v="1"/>
    <x v="0"/>
    <x v="1"/>
  </r>
  <r>
    <x v="1"/>
    <x v="1"/>
    <x v="545"/>
    <x v="1"/>
    <x v="38"/>
    <x v="45"/>
    <x v="5"/>
    <x v="30"/>
    <x v="54"/>
    <x v="501"/>
    <x v="1176"/>
    <x v="38"/>
    <x v="1"/>
    <x v="1"/>
    <x v="2"/>
  </r>
  <r>
    <x v="1"/>
    <x v="1"/>
    <x v="545"/>
    <x v="1"/>
    <x v="38"/>
    <x v="45"/>
    <x v="4"/>
    <x v="30"/>
    <x v="47"/>
    <x v="433"/>
    <x v="974"/>
    <x v="38"/>
    <x v="1"/>
    <x v="1"/>
    <x v="1"/>
  </r>
  <r>
    <x v="1"/>
    <x v="1"/>
    <x v="545"/>
    <x v="1"/>
    <x v="38"/>
    <x v="45"/>
    <x v="0"/>
    <x v="40"/>
    <x v="52"/>
    <x v="660"/>
    <x v="1074"/>
    <x v="26"/>
    <x v="1"/>
    <x v="0"/>
    <x v="0"/>
  </r>
  <r>
    <x v="1"/>
    <x v="1"/>
    <x v="545"/>
    <x v="1"/>
    <x v="38"/>
    <x v="45"/>
    <x v="3"/>
    <x v="43"/>
    <x v="97"/>
    <x v="1394"/>
    <x v="3058"/>
    <x v="36"/>
    <x v="1"/>
    <x v="1"/>
    <x v="0"/>
  </r>
  <r>
    <x v="5"/>
    <x v="3"/>
    <x v="545"/>
    <x v="4"/>
    <x v="11"/>
    <x v="7"/>
    <x v="2"/>
    <x v="28"/>
    <x v="223"/>
    <x v="2097"/>
    <x v="4051"/>
    <x v="32"/>
    <x v="2"/>
    <x v="0"/>
    <x v="2"/>
  </r>
  <r>
    <x v="5"/>
    <x v="3"/>
    <x v="545"/>
    <x v="4"/>
    <x v="11"/>
    <x v="7"/>
    <x v="1"/>
    <x v="33"/>
    <x v="228"/>
    <x v="2325"/>
    <x v="4252"/>
    <x v="29"/>
    <x v="2"/>
    <x v="0"/>
    <x v="1"/>
  </r>
  <r>
    <x v="5"/>
    <x v="3"/>
    <x v="545"/>
    <x v="4"/>
    <x v="11"/>
    <x v="7"/>
    <x v="5"/>
    <x v="27"/>
    <x v="234"/>
    <x v="2126"/>
    <x v="3899"/>
    <x v="28"/>
    <x v="2"/>
    <x v="1"/>
    <x v="2"/>
  </r>
  <r>
    <x v="5"/>
    <x v="3"/>
    <x v="545"/>
    <x v="4"/>
    <x v="11"/>
    <x v="7"/>
    <x v="4"/>
    <x v="31"/>
    <x v="137"/>
    <x v="1442"/>
    <x v="3301"/>
    <x v="39"/>
    <x v="2"/>
    <x v="1"/>
    <x v="1"/>
  </r>
  <r>
    <x v="5"/>
    <x v="3"/>
    <x v="545"/>
    <x v="4"/>
    <x v="11"/>
    <x v="7"/>
    <x v="0"/>
    <x v="36"/>
    <x v="150"/>
    <x v="1766"/>
    <x v="3122"/>
    <x v="26"/>
    <x v="2"/>
    <x v="0"/>
    <x v="0"/>
  </r>
  <r>
    <x v="1"/>
    <x v="3"/>
    <x v="545"/>
    <x v="4"/>
    <x v="11"/>
    <x v="7"/>
    <x v="3"/>
    <x v="44"/>
    <x v="223"/>
    <x v="2593"/>
    <x v="5018"/>
    <x v="45"/>
    <x v="2"/>
    <x v="1"/>
    <x v="0"/>
  </r>
  <r>
    <x v="1"/>
    <x v="1"/>
    <x v="545"/>
    <x v="1"/>
    <x v="38"/>
    <x v="45"/>
    <x v="2"/>
    <x v="31"/>
    <x v="150"/>
    <x v="1582"/>
    <x v="2642"/>
    <x v="24"/>
    <x v="2"/>
    <x v="0"/>
    <x v="2"/>
  </r>
  <r>
    <x v="1"/>
    <x v="1"/>
    <x v="545"/>
    <x v="1"/>
    <x v="38"/>
    <x v="45"/>
    <x v="1"/>
    <x v="25"/>
    <x v="95"/>
    <x v="861"/>
    <x v="1299"/>
    <x v="23"/>
    <x v="2"/>
    <x v="0"/>
    <x v="1"/>
  </r>
  <r>
    <x v="1"/>
    <x v="1"/>
    <x v="545"/>
    <x v="1"/>
    <x v="38"/>
    <x v="45"/>
    <x v="5"/>
    <x v="20"/>
    <x v="64"/>
    <x v="422"/>
    <x v="747"/>
    <x v="31"/>
    <x v="2"/>
    <x v="1"/>
    <x v="2"/>
  </r>
  <r>
    <x v="1"/>
    <x v="1"/>
    <x v="545"/>
    <x v="1"/>
    <x v="38"/>
    <x v="45"/>
    <x v="4"/>
    <x v="24"/>
    <x v="49"/>
    <x v="347"/>
    <x v="629"/>
    <x v="32"/>
    <x v="2"/>
    <x v="1"/>
    <x v="1"/>
  </r>
  <r>
    <x v="1"/>
    <x v="1"/>
    <x v="545"/>
    <x v="1"/>
    <x v="38"/>
    <x v="45"/>
    <x v="0"/>
    <x v="26"/>
    <x v="56"/>
    <x v="460"/>
    <x v="503"/>
    <x v="20"/>
    <x v="2"/>
    <x v="0"/>
    <x v="0"/>
  </r>
  <r>
    <x v="1"/>
    <x v="1"/>
    <x v="545"/>
    <x v="1"/>
    <x v="38"/>
    <x v="45"/>
    <x v="3"/>
    <x v="31"/>
    <x v="116"/>
    <x v="1246"/>
    <x v="2311"/>
    <x v="28"/>
    <x v="2"/>
    <x v="1"/>
    <x v="0"/>
  </r>
  <r>
    <x v="1"/>
    <x v="1"/>
    <x v="546"/>
    <x v="0"/>
    <x v="12"/>
    <x v="14"/>
    <x v="1"/>
    <x v="38"/>
    <x v="273"/>
    <x v="2673"/>
    <x v="4425"/>
    <x v="21"/>
    <x v="2"/>
    <x v="0"/>
    <x v="1"/>
  </r>
  <r>
    <x v="1"/>
    <x v="1"/>
    <x v="546"/>
    <x v="0"/>
    <x v="26"/>
    <x v="39"/>
    <x v="3"/>
    <x v="38"/>
    <x v="231"/>
    <x v="2506"/>
    <x v="4740"/>
    <x v="36"/>
    <x v="2"/>
    <x v="1"/>
    <x v="0"/>
  </r>
  <r>
    <x v="1"/>
    <x v="1"/>
    <x v="546"/>
    <x v="0"/>
    <x v="12"/>
    <x v="14"/>
    <x v="1"/>
    <x v="36"/>
    <x v="67"/>
    <x v="816"/>
    <x v="1587"/>
    <x v="31"/>
    <x v="1"/>
    <x v="0"/>
    <x v="1"/>
  </r>
  <r>
    <x v="1"/>
    <x v="1"/>
    <x v="546"/>
    <x v="0"/>
    <x v="26"/>
    <x v="39"/>
    <x v="3"/>
    <x v="37"/>
    <x v="57"/>
    <x v="685"/>
    <x v="1900"/>
    <x v="46"/>
    <x v="1"/>
    <x v="1"/>
    <x v="0"/>
  </r>
  <r>
    <x v="1"/>
    <x v="1"/>
    <x v="547"/>
    <x v="0"/>
    <x v="12"/>
    <x v="14"/>
    <x v="5"/>
    <x v="33"/>
    <x v="212"/>
    <x v="2206"/>
    <x v="3572"/>
    <x v="21"/>
    <x v="2"/>
    <x v="1"/>
    <x v="2"/>
  </r>
  <r>
    <x v="1"/>
    <x v="1"/>
    <x v="547"/>
    <x v="0"/>
    <x v="26"/>
    <x v="39"/>
    <x v="2"/>
    <x v="33"/>
    <x v="300"/>
    <x v="2737"/>
    <x v="4786"/>
    <x v="26"/>
    <x v="2"/>
    <x v="0"/>
    <x v="2"/>
  </r>
  <r>
    <x v="5"/>
    <x v="1"/>
    <x v="547"/>
    <x v="1"/>
    <x v="31"/>
    <x v="0"/>
    <x v="2"/>
    <x v="58"/>
    <x v="345"/>
    <x v="3045"/>
    <x v="5532"/>
    <x v="31"/>
    <x v="0"/>
    <x v="0"/>
    <x v="2"/>
  </r>
  <r>
    <x v="5"/>
    <x v="1"/>
    <x v="547"/>
    <x v="1"/>
    <x v="31"/>
    <x v="0"/>
    <x v="1"/>
    <x v="53"/>
    <x v="327"/>
    <x v="2974"/>
    <x v="5338"/>
    <x v="21"/>
    <x v="0"/>
    <x v="0"/>
    <x v="1"/>
  </r>
  <r>
    <x v="5"/>
    <x v="1"/>
    <x v="547"/>
    <x v="1"/>
    <x v="31"/>
    <x v="0"/>
    <x v="5"/>
    <x v="48"/>
    <x v="321"/>
    <x v="2939"/>
    <x v="5082"/>
    <x v="11"/>
    <x v="0"/>
    <x v="1"/>
    <x v="2"/>
  </r>
  <r>
    <x v="5"/>
    <x v="1"/>
    <x v="547"/>
    <x v="1"/>
    <x v="31"/>
    <x v="0"/>
    <x v="4"/>
    <x v="48"/>
    <x v="317"/>
    <x v="2925"/>
    <x v="5144"/>
    <x v="16"/>
    <x v="0"/>
    <x v="1"/>
    <x v="1"/>
  </r>
  <r>
    <x v="5"/>
    <x v="1"/>
    <x v="547"/>
    <x v="1"/>
    <x v="31"/>
    <x v="0"/>
    <x v="0"/>
    <x v="58"/>
    <x v="319"/>
    <x v="2961"/>
    <x v="5311"/>
    <x v="21"/>
    <x v="0"/>
    <x v="0"/>
    <x v="0"/>
  </r>
  <r>
    <x v="5"/>
    <x v="1"/>
    <x v="547"/>
    <x v="1"/>
    <x v="31"/>
    <x v="0"/>
    <x v="3"/>
    <x v="63"/>
    <x v="333"/>
    <x v="3021"/>
    <x v="5527"/>
    <x v="36"/>
    <x v="0"/>
    <x v="1"/>
    <x v="0"/>
  </r>
  <r>
    <x v="3"/>
    <x v="1"/>
    <x v="547"/>
    <x v="0"/>
    <x v="33"/>
    <x v="20"/>
    <x v="2"/>
    <x v="43"/>
    <x v="315"/>
    <x v="2899"/>
    <x v="5157"/>
    <x v="21"/>
    <x v="0"/>
    <x v="0"/>
    <x v="2"/>
  </r>
  <r>
    <x v="3"/>
    <x v="1"/>
    <x v="547"/>
    <x v="0"/>
    <x v="33"/>
    <x v="20"/>
    <x v="1"/>
    <x v="38"/>
    <x v="254"/>
    <x v="2594"/>
    <x v="3950"/>
    <x v="16"/>
    <x v="0"/>
    <x v="0"/>
    <x v="1"/>
  </r>
  <r>
    <x v="3"/>
    <x v="1"/>
    <x v="547"/>
    <x v="0"/>
    <x v="33"/>
    <x v="20"/>
    <x v="5"/>
    <x v="33"/>
    <x v="194"/>
    <x v="2064"/>
    <x v="2849"/>
    <x v="16"/>
    <x v="0"/>
    <x v="1"/>
    <x v="2"/>
  </r>
  <r>
    <x v="3"/>
    <x v="1"/>
    <x v="547"/>
    <x v="0"/>
    <x v="33"/>
    <x v="20"/>
    <x v="4"/>
    <x v="33"/>
    <x v="152"/>
    <x v="1674"/>
    <x v="2219"/>
    <x v="16"/>
    <x v="0"/>
    <x v="1"/>
    <x v="1"/>
  </r>
  <r>
    <x v="3"/>
    <x v="1"/>
    <x v="547"/>
    <x v="0"/>
    <x v="33"/>
    <x v="20"/>
    <x v="0"/>
    <x v="43"/>
    <x v="174"/>
    <x v="2206"/>
    <x v="3572"/>
    <x v="21"/>
    <x v="0"/>
    <x v="0"/>
    <x v="0"/>
  </r>
  <r>
    <x v="3"/>
    <x v="1"/>
    <x v="547"/>
    <x v="0"/>
    <x v="33"/>
    <x v="20"/>
    <x v="3"/>
    <x v="48"/>
    <x v="294"/>
    <x v="2850"/>
    <x v="5054"/>
    <x v="26"/>
    <x v="0"/>
    <x v="1"/>
    <x v="0"/>
  </r>
  <r>
    <x v="1"/>
    <x v="1"/>
    <x v="547"/>
    <x v="0"/>
    <x v="12"/>
    <x v="14"/>
    <x v="5"/>
    <x v="29"/>
    <x v="54"/>
    <x v="484"/>
    <x v="897"/>
    <x v="31"/>
    <x v="1"/>
    <x v="1"/>
    <x v="2"/>
  </r>
  <r>
    <x v="1"/>
    <x v="1"/>
    <x v="547"/>
    <x v="0"/>
    <x v="26"/>
    <x v="39"/>
    <x v="2"/>
    <x v="31"/>
    <x v="93"/>
    <x v="1018"/>
    <x v="2449"/>
    <x v="40"/>
    <x v="1"/>
    <x v="0"/>
    <x v="2"/>
  </r>
  <r>
    <x v="5"/>
    <x v="1"/>
    <x v="547"/>
    <x v="1"/>
    <x v="31"/>
    <x v="0"/>
    <x v="2"/>
    <x v="52"/>
    <x v="210"/>
    <x v="2668"/>
    <x v="5027"/>
    <x v="41"/>
    <x v="1"/>
    <x v="0"/>
    <x v="2"/>
  </r>
  <r>
    <x v="5"/>
    <x v="1"/>
    <x v="547"/>
    <x v="1"/>
    <x v="31"/>
    <x v="0"/>
    <x v="1"/>
    <x v="49"/>
    <x v="172"/>
    <x v="2344"/>
    <x v="4363"/>
    <x v="31"/>
    <x v="1"/>
    <x v="0"/>
    <x v="1"/>
  </r>
  <r>
    <x v="5"/>
    <x v="1"/>
    <x v="547"/>
    <x v="1"/>
    <x v="31"/>
    <x v="0"/>
    <x v="5"/>
    <x v="44"/>
    <x v="147"/>
    <x v="1995"/>
    <x v="3159"/>
    <x v="21"/>
    <x v="1"/>
    <x v="1"/>
    <x v="2"/>
  </r>
  <r>
    <x v="5"/>
    <x v="1"/>
    <x v="547"/>
    <x v="1"/>
    <x v="31"/>
    <x v="0"/>
    <x v="4"/>
    <x v="46"/>
    <x v="129"/>
    <x v="1871"/>
    <x v="3505"/>
    <x v="29"/>
    <x v="1"/>
    <x v="1"/>
    <x v="1"/>
  </r>
  <r>
    <x v="5"/>
    <x v="1"/>
    <x v="547"/>
    <x v="1"/>
    <x v="31"/>
    <x v="0"/>
    <x v="0"/>
    <x v="55"/>
    <x v="146"/>
    <x v="2268"/>
    <x v="4311"/>
    <x v="32"/>
    <x v="1"/>
    <x v="0"/>
    <x v="0"/>
  </r>
  <r>
    <x v="5"/>
    <x v="1"/>
    <x v="547"/>
    <x v="1"/>
    <x v="31"/>
    <x v="0"/>
    <x v="3"/>
    <x v="59"/>
    <x v="170"/>
    <x v="2541"/>
    <x v="5064"/>
    <x v="51"/>
    <x v="1"/>
    <x v="1"/>
    <x v="0"/>
  </r>
  <r>
    <x v="3"/>
    <x v="1"/>
    <x v="547"/>
    <x v="0"/>
    <x v="33"/>
    <x v="20"/>
    <x v="2"/>
    <x v="41"/>
    <x v="138"/>
    <x v="1815"/>
    <x v="3769"/>
    <x v="35"/>
    <x v="1"/>
    <x v="0"/>
    <x v="2"/>
  </r>
  <r>
    <x v="3"/>
    <x v="1"/>
    <x v="547"/>
    <x v="0"/>
    <x v="33"/>
    <x v="20"/>
    <x v="1"/>
    <x v="37"/>
    <x v="69"/>
    <x v="874"/>
    <x v="1611"/>
    <x v="29"/>
    <x v="1"/>
    <x v="0"/>
    <x v="1"/>
  </r>
  <r>
    <x v="3"/>
    <x v="1"/>
    <x v="547"/>
    <x v="0"/>
    <x v="33"/>
    <x v="20"/>
    <x v="5"/>
    <x v="30"/>
    <x v="48"/>
    <x v="443"/>
    <x v="654"/>
    <x v="26"/>
    <x v="1"/>
    <x v="1"/>
    <x v="2"/>
  </r>
  <r>
    <x v="3"/>
    <x v="1"/>
    <x v="547"/>
    <x v="0"/>
    <x v="33"/>
    <x v="20"/>
    <x v="4"/>
    <x v="31"/>
    <x v="42"/>
    <x v="393"/>
    <x v="647"/>
    <x v="29"/>
    <x v="1"/>
    <x v="1"/>
    <x v="1"/>
  </r>
  <r>
    <x v="3"/>
    <x v="1"/>
    <x v="547"/>
    <x v="0"/>
    <x v="33"/>
    <x v="20"/>
    <x v="0"/>
    <x v="42"/>
    <x v="49"/>
    <x v="655"/>
    <x v="1305"/>
    <x v="32"/>
    <x v="1"/>
    <x v="0"/>
    <x v="0"/>
  </r>
  <r>
    <x v="3"/>
    <x v="1"/>
    <x v="547"/>
    <x v="0"/>
    <x v="33"/>
    <x v="20"/>
    <x v="3"/>
    <x v="47"/>
    <x v="80"/>
    <x v="1274"/>
    <x v="3019"/>
    <x v="40"/>
    <x v="1"/>
    <x v="1"/>
    <x v="0"/>
  </r>
  <r>
    <x v="1"/>
    <x v="1"/>
    <x v="548"/>
    <x v="0"/>
    <x v="12"/>
    <x v="14"/>
    <x v="4"/>
    <x v="33"/>
    <x v="174"/>
    <x v="1883"/>
    <x v="3321"/>
    <x v="26"/>
    <x v="2"/>
    <x v="1"/>
    <x v="1"/>
  </r>
  <r>
    <x v="1"/>
    <x v="1"/>
    <x v="548"/>
    <x v="0"/>
    <x v="26"/>
    <x v="39"/>
    <x v="1"/>
    <x v="28"/>
    <x v="174"/>
    <x v="1674"/>
    <x v="2605"/>
    <x v="21"/>
    <x v="2"/>
    <x v="0"/>
    <x v="1"/>
  </r>
  <r>
    <x v="1"/>
    <x v="0"/>
    <x v="548"/>
    <x v="4"/>
    <x v="10"/>
    <x v="22"/>
    <x v="2"/>
    <x v="73"/>
    <x v="335"/>
    <x v="3052"/>
    <x v="5368"/>
    <x v="11"/>
    <x v="2"/>
    <x v="0"/>
    <x v="2"/>
  </r>
  <r>
    <x v="1"/>
    <x v="0"/>
    <x v="548"/>
    <x v="4"/>
    <x v="10"/>
    <x v="22"/>
    <x v="1"/>
    <x v="78"/>
    <x v="323"/>
    <x v="3025"/>
    <x v="5229"/>
    <x v="6"/>
    <x v="2"/>
    <x v="0"/>
    <x v="1"/>
  </r>
  <r>
    <x v="1"/>
    <x v="0"/>
    <x v="548"/>
    <x v="4"/>
    <x v="10"/>
    <x v="22"/>
    <x v="5"/>
    <x v="78"/>
    <x v="319"/>
    <x v="3014"/>
    <x v="5289"/>
    <x v="11"/>
    <x v="2"/>
    <x v="1"/>
    <x v="2"/>
  </r>
  <r>
    <x v="1"/>
    <x v="0"/>
    <x v="548"/>
    <x v="4"/>
    <x v="10"/>
    <x v="22"/>
    <x v="4"/>
    <x v="73"/>
    <x v="311"/>
    <x v="2966"/>
    <x v="5176"/>
    <x v="11"/>
    <x v="2"/>
    <x v="1"/>
    <x v="1"/>
  </r>
  <r>
    <x v="1"/>
    <x v="0"/>
    <x v="548"/>
    <x v="4"/>
    <x v="10"/>
    <x v="22"/>
    <x v="0"/>
    <x v="78"/>
    <x v="315"/>
    <x v="2994"/>
    <x v="4904"/>
    <x v="2"/>
    <x v="2"/>
    <x v="0"/>
    <x v="0"/>
  </r>
  <r>
    <x v="1"/>
    <x v="0"/>
    <x v="548"/>
    <x v="4"/>
    <x v="10"/>
    <x v="22"/>
    <x v="3"/>
    <x v="89"/>
    <x v="315"/>
    <x v="3024"/>
    <x v="5474"/>
    <x v="26"/>
    <x v="2"/>
    <x v="1"/>
    <x v="0"/>
  </r>
  <r>
    <x v="0"/>
    <x v="1"/>
    <x v="548"/>
    <x v="0"/>
    <x v="34"/>
    <x v="15"/>
    <x v="2"/>
    <x v="58"/>
    <x v="341"/>
    <x v="3036"/>
    <x v="5490"/>
    <x v="26"/>
    <x v="1"/>
    <x v="0"/>
    <x v="2"/>
  </r>
  <r>
    <x v="0"/>
    <x v="1"/>
    <x v="548"/>
    <x v="0"/>
    <x v="34"/>
    <x v="15"/>
    <x v="1"/>
    <x v="53"/>
    <x v="323"/>
    <x v="2961"/>
    <x v="5311"/>
    <x v="21"/>
    <x v="1"/>
    <x v="0"/>
    <x v="1"/>
  </r>
  <r>
    <x v="0"/>
    <x v="1"/>
    <x v="548"/>
    <x v="0"/>
    <x v="34"/>
    <x v="15"/>
    <x v="5"/>
    <x v="48"/>
    <x v="317"/>
    <x v="2925"/>
    <x v="5286"/>
    <x v="26"/>
    <x v="1"/>
    <x v="1"/>
    <x v="2"/>
  </r>
  <r>
    <x v="0"/>
    <x v="1"/>
    <x v="548"/>
    <x v="0"/>
    <x v="34"/>
    <x v="15"/>
    <x v="4"/>
    <x v="48"/>
    <x v="313"/>
    <x v="2908"/>
    <x v="5248"/>
    <x v="26"/>
    <x v="1"/>
    <x v="1"/>
    <x v="1"/>
  </r>
  <r>
    <x v="0"/>
    <x v="1"/>
    <x v="548"/>
    <x v="0"/>
    <x v="34"/>
    <x v="15"/>
    <x v="0"/>
    <x v="58"/>
    <x v="315"/>
    <x v="2945"/>
    <x v="5283"/>
    <x v="21"/>
    <x v="1"/>
    <x v="0"/>
    <x v="0"/>
  </r>
  <r>
    <x v="0"/>
    <x v="1"/>
    <x v="548"/>
    <x v="0"/>
    <x v="34"/>
    <x v="15"/>
    <x v="3"/>
    <x v="63"/>
    <x v="329"/>
    <x v="3012"/>
    <x v="5509"/>
    <x v="36"/>
    <x v="1"/>
    <x v="1"/>
    <x v="0"/>
  </r>
  <r>
    <x v="5"/>
    <x v="1"/>
    <x v="548"/>
    <x v="0"/>
    <x v="13"/>
    <x v="24"/>
    <x v="2"/>
    <x v="48"/>
    <x v="315"/>
    <x v="2916"/>
    <x v="5270"/>
    <x v="26"/>
    <x v="0"/>
    <x v="0"/>
    <x v="2"/>
  </r>
  <r>
    <x v="5"/>
    <x v="1"/>
    <x v="548"/>
    <x v="0"/>
    <x v="13"/>
    <x v="24"/>
    <x v="1"/>
    <x v="43"/>
    <x v="254"/>
    <x v="2686"/>
    <x v="4688"/>
    <x v="26"/>
    <x v="0"/>
    <x v="0"/>
    <x v="1"/>
  </r>
  <r>
    <x v="5"/>
    <x v="1"/>
    <x v="548"/>
    <x v="0"/>
    <x v="13"/>
    <x v="24"/>
    <x v="5"/>
    <x v="38"/>
    <x v="194"/>
    <x v="2227"/>
    <x v="3609"/>
    <x v="21"/>
    <x v="0"/>
    <x v="1"/>
    <x v="2"/>
  </r>
  <r>
    <x v="5"/>
    <x v="1"/>
    <x v="548"/>
    <x v="0"/>
    <x v="13"/>
    <x v="24"/>
    <x v="4"/>
    <x v="38"/>
    <x v="152"/>
    <x v="1857"/>
    <x v="2898"/>
    <x v="21"/>
    <x v="0"/>
    <x v="1"/>
    <x v="1"/>
  </r>
  <r>
    <x v="5"/>
    <x v="1"/>
    <x v="548"/>
    <x v="0"/>
    <x v="13"/>
    <x v="24"/>
    <x v="0"/>
    <x v="48"/>
    <x v="174"/>
    <x v="2350"/>
    <x v="3411"/>
    <x v="16"/>
    <x v="0"/>
    <x v="0"/>
    <x v="0"/>
  </r>
  <r>
    <x v="5"/>
    <x v="1"/>
    <x v="548"/>
    <x v="0"/>
    <x v="13"/>
    <x v="24"/>
    <x v="3"/>
    <x v="53"/>
    <x v="294"/>
    <x v="2866"/>
    <x v="5111"/>
    <x v="26"/>
    <x v="0"/>
    <x v="1"/>
    <x v="0"/>
  </r>
  <r>
    <x v="1"/>
    <x v="1"/>
    <x v="548"/>
    <x v="0"/>
    <x v="12"/>
    <x v="14"/>
    <x v="4"/>
    <x v="32"/>
    <x v="39"/>
    <x v="375"/>
    <x v="897"/>
    <x v="40"/>
    <x v="1"/>
    <x v="1"/>
    <x v="1"/>
  </r>
  <r>
    <x v="1"/>
    <x v="1"/>
    <x v="548"/>
    <x v="0"/>
    <x v="26"/>
    <x v="39"/>
    <x v="1"/>
    <x v="26"/>
    <x v="45"/>
    <x v="343"/>
    <x v="626"/>
    <x v="32"/>
    <x v="1"/>
    <x v="0"/>
    <x v="1"/>
  </r>
  <r>
    <x v="1"/>
    <x v="0"/>
    <x v="548"/>
    <x v="4"/>
    <x v="10"/>
    <x v="22"/>
    <x v="2"/>
    <x v="67"/>
    <x v="181"/>
    <x v="2709"/>
    <x v="4616"/>
    <x v="23"/>
    <x v="1"/>
    <x v="0"/>
    <x v="2"/>
  </r>
  <r>
    <x v="1"/>
    <x v="0"/>
    <x v="548"/>
    <x v="4"/>
    <x v="10"/>
    <x v="22"/>
    <x v="1"/>
    <x v="74"/>
    <x v="159"/>
    <x v="2678"/>
    <x v="4384"/>
    <x v="20"/>
    <x v="1"/>
    <x v="0"/>
    <x v="1"/>
  </r>
  <r>
    <x v="1"/>
    <x v="0"/>
    <x v="548"/>
    <x v="4"/>
    <x v="10"/>
    <x v="22"/>
    <x v="5"/>
    <x v="72"/>
    <x v="129"/>
    <x v="2447"/>
    <x v="4059"/>
    <x v="22"/>
    <x v="1"/>
    <x v="1"/>
    <x v="2"/>
  </r>
  <r>
    <x v="1"/>
    <x v="0"/>
    <x v="548"/>
    <x v="4"/>
    <x v="10"/>
    <x v="22"/>
    <x v="4"/>
    <x v="66"/>
    <x v="110"/>
    <x v="2134"/>
    <x v="3792"/>
    <x v="26"/>
    <x v="1"/>
    <x v="1"/>
    <x v="1"/>
  </r>
  <r>
    <x v="1"/>
    <x v="0"/>
    <x v="548"/>
    <x v="4"/>
    <x v="10"/>
    <x v="22"/>
    <x v="0"/>
    <x v="73"/>
    <x v="128"/>
    <x v="2456"/>
    <x v="3632"/>
    <x v="16"/>
    <x v="1"/>
    <x v="0"/>
    <x v="0"/>
  </r>
  <r>
    <x v="1"/>
    <x v="0"/>
    <x v="548"/>
    <x v="4"/>
    <x v="10"/>
    <x v="22"/>
    <x v="3"/>
    <x v="86"/>
    <x v="133"/>
    <x v="2680"/>
    <x v="4984"/>
    <x v="38"/>
    <x v="1"/>
    <x v="1"/>
    <x v="0"/>
  </r>
  <r>
    <x v="0"/>
    <x v="1"/>
    <x v="548"/>
    <x v="0"/>
    <x v="34"/>
    <x v="15"/>
    <x v="2"/>
    <x v="56"/>
    <x v="213"/>
    <x v="2733"/>
    <x v="5055"/>
    <x v="38"/>
    <x v="1"/>
    <x v="0"/>
    <x v="2"/>
  </r>
  <r>
    <x v="0"/>
    <x v="1"/>
    <x v="548"/>
    <x v="0"/>
    <x v="34"/>
    <x v="15"/>
    <x v="1"/>
    <x v="49"/>
    <x v="171"/>
    <x v="2338"/>
    <x v="4431"/>
    <x v="33"/>
    <x v="1"/>
    <x v="0"/>
    <x v="1"/>
  </r>
  <r>
    <x v="0"/>
    <x v="1"/>
    <x v="548"/>
    <x v="0"/>
    <x v="34"/>
    <x v="15"/>
    <x v="5"/>
    <x v="44"/>
    <x v="150"/>
    <x v="2035"/>
    <x v="4187"/>
    <x v="37"/>
    <x v="1"/>
    <x v="1"/>
    <x v="2"/>
  </r>
  <r>
    <x v="0"/>
    <x v="1"/>
    <x v="548"/>
    <x v="0"/>
    <x v="34"/>
    <x v="15"/>
    <x v="4"/>
    <x v="46"/>
    <x v="131"/>
    <x v="1893"/>
    <x v="4112"/>
    <x v="40"/>
    <x v="1"/>
    <x v="1"/>
    <x v="1"/>
  </r>
  <r>
    <x v="0"/>
    <x v="1"/>
    <x v="548"/>
    <x v="0"/>
    <x v="34"/>
    <x v="15"/>
    <x v="0"/>
    <x v="52"/>
    <x v="133"/>
    <x v="2077"/>
    <x v="4017"/>
    <x v="32"/>
    <x v="1"/>
    <x v="0"/>
    <x v="0"/>
  </r>
  <r>
    <x v="0"/>
    <x v="1"/>
    <x v="548"/>
    <x v="0"/>
    <x v="34"/>
    <x v="15"/>
    <x v="3"/>
    <x v="62"/>
    <x v="158"/>
    <x v="2512"/>
    <x v="5009"/>
    <x v="49"/>
    <x v="1"/>
    <x v="1"/>
    <x v="0"/>
  </r>
  <r>
    <x v="5"/>
    <x v="1"/>
    <x v="548"/>
    <x v="0"/>
    <x v="13"/>
    <x v="24"/>
    <x v="2"/>
    <x v="44"/>
    <x v="128"/>
    <x v="1796"/>
    <x v="3933"/>
    <x v="39"/>
    <x v="1"/>
    <x v="0"/>
    <x v="2"/>
  </r>
  <r>
    <x v="5"/>
    <x v="1"/>
    <x v="548"/>
    <x v="0"/>
    <x v="13"/>
    <x v="24"/>
    <x v="1"/>
    <x v="42"/>
    <x v="69"/>
    <x v="980"/>
    <x v="2172"/>
    <x v="36"/>
    <x v="1"/>
    <x v="0"/>
    <x v="1"/>
  </r>
  <r>
    <x v="5"/>
    <x v="1"/>
    <x v="548"/>
    <x v="0"/>
    <x v="13"/>
    <x v="24"/>
    <x v="5"/>
    <x v="35"/>
    <x v="56"/>
    <x v="632"/>
    <x v="1220"/>
    <x v="31"/>
    <x v="1"/>
    <x v="1"/>
    <x v="2"/>
  </r>
  <r>
    <x v="5"/>
    <x v="1"/>
    <x v="548"/>
    <x v="0"/>
    <x v="13"/>
    <x v="24"/>
    <x v="4"/>
    <x v="35"/>
    <x v="38"/>
    <x v="407"/>
    <x v="778"/>
    <x v="33"/>
    <x v="1"/>
    <x v="1"/>
    <x v="1"/>
  </r>
  <r>
    <x v="5"/>
    <x v="1"/>
    <x v="548"/>
    <x v="0"/>
    <x v="13"/>
    <x v="24"/>
    <x v="0"/>
    <x v="44"/>
    <x v="39"/>
    <x v="542"/>
    <x v="922"/>
    <x v="28"/>
    <x v="1"/>
    <x v="0"/>
    <x v="0"/>
  </r>
  <r>
    <x v="5"/>
    <x v="1"/>
    <x v="548"/>
    <x v="0"/>
    <x v="13"/>
    <x v="24"/>
    <x v="3"/>
    <x v="47"/>
    <x v="83"/>
    <x v="1311"/>
    <x v="2925"/>
    <x v="37"/>
    <x v="1"/>
    <x v="1"/>
    <x v="0"/>
  </r>
  <r>
    <x v="1"/>
    <x v="1"/>
    <x v="549"/>
    <x v="0"/>
    <x v="12"/>
    <x v="14"/>
    <x v="0"/>
    <x v="43"/>
    <x v="194"/>
    <x v="2383"/>
    <x v="3880"/>
    <x v="21"/>
    <x v="2"/>
    <x v="0"/>
    <x v="0"/>
  </r>
  <r>
    <x v="1"/>
    <x v="1"/>
    <x v="549"/>
    <x v="0"/>
    <x v="26"/>
    <x v="39"/>
    <x v="5"/>
    <x v="13"/>
    <x v="82"/>
    <x v="388"/>
    <x v="421"/>
    <x v="21"/>
    <x v="2"/>
    <x v="1"/>
    <x v="2"/>
  </r>
  <r>
    <x v="2"/>
    <x v="1"/>
    <x v="549"/>
    <x v="4"/>
    <x v="49"/>
    <x v="13"/>
    <x v="2"/>
    <x v="43"/>
    <x v="340"/>
    <x v="2983"/>
    <x v="5472"/>
    <x v="36"/>
    <x v="0"/>
    <x v="0"/>
    <x v="2"/>
  </r>
  <r>
    <x v="2"/>
    <x v="1"/>
    <x v="549"/>
    <x v="4"/>
    <x v="49"/>
    <x v="13"/>
    <x v="1"/>
    <x v="38"/>
    <x v="321"/>
    <x v="2904"/>
    <x v="5071"/>
    <x v="16"/>
    <x v="0"/>
    <x v="0"/>
    <x v="1"/>
  </r>
  <r>
    <x v="2"/>
    <x v="1"/>
    <x v="549"/>
    <x v="4"/>
    <x v="49"/>
    <x v="13"/>
    <x v="5"/>
    <x v="33"/>
    <x v="315"/>
    <x v="2862"/>
    <x v="4986"/>
    <x v="21"/>
    <x v="0"/>
    <x v="1"/>
    <x v="2"/>
  </r>
  <r>
    <x v="2"/>
    <x v="1"/>
    <x v="549"/>
    <x v="4"/>
    <x v="49"/>
    <x v="13"/>
    <x v="4"/>
    <x v="33"/>
    <x v="311"/>
    <x v="2840"/>
    <x v="4901"/>
    <x v="21"/>
    <x v="0"/>
    <x v="1"/>
    <x v="1"/>
  </r>
  <r>
    <x v="2"/>
    <x v="1"/>
    <x v="549"/>
    <x v="4"/>
    <x v="49"/>
    <x v="13"/>
    <x v="0"/>
    <x v="43"/>
    <x v="313"/>
    <x v="2892"/>
    <x v="5010"/>
    <x v="16"/>
    <x v="0"/>
    <x v="0"/>
    <x v="0"/>
  </r>
  <r>
    <x v="2"/>
    <x v="1"/>
    <x v="549"/>
    <x v="4"/>
    <x v="49"/>
    <x v="13"/>
    <x v="3"/>
    <x v="48"/>
    <x v="327"/>
    <x v="2958"/>
    <x v="5157"/>
    <x v="11"/>
    <x v="0"/>
    <x v="1"/>
    <x v="0"/>
  </r>
  <r>
    <x v="5"/>
    <x v="1"/>
    <x v="549"/>
    <x v="4"/>
    <x v="43"/>
    <x v="47"/>
    <x v="2"/>
    <x v="28"/>
    <x v="335"/>
    <x v="2903"/>
    <x v="5234"/>
    <x v="26"/>
    <x v="0"/>
    <x v="0"/>
    <x v="2"/>
  </r>
  <r>
    <x v="5"/>
    <x v="1"/>
    <x v="549"/>
    <x v="4"/>
    <x v="43"/>
    <x v="47"/>
    <x v="1"/>
    <x v="23"/>
    <x v="315"/>
    <x v="2757"/>
    <x v="4637"/>
    <x v="21"/>
    <x v="0"/>
    <x v="0"/>
    <x v="1"/>
  </r>
  <r>
    <x v="5"/>
    <x v="1"/>
    <x v="549"/>
    <x v="4"/>
    <x v="43"/>
    <x v="47"/>
    <x v="5"/>
    <x v="18"/>
    <x v="309"/>
    <x v="2450"/>
    <x v="4003"/>
    <x v="21"/>
    <x v="0"/>
    <x v="1"/>
    <x v="2"/>
  </r>
  <r>
    <x v="5"/>
    <x v="1"/>
    <x v="549"/>
    <x v="4"/>
    <x v="43"/>
    <x v="47"/>
    <x v="4"/>
    <x v="18"/>
    <x v="304"/>
    <x v="2299"/>
    <x v="4050"/>
    <x v="26"/>
    <x v="0"/>
    <x v="1"/>
    <x v="1"/>
  </r>
  <r>
    <x v="5"/>
    <x v="1"/>
    <x v="549"/>
    <x v="4"/>
    <x v="43"/>
    <x v="47"/>
    <x v="0"/>
    <x v="28"/>
    <x v="304"/>
    <x v="2682"/>
    <x v="4462"/>
    <x v="21"/>
    <x v="0"/>
    <x v="0"/>
    <x v="0"/>
  </r>
  <r>
    <x v="5"/>
    <x v="1"/>
    <x v="549"/>
    <x v="4"/>
    <x v="43"/>
    <x v="47"/>
    <x v="3"/>
    <x v="33"/>
    <x v="319"/>
    <x v="2880"/>
    <x v="5267"/>
    <x v="36"/>
    <x v="0"/>
    <x v="1"/>
    <x v="0"/>
  </r>
  <r>
    <x v="0"/>
    <x v="1"/>
    <x v="549"/>
    <x v="1"/>
    <x v="44"/>
    <x v="9"/>
    <x v="2"/>
    <x v="53"/>
    <x v="325"/>
    <x v="2969"/>
    <x v="5415"/>
    <x v="31"/>
    <x v="0"/>
    <x v="0"/>
    <x v="2"/>
  </r>
  <r>
    <x v="0"/>
    <x v="1"/>
    <x v="549"/>
    <x v="1"/>
    <x v="44"/>
    <x v="9"/>
    <x v="1"/>
    <x v="48"/>
    <x v="304"/>
    <x v="2873"/>
    <x v="5203"/>
    <x v="31"/>
    <x v="0"/>
    <x v="0"/>
    <x v="1"/>
  </r>
  <r>
    <x v="0"/>
    <x v="1"/>
    <x v="549"/>
    <x v="1"/>
    <x v="44"/>
    <x v="9"/>
    <x v="5"/>
    <x v="43"/>
    <x v="285"/>
    <x v="2793"/>
    <x v="4723"/>
    <x v="21"/>
    <x v="0"/>
    <x v="1"/>
    <x v="2"/>
  </r>
  <r>
    <x v="0"/>
    <x v="1"/>
    <x v="549"/>
    <x v="1"/>
    <x v="44"/>
    <x v="9"/>
    <x v="4"/>
    <x v="43"/>
    <x v="254"/>
    <x v="2686"/>
    <x v="4472"/>
    <x v="21"/>
    <x v="0"/>
    <x v="1"/>
    <x v="1"/>
  </r>
  <r>
    <x v="0"/>
    <x v="1"/>
    <x v="549"/>
    <x v="1"/>
    <x v="44"/>
    <x v="9"/>
    <x v="0"/>
    <x v="53"/>
    <x v="273"/>
    <x v="2833"/>
    <x v="4871"/>
    <x v="21"/>
    <x v="0"/>
    <x v="0"/>
    <x v="0"/>
  </r>
  <r>
    <x v="0"/>
    <x v="1"/>
    <x v="549"/>
    <x v="1"/>
    <x v="44"/>
    <x v="9"/>
    <x v="3"/>
    <x v="58"/>
    <x v="311"/>
    <x v="2929"/>
    <x v="5297"/>
    <x v="26"/>
    <x v="0"/>
    <x v="1"/>
    <x v="0"/>
  </r>
  <r>
    <x v="1"/>
    <x v="1"/>
    <x v="549"/>
    <x v="0"/>
    <x v="12"/>
    <x v="14"/>
    <x v="0"/>
    <x v="40"/>
    <x v="45"/>
    <x v="567"/>
    <x v="1114"/>
    <x v="32"/>
    <x v="1"/>
    <x v="0"/>
    <x v="0"/>
  </r>
  <r>
    <x v="1"/>
    <x v="1"/>
    <x v="549"/>
    <x v="0"/>
    <x v="26"/>
    <x v="39"/>
    <x v="5"/>
    <x v="11"/>
    <x v="15"/>
    <x v="22"/>
    <x v="27"/>
    <x v="34"/>
    <x v="1"/>
    <x v="1"/>
    <x v="2"/>
  </r>
  <r>
    <x v="2"/>
    <x v="1"/>
    <x v="549"/>
    <x v="4"/>
    <x v="49"/>
    <x v="13"/>
    <x v="2"/>
    <x v="41"/>
    <x v="195"/>
    <x v="2339"/>
    <x v="4902"/>
    <x v="50"/>
    <x v="1"/>
    <x v="0"/>
    <x v="2"/>
  </r>
  <r>
    <x v="2"/>
    <x v="1"/>
    <x v="549"/>
    <x v="4"/>
    <x v="49"/>
    <x v="13"/>
    <x v="1"/>
    <x v="37"/>
    <x v="141"/>
    <x v="1710"/>
    <x v="3228"/>
    <x v="29"/>
    <x v="1"/>
    <x v="0"/>
    <x v="1"/>
  </r>
  <r>
    <x v="2"/>
    <x v="1"/>
    <x v="549"/>
    <x v="4"/>
    <x v="49"/>
    <x v="13"/>
    <x v="5"/>
    <x v="31"/>
    <x v="128"/>
    <x v="1366"/>
    <x v="2870"/>
    <x v="34"/>
    <x v="1"/>
    <x v="1"/>
    <x v="2"/>
  </r>
  <r>
    <x v="2"/>
    <x v="1"/>
    <x v="549"/>
    <x v="4"/>
    <x v="49"/>
    <x v="13"/>
    <x v="4"/>
    <x v="32"/>
    <x v="129"/>
    <x v="1404"/>
    <x v="2891"/>
    <x v="33"/>
    <x v="1"/>
    <x v="1"/>
    <x v="1"/>
  </r>
  <r>
    <x v="2"/>
    <x v="1"/>
    <x v="549"/>
    <x v="4"/>
    <x v="49"/>
    <x v="13"/>
    <x v="0"/>
    <x v="41"/>
    <x v="117"/>
    <x v="1583"/>
    <x v="2908"/>
    <x v="28"/>
    <x v="1"/>
    <x v="0"/>
    <x v="0"/>
  </r>
  <r>
    <x v="2"/>
    <x v="1"/>
    <x v="549"/>
    <x v="4"/>
    <x v="49"/>
    <x v="13"/>
    <x v="3"/>
    <x v="44"/>
    <x v="172"/>
    <x v="2205"/>
    <x v="3655"/>
    <x v="22"/>
    <x v="1"/>
    <x v="1"/>
    <x v="0"/>
  </r>
  <r>
    <x v="5"/>
    <x v="1"/>
    <x v="549"/>
    <x v="4"/>
    <x v="43"/>
    <x v="47"/>
    <x v="2"/>
    <x v="27"/>
    <x v="193"/>
    <x v="1800"/>
    <x v="3891"/>
    <x v="38"/>
    <x v="1"/>
    <x v="0"/>
    <x v="2"/>
  </r>
  <r>
    <x v="5"/>
    <x v="1"/>
    <x v="549"/>
    <x v="4"/>
    <x v="43"/>
    <x v="47"/>
    <x v="1"/>
    <x v="22"/>
    <x v="138"/>
    <x v="1119"/>
    <x v="2374"/>
    <x v="34"/>
    <x v="1"/>
    <x v="0"/>
    <x v="1"/>
  </r>
  <r>
    <x v="5"/>
    <x v="1"/>
    <x v="549"/>
    <x v="4"/>
    <x v="43"/>
    <x v="47"/>
    <x v="5"/>
    <x v="17"/>
    <x v="118"/>
    <x v="769"/>
    <x v="1612"/>
    <x v="34"/>
    <x v="1"/>
    <x v="1"/>
    <x v="2"/>
  </r>
  <r>
    <x v="5"/>
    <x v="1"/>
    <x v="549"/>
    <x v="4"/>
    <x v="43"/>
    <x v="47"/>
    <x v="4"/>
    <x v="16"/>
    <x v="96"/>
    <x v="570"/>
    <x v="1264"/>
    <x v="36"/>
    <x v="1"/>
    <x v="1"/>
    <x v="1"/>
  </r>
  <r>
    <x v="5"/>
    <x v="1"/>
    <x v="549"/>
    <x v="4"/>
    <x v="43"/>
    <x v="47"/>
    <x v="0"/>
    <x v="25"/>
    <x v="108"/>
    <x v="978"/>
    <x v="1975"/>
    <x v="32"/>
    <x v="1"/>
    <x v="0"/>
    <x v="0"/>
  </r>
  <r>
    <x v="5"/>
    <x v="1"/>
    <x v="549"/>
    <x v="4"/>
    <x v="43"/>
    <x v="47"/>
    <x v="3"/>
    <x v="31"/>
    <x v="129"/>
    <x v="1372"/>
    <x v="3724"/>
    <x v="51"/>
    <x v="1"/>
    <x v="1"/>
    <x v="0"/>
  </r>
  <r>
    <x v="0"/>
    <x v="1"/>
    <x v="549"/>
    <x v="1"/>
    <x v="44"/>
    <x v="9"/>
    <x v="2"/>
    <x v="47"/>
    <x v="159"/>
    <x v="2181"/>
    <x v="4593"/>
    <x v="43"/>
    <x v="1"/>
    <x v="0"/>
    <x v="2"/>
  </r>
  <r>
    <x v="0"/>
    <x v="1"/>
    <x v="549"/>
    <x v="1"/>
    <x v="44"/>
    <x v="9"/>
    <x v="1"/>
    <x v="44"/>
    <x v="96"/>
    <x v="1408"/>
    <x v="3402"/>
    <x v="42"/>
    <x v="1"/>
    <x v="0"/>
    <x v="1"/>
  </r>
  <r>
    <x v="0"/>
    <x v="1"/>
    <x v="549"/>
    <x v="1"/>
    <x v="44"/>
    <x v="9"/>
    <x v="5"/>
    <x v="39"/>
    <x v="80"/>
    <x v="1088"/>
    <x v="2301"/>
    <x v="34"/>
    <x v="1"/>
    <x v="1"/>
    <x v="2"/>
  </r>
  <r>
    <x v="0"/>
    <x v="1"/>
    <x v="549"/>
    <x v="1"/>
    <x v="44"/>
    <x v="9"/>
    <x v="4"/>
    <x v="39"/>
    <x v="74"/>
    <x v="988"/>
    <x v="2130"/>
    <x v="35"/>
    <x v="1"/>
    <x v="1"/>
    <x v="1"/>
  </r>
  <r>
    <x v="0"/>
    <x v="1"/>
    <x v="549"/>
    <x v="1"/>
    <x v="44"/>
    <x v="9"/>
    <x v="0"/>
    <x v="47"/>
    <x v="77"/>
    <x v="1226"/>
    <x v="2543"/>
    <x v="33"/>
    <x v="1"/>
    <x v="0"/>
    <x v="0"/>
  </r>
  <r>
    <x v="0"/>
    <x v="1"/>
    <x v="549"/>
    <x v="1"/>
    <x v="44"/>
    <x v="9"/>
    <x v="3"/>
    <x v="54"/>
    <x v="105"/>
    <x v="1803"/>
    <x v="3896"/>
    <x v="38"/>
    <x v="1"/>
    <x v="1"/>
    <x v="0"/>
  </r>
  <r>
    <x v="5"/>
    <x v="1"/>
    <x v="549"/>
    <x v="4"/>
    <x v="43"/>
    <x v="47"/>
    <x v="2"/>
    <x v="21"/>
    <x v="211"/>
    <x v="1663"/>
    <x v="3129"/>
    <x v="29"/>
    <x v="2"/>
    <x v="0"/>
    <x v="2"/>
  </r>
  <r>
    <x v="5"/>
    <x v="1"/>
    <x v="549"/>
    <x v="4"/>
    <x v="43"/>
    <x v="47"/>
    <x v="1"/>
    <x v="13"/>
    <x v="159"/>
    <x v="859"/>
    <x v="1388"/>
    <x v="25"/>
    <x v="2"/>
    <x v="0"/>
    <x v="1"/>
  </r>
  <r>
    <x v="5"/>
    <x v="1"/>
    <x v="549"/>
    <x v="4"/>
    <x v="43"/>
    <x v="47"/>
    <x v="5"/>
    <x v="12"/>
    <x v="136"/>
    <x v="666"/>
    <x v="1042"/>
    <x v="25"/>
    <x v="2"/>
    <x v="1"/>
    <x v="2"/>
  </r>
  <r>
    <x v="5"/>
    <x v="1"/>
    <x v="549"/>
    <x v="4"/>
    <x v="43"/>
    <x v="47"/>
    <x v="4"/>
    <x v="9"/>
    <x v="108"/>
    <x v="404"/>
    <x v="771"/>
    <x v="33"/>
    <x v="2"/>
    <x v="1"/>
    <x v="1"/>
  </r>
  <r>
    <x v="5"/>
    <x v="1"/>
    <x v="549"/>
    <x v="4"/>
    <x v="43"/>
    <x v="47"/>
    <x v="0"/>
    <x v="21"/>
    <x v="120"/>
    <x v="934"/>
    <x v="1479"/>
    <x v="24"/>
    <x v="2"/>
    <x v="0"/>
    <x v="0"/>
  </r>
  <r>
    <x v="5"/>
    <x v="1"/>
    <x v="549"/>
    <x v="4"/>
    <x v="43"/>
    <x v="47"/>
    <x v="3"/>
    <x v="25"/>
    <x v="178"/>
    <x v="1573"/>
    <x v="3645"/>
    <x v="41"/>
    <x v="2"/>
    <x v="1"/>
    <x v="0"/>
  </r>
  <r>
    <x v="0"/>
    <x v="1"/>
    <x v="549"/>
    <x v="1"/>
    <x v="44"/>
    <x v="9"/>
    <x v="2"/>
    <x v="38"/>
    <x v="182"/>
    <x v="2117"/>
    <x v="4345"/>
    <x v="38"/>
    <x v="2"/>
    <x v="0"/>
    <x v="2"/>
  </r>
  <r>
    <x v="0"/>
    <x v="1"/>
    <x v="549"/>
    <x v="1"/>
    <x v="44"/>
    <x v="9"/>
    <x v="1"/>
    <x v="35"/>
    <x v="125"/>
    <x v="1463"/>
    <x v="3181"/>
    <x v="36"/>
    <x v="2"/>
    <x v="0"/>
    <x v="1"/>
  </r>
  <r>
    <x v="0"/>
    <x v="1"/>
    <x v="549"/>
    <x v="1"/>
    <x v="44"/>
    <x v="9"/>
    <x v="5"/>
    <x v="26"/>
    <x v="91"/>
    <x v="845"/>
    <x v="1272"/>
    <x v="23"/>
    <x v="2"/>
    <x v="1"/>
    <x v="2"/>
  </r>
  <r>
    <x v="0"/>
    <x v="1"/>
    <x v="549"/>
    <x v="1"/>
    <x v="44"/>
    <x v="9"/>
    <x v="4"/>
    <x v="29"/>
    <x v="79"/>
    <x v="805"/>
    <x v="1429"/>
    <x v="28"/>
    <x v="2"/>
    <x v="1"/>
    <x v="1"/>
  </r>
  <r>
    <x v="0"/>
    <x v="1"/>
    <x v="549"/>
    <x v="1"/>
    <x v="44"/>
    <x v="9"/>
    <x v="0"/>
    <x v="32"/>
    <x v="95"/>
    <x v="1069"/>
    <x v="1732"/>
    <x v="24"/>
    <x v="2"/>
    <x v="0"/>
    <x v="0"/>
  </r>
  <r>
    <x v="0"/>
    <x v="1"/>
    <x v="549"/>
    <x v="1"/>
    <x v="44"/>
    <x v="9"/>
    <x v="3"/>
    <x v="42"/>
    <x v="152"/>
    <x v="1990"/>
    <x v="3936"/>
    <x v="33"/>
    <x v="2"/>
    <x v="1"/>
    <x v="0"/>
  </r>
  <r>
    <x v="1"/>
    <x v="1"/>
    <x v="550"/>
    <x v="0"/>
    <x v="12"/>
    <x v="14"/>
    <x v="3"/>
    <x v="48"/>
    <x v="300"/>
    <x v="2862"/>
    <x v="5224"/>
    <x v="36"/>
    <x v="2"/>
    <x v="1"/>
    <x v="0"/>
  </r>
  <r>
    <x v="1"/>
    <x v="1"/>
    <x v="550"/>
    <x v="0"/>
    <x v="26"/>
    <x v="39"/>
    <x v="4"/>
    <x v="13"/>
    <x v="62"/>
    <x v="250"/>
    <x v="304"/>
    <x v="26"/>
    <x v="2"/>
    <x v="1"/>
    <x v="1"/>
  </r>
  <r>
    <x v="1"/>
    <x v="1"/>
    <x v="550"/>
    <x v="0"/>
    <x v="40"/>
    <x v="50"/>
    <x v="2"/>
    <x v="43"/>
    <x v="315"/>
    <x v="2899"/>
    <x v="5157"/>
    <x v="21"/>
    <x v="1"/>
    <x v="0"/>
    <x v="2"/>
  </r>
  <r>
    <x v="1"/>
    <x v="1"/>
    <x v="550"/>
    <x v="0"/>
    <x v="40"/>
    <x v="50"/>
    <x v="1"/>
    <x v="38"/>
    <x v="254"/>
    <x v="2594"/>
    <x v="3950"/>
    <x v="16"/>
    <x v="1"/>
    <x v="0"/>
    <x v="1"/>
  </r>
  <r>
    <x v="1"/>
    <x v="1"/>
    <x v="550"/>
    <x v="0"/>
    <x v="40"/>
    <x v="50"/>
    <x v="5"/>
    <x v="33"/>
    <x v="194"/>
    <x v="2064"/>
    <x v="2849"/>
    <x v="16"/>
    <x v="1"/>
    <x v="1"/>
    <x v="2"/>
  </r>
  <r>
    <x v="1"/>
    <x v="1"/>
    <x v="550"/>
    <x v="0"/>
    <x v="40"/>
    <x v="50"/>
    <x v="4"/>
    <x v="33"/>
    <x v="152"/>
    <x v="1674"/>
    <x v="2219"/>
    <x v="16"/>
    <x v="1"/>
    <x v="1"/>
    <x v="1"/>
  </r>
  <r>
    <x v="1"/>
    <x v="1"/>
    <x v="550"/>
    <x v="0"/>
    <x v="40"/>
    <x v="50"/>
    <x v="0"/>
    <x v="43"/>
    <x v="174"/>
    <x v="2206"/>
    <x v="3572"/>
    <x v="21"/>
    <x v="1"/>
    <x v="0"/>
    <x v="0"/>
  </r>
  <r>
    <x v="1"/>
    <x v="1"/>
    <x v="550"/>
    <x v="0"/>
    <x v="40"/>
    <x v="50"/>
    <x v="3"/>
    <x v="48"/>
    <x v="294"/>
    <x v="2850"/>
    <x v="5054"/>
    <x v="26"/>
    <x v="1"/>
    <x v="1"/>
    <x v="0"/>
  </r>
  <r>
    <x v="1"/>
    <x v="1"/>
    <x v="550"/>
    <x v="0"/>
    <x v="12"/>
    <x v="14"/>
    <x v="3"/>
    <x v="47"/>
    <x v="101"/>
    <x v="1565"/>
    <x v="3887"/>
    <x v="47"/>
    <x v="1"/>
    <x v="1"/>
    <x v="0"/>
  </r>
  <r>
    <x v="1"/>
    <x v="1"/>
    <x v="550"/>
    <x v="0"/>
    <x v="26"/>
    <x v="39"/>
    <x v="4"/>
    <x v="12"/>
    <x v="13"/>
    <x v="21"/>
    <x v="31"/>
    <x v="38"/>
    <x v="1"/>
    <x v="1"/>
    <x v="1"/>
  </r>
  <r>
    <x v="1"/>
    <x v="1"/>
    <x v="550"/>
    <x v="0"/>
    <x v="40"/>
    <x v="50"/>
    <x v="2"/>
    <x v="40"/>
    <x v="133"/>
    <x v="1722"/>
    <x v="3441"/>
    <x v="32"/>
    <x v="1"/>
    <x v="0"/>
    <x v="2"/>
  </r>
  <r>
    <x v="1"/>
    <x v="1"/>
    <x v="550"/>
    <x v="0"/>
    <x v="40"/>
    <x v="50"/>
    <x v="1"/>
    <x v="37"/>
    <x v="67"/>
    <x v="833"/>
    <x v="1628"/>
    <x v="31"/>
    <x v="1"/>
    <x v="0"/>
    <x v="1"/>
  </r>
  <r>
    <x v="1"/>
    <x v="1"/>
    <x v="550"/>
    <x v="0"/>
    <x v="40"/>
    <x v="50"/>
    <x v="5"/>
    <x v="30"/>
    <x v="50"/>
    <x v="464"/>
    <x v="749"/>
    <x v="28"/>
    <x v="1"/>
    <x v="1"/>
    <x v="2"/>
  </r>
  <r>
    <x v="1"/>
    <x v="1"/>
    <x v="550"/>
    <x v="0"/>
    <x v="40"/>
    <x v="50"/>
    <x v="4"/>
    <x v="31"/>
    <x v="33"/>
    <x v="295"/>
    <x v="444"/>
    <x v="29"/>
    <x v="1"/>
    <x v="1"/>
    <x v="1"/>
  </r>
  <r>
    <x v="1"/>
    <x v="1"/>
    <x v="550"/>
    <x v="0"/>
    <x v="40"/>
    <x v="50"/>
    <x v="0"/>
    <x v="42"/>
    <x v="41"/>
    <x v="541"/>
    <x v="1055"/>
    <x v="32"/>
    <x v="1"/>
    <x v="0"/>
    <x v="0"/>
  </r>
  <r>
    <x v="1"/>
    <x v="1"/>
    <x v="550"/>
    <x v="0"/>
    <x v="40"/>
    <x v="50"/>
    <x v="3"/>
    <x v="46"/>
    <x v="77"/>
    <x v="1203"/>
    <x v="2796"/>
    <x v="39"/>
    <x v="1"/>
    <x v="1"/>
    <x v="0"/>
  </r>
  <r>
    <x v="1"/>
    <x v="1"/>
    <x v="551"/>
    <x v="0"/>
    <x v="12"/>
    <x v="14"/>
    <x v="2"/>
    <x v="43"/>
    <x v="315"/>
    <x v="2899"/>
    <x v="5224"/>
    <x v="26"/>
    <x v="2"/>
    <x v="0"/>
    <x v="2"/>
  </r>
  <r>
    <x v="1"/>
    <x v="1"/>
    <x v="551"/>
    <x v="0"/>
    <x v="26"/>
    <x v="39"/>
    <x v="0"/>
    <x v="23"/>
    <x v="62"/>
    <x v="461"/>
    <x v="537"/>
    <x v="21"/>
    <x v="2"/>
    <x v="0"/>
    <x v="0"/>
  </r>
  <r>
    <x v="3"/>
    <x v="0"/>
    <x v="551"/>
    <x v="3"/>
    <x v="9"/>
    <x v="3"/>
    <x v="2"/>
    <x v="43"/>
    <x v="329"/>
    <x v="2948"/>
    <x v="5334"/>
    <x v="26"/>
    <x v="1"/>
    <x v="0"/>
    <x v="2"/>
  </r>
  <r>
    <x v="3"/>
    <x v="0"/>
    <x v="551"/>
    <x v="3"/>
    <x v="9"/>
    <x v="3"/>
    <x v="1"/>
    <x v="48"/>
    <x v="317"/>
    <x v="2925"/>
    <x v="5286"/>
    <x v="26"/>
    <x v="1"/>
    <x v="0"/>
    <x v="1"/>
  </r>
  <r>
    <x v="3"/>
    <x v="0"/>
    <x v="551"/>
    <x v="3"/>
    <x v="9"/>
    <x v="3"/>
    <x v="5"/>
    <x v="48"/>
    <x v="313"/>
    <x v="2908"/>
    <x v="5180"/>
    <x v="21"/>
    <x v="1"/>
    <x v="1"/>
    <x v="2"/>
  </r>
  <r>
    <x v="3"/>
    <x v="0"/>
    <x v="551"/>
    <x v="3"/>
    <x v="9"/>
    <x v="3"/>
    <x v="4"/>
    <x v="43"/>
    <x v="304"/>
    <x v="2854"/>
    <x v="5074"/>
    <x v="26"/>
    <x v="1"/>
    <x v="1"/>
    <x v="1"/>
  </r>
  <r>
    <x v="3"/>
    <x v="0"/>
    <x v="551"/>
    <x v="3"/>
    <x v="9"/>
    <x v="3"/>
    <x v="0"/>
    <x v="48"/>
    <x v="309"/>
    <x v="2891"/>
    <x v="5118"/>
    <x v="21"/>
    <x v="1"/>
    <x v="0"/>
    <x v="0"/>
  </r>
  <r>
    <x v="3"/>
    <x v="0"/>
    <x v="551"/>
    <x v="3"/>
    <x v="9"/>
    <x v="3"/>
    <x v="3"/>
    <x v="63"/>
    <x v="309"/>
    <x v="2934"/>
    <x v="5061"/>
    <x v="11"/>
    <x v="1"/>
    <x v="1"/>
    <x v="0"/>
  </r>
  <r>
    <x v="2"/>
    <x v="3"/>
    <x v="551"/>
    <x v="0"/>
    <x v="15"/>
    <x v="52"/>
    <x v="2"/>
    <x v="48"/>
    <x v="325"/>
    <x v="2952"/>
    <x v="5296"/>
    <x v="21"/>
    <x v="1"/>
    <x v="0"/>
    <x v="2"/>
  </r>
  <r>
    <x v="2"/>
    <x v="3"/>
    <x v="551"/>
    <x v="0"/>
    <x v="15"/>
    <x v="52"/>
    <x v="1"/>
    <x v="43"/>
    <x v="304"/>
    <x v="2854"/>
    <x v="4953"/>
    <x v="21"/>
    <x v="1"/>
    <x v="0"/>
    <x v="1"/>
  </r>
  <r>
    <x v="2"/>
    <x v="3"/>
    <x v="551"/>
    <x v="0"/>
    <x v="15"/>
    <x v="52"/>
    <x v="5"/>
    <x v="38"/>
    <x v="285"/>
    <x v="2727"/>
    <x v="4568"/>
    <x v="21"/>
    <x v="1"/>
    <x v="1"/>
    <x v="2"/>
  </r>
  <r>
    <x v="2"/>
    <x v="3"/>
    <x v="551"/>
    <x v="0"/>
    <x v="15"/>
    <x v="52"/>
    <x v="4"/>
    <x v="38"/>
    <x v="254"/>
    <x v="2594"/>
    <x v="4282"/>
    <x v="21"/>
    <x v="1"/>
    <x v="1"/>
    <x v="1"/>
  </r>
  <r>
    <x v="2"/>
    <x v="3"/>
    <x v="551"/>
    <x v="0"/>
    <x v="15"/>
    <x v="52"/>
    <x v="0"/>
    <x v="53"/>
    <x v="273"/>
    <x v="2833"/>
    <x v="4871"/>
    <x v="21"/>
    <x v="1"/>
    <x v="0"/>
    <x v="0"/>
  </r>
  <r>
    <x v="2"/>
    <x v="3"/>
    <x v="551"/>
    <x v="0"/>
    <x v="15"/>
    <x v="52"/>
    <x v="3"/>
    <x v="58"/>
    <x v="311"/>
    <x v="2929"/>
    <x v="5240"/>
    <x v="21"/>
    <x v="1"/>
    <x v="1"/>
    <x v="0"/>
  </r>
  <r>
    <x v="1"/>
    <x v="1"/>
    <x v="551"/>
    <x v="0"/>
    <x v="12"/>
    <x v="14"/>
    <x v="2"/>
    <x v="42"/>
    <x v="128"/>
    <x v="1734"/>
    <x v="3741"/>
    <x v="37"/>
    <x v="1"/>
    <x v="0"/>
    <x v="2"/>
  </r>
  <r>
    <x v="1"/>
    <x v="1"/>
    <x v="551"/>
    <x v="0"/>
    <x v="26"/>
    <x v="39"/>
    <x v="0"/>
    <x v="22"/>
    <x v="11"/>
    <x v="46"/>
    <x v="59"/>
    <x v="34"/>
    <x v="1"/>
    <x v="0"/>
    <x v="0"/>
  </r>
  <r>
    <x v="3"/>
    <x v="0"/>
    <x v="551"/>
    <x v="3"/>
    <x v="9"/>
    <x v="3"/>
    <x v="2"/>
    <x v="40"/>
    <x v="172"/>
    <x v="2093"/>
    <x v="4235"/>
    <x v="36"/>
    <x v="1"/>
    <x v="0"/>
    <x v="2"/>
  </r>
  <r>
    <x v="3"/>
    <x v="0"/>
    <x v="551"/>
    <x v="3"/>
    <x v="9"/>
    <x v="3"/>
    <x v="1"/>
    <x v="44"/>
    <x v="150"/>
    <x v="2035"/>
    <x v="4187"/>
    <x v="37"/>
    <x v="1"/>
    <x v="0"/>
    <x v="1"/>
  </r>
  <r>
    <x v="3"/>
    <x v="0"/>
    <x v="551"/>
    <x v="3"/>
    <x v="9"/>
    <x v="3"/>
    <x v="5"/>
    <x v="43"/>
    <x v="117"/>
    <x v="1642"/>
    <x v="3510"/>
    <x v="36"/>
    <x v="1"/>
    <x v="1"/>
    <x v="2"/>
  </r>
  <r>
    <x v="3"/>
    <x v="0"/>
    <x v="551"/>
    <x v="3"/>
    <x v="9"/>
    <x v="3"/>
    <x v="4"/>
    <x v="39"/>
    <x v="108"/>
    <x v="1416"/>
    <x v="3149"/>
    <x v="37"/>
    <x v="1"/>
    <x v="1"/>
    <x v="1"/>
  </r>
  <r>
    <x v="3"/>
    <x v="0"/>
    <x v="551"/>
    <x v="3"/>
    <x v="9"/>
    <x v="3"/>
    <x v="0"/>
    <x v="47"/>
    <x v="118"/>
    <x v="1770"/>
    <x v="3634"/>
    <x v="34"/>
    <x v="1"/>
    <x v="0"/>
    <x v="0"/>
  </r>
  <r>
    <x v="3"/>
    <x v="0"/>
    <x v="551"/>
    <x v="3"/>
    <x v="9"/>
    <x v="3"/>
    <x v="3"/>
    <x v="60"/>
    <x v="123"/>
    <x v="2151"/>
    <x v="3684"/>
    <x v="24"/>
    <x v="1"/>
    <x v="1"/>
    <x v="0"/>
  </r>
  <r>
    <x v="2"/>
    <x v="3"/>
    <x v="551"/>
    <x v="0"/>
    <x v="15"/>
    <x v="52"/>
    <x v="2"/>
    <x v="44"/>
    <x v="159"/>
    <x v="2102"/>
    <x v="4245"/>
    <x v="36"/>
    <x v="1"/>
    <x v="0"/>
    <x v="2"/>
  </r>
  <r>
    <x v="2"/>
    <x v="3"/>
    <x v="551"/>
    <x v="0"/>
    <x v="15"/>
    <x v="52"/>
    <x v="1"/>
    <x v="42"/>
    <x v="100"/>
    <x v="1401"/>
    <x v="3074"/>
    <x v="36"/>
    <x v="1"/>
    <x v="0"/>
    <x v="1"/>
  </r>
  <r>
    <x v="2"/>
    <x v="3"/>
    <x v="551"/>
    <x v="0"/>
    <x v="15"/>
    <x v="52"/>
    <x v="5"/>
    <x v="35"/>
    <x v="84"/>
    <x v="1024"/>
    <x v="2071"/>
    <x v="32"/>
    <x v="1"/>
    <x v="1"/>
    <x v="2"/>
  </r>
  <r>
    <x v="2"/>
    <x v="3"/>
    <x v="551"/>
    <x v="0"/>
    <x v="15"/>
    <x v="52"/>
    <x v="4"/>
    <x v="36"/>
    <x v="62"/>
    <x v="742"/>
    <x v="1604"/>
    <x v="35"/>
    <x v="1"/>
    <x v="1"/>
    <x v="1"/>
  </r>
  <r>
    <x v="2"/>
    <x v="3"/>
    <x v="551"/>
    <x v="0"/>
    <x v="15"/>
    <x v="52"/>
    <x v="0"/>
    <x v="49"/>
    <x v="75"/>
    <x v="1227"/>
    <x v="2501"/>
    <x v="32"/>
    <x v="1"/>
    <x v="0"/>
    <x v="0"/>
  </r>
  <r>
    <x v="2"/>
    <x v="3"/>
    <x v="551"/>
    <x v="0"/>
    <x v="15"/>
    <x v="52"/>
    <x v="3"/>
    <x v="53"/>
    <x v="120"/>
    <x v="1959"/>
    <x v="3982"/>
    <x v="35"/>
    <x v="1"/>
    <x v="1"/>
    <x v="0"/>
  </r>
  <r>
    <x v="3"/>
    <x v="0"/>
    <x v="551"/>
    <x v="3"/>
    <x v="9"/>
    <x v="3"/>
    <x v="2"/>
    <x v="30"/>
    <x v="188"/>
    <x v="1898"/>
    <x v="3727"/>
    <x v="32"/>
    <x v="2"/>
    <x v="0"/>
    <x v="2"/>
  </r>
  <r>
    <x v="3"/>
    <x v="0"/>
    <x v="551"/>
    <x v="3"/>
    <x v="9"/>
    <x v="3"/>
    <x v="1"/>
    <x v="30"/>
    <x v="150"/>
    <x v="1542"/>
    <x v="3103"/>
    <x v="32"/>
    <x v="2"/>
    <x v="0"/>
    <x v="1"/>
  </r>
  <r>
    <x v="3"/>
    <x v="0"/>
    <x v="551"/>
    <x v="3"/>
    <x v="9"/>
    <x v="3"/>
    <x v="5"/>
    <x v="34"/>
    <x v="160"/>
    <x v="1788"/>
    <x v="3236"/>
    <x v="27"/>
    <x v="2"/>
    <x v="1"/>
    <x v="2"/>
  </r>
  <r>
    <x v="3"/>
    <x v="0"/>
    <x v="551"/>
    <x v="3"/>
    <x v="9"/>
    <x v="3"/>
    <x v="4"/>
    <x v="32"/>
    <x v="108"/>
    <x v="1205"/>
    <x v="2399"/>
    <x v="31"/>
    <x v="2"/>
    <x v="1"/>
    <x v="1"/>
  </r>
  <r>
    <x v="3"/>
    <x v="0"/>
    <x v="551"/>
    <x v="3"/>
    <x v="9"/>
    <x v="3"/>
    <x v="0"/>
    <x v="32"/>
    <x v="140"/>
    <x v="1520"/>
    <x v="2559"/>
    <x v="24"/>
    <x v="2"/>
    <x v="0"/>
    <x v="0"/>
  </r>
  <r>
    <x v="3"/>
    <x v="0"/>
    <x v="551"/>
    <x v="3"/>
    <x v="9"/>
    <x v="3"/>
    <x v="3"/>
    <x v="44"/>
    <x v="136"/>
    <x v="1885"/>
    <x v="2478"/>
    <x v="15"/>
    <x v="2"/>
    <x v="1"/>
    <x v="0"/>
  </r>
  <r>
    <x v="1"/>
    <x v="1"/>
    <x v="552"/>
    <x v="0"/>
    <x v="12"/>
    <x v="14"/>
    <x v="1"/>
    <x v="38"/>
    <x v="273"/>
    <x v="2673"/>
    <x v="4425"/>
    <x v="21"/>
    <x v="2"/>
    <x v="0"/>
    <x v="1"/>
  </r>
  <r>
    <x v="1"/>
    <x v="1"/>
    <x v="552"/>
    <x v="0"/>
    <x v="26"/>
    <x v="39"/>
    <x v="3"/>
    <x v="28"/>
    <x v="129"/>
    <x v="1267"/>
    <x v="2781"/>
    <x v="36"/>
    <x v="2"/>
    <x v="1"/>
    <x v="0"/>
  </r>
  <r>
    <x v="1"/>
    <x v="1"/>
    <x v="552"/>
    <x v="1"/>
    <x v="7"/>
    <x v="53"/>
    <x v="2"/>
    <x v="48"/>
    <x v="325"/>
    <x v="2952"/>
    <x v="5296"/>
    <x v="21"/>
    <x v="0"/>
    <x v="0"/>
    <x v="2"/>
  </r>
  <r>
    <x v="1"/>
    <x v="1"/>
    <x v="552"/>
    <x v="1"/>
    <x v="7"/>
    <x v="53"/>
    <x v="1"/>
    <x v="43"/>
    <x v="304"/>
    <x v="2854"/>
    <x v="4953"/>
    <x v="21"/>
    <x v="0"/>
    <x v="0"/>
    <x v="1"/>
  </r>
  <r>
    <x v="1"/>
    <x v="1"/>
    <x v="552"/>
    <x v="1"/>
    <x v="7"/>
    <x v="53"/>
    <x v="5"/>
    <x v="38"/>
    <x v="285"/>
    <x v="2727"/>
    <x v="4768"/>
    <x v="26"/>
    <x v="0"/>
    <x v="1"/>
    <x v="2"/>
  </r>
  <r>
    <x v="1"/>
    <x v="1"/>
    <x v="552"/>
    <x v="1"/>
    <x v="7"/>
    <x v="53"/>
    <x v="4"/>
    <x v="38"/>
    <x v="254"/>
    <x v="2594"/>
    <x v="4535"/>
    <x v="26"/>
    <x v="0"/>
    <x v="1"/>
    <x v="1"/>
  </r>
  <r>
    <x v="1"/>
    <x v="1"/>
    <x v="552"/>
    <x v="1"/>
    <x v="7"/>
    <x v="53"/>
    <x v="0"/>
    <x v="48"/>
    <x v="273"/>
    <x v="2800"/>
    <x v="4522"/>
    <x v="16"/>
    <x v="0"/>
    <x v="0"/>
    <x v="0"/>
  </r>
  <r>
    <x v="1"/>
    <x v="1"/>
    <x v="552"/>
    <x v="1"/>
    <x v="7"/>
    <x v="53"/>
    <x v="3"/>
    <x v="53"/>
    <x v="311"/>
    <x v="2915"/>
    <x v="5267"/>
    <x v="26"/>
    <x v="0"/>
    <x v="1"/>
    <x v="0"/>
  </r>
  <r>
    <x v="3"/>
    <x v="1"/>
    <x v="552"/>
    <x v="1"/>
    <x v="20"/>
    <x v="8"/>
    <x v="2"/>
    <x v="48"/>
    <x v="319"/>
    <x v="2933"/>
    <x v="5169"/>
    <x v="16"/>
    <x v="0"/>
    <x v="0"/>
    <x v="2"/>
  </r>
  <r>
    <x v="3"/>
    <x v="1"/>
    <x v="552"/>
    <x v="1"/>
    <x v="20"/>
    <x v="8"/>
    <x v="1"/>
    <x v="43"/>
    <x v="285"/>
    <x v="2793"/>
    <x v="4472"/>
    <x v="16"/>
    <x v="0"/>
    <x v="0"/>
    <x v="1"/>
  </r>
  <r>
    <x v="3"/>
    <x v="1"/>
    <x v="552"/>
    <x v="1"/>
    <x v="20"/>
    <x v="8"/>
    <x v="5"/>
    <x v="38"/>
    <x v="231"/>
    <x v="2506"/>
    <x v="3237"/>
    <x v="11"/>
    <x v="0"/>
    <x v="1"/>
    <x v="2"/>
  </r>
  <r>
    <x v="3"/>
    <x v="1"/>
    <x v="552"/>
    <x v="1"/>
    <x v="20"/>
    <x v="8"/>
    <x v="4"/>
    <x v="38"/>
    <x v="194"/>
    <x v="2227"/>
    <x v="2679"/>
    <x v="11"/>
    <x v="0"/>
    <x v="1"/>
    <x v="1"/>
  </r>
  <r>
    <x v="3"/>
    <x v="1"/>
    <x v="552"/>
    <x v="1"/>
    <x v="20"/>
    <x v="8"/>
    <x v="0"/>
    <x v="48"/>
    <x v="212"/>
    <x v="2615"/>
    <x v="3523"/>
    <x v="11"/>
    <x v="0"/>
    <x v="0"/>
    <x v="0"/>
  </r>
  <r>
    <x v="3"/>
    <x v="1"/>
    <x v="552"/>
    <x v="1"/>
    <x v="20"/>
    <x v="8"/>
    <x v="3"/>
    <x v="53"/>
    <x v="304"/>
    <x v="2888"/>
    <x v="4978"/>
    <x v="16"/>
    <x v="0"/>
    <x v="1"/>
    <x v="0"/>
  </r>
  <r>
    <x v="1"/>
    <x v="1"/>
    <x v="552"/>
    <x v="0"/>
    <x v="12"/>
    <x v="14"/>
    <x v="1"/>
    <x v="34"/>
    <x v="77"/>
    <x v="913"/>
    <x v="1838"/>
    <x v="32"/>
    <x v="1"/>
    <x v="0"/>
    <x v="1"/>
  </r>
  <r>
    <x v="1"/>
    <x v="1"/>
    <x v="552"/>
    <x v="0"/>
    <x v="26"/>
    <x v="39"/>
    <x v="3"/>
    <x v="27"/>
    <x v="28"/>
    <x v="192"/>
    <x v="588"/>
    <x v="48"/>
    <x v="1"/>
    <x v="1"/>
    <x v="0"/>
  </r>
  <r>
    <x v="1"/>
    <x v="1"/>
    <x v="552"/>
    <x v="1"/>
    <x v="7"/>
    <x v="53"/>
    <x v="2"/>
    <x v="46"/>
    <x v="159"/>
    <x v="2162"/>
    <x v="4321"/>
    <x v="36"/>
    <x v="1"/>
    <x v="0"/>
    <x v="2"/>
  </r>
  <r>
    <x v="1"/>
    <x v="1"/>
    <x v="552"/>
    <x v="1"/>
    <x v="7"/>
    <x v="53"/>
    <x v="1"/>
    <x v="40"/>
    <x v="100"/>
    <x v="1347"/>
    <x v="2666"/>
    <x v="31"/>
    <x v="1"/>
    <x v="0"/>
    <x v="1"/>
  </r>
  <r>
    <x v="1"/>
    <x v="1"/>
    <x v="552"/>
    <x v="1"/>
    <x v="7"/>
    <x v="53"/>
    <x v="5"/>
    <x v="34"/>
    <x v="84"/>
    <x v="1001"/>
    <x v="2414"/>
    <x v="40"/>
    <x v="1"/>
    <x v="1"/>
    <x v="2"/>
  </r>
  <r>
    <x v="1"/>
    <x v="1"/>
    <x v="552"/>
    <x v="1"/>
    <x v="7"/>
    <x v="53"/>
    <x v="4"/>
    <x v="36"/>
    <x v="74"/>
    <x v="918"/>
    <x v="2163"/>
    <x v="39"/>
    <x v="1"/>
    <x v="1"/>
    <x v="1"/>
  </r>
  <r>
    <x v="1"/>
    <x v="1"/>
    <x v="552"/>
    <x v="1"/>
    <x v="7"/>
    <x v="53"/>
    <x v="0"/>
    <x v="44"/>
    <x v="77"/>
    <x v="1153"/>
    <x v="2064"/>
    <x v="27"/>
    <x v="1"/>
    <x v="0"/>
    <x v="0"/>
  </r>
  <r>
    <x v="1"/>
    <x v="1"/>
    <x v="552"/>
    <x v="1"/>
    <x v="7"/>
    <x v="53"/>
    <x v="3"/>
    <x v="48"/>
    <x v="125"/>
    <x v="1877"/>
    <x v="3908"/>
    <x v="36"/>
    <x v="1"/>
    <x v="1"/>
    <x v="0"/>
  </r>
  <r>
    <x v="3"/>
    <x v="1"/>
    <x v="552"/>
    <x v="1"/>
    <x v="20"/>
    <x v="8"/>
    <x v="2"/>
    <x v="45"/>
    <x v="129"/>
    <x v="1842"/>
    <x v="3392"/>
    <x v="28"/>
    <x v="1"/>
    <x v="0"/>
    <x v="2"/>
  </r>
  <r>
    <x v="3"/>
    <x v="1"/>
    <x v="552"/>
    <x v="1"/>
    <x v="20"/>
    <x v="8"/>
    <x v="1"/>
    <x v="42"/>
    <x v="87"/>
    <x v="1240"/>
    <x v="2360"/>
    <x v="29"/>
    <x v="1"/>
    <x v="0"/>
    <x v="1"/>
  </r>
  <r>
    <x v="3"/>
    <x v="1"/>
    <x v="552"/>
    <x v="1"/>
    <x v="20"/>
    <x v="8"/>
    <x v="5"/>
    <x v="34"/>
    <x v="63"/>
    <x v="722"/>
    <x v="1050"/>
    <x v="23"/>
    <x v="1"/>
    <x v="1"/>
    <x v="2"/>
  </r>
  <r>
    <x v="3"/>
    <x v="1"/>
    <x v="552"/>
    <x v="1"/>
    <x v="20"/>
    <x v="8"/>
    <x v="4"/>
    <x v="37"/>
    <x v="45"/>
    <x v="520"/>
    <x v="680"/>
    <x v="22"/>
    <x v="1"/>
    <x v="1"/>
    <x v="1"/>
  </r>
  <r>
    <x v="3"/>
    <x v="1"/>
    <x v="552"/>
    <x v="1"/>
    <x v="20"/>
    <x v="8"/>
    <x v="0"/>
    <x v="46"/>
    <x v="56"/>
    <x v="848"/>
    <x v="1371"/>
    <x v="25"/>
    <x v="1"/>
    <x v="0"/>
    <x v="0"/>
  </r>
  <r>
    <x v="3"/>
    <x v="1"/>
    <x v="552"/>
    <x v="1"/>
    <x v="20"/>
    <x v="8"/>
    <x v="3"/>
    <x v="48"/>
    <x v="108"/>
    <x v="1684"/>
    <x v="3113"/>
    <x v="28"/>
    <x v="1"/>
    <x v="1"/>
    <x v="0"/>
  </r>
  <r>
    <x v="3"/>
    <x v="1"/>
    <x v="552"/>
    <x v="1"/>
    <x v="20"/>
    <x v="8"/>
    <x v="2"/>
    <x v="30"/>
    <x v="157"/>
    <x v="1600"/>
    <x v="2340"/>
    <x v="19"/>
    <x v="2"/>
    <x v="0"/>
    <x v="2"/>
  </r>
  <r>
    <x v="3"/>
    <x v="1"/>
    <x v="552"/>
    <x v="1"/>
    <x v="20"/>
    <x v="8"/>
    <x v="1"/>
    <x v="29"/>
    <x v="87"/>
    <x v="893"/>
    <x v="1360"/>
    <x v="23"/>
    <x v="2"/>
    <x v="0"/>
    <x v="1"/>
  </r>
  <r>
    <x v="3"/>
    <x v="1"/>
    <x v="552"/>
    <x v="1"/>
    <x v="20"/>
    <x v="8"/>
    <x v="5"/>
    <x v="25"/>
    <x v="73"/>
    <x v="620"/>
    <x v="615"/>
    <x v="16"/>
    <x v="2"/>
    <x v="1"/>
    <x v="2"/>
  </r>
  <r>
    <x v="3"/>
    <x v="1"/>
    <x v="552"/>
    <x v="1"/>
    <x v="20"/>
    <x v="8"/>
    <x v="4"/>
    <x v="27"/>
    <x v="63"/>
    <x v="561"/>
    <x v="606"/>
    <x v="18"/>
    <x v="2"/>
    <x v="1"/>
    <x v="1"/>
  </r>
  <r>
    <x v="3"/>
    <x v="1"/>
    <x v="552"/>
    <x v="1"/>
    <x v="20"/>
    <x v="8"/>
    <x v="0"/>
    <x v="34"/>
    <x v="66"/>
    <x v="760"/>
    <x v="843"/>
    <x v="17"/>
    <x v="2"/>
    <x v="0"/>
    <x v="0"/>
  </r>
  <r>
    <x v="3"/>
    <x v="1"/>
    <x v="552"/>
    <x v="1"/>
    <x v="20"/>
    <x v="8"/>
    <x v="3"/>
    <x v="34"/>
    <x v="112"/>
    <x v="1301"/>
    <x v="1787"/>
    <x v="18"/>
    <x v="2"/>
    <x v="1"/>
    <x v="0"/>
  </r>
  <r>
    <x v="1"/>
    <x v="1"/>
    <x v="553"/>
    <x v="0"/>
    <x v="12"/>
    <x v="14"/>
    <x v="5"/>
    <x v="33"/>
    <x v="212"/>
    <x v="2206"/>
    <x v="3572"/>
    <x v="21"/>
    <x v="2"/>
    <x v="1"/>
    <x v="2"/>
  </r>
  <r>
    <x v="1"/>
    <x v="1"/>
    <x v="553"/>
    <x v="0"/>
    <x v="26"/>
    <x v="39"/>
    <x v="2"/>
    <x v="33"/>
    <x v="273"/>
    <x v="2560"/>
    <x v="4458"/>
    <x v="26"/>
    <x v="2"/>
    <x v="0"/>
    <x v="2"/>
  </r>
  <r>
    <x v="1"/>
    <x v="1"/>
    <x v="553"/>
    <x v="0"/>
    <x v="12"/>
    <x v="14"/>
    <x v="5"/>
    <x v="31"/>
    <x v="62"/>
    <x v="631"/>
    <x v="1356"/>
    <x v="35"/>
    <x v="1"/>
    <x v="1"/>
    <x v="2"/>
  </r>
  <r>
    <x v="1"/>
    <x v="1"/>
    <x v="553"/>
    <x v="0"/>
    <x v="26"/>
    <x v="39"/>
    <x v="2"/>
    <x v="29"/>
    <x v="77"/>
    <x v="787"/>
    <x v="1909"/>
    <x v="40"/>
    <x v="1"/>
    <x v="0"/>
    <x v="2"/>
  </r>
  <r>
    <x v="1"/>
    <x v="1"/>
    <x v="554"/>
    <x v="0"/>
    <x v="12"/>
    <x v="14"/>
    <x v="4"/>
    <x v="33"/>
    <x v="194"/>
    <x v="2064"/>
    <x v="3656"/>
    <x v="26"/>
    <x v="2"/>
    <x v="1"/>
    <x v="1"/>
  </r>
  <r>
    <x v="1"/>
    <x v="1"/>
    <x v="554"/>
    <x v="0"/>
    <x v="26"/>
    <x v="39"/>
    <x v="1"/>
    <x v="23"/>
    <x v="129"/>
    <x v="1086"/>
    <x v="1599"/>
    <x v="21"/>
    <x v="2"/>
    <x v="0"/>
    <x v="1"/>
  </r>
  <r>
    <x v="3"/>
    <x v="1"/>
    <x v="554"/>
    <x v="0"/>
    <x v="21"/>
    <x v="19"/>
    <x v="2"/>
    <x v="53"/>
    <x v="341"/>
    <x v="3020"/>
    <x v="5525"/>
    <x v="36"/>
    <x v="0"/>
    <x v="0"/>
    <x v="2"/>
  </r>
  <r>
    <x v="3"/>
    <x v="1"/>
    <x v="554"/>
    <x v="0"/>
    <x v="21"/>
    <x v="19"/>
    <x v="1"/>
    <x v="48"/>
    <x v="323"/>
    <x v="2945"/>
    <x v="5328"/>
    <x v="26"/>
    <x v="0"/>
    <x v="0"/>
    <x v="1"/>
  </r>
  <r>
    <x v="3"/>
    <x v="1"/>
    <x v="554"/>
    <x v="0"/>
    <x v="21"/>
    <x v="19"/>
    <x v="5"/>
    <x v="43"/>
    <x v="317"/>
    <x v="2907"/>
    <x v="5085"/>
    <x v="16"/>
    <x v="0"/>
    <x v="1"/>
    <x v="2"/>
  </r>
  <r>
    <x v="3"/>
    <x v="1"/>
    <x v="554"/>
    <x v="0"/>
    <x v="21"/>
    <x v="19"/>
    <x v="4"/>
    <x v="43"/>
    <x v="313"/>
    <x v="2892"/>
    <x v="5120"/>
    <x v="21"/>
    <x v="0"/>
    <x v="1"/>
    <x v="1"/>
  </r>
  <r>
    <x v="3"/>
    <x v="1"/>
    <x v="554"/>
    <x v="0"/>
    <x v="21"/>
    <x v="19"/>
    <x v="0"/>
    <x v="53"/>
    <x v="315"/>
    <x v="2933"/>
    <x v="5303"/>
    <x v="26"/>
    <x v="0"/>
    <x v="0"/>
    <x v="0"/>
  </r>
  <r>
    <x v="3"/>
    <x v="1"/>
    <x v="554"/>
    <x v="0"/>
    <x v="21"/>
    <x v="19"/>
    <x v="3"/>
    <x v="58"/>
    <x v="329"/>
    <x v="2996"/>
    <x v="5515"/>
    <x v="41"/>
    <x v="0"/>
    <x v="1"/>
    <x v="0"/>
  </r>
  <r>
    <x v="1"/>
    <x v="1"/>
    <x v="554"/>
    <x v="0"/>
    <x v="12"/>
    <x v="14"/>
    <x v="4"/>
    <x v="30"/>
    <x v="52"/>
    <x v="481"/>
    <x v="1046"/>
    <x v="36"/>
    <x v="1"/>
    <x v="1"/>
    <x v="1"/>
  </r>
  <r>
    <x v="1"/>
    <x v="1"/>
    <x v="554"/>
    <x v="0"/>
    <x v="26"/>
    <x v="39"/>
    <x v="1"/>
    <x v="22"/>
    <x v="30"/>
    <x v="161"/>
    <x v="245"/>
    <x v="32"/>
    <x v="1"/>
    <x v="0"/>
    <x v="1"/>
  </r>
  <r>
    <x v="3"/>
    <x v="1"/>
    <x v="554"/>
    <x v="0"/>
    <x v="21"/>
    <x v="19"/>
    <x v="2"/>
    <x v="50"/>
    <x v="194"/>
    <x v="2543"/>
    <x v="4985"/>
    <x v="46"/>
    <x v="1"/>
    <x v="0"/>
    <x v="2"/>
  </r>
  <r>
    <x v="3"/>
    <x v="1"/>
    <x v="554"/>
    <x v="0"/>
    <x v="21"/>
    <x v="19"/>
    <x v="1"/>
    <x v="46"/>
    <x v="165"/>
    <x v="2210"/>
    <x v="4420"/>
    <x v="37"/>
    <x v="1"/>
    <x v="0"/>
    <x v="1"/>
  </r>
  <r>
    <x v="3"/>
    <x v="1"/>
    <x v="554"/>
    <x v="0"/>
    <x v="21"/>
    <x v="19"/>
    <x v="5"/>
    <x v="39"/>
    <x v="150"/>
    <x v="1874"/>
    <x v="3637"/>
    <x v="31"/>
    <x v="1"/>
    <x v="1"/>
    <x v="2"/>
  </r>
  <r>
    <x v="3"/>
    <x v="1"/>
    <x v="554"/>
    <x v="0"/>
    <x v="21"/>
    <x v="19"/>
    <x v="4"/>
    <x v="40"/>
    <x v="137"/>
    <x v="1763"/>
    <x v="3454"/>
    <x v="31"/>
    <x v="1"/>
    <x v="1"/>
    <x v="1"/>
  </r>
  <r>
    <x v="3"/>
    <x v="1"/>
    <x v="554"/>
    <x v="0"/>
    <x v="21"/>
    <x v="19"/>
    <x v="0"/>
    <x v="47"/>
    <x v="123"/>
    <x v="1824"/>
    <x v="3881"/>
    <x v="37"/>
    <x v="1"/>
    <x v="0"/>
    <x v="0"/>
  </r>
  <r>
    <x v="3"/>
    <x v="1"/>
    <x v="554"/>
    <x v="0"/>
    <x v="21"/>
    <x v="19"/>
    <x v="3"/>
    <x v="55"/>
    <x v="183"/>
    <x v="2561"/>
    <x v="5110"/>
    <x v="55"/>
    <x v="1"/>
    <x v="1"/>
    <x v="0"/>
  </r>
  <r>
    <x v="1"/>
    <x v="1"/>
    <x v="555"/>
    <x v="0"/>
    <x v="12"/>
    <x v="14"/>
    <x v="0"/>
    <x v="43"/>
    <x v="174"/>
    <x v="2206"/>
    <x v="3572"/>
    <x v="21"/>
    <x v="2"/>
    <x v="0"/>
    <x v="0"/>
  </r>
  <r>
    <x v="1"/>
    <x v="1"/>
    <x v="555"/>
    <x v="0"/>
    <x v="26"/>
    <x v="39"/>
    <x v="5"/>
    <x v="23"/>
    <x v="39"/>
    <x v="250"/>
    <x v="227"/>
    <x v="21"/>
    <x v="2"/>
    <x v="1"/>
    <x v="2"/>
  </r>
  <r>
    <x v="4"/>
    <x v="0"/>
    <x v="555"/>
    <x v="3"/>
    <x v="8"/>
    <x v="40"/>
    <x v="2"/>
    <x v="83"/>
    <x v="341"/>
    <x v="3080"/>
    <x v="5499"/>
    <x v="16"/>
    <x v="0"/>
    <x v="0"/>
    <x v="2"/>
  </r>
  <r>
    <x v="4"/>
    <x v="0"/>
    <x v="555"/>
    <x v="3"/>
    <x v="8"/>
    <x v="40"/>
    <x v="1"/>
    <x v="85"/>
    <x v="331"/>
    <x v="3067"/>
    <x v="5408"/>
    <x v="11"/>
    <x v="0"/>
    <x v="0"/>
    <x v="1"/>
  </r>
  <r>
    <x v="4"/>
    <x v="0"/>
    <x v="555"/>
    <x v="3"/>
    <x v="8"/>
    <x v="40"/>
    <x v="5"/>
    <x v="85"/>
    <x v="327"/>
    <x v="3059"/>
    <x v="5444"/>
    <x v="16"/>
    <x v="0"/>
    <x v="1"/>
    <x v="2"/>
  </r>
  <r>
    <x v="4"/>
    <x v="0"/>
    <x v="555"/>
    <x v="3"/>
    <x v="8"/>
    <x v="40"/>
    <x v="4"/>
    <x v="83"/>
    <x v="319"/>
    <x v="3020"/>
    <x v="5372"/>
    <x v="16"/>
    <x v="0"/>
    <x v="1"/>
    <x v="1"/>
  </r>
  <r>
    <x v="4"/>
    <x v="0"/>
    <x v="555"/>
    <x v="3"/>
    <x v="8"/>
    <x v="40"/>
    <x v="0"/>
    <x v="85"/>
    <x v="323"/>
    <x v="3045"/>
    <x v="5277"/>
    <x v="6"/>
    <x v="0"/>
    <x v="0"/>
    <x v="0"/>
  </r>
  <r>
    <x v="4"/>
    <x v="0"/>
    <x v="555"/>
    <x v="3"/>
    <x v="8"/>
    <x v="40"/>
    <x v="3"/>
    <x v="93"/>
    <x v="323"/>
    <x v="3068"/>
    <x v="5550"/>
    <x v="31"/>
    <x v="0"/>
    <x v="1"/>
    <x v="0"/>
  </r>
  <r>
    <x v="5"/>
    <x v="0"/>
    <x v="555"/>
    <x v="2"/>
    <x v="17"/>
    <x v="35"/>
    <x v="2"/>
    <x v="83"/>
    <x v="341"/>
    <x v="3080"/>
    <x v="5553"/>
    <x v="26"/>
    <x v="1"/>
    <x v="0"/>
    <x v="2"/>
  </r>
  <r>
    <x v="5"/>
    <x v="0"/>
    <x v="555"/>
    <x v="2"/>
    <x v="17"/>
    <x v="35"/>
    <x v="1"/>
    <x v="85"/>
    <x v="331"/>
    <x v="3067"/>
    <x v="5535"/>
    <x v="26"/>
    <x v="1"/>
    <x v="0"/>
    <x v="1"/>
  </r>
  <r>
    <x v="5"/>
    <x v="0"/>
    <x v="555"/>
    <x v="2"/>
    <x v="17"/>
    <x v="35"/>
    <x v="5"/>
    <x v="85"/>
    <x v="327"/>
    <x v="3059"/>
    <x v="5521"/>
    <x v="26"/>
    <x v="1"/>
    <x v="1"/>
    <x v="2"/>
  </r>
  <r>
    <x v="5"/>
    <x v="0"/>
    <x v="555"/>
    <x v="2"/>
    <x v="17"/>
    <x v="35"/>
    <x v="4"/>
    <x v="83"/>
    <x v="319"/>
    <x v="3020"/>
    <x v="5468"/>
    <x v="26"/>
    <x v="1"/>
    <x v="1"/>
    <x v="1"/>
  </r>
  <r>
    <x v="5"/>
    <x v="0"/>
    <x v="555"/>
    <x v="2"/>
    <x v="17"/>
    <x v="35"/>
    <x v="0"/>
    <x v="85"/>
    <x v="323"/>
    <x v="3045"/>
    <x v="5532"/>
    <x v="31"/>
    <x v="1"/>
    <x v="0"/>
    <x v="0"/>
  </r>
  <r>
    <x v="5"/>
    <x v="0"/>
    <x v="555"/>
    <x v="2"/>
    <x v="17"/>
    <x v="35"/>
    <x v="3"/>
    <x v="93"/>
    <x v="323"/>
    <x v="3068"/>
    <x v="5503"/>
    <x v="21"/>
    <x v="1"/>
    <x v="1"/>
    <x v="0"/>
  </r>
  <r>
    <x v="1"/>
    <x v="1"/>
    <x v="555"/>
    <x v="2"/>
    <x v="23"/>
    <x v="25"/>
    <x v="2"/>
    <x v="53"/>
    <x v="338"/>
    <x v="3014"/>
    <x v="5450"/>
    <x v="26"/>
    <x v="1"/>
    <x v="0"/>
    <x v="2"/>
  </r>
  <r>
    <x v="4"/>
    <x v="1"/>
    <x v="555"/>
    <x v="2"/>
    <x v="23"/>
    <x v="25"/>
    <x v="1"/>
    <x v="48"/>
    <x v="319"/>
    <x v="2933"/>
    <x v="5248"/>
    <x v="21"/>
    <x v="1"/>
    <x v="0"/>
    <x v="1"/>
  </r>
  <r>
    <x v="4"/>
    <x v="1"/>
    <x v="555"/>
    <x v="2"/>
    <x v="23"/>
    <x v="25"/>
    <x v="5"/>
    <x v="43"/>
    <x v="313"/>
    <x v="2892"/>
    <x v="5201"/>
    <x v="26"/>
    <x v="1"/>
    <x v="1"/>
    <x v="2"/>
  </r>
  <r>
    <x v="4"/>
    <x v="1"/>
    <x v="555"/>
    <x v="2"/>
    <x v="23"/>
    <x v="25"/>
    <x v="4"/>
    <x v="43"/>
    <x v="309"/>
    <x v="2878"/>
    <x v="5147"/>
    <x v="26"/>
    <x v="1"/>
    <x v="1"/>
    <x v="1"/>
  </r>
  <r>
    <x v="4"/>
    <x v="1"/>
    <x v="555"/>
    <x v="2"/>
    <x v="23"/>
    <x v="25"/>
    <x v="0"/>
    <x v="53"/>
    <x v="311"/>
    <x v="2915"/>
    <x v="5201"/>
    <x v="21"/>
    <x v="1"/>
    <x v="0"/>
    <x v="0"/>
  </r>
  <r>
    <x v="4"/>
    <x v="1"/>
    <x v="555"/>
    <x v="2"/>
    <x v="23"/>
    <x v="25"/>
    <x v="3"/>
    <x v="58"/>
    <x v="325"/>
    <x v="2984"/>
    <x v="5473"/>
    <x v="36"/>
    <x v="1"/>
    <x v="1"/>
    <x v="0"/>
  </r>
  <r>
    <x v="5"/>
    <x v="1"/>
    <x v="555"/>
    <x v="1"/>
    <x v="47"/>
    <x v="11"/>
    <x v="2"/>
    <x v="53"/>
    <x v="323"/>
    <x v="2961"/>
    <x v="5360"/>
    <x v="26"/>
    <x v="0"/>
    <x v="0"/>
    <x v="2"/>
  </r>
  <r>
    <x v="5"/>
    <x v="1"/>
    <x v="555"/>
    <x v="1"/>
    <x v="47"/>
    <x v="11"/>
    <x v="1"/>
    <x v="48"/>
    <x v="300"/>
    <x v="2862"/>
    <x v="5099"/>
    <x v="26"/>
    <x v="0"/>
    <x v="0"/>
    <x v="1"/>
  </r>
  <r>
    <x v="5"/>
    <x v="1"/>
    <x v="555"/>
    <x v="1"/>
    <x v="47"/>
    <x v="11"/>
    <x v="5"/>
    <x v="43"/>
    <x v="273"/>
    <x v="2745"/>
    <x v="4805"/>
    <x v="26"/>
    <x v="0"/>
    <x v="1"/>
    <x v="2"/>
  </r>
  <r>
    <x v="5"/>
    <x v="1"/>
    <x v="555"/>
    <x v="1"/>
    <x v="47"/>
    <x v="11"/>
    <x v="4"/>
    <x v="43"/>
    <x v="231"/>
    <x v="2615"/>
    <x v="4563"/>
    <x v="26"/>
    <x v="0"/>
    <x v="1"/>
    <x v="1"/>
  </r>
  <r>
    <x v="5"/>
    <x v="1"/>
    <x v="555"/>
    <x v="1"/>
    <x v="47"/>
    <x v="11"/>
    <x v="0"/>
    <x v="53"/>
    <x v="254"/>
    <x v="2805"/>
    <x v="4931"/>
    <x v="26"/>
    <x v="0"/>
    <x v="0"/>
    <x v="0"/>
  </r>
  <r>
    <x v="5"/>
    <x v="1"/>
    <x v="555"/>
    <x v="1"/>
    <x v="47"/>
    <x v="11"/>
    <x v="3"/>
    <x v="58"/>
    <x v="309"/>
    <x v="2918"/>
    <x v="5277"/>
    <x v="26"/>
    <x v="0"/>
    <x v="1"/>
    <x v="0"/>
  </r>
  <r>
    <x v="1"/>
    <x v="1"/>
    <x v="555"/>
    <x v="0"/>
    <x v="12"/>
    <x v="14"/>
    <x v="0"/>
    <x v="42"/>
    <x v="39"/>
    <x v="516"/>
    <x v="1141"/>
    <x v="36"/>
    <x v="1"/>
    <x v="0"/>
    <x v="0"/>
  </r>
  <r>
    <x v="1"/>
    <x v="1"/>
    <x v="555"/>
    <x v="0"/>
    <x v="26"/>
    <x v="39"/>
    <x v="5"/>
    <x v="22"/>
    <x v="5"/>
    <x v="18"/>
    <x v="25"/>
    <x v="36"/>
    <x v="1"/>
    <x v="1"/>
    <x v="2"/>
  </r>
  <r>
    <x v="4"/>
    <x v="0"/>
    <x v="555"/>
    <x v="3"/>
    <x v="8"/>
    <x v="40"/>
    <x v="2"/>
    <x v="76"/>
    <x v="221"/>
    <x v="2856"/>
    <x v="5151"/>
    <x v="30"/>
    <x v="1"/>
    <x v="0"/>
    <x v="2"/>
  </r>
  <r>
    <x v="4"/>
    <x v="0"/>
    <x v="555"/>
    <x v="3"/>
    <x v="8"/>
    <x v="40"/>
    <x v="1"/>
    <x v="81"/>
    <x v="194"/>
    <x v="2837"/>
    <x v="5015"/>
    <x v="26"/>
    <x v="1"/>
    <x v="0"/>
    <x v="1"/>
  </r>
  <r>
    <x v="4"/>
    <x v="0"/>
    <x v="555"/>
    <x v="3"/>
    <x v="8"/>
    <x v="40"/>
    <x v="5"/>
    <x v="79"/>
    <x v="165"/>
    <x v="2746"/>
    <x v="4925"/>
    <x v="30"/>
    <x v="1"/>
    <x v="1"/>
    <x v="2"/>
  </r>
  <r>
    <x v="4"/>
    <x v="0"/>
    <x v="555"/>
    <x v="3"/>
    <x v="8"/>
    <x v="40"/>
    <x v="4"/>
    <x v="75"/>
    <x v="157"/>
    <x v="2679"/>
    <x v="4781"/>
    <x v="29"/>
    <x v="1"/>
    <x v="1"/>
    <x v="1"/>
  </r>
  <r>
    <x v="4"/>
    <x v="0"/>
    <x v="555"/>
    <x v="3"/>
    <x v="8"/>
    <x v="40"/>
    <x v="0"/>
    <x v="82"/>
    <x v="171"/>
    <x v="2787"/>
    <x v="4580"/>
    <x v="18"/>
    <x v="1"/>
    <x v="0"/>
    <x v="0"/>
  </r>
  <r>
    <x v="4"/>
    <x v="0"/>
    <x v="555"/>
    <x v="3"/>
    <x v="8"/>
    <x v="40"/>
    <x v="3"/>
    <x v="90"/>
    <x v="141"/>
    <x v="2756"/>
    <x v="5137"/>
    <x v="43"/>
    <x v="1"/>
    <x v="1"/>
    <x v="0"/>
  </r>
  <r>
    <x v="5"/>
    <x v="0"/>
    <x v="555"/>
    <x v="2"/>
    <x v="17"/>
    <x v="35"/>
    <x v="2"/>
    <x v="79"/>
    <x v="227"/>
    <x v="2871"/>
    <x v="5276"/>
    <x v="39"/>
    <x v="1"/>
    <x v="0"/>
    <x v="2"/>
  </r>
  <r>
    <x v="5"/>
    <x v="0"/>
    <x v="555"/>
    <x v="2"/>
    <x v="17"/>
    <x v="35"/>
    <x v="1"/>
    <x v="84"/>
    <x v="177"/>
    <x v="2816"/>
    <x v="5189"/>
    <x v="41"/>
    <x v="1"/>
    <x v="0"/>
    <x v="1"/>
  </r>
  <r>
    <x v="5"/>
    <x v="0"/>
    <x v="555"/>
    <x v="2"/>
    <x v="17"/>
    <x v="35"/>
    <x v="5"/>
    <x v="83"/>
    <x v="172"/>
    <x v="2795"/>
    <x v="5149"/>
    <x v="40"/>
    <x v="1"/>
    <x v="1"/>
    <x v="2"/>
  </r>
  <r>
    <x v="5"/>
    <x v="0"/>
    <x v="555"/>
    <x v="2"/>
    <x v="17"/>
    <x v="35"/>
    <x v="4"/>
    <x v="79"/>
    <x v="146"/>
    <x v="2661"/>
    <x v="5000"/>
    <x v="40"/>
    <x v="1"/>
    <x v="1"/>
    <x v="1"/>
  </r>
  <r>
    <x v="5"/>
    <x v="0"/>
    <x v="555"/>
    <x v="2"/>
    <x v="17"/>
    <x v="35"/>
    <x v="0"/>
    <x v="79"/>
    <x v="165"/>
    <x v="2746"/>
    <x v="5142"/>
    <x v="44"/>
    <x v="1"/>
    <x v="0"/>
    <x v="0"/>
  </r>
  <r>
    <x v="5"/>
    <x v="0"/>
    <x v="555"/>
    <x v="2"/>
    <x v="17"/>
    <x v="35"/>
    <x v="3"/>
    <x v="91"/>
    <x v="141"/>
    <x v="2767"/>
    <x v="5032"/>
    <x v="34"/>
    <x v="1"/>
    <x v="1"/>
    <x v="0"/>
  </r>
  <r>
    <x v="1"/>
    <x v="1"/>
    <x v="555"/>
    <x v="2"/>
    <x v="23"/>
    <x v="25"/>
    <x v="2"/>
    <x v="51"/>
    <x v="191"/>
    <x v="2542"/>
    <x v="4813"/>
    <x v="37"/>
    <x v="1"/>
    <x v="0"/>
    <x v="2"/>
  </r>
  <r>
    <x v="4"/>
    <x v="1"/>
    <x v="555"/>
    <x v="2"/>
    <x v="23"/>
    <x v="25"/>
    <x v="1"/>
    <x v="46"/>
    <x v="135"/>
    <x v="1934"/>
    <x v="3736"/>
    <x v="31"/>
    <x v="1"/>
    <x v="0"/>
    <x v="1"/>
  </r>
  <r>
    <x v="4"/>
    <x v="1"/>
    <x v="555"/>
    <x v="2"/>
    <x v="23"/>
    <x v="25"/>
    <x v="5"/>
    <x v="41"/>
    <x v="122"/>
    <x v="1632"/>
    <x v="3499"/>
    <x v="36"/>
    <x v="1"/>
    <x v="1"/>
    <x v="2"/>
  </r>
  <r>
    <x v="4"/>
    <x v="1"/>
    <x v="555"/>
    <x v="2"/>
    <x v="23"/>
    <x v="25"/>
    <x v="4"/>
    <x v="41"/>
    <x v="104"/>
    <x v="1428"/>
    <x v="3281"/>
    <x v="39"/>
    <x v="1"/>
    <x v="1"/>
    <x v="1"/>
  </r>
  <r>
    <x v="4"/>
    <x v="1"/>
    <x v="555"/>
    <x v="2"/>
    <x v="23"/>
    <x v="25"/>
    <x v="0"/>
    <x v="52"/>
    <x v="129"/>
    <x v="2041"/>
    <x v="4049"/>
    <x v="34"/>
    <x v="1"/>
    <x v="0"/>
    <x v="0"/>
  </r>
  <r>
    <x v="4"/>
    <x v="1"/>
    <x v="555"/>
    <x v="2"/>
    <x v="23"/>
    <x v="25"/>
    <x v="3"/>
    <x v="54"/>
    <x v="153"/>
    <x v="2311"/>
    <x v="4815"/>
    <x v="47"/>
    <x v="1"/>
    <x v="1"/>
    <x v="0"/>
  </r>
  <r>
    <x v="5"/>
    <x v="1"/>
    <x v="555"/>
    <x v="1"/>
    <x v="47"/>
    <x v="11"/>
    <x v="2"/>
    <x v="48"/>
    <x v="159"/>
    <x v="2208"/>
    <x v="4461"/>
    <x v="38"/>
    <x v="1"/>
    <x v="0"/>
    <x v="2"/>
  </r>
  <r>
    <x v="5"/>
    <x v="1"/>
    <x v="555"/>
    <x v="1"/>
    <x v="47"/>
    <x v="11"/>
    <x v="1"/>
    <x v="43"/>
    <x v="97"/>
    <x v="1394"/>
    <x v="3217"/>
    <x v="39"/>
    <x v="1"/>
    <x v="0"/>
    <x v="1"/>
  </r>
  <r>
    <x v="5"/>
    <x v="1"/>
    <x v="555"/>
    <x v="1"/>
    <x v="47"/>
    <x v="11"/>
    <x v="5"/>
    <x v="42"/>
    <x v="80"/>
    <x v="1156"/>
    <x v="2694"/>
    <x v="39"/>
    <x v="1"/>
    <x v="1"/>
    <x v="2"/>
  </r>
  <r>
    <x v="5"/>
    <x v="1"/>
    <x v="555"/>
    <x v="1"/>
    <x v="47"/>
    <x v="11"/>
    <x v="4"/>
    <x v="41"/>
    <x v="63"/>
    <x v="874"/>
    <x v="1976"/>
    <x v="37"/>
    <x v="1"/>
    <x v="1"/>
    <x v="1"/>
  </r>
  <r>
    <x v="5"/>
    <x v="1"/>
    <x v="555"/>
    <x v="1"/>
    <x v="47"/>
    <x v="11"/>
    <x v="0"/>
    <x v="47"/>
    <x v="72"/>
    <x v="1134"/>
    <x v="2689"/>
    <x v="40"/>
    <x v="1"/>
    <x v="0"/>
    <x v="0"/>
  </r>
  <r>
    <x v="5"/>
    <x v="1"/>
    <x v="555"/>
    <x v="1"/>
    <x v="47"/>
    <x v="11"/>
    <x v="3"/>
    <x v="56"/>
    <x v="113"/>
    <x v="1955"/>
    <x v="4198"/>
    <x v="40"/>
    <x v="1"/>
    <x v="1"/>
    <x v="0"/>
  </r>
  <r>
    <x v="4"/>
    <x v="0"/>
    <x v="555"/>
    <x v="3"/>
    <x v="8"/>
    <x v="40"/>
    <x v="2"/>
    <x v="61"/>
    <x v="251"/>
    <x v="2846"/>
    <x v="4956"/>
    <x v="23"/>
    <x v="2"/>
    <x v="0"/>
    <x v="2"/>
  </r>
  <r>
    <x v="4"/>
    <x v="0"/>
    <x v="555"/>
    <x v="3"/>
    <x v="8"/>
    <x v="40"/>
    <x v="1"/>
    <x v="67"/>
    <x v="222"/>
    <x v="2832"/>
    <x v="4549"/>
    <x v="14"/>
    <x v="2"/>
    <x v="0"/>
    <x v="1"/>
  </r>
  <r>
    <x v="4"/>
    <x v="0"/>
    <x v="555"/>
    <x v="3"/>
    <x v="8"/>
    <x v="40"/>
    <x v="5"/>
    <x v="65"/>
    <x v="202"/>
    <x v="2781"/>
    <x v="4653"/>
    <x v="20"/>
    <x v="2"/>
    <x v="1"/>
    <x v="2"/>
  </r>
  <r>
    <x v="4"/>
    <x v="0"/>
    <x v="555"/>
    <x v="3"/>
    <x v="8"/>
    <x v="40"/>
    <x v="4"/>
    <x v="52"/>
    <x v="162"/>
    <x v="2343"/>
    <x v="3672"/>
    <x v="19"/>
    <x v="2"/>
    <x v="1"/>
    <x v="1"/>
  </r>
  <r>
    <x v="4"/>
    <x v="0"/>
    <x v="555"/>
    <x v="3"/>
    <x v="8"/>
    <x v="40"/>
    <x v="0"/>
    <x v="61"/>
    <x v="181"/>
    <x v="2649"/>
    <x v="3252"/>
    <x v="8"/>
    <x v="2"/>
    <x v="0"/>
    <x v="0"/>
  </r>
  <r>
    <x v="4"/>
    <x v="0"/>
    <x v="555"/>
    <x v="3"/>
    <x v="8"/>
    <x v="40"/>
    <x v="3"/>
    <x v="68"/>
    <x v="171"/>
    <x v="2673"/>
    <x v="4876"/>
    <x v="33"/>
    <x v="2"/>
    <x v="1"/>
    <x v="0"/>
  </r>
  <r>
    <x v="5"/>
    <x v="0"/>
    <x v="555"/>
    <x v="2"/>
    <x v="17"/>
    <x v="35"/>
    <x v="2"/>
    <x v="55"/>
    <x v="258"/>
    <x v="2824"/>
    <x v="5044"/>
    <x v="29"/>
    <x v="2"/>
    <x v="0"/>
    <x v="2"/>
  </r>
  <r>
    <x v="5"/>
    <x v="0"/>
    <x v="555"/>
    <x v="2"/>
    <x v="17"/>
    <x v="35"/>
    <x v="1"/>
    <x v="60"/>
    <x v="211"/>
    <x v="2762"/>
    <x v="4976"/>
    <x v="32"/>
    <x v="2"/>
    <x v="0"/>
    <x v="1"/>
  </r>
  <r>
    <x v="5"/>
    <x v="0"/>
    <x v="555"/>
    <x v="2"/>
    <x v="17"/>
    <x v="35"/>
    <x v="5"/>
    <x v="62"/>
    <x v="183"/>
    <x v="2665"/>
    <x v="4866"/>
    <x v="33"/>
    <x v="2"/>
    <x v="1"/>
    <x v="2"/>
  </r>
  <r>
    <x v="5"/>
    <x v="0"/>
    <x v="555"/>
    <x v="2"/>
    <x v="17"/>
    <x v="35"/>
    <x v="4"/>
    <x v="55"/>
    <x v="173"/>
    <x v="2494"/>
    <x v="4573"/>
    <x v="31"/>
    <x v="2"/>
    <x v="1"/>
    <x v="1"/>
  </r>
  <r>
    <x v="5"/>
    <x v="0"/>
    <x v="555"/>
    <x v="2"/>
    <x v="17"/>
    <x v="35"/>
    <x v="0"/>
    <x v="66"/>
    <x v="191"/>
    <x v="2740"/>
    <x v="5011"/>
    <x v="35"/>
    <x v="2"/>
    <x v="0"/>
    <x v="0"/>
  </r>
  <r>
    <x v="5"/>
    <x v="0"/>
    <x v="555"/>
    <x v="2"/>
    <x v="17"/>
    <x v="35"/>
    <x v="3"/>
    <x v="74"/>
    <x v="181"/>
    <x v="2770"/>
    <x v="4887"/>
    <x v="27"/>
    <x v="2"/>
    <x v="1"/>
    <x v="0"/>
  </r>
  <r>
    <x v="1"/>
    <x v="1"/>
    <x v="555"/>
    <x v="2"/>
    <x v="23"/>
    <x v="25"/>
    <x v="2"/>
    <x v="40"/>
    <x v="245"/>
    <x v="2600"/>
    <x v="4757"/>
    <x v="32"/>
    <x v="2"/>
    <x v="0"/>
    <x v="2"/>
  </r>
  <r>
    <x v="4"/>
    <x v="1"/>
    <x v="555"/>
    <x v="2"/>
    <x v="23"/>
    <x v="25"/>
    <x v="1"/>
    <x v="35"/>
    <x v="168"/>
    <x v="1897"/>
    <x v="3204"/>
    <x v="24"/>
    <x v="2"/>
    <x v="0"/>
    <x v="1"/>
  </r>
  <r>
    <x v="4"/>
    <x v="1"/>
    <x v="555"/>
    <x v="2"/>
    <x v="23"/>
    <x v="25"/>
    <x v="5"/>
    <x v="30"/>
    <x v="146"/>
    <x v="1493"/>
    <x v="2763"/>
    <x v="28"/>
    <x v="2"/>
    <x v="1"/>
    <x v="2"/>
  </r>
  <r>
    <x v="4"/>
    <x v="1"/>
    <x v="555"/>
    <x v="2"/>
    <x v="23"/>
    <x v="25"/>
    <x v="4"/>
    <x v="26"/>
    <x v="123"/>
    <x v="1140"/>
    <x v="2131"/>
    <x v="29"/>
    <x v="2"/>
    <x v="1"/>
    <x v="1"/>
  </r>
  <r>
    <x v="4"/>
    <x v="1"/>
    <x v="555"/>
    <x v="2"/>
    <x v="23"/>
    <x v="25"/>
    <x v="0"/>
    <x v="39"/>
    <x v="129"/>
    <x v="1652"/>
    <x v="2702"/>
    <x v="23"/>
    <x v="2"/>
    <x v="0"/>
    <x v="0"/>
  </r>
  <r>
    <x v="4"/>
    <x v="1"/>
    <x v="555"/>
    <x v="2"/>
    <x v="23"/>
    <x v="25"/>
    <x v="3"/>
    <x v="42"/>
    <x v="182"/>
    <x v="2245"/>
    <x v="4542"/>
    <x v="39"/>
    <x v="2"/>
    <x v="1"/>
    <x v="0"/>
  </r>
  <r>
    <x v="1"/>
    <x v="1"/>
    <x v="556"/>
    <x v="0"/>
    <x v="12"/>
    <x v="14"/>
    <x v="3"/>
    <x v="48"/>
    <x v="294"/>
    <x v="2850"/>
    <x v="5190"/>
    <x v="36"/>
    <x v="2"/>
    <x v="1"/>
    <x v="0"/>
  </r>
  <r>
    <x v="1"/>
    <x v="1"/>
    <x v="556"/>
    <x v="0"/>
    <x v="26"/>
    <x v="39"/>
    <x v="4"/>
    <x v="23"/>
    <x v="15"/>
    <x v="71"/>
    <x v="66"/>
    <x v="26"/>
    <x v="2"/>
    <x v="1"/>
    <x v="1"/>
  </r>
  <r>
    <x v="1"/>
    <x v="1"/>
    <x v="556"/>
    <x v="0"/>
    <x v="24"/>
    <x v="51"/>
    <x v="2"/>
    <x v="33"/>
    <x v="331"/>
    <x v="2915"/>
    <x v="5267"/>
    <x v="26"/>
    <x v="0"/>
    <x v="0"/>
    <x v="2"/>
  </r>
  <r>
    <x v="1"/>
    <x v="1"/>
    <x v="556"/>
    <x v="0"/>
    <x v="24"/>
    <x v="51"/>
    <x v="1"/>
    <x v="28"/>
    <x v="311"/>
    <x v="2793"/>
    <x v="4723"/>
    <x v="21"/>
    <x v="0"/>
    <x v="0"/>
    <x v="1"/>
  </r>
  <r>
    <x v="1"/>
    <x v="1"/>
    <x v="556"/>
    <x v="0"/>
    <x v="24"/>
    <x v="51"/>
    <x v="5"/>
    <x v="23"/>
    <x v="304"/>
    <x v="2535"/>
    <x v="4169"/>
    <x v="21"/>
    <x v="0"/>
    <x v="1"/>
    <x v="2"/>
  </r>
  <r>
    <x v="1"/>
    <x v="1"/>
    <x v="556"/>
    <x v="0"/>
    <x v="24"/>
    <x v="51"/>
    <x v="4"/>
    <x v="23"/>
    <x v="294"/>
    <x v="2383"/>
    <x v="4188"/>
    <x v="26"/>
    <x v="0"/>
    <x v="1"/>
    <x v="1"/>
  </r>
  <r>
    <x v="1"/>
    <x v="1"/>
    <x v="556"/>
    <x v="0"/>
    <x v="24"/>
    <x v="51"/>
    <x v="0"/>
    <x v="33"/>
    <x v="294"/>
    <x v="2686"/>
    <x v="4472"/>
    <x v="21"/>
    <x v="0"/>
    <x v="0"/>
    <x v="0"/>
  </r>
  <r>
    <x v="1"/>
    <x v="1"/>
    <x v="556"/>
    <x v="0"/>
    <x v="24"/>
    <x v="51"/>
    <x v="3"/>
    <x v="38"/>
    <x v="315"/>
    <x v="2884"/>
    <x v="5278"/>
    <x v="36"/>
    <x v="0"/>
    <x v="1"/>
    <x v="0"/>
  </r>
  <r>
    <x v="0"/>
    <x v="1"/>
    <x v="556"/>
    <x v="1"/>
    <x v="28"/>
    <x v="31"/>
    <x v="2"/>
    <x v="58"/>
    <x v="327"/>
    <x v="2989"/>
    <x v="5414"/>
    <x v="26"/>
    <x v="0"/>
    <x v="0"/>
    <x v="2"/>
  </r>
  <r>
    <x v="0"/>
    <x v="1"/>
    <x v="556"/>
    <x v="1"/>
    <x v="28"/>
    <x v="31"/>
    <x v="1"/>
    <x v="53"/>
    <x v="307"/>
    <x v="2895"/>
    <x v="5216"/>
    <x v="26"/>
    <x v="2"/>
    <x v="0"/>
    <x v="1"/>
  </r>
  <r>
    <x v="0"/>
    <x v="1"/>
    <x v="556"/>
    <x v="1"/>
    <x v="28"/>
    <x v="31"/>
    <x v="5"/>
    <x v="48"/>
    <x v="294"/>
    <x v="2850"/>
    <x v="4740"/>
    <x v="16"/>
    <x v="2"/>
    <x v="1"/>
    <x v="2"/>
  </r>
  <r>
    <x v="0"/>
    <x v="1"/>
    <x v="556"/>
    <x v="1"/>
    <x v="28"/>
    <x v="31"/>
    <x v="4"/>
    <x v="48"/>
    <x v="273"/>
    <x v="2800"/>
    <x v="4522"/>
    <x v="16"/>
    <x v="2"/>
    <x v="1"/>
    <x v="1"/>
  </r>
  <r>
    <x v="0"/>
    <x v="1"/>
    <x v="556"/>
    <x v="1"/>
    <x v="28"/>
    <x v="31"/>
    <x v="0"/>
    <x v="58"/>
    <x v="285"/>
    <x v="2867"/>
    <x v="4871"/>
    <x v="16"/>
    <x v="2"/>
    <x v="0"/>
    <x v="0"/>
  </r>
  <r>
    <x v="0"/>
    <x v="1"/>
    <x v="556"/>
    <x v="1"/>
    <x v="28"/>
    <x v="31"/>
    <x v="3"/>
    <x v="63"/>
    <x v="313"/>
    <x v="2949"/>
    <x v="5292"/>
    <x v="21"/>
    <x v="2"/>
    <x v="1"/>
    <x v="0"/>
  </r>
  <r>
    <x v="1"/>
    <x v="1"/>
    <x v="556"/>
    <x v="0"/>
    <x v="12"/>
    <x v="14"/>
    <x v="3"/>
    <x v="43"/>
    <x v="77"/>
    <x v="1135"/>
    <x v="3194"/>
    <x v="51"/>
    <x v="1"/>
    <x v="1"/>
    <x v="0"/>
  </r>
  <r>
    <x v="1"/>
    <x v="1"/>
    <x v="556"/>
    <x v="0"/>
    <x v="26"/>
    <x v="39"/>
    <x v="4"/>
    <x v="22"/>
    <x v="2"/>
    <x v="2"/>
    <x v="3"/>
    <x v="39"/>
    <x v="1"/>
    <x v="1"/>
    <x v="1"/>
  </r>
  <r>
    <x v="1"/>
    <x v="1"/>
    <x v="556"/>
    <x v="0"/>
    <x v="24"/>
    <x v="51"/>
    <x v="2"/>
    <x v="29"/>
    <x v="177"/>
    <x v="1736"/>
    <x v="3927"/>
    <x v="41"/>
    <x v="1"/>
    <x v="0"/>
    <x v="2"/>
  </r>
  <r>
    <x v="1"/>
    <x v="1"/>
    <x v="556"/>
    <x v="0"/>
    <x v="24"/>
    <x v="51"/>
    <x v="1"/>
    <x v="26"/>
    <x v="110"/>
    <x v="1025"/>
    <x v="2118"/>
    <x v="33"/>
    <x v="1"/>
    <x v="0"/>
    <x v="1"/>
  </r>
  <r>
    <x v="1"/>
    <x v="1"/>
    <x v="556"/>
    <x v="0"/>
    <x v="24"/>
    <x v="51"/>
    <x v="5"/>
    <x v="22"/>
    <x v="108"/>
    <x v="878"/>
    <x v="1758"/>
    <x v="32"/>
    <x v="1"/>
    <x v="1"/>
    <x v="2"/>
  </r>
  <r>
    <x v="1"/>
    <x v="1"/>
    <x v="556"/>
    <x v="0"/>
    <x v="24"/>
    <x v="51"/>
    <x v="4"/>
    <x v="22"/>
    <x v="83"/>
    <x v="653"/>
    <x v="1563"/>
    <x v="39"/>
    <x v="1"/>
    <x v="1"/>
    <x v="1"/>
  </r>
  <r>
    <x v="1"/>
    <x v="1"/>
    <x v="556"/>
    <x v="0"/>
    <x v="24"/>
    <x v="51"/>
    <x v="0"/>
    <x v="30"/>
    <x v="77"/>
    <x v="813"/>
    <x v="1753"/>
    <x v="35"/>
    <x v="1"/>
    <x v="0"/>
    <x v="0"/>
  </r>
  <r>
    <x v="1"/>
    <x v="1"/>
    <x v="556"/>
    <x v="0"/>
    <x v="24"/>
    <x v="51"/>
    <x v="3"/>
    <x v="34"/>
    <x v="138"/>
    <x v="1579"/>
    <x v="3915"/>
    <x v="47"/>
    <x v="1"/>
    <x v="1"/>
    <x v="0"/>
  </r>
  <r>
    <x v="0"/>
    <x v="1"/>
    <x v="556"/>
    <x v="1"/>
    <x v="28"/>
    <x v="31"/>
    <x v="2"/>
    <x v="57"/>
    <x v="172"/>
    <x v="2517"/>
    <x v="4834"/>
    <x v="39"/>
    <x v="1"/>
    <x v="0"/>
    <x v="2"/>
  </r>
  <r>
    <x v="0"/>
    <x v="1"/>
    <x v="556"/>
    <x v="1"/>
    <x v="28"/>
    <x v="31"/>
    <x v="1"/>
    <x v="48"/>
    <x v="111"/>
    <x v="1717"/>
    <x v="3657"/>
    <x v="36"/>
    <x v="1"/>
    <x v="0"/>
    <x v="1"/>
  </r>
  <r>
    <x v="0"/>
    <x v="1"/>
    <x v="556"/>
    <x v="1"/>
    <x v="28"/>
    <x v="31"/>
    <x v="5"/>
    <x v="47"/>
    <x v="91"/>
    <x v="1414"/>
    <x v="2571"/>
    <x v="27"/>
    <x v="1"/>
    <x v="1"/>
    <x v="2"/>
  </r>
  <r>
    <x v="0"/>
    <x v="1"/>
    <x v="556"/>
    <x v="1"/>
    <x v="28"/>
    <x v="31"/>
    <x v="4"/>
    <x v="46"/>
    <x v="70"/>
    <x v="1087"/>
    <x v="2082"/>
    <x v="30"/>
    <x v="1"/>
    <x v="1"/>
    <x v="1"/>
  </r>
  <r>
    <x v="0"/>
    <x v="1"/>
    <x v="556"/>
    <x v="1"/>
    <x v="28"/>
    <x v="31"/>
    <x v="0"/>
    <x v="53"/>
    <x v="84"/>
    <x v="1469"/>
    <x v="2656"/>
    <x v="27"/>
    <x v="1"/>
    <x v="0"/>
    <x v="0"/>
  </r>
  <r>
    <x v="0"/>
    <x v="1"/>
    <x v="556"/>
    <x v="1"/>
    <x v="28"/>
    <x v="31"/>
    <x v="3"/>
    <x v="57"/>
    <x v="117"/>
    <x v="2023"/>
    <x v="4078"/>
    <x v="35"/>
    <x v="1"/>
    <x v="1"/>
    <x v="0"/>
  </r>
  <r>
    <x v="0"/>
    <x v="1"/>
    <x v="556"/>
    <x v="1"/>
    <x v="28"/>
    <x v="31"/>
    <x v="2"/>
    <x v="42"/>
    <x v="193"/>
    <x v="2344"/>
    <x v="4236"/>
    <x v="28"/>
    <x v="2"/>
    <x v="0"/>
    <x v="2"/>
  </r>
  <r>
    <x v="0"/>
    <x v="1"/>
    <x v="556"/>
    <x v="1"/>
    <x v="28"/>
    <x v="31"/>
    <x v="1"/>
    <x v="40"/>
    <x v="128"/>
    <x v="1675"/>
    <x v="3226"/>
    <x v="30"/>
    <x v="2"/>
    <x v="0"/>
    <x v="1"/>
  </r>
  <r>
    <x v="0"/>
    <x v="1"/>
    <x v="556"/>
    <x v="1"/>
    <x v="28"/>
    <x v="31"/>
    <x v="5"/>
    <x v="30"/>
    <x v="108"/>
    <x v="1143"/>
    <x v="1754"/>
    <x v="22"/>
    <x v="2"/>
    <x v="1"/>
    <x v="2"/>
  </r>
  <r>
    <x v="0"/>
    <x v="1"/>
    <x v="556"/>
    <x v="1"/>
    <x v="28"/>
    <x v="31"/>
    <x v="4"/>
    <x v="32"/>
    <x v="89"/>
    <x v="997"/>
    <x v="1447"/>
    <x v="21"/>
    <x v="2"/>
    <x v="1"/>
    <x v="1"/>
  </r>
  <r>
    <x v="0"/>
    <x v="1"/>
    <x v="556"/>
    <x v="1"/>
    <x v="28"/>
    <x v="31"/>
    <x v="0"/>
    <x v="40"/>
    <x v="100"/>
    <x v="1347"/>
    <x v="2186"/>
    <x v="23"/>
    <x v="2"/>
    <x v="0"/>
    <x v="0"/>
  </r>
  <r>
    <x v="0"/>
    <x v="1"/>
    <x v="556"/>
    <x v="1"/>
    <x v="28"/>
    <x v="31"/>
    <x v="3"/>
    <x v="40"/>
    <x v="141"/>
    <x v="1809"/>
    <x v="3205"/>
    <x v="26"/>
    <x v="2"/>
    <x v="1"/>
    <x v="0"/>
  </r>
  <r>
    <x v="1"/>
    <x v="1"/>
    <x v="557"/>
    <x v="0"/>
    <x v="12"/>
    <x v="14"/>
    <x v="2"/>
    <x v="43"/>
    <x v="311"/>
    <x v="2886"/>
    <x v="5176"/>
    <x v="26"/>
    <x v="2"/>
    <x v="0"/>
    <x v="2"/>
  </r>
  <r>
    <x v="1"/>
    <x v="1"/>
    <x v="557"/>
    <x v="0"/>
    <x v="26"/>
    <x v="39"/>
    <x v="0"/>
    <x v="33"/>
    <x v="15"/>
    <x v="117"/>
    <x v="93"/>
    <x v="21"/>
    <x v="2"/>
    <x v="0"/>
    <x v="0"/>
  </r>
  <r>
    <x v="1"/>
    <x v="1"/>
    <x v="557"/>
    <x v="0"/>
    <x v="12"/>
    <x v="14"/>
    <x v="2"/>
    <x v="40"/>
    <x v="115"/>
    <x v="1527"/>
    <x v="3292"/>
    <x v="36"/>
    <x v="1"/>
    <x v="0"/>
    <x v="2"/>
  </r>
  <r>
    <x v="1"/>
    <x v="1"/>
    <x v="557"/>
    <x v="0"/>
    <x v="26"/>
    <x v="39"/>
    <x v="0"/>
    <x v="30"/>
    <x v="2"/>
    <x v="8"/>
    <x v="9"/>
    <x v="34"/>
    <x v="1"/>
    <x v="0"/>
    <x v="0"/>
  </r>
  <r>
    <x v="1"/>
    <x v="1"/>
    <x v="558"/>
    <x v="0"/>
    <x v="12"/>
    <x v="14"/>
    <x v="1"/>
    <x v="38"/>
    <x v="254"/>
    <x v="2594"/>
    <x v="4282"/>
    <x v="21"/>
    <x v="2"/>
    <x v="0"/>
    <x v="1"/>
  </r>
  <r>
    <x v="1"/>
    <x v="1"/>
    <x v="558"/>
    <x v="0"/>
    <x v="26"/>
    <x v="39"/>
    <x v="3"/>
    <x v="38"/>
    <x v="129"/>
    <x v="1617"/>
    <x v="3480"/>
    <x v="36"/>
    <x v="2"/>
    <x v="1"/>
    <x v="0"/>
  </r>
  <r>
    <x v="4"/>
    <x v="3"/>
    <x v="558"/>
    <x v="2"/>
    <x v="3"/>
    <x v="28"/>
    <x v="2"/>
    <x v="48"/>
    <x v="333"/>
    <x v="2978"/>
    <x v="5391"/>
    <x v="26"/>
    <x v="1"/>
    <x v="0"/>
    <x v="2"/>
  </r>
  <r>
    <x v="4"/>
    <x v="3"/>
    <x v="558"/>
    <x v="2"/>
    <x v="3"/>
    <x v="28"/>
    <x v="1"/>
    <x v="43"/>
    <x v="313"/>
    <x v="2892"/>
    <x v="5120"/>
    <x v="21"/>
    <x v="1"/>
    <x v="0"/>
    <x v="1"/>
  </r>
  <r>
    <x v="4"/>
    <x v="3"/>
    <x v="558"/>
    <x v="2"/>
    <x v="3"/>
    <x v="28"/>
    <x v="5"/>
    <x v="38"/>
    <x v="307"/>
    <x v="2848"/>
    <x v="5036"/>
    <x v="26"/>
    <x v="1"/>
    <x v="1"/>
    <x v="2"/>
  </r>
  <r>
    <x v="4"/>
    <x v="3"/>
    <x v="558"/>
    <x v="2"/>
    <x v="3"/>
    <x v="28"/>
    <x v="4"/>
    <x v="38"/>
    <x v="300"/>
    <x v="2805"/>
    <x v="4931"/>
    <x v="26"/>
    <x v="1"/>
    <x v="1"/>
    <x v="1"/>
  </r>
  <r>
    <x v="4"/>
    <x v="3"/>
    <x v="558"/>
    <x v="2"/>
    <x v="3"/>
    <x v="28"/>
    <x v="0"/>
    <x v="53"/>
    <x v="304"/>
    <x v="2888"/>
    <x v="5106"/>
    <x v="21"/>
    <x v="1"/>
    <x v="0"/>
    <x v="0"/>
  </r>
  <r>
    <x v="4"/>
    <x v="3"/>
    <x v="558"/>
    <x v="2"/>
    <x v="3"/>
    <x v="28"/>
    <x v="3"/>
    <x v="58"/>
    <x v="319"/>
    <x v="2961"/>
    <x v="5360"/>
    <x v="26"/>
    <x v="1"/>
    <x v="1"/>
    <x v="0"/>
  </r>
  <r>
    <x v="5"/>
    <x v="3"/>
    <x v="558"/>
    <x v="2"/>
    <x v="35"/>
    <x v="38"/>
    <x v="2"/>
    <x v="48"/>
    <x v="327"/>
    <x v="2958"/>
    <x v="5354"/>
    <x v="26"/>
    <x v="1"/>
    <x v="0"/>
    <x v="2"/>
  </r>
  <r>
    <x v="5"/>
    <x v="3"/>
    <x v="558"/>
    <x v="2"/>
    <x v="35"/>
    <x v="38"/>
    <x v="1"/>
    <x v="43"/>
    <x v="307"/>
    <x v="2866"/>
    <x v="5010"/>
    <x v="21"/>
    <x v="1"/>
    <x v="0"/>
    <x v="1"/>
  </r>
  <r>
    <x v="5"/>
    <x v="3"/>
    <x v="558"/>
    <x v="2"/>
    <x v="35"/>
    <x v="38"/>
    <x v="5"/>
    <x v="38"/>
    <x v="294"/>
    <x v="2772"/>
    <x v="4856"/>
    <x v="26"/>
    <x v="1"/>
    <x v="1"/>
    <x v="2"/>
  </r>
  <r>
    <x v="5"/>
    <x v="3"/>
    <x v="558"/>
    <x v="2"/>
    <x v="35"/>
    <x v="38"/>
    <x v="4"/>
    <x v="38"/>
    <x v="273"/>
    <x v="2673"/>
    <x v="4663"/>
    <x v="26"/>
    <x v="1"/>
    <x v="1"/>
    <x v="1"/>
  </r>
  <r>
    <x v="5"/>
    <x v="3"/>
    <x v="558"/>
    <x v="2"/>
    <x v="35"/>
    <x v="38"/>
    <x v="0"/>
    <x v="53"/>
    <x v="285"/>
    <x v="2852"/>
    <x v="4948"/>
    <x v="21"/>
    <x v="1"/>
    <x v="0"/>
    <x v="0"/>
  </r>
  <r>
    <x v="5"/>
    <x v="3"/>
    <x v="558"/>
    <x v="2"/>
    <x v="35"/>
    <x v="38"/>
    <x v="3"/>
    <x v="58"/>
    <x v="313"/>
    <x v="2937"/>
    <x v="5311"/>
    <x v="26"/>
    <x v="1"/>
    <x v="1"/>
    <x v="0"/>
  </r>
  <r>
    <x v="1"/>
    <x v="1"/>
    <x v="558"/>
    <x v="0"/>
    <x v="12"/>
    <x v="14"/>
    <x v="1"/>
    <x v="34"/>
    <x v="69"/>
    <x v="801"/>
    <x v="1730"/>
    <x v="35"/>
    <x v="1"/>
    <x v="0"/>
    <x v="1"/>
  </r>
  <r>
    <x v="1"/>
    <x v="1"/>
    <x v="558"/>
    <x v="0"/>
    <x v="26"/>
    <x v="39"/>
    <x v="3"/>
    <x v="37"/>
    <x v="27"/>
    <x v="295"/>
    <x v="899"/>
    <x v="49"/>
    <x v="1"/>
    <x v="1"/>
    <x v="0"/>
  </r>
  <r>
    <x v="4"/>
    <x v="3"/>
    <x v="558"/>
    <x v="2"/>
    <x v="3"/>
    <x v="28"/>
    <x v="2"/>
    <x v="43"/>
    <x v="199"/>
    <x v="2430"/>
    <x v="4652"/>
    <x v="36"/>
    <x v="1"/>
    <x v="0"/>
    <x v="2"/>
  </r>
  <r>
    <x v="4"/>
    <x v="3"/>
    <x v="558"/>
    <x v="2"/>
    <x v="3"/>
    <x v="28"/>
    <x v="1"/>
    <x v="40"/>
    <x v="127"/>
    <x v="1655"/>
    <x v="3251"/>
    <x v="31"/>
    <x v="1"/>
    <x v="0"/>
    <x v="1"/>
  </r>
  <r>
    <x v="4"/>
    <x v="3"/>
    <x v="558"/>
    <x v="2"/>
    <x v="3"/>
    <x v="28"/>
    <x v="5"/>
    <x v="36"/>
    <x v="106"/>
    <x v="1302"/>
    <x v="2909"/>
    <x v="37"/>
    <x v="1"/>
    <x v="1"/>
    <x v="2"/>
  </r>
  <r>
    <x v="4"/>
    <x v="3"/>
    <x v="558"/>
    <x v="2"/>
    <x v="3"/>
    <x v="28"/>
    <x v="4"/>
    <x v="34"/>
    <x v="97"/>
    <x v="1147"/>
    <x v="2715"/>
    <x v="40"/>
    <x v="1"/>
    <x v="1"/>
    <x v="1"/>
  </r>
  <r>
    <x v="4"/>
    <x v="3"/>
    <x v="558"/>
    <x v="2"/>
    <x v="3"/>
    <x v="28"/>
    <x v="0"/>
    <x v="48"/>
    <x v="100"/>
    <x v="1575"/>
    <x v="3329"/>
    <x v="35"/>
    <x v="1"/>
    <x v="0"/>
    <x v="0"/>
  </r>
  <r>
    <x v="4"/>
    <x v="3"/>
    <x v="558"/>
    <x v="2"/>
    <x v="3"/>
    <x v="28"/>
    <x v="3"/>
    <x v="56"/>
    <x v="129"/>
    <x v="2125"/>
    <x v="4415"/>
    <x v="40"/>
    <x v="1"/>
    <x v="1"/>
    <x v="0"/>
  </r>
  <r>
    <x v="5"/>
    <x v="3"/>
    <x v="558"/>
    <x v="2"/>
    <x v="35"/>
    <x v="38"/>
    <x v="2"/>
    <x v="43"/>
    <x v="159"/>
    <x v="2079"/>
    <x v="4287"/>
    <x v="38"/>
    <x v="1"/>
    <x v="0"/>
    <x v="2"/>
  </r>
  <r>
    <x v="5"/>
    <x v="3"/>
    <x v="558"/>
    <x v="2"/>
    <x v="35"/>
    <x v="38"/>
    <x v="1"/>
    <x v="38"/>
    <x v="98"/>
    <x v="1269"/>
    <x v="2788"/>
    <x v="36"/>
    <x v="1"/>
    <x v="0"/>
    <x v="1"/>
  </r>
  <r>
    <x v="5"/>
    <x v="3"/>
    <x v="558"/>
    <x v="2"/>
    <x v="35"/>
    <x v="38"/>
    <x v="5"/>
    <x v="37"/>
    <x v="77"/>
    <x v="987"/>
    <x v="2386"/>
    <x v="40"/>
    <x v="1"/>
    <x v="1"/>
    <x v="2"/>
  </r>
  <r>
    <x v="5"/>
    <x v="3"/>
    <x v="558"/>
    <x v="2"/>
    <x v="35"/>
    <x v="38"/>
    <x v="4"/>
    <x v="34"/>
    <x v="70"/>
    <x v="817"/>
    <x v="1930"/>
    <x v="39"/>
    <x v="1"/>
    <x v="1"/>
    <x v="1"/>
  </r>
  <r>
    <x v="5"/>
    <x v="3"/>
    <x v="558"/>
    <x v="2"/>
    <x v="35"/>
    <x v="38"/>
    <x v="0"/>
    <x v="52"/>
    <x v="80"/>
    <x v="1390"/>
    <x v="2813"/>
    <x v="32"/>
    <x v="1"/>
    <x v="0"/>
    <x v="0"/>
  </r>
  <r>
    <x v="5"/>
    <x v="3"/>
    <x v="558"/>
    <x v="2"/>
    <x v="35"/>
    <x v="38"/>
    <x v="3"/>
    <x v="54"/>
    <x v="122"/>
    <x v="2005"/>
    <x v="4259"/>
    <x v="40"/>
    <x v="1"/>
    <x v="1"/>
    <x v="0"/>
  </r>
  <r>
    <x v="4"/>
    <x v="3"/>
    <x v="558"/>
    <x v="2"/>
    <x v="3"/>
    <x v="28"/>
    <x v="2"/>
    <x v="32"/>
    <x v="228"/>
    <x v="2290"/>
    <x v="4159"/>
    <x v="28"/>
    <x v="2"/>
    <x v="0"/>
    <x v="2"/>
  </r>
  <r>
    <x v="4"/>
    <x v="3"/>
    <x v="558"/>
    <x v="2"/>
    <x v="3"/>
    <x v="28"/>
    <x v="1"/>
    <x v="29"/>
    <x v="141"/>
    <x v="1409"/>
    <x v="2313"/>
    <x v="23"/>
    <x v="2"/>
    <x v="0"/>
    <x v="1"/>
  </r>
  <r>
    <x v="4"/>
    <x v="3"/>
    <x v="558"/>
    <x v="2"/>
    <x v="3"/>
    <x v="28"/>
    <x v="5"/>
    <x v="25"/>
    <x v="120"/>
    <x v="1081"/>
    <x v="2072"/>
    <x v="30"/>
    <x v="2"/>
    <x v="1"/>
    <x v="2"/>
  </r>
  <r>
    <x v="4"/>
    <x v="3"/>
    <x v="558"/>
    <x v="2"/>
    <x v="3"/>
    <x v="28"/>
    <x v="4"/>
    <x v="28"/>
    <x v="101"/>
    <x v="1005"/>
    <x v="1882"/>
    <x v="29"/>
    <x v="2"/>
    <x v="1"/>
    <x v="1"/>
  </r>
  <r>
    <x v="4"/>
    <x v="3"/>
    <x v="558"/>
    <x v="2"/>
    <x v="3"/>
    <x v="28"/>
    <x v="0"/>
    <x v="33"/>
    <x v="128"/>
    <x v="1431"/>
    <x v="2540"/>
    <x v="26"/>
    <x v="2"/>
    <x v="0"/>
    <x v="0"/>
  </r>
  <r>
    <x v="4"/>
    <x v="3"/>
    <x v="558"/>
    <x v="2"/>
    <x v="3"/>
    <x v="28"/>
    <x v="3"/>
    <x v="43"/>
    <x v="173"/>
    <x v="2194"/>
    <x v="4214"/>
    <x v="32"/>
    <x v="2"/>
    <x v="1"/>
    <x v="0"/>
  </r>
  <r>
    <x v="5"/>
    <x v="3"/>
    <x v="558"/>
    <x v="2"/>
    <x v="35"/>
    <x v="38"/>
    <x v="2"/>
    <x v="36"/>
    <x v="202"/>
    <x v="2244"/>
    <x v="4081"/>
    <x v="28"/>
    <x v="2"/>
    <x v="0"/>
    <x v="2"/>
  </r>
  <r>
    <x v="5"/>
    <x v="3"/>
    <x v="558"/>
    <x v="2"/>
    <x v="35"/>
    <x v="38"/>
    <x v="1"/>
    <x v="28"/>
    <x v="115"/>
    <x v="1141"/>
    <x v="1869"/>
    <x v="24"/>
    <x v="2"/>
    <x v="0"/>
    <x v="1"/>
  </r>
  <r>
    <x v="5"/>
    <x v="3"/>
    <x v="558"/>
    <x v="2"/>
    <x v="35"/>
    <x v="38"/>
    <x v="5"/>
    <x v="26"/>
    <x v="111"/>
    <x v="1036"/>
    <x v="1940"/>
    <x v="29"/>
    <x v="2"/>
    <x v="1"/>
    <x v="2"/>
  </r>
  <r>
    <x v="5"/>
    <x v="3"/>
    <x v="558"/>
    <x v="2"/>
    <x v="35"/>
    <x v="38"/>
    <x v="4"/>
    <x v="29"/>
    <x v="89"/>
    <x v="912"/>
    <x v="1836"/>
    <x v="32"/>
    <x v="2"/>
    <x v="1"/>
    <x v="1"/>
  </r>
  <r>
    <x v="5"/>
    <x v="3"/>
    <x v="558"/>
    <x v="2"/>
    <x v="35"/>
    <x v="38"/>
    <x v="0"/>
    <x v="36"/>
    <x v="97"/>
    <x v="1204"/>
    <x v="2153"/>
    <x v="27"/>
    <x v="2"/>
    <x v="0"/>
    <x v="0"/>
  </r>
  <r>
    <x v="5"/>
    <x v="3"/>
    <x v="558"/>
    <x v="2"/>
    <x v="35"/>
    <x v="38"/>
    <x v="3"/>
    <x v="38"/>
    <x v="141"/>
    <x v="1743"/>
    <x v="3530"/>
    <x v="33"/>
    <x v="2"/>
    <x v="1"/>
    <x v="0"/>
  </r>
  <r>
    <x v="1"/>
    <x v="1"/>
    <x v="559"/>
    <x v="0"/>
    <x v="12"/>
    <x v="14"/>
    <x v="5"/>
    <x v="33"/>
    <x v="174"/>
    <x v="1883"/>
    <x v="2950"/>
    <x v="21"/>
    <x v="2"/>
    <x v="1"/>
    <x v="2"/>
  </r>
  <r>
    <x v="1"/>
    <x v="1"/>
    <x v="559"/>
    <x v="0"/>
    <x v="26"/>
    <x v="39"/>
    <x v="2"/>
    <x v="33"/>
    <x v="254"/>
    <x v="2469"/>
    <x v="4314"/>
    <x v="26"/>
    <x v="2"/>
    <x v="0"/>
    <x v="2"/>
  </r>
  <r>
    <x v="0"/>
    <x v="1"/>
    <x v="559"/>
    <x v="4"/>
    <x v="1"/>
    <x v="2"/>
    <x v="2"/>
    <x v="58"/>
    <x v="325"/>
    <x v="2984"/>
    <x v="5352"/>
    <x v="21"/>
    <x v="2"/>
    <x v="0"/>
    <x v="2"/>
  </r>
  <r>
    <x v="0"/>
    <x v="1"/>
    <x v="559"/>
    <x v="4"/>
    <x v="1"/>
    <x v="2"/>
    <x v="1"/>
    <x v="53"/>
    <x v="304"/>
    <x v="2888"/>
    <x v="5106"/>
    <x v="21"/>
    <x v="2"/>
    <x v="0"/>
    <x v="1"/>
  </r>
  <r>
    <x v="0"/>
    <x v="1"/>
    <x v="559"/>
    <x v="4"/>
    <x v="1"/>
    <x v="2"/>
    <x v="5"/>
    <x v="48"/>
    <x v="285"/>
    <x v="2829"/>
    <x v="4318"/>
    <x v="11"/>
    <x v="2"/>
    <x v="1"/>
    <x v="2"/>
  </r>
  <r>
    <x v="0"/>
    <x v="1"/>
    <x v="559"/>
    <x v="4"/>
    <x v="1"/>
    <x v="2"/>
    <x v="4"/>
    <x v="48"/>
    <x v="254"/>
    <x v="2757"/>
    <x v="3985"/>
    <x v="11"/>
    <x v="2"/>
    <x v="1"/>
    <x v="1"/>
  </r>
  <r>
    <x v="0"/>
    <x v="1"/>
    <x v="559"/>
    <x v="4"/>
    <x v="1"/>
    <x v="2"/>
    <x v="0"/>
    <x v="58"/>
    <x v="273"/>
    <x v="2853"/>
    <x v="4485"/>
    <x v="11"/>
    <x v="2"/>
    <x v="0"/>
    <x v="0"/>
  </r>
  <r>
    <x v="0"/>
    <x v="1"/>
    <x v="559"/>
    <x v="4"/>
    <x v="1"/>
    <x v="2"/>
    <x v="3"/>
    <x v="63"/>
    <x v="311"/>
    <x v="2942"/>
    <x v="5201"/>
    <x v="16"/>
    <x v="2"/>
    <x v="1"/>
    <x v="0"/>
  </r>
  <r>
    <x v="1"/>
    <x v="1"/>
    <x v="559"/>
    <x v="1"/>
    <x v="19"/>
    <x v="4"/>
    <x v="2"/>
    <x v="43"/>
    <x v="313"/>
    <x v="2892"/>
    <x v="5201"/>
    <x v="26"/>
    <x v="0"/>
    <x v="0"/>
    <x v="2"/>
  </r>
  <r>
    <x v="3"/>
    <x v="1"/>
    <x v="559"/>
    <x v="1"/>
    <x v="19"/>
    <x v="4"/>
    <x v="1"/>
    <x v="38"/>
    <x v="231"/>
    <x v="2506"/>
    <x v="4102"/>
    <x v="21"/>
    <x v="0"/>
    <x v="0"/>
    <x v="1"/>
  </r>
  <r>
    <x v="3"/>
    <x v="1"/>
    <x v="559"/>
    <x v="1"/>
    <x v="19"/>
    <x v="4"/>
    <x v="5"/>
    <x v="33"/>
    <x v="174"/>
    <x v="1883"/>
    <x v="2950"/>
    <x v="21"/>
    <x v="0"/>
    <x v="1"/>
    <x v="2"/>
  </r>
  <r>
    <x v="3"/>
    <x v="1"/>
    <x v="559"/>
    <x v="1"/>
    <x v="19"/>
    <x v="4"/>
    <x v="4"/>
    <x v="33"/>
    <x v="129"/>
    <x v="1441"/>
    <x v="2219"/>
    <x v="21"/>
    <x v="0"/>
    <x v="1"/>
    <x v="1"/>
  </r>
  <r>
    <x v="3"/>
    <x v="1"/>
    <x v="559"/>
    <x v="1"/>
    <x v="19"/>
    <x v="4"/>
    <x v="0"/>
    <x v="43"/>
    <x v="152"/>
    <x v="2022"/>
    <x v="2781"/>
    <x v="16"/>
    <x v="0"/>
    <x v="0"/>
    <x v="0"/>
  </r>
  <r>
    <x v="3"/>
    <x v="1"/>
    <x v="559"/>
    <x v="1"/>
    <x v="19"/>
    <x v="4"/>
    <x v="3"/>
    <x v="48"/>
    <x v="285"/>
    <x v="2829"/>
    <x v="4637"/>
    <x v="16"/>
    <x v="0"/>
    <x v="1"/>
    <x v="0"/>
  </r>
  <r>
    <x v="1"/>
    <x v="1"/>
    <x v="559"/>
    <x v="0"/>
    <x v="12"/>
    <x v="14"/>
    <x v="5"/>
    <x v="29"/>
    <x v="49"/>
    <x v="437"/>
    <x v="841"/>
    <x v="33"/>
    <x v="1"/>
    <x v="1"/>
    <x v="2"/>
  </r>
  <r>
    <x v="1"/>
    <x v="1"/>
    <x v="559"/>
    <x v="0"/>
    <x v="26"/>
    <x v="39"/>
    <x v="2"/>
    <x v="30"/>
    <x v="69"/>
    <x v="708"/>
    <x v="1717"/>
    <x v="40"/>
    <x v="1"/>
    <x v="0"/>
    <x v="2"/>
  </r>
  <r>
    <x v="0"/>
    <x v="1"/>
    <x v="559"/>
    <x v="4"/>
    <x v="1"/>
    <x v="2"/>
    <x v="2"/>
    <x v="56"/>
    <x v="159"/>
    <x v="2405"/>
    <x v="4480"/>
    <x v="32"/>
    <x v="1"/>
    <x v="0"/>
    <x v="2"/>
  </r>
  <r>
    <x v="0"/>
    <x v="1"/>
    <x v="559"/>
    <x v="4"/>
    <x v="1"/>
    <x v="2"/>
    <x v="1"/>
    <x v="52"/>
    <x v="92"/>
    <x v="1576"/>
    <x v="3222"/>
    <x v="33"/>
    <x v="1"/>
    <x v="0"/>
    <x v="1"/>
  </r>
  <r>
    <x v="0"/>
    <x v="1"/>
    <x v="559"/>
    <x v="4"/>
    <x v="1"/>
    <x v="2"/>
    <x v="5"/>
    <x v="46"/>
    <x v="84"/>
    <x v="1299"/>
    <x v="2045"/>
    <x v="22"/>
    <x v="1"/>
    <x v="1"/>
    <x v="2"/>
  </r>
  <r>
    <x v="0"/>
    <x v="1"/>
    <x v="559"/>
    <x v="4"/>
    <x v="1"/>
    <x v="2"/>
    <x v="4"/>
    <x v="44"/>
    <x v="62"/>
    <x v="904"/>
    <x v="1435"/>
    <x v="24"/>
    <x v="1"/>
    <x v="1"/>
    <x v="1"/>
  </r>
  <r>
    <x v="0"/>
    <x v="1"/>
    <x v="559"/>
    <x v="4"/>
    <x v="1"/>
    <x v="2"/>
    <x v="0"/>
    <x v="54"/>
    <x v="75"/>
    <x v="1338"/>
    <x v="2304"/>
    <x v="25"/>
    <x v="1"/>
    <x v="0"/>
    <x v="0"/>
  </r>
  <r>
    <x v="0"/>
    <x v="1"/>
    <x v="559"/>
    <x v="4"/>
    <x v="1"/>
    <x v="2"/>
    <x v="3"/>
    <x v="60"/>
    <x v="110"/>
    <x v="2013"/>
    <x v="3865"/>
    <x v="31"/>
    <x v="1"/>
    <x v="1"/>
    <x v="0"/>
  </r>
  <r>
    <x v="1"/>
    <x v="1"/>
    <x v="559"/>
    <x v="1"/>
    <x v="19"/>
    <x v="4"/>
    <x v="2"/>
    <x v="42"/>
    <x v="111"/>
    <x v="1546"/>
    <x v="3449"/>
    <x v="38"/>
    <x v="1"/>
    <x v="0"/>
    <x v="2"/>
  </r>
  <r>
    <x v="3"/>
    <x v="1"/>
    <x v="559"/>
    <x v="1"/>
    <x v="19"/>
    <x v="4"/>
    <x v="1"/>
    <x v="35"/>
    <x v="59"/>
    <x v="679"/>
    <x v="1429"/>
    <x v="34"/>
    <x v="1"/>
    <x v="0"/>
    <x v="1"/>
  </r>
  <r>
    <x v="3"/>
    <x v="1"/>
    <x v="559"/>
    <x v="1"/>
    <x v="19"/>
    <x v="4"/>
    <x v="5"/>
    <x v="30"/>
    <x v="49"/>
    <x v="455"/>
    <x v="944"/>
    <x v="35"/>
    <x v="1"/>
    <x v="1"/>
    <x v="2"/>
  </r>
  <r>
    <x v="3"/>
    <x v="1"/>
    <x v="559"/>
    <x v="1"/>
    <x v="19"/>
    <x v="4"/>
    <x v="4"/>
    <x v="29"/>
    <x v="34"/>
    <x v="281"/>
    <x v="501"/>
    <x v="33"/>
    <x v="1"/>
    <x v="1"/>
    <x v="1"/>
  </r>
  <r>
    <x v="3"/>
    <x v="1"/>
    <x v="559"/>
    <x v="1"/>
    <x v="19"/>
    <x v="4"/>
    <x v="0"/>
    <x v="39"/>
    <x v="40"/>
    <x v="485"/>
    <x v="901"/>
    <x v="31"/>
    <x v="1"/>
    <x v="0"/>
    <x v="0"/>
  </r>
  <r>
    <x v="3"/>
    <x v="1"/>
    <x v="559"/>
    <x v="1"/>
    <x v="19"/>
    <x v="4"/>
    <x v="3"/>
    <x v="47"/>
    <x v="84"/>
    <x v="1324"/>
    <x v="2469"/>
    <x v="28"/>
    <x v="1"/>
    <x v="1"/>
    <x v="0"/>
  </r>
  <r>
    <x v="1"/>
    <x v="1"/>
    <x v="560"/>
    <x v="0"/>
    <x v="12"/>
    <x v="14"/>
    <x v="4"/>
    <x v="33"/>
    <x v="152"/>
    <x v="1674"/>
    <x v="2950"/>
    <x v="26"/>
    <x v="2"/>
    <x v="1"/>
    <x v="1"/>
  </r>
  <r>
    <x v="1"/>
    <x v="1"/>
    <x v="560"/>
    <x v="0"/>
    <x v="26"/>
    <x v="39"/>
    <x v="1"/>
    <x v="23"/>
    <x v="129"/>
    <x v="1086"/>
    <x v="1599"/>
    <x v="21"/>
    <x v="2"/>
    <x v="0"/>
    <x v="1"/>
  </r>
  <r>
    <x v="0"/>
    <x v="1"/>
    <x v="560"/>
    <x v="3"/>
    <x v="16"/>
    <x v="30"/>
    <x v="2"/>
    <x v="43"/>
    <x v="319"/>
    <x v="2915"/>
    <x v="5267"/>
    <x v="26"/>
    <x v="1"/>
    <x v="0"/>
    <x v="2"/>
  </r>
  <r>
    <x v="0"/>
    <x v="1"/>
    <x v="560"/>
    <x v="3"/>
    <x v="16"/>
    <x v="30"/>
    <x v="1"/>
    <x v="38"/>
    <x v="285"/>
    <x v="2727"/>
    <x v="4568"/>
    <x v="21"/>
    <x v="1"/>
    <x v="0"/>
    <x v="1"/>
  </r>
  <r>
    <x v="0"/>
    <x v="1"/>
    <x v="560"/>
    <x v="3"/>
    <x v="16"/>
    <x v="30"/>
    <x v="5"/>
    <x v="33"/>
    <x v="231"/>
    <x v="2350"/>
    <x v="4136"/>
    <x v="26"/>
    <x v="1"/>
    <x v="1"/>
    <x v="2"/>
  </r>
  <r>
    <x v="0"/>
    <x v="1"/>
    <x v="560"/>
    <x v="3"/>
    <x v="16"/>
    <x v="30"/>
    <x v="4"/>
    <x v="33"/>
    <x v="194"/>
    <x v="2064"/>
    <x v="3656"/>
    <x v="26"/>
    <x v="1"/>
    <x v="1"/>
    <x v="1"/>
  </r>
  <r>
    <x v="0"/>
    <x v="1"/>
    <x v="560"/>
    <x v="3"/>
    <x v="16"/>
    <x v="30"/>
    <x v="0"/>
    <x v="43"/>
    <x v="212"/>
    <x v="2513"/>
    <x v="4127"/>
    <x v="21"/>
    <x v="1"/>
    <x v="0"/>
    <x v="0"/>
  </r>
  <r>
    <x v="0"/>
    <x v="1"/>
    <x v="560"/>
    <x v="3"/>
    <x v="16"/>
    <x v="30"/>
    <x v="3"/>
    <x v="48"/>
    <x v="304"/>
    <x v="2873"/>
    <x v="5133"/>
    <x v="26"/>
    <x v="1"/>
    <x v="1"/>
    <x v="0"/>
  </r>
  <r>
    <x v="1"/>
    <x v="1"/>
    <x v="560"/>
    <x v="0"/>
    <x v="12"/>
    <x v="14"/>
    <x v="4"/>
    <x v="29"/>
    <x v="33"/>
    <x v="270"/>
    <x v="608"/>
    <x v="39"/>
    <x v="1"/>
    <x v="1"/>
    <x v="1"/>
  </r>
  <r>
    <x v="1"/>
    <x v="1"/>
    <x v="560"/>
    <x v="0"/>
    <x v="26"/>
    <x v="39"/>
    <x v="1"/>
    <x v="22"/>
    <x v="30"/>
    <x v="161"/>
    <x v="245"/>
    <x v="32"/>
    <x v="1"/>
    <x v="0"/>
    <x v="1"/>
  </r>
  <r>
    <x v="0"/>
    <x v="1"/>
    <x v="560"/>
    <x v="3"/>
    <x v="16"/>
    <x v="30"/>
    <x v="2"/>
    <x v="40"/>
    <x v="146"/>
    <x v="1861"/>
    <x v="4108"/>
    <x v="41"/>
    <x v="1"/>
    <x v="0"/>
    <x v="2"/>
  </r>
  <r>
    <x v="0"/>
    <x v="1"/>
    <x v="560"/>
    <x v="3"/>
    <x v="16"/>
    <x v="30"/>
    <x v="1"/>
    <x v="37"/>
    <x v="78"/>
    <x v="999"/>
    <x v="2157"/>
    <x v="35"/>
    <x v="1"/>
    <x v="0"/>
    <x v="1"/>
  </r>
  <r>
    <x v="0"/>
    <x v="1"/>
    <x v="560"/>
    <x v="3"/>
    <x v="16"/>
    <x v="30"/>
    <x v="5"/>
    <x v="31"/>
    <x v="57"/>
    <x v="562"/>
    <x v="1319"/>
    <x v="38"/>
    <x v="1"/>
    <x v="1"/>
    <x v="2"/>
  </r>
  <r>
    <x v="0"/>
    <x v="1"/>
    <x v="560"/>
    <x v="3"/>
    <x v="16"/>
    <x v="30"/>
    <x v="4"/>
    <x v="30"/>
    <x v="52"/>
    <x v="481"/>
    <x v="1193"/>
    <x v="40"/>
    <x v="1"/>
    <x v="1"/>
    <x v="1"/>
  </r>
  <r>
    <x v="0"/>
    <x v="1"/>
    <x v="560"/>
    <x v="3"/>
    <x v="16"/>
    <x v="30"/>
    <x v="0"/>
    <x v="39"/>
    <x v="62"/>
    <x v="803"/>
    <x v="1609"/>
    <x v="32"/>
    <x v="1"/>
    <x v="0"/>
    <x v="0"/>
  </r>
  <r>
    <x v="0"/>
    <x v="1"/>
    <x v="560"/>
    <x v="3"/>
    <x v="16"/>
    <x v="30"/>
    <x v="3"/>
    <x v="43"/>
    <x v="96"/>
    <x v="1383"/>
    <x v="3249"/>
    <x v="40"/>
    <x v="1"/>
    <x v="1"/>
    <x v="0"/>
  </r>
  <r>
    <x v="1"/>
    <x v="1"/>
    <x v="561"/>
    <x v="0"/>
    <x v="12"/>
    <x v="14"/>
    <x v="0"/>
    <x v="43"/>
    <x v="152"/>
    <x v="2022"/>
    <x v="3202"/>
    <x v="21"/>
    <x v="2"/>
    <x v="0"/>
    <x v="0"/>
  </r>
  <r>
    <x v="1"/>
    <x v="1"/>
    <x v="561"/>
    <x v="0"/>
    <x v="26"/>
    <x v="39"/>
    <x v="5"/>
    <x v="23"/>
    <x v="78"/>
    <x v="631"/>
    <x v="815"/>
    <x v="21"/>
    <x v="2"/>
    <x v="1"/>
    <x v="2"/>
  </r>
  <r>
    <x v="1"/>
    <x v="0"/>
    <x v="561"/>
    <x v="4"/>
    <x v="2"/>
    <x v="42"/>
    <x v="2"/>
    <x v="43"/>
    <x v="325"/>
    <x v="2935"/>
    <x v="5259"/>
    <x v="21"/>
    <x v="1"/>
    <x v="0"/>
    <x v="2"/>
  </r>
  <r>
    <x v="1"/>
    <x v="0"/>
    <x v="561"/>
    <x v="4"/>
    <x v="2"/>
    <x v="42"/>
    <x v="1"/>
    <x v="48"/>
    <x v="313"/>
    <x v="2908"/>
    <x v="5248"/>
    <x v="26"/>
    <x v="1"/>
    <x v="0"/>
    <x v="1"/>
  </r>
  <r>
    <x v="1"/>
    <x v="0"/>
    <x v="561"/>
    <x v="4"/>
    <x v="2"/>
    <x v="42"/>
    <x v="5"/>
    <x v="48"/>
    <x v="309"/>
    <x v="2891"/>
    <x v="5118"/>
    <x v="21"/>
    <x v="1"/>
    <x v="1"/>
    <x v="2"/>
  </r>
  <r>
    <x v="1"/>
    <x v="0"/>
    <x v="561"/>
    <x v="4"/>
    <x v="2"/>
    <x v="42"/>
    <x v="4"/>
    <x v="43"/>
    <x v="294"/>
    <x v="2817"/>
    <x v="4820"/>
    <x v="21"/>
    <x v="1"/>
    <x v="1"/>
    <x v="1"/>
  </r>
  <r>
    <x v="1"/>
    <x v="0"/>
    <x v="561"/>
    <x v="4"/>
    <x v="2"/>
    <x v="42"/>
    <x v="0"/>
    <x v="48"/>
    <x v="304"/>
    <x v="2873"/>
    <x v="4904"/>
    <x v="16"/>
    <x v="1"/>
    <x v="0"/>
    <x v="0"/>
  </r>
  <r>
    <x v="1"/>
    <x v="0"/>
    <x v="561"/>
    <x v="4"/>
    <x v="2"/>
    <x v="42"/>
    <x v="3"/>
    <x v="63"/>
    <x v="304"/>
    <x v="2912"/>
    <x v="4953"/>
    <x v="11"/>
    <x v="1"/>
    <x v="1"/>
    <x v="0"/>
  </r>
  <r>
    <x v="1"/>
    <x v="1"/>
    <x v="561"/>
    <x v="0"/>
    <x v="12"/>
    <x v="14"/>
    <x v="0"/>
    <x v="42"/>
    <x v="38"/>
    <x v="500"/>
    <x v="969"/>
    <x v="32"/>
    <x v="1"/>
    <x v="0"/>
    <x v="0"/>
  </r>
  <r>
    <x v="1"/>
    <x v="1"/>
    <x v="561"/>
    <x v="0"/>
    <x v="26"/>
    <x v="39"/>
    <x v="5"/>
    <x v="22"/>
    <x v="15"/>
    <x v="65"/>
    <x v="89"/>
    <x v="33"/>
    <x v="1"/>
    <x v="1"/>
    <x v="2"/>
  </r>
  <r>
    <x v="1"/>
    <x v="0"/>
    <x v="561"/>
    <x v="4"/>
    <x v="2"/>
    <x v="42"/>
    <x v="2"/>
    <x v="42"/>
    <x v="172"/>
    <x v="2155"/>
    <x v="4271"/>
    <x v="35"/>
    <x v="1"/>
    <x v="0"/>
    <x v="2"/>
  </r>
  <r>
    <x v="1"/>
    <x v="0"/>
    <x v="561"/>
    <x v="4"/>
    <x v="2"/>
    <x v="42"/>
    <x v="1"/>
    <x v="43"/>
    <x v="122"/>
    <x v="1696"/>
    <x v="3671"/>
    <x v="37"/>
    <x v="1"/>
    <x v="0"/>
    <x v="1"/>
  </r>
  <r>
    <x v="1"/>
    <x v="0"/>
    <x v="561"/>
    <x v="4"/>
    <x v="2"/>
    <x v="42"/>
    <x v="5"/>
    <x v="44"/>
    <x v="113"/>
    <x v="1624"/>
    <x v="3309"/>
    <x v="33"/>
    <x v="1"/>
    <x v="1"/>
    <x v="2"/>
  </r>
  <r>
    <x v="1"/>
    <x v="0"/>
    <x v="561"/>
    <x v="4"/>
    <x v="2"/>
    <x v="42"/>
    <x v="4"/>
    <x v="41"/>
    <x v="83"/>
    <x v="1168"/>
    <x v="2325"/>
    <x v="31"/>
    <x v="1"/>
    <x v="1"/>
    <x v="1"/>
  </r>
  <r>
    <x v="1"/>
    <x v="0"/>
    <x v="561"/>
    <x v="4"/>
    <x v="2"/>
    <x v="42"/>
    <x v="0"/>
    <x v="45"/>
    <x v="108"/>
    <x v="1599"/>
    <x v="3023"/>
    <x v="29"/>
    <x v="1"/>
    <x v="0"/>
    <x v="0"/>
  </r>
  <r>
    <x v="1"/>
    <x v="0"/>
    <x v="561"/>
    <x v="4"/>
    <x v="2"/>
    <x v="42"/>
    <x v="3"/>
    <x v="60"/>
    <x v="103"/>
    <x v="1927"/>
    <x v="3261"/>
    <x v="24"/>
    <x v="1"/>
    <x v="1"/>
    <x v="0"/>
  </r>
  <r>
    <x v="1"/>
    <x v="0"/>
    <x v="561"/>
    <x v="4"/>
    <x v="2"/>
    <x v="42"/>
    <x v="2"/>
    <x v="33"/>
    <x v="186"/>
    <x v="1999"/>
    <x v="3317"/>
    <x v="23"/>
    <x v="2"/>
    <x v="0"/>
    <x v="2"/>
  </r>
  <r>
    <x v="1"/>
    <x v="0"/>
    <x v="561"/>
    <x v="4"/>
    <x v="2"/>
    <x v="42"/>
    <x v="1"/>
    <x v="33"/>
    <x v="141"/>
    <x v="1571"/>
    <x v="3142"/>
    <x v="32"/>
    <x v="2"/>
    <x v="0"/>
    <x v="1"/>
  </r>
  <r>
    <x v="1"/>
    <x v="0"/>
    <x v="561"/>
    <x v="4"/>
    <x v="2"/>
    <x v="42"/>
    <x v="5"/>
    <x v="32"/>
    <x v="136"/>
    <x v="1470"/>
    <x v="2545"/>
    <x v="25"/>
    <x v="2"/>
    <x v="1"/>
    <x v="2"/>
  </r>
  <r>
    <x v="1"/>
    <x v="0"/>
    <x v="561"/>
    <x v="4"/>
    <x v="2"/>
    <x v="42"/>
    <x v="4"/>
    <x v="29"/>
    <x v="94"/>
    <x v="973"/>
    <x v="1550"/>
    <x v="24"/>
    <x v="2"/>
    <x v="1"/>
    <x v="1"/>
  </r>
  <r>
    <x v="1"/>
    <x v="0"/>
    <x v="561"/>
    <x v="4"/>
    <x v="2"/>
    <x v="42"/>
    <x v="0"/>
    <x v="33"/>
    <x v="125"/>
    <x v="1394"/>
    <x v="2276"/>
    <x v="23"/>
    <x v="2"/>
    <x v="0"/>
    <x v="0"/>
  </r>
  <r>
    <x v="1"/>
    <x v="0"/>
    <x v="561"/>
    <x v="4"/>
    <x v="2"/>
    <x v="42"/>
    <x v="3"/>
    <x v="39"/>
    <x v="125"/>
    <x v="1604"/>
    <x v="2103"/>
    <x v="16"/>
    <x v="2"/>
    <x v="1"/>
    <x v="0"/>
  </r>
  <r>
    <x v="1"/>
    <x v="1"/>
    <x v="562"/>
    <x v="0"/>
    <x v="12"/>
    <x v="14"/>
    <x v="3"/>
    <x v="48"/>
    <x v="212"/>
    <x v="2615"/>
    <x v="4877"/>
    <x v="36"/>
    <x v="2"/>
    <x v="1"/>
    <x v="0"/>
  </r>
  <r>
    <x v="1"/>
    <x v="1"/>
    <x v="562"/>
    <x v="0"/>
    <x v="26"/>
    <x v="39"/>
    <x v="4"/>
    <x v="23"/>
    <x v="105"/>
    <x v="891"/>
    <x v="1496"/>
    <x v="26"/>
    <x v="2"/>
    <x v="1"/>
    <x v="1"/>
  </r>
  <r>
    <x v="1"/>
    <x v="0"/>
    <x v="562"/>
    <x v="3"/>
    <x v="45"/>
    <x v="46"/>
    <x v="2"/>
    <x v="78"/>
    <x v="338"/>
    <x v="3070"/>
    <x v="5506"/>
    <x v="21"/>
    <x v="0"/>
    <x v="0"/>
    <x v="2"/>
  </r>
  <r>
    <x v="1"/>
    <x v="0"/>
    <x v="562"/>
    <x v="3"/>
    <x v="45"/>
    <x v="46"/>
    <x v="1"/>
    <x v="83"/>
    <x v="327"/>
    <x v="3049"/>
    <x v="5475"/>
    <x v="21"/>
    <x v="0"/>
    <x v="0"/>
    <x v="1"/>
  </r>
  <r>
    <x v="1"/>
    <x v="0"/>
    <x v="562"/>
    <x v="3"/>
    <x v="45"/>
    <x v="46"/>
    <x v="5"/>
    <x v="83"/>
    <x v="323"/>
    <x v="3036"/>
    <x v="5451"/>
    <x v="21"/>
    <x v="0"/>
    <x v="1"/>
    <x v="2"/>
  </r>
  <r>
    <x v="1"/>
    <x v="0"/>
    <x v="562"/>
    <x v="3"/>
    <x v="45"/>
    <x v="46"/>
    <x v="4"/>
    <x v="78"/>
    <x v="315"/>
    <x v="2994"/>
    <x v="5375"/>
    <x v="21"/>
    <x v="0"/>
    <x v="1"/>
    <x v="1"/>
  </r>
  <r>
    <x v="1"/>
    <x v="0"/>
    <x v="562"/>
    <x v="3"/>
    <x v="45"/>
    <x v="46"/>
    <x v="0"/>
    <x v="83"/>
    <x v="319"/>
    <x v="3020"/>
    <x v="5468"/>
    <x v="26"/>
    <x v="0"/>
    <x v="0"/>
    <x v="0"/>
  </r>
  <r>
    <x v="1"/>
    <x v="0"/>
    <x v="562"/>
    <x v="3"/>
    <x v="45"/>
    <x v="46"/>
    <x v="3"/>
    <x v="92"/>
    <x v="319"/>
    <x v="3049"/>
    <x v="5425"/>
    <x v="16"/>
    <x v="0"/>
    <x v="1"/>
    <x v="0"/>
  </r>
  <r>
    <x v="5"/>
    <x v="0"/>
    <x v="562"/>
    <x v="4"/>
    <x v="36"/>
    <x v="44"/>
    <x v="2"/>
    <x v="78"/>
    <x v="338"/>
    <x v="3070"/>
    <x v="5506"/>
    <x v="21"/>
    <x v="0"/>
    <x v="0"/>
    <x v="2"/>
  </r>
  <r>
    <x v="5"/>
    <x v="0"/>
    <x v="562"/>
    <x v="4"/>
    <x v="36"/>
    <x v="44"/>
    <x v="1"/>
    <x v="83"/>
    <x v="327"/>
    <x v="3049"/>
    <x v="5475"/>
    <x v="21"/>
    <x v="0"/>
    <x v="0"/>
    <x v="1"/>
  </r>
  <r>
    <x v="5"/>
    <x v="0"/>
    <x v="562"/>
    <x v="4"/>
    <x v="36"/>
    <x v="44"/>
    <x v="5"/>
    <x v="83"/>
    <x v="323"/>
    <x v="3036"/>
    <x v="5451"/>
    <x v="21"/>
    <x v="0"/>
    <x v="1"/>
    <x v="2"/>
  </r>
  <r>
    <x v="5"/>
    <x v="0"/>
    <x v="562"/>
    <x v="4"/>
    <x v="36"/>
    <x v="44"/>
    <x v="4"/>
    <x v="78"/>
    <x v="315"/>
    <x v="2994"/>
    <x v="5375"/>
    <x v="21"/>
    <x v="0"/>
    <x v="1"/>
    <x v="1"/>
  </r>
  <r>
    <x v="5"/>
    <x v="0"/>
    <x v="562"/>
    <x v="4"/>
    <x v="36"/>
    <x v="44"/>
    <x v="0"/>
    <x v="83"/>
    <x v="319"/>
    <x v="3020"/>
    <x v="5468"/>
    <x v="26"/>
    <x v="0"/>
    <x v="0"/>
    <x v="0"/>
  </r>
  <r>
    <x v="5"/>
    <x v="0"/>
    <x v="562"/>
    <x v="4"/>
    <x v="36"/>
    <x v="44"/>
    <x v="3"/>
    <x v="92"/>
    <x v="319"/>
    <x v="3049"/>
    <x v="5425"/>
    <x v="16"/>
    <x v="0"/>
    <x v="1"/>
    <x v="0"/>
  </r>
  <r>
    <x v="1"/>
    <x v="1"/>
    <x v="562"/>
    <x v="0"/>
    <x v="12"/>
    <x v="14"/>
    <x v="3"/>
    <x v="46"/>
    <x v="60"/>
    <x v="917"/>
    <x v="2625"/>
    <x v="50"/>
    <x v="1"/>
    <x v="1"/>
    <x v="0"/>
  </r>
  <r>
    <x v="1"/>
    <x v="1"/>
    <x v="562"/>
    <x v="0"/>
    <x v="26"/>
    <x v="39"/>
    <x v="4"/>
    <x v="20"/>
    <x v="26"/>
    <x v="110"/>
    <x v="237"/>
    <x v="41"/>
    <x v="1"/>
    <x v="1"/>
    <x v="1"/>
  </r>
  <r>
    <x v="1"/>
    <x v="0"/>
    <x v="562"/>
    <x v="3"/>
    <x v="45"/>
    <x v="46"/>
    <x v="2"/>
    <x v="72"/>
    <x v="215"/>
    <x v="2844"/>
    <x v="5178"/>
    <x v="36"/>
    <x v="1"/>
    <x v="0"/>
    <x v="2"/>
  </r>
  <r>
    <x v="1"/>
    <x v="0"/>
    <x v="562"/>
    <x v="3"/>
    <x v="45"/>
    <x v="46"/>
    <x v="1"/>
    <x v="74"/>
    <x v="177"/>
    <x v="2755"/>
    <x v="5052"/>
    <x v="36"/>
    <x v="1"/>
    <x v="0"/>
    <x v="1"/>
  </r>
  <r>
    <x v="1"/>
    <x v="0"/>
    <x v="562"/>
    <x v="3"/>
    <x v="45"/>
    <x v="46"/>
    <x v="5"/>
    <x v="79"/>
    <x v="159"/>
    <x v="2724"/>
    <x v="4908"/>
    <x v="31"/>
    <x v="1"/>
    <x v="1"/>
    <x v="2"/>
  </r>
  <r>
    <x v="1"/>
    <x v="0"/>
    <x v="562"/>
    <x v="3"/>
    <x v="45"/>
    <x v="46"/>
    <x v="4"/>
    <x v="75"/>
    <x v="128"/>
    <x v="2486"/>
    <x v="4597"/>
    <x v="32"/>
    <x v="1"/>
    <x v="1"/>
    <x v="1"/>
  </r>
  <r>
    <x v="1"/>
    <x v="0"/>
    <x v="562"/>
    <x v="3"/>
    <x v="45"/>
    <x v="46"/>
    <x v="0"/>
    <x v="78"/>
    <x v="140"/>
    <x v="2617"/>
    <x v="4968"/>
    <x v="41"/>
    <x v="1"/>
    <x v="0"/>
    <x v="0"/>
  </r>
  <r>
    <x v="1"/>
    <x v="0"/>
    <x v="562"/>
    <x v="3"/>
    <x v="45"/>
    <x v="46"/>
    <x v="3"/>
    <x v="86"/>
    <x v="157"/>
    <x v="2784"/>
    <x v="4888"/>
    <x v="26"/>
    <x v="1"/>
    <x v="1"/>
    <x v="0"/>
  </r>
  <r>
    <x v="5"/>
    <x v="0"/>
    <x v="562"/>
    <x v="4"/>
    <x v="36"/>
    <x v="44"/>
    <x v="2"/>
    <x v="72"/>
    <x v="215"/>
    <x v="2844"/>
    <x v="5159"/>
    <x v="34"/>
    <x v="1"/>
    <x v="0"/>
    <x v="2"/>
  </r>
  <r>
    <x v="5"/>
    <x v="0"/>
    <x v="562"/>
    <x v="4"/>
    <x v="36"/>
    <x v="44"/>
    <x v="1"/>
    <x v="78"/>
    <x v="172"/>
    <x v="2765"/>
    <x v="5006"/>
    <x v="33"/>
    <x v="1"/>
    <x v="0"/>
    <x v="1"/>
  </r>
  <r>
    <x v="5"/>
    <x v="0"/>
    <x v="562"/>
    <x v="4"/>
    <x v="36"/>
    <x v="44"/>
    <x v="5"/>
    <x v="79"/>
    <x v="141"/>
    <x v="2640"/>
    <x v="4823"/>
    <x v="33"/>
    <x v="1"/>
    <x v="1"/>
    <x v="2"/>
  </r>
  <r>
    <x v="5"/>
    <x v="0"/>
    <x v="562"/>
    <x v="4"/>
    <x v="36"/>
    <x v="44"/>
    <x v="4"/>
    <x v="75"/>
    <x v="143"/>
    <x v="2595"/>
    <x v="4802"/>
    <x v="34"/>
    <x v="1"/>
    <x v="1"/>
    <x v="1"/>
  </r>
  <r>
    <x v="5"/>
    <x v="0"/>
    <x v="562"/>
    <x v="4"/>
    <x v="36"/>
    <x v="44"/>
    <x v="0"/>
    <x v="77"/>
    <x v="135"/>
    <x v="2571"/>
    <x v="4816"/>
    <x v="36"/>
    <x v="1"/>
    <x v="0"/>
    <x v="0"/>
  </r>
  <r>
    <x v="5"/>
    <x v="0"/>
    <x v="562"/>
    <x v="4"/>
    <x v="36"/>
    <x v="44"/>
    <x v="3"/>
    <x v="87"/>
    <x v="129"/>
    <x v="2667"/>
    <x v="4719"/>
    <x v="28"/>
    <x v="1"/>
    <x v="1"/>
    <x v="0"/>
  </r>
  <r>
    <x v="1"/>
    <x v="0"/>
    <x v="562"/>
    <x v="3"/>
    <x v="45"/>
    <x v="46"/>
    <x v="2"/>
    <x v="53"/>
    <x v="229"/>
    <x v="2750"/>
    <x v="4700"/>
    <x v="23"/>
    <x v="2"/>
    <x v="0"/>
    <x v="2"/>
  </r>
  <r>
    <x v="1"/>
    <x v="0"/>
    <x v="562"/>
    <x v="3"/>
    <x v="45"/>
    <x v="46"/>
    <x v="1"/>
    <x v="53"/>
    <x v="193"/>
    <x v="2592"/>
    <x v="4418"/>
    <x v="24"/>
    <x v="2"/>
    <x v="0"/>
    <x v="1"/>
  </r>
  <r>
    <x v="1"/>
    <x v="0"/>
    <x v="562"/>
    <x v="3"/>
    <x v="45"/>
    <x v="46"/>
    <x v="5"/>
    <x v="55"/>
    <x v="181"/>
    <x v="2548"/>
    <x v="4350"/>
    <x v="24"/>
    <x v="2"/>
    <x v="1"/>
    <x v="2"/>
  </r>
  <r>
    <x v="1"/>
    <x v="0"/>
    <x v="562"/>
    <x v="3"/>
    <x v="45"/>
    <x v="46"/>
    <x v="4"/>
    <x v="58"/>
    <x v="163"/>
    <x v="2484"/>
    <x v="4417"/>
    <x v="28"/>
    <x v="2"/>
    <x v="1"/>
    <x v="1"/>
  </r>
  <r>
    <x v="1"/>
    <x v="0"/>
    <x v="562"/>
    <x v="3"/>
    <x v="45"/>
    <x v="46"/>
    <x v="0"/>
    <x v="65"/>
    <x v="183"/>
    <x v="2693"/>
    <x v="4806"/>
    <x v="29"/>
    <x v="2"/>
    <x v="0"/>
    <x v="0"/>
  </r>
  <r>
    <x v="1"/>
    <x v="0"/>
    <x v="562"/>
    <x v="3"/>
    <x v="45"/>
    <x v="46"/>
    <x v="3"/>
    <x v="75"/>
    <x v="162"/>
    <x v="2700"/>
    <x v="4393"/>
    <x v="19"/>
    <x v="2"/>
    <x v="1"/>
    <x v="0"/>
  </r>
  <r>
    <x v="5"/>
    <x v="0"/>
    <x v="562"/>
    <x v="4"/>
    <x v="36"/>
    <x v="44"/>
    <x v="2"/>
    <x v="53"/>
    <x v="252"/>
    <x v="2801"/>
    <x v="4963"/>
    <x v="28"/>
    <x v="2"/>
    <x v="0"/>
    <x v="2"/>
  </r>
  <r>
    <x v="5"/>
    <x v="0"/>
    <x v="562"/>
    <x v="4"/>
    <x v="36"/>
    <x v="44"/>
    <x v="1"/>
    <x v="59"/>
    <x v="187"/>
    <x v="2654"/>
    <x v="4667"/>
    <x v="27"/>
    <x v="2"/>
    <x v="0"/>
    <x v="1"/>
  </r>
  <r>
    <x v="5"/>
    <x v="0"/>
    <x v="562"/>
    <x v="4"/>
    <x v="36"/>
    <x v="44"/>
    <x v="5"/>
    <x v="59"/>
    <x v="191"/>
    <x v="2670"/>
    <x v="4724"/>
    <x v="28"/>
    <x v="2"/>
    <x v="1"/>
    <x v="2"/>
  </r>
  <r>
    <x v="5"/>
    <x v="0"/>
    <x v="562"/>
    <x v="4"/>
    <x v="36"/>
    <x v="44"/>
    <x v="4"/>
    <x v="54"/>
    <x v="149"/>
    <x v="2269"/>
    <x v="4065"/>
    <x v="27"/>
    <x v="2"/>
    <x v="1"/>
    <x v="1"/>
  </r>
  <r>
    <x v="5"/>
    <x v="0"/>
    <x v="562"/>
    <x v="4"/>
    <x v="36"/>
    <x v="44"/>
    <x v="0"/>
    <x v="61"/>
    <x v="173"/>
    <x v="2593"/>
    <x v="4743"/>
    <x v="32"/>
    <x v="2"/>
    <x v="0"/>
    <x v="0"/>
  </r>
  <r>
    <x v="5"/>
    <x v="0"/>
    <x v="562"/>
    <x v="4"/>
    <x v="36"/>
    <x v="44"/>
    <x v="3"/>
    <x v="71"/>
    <x v="178"/>
    <x v="2734"/>
    <x v="4583"/>
    <x v="21"/>
    <x v="2"/>
    <x v="1"/>
    <x v="0"/>
  </r>
  <r>
    <x v="1"/>
    <x v="1"/>
    <x v="563"/>
    <x v="0"/>
    <x v="12"/>
    <x v="14"/>
    <x v="2"/>
    <x v="53"/>
    <x v="304"/>
    <x v="2888"/>
    <x v="5186"/>
    <x v="26"/>
    <x v="2"/>
    <x v="0"/>
    <x v="2"/>
  </r>
  <r>
    <x v="1"/>
    <x v="1"/>
    <x v="563"/>
    <x v="0"/>
    <x v="26"/>
    <x v="39"/>
    <x v="0"/>
    <x v="43"/>
    <x v="82"/>
    <x v="1208"/>
    <x v="1813"/>
    <x v="21"/>
    <x v="2"/>
    <x v="0"/>
    <x v="0"/>
  </r>
  <r>
    <x v="1"/>
    <x v="1"/>
    <x v="563"/>
    <x v="0"/>
    <x v="12"/>
    <x v="14"/>
    <x v="2"/>
    <x v="49"/>
    <x v="96"/>
    <x v="1554"/>
    <x v="3608"/>
    <x v="41"/>
    <x v="1"/>
    <x v="0"/>
    <x v="2"/>
  </r>
  <r>
    <x v="1"/>
    <x v="1"/>
    <x v="563"/>
    <x v="0"/>
    <x v="26"/>
    <x v="39"/>
    <x v="0"/>
    <x v="41"/>
    <x v="17"/>
    <x v="186"/>
    <x v="288"/>
    <x v="31"/>
    <x v="1"/>
    <x v="0"/>
    <x v="0"/>
  </r>
  <r>
    <x v="1"/>
    <x v="1"/>
    <x v="564"/>
    <x v="0"/>
    <x v="12"/>
    <x v="14"/>
    <x v="1"/>
    <x v="43"/>
    <x v="212"/>
    <x v="2513"/>
    <x v="4127"/>
    <x v="21"/>
    <x v="2"/>
    <x v="0"/>
    <x v="1"/>
  </r>
  <r>
    <x v="1"/>
    <x v="1"/>
    <x v="564"/>
    <x v="0"/>
    <x v="26"/>
    <x v="39"/>
    <x v="3"/>
    <x v="48"/>
    <x v="174"/>
    <x v="2350"/>
    <x v="4563"/>
    <x v="36"/>
    <x v="2"/>
    <x v="1"/>
    <x v="0"/>
  </r>
  <r>
    <x v="2"/>
    <x v="0"/>
    <x v="564"/>
    <x v="4"/>
    <x v="30"/>
    <x v="1"/>
    <x v="2"/>
    <x v="48"/>
    <x v="331"/>
    <x v="2972"/>
    <x v="5333"/>
    <x v="21"/>
    <x v="1"/>
    <x v="0"/>
    <x v="2"/>
  </r>
  <r>
    <x v="2"/>
    <x v="0"/>
    <x v="564"/>
    <x v="4"/>
    <x v="30"/>
    <x v="1"/>
    <x v="1"/>
    <x v="53"/>
    <x v="319"/>
    <x v="2947"/>
    <x v="5332"/>
    <x v="26"/>
    <x v="1"/>
    <x v="0"/>
    <x v="1"/>
  </r>
  <r>
    <x v="2"/>
    <x v="0"/>
    <x v="564"/>
    <x v="4"/>
    <x v="30"/>
    <x v="1"/>
    <x v="5"/>
    <x v="53"/>
    <x v="315"/>
    <x v="2933"/>
    <x v="5248"/>
    <x v="21"/>
    <x v="1"/>
    <x v="1"/>
    <x v="2"/>
  </r>
  <r>
    <x v="2"/>
    <x v="0"/>
    <x v="564"/>
    <x v="4"/>
    <x v="30"/>
    <x v="1"/>
    <x v="4"/>
    <x v="48"/>
    <x v="307"/>
    <x v="2884"/>
    <x v="5087"/>
    <x v="21"/>
    <x v="1"/>
    <x v="1"/>
    <x v="1"/>
  </r>
  <r>
    <x v="2"/>
    <x v="0"/>
    <x v="564"/>
    <x v="4"/>
    <x v="30"/>
    <x v="1"/>
    <x v="0"/>
    <x v="53"/>
    <x v="311"/>
    <x v="2915"/>
    <x v="5111"/>
    <x v="16"/>
    <x v="1"/>
    <x v="0"/>
    <x v="0"/>
  </r>
  <r>
    <x v="2"/>
    <x v="0"/>
    <x v="564"/>
    <x v="4"/>
    <x v="30"/>
    <x v="1"/>
    <x v="3"/>
    <x v="68"/>
    <x v="311"/>
    <x v="2955"/>
    <x v="5135"/>
    <x v="11"/>
    <x v="1"/>
    <x v="1"/>
    <x v="0"/>
  </r>
  <r>
    <x v="1"/>
    <x v="1"/>
    <x v="564"/>
    <x v="0"/>
    <x v="12"/>
    <x v="14"/>
    <x v="1"/>
    <x v="42"/>
    <x v="62"/>
    <x v="871"/>
    <x v="1875"/>
    <x v="35"/>
    <x v="1"/>
    <x v="0"/>
    <x v="1"/>
  </r>
  <r>
    <x v="1"/>
    <x v="1"/>
    <x v="564"/>
    <x v="0"/>
    <x v="26"/>
    <x v="39"/>
    <x v="3"/>
    <x v="46"/>
    <x v="47"/>
    <x v="698"/>
    <x v="2002"/>
    <x v="48"/>
    <x v="1"/>
    <x v="1"/>
    <x v="0"/>
  </r>
  <r>
    <x v="2"/>
    <x v="0"/>
    <x v="564"/>
    <x v="4"/>
    <x v="30"/>
    <x v="1"/>
    <x v="2"/>
    <x v="47"/>
    <x v="177"/>
    <x v="2342"/>
    <x v="4444"/>
    <x v="33"/>
    <x v="1"/>
    <x v="0"/>
    <x v="2"/>
  </r>
  <r>
    <x v="2"/>
    <x v="0"/>
    <x v="564"/>
    <x v="4"/>
    <x v="30"/>
    <x v="1"/>
    <x v="1"/>
    <x v="49"/>
    <x v="157"/>
    <x v="2221"/>
    <x v="4545"/>
    <x v="40"/>
    <x v="1"/>
    <x v="0"/>
    <x v="1"/>
  </r>
  <r>
    <x v="2"/>
    <x v="0"/>
    <x v="564"/>
    <x v="4"/>
    <x v="30"/>
    <x v="1"/>
    <x v="5"/>
    <x v="51"/>
    <x v="138"/>
    <x v="2101"/>
    <x v="4166"/>
    <x v="34"/>
    <x v="1"/>
    <x v="1"/>
    <x v="2"/>
  </r>
  <r>
    <x v="2"/>
    <x v="0"/>
    <x v="564"/>
    <x v="4"/>
    <x v="30"/>
    <x v="1"/>
    <x v="4"/>
    <x v="47"/>
    <x v="115"/>
    <x v="1731"/>
    <x v="3395"/>
    <x v="31"/>
    <x v="1"/>
    <x v="1"/>
    <x v="1"/>
  </r>
  <r>
    <x v="2"/>
    <x v="0"/>
    <x v="564"/>
    <x v="4"/>
    <x v="30"/>
    <x v="1"/>
    <x v="0"/>
    <x v="50"/>
    <x v="125"/>
    <x v="1933"/>
    <x v="3618"/>
    <x v="29"/>
    <x v="1"/>
    <x v="0"/>
    <x v="0"/>
  </r>
  <r>
    <x v="2"/>
    <x v="0"/>
    <x v="564"/>
    <x v="4"/>
    <x v="30"/>
    <x v="1"/>
    <x v="3"/>
    <x v="62"/>
    <x v="120"/>
    <x v="2165"/>
    <x v="3706"/>
    <x v="24"/>
    <x v="1"/>
    <x v="1"/>
    <x v="0"/>
  </r>
  <r>
    <x v="2"/>
    <x v="0"/>
    <x v="564"/>
    <x v="4"/>
    <x v="30"/>
    <x v="1"/>
    <x v="2"/>
    <x v="34"/>
    <x v="211"/>
    <x v="2233"/>
    <x v="3897"/>
    <x v="25"/>
    <x v="2"/>
    <x v="0"/>
    <x v="2"/>
  </r>
  <r>
    <x v="2"/>
    <x v="0"/>
    <x v="564"/>
    <x v="4"/>
    <x v="30"/>
    <x v="1"/>
    <x v="1"/>
    <x v="38"/>
    <x v="183"/>
    <x v="2125"/>
    <x v="3961"/>
    <x v="29"/>
    <x v="2"/>
    <x v="0"/>
    <x v="1"/>
  </r>
  <r>
    <x v="2"/>
    <x v="0"/>
    <x v="564"/>
    <x v="4"/>
    <x v="30"/>
    <x v="1"/>
    <x v="5"/>
    <x v="32"/>
    <x v="149"/>
    <x v="1603"/>
    <x v="2616"/>
    <x v="23"/>
    <x v="2"/>
    <x v="1"/>
    <x v="2"/>
  </r>
  <r>
    <x v="2"/>
    <x v="0"/>
    <x v="564"/>
    <x v="4"/>
    <x v="30"/>
    <x v="1"/>
    <x v="4"/>
    <x v="32"/>
    <x v="128"/>
    <x v="1396"/>
    <x v="2594"/>
    <x v="28"/>
    <x v="2"/>
    <x v="1"/>
    <x v="1"/>
  </r>
  <r>
    <x v="2"/>
    <x v="0"/>
    <x v="564"/>
    <x v="4"/>
    <x v="30"/>
    <x v="1"/>
    <x v="0"/>
    <x v="33"/>
    <x v="138"/>
    <x v="1541"/>
    <x v="2156"/>
    <x v="18"/>
    <x v="2"/>
    <x v="0"/>
    <x v="0"/>
  </r>
  <r>
    <x v="2"/>
    <x v="0"/>
    <x v="564"/>
    <x v="4"/>
    <x v="30"/>
    <x v="1"/>
    <x v="3"/>
    <x v="42"/>
    <x v="138"/>
    <x v="1851"/>
    <x v="2655"/>
    <x v="18"/>
    <x v="2"/>
    <x v="1"/>
    <x v="0"/>
  </r>
  <r>
    <x v="1"/>
    <x v="1"/>
    <x v="565"/>
    <x v="0"/>
    <x v="12"/>
    <x v="14"/>
    <x v="5"/>
    <x v="43"/>
    <x v="129"/>
    <x v="1779"/>
    <x v="2781"/>
    <x v="21"/>
    <x v="2"/>
    <x v="1"/>
    <x v="2"/>
  </r>
  <r>
    <x v="1"/>
    <x v="1"/>
    <x v="565"/>
    <x v="0"/>
    <x v="26"/>
    <x v="39"/>
    <x v="2"/>
    <x v="43"/>
    <x v="307"/>
    <x v="2866"/>
    <x v="5111"/>
    <x v="26"/>
    <x v="2"/>
    <x v="0"/>
    <x v="2"/>
  </r>
  <r>
    <x v="1"/>
    <x v="1"/>
    <x v="565"/>
    <x v="0"/>
    <x v="12"/>
    <x v="14"/>
    <x v="5"/>
    <x v="41"/>
    <x v="28"/>
    <x v="351"/>
    <x v="612"/>
    <x v="31"/>
    <x v="1"/>
    <x v="1"/>
    <x v="2"/>
  </r>
  <r>
    <x v="1"/>
    <x v="1"/>
    <x v="565"/>
    <x v="0"/>
    <x v="26"/>
    <x v="39"/>
    <x v="2"/>
    <x v="42"/>
    <x v="98"/>
    <x v="1379"/>
    <x v="3030"/>
    <x v="36"/>
    <x v="1"/>
    <x v="0"/>
    <x v="2"/>
  </r>
  <r>
    <x v="1"/>
    <x v="1"/>
    <x v="566"/>
    <x v="0"/>
    <x v="12"/>
    <x v="14"/>
    <x v="4"/>
    <x v="43"/>
    <x v="105"/>
    <x v="1502"/>
    <x v="2645"/>
    <x v="26"/>
    <x v="2"/>
    <x v="1"/>
    <x v="1"/>
  </r>
  <r>
    <x v="1"/>
    <x v="1"/>
    <x v="566"/>
    <x v="0"/>
    <x v="26"/>
    <x v="39"/>
    <x v="1"/>
    <x v="33"/>
    <x v="212"/>
    <x v="2206"/>
    <x v="3572"/>
    <x v="21"/>
    <x v="2"/>
    <x v="0"/>
    <x v="1"/>
  </r>
  <r>
    <x v="1"/>
    <x v="1"/>
    <x v="566"/>
    <x v="0"/>
    <x v="12"/>
    <x v="14"/>
    <x v="4"/>
    <x v="40"/>
    <x v="23"/>
    <x v="264"/>
    <x v="543"/>
    <x v="37"/>
    <x v="1"/>
    <x v="1"/>
    <x v="1"/>
  </r>
  <r>
    <x v="1"/>
    <x v="1"/>
    <x v="566"/>
    <x v="0"/>
    <x v="26"/>
    <x v="39"/>
    <x v="1"/>
    <x v="29"/>
    <x v="52"/>
    <x v="466"/>
    <x v="1000"/>
    <x v="36"/>
    <x v="1"/>
    <x v="0"/>
    <x v="1"/>
  </r>
  <r>
    <x v="1"/>
    <x v="1"/>
    <x v="567"/>
    <x v="0"/>
    <x v="12"/>
    <x v="14"/>
    <x v="0"/>
    <x v="53"/>
    <x v="105"/>
    <x v="1779"/>
    <x v="2781"/>
    <x v="21"/>
    <x v="2"/>
    <x v="0"/>
    <x v="0"/>
  </r>
  <r>
    <x v="1"/>
    <x v="1"/>
    <x v="567"/>
    <x v="0"/>
    <x v="26"/>
    <x v="39"/>
    <x v="5"/>
    <x v="33"/>
    <x v="174"/>
    <x v="1883"/>
    <x v="2950"/>
    <x v="21"/>
    <x v="2"/>
    <x v="1"/>
    <x v="2"/>
  </r>
  <r>
    <x v="1"/>
    <x v="1"/>
    <x v="567"/>
    <x v="0"/>
    <x v="12"/>
    <x v="14"/>
    <x v="0"/>
    <x v="49"/>
    <x v="23"/>
    <x v="343"/>
    <x v="649"/>
    <x v="33"/>
    <x v="1"/>
    <x v="0"/>
    <x v="0"/>
  </r>
  <r>
    <x v="1"/>
    <x v="1"/>
    <x v="567"/>
    <x v="0"/>
    <x v="26"/>
    <x v="39"/>
    <x v="5"/>
    <x v="32"/>
    <x v="49"/>
    <x v="484"/>
    <x v="1019"/>
    <x v="35"/>
    <x v="1"/>
    <x v="1"/>
    <x v="2"/>
  </r>
  <r>
    <x v="1"/>
    <x v="1"/>
    <x v="568"/>
    <x v="0"/>
    <x v="12"/>
    <x v="14"/>
    <x v="3"/>
    <x v="58"/>
    <x v="212"/>
    <x v="2745"/>
    <x v="5040"/>
    <x v="36"/>
    <x v="2"/>
    <x v="1"/>
    <x v="0"/>
  </r>
  <r>
    <x v="1"/>
    <x v="1"/>
    <x v="568"/>
    <x v="0"/>
    <x v="26"/>
    <x v="39"/>
    <x v="4"/>
    <x v="33"/>
    <x v="129"/>
    <x v="1441"/>
    <x v="2557"/>
    <x v="26"/>
    <x v="2"/>
    <x v="1"/>
    <x v="1"/>
  </r>
  <r>
    <x v="1"/>
    <x v="1"/>
    <x v="568"/>
    <x v="0"/>
    <x v="12"/>
    <x v="14"/>
    <x v="3"/>
    <x v="53"/>
    <x v="54"/>
    <x v="927"/>
    <x v="2497"/>
    <x v="46"/>
    <x v="1"/>
    <x v="1"/>
    <x v="0"/>
  </r>
  <r>
    <x v="1"/>
    <x v="1"/>
    <x v="568"/>
    <x v="0"/>
    <x v="26"/>
    <x v="39"/>
    <x v="4"/>
    <x v="31"/>
    <x v="27"/>
    <x v="232"/>
    <x v="549"/>
    <x v="41"/>
    <x v="1"/>
    <x v="1"/>
    <x v="1"/>
  </r>
  <r>
    <x v="1"/>
    <x v="1"/>
    <x v="569"/>
    <x v="0"/>
    <x v="12"/>
    <x v="14"/>
    <x v="2"/>
    <x v="53"/>
    <x v="300"/>
    <x v="2880"/>
    <x v="5154"/>
    <x v="26"/>
    <x v="2"/>
    <x v="0"/>
    <x v="2"/>
  </r>
  <r>
    <x v="1"/>
    <x v="1"/>
    <x v="569"/>
    <x v="0"/>
    <x v="26"/>
    <x v="39"/>
    <x v="0"/>
    <x v="43"/>
    <x v="129"/>
    <x v="1779"/>
    <x v="2781"/>
    <x v="21"/>
    <x v="2"/>
    <x v="0"/>
    <x v="0"/>
  </r>
  <r>
    <x v="1"/>
    <x v="1"/>
    <x v="569"/>
    <x v="0"/>
    <x v="12"/>
    <x v="14"/>
    <x v="2"/>
    <x v="48"/>
    <x v="93"/>
    <x v="1480"/>
    <x v="3440"/>
    <x v="40"/>
    <x v="1"/>
    <x v="0"/>
    <x v="2"/>
  </r>
  <r>
    <x v="1"/>
    <x v="1"/>
    <x v="569"/>
    <x v="0"/>
    <x v="26"/>
    <x v="39"/>
    <x v="0"/>
    <x v="38"/>
    <x v="28"/>
    <x v="320"/>
    <x v="612"/>
    <x v="34"/>
    <x v="1"/>
    <x v="0"/>
    <x v="0"/>
  </r>
  <r>
    <x v="1"/>
    <x v="1"/>
    <x v="570"/>
    <x v="0"/>
    <x v="12"/>
    <x v="14"/>
    <x v="1"/>
    <x v="43"/>
    <x v="212"/>
    <x v="2513"/>
    <x v="4127"/>
    <x v="21"/>
    <x v="2"/>
    <x v="0"/>
    <x v="1"/>
  </r>
  <r>
    <x v="1"/>
    <x v="1"/>
    <x v="570"/>
    <x v="0"/>
    <x v="26"/>
    <x v="39"/>
    <x v="3"/>
    <x v="48"/>
    <x v="212"/>
    <x v="2615"/>
    <x v="4877"/>
    <x v="36"/>
    <x v="2"/>
    <x v="1"/>
    <x v="0"/>
  </r>
  <r>
    <x v="1"/>
    <x v="1"/>
    <x v="570"/>
    <x v="0"/>
    <x v="12"/>
    <x v="14"/>
    <x v="1"/>
    <x v="39"/>
    <x v="54"/>
    <x v="668"/>
    <x v="1370"/>
    <x v="33"/>
    <x v="1"/>
    <x v="0"/>
    <x v="1"/>
  </r>
  <r>
    <x v="1"/>
    <x v="1"/>
    <x v="570"/>
    <x v="0"/>
    <x v="26"/>
    <x v="39"/>
    <x v="3"/>
    <x v="47"/>
    <x v="54"/>
    <x v="823"/>
    <x v="2319"/>
    <x v="48"/>
    <x v="1"/>
    <x v="1"/>
    <x v="0"/>
  </r>
  <r>
    <x v="1"/>
    <x v="1"/>
    <x v="571"/>
    <x v="0"/>
    <x v="12"/>
    <x v="14"/>
    <x v="5"/>
    <x v="43"/>
    <x v="171"/>
    <x v="2173"/>
    <x v="3501"/>
    <x v="21"/>
    <x v="2"/>
    <x v="1"/>
    <x v="2"/>
  </r>
  <r>
    <x v="3"/>
    <x v="3"/>
    <x v="571"/>
    <x v="0"/>
    <x v="26"/>
    <x v="39"/>
    <x v="2"/>
    <x v="13"/>
    <x v="325"/>
    <x v="2594"/>
    <x v="4535"/>
    <x v="26"/>
    <x v="2"/>
    <x v="0"/>
    <x v="2"/>
  </r>
  <r>
    <x v="1"/>
    <x v="1"/>
    <x v="571"/>
    <x v="0"/>
    <x v="12"/>
    <x v="14"/>
    <x v="5"/>
    <x v="41"/>
    <x v="38"/>
    <x v="488"/>
    <x v="970"/>
    <x v="33"/>
    <x v="1"/>
    <x v="1"/>
    <x v="2"/>
  </r>
  <r>
    <x v="3"/>
    <x v="3"/>
    <x v="571"/>
    <x v="0"/>
    <x v="26"/>
    <x v="39"/>
    <x v="2"/>
    <x v="12"/>
    <x v="177"/>
    <x v="914"/>
    <x v="2151"/>
    <x v="39"/>
    <x v="1"/>
    <x v="0"/>
    <x v="2"/>
  </r>
  <r>
    <x v="1"/>
    <x v="1"/>
    <x v="572"/>
    <x v="0"/>
    <x v="12"/>
    <x v="14"/>
    <x v="4"/>
    <x v="43"/>
    <x v="152"/>
    <x v="2022"/>
    <x v="3572"/>
    <x v="26"/>
    <x v="2"/>
    <x v="1"/>
    <x v="1"/>
  </r>
  <r>
    <x v="3"/>
    <x v="3"/>
    <x v="572"/>
    <x v="0"/>
    <x v="26"/>
    <x v="39"/>
    <x v="1"/>
    <x v="23"/>
    <x v="325"/>
    <x v="2848"/>
    <x v="5036"/>
    <x v="26"/>
    <x v="2"/>
    <x v="0"/>
    <x v="1"/>
  </r>
  <r>
    <x v="1"/>
    <x v="1"/>
    <x v="572"/>
    <x v="0"/>
    <x v="12"/>
    <x v="14"/>
    <x v="4"/>
    <x v="39"/>
    <x v="42"/>
    <x v="511"/>
    <x v="1230"/>
    <x v="39"/>
    <x v="1"/>
    <x v="1"/>
    <x v="1"/>
  </r>
  <r>
    <x v="3"/>
    <x v="3"/>
    <x v="572"/>
    <x v="0"/>
    <x v="26"/>
    <x v="39"/>
    <x v="1"/>
    <x v="22"/>
    <x v="172"/>
    <x v="1370"/>
    <x v="3212"/>
    <x v="40"/>
    <x v="1"/>
    <x v="0"/>
    <x v="1"/>
  </r>
  <r>
    <x v="1"/>
    <x v="1"/>
    <x v="573"/>
    <x v="0"/>
    <x v="12"/>
    <x v="14"/>
    <x v="0"/>
    <x v="53"/>
    <x v="129"/>
    <x v="2064"/>
    <x v="3277"/>
    <x v="21"/>
    <x v="2"/>
    <x v="0"/>
    <x v="0"/>
  </r>
  <r>
    <x v="3"/>
    <x v="3"/>
    <x v="573"/>
    <x v="0"/>
    <x v="26"/>
    <x v="39"/>
    <x v="5"/>
    <x v="23"/>
    <x v="309"/>
    <x v="2652"/>
    <x v="4618"/>
    <x v="26"/>
    <x v="2"/>
    <x v="1"/>
    <x v="2"/>
  </r>
  <r>
    <x v="3"/>
    <x v="1"/>
    <x v="573"/>
    <x v="3"/>
    <x v="32"/>
    <x v="12"/>
    <x v="2"/>
    <x v="58"/>
    <x v="349"/>
    <x v="3060"/>
    <x v="5522"/>
    <x v="26"/>
    <x v="1"/>
    <x v="0"/>
    <x v="2"/>
  </r>
  <r>
    <x v="3"/>
    <x v="1"/>
    <x v="573"/>
    <x v="3"/>
    <x v="32"/>
    <x v="12"/>
    <x v="1"/>
    <x v="53"/>
    <x v="335"/>
    <x v="3000"/>
    <x v="5384"/>
    <x v="21"/>
    <x v="1"/>
    <x v="0"/>
    <x v="1"/>
  </r>
  <r>
    <x v="3"/>
    <x v="1"/>
    <x v="573"/>
    <x v="3"/>
    <x v="32"/>
    <x v="12"/>
    <x v="5"/>
    <x v="48"/>
    <x v="329"/>
    <x v="2965"/>
    <x v="5367"/>
    <x v="26"/>
    <x v="1"/>
    <x v="1"/>
    <x v="2"/>
  </r>
  <r>
    <x v="3"/>
    <x v="1"/>
    <x v="573"/>
    <x v="3"/>
    <x v="32"/>
    <x v="12"/>
    <x v="4"/>
    <x v="38"/>
    <x v="325"/>
    <x v="2917"/>
    <x v="5271"/>
    <x v="26"/>
    <x v="1"/>
    <x v="1"/>
    <x v="1"/>
  </r>
  <r>
    <x v="3"/>
    <x v="1"/>
    <x v="573"/>
    <x v="3"/>
    <x v="32"/>
    <x v="12"/>
    <x v="0"/>
    <x v="48"/>
    <x v="323"/>
    <x v="2945"/>
    <x v="5283"/>
    <x v="21"/>
    <x v="1"/>
    <x v="0"/>
    <x v="0"/>
  </r>
  <r>
    <x v="3"/>
    <x v="1"/>
    <x v="573"/>
    <x v="3"/>
    <x v="32"/>
    <x v="12"/>
    <x v="3"/>
    <x v="53"/>
    <x v="337"/>
    <x v="3006"/>
    <x v="5501"/>
    <x v="36"/>
    <x v="1"/>
    <x v="1"/>
    <x v="0"/>
  </r>
  <r>
    <x v="5"/>
    <x v="1"/>
    <x v="573"/>
    <x v="0"/>
    <x v="48"/>
    <x v="33"/>
    <x v="2"/>
    <x v="43"/>
    <x v="313"/>
    <x v="2892"/>
    <x v="5010"/>
    <x v="16"/>
    <x v="0"/>
    <x v="0"/>
    <x v="2"/>
  </r>
  <r>
    <x v="5"/>
    <x v="1"/>
    <x v="573"/>
    <x v="0"/>
    <x v="48"/>
    <x v="33"/>
    <x v="1"/>
    <x v="38"/>
    <x v="254"/>
    <x v="2594"/>
    <x v="4282"/>
    <x v="21"/>
    <x v="0"/>
    <x v="0"/>
    <x v="1"/>
  </r>
  <r>
    <x v="5"/>
    <x v="1"/>
    <x v="573"/>
    <x v="0"/>
    <x v="48"/>
    <x v="33"/>
    <x v="5"/>
    <x v="33"/>
    <x v="194"/>
    <x v="2064"/>
    <x v="2849"/>
    <x v="16"/>
    <x v="0"/>
    <x v="1"/>
    <x v="2"/>
  </r>
  <r>
    <x v="5"/>
    <x v="1"/>
    <x v="573"/>
    <x v="0"/>
    <x v="48"/>
    <x v="33"/>
    <x v="4"/>
    <x v="33"/>
    <x v="174"/>
    <x v="1883"/>
    <x v="2557"/>
    <x v="16"/>
    <x v="0"/>
    <x v="1"/>
    <x v="1"/>
  </r>
  <r>
    <x v="5"/>
    <x v="1"/>
    <x v="573"/>
    <x v="0"/>
    <x v="48"/>
    <x v="33"/>
    <x v="0"/>
    <x v="43"/>
    <x v="152"/>
    <x v="2022"/>
    <x v="4127"/>
    <x v="36"/>
    <x v="0"/>
    <x v="0"/>
    <x v="0"/>
  </r>
  <r>
    <x v="5"/>
    <x v="1"/>
    <x v="573"/>
    <x v="0"/>
    <x v="48"/>
    <x v="33"/>
    <x v="3"/>
    <x v="48"/>
    <x v="285"/>
    <x v="2829"/>
    <x v="4986"/>
    <x v="26"/>
    <x v="0"/>
    <x v="1"/>
    <x v="0"/>
  </r>
  <r>
    <x v="1"/>
    <x v="1"/>
    <x v="573"/>
    <x v="0"/>
    <x v="12"/>
    <x v="14"/>
    <x v="0"/>
    <x v="49"/>
    <x v="30"/>
    <x v="473"/>
    <x v="1021"/>
    <x v="36"/>
    <x v="1"/>
    <x v="0"/>
    <x v="0"/>
  </r>
  <r>
    <x v="3"/>
    <x v="3"/>
    <x v="573"/>
    <x v="0"/>
    <x v="26"/>
    <x v="39"/>
    <x v="5"/>
    <x v="21"/>
    <x v="118"/>
    <x v="916"/>
    <x v="2248"/>
    <x v="41"/>
    <x v="1"/>
    <x v="1"/>
    <x v="2"/>
  </r>
  <r>
    <x v="3"/>
    <x v="1"/>
    <x v="573"/>
    <x v="3"/>
    <x v="32"/>
    <x v="12"/>
    <x v="2"/>
    <x v="54"/>
    <x v="259"/>
    <x v="2818"/>
    <x v="5172"/>
    <x v="39"/>
    <x v="1"/>
    <x v="0"/>
    <x v="2"/>
  </r>
  <r>
    <x v="3"/>
    <x v="1"/>
    <x v="573"/>
    <x v="3"/>
    <x v="32"/>
    <x v="12"/>
    <x v="1"/>
    <x v="51"/>
    <x v="174"/>
    <x v="2424"/>
    <x v="4467"/>
    <x v="31"/>
    <x v="1"/>
    <x v="0"/>
    <x v="1"/>
  </r>
  <r>
    <x v="3"/>
    <x v="1"/>
    <x v="573"/>
    <x v="3"/>
    <x v="32"/>
    <x v="12"/>
    <x v="5"/>
    <x v="47"/>
    <x v="183"/>
    <x v="2394"/>
    <x v="4691"/>
    <x v="39"/>
    <x v="1"/>
    <x v="1"/>
    <x v="2"/>
  </r>
  <r>
    <x v="3"/>
    <x v="1"/>
    <x v="573"/>
    <x v="3"/>
    <x v="32"/>
    <x v="12"/>
    <x v="4"/>
    <x v="37"/>
    <x v="159"/>
    <x v="1886"/>
    <x v="4048"/>
    <x v="39"/>
    <x v="1"/>
    <x v="1"/>
    <x v="1"/>
  </r>
  <r>
    <x v="3"/>
    <x v="1"/>
    <x v="573"/>
    <x v="3"/>
    <x v="32"/>
    <x v="12"/>
    <x v="0"/>
    <x v="46"/>
    <x v="153"/>
    <x v="2106"/>
    <x v="4177"/>
    <x v="34"/>
    <x v="1"/>
    <x v="0"/>
    <x v="0"/>
  </r>
  <r>
    <x v="3"/>
    <x v="1"/>
    <x v="573"/>
    <x v="3"/>
    <x v="32"/>
    <x v="12"/>
    <x v="3"/>
    <x v="47"/>
    <x v="197"/>
    <x v="2510"/>
    <x v="5024"/>
    <x v="50"/>
    <x v="1"/>
    <x v="1"/>
    <x v="0"/>
  </r>
  <r>
    <x v="5"/>
    <x v="1"/>
    <x v="573"/>
    <x v="0"/>
    <x v="48"/>
    <x v="33"/>
    <x v="2"/>
    <x v="39"/>
    <x v="137"/>
    <x v="1729"/>
    <x v="3191"/>
    <x v="28"/>
    <x v="1"/>
    <x v="0"/>
    <x v="2"/>
  </r>
  <r>
    <x v="5"/>
    <x v="1"/>
    <x v="573"/>
    <x v="0"/>
    <x v="48"/>
    <x v="33"/>
    <x v="1"/>
    <x v="36"/>
    <x v="69"/>
    <x v="850"/>
    <x v="1743"/>
    <x v="33"/>
    <x v="1"/>
    <x v="0"/>
    <x v="1"/>
  </r>
  <r>
    <x v="5"/>
    <x v="1"/>
    <x v="573"/>
    <x v="0"/>
    <x v="48"/>
    <x v="33"/>
    <x v="5"/>
    <x v="32"/>
    <x v="45"/>
    <x v="444"/>
    <x v="655"/>
    <x v="26"/>
    <x v="1"/>
    <x v="1"/>
    <x v="2"/>
  </r>
  <r>
    <x v="5"/>
    <x v="1"/>
    <x v="573"/>
    <x v="0"/>
    <x v="48"/>
    <x v="33"/>
    <x v="4"/>
    <x v="32"/>
    <x v="39"/>
    <x v="375"/>
    <x v="663"/>
    <x v="31"/>
    <x v="1"/>
    <x v="1"/>
    <x v="1"/>
  </r>
  <r>
    <x v="5"/>
    <x v="1"/>
    <x v="573"/>
    <x v="0"/>
    <x v="48"/>
    <x v="33"/>
    <x v="0"/>
    <x v="41"/>
    <x v="35"/>
    <x v="451"/>
    <x v="1407"/>
    <x v="51"/>
    <x v="1"/>
    <x v="0"/>
    <x v="0"/>
  </r>
  <r>
    <x v="5"/>
    <x v="1"/>
    <x v="573"/>
    <x v="0"/>
    <x v="48"/>
    <x v="33"/>
    <x v="3"/>
    <x v="45"/>
    <x v="84"/>
    <x v="1276"/>
    <x v="2854"/>
    <x v="37"/>
    <x v="1"/>
    <x v="1"/>
    <x v="0"/>
  </r>
  <r>
    <x v="1"/>
    <x v="1"/>
    <x v="574"/>
    <x v="0"/>
    <x v="12"/>
    <x v="14"/>
    <x v="3"/>
    <x v="58"/>
    <x v="212"/>
    <x v="2745"/>
    <x v="5040"/>
    <x v="36"/>
    <x v="2"/>
    <x v="1"/>
    <x v="0"/>
  </r>
  <r>
    <x v="3"/>
    <x v="3"/>
    <x v="574"/>
    <x v="0"/>
    <x v="26"/>
    <x v="39"/>
    <x v="4"/>
    <x v="28"/>
    <x v="309"/>
    <x v="2763"/>
    <x v="5061"/>
    <x v="36"/>
    <x v="2"/>
    <x v="1"/>
    <x v="1"/>
  </r>
  <r>
    <x v="3"/>
    <x v="1"/>
    <x v="574"/>
    <x v="1"/>
    <x v="6"/>
    <x v="21"/>
    <x v="2"/>
    <x v="48"/>
    <x v="321"/>
    <x v="2939"/>
    <x v="5313"/>
    <x v="26"/>
    <x v="0"/>
    <x v="0"/>
    <x v="2"/>
  </r>
  <r>
    <x v="3"/>
    <x v="1"/>
    <x v="574"/>
    <x v="1"/>
    <x v="6"/>
    <x v="21"/>
    <x v="1"/>
    <x v="43"/>
    <x v="300"/>
    <x v="2840"/>
    <x v="5026"/>
    <x v="26"/>
    <x v="0"/>
    <x v="0"/>
    <x v="1"/>
  </r>
  <r>
    <x v="3"/>
    <x v="1"/>
    <x v="574"/>
    <x v="1"/>
    <x v="6"/>
    <x v="21"/>
    <x v="5"/>
    <x v="38"/>
    <x v="273"/>
    <x v="2673"/>
    <x v="4132"/>
    <x v="16"/>
    <x v="0"/>
    <x v="1"/>
    <x v="2"/>
  </r>
  <r>
    <x v="3"/>
    <x v="1"/>
    <x v="574"/>
    <x v="1"/>
    <x v="6"/>
    <x v="21"/>
    <x v="4"/>
    <x v="38"/>
    <x v="194"/>
    <x v="2227"/>
    <x v="3173"/>
    <x v="16"/>
    <x v="0"/>
    <x v="1"/>
    <x v="1"/>
  </r>
  <r>
    <x v="3"/>
    <x v="1"/>
    <x v="574"/>
    <x v="1"/>
    <x v="6"/>
    <x v="21"/>
    <x v="0"/>
    <x v="48"/>
    <x v="174"/>
    <x v="2350"/>
    <x v="3411"/>
    <x v="16"/>
    <x v="0"/>
    <x v="0"/>
    <x v="0"/>
  </r>
  <r>
    <x v="3"/>
    <x v="1"/>
    <x v="574"/>
    <x v="1"/>
    <x v="6"/>
    <x v="21"/>
    <x v="3"/>
    <x v="53"/>
    <x v="294"/>
    <x v="2866"/>
    <x v="5010"/>
    <x v="21"/>
    <x v="0"/>
    <x v="1"/>
    <x v="0"/>
  </r>
  <r>
    <x v="1"/>
    <x v="1"/>
    <x v="574"/>
    <x v="0"/>
    <x v="12"/>
    <x v="14"/>
    <x v="3"/>
    <x v="54"/>
    <x v="54"/>
    <x v="945"/>
    <x v="2532"/>
    <x v="46"/>
    <x v="1"/>
    <x v="1"/>
    <x v="0"/>
  </r>
  <r>
    <x v="3"/>
    <x v="3"/>
    <x v="574"/>
    <x v="0"/>
    <x v="26"/>
    <x v="39"/>
    <x v="4"/>
    <x v="26"/>
    <x v="118"/>
    <x v="1099"/>
    <x v="3072"/>
    <x v="50"/>
    <x v="1"/>
    <x v="1"/>
    <x v="1"/>
  </r>
  <r>
    <x v="3"/>
    <x v="1"/>
    <x v="574"/>
    <x v="1"/>
    <x v="6"/>
    <x v="21"/>
    <x v="2"/>
    <x v="44"/>
    <x v="141"/>
    <x v="1943"/>
    <x v="4221"/>
    <x v="41"/>
    <x v="1"/>
    <x v="0"/>
    <x v="2"/>
  </r>
  <r>
    <x v="3"/>
    <x v="1"/>
    <x v="574"/>
    <x v="1"/>
    <x v="6"/>
    <x v="21"/>
    <x v="1"/>
    <x v="41"/>
    <x v="90"/>
    <x v="1250"/>
    <x v="3010"/>
    <x v="41"/>
    <x v="1"/>
    <x v="0"/>
    <x v="1"/>
  </r>
  <r>
    <x v="3"/>
    <x v="1"/>
    <x v="574"/>
    <x v="1"/>
    <x v="6"/>
    <x v="21"/>
    <x v="5"/>
    <x v="34"/>
    <x v="70"/>
    <x v="817"/>
    <x v="1451"/>
    <x v="28"/>
    <x v="1"/>
    <x v="1"/>
    <x v="2"/>
  </r>
  <r>
    <x v="3"/>
    <x v="1"/>
    <x v="574"/>
    <x v="1"/>
    <x v="6"/>
    <x v="21"/>
    <x v="4"/>
    <x v="34"/>
    <x v="56"/>
    <x v="615"/>
    <x v="1013"/>
    <x v="27"/>
    <x v="1"/>
    <x v="1"/>
    <x v="1"/>
  </r>
  <r>
    <x v="3"/>
    <x v="1"/>
    <x v="574"/>
    <x v="1"/>
    <x v="6"/>
    <x v="21"/>
    <x v="0"/>
    <x v="44"/>
    <x v="41"/>
    <x v="573"/>
    <x v="1048"/>
    <x v="30"/>
    <x v="1"/>
    <x v="0"/>
    <x v="0"/>
  </r>
  <r>
    <x v="3"/>
    <x v="1"/>
    <x v="574"/>
    <x v="1"/>
    <x v="6"/>
    <x v="21"/>
    <x v="3"/>
    <x v="48"/>
    <x v="87"/>
    <x v="1389"/>
    <x v="3044"/>
    <x v="36"/>
    <x v="1"/>
    <x v="1"/>
    <x v="0"/>
  </r>
  <r>
    <x v="3"/>
    <x v="1"/>
    <x v="574"/>
    <x v="1"/>
    <x v="6"/>
    <x v="21"/>
    <x v="2"/>
    <x v="33"/>
    <x v="170"/>
    <x v="1835"/>
    <x v="3376"/>
    <x v="28"/>
    <x v="2"/>
    <x v="0"/>
    <x v="2"/>
  </r>
  <r>
    <x v="3"/>
    <x v="1"/>
    <x v="574"/>
    <x v="1"/>
    <x v="6"/>
    <x v="21"/>
    <x v="1"/>
    <x v="27"/>
    <x v="108"/>
    <x v="1045"/>
    <x v="1957"/>
    <x v="29"/>
    <x v="2"/>
    <x v="0"/>
    <x v="1"/>
  </r>
  <r>
    <x v="3"/>
    <x v="1"/>
    <x v="574"/>
    <x v="1"/>
    <x v="6"/>
    <x v="21"/>
    <x v="5"/>
    <x v="29"/>
    <x v="89"/>
    <x v="912"/>
    <x v="1297"/>
    <x v="21"/>
    <x v="2"/>
    <x v="1"/>
    <x v="2"/>
  </r>
  <r>
    <x v="3"/>
    <x v="1"/>
    <x v="574"/>
    <x v="1"/>
    <x v="6"/>
    <x v="21"/>
    <x v="4"/>
    <x v="25"/>
    <x v="59"/>
    <x v="474"/>
    <x v="499"/>
    <x v="19"/>
    <x v="2"/>
    <x v="1"/>
    <x v="1"/>
  </r>
  <r>
    <x v="3"/>
    <x v="1"/>
    <x v="574"/>
    <x v="1"/>
    <x v="6"/>
    <x v="21"/>
    <x v="0"/>
    <x v="36"/>
    <x v="51"/>
    <x v="579"/>
    <x v="668"/>
    <x v="19"/>
    <x v="2"/>
    <x v="0"/>
    <x v="0"/>
  </r>
  <r>
    <x v="3"/>
    <x v="1"/>
    <x v="574"/>
    <x v="1"/>
    <x v="6"/>
    <x v="21"/>
    <x v="3"/>
    <x v="37"/>
    <x v="104"/>
    <x v="1312"/>
    <x v="2193"/>
    <x v="24"/>
    <x v="2"/>
    <x v="1"/>
    <x v="0"/>
  </r>
  <r>
    <x v="1"/>
    <x v="1"/>
    <x v="575"/>
    <x v="0"/>
    <x v="12"/>
    <x v="14"/>
    <x v="2"/>
    <x v="53"/>
    <x v="311"/>
    <x v="2915"/>
    <x v="5267"/>
    <x v="26"/>
    <x v="2"/>
    <x v="0"/>
    <x v="2"/>
  </r>
  <r>
    <x v="3"/>
    <x v="3"/>
    <x v="575"/>
    <x v="2"/>
    <x v="0"/>
    <x v="6"/>
    <x v="0"/>
    <x v="33"/>
    <x v="273"/>
    <x v="2560"/>
    <x v="4211"/>
    <x v="21"/>
    <x v="2"/>
    <x v="0"/>
    <x v="0"/>
  </r>
  <r>
    <x v="1"/>
    <x v="1"/>
    <x v="575"/>
    <x v="0"/>
    <x v="12"/>
    <x v="14"/>
    <x v="2"/>
    <x v="50"/>
    <x v="129"/>
    <x v="1985"/>
    <x v="4268"/>
    <x v="41"/>
    <x v="1"/>
    <x v="0"/>
    <x v="2"/>
  </r>
  <r>
    <x v="3"/>
    <x v="3"/>
    <x v="575"/>
    <x v="2"/>
    <x v="0"/>
    <x v="6"/>
    <x v="0"/>
    <x v="30"/>
    <x v="73"/>
    <x v="753"/>
    <x v="1580"/>
    <x v="34"/>
    <x v="1"/>
    <x v="0"/>
    <x v="0"/>
  </r>
  <r>
    <x v="3"/>
    <x v="3"/>
    <x v="575"/>
    <x v="2"/>
    <x v="0"/>
    <x v="6"/>
    <x v="0"/>
    <x v="24"/>
    <x v="95"/>
    <x v="827"/>
    <x v="1425"/>
    <x v="27"/>
    <x v="2"/>
    <x v="0"/>
    <x v="0"/>
  </r>
  <r>
    <x v="1"/>
    <x v="1"/>
    <x v="576"/>
    <x v="0"/>
    <x v="12"/>
    <x v="14"/>
    <x v="1"/>
    <x v="43"/>
    <x v="254"/>
    <x v="2686"/>
    <x v="4472"/>
    <x v="21"/>
    <x v="2"/>
    <x v="0"/>
    <x v="1"/>
  </r>
  <r>
    <x v="3"/>
    <x v="3"/>
    <x v="576"/>
    <x v="2"/>
    <x v="0"/>
    <x v="6"/>
    <x v="3"/>
    <x v="28"/>
    <x v="309"/>
    <x v="2763"/>
    <x v="5118"/>
    <x v="41"/>
    <x v="2"/>
    <x v="1"/>
    <x v="0"/>
  </r>
  <r>
    <x v="1"/>
    <x v="1"/>
    <x v="576"/>
    <x v="3"/>
    <x v="39"/>
    <x v="10"/>
    <x v="2"/>
    <x v="58"/>
    <x v="355"/>
    <x v="3071"/>
    <x v="5555"/>
    <x v="31"/>
    <x v="1"/>
    <x v="0"/>
    <x v="2"/>
  </r>
  <r>
    <x v="1"/>
    <x v="1"/>
    <x v="576"/>
    <x v="3"/>
    <x v="39"/>
    <x v="10"/>
    <x v="1"/>
    <x v="53"/>
    <x v="341"/>
    <x v="3020"/>
    <x v="5425"/>
    <x v="21"/>
    <x v="1"/>
    <x v="0"/>
    <x v="1"/>
  </r>
  <r>
    <x v="1"/>
    <x v="1"/>
    <x v="576"/>
    <x v="3"/>
    <x v="39"/>
    <x v="10"/>
    <x v="5"/>
    <x v="48"/>
    <x v="337"/>
    <x v="2988"/>
    <x v="5239"/>
    <x v="11"/>
    <x v="1"/>
    <x v="1"/>
    <x v="2"/>
  </r>
  <r>
    <x v="1"/>
    <x v="1"/>
    <x v="576"/>
    <x v="3"/>
    <x v="39"/>
    <x v="10"/>
    <x v="4"/>
    <x v="38"/>
    <x v="333"/>
    <x v="2941"/>
    <x v="5198"/>
    <x v="16"/>
    <x v="1"/>
    <x v="1"/>
    <x v="1"/>
  </r>
  <r>
    <x v="1"/>
    <x v="1"/>
    <x v="576"/>
    <x v="3"/>
    <x v="39"/>
    <x v="10"/>
    <x v="0"/>
    <x v="48"/>
    <x v="331"/>
    <x v="2972"/>
    <x v="5333"/>
    <x v="21"/>
    <x v="1"/>
    <x v="0"/>
    <x v="0"/>
  </r>
  <r>
    <x v="1"/>
    <x v="1"/>
    <x v="576"/>
    <x v="3"/>
    <x v="39"/>
    <x v="10"/>
    <x v="3"/>
    <x v="53"/>
    <x v="343"/>
    <x v="3026"/>
    <x v="5531"/>
    <x v="36"/>
    <x v="1"/>
    <x v="1"/>
    <x v="0"/>
  </r>
  <r>
    <x v="1"/>
    <x v="1"/>
    <x v="576"/>
    <x v="0"/>
    <x v="14"/>
    <x v="18"/>
    <x v="2"/>
    <x v="43"/>
    <x v="313"/>
    <x v="2892"/>
    <x v="5010"/>
    <x v="16"/>
    <x v="0"/>
    <x v="0"/>
    <x v="2"/>
  </r>
  <r>
    <x v="1"/>
    <x v="1"/>
    <x v="576"/>
    <x v="0"/>
    <x v="14"/>
    <x v="18"/>
    <x v="1"/>
    <x v="38"/>
    <x v="254"/>
    <x v="2594"/>
    <x v="4282"/>
    <x v="21"/>
    <x v="0"/>
    <x v="0"/>
    <x v="1"/>
  </r>
  <r>
    <x v="1"/>
    <x v="1"/>
    <x v="576"/>
    <x v="0"/>
    <x v="14"/>
    <x v="18"/>
    <x v="5"/>
    <x v="33"/>
    <x v="194"/>
    <x v="2064"/>
    <x v="2849"/>
    <x v="16"/>
    <x v="0"/>
    <x v="1"/>
    <x v="2"/>
  </r>
  <r>
    <x v="1"/>
    <x v="1"/>
    <x v="576"/>
    <x v="0"/>
    <x v="14"/>
    <x v="18"/>
    <x v="4"/>
    <x v="33"/>
    <x v="174"/>
    <x v="1883"/>
    <x v="2557"/>
    <x v="16"/>
    <x v="0"/>
    <x v="1"/>
    <x v="1"/>
  </r>
  <r>
    <x v="1"/>
    <x v="1"/>
    <x v="576"/>
    <x v="0"/>
    <x v="14"/>
    <x v="18"/>
    <x v="0"/>
    <x v="43"/>
    <x v="152"/>
    <x v="2022"/>
    <x v="4127"/>
    <x v="36"/>
    <x v="0"/>
    <x v="0"/>
    <x v="0"/>
  </r>
  <r>
    <x v="1"/>
    <x v="1"/>
    <x v="576"/>
    <x v="0"/>
    <x v="14"/>
    <x v="18"/>
    <x v="3"/>
    <x v="48"/>
    <x v="285"/>
    <x v="2829"/>
    <x v="4986"/>
    <x v="26"/>
    <x v="0"/>
    <x v="1"/>
    <x v="0"/>
  </r>
  <r>
    <x v="1"/>
    <x v="1"/>
    <x v="576"/>
    <x v="0"/>
    <x v="12"/>
    <x v="14"/>
    <x v="1"/>
    <x v="39"/>
    <x v="62"/>
    <x v="803"/>
    <x v="1688"/>
    <x v="34"/>
    <x v="1"/>
    <x v="0"/>
    <x v="1"/>
  </r>
  <r>
    <x v="3"/>
    <x v="3"/>
    <x v="576"/>
    <x v="2"/>
    <x v="0"/>
    <x v="6"/>
    <x v="3"/>
    <x v="25"/>
    <x v="118"/>
    <x v="1062"/>
    <x v="3232"/>
    <x v="56"/>
    <x v="1"/>
    <x v="1"/>
    <x v="0"/>
  </r>
  <r>
    <x v="1"/>
    <x v="1"/>
    <x v="576"/>
    <x v="3"/>
    <x v="39"/>
    <x v="10"/>
    <x v="2"/>
    <x v="55"/>
    <x v="274"/>
    <x v="2847"/>
    <x v="5247"/>
    <x v="43"/>
    <x v="1"/>
    <x v="0"/>
    <x v="2"/>
  </r>
  <r>
    <x v="1"/>
    <x v="1"/>
    <x v="576"/>
    <x v="3"/>
    <x v="39"/>
    <x v="10"/>
    <x v="1"/>
    <x v="47"/>
    <x v="206"/>
    <x v="2573"/>
    <x v="4794"/>
    <x v="35"/>
    <x v="1"/>
    <x v="0"/>
    <x v="1"/>
  </r>
  <r>
    <x v="1"/>
    <x v="1"/>
    <x v="576"/>
    <x v="3"/>
    <x v="39"/>
    <x v="10"/>
    <x v="5"/>
    <x v="43"/>
    <x v="197"/>
    <x v="2415"/>
    <x v="4240"/>
    <x v="26"/>
    <x v="1"/>
    <x v="1"/>
    <x v="2"/>
  </r>
  <r>
    <x v="1"/>
    <x v="1"/>
    <x v="576"/>
    <x v="3"/>
    <x v="39"/>
    <x v="10"/>
    <x v="4"/>
    <x v="37"/>
    <x v="199"/>
    <x v="2247"/>
    <x v="4026"/>
    <x v="27"/>
    <x v="1"/>
    <x v="1"/>
    <x v="1"/>
  </r>
  <r>
    <x v="1"/>
    <x v="1"/>
    <x v="576"/>
    <x v="3"/>
    <x v="39"/>
    <x v="10"/>
    <x v="0"/>
    <x v="44"/>
    <x v="194"/>
    <x v="2408"/>
    <x v="4483"/>
    <x v="32"/>
    <x v="1"/>
    <x v="0"/>
    <x v="0"/>
  </r>
  <r>
    <x v="1"/>
    <x v="1"/>
    <x v="576"/>
    <x v="3"/>
    <x v="39"/>
    <x v="10"/>
    <x v="3"/>
    <x v="51"/>
    <x v="234"/>
    <x v="2739"/>
    <x v="5167"/>
    <x v="47"/>
    <x v="1"/>
    <x v="1"/>
    <x v="0"/>
  </r>
  <r>
    <x v="1"/>
    <x v="1"/>
    <x v="576"/>
    <x v="0"/>
    <x v="14"/>
    <x v="18"/>
    <x v="2"/>
    <x v="42"/>
    <x v="111"/>
    <x v="1546"/>
    <x v="2843"/>
    <x v="28"/>
    <x v="1"/>
    <x v="0"/>
    <x v="2"/>
  </r>
  <r>
    <x v="1"/>
    <x v="1"/>
    <x v="576"/>
    <x v="0"/>
    <x v="14"/>
    <x v="18"/>
    <x v="1"/>
    <x v="35"/>
    <x v="64"/>
    <x v="758"/>
    <x v="1506"/>
    <x v="32"/>
    <x v="1"/>
    <x v="0"/>
    <x v="1"/>
  </r>
  <r>
    <x v="1"/>
    <x v="1"/>
    <x v="576"/>
    <x v="0"/>
    <x v="14"/>
    <x v="18"/>
    <x v="5"/>
    <x v="32"/>
    <x v="50"/>
    <x v="494"/>
    <x v="853"/>
    <x v="29"/>
    <x v="1"/>
    <x v="1"/>
    <x v="2"/>
  </r>
  <r>
    <x v="1"/>
    <x v="1"/>
    <x v="576"/>
    <x v="0"/>
    <x v="14"/>
    <x v="18"/>
    <x v="4"/>
    <x v="30"/>
    <x v="43"/>
    <x v="387"/>
    <x v="584"/>
    <x v="27"/>
    <x v="1"/>
    <x v="1"/>
    <x v="1"/>
  </r>
  <r>
    <x v="1"/>
    <x v="1"/>
    <x v="576"/>
    <x v="0"/>
    <x v="14"/>
    <x v="18"/>
    <x v="0"/>
    <x v="41"/>
    <x v="40"/>
    <x v="515"/>
    <x v="1457"/>
    <x v="46"/>
    <x v="1"/>
    <x v="0"/>
    <x v="0"/>
  </r>
  <r>
    <x v="1"/>
    <x v="1"/>
    <x v="576"/>
    <x v="0"/>
    <x v="14"/>
    <x v="18"/>
    <x v="3"/>
    <x v="46"/>
    <x v="80"/>
    <x v="1253"/>
    <x v="3017"/>
    <x v="41"/>
    <x v="1"/>
    <x v="1"/>
    <x v="0"/>
  </r>
  <r>
    <x v="3"/>
    <x v="3"/>
    <x v="576"/>
    <x v="2"/>
    <x v="0"/>
    <x v="6"/>
    <x v="3"/>
    <x v="17"/>
    <x v="131"/>
    <x v="861"/>
    <x v="2286"/>
    <x v="45"/>
    <x v="2"/>
    <x v="1"/>
    <x v="0"/>
  </r>
  <r>
    <x v="1"/>
    <x v="1"/>
    <x v="577"/>
    <x v="0"/>
    <x v="12"/>
    <x v="14"/>
    <x v="5"/>
    <x v="43"/>
    <x v="212"/>
    <x v="2513"/>
    <x v="4127"/>
    <x v="21"/>
    <x v="2"/>
    <x v="1"/>
    <x v="2"/>
  </r>
  <r>
    <x v="3"/>
    <x v="3"/>
    <x v="577"/>
    <x v="2"/>
    <x v="0"/>
    <x v="6"/>
    <x v="2"/>
    <x v="18"/>
    <x v="321"/>
    <x v="2723"/>
    <x v="4759"/>
    <x v="26"/>
    <x v="2"/>
    <x v="0"/>
    <x v="2"/>
  </r>
  <r>
    <x v="2"/>
    <x v="1"/>
    <x v="577"/>
    <x v="1"/>
    <x v="29"/>
    <x v="37"/>
    <x v="2"/>
    <x v="43"/>
    <x v="319"/>
    <x v="2915"/>
    <x v="5201"/>
    <x v="21"/>
    <x v="0"/>
    <x v="0"/>
    <x v="2"/>
  </r>
  <r>
    <x v="2"/>
    <x v="1"/>
    <x v="577"/>
    <x v="1"/>
    <x v="29"/>
    <x v="37"/>
    <x v="1"/>
    <x v="38"/>
    <x v="294"/>
    <x v="2772"/>
    <x v="4671"/>
    <x v="21"/>
    <x v="0"/>
    <x v="0"/>
    <x v="1"/>
  </r>
  <r>
    <x v="2"/>
    <x v="1"/>
    <x v="577"/>
    <x v="1"/>
    <x v="29"/>
    <x v="37"/>
    <x v="5"/>
    <x v="33"/>
    <x v="254"/>
    <x v="2469"/>
    <x v="4314"/>
    <x v="26"/>
    <x v="0"/>
    <x v="1"/>
    <x v="2"/>
  </r>
  <r>
    <x v="2"/>
    <x v="1"/>
    <x v="577"/>
    <x v="1"/>
    <x v="29"/>
    <x v="37"/>
    <x v="4"/>
    <x v="33"/>
    <x v="174"/>
    <x v="1883"/>
    <x v="3321"/>
    <x v="26"/>
    <x v="0"/>
    <x v="1"/>
    <x v="1"/>
  </r>
  <r>
    <x v="2"/>
    <x v="1"/>
    <x v="577"/>
    <x v="1"/>
    <x v="29"/>
    <x v="37"/>
    <x v="0"/>
    <x v="43"/>
    <x v="152"/>
    <x v="2022"/>
    <x v="2781"/>
    <x v="16"/>
    <x v="0"/>
    <x v="0"/>
    <x v="0"/>
  </r>
  <r>
    <x v="2"/>
    <x v="1"/>
    <x v="577"/>
    <x v="1"/>
    <x v="29"/>
    <x v="37"/>
    <x v="3"/>
    <x v="48"/>
    <x v="285"/>
    <x v="2829"/>
    <x v="4986"/>
    <x v="26"/>
    <x v="0"/>
    <x v="1"/>
    <x v="0"/>
  </r>
  <r>
    <x v="1"/>
    <x v="1"/>
    <x v="577"/>
    <x v="1"/>
    <x v="38"/>
    <x v="45"/>
    <x v="2"/>
    <x v="43"/>
    <x v="315"/>
    <x v="2899"/>
    <x v="5157"/>
    <x v="21"/>
    <x v="0"/>
    <x v="0"/>
    <x v="2"/>
  </r>
  <r>
    <x v="1"/>
    <x v="1"/>
    <x v="577"/>
    <x v="1"/>
    <x v="38"/>
    <x v="45"/>
    <x v="1"/>
    <x v="38"/>
    <x v="273"/>
    <x v="2673"/>
    <x v="4425"/>
    <x v="21"/>
    <x v="0"/>
    <x v="0"/>
    <x v="1"/>
  </r>
  <r>
    <x v="1"/>
    <x v="1"/>
    <x v="577"/>
    <x v="1"/>
    <x v="38"/>
    <x v="45"/>
    <x v="5"/>
    <x v="33"/>
    <x v="212"/>
    <x v="2206"/>
    <x v="3914"/>
    <x v="26"/>
    <x v="0"/>
    <x v="1"/>
    <x v="2"/>
  </r>
  <r>
    <x v="1"/>
    <x v="1"/>
    <x v="577"/>
    <x v="1"/>
    <x v="38"/>
    <x v="45"/>
    <x v="4"/>
    <x v="33"/>
    <x v="129"/>
    <x v="1441"/>
    <x v="2557"/>
    <x v="26"/>
    <x v="0"/>
    <x v="1"/>
    <x v="1"/>
  </r>
  <r>
    <x v="1"/>
    <x v="1"/>
    <x v="577"/>
    <x v="1"/>
    <x v="38"/>
    <x v="45"/>
    <x v="0"/>
    <x v="43"/>
    <x v="105"/>
    <x v="1502"/>
    <x v="1964"/>
    <x v="16"/>
    <x v="0"/>
    <x v="0"/>
    <x v="0"/>
  </r>
  <r>
    <x v="1"/>
    <x v="1"/>
    <x v="577"/>
    <x v="1"/>
    <x v="38"/>
    <x v="45"/>
    <x v="3"/>
    <x v="48"/>
    <x v="254"/>
    <x v="2757"/>
    <x v="4827"/>
    <x v="26"/>
    <x v="0"/>
    <x v="1"/>
    <x v="0"/>
  </r>
  <r>
    <x v="1"/>
    <x v="1"/>
    <x v="577"/>
    <x v="0"/>
    <x v="12"/>
    <x v="14"/>
    <x v="5"/>
    <x v="39"/>
    <x v="62"/>
    <x v="803"/>
    <x v="1734"/>
    <x v="35"/>
    <x v="1"/>
    <x v="1"/>
    <x v="2"/>
  </r>
  <r>
    <x v="3"/>
    <x v="3"/>
    <x v="577"/>
    <x v="2"/>
    <x v="0"/>
    <x v="6"/>
    <x v="2"/>
    <x v="17"/>
    <x v="135"/>
    <x v="888"/>
    <x v="2124"/>
    <x v="40"/>
    <x v="1"/>
    <x v="0"/>
    <x v="2"/>
  </r>
  <r>
    <x v="2"/>
    <x v="1"/>
    <x v="577"/>
    <x v="1"/>
    <x v="29"/>
    <x v="37"/>
    <x v="2"/>
    <x v="40"/>
    <x v="157"/>
    <x v="1969"/>
    <x v="3958"/>
    <x v="34"/>
    <x v="1"/>
    <x v="0"/>
    <x v="2"/>
  </r>
  <r>
    <x v="2"/>
    <x v="1"/>
    <x v="577"/>
    <x v="1"/>
    <x v="29"/>
    <x v="37"/>
    <x v="1"/>
    <x v="35"/>
    <x v="83"/>
    <x v="1015"/>
    <x v="2095"/>
    <x v="33"/>
    <x v="1"/>
    <x v="0"/>
    <x v="1"/>
  </r>
  <r>
    <x v="2"/>
    <x v="1"/>
    <x v="577"/>
    <x v="1"/>
    <x v="29"/>
    <x v="37"/>
    <x v="5"/>
    <x v="30"/>
    <x v="62"/>
    <x v="612"/>
    <x v="1493"/>
    <x v="40"/>
    <x v="1"/>
    <x v="1"/>
    <x v="2"/>
  </r>
  <r>
    <x v="2"/>
    <x v="1"/>
    <x v="577"/>
    <x v="1"/>
    <x v="29"/>
    <x v="37"/>
    <x v="4"/>
    <x v="29"/>
    <x v="41"/>
    <x v="351"/>
    <x v="760"/>
    <x v="37"/>
    <x v="1"/>
    <x v="1"/>
    <x v="1"/>
  </r>
  <r>
    <x v="2"/>
    <x v="1"/>
    <x v="577"/>
    <x v="1"/>
    <x v="29"/>
    <x v="37"/>
    <x v="0"/>
    <x v="39"/>
    <x v="35"/>
    <x v="427"/>
    <x v="710"/>
    <x v="29"/>
    <x v="1"/>
    <x v="0"/>
    <x v="0"/>
  </r>
  <r>
    <x v="2"/>
    <x v="1"/>
    <x v="577"/>
    <x v="1"/>
    <x v="29"/>
    <x v="37"/>
    <x v="3"/>
    <x v="45"/>
    <x v="87"/>
    <x v="1313"/>
    <x v="3051"/>
    <x v="39"/>
    <x v="1"/>
    <x v="1"/>
    <x v="0"/>
  </r>
  <r>
    <x v="1"/>
    <x v="1"/>
    <x v="577"/>
    <x v="1"/>
    <x v="38"/>
    <x v="45"/>
    <x v="2"/>
    <x v="39"/>
    <x v="123"/>
    <x v="1584"/>
    <x v="3283"/>
    <x v="34"/>
    <x v="1"/>
    <x v="0"/>
    <x v="2"/>
  </r>
  <r>
    <x v="1"/>
    <x v="1"/>
    <x v="577"/>
    <x v="1"/>
    <x v="38"/>
    <x v="45"/>
    <x v="1"/>
    <x v="35"/>
    <x v="75"/>
    <x v="903"/>
    <x v="1870"/>
    <x v="33"/>
    <x v="1"/>
    <x v="0"/>
    <x v="1"/>
  </r>
  <r>
    <x v="1"/>
    <x v="1"/>
    <x v="577"/>
    <x v="1"/>
    <x v="38"/>
    <x v="45"/>
    <x v="5"/>
    <x v="31"/>
    <x v="62"/>
    <x v="631"/>
    <x v="1588"/>
    <x v="41"/>
    <x v="1"/>
    <x v="1"/>
    <x v="2"/>
  </r>
  <r>
    <x v="1"/>
    <x v="1"/>
    <x v="577"/>
    <x v="1"/>
    <x v="38"/>
    <x v="45"/>
    <x v="4"/>
    <x v="30"/>
    <x v="28"/>
    <x v="231"/>
    <x v="507"/>
    <x v="39"/>
    <x v="1"/>
    <x v="1"/>
    <x v="1"/>
  </r>
  <r>
    <x v="1"/>
    <x v="1"/>
    <x v="577"/>
    <x v="1"/>
    <x v="38"/>
    <x v="45"/>
    <x v="0"/>
    <x v="38"/>
    <x v="21"/>
    <x v="212"/>
    <x v="263"/>
    <x v="26"/>
    <x v="1"/>
    <x v="0"/>
    <x v="0"/>
  </r>
  <r>
    <x v="1"/>
    <x v="1"/>
    <x v="577"/>
    <x v="1"/>
    <x v="38"/>
    <x v="45"/>
    <x v="3"/>
    <x v="45"/>
    <x v="72"/>
    <x v="1094"/>
    <x v="2595"/>
    <x v="40"/>
    <x v="1"/>
    <x v="1"/>
    <x v="0"/>
  </r>
  <r>
    <x v="3"/>
    <x v="3"/>
    <x v="577"/>
    <x v="2"/>
    <x v="0"/>
    <x v="6"/>
    <x v="2"/>
    <x v="9"/>
    <x v="179"/>
    <x v="764"/>
    <x v="1555"/>
    <x v="33"/>
    <x v="2"/>
    <x v="0"/>
    <x v="2"/>
  </r>
  <r>
    <x v="1"/>
    <x v="1"/>
    <x v="577"/>
    <x v="1"/>
    <x v="38"/>
    <x v="45"/>
    <x v="2"/>
    <x v="31"/>
    <x v="159"/>
    <x v="1657"/>
    <x v="2989"/>
    <x v="27"/>
    <x v="2"/>
    <x v="0"/>
    <x v="2"/>
  </r>
  <r>
    <x v="1"/>
    <x v="1"/>
    <x v="577"/>
    <x v="1"/>
    <x v="38"/>
    <x v="45"/>
    <x v="1"/>
    <x v="24"/>
    <x v="92"/>
    <x v="800"/>
    <x v="1243"/>
    <x v="24"/>
    <x v="2"/>
    <x v="0"/>
    <x v="1"/>
  </r>
  <r>
    <x v="1"/>
    <x v="1"/>
    <x v="577"/>
    <x v="1"/>
    <x v="38"/>
    <x v="45"/>
    <x v="5"/>
    <x v="23"/>
    <x v="70"/>
    <x v="542"/>
    <x v="958"/>
    <x v="29"/>
    <x v="2"/>
    <x v="1"/>
    <x v="2"/>
  </r>
  <r>
    <x v="1"/>
    <x v="1"/>
    <x v="577"/>
    <x v="1"/>
    <x v="38"/>
    <x v="45"/>
    <x v="4"/>
    <x v="22"/>
    <x v="36"/>
    <x v="200"/>
    <x v="290"/>
    <x v="29"/>
    <x v="2"/>
    <x v="1"/>
    <x v="1"/>
  </r>
  <r>
    <x v="1"/>
    <x v="1"/>
    <x v="577"/>
    <x v="1"/>
    <x v="38"/>
    <x v="45"/>
    <x v="0"/>
    <x v="30"/>
    <x v="29"/>
    <x v="242"/>
    <x v="236"/>
    <x v="22"/>
    <x v="2"/>
    <x v="0"/>
    <x v="0"/>
  </r>
  <r>
    <x v="1"/>
    <x v="1"/>
    <x v="577"/>
    <x v="1"/>
    <x v="38"/>
    <x v="45"/>
    <x v="3"/>
    <x v="31"/>
    <x v="79"/>
    <x v="861"/>
    <x v="1768"/>
    <x v="33"/>
    <x v="2"/>
    <x v="1"/>
    <x v="0"/>
  </r>
  <r>
    <x v="1"/>
    <x v="1"/>
    <x v="578"/>
    <x v="0"/>
    <x v="12"/>
    <x v="14"/>
    <x v="4"/>
    <x v="43"/>
    <x v="174"/>
    <x v="2206"/>
    <x v="3914"/>
    <x v="26"/>
    <x v="2"/>
    <x v="1"/>
    <x v="1"/>
  </r>
  <r>
    <x v="3"/>
    <x v="3"/>
    <x v="578"/>
    <x v="2"/>
    <x v="0"/>
    <x v="6"/>
    <x v="1"/>
    <x v="28"/>
    <x v="319"/>
    <x v="2852"/>
    <x v="5070"/>
    <x v="26"/>
    <x v="2"/>
    <x v="0"/>
    <x v="1"/>
  </r>
  <r>
    <x v="1"/>
    <x v="3"/>
    <x v="578"/>
    <x v="4"/>
    <x v="11"/>
    <x v="7"/>
    <x v="2"/>
    <x v="43"/>
    <x v="331"/>
    <x v="2955"/>
    <x v="5345"/>
    <x v="26"/>
    <x v="1"/>
    <x v="0"/>
    <x v="2"/>
  </r>
  <r>
    <x v="1"/>
    <x v="3"/>
    <x v="578"/>
    <x v="4"/>
    <x v="11"/>
    <x v="7"/>
    <x v="1"/>
    <x v="48"/>
    <x v="331"/>
    <x v="2972"/>
    <x v="5379"/>
    <x v="26"/>
    <x v="1"/>
    <x v="0"/>
    <x v="1"/>
  </r>
  <r>
    <x v="1"/>
    <x v="3"/>
    <x v="578"/>
    <x v="4"/>
    <x v="11"/>
    <x v="7"/>
    <x v="5"/>
    <x v="43"/>
    <x v="343"/>
    <x v="2992"/>
    <x v="5419"/>
    <x v="26"/>
    <x v="1"/>
    <x v="1"/>
    <x v="2"/>
  </r>
  <r>
    <x v="1"/>
    <x v="3"/>
    <x v="578"/>
    <x v="4"/>
    <x v="11"/>
    <x v="7"/>
    <x v="4"/>
    <x v="43"/>
    <x v="309"/>
    <x v="2878"/>
    <x v="5260"/>
    <x v="36"/>
    <x v="1"/>
    <x v="1"/>
    <x v="1"/>
  </r>
  <r>
    <x v="3"/>
    <x v="3"/>
    <x v="578"/>
    <x v="4"/>
    <x v="11"/>
    <x v="7"/>
    <x v="0"/>
    <x v="48"/>
    <x v="309"/>
    <x v="2891"/>
    <x v="5118"/>
    <x v="21"/>
    <x v="1"/>
    <x v="0"/>
    <x v="0"/>
  </r>
  <r>
    <x v="3"/>
    <x v="3"/>
    <x v="578"/>
    <x v="4"/>
    <x v="11"/>
    <x v="7"/>
    <x v="3"/>
    <x v="53"/>
    <x v="329"/>
    <x v="2982"/>
    <x v="5494"/>
    <x v="41"/>
    <x v="1"/>
    <x v="1"/>
    <x v="0"/>
  </r>
  <r>
    <x v="1"/>
    <x v="1"/>
    <x v="578"/>
    <x v="0"/>
    <x v="12"/>
    <x v="14"/>
    <x v="4"/>
    <x v="42"/>
    <x v="43"/>
    <x v="571"/>
    <x v="1366"/>
    <x v="39"/>
    <x v="1"/>
    <x v="1"/>
    <x v="1"/>
  </r>
  <r>
    <x v="3"/>
    <x v="3"/>
    <x v="578"/>
    <x v="2"/>
    <x v="0"/>
    <x v="6"/>
    <x v="1"/>
    <x v="26"/>
    <x v="151"/>
    <x v="1381"/>
    <x v="3243"/>
    <x v="40"/>
    <x v="1"/>
    <x v="0"/>
    <x v="1"/>
  </r>
  <r>
    <x v="1"/>
    <x v="3"/>
    <x v="578"/>
    <x v="4"/>
    <x v="11"/>
    <x v="7"/>
    <x v="2"/>
    <x v="39"/>
    <x v="183"/>
    <x v="2165"/>
    <x v="4503"/>
    <x v="41"/>
    <x v="1"/>
    <x v="0"/>
    <x v="2"/>
  </r>
  <r>
    <x v="1"/>
    <x v="3"/>
    <x v="578"/>
    <x v="4"/>
    <x v="11"/>
    <x v="7"/>
    <x v="1"/>
    <x v="46"/>
    <x v="171"/>
    <x v="2257"/>
    <x v="4558"/>
    <x v="39"/>
    <x v="1"/>
    <x v="0"/>
    <x v="1"/>
  </r>
  <r>
    <x v="1"/>
    <x v="3"/>
    <x v="578"/>
    <x v="4"/>
    <x v="11"/>
    <x v="7"/>
    <x v="5"/>
    <x v="39"/>
    <x v="212"/>
    <x v="2410"/>
    <x v="4716"/>
    <x v="39"/>
    <x v="1"/>
    <x v="1"/>
    <x v="2"/>
  </r>
  <r>
    <x v="1"/>
    <x v="3"/>
    <x v="578"/>
    <x v="4"/>
    <x v="11"/>
    <x v="7"/>
    <x v="4"/>
    <x v="41"/>
    <x v="104"/>
    <x v="1428"/>
    <x v="3833"/>
    <x v="51"/>
    <x v="1"/>
    <x v="1"/>
    <x v="1"/>
  </r>
  <r>
    <x v="3"/>
    <x v="3"/>
    <x v="578"/>
    <x v="4"/>
    <x v="11"/>
    <x v="7"/>
    <x v="0"/>
    <x v="45"/>
    <x v="113"/>
    <x v="1657"/>
    <x v="3299"/>
    <x v="32"/>
    <x v="1"/>
    <x v="0"/>
    <x v="0"/>
  </r>
  <r>
    <x v="3"/>
    <x v="3"/>
    <x v="578"/>
    <x v="4"/>
    <x v="11"/>
    <x v="7"/>
    <x v="3"/>
    <x v="47"/>
    <x v="172"/>
    <x v="2294"/>
    <x v="4930"/>
    <x v="54"/>
    <x v="1"/>
    <x v="1"/>
    <x v="0"/>
  </r>
  <r>
    <x v="3"/>
    <x v="3"/>
    <x v="578"/>
    <x v="2"/>
    <x v="0"/>
    <x v="6"/>
    <x v="1"/>
    <x v="19"/>
    <x v="168"/>
    <x v="1205"/>
    <x v="2214"/>
    <x v="28"/>
    <x v="2"/>
    <x v="0"/>
    <x v="1"/>
  </r>
  <r>
    <x v="1"/>
    <x v="3"/>
    <x v="578"/>
    <x v="4"/>
    <x v="11"/>
    <x v="7"/>
    <x v="2"/>
    <x v="31"/>
    <x v="199"/>
    <x v="2042"/>
    <x v="3733"/>
    <x v="28"/>
    <x v="2"/>
    <x v="0"/>
    <x v="2"/>
  </r>
  <r>
    <x v="1"/>
    <x v="3"/>
    <x v="578"/>
    <x v="4"/>
    <x v="11"/>
    <x v="7"/>
    <x v="1"/>
    <x v="30"/>
    <x v="215"/>
    <x v="2123"/>
    <x v="3956"/>
    <x v="29"/>
    <x v="2"/>
    <x v="0"/>
    <x v="1"/>
  </r>
  <r>
    <x v="1"/>
    <x v="3"/>
    <x v="578"/>
    <x v="4"/>
    <x v="11"/>
    <x v="7"/>
    <x v="5"/>
    <x v="32"/>
    <x v="257"/>
    <x v="2453"/>
    <x v="4423"/>
    <x v="29"/>
    <x v="2"/>
    <x v="1"/>
    <x v="2"/>
  </r>
  <r>
    <x v="1"/>
    <x v="3"/>
    <x v="578"/>
    <x v="4"/>
    <x v="11"/>
    <x v="7"/>
    <x v="4"/>
    <x v="26"/>
    <x v="140"/>
    <x v="1285"/>
    <x v="3097"/>
    <x v="41"/>
    <x v="2"/>
    <x v="1"/>
    <x v="1"/>
  </r>
  <r>
    <x v="3"/>
    <x v="3"/>
    <x v="578"/>
    <x v="4"/>
    <x v="11"/>
    <x v="7"/>
    <x v="0"/>
    <x v="32"/>
    <x v="144"/>
    <x v="1562"/>
    <x v="2873"/>
    <x v="28"/>
    <x v="2"/>
    <x v="0"/>
    <x v="0"/>
  </r>
  <r>
    <x v="3"/>
    <x v="3"/>
    <x v="578"/>
    <x v="4"/>
    <x v="11"/>
    <x v="7"/>
    <x v="3"/>
    <x v="37"/>
    <x v="203"/>
    <x v="2284"/>
    <x v="4789"/>
    <x v="47"/>
    <x v="2"/>
    <x v="1"/>
    <x v="0"/>
  </r>
  <r>
    <x v="1"/>
    <x v="1"/>
    <x v="579"/>
    <x v="0"/>
    <x v="12"/>
    <x v="14"/>
    <x v="0"/>
    <x v="53"/>
    <x v="174"/>
    <x v="2469"/>
    <x v="4024"/>
    <x v="21"/>
    <x v="2"/>
    <x v="0"/>
    <x v="0"/>
  </r>
  <r>
    <x v="3"/>
    <x v="3"/>
    <x v="579"/>
    <x v="2"/>
    <x v="0"/>
    <x v="6"/>
    <x v="5"/>
    <x v="28"/>
    <x v="304"/>
    <x v="2682"/>
    <x v="4682"/>
    <x v="26"/>
    <x v="2"/>
    <x v="1"/>
    <x v="2"/>
  </r>
  <r>
    <x v="5"/>
    <x v="1"/>
    <x v="579"/>
    <x v="1"/>
    <x v="31"/>
    <x v="0"/>
    <x v="2"/>
    <x v="58"/>
    <x v="343"/>
    <x v="3041"/>
    <x v="5526"/>
    <x v="31"/>
    <x v="0"/>
    <x v="0"/>
    <x v="2"/>
  </r>
  <r>
    <x v="5"/>
    <x v="1"/>
    <x v="579"/>
    <x v="1"/>
    <x v="31"/>
    <x v="0"/>
    <x v="1"/>
    <x v="53"/>
    <x v="327"/>
    <x v="2974"/>
    <x v="5338"/>
    <x v="21"/>
    <x v="0"/>
    <x v="0"/>
    <x v="1"/>
  </r>
  <r>
    <x v="5"/>
    <x v="1"/>
    <x v="579"/>
    <x v="1"/>
    <x v="31"/>
    <x v="0"/>
    <x v="5"/>
    <x v="48"/>
    <x v="321"/>
    <x v="2939"/>
    <x v="5082"/>
    <x v="11"/>
    <x v="0"/>
    <x v="1"/>
    <x v="2"/>
  </r>
  <r>
    <x v="5"/>
    <x v="1"/>
    <x v="579"/>
    <x v="1"/>
    <x v="31"/>
    <x v="0"/>
    <x v="4"/>
    <x v="38"/>
    <x v="317"/>
    <x v="2889"/>
    <x v="4993"/>
    <x v="16"/>
    <x v="0"/>
    <x v="1"/>
    <x v="1"/>
  </r>
  <r>
    <x v="5"/>
    <x v="1"/>
    <x v="579"/>
    <x v="1"/>
    <x v="31"/>
    <x v="0"/>
    <x v="0"/>
    <x v="48"/>
    <x v="315"/>
    <x v="2916"/>
    <x v="5204"/>
    <x v="21"/>
    <x v="0"/>
    <x v="0"/>
    <x v="0"/>
  </r>
  <r>
    <x v="5"/>
    <x v="1"/>
    <x v="579"/>
    <x v="1"/>
    <x v="31"/>
    <x v="0"/>
    <x v="3"/>
    <x v="53"/>
    <x v="329"/>
    <x v="2982"/>
    <x v="5471"/>
    <x v="36"/>
    <x v="0"/>
    <x v="1"/>
    <x v="0"/>
  </r>
  <r>
    <x v="3"/>
    <x v="1"/>
    <x v="579"/>
    <x v="0"/>
    <x v="33"/>
    <x v="20"/>
    <x v="2"/>
    <x v="43"/>
    <x v="313"/>
    <x v="2892"/>
    <x v="5120"/>
    <x v="21"/>
    <x v="0"/>
    <x v="0"/>
    <x v="2"/>
  </r>
  <r>
    <x v="3"/>
    <x v="1"/>
    <x v="579"/>
    <x v="0"/>
    <x v="33"/>
    <x v="20"/>
    <x v="1"/>
    <x v="38"/>
    <x v="254"/>
    <x v="2594"/>
    <x v="3950"/>
    <x v="16"/>
    <x v="0"/>
    <x v="0"/>
    <x v="1"/>
  </r>
  <r>
    <x v="3"/>
    <x v="1"/>
    <x v="579"/>
    <x v="0"/>
    <x v="33"/>
    <x v="20"/>
    <x v="5"/>
    <x v="33"/>
    <x v="194"/>
    <x v="2064"/>
    <x v="2849"/>
    <x v="16"/>
    <x v="0"/>
    <x v="1"/>
    <x v="2"/>
  </r>
  <r>
    <x v="3"/>
    <x v="1"/>
    <x v="579"/>
    <x v="0"/>
    <x v="33"/>
    <x v="20"/>
    <x v="4"/>
    <x v="33"/>
    <x v="174"/>
    <x v="1883"/>
    <x v="2557"/>
    <x v="16"/>
    <x v="0"/>
    <x v="1"/>
    <x v="1"/>
  </r>
  <r>
    <x v="3"/>
    <x v="1"/>
    <x v="579"/>
    <x v="0"/>
    <x v="33"/>
    <x v="20"/>
    <x v="0"/>
    <x v="43"/>
    <x v="152"/>
    <x v="2022"/>
    <x v="3202"/>
    <x v="21"/>
    <x v="0"/>
    <x v="0"/>
    <x v="0"/>
  </r>
  <r>
    <x v="3"/>
    <x v="1"/>
    <x v="579"/>
    <x v="0"/>
    <x v="33"/>
    <x v="20"/>
    <x v="3"/>
    <x v="48"/>
    <x v="285"/>
    <x v="2829"/>
    <x v="4986"/>
    <x v="26"/>
    <x v="0"/>
    <x v="1"/>
    <x v="0"/>
  </r>
  <r>
    <x v="1"/>
    <x v="1"/>
    <x v="579"/>
    <x v="0"/>
    <x v="12"/>
    <x v="14"/>
    <x v="0"/>
    <x v="52"/>
    <x v="47"/>
    <x v="794"/>
    <x v="1540"/>
    <x v="31"/>
    <x v="1"/>
    <x v="0"/>
    <x v="0"/>
  </r>
  <r>
    <x v="3"/>
    <x v="3"/>
    <x v="579"/>
    <x v="2"/>
    <x v="0"/>
    <x v="6"/>
    <x v="5"/>
    <x v="25"/>
    <x v="108"/>
    <x v="978"/>
    <x v="2253"/>
    <x v="38"/>
    <x v="1"/>
    <x v="1"/>
    <x v="2"/>
  </r>
  <r>
    <x v="5"/>
    <x v="1"/>
    <x v="579"/>
    <x v="1"/>
    <x v="31"/>
    <x v="0"/>
    <x v="2"/>
    <x v="55"/>
    <x v="212"/>
    <x v="2712"/>
    <x v="5090"/>
    <x v="42"/>
    <x v="1"/>
    <x v="0"/>
    <x v="2"/>
  </r>
  <r>
    <x v="5"/>
    <x v="1"/>
    <x v="579"/>
    <x v="1"/>
    <x v="31"/>
    <x v="0"/>
    <x v="1"/>
    <x v="48"/>
    <x v="183"/>
    <x v="2415"/>
    <x v="4456"/>
    <x v="31"/>
    <x v="1"/>
    <x v="0"/>
    <x v="1"/>
  </r>
  <r>
    <x v="5"/>
    <x v="1"/>
    <x v="579"/>
    <x v="1"/>
    <x v="31"/>
    <x v="0"/>
    <x v="5"/>
    <x v="44"/>
    <x v="164"/>
    <x v="2152"/>
    <x v="3532"/>
    <x v="22"/>
    <x v="1"/>
    <x v="1"/>
    <x v="2"/>
  </r>
  <r>
    <x v="5"/>
    <x v="1"/>
    <x v="579"/>
    <x v="1"/>
    <x v="31"/>
    <x v="0"/>
    <x v="4"/>
    <x v="34"/>
    <x v="129"/>
    <x v="1476"/>
    <x v="2609"/>
    <x v="26"/>
    <x v="1"/>
    <x v="1"/>
    <x v="1"/>
  </r>
  <r>
    <x v="5"/>
    <x v="1"/>
    <x v="579"/>
    <x v="1"/>
    <x v="31"/>
    <x v="0"/>
    <x v="0"/>
    <x v="45"/>
    <x v="128"/>
    <x v="1832"/>
    <x v="3734"/>
    <x v="34"/>
    <x v="1"/>
    <x v="0"/>
    <x v="0"/>
  </r>
  <r>
    <x v="5"/>
    <x v="1"/>
    <x v="579"/>
    <x v="1"/>
    <x v="31"/>
    <x v="0"/>
    <x v="3"/>
    <x v="48"/>
    <x v="188"/>
    <x v="2466"/>
    <x v="4928"/>
    <x v="46"/>
    <x v="1"/>
    <x v="1"/>
    <x v="0"/>
  </r>
  <r>
    <x v="3"/>
    <x v="1"/>
    <x v="579"/>
    <x v="0"/>
    <x v="33"/>
    <x v="20"/>
    <x v="2"/>
    <x v="39"/>
    <x v="127"/>
    <x v="1620"/>
    <x v="3425"/>
    <x v="35"/>
    <x v="1"/>
    <x v="0"/>
    <x v="2"/>
  </r>
  <r>
    <x v="3"/>
    <x v="1"/>
    <x v="579"/>
    <x v="0"/>
    <x v="33"/>
    <x v="20"/>
    <x v="1"/>
    <x v="35"/>
    <x v="74"/>
    <x v="893"/>
    <x v="1508"/>
    <x v="26"/>
    <x v="1"/>
    <x v="0"/>
    <x v="1"/>
  </r>
  <r>
    <x v="3"/>
    <x v="1"/>
    <x v="579"/>
    <x v="0"/>
    <x v="33"/>
    <x v="20"/>
    <x v="5"/>
    <x v="30"/>
    <x v="52"/>
    <x v="481"/>
    <x v="762"/>
    <x v="27"/>
    <x v="1"/>
    <x v="1"/>
    <x v="2"/>
  </r>
  <r>
    <x v="3"/>
    <x v="1"/>
    <x v="579"/>
    <x v="0"/>
    <x v="33"/>
    <x v="20"/>
    <x v="4"/>
    <x v="31"/>
    <x v="41"/>
    <x v="383"/>
    <x v="571"/>
    <x v="27"/>
    <x v="1"/>
    <x v="1"/>
    <x v="1"/>
  </r>
  <r>
    <x v="3"/>
    <x v="1"/>
    <x v="579"/>
    <x v="0"/>
    <x v="33"/>
    <x v="20"/>
    <x v="0"/>
    <x v="39"/>
    <x v="33"/>
    <x v="397"/>
    <x v="729"/>
    <x v="32"/>
    <x v="1"/>
    <x v="0"/>
    <x v="0"/>
  </r>
  <r>
    <x v="3"/>
    <x v="1"/>
    <x v="579"/>
    <x v="0"/>
    <x v="33"/>
    <x v="20"/>
    <x v="3"/>
    <x v="47"/>
    <x v="78"/>
    <x v="1238"/>
    <x v="2872"/>
    <x v="39"/>
    <x v="1"/>
    <x v="1"/>
    <x v="0"/>
  </r>
  <r>
    <x v="3"/>
    <x v="3"/>
    <x v="579"/>
    <x v="2"/>
    <x v="0"/>
    <x v="6"/>
    <x v="5"/>
    <x v="19"/>
    <x v="116"/>
    <x v="829"/>
    <x v="1568"/>
    <x v="30"/>
    <x v="2"/>
    <x v="1"/>
    <x v="2"/>
  </r>
  <r>
    <x v="1"/>
    <x v="1"/>
    <x v="580"/>
    <x v="0"/>
    <x v="12"/>
    <x v="14"/>
    <x v="3"/>
    <x v="58"/>
    <x v="254"/>
    <x v="2833"/>
    <x v="5163"/>
    <x v="36"/>
    <x v="2"/>
    <x v="1"/>
    <x v="0"/>
  </r>
  <r>
    <x v="3"/>
    <x v="3"/>
    <x v="580"/>
    <x v="2"/>
    <x v="0"/>
    <x v="6"/>
    <x v="4"/>
    <x v="28"/>
    <x v="294"/>
    <x v="2574"/>
    <x v="4820"/>
    <x v="36"/>
    <x v="2"/>
    <x v="1"/>
    <x v="1"/>
  </r>
  <r>
    <x v="1"/>
    <x v="0"/>
    <x v="580"/>
    <x v="4"/>
    <x v="10"/>
    <x v="22"/>
    <x v="2"/>
    <x v="78"/>
    <x v="331"/>
    <x v="3051"/>
    <x v="5366"/>
    <x v="11"/>
    <x v="2"/>
    <x v="0"/>
    <x v="2"/>
  </r>
  <r>
    <x v="1"/>
    <x v="0"/>
    <x v="580"/>
    <x v="4"/>
    <x v="10"/>
    <x v="22"/>
    <x v="1"/>
    <x v="68"/>
    <x v="329"/>
    <x v="3022"/>
    <x v="5219"/>
    <x v="6"/>
    <x v="2"/>
    <x v="0"/>
    <x v="1"/>
  </r>
  <r>
    <x v="1"/>
    <x v="0"/>
    <x v="580"/>
    <x v="4"/>
    <x v="10"/>
    <x v="22"/>
    <x v="5"/>
    <x v="63"/>
    <x v="319"/>
    <x v="2974"/>
    <x v="5201"/>
    <x v="11"/>
    <x v="2"/>
    <x v="1"/>
    <x v="2"/>
  </r>
  <r>
    <x v="1"/>
    <x v="0"/>
    <x v="580"/>
    <x v="4"/>
    <x v="10"/>
    <x v="22"/>
    <x v="4"/>
    <x v="63"/>
    <x v="313"/>
    <x v="2949"/>
    <x v="5120"/>
    <x v="11"/>
    <x v="2"/>
    <x v="1"/>
    <x v="1"/>
  </r>
  <r>
    <x v="4"/>
    <x v="0"/>
    <x v="580"/>
    <x v="4"/>
    <x v="10"/>
    <x v="22"/>
    <x v="0"/>
    <x v="63"/>
    <x v="313"/>
    <x v="2949"/>
    <x v="4568"/>
    <x v="2"/>
    <x v="2"/>
    <x v="0"/>
    <x v="0"/>
  </r>
  <r>
    <x v="4"/>
    <x v="0"/>
    <x v="580"/>
    <x v="4"/>
    <x v="10"/>
    <x v="22"/>
    <x v="3"/>
    <x v="68"/>
    <x v="285"/>
    <x v="2892"/>
    <x v="5201"/>
    <x v="26"/>
    <x v="2"/>
    <x v="1"/>
    <x v="0"/>
  </r>
  <r>
    <x v="0"/>
    <x v="1"/>
    <x v="580"/>
    <x v="0"/>
    <x v="34"/>
    <x v="15"/>
    <x v="2"/>
    <x v="58"/>
    <x v="340"/>
    <x v="3030"/>
    <x v="5483"/>
    <x v="26"/>
    <x v="1"/>
    <x v="0"/>
    <x v="2"/>
  </r>
  <r>
    <x v="0"/>
    <x v="1"/>
    <x v="580"/>
    <x v="0"/>
    <x v="34"/>
    <x v="15"/>
    <x v="1"/>
    <x v="53"/>
    <x v="323"/>
    <x v="2961"/>
    <x v="5311"/>
    <x v="21"/>
    <x v="1"/>
    <x v="0"/>
    <x v="1"/>
  </r>
  <r>
    <x v="0"/>
    <x v="1"/>
    <x v="580"/>
    <x v="0"/>
    <x v="34"/>
    <x v="15"/>
    <x v="5"/>
    <x v="48"/>
    <x v="317"/>
    <x v="2925"/>
    <x v="5286"/>
    <x v="26"/>
    <x v="1"/>
    <x v="1"/>
    <x v="2"/>
  </r>
  <r>
    <x v="0"/>
    <x v="1"/>
    <x v="580"/>
    <x v="0"/>
    <x v="34"/>
    <x v="15"/>
    <x v="4"/>
    <x v="38"/>
    <x v="313"/>
    <x v="2877"/>
    <x v="5143"/>
    <x v="26"/>
    <x v="1"/>
    <x v="1"/>
    <x v="1"/>
  </r>
  <r>
    <x v="0"/>
    <x v="1"/>
    <x v="580"/>
    <x v="0"/>
    <x v="34"/>
    <x v="15"/>
    <x v="0"/>
    <x v="48"/>
    <x v="311"/>
    <x v="2899"/>
    <x v="5157"/>
    <x v="21"/>
    <x v="1"/>
    <x v="0"/>
    <x v="0"/>
  </r>
  <r>
    <x v="0"/>
    <x v="1"/>
    <x v="580"/>
    <x v="0"/>
    <x v="34"/>
    <x v="15"/>
    <x v="3"/>
    <x v="53"/>
    <x v="325"/>
    <x v="2969"/>
    <x v="5447"/>
    <x v="36"/>
    <x v="1"/>
    <x v="1"/>
    <x v="0"/>
  </r>
  <r>
    <x v="5"/>
    <x v="1"/>
    <x v="580"/>
    <x v="0"/>
    <x v="13"/>
    <x v="24"/>
    <x v="2"/>
    <x v="43"/>
    <x v="313"/>
    <x v="2892"/>
    <x v="5201"/>
    <x v="26"/>
    <x v="0"/>
    <x v="0"/>
    <x v="2"/>
  </r>
  <r>
    <x v="5"/>
    <x v="1"/>
    <x v="580"/>
    <x v="0"/>
    <x v="13"/>
    <x v="24"/>
    <x v="1"/>
    <x v="38"/>
    <x v="254"/>
    <x v="2594"/>
    <x v="4535"/>
    <x v="26"/>
    <x v="0"/>
    <x v="0"/>
    <x v="1"/>
  </r>
  <r>
    <x v="5"/>
    <x v="1"/>
    <x v="580"/>
    <x v="0"/>
    <x v="13"/>
    <x v="24"/>
    <x v="5"/>
    <x v="33"/>
    <x v="194"/>
    <x v="2064"/>
    <x v="3277"/>
    <x v="21"/>
    <x v="0"/>
    <x v="1"/>
    <x v="2"/>
  </r>
  <r>
    <x v="5"/>
    <x v="1"/>
    <x v="580"/>
    <x v="0"/>
    <x v="13"/>
    <x v="24"/>
    <x v="4"/>
    <x v="33"/>
    <x v="174"/>
    <x v="1883"/>
    <x v="2950"/>
    <x v="21"/>
    <x v="0"/>
    <x v="1"/>
    <x v="1"/>
  </r>
  <r>
    <x v="5"/>
    <x v="1"/>
    <x v="580"/>
    <x v="0"/>
    <x v="13"/>
    <x v="24"/>
    <x v="0"/>
    <x v="43"/>
    <x v="152"/>
    <x v="2022"/>
    <x v="2781"/>
    <x v="16"/>
    <x v="0"/>
    <x v="0"/>
    <x v="0"/>
  </r>
  <r>
    <x v="5"/>
    <x v="1"/>
    <x v="580"/>
    <x v="0"/>
    <x v="13"/>
    <x v="24"/>
    <x v="3"/>
    <x v="48"/>
    <x v="285"/>
    <x v="2829"/>
    <x v="4986"/>
    <x v="26"/>
    <x v="0"/>
    <x v="1"/>
    <x v="0"/>
  </r>
  <r>
    <x v="1"/>
    <x v="1"/>
    <x v="580"/>
    <x v="0"/>
    <x v="12"/>
    <x v="14"/>
    <x v="3"/>
    <x v="57"/>
    <x v="67"/>
    <x v="1250"/>
    <x v="3381"/>
    <x v="49"/>
    <x v="1"/>
    <x v="1"/>
    <x v="0"/>
  </r>
  <r>
    <x v="3"/>
    <x v="3"/>
    <x v="580"/>
    <x v="2"/>
    <x v="0"/>
    <x v="6"/>
    <x v="4"/>
    <x v="25"/>
    <x v="80"/>
    <x v="718"/>
    <x v="2043"/>
    <x v="48"/>
    <x v="1"/>
    <x v="1"/>
    <x v="1"/>
  </r>
  <r>
    <x v="1"/>
    <x v="0"/>
    <x v="580"/>
    <x v="4"/>
    <x v="10"/>
    <x v="22"/>
    <x v="2"/>
    <x v="72"/>
    <x v="183"/>
    <x v="2761"/>
    <x v="4729"/>
    <x v="23"/>
    <x v="1"/>
    <x v="0"/>
    <x v="2"/>
  </r>
  <r>
    <x v="1"/>
    <x v="0"/>
    <x v="580"/>
    <x v="4"/>
    <x v="10"/>
    <x v="22"/>
    <x v="1"/>
    <x v="64"/>
    <x v="188"/>
    <x v="2711"/>
    <x v="4476"/>
    <x v="20"/>
    <x v="1"/>
    <x v="0"/>
    <x v="1"/>
  </r>
  <r>
    <x v="1"/>
    <x v="0"/>
    <x v="580"/>
    <x v="4"/>
    <x v="10"/>
    <x v="22"/>
    <x v="5"/>
    <x v="57"/>
    <x v="140"/>
    <x v="2262"/>
    <x v="3944"/>
    <x v="25"/>
    <x v="1"/>
    <x v="1"/>
    <x v="2"/>
  </r>
  <r>
    <x v="1"/>
    <x v="0"/>
    <x v="580"/>
    <x v="4"/>
    <x v="10"/>
    <x v="22"/>
    <x v="4"/>
    <x v="60"/>
    <x v="122"/>
    <x v="2140"/>
    <x v="3666"/>
    <x v="24"/>
    <x v="1"/>
    <x v="1"/>
    <x v="1"/>
  </r>
  <r>
    <x v="4"/>
    <x v="0"/>
    <x v="580"/>
    <x v="4"/>
    <x v="10"/>
    <x v="22"/>
    <x v="0"/>
    <x v="62"/>
    <x v="127"/>
    <x v="2230"/>
    <x v="2885"/>
    <x v="13"/>
    <x v="1"/>
    <x v="0"/>
    <x v="0"/>
  </r>
  <r>
    <x v="4"/>
    <x v="0"/>
    <x v="580"/>
    <x v="4"/>
    <x v="10"/>
    <x v="22"/>
    <x v="3"/>
    <x v="65"/>
    <x v="73"/>
    <x v="1525"/>
    <x v="3468"/>
    <x v="39"/>
    <x v="1"/>
    <x v="1"/>
    <x v="0"/>
  </r>
  <r>
    <x v="0"/>
    <x v="1"/>
    <x v="580"/>
    <x v="0"/>
    <x v="34"/>
    <x v="15"/>
    <x v="2"/>
    <x v="54"/>
    <x v="195"/>
    <x v="2627"/>
    <x v="4893"/>
    <x v="36"/>
    <x v="1"/>
    <x v="0"/>
    <x v="2"/>
  </r>
  <r>
    <x v="0"/>
    <x v="1"/>
    <x v="580"/>
    <x v="0"/>
    <x v="34"/>
    <x v="15"/>
    <x v="1"/>
    <x v="51"/>
    <x v="171"/>
    <x v="2389"/>
    <x v="4459"/>
    <x v="32"/>
    <x v="1"/>
    <x v="0"/>
    <x v="1"/>
  </r>
  <r>
    <x v="0"/>
    <x v="1"/>
    <x v="580"/>
    <x v="0"/>
    <x v="34"/>
    <x v="15"/>
    <x v="5"/>
    <x v="46"/>
    <x v="129"/>
    <x v="1871"/>
    <x v="3953"/>
    <x v="37"/>
    <x v="1"/>
    <x v="1"/>
    <x v="2"/>
  </r>
  <r>
    <x v="0"/>
    <x v="1"/>
    <x v="580"/>
    <x v="0"/>
    <x v="34"/>
    <x v="15"/>
    <x v="4"/>
    <x v="34"/>
    <x v="137"/>
    <x v="1564"/>
    <x v="3417"/>
    <x v="37"/>
    <x v="1"/>
    <x v="1"/>
    <x v="1"/>
  </r>
  <r>
    <x v="0"/>
    <x v="1"/>
    <x v="580"/>
    <x v="0"/>
    <x v="34"/>
    <x v="15"/>
    <x v="0"/>
    <x v="43"/>
    <x v="115"/>
    <x v="1617"/>
    <x v="3420"/>
    <x v="35"/>
    <x v="1"/>
    <x v="0"/>
    <x v="0"/>
  </r>
  <r>
    <x v="0"/>
    <x v="1"/>
    <x v="580"/>
    <x v="0"/>
    <x v="34"/>
    <x v="15"/>
    <x v="3"/>
    <x v="47"/>
    <x v="147"/>
    <x v="2082"/>
    <x v="4582"/>
    <x v="47"/>
    <x v="1"/>
    <x v="1"/>
    <x v="0"/>
  </r>
  <r>
    <x v="5"/>
    <x v="1"/>
    <x v="580"/>
    <x v="0"/>
    <x v="13"/>
    <x v="24"/>
    <x v="2"/>
    <x v="40"/>
    <x v="131"/>
    <x v="1704"/>
    <x v="3872"/>
    <x v="41"/>
    <x v="1"/>
    <x v="0"/>
    <x v="2"/>
  </r>
  <r>
    <x v="5"/>
    <x v="1"/>
    <x v="580"/>
    <x v="0"/>
    <x v="13"/>
    <x v="24"/>
    <x v="1"/>
    <x v="34"/>
    <x v="72"/>
    <x v="834"/>
    <x v="2021"/>
    <x v="40"/>
    <x v="1"/>
    <x v="0"/>
    <x v="1"/>
  </r>
  <r>
    <x v="5"/>
    <x v="1"/>
    <x v="580"/>
    <x v="0"/>
    <x v="13"/>
    <x v="24"/>
    <x v="5"/>
    <x v="30"/>
    <x v="45"/>
    <x v="414"/>
    <x v="787"/>
    <x v="33"/>
    <x v="1"/>
    <x v="1"/>
    <x v="2"/>
  </r>
  <r>
    <x v="5"/>
    <x v="1"/>
    <x v="580"/>
    <x v="0"/>
    <x v="13"/>
    <x v="24"/>
    <x v="4"/>
    <x v="31"/>
    <x v="49"/>
    <x v="470"/>
    <x v="924"/>
    <x v="33"/>
    <x v="1"/>
    <x v="1"/>
    <x v="1"/>
  </r>
  <r>
    <x v="5"/>
    <x v="1"/>
    <x v="580"/>
    <x v="0"/>
    <x v="13"/>
    <x v="24"/>
    <x v="0"/>
    <x v="40"/>
    <x v="42"/>
    <x v="527"/>
    <x v="980"/>
    <x v="31"/>
    <x v="1"/>
    <x v="0"/>
    <x v="0"/>
  </r>
  <r>
    <x v="5"/>
    <x v="1"/>
    <x v="580"/>
    <x v="0"/>
    <x v="13"/>
    <x v="24"/>
    <x v="3"/>
    <x v="47"/>
    <x v="75"/>
    <x v="1187"/>
    <x v="2759"/>
    <x v="39"/>
    <x v="1"/>
    <x v="1"/>
    <x v="0"/>
  </r>
  <r>
    <x v="3"/>
    <x v="3"/>
    <x v="580"/>
    <x v="2"/>
    <x v="0"/>
    <x v="6"/>
    <x v="4"/>
    <x v="17"/>
    <x v="94"/>
    <x v="593"/>
    <x v="1452"/>
    <x v="40"/>
    <x v="2"/>
    <x v="1"/>
    <x v="1"/>
  </r>
  <r>
    <x v="3"/>
    <x v="3"/>
    <x v="581"/>
    <x v="0"/>
    <x v="12"/>
    <x v="14"/>
    <x v="2"/>
    <x v="13"/>
    <x v="329"/>
    <x v="2666"/>
    <x v="4111"/>
    <x v="16"/>
    <x v="2"/>
    <x v="0"/>
    <x v="2"/>
  </r>
  <r>
    <x v="3"/>
    <x v="3"/>
    <x v="581"/>
    <x v="2"/>
    <x v="0"/>
    <x v="6"/>
    <x v="0"/>
    <x v="33"/>
    <x v="212"/>
    <x v="2206"/>
    <x v="3572"/>
    <x v="21"/>
    <x v="2"/>
    <x v="0"/>
    <x v="0"/>
  </r>
  <r>
    <x v="2"/>
    <x v="1"/>
    <x v="581"/>
    <x v="4"/>
    <x v="49"/>
    <x v="13"/>
    <x v="2"/>
    <x v="43"/>
    <x v="338"/>
    <x v="2976"/>
    <x v="5460"/>
    <x v="36"/>
    <x v="0"/>
    <x v="0"/>
    <x v="2"/>
  </r>
  <r>
    <x v="2"/>
    <x v="1"/>
    <x v="581"/>
    <x v="4"/>
    <x v="49"/>
    <x v="13"/>
    <x v="1"/>
    <x v="38"/>
    <x v="321"/>
    <x v="2904"/>
    <x v="5071"/>
    <x v="16"/>
    <x v="0"/>
    <x v="0"/>
    <x v="1"/>
  </r>
  <r>
    <x v="2"/>
    <x v="1"/>
    <x v="581"/>
    <x v="4"/>
    <x v="49"/>
    <x v="13"/>
    <x v="5"/>
    <x v="33"/>
    <x v="315"/>
    <x v="2862"/>
    <x v="4986"/>
    <x v="21"/>
    <x v="0"/>
    <x v="1"/>
    <x v="2"/>
  </r>
  <r>
    <x v="2"/>
    <x v="1"/>
    <x v="581"/>
    <x v="4"/>
    <x v="49"/>
    <x v="13"/>
    <x v="4"/>
    <x v="33"/>
    <x v="313"/>
    <x v="2852"/>
    <x v="4948"/>
    <x v="21"/>
    <x v="0"/>
    <x v="1"/>
    <x v="1"/>
  </r>
  <r>
    <x v="2"/>
    <x v="1"/>
    <x v="581"/>
    <x v="4"/>
    <x v="49"/>
    <x v="13"/>
    <x v="0"/>
    <x v="43"/>
    <x v="311"/>
    <x v="2886"/>
    <x v="4962"/>
    <x v="16"/>
    <x v="0"/>
    <x v="0"/>
    <x v="0"/>
  </r>
  <r>
    <x v="2"/>
    <x v="1"/>
    <x v="581"/>
    <x v="4"/>
    <x v="49"/>
    <x v="13"/>
    <x v="3"/>
    <x v="48"/>
    <x v="325"/>
    <x v="2952"/>
    <x v="5127"/>
    <x v="11"/>
    <x v="0"/>
    <x v="1"/>
    <x v="0"/>
  </r>
  <r>
    <x v="5"/>
    <x v="1"/>
    <x v="581"/>
    <x v="4"/>
    <x v="43"/>
    <x v="47"/>
    <x v="2"/>
    <x v="28"/>
    <x v="331"/>
    <x v="2892"/>
    <x v="5201"/>
    <x v="26"/>
    <x v="0"/>
    <x v="0"/>
    <x v="2"/>
  </r>
  <r>
    <x v="5"/>
    <x v="1"/>
    <x v="581"/>
    <x v="4"/>
    <x v="43"/>
    <x v="47"/>
    <x v="1"/>
    <x v="28"/>
    <x v="313"/>
    <x v="2811"/>
    <x v="4795"/>
    <x v="21"/>
    <x v="0"/>
    <x v="0"/>
    <x v="1"/>
  </r>
  <r>
    <x v="5"/>
    <x v="1"/>
    <x v="581"/>
    <x v="4"/>
    <x v="43"/>
    <x v="47"/>
    <x v="5"/>
    <x v="23"/>
    <x v="307"/>
    <x v="2594"/>
    <x v="4282"/>
    <x v="21"/>
    <x v="0"/>
    <x v="1"/>
    <x v="2"/>
  </r>
  <r>
    <x v="5"/>
    <x v="1"/>
    <x v="581"/>
    <x v="4"/>
    <x v="43"/>
    <x v="47"/>
    <x v="4"/>
    <x v="13"/>
    <x v="294"/>
    <x v="1779"/>
    <x v="3144"/>
    <x v="26"/>
    <x v="0"/>
    <x v="1"/>
    <x v="1"/>
  </r>
  <r>
    <x v="5"/>
    <x v="1"/>
    <x v="581"/>
    <x v="4"/>
    <x v="43"/>
    <x v="47"/>
    <x v="0"/>
    <x v="23"/>
    <x v="285"/>
    <x v="2282"/>
    <x v="3708"/>
    <x v="21"/>
    <x v="0"/>
    <x v="0"/>
    <x v="0"/>
  </r>
  <r>
    <x v="5"/>
    <x v="1"/>
    <x v="581"/>
    <x v="4"/>
    <x v="43"/>
    <x v="47"/>
    <x v="3"/>
    <x v="28"/>
    <x v="313"/>
    <x v="2811"/>
    <x v="5120"/>
    <x v="36"/>
    <x v="0"/>
    <x v="1"/>
    <x v="0"/>
  </r>
  <r>
    <x v="0"/>
    <x v="1"/>
    <x v="581"/>
    <x v="1"/>
    <x v="44"/>
    <x v="9"/>
    <x v="2"/>
    <x v="53"/>
    <x v="323"/>
    <x v="2961"/>
    <x v="5402"/>
    <x v="31"/>
    <x v="0"/>
    <x v="0"/>
    <x v="2"/>
  </r>
  <r>
    <x v="0"/>
    <x v="1"/>
    <x v="581"/>
    <x v="1"/>
    <x v="44"/>
    <x v="9"/>
    <x v="1"/>
    <x v="48"/>
    <x v="304"/>
    <x v="2873"/>
    <x v="5203"/>
    <x v="31"/>
    <x v="0"/>
    <x v="0"/>
    <x v="1"/>
  </r>
  <r>
    <x v="0"/>
    <x v="1"/>
    <x v="581"/>
    <x v="1"/>
    <x v="44"/>
    <x v="9"/>
    <x v="5"/>
    <x v="43"/>
    <x v="285"/>
    <x v="2793"/>
    <x v="4723"/>
    <x v="21"/>
    <x v="0"/>
    <x v="1"/>
    <x v="2"/>
  </r>
  <r>
    <x v="0"/>
    <x v="1"/>
    <x v="581"/>
    <x v="1"/>
    <x v="44"/>
    <x v="9"/>
    <x v="4"/>
    <x v="43"/>
    <x v="212"/>
    <x v="2513"/>
    <x v="4127"/>
    <x v="21"/>
    <x v="0"/>
    <x v="1"/>
    <x v="1"/>
  </r>
  <r>
    <x v="0"/>
    <x v="1"/>
    <x v="581"/>
    <x v="1"/>
    <x v="44"/>
    <x v="9"/>
    <x v="0"/>
    <x v="53"/>
    <x v="194"/>
    <x v="2594"/>
    <x v="4282"/>
    <x v="21"/>
    <x v="0"/>
    <x v="0"/>
    <x v="0"/>
  </r>
  <r>
    <x v="0"/>
    <x v="1"/>
    <x v="581"/>
    <x v="1"/>
    <x v="44"/>
    <x v="9"/>
    <x v="3"/>
    <x v="58"/>
    <x v="300"/>
    <x v="2890"/>
    <x v="5195"/>
    <x v="26"/>
    <x v="0"/>
    <x v="1"/>
    <x v="0"/>
  </r>
  <r>
    <x v="3"/>
    <x v="3"/>
    <x v="581"/>
    <x v="0"/>
    <x v="12"/>
    <x v="14"/>
    <x v="2"/>
    <x v="13"/>
    <x v="165"/>
    <x v="893"/>
    <x v="1508"/>
    <x v="26"/>
    <x v="1"/>
    <x v="0"/>
    <x v="2"/>
  </r>
  <r>
    <x v="3"/>
    <x v="3"/>
    <x v="581"/>
    <x v="2"/>
    <x v="0"/>
    <x v="6"/>
    <x v="0"/>
    <x v="31"/>
    <x v="56"/>
    <x v="551"/>
    <x v="1160"/>
    <x v="34"/>
    <x v="1"/>
    <x v="0"/>
    <x v="0"/>
  </r>
  <r>
    <x v="2"/>
    <x v="1"/>
    <x v="581"/>
    <x v="4"/>
    <x v="49"/>
    <x v="13"/>
    <x v="2"/>
    <x v="40"/>
    <x v="215"/>
    <x v="2464"/>
    <x v="4982"/>
    <x v="50"/>
    <x v="1"/>
    <x v="0"/>
    <x v="2"/>
  </r>
  <r>
    <x v="2"/>
    <x v="1"/>
    <x v="581"/>
    <x v="4"/>
    <x v="49"/>
    <x v="13"/>
    <x v="1"/>
    <x v="36"/>
    <x v="141"/>
    <x v="1677"/>
    <x v="3033"/>
    <x v="27"/>
    <x v="1"/>
    <x v="0"/>
    <x v="1"/>
  </r>
  <r>
    <x v="2"/>
    <x v="1"/>
    <x v="581"/>
    <x v="4"/>
    <x v="49"/>
    <x v="13"/>
    <x v="5"/>
    <x v="31"/>
    <x v="123"/>
    <x v="1306"/>
    <x v="2598"/>
    <x v="31"/>
    <x v="1"/>
    <x v="1"/>
    <x v="2"/>
  </r>
  <r>
    <x v="2"/>
    <x v="1"/>
    <x v="581"/>
    <x v="4"/>
    <x v="49"/>
    <x v="13"/>
    <x v="4"/>
    <x v="31"/>
    <x v="127"/>
    <x v="1345"/>
    <x v="2883"/>
    <x v="35"/>
    <x v="1"/>
    <x v="1"/>
    <x v="1"/>
  </r>
  <r>
    <x v="2"/>
    <x v="1"/>
    <x v="581"/>
    <x v="4"/>
    <x v="49"/>
    <x v="13"/>
    <x v="0"/>
    <x v="40"/>
    <x v="120"/>
    <x v="1586"/>
    <x v="2845"/>
    <x v="27"/>
    <x v="1"/>
    <x v="0"/>
    <x v="0"/>
  </r>
  <r>
    <x v="2"/>
    <x v="1"/>
    <x v="581"/>
    <x v="4"/>
    <x v="49"/>
    <x v="13"/>
    <x v="3"/>
    <x v="45"/>
    <x v="172"/>
    <x v="2235"/>
    <x v="3966"/>
    <x v="26"/>
    <x v="1"/>
    <x v="1"/>
    <x v="0"/>
  </r>
  <r>
    <x v="5"/>
    <x v="1"/>
    <x v="581"/>
    <x v="4"/>
    <x v="43"/>
    <x v="47"/>
    <x v="2"/>
    <x v="26"/>
    <x v="177"/>
    <x v="1611"/>
    <x v="3457"/>
    <x v="36"/>
    <x v="1"/>
    <x v="0"/>
    <x v="2"/>
  </r>
  <r>
    <x v="5"/>
    <x v="1"/>
    <x v="581"/>
    <x v="4"/>
    <x v="43"/>
    <x v="47"/>
    <x v="1"/>
    <x v="27"/>
    <x v="111"/>
    <x v="1072"/>
    <x v="2210"/>
    <x v="33"/>
    <x v="1"/>
    <x v="0"/>
    <x v="1"/>
  </r>
  <r>
    <x v="5"/>
    <x v="1"/>
    <x v="581"/>
    <x v="4"/>
    <x v="43"/>
    <x v="47"/>
    <x v="5"/>
    <x v="22"/>
    <x v="94"/>
    <x v="759"/>
    <x v="1633"/>
    <x v="35"/>
    <x v="1"/>
    <x v="1"/>
    <x v="2"/>
  </r>
  <r>
    <x v="5"/>
    <x v="1"/>
    <x v="581"/>
    <x v="4"/>
    <x v="43"/>
    <x v="47"/>
    <x v="4"/>
    <x v="12"/>
    <x v="83"/>
    <x v="365"/>
    <x v="844"/>
    <x v="39"/>
    <x v="1"/>
    <x v="1"/>
    <x v="1"/>
  </r>
  <r>
    <x v="5"/>
    <x v="1"/>
    <x v="581"/>
    <x v="4"/>
    <x v="43"/>
    <x v="47"/>
    <x v="0"/>
    <x v="22"/>
    <x v="87"/>
    <x v="689"/>
    <x v="1364"/>
    <x v="32"/>
    <x v="1"/>
    <x v="0"/>
    <x v="0"/>
  </r>
  <r>
    <x v="5"/>
    <x v="1"/>
    <x v="581"/>
    <x v="4"/>
    <x v="43"/>
    <x v="47"/>
    <x v="3"/>
    <x v="25"/>
    <x v="131"/>
    <x v="1173"/>
    <x v="3078"/>
    <x v="46"/>
    <x v="1"/>
    <x v="1"/>
    <x v="0"/>
  </r>
  <r>
    <x v="0"/>
    <x v="1"/>
    <x v="581"/>
    <x v="1"/>
    <x v="44"/>
    <x v="9"/>
    <x v="2"/>
    <x v="51"/>
    <x v="153"/>
    <x v="2239"/>
    <x v="4722"/>
    <x v="46"/>
    <x v="1"/>
    <x v="0"/>
    <x v="2"/>
  </r>
  <r>
    <x v="0"/>
    <x v="1"/>
    <x v="581"/>
    <x v="1"/>
    <x v="44"/>
    <x v="9"/>
    <x v="1"/>
    <x v="46"/>
    <x v="88"/>
    <x v="1353"/>
    <x v="3427"/>
    <x v="45"/>
    <x v="1"/>
    <x v="0"/>
    <x v="1"/>
  </r>
  <r>
    <x v="0"/>
    <x v="1"/>
    <x v="581"/>
    <x v="1"/>
    <x v="44"/>
    <x v="9"/>
    <x v="5"/>
    <x v="41"/>
    <x v="87"/>
    <x v="1219"/>
    <x v="2473"/>
    <x v="32"/>
    <x v="1"/>
    <x v="1"/>
    <x v="2"/>
  </r>
  <r>
    <x v="0"/>
    <x v="1"/>
    <x v="581"/>
    <x v="1"/>
    <x v="44"/>
    <x v="9"/>
    <x v="4"/>
    <x v="42"/>
    <x v="56"/>
    <x v="774"/>
    <x v="1585"/>
    <x v="33"/>
    <x v="1"/>
    <x v="1"/>
    <x v="1"/>
  </r>
  <r>
    <x v="0"/>
    <x v="1"/>
    <x v="581"/>
    <x v="1"/>
    <x v="44"/>
    <x v="9"/>
    <x v="0"/>
    <x v="50"/>
    <x v="54"/>
    <x v="876"/>
    <x v="1894"/>
    <x v="35"/>
    <x v="1"/>
    <x v="0"/>
    <x v="0"/>
  </r>
  <r>
    <x v="0"/>
    <x v="1"/>
    <x v="581"/>
    <x v="1"/>
    <x v="44"/>
    <x v="9"/>
    <x v="3"/>
    <x v="54"/>
    <x v="86"/>
    <x v="1526"/>
    <x v="3354"/>
    <x v="37"/>
    <x v="1"/>
    <x v="1"/>
    <x v="0"/>
  </r>
  <r>
    <x v="3"/>
    <x v="3"/>
    <x v="581"/>
    <x v="2"/>
    <x v="0"/>
    <x v="6"/>
    <x v="0"/>
    <x v="22"/>
    <x v="70"/>
    <x v="521"/>
    <x v="769"/>
    <x v="25"/>
    <x v="2"/>
    <x v="0"/>
    <x v="0"/>
  </r>
  <r>
    <x v="5"/>
    <x v="1"/>
    <x v="581"/>
    <x v="4"/>
    <x v="43"/>
    <x v="47"/>
    <x v="2"/>
    <x v="20"/>
    <x v="211"/>
    <x v="1610"/>
    <x v="3276"/>
    <x v="33"/>
    <x v="2"/>
    <x v="0"/>
    <x v="2"/>
  </r>
  <r>
    <x v="5"/>
    <x v="1"/>
    <x v="581"/>
    <x v="4"/>
    <x v="43"/>
    <x v="47"/>
    <x v="1"/>
    <x v="21"/>
    <x v="156"/>
    <x v="1211"/>
    <x v="2223"/>
    <x v="28"/>
    <x v="2"/>
    <x v="0"/>
    <x v="1"/>
  </r>
  <r>
    <x v="5"/>
    <x v="1"/>
    <x v="581"/>
    <x v="4"/>
    <x v="43"/>
    <x v="47"/>
    <x v="5"/>
    <x v="16"/>
    <x v="137"/>
    <x v="857"/>
    <x v="1480"/>
    <x v="27"/>
    <x v="2"/>
    <x v="1"/>
    <x v="2"/>
  </r>
  <r>
    <x v="5"/>
    <x v="1"/>
    <x v="581"/>
    <x v="4"/>
    <x v="43"/>
    <x v="47"/>
    <x v="4"/>
    <x v="7"/>
    <x v="104"/>
    <x v="314"/>
    <x v="578"/>
    <x v="33"/>
    <x v="2"/>
    <x v="1"/>
    <x v="1"/>
  </r>
  <r>
    <x v="5"/>
    <x v="1"/>
    <x v="581"/>
    <x v="4"/>
    <x v="43"/>
    <x v="47"/>
    <x v="0"/>
    <x v="16"/>
    <x v="91"/>
    <x v="532"/>
    <x v="795"/>
    <x v="25"/>
    <x v="2"/>
    <x v="0"/>
    <x v="0"/>
  </r>
  <r>
    <x v="5"/>
    <x v="1"/>
    <x v="581"/>
    <x v="4"/>
    <x v="43"/>
    <x v="47"/>
    <x v="3"/>
    <x v="20"/>
    <x v="160"/>
    <x v="1201"/>
    <x v="2983"/>
    <x v="43"/>
    <x v="2"/>
    <x v="1"/>
    <x v="0"/>
  </r>
  <r>
    <x v="0"/>
    <x v="1"/>
    <x v="581"/>
    <x v="1"/>
    <x v="44"/>
    <x v="9"/>
    <x v="2"/>
    <x v="35"/>
    <x v="185"/>
    <x v="2068"/>
    <x v="4234"/>
    <x v="37"/>
    <x v="2"/>
    <x v="0"/>
    <x v="2"/>
  </r>
  <r>
    <x v="0"/>
    <x v="1"/>
    <x v="581"/>
    <x v="1"/>
    <x v="44"/>
    <x v="9"/>
    <x v="1"/>
    <x v="36"/>
    <x v="128"/>
    <x v="1544"/>
    <x v="3443"/>
    <x v="38"/>
    <x v="2"/>
    <x v="0"/>
    <x v="1"/>
  </r>
  <r>
    <x v="0"/>
    <x v="1"/>
    <x v="581"/>
    <x v="1"/>
    <x v="44"/>
    <x v="9"/>
    <x v="5"/>
    <x v="27"/>
    <x v="97"/>
    <x v="940"/>
    <x v="1537"/>
    <x v="25"/>
    <x v="2"/>
    <x v="1"/>
    <x v="2"/>
  </r>
  <r>
    <x v="0"/>
    <x v="1"/>
    <x v="581"/>
    <x v="1"/>
    <x v="44"/>
    <x v="9"/>
    <x v="4"/>
    <x v="33"/>
    <x v="70"/>
    <x v="790"/>
    <x v="1397"/>
    <x v="28"/>
    <x v="2"/>
    <x v="1"/>
    <x v="1"/>
  </r>
  <r>
    <x v="0"/>
    <x v="1"/>
    <x v="581"/>
    <x v="1"/>
    <x v="44"/>
    <x v="9"/>
    <x v="0"/>
    <x v="36"/>
    <x v="59"/>
    <x v="705"/>
    <x v="1106"/>
    <x v="25"/>
    <x v="2"/>
    <x v="0"/>
    <x v="0"/>
  </r>
  <r>
    <x v="0"/>
    <x v="1"/>
    <x v="581"/>
    <x v="1"/>
    <x v="44"/>
    <x v="9"/>
    <x v="3"/>
    <x v="37"/>
    <x v="116"/>
    <x v="1437"/>
    <x v="2721"/>
    <x v="29"/>
    <x v="2"/>
    <x v="1"/>
    <x v="0"/>
  </r>
  <r>
    <x v="3"/>
    <x v="3"/>
    <x v="582"/>
    <x v="0"/>
    <x v="12"/>
    <x v="14"/>
    <x v="1"/>
    <x v="23"/>
    <x v="329"/>
    <x v="2858"/>
    <x v="4808"/>
    <x v="16"/>
    <x v="2"/>
    <x v="0"/>
    <x v="1"/>
  </r>
  <r>
    <x v="3"/>
    <x v="3"/>
    <x v="582"/>
    <x v="2"/>
    <x v="0"/>
    <x v="6"/>
    <x v="3"/>
    <x v="28"/>
    <x v="307"/>
    <x v="2727"/>
    <x v="5087"/>
    <x v="41"/>
    <x v="2"/>
    <x v="1"/>
    <x v="0"/>
  </r>
  <r>
    <x v="1"/>
    <x v="1"/>
    <x v="582"/>
    <x v="0"/>
    <x v="40"/>
    <x v="50"/>
    <x v="2"/>
    <x v="43"/>
    <x v="313"/>
    <x v="2892"/>
    <x v="5120"/>
    <x v="21"/>
    <x v="1"/>
    <x v="0"/>
    <x v="2"/>
  </r>
  <r>
    <x v="1"/>
    <x v="1"/>
    <x v="582"/>
    <x v="0"/>
    <x v="40"/>
    <x v="50"/>
    <x v="1"/>
    <x v="38"/>
    <x v="254"/>
    <x v="2594"/>
    <x v="3950"/>
    <x v="16"/>
    <x v="1"/>
    <x v="0"/>
    <x v="1"/>
  </r>
  <r>
    <x v="1"/>
    <x v="1"/>
    <x v="582"/>
    <x v="0"/>
    <x v="40"/>
    <x v="50"/>
    <x v="5"/>
    <x v="33"/>
    <x v="194"/>
    <x v="2064"/>
    <x v="2849"/>
    <x v="16"/>
    <x v="1"/>
    <x v="1"/>
    <x v="2"/>
  </r>
  <r>
    <x v="1"/>
    <x v="1"/>
    <x v="582"/>
    <x v="0"/>
    <x v="40"/>
    <x v="50"/>
    <x v="4"/>
    <x v="33"/>
    <x v="174"/>
    <x v="1883"/>
    <x v="2557"/>
    <x v="16"/>
    <x v="1"/>
    <x v="1"/>
    <x v="1"/>
  </r>
  <r>
    <x v="1"/>
    <x v="1"/>
    <x v="582"/>
    <x v="0"/>
    <x v="40"/>
    <x v="50"/>
    <x v="0"/>
    <x v="43"/>
    <x v="152"/>
    <x v="2022"/>
    <x v="3202"/>
    <x v="21"/>
    <x v="1"/>
    <x v="0"/>
    <x v="0"/>
  </r>
  <r>
    <x v="1"/>
    <x v="1"/>
    <x v="582"/>
    <x v="0"/>
    <x v="40"/>
    <x v="50"/>
    <x v="3"/>
    <x v="48"/>
    <x v="285"/>
    <x v="2829"/>
    <x v="4986"/>
    <x v="26"/>
    <x v="1"/>
    <x v="1"/>
    <x v="0"/>
  </r>
  <r>
    <x v="3"/>
    <x v="3"/>
    <x v="582"/>
    <x v="0"/>
    <x v="12"/>
    <x v="14"/>
    <x v="1"/>
    <x v="21"/>
    <x v="172"/>
    <x v="1320"/>
    <x v="2336"/>
    <x v="26"/>
    <x v="1"/>
    <x v="0"/>
    <x v="1"/>
  </r>
  <r>
    <x v="3"/>
    <x v="3"/>
    <x v="582"/>
    <x v="2"/>
    <x v="0"/>
    <x v="6"/>
    <x v="3"/>
    <x v="26"/>
    <x v="106"/>
    <x v="992"/>
    <x v="2931"/>
    <x v="53"/>
    <x v="1"/>
    <x v="1"/>
    <x v="0"/>
  </r>
  <r>
    <x v="1"/>
    <x v="1"/>
    <x v="582"/>
    <x v="0"/>
    <x v="40"/>
    <x v="50"/>
    <x v="2"/>
    <x v="42"/>
    <x v="111"/>
    <x v="1546"/>
    <x v="3225"/>
    <x v="34"/>
    <x v="1"/>
    <x v="0"/>
    <x v="2"/>
  </r>
  <r>
    <x v="1"/>
    <x v="1"/>
    <x v="582"/>
    <x v="0"/>
    <x v="40"/>
    <x v="50"/>
    <x v="1"/>
    <x v="35"/>
    <x v="64"/>
    <x v="758"/>
    <x v="1464"/>
    <x v="31"/>
    <x v="1"/>
    <x v="0"/>
    <x v="1"/>
  </r>
  <r>
    <x v="1"/>
    <x v="1"/>
    <x v="582"/>
    <x v="0"/>
    <x v="40"/>
    <x v="50"/>
    <x v="5"/>
    <x v="29"/>
    <x v="54"/>
    <x v="484"/>
    <x v="737"/>
    <x v="26"/>
    <x v="1"/>
    <x v="1"/>
    <x v="2"/>
  </r>
  <r>
    <x v="1"/>
    <x v="1"/>
    <x v="582"/>
    <x v="0"/>
    <x v="40"/>
    <x v="50"/>
    <x v="4"/>
    <x v="31"/>
    <x v="47"/>
    <x v="449"/>
    <x v="748"/>
    <x v="29"/>
    <x v="1"/>
    <x v="1"/>
    <x v="1"/>
  </r>
  <r>
    <x v="1"/>
    <x v="1"/>
    <x v="582"/>
    <x v="0"/>
    <x v="40"/>
    <x v="50"/>
    <x v="0"/>
    <x v="40"/>
    <x v="35"/>
    <x v="438"/>
    <x v="812"/>
    <x v="32"/>
    <x v="1"/>
    <x v="0"/>
    <x v="0"/>
  </r>
  <r>
    <x v="1"/>
    <x v="1"/>
    <x v="582"/>
    <x v="0"/>
    <x v="40"/>
    <x v="50"/>
    <x v="3"/>
    <x v="46"/>
    <x v="73"/>
    <x v="1126"/>
    <x v="2488"/>
    <x v="36"/>
    <x v="1"/>
    <x v="1"/>
    <x v="0"/>
  </r>
  <r>
    <x v="3"/>
    <x v="3"/>
    <x v="582"/>
    <x v="2"/>
    <x v="0"/>
    <x v="6"/>
    <x v="3"/>
    <x v="20"/>
    <x v="124"/>
    <x v="925"/>
    <x v="2364"/>
    <x v="43"/>
    <x v="2"/>
    <x v="1"/>
    <x v="0"/>
  </r>
  <r>
    <x v="3"/>
    <x v="3"/>
    <x v="583"/>
    <x v="0"/>
    <x v="12"/>
    <x v="14"/>
    <x v="5"/>
    <x v="23"/>
    <x v="313"/>
    <x v="2727"/>
    <x v="4282"/>
    <x v="16"/>
    <x v="2"/>
    <x v="1"/>
    <x v="2"/>
  </r>
  <r>
    <x v="3"/>
    <x v="3"/>
    <x v="583"/>
    <x v="2"/>
    <x v="0"/>
    <x v="6"/>
    <x v="2"/>
    <x v="23"/>
    <x v="321"/>
    <x v="2817"/>
    <x v="5071"/>
    <x v="31"/>
    <x v="2"/>
    <x v="0"/>
    <x v="2"/>
  </r>
  <r>
    <x v="3"/>
    <x v="0"/>
    <x v="583"/>
    <x v="3"/>
    <x v="9"/>
    <x v="3"/>
    <x v="2"/>
    <x v="48"/>
    <x v="325"/>
    <x v="2952"/>
    <x v="5340"/>
    <x v="26"/>
    <x v="1"/>
    <x v="0"/>
    <x v="2"/>
  </r>
  <r>
    <x v="3"/>
    <x v="0"/>
    <x v="583"/>
    <x v="3"/>
    <x v="9"/>
    <x v="3"/>
    <x v="1"/>
    <x v="53"/>
    <x v="321"/>
    <x v="2955"/>
    <x v="5345"/>
    <x v="26"/>
    <x v="1"/>
    <x v="0"/>
    <x v="1"/>
  </r>
  <r>
    <x v="3"/>
    <x v="0"/>
    <x v="583"/>
    <x v="3"/>
    <x v="9"/>
    <x v="3"/>
    <x v="5"/>
    <x v="48"/>
    <x v="311"/>
    <x v="2899"/>
    <x v="5157"/>
    <x v="21"/>
    <x v="1"/>
    <x v="1"/>
    <x v="2"/>
  </r>
  <r>
    <x v="3"/>
    <x v="0"/>
    <x v="583"/>
    <x v="3"/>
    <x v="9"/>
    <x v="3"/>
    <x v="4"/>
    <x v="48"/>
    <x v="307"/>
    <x v="2884"/>
    <x v="5169"/>
    <x v="26"/>
    <x v="1"/>
    <x v="1"/>
    <x v="1"/>
  </r>
  <r>
    <x v="3"/>
    <x v="0"/>
    <x v="583"/>
    <x v="3"/>
    <x v="9"/>
    <x v="3"/>
    <x v="0"/>
    <x v="58"/>
    <x v="307"/>
    <x v="2910"/>
    <x v="5187"/>
    <x v="21"/>
    <x v="1"/>
    <x v="0"/>
    <x v="0"/>
  </r>
  <r>
    <x v="3"/>
    <x v="0"/>
    <x v="583"/>
    <x v="3"/>
    <x v="9"/>
    <x v="3"/>
    <x v="3"/>
    <x v="63"/>
    <x v="304"/>
    <x v="2912"/>
    <x v="4953"/>
    <x v="11"/>
    <x v="1"/>
    <x v="1"/>
    <x v="0"/>
  </r>
  <r>
    <x v="2"/>
    <x v="3"/>
    <x v="583"/>
    <x v="0"/>
    <x v="15"/>
    <x v="52"/>
    <x v="2"/>
    <x v="53"/>
    <x v="323"/>
    <x v="2961"/>
    <x v="5311"/>
    <x v="21"/>
    <x v="1"/>
    <x v="0"/>
    <x v="2"/>
  </r>
  <r>
    <x v="2"/>
    <x v="3"/>
    <x v="583"/>
    <x v="0"/>
    <x v="15"/>
    <x v="52"/>
    <x v="1"/>
    <x v="48"/>
    <x v="304"/>
    <x v="2873"/>
    <x v="5047"/>
    <x v="21"/>
    <x v="1"/>
    <x v="0"/>
    <x v="1"/>
  </r>
  <r>
    <x v="2"/>
    <x v="3"/>
    <x v="583"/>
    <x v="0"/>
    <x v="15"/>
    <x v="52"/>
    <x v="5"/>
    <x v="43"/>
    <x v="285"/>
    <x v="2793"/>
    <x v="4723"/>
    <x v="21"/>
    <x v="1"/>
    <x v="1"/>
    <x v="2"/>
  </r>
  <r>
    <x v="2"/>
    <x v="3"/>
    <x v="583"/>
    <x v="0"/>
    <x v="15"/>
    <x v="52"/>
    <x v="4"/>
    <x v="33"/>
    <x v="254"/>
    <x v="2469"/>
    <x v="4024"/>
    <x v="21"/>
    <x v="1"/>
    <x v="1"/>
    <x v="1"/>
  </r>
  <r>
    <x v="2"/>
    <x v="3"/>
    <x v="583"/>
    <x v="0"/>
    <x v="15"/>
    <x v="52"/>
    <x v="0"/>
    <x v="43"/>
    <x v="231"/>
    <x v="2615"/>
    <x v="4318"/>
    <x v="21"/>
    <x v="1"/>
    <x v="0"/>
    <x v="0"/>
  </r>
  <r>
    <x v="2"/>
    <x v="3"/>
    <x v="583"/>
    <x v="0"/>
    <x v="15"/>
    <x v="52"/>
    <x v="3"/>
    <x v="48"/>
    <x v="307"/>
    <x v="2884"/>
    <x v="5087"/>
    <x v="21"/>
    <x v="1"/>
    <x v="1"/>
    <x v="0"/>
  </r>
  <r>
    <x v="3"/>
    <x v="3"/>
    <x v="583"/>
    <x v="0"/>
    <x v="12"/>
    <x v="14"/>
    <x v="5"/>
    <x v="20"/>
    <x v="137"/>
    <x v="1021"/>
    <x v="1812"/>
    <x v="27"/>
    <x v="1"/>
    <x v="1"/>
    <x v="2"/>
  </r>
  <r>
    <x v="3"/>
    <x v="3"/>
    <x v="583"/>
    <x v="2"/>
    <x v="0"/>
    <x v="6"/>
    <x v="2"/>
    <x v="21"/>
    <x v="141"/>
    <x v="1102"/>
    <x v="2660"/>
    <x v="41"/>
    <x v="1"/>
    <x v="0"/>
    <x v="2"/>
  </r>
  <r>
    <x v="3"/>
    <x v="0"/>
    <x v="583"/>
    <x v="3"/>
    <x v="9"/>
    <x v="3"/>
    <x v="2"/>
    <x v="46"/>
    <x v="159"/>
    <x v="2162"/>
    <x v="4356"/>
    <x v="37"/>
    <x v="1"/>
    <x v="0"/>
    <x v="2"/>
  </r>
  <r>
    <x v="3"/>
    <x v="0"/>
    <x v="583"/>
    <x v="3"/>
    <x v="9"/>
    <x v="3"/>
    <x v="1"/>
    <x v="51"/>
    <x v="152"/>
    <x v="2231"/>
    <x v="4482"/>
    <x v="38"/>
    <x v="1"/>
    <x v="0"/>
    <x v="1"/>
  </r>
  <r>
    <x v="3"/>
    <x v="0"/>
    <x v="583"/>
    <x v="3"/>
    <x v="9"/>
    <x v="3"/>
    <x v="5"/>
    <x v="47"/>
    <x v="129"/>
    <x v="1904"/>
    <x v="3742"/>
    <x v="32"/>
    <x v="1"/>
    <x v="1"/>
    <x v="2"/>
  </r>
  <r>
    <x v="3"/>
    <x v="0"/>
    <x v="583"/>
    <x v="3"/>
    <x v="9"/>
    <x v="3"/>
    <x v="4"/>
    <x v="46"/>
    <x v="94"/>
    <x v="1439"/>
    <x v="3254"/>
    <x v="38"/>
    <x v="1"/>
    <x v="1"/>
    <x v="1"/>
  </r>
  <r>
    <x v="3"/>
    <x v="0"/>
    <x v="583"/>
    <x v="3"/>
    <x v="9"/>
    <x v="3"/>
    <x v="0"/>
    <x v="53"/>
    <x v="106"/>
    <x v="1790"/>
    <x v="3678"/>
    <x v="34"/>
    <x v="1"/>
    <x v="0"/>
    <x v="0"/>
  </r>
  <r>
    <x v="3"/>
    <x v="0"/>
    <x v="583"/>
    <x v="3"/>
    <x v="9"/>
    <x v="3"/>
    <x v="3"/>
    <x v="61"/>
    <x v="100"/>
    <x v="1902"/>
    <x v="2985"/>
    <x v="21"/>
    <x v="1"/>
    <x v="1"/>
    <x v="0"/>
  </r>
  <r>
    <x v="2"/>
    <x v="3"/>
    <x v="583"/>
    <x v="0"/>
    <x v="15"/>
    <x v="52"/>
    <x v="2"/>
    <x v="49"/>
    <x v="165"/>
    <x v="2294"/>
    <x v="4490"/>
    <x v="36"/>
    <x v="1"/>
    <x v="0"/>
    <x v="2"/>
  </r>
  <r>
    <x v="2"/>
    <x v="3"/>
    <x v="583"/>
    <x v="0"/>
    <x v="15"/>
    <x v="52"/>
    <x v="1"/>
    <x v="44"/>
    <x v="92"/>
    <x v="1365"/>
    <x v="2697"/>
    <x v="31"/>
    <x v="1"/>
    <x v="0"/>
    <x v="1"/>
  </r>
  <r>
    <x v="2"/>
    <x v="3"/>
    <x v="583"/>
    <x v="0"/>
    <x v="15"/>
    <x v="52"/>
    <x v="5"/>
    <x v="40"/>
    <x v="84"/>
    <x v="1153"/>
    <x v="2553"/>
    <x v="36"/>
    <x v="1"/>
    <x v="1"/>
    <x v="2"/>
  </r>
  <r>
    <x v="2"/>
    <x v="3"/>
    <x v="583"/>
    <x v="0"/>
    <x v="15"/>
    <x v="52"/>
    <x v="4"/>
    <x v="30"/>
    <x v="74"/>
    <x v="773"/>
    <x v="1659"/>
    <x v="35"/>
    <x v="1"/>
    <x v="1"/>
    <x v="1"/>
  </r>
  <r>
    <x v="2"/>
    <x v="3"/>
    <x v="583"/>
    <x v="0"/>
    <x v="15"/>
    <x v="52"/>
    <x v="0"/>
    <x v="40"/>
    <x v="57"/>
    <x v="748"/>
    <x v="1649"/>
    <x v="36"/>
    <x v="1"/>
    <x v="0"/>
    <x v="0"/>
  </r>
  <r>
    <x v="2"/>
    <x v="3"/>
    <x v="583"/>
    <x v="0"/>
    <x v="15"/>
    <x v="52"/>
    <x v="3"/>
    <x v="45"/>
    <x v="94"/>
    <x v="1411"/>
    <x v="3094"/>
    <x v="36"/>
    <x v="1"/>
    <x v="1"/>
    <x v="0"/>
  </r>
  <r>
    <x v="3"/>
    <x v="3"/>
    <x v="583"/>
    <x v="2"/>
    <x v="0"/>
    <x v="6"/>
    <x v="2"/>
    <x v="16"/>
    <x v="170"/>
    <x v="1076"/>
    <x v="2329"/>
    <x v="35"/>
    <x v="2"/>
    <x v="0"/>
    <x v="2"/>
  </r>
  <r>
    <x v="3"/>
    <x v="0"/>
    <x v="583"/>
    <x v="3"/>
    <x v="9"/>
    <x v="3"/>
    <x v="2"/>
    <x v="32"/>
    <x v="182"/>
    <x v="1912"/>
    <x v="3760"/>
    <x v="32"/>
    <x v="2"/>
    <x v="0"/>
    <x v="2"/>
  </r>
  <r>
    <x v="3"/>
    <x v="0"/>
    <x v="583"/>
    <x v="3"/>
    <x v="9"/>
    <x v="3"/>
    <x v="1"/>
    <x v="37"/>
    <x v="174"/>
    <x v="2031"/>
    <x v="3717"/>
    <x v="28"/>
    <x v="2"/>
    <x v="0"/>
    <x v="1"/>
  </r>
  <r>
    <x v="3"/>
    <x v="0"/>
    <x v="583"/>
    <x v="3"/>
    <x v="9"/>
    <x v="3"/>
    <x v="5"/>
    <x v="35"/>
    <x v="129"/>
    <x v="1516"/>
    <x v="2801"/>
    <x v="28"/>
    <x v="2"/>
    <x v="1"/>
    <x v="2"/>
  </r>
  <r>
    <x v="3"/>
    <x v="0"/>
    <x v="583"/>
    <x v="3"/>
    <x v="9"/>
    <x v="3"/>
    <x v="4"/>
    <x v="35"/>
    <x v="128"/>
    <x v="1505"/>
    <x v="2971"/>
    <x v="31"/>
    <x v="2"/>
    <x v="1"/>
    <x v="1"/>
  </r>
  <r>
    <x v="3"/>
    <x v="0"/>
    <x v="583"/>
    <x v="3"/>
    <x v="9"/>
    <x v="3"/>
    <x v="0"/>
    <x v="44"/>
    <x v="120"/>
    <x v="1703"/>
    <x v="2929"/>
    <x v="25"/>
    <x v="2"/>
    <x v="0"/>
    <x v="0"/>
  </r>
  <r>
    <x v="3"/>
    <x v="0"/>
    <x v="583"/>
    <x v="3"/>
    <x v="9"/>
    <x v="3"/>
    <x v="3"/>
    <x v="43"/>
    <x v="108"/>
    <x v="1541"/>
    <x v="1938"/>
    <x v="15"/>
    <x v="2"/>
    <x v="1"/>
    <x v="0"/>
  </r>
  <r>
    <x v="3"/>
    <x v="3"/>
    <x v="584"/>
    <x v="0"/>
    <x v="12"/>
    <x v="14"/>
    <x v="4"/>
    <x v="28"/>
    <x v="313"/>
    <x v="2811"/>
    <x v="4948"/>
    <x v="26"/>
    <x v="2"/>
    <x v="1"/>
    <x v="1"/>
  </r>
  <r>
    <x v="3"/>
    <x v="3"/>
    <x v="584"/>
    <x v="2"/>
    <x v="0"/>
    <x v="6"/>
    <x v="1"/>
    <x v="33"/>
    <x v="321"/>
    <x v="2886"/>
    <x v="5236"/>
    <x v="31"/>
    <x v="2"/>
    <x v="0"/>
    <x v="1"/>
  </r>
  <r>
    <x v="1"/>
    <x v="1"/>
    <x v="584"/>
    <x v="1"/>
    <x v="7"/>
    <x v="53"/>
    <x v="2"/>
    <x v="48"/>
    <x v="323"/>
    <x v="2945"/>
    <x v="5283"/>
    <x v="21"/>
    <x v="0"/>
    <x v="0"/>
    <x v="2"/>
  </r>
  <r>
    <x v="1"/>
    <x v="1"/>
    <x v="584"/>
    <x v="1"/>
    <x v="7"/>
    <x v="53"/>
    <x v="1"/>
    <x v="43"/>
    <x v="304"/>
    <x v="2854"/>
    <x v="4953"/>
    <x v="21"/>
    <x v="0"/>
    <x v="0"/>
    <x v="1"/>
  </r>
  <r>
    <x v="1"/>
    <x v="1"/>
    <x v="584"/>
    <x v="1"/>
    <x v="7"/>
    <x v="53"/>
    <x v="5"/>
    <x v="38"/>
    <x v="285"/>
    <x v="2727"/>
    <x v="4768"/>
    <x v="26"/>
    <x v="0"/>
    <x v="1"/>
    <x v="2"/>
  </r>
  <r>
    <x v="1"/>
    <x v="1"/>
    <x v="584"/>
    <x v="1"/>
    <x v="7"/>
    <x v="53"/>
    <x v="4"/>
    <x v="38"/>
    <x v="212"/>
    <x v="2383"/>
    <x v="4188"/>
    <x v="26"/>
    <x v="0"/>
    <x v="1"/>
    <x v="1"/>
  </r>
  <r>
    <x v="1"/>
    <x v="1"/>
    <x v="584"/>
    <x v="1"/>
    <x v="7"/>
    <x v="53"/>
    <x v="0"/>
    <x v="48"/>
    <x v="194"/>
    <x v="2506"/>
    <x v="3730"/>
    <x v="16"/>
    <x v="0"/>
    <x v="0"/>
    <x v="0"/>
  </r>
  <r>
    <x v="1"/>
    <x v="1"/>
    <x v="584"/>
    <x v="1"/>
    <x v="7"/>
    <x v="53"/>
    <x v="3"/>
    <x v="53"/>
    <x v="300"/>
    <x v="2880"/>
    <x v="5154"/>
    <x v="26"/>
    <x v="0"/>
    <x v="1"/>
    <x v="0"/>
  </r>
  <r>
    <x v="3"/>
    <x v="1"/>
    <x v="584"/>
    <x v="1"/>
    <x v="20"/>
    <x v="8"/>
    <x v="2"/>
    <x v="48"/>
    <x v="317"/>
    <x v="2925"/>
    <x v="5144"/>
    <x v="16"/>
    <x v="0"/>
    <x v="0"/>
    <x v="2"/>
  </r>
  <r>
    <x v="3"/>
    <x v="1"/>
    <x v="584"/>
    <x v="1"/>
    <x v="20"/>
    <x v="8"/>
    <x v="1"/>
    <x v="43"/>
    <x v="285"/>
    <x v="2793"/>
    <x v="4472"/>
    <x v="16"/>
    <x v="0"/>
    <x v="0"/>
    <x v="1"/>
  </r>
  <r>
    <x v="3"/>
    <x v="1"/>
    <x v="584"/>
    <x v="1"/>
    <x v="20"/>
    <x v="8"/>
    <x v="5"/>
    <x v="38"/>
    <x v="231"/>
    <x v="2506"/>
    <x v="3237"/>
    <x v="11"/>
    <x v="0"/>
    <x v="1"/>
    <x v="2"/>
  </r>
  <r>
    <x v="3"/>
    <x v="1"/>
    <x v="584"/>
    <x v="1"/>
    <x v="20"/>
    <x v="8"/>
    <x v="4"/>
    <x v="38"/>
    <x v="152"/>
    <x v="1857"/>
    <x v="2068"/>
    <x v="11"/>
    <x v="0"/>
    <x v="1"/>
    <x v="1"/>
  </r>
  <r>
    <x v="3"/>
    <x v="1"/>
    <x v="584"/>
    <x v="1"/>
    <x v="20"/>
    <x v="8"/>
    <x v="0"/>
    <x v="48"/>
    <x v="129"/>
    <x v="1929"/>
    <x v="2177"/>
    <x v="11"/>
    <x v="0"/>
    <x v="0"/>
    <x v="0"/>
  </r>
  <r>
    <x v="3"/>
    <x v="1"/>
    <x v="584"/>
    <x v="1"/>
    <x v="20"/>
    <x v="8"/>
    <x v="3"/>
    <x v="53"/>
    <x v="273"/>
    <x v="2833"/>
    <x v="4663"/>
    <x v="16"/>
    <x v="0"/>
    <x v="1"/>
    <x v="0"/>
  </r>
  <r>
    <x v="3"/>
    <x v="3"/>
    <x v="584"/>
    <x v="0"/>
    <x v="12"/>
    <x v="14"/>
    <x v="4"/>
    <x v="27"/>
    <x v="131"/>
    <x v="1246"/>
    <x v="2792"/>
    <x v="37"/>
    <x v="1"/>
    <x v="1"/>
    <x v="1"/>
  </r>
  <r>
    <x v="3"/>
    <x v="3"/>
    <x v="584"/>
    <x v="2"/>
    <x v="0"/>
    <x v="6"/>
    <x v="1"/>
    <x v="29"/>
    <x v="164"/>
    <x v="1622"/>
    <x v="3740"/>
    <x v="41"/>
    <x v="1"/>
    <x v="0"/>
    <x v="1"/>
  </r>
  <r>
    <x v="1"/>
    <x v="1"/>
    <x v="584"/>
    <x v="1"/>
    <x v="7"/>
    <x v="53"/>
    <x v="2"/>
    <x v="43"/>
    <x v="141"/>
    <x v="1911"/>
    <x v="3911"/>
    <x v="35"/>
    <x v="1"/>
    <x v="0"/>
    <x v="2"/>
  </r>
  <r>
    <x v="1"/>
    <x v="1"/>
    <x v="584"/>
    <x v="1"/>
    <x v="7"/>
    <x v="53"/>
    <x v="1"/>
    <x v="40"/>
    <x v="108"/>
    <x v="1445"/>
    <x v="2910"/>
    <x v="32"/>
    <x v="1"/>
    <x v="0"/>
    <x v="1"/>
  </r>
  <r>
    <x v="1"/>
    <x v="1"/>
    <x v="584"/>
    <x v="1"/>
    <x v="7"/>
    <x v="53"/>
    <x v="5"/>
    <x v="35"/>
    <x v="87"/>
    <x v="1061"/>
    <x v="2352"/>
    <x v="36"/>
    <x v="1"/>
    <x v="1"/>
    <x v="2"/>
  </r>
  <r>
    <x v="1"/>
    <x v="1"/>
    <x v="584"/>
    <x v="1"/>
    <x v="7"/>
    <x v="53"/>
    <x v="4"/>
    <x v="34"/>
    <x v="52"/>
    <x v="550"/>
    <x v="1228"/>
    <x v="36"/>
    <x v="1"/>
    <x v="1"/>
    <x v="1"/>
  </r>
  <r>
    <x v="1"/>
    <x v="1"/>
    <x v="584"/>
    <x v="1"/>
    <x v="7"/>
    <x v="53"/>
    <x v="0"/>
    <x v="43"/>
    <x v="52"/>
    <x v="721"/>
    <x v="1386"/>
    <x v="31"/>
    <x v="1"/>
    <x v="0"/>
    <x v="0"/>
  </r>
  <r>
    <x v="1"/>
    <x v="1"/>
    <x v="584"/>
    <x v="1"/>
    <x v="7"/>
    <x v="53"/>
    <x v="3"/>
    <x v="52"/>
    <x v="101"/>
    <x v="1691"/>
    <x v="3712"/>
    <x v="38"/>
    <x v="1"/>
    <x v="1"/>
    <x v="0"/>
  </r>
  <r>
    <x v="3"/>
    <x v="1"/>
    <x v="584"/>
    <x v="1"/>
    <x v="20"/>
    <x v="8"/>
    <x v="2"/>
    <x v="43"/>
    <x v="139"/>
    <x v="1892"/>
    <x v="3608"/>
    <x v="30"/>
    <x v="1"/>
    <x v="0"/>
    <x v="2"/>
  </r>
  <r>
    <x v="3"/>
    <x v="1"/>
    <x v="584"/>
    <x v="1"/>
    <x v="20"/>
    <x v="8"/>
    <x v="1"/>
    <x v="40"/>
    <x v="73"/>
    <x v="987"/>
    <x v="1740"/>
    <x v="27"/>
    <x v="1"/>
    <x v="0"/>
    <x v="1"/>
  </r>
  <r>
    <x v="3"/>
    <x v="1"/>
    <x v="584"/>
    <x v="1"/>
    <x v="20"/>
    <x v="8"/>
    <x v="5"/>
    <x v="35"/>
    <x v="57"/>
    <x v="641"/>
    <x v="839"/>
    <x v="21"/>
    <x v="1"/>
    <x v="1"/>
    <x v="2"/>
  </r>
  <r>
    <x v="3"/>
    <x v="1"/>
    <x v="584"/>
    <x v="1"/>
    <x v="20"/>
    <x v="8"/>
    <x v="4"/>
    <x v="35"/>
    <x v="40"/>
    <x v="431"/>
    <x v="517"/>
    <x v="22"/>
    <x v="1"/>
    <x v="1"/>
    <x v="1"/>
  </r>
  <r>
    <x v="3"/>
    <x v="1"/>
    <x v="584"/>
    <x v="1"/>
    <x v="20"/>
    <x v="8"/>
    <x v="0"/>
    <x v="43"/>
    <x v="33"/>
    <x v="448"/>
    <x v="577"/>
    <x v="23"/>
    <x v="1"/>
    <x v="0"/>
    <x v="0"/>
  </r>
  <r>
    <x v="3"/>
    <x v="1"/>
    <x v="584"/>
    <x v="1"/>
    <x v="20"/>
    <x v="8"/>
    <x v="3"/>
    <x v="51"/>
    <x v="75"/>
    <x v="1271"/>
    <x v="2528"/>
    <x v="31"/>
    <x v="1"/>
    <x v="1"/>
    <x v="0"/>
  </r>
  <r>
    <x v="3"/>
    <x v="3"/>
    <x v="584"/>
    <x v="2"/>
    <x v="0"/>
    <x v="6"/>
    <x v="1"/>
    <x v="25"/>
    <x v="170"/>
    <x v="1490"/>
    <x v="3077"/>
    <x v="33"/>
    <x v="2"/>
    <x v="0"/>
    <x v="1"/>
  </r>
  <r>
    <x v="3"/>
    <x v="1"/>
    <x v="584"/>
    <x v="1"/>
    <x v="20"/>
    <x v="8"/>
    <x v="2"/>
    <x v="33"/>
    <x v="172"/>
    <x v="1851"/>
    <x v="2736"/>
    <x v="19"/>
    <x v="2"/>
    <x v="0"/>
    <x v="2"/>
  </r>
  <r>
    <x v="3"/>
    <x v="1"/>
    <x v="584"/>
    <x v="1"/>
    <x v="20"/>
    <x v="8"/>
    <x v="1"/>
    <x v="26"/>
    <x v="93"/>
    <x v="874"/>
    <x v="1071"/>
    <x v="18"/>
    <x v="2"/>
    <x v="0"/>
    <x v="1"/>
  </r>
  <r>
    <x v="3"/>
    <x v="1"/>
    <x v="584"/>
    <x v="1"/>
    <x v="20"/>
    <x v="8"/>
    <x v="5"/>
    <x v="22"/>
    <x v="70"/>
    <x v="521"/>
    <x v="506"/>
    <x v="17"/>
    <x v="2"/>
    <x v="1"/>
    <x v="2"/>
  </r>
  <r>
    <x v="3"/>
    <x v="1"/>
    <x v="584"/>
    <x v="1"/>
    <x v="20"/>
    <x v="8"/>
    <x v="4"/>
    <x v="24"/>
    <x v="47"/>
    <x v="330"/>
    <x v="198"/>
    <x v="14"/>
    <x v="2"/>
    <x v="1"/>
    <x v="1"/>
  </r>
  <r>
    <x v="3"/>
    <x v="1"/>
    <x v="584"/>
    <x v="1"/>
    <x v="20"/>
    <x v="8"/>
    <x v="0"/>
    <x v="33"/>
    <x v="40"/>
    <x v="402"/>
    <x v="253"/>
    <x v="13"/>
    <x v="2"/>
    <x v="0"/>
    <x v="0"/>
  </r>
  <r>
    <x v="3"/>
    <x v="1"/>
    <x v="584"/>
    <x v="1"/>
    <x v="20"/>
    <x v="8"/>
    <x v="3"/>
    <x v="39"/>
    <x v="80"/>
    <x v="1088"/>
    <x v="1601"/>
    <x v="21"/>
    <x v="2"/>
    <x v="1"/>
    <x v="0"/>
  </r>
  <r>
    <x v="3"/>
    <x v="3"/>
    <x v="585"/>
    <x v="2"/>
    <x v="42"/>
    <x v="16"/>
    <x v="0"/>
    <x v="33"/>
    <x v="294"/>
    <x v="2686"/>
    <x v="3761"/>
    <x v="11"/>
    <x v="2"/>
    <x v="0"/>
    <x v="0"/>
  </r>
  <r>
    <x v="3"/>
    <x v="3"/>
    <x v="585"/>
    <x v="2"/>
    <x v="0"/>
    <x v="6"/>
    <x v="5"/>
    <x v="23"/>
    <x v="307"/>
    <x v="2594"/>
    <x v="4710"/>
    <x v="31"/>
    <x v="2"/>
    <x v="1"/>
    <x v="2"/>
  </r>
  <r>
    <x v="3"/>
    <x v="3"/>
    <x v="585"/>
    <x v="2"/>
    <x v="42"/>
    <x v="16"/>
    <x v="0"/>
    <x v="30"/>
    <x v="77"/>
    <x v="813"/>
    <x v="1128"/>
    <x v="21"/>
    <x v="1"/>
    <x v="0"/>
    <x v="0"/>
  </r>
  <r>
    <x v="3"/>
    <x v="3"/>
    <x v="585"/>
    <x v="2"/>
    <x v="0"/>
    <x v="6"/>
    <x v="5"/>
    <x v="20"/>
    <x v="98"/>
    <x v="723"/>
    <x v="1914"/>
    <x v="44"/>
    <x v="1"/>
    <x v="1"/>
    <x v="2"/>
  </r>
  <r>
    <x v="3"/>
    <x v="3"/>
    <x v="585"/>
    <x v="2"/>
    <x v="42"/>
    <x v="16"/>
    <x v="0"/>
    <x v="19"/>
    <x v="94"/>
    <x v="654"/>
    <x v="547"/>
    <x v="13"/>
    <x v="2"/>
    <x v="0"/>
    <x v="0"/>
  </r>
  <r>
    <x v="3"/>
    <x v="3"/>
    <x v="585"/>
    <x v="2"/>
    <x v="0"/>
    <x v="6"/>
    <x v="5"/>
    <x v="13"/>
    <x v="124"/>
    <x v="636"/>
    <x v="1457"/>
    <x v="37"/>
    <x v="2"/>
    <x v="1"/>
    <x v="2"/>
  </r>
  <r>
    <x v="3"/>
    <x v="3"/>
    <x v="586"/>
    <x v="2"/>
    <x v="42"/>
    <x v="16"/>
    <x v="3"/>
    <x v="28"/>
    <x v="313"/>
    <x v="2811"/>
    <x v="5057"/>
    <x v="31"/>
    <x v="2"/>
    <x v="1"/>
    <x v="0"/>
  </r>
  <r>
    <x v="3"/>
    <x v="3"/>
    <x v="586"/>
    <x v="2"/>
    <x v="0"/>
    <x v="6"/>
    <x v="4"/>
    <x v="28"/>
    <x v="285"/>
    <x v="2491"/>
    <x v="4854"/>
    <x v="41"/>
    <x v="2"/>
    <x v="1"/>
    <x v="1"/>
  </r>
  <r>
    <x v="3"/>
    <x v="1"/>
    <x v="586"/>
    <x v="0"/>
    <x v="21"/>
    <x v="19"/>
    <x v="2"/>
    <x v="53"/>
    <x v="340"/>
    <x v="3017"/>
    <x v="5518"/>
    <x v="36"/>
    <x v="0"/>
    <x v="0"/>
    <x v="2"/>
  </r>
  <r>
    <x v="3"/>
    <x v="1"/>
    <x v="586"/>
    <x v="0"/>
    <x v="21"/>
    <x v="19"/>
    <x v="1"/>
    <x v="48"/>
    <x v="323"/>
    <x v="2945"/>
    <x v="5328"/>
    <x v="26"/>
    <x v="0"/>
    <x v="0"/>
    <x v="1"/>
  </r>
  <r>
    <x v="3"/>
    <x v="1"/>
    <x v="586"/>
    <x v="0"/>
    <x v="21"/>
    <x v="19"/>
    <x v="5"/>
    <x v="38"/>
    <x v="317"/>
    <x v="2889"/>
    <x v="4993"/>
    <x v="16"/>
    <x v="0"/>
    <x v="1"/>
    <x v="2"/>
  </r>
  <r>
    <x v="3"/>
    <x v="1"/>
    <x v="586"/>
    <x v="0"/>
    <x v="21"/>
    <x v="19"/>
    <x v="4"/>
    <x v="28"/>
    <x v="313"/>
    <x v="2811"/>
    <x v="4795"/>
    <x v="21"/>
    <x v="0"/>
    <x v="1"/>
    <x v="1"/>
  </r>
  <r>
    <x v="3"/>
    <x v="1"/>
    <x v="586"/>
    <x v="0"/>
    <x v="21"/>
    <x v="19"/>
    <x v="0"/>
    <x v="38"/>
    <x v="311"/>
    <x v="2866"/>
    <x v="5111"/>
    <x v="26"/>
    <x v="0"/>
    <x v="0"/>
    <x v="0"/>
  </r>
  <r>
    <x v="3"/>
    <x v="1"/>
    <x v="586"/>
    <x v="0"/>
    <x v="21"/>
    <x v="19"/>
    <x v="3"/>
    <x v="43"/>
    <x v="325"/>
    <x v="2935"/>
    <x v="5420"/>
    <x v="41"/>
    <x v="0"/>
    <x v="1"/>
    <x v="0"/>
  </r>
  <r>
    <x v="3"/>
    <x v="3"/>
    <x v="586"/>
    <x v="2"/>
    <x v="42"/>
    <x v="16"/>
    <x v="3"/>
    <x v="26"/>
    <x v="127"/>
    <x v="1169"/>
    <x v="2820"/>
    <x v="41"/>
    <x v="1"/>
    <x v="1"/>
    <x v="0"/>
  </r>
  <r>
    <x v="3"/>
    <x v="3"/>
    <x v="586"/>
    <x v="2"/>
    <x v="0"/>
    <x v="6"/>
    <x v="4"/>
    <x v="26"/>
    <x v="87"/>
    <x v="808"/>
    <x v="2509"/>
    <x v="54"/>
    <x v="1"/>
    <x v="1"/>
    <x v="1"/>
  </r>
  <r>
    <x v="3"/>
    <x v="1"/>
    <x v="586"/>
    <x v="0"/>
    <x v="21"/>
    <x v="19"/>
    <x v="2"/>
    <x v="48"/>
    <x v="222"/>
    <x v="2663"/>
    <x v="5125"/>
    <x v="50"/>
    <x v="1"/>
    <x v="0"/>
    <x v="2"/>
  </r>
  <r>
    <x v="3"/>
    <x v="1"/>
    <x v="586"/>
    <x v="0"/>
    <x v="21"/>
    <x v="19"/>
    <x v="1"/>
    <x v="43"/>
    <x v="171"/>
    <x v="2173"/>
    <x v="4341"/>
    <x v="36"/>
    <x v="1"/>
    <x v="0"/>
    <x v="1"/>
  </r>
  <r>
    <x v="3"/>
    <x v="1"/>
    <x v="586"/>
    <x v="0"/>
    <x v="21"/>
    <x v="19"/>
    <x v="5"/>
    <x v="35"/>
    <x v="124"/>
    <x v="1455"/>
    <x v="2693"/>
    <x v="28"/>
    <x v="1"/>
    <x v="1"/>
    <x v="2"/>
  </r>
  <r>
    <x v="3"/>
    <x v="1"/>
    <x v="586"/>
    <x v="0"/>
    <x v="21"/>
    <x v="19"/>
    <x v="4"/>
    <x v="27"/>
    <x v="122"/>
    <x v="1162"/>
    <x v="2314"/>
    <x v="31"/>
    <x v="1"/>
    <x v="1"/>
    <x v="1"/>
  </r>
  <r>
    <x v="3"/>
    <x v="1"/>
    <x v="586"/>
    <x v="0"/>
    <x v="21"/>
    <x v="19"/>
    <x v="0"/>
    <x v="35"/>
    <x v="115"/>
    <x v="1368"/>
    <x v="3150"/>
    <x v="39"/>
    <x v="1"/>
    <x v="0"/>
    <x v="0"/>
  </r>
  <r>
    <x v="3"/>
    <x v="1"/>
    <x v="586"/>
    <x v="0"/>
    <x v="21"/>
    <x v="19"/>
    <x v="3"/>
    <x v="38"/>
    <x v="153"/>
    <x v="1866"/>
    <x v="4530"/>
    <x v="54"/>
    <x v="1"/>
    <x v="1"/>
    <x v="0"/>
  </r>
  <r>
    <x v="3"/>
    <x v="3"/>
    <x v="586"/>
    <x v="2"/>
    <x v="42"/>
    <x v="16"/>
    <x v="3"/>
    <x v="17"/>
    <x v="141"/>
    <x v="932"/>
    <x v="1968"/>
    <x v="34"/>
    <x v="2"/>
    <x v="1"/>
    <x v="0"/>
  </r>
  <r>
    <x v="3"/>
    <x v="3"/>
    <x v="586"/>
    <x v="2"/>
    <x v="0"/>
    <x v="6"/>
    <x v="4"/>
    <x v="16"/>
    <x v="97"/>
    <x v="580"/>
    <x v="1655"/>
    <x v="47"/>
    <x v="2"/>
    <x v="1"/>
    <x v="1"/>
  </r>
  <r>
    <x v="3"/>
    <x v="3"/>
    <x v="587"/>
    <x v="2"/>
    <x v="42"/>
    <x v="16"/>
    <x v="2"/>
    <x v="18"/>
    <x v="325"/>
    <x v="2772"/>
    <x v="4400"/>
    <x v="16"/>
    <x v="2"/>
    <x v="0"/>
    <x v="2"/>
  </r>
  <r>
    <x v="3"/>
    <x v="3"/>
    <x v="587"/>
    <x v="2"/>
    <x v="0"/>
    <x v="6"/>
    <x v="0"/>
    <x v="33"/>
    <x v="212"/>
    <x v="2206"/>
    <x v="3914"/>
    <x v="26"/>
    <x v="2"/>
    <x v="0"/>
    <x v="0"/>
  </r>
  <r>
    <x v="4"/>
    <x v="0"/>
    <x v="587"/>
    <x v="3"/>
    <x v="8"/>
    <x v="40"/>
    <x v="2"/>
    <x v="85"/>
    <x v="338"/>
    <x v="3079"/>
    <x v="5498"/>
    <x v="16"/>
    <x v="0"/>
    <x v="0"/>
    <x v="2"/>
  </r>
  <r>
    <x v="4"/>
    <x v="0"/>
    <x v="587"/>
    <x v="3"/>
    <x v="8"/>
    <x v="40"/>
    <x v="1"/>
    <x v="78"/>
    <x v="337"/>
    <x v="3066"/>
    <x v="5401"/>
    <x v="11"/>
    <x v="0"/>
    <x v="0"/>
    <x v="1"/>
  </r>
  <r>
    <x v="4"/>
    <x v="0"/>
    <x v="587"/>
    <x v="3"/>
    <x v="8"/>
    <x v="40"/>
    <x v="5"/>
    <x v="73"/>
    <x v="327"/>
    <x v="3027"/>
    <x v="5384"/>
    <x v="16"/>
    <x v="0"/>
    <x v="1"/>
    <x v="2"/>
  </r>
  <r>
    <x v="4"/>
    <x v="0"/>
    <x v="587"/>
    <x v="3"/>
    <x v="8"/>
    <x v="40"/>
    <x v="4"/>
    <x v="73"/>
    <x v="309"/>
    <x v="2956"/>
    <x v="5242"/>
    <x v="16"/>
    <x v="0"/>
    <x v="1"/>
    <x v="1"/>
  </r>
  <r>
    <x v="4"/>
    <x v="0"/>
    <x v="587"/>
    <x v="3"/>
    <x v="8"/>
    <x v="40"/>
    <x v="0"/>
    <x v="73"/>
    <x v="309"/>
    <x v="2956"/>
    <x v="4972"/>
    <x v="6"/>
    <x v="0"/>
    <x v="0"/>
    <x v="0"/>
  </r>
  <r>
    <x v="4"/>
    <x v="0"/>
    <x v="587"/>
    <x v="3"/>
    <x v="8"/>
    <x v="40"/>
    <x v="3"/>
    <x v="78"/>
    <x v="254"/>
    <x v="2888"/>
    <x v="5244"/>
    <x v="31"/>
    <x v="0"/>
    <x v="1"/>
    <x v="0"/>
  </r>
  <r>
    <x v="5"/>
    <x v="0"/>
    <x v="587"/>
    <x v="2"/>
    <x v="17"/>
    <x v="35"/>
    <x v="2"/>
    <x v="85"/>
    <x v="338"/>
    <x v="3079"/>
    <x v="5551"/>
    <x v="26"/>
    <x v="1"/>
    <x v="0"/>
    <x v="2"/>
  </r>
  <r>
    <x v="5"/>
    <x v="0"/>
    <x v="587"/>
    <x v="2"/>
    <x v="17"/>
    <x v="35"/>
    <x v="1"/>
    <x v="78"/>
    <x v="337"/>
    <x v="3066"/>
    <x v="5533"/>
    <x v="26"/>
    <x v="1"/>
    <x v="0"/>
    <x v="1"/>
  </r>
  <r>
    <x v="5"/>
    <x v="0"/>
    <x v="587"/>
    <x v="2"/>
    <x v="17"/>
    <x v="35"/>
    <x v="5"/>
    <x v="68"/>
    <x v="327"/>
    <x v="3017"/>
    <x v="5457"/>
    <x v="26"/>
    <x v="1"/>
    <x v="1"/>
    <x v="2"/>
  </r>
  <r>
    <x v="5"/>
    <x v="0"/>
    <x v="587"/>
    <x v="2"/>
    <x v="17"/>
    <x v="35"/>
    <x v="4"/>
    <x v="68"/>
    <x v="309"/>
    <x v="2943"/>
    <x v="5326"/>
    <x v="26"/>
    <x v="1"/>
    <x v="1"/>
    <x v="1"/>
  </r>
  <r>
    <x v="5"/>
    <x v="0"/>
    <x v="587"/>
    <x v="2"/>
    <x v="17"/>
    <x v="35"/>
    <x v="0"/>
    <x v="58"/>
    <x v="309"/>
    <x v="2918"/>
    <x v="5317"/>
    <x v="31"/>
    <x v="1"/>
    <x v="0"/>
    <x v="0"/>
  </r>
  <r>
    <x v="5"/>
    <x v="0"/>
    <x v="587"/>
    <x v="2"/>
    <x v="17"/>
    <x v="35"/>
    <x v="3"/>
    <x v="63"/>
    <x v="254"/>
    <x v="2852"/>
    <x v="4948"/>
    <x v="21"/>
    <x v="1"/>
    <x v="1"/>
    <x v="0"/>
  </r>
  <r>
    <x v="4"/>
    <x v="1"/>
    <x v="587"/>
    <x v="2"/>
    <x v="23"/>
    <x v="25"/>
    <x v="2"/>
    <x v="53"/>
    <x v="337"/>
    <x v="3006"/>
    <x v="5442"/>
    <x v="26"/>
    <x v="1"/>
    <x v="0"/>
    <x v="2"/>
  </r>
  <r>
    <x v="4"/>
    <x v="1"/>
    <x v="587"/>
    <x v="2"/>
    <x v="23"/>
    <x v="25"/>
    <x v="1"/>
    <x v="48"/>
    <x v="319"/>
    <x v="2933"/>
    <x v="5248"/>
    <x v="21"/>
    <x v="1"/>
    <x v="0"/>
    <x v="1"/>
  </r>
  <r>
    <x v="4"/>
    <x v="1"/>
    <x v="587"/>
    <x v="2"/>
    <x v="23"/>
    <x v="25"/>
    <x v="5"/>
    <x v="43"/>
    <x v="313"/>
    <x v="2892"/>
    <x v="5201"/>
    <x v="26"/>
    <x v="1"/>
    <x v="1"/>
    <x v="2"/>
  </r>
  <r>
    <x v="4"/>
    <x v="1"/>
    <x v="587"/>
    <x v="2"/>
    <x v="23"/>
    <x v="25"/>
    <x v="4"/>
    <x v="33"/>
    <x v="309"/>
    <x v="2825"/>
    <x v="4972"/>
    <x v="26"/>
    <x v="1"/>
    <x v="1"/>
    <x v="1"/>
  </r>
  <r>
    <x v="4"/>
    <x v="1"/>
    <x v="587"/>
    <x v="2"/>
    <x v="23"/>
    <x v="25"/>
    <x v="0"/>
    <x v="43"/>
    <x v="307"/>
    <x v="2866"/>
    <x v="5010"/>
    <x v="21"/>
    <x v="1"/>
    <x v="0"/>
    <x v="0"/>
  </r>
  <r>
    <x v="4"/>
    <x v="1"/>
    <x v="587"/>
    <x v="2"/>
    <x v="23"/>
    <x v="25"/>
    <x v="3"/>
    <x v="48"/>
    <x v="321"/>
    <x v="2939"/>
    <x v="5394"/>
    <x v="36"/>
    <x v="1"/>
    <x v="1"/>
    <x v="0"/>
  </r>
  <r>
    <x v="5"/>
    <x v="1"/>
    <x v="587"/>
    <x v="1"/>
    <x v="47"/>
    <x v="11"/>
    <x v="2"/>
    <x v="43"/>
    <x v="313"/>
    <x v="2892"/>
    <x v="5201"/>
    <x v="26"/>
    <x v="0"/>
    <x v="0"/>
    <x v="2"/>
  </r>
  <r>
    <x v="5"/>
    <x v="1"/>
    <x v="587"/>
    <x v="1"/>
    <x v="47"/>
    <x v="11"/>
    <x v="1"/>
    <x v="38"/>
    <x v="254"/>
    <x v="2594"/>
    <x v="4535"/>
    <x v="26"/>
    <x v="0"/>
    <x v="0"/>
    <x v="1"/>
  </r>
  <r>
    <x v="5"/>
    <x v="1"/>
    <x v="587"/>
    <x v="1"/>
    <x v="47"/>
    <x v="11"/>
    <x v="5"/>
    <x v="33"/>
    <x v="254"/>
    <x v="2469"/>
    <x v="4314"/>
    <x v="26"/>
    <x v="0"/>
    <x v="1"/>
    <x v="2"/>
  </r>
  <r>
    <x v="5"/>
    <x v="1"/>
    <x v="587"/>
    <x v="1"/>
    <x v="47"/>
    <x v="11"/>
    <x v="4"/>
    <x v="33"/>
    <x v="231"/>
    <x v="2350"/>
    <x v="4136"/>
    <x v="26"/>
    <x v="0"/>
    <x v="1"/>
    <x v="1"/>
  </r>
  <r>
    <x v="5"/>
    <x v="1"/>
    <x v="587"/>
    <x v="1"/>
    <x v="47"/>
    <x v="11"/>
    <x v="0"/>
    <x v="43"/>
    <x v="212"/>
    <x v="2513"/>
    <x v="4380"/>
    <x v="26"/>
    <x v="0"/>
    <x v="0"/>
    <x v="0"/>
  </r>
  <r>
    <x v="5"/>
    <x v="1"/>
    <x v="587"/>
    <x v="1"/>
    <x v="47"/>
    <x v="11"/>
    <x v="3"/>
    <x v="48"/>
    <x v="304"/>
    <x v="2873"/>
    <x v="5133"/>
    <x v="26"/>
    <x v="0"/>
    <x v="1"/>
    <x v="0"/>
  </r>
  <r>
    <x v="3"/>
    <x v="3"/>
    <x v="587"/>
    <x v="2"/>
    <x v="42"/>
    <x v="16"/>
    <x v="2"/>
    <x v="16"/>
    <x v="153"/>
    <x v="968"/>
    <x v="1801"/>
    <x v="29"/>
    <x v="1"/>
    <x v="0"/>
    <x v="2"/>
  </r>
  <r>
    <x v="3"/>
    <x v="3"/>
    <x v="587"/>
    <x v="2"/>
    <x v="0"/>
    <x v="6"/>
    <x v="0"/>
    <x v="30"/>
    <x v="60"/>
    <x v="590"/>
    <x v="1301"/>
    <x v="36"/>
    <x v="1"/>
    <x v="0"/>
    <x v="0"/>
  </r>
  <r>
    <x v="4"/>
    <x v="0"/>
    <x v="587"/>
    <x v="3"/>
    <x v="8"/>
    <x v="40"/>
    <x v="2"/>
    <x v="80"/>
    <x v="184"/>
    <x v="2813"/>
    <x v="4971"/>
    <x v="27"/>
    <x v="1"/>
    <x v="0"/>
    <x v="2"/>
  </r>
  <r>
    <x v="4"/>
    <x v="0"/>
    <x v="587"/>
    <x v="3"/>
    <x v="8"/>
    <x v="40"/>
    <x v="1"/>
    <x v="70"/>
    <x v="179"/>
    <x v="2731"/>
    <x v="4578"/>
    <x v="21"/>
    <x v="1"/>
    <x v="0"/>
    <x v="1"/>
  </r>
  <r>
    <x v="4"/>
    <x v="0"/>
    <x v="587"/>
    <x v="3"/>
    <x v="8"/>
    <x v="40"/>
    <x v="5"/>
    <x v="71"/>
    <x v="165"/>
    <x v="2678"/>
    <x v="4776"/>
    <x v="29"/>
    <x v="1"/>
    <x v="1"/>
    <x v="2"/>
  </r>
  <r>
    <x v="4"/>
    <x v="0"/>
    <x v="587"/>
    <x v="3"/>
    <x v="8"/>
    <x v="40"/>
    <x v="4"/>
    <x v="70"/>
    <x v="123"/>
    <x v="2353"/>
    <x v="4242"/>
    <x v="28"/>
    <x v="1"/>
    <x v="1"/>
    <x v="1"/>
  </r>
  <r>
    <x v="4"/>
    <x v="0"/>
    <x v="587"/>
    <x v="3"/>
    <x v="8"/>
    <x v="40"/>
    <x v="0"/>
    <x v="67"/>
    <x v="123"/>
    <x v="2293"/>
    <x v="3394"/>
    <x v="17"/>
    <x v="1"/>
    <x v="0"/>
    <x v="0"/>
  </r>
  <r>
    <x v="4"/>
    <x v="0"/>
    <x v="587"/>
    <x v="3"/>
    <x v="8"/>
    <x v="40"/>
    <x v="3"/>
    <x v="74"/>
    <x v="72"/>
    <x v="1685"/>
    <x v="3970"/>
    <x v="44"/>
    <x v="1"/>
    <x v="1"/>
    <x v="0"/>
  </r>
  <r>
    <x v="5"/>
    <x v="0"/>
    <x v="587"/>
    <x v="2"/>
    <x v="17"/>
    <x v="35"/>
    <x v="2"/>
    <x v="79"/>
    <x v="215"/>
    <x v="2861"/>
    <x v="5233"/>
    <x v="37"/>
    <x v="1"/>
    <x v="0"/>
    <x v="2"/>
  </r>
  <r>
    <x v="5"/>
    <x v="0"/>
    <x v="587"/>
    <x v="2"/>
    <x v="17"/>
    <x v="35"/>
    <x v="1"/>
    <x v="70"/>
    <x v="203"/>
    <x v="2812"/>
    <x v="5138"/>
    <x v="37"/>
    <x v="1"/>
    <x v="0"/>
    <x v="1"/>
  </r>
  <r>
    <x v="5"/>
    <x v="0"/>
    <x v="587"/>
    <x v="2"/>
    <x v="17"/>
    <x v="35"/>
    <x v="5"/>
    <x v="63"/>
    <x v="165"/>
    <x v="2581"/>
    <x v="4940"/>
    <x v="41"/>
    <x v="1"/>
    <x v="1"/>
    <x v="2"/>
  </r>
  <r>
    <x v="5"/>
    <x v="0"/>
    <x v="587"/>
    <x v="2"/>
    <x v="17"/>
    <x v="35"/>
    <x v="4"/>
    <x v="67"/>
    <x v="108"/>
    <x v="2131"/>
    <x v="4389"/>
    <x v="39"/>
    <x v="1"/>
    <x v="1"/>
    <x v="1"/>
  </r>
  <r>
    <x v="5"/>
    <x v="0"/>
    <x v="587"/>
    <x v="2"/>
    <x v="17"/>
    <x v="35"/>
    <x v="0"/>
    <x v="57"/>
    <x v="118"/>
    <x v="2036"/>
    <x v="4464"/>
    <x v="45"/>
    <x v="1"/>
    <x v="0"/>
    <x v="0"/>
  </r>
  <r>
    <x v="5"/>
    <x v="0"/>
    <x v="587"/>
    <x v="2"/>
    <x v="17"/>
    <x v="35"/>
    <x v="3"/>
    <x v="56"/>
    <x v="74"/>
    <x v="1368"/>
    <x v="2919"/>
    <x v="35"/>
    <x v="1"/>
    <x v="1"/>
    <x v="0"/>
  </r>
  <r>
    <x v="4"/>
    <x v="1"/>
    <x v="587"/>
    <x v="2"/>
    <x v="23"/>
    <x v="25"/>
    <x v="2"/>
    <x v="49"/>
    <x v="185"/>
    <x v="2474"/>
    <x v="4806"/>
    <x v="40"/>
    <x v="1"/>
    <x v="0"/>
    <x v="2"/>
  </r>
  <r>
    <x v="4"/>
    <x v="1"/>
    <x v="587"/>
    <x v="2"/>
    <x v="23"/>
    <x v="25"/>
    <x v="1"/>
    <x v="43"/>
    <x v="146"/>
    <x v="1959"/>
    <x v="3937"/>
    <x v="34"/>
    <x v="1"/>
    <x v="0"/>
    <x v="1"/>
  </r>
  <r>
    <x v="4"/>
    <x v="1"/>
    <x v="587"/>
    <x v="2"/>
    <x v="23"/>
    <x v="25"/>
    <x v="5"/>
    <x v="41"/>
    <x v="127"/>
    <x v="1687"/>
    <x v="3705"/>
    <x v="38"/>
    <x v="1"/>
    <x v="1"/>
    <x v="2"/>
  </r>
  <r>
    <x v="4"/>
    <x v="1"/>
    <x v="587"/>
    <x v="2"/>
    <x v="23"/>
    <x v="25"/>
    <x v="4"/>
    <x v="32"/>
    <x v="108"/>
    <x v="1205"/>
    <x v="2747"/>
    <x v="38"/>
    <x v="1"/>
    <x v="1"/>
    <x v="1"/>
  </r>
  <r>
    <x v="4"/>
    <x v="1"/>
    <x v="587"/>
    <x v="2"/>
    <x v="23"/>
    <x v="25"/>
    <x v="0"/>
    <x v="39"/>
    <x v="102"/>
    <x v="1350"/>
    <x v="2674"/>
    <x v="31"/>
    <x v="1"/>
    <x v="0"/>
    <x v="0"/>
  </r>
  <r>
    <x v="4"/>
    <x v="1"/>
    <x v="587"/>
    <x v="2"/>
    <x v="23"/>
    <x v="25"/>
    <x v="3"/>
    <x v="46"/>
    <x v="147"/>
    <x v="2056"/>
    <x v="4651"/>
    <x v="51"/>
    <x v="1"/>
    <x v="1"/>
    <x v="0"/>
  </r>
  <r>
    <x v="5"/>
    <x v="1"/>
    <x v="587"/>
    <x v="1"/>
    <x v="47"/>
    <x v="11"/>
    <x v="2"/>
    <x v="39"/>
    <x v="111"/>
    <x v="1448"/>
    <x v="3264"/>
    <x v="38"/>
    <x v="1"/>
    <x v="0"/>
    <x v="2"/>
  </r>
  <r>
    <x v="5"/>
    <x v="1"/>
    <x v="587"/>
    <x v="1"/>
    <x v="47"/>
    <x v="11"/>
    <x v="1"/>
    <x v="35"/>
    <x v="74"/>
    <x v="893"/>
    <x v="2198"/>
    <x v="41"/>
    <x v="1"/>
    <x v="0"/>
    <x v="1"/>
  </r>
  <r>
    <x v="5"/>
    <x v="1"/>
    <x v="587"/>
    <x v="1"/>
    <x v="47"/>
    <x v="11"/>
    <x v="5"/>
    <x v="31"/>
    <x v="72"/>
    <x v="767"/>
    <x v="1773"/>
    <x v="38"/>
    <x v="1"/>
    <x v="1"/>
    <x v="2"/>
  </r>
  <r>
    <x v="5"/>
    <x v="1"/>
    <x v="587"/>
    <x v="1"/>
    <x v="47"/>
    <x v="11"/>
    <x v="4"/>
    <x v="29"/>
    <x v="59"/>
    <x v="554"/>
    <x v="1263"/>
    <x v="37"/>
    <x v="1"/>
    <x v="1"/>
    <x v="1"/>
  </r>
  <r>
    <x v="5"/>
    <x v="1"/>
    <x v="587"/>
    <x v="1"/>
    <x v="47"/>
    <x v="11"/>
    <x v="0"/>
    <x v="42"/>
    <x v="56"/>
    <x v="774"/>
    <x v="1873"/>
    <x v="40"/>
    <x v="1"/>
    <x v="0"/>
    <x v="0"/>
  </r>
  <r>
    <x v="5"/>
    <x v="1"/>
    <x v="587"/>
    <x v="1"/>
    <x v="47"/>
    <x v="11"/>
    <x v="3"/>
    <x v="47"/>
    <x v="96"/>
    <x v="1491"/>
    <x v="3461"/>
    <x v="40"/>
    <x v="1"/>
    <x v="1"/>
    <x v="0"/>
  </r>
  <r>
    <x v="3"/>
    <x v="3"/>
    <x v="587"/>
    <x v="2"/>
    <x v="42"/>
    <x v="16"/>
    <x v="2"/>
    <x v="12"/>
    <x v="196"/>
    <x v="1049"/>
    <x v="1359"/>
    <x v="18"/>
    <x v="2"/>
    <x v="0"/>
    <x v="2"/>
  </r>
  <r>
    <x v="3"/>
    <x v="3"/>
    <x v="587"/>
    <x v="2"/>
    <x v="0"/>
    <x v="6"/>
    <x v="0"/>
    <x v="21"/>
    <x v="73"/>
    <x v="520"/>
    <x v="999"/>
    <x v="32"/>
    <x v="2"/>
    <x v="0"/>
    <x v="0"/>
  </r>
  <r>
    <x v="4"/>
    <x v="0"/>
    <x v="587"/>
    <x v="3"/>
    <x v="8"/>
    <x v="40"/>
    <x v="2"/>
    <x v="61"/>
    <x v="215"/>
    <x v="2786"/>
    <x v="4756"/>
    <x v="22"/>
    <x v="2"/>
    <x v="0"/>
    <x v="2"/>
  </r>
  <r>
    <x v="4"/>
    <x v="0"/>
    <x v="587"/>
    <x v="3"/>
    <x v="8"/>
    <x v="40"/>
    <x v="1"/>
    <x v="53"/>
    <x v="229"/>
    <x v="2750"/>
    <x v="4138"/>
    <x v="13"/>
    <x v="2"/>
    <x v="0"/>
    <x v="1"/>
  </r>
  <r>
    <x v="4"/>
    <x v="0"/>
    <x v="587"/>
    <x v="3"/>
    <x v="8"/>
    <x v="40"/>
    <x v="5"/>
    <x v="55"/>
    <x v="197"/>
    <x v="2654"/>
    <x v="4283"/>
    <x v="19"/>
    <x v="2"/>
    <x v="1"/>
    <x v="2"/>
  </r>
  <r>
    <x v="4"/>
    <x v="0"/>
    <x v="587"/>
    <x v="3"/>
    <x v="8"/>
    <x v="40"/>
    <x v="4"/>
    <x v="57"/>
    <x v="127"/>
    <x v="2118"/>
    <x v="3248"/>
    <x v="19"/>
    <x v="2"/>
    <x v="1"/>
    <x v="1"/>
  </r>
  <r>
    <x v="4"/>
    <x v="0"/>
    <x v="587"/>
    <x v="3"/>
    <x v="8"/>
    <x v="40"/>
    <x v="0"/>
    <x v="56"/>
    <x v="144"/>
    <x v="2274"/>
    <x v="2659"/>
    <x v="10"/>
    <x v="2"/>
    <x v="0"/>
    <x v="0"/>
  </r>
  <r>
    <x v="4"/>
    <x v="0"/>
    <x v="587"/>
    <x v="3"/>
    <x v="8"/>
    <x v="40"/>
    <x v="3"/>
    <x v="53"/>
    <x v="79"/>
    <x v="1386"/>
    <x v="2977"/>
    <x v="35"/>
    <x v="2"/>
    <x v="1"/>
    <x v="0"/>
  </r>
  <r>
    <x v="5"/>
    <x v="0"/>
    <x v="587"/>
    <x v="2"/>
    <x v="17"/>
    <x v="35"/>
    <x v="2"/>
    <x v="66"/>
    <x v="215"/>
    <x v="2815"/>
    <x v="5094"/>
    <x v="33"/>
    <x v="2"/>
    <x v="0"/>
    <x v="2"/>
  </r>
  <r>
    <x v="5"/>
    <x v="0"/>
    <x v="587"/>
    <x v="2"/>
    <x v="17"/>
    <x v="35"/>
    <x v="1"/>
    <x v="50"/>
    <x v="216"/>
    <x v="2671"/>
    <x v="4791"/>
    <x v="30"/>
    <x v="2"/>
    <x v="0"/>
    <x v="1"/>
  </r>
  <r>
    <x v="5"/>
    <x v="0"/>
    <x v="587"/>
    <x v="2"/>
    <x v="17"/>
    <x v="35"/>
    <x v="5"/>
    <x v="43"/>
    <x v="187"/>
    <x v="2327"/>
    <x v="4217"/>
    <x v="28"/>
    <x v="2"/>
    <x v="1"/>
    <x v="2"/>
  </r>
  <r>
    <x v="5"/>
    <x v="0"/>
    <x v="587"/>
    <x v="2"/>
    <x v="17"/>
    <x v="35"/>
    <x v="4"/>
    <x v="48"/>
    <x v="123"/>
    <x v="1856"/>
    <x v="3718"/>
    <x v="33"/>
    <x v="2"/>
    <x v="1"/>
    <x v="1"/>
  </r>
  <r>
    <x v="5"/>
    <x v="0"/>
    <x v="587"/>
    <x v="2"/>
    <x v="17"/>
    <x v="35"/>
    <x v="0"/>
    <x v="40"/>
    <x v="131"/>
    <x v="1704"/>
    <x v="3573"/>
    <x v="35"/>
    <x v="2"/>
    <x v="0"/>
    <x v="0"/>
  </r>
  <r>
    <x v="5"/>
    <x v="0"/>
    <x v="587"/>
    <x v="2"/>
    <x v="17"/>
    <x v="35"/>
    <x v="3"/>
    <x v="39"/>
    <x v="84"/>
    <x v="1133"/>
    <x v="1850"/>
    <x v="24"/>
    <x v="2"/>
    <x v="1"/>
    <x v="0"/>
  </r>
  <r>
    <x v="4"/>
    <x v="1"/>
    <x v="587"/>
    <x v="2"/>
    <x v="23"/>
    <x v="25"/>
    <x v="2"/>
    <x v="34"/>
    <x v="216"/>
    <x v="2281"/>
    <x v="4280"/>
    <x v="31"/>
    <x v="2"/>
    <x v="0"/>
    <x v="2"/>
  </r>
  <r>
    <x v="4"/>
    <x v="1"/>
    <x v="587"/>
    <x v="2"/>
    <x v="23"/>
    <x v="25"/>
    <x v="1"/>
    <x v="37"/>
    <x v="173"/>
    <x v="2014"/>
    <x v="3629"/>
    <x v="27"/>
    <x v="2"/>
    <x v="0"/>
    <x v="1"/>
  </r>
  <r>
    <x v="4"/>
    <x v="1"/>
    <x v="587"/>
    <x v="2"/>
    <x v="23"/>
    <x v="25"/>
    <x v="5"/>
    <x v="30"/>
    <x v="156"/>
    <x v="1593"/>
    <x v="3071"/>
    <x v="30"/>
    <x v="2"/>
    <x v="1"/>
    <x v="2"/>
  </r>
  <r>
    <x v="4"/>
    <x v="1"/>
    <x v="587"/>
    <x v="2"/>
    <x v="23"/>
    <x v="25"/>
    <x v="4"/>
    <x v="25"/>
    <x v="127"/>
    <x v="1136"/>
    <x v="2078"/>
    <x v="28"/>
    <x v="2"/>
    <x v="1"/>
    <x v="1"/>
  </r>
  <r>
    <x v="4"/>
    <x v="1"/>
    <x v="587"/>
    <x v="2"/>
    <x v="23"/>
    <x v="25"/>
    <x v="0"/>
    <x v="28"/>
    <x v="137"/>
    <x v="1329"/>
    <x v="2479"/>
    <x v="28"/>
    <x v="2"/>
    <x v="0"/>
    <x v="0"/>
  </r>
  <r>
    <x v="4"/>
    <x v="1"/>
    <x v="587"/>
    <x v="2"/>
    <x v="23"/>
    <x v="25"/>
    <x v="3"/>
    <x v="35"/>
    <x v="179"/>
    <x v="2003"/>
    <x v="4296"/>
    <x v="41"/>
    <x v="2"/>
    <x v="1"/>
    <x v="0"/>
  </r>
  <r>
    <x v="3"/>
    <x v="3"/>
    <x v="588"/>
    <x v="2"/>
    <x v="42"/>
    <x v="16"/>
    <x v="1"/>
    <x v="28"/>
    <x v="323"/>
    <x v="2867"/>
    <x v="4871"/>
    <x v="16"/>
    <x v="2"/>
    <x v="0"/>
    <x v="1"/>
  </r>
  <r>
    <x v="3"/>
    <x v="3"/>
    <x v="588"/>
    <x v="2"/>
    <x v="0"/>
    <x v="6"/>
    <x v="3"/>
    <x v="28"/>
    <x v="300"/>
    <x v="2637"/>
    <x v="5070"/>
    <x v="46"/>
    <x v="2"/>
    <x v="1"/>
    <x v="0"/>
  </r>
  <r>
    <x v="1"/>
    <x v="1"/>
    <x v="588"/>
    <x v="0"/>
    <x v="24"/>
    <x v="51"/>
    <x v="2"/>
    <x v="33"/>
    <x v="327"/>
    <x v="2903"/>
    <x v="5234"/>
    <x v="26"/>
    <x v="0"/>
    <x v="0"/>
    <x v="2"/>
  </r>
  <r>
    <x v="1"/>
    <x v="1"/>
    <x v="588"/>
    <x v="0"/>
    <x v="24"/>
    <x v="51"/>
    <x v="1"/>
    <x v="33"/>
    <x v="309"/>
    <x v="2825"/>
    <x v="4835"/>
    <x v="21"/>
    <x v="0"/>
    <x v="0"/>
    <x v="1"/>
  </r>
  <r>
    <x v="1"/>
    <x v="1"/>
    <x v="588"/>
    <x v="0"/>
    <x v="24"/>
    <x v="51"/>
    <x v="5"/>
    <x v="28"/>
    <x v="300"/>
    <x v="2637"/>
    <x v="4349"/>
    <x v="21"/>
    <x v="0"/>
    <x v="1"/>
    <x v="2"/>
  </r>
  <r>
    <x v="1"/>
    <x v="1"/>
    <x v="588"/>
    <x v="0"/>
    <x v="24"/>
    <x v="51"/>
    <x v="4"/>
    <x v="18"/>
    <x v="273"/>
    <x v="1909"/>
    <x v="3367"/>
    <x v="26"/>
    <x v="0"/>
    <x v="1"/>
    <x v="1"/>
  </r>
  <r>
    <x v="1"/>
    <x v="1"/>
    <x v="588"/>
    <x v="0"/>
    <x v="24"/>
    <x v="51"/>
    <x v="0"/>
    <x v="28"/>
    <x v="254"/>
    <x v="2282"/>
    <x v="3708"/>
    <x v="21"/>
    <x v="0"/>
    <x v="0"/>
    <x v="0"/>
  </r>
  <r>
    <x v="1"/>
    <x v="1"/>
    <x v="588"/>
    <x v="0"/>
    <x v="24"/>
    <x v="51"/>
    <x v="3"/>
    <x v="33"/>
    <x v="309"/>
    <x v="2825"/>
    <x v="5147"/>
    <x v="36"/>
    <x v="0"/>
    <x v="1"/>
    <x v="0"/>
  </r>
  <r>
    <x v="0"/>
    <x v="1"/>
    <x v="588"/>
    <x v="1"/>
    <x v="28"/>
    <x v="31"/>
    <x v="2"/>
    <x v="58"/>
    <x v="325"/>
    <x v="2984"/>
    <x v="5402"/>
    <x v="26"/>
    <x v="2"/>
    <x v="0"/>
    <x v="2"/>
  </r>
  <r>
    <x v="0"/>
    <x v="1"/>
    <x v="588"/>
    <x v="1"/>
    <x v="28"/>
    <x v="31"/>
    <x v="1"/>
    <x v="53"/>
    <x v="307"/>
    <x v="2895"/>
    <x v="5216"/>
    <x v="26"/>
    <x v="2"/>
    <x v="0"/>
    <x v="1"/>
  </r>
  <r>
    <x v="0"/>
    <x v="1"/>
    <x v="588"/>
    <x v="1"/>
    <x v="28"/>
    <x v="31"/>
    <x v="5"/>
    <x v="48"/>
    <x v="294"/>
    <x v="2850"/>
    <x v="4740"/>
    <x v="16"/>
    <x v="2"/>
    <x v="1"/>
    <x v="2"/>
  </r>
  <r>
    <x v="0"/>
    <x v="1"/>
    <x v="588"/>
    <x v="1"/>
    <x v="28"/>
    <x v="31"/>
    <x v="4"/>
    <x v="48"/>
    <x v="231"/>
    <x v="2694"/>
    <x v="4206"/>
    <x v="16"/>
    <x v="2"/>
    <x v="1"/>
    <x v="1"/>
  </r>
  <r>
    <x v="0"/>
    <x v="1"/>
    <x v="588"/>
    <x v="1"/>
    <x v="28"/>
    <x v="31"/>
    <x v="0"/>
    <x v="58"/>
    <x v="212"/>
    <x v="2745"/>
    <x v="4341"/>
    <x v="16"/>
    <x v="2"/>
    <x v="0"/>
    <x v="0"/>
  </r>
  <r>
    <x v="0"/>
    <x v="1"/>
    <x v="588"/>
    <x v="1"/>
    <x v="28"/>
    <x v="31"/>
    <x v="3"/>
    <x v="63"/>
    <x v="304"/>
    <x v="2912"/>
    <x v="5196"/>
    <x v="21"/>
    <x v="2"/>
    <x v="1"/>
    <x v="0"/>
  </r>
  <r>
    <x v="3"/>
    <x v="3"/>
    <x v="588"/>
    <x v="2"/>
    <x v="42"/>
    <x v="16"/>
    <x v="1"/>
    <x v="25"/>
    <x v="141"/>
    <x v="1261"/>
    <x v="2202"/>
    <x v="26"/>
    <x v="1"/>
    <x v="0"/>
    <x v="1"/>
  </r>
  <r>
    <x v="3"/>
    <x v="3"/>
    <x v="588"/>
    <x v="2"/>
    <x v="0"/>
    <x v="6"/>
    <x v="3"/>
    <x v="27"/>
    <x v="86"/>
    <x v="829"/>
    <x v="2807"/>
    <x v="61"/>
    <x v="1"/>
    <x v="1"/>
    <x v="0"/>
  </r>
  <r>
    <x v="1"/>
    <x v="1"/>
    <x v="588"/>
    <x v="0"/>
    <x v="24"/>
    <x v="51"/>
    <x v="2"/>
    <x v="31"/>
    <x v="177"/>
    <x v="1822"/>
    <x v="3827"/>
    <x v="36"/>
    <x v="1"/>
    <x v="0"/>
    <x v="2"/>
  </r>
  <r>
    <x v="1"/>
    <x v="1"/>
    <x v="588"/>
    <x v="0"/>
    <x v="24"/>
    <x v="51"/>
    <x v="1"/>
    <x v="31"/>
    <x v="123"/>
    <x v="1306"/>
    <x v="2644"/>
    <x v="32"/>
    <x v="1"/>
    <x v="0"/>
    <x v="1"/>
  </r>
  <r>
    <x v="1"/>
    <x v="1"/>
    <x v="588"/>
    <x v="0"/>
    <x v="24"/>
    <x v="51"/>
    <x v="5"/>
    <x v="25"/>
    <x v="101"/>
    <x v="907"/>
    <x v="1831"/>
    <x v="32"/>
    <x v="1"/>
    <x v="1"/>
    <x v="2"/>
  </r>
  <r>
    <x v="1"/>
    <x v="1"/>
    <x v="588"/>
    <x v="0"/>
    <x v="24"/>
    <x v="51"/>
    <x v="4"/>
    <x v="17"/>
    <x v="75"/>
    <x v="444"/>
    <x v="1100"/>
    <x v="41"/>
    <x v="1"/>
    <x v="1"/>
    <x v="1"/>
  </r>
  <r>
    <x v="1"/>
    <x v="1"/>
    <x v="588"/>
    <x v="0"/>
    <x v="24"/>
    <x v="51"/>
    <x v="0"/>
    <x v="27"/>
    <x v="67"/>
    <x v="607"/>
    <x v="1232"/>
    <x v="33"/>
    <x v="1"/>
    <x v="0"/>
    <x v="0"/>
  </r>
  <r>
    <x v="1"/>
    <x v="1"/>
    <x v="588"/>
    <x v="0"/>
    <x v="24"/>
    <x v="51"/>
    <x v="3"/>
    <x v="29"/>
    <x v="108"/>
    <x v="1112"/>
    <x v="3138"/>
    <x v="51"/>
    <x v="1"/>
    <x v="1"/>
    <x v="0"/>
  </r>
  <r>
    <x v="0"/>
    <x v="1"/>
    <x v="588"/>
    <x v="1"/>
    <x v="28"/>
    <x v="31"/>
    <x v="2"/>
    <x v="53"/>
    <x v="172"/>
    <x v="2440"/>
    <x v="4687"/>
    <x v="37"/>
    <x v="1"/>
    <x v="0"/>
    <x v="2"/>
  </r>
  <r>
    <x v="0"/>
    <x v="1"/>
    <x v="588"/>
    <x v="1"/>
    <x v="28"/>
    <x v="31"/>
    <x v="1"/>
    <x v="51"/>
    <x v="115"/>
    <x v="1850"/>
    <x v="4041"/>
    <x v="40"/>
    <x v="1"/>
    <x v="0"/>
    <x v="1"/>
  </r>
  <r>
    <x v="0"/>
    <x v="1"/>
    <x v="588"/>
    <x v="1"/>
    <x v="28"/>
    <x v="31"/>
    <x v="5"/>
    <x v="45"/>
    <x v="87"/>
    <x v="1313"/>
    <x v="2607"/>
    <x v="31"/>
    <x v="1"/>
    <x v="1"/>
    <x v="2"/>
  </r>
  <r>
    <x v="0"/>
    <x v="1"/>
    <x v="588"/>
    <x v="1"/>
    <x v="28"/>
    <x v="31"/>
    <x v="4"/>
    <x v="44"/>
    <x v="59"/>
    <x v="870"/>
    <x v="1545"/>
    <x v="28"/>
    <x v="1"/>
    <x v="1"/>
    <x v="1"/>
  </r>
  <r>
    <x v="0"/>
    <x v="1"/>
    <x v="588"/>
    <x v="1"/>
    <x v="28"/>
    <x v="31"/>
    <x v="0"/>
    <x v="52"/>
    <x v="60"/>
    <x v="1031"/>
    <x v="2037"/>
    <x v="31"/>
    <x v="1"/>
    <x v="0"/>
    <x v="0"/>
  </r>
  <r>
    <x v="0"/>
    <x v="1"/>
    <x v="588"/>
    <x v="1"/>
    <x v="28"/>
    <x v="31"/>
    <x v="3"/>
    <x v="57"/>
    <x v="88"/>
    <x v="1625"/>
    <x v="3310"/>
    <x v="33"/>
    <x v="1"/>
    <x v="1"/>
    <x v="0"/>
  </r>
  <r>
    <x v="3"/>
    <x v="3"/>
    <x v="588"/>
    <x v="2"/>
    <x v="42"/>
    <x v="16"/>
    <x v="1"/>
    <x v="16"/>
    <x v="185"/>
    <x v="1196"/>
    <x v="1846"/>
    <x v="22"/>
    <x v="2"/>
    <x v="0"/>
    <x v="1"/>
  </r>
  <r>
    <x v="3"/>
    <x v="3"/>
    <x v="588"/>
    <x v="2"/>
    <x v="0"/>
    <x v="6"/>
    <x v="3"/>
    <x v="19"/>
    <x v="101"/>
    <x v="709"/>
    <x v="2175"/>
    <x v="52"/>
    <x v="2"/>
    <x v="1"/>
    <x v="0"/>
  </r>
  <r>
    <x v="0"/>
    <x v="1"/>
    <x v="588"/>
    <x v="1"/>
    <x v="28"/>
    <x v="31"/>
    <x v="2"/>
    <x v="41"/>
    <x v="177"/>
    <x v="2172"/>
    <x v="4179"/>
    <x v="32"/>
    <x v="2"/>
    <x v="0"/>
    <x v="2"/>
  </r>
  <r>
    <x v="0"/>
    <x v="1"/>
    <x v="588"/>
    <x v="1"/>
    <x v="28"/>
    <x v="31"/>
    <x v="1"/>
    <x v="32"/>
    <x v="115"/>
    <x v="1269"/>
    <x v="2623"/>
    <x v="33"/>
    <x v="2"/>
    <x v="0"/>
    <x v="1"/>
  </r>
  <r>
    <x v="0"/>
    <x v="1"/>
    <x v="588"/>
    <x v="1"/>
    <x v="28"/>
    <x v="31"/>
    <x v="5"/>
    <x v="32"/>
    <x v="94"/>
    <x v="1059"/>
    <x v="1547"/>
    <x v="21"/>
    <x v="2"/>
    <x v="1"/>
    <x v="2"/>
  </r>
  <r>
    <x v="0"/>
    <x v="1"/>
    <x v="588"/>
    <x v="1"/>
    <x v="28"/>
    <x v="31"/>
    <x v="4"/>
    <x v="35"/>
    <x v="73"/>
    <x v="874"/>
    <x v="1071"/>
    <x v="18"/>
    <x v="2"/>
    <x v="1"/>
    <x v="1"/>
  </r>
  <r>
    <x v="0"/>
    <x v="1"/>
    <x v="588"/>
    <x v="1"/>
    <x v="28"/>
    <x v="31"/>
    <x v="0"/>
    <x v="38"/>
    <x v="66"/>
    <x v="847"/>
    <x v="1079"/>
    <x v="19"/>
    <x v="2"/>
    <x v="0"/>
    <x v="0"/>
  </r>
  <r>
    <x v="0"/>
    <x v="1"/>
    <x v="588"/>
    <x v="1"/>
    <x v="28"/>
    <x v="31"/>
    <x v="3"/>
    <x v="39"/>
    <x v="125"/>
    <x v="1604"/>
    <x v="2617"/>
    <x v="23"/>
    <x v="2"/>
    <x v="1"/>
    <x v="0"/>
  </r>
  <r>
    <x v="3"/>
    <x v="3"/>
    <x v="589"/>
    <x v="2"/>
    <x v="42"/>
    <x v="16"/>
    <x v="5"/>
    <x v="28"/>
    <x v="309"/>
    <x v="2763"/>
    <x v="4378"/>
    <x v="16"/>
    <x v="2"/>
    <x v="1"/>
    <x v="2"/>
  </r>
  <r>
    <x v="3"/>
    <x v="3"/>
    <x v="589"/>
    <x v="2"/>
    <x v="0"/>
    <x v="6"/>
    <x v="2"/>
    <x v="13"/>
    <x v="323"/>
    <x v="2560"/>
    <x v="4663"/>
    <x v="31"/>
    <x v="2"/>
    <x v="0"/>
    <x v="2"/>
  </r>
  <r>
    <x v="3"/>
    <x v="3"/>
    <x v="589"/>
    <x v="2"/>
    <x v="42"/>
    <x v="16"/>
    <x v="5"/>
    <x v="27"/>
    <x v="100"/>
    <x v="967"/>
    <x v="1798"/>
    <x v="29"/>
    <x v="1"/>
    <x v="1"/>
    <x v="2"/>
  </r>
  <r>
    <x v="3"/>
    <x v="3"/>
    <x v="589"/>
    <x v="2"/>
    <x v="0"/>
    <x v="6"/>
    <x v="2"/>
    <x v="12"/>
    <x v="171"/>
    <x v="876"/>
    <x v="2278"/>
    <x v="44"/>
    <x v="1"/>
    <x v="0"/>
    <x v="2"/>
  </r>
  <r>
    <x v="3"/>
    <x v="3"/>
    <x v="589"/>
    <x v="2"/>
    <x v="42"/>
    <x v="16"/>
    <x v="5"/>
    <x v="20"/>
    <x v="123"/>
    <x v="915"/>
    <x v="1302"/>
    <x v="21"/>
    <x v="2"/>
    <x v="1"/>
    <x v="2"/>
  </r>
  <r>
    <x v="3"/>
    <x v="3"/>
    <x v="589"/>
    <x v="2"/>
    <x v="0"/>
    <x v="6"/>
    <x v="2"/>
    <x v="8"/>
    <x v="185"/>
    <x v="742"/>
    <x v="1715"/>
    <x v="38"/>
    <x v="2"/>
    <x v="0"/>
    <x v="2"/>
  </r>
  <r>
    <x v="3"/>
    <x v="3"/>
    <x v="590"/>
    <x v="2"/>
    <x v="42"/>
    <x v="16"/>
    <x v="4"/>
    <x v="28"/>
    <x v="304"/>
    <x v="2682"/>
    <x v="4682"/>
    <x v="26"/>
    <x v="2"/>
    <x v="1"/>
    <x v="1"/>
  </r>
  <r>
    <x v="3"/>
    <x v="3"/>
    <x v="590"/>
    <x v="2"/>
    <x v="0"/>
    <x v="6"/>
    <x v="1"/>
    <x v="13"/>
    <x v="323"/>
    <x v="2560"/>
    <x v="4663"/>
    <x v="31"/>
    <x v="2"/>
    <x v="0"/>
    <x v="1"/>
  </r>
  <r>
    <x v="4"/>
    <x v="3"/>
    <x v="590"/>
    <x v="2"/>
    <x v="3"/>
    <x v="28"/>
    <x v="2"/>
    <x v="53"/>
    <x v="331"/>
    <x v="2987"/>
    <x v="5411"/>
    <x v="26"/>
    <x v="1"/>
    <x v="0"/>
    <x v="2"/>
  </r>
  <r>
    <x v="4"/>
    <x v="3"/>
    <x v="590"/>
    <x v="2"/>
    <x v="3"/>
    <x v="28"/>
    <x v="1"/>
    <x v="48"/>
    <x v="313"/>
    <x v="2908"/>
    <x v="5180"/>
    <x v="21"/>
    <x v="1"/>
    <x v="0"/>
    <x v="1"/>
  </r>
  <r>
    <x v="4"/>
    <x v="3"/>
    <x v="590"/>
    <x v="2"/>
    <x v="3"/>
    <x v="28"/>
    <x v="5"/>
    <x v="43"/>
    <x v="307"/>
    <x v="2866"/>
    <x v="5111"/>
    <x v="26"/>
    <x v="1"/>
    <x v="1"/>
    <x v="2"/>
  </r>
  <r>
    <x v="4"/>
    <x v="3"/>
    <x v="590"/>
    <x v="2"/>
    <x v="3"/>
    <x v="28"/>
    <x v="4"/>
    <x v="33"/>
    <x v="300"/>
    <x v="2737"/>
    <x v="4786"/>
    <x v="26"/>
    <x v="1"/>
    <x v="1"/>
    <x v="1"/>
  </r>
  <r>
    <x v="4"/>
    <x v="3"/>
    <x v="590"/>
    <x v="2"/>
    <x v="3"/>
    <x v="28"/>
    <x v="0"/>
    <x v="43"/>
    <x v="294"/>
    <x v="2817"/>
    <x v="4820"/>
    <x v="21"/>
    <x v="1"/>
    <x v="0"/>
    <x v="0"/>
  </r>
  <r>
    <x v="4"/>
    <x v="3"/>
    <x v="590"/>
    <x v="2"/>
    <x v="3"/>
    <x v="28"/>
    <x v="3"/>
    <x v="48"/>
    <x v="315"/>
    <x v="2916"/>
    <x v="5270"/>
    <x v="26"/>
    <x v="1"/>
    <x v="1"/>
    <x v="0"/>
  </r>
  <r>
    <x v="5"/>
    <x v="3"/>
    <x v="590"/>
    <x v="2"/>
    <x v="35"/>
    <x v="38"/>
    <x v="2"/>
    <x v="53"/>
    <x v="325"/>
    <x v="2969"/>
    <x v="5372"/>
    <x v="26"/>
    <x v="1"/>
    <x v="0"/>
    <x v="2"/>
  </r>
  <r>
    <x v="5"/>
    <x v="3"/>
    <x v="590"/>
    <x v="2"/>
    <x v="35"/>
    <x v="38"/>
    <x v="1"/>
    <x v="48"/>
    <x v="307"/>
    <x v="2884"/>
    <x v="5087"/>
    <x v="21"/>
    <x v="1"/>
    <x v="0"/>
    <x v="1"/>
  </r>
  <r>
    <x v="5"/>
    <x v="3"/>
    <x v="590"/>
    <x v="2"/>
    <x v="35"/>
    <x v="38"/>
    <x v="5"/>
    <x v="43"/>
    <x v="294"/>
    <x v="2817"/>
    <x v="4962"/>
    <x v="26"/>
    <x v="1"/>
    <x v="1"/>
    <x v="2"/>
  </r>
  <r>
    <x v="5"/>
    <x v="3"/>
    <x v="590"/>
    <x v="2"/>
    <x v="35"/>
    <x v="38"/>
    <x v="4"/>
    <x v="33"/>
    <x v="273"/>
    <x v="2560"/>
    <x v="4458"/>
    <x v="26"/>
    <x v="1"/>
    <x v="1"/>
    <x v="1"/>
  </r>
  <r>
    <x v="5"/>
    <x v="3"/>
    <x v="590"/>
    <x v="2"/>
    <x v="35"/>
    <x v="38"/>
    <x v="0"/>
    <x v="43"/>
    <x v="254"/>
    <x v="2686"/>
    <x v="4472"/>
    <x v="21"/>
    <x v="1"/>
    <x v="0"/>
    <x v="0"/>
  </r>
  <r>
    <x v="5"/>
    <x v="3"/>
    <x v="590"/>
    <x v="2"/>
    <x v="35"/>
    <x v="38"/>
    <x v="3"/>
    <x v="48"/>
    <x v="309"/>
    <x v="2891"/>
    <x v="5197"/>
    <x v="26"/>
    <x v="1"/>
    <x v="1"/>
    <x v="0"/>
  </r>
  <r>
    <x v="3"/>
    <x v="3"/>
    <x v="590"/>
    <x v="2"/>
    <x v="42"/>
    <x v="16"/>
    <x v="4"/>
    <x v="25"/>
    <x v="108"/>
    <x v="978"/>
    <x v="2312"/>
    <x v="39"/>
    <x v="1"/>
    <x v="1"/>
    <x v="1"/>
  </r>
  <r>
    <x v="3"/>
    <x v="3"/>
    <x v="590"/>
    <x v="2"/>
    <x v="0"/>
    <x v="6"/>
    <x v="1"/>
    <x v="12"/>
    <x v="165"/>
    <x v="843"/>
    <x v="2200"/>
    <x v="44"/>
    <x v="1"/>
    <x v="0"/>
    <x v="1"/>
  </r>
  <r>
    <x v="4"/>
    <x v="3"/>
    <x v="590"/>
    <x v="2"/>
    <x v="3"/>
    <x v="28"/>
    <x v="2"/>
    <x v="48"/>
    <x v="183"/>
    <x v="2415"/>
    <x v="4754"/>
    <x v="40"/>
    <x v="1"/>
    <x v="0"/>
    <x v="2"/>
  </r>
  <r>
    <x v="4"/>
    <x v="3"/>
    <x v="590"/>
    <x v="2"/>
    <x v="3"/>
    <x v="28"/>
    <x v="1"/>
    <x v="43"/>
    <x v="131"/>
    <x v="1797"/>
    <x v="3689"/>
    <x v="34"/>
    <x v="1"/>
    <x v="0"/>
    <x v="1"/>
  </r>
  <r>
    <x v="4"/>
    <x v="3"/>
    <x v="590"/>
    <x v="2"/>
    <x v="3"/>
    <x v="28"/>
    <x v="5"/>
    <x v="40"/>
    <x v="106"/>
    <x v="1421"/>
    <x v="3223"/>
    <x v="38"/>
    <x v="1"/>
    <x v="1"/>
    <x v="2"/>
  </r>
  <r>
    <x v="4"/>
    <x v="3"/>
    <x v="590"/>
    <x v="2"/>
    <x v="3"/>
    <x v="28"/>
    <x v="4"/>
    <x v="32"/>
    <x v="86"/>
    <x v="970"/>
    <x v="2129"/>
    <x v="36"/>
    <x v="1"/>
    <x v="1"/>
    <x v="1"/>
  </r>
  <r>
    <x v="4"/>
    <x v="3"/>
    <x v="590"/>
    <x v="2"/>
    <x v="3"/>
    <x v="28"/>
    <x v="0"/>
    <x v="41"/>
    <x v="94"/>
    <x v="1303"/>
    <x v="2812"/>
    <x v="35"/>
    <x v="1"/>
    <x v="0"/>
    <x v="0"/>
  </r>
  <r>
    <x v="4"/>
    <x v="3"/>
    <x v="590"/>
    <x v="2"/>
    <x v="3"/>
    <x v="28"/>
    <x v="3"/>
    <x v="43"/>
    <x v="123"/>
    <x v="1705"/>
    <x v="3732"/>
    <x v="38"/>
    <x v="1"/>
    <x v="1"/>
    <x v="0"/>
  </r>
  <r>
    <x v="5"/>
    <x v="3"/>
    <x v="590"/>
    <x v="2"/>
    <x v="35"/>
    <x v="38"/>
    <x v="2"/>
    <x v="49"/>
    <x v="165"/>
    <x v="2294"/>
    <x v="4533"/>
    <x v="37"/>
    <x v="1"/>
    <x v="0"/>
    <x v="2"/>
  </r>
  <r>
    <x v="5"/>
    <x v="3"/>
    <x v="590"/>
    <x v="2"/>
    <x v="35"/>
    <x v="38"/>
    <x v="1"/>
    <x v="44"/>
    <x v="94"/>
    <x v="1387"/>
    <x v="2859"/>
    <x v="33"/>
    <x v="1"/>
    <x v="0"/>
    <x v="1"/>
  </r>
  <r>
    <x v="5"/>
    <x v="3"/>
    <x v="590"/>
    <x v="2"/>
    <x v="35"/>
    <x v="38"/>
    <x v="5"/>
    <x v="40"/>
    <x v="94"/>
    <x v="1278"/>
    <x v="2968"/>
    <x v="39"/>
    <x v="1"/>
    <x v="1"/>
    <x v="2"/>
  </r>
  <r>
    <x v="5"/>
    <x v="3"/>
    <x v="590"/>
    <x v="2"/>
    <x v="35"/>
    <x v="38"/>
    <x v="4"/>
    <x v="30"/>
    <x v="73"/>
    <x v="753"/>
    <x v="1738"/>
    <x v="38"/>
    <x v="1"/>
    <x v="1"/>
    <x v="1"/>
  </r>
  <r>
    <x v="5"/>
    <x v="3"/>
    <x v="590"/>
    <x v="2"/>
    <x v="35"/>
    <x v="38"/>
    <x v="0"/>
    <x v="40"/>
    <x v="67"/>
    <x v="898"/>
    <x v="1764"/>
    <x v="31"/>
    <x v="1"/>
    <x v="0"/>
    <x v="0"/>
  </r>
  <r>
    <x v="5"/>
    <x v="3"/>
    <x v="590"/>
    <x v="2"/>
    <x v="35"/>
    <x v="38"/>
    <x v="3"/>
    <x v="43"/>
    <x v="104"/>
    <x v="1488"/>
    <x v="3342"/>
    <x v="38"/>
    <x v="1"/>
    <x v="1"/>
    <x v="0"/>
  </r>
  <r>
    <x v="3"/>
    <x v="3"/>
    <x v="590"/>
    <x v="2"/>
    <x v="42"/>
    <x v="16"/>
    <x v="4"/>
    <x v="21"/>
    <x v="116"/>
    <x v="899"/>
    <x v="1765"/>
    <x v="31"/>
    <x v="2"/>
    <x v="1"/>
    <x v="1"/>
  </r>
  <r>
    <x v="3"/>
    <x v="3"/>
    <x v="590"/>
    <x v="2"/>
    <x v="0"/>
    <x v="6"/>
    <x v="1"/>
    <x v="9"/>
    <x v="176"/>
    <x v="744"/>
    <x v="1512"/>
    <x v="33"/>
    <x v="2"/>
    <x v="0"/>
    <x v="1"/>
  </r>
  <r>
    <x v="4"/>
    <x v="3"/>
    <x v="590"/>
    <x v="2"/>
    <x v="3"/>
    <x v="28"/>
    <x v="2"/>
    <x v="36"/>
    <x v="199"/>
    <x v="2211"/>
    <x v="4192"/>
    <x v="31"/>
    <x v="2"/>
    <x v="0"/>
    <x v="2"/>
  </r>
  <r>
    <x v="4"/>
    <x v="3"/>
    <x v="590"/>
    <x v="2"/>
    <x v="3"/>
    <x v="28"/>
    <x v="1"/>
    <x v="35"/>
    <x v="141"/>
    <x v="1640"/>
    <x v="2822"/>
    <x v="25"/>
    <x v="2"/>
    <x v="0"/>
    <x v="1"/>
  </r>
  <r>
    <x v="4"/>
    <x v="3"/>
    <x v="590"/>
    <x v="2"/>
    <x v="3"/>
    <x v="28"/>
    <x v="5"/>
    <x v="33"/>
    <x v="115"/>
    <x v="1298"/>
    <x v="2529"/>
    <x v="30"/>
    <x v="2"/>
    <x v="1"/>
    <x v="2"/>
  </r>
  <r>
    <x v="4"/>
    <x v="3"/>
    <x v="590"/>
    <x v="2"/>
    <x v="3"/>
    <x v="28"/>
    <x v="4"/>
    <x v="22"/>
    <x v="112"/>
    <x v="905"/>
    <x v="1776"/>
    <x v="31"/>
    <x v="2"/>
    <x v="1"/>
    <x v="1"/>
  </r>
  <r>
    <x v="4"/>
    <x v="3"/>
    <x v="590"/>
    <x v="2"/>
    <x v="3"/>
    <x v="28"/>
    <x v="0"/>
    <x v="33"/>
    <x v="94"/>
    <x v="1092"/>
    <x v="1708"/>
    <x v="23"/>
    <x v="2"/>
    <x v="0"/>
    <x v="0"/>
  </r>
  <r>
    <x v="4"/>
    <x v="3"/>
    <x v="590"/>
    <x v="2"/>
    <x v="3"/>
    <x v="28"/>
    <x v="3"/>
    <x v="33"/>
    <x v="169"/>
    <x v="1823"/>
    <x v="3676"/>
    <x v="33"/>
    <x v="2"/>
    <x v="1"/>
    <x v="0"/>
  </r>
  <r>
    <x v="5"/>
    <x v="3"/>
    <x v="590"/>
    <x v="2"/>
    <x v="35"/>
    <x v="38"/>
    <x v="2"/>
    <x v="34"/>
    <x v="196"/>
    <x v="2120"/>
    <x v="3892"/>
    <x v="28"/>
    <x v="2"/>
    <x v="0"/>
    <x v="2"/>
  </r>
  <r>
    <x v="5"/>
    <x v="3"/>
    <x v="590"/>
    <x v="2"/>
    <x v="35"/>
    <x v="38"/>
    <x v="1"/>
    <x v="30"/>
    <x v="120"/>
    <x v="1248"/>
    <x v="2317"/>
    <x v="28"/>
    <x v="2"/>
    <x v="0"/>
    <x v="1"/>
  </r>
  <r>
    <x v="5"/>
    <x v="3"/>
    <x v="590"/>
    <x v="2"/>
    <x v="35"/>
    <x v="38"/>
    <x v="5"/>
    <x v="31"/>
    <x v="94"/>
    <x v="1028"/>
    <x v="2119"/>
    <x v="33"/>
    <x v="2"/>
    <x v="1"/>
    <x v="2"/>
  </r>
  <r>
    <x v="5"/>
    <x v="3"/>
    <x v="590"/>
    <x v="2"/>
    <x v="35"/>
    <x v="38"/>
    <x v="4"/>
    <x v="25"/>
    <x v="92"/>
    <x v="832"/>
    <x v="1483"/>
    <x v="28"/>
    <x v="2"/>
    <x v="1"/>
    <x v="1"/>
  </r>
  <r>
    <x v="5"/>
    <x v="3"/>
    <x v="590"/>
    <x v="2"/>
    <x v="35"/>
    <x v="38"/>
    <x v="0"/>
    <x v="33"/>
    <x v="87"/>
    <x v="1005"/>
    <x v="1565"/>
    <x v="23"/>
    <x v="2"/>
    <x v="0"/>
    <x v="0"/>
  </r>
  <r>
    <x v="5"/>
    <x v="3"/>
    <x v="590"/>
    <x v="2"/>
    <x v="35"/>
    <x v="38"/>
    <x v="3"/>
    <x v="33"/>
    <x v="144"/>
    <x v="1595"/>
    <x v="3258"/>
    <x v="33"/>
    <x v="2"/>
    <x v="1"/>
    <x v="0"/>
  </r>
  <r>
    <x v="3"/>
    <x v="3"/>
    <x v="591"/>
    <x v="2"/>
    <x v="42"/>
    <x v="16"/>
    <x v="0"/>
    <x v="33"/>
    <x v="254"/>
    <x v="2469"/>
    <x v="3144"/>
    <x v="11"/>
    <x v="2"/>
    <x v="0"/>
    <x v="0"/>
  </r>
  <r>
    <x v="3"/>
    <x v="3"/>
    <x v="591"/>
    <x v="2"/>
    <x v="0"/>
    <x v="6"/>
    <x v="5"/>
    <x v="8"/>
    <x v="309"/>
    <x v="1700"/>
    <x v="3327"/>
    <x v="31"/>
    <x v="2"/>
    <x v="1"/>
    <x v="2"/>
  </r>
  <r>
    <x v="0"/>
    <x v="1"/>
    <x v="591"/>
    <x v="4"/>
    <x v="1"/>
    <x v="2"/>
    <x v="2"/>
    <x v="58"/>
    <x v="323"/>
    <x v="2975"/>
    <x v="5339"/>
    <x v="21"/>
    <x v="2"/>
    <x v="0"/>
    <x v="2"/>
  </r>
  <r>
    <x v="0"/>
    <x v="1"/>
    <x v="591"/>
    <x v="4"/>
    <x v="1"/>
    <x v="2"/>
    <x v="1"/>
    <x v="53"/>
    <x v="304"/>
    <x v="2888"/>
    <x v="5106"/>
    <x v="21"/>
    <x v="2"/>
    <x v="0"/>
    <x v="1"/>
  </r>
  <r>
    <x v="0"/>
    <x v="1"/>
    <x v="591"/>
    <x v="4"/>
    <x v="1"/>
    <x v="2"/>
    <x v="5"/>
    <x v="48"/>
    <x v="285"/>
    <x v="2829"/>
    <x v="4318"/>
    <x v="11"/>
    <x v="2"/>
    <x v="1"/>
    <x v="2"/>
  </r>
  <r>
    <x v="0"/>
    <x v="1"/>
    <x v="591"/>
    <x v="4"/>
    <x v="1"/>
    <x v="2"/>
    <x v="4"/>
    <x v="48"/>
    <x v="212"/>
    <x v="2615"/>
    <x v="3523"/>
    <x v="11"/>
    <x v="2"/>
    <x v="1"/>
    <x v="1"/>
  </r>
  <r>
    <x v="0"/>
    <x v="1"/>
    <x v="591"/>
    <x v="4"/>
    <x v="1"/>
    <x v="2"/>
    <x v="0"/>
    <x v="58"/>
    <x v="194"/>
    <x v="2673"/>
    <x v="3694"/>
    <x v="11"/>
    <x v="2"/>
    <x v="0"/>
    <x v="0"/>
  </r>
  <r>
    <x v="0"/>
    <x v="1"/>
    <x v="591"/>
    <x v="4"/>
    <x v="1"/>
    <x v="2"/>
    <x v="3"/>
    <x v="63"/>
    <x v="300"/>
    <x v="2903"/>
    <x v="5070"/>
    <x v="16"/>
    <x v="2"/>
    <x v="1"/>
    <x v="0"/>
  </r>
  <r>
    <x v="3"/>
    <x v="1"/>
    <x v="591"/>
    <x v="1"/>
    <x v="19"/>
    <x v="4"/>
    <x v="2"/>
    <x v="43"/>
    <x v="311"/>
    <x v="2886"/>
    <x v="5176"/>
    <x v="26"/>
    <x v="0"/>
    <x v="0"/>
    <x v="2"/>
  </r>
  <r>
    <x v="3"/>
    <x v="1"/>
    <x v="591"/>
    <x v="1"/>
    <x v="19"/>
    <x v="4"/>
    <x v="1"/>
    <x v="38"/>
    <x v="231"/>
    <x v="2506"/>
    <x v="4102"/>
    <x v="21"/>
    <x v="0"/>
    <x v="0"/>
    <x v="1"/>
  </r>
  <r>
    <x v="3"/>
    <x v="1"/>
    <x v="591"/>
    <x v="1"/>
    <x v="19"/>
    <x v="4"/>
    <x v="5"/>
    <x v="33"/>
    <x v="174"/>
    <x v="1883"/>
    <x v="2950"/>
    <x v="21"/>
    <x v="0"/>
    <x v="1"/>
    <x v="2"/>
  </r>
  <r>
    <x v="3"/>
    <x v="1"/>
    <x v="591"/>
    <x v="1"/>
    <x v="19"/>
    <x v="4"/>
    <x v="4"/>
    <x v="33"/>
    <x v="129"/>
    <x v="1441"/>
    <x v="2219"/>
    <x v="21"/>
    <x v="0"/>
    <x v="1"/>
    <x v="1"/>
  </r>
  <r>
    <x v="3"/>
    <x v="1"/>
    <x v="591"/>
    <x v="1"/>
    <x v="19"/>
    <x v="4"/>
    <x v="0"/>
    <x v="43"/>
    <x v="105"/>
    <x v="1502"/>
    <x v="1964"/>
    <x v="16"/>
    <x v="0"/>
    <x v="0"/>
    <x v="0"/>
  </r>
  <r>
    <x v="3"/>
    <x v="1"/>
    <x v="591"/>
    <x v="1"/>
    <x v="19"/>
    <x v="4"/>
    <x v="3"/>
    <x v="48"/>
    <x v="254"/>
    <x v="2757"/>
    <x v="4367"/>
    <x v="16"/>
    <x v="0"/>
    <x v="1"/>
    <x v="0"/>
  </r>
  <r>
    <x v="3"/>
    <x v="3"/>
    <x v="591"/>
    <x v="2"/>
    <x v="42"/>
    <x v="16"/>
    <x v="0"/>
    <x v="31"/>
    <x v="62"/>
    <x v="631"/>
    <x v="815"/>
    <x v="21"/>
    <x v="1"/>
    <x v="0"/>
    <x v="0"/>
  </r>
  <r>
    <x v="3"/>
    <x v="3"/>
    <x v="591"/>
    <x v="2"/>
    <x v="0"/>
    <x v="6"/>
    <x v="5"/>
    <x v="7"/>
    <x v="100"/>
    <x v="294"/>
    <x v="800"/>
    <x v="45"/>
    <x v="1"/>
    <x v="1"/>
    <x v="2"/>
  </r>
  <r>
    <x v="0"/>
    <x v="1"/>
    <x v="591"/>
    <x v="4"/>
    <x v="1"/>
    <x v="2"/>
    <x v="2"/>
    <x v="52"/>
    <x v="141"/>
    <x v="2157"/>
    <x v="4100"/>
    <x v="31"/>
    <x v="1"/>
    <x v="0"/>
    <x v="2"/>
  </r>
  <r>
    <x v="0"/>
    <x v="1"/>
    <x v="591"/>
    <x v="4"/>
    <x v="1"/>
    <x v="2"/>
    <x v="1"/>
    <x v="49"/>
    <x v="88"/>
    <x v="1424"/>
    <x v="2824"/>
    <x v="31"/>
    <x v="1"/>
    <x v="0"/>
    <x v="1"/>
  </r>
  <r>
    <x v="0"/>
    <x v="1"/>
    <x v="591"/>
    <x v="4"/>
    <x v="1"/>
    <x v="2"/>
    <x v="5"/>
    <x v="47"/>
    <x v="84"/>
    <x v="1324"/>
    <x v="2086"/>
    <x v="22"/>
    <x v="1"/>
    <x v="1"/>
    <x v="2"/>
  </r>
  <r>
    <x v="0"/>
    <x v="1"/>
    <x v="591"/>
    <x v="4"/>
    <x v="1"/>
    <x v="2"/>
    <x v="4"/>
    <x v="46"/>
    <x v="56"/>
    <x v="848"/>
    <x v="1417"/>
    <x v="26"/>
    <x v="1"/>
    <x v="1"/>
    <x v="1"/>
  </r>
  <r>
    <x v="0"/>
    <x v="1"/>
    <x v="591"/>
    <x v="4"/>
    <x v="1"/>
    <x v="2"/>
    <x v="0"/>
    <x v="55"/>
    <x v="54"/>
    <x v="963"/>
    <x v="1532"/>
    <x v="24"/>
    <x v="1"/>
    <x v="0"/>
    <x v="0"/>
  </r>
  <r>
    <x v="0"/>
    <x v="1"/>
    <x v="591"/>
    <x v="4"/>
    <x v="1"/>
    <x v="2"/>
    <x v="3"/>
    <x v="60"/>
    <x v="86"/>
    <x v="1669"/>
    <x v="3088"/>
    <x v="28"/>
    <x v="1"/>
    <x v="1"/>
    <x v="0"/>
  </r>
  <r>
    <x v="3"/>
    <x v="1"/>
    <x v="591"/>
    <x v="1"/>
    <x v="19"/>
    <x v="4"/>
    <x v="2"/>
    <x v="41"/>
    <x v="115"/>
    <x v="1565"/>
    <x v="3521"/>
    <x v="39"/>
    <x v="1"/>
    <x v="0"/>
    <x v="2"/>
  </r>
  <r>
    <x v="3"/>
    <x v="1"/>
    <x v="591"/>
    <x v="1"/>
    <x v="19"/>
    <x v="4"/>
    <x v="1"/>
    <x v="34"/>
    <x v="68"/>
    <x v="792"/>
    <x v="1749"/>
    <x v="36"/>
    <x v="1"/>
    <x v="0"/>
    <x v="1"/>
  </r>
  <r>
    <x v="3"/>
    <x v="1"/>
    <x v="591"/>
    <x v="1"/>
    <x v="19"/>
    <x v="4"/>
    <x v="5"/>
    <x v="32"/>
    <x v="49"/>
    <x v="484"/>
    <x v="1054"/>
    <x v="36"/>
    <x v="1"/>
    <x v="1"/>
    <x v="2"/>
  </r>
  <r>
    <x v="3"/>
    <x v="1"/>
    <x v="591"/>
    <x v="1"/>
    <x v="19"/>
    <x v="4"/>
    <x v="4"/>
    <x v="30"/>
    <x v="33"/>
    <x v="283"/>
    <x v="490"/>
    <x v="32"/>
    <x v="1"/>
    <x v="1"/>
    <x v="1"/>
  </r>
  <r>
    <x v="3"/>
    <x v="1"/>
    <x v="591"/>
    <x v="1"/>
    <x v="19"/>
    <x v="4"/>
    <x v="0"/>
    <x v="40"/>
    <x v="27"/>
    <x v="327"/>
    <x v="558"/>
    <x v="31"/>
    <x v="1"/>
    <x v="0"/>
    <x v="0"/>
  </r>
  <r>
    <x v="3"/>
    <x v="1"/>
    <x v="591"/>
    <x v="1"/>
    <x v="19"/>
    <x v="4"/>
    <x v="3"/>
    <x v="46"/>
    <x v="67"/>
    <x v="1027"/>
    <x v="1928"/>
    <x v="29"/>
    <x v="1"/>
    <x v="1"/>
    <x v="0"/>
  </r>
  <r>
    <x v="3"/>
    <x v="3"/>
    <x v="591"/>
    <x v="2"/>
    <x v="42"/>
    <x v="16"/>
    <x v="0"/>
    <x v="19"/>
    <x v="76"/>
    <x v="505"/>
    <x v="520"/>
    <x v="18"/>
    <x v="2"/>
    <x v="0"/>
    <x v="0"/>
  </r>
  <r>
    <x v="3"/>
    <x v="3"/>
    <x v="591"/>
    <x v="2"/>
    <x v="0"/>
    <x v="6"/>
    <x v="5"/>
    <x v="4"/>
    <x v="131"/>
    <x v="295"/>
    <x v="534"/>
    <x v="33"/>
    <x v="2"/>
    <x v="1"/>
    <x v="2"/>
  </r>
  <r>
    <x v="3"/>
    <x v="3"/>
    <x v="592"/>
    <x v="2"/>
    <x v="42"/>
    <x v="16"/>
    <x v="3"/>
    <x v="28"/>
    <x v="311"/>
    <x v="2793"/>
    <x v="5010"/>
    <x v="31"/>
    <x v="2"/>
    <x v="1"/>
    <x v="0"/>
  </r>
  <r>
    <x v="3"/>
    <x v="3"/>
    <x v="592"/>
    <x v="2"/>
    <x v="0"/>
    <x v="6"/>
    <x v="4"/>
    <x v="13"/>
    <x v="294"/>
    <x v="1779"/>
    <x v="3985"/>
    <x v="41"/>
    <x v="2"/>
    <x v="1"/>
    <x v="1"/>
  </r>
  <r>
    <x v="0"/>
    <x v="1"/>
    <x v="592"/>
    <x v="3"/>
    <x v="16"/>
    <x v="30"/>
    <x v="2"/>
    <x v="43"/>
    <x v="317"/>
    <x v="2907"/>
    <x v="5246"/>
    <x v="26"/>
    <x v="1"/>
    <x v="0"/>
    <x v="2"/>
  </r>
  <r>
    <x v="0"/>
    <x v="1"/>
    <x v="592"/>
    <x v="3"/>
    <x v="16"/>
    <x v="30"/>
    <x v="1"/>
    <x v="38"/>
    <x v="285"/>
    <x v="2727"/>
    <x v="4568"/>
    <x v="21"/>
    <x v="1"/>
    <x v="0"/>
    <x v="1"/>
  </r>
  <r>
    <x v="0"/>
    <x v="1"/>
    <x v="592"/>
    <x v="3"/>
    <x v="16"/>
    <x v="30"/>
    <x v="5"/>
    <x v="33"/>
    <x v="231"/>
    <x v="2350"/>
    <x v="4136"/>
    <x v="26"/>
    <x v="1"/>
    <x v="1"/>
    <x v="2"/>
  </r>
  <r>
    <x v="0"/>
    <x v="1"/>
    <x v="592"/>
    <x v="3"/>
    <x v="16"/>
    <x v="30"/>
    <x v="4"/>
    <x v="33"/>
    <x v="212"/>
    <x v="2206"/>
    <x v="3914"/>
    <x v="26"/>
    <x v="1"/>
    <x v="1"/>
    <x v="1"/>
  </r>
  <r>
    <x v="0"/>
    <x v="1"/>
    <x v="592"/>
    <x v="3"/>
    <x v="16"/>
    <x v="30"/>
    <x v="0"/>
    <x v="43"/>
    <x v="194"/>
    <x v="2383"/>
    <x v="3880"/>
    <x v="21"/>
    <x v="1"/>
    <x v="0"/>
    <x v="0"/>
  </r>
  <r>
    <x v="0"/>
    <x v="1"/>
    <x v="592"/>
    <x v="3"/>
    <x v="16"/>
    <x v="30"/>
    <x v="3"/>
    <x v="48"/>
    <x v="300"/>
    <x v="2862"/>
    <x v="5099"/>
    <x v="26"/>
    <x v="1"/>
    <x v="1"/>
    <x v="0"/>
  </r>
  <r>
    <x v="3"/>
    <x v="3"/>
    <x v="592"/>
    <x v="2"/>
    <x v="42"/>
    <x v="16"/>
    <x v="3"/>
    <x v="25"/>
    <x v="120"/>
    <x v="1081"/>
    <x v="2655"/>
    <x v="42"/>
    <x v="1"/>
    <x v="1"/>
    <x v="0"/>
  </r>
  <r>
    <x v="3"/>
    <x v="3"/>
    <x v="592"/>
    <x v="2"/>
    <x v="0"/>
    <x v="6"/>
    <x v="4"/>
    <x v="11"/>
    <x v="94"/>
    <x v="401"/>
    <x v="1287"/>
    <x v="52"/>
    <x v="1"/>
    <x v="1"/>
    <x v="1"/>
  </r>
  <r>
    <x v="0"/>
    <x v="1"/>
    <x v="592"/>
    <x v="3"/>
    <x v="16"/>
    <x v="30"/>
    <x v="2"/>
    <x v="39"/>
    <x v="145"/>
    <x v="1816"/>
    <x v="3999"/>
    <x v="40"/>
    <x v="1"/>
    <x v="0"/>
    <x v="2"/>
  </r>
  <r>
    <x v="0"/>
    <x v="1"/>
    <x v="592"/>
    <x v="3"/>
    <x v="16"/>
    <x v="30"/>
    <x v="1"/>
    <x v="34"/>
    <x v="75"/>
    <x v="884"/>
    <x v="1818"/>
    <x v="33"/>
    <x v="1"/>
    <x v="0"/>
    <x v="1"/>
  </r>
  <r>
    <x v="0"/>
    <x v="1"/>
    <x v="592"/>
    <x v="3"/>
    <x v="16"/>
    <x v="30"/>
    <x v="5"/>
    <x v="29"/>
    <x v="66"/>
    <x v="636"/>
    <x v="1567"/>
    <x v="40"/>
    <x v="1"/>
    <x v="1"/>
    <x v="2"/>
  </r>
  <r>
    <x v="0"/>
    <x v="1"/>
    <x v="592"/>
    <x v="3"/>
    <x v="16"/>
    <x v="30"/>
    <x v="4"/>
    <x v="31"/>
    <x v="62"/>
    <x v="631"/>
    <x v="1392"/>
    <x v="36"/>
    <x v="1"/>
    <x v="1"/>
    <x v="1"/>
  </r>
  <r>
    <x v="0"/>
    <x v="1"/>
    <x v="592"/>
    <x v="3"/>
    <x v="16"/>
    <x v="30"/>
    <x v="0"/>
    <x v="42"/>
    <x v="54"/>
    <x v="730"/>
    <x v="1575"/>
    <x v="35"/>
    <x v="1"/>
    <x v="0"/>
    <x v="0"/>
  </r>
  <r>
    <x v="0"/>
    <x v="1"/>
    <x v="592"/>
    <x v="3"/>
    <x v="16"/>
    <x v="30"/>
    <x v="3"/>
    <x v="44"/>
    <x v="101"/>
    <x v="1469"/>
    <x v="3418"/>
    <x v="40"/>
    <x v="1"/>
    <x v="1"/>
    <x v="0"/>
  </r>
  <r>
    <x v="3"/>
    <x v="3"/>
    <x v="592"/>
    <x v="2"/>
    <x v="42"/>
    <x v="16"/>
    <x v="3"/>
    <x v="19"/>
    <x v="134"/>
    <x v="963"/>
    <x v="2169"/>
    <x v="37"/>
    <x v="2"/>
    <x v="1"/>
    <x v="0"/>
  </r>
  <r>
    <x v="3"/>
    <x v="3"/>
    <x v="592"/>
    <x v="2"/>
    <x v="0"/>
    <x v="6"/>
    <x v="4"/>
    <x v="8"/>
    <x v="97"/>
    <x v="316"/>
    <x v="880"/>
    <x v="46"/>
    <x v="2"/>
    <x v="1"/>
    <x v="1"/>
  </r>
  <r>
    <x v="3"/>
    <x v="3"/>
    <x v="593"/>
    <x v="2"/>
    <x v="42"/>
    <x v="16"/>
    <x v="2"/>
    <x v="23"/>
    <x v="325"/>
    <x v="2848"/>
    <x v="4917"/>
    <x v="21"/>
    <x v="2"/>
    <x v="0"/>
    <x v="2"/>
  </r>
  <r>
    <x v="3"/>
    <x v="3"/>
    <x v="593"/>
    <x v="2"/>
    <x v="0"/>
    <x v="6"/>
    <x v="0"/>
    <x v="18"/>
    <x v="231"/>
    <x v="1646"/>
    <x v="2892"/>
    <x v="26"/>
    <x v="2"/>
    <x v="0"/>
    <x v="0"/>
  </r>
  <r>
    <x v="1"/>
    <x v="0"/>
    <x v="593"/>
    <x v="4"/>
    <x v="2"/>
    <x v="42"/>
    <x v="2"/>
    <x v="48"/>
    <x v="321"/>
    <x v="2939"/>
    <x v="5268"/>
    <x v="21"/>
    <x v="1"/>
    <x v="0"/>
    <x v="2"/>
  </r>
  <r>
    <x v="1"/>
    <x v="0"/>
    <x v="593"/>
    <x v="4"/>
    <x v="2"/>
    <x v="42"/>
    <x v="1"/>
    <x v="53"/>
    <x v="317"/>
    <x v="2940"/>
    <x v="5315"/>
    <x v="26"/>
    <x v="1"/>
    <x v="0"/>
    <x v="1"/>
  </r>
  <r>
    <x v="1"/>
    <x v="0"/>
    <x v="593"/>
    <x v="4"/>
    <x v="2"/>
    <x v="42"/>
    <x v="5"/>
    <x v="48"/>
    <x v="307"/>
    <x v="2884"/>
    <x v="5087"/>
    <x v="21"/>
    <x v="1"/>
    <x v="1"/>
    <x v="2"/>
  </r>
  <r>
    <x v="1"/>
    <x v="0"/>
    <x v="593"/>
    <x v="4"/>
    <x v="2"/>
    <x v="42"/>
    <x v="4"/>
    <x v="48"/>
    <x v="300"/>
    <x v="2862"/>
    <x v="4986"/>
    <x v="21"/>
    <x v="1"/>
    <x v="1"/>
    <x v="1"/>
  </r>
  <r>
    <x v="1"/>
    <x v="0"/>
    <x v="593"/>
    <x v="4"/>
    <x v="2"/>
    <x v="42"/>
    <x v="0"/>
    <x v="58"/>
    <x v="300"/>
    <x v="2890"/>
    <x v="4999"/>
    <x v="16"/>
    <x v="1"/>
    <x v="0"/>
    <x v="0"/>
  </r>
  <r>
    <x v="1"/>
    <x v="0"/>
    <x v="593"/>
    <x v="4"/>
    <x v="2"/>
    <x v="42"/>
    <x v="3"/>
    <x v="63"/>
    <x v="294"/>
    <x v="2892"/>
    <x v="4820"/>
    <x v="11"/>
    <x v="1"/>
    <x v="1"/>
    <x v="0"/>
  </r>
  <r>
    <x v="3"/>
    <x v="3"/>
    <x v="593"/>
    <x v="2"/>
    <x v="42"/>
    <x v="16"/>
    <x v="2"/>
    <x v="22"/>
    <x v="159"/>
    <x v="1271"/>
    <x v="2793"/>
    <x v="36"/>
    <x v="1"/>
    <x v="0"/>
    <x v="2"/>
  </r>
  <r>
    <x v="3"/>
    <x v="3"/>
    <x v="593"/>
    <x v="2"/>
    <x v="0"/>
    <x v="6"/>
    <x v="0"/>
    <x v="16"/>
    <x v="61"/>
    <x v="304"/>
    <x v="700"/>
    <x v="39"/>
    <x v="1"/>
    <x v="0"/>
    <x v="0"/>
  </r>
  <r>
    <x v="1"/>
    <x v="0"/>
    <x v="593"/>
    <x v="4"/>
    <x v="2"/>
    <x v="42"/>
    <x v="2"/>
    <x v="43"/>
    <x v="141"/>
    <x v="1911"/>
    <x v="3964"/>
    <x v="36"/>
    <x v="1"/>
    <x v="0"/>
    <x v="2"/>
  </r>
  <r>
    <x v="1"/>
    <x v="0"/>
    <x v="593"/>
    <x v="4"/>
    <x v="2"/>
    <x v="42"/>
    <x v="1"/>
    <x v="50"/>
    <x v="139"/>
    <x v="2088"/>
    <x v="4225"/>
    <x v="36"/>
    <x v="1"/>
    <x v="0"/>
    <x v="1"/>
  </r>
  <r>
    <x v="1"/>
    <x v="0"/>
    <x v="593"/>
    <x v="4"/>
    <x v="2"/>
    <x v="42"/>
    <x v="5"/>
    <x v="47"/>
    <x v="94"/>
    <x v="1464"/>
    <x v="3132"/>
    <x v="35"/>
    <x v="1"/>
    <x v="1"/>
    <x v="2"/>
  </r>
  <r>
    <x v="1"/>
    <x v="0"/>
    <x v="593"/>
    <x v="4"/>
    <x v="2"/>
    <x v="42"/>
    <x v="4"/>
    <x v="45"/>
    <x v="93"/>
    <x v="1398"/>
    <x v="3012"/>
    <x v="35"/>
    <x v="1"/>
    <x v="1"/>
    <x v="1"/>
  </r>
  <r>
    <x v="1"/>
    <x v="0"/>
    <x v="593"/>
    <x v="4"/>
    <x v="2"/>
    <x v="42"/>
    <x v="0"/>
    <x v="52"/>
    <x v="97"/>
    <x v="1639"/>
    <x v="2957"/>
    <x v="27"/>
    <x v="1"/>
    <x v="0"/>
    <x v="0"/>
  </r>
  <r>
    <x v="1"/>
    <x v="0"/>
    <x v="593"/>
    <x v="4"/>
    <x v="2"/>
    <x v="42"/>
    <x v="3"/>
    <x v="58"/>
    <x v="77"/>
    <x v="1468"/>
    <x v="2597"/>
    <x v="26"/>
    <x v="1"/>
    <x v="1"/>
    <x v="0"/>
  </r>
  <r>
    <x v="3"/>
    <x v="3"/>
    <x v="593"/>
    <x v="2"/>
    <x v="42"/>
    <x v="16"/>
    <x v="2"/>
    <x v="14"/>
    <x v="177"/>
    <x v="1019"/>
    <x v="1697"/>
    <x v="25"/>
    <x v="2"/>
    <x v="0"/>
    <x v="2"/>
  </r>
  <r>
    <x v="3"/>
    <x v="3"/>
    <x v="593"/>
    <x v="2"/>
    <x v="0"/>
    <x v="6"/>
    <x v="0"/>
    <x v="12"/>
    <x v="73"/>
    <x v="295"/>
    <x v="422"/>
    <x v="28"/>
    <x v="2"/>
    <x v="0"/>
    <x v="0"/>
  </r>
  <r>
    <x v="1"/>
    <x v="0"/>
    <x v="593"/>
    <x v="4"/>
    <x v="2"/>
    <x v="42"/>
    <x v="2"/>
    <x v="34"/>
    <x v="170"/>
    <x v="1872"/>
    <x v="3300"/>
    <x v="26"/>
    <x v="2"/>
    <x v="0"/>
    <x v="2"/>
  </r>
  <r>
    <x v="1"/>
    <x v="0"/>
    <x v="593"/>
    <x v="4"/>
    <x v="2"/>
    <x v="42"/>
    <x v="1"/>
    <x v="39"/>
    <x v="166"/>
    <x v="2019"/>
    <x v="3706"/>
    <x v="28"/>
    <x v="2"/>
    <x v="0"/>
    <x v="1"/>
  </r>
  <r>
    <x v="1"/>
    <x v="0"/>
    <x v="593"/>
    <x v="4"/>
    <x v="2"/>
    <x v="42"/>
    <x v="5"/>
    <x v="30"/>
    <x v="132"/>
    <x v="1365"/>
    <x v="2475"/>
    <x v="27"/>
    <x v="2"/>
    <x v="1"/>
    <x v="2"/>
  </r>
  <r>
    <x v="1"/>
    <x v="0"/>
    <x v="593"/>
    <x v="4"/>
    <x v="2"/>
    <x v="42"/>
    <x v="4"/>
    <x v="36"/>
    <x v="101"/>
    <x v="1244"/>
    <x v="2308"/>
    <x v="28"/>
    <x v="2"/>
    <x v="1"/>
    <x v="1"/>
  </r>
  <r>
    <x v="1"/>
    <x v="0"/>
    <x v="593"/>
    <x v="4"/>
    <x v="2"/>
    <x v="42"/>
    <x v="0"/>
    <x v="38"/>
    <x v="116"/>
    <x v="1469"/>
    <x v="2420"/>
    <x v="23"/>
    <x v="2"/>
    <x v="0"/>
    <x v="0"/>
  </r>
  <r>
    <x v="1"/>
    <x v="0"/>
    <x v="593"/>
    <x v="4"/>
    <x v="2"/>
    <x v="42"/>
    <x v="3"/>
    <x v="41"/>
    <x v="111"/>
    <x v="1511"/>
    <x v="1825"/>
    <x v="14"/>
    <x v="2"/>
    <x v="1"/>
    <x v="0"/>
  </r>
  <r>
    <x v="3"/>
    <x v="3"/>
    <x v="594"/>
    <x v="2"/>
    <x v="42"/>
    <x v="16"/>
    <x v="1"/>
    <x v="33"/>
    <x v="325"/>
    <x v="2895"/>
    <x v="5143"/>
    <x v="21"/>
    <x v="2"/>
    <x v="0"/>
    <x v="1"/>
  </r>
  <r>
    <x v="3"/>
    <x v="3"/>
    <x v="594"/>
    <x v="2"/>
    <x v="0"/>
    <x v="6"/>
    <x v="3"/>
    <x v="13"/>
    <x v="315"/>
    <x v="2350"/>
    <x v="4827"/>
    <x v="46"/>
    <x v="2"/>
    <x v="1"/>
    <x v="0"/>
  </r>
  <r>
    <x v="1"/>
    <x v="0"/>
    <x v="594"/>
    <x v="3"/>
    <x v="45"/>
    <x v="46"/>
    <x v="2"/>
    <x v="83"/>
    <x v="335"/>
    <x v="3069"/>
    <x v="5505"/>
    <x v="21"/>
    <x v="0"/>
    <x v="0"/>
    <x v="2"/>
  </r>
  <r>
    <x v="1"/>
    <x v="0"/>
    <x v="594"/>
    <x v="3"/>
    <x v="45"/>
    <x v="46"/>
    <x v="1"/>
    <x v="73"/>
    <x v="333"/>
    <x v="3047"/>
    <x v="5470"/>
    <x v="21"/>
    <x v="0"/>
    <x v="0"/>
    <x v="1"/>
  </r>
  <r>
    <x v="1"/>
    <x v="0"/>
    <x v="594"/>
    <x v="3"/>
    <x v="45"/>
    <x v="46"/>
    <x v="5"/>
    <x v="63"/>
    <x v="323"/>
    <x v="2989"/>
    <x v="5365"/>
    <x v="21"/>
    <x v="0"/>
    <x v="1"/>
    <x v="2"/>
  </r>
  <r>
    <x v="1"/>
    <x v="0"/>
    <x v="594"/>
    <x v="3"/>
    <x v="45"/>
    <x v="46"/>
    <x v="4"/>
    <x v="63"/>
    <x v="304"/>
    <x v="2912"/>
    <x v="5196"/>
    <x v="21"/>
    <x v="0"/>
    <x v="1"/>
    <x v="1"/>
  </r>
  <r>
    <x v="1"/>
    <x v="0"/>
    <x v="594"/>
    <x v="3"/>
    <x v="45"/>
    <x v="46"/>
    <x v="0"/>
    <x v="63"/>
    <x v="304"/>
    <x v="2912"/>
    <x v="5262"/>
    <x v="26"/>
    <x v="0"/>
    <x v="0"/>
    <x v="0"/>
  </r>
  <r>
    <x v="1"/>
    <x v="0"/>
    <x v="594"/>
    <x v="3"/>
    <x v="45"/>
    <x v="46"/>
    <x v="3"/>
    <x v="68"/>
    <x v="212"/>
    <x v="2817"/>
    <x v="4600"/>
    <x v="16"/>
    <x v="0"/>
    <x v="1"/>
    <x v="0"/>
  </r>
  <r>
    <x v="5"/>
    <x v="0"/>
    <x v="594"/>
    <x v="4"/>
    <x v="36"/>
    <x v="44"/>
    <x v="2"/>
    <x v="83"/>
    <x v="335"/>
    <x v="3069"/>
    <x v="5505"/>
    <x v="21"/>
    <x v="0"/>
    <x v="0"/>
    <x v="2"/>
  </r>
  <r>
    <x v="5"/>
    <x v="0"/>
    <x v="594"/>
    <x v="4"/>
    <x v="36"/>
    <x v="44"/>
    <x v="1"/>
    <x v="73"/>
    <x v="333"/>
    <x v="3047"/>
    <x v="5470"/>
    <x v="21"/>
    <x v="0"/>
    <x v="0"/>
    <x v="1"/>
  </r>
  <r>
    <x v="5"/>
    <x v="0"/>
    <x v="594"/>
    <x v="4"/>
    <x v="36"/>
    <x v="44"/>
    <x v="5"/>
    <x v="63"/>
    <x v="323"/>
    <x v="2989"/>
    <x v="5365"/>
    <x v="21"/>
    <x v="0"/>
    <x v="1"/>
    <x v="2"/>
  </r>
  <r>
    <x v="5"/>
    <x v="0"/>
    <x v="594"/>
    <x v="4"/>
    <x v="36"/>
    <x v="44"/>
    <x v="4"/>
    <x v="63"/>
    <x v="304"/>
    <x v="2912"/>
    <x v="5196"/>
    <x v="21"/>
    <x v="0"/>
    <x v="1"/>
    <x v="1"/>
  </r>
  <r>
    <x v="5"/>
    <x v="0"/>
    <x v="594"/>
    <x v="4"/>
    <x v="36"/>
    <x v="44"/>
    <x v="0"/>
    <x v="63"/>
    <x v="304"/>
    <x v="2912"/>
    <x v="5262"/>
    <x v="26"/>
    <x v="0"/>
    <x v="0"/>
    <x v="0"/>
  </r>
  <r>
    <x v="5"/>
    <x v="0"/>
    <x v="594"/>
    <x v="4"/>
    <x v="36"/>
    <x v="44"/>
    <x v="3"/>
    <x v="68"/>
    <x v="212"/>
    <x v="2817"/>
    <x v="4600"/>
    <x v="16"/>
    <x v="0"/>
    <x v="1"/>
    <x v="0"/>
  </r>
  <r>
    <x v="3"/>
    <x v="3"/>
    <x v="594"/>
    <x v="2"/>
    <x v="42"/>
    <x v="16"/>
    <x v="1"/>
    <x v="32"/>
    <x v="147"/>
    <x v="1588"/>
    <x v="3408"/>
    <x v="36"/>
    <x v="1"/>
    <x v="0"/>
    <x v="1"/>
  </r>
  <r>
    <x v="3"/>
    <x v="3"/>
    <x v="594"/>
    <x v="2"/>
    <x v="0"/>
    <x v="6"/>
    <x v="3"/>
    <x v="13"/>
    <x v="128"/>
    <x v="665"/>
    <x v="2388"/>
    <x v="61"/>
    <x v="1"/>
    <x v="1"/>
    <x v="0"/>
  </r>
  <r>
    <x v="1"/>
    <x v="0"/>
    <x v="594"/>
    <x v="3"/>
    <x v="45"/>
    <x v="46"/>
    <x v="2"/>
    <x v="76"/>
    <x v="204"/>
    <x v="2839"/>
    <x v="5109"/>
    <x v="31"/>
    <x v="1"/>
    <x v="0"/>
    <x v="2"/>
  </r>
  <r>
    <x v="1"/>
    <x v="0"/>
    <x v="594"/>
    <x v="3"/>
    <x v="45"/>
    <x v="46"/>
    <x v="1"/>
    <x v="69"/>
    <x v="176"/>
    <x v="2704"/>
    <x v="4949"/>
    <x v="34"/>
    <x v="1"/>
    <x v="0"/>
    <x v="1"/>
  </r>
  <r>
    <x v="1"/>
    <x v="0"/>
    <x v="594"/>
    <x v="3"/>
    <x v="45"/>
    <x v="46"/>
    <x v="5"/>
    <x v="62"/>
    <x v="165"/>
    <x v="2563"/>
    <x v="4763"/>
    <x v="34"/>
    <x v="1"/>
    <x v="1"/>
    <x v="2"/>
  </r>
  <r>
    <x v="1"/>
    <x v="0"/>
    <x v="594"/>
    <x v="3"/>
    <x v="45"/>
    <x v="46"/>
    <x v="4"/>
    <x v="59"/>
    <x v="92"/>
    <x v="1741"/>
    <x v="3642"/>
    <x v="35"/>
    <x v="1"/>
    <x v="1"/>
    <x v="1"/>
  </r>
  <r>
    <x v="1"/>
    <x v="0"/>
    <x v="594"/>
    <x v="3"/>
    <x v="45"/>
    <x v="46"/>
    <x v="0"/>
    <x v="57"/>
    <x v="88"/>
    <x v="1625"/>
    <x v="3542"/>
    <x v="37"/>
    <x v="1"/>
    <x v="0"/>
    <x v="0"/>
  </r>
  <r>
    <x v="1"/>
    <x v="0"/>
    <x v="594"/>
    <x v="3"/>
    <x v="45"/>
    <x v="46"/>
    <x v="3"/>
    <x v="66"/>
    <x v="62"/>
    <x v="1317"/>
    <x v="2450"/>
    <x v="28"/>
    <x v="1"/>
    <x v="1"/>
    <x v="0"/>
  </r>
  <r>
    <x v="5"/>
    <x v="0"/>
    <x v="594"/>
    <x v="4"/>
    <x v="36"/>
    <x v="44"/>
    <x v="2"/>
    <x v="74"/>
    <x v="174"/>
    <x v="2742"/>
    <x v="4994"/>
    <x v="34"/>
    <x v="1"/>
    <x v="0"/>
    <x v="2"/>
  </r>
  <r>
    <x v="5"/>
    <x v="0"/>
    <x v="594"/>
    <x v="4"/>
    <x v="36"/>
    <x v="44"/>
    <x v="1"/>
    <x v="69"/>
    <x v="199"/>
    <x v="2797"/>
    <x v="5089"/>
    <x v="35"/>
    <x v="1"/>
    <x v="0"/>
    <x v="1"/>
  </r>
  <r>
    <x v="5"/>
    <x v="0"/>
    <x v="594"/>
    <x v="4"/>
    <x v="36"/>
    <x v="44"/>
    <x v="5"/>
    <x v="61"/>
    <x v="171"/>
    <x v="2583"/>
    <x v="4804"/>
    <x v="35"/>
    <x v="1"/>
    <x v="1"/>
    <x v="2"/>
  </r>
  <r>
    <x v="5"/>
    <x v="0"/>
    <x v="594"/>
    <x v="4"/>
    <x v="36"/>
    <x v="44"/>
    <x v="4"/>
    <x v="61"/>
    <x v="100"/>
    <x v="1902"/>
    <x v="3739"/>
    <x v="32"/>
    <x v="1"/>
    <x v="1"/>
    <x v="1"/>
  </r>
  <r>
    <x v="5"/>
    <x v="0"/>
    <x v="594"/>
    <x v="4"/>
    <x v="36"/>
    <x v="44"/>
    <x v="0"/>
    <x v="58"/>
    <x v="108"/>
    <x v="1945"/>
    <x v="4139"/>
    <x v="39"/>
    <x v="1"/>
    <x v="0"/>
    <x v="0"/>
  </r>
  <r>
    <x v="5"/>
    <x v="0"/>
    <x v="594"/>
    <x v="4"/>
    <x v="36"/>
    <x v="44"/>
    <x v="3"/>
    <x v="62"/>
    <x v="60"/>
    <x v="1218"/>
    <x v="2365"/>
    <x v="30"/>
    <x v="1"/>
    <x v="1"/>
    <x v="0"/>
  </r>
  <r>
    <x v="3"/>
    <x v="3"/>
    <x v="594"/>
    <x v="2"/>
    <x v="42"/>
    <x v="16"/>
    <x v="1"/>
    <x v="24"/>
    <x v="201"/>
    <x v="1739"/>
    <x v="3087"/>
    <x v="26"/>
    <x v="2"/>
    <x v="0"/>
    <x v="1"/>
  </r>
  <r>
    <x v="3"/>
    <x v="3"/>
    <x v="594"/>
    <x v="2"/>
    <x v="0"/>
    <x v="6"/>
    <x v="3"/>
    <x v="7"/>
    <x v="143"/>
    <x v="475"/>
    <x v="1554"/>
    <x v="53"/>
    <x v="2"/>
    <x v="1"/>
    <x v="0"/>
  </r>
  <r>
    <x v="1"/>
    <x v="0"/>
    <x v="594"/>
    <x v="3"/>
    <x v="45"/>
    <x v="46"/>
    <x v="2"/>
    <x v="60"/>
    <x v="229"/>
    <x v="2807"/>
    <x v="4943"/>
    <x v="26"/>
    <x v="2"/>
    <x v="0"/>
    <x v="2"/>
  </r>
  <r>
    <x v="1"/>
    <x v="0"/>
    <x v="594"/>
    <x v="3"/>
    <x v="45"/>
    <x v="46"/>
    <x v="1"/>
    <x v="46"/>
    <x v="204"/>
    <x v="2534"/>
    <x v="4513"/>
    <x v="28"/>
    <x v="2"/>
    <x v="0"/>
    <x v="1"/>
  </r>
  <r>
    <x v="1"/>
    <x v="0"/>
    <x v="594"/>
    <x v="3"/>
    <x v="45"/>
    <x v="46"/>
    <x v="5"/>
    <x v="46"/>
    <x v="185"/>
    <x v="2399"/>
    <x v="4036"/>
    <x v="23"/>
    <x v="2"/>
    <x v="1"/>
    <x v="2"/>
  </r>
  <r>
    <x v="1"/>
    <x v="0"/>
    <x v="594"/>
    <x v="3"/>
    <x v="45"/>
    <x v="46"/>
    <x v="4"/>
    <x v="45"/>
    <x v="116"/>
    <x v="1689"/>
    <x v="2901"/>
    <x v="25"/>
    <x v="2"/>
    <x v="1"/>
    <x v="1"/>
  </r>
  <r>
    <x v="1"/>
    <x v="0"/>
    <x v="594"/>
    <x v="3"/>
    <x v="45"/>
    <x v="46"/>
    <x v="0"/>
    <x v="44"/>
    <x v="112"/>
    <x v="1615"/>
    <x v="3169"/>
    <x v="31"/>
    <x v="2"/>
    <x v="0"/>
    <x v="0"/>
  </r>
  <r>
    <x v="1"/>
    <x v="0"/>
    <x v="594"/>
    <x v="3"/>
    <x v="45"/>
    <x v="46"/>
    <x v="3"/>
    <x v="48"/>
    <x v="66"/>
    <x v="1056"/>
    <x v="1489"/>
    <x v="20"/>
    <x v="2"/>
    <x v="1"/>
    <x v="0"/>
  </r>
  <r>
    <x v="5"/>
    <x v="0"/>
    <x v="594"/>
    <x v="4"/>
    <x v="36"/>
    <x v="44"/>
    <x v="2"/>
    <x v="62"/>
    <x v="216"/>
    <x v="2796"/>
    <x v="4812"/>
    <x v="23"/>
    <x v="2"/>
    <x v="0"/>
    <x v="2"/>
  </r>
  <r>
    <x v="5"/>
    <x v="0"/>
    <x v="594"/>
    <x v="4"/>
    <x v="36"/>
    <x v="44"/>
    <x v="1"/>
    <x v="55"/>
    <x v="216"/>
    <x v="2732"/>
    <x v="4839"/>
    <x v="28"/>
    <x v="2"/>
    <x v="0"/>
    <x v="1"/>
  </r>
  <r>
    <x v="5"/>
    <x v="0"/>
    <x v="594"/>
    <x v="4"/>
    <x v="36"/>
    <x v="44"/>
    <x v="5"/>
    <x v="43"/>
    <x v="185"/>
    <x v="2315"/>
    <x v="4084"/>
    <x v="26"/>
    <x v="2"/>
    <x v="1"/>
    <x v="2"/>
  </r>
  <r>
    <x v="5"/>
    <x v="0"/>
    <x v="594"/>
    <x v="4"/>
    <x v="36"/>
    <x v="44"/>
    <x v="4"/>
    <x v="43"/>
    <x v="108"/>
    <x v="1541"/>
    <x v="2589"/>
    <x v="24"/>
    <x v="2"/>
    <x v="1"/>
    <x v="1"/>
  </r>
  <r>
    <x v="5"/>
    <x v="0"/>
    <x v="594"/>
    <x v="4"/>
    <x v="36"/>
    <x v="44"/>
    <x v="0"/>
    <x v="46"/>
    <x v="116"/>
    <x v="1718"/>
    <x v="3167"/>
    <x v="28"/>
    <x v="2"/>
    <x v="0"/>
    <x v="0"/>
  </r>
  <r>
    <x v="5"/>
    <x v="0"/>
    <x v="594"/>
    <x v="4"/>
    <x v="36"/>
    <x v="44"/>
    <x v="3"/>
    <x v="46"/>
    <x v="73"/>
    <x v="1126"/>
    <x v="1779"/>
    <x v="23"/>
    <x v="2"/>
    <x v="1"/>
    <x v="0"/>
  </r>
  <r>
    <x v="3"/>
    <x v="3"/>
    <x v="595"/>
    <x v="2"/>
    <x v="42"/>
    <x v="16"/>
    <x v="5"/>
    <x v="23"/>
    <x v="311"/>
    <x v="2686"/>
    <x v="4472"/>
    <x v="21"/>
    <x v="2"/>
    <x v="1"/>
    <x v="2"/>
  </r>
  <r>
    <x v="3"/>
    <x v="3"/>
    <x v="595"/>
    <x v="2"/>
    <x v="0"/>
    <x v="6"/>
    <x v="2"/>
    <x v="3"/>
    <x v="327"/>
    <x v="1674"/>
    <x v="3277"/>
    <x v="31"/>
    <x v="2"/>
    <x v="0"/>
    <x v="2"/>
  </r>
  <r>
    <x v="3"/>
    <x v="3"/>
    <x v="595"/>
    <x v="2"/>
    <x v="42"/>
    <x v="16"/>
    <x v="5"/>
    <x v="21"/>
    <x v="125"/>
    <x v="971"/>
    <x v="2004"/>
    <x v="33"/>
    <x v="1"/>
    <x v="1"/>
    <x v="2"/>
  </r>
  <r>
    <x v="3"/>
    <x v="3"/>
    <x v="595"/>
    <x v="2"/>
    <x v="0"/>
    <x v="6"/>
    <x v="2"/>
    <x v="2"/>
    <x v="177"/>
    <x v="337"/>
    <x v="932"/>
    <x v="45"/>
    <x v="1"/>
    <x v="0"/>
    <x v="2"/>
  </r>
  <r>
    <x v="3"/>
    <x v="3"/>
    <x v="595"/>
    <x v="2"/>
    <x v="42"/>
    <x v="16"/>
    <x v="5"/>
    <x v="13"/>
    <x v="134"/>
    <x v="706"/>
    <x v="1064"/>
    <x v="24"/>
    <x v="2"/>
    <x v="1"/>
    <x v="2"/>
  </r>
  <r>
    <x v="3"/>
    <x v="3"/>
    <x v="595"/>
    <x v="2"/>
    <x v="0"/>
    <x v="6"/>
    <x v="2"/>
    <x v="0"/>
    <x v="193"/>
    <x v="269"/>
    <x v="470"/>
    <x v="33"/>
    <x v="2"/>
    <x v="0"/>
    <x v="2"/>
  </r>
  <r>
    <x v="3"/>
    <x v="3"/>
    <x v="596"/>
    <x v="2"/>
    <x v="42"/>
    <x v="16"/>
    <x v="4"/>
    <x v="28"/>
    <x v="300"/>
    <x v="2637"/>
    <x v="4768"/>
    <x v="31"/>
    <x v="2"/>
    <x v="1"/>
    <x v="1"/>
  </r>
  <r>
    <x v="3"/>
    <x v="3"/>
    <x v="596"/>
    <x v="2"/>
    <x v="0"/>
    <x v="6"/>
    <x v="1"/>
    <x v="13"/>
    <x v="329"/>
    <x v="2666"/>
    <x v="4808"/>
    <x v="31"/>
    <x v="2"/>
    <x v="0"/>
    <x v="1"/>
  </r>
  <r>
    <x v="2"/>
    <x v="0"/>
    <x v="596"/>
    <x v="4"/>
    <x v="30"/>
    <x v="1"/>
    <x v="2"/>
    <x v="53"/>
    <x v="327"/>
    <x v="2974"/>
    <x v="5338"/>
    <x v="21"/>
    <x v="1"/>
    <x v="0"/>
    <x v="2"/>
  </r>
  <r>
    <x v="2"/>
    <x v="0"/>
    <x v="596"/>
    <x v="4"/>
    <x v="30"/>
    <x v="1"/>
    <x v="1"/>
    <x v="58"/>
    <x v="323"/>
    <x v="2975"/>
    <x v="5387"/>
    <x v="26"/>
    <x v="1"/>
    <x v="0"/>
    <x v="1"/>
  </r>
  <r>
    <x v="2"/>
    <x v="0"/>
    <x v="596"/>
    <x v="4"/>
    <x v="30"/>
    <x v="1"/>
    <x v="5"/>
    <x v="53"/>
    <x v="313"/>
    <x v="2924"/>
    <x v="5225"/>
    <x v="21"/>
    <x v="1"/>
    <x v="1"/>
    <x v="2"/>
  </r>
  <r>
    <x v="2"/>
    <x v="0"/>
    <x v="596"/>
    <x v="4"/>
    <x v="30"/>
    <x v="1"/>
    <x v="4"/>
    <x v="53"/>
    <x v="309"/>
    <x v="2906"/>
    <x v="5174"/>
    <x v="21"/>
    <x v="1"/>
    <x v="1"/>
    <x v="1"/>
  </r>
  <r>
    <x v="2"/>
    <x v="0"/>
    <x v="596"/>
    <x v="4"/>
    <x v="30"/>
    <x v="1"/>
    <x v="0"/>
    <x v="63"/>
    <x v="309"/>
    <x v="2934"/>
    <x v="5174"/>
    <x v="16"/>
    <x v="1"/>
    <x v="0"/>
    <x v="0"/>
  </r>
  <r>
    <x v="2"/>
    <x v="0"/>
    <x v="596"/>
    <x v="4"/>
    <x v="30"/>
    <x v="1"/>
    <x v="3"/>
    <x v="68"/>
    <x v="307"/>
    <x v="2935"/>
    <x v="5071"/>
    <x v="11"/>
    <x v="1"/>
    <x v="1"/>
    <x v="0"/>
  </r>
  <r>
    <x v="3"/>
    <x v="3"/>
    <x v="596"/>
    <x v="2"/>
    <x v="42"/>
    <x v="16"/>
    <x v="4"/>
    <x v="25"/>
    <x v="97"/>
    <x v="878"/>
    <x v="2234"/>
    <x v="43"/>
    <x v="1"/>
    <x v="1"/>
    <x v="1"/>
  </r>
  <r>
    <x v="3"/>
    <x v="3"/>
    <x v="596"/>
    <x v="2"/>
    <x v="0"/>
    <x v="6"/>
    <x v="1"/>
    <x v="12"/>
    <x v="165"/>
    <x v="843"/>
    <x v="2238"/>
    <x v="45"/>
    <x v="1"/>
    <x v="0"/>
    <x v="1"/>
  </r>
  <r>
    <x v="2"/>
    <x v="0"/>
    <x v="596"/>
    <x v="4"/>
    <x v="30"/>
    <x v="1"/>
    <x v="2"/>
    <x v="49"/>
    <x v="152"/>
    <x v="2179"/>
    <x v="4349"/>
    <x v="36"/>
    <x v="1"/>
    <x v="0"/>
    <x v="2"/>
  </r>
  <r>
    <x v="2"/>
    <x v="0"/>
    <x v="596"/>
    <x v="4"/>
    <x v="30"/>
    <x v="1"/>
    <x v="1"/>
    <x v="53"/>
    <x v="153"/>
    <x v="2289"/>
    <x v="4562"/>
    <x v="38"/>
    <x v="1"/>
    <x v="0"/>
    <x v="1"/>
  </r>
  <r>
    <x v="2"/>
    <x v="0"/>
    <x v="596"/>
    <x v="4"/>
    <x v="30"/>
    <x v="1"/>
    <x v="5"/>
    <x v="51"/>
    <x v="122"/>
    <x v="1925"/>
    <x v="3786"/>
    <x v="32"/>
    <x v="1"/>
    <x v="1"/>
    <x v="2"/>
  </r>
  <r>
    <x v="2"/>
    <x v="0"/>
    <x v="596"/>
    <x v="4"/>
    <x v="30"/>
    <x v="1"/>
    <x v="4"/>
    <x v="48"/>
    <x v="123"/>
    <x v="1856"/>
    <x v="3718"/>
    <x v="33"/>
    <x v="1"/>
    <x v="1"/>
    <x v="1"/>
  </r>
  <r>
    <x v="2"/>
    <x v="0"/>
    <x v="596"/>
    <x v="4"/>
    <x v="30"/>
    <x v="1"/>
    <x v="0"/>
    <x v="60"/>
    <x v="104"/>
    <x v="1942"/>
    <x v="3434"/>
    <x v="26"/>
    <x v="1"/>
    <x v="0"/>
    <x v="0"/>
  </r>
  <r>
    <x v="2"/>
    <x v="0"/>
    <x v="596"/>
    <x v="4"/>
    <x v="30"/>
    <x v="1"/>
    <x v="3"/>
    <x v="63"/>
    <x v="106"/>
    <x v="2034"/>
    <x v="3459"/>
    <x v="24"/>
    <x v="1"/>
    <x v="1"/>
    <x v="0"/>
  </r>
  <r>
    <x v="3"/>
    <x v="3"/>
    <x v="596"/>
    <x v="2"/>
    <x v="42"/>
    <x v="16"/>
    <x v="4"/>
    <x v="19"/>
    <x v="120"/>
    <x v="859"/>
    <x v="1763"/>
    <x v="33"/>
    <x v="2"/>
    <x v="1"/>
    <x v="1"/>
  </r>
  <r>
    <x v="3"/>
    <x v="3"/>
    <x v="596"/>
    <x v="2"/>
    <x v="0"/>
    <x v="6"/>
    <x v="1"/>
    <x v="9"/>
    <x v="188"/>
    <x v="819"/>
    <x v="1760"/>
    <x v="35"/>
    <x v="2"/>
    <x v="0"/>
    <x v="1"/>
  </r>
  <r>
    <x v="2"/>
    <x v="0"/>
    <x v="596"/>
    <x v="4"/>
    <x v="30"/>
    <x v="1"/>
    <x v="2"/>
    <x v="33"/>
    <x v="193"/>
    <x v="2058"/>
    <x v="3430"/>
    <x v="23"/>
    <x v="2"/>
    <x v="0"/>
    <x v="2"/>
  </r>
  <r>
    <x v="2"/>
    <x v="0"/>
    <x v="596"/>
    <x v="4"/>
    <x v="30"/>
    <x v="1"/>
    <x v="1"/>
    <x v="37"/>
    <x v="181"/>
    <x v="2084"/>
    <x v="3932"/>
    <x v="30"/>
    <x v="2"/>
    <x v="0"/>
    <x v="1"/>
  </r>
  <r>
    <x v="2"/>
    <x v="0"/>
    <x v="596"/>
    <x v="4"/>
    <x v="30"/>
    <x v="1"/>
    <x v="5"/>
    <x v="39"/>
    <x v="141"/>
    <x v="1778"/>
    <x v="3142"/>
    <x v="26"/>
    <x v="2"/>
    <x v="1"/>
    <x v="2"/>
  </r>
  <r>
    <x v="2"/>
    <x v="0"/>
    <x v="596"/>
    <x v="4"/>
    <x v="30"/>
    <x v="1"/>
    <x v="4"/>
    <x v="39"/>
    <x v="131"/>
    <x v="1673"/>
    <x v="2735"/>
    <x v="23"/>
    <x v="2"/>
    <x v="1"/>
    <x v="1"/>
  </r>
  <r>
    <x v="2"/>
    <x v="0"/>
    <x v="596"/>
    <x v="4"/>
    <x v="30"/>
    <x v="1"/>
    <x v="0"/>
    <x v="41"/>
    <x v="140"/>
    <x v="1838"/>
    <x v="2798"/>
    <x v="20"/>
    <x v="2"/>
    <x v="0"/>
    <x v="0"/>
  </r>
  <r>
    <x v="2"/>
    <x v="0"/>
    <x v="596"/>
    <x v="4"/>
    <x v="30"/>
    <x v="1"/>
    <x v="3"/>
    <x v="43"/>
    <x v="132"/>
    <x v="1807"/>
    <x v="2600"/>
    <x v="18"/>
    <x v="2"/>
    <x v="1"/>
    <x v="0"/>
  </r>
  <r>
    <x v="3"/>
    <x v="3"/>
    <x v="597"/>
    <x v="2"/>
    <x v="42"/>
    <x v="16"/>
    <x v="0"/>
    <x v="33"/>
    <x v="254"/>
    <x v="2469"/>
    <x v="3656"/>
    <x v="16"/>
    <x v="2"/>
    <x v="0"/>
    <x v="0"/>
  </r>
  <r>
    <x v="3"/>
    <x v="3"/>
    <x v="597"/>
    <x v="2"/>
    <x v="0"/>
    <x v="6"/>
    <x v="5"/>
    <x v="8"/>
    <x v="317"/>
    <x v="1998"/>
    <x v="3845"/>
    <x v="31"/>
    <x v="2"/>
    <x v="1"/>
    <x v="2"/>
  </r>
  <r>
    <x v="3"/>
    <x v="3"/>
    <x v="597"/>
    <x v="2"/>
    <x v="42"/>
    <x v="16"/>
    <x v="0"/>
    <x v="31"/>
    <x v="67"/>
    <x v="700"/>
    <x v="1343"/>
    <x v="31"/>
    <x v="1"/>
    <x v="0"/>
    <x v="0"/>
  </r>
  <r>
    <x v="3"/>
    <x v="3"/>
    <x v="597"/>
    <x v="2"/>
    <x v="0"/>
    <x v="6"/>
    <x v="5"/>
    <x v="8"/>
    <x v="150"/>
    <x v="555"/>
    <x v="1434"/>
    <x v="42"/>
    <x v="1"/>
    <x v="1"/>
    <x v="2"/>
  </r>
  <r>
    <x v="3"/>
    <x v="3"/>
    <x v="597"/>
    <x v="2"/>
    <x v="42"/>
    <x v="16"/>
    <x v="0"/>
    <x v="22"/>
    <x v="79"/>
    <x v="614"/>
    <x v="861"/>
    <x v="23"/>
    <x v="2"/>
    <x v="0"/>
    <x v="0"/>
  </r>
  <r>
    <x v="3"/>
    <x v="3"/>
    <x v="597"/>
    <x v="2"/>
    <x v="0"/>
    <x v="6"/>
    <x v="5"/>
    <x v="4"/>
    <x v="166"/>
    <x v="418"/>
    <x v="943"/>
    <x v="38"/>
    <x v="2"/>
    <x v="1"/>
    <x v="2"/>
  </r>
  <r>
    <x v="3"/>
    <x v="3"/>
    <x v="598"/>
    <x v="2"/>
    <x v="42"/>
    <x v="16"/>
    <x v="3"/>
    <x v="28"/>
    <x v="307"/>
    <x v="2727"/>
    <x v="5010"/>
    <x v="36"/>
    <x v="2"/>
    <x v="1"/>
    <x v="0"/>
  </r>
  <r>
    <x v="3"/>
    <x v="3"/>
    <x v="598"/>
    <x v="2"/>
    <x v="0"/>
    <x v="6"/>
    <x v="4"/>
    <x v="28"/>
    <x v="311"/>
    <x v="2793"/>
    <x v="5157"/>
    <x v="41"/>
    <x v="2"/>
    <x v="1"/>
    <x v="1"/>
  </r>
  <r>
    <x v="3"/>
    <x v="3"/>
    <x v="598"/>
    <x v="2"/>
    <x v="42"/>
    <x v="16"/>
    <x v="3"/>
    <x v="25"/>
    <x v="115"/>
    <x v="1034"/>
    <x v="2874"/>
    <x v="49"/>
    <x v="1"/>
    <x v="1"/>
    <x v="0"/>
  </r>
  <r>
    <x v="3"/>
    <x v="3"/>
    <x v="598"/>
    <x v="2"/>
    <x v="0"/>
    <x v="6"/>
    <x v="4"/>
    <x v="27"/>
    <x v="115"/>
    <x v="1108"/>
    <x v="3259"/>
    <x v="54"/>
    <x v="1"/>
    <x v="1"/>
    <x v="1"/>
  </r>
  <r>
    <x v="3"/>
    <x v="3"/>
    <x v="598"/>
    <x v="2"/>
    <x v="42"/>
    <x v="16"/>
    <x v="3"/>
    <x v="20"/>
    <x v="132"/>
    <x v="985"/>
    <x v="2382"/>
    <x v="40"/>
    <x v="2"/>
    <x v="1"/>
    <x v="0"/>
  </r>
  <r>
    <x v="3"/>
    <x v="3"/>
    <x v="598"/>
    <x v="2"/>
    <x v="0"/>
    <x v="6"/>
    <x v="4"/>
    <x v="19"/>
    <x v="143"/>
    <x v="1025"/>
    <x v="2772"/>
    <x v="47"/>
    <x v="2"/>
    <x v="1"/>
    <x v="1"/>
  </r>
  <r>
    <x v="3"/>
    <x v="3"/>
    <x v="599"/>
    <x v="2"/>
    <x v="42"/>
    <x v="16"/>
    <x v="2"/>
    <x v="13"/>
    <x v="327"/>
    <x v="2637"/>
    <x v="4349"/>
    <x v="21"/>
    <x v="2"/>
    <x v="0"/>
    <x v="2"/>
  </r>
  <r>
    <x v="3"/>
    <x v="3"/>
    <x v="599"/>
    <x v="2"/>
    <x v="0"/>
    <x v="6"/>
    <x v="0"/>
    <x v="43"/>
    <x v="300"/>
    <x v="2840"/>
    <x v="5026"/>
    <x v="26"/>
    <x v="2"/>
    <x v="0"/>
    <x v="0"/>
  </r>
  <r>
    <x v="3"/>
    <x v="3"/>
    <x v="599"/>
    <x v="2"/>
    <x v="42"/>
    <x v="16"/>
    <x v="2"/>
    <x v="11"/>
    <x v="159"/>
    <x v="758"/>
    <x v="1464"/>
    <x v="31"/>
    <x v="1"/>
    <x v="0"/>
    <x v="2"/>
  </r>
  <r>
    <x v="3"/>
    <x v="3"/>
    <x v="599"/>
    <x v="2"/>
    <x v="0"/>
    <x v="6"/>
    <x v="0"/>
    <x v="42"/>
    <x v="101"/>
    <x v="1412"/>
    <x v="3296"/>
    <x v="40"/>
    <x v="1"/>
    <x v="0"/>
    <x v="0"/>
  </r>
  <r>
    <x v="3"/>
    <x v="3"/>
    <x v="599"/>
    <x v="2"/>
    <x v="42"/>
    <x v="16"/>
    <x v="2"/>
    <x v="6"/>
    <x v="197"/>
    <x v="674"/>
    <x v="1100"/>
    <x v="26"/>
    <x v="2"/>
    <x v="0"/>
    <x v="2"/>
  </r>
  <r>
    <x v="3"/>
    <x v="3"/>
    <x v="599"/>
    <x v="2"/>
    <x v="0"/>
    <x v="6"/>
    <x v="0"/>
    <x v="32"/>
    <x v="112"/>
    <x v="1241"/>
    <x v="2299"/>
    <x v="28"/>
    <x v="2"/>
    <x v="0"/>
    <x v="0"/>
  </r>
  <r>
    <x v="3"/>
    <x v="3"/>
    <x v="600"/>
    <x v="2"/>
    <x v="42"/>
    <x v="16"/>
    <x v="1"/>
    <x v="23"/>
    <x v="327"/>
    <x v="2852"/>
    <x v="4948"/>
    <x v="21"/>
    <x v="2"/>
    <x v="0"/>
    <x v="1"/>
  </r>
  <r>
    <x v="3"/>
    <x v="3"/>
    <x v="600"/>
    <x v="2"/>
    <x v="0"/>
    <x v="6"/>
    <x v="3"/>
    <x v="38"/>
    <x v="331"/>
    <x v="2935"/>
    <x v="5447"/>
    <x v="46"/>
    <x v="2"/>
    <x v="1"/>
    <x v="0"/>
  </r>
  <r>
    <x v="3"/>
    <x v="3"/>
    <x v="600"/>
    <x v="2"/>
    <x v="42"/>
    <x v="16"/>
    <x v="1"/>
    <x v="21"/>
    <x v="152"/>
    <x v="1184"/>
    <x v="2507"/>
    <x v="34"/>
    <x v="1"/>
    <x v="0"/>
    <x v="1"/>
  </r>
  <r>
    <x v="3"/>
    <x v="3"/>
    <x v="600"/>
    <x v="2"/>
    <x v="0"/>
    <x v="6"/>
    <x v="3"/>
    <x v="36"/>
    <x v="177"/>
    <x v="2016"/>
    <x v="4767"/>
    <x v="58"/>
    <x v="1"/>
    <x v="1"/>
    <x v="0"/>
  </r>
  <r>
    <x v="3"/>
    <x v="3"/>
    <x v="600"/>
    <x v="2"/>
    <x v="42"/>
    <x v="16"/>
    <x v="1"/>
    <x v="14"/>
    <x v="183"/>
    <x v="1061"/>
    <x v="1829"/>
    <x v="26"/>
    <x v="2"/>
    <x v="0"/>
    <x v="1"/>
  </r>
  <r>
    <x v="3"/>
    <x v="3"/>
    <x v="600"/>
    <x v="2"/>
    <x v="0"/>
    <x v="6"/>
    <x v="3"/>
    <x v="29"/>
    <x v="222"/>
    <x v="2129"/>
    <x v="4758"/>
    <x v="52"/>
    <x v="2"/>
    <x v="1"/>
    <x v="0"/>
  </r>
  <r>
    <x v="3"/>
    <x v="3"/>
    <x v="601"/>
    <x v="2"/>
    <x v="42"/>
    <x v="16"/>
    <x v="5"/>
    <x v="18"/>
    <x v="313"/>
    <x v="2574"/>
    <x v="4228"/>
    <x v="21"/>
    <x v="2"/>
    <x v="1"/>
    <x v="2"/>
  </r>
  <r>
    <x v="3"/>
    <x v="3"/>
    <x v="601"/>
    <x v="2"/>
    <x v="0"/>
    <x v="6"/>
    <x v="2"/>
    <x v="38"/>
    <x v="331"/>
    <x v="2935"/>
    <x v="5347"/>
    <x v="31"/>
    <x v="2"/>
    <x v="0"/>
    <x v="2"/>
  </r>
  <r>
    <x v="3"/>
    <x v="3"/>
    <x v="601"/>
    <x v="2"/>
    <x v="42"/>
    <x v="16"/>
    <x v="5"/>
    <x v="18"/>
    <x v="131"/>
    <x v="897"/>
    <x v="1946"/>
    <x v="35"/>
    <x v="1"/>
    <x v="1"/>
    <x v="2"/>
  </r>
  <r>
    <x v="3"/>
    <x v="3"/>
    <x v="601"/>
    <x v="2"/>
    <x v="0"/>
    <x v="6"/>
    <x v="2"/>
    <x v="36"/>
    <x v="177"/>
    <x v="2016"/>
    <x v="4315"/>
    <x v="41"/>
    <x v="1"/>
    <x v="0"/>
    <x v="2"/>
  </r>
  <r>
    <x v="3"/>
    <x v="3"/>
    <x v="601"/>
    <x v="2"/>
    <x v="42"/>
    <x v="16"/>
    <x v="5"/>
    <x v="13"/>
    <x v="156"/>
    <x v="840"/>
    <x v="1354"/>
    <x v="25"/>
    <x v="2"/>
    <x v="1"/>
    <x v="2"/>
  </r>
  <r>
    <x v="3"/>
    <x v="3"/>
    <x v="601"/>
    <x v="2"/>
    <x v="0"/>
    <x v="6"/>
    <x v="2"/>
    <x v="23"/>
    <x v="194"/>
    <x v="1617"/>
    <x v="3357"/>
    <x v="34"/>
    <x v="2"/>
    <x v="0"/>
    <x v="2"/>
  </r>
  <r>
    <x v="3"/>
    <x v="3"/>
    <x v="602"/>
    <x v="2"/>
    <x v="42"/>
    <x v="16"/>
    <x v="4"/>
    <x v="23"/>
    <x v="304"/>
    <x v="2535"/>
    <x v="4624"/>
    <x v="31"/>
    <x v="2"/>
    <x v="1"/>
    <x v="1"/>
  </r>
  <r>
    <x v="3"/>
    <x v="3"/>
    <x v="602"/>
    <x v="2"/>
    <x v="0"/>
    <x v="6"/>
    <x v="1"/>
    <x v="43"/>
    <x v="331"/>
    <x v="2955"/>
    <x v="5386"/>
    <x v="31"/>
    <x v="2"/>
    <x v="0"/>
    <x v="1"/>
  </r>
  <r>
    <x v="3"/>
    <x v="3"/>
    <x v="602"/>
    <x v="2"/>
    <x v="42"/>
    <x v="16"/>
    <x v="4"/>
    <x v="22"/>
    <x v="108"/>
    <x v="878"/>
    <x v="2333"/>
    <x v="45"/>
    <x v="1"/>
    <x v="1"/>
    <x v="1"/>
  </r>
  <r>
    <x v="3"/>
    <x v="3"/>
    <x v="602"/>
    <x v="2"/>
    <x v="0"/>
    <x v="6"/>
    <x v="1"/>
    <x v="42"/>
    <x v="177"/>
    <x v="2200"/>
    <x v="4584"/>
    <x v="42"/>
    <x v="1"/>
    <x v="0"/>
    <x v="1"/>
  </r>
  <r>
    <x v="3"/>
    <x v="3"/>
    <x v="602"/>
    <x v="2"/>
    <x v="42"/>
    <x v="16"/>
    <x v="4"/>
    <x v="13"/>
    <x v="128"/>
    <x v="665"/>
    <x v="1446"/>
    <x v="35"/>
    <x v="2"/>
    <x v="1"/>
    <x v="1"/>
  </r>
  <r>
    <x v="3"/>
    <x v="3"/>
    <x v="602"/>
    <x v="2"/>
    <x v="0"/>
    <x v="6"/>
    <x v="1"/>
    <x v="28"/>
    <x v="199"/>
    <x v="1914"/>
    <x v="3813"/>
    <x v="33"/>
    <x v="2"/>
    <x v="0"/>
    <x v="1"/>
  </r>
  <r>
    <x v="3"/>
    <x v="3"/>
    <x v="603"/>
    <x v="2"/>
    <x v="42"/>
    <x v="16"/>
    <x v="0"/>
    <x v="28"/>
    <x v="273"/>
    <x v="2398"/>
    <x v="3501"/>
    <x v="16"/>
    <x v="2"/>
    <x v="0"/>
    <x v="0"/>
  </r>
  <r>
    <x v="3"/>
    <x v="3"/>
    <x v="603"/>
    <x v="2"/>
    <x v="0"/>
    <x v="6"/>
    <x v="5"/>
    <x v="38"/>
    <x v="323"/>
    <x v="2910"/>
    <x v="5302"/>
    <x v="31"/>
    <x v="2"/>
    <x v="1"/>
    <x v="2"/>
  </r>
  <r>
    <x v="3"/>
    <x v="1"/>
    <x v="603"/>
    <x v="3"/>
    <x v="32"/>
    <x v="12"/>
    <x v="2"/>
    <x v="48"/>
    <x v="343"/>
    <x v="3013"/>
    <x v="5449"/>
    <x v="26"/>
    <x v="1"/>
    <x v="0"/>
    <x v="2"/>
  </r>
  <r>
    <x v="3"/>
    <x v="1"/>
    <x v="603"/>
    <x v="3"/>
    <x v="32"/>
    <x v="12"/>
    <x v="1"/>
    <x v="43"/>
    <x v="329"/>
    <x v="2948"/>
    <x v="5288"/>
    <x v="21"/>
    <x v="1"/>
    <x v="0"/>
    <x v="1"/>
  </r>
  <r>
    <x v="3"/>
    <x v="1"/>
    <x v="603"/>
    <x v="3"/>
    <x v="32"/>
    <x v="12"/>
    <x v="5"/>
    <x v="23"/>
    <x v="321"/>
    <x v="2817"/>
    <x v="4962"/>
    <x v="26"/>
    <x v="1"/>
    <x v="1"/>
    <x v="2"/>
  </r>
  <r>
    <x v="3"/>
    <x v="1"/>
    <x v="603"/>
    <x v="3"/>
    <x v="32"/>
    <x v="12"/>
    <x v="4"/>
    <x v="23"/>
    <x v="319"/>
    <x v="2805"/>
    <x v="4931"/>
    <x v="26"/>
    <x v="1"/>
    <x v="1"/>
    <x v="1"/>
  </r>
  <r>
    <x v="3"/>
    <x v="1"/>
    <x v="603"/>
    <x v="3"/>
    <x v="32"/>
    <x v="12"/>
    <x v="0"/>
    <x v="33"/>
    <x v="319"/>
    <x v="2880"/>
    <x v="5070"/>
    <x v="21"/>
    <x v="1"/>
    <x v="0"/>
    <x v="0"/>
  </r>
  <r>
    <x v="3"/>
    <x v="1"/>
    <x v="603"/>
    <x v="3"/>
    <x v="32"/>
    <x v="12"/>
    <x v="3"/>
    <x v="38"/>
    <x v="327"/>
    <x v="2924"/>
    <x v="5362"/>
    <x v="36"/>
    <x v="1"/>
    <x v="1"/>
    <x v="0"/>
  </r>
  <r>
    <x v="3"/>
    <x v="3"/>
    <x v="603"/>
    <x v="2"/>
    <x v="42"/>
    <x v="16"/>
    <x v="0"/>
    <x v="27"/>
    <x v="70"/>
    <x v="639"/>
    <x v="1034"/>
    <x v="26"/>
    <x v="1"/>
    <x v="0"/>
    <x v="0"/>
  </r>
  <r>
    <x v="3"/>
    <x v="3"/>
    <x v="603"/>
    <x v="2"/>
    <x v="0"/>
    <x v="6"/>
    <x v="5"/>
    <x v="37"/>
    <x v="165"/>
    <x v="1944"/>
    <x v="4352"/>
    <x v="45"/>
    <x v="1"/>
    <x v="1"/>
    <x v="2"/>
  </r>
  <r>
    <x v="3"/>
    <x v="1"/>
    <x v="603"/>
    <x v="3"/>
    <x v="32"/>
    <x v="12"/>
    <x v="2"/>
    <x v="46"/>
    <x v="212"/>
    <x v="2582"/>
    <x v="4880"/>
    <x v="38"/>
    <x v="1"/>
    <x v="0"/>
    <x v="2"/>
  </r>
  <r>
    <x v="3"/>
    <x v="1"/>
    <x v="603"/>
    <x v="3"/>
    <x v="32"/>
    <x v="12"/>
    <x v="1"/>
    <x v="42"/>
    <x v="158"/>
    <x v="2047"/>
    <x v="4154"/>
    <x v="36"/>
    <x v="1"/>
    <x v="0"/>
    <x v="1"/>
  </r>
  <r>
    <x v="3"/>
    <x v="1"/>
    <x v="603"/>
    <x v="3"/>
    <x v="32"/>
    <x v="12"/>
    <x v="5"/>
    <x v="21"/>
    <x v="152"/>
    <x v="1184"/>
    <x v="2643"/>
    <x v="37"/>
    <x v="1"/>
    <x v="1"/>
    <x v="2"/>
  </r>
  <r>
    <x v="3"/>
    <x v="1"/>
    <x v="603"/>
    <x v="3"/>
    <x v="32"/>
    <x v="12"/>
    <x v="4"/>
    <x v="21"/>
    <x v="129"/>
    <x v="1005"/>
    <x v="2219"/>
    <x v="36"/>
    <x v="1"/>
    <x v="1"/>
    <x v="1"/>
  </r>
  <r>
    <x v="3"/>
    <x v="1"/>
    <x v="603"/>
    <x v="3"/>
    <x v="32"/>
    <x v="12"/>
    <x v="0"/>
    <x v="31"/>
    <x v="135"/>
    <x v="1422"/>
    <x v="2876"/>
    <x v="32"/>
    <x v="1"/>
    <x v="0"/>
    <x v="0"/>
  </r>
  <r>
    <x v="3"/>
    <x v="1"/>
    <x v="603"/>
    <x v="3"/>
    <x v="32"/>
    <x v="12"/>
    <x v="3"/>
    <x v="34"/>
    <x v="177"/>
    <x v="1947"/>
    <x v="4407"/>
    <x v="47"/>
    <x v="1"/>
    <x v="1"/>
    <x v="0"/>
  </r>
  <r>
    <x v="3"/>
    <x v="3"/>
    <x v="603"/>
    <x v="2"/>
    <x v="42"/>
    <x v="16"/>
    <x v="0"/>
    <x v="19"/>
    <x v="89"/>
    <x v="613"/>
    <x v="822"/>
    <x v="22"/>
    <x v="2"/>
    <x v="0"/>
    <x v="0"/>
  </r>
  <r>
    <x v="3"/>
    <x v="3"/>
    <x v="603"/>
    <x v="2"/>
    <x v="0"/>
    <x v="6"/>
    <x v="5"/>
    <x v="28"/>
    <x v="195"/>
    <x v="1878"/>
    <x v="3962"/>
    <x v="37"/>
    <x v="2"/>
    <x v="1"/>
    <x v="2"/>
  </r>
  <r>
    <x v="3"/>
    <x v="3"/>
    <x v="604"/>
    <x v="2"/>
    <x v="42"/>
    <x v="16"/>
    <x v="3"/>
    <x v="23"/>
    <x v="319"/>
    <x v="2805"/>
    <x v="5111"/>
    <x v="36"/>
    <x v="2"/>
    <x v="1"/>
    <x v="0"/>
  </r>
  <r>
    <x v="3"/>
    <x v="3"/>
    <x v="604"/>
    <x v="2"/>
    <x v="0"/>
    <x v="6"/>
    <x v="4"/>
    <x v="38"/>
    <x v="319"/>
    <x v="2895"/>
    <x v="5340"/>
    <x v="41"/>
    <x v="2"/>
    <x v="1"/>
    <x v="1"/>
  </r>
  <r>
    <x v="3"/>
    <x v="1"/>
    <x v="604"/>
    <x v="1"/>
    <x v="6"/>
    <x v="21"/>
    <x v="2"/>
    <x v="48"/>
    <x v="311"/>
    <x v="2899"/>
    <x v="5224"/>
    <x v="26"/>
    <x v="0"/>
    <x v="0"/>
    <x v="2"/>
  </r>
  <r>
    <x v="3"/>
    <x v="1"/>
    <x v="604"/>
    <x v="1"/>
    <x v="6"/>
    <x v="21"/>
    <x v="1"/>
    <x v="43"/>
    <x v="254"/>
    <x v="2686"/>
    <x v="4688"/>
    <x v="26"/>
    <x v="0"/>
    <x v="0"/>
    <x v="1"/>
  </r>
  <r>
    <x v="3"/>
    <x v="1"/>
    <x v="604"/>
    <x v="1"/>
    <x v="6"/>
    <x v="21"/>
    <x v="5"/>
    <x v="38"/>
    <x v="174"/>
    <x v="2064"/>
    <x v="2849"/>
    <x v="16"/>
    <x v="0"/>
    <x v="1"/>
    <x v="2"/>
  </r>
  <r>
    <x v="3"/>
    <x v="1"/>
    <x v="604"/>
    <x v="1"/>
    <x v="6"/>
    <x v="21"/>
    <x v="4"/>
    <x v="38"/>
    <x v="152"/>
    <x v="1857"/>
    <x v="2517"/>
    <x v="16"/>
    <x v="0"/>
    <x v="1"/>
    <x v="1"/>
  </r>
  <r>
    <x v="3"/>
    <x v="1"/>
    <x v="604"/>
    <x v="1"/>
    <x v="6"/>
    <x v="21"/>
    <x v="0"/>
    <x v="48"/>
    <x v="152"/>
    <x v="2158"/>
    <x v="3044"/>
    <x v="16"/>
    <x v="0"/>
    <x v="0"/>
    <x v="0"/>
  </r>
  <r>
    <x v="3"/>
    <x v="1"/>
    <x v="604"/>
    <x v="1"/>
    <x v="6"/>
    <x v="21"/>
    <x v="3"/>
    <x v="53"/>
    <x v="231"/>
    <x v="2757"/>
    <x v="4637"/>
    <x v="21"/>
    <x v="0"/>
    <x v="1"/>
    <x v="0"/>
  </r>
  <r>
    <x v="3"/>
    <x v="3"/>
    <x v="604"/>
    <x v="2"/>
    <x v="42"/>
    <x v="16"/>
    <x v="3"/>
    <x v="22"/>
    <x v="135"/>
    <x v="1094"/>
    <x v="2953"/>
    <x v="48"/>
    <x v="1"/>
    <x v="1"/>
    <x v="0"/>
  </r>
  <r>
    <x v="3"/>
    <x v="3"/>
    <x v="604"/>
    <x v="2"/>
    <x v="0"/>
    <x v="6"/>
    <x v="4"/>
    <x v="34"/>
    <x v="157"/>
    <x v="1753"/>
    <x v="4412"/>
    <x v="55"/>
    <x v="1"/>
    <x v="1"/>
    <x v="1"/>
  </r>
  <r>
    <x v="3"/>
    <x v="1"/>
    <x v="604"/>
    <x v="1"/>
    <x v="6"/>
    <x v="21"/>
    <x v="2"/>
    <x v="45"/>
    <x v="105"/>
    <x v="1568"/>
    <x v="3580"/>
    <x v="40"/>
    <x v="1"/>
    <x v="0"/>
    <x v="2"/>
  </r>
  <r>
    <x v="3"/>
    <x v="1"/>
    <x v="604"/>
    <x v="1"/>
    <x v="6"/>
    <x v="21"/>
    <x v="1"/>
    <x v="40"/>
    <x v="62"/>
    <x v="825"/>
    <x v="1916"/>
    <x v="38"/>
    <x v="1"/>
    <x v="0"/>
    <x v="1"/>
  </r>
  <r>
    <x v="3"/>
    <x v="1"/>
    <x v="604"/>
    <x v="1"/>
    <x v="6"/>
    <x v="21"/>
    <x v="5"/>
    <x v="34"/>
    <x v="49"/>
    <x v="519"/>
    <x v="939"/>
    <x v="30"/>
    <x v="1"/>
    <x v="1"/>
    <x v="2"/>
  </r>
  <r>
    <x v="3"/>
    <x v="1"/>
    <x v="604"/>
    <x v="1"/>
    <x v="6"/>
    <x v="21"/>
    <x v="4"/>
    <x v="34"/>
    <x v="35"/>
    <x v="354"/>
    <x v="623"/>
    <x v="31"/>
    <x v="1"/>
    <x v="1"/>
    <x v="1"/>
  </r>
  <r>
    <x v="3"/>
    <x v="1"/>
    <x v="604"/>
    <x v="1"/>
    <x v="6"/>
    <x v="21"/>
    <x v="0"/>
    <x v="43"/>
    <x v="40"/>
    <x v="542"/>
    <x v="922"/>
    <x v="28"/>
    <x v="1"/>
    <x v="0"/>
    <x v="0"/>
  </r>
  <r>
    <x v="3"/>
    <x v="1"/>
    <x v="604"/>
    <x v="1"/>
    <x v="6"/>
    <x v="21"/>
    <x v="3"/>
    <x v="47"/>
    <x v="68"/>
    <x v="1082"/>
    <x v="2337"/>
    <x v="35"/>
    <x v="1"/>
    <x v="1"/>
    <x v="0"/>
  </r>
  <r>
    <x v="3"/>
    <x v="3"/>
    <x v="604"/>
    <x v="2"/>
    <x v="42"/>
    <x v="16"/>
    <x v="3"/>
    <x v="15"/>
    <x v="183"/>
    <x v="1115"/>
    <x v="2789"/>
    <x v="43"/>
    <x v="2"/>
    <x v="1"/>
    <x v="0"/>
  </r>
  <r>
    <x v="3"/>
    <x v="3"/>
    <x v="604"/>
    <x v="2"/>
    <x v="0"/>
    <x v="6"/>
    <x v="4"/>
    <x v="24"/>
    <x v="183"/>
    <x v="1569"/>
    <x v="3856"/>
    <x v="46"/>
    <x v="2"/>
    <x v="1"/>
    <x v="1"/>
  </r>
  <r>
    <x v="3"/>
    <x v="1"/>
    <x v="604"/>
    <x v="1"/>
    <x v="6"/>
    <x v="21"/>
    <x v="2"/>
    <x v="36"/>
    <x v="148"/>
    <x v="1737"/>
    <x v="3522"/>
    <x v="33"/>
    <x v="2"/>
    <x v="0"/>
    <x v="2"/>
  </r>
  <r>
    <x v="3"/>
    <x v="1"/>
    <x v="604"/>
    <x v="1"/>
    <x v="6"/>
    <x v="21"/>
    <x v="1"/>
    <x v="33"/>
    <x v="76"/>
    <x v="879"/>
    <x v="1809"/>
    <x v="33"/>
    <x v="2"/>
    <x v="0"/>
    <x v="1"/>
  </r>
  <r>
    <x v="3"/>
    <x v="1"/>
    <x v="604"/>
    <x v="1"/>
    <x v="6"/>
    <x v="21"/>
    <x v="5"/>
    <x v="26"/>
    <x v="53"/>
    <x v="425"/>
    <x v="391"/>
    <x v="18"/>
    <x v="2"/>
    <x v="1"/>
    <x v="2"/>
  </r>
  <r>
    <x v="3"/>
    <x v="1"/>
    <x v="604"/>
    <x v="1"/>
    <x v="6"/>
    <x v="21"/>
    <x v="4"/>
    <x v="23"/>
    <x v="47"/>
    <x v="316"/>
    <x v="296"/>
    <x v="20"/>
    <x v="2"/>
    <x v="1"/>
    <x v="1"/>
  </r>
  <r>
    <x v="3"/>
    <x v="1"/>
    <x v="604"/>
    <x v="1"/>
    <x v="6"/>
    <x v="21"/>
    <x v="0"/>
    <x v="34"/>
    <x v="47"/>
    <x v="493"/>
    <x v="630"/>
    <x v="22"/>
    <x v="2"/>
    <x v="0"/>
    <x v="0"/>
  </r>
  <r>
    <x v="3"/>
    <x v="1"/>
    <x v="604"/>
    <x v="1"/>
    <x v="6"/>
    <x v="21"/>
    <x v="3"/>
    <x v="38"/>
    <x v="68"/>
    <x v="885"/>
    <x v="1591"/>
    <x v="28"/>
    <x v="2"/>
    <x v="1"/>
    <x v="0"/>
  </r>
  <r>
    <x v="3"/>
    <x v="3"/>
    <x v="605"/>
    <x v="2"/>
    <x v="42"/>
    <x v="16"/>
    <x v="2"/>
    <x v="13"/>
    <x v="331"/>
    <x v="2686"/>
    <x v="4472"/>
    <x v="21"/>
    <x v="2"/>
    <x v="0"/>
    <x v="2"/>
  </r>
  <r>
    <x v="3"/>
    <x v="3"/>
    <x v="605"/>
    <x v="2"/>
    <x v="0"/>
    <x v="6"/>
    <x v="0"/>
    <x v="43"/>
    <x v="311"/>
    <x v="2886"/>
    <x v="5176"/>
    <x v="26"/>
    <x v="2"/>
    <x v="0"/>
    <x v="0"/>
  </r>
  <r>
    <x v="5"/>
    <x v="1"/>
    <x v="605"/>
    <x v="0"/>
    <x v="48"/>
    <x v="33"/>
    <x v="2"/>
    <x v="28"/>
    <x v="309"/>
    <x v="2763"/>
    <x v="4378"/>
    <x v="16"/>
    <x v="0"/>
    <x v="0"/>
    <x v="2"/>
  </r>
  <r>
    <x v="5"/>
    <x v="1"/>
    <x v="605"/>
    <x v="0"/>
    <x v="48"/>
    <x v="33"/>
    <x v="1"/>
    <x v="23"/>
    <x v="212"/>
    <x v="1779"/>
    <x v="2781"/>
    <x v="21"/>
    <x v="0"/>
    <x v="0"/>
    <x v="1"/>
  </r>
  <r>
    <x v="5"/>
    <x v="1"/>
    <x v="605"/>
    <x v="0"/>
    <x v="48"/>
    <x v="33"/>
    <x v="5"/>
    <x v="18"/>
    <x v="129"/>
    <x v="891"/>
    <x v="990"/>
    <x v="16"/>
    <x v="0"/>
    <x v="1"/>
    <x v="2"/>
  </r>
  <r>
    <x v="5"/>
    <x v="1"/>
    <x v="605"/>
    <x v="0"/>
    <x v="48"/>
    <x v="33"/>
    <x v="4"/>
    <x v="18"/>
    <x v="105"/>
    <x v="712"/>
    <x v="738"/>
    <x v="16"/>
    <x v="0"/>
    <x v="1"/>
    <x v="1"/>
  </r>
  <r>
    <x v="5"/>
    <x v="1"/>
    <x v="605"/>
    <x v="0"/>
    <x v="48"/>
    <x v="33"/>
    <x v="0"/>
    <x v="28"/>
    <x v="105"/>
    <x v="1051"/>
    <x v="2330"/>
    <x v="36"/>
    <x v="0"/>
    <x v="0"/>
    <x v="0"/>
  </r>
  <r>
    <x v="5"/>
    <x v="1"/>
    <x v="605"/>
    <x v="0"/>
    <x v="48"/>
    <x v="33"/>
    <x v="3"/>
    <x v="33"/>
    <x v="174"/>
    <x v="1883"/>
    <x v="3321"/>
    <x v="26"/>
    <x v="0"/>
    <x v="1"/>
    <x v="0"/>
  </r>
  <r>
    <x v="3"/>
    <x v="3"/>
    <x v="605"/>
    <x v="2"/>
    <x v="42"/>
    <x v="16"/>
    <x v="2"/>
    <x v="12"/>
    <x v="171"/>
    <x v="876"/>
    <x v="1933"/>
    <x v="36"/>
    <x v="1"/>
    <x v="0"/>
    <x v="2"/>
  </r>
  <r>
    <x v="3"/>
    <x v="3"/>
    <x v="605"/>
    <x v="2"/>
    <x v="0"/>
    <x v="6"/>
    <x v="0"/>
    <x v="42"/>
    <x v="125"/>
    <x v="1698"/>
    <x v="3857"/>
    <x v="41"/>
    <x v="1"/>
    <x v="0"/>
    <x v="0"/>
  </r>
  <r>
    <x v="5"/>
    <x v="1"/>
    <x v="605"/>
    <x v="0"/>
    <x v="48"/>
    <x v="33"/>
    <x v="2"/>
    <x v="26"/>
    <x v="123"/>
    <x v="1140"/>
    <x v="2030"/>
    <x v="27"/>
    <x v="1"/>
    <x v="0"/>
    <x v="2"/>
  </r>
  <r>
    <x v="5"/>
    <x v="1"/>
    <x v="605"/>
    <x v="0"/>
    <x v="48"/>
    <x v="33"/>
    <x v="1"/>
    <x v="22"/>
    <x v="54"/>
    <x v="353"/>
    <x v="621"/>
    <x v="31"/>
    <x v="1"/>
    <x v="0"/>
    <x v="1"/>
  </r>
  <r>
    <x v="5"/>
    <x v="1"/>
    <x v="605"/>
    <x v="0"/>
    <x v="48"/>
    <x v="33"/>
    <x v="5"/>
    <x v="17"/>
    <x v="33"/>
    <x v="129"/>
    <x v="177"/>
    <x v="31"/>
    <x v="1"/>
    <x v="1"/>
    <x v="2"/>
  </r>
  <r>
    <x v="5"/>
    <x v="1"/>
    <x v="605"/>
    <x v="0"/>
    <x v="48"/>
    <x v="33"/>
    <x v="4"/>
    <x v="16"/>
    <x v="24"/>
    <x v="77"/>
    <x v="94"/>
    <x v="31"/>
    <x v="1"/>
    <x v="1"/>
    <x v="1"/>
  </r>
  <r>
    <x v="5"/>
    <x v="1"/>
    <x v="605"/>
    <x v="0"/>
    <x v="48"/>
    <x v="33"/>
    <x v="0"/>
    <x v="26"/>
    <x v="23"/>
    <x v="135"/>
    <x v="431"/>
    <x v="51"/>
    <x v="1"/>
    <x v="0"/>
    <x v="0"/>
  </r>
  <r>
    <x v="5"/>
    <x v="1"/>
    <x v="605"/>
    <x v="0"/>
    <x v="48"/>
    <x v="33"/>
    <x v="3"/>
    <x v="31"/>
    <x v="41"/>
    <x v="383"/>
    <x v="803"/>
    <x v="36"/>
    <x v="1"/>
    <x v="1"/>
    <x v="0"/>
  </r>
  <r>
    <x v="3"/>
    <x v="3"/>
    <x v="605"/>
    <x v="2"/>
    <x v="42"/>
    <x v="16"/>
    <x v="2"/>
    <x v="6"/>
    <x v="199"/>
    <x v="682"/>
    <x v="1026"/>
    <x v="24"/>
    <x v="2"/>
    <x v="0"/>
    <x v="2"/>
  </r>
  <r>
    <x v="3"/>
    <x v="3"/>
    <x v="605"/>
    <x v="2"/>
    <x v="0"/>
    <x v="6"/>
    <x v="0"/>
    <x v="31"/>
    <x v="143"/>
    <x v="1508"/>
    <x v="3106"/>
    <x v="33"/>
    <x v="2"/>
    <x v="0"/>
    <x v="0"/>
  </r>
  <r>
    <x v="3"/>
    <x v="3"/>
    <x v="606"/>
    <x v="2"/>
    <x v="42"/>
    <x v="16"/>
    <x v="1"/>
    <x v="23"/>
    <x v="333"/>
    <x v="2872"/>
    <x v="5042"/>
    <x v="21"/>
    <x v="2"/>
    <x v="0"/>
    <x v="1"/>
  </r>
  <r>
    <x v="3"/>
    <x v="3"/>
    <x v="606"/>
    <x v="2"/>
    <x v="0"/>
    <x v="6"/>
    <x v="3"/>
    <x v="48"/>
    <x v="340"/>
    <x v="3001"/>
    <x v="5537"/>
    <x v="46"/>
    <x v="2"/>
    <x v="1"/>
    <x v="0"/>
  </r>
  <r>
    <x v="3"/>
    <x v="3"/>
    <x v="606"/>
    <x v="4"/>
    <x v="11"/>
    <x v="7"/>
    <x v="2"/>
    <x v="48"/>
    <x v="325"/>
    <x v="2952"/>
    <x v="5340"/>
    <x v="26"/>
    <x v="1"/>
    <x v="0"/>
    <x v="2"/>
  </r>
  <r>
    <x v="3"/>
    <x v="3"/>
    <x v="606"/>
    <x v="4"/>
    <x v="11"/>
    <x v="7"/>
    <x v="1"/>
    <x v="48"/>
    <x v="321"/>
    <x v="2939"/>
    <x v="5313"/>
    <x v="26"/>
    <x v="1"/>
    <x v="0"/>
    <x v="1"/>
  </r>
  <r>
    <x v="3"/>
    <x v="3"/>
    <x v="606"/>
    <x v="4"/>
    <x v="11"/>
    <x v="7"/>
    <x v="5"/>
    <x v="53"/>
    <x v="325"/>
    <x v="2969"/>
    <x v="5372"/>
    <x v="26"/>
    <x v="1"/>
    <x v="1"/>
    <x v="2"/>
  </r>
  <r>
    <x v="3"/>
    <x v="3"/>
    <x v="606"/>
    <x v="4"/>
    <x v="11"/>
    <x v="7"/>
    <x v="4"/>
    <x v="53"/>
    <x v="300"/>
    <x v="2880"/>
    <x v="5267"/>
    <x v="36"/>
    <x v="1"/>
    <x v="1"/>
    <x v="1"/>
  </r>
  <r>
    <x v="3"/>
    <x v="3"/>
    <x v="606"/>
    <x v="4"/>
    <x v="11"/>
    <x v="7"/>
    <x v="0"/>
    <x v="48"/>
    <x v="300"/>
    <x v="2862"/>
    <x v="4986"/>
    <x v="21"/>
    <x v="1"/>
    <x v="0"/>
    <x v="0"/>
  </r>
  <r>
    <x v="3"/>
    <x v="3"/>
    <x v="606"/>
    <x v="4"/>
    <x v="11"/>
    <x v="7"/>
    <x v="3"/>
    <x v="43"/>
    <x v="321"/>
    <x v="2921"/>
    <x v="5394"/>
    <x v="41"/>
    <x v="1"/>
    <x v="1"/>
    <x v="0"/>
  </r>
  <r>
    <x v="1"/>
    <x v="1"/>
    <x v="606"/>
    <x v="3"/>
    <x v="39"/>
    <x v="10"/>
    <x v="2"/>
    <x v="48"/>
    <x v="349"/>
    <x v="3029"/>
    <x v="5508"/>
    <x v="31"/>
    <x v="1"/>
    <x v="0"/>
    <x v="2"/>
  </r>
  <r>
    <x v="1"/>
    <x v="1"/>
    <x v="606"/>
    <x v="3"/>
    <x v="39"/>
    <x v="10"/>
    <x v="1"/>
    <x v="43"/>
    <x v="337"/>
    <x v="2972"/>
    <x v="5333"/>
    <x v="21"/>
    <x v="1"/>
    <x v="0"/>
    <x v="1"/>
  </r>
  <r>
    <x v="1"/>
    <x v="1"/>
    <x v="606"/>
    <x v="3"/>
    <x v="39"/>
    <x v="10"/>
    <x v="5"/>
    <x v="33"/>
    <x v="329"/>
    <x v="2909"/>
    <x v="4937"/>
    <x v="11"/>
    <x v="1"/>
    <x v="1"/>
    <x v="2"/>
  </r>
  <r>
    <x v="1"/>
    <x v="1"/>
    <x v="606"/>
    <x v="3"/>
    <x v="39"/>
    <x v="10"/>
    <x v="4"/>
    <x v="33"/>
    <x v="327"/>
    <x v="2903"/>
    <x v="5070"/>
    <x v="16"/>
    <x v="1"/>
    <x v="1"/>
    <x v="1"/>
  </r>
  <r>
    <x v="1"/>
    <x v="1"/>
    <x v="606"/>
    <x v="3"/>
    <x v="39"/>
    <x v="10"/>
    <x v="0"/>
    <x v="43"/>
    <x v="327"/>
    <x v="2942"/>
    <x v="5275"/>
    <x v="21"/>
    <x v="1"/>
    <x v="0"/>
    <x v="0"/>
  </r>
  <r>
    <x v="1"/>
    <x v="1"/>
    <x v="606"/>
    <x v="3"/>
    <x v="39"/>
    <x v="10"/>
    <x v="3"/>
    <x v="48"/>
    <x v="335"/>
    <x v="2985"/>
    <x v="5474"/>
    <x v="36"/>
    <x v="1"/>
    <x v="1"/>
    <x v="0"/>
  </r>
  <r>
    <x v="3"/>
    <x v="3"/>
    <x v="606"/>
    <x v="2"/>
    <x v="42"/>
    <x v="16"/>
    <x v="1"/>
    <x v="22"/>
    <x v="170"/>
    <x v="1356"/>
    <x v="2899"/>
    <x v="35"/>
    <x v="1"/>
    <x v="0"/>
    <x v="1"/>
  </r>
  <r>
    <x v="3"/>
    <x v="3"/>
    <x v="606"/>
    <x v="2"/>
    <x v="0"/>
    <x v="6"/>
    <x v="3"/>
    <x v="43"/>
    <x v="208"/>
    <x v="2491"/>
    <x v="5100"/>
    <x v="58"/>
    <x v="1"/>
    <x v="1"/>
    <x v="0"/>
  </r>
  <r>
    <x v="3"/>
    <x v="3"/>
    <x v="606"/>
    <x v="4"/>
    <x v="11"/>
    <x v="7"/>
    <x v="2"/>
    <x v="43"/>
    <x v="153"/>
    <x v="2031"/>
    <x v="4136"/>
    <x v="36"/>
    <x v="1"/>
    <x v="0"/>
    <x v="2"/>
  </r>
  <r>
    <x v="3"/>
    <x v="3"/>
    <x v="606"/>
    <x v="4"/>
    <x v="11"/>
    <x v="7"/>
    <x v="1"/>
    <x v="43"/>
    <x v="164"/>
    <x v="2116"/>
    <x v="4344"/>
    <x v="38"/>
    <x v="1"/>
    <x v="0"/>
    <x v="1"/>
  </r>
  <r>
    <x v="3"/>
    <x v="3"/>
    <x v="606"/>
    <x v="4"/>
    <x v="11"/>
    <x v="7"/>
    <x v="5"/>
    <x v="49"/>
    <x v="159"/>
    <x v="2235"/>
    <x v="4493"/>
    <x v="38"/>
    <x v="1"/>
    <x v="1"/>
    <x v="2"/>
  </r>
  <r>
    <x v="3"/>
    <x v="3"/>
    <x v="606"/>
    <x v="4"/>
    <x v="11"/>
    <x v="7"/>
    <x v="4"/>
    <x v="48"/>
    <x v="97"/>
    <x v="1536"/>
    <x v="3927"/>
    <x v="49"/>
    <x v="1"/>
    <x v="1"/>
    <x v="1"/>
  </r>
  <r>
    <x v="3"/>
    <x v="3"/>
    <x v="606"/>
    <x v="4"/>
    <x v="11"/>
    <x v="7"/>
    <x v="0"/>
    <x v="43"/>
    <x v="86"/>
    <x v="1255"/>
    <x v="2550"/>
    <x v="32"/>
    <x v="1"/>
    <x v="0"/>
    <x v="0"/>
  </r>
  <r>
    <x v="3"/>
    <x v="3"/>
    <x v="606"/>
    <x v="4"/>
    <x v="11"/>
    <x v="7"/>
    <x v="3"/>
    <x v="42"/>
    <x v="158"/>
    <x v="2047"/>
    <x v="4679"/>
    <x v="53"/>
    <x v="1"/>
    <x v="1"/>
    <x v="0"/>
  </r>
  <r>
    <x v="1"/>
    <x v="1"/>
    <x v="606"/>
    <x v="3"/>
    <x v="39"/>
    <x v="10"/>
    <x v="2"/>
    <x v="44"/>
    <x v="243"/>
    <x v="2674"/>
    <x v="5073"/>
    <x v="44"/>
    <x v="1"/>
    <x v="0"/>
    <x v="2"/>
  </r>
  <r>
    <x v="1"/>
    <x v="1"/>
    <x v="606"/>
    <x v="3"/>
    <x v="39"/>
    <x v="10"/>
    <x v="1"/>
    <x v="41"/>
    <x v="192"/>
    <x v="2306"/>
    <x v="4435"/>
    <x v="34"/>
    <x v="1"/>
    <x v="0"/>
    <x v="1"/>
  </r>
  <r>
    <x v="1"/>
    <x v="1"/>
    <x v="606"/>
    <x v="3"/>
    <x v="39"/>
    <x v="10"/>
    <x v="5"/>
    <x v="31"/>
    <x v="172"/>
    <x v="1768"/>
    <x v="3063"/>
    <x v="25"/>
    <x v="1"/>
    <x v="1"/>
    <x v="2"/>
  </r>
  <r>
    <x v="1"/>
    <x v="1"/>
    <x v="606"/>
    <x v="3"/>
    <x v="39"/>
    <x v="10"/>
    <x v="4"/>
    <x v="32"/>
    <x v="183"/>
    <x v="1920"/>
    <x v="3392"/>
    <x v="26"/>
    <x v="1"/>
    <x v="1"/>
    <x v="1"/>
  </r>
  <r>
    <x v="1"/>
    <x v="1"/>
    <x v="606"/>
    <x v="3"/>
    <x v="39"/>
    <x v="10"/>
    <x v="0"/>
    <x v="41"/>
    <x v="152"/>
    <x v="1959"/>
    <x v="3831"/>
    <x v="32"/>
    <x v="1"/>
    <x v="0"/>
    <x v="0"/>
  </r>
  <r>
    <x v="1"/>
    <x v="1"/>
    <x v="606"/>
    <x v="3"/>
    <x v="39"/>
    <x v="10"/>
    <x v="3"/>
    <x v="45"/>
    <x v="198"/>
    <x v="2476"/>
    <x v="4935"/>
    <x v="46"/>
    <x v="1"/>
    <x v="1"/>
    <x v="0"/>
  </r>
  <r>
    <x v="3"/>
    <x v="3"/>
    <x v="606"/>
    <x v="2"/>
    <x v="42"/>
    <x v="16"/>
    <x v="1"/>
    <x v="15"/>
    <x v="211"/>
    <x v="1312"/>
    <x v="2444"/>
    <x v="28"/>
    <x v="2"/>
    <x v="0"/>
    <x v="1"/>
  </r>
  <r>
    <x v="3"/>
    <x v="3"/>
    <x v="606"/>
    <x v="2"/>
    <x v="0"/>
    <x v="6"/>
    <x v="3"/>
    <x v="29"/>
    <x v="236"/>
    <x v="2221"/>
    <x v="4798"/>
    <x v="50"/>
    <x v="2"/>
    <x v="1"/>
    <x v="0"/>
  </r>
  <r>
    <x v="3"/>
    <x v="3"/>
    <x v="606"/>
    <x v="4"/>
    <x v="11"/>
    <x v="7"/>
    <x v="2"/>
    <x v="34"/>
    <x v="196"/>
    <x v="2120"/>
    <x v="4106"/>
    <x v="32"/>
    <x v="2"/>
    <x v="0"/>
    <x v="2"/>
  </r>
  <r>
    <x v="3"/>
    <x v="3"/>
    <x v="606"/>
    <x v="4"/>
    <x v="11"/>
    <x v="7"/>
    <x v="1"/>
    <x v="31"/>
    <x v="189"/>
    <x v="1946"/>
    <x v="3635"/>
    <x v="29"/>
    <x v="2"/>
    <x v="0"/>
    <x v="1"/>
  </r>
  <r>
    <x v="3"/>
    <x v="3"/>
    <x v="606"/>
    <x v="4"/>
    <x v="11"/>
    <x v="7"/>
    <x v="5"/>
    <x v="36"/>
    <x v="177"/>
    <x v="2016"/>
    <x v="3870"/>
    <x v="31"/>
    <x v="2"/>
    <x v="1"/>
    <x v="2"/>
  </r>
  <r>
    <x v="3"/>
    <x v="3"/>
    <x v="606"/>
    <x v="4"/>
    <x v="11"/>
    <x v="7"/>
    <x v="4"/>
    <x v="33"/>
    <x v="116"/>
    <x v="1308"/>
    <x v="3136"/>
    <x v="41"/>
    <x v="2"/>
    <x v="1"/>
    <x v="1"/>
  </r>
  <r>
    <x v="3"/>
    <x v="3"/>
    <x v="606"/>
    <x v="4"/>
    <x v="11"/>
    <x v="7"/>
    <x v="0"/>
    <x v="35"/>
    <x v="120"/>
    <x v="1412"/>
    <x v="2568"/>
    <x v="27"/>
    <x v="2"/>
    <x v="0"/>
    <x v="0"/>
  </r>
  <r>
    <x v="3"/>
    <x v="3"/>
    <x v="606"/>
    <x v="4"/>
    <x v="11"/>
    <x v="7"/>
    <x v="3"/>
    <x v="29"/>
    <x v="174"/>
    <x v="1716"/>
    <x v="4016"/>
    <x v="44"/>
    <x v="2"/>
    <x v="1"/>
    <x v="0"/>
  </r>
  <r>
    <x v="3"/>
    <x v="3"/>
    <x v="607"/>
    <x v="2"/>
    <x v="42"/>
    <x v="16"/>
    <x v="5"/>
    <x v="18"/>
    <x v="321"/>
    <x v="2723"/>
    <x v="4557"/>
    <x v="21"/>
    <x v="2"/>
    <x v="1"/>
    <x v="2"/>
  </r>
  <r>
    <x v="3"/>
    <x v="3"/>
    <x v="607"/>
    <x v="2"/>
    <x v="0"/>
    <x v="6"/>
    <x v="2"/>
    <x v="38"/>
    <x v="337"/>
    <x v="2952"/>
    <x v="5420"/>
    <x v="36"/>
    <x v="2"/>
    <x v="0"/>
    <x v="2"/>
  </r>
  <r>
    <x v="2"/>
    <x v="1"/>
    <x v="607"/>
    <x v="1"/>
    <x v="29"/>
    <x v="37"/>
    <x v="2"/>
    <x v="43"/>
    <x v="309"/>
    <x v="2878"/>
    <x v="5061"/>
    <x v="21"/>
    <x v="0"/>
    <x v="0"/>
    <x v="2"/>
  </r>
  <r>
    <x v="2"/>
    <x v="1"/>
    <x v="607"/>
    <x v="1"/>
    <x v="29"/>
    <x v="37"/>
    <x v="1"/>
    <x v="38"/>
    <x v="231"/>
    <x v="2506"/>
    <x v="4102"/>
    <x v="21"/>
    <x v="0"/>
    <x v="0"/>
    <x v="1"/>
  </r>
  <r>
    <x v="2"/>
    <x v="1"/>
    <x v="607"/>
    <x v="1"/>
    <x v="29"/>
    <x v="37"/>
    <x v="5"/>
    <x v="33"/>
    <x v="152"/>
    <x v="1674"/>
    <x v="2950"/>
    <x v="26"/>
    <x v="0"/>
    <x v="1"/>
    <x v="2"/>
  </r>
  <r>
    <x v="2"/>
    <x v="1"/>
    <x v="607"/>
    <x v="1"/>
    <x v="29"/>
    <x v="37"/>
    <x v="4"/>
    <x v="33"/>
    <x v="129"/>
    <x v="1441"/>
    <x v="2557"/>
    <x v="26"/>
    <x v="0"/>
    <x v="1"/>
    <x v="1"/>
  </r>
  <r>
    <x v="2"/>
    <x v="1"/>
    <x v="607"/>
    <x v="1"/>
    <x v="29"/>
    <x v="37"/>
    <x v="0"/>
    <x v="43"/>
    <x v="129"/>
    <x v="1779"/>
    <x v="2404"/>
    <x v="16"/>
    <x v="0"/>
    <x v="0"/>
    <x v="0"/>
  </r>
  <r>
    <x v="2"/>
    <x v="1"/>
    <x v="607"/>
    <x v="1"/>
    <x v="29"/>
    <x v="37"/>
    <x v="3"/>
    <x v="48"/>
    <x v="212"/>
    <x v="2615"/>
    <x v="4563"/>
    <x v="26"/>
    <x v="0"/>
    <x v="1"/>
    <x v="0"/>
  </r>
  <r>
    <x v="1"/>
    <x v="1"/>
    <x v="607"/>
    <x v="1"/>
    <x v="38"/>
    <x v="45"/>
    <x v="2"/>
    <x v="43"/>
    <x v="304"/>
    <x v="2854"/>
    <x v="4953"/>
    <x v="21"/>
    <x v="0"/>
    <x v="0"/>
    <x v="2"/>
  </r>
  <r>
    <x v="1"/>
    <x v="1"/>
    <x v="607"/>
    <x v="1"/>
    <x v="38"/>
    <x v="45"/>
    <x v="1"/>
    <x v="38"/>
    <x v="194"/>
    <x v="2227"/>
    <x v="3609"/>
    <x v="21"/>
    <x v="0"/>
    <x v="0"/>
    <x v="1"/>
  </r>
  <r>
    <x v="1"/>
    <x v="1"/>
    <x v="607"/>
    <x v="1"/>
    <x v="38"/>
    <x v="45"/>
    <x v="5"/>
    <x v="33"/>
    <x v="105"/>
    <x v="1208"/>
    <x v="2100"/>
    <x v="26"/>
    <x v="0"/>
    <x v="1"/>
    <x v="2"/>
  </r>
  <r>
    <x v="1"/>
    <x v="1"/>
    <x v="607"/>
    <x v="1"/>
    <x v="38"/>
    <x v="45"/>
    <x v="4"/>
    <x v="33"/>
    <x v="82"/>
    <x v="956"/>
    <x v="1623"/>
    <x v="26"/>
    <x v="0"/>
    <x v="1"/>
    <x v="1"/>
  </r>
  <r>
    <x v="1"/>
    <x v="1"/>
    <x v="607"/>
    <x v="1"/>
    <x v="38"/>
    <x v="45"/>
    <x v="0"/>
    <x v="43"/>
    <x v="82"/>
    <x v="1208"/>
    <x v="1496"/>
    <x v="16"/>
    <x v="0"/>
    <x v="0"/>
    <x v="0"/>
  </r>
  <r>
    <x v="1"/>
    <x v="1"/>
    <x v="607"/>
    <x v="1"/>
    <x v="38"/>
    <x v="45"/>
    <x v="3"/>
    <x v="48"/>
    <x v="174"/>
    <x v="2350"/>
    <x v="4136"/>
    <x v="26"/>
    <x v="0"/>
    <x v="1"/>
    <x v="0"/>
  </r>
  <r>
    <x v="3"/>
    <x v="3"/>
    <x v="607"/>
    <x v="2"/>
    <x v="42"/>
    <x v="16"/>
    <x v="5"/>
    <x v="17"/>
    <x v="152"/>
    <x v="1005"/>
    <x v="2074"/>
    <x v="33"/>
    <x v="1"/>
    <x v="1"/>
    <x v="2"/>
  </r>
  <r>
    <x v="3"/>
    <x v="3"/>
    <x v="607"/>
    <x v="2"/>
    <x v="0"/>
    <x v="6"/>
    <x v="2"/>
    <x v="37"/>
    <x v="179"/>
    <x v="2073"/>
    <x v="4643"/>
    <x v="50"/>
    <x v="1"/>
    <x v="0"/>
    <x v="2"/>
  </r>
  <r>
    <x v="2"/>
    <x v="1"/>
    <x v="607"/>
    <x v="1"/>
    <x v="29"/>
    <x v="37"/>
    <x v="2"/>
    <x v="39"/>
    <x v="104"/>
    <x v="1373"/>
    <x v="2940"/>
    <x v="35"/>
    <x v="1"/>
    <x v="0"/>
    <x v="2"/>
  </r>
  <r>
    <x v="2"/>
    <x v="1"/>
    <x v="607"/>
    <x v="1"/>
    <x v="29"/>
    <x v="37"/>
    <x v="1"/>
    <x v="34"/>
    <x v="59"/>
    <x v="657"/>
    <x v="1468"/>
    <x v="36"/>
    <x v="1"/>
    <x v="0"/>
    <x v="1"/>
  </r>
  <r>
    <x v="2"/>
    <x v="1"/>
    <x v="607"/>
    <x v="1"/>
    <x v="29"/>
    <x v="37"/>
    <x v="5"/>
    <x v="32"/>
    <x v="40"/>
    <x v="386"/>
    <x v="900"/>
    <x v="39"/>
    <x v="1"/>
    <x v="1"/>
    <x v="2"/>
  </r>
  <r>
    <x v="2"/>
    <x v="1"/>
    <x v="607"/>
    <x v="1"/>
    <x v="29"/>
    <x v="37"/>
    <x v="4"/>
    <x v="30"/>
    <x v="27"/>
    <x v="216"/>
    <x v="482"/>
    <x v="39"/>
    <x v="1"/>
    <x v="1"/>
    <x v="1"/>
  </r>
  <r>
    <x v="2"/>
    <x v="1"/>
    <x v="607"/>
    <x v="1"/>
    <x v="29"/>
    <x v="37"/>
    <x v="0"/>
    <x v="40"/>
    <x v="30"/>
    <x v="368"/>
    <x v="541"/>
    <x v="27"/>
    <x v="1"/>
    <x v="0"/>
    <x v="0"/>
  </r>
  <r>
    <x v="2"/>
    <x v="1"/>
    <x v="607"/>
    <x v="1"/>
    <x v="29"/>
    <x v="37"/>
    <x v="3"/>
    <x v="43"/>
    <x v="60"/>
    <x v="862"/>
    <x v="2028"/>
    <x v="39"/>
    <x v="1"/>
    <x v="1"/>
    <x v="0"/>
  </r>
  <r>
    <x v="1"/>
    <x v="1"/>
    <x v="607"/>
    <x v="1"/>
    <x v="38"/>
    <x v="45"/>
    <x v="2"/>
    <x v="38"/>
    <x v="92"/>
    <x v="1206"/>
    <x v="2401"/>
    <x v="31"/>
    <x v="1"/>
    <x v="0"/>
    <x v="2"/>
  </r>
  <r>
    <x v="1"/>
    <x v="1"/>
    <x v="607"/>
    <x v="1"/>
    <x v="38"/>
    <x v="45"/>
    <x v="1"/>
    <x v="36"/>
    <x v="45"/>
    <x v="503"/>
    <x v="1032"/>
    <x v="34"/>
    <x v="1"/>
    <x v="0"/>
    <x v="1"/>
  </r>
  <r>
    <x v="1"/>
    <x v="1"/>
    <x v="607"/>
    <x v="1"/>
    <x v="38"/>
    <x v="45"/>
    <x v="5"/>
    <x v="29"/>
    <x v="27"/>
    <x v="203"/>
    <x v="417"/>
    <x v="37"/>
    <x v="1"/>
    <x v="1"/>
    <x v="2"/>
  </r>
  <r>
    <x v="1"/>
    <x v="1"/>
    <x v="607"/>
    <x v="1"/>
    <x v="38"/>
    <x v="45"/>
    <x v="4"/>
    <x v="32"/>
    <x v="17"/>
    <x v="127"/>
    <x v="274"/>
    <x v="40"/>
    <x v="1"/>
    <x v="1"/>
    <x v="1"/>
  </r>
  <r>
    <x v="1"/>
    <x v="1"/>
    <x v="607"/>
    <x v="1"/>
    <x v="38"/>
    <x v="45"/>
    <x v="0"/>
    <x v="40"/>
    <x v="17"/>
    <x v="178"/>
    <x v="221"/>
    <x v="27"/>
    <x v="1"/>
    <x v="0"/>
    <x v="0"/>
  </r>
  <r>
    <x v="1"/>
    <x v="1"/>
    <x v="607"/>
    <x v="1"/>
    <x v="38"/>
    <x v="45"/>
    <x v="3"/>
    <x v="45"/>
    <x v="47"/>
    <x v="677"/>
    <x v="1537"/>
    <x v="37"/>
    <x v="1"/>
    <x v="1"/>
    <x v="0"/>
  </r>
  <r>
    <x v="3"/>
    <x v="3"/>
    <x v="607"/>
    <x v="2"/>
    <x v="42"/>
    <x v="16"/>
    <x v="5"/>
    <x v="12"/>
    <x v="174"/>
    <x v="897"/>
    <x v="1514"/>
    <x v="26"/>
    <x v="2"/>
    <x v="1"/>
    <x v="2"/>
  </r>
  <r>
    <x v="3"/>
    <x v="3"/>
    <x v="607"/>
    <x v="2"/>
    <x v="0"/>
    <x v="6"/>
    <x v="2"/>
    <x v="24"/>
    <x v="216"/>
    <x v="1868"/>
    <x v="4028"/>
    <x v="39"/>
    <x v="2"/>
    <x v="0"/>
    <x v="2"/>
  </r>
  <r>
    <x v="1"/>
    <x v="1"/>
    <x v="607"/>
    <x v="1"/>
    <x v="38"/>
    <x v="45"/>
    <x v="2"/>
    <x v="32"/>
    <x v="108"/>
    <x v="1205"/>
    <x v="2214"/>
    <x v="28"/>
    <x v="2"/>
    <x v="0"/>
    <x v="2"/>
  </r>
  <r>
    <x v="1"/>
    <x v="1"/>
    <x v="607"/>
    <x v="1"/>
    <x v="38"/>
    <x v="45"/>
    <x v="1"/>
    <x v="23"/>
    <x v="65"/>
    <x v="491"/>
    <x v="662"/>
    <x v="23"/>
    <x v="2"/>
    <x v="0"/>
    <x v="1"/>
  </r>
  <r>
    <x v="1"/>
    <x v="1"/>
    <x v="607"/>
    <x v="1"/>
    <x v="38"/>
    <x v="45"/>
    <x v="5"/>
    <x v="22"/>
    <x v="28"/>
    <x v="149"/>
    <x v="184"/>
    <x v="29"/>
    <x v="2"/>
    <x v="1"/>
    <x v="2"/>
  </r>
  <r>
    <x v="1"/>
    <x v="1"/>
    <x v="607"/>
    <x v="1"/>
    <x v="38"/>
    <x v="45"/>
    <x v="4"/>
    <x v="23"/>
    <x v="22"/>
    <x v="107"/>
    <x v="151"/>
    <x v="32"/>
    <x v="2"/>
    <x v="1"/>
    <x v="1"/>
  </r>
  <r>
    <x v="1"/>
    <x v="1"/>
    <x v="607"/>
    <x v="1"/>
    <x v="38"/>
    <x v="45"/>
    <x v="0"/>
    <x v="27"/>
    <x v="23"/>
    <x v="145"/>
    <x v="124"/>
    <x v="22"/>
    <x v="2"/>
    <x v="0"/>
    <x v="0"/>
  </r>
  <r>
    <x v="1"/>
    <x v="1"/>
    <x v="607"/>
    <x v="1"/>
    <x v="38"/>
    <x v="45"/>
    <x v="3"/>
    <x v="34"/>
    <x v="53"/>
    <x v="564"/>
    <x v="1068"/>
    <x v="31"/>
    <x v="2"/>
    <x v="1"/>
    <x v="0"/>
  </r>
  <r>
    <x v="3"/>
    <x v="3"/>
    <x v="608"/>
    <x v="2"/>
    <x v="42"/>
    <x v="16"/>
    <x v="4"/>
    <x v="28"/>
    <x v="315"/>
    <x v="2829"/>
    <x v="5087"/>
    <x v="31"/>
    <x v="2"/>
    <x v="1"/>
    <x v="1"/>
  </r>
  <r>
    <x v="3"/>
    <x v="3"/>
    <x v="608"/>
    <x v="2"/>
    <x v="0"/>
    <x v="6"/>
    <x v="1"/>
    <x v="43"/>
    <x v="337"/>
    <x v="2972"/>
    <x v="5454"/>
    <x v="36"/>
    <x v="2"/>
    <x v="0"/>
    <x v="1"/>
  </r>
  <r>
    <x v="1"/>
    <x v="1"/>
    <x v="608"/>
    <x v="0"/>
    <x v="14"/>
    <x v="18"/>
    <x v="2"/>
    <x v="28"/>
    <x v="309"/>
    <x v="2763"/>
    <x v="4378"/>
    <x v="16"/>
    <x v="0"/>
    <x v="0"/>
    <x v="2"/>
  </r>
  <r>
    <x v="1"/>
    <x v="1"/>
    <x v="608"/>
    <x v="0"/>
    <x v="14"/>
    <x v="18"/>
    <x v="1"/>
    <x v="23"/>
    <x v="231"/>
    <x v="1929"/>
    <x v="3044"/>
    <x v="21"/>
    <x v="0"/>
    <x v="0"/>
    <x v="1"/>
  </r>
  <r>
    <x v="1"/>
    <x v="1"/>
    <x v="608"/>
    <x v="0"/>
    <x v="14"/>
    <x v="18"/>
    <x v="5"/>
    <x v="18"/>
    <x v="152"/>
    <x v="1051"/>
    <x v="1249"/>
    <x v="16"/>
    <x v="0"/>
    <x v="1"/>
    <x v="2"/>
  </r>
  <r>
    <x v="1"/>
    <x v="1"/>
    <x v="608"/>
    <x v="0"/>
    <x v="14"/>
    <x v="18"/>
    <x v="4"/>
    <x v="18"/>
    <x v="129"/>
    <x v="891"/>
    <x v="990"/>
    <x v="16"/>
    <x v="0"/>
    <x v="1"/>
    <x v="1"/>
  </r>
  <r>
    <x v="1"/>
    <x v="1"/>
    <x v="608"/>
    <x v="0"/>
    <x v="14"/>
    <x v="18"/>
    <x v="0"/>
    <x v="28"/>
    <x v="129"/>
    <x v="1267"/>
    <x v="2781"/>
    <x v="36"/>
    <x v="0"/>
    <x v="0"/>
    <x v="0"/>
  </r>
  <r>
    <x v="1"/>
    <x v="1"/>
    <x v="608"/>
    <x v="0"/>
    <x v="14"/>
    <x v="18"/>
    <x v="3"/>
    <x v="33"/>
    <x v="194"/>
    <x v="2064"/>
    <x v="3656"/>
    <x v="26"/>
    <x v="0"/>
    <x v="1"/>
    <x v="0"/>
  </r>
  <r>
    <x v="3"/>
    <x v="3"/>
    <x v="608"/>
    <x v="2"/>
    <x v="42"/>
    <x v="16"/>
    <x v="4"/>
    <x v="27"/>
    <x v="133"/>
    <x v="1263"/>
    <x v="3271"/>
    <x v="46"/>
    <x v="1"/>
    <x v="1"/>
    <x v="1"/>
  </r>
  <r>
    <x v="3"/>
    <x v="3"/>
    <x v="608"/>
    <x v="2"/>
    <x v="0"/>
    <x v="6"/>
    <x v="1"/>
    <x v="42"/>
    <x v="185"/>
    <x v="2287"/>
    <x v="4855"/>
    <x v="50"/>
    <x v="1"/>
    <x v="0"/>
    <x v="1"/>
  </r>
  <r>
    <x v="1"/>
    <x v="1"/>
    <x v="608"/>
    <x v="0"/>
    <x v="14"/>
    <x v="18"/>
    <x v="2"/>
    <x v="27"/>
    <x v="113"/>
    <x v="1093"/>
    <x v="1884"/>
    <x v="26"/>
    <x v="1"/>
    <x v="0"/>
    <x v="2"/>
  </r>
  <r>
    <x v="1"/>
    <x v="1"/>
    <x v="608"/>
    <x v="0"/>
    <x v="14"/>
    <x v="18"/>
    <x v="1"/>
    <x v="20"/>
    <x v="63"/>
    <x v="415"/>
    <x v="794"/>
    <x v="33"/>
    <x v="1"/>
    <x v="0"/>
    <x v="1"/>
  </r>
  <r>
    <x v="1"/>
    <x v="1"/>
    <x v="608"/>
    <x v="0"/>
    <x v="14"/>
    <x v="18"/>
    <x v="5"/>
    <x v="17"/>
    <x v="38"/>
    <x v="159"/>
    <x v="171"/>
    <x v="26"/>
    <x v="1"/>
    <x v="1"/>
    <x v="2"/>
  </r>
  <r>
    <x v="1"/>
    <x v="1"/>
    <x v="608"/>
    <x v="0"/>
    <x v="14"/>
    <x v="18"/>
    <x v="4"/>
    <x v="16"/>
    <x v="27"/>
    <x v="87"/>
    <x v="115"/>
    <x v="31"/>
    <x v="1"/>
    <x v="1"/>
    <x v="1"/>
  </r>
  <r>
    <x v="1"/>
    <x v="1"/>
    <x v="608"/>
    <x v="0"/>
    <x v="14"/>
    <x v="18"/>
    <x v="0"/>
    <x v="27"/>
    <x v="34"/>
    <x v="258"/>
    <x v="732"/>
    <x v="47"/>
    <x v="1"/>
    <x v="0"/>
    <x v="0"/>
  </r>
  <r>
    <x v="1"/>
    <x v="1"/>
    <x v="608"/>
    <x v="0"/>
    <x v="14"/>
    <x v="18"/>
    <x v="3"/>
    <x v="29"/>
    <x v="50"/>
    <x v="447"/>
    <x v="959"/>
    <x v="36"/>
    <x v="1"/>
    <x v="1"/>
    <x v="0"/>
  </r>
  <r>
    <x v="3"/>
    <x v="3"/>
    <x v="608"/>
    <x v="2"/>
    <x v="42"/>
    <x v="16"/>
    <x v="4"/>
    <x v="20"/>
    <x v="159"/>
    <x v="1187"/>
    <x v="2567"/>
    <x v="35"/>
    <x v="2"/>
    <x v="1"/>
    <x v="1"/>
  </r>
  <r>
    <x v="3"/>
    <x v="3"/>
    <x v="608"/>
    <x v="2"/>
    <x v="0"/>
    <x v="6"/>
    <x v="1"/>
    <x v="30"/>
    <x v="223"/>
    <x v="2175"/>
    <x v="4525"/>
    <x v="41"/>
    <x v="2"/>
    <x v="0"/>
    <x v="1"/>
  </r>
  <r>
    <x v="3"/>
    <x v="3"/>
    <x v="609"/>
    <x v="2"/>
    <x v="42"/>
    <x v="16"/>
    <x v="0"/>
    <x v="43"/>
    <x v="307"/>
    <x v="2866"/>
    <x v="4856"/>
    <x v="16"/>
    <x v="2"/>
    <x v="0"/>
    <x v="0"/>
  </r>
  <r>
    <x v="3"/>
    <x v="3"/>
    <x v="609"/>
    <x v="2"/>
    <x v="0"/>
    <x v="6"/>
    <x v="5"/>
    <x v="38"/>
    <x v="346"/>
    <x v="2984"/>
    <x v="5473"/>
    <x v="36"/>
    <x v="2"/>
    <x v="1"/>
    <x v="2"/>
  </r>
  <r>
    <x v="5"/>
    <x v="1"/>
    <x v="609"/>
    <x v="1"/>
    <x v="31"/>
    <x v="0"/>
    <x v="2"/>
    <x v="48"/>
    <x v="338"/>
    <x v="2994"/>
    <x v="5458"/>
    <x v="31"/>
    <x v="0"/>
    <x v="0"/>
    <x v="2"/>
  </r>
  <r>
    <x v="5"/>
    <x v="1"/>
    <x v="609"/>
    <x v="1"/>
    <x v="31"/>
    <x v="0"/>
    <x v="1"/>
    <x v="43"/>
    <x v="323"/>
    <x v="2929"/>
    <x v="5240"/>
    <x v="21"/>
    <x v="0"/>
    <x v="0"/>
    <x v="1"/>
  </r>
  <r>
    <x v="5"/>
    <x v="1"/>
    <x v="609"/>
    <x v="1"/>
    <x v="31"/>
    <x v="0"/>
    <x v="5"/>
    <x v="38"/>
    <x v="315"/>
    <x v="2884"/>
    <x v="4740"/>
    <x v="11"/>
    <x v="0"/>
    <x v="1"/>
    <x v="2"/>
  </r>
  <r>
    <x v="5"/>
    <x v="1"/>
    <x v="609"/>
    <x v="1"/>
    <x v="31"/>
    <x v="0"/>
    <x v="4"/>
    <x v="38"/>
    <x v="313"/>
    <x v="2877"/>
    <x v="4917"/>
    <x v="16"/>
    <x v="0"/>
    <x v="1"/>
    <x v="1"/>
  </r>
  <r>
    <x v="5"/>
    <x v="1"/>
    <x v="609"/>
    <x v="1"/>
    <x v="31"/>
    <x v="0"/>
    <x v="0"/>
    <x v="48"/>
    <x v="313"/>
    <x v="2908"/>
    <x v="5180"/>
    <x v="21"/>
    <x v="0"/>
    <x v="0"/>
    <x v="0"/>
  </r>
  <r>
    <x v="5"/>
    <x v="1"/>
    <x v="609"/>
    <x v="1"/>
    <x v="31"/>
    <x v="0"/>
    <x v="3"/>
    <x v="53"/>
    <x v="321"/>
    <x v="2955"/>
    <x v="5422"/>
    <x v="36"/>
    <x v="0"/>
    <x v="1"/>
    <x v="0"/>
  </r>
  <r>
    <x v="3"/>
    <x v="3"/>
    <x v="609"/>
    <x v="2"/>
    <x v="42"/>
    <x v="16"/>
    <x v="0"/>
    <x v="42"/>
    <x v="111"/>
    <x v="1546"/>
    <x v="3046"/>
    <x v="31"/>
    <x v="1"/>
    <x v="0"/>
    <x v="0"/>
  </r>
  <r>
    <x v="3"/>
    <x v="3"/>
    <x v="609"/>
    <x v="2"/>
    <x v="0"/>
    <x v="6"/>
    <x v="5"/>
    <x v="34"/>
    <x v="214"/>
    <x v="2267"/>
    <x v="4818"/>
    <x v="49"/>
    <x v="1"/>
    <x v="1"/>
    <x v="2"/>
  </r>
  <r>
    <x v="5"/>
    <x v="1"/>
    <x v="609"/>
    <x v="1"/>
    <x v="31"/>
    <x v="0"/>
    <x v="2"/>
    <x v="43"/>
    <x v="202"/>
    <x v="2455"/>
    <x v="4905"/>
    <x v="45"/>
    <x v="1"/>
    <x v="0"/>
    <x v="2"/>
  </r>
  <r>
    <x v="5"/>
    <x v="1"/>
    <x v="609"/>
    <x v="1"/>
    <x v="31"/>
    <x v="0"/>
    <x v="1"/>
    <x v="41"/>
    <x v="141"/>
    <x v="1847"/>
    <x v="3588"/>
    <x v="31"/>
    <x v="1"/>
    <x v="0"/>
    <x v="1"/>
  </r>
  <r>
    <x v="5"/>
    <x v="1"/>
    <x v="609"/>
    <x v="1"/>
    <x v="31"/>
    <x v="0"/>
    <x v="5"/>
    <x v="34"/>
    <x v="118"/>
    <x v="1364"/>
    <x v="2081"/>
    <x v="21"/>
    <x v="1"/>
    <x v="1"/>
    <x v="2"/>
  </r>
  <r>
    <x v="5"/>
    <x v="1"/>
    <x v="609"/>
    <x v="1"/>
    <x v="31"/>
    <x v="0"/>
    <x v="4"/>
    <x v="37"/>
    <x v="117"/>
    <x v="1450"/>
    <x v="2622"/>
    <x v="27"/>
    <x v="1"/>
    <x v="1"/>
    <x v="1"/>
  </r>
  <r>
    <x v="5"/>
    <x v="1"/>
    <x v="609"/>
    <x v="1"/>
    <x v="31"/>
    <x v="0"/>
    <x v="0"/>
    <x v="44"/>
    <x v="111"/>
    <x v="1607"/>
    <x v="3328"/>
    <x v="34"/>
    <x v="1"/>
    <x v="0"/>
    <x v="0"/>
  </r>
  <r>
    <x v="5"/>
    <x v="1"/>
    <x v="609"/>
    <x v="1"/>
    <x v="31"/>
    <x v="0"/>
    <x v="3"/>
    <x v="52"/>
    <x v="135"/>
    <x v="2091"/>
    <x v="4572"/>
    <x v="46"/>
    <x v="1"/>
    <x v="1"/>
    <x v="0"/>
  </r>
  <r>
    <x v="3"/>
    <x v="3"/>
    <x v="609"/>
    <x v="2"/>
    <x v="42"/>
    <x v="16"/>
    <x v="0"/>
    <x v="31"/>
    <x v="132"/>
    <x v="1397"/>
    <x v="2209"/>
    <x v="22"/>
    <x v="2"/>
    <x v="0"/>
    <x v="0"/>
  </r>
  <r>
    <x v="3"/>
    <x v="3"/>
    <x v="609"/>
    <x v="2"/>
    <x v="0"/>
    <x v="6"/>
    <x v="5"/>
    <x v="24"/>
    <x v="270"/>
    <x v="2202"/>
    <x v="4589"/>
    <x v="42"/>
    <x v="2"/>
    <x v="1"/>
    <x v="2"/>
  </r>
  <r>
    <x v="3"/>
    <x v="3"/>
    <x v="610"/>
    <x v="2"/>
    <x v="42"/>
    <x v="16"/>
    <x v="3"/>
    <x v="38"/>
    <x v="335"/>
    <x v="2947"/>
    <x v="5411"/>
    <x v="36"/>
    <x v="2"/>
    <x v="1"/>
    <x v="0"/>
  </r>
  <r>
    <x v="3"/>
    <x v="3"/>
    <x v="610"/>
    <x v="2"/>
    <x v="0"/>
    <x v="6"/>
    <x v="4"/>
    <x v="38"/>
    <x v="317"/>
    <x v="2889"/>
    <x v="5359"/>
    <x v="46"/>
    <x v="2"/>
    <x v="1"/>
    <x v="1"/>
  </r>
  <r>
    <x v="0"/>
    <x v="1"/>
    <x v="610"/>
    <x v="0"/>
    <x v="34"/>
    <x v="15"/>
    <x v="2"/>
    <x v="48"/>
    <x v="333"/>
    <x v="2978"/>
    <x v="5391"/>
    <x v="26"/>
    <x v="1"/>
    <x v="0"/>
    <x v="2"/>
  </r>
  <r>
    <x v="0"/>
    <x v="1"/>
    <x v="610"/>
    <x v="0"/>
    <x v="34"/>
    <x v="15"/>
    <x v="1"/>
    <x v="43"/>
    <x v="317"/>
    <x v="2907"/>
    <x v="5177"/>
    <x v="21"/>
    <x v="1"/>
    <x v="0"/>
    <x v="1"/>
  </r>
  <r>
    <x v="0"/>
    <x v="1"/>
    <x v="610"/>
    <x v="0"/>
    <x v="34"/>
    <x v="15"/>
    <x v="5"/>
    <x v="18"/>
    <x v="309"/>
    <x v="2450"/>
    <x v="4293"/>
    <x v="26"/>
    <x v="1"/>
    <x v="1"/>
    <x v="2"/>
  </r>
  <r>
    <x v="0"/>
    <x v="1"/>
    <x v="610"/>
    <x v="0"/>
    <x v="34"/>
    <x v="15"/>
    <x v="4"/>
    <x v="18"/>
    <x v="307"/>
    <x v="2383"/>
    <x v="4188"/>
    <x v="26"/>
    <x v="1"/>
    <x v="1"/>
    <x v="1"/>
  </r>
  <r>
    <x v="0"/>
    <x v="1"/>
    <x v="610"/>
    <x v="0"/>
    <x v="34"/>
    <x v="15"/>
    <x v="0"/>
    <x v="28"/>
    <x v="307"/>
    <x v="2727"/>
    <x v="4568"/>
    <x v="21"/>
    <x v="1"/>
    <x v="0"/>
    <x v="0"/>
  </r>
  <r>
    <x v="0"/>
    <x v="1"/>
    <x v="610"/>
    <x v="0"/>
    <x v="34"/>
    <x v="15"/>
    <x v="3"/>
    <x v="33"/>
    <x v="315"/>
    <x v="2862"/>
    <x v="5224"/>
    <x v="36"/>
    <x v="1"/>
    <x v="1"/>
    <x v="0"/>
  </r>
  <r>
    <x v="3"/>
    <x v="3"/>
    <x v="610"/>
    <x v="2"/>
    <x v="42"/>
    <x v="16"/>
    <x v="3"/>
    <x v="36"/>
    <x v="193"/>
    <x v="2159"/>
    <x v="4764"/>
    <x v="51"/>
    <x v="1"/>
    <x v="1"/>
    <x v="0"/>
  </r>
  <r>
    <x v="3"/>
    <x v="3"/>
    <x v="610"/>
    <x v="2"/>
    <x v="0"/>
    <x v="6"/>
    <x v="4"/>
    <x v="37"/>
    <x v="150"/>
    <x v="1799"/>
    <x v="4602"/>
    <x v="60"/>
    <x v="1"/>
    <x v="1"/>
    <x v="1"/>
  </r>
  <r>
    <x v="0"/>
    <x v="1"/>
    <x v="610"/>
    <x v="0"/>
    <x v="34"/>
    <x v="15"/>
    <x v="2"/>
    <x v="43"/>
    <x v="194"/>
    <x v="2383"/>
    <x v="4710"/>
    <x v="40"/>
    <x v="1"/>
    <x v="0"/>
    <x v="2"/>
  </r>
  <r>
    <x v="0"/>
    <x v="1"/>
    <x v="610"/>
    <x v="0"/>
    <x v="34"/>
    <x v="15"/>
    <x v="1"/>
    <x v="40"/>
    <x v="150"/>
    <x v="1910"/>
    <x v="3807"/>
    <x v="33"/>
    <x v="1"/>
    <x v="0"/>
    <x v="1"/>
  </r>
  <r>
    <x v="0"/>
    <x v="1"/>
    <x v="610"/>
    <x v="0"/>
    <x v="34"/>
    <x v="15"/>
    <x v="5"/>
    <x v="16"/>
    <x v="118"/>
    <x v="727"/>
    <x v="1808"/>
    <x v="41"/>
    <x v="1"/>
    <x v="1"/>
    <x v="2"/>
  </r>
  <r>
    <x v="0"/>
    <x v="1"/>
    <x v="610"/>
    <x v="0"/>
    <x v="34"/>
    <x v="15"/>
    <x v="4"/>
    <x v="17"/>
    <x v="94"/>
    <x v="593"/>
    <x v="1342"/>
    <x v="37"/>
    <x v="1"/>
    <x v="1"/>
    <x v="1"/>
  </r>
  <r>
    <x v="0"/>
    <x v="1"/>
    <x v="610"/>
    <x v="0"/>
    <x v="34"/>
    <x v="15"/>
    <x v="0"/>
    <x v="25"/>
    <x v="102"/>
    <x v="929"/>
    <x v="1962"/>
    <x v="34"/>
    <x v="1"/>
    <x v="0"/>
    <x v="0"/>
  </r>
  <r>
    <x v="0"/>
    <x v="1"/>
    <x v="610"/>
    <x v="0"/>
    <x v="34"/>
    <x v="15"/>
    <x v="3"/>
    <x v="30"/>
    <x v="118"/>
    <x v="1231"/>
    <x v="3289"/>
    <x v="48"/>
    <x v="1"/>
    <x v="1"/>
    <x v="0"/>
  </r>
  <r>
    <x v="3"/>
    <x v="3"/>
    <x v="610"/>
    <x v="2"/>
    <x v="42"/>
    <x v="16"/>
    <x v="3"/>
    <x v="27"/>
    <x v="223"/>
    <x v="2061"/>
    <x v="4255"/>
    <x v="38"/>
    <x v="2"/>
    <x v="1"/>
    <x v="0"/>
  </r>
  <r>
    <x v="3"/>
    <x v="3"/>
    <x v="610"/>
    <x v="2"/>
    <x v="0"/>
    <x v="6"/>
    <x v="4"/>
    <x v="29"/>
    <x v="172"/>
    <x v="1687"/>
    <x v="4284"/>
    <x v="53"/>
    <x v="2"/>
    <x v="1"/>
    <x v="1"/>
  </r>
  <r>
    <x v="3"/>
    <x v="3"/>
    <x v="611"/>
    <x v="2"/>
    <x v="42"/>
    <x v="16"/>
    <x v="2"/>
    <x v="38"/>
    <x v="335"/>
    <x v="2947"/>
    <x v="5285"/>
    <x v="21"/>
    <x v="2"/>
    <x v="0"/>
    <x v="2"/>
  </r>
  <r>
    <x v="3"/>
    <x v="3"/>
    <x v="611"/>
    <x v="2"/>
    <x v="0"/>
    <x v="6"/>
    <x v="0"/>
    <x v="43"/>
    <x v="313"/>
    <x v="2892"/>
    <x v="5259"/>
    <x v="31"/>
    <x v="2"/>
    <x v="0"/>
    <x v="0"/>
  </r>
  <r>
    <x v="2"/>
    <x v="1"/>
    <x v="611"/>
    <x v="4"/>
    <x v="49"/>
    <x v="13"/>
    <x v="2"/>
    <x v="43"/>
    <x v="335"/>
    <x v="2966"/>
    <x v="5445"/>
    <x v="36"/>
    <x v="0"/>
    <x v="0"/>
    <x v="2"/>
  </r>
  <r>
    <x v="2"/>
    <x v="1"/>
    <x v="611"/>
    <x v="4"/>
    <x v="49"/>
    <x v="13"/>
    <x v="1"/>
    <x v="38"/>
    <x v="319"/>
    <x v="2895"/>
    <x v="5036"/>
    <x v="16"/>
    <x v="0"/>
    <x v="0"/>
    <x v="1"/>
  </r>
  <r>
    <x v="2"/>
    <x v="1"/>
    <x v="611"/>
    <x v="4"/>
    <x v="49"/>
    <x v="13"/>
    <x v="5"/>
    <x v="33"/>
    <x v="313"/>
    <x v="2852"/>
    <x v="4948"/>
    <x v="21"/>
    <x v="0"/>
    <x v="1"/>
    <x v="2"/>
  </r>
  <r>
    <x v="2"/>
    <x v="1"/>
    <x v="611"/>
    <x v="4"/>
    <x v="49"/>
    <x v="13"/>
    <x v="4"/>
    <x v="33"/>
    <x v="311"/>
    <x v="2840"/>
    <x v="4901"/>
    <x v="21"/>
    <x v="0"/>
    <x v="1"/>
    <x v="1"/>
  </r>
  <r>
    <x v="2"/>
    <x v="1"/>
    <x v="611"/>
    <x v="4"/>
    <x v="49"/>
    <x v="13"/>
    <x v="0"/>
    <x v="43"/>
    <x v="311"/>
    <x v="2886"/>
    <x v="4962"/>
    <x v="16"/>
    <x v="0"/>
    <x v="0"/>
    <x v="0"/>
  </r>
  <r>
    <x v="2"/>
    <x v="1"/>
    <x v="611"/>
    <x v="4"/>
    <x v="49"/>
    <x v="13"/>
    <x v="3"/>
    <x v="48"/>
    <x v="319"/>
    <x v="2933"/>
    <x v="5054"/>
    <x v="11"/>
    <x v="0"/>
    <x v="1"/>
    <x v="0"/>
  </r>
  <r>
    <x v="3"/>
    <x v="1"/>
    <x v="611"/>
    <x v="0"/>
    <x v="33"/>
    <x v="20"/>
    <x v="2"/>
    <x v="33"/>
    <x v="309"/>
    <x v="2825"/>
    <x v="4835"/>
    <x v="21"/>
    <x v="0"/>
    <x v="0"/>
    <x v="2"/>
  </r>
  <r>
    <x v="3"/>
    <x v="1"/>
    <x v="611"/>
    <x v="0"/>
    <x v="33"/>
    <x v="20"/>
    <x v="1"/>
    <x v="28"/>
    <x v="231"/>
    <x v="2158"/>
    <x v="3044"/>
    <x v="16"/>
    <x v="0"/>
    <x v="0"/>
    <x v="1"/>
  </r>
  <r>
    <x v="3"/>
    <x v="1"/>
    <x v="611"/>
    <x v="0"/>
    <x v="33"/>
    <x v="20"/>
    <x v="5"/>
    <x v="23"/>
    <x v="152"/>
    <x v="1267"/>
    <x v="1599"/>
    <x v="16"/>
    <x v="0"/>
    <x v="1"/>
    <x v="2"/>
  </r>
  <r>
    <x v="3"/>
    <x v="1"/>
    <x v="611"/>
    <x v="0"/>
    <x v="33"/>
    <x v="20"/>
    <x v="4"/>
    <x v="23"/>
    <x v="129"/>
    <x v="1086"/>
    <x v="1300"/>
    <x v="16"/>
    <x v="0"/>
    <x v="1"/>
    <x v="1"/>
  </r>
  <r>
    <x v="3"/>
    <x v="1"/>
    <x v="611"/>
    <x v="0"/>
    <x v="33"/>
    <x v="20"/>
    <x v="0"/>
    <x v="33"/>
    <x v="129"/>
    <x v="1441"/>
    <x v="2219"/>
    <x v="21"/>
    <x v="0"/>
    <x v="0"/>
    <x v="0"/>
  </r>
  <r>
    <x v="3"/>
    <x v="1"/>
    <x v="611"/>
    <x v="0"/>
    <x v="33"/>
    <x v="20"/>
    <x v="3"/>
    <x v="38"/>
    <x v="194"/>
    <x v="2227"/>
    <x v="3950"/>
    <x v="26"/>
    <x v="0"/>
    <x v="1"/>
    <x v="0"/>
  </r>
  <r>
    <x v="0"/>
    <x v="1"/>
    <x v="611"/>
    <x v="1"/>
    <x v="44"/>
    <x v="9"/>
    <x v="2"/>
    <x v="53"/>
    <x v="313"/>
    <x v="2924"/>
    <x v="5324"/>
    <x v="31"/>
    <x v="0"/>
    <x v="0"/>
    <x v="2"/>
  </r>
  <r>
    <x v="0"/>
    <x v="1"/>
    <x v="611"/>
    <x v="1"/>
    <x v="44"/>
    <x v="9"/>
    <x v="1"/>
    <x v="48"/>
    <x v="273"/>
    <x v="2800"/>
    <x v="5030"/>
    <x v="31"/>
    <x v="0"/>
    <x v="0"/>
    <x v="1"/>
  </r>
  <r>
    <x v="0"/>
    <x v="1"/>
    <x v="611"/>
    <x v="1"/>
    <x v="44"/>
    <x v="9"/>
    <x v="5"/>
    <x v="43"/>
    <x v="194"/>
    <x v="2383"/>
    <x v="3880"/>
    <x v="21"/>
    <x v="0"/>
    <x v="1"/>
    <x v="2"/>
  </r>
  <r>
    <x v="0"/>
    <x v="1"/>
    <x v="611"/>
    <x v="1"/>
    <x v="44"/>
    <x v="9"/>
    <x v="4"/>
    <x v="43"/>
    <x v="174"/>
    <x v="2206"/>
    <x v="3572"/>
    <x v="21"/>
    <x v="0"/>
    <x v="1"/>
    <x v="1"/>
  </r>
  <r>
    <x v="0"/>
    <x v="1"/>
    <x v="611"/>
    <x v="1"/>
    <x v="44"/>
    <x v="9"/>
    <x v="0"/>
    <x v="53"/>
    <x v="174"/>
    <x v="2469"/>
    <x v="4024"/>
    <x v="21"/>
    <x v="0"/>
    <x v="0"/>
    <x v="0"/>
  </r>
  <r>
    <x v="0"/>
    <x v="1"/>
    <x v="611"/>
    <x v="1"/>
    <x v="44"/>
    <x v="9"/>
    <x v="3"/>
    <x v="58"/>
    <x v="254"/>
    <x v="2833"/>
    <x v="4999"/>
    <x v="26"/>
    <x v="0"/>
    <x v="1"/>
    <x v="0"/>
  </r>
  <r>
    <x v="3"/>
    <x v="3"/>
    <x v="611"/>
    <x v="2"/>
    <x v="42"/>
    <x v="16"/>
    <x v="2"/>
    <x v="34"/>
    <x v="193"/>
    <x v="2090"/>
    <x v="3990"/>
    <x v="31"/>
    <x v="1"/>
    <x v="0"/>
    <x v="2"/>
  </r>
  <r>
    <x v="3"/>
    <x v="3"/>
    <x v="611"/>
    <x v="2"/>
    <x v="0"/>
    <x v="6"/>
    <x v="0"/>
    <x v="38"/>
    <x v="111"/>
    <x v="1417"/>
    <x v="3507"/>
    <x v="44"/>
    <x v="1"/>
    <x v="0"/>
    <x v="0"/>
  </r>
  <r>
    <x v="2"/>
    <x v="1"/>
    <x v="611"/>
    <x v="4"/>
    <x v="49"/>
    <x v="13"/>
    <x v="2"/>
    <x v="41"/>
    <x v="181"/>
    <x v="2203"/>
    <x v="4785"/>
    <x v="50"/>
    <x v="1"/>
    <x v="0"/>
    <x v="2"/>
  </r>
  <r>
    <x v="2"/>
    <x v="1"/>
    <x v="611"/>
    <x v="4"/>
    <x v="49"/>
    <x v="13"/>
    <x v="1"/>
    <x v="37"/>
    <x v="129"/>
    <x v="1589"/>
    <x v="2991"/>
    <x v="29"/>
    <x v="1"/>
    <x v="0"/>
    <x v="1"/>
  </r>
  <r>
    <x v="2"/>
    <x v="1"/>
    <x v="611"/>
    <x v="4"/>
    <x v="49"/>
    <x v="13"/>
    <x v="5"/>
    <x v="31"/>
    <x v="117"/>
    <x v="1257"/>
    <x v="2552"/>
    <x v="32"/>
    <x v="1"/>
    <x v="1"/>
    <x v="2"/>
  </r>
  <r>
    <x v="2"/>
    <x v="1"/>
    <x v="611"/>
    <x v="4"/>
    <x v="49"/>
    <x v="13"/>
    <x v="4"/>
    <x v="31"/>
    <x v="115"/>
    <x v="1238"/>
    <x v="2662"/>
    <x v="35"/>
    <x v="1"/>
    <x v="1"/>
    <x v="1"/>
  </r>
  <r>
    <x v="2"/>
    <x v="1"/>
    <x v="611"/>
    <x v="4"/>
    <x v="49"/>
    <x v="13"/>
    <x v="0"/>
    <x v="41"/>
    <x v="105"/>
    <x v="1441"/>
    <x v="2726"/>
    <x v="29"/>
    <x v="1"/>
    <x v="0"/>
    <x v="0"/>
  </r>
  <r>
    <x v="2"/>
    <x v="1"/>
    <x v="611"/>
    <x v="4"/>
    <x v="49"/>
    <x v="13"/>
    <x v="3"/>
    <x v="45"/>
    <x v="151"/>
    <x v="2071"/>
    <x v="3670"/>
    <x v="26"/>
    <x v="1"/>
    <x v="1"/>
    <x v="0"/>
  </r>
  <r>
    <x v="3"/>
    <x v="1"/>
    <x v="611"/>
    <x v="0"/>
    <x v="33"/>
    <x v="20"/>
    <x v="2"/>
    <x v="29"/>
    <x v="113"/>
    <x v="1152"/>
    <x v="2551"/>
    <x v="36"/>
    <x v="1"/>
    <x v="0"/>
    <x v="2"/>
  </r>
  <r>
    <x v="3"/>
    <x v="1"/>
    <x v="611"/>
    <x v="0"/>
    <x v="33"/>
    <x v="20"/>
    <x v="1"/>
    <x v="27"/>
    <x v="59"/>
    <x v="515"/>
    <x v="896"/>
    <x v="29"/>
    <x v="1"/>
    <x v="0"/>
    <x v="1"/>
  </r>
  <r>
    <x v="3"/>
    <x v="1"/>
    <x v="611"/>
    <x v="0"/>
    <x v="33"/>
    <x v="20"/>
    <x v="5"/>
    <x v="20"/>
    <x v="40"/>
    <x v="206"/>
    <x v="310"/>
    <x v="30"/>
    <x v="1"/>
    <x v="1"/>
    <x v="2"/>
  </r>
  <r>
    <x v="3"/>
    <x v="1"/>
    <x v="611"/>
    <x v="0"/>
    <x v="33"/>
    <x v="20"/>
    <x v="4"/>
    <x v="21"/>
    <x v="33"/>
    <x v="171"/>
    <x v="201"/>
    <x v="27"/>
    <x v="1"/>
    <x v="1"/>
    <x v="1"/>
  </r>
  <r>
    <x v="3"/>
    <x v="1"/>
    <x v="611"/>
    <x v="0"/>
    <x v="33"/>
    <x v="20"/>
    <x v="0"/>
    <x v="29"/>
    <x v="31"/>
    <x v="254"/>
    <x v="475"/>
    <x v="35"/>
    <x v="1"/>
    <x v="0"/>
    <x v="0"/>
  </r>
  <r>
    <x v="3"/>
    <x v="1"/>
    <x v="611"/>
    <x v="0"/>
    <x v="33"/>
    <x v="20"/>
    <x v="3"/>
    <x v="37"/>
    <x v="52"/>
    <x v="610"/>
    <x v="1520"/>
    <x v="41"/>
    <x v="1"/>
    <x v="1"/>
    <x v="0"/>
  </r>
  <r>
    <x v="0"/>
    <x v="1"/>
    <x v="611"/>
    <x v="1"/>
    <x v="44"/>
    <x v="9"/>
    <x v="2"/>
    <x v="49"/>
    <x v="117"/>
    <x v="1813"/>
    <x v="4126"/>
    <x v="43"/>
    <x v="1"/>
    <x v="0"/>
    <x v="2"/>
  </r>
  <r>
    <x v="0"/>
    <x v="1"/>
    <x v="611"/>
    <x v="1"/>
    <x v="44"/>
    <x v="9"/>
    <x v="1"/>
    <x v="43"/>
    <x v="70"/>
    <x v="1017"/>
    <x v="2699"/>
    <x v="46"/>
    <x v="1"/>
    <x v="0"/>
    <x v="1"/>
  </r>
  <r>
    <x v="0"/>
    <x v="1"/>
    <x v="611"/>
    <x v="1"/>
    <x v="44"/>
    <x v="9"/>
    <x v="5"/>
    <x v="39"/>
    <x v="45"/>
    <x v="548"/>
    <x v="1224"/>
    <x v="36"/>
    <x v="1"/>
    <x v="1"/>
    <x v="2"/>
  </r>
  <r>
    <x v="0"/>
    <x v="1"/>
    <x v="611"/>
    <x v="1"/>
    <x v="44"/>
    <x v="9"/>
    <x v="4"/>
    <x v="38"/>
    <x v="41"/>
    <x v="484"/>
    <x v="1019"/>
    <x v="35"/>
    <x v="1"/>
    <x v="1"/>
    <x v="1"/>
  </r>
  <r>
    <x v="0"/>
    <x v="1"/>
    <x v="611"/>
    <x v="1"/>
    <x v="44"/>
    <x v="9"/>
    <x v="0"/>
    <x v="51"/>
    <x v="39"/>
    <x v="642"/>
    <x v="1318"/>
    <x v="33"/>
    <x v="1"/>
    <x v="0"/>
    <x v="0"/>
  </r>
  <r>
    <x v="0"/>
    <x v="1"/>
    <x v="611"/>
    <x v="1"/>
    <x v="44"/>
    <x v="9"/>
    <x v="3"/>
    <x v="52"/>
    <x v="64"/>
    <x v="1110"/>
    <x v="2678"/>
    <x v="41"/>
    <x v="1"/>
    <x v="1"/>
    <x v="0"/>
  </r>
  <r>
    <x v="3"/>
    <x v="3"/>
    <x v="611"/>
    <x v="2"/>
    <x v="42"/>
    <x v="16"/>
    <x v="2"/>
    <x v="23"/>
    <x v="216"/>
    <x v="1815"/>
    <x v="2997"/>
    <x v="23"/>
    <x v="2"/>
    <x v="0"/>
    <x v="2"/>
  </r>
  <r>
    <x v="3"/>
    <x v="3"/>
    <x v="611"/>
    <x v="2"/>
    <x v="0"/>
    <x v="6"/>
    <x v="0"/>
    <x v="28"/>
    <x v="156"/>
    <x v="1507"/>
    <x v="3373"/>
    <x v="38"/>
    <x v="2"/>
    <x v="0"/>
    <x v="0"/>
  </r>
  <r>
    <x v="0"/>
    <x v="1"/>
    <x v="611"/>
    <x v="1"/>
    <x v="44"/>
    <x v="9"/>
    <x v="2"/>
    <x v="37"/>
    <x v="156"/>
    <x v="1858"/>
    <x v="3829"/>
    <x v="35"/>
    <x v="2"/>
    <x v="0"/>
    <x v="2"/>
  </r>
  <r>
    <x v="0"/>
    <x v="1"/>
    <x v="611"/>
    <x v="1"/>
    <x v="44"/>
    <x v="9"/>
    <x v="1"/>
    <x v="35"/>
    <x v="92"/>
    <x v="1125"/>
    <x v="2531"/>
    <x v="37"/>
    <x v="2"/>
    <x v="0"/>
    <x v="1"/>
  </r>
  <r>
    <x v="0"/>
    <x v="1"/>
    <x v="611"/>
    <x v="1"/>
    <x v="44"/>
    <x v="9"/>
    <x v="5"/>
    <x v="33"/>
    <x v="59"/>
    <x v="636"/>
    <x v="1112"/>
    <x v="28"/>
    <x v="2"/>
    <x v="1"/>
    <x v="2"/>
  </r>
  <r>
    <x v="0"/>
    <x v="1"/>
    <x v="611"/>
    <x v="1"/>
    <x v="44"/>
    <x v="9"/>
    <x v="4"/>
    <x v="28"/>
    <x v="55"/>
    <x v="475"/>
    <x v="723"/>
    <x v="26"/>
    <x v="2"/>
    <x v="1"/>
    <x v="1"/>
  </r>
  <r>
    <x v="0"/>
    <x v="1"/>
    <x v="611"/>
    <x v="1"/>
    <x v="44"/>
    <x v="9"/>
    <x v="0"/>
    <x v="41"/>
    <x v="56"/>
    <x v="755"/>
    <x v="1108"/>
    <x v="23"/>
    <x v="2"/>
    <x v="0"/>
    <x v="0"/>
  </r>
  <r>
    <x v="0"/>
    <x v="1"/>
    <x v="611"/>
    <x v="1"/>
    <x v="44"/>
    <x v="9"/>
    <x v="3"/>
    <x v="38"/>
    <x v="76"/>
    <x v="1002"/>
    <x v="2019"/>
    <x v="32"/>
    <x v="2"/>
    <x v="1"/>
    <x v="0"/>
  </r>
  <r>
    <x v="3"/>
    <x v="3"/>
    <x v="612"/>
    <x v="2"/>
    <x v="42"/>
    <x v="16"/>
    <x v="1"/>
    <x v="43"/>
    <x v="335"/>
    <x v="2966"/>
    <x v="5320"/>
    <x v="21"/>
    <x v="2"/>
    <x v="0"/>
    <x v="1"/>
  </r>
  <r>
    <x v="3"/>
    <x v="3"/>
    <x v="612"/>
    <x v="2"/>
    <x v="0"/>
    <x v="6"/>
    <x v="3"/>
    <x v="53"/>
    <x v="335"/>
    <x v="3000"/>
    <x v="5547"/>
    <x v="51"/>
    <x v="2"/>
    <x v="1"/>
    <x v="0"/>
  </r>
  <r>
    <x v="4"/>
    <x v="0"/>
    <x v="612"/>
    <x v="4"/>
    <x v="10"/>
    <x v="22"/>
    <x v="2"/>
    <x v="58"/>
    <x v="315"/>
    <x v="2945"/>
    <x v="5108"/>
    <x v="11"/>
    <x v="2"/>
    <x v="0"/>
    <x v="2"/>
  </r>
  <r>
    <x v="4"/>
    <x v="0"/>
    <x v="612"/>
    <x v="4"/>
    <x v="10"/>
    <x v="22"/>
    <x v="1"/>
    <x v="63"/>
    <x v="315"/>
    <x v="2958"/>
    <x v="4986"/>
    <x v="6"/>
    <x v="2"/>
    <x v="0"/>
    <x v="1"/>
  </r>
  <r>
    <x v="4"/>
    <x v="0"/>
    <x v="612"/>
    <x v="4"/>
    <x v="10"/>
    <x v="22"/>
    <x v="5"/>
    <x v="58"/>
    <x v="294"/>
    <x v="2881"/>
    <x v="4715"/>
    <x v="11"/>
    <x v="2"/>
    <x v="1"/>
    <x v="2"/>
  </r>
  <r>
    <x v="4"/>
    <x v="0"/>
    <x v="612"/>
    <x v="4"/>
    <x v="10"/>
    <x v="22"/>
    <x v="4"/>
    <x v="58"/>
    <x v="273"/>
    <x v="2853"/>
    <x v="4485"/>
    <x v="11"/>
    <x v="2"/>
    <x v="1"/>
    <x v="1"/>
  </r>
  <r>
    <x v="4"/>
    <x v="0"/>
    <x v="612"/>
    <x v="4"/>
    <x v="10"/>
    <x v="22"/>
    <x v="0"/>
    <x v="68"/>
    <x v="285"/>
    <x v="2892"/>
    <x v="3880"/>
    <x v="2"/>
    <x v="2"/>
    <x v="0"/>
    <x v="0"/>
  </r>
  <r>
    <x v="4"/>
    <x v="0"/>
    <x v="612"/>
    <x v="4"/>
    <x v="10"/>
    <x v="22"/>
    <x v="3"/>
    <x v="53"/>
    <x v="294"/>
    <x v="2866"/>
    <x v="5111"/>
    <x v="26"/>
    <x v="2"/>
    <x v="1"/>
    <x v="0"/>
  </r>
  <r>
    <x v="5"/>
    <x v="1"/>
    <x v="612"/>
    <x v="0"/>
    <x v="13"/>
    <x v="24"/>
    <x v="2"/>
    <x v="28"/>
    <x v="309"/>
    <x v="2763"/>
    <x v="4835"/>
    <x v="26"/>
    <x v="0"/>
    <x v="0"/>
    <x v="2"/>
  </r>
  <r>
    <x v="5"/>
    <x v="1"/>
    <x v="612"/>
    <x v="0"/>
    <x v="13"/>
    <x v="24"/>
    <x v="1"/>
    <x v="23"/>
    <x v="231"/>
    <x v="1929"/>
    <x v="3411"/>
    <x v="26"/>
    <x v="0"/>
    <x v="0"/>
    <x v="1"/>
  </r>
  <r>
    <x v="5"/>
    <x v="1"/>
    <x v="612"/>
    <x v="0"/>
    <x v="13"/>
    <x v="24"/>
    <x v="5"/>
    <x v="18"/>
    <x v="152"/>
    <x v="1051"/>
    <x v="1531"/>
    <x v="21"/>
    <x v="0"/>
    <x v="1"/>
    <x v="2"/>
  </r>
  <r>
    <x v="5"/>
    <x v="1"/>
    <x v="612"/>
    <x v="0"/>
    <x v="13"/>
    <x v="24"/>
    <x v="4"/>
    <x v="18"/>
    <x v="129"/>
    <x v="891"/>
    <x v="1249"/>
    <x v="21"/>
    <x v="0"/>
    <x v="1"/>
    <x v="1"/>
  </r>
  <r>
    <x v="5"/>
    <x v="1"/>
    <x v="612"/>
    <x v="0"/>
    <x v="13"/>
    <x v="24"/>
    <x v="0"/>
    <x v="28"/>
    <x v="129"/>
    <x v="1267"/>
    <x v="1599"/>
    <x v="16"/>
    <x v="0"/>
    <x v="0"/>
    <x v="0"/>
  </r>
  <r>
    <x v="5"/>
    <x v="1"/>
    <x v="612"/>
    <x v="0"/>
    <x v="13"/>
    <x v="24"/>
    <x v="3"/>
    <x v="33"/>
    <x v="194"/>
    <x v="2064"/>
    <x v="3656"/>
    <x v="26"/>
    <x v="0"/>
    <x v="1"/>
    <x v="0"/>
  </r>
  <r>
    <x v="3"/>
    <x v="3"/>
    <x v="612"/>
    <x v="2"/>
    <x v="42"/>
    <x v="16"/>
    <x v="1"/>
    <x v="42"/>
    <x v="174"/>
    <x v="2179"/>
    <x v="4269"/>
    <x v="34"/>
    <x v="1"/>
    <x v="0"/>
    <x v="1"/>
  </r>
  <r>
    <x v="3"/>
    <x v="3"/>
    <x v="612"/>
    <x v="2"/>
    <x v="0"/>
    <x v="6"/>
    <x v="3"/>
    <x v="49"/>
    <x v="204"/>
    <x v="2592"/>
    <x v="5213"/>
    <x v="65"/>
    <x v="1"/>
    <x v="1"/>
    <x v="0"/>
  </r>
  <r>
    <x v="4"/>
    <x v="0"/>
    <x v="612"/>
    <x v="4"/>
    <x v="10"/>
    <x v="22"/>
    <x v="2"/>
    <x v="55"/>
    <x v="128"/>
    <x v="2096"/>
    <x v="3438"/>
    <x v="22"/>
    <x v="1"/>
    <x v="0"/>
    <x v="2"/>
  </r>
  <r>
    <x v="4"/>
    <x v="0"/>
    <x v="612"/>
    <x v="4"/>
    <x v="10"/>
    <x v="22"/>
    <x v="1"/>
    <x v="62"/>
    <x v="128"/>
    <x v="2251"/>
    <x v="3491"/>
    <x v="19"/>
    <x v="1"/>
    <x v="0"/>
    <x v="1"/>
  </r>
  <r>
    <x v="4"/>
    <x v="0"/>
    <x v="612"/>
    <x v="4"/>
    <x v="10"/>
    <x v="22"/>
    <x v="5"/>
    <x v="57"/>
    <x v="87"/>
    <x v="1614"/>
    <x v="2779"/>
    <x v="25"/>
    <x v="1"/>
    <x v="1"/>
    <x v="2"/>
  </r>
  <r>
    <x v="4"/>
    <x v="0"/>
    <x v="612"/>
    <x v="4"/>
    <x v="10"/>
    <x v="22"/>
    <x v="4"/>
    <x v="55"/>
    <x v="70"/>
    <x v="1270"/>
    <x v="2226"/>
    <x v="26"/>
    <x v="1"/>
    <x v="1"/>
    <x v="1"/>
  </r>
  <r>
    <x v="4"/>
    <x v="0"/>
    <x v="612"/>
    <x v="4"/>
    <x v="10"/>
    <x v="22"/>
    <x v="0"/>
    <x v="64"/>
    <x v="75"/>
    <x v="1559"/>
    <x v="2038"/>
    <x v="16"/>
    <x v="1"/>
    <x v="0"/>
    <x v="0"/>
  </r>
  <r>
    <x v="4"/>
    <x v="0"/>
    <x v="612"/>
    <x v="4"/>
    <x v="10"/>
    <x v="22"/>
    <x v="3"/>
    <x v="49"/>
    <x v="87"/>
    <x v="1412"/>
    <x v="3256"/>
    <x v="39"/>
    <x v="1"/>
    <x v="1"/>
    <x v="0"/>
  </r>
  <r>
    <x v="5"/>
    <x v="1"/>
    <x v="612"/>
    <x v="0"/>
    <x v="13"/>
    <x v="24"/>
    <x v="2"/>
    <x v="26"/>
    <x v="113"/>
    <x v="1053"/>
    <x v="2524"/>
    <x v="40"/>
    <x v="1"/>
    <x v="0"/>
    <x v="2"/>
  </r>
  <r>
    <x v="5"/>
    <x v="1"/>
    <x v="612"/>
    <x v="0"/>
    <x v="13"/>
    <x v="24"/>
    <x v="1"/>
    <x v="22"/>
    <x v="61"/>
    <x v="433"/>
    <x v="926"/>
    <x v="36"/>
    <x v="1"/>
    <x v="0"/>
    <x v="1"/>
  </r>
  <r>
    <x v="5"/>
    <x v="1"/>
    <x v="612"/>
    <x v="0"/>
    <x v="13"/>
    <x v="24"/>
    <x v="5"/>
    <x v="16"/>
    <x v="38"/>
    <x v="147"/>
    <x v="232"/>
    <x v="33"/>
    <x v="1"/>
    <x v="1"/>
    <x v="2"/>
  </r>
  <r>
    <x v="5"/>
    <x v="1"/>
    <x v="612"/>
    <x v="0"/>
    <x v="13"/>
    <x v="24"/>
    <x v="4"/>
    <x v="17"/>
    <x v="30"/>
    <x v="111"/>
    <x v="163"/>
    <x v="33"/>
    <x v="1"/>
    <x v="1"/>
    <x v="1"/>
  </r>
  <r>
    <x v="5"/>
    <x v="1"/>
    <x v="612"/>
    <x v="0"/>
    <x v="13"/>
    <x v="24"/>
    <x v="0"/>
    <x v="26"/>
    <x v="31"/>
    <x v="208"/>
    <x v="259"/>
    <x v="26"/>
    <x v="1"/>
    <x v="0"/>
    <x v="0"/>
  </r>
  <r>
    <x v="5"/>
    <x v="1"/>
    <x v="612"/>
    <x v="0"/>
    <x v="13"/>
    <x v="24"/>
    <x v="3"/>
    <x v="29"/>
    <x v="56"/>
    <x v="515"/>
    <x v="1210"/>
    <x v="38"/>
    <x v="1"/>
    <x v="1"/>
    <x v="0"/>
  </r>
  <r>
    <x v="3"/>
    <x v="3"/>
    <x v="612"/>
    <x v="2"/>
    <x v="42"/>
    <x v="16"/>
    <x v="1"/>
    <x v="33"/>
    <x v="236"/>
    <x v="2378"/>
    <x v="4226"/>
    <x v="27"/>
    <x v="2"/>
    <x v="0"/>
    <x v="1"/>
  </r>
  <r>
    <x v="3"/>
    <x v="3"/>
    <x v="612"/>
    <x v="2"/>
    <x v="0"/>
    <x v="6"/>
    <x v="3"/>
    <x v="40"/>
    <x v="236"/>
    <x v="2577"/>
    <x v="5122"/>
    <x v="56"/>
    <x v="2"/>
    <x v="1"/>
    <x v="0"/>
  </r>
  <r>
    <x v="3"/>
    <x v="3"/>
    <x v="613"/>
    <x v="2"/>
    <x v="42"/>
    <x v="16"/>
    <x v="5"/>
    <x v="38"/>
    <x v="323"/>
    <x v="2910"/>
    <x v="5187"/>
    <x v="21"/>
    <x v="2"/>
    <x v="1"/>
    <x v="2"/>
  </r>
  <r>
    <x v="3"/>
    <x v="3"/>
    <x v="613"/>
    <x v="2"/>
    <x v="0"/>
    <x v="6"/>
    <x v="2"/>
    <x v="33"/>
    <x v="331"/>
    <x v="2915"/>
    <x v="5345"/>
    <x v="36"/>
    <x v="2"/>
    <x v="0"/>
    <x v="2"/>
  </r>
  <r>
    <x v="5"/>
    <x v="1"/>
    <x v="613"/>
    <x v="4"/>
    <x v="43"/>
    <x v="47"/>
    <x v="2"/>
    <x v="23"/>
    <x v="323"/>
    <x v="2833"/>
    <x v="4999"/>
    <x v="26"/>
    <x v="0"/>
    <x v="0"/>
    <x v="2"/>
  </r>
  <r>
    <x v="5"/>
    <x v="1"/>
    <x v="613"/>
    <x v="4"/>
    <x v="43"/>
    <x v="47"/>
    <x v="1"/>
    <x v="18"/>
    <x v="307"/>
    <x v="2383"/>
    <x v="3880"/>
    <x v="21"/>
    <x v="0"/>
    <x v="0"/>
    <x v="1"/>
  </r>
  <r>
    <x v="5"/>
    <x v="1"/>
    <x v="613"/>
    <x v="4"/>
    <x v="43"/>
    <x v="47"/>
    <x v="5"/>
    <x v="3"/>
    <x v="285"/>
    <x v="821"/>
    <x v="1141"/>
    <x v="21"/>
    <x v="0"/>
    <x v="1"/>
    <x v="2"/>
  </r>
  <r>
    <x v="5"/>
    <x v="1"/>
    <x v="613"/>
    <x v="4"/>
    <x v="43"/>
    <x v="47"/>
    <x v="4"/>
    <x v="3"/>
    <x v="273"/>
    <x v="751"/>
    <x v="1239"/>
    <x v="26"/>
    <x v="0"/>
    <x v="1"/>
    <x v="1"/>
  </r>
  <r>
    <x v="5"/>
    <x v="1"/>
    <x v="613"/>
    <x v="4"/>
    <x v="43"/>
    <x v="47"/>
    <x v="0"/>
    <x v="13"/>
    <x v="273"/>
    <x v="1568"/>
    <x v="2428"/>
    <x v="21"/>
    <x v="0"/>
    <x v="0"/>
    <x v="0"/>
  </r>
  <r>
    <x v="5"/>
    <x v="1"/>
    <x v="613"/>
    <x v="4"/>
    <x v="43"/>
    <x v="47"/>
    <x v="3"/>
    <x v="18"/>
    <x v="300"/>
    <x v="2206"/>
    <x v="4380"/>
    <x v="36"/>
    <x v="0"/>
    <x v="1"/>
    <x v="0"/>
  </r>
  <r>
    <x v="2"/>
    <x v="3"/>
    <x v="613"/>
    <x v="0"/>
    <x v="15"/>
    <x v="52"/>
    <x v="2"/>
    <x v="43"/>
    <x v="315"/>
    <x v="2899"/>
    <x v="5157"/>
    <x v="21"/>
    <x v="1"/>
    <x v="0"/>
    <x v="2"/>
  </r>
  <r>
    <x v="2"/>
    <x v="3"/>
    <x v="613"/>
    <x v="0"/>
    <x v="15"/>
    <x v="52"/>
    <x v="1"/>
    <x v="33"/>
    <x v="285"/>
    <x v="2637"/>
    <x v="4349"/>
    <x v="21"/>
    <x v="1"/>
    <x v="0"/>
    <x v="1"/>
  </r>
  <r>
    <x v="2"/>
    <x v="3"/>
    <x v="613"/>
    <x v="0"/>
    <x v="15"/>
    <x v="52"/>
    <x v="5"/>
    <x v="8"/>
    <x v="212"/>
    <x v="891"/>
    <x v="1249"/>
    <x v="21"/>
    <x v="1"/>
    <x v="1"/>
    <x v="2"/>
  </r>
  <r>
    <x v="2"/>
    <x v="3"/>
    <x v="613"/>
    <x v="0"/>
    <x v="15"/>
    <x v="52"/>
    <x v="4"/>
    <x v="8"/>
    <x v="194"/>
    <x v="784"/>
    <x v="1069"/>
    <x v="21"/>
    <x v="1"/>
    <x v="1"/>
    <x v="1"/>
  </r>
  <r>
    <x v="2"/>
    <x v="3"/>
    <x v="613"/>
    <x v="0"/>
    <x v="15"/>
    <x v="52"/>
    <x v="0"/>
    <x v="18"/>
    <x v="194"/>
    <x v="1355"/>
    <x v="2068"/>
    <x v="21"/>
    <x v="1"/>
    <x v="0"/>
    <x v="0"/>
  </r>
  <r>
    <x v="2"/>
    <x v="3"/>
    <x v="613"/>
    <x v="0"/>
    <x v="15"/>
    <x v="52"/>
    <x v="3"/>
    <x v="23"/>
    <x v="273"/>
    <x v="2173"/>
    <x v="3501"/>
    <x v="21"/>
    <x v="1"/>
    <x v="1"/>
    <x v="0"/>
  </r>
  <r>
    <x v="3"/>
    <x v="3"/>
    <x v="613"/>
    <x v="2"/>
    <x v="42"/>
    <x v="16"/>
    <x v="5"/>
    <x v="37"/>
    <x v="153"/>
    <x v="1831"/>
    <x v="3683"/>
    <x v="33"/>
    <x v="1"/>
    <x v="1"/>
    <x v="2"/>
  </r>
  <r>
    <x v="3"/>
    <x v="3"/>
    <x v="613"/>
    <x v="2"/>
    <x v="0"/>
    <x v="6"/>
    <x v="2"/>
    <x v="31"/>
    <x v="194"/>
    <x v="1985"/>
    <x v="4465"/>
    <x v="47"/>
    <x v="1"/>
    <x v="0"/>
    <x v="2"/>
  </r>
  <r>
    <x v="5"/>
    <x v="1"/>
    <x v="613"/>
    <x v="4"/>
    <x v="43"/>
    <x v="47"/>
    <x v="2"/>
    <x v="22"/>
    <x v="147"/>
    <x v="1185"/>
    <x v="2698"/>
    <x v="38"/>
    <x v="1"/>
    <x v="0"/>
    <x v="2"/>
  </r>
  <r>
    <x v="5"/>
    <x v="1"/>
    <x v="613"/>
    <x v="4"/>
    <x v="43"/>
    <x v="47"/>
    <x v="1"/>
    <x v="16"/>
    <x v="102"/>
    <x v="618"/>
    <x v="1197"/>
    <x v="31"/>
    <x v="1"/>
    <x v="0"/>
    <x v="1"/>
  </r>
  <r>
    <x v="5"/>
    <x v="1"/>
    <x v="613"/>
    <x v="4"/>
    <x v="43"/>
    <x v="47"/>
    <x v="5"/>
    <x v="2"/>
    <x v="75"/>
    <x v="81"/>
    <x v="127"/>
    <x v="36"/>
    <x v="1"/>
    <x v="1"/>
    <x v="2"/>
  </r>
  <r>
    <x v="5"/>
    <x v="1"/>
    <x v="613"/>
    <x v="4"/>
    <x v="43"/>
    <x v="47"/>
    <x v="4"/>
    <x v="3"/>
    <x v="73"/>
    <x v="89"/>
    <x v="156"/>
    <x v="37"/>
    <x v="1"/>
    <x v="1"/>
    <x v="1"/>
  </r>
  <r>
    <x v="5"/>
    <x v="1"/>
    <x v="613"/>
    <x v="4"/>
    <x v="43"/>
    <x v="47"/>
    <x v="0"/>
    <x v="12"/>
    <x v="73"/>
    <x v="295"/>
    <x v="603"/>
    <x v="36"/>
    <x v="1"/>
    <x v="0"/>
    <x v="0"/>
  </r>
  <r>
    <x v="5"/>
    <x v="1"/>
    <x v="613"/>
    <x v="4"/>
    <x v="43"/>
    <x v="47"/>
    <x v="3"/>
    <x v="17"/>
    <x v="101"/>
    <x v="636"/>
    <x v="1925"/>
    <x v="50"/>
    <x v="1"/>
    <x v="1"/>
    <x v="0"/>
  </r>
  <r>
    <x v="2"/>
    <x v="3"/>
    <x v="613"/>
    <x v="0"/>
    <x v="15"/>
    <x v="52"/>
    <x v="2"/>
    <x v="40"/>
    <x v="143"/>
    <x v="1834"/>
    <x v="3841"/>
    <x v="36"/>
    <x v="1"/>
    <x v="0"/>
    <x v="2"/>
  </r>
  <r>
    <x v="2"/>
    <x v="3"/>
    <x v="613"/>
    <x v="0"/>
    <x v="15"/>
    <x v="52"/>
    <x v="1"/>
    <x v="31"/>
    <x v="75"/>
    <x v="806"/>
    <x v="1569"/>
    <x v="31"/>
    <x v="1"/>
    <x v="0"/>
    <x v="1"/>
  </r>
  <r>
    <x v="2"/>
    <x v="3"/>
    <x v="613"/>
    <x v="0"/>
    <x v="15"/>
    <x v="52"/>
    <x v="5"/>
    <x v="8"/>
    <x v="62"/>
    <x v="146"/>
    <x v="231"/>
    <x v="33"/>
    <x v="1"/>
    <x v="1"/>
    <x v="2"/>
  </r>
  <r>
    <x v="2"/>
    <x v="3"/>
    <x v="613"/>
    <x v="0"/>
    <x v="15"/>
    <x v="52"/>
    <x v="4"/>
    <x v="7"/>
    <x v="54"/>
    <x v="96"/>
    <x v="140"/>
    <x v="33"/>
    <x v="1"/>
    <x v="1"/>
    <x v="1"/>
  </r>
  <r>
    <x v="2"/>
    <x v="3"/>
    <x v="613"/>
    <x v="0"/>
    <x v="15"/>
    <x v="52"/>
    <x v="0"/>
    <x v="17"/>
    <x v="50"/>
    <x v="238"/>
    <x v="440"/>
    <x v="35"/>
    <x v="1"/>
    <x v="0"/>
    <x v="0"/>
  </r>
  <r>
    <x v="2"/>
    <x v="3"/>
    <x v="613"/>
    <x v="0"/>
    <x v="15"/>
    <x v="52"/>
    <x v="3"/>
    <x v="22"/>
    <x v="77"/>
    <x v="597"/>
    <x v="1281"/>
    <x v="35"/>
    <x v="1"/>
    <x v="1"/>
    <x v="0"/>
  </r>
  <r>
    <x v="3"/>
    <x v="3"/>
    <x v="613"/>
    <x v="2"/>
    <x v="42"/>
    <x v="16"/>
    <x v="5"/>
    <x v="23"/>
    <x v="185"/>
    <x v="1557"/>
    <x v="2664"/>
    <x v="25"/>
    <x v="2"/>
    <x v="1"/>
    <x v="2"/>
  </r>
  <r>
    <x v="3"/>
    <x v="3"/>
    <x v="613"/>
    <x v="2"/>
    <x v="0"/>
    <x v="6"/>
    <x v="2"/>
    <x v="20"/>
    <x v="199"/>
    <x v="1512"/>
    <x v="3543"/>
    <x v="41"/>
    <x v="2"/>
    <x v="0"/>
    <x v="2"/>
  </r>
  <r>
    <x v="5"/>
    <x v="1"/>
    <x v="613"/>
    <x v="4"/>
    <x v="43"/>
    <x v="47"/>
    <x v="2"/>
    <x v="16"/>
    <x v="195"/>
    <x v="1264"/>
    <x v="2514"/>
    <x v="31"/>
    <x v="2"/>
    <x v="0"/>
    <x v="2"/>
  </r>
  <r>
    <x v="5"/>
    <x v="1"/>
    <x v="613"/>
    <x v="4"/>
    <x v="43"/>
    <x v="47"/>
    <x v="1"/>
    <x v="12"/>
    <x v="137"/>
    <x v="673"/>
    <x v="1010"/>
    <x v="24"/>
    <x v="2"/>
    <x v="0"/>
    <x v="1"/>
  </r>
  <r>
    <x v="5"/>
    <x v="1"/>
    <x v="613"/>
    <x v="4"/>
    <x v="43"/>
    <x v="47"/>
    <x v="5"/>
    <x v="0"/>
    <x v="87"/>
    <x v="68"/>
    <x v="72"/>
    <x v="28"/>
    <x v="2"/>
    <x v="1"/>
    <x v="2"/>
  </r>
  <r>
    <x v="5"/>
    <x v="1"/>
    <x v="613"/>
    <x v="4"/>
    <x v="43"/>
    <x v="47"/>
    <x v="4"/>
    <x v="0"/>
    <x v="92"/>
    <x v="74"/>
    <x v="96"/>
    <x v="32"/>
    <x v="2"/>
    <x v="1"/>
    <x v="1"/>
  </r>
  <r>
    <x v="5"/>
    <x v="1"/>
    <x v="613"/>
    <x v="4"/>
    <x v="43"/>
    <x v="47"/>
    <x v="0"/>
    <x v="9"/>
    <x v="95"/>
    <x v="336"/>
    <x v="487"/>
    <x v="27"/>
    <x v="2"/>
    <x v="0"/>
    <x v="0"/>
  </r>
  <r>
    <x v="5"/>
    <x v="1"/>
    <x v="613"/>
    <x v="4"/>
    <x v="43"/>
    <x v="47"/>
    <x v="3"/>
    <x v="11"/>
    <x v="112"/>
    <x v="492"/>
    <x v="1306"/>
    <x v="43"/>
    <x v="2"/>
    <x v="1"/>
    <x v="0"/>
  </r>
  <r>
    <x v="3"/>
    <x v="3"/>
    <x v="614"/>
    <x v="2"/>
    <x v="42"/>
    <x v="16"/>
    <x v="4"/>
    <x v="38"/>
    <x v="319"/>
    <x v="2895"/>
    <x v="5271"/>
    <x v="31"/>
    <x v="2"/>
    <x v="1"/>
    <x v="1"/>
  </r>
  <r>
    <x v="3"/>
    <x v="3"/>
    <x v="614"/>
    <x v="2"/>
    <x v="0"/>
    <x v="6"/>
    <x v="1"/>
    <x v="48"/>
    <x v="331"/>
    <x v="2972"/>
    <x v="5454"/>
    <x v="36"/>
    <x v="2"/>
    <x v="0"/>
    <x v="1"/>
  </r>
  <r>
    <x v="1"/>
    <x v="1"/>
    <x v="614"/>
    <x v="0"/>
    <x v="40"/>
    <x v="50"/>
    <x v="2"/>
    <x v="38"/>
    <x v="309"/>
    <x v="2855"/>
    <x v="4959"/>
    <x v="21"/>
    <x v="1"/>
    <x v="0"/>
    <x v="2"/>
  </r>
  <r>
    <x v="1"/>
    <x v="1"/>
    <x v="614"/>
    <x v="0"/>
    <x v="40"/>
    <x v="50"/>
    <x v="1"/>
    <x v="33"/>
    <x v="231"/>
    <x v="2350"/>
    <x v="3411"/>
    <x v="16"/>
    <x v="1"/>
    <x v="0"/>
    <x v="1"/>
  </r>
  <r>
    <x v="1"/>
    <x v="1"/>
    <x v="614"/>
    <x v="0"/>
    <x v="40"/>
    <x v="50"/>
    <x v="5"/>
    <x v="28"/>
    <x v="152"/>
    <x v="1471"/>
    <x v="1920"/>
    <x v="16"/>
    <x v="1"/>
    <x v="1"/>
    <x v="2"/>
  </r>
  <r>
    <x v="1"/>
    <x v="1"/>
    <x v="614"/>
    <x v="0"/>
    <x v="40"/>
    <x v="50"/>
    <x v="4"/>
    <x v="28"/>
    <x v="129"/>
    <x v="1267"/>
    <x v="1599"/>
    <x v="16"/>
    <x v="1"/>
    <x v="1"/>
    <x v="1"/>
  </r>
  <r>
    <x v="1"/>
    <x v="1"/>
    <x v="614"/>
    <x v="0"/>
    <x v="40"/>
    <x v="50"/>
    <x v="0"/>
    <x v="38"/>
    <x v="129"/>
    <x v="1617"/>
    <x v="2517"/>
    <x v="21"/>
    <x v="1"/>
    <x v="0"/>
    <x v="0"/>
  </r>
  <r>
    <x v="1"/>
    <x v="1"/>
    <x v="614"/>
    <x v="0"/>
    <x v="40"/>
    <x v="50"/>
    <x v="3"/>
    <x v="43"/>
    <x v="194"/>
    <x v="2383"/>
    <x v="4188"/>
    <x v="26"/>
    <x v="1"/>
    <x v="1"/>
    <x v="0"/>
  </r>
  <r>
    <x v="1"/>
    <x v="1"/>
    <x v="614"/>
    <x v="1"/>
    <x v="7"/>
    <x v="53"/>
    <x v="2"/>
    <x v="48"/>
    <x v="313"/>
    <x v="2908"/>
    <x v="5180"/>
    <x v="21"/>
    <x v="0"/>
    <x v="0"/>
    <x v="2"/>
  </r>
  <r>
    <x v="1"/>
    <x v="1"/>
    <x v="614"/>
    <x v="1"/>
    <x v="7"/>
    <x v="53"/>
    <x v="1"/>
    <x v="43"/>
    <x v="273"/>
    <x v="2745"/>
    <x v="4615"/>
    <x v="21"/>
    <x v="0"/>
    <x v="0"/>
    <x v="1"/>
  </r>
  <r>
    <x v="1"/>
    <x v="1"/>
    <x v="614"/>
    <x v="1"/>
    <x v="7"/>
    <x v="53"/>
    <x v="5"/>
    <x v="38"/>
    <x v="194"/>
    <x v="2227"/>
    <x v="3950"/>
    <x v="26"/>
    <x v="0"/>
    <x v="1"/>
    <x v="2"/>
  </r>
  <r>
    <x v="1"/>
    <x v="1"/>
    <x v="614"/>
    <x v="1"/>
    <x v="7"/>
    <x v="53"/>
    <x v="4"/>
    <x v="38"/>
    <x v="174"/>
    <x v="2064"/>
    <x v="3656"/>
    <x v="26"/>
    <x v="0"/>
    <x v="1"/>
    <x v="1"/>
  </r>
  <r>
    <x v="1"/>
    <x v="1"/>
    <x v="614"/>
    <x v="1"/>
    <x v="7"/>
    <x v="53"/>
    <x v="0"/>
    <x v="48"/>
    <x v="174"/>
    <x v="2350"/>
    <x v="3411"/>
    <x v="16"/>
    <x v="0"/>
    <x v="0"/>
    <x v="0"/>
  </r>
  <r>
    <x v="1"/>
    <x v="1"/>
    <x v="614"/>
    <x v="1"/>
    <x v="7"/>
    <x v="53"/>
    <x v="3"/>
    <x v="53"/>
    <x v="254"/>
    <x v="2805"/>
    <x v="4931"/>
    <x v="26"/>
    <x v="0"/>
    <x v="1"/>
    <x v="0"/>
  </r>
  <r>
    <x v="3"/>
    <x v="1"/>
    <x v="614"/>
    <x v="1"/>
    <x v="20"/>
    <x v="8"/>
    <x v="2"/>
    <x v="48"/>
    <x v="307"/>
    <x v="2884"/>
    <x v="4952"/>
    <x v="16"/>
    <x v="0"/>
    <x v="0"/>
    <x v="2"/>
  </r>
  <r>
    <x v="3"/>
    <x v="1"/>
    <x v="614"/>
    <x v="1"/>
    <x v="20"/>
    <x v="8"/>
    <x v="1"/>
    <x v="43"/>
    <x v="212"/>
    <x v="2513"/>
    <x v="3761"/>
    <x v="16"/>
    <x v="0"/>
    <x v="0"/>
    <x v="1"/>
  </r>
  <r>
    <x v="3"/>
    <x v="1"/>
    <x v="614"/>
    <x v="1"/>
    <x v="20"/>
    <x v="8"/>
    <x v="5"/>
    <x v="38"/>
    <x v="129"/>
    <x v="1617"/>
    <x v="1729"/>
    <x v="11"/>
    <x v="0"/>
    <x v="1"/>
    <x v="2"/>
  </r>
  <r>
    <x v="3"/>
    <x v="1"/>
    <x v="614"/>
    <x v="1"/>
    <x v="20"/>
    <x v="8"/>
    <x v="4"/>
    <x v="38"/>
    <x v="105"/>
    <x v="1355"/>
    <x v="1373"/>
    <x v="11"/>
    <x v="0"/>
    <x v="1"/>
    <x v="1"/>
  </r>
  <r>
    <x v="3"/>
    <x v="1"/>
    <x v="614"/>
    <x v="1"/>
    <x v="20"/>
    <x v="8"/>
    <x v="0"/>
    <x v="48"/>
    <x v="105"/>
    <x v="1646"/>
    <x v="1772"/>
    <x v="11"/>
    <x v="0"/>
    <x v="0"/>
    <x v="0"/>
  </r>
  <r>
    <x v="3"/>
    <x v="1"/>
    <x v="614"/>
    <x v="1"/>
    <x v="20"/>
    <x v="8"/>
    <x v="3"/>
    <x v="53"/>
    <x v="194"/>
    <x v="2594"/>
    <x v="3950"/>
    <x v="16"/>
    <x v="0"/>
    <x v="1"/>
    <x v="0"/>
  </r>
  <r>
    <x v="3"/>
    <x v="3"/>
    <x v="614"/>
    <x v="2"/>
    <x v="42"/>
    <x v="16"/>
    <x v="4"/>
    <x v="36"/>
    <x v="151"/>
    <x v="1776"/>
    <x v="3981"/>
    <x v="41"/>
    <x v="1"/>
    <x v="1"/>
    <x v="1"/>
  </r>
  <r>
    <x v="3"/>
    <x v="3"/>
    <x v="614"/>
    <x v="2"/>
    <x v="0"/>
    <x v="6"/>
    <x v="1"/>
    <x v="45"/>
    <x v="183"/>
    <x v="2338"/>
    <x v="4918"/>
    <x v="51"/>
    <x v="1"/>
    <x v="0"/>
    <x v="1"/>
  </r>
  <r>
    <x v="1"/>
    <x v="1"/>
    <x v="614"/>
    <x v="0"/>
    <x v="40"/>
    <x v="50"/>
    <x v="2"/>
    <x v="35"/>
    <x v="118"/>
    <x v="1393"/>
    <x v="2762"/>
    <x v="31"/>
    <x v="1"/>
    <x v="0"/>
    <x v="2"/>
  </r>
  <r>
    <x v="1"/>
    <x v="1"/>
    <x v="614"/>
    <x v="0"/>
    <x v="40"/>
    <x v="50"/>
    <x v="1"/>
    <x v="32"/>
    <x v="66"/>
    <x v="709"/>
    <x v="1171"/>
    <x v="26"/>
    <x v="1"/>
    <x v="0"/>
    <x v="1"/>
  </r>
  <r>
    <x v="1"/>
    <x v="1"/>
    <x v="614"/>
    <x v="0"/>
    <x v="40"/>
    <x v="50"/>
    <x v="5"/>
    <x v="25"/>
    <x v="42"/>
    <x v="302"/>
    <x v="395"/>
    <x v="26"/>
    <x v="1"/>
    <x v="1"/>
    <x v="2"/>
  </r>
  <r>
    <x v="1"/>
    <x v="1"/>
    <x v="614"/>
    <x v="0"/>
    <x v="40"/>
    <x v="50"/>
    <x v="4"/>
    <x v="27"/>
    <x v="28"/>
    <x v="192"/>
    <x v="234"/>
    <x v="26"/>
    <x v="1"/>
    <x v="1"/>
    <x v="1"/>
  </r>
  <r>
    <x v="1"/>
    <x v="1"/>
    <x v="614"/>
    <x v="0"/>
    <x v="40"/>
    <x v="50"/>
    <x v="0"/>
    <x v="34"/>
    <x v="31"/>
    <x v="309"/>
    <x v="641"/>
    <x v="36"/>
    <x v="1"/>
    <x v="0"/>
    <x v="0"/>
  </r>
  <r>
    <x v="1"/>
    <x v="1"/>
    <x v="614"/>
    <x v="0"/>
    <x v="40"/>
    <x v="50"/>
    <x v="3"/>
    <x v="39"/>
    <x v="54"/>
    <x v="668"/>
    <x v="1486"/>
    <x v="36"/>
    <x v="1"/>
    <x v="1"/>
    <x v="0"/>
  </r>
  <r>
    <x v="1"/>
    <x v="1"/>
    <x v="614"/>
    <x v="1"/>
    <x v="7"/>
    <x v="53"/>
    <x v="2"/>
    <x v="43"/>
    <x v="122"/>
    <x v="1696"/>
    <x v="3558"/>
    <x v="35"/>
    <x v="1"/>
    <x v="0"/>
    <x v="2"/>
  </r>
  <r>
    <x v="1"/>
    <x v="1"/>
    <x v="614"/>
    <x v="1"/>
    <x v="7"/>
    <x v="53"/>
    <x v="1"/>
    <x v="40"/>
    <x v="70"/>
    <x v="953"/>
    <x v="1871"/>
    <x v="31"/>
    <x v="1"/>
    <x v="0"/>
    <x v="1"/>
  </r>
  <r>
    <x v="1"/>
    <x v="1"/>
    <x v="614"/>
    <x v="1"/>
    <x v="7"/>
    <x v="53"/>
    <x v="5"/>
    <x v="36"/>
    <x v="50"/>
    <x v="563"/>
    <x v="1282"/>
    <x v="37"/>
    <x v="1"/>
    <x v="1"/>
    <x v="2"/>
  </r>
  <r>
    <x v="1"/>
    <x v="1"/>
    <x v="614"/>
    <x v="1"/>
    <x v="7"/>
    <x v="53"/>
    <x v="4"/>
    <x v="34"/>
    <x v="49"/>
    <x v="519"/>
    <x v="1186"/>
    <x v="37"/>
    <x v="1"/>
    <x v="1"/>
    <x v="1"/>
  </r>
  <r>
    <x v="1"/>
    <x v="1"/>
    <x v="614"/>
    <x v="1"/>
    <x v="7"/>
    <x v="53"/>
    <x v="0"/>
    <x v="43"/>
    <x v="49"/>
    <x v="672"/>
    <x v="1261"/>
    <x v="30"/>
    <x v="1"/>
    <x v="0"/>
    <x v="0"/>
  </r>
  <r>
    <x v="1"/>
    <x v="1"/>
    <x v="614"/>
    <x v="1"/>
    <x v="7"/>
    <x v="53"/>
    <x v="3"/>
    <x v="51"/>
    <x v="69"/>
    <x v="1174"/>
    <x v="2786"/>
    <x v="40"/>
    <x v="1"/>
    <x v="1"/>
    <x v="0"/>
  </r>
  <r>
    <x v="3"/>
    <x v="1"/>
    <x v="614"/>
    <x v="1"/>
    <x v="20"/>
    <x v="8"/>
    <x v="2"/>
    <x v="46"/>
    <x v="115"/>
    <x v="1706"/>
    <x v="3150"/>
    <x v="28"/>
    <x v="1"/>
    <x v="0"/>
    <x v="2"/>
  </r>
  <r>
    <x v="3"/>
    <x v="1"/>
    <x v="614"/>
    <x v="1"/>
    <x v="20"/>
    <x v="8"/>
    <x v="1"/>
    <x v="42"/>
    <x v="52"/>
    <x v="702"/>
    <x v="1154"/>
    <x v="26"/>
    <x v="1"/>
    <x v="0"/>
    <x v="1"/>
  </r>
  <r>
    <x v="3"/>
    <x v="1"/>
    <x v="614"/>
    <x v="1"/>
    <x v="20"/>
    <x v="8"/>
    <x v="5"/>
    <x v="34"/>
    <x v="28"/>
    <x v="275"/>
    <x v="297"/>
    <x v="23"/>
    <x v="1"/>
    <x v="1"/>
    <x v="2"/>
  </r>
  <r>
    <x v="3"/>
    <x v="1"/>
    <x v="614"/>
    <x v="1"/>
    <x v="20"/>
    <x v="8"/>
    <x v="4"/>
    <x v="35"/>
    <x v="26"/>
    <x v="254"/>
    <x v="308"/>
    <x v="26"/>
    <x v="1"/>
    <x v="1"/>
    <x v="1"/>
  </r>
  <r>
    <x v="3"/>
    <x v="1"/>
    <x v="614"/>
    <x v="1"/>
    <x v="20"/>
    <x v="8"/>
    <x v="0"/>
    <x v="45"/>
    <x v="24"/>
    <x v="323"/>
    <x v="347"/>
    <x v="22"/>
    <x v="1"/>
    <x v="0"/>
    <x v="0"/>
  </r>
  <r>
    <x v="3"/>
    <x v="1"/>
    <x v="614"/>
    <x v="1"/>
    <x v="20"/>
    <x v="8"/>
    <x v="3"/>
    <x v="50"/>
    <x v="52"/>
    <x v="843"/>
    <x v="1643"/>
    <x v="31"/>
    <x v="1"/>
    <x v="1"/>
    <x v="0"/>
  </r>
  <r>
    <x v="3"/>
    <x v="3"/>
    <x v="614"/>
    <x v="2"/>
    <x v="42"/>
    <x v="16"/>
    <x v="4"/>
    <x v="22"/>
    <x v="168"/>
    <x v="1342"/>
    <x v="2878"/>
    <x v="35"/>
    <x v="2"/>
    <x v="1"/>
    <x v="1"/>
  </r>
  <r>
    <x v="3"/>
    <x v="3"/>
    <x v="614"/>
    <x v="2"/>
    <x v="0"/>
    <x v="6"/>
    <x v="1"/>
    <x v="32"/>
    <x v="199"/>
    <x v="2078"/>
    <x v="4353"/>
    <x v="40"/>
    <x v="2"/>
    <x v="0"/>
    <x v="1"/>
  </r>
  <r>
    <x v="3"/>
    <x v="1"/>
    <x v="614"/>
    <x v="1"/>
    <x v="20"/>
    <x v="8"/>
    <x v="2"/>
    <x v="29"/>
    <x v="132"/>
    <x v="1324"/>
    <x v="1959"/>
    <x v="20"/>
    <x v="2"/>
    <x v="0"/>
    <x v="2"/>
  </r>
  <r>
    <x v="3"/>
    <x v="1"/>
    <x v="614"/>
    <x v="1"/>
    <x v="20"/>
    <x v="8"/>
    <x v="1"/>
    <x v="28"/>
    <x v="73"/>
    <x v="701"/>
    <x v="1008"/>
    <x v="23"/>
    <x v="2"/>
    <x v="0"/>
    <x v="1"/>
  </r>
  <r>
    <x v="3"/>
    <x v="1"/>
    <x v="614"/>
    <x v="1"/>
    <x v="20"/>
    <x v="8"/>
    <x v="5"/>
    <x v="23"/>
    <x v="36"/>
    <x v="218"/>
    <x v="138"/>
    <x v="16"/>
    <x v="2"/>
    <x v="1"/>
    <x v="2"/>
  </r>
  <r>
    <x v="3"/>
    <x v="1"/>
    <x v="614"/>
    <x v="1"/>
    <x v="20"/>
    <x v="8"/>
    <x v="4"/>
    <x v="27"/>
    <x v="28"/>
    <x v="192"/>
    <x v="97"/>
    <x v="13"/>
    <x v="2"/>
    <x v="1"/>
    <x v="1"/>
  </r>
  <r>
    <x v="3"/>
    <x v="1"/>
    <x v="614"/>
    <x v="1"/>
    <x v="20"/>
    <x v="8"/>
    <x v="0"/>
    <x v="32"/>
    <x v="30"/>
    <x v="275"/>
    <x v="192"/>
    <x v="17"/>
    <x v="2"/>
    <x v="0"/>
    <x v="0"/>
  </r>
  <r>
    <x v="3"/>
    <x v="1"/>
    <x v="614"/>
    <x v="1"/>
    <x v="20"/>
    <x v="8"/>
    <x v="3"/>
    <x v="34"/>
    <x v="63"/>
    <x v="722"/>
    <x v="878"/>
    <x v="19"/>
    <x v="2"/>
    <x v="1"/>
    <x v="0"/>
  </r>
  <r>
    <x v="3"/>
    <x v="3"/>
    <x v="615"/>
    <x v="2"/>
    <x v="42"/>
    <x v="16"/>
    <x v="0"/>
    <x v="43"/>
    <x v="311"/>
    <x v="2886"/>
    <x v="4962"/>
    <x v="16"/>
    <x v="2"/>
    <x v="0"/>
    <x v="0"/>
  </r>
  <r>
    <x v="3"/>
    <x v="3"/>
    <x v="615"/>
    <x v="2"/>
    <x v="0"/>
    <x v="6"/>
    <x v="5"/>
    <x v="48"/>
    <x v="343"/>
    <x v="3013"/>
    <x v="5510"/>
    <x v="36"/>
    <x v="2"/>
    <x v="1"/>
    <x v="2"/>
  </r>
  <r>
    <x v="3"/>
    <x v="0"/>
    <x v="615"/>
    <x v="3"/>
    <x v="9"/>
    <x v="3"/>
    <x v="2"/>
    <x v="38"/>
    <x v="319"/>
    <x v="2895"/>
    <x v="5216"/>
    <x v="26"/>
    <x v="1"/>
    <x v="0"/>
    <x v="2"/>
  </r>
  <r>
    <x v="3"/>
    <x v="0"/>
    <x v="615"/>
    <x v="3"/>
    <x v="9"/>
    <x v="3"/>
    <x v="1"/>
    <x v="43"/>
    <x v="319"/>
    <x v="2915"/>
    <x v="5267"/>
    <x v="26"/>
    <x v="1"/>
    <x v="0"/>
    <x v="1"/>
  </r>
  <r>
    <x v="3"/>
    <x v="0"/>
    <x v="615"/>
    <x v="3"/>
    <x v="9"/>
    <x v="3"/>
    <x v="5"/>
    <x v="38"/>
    <x v="307"/>
    <x v="2848"/>
    <x v="4917"/>
    <x v="21"/>
    <x v="1"/>
    <x v="1"/>
    <x v="2"/>
  </r>
  <r>
    <x v="3"/>
    <x v="0"/>
    <x v="615"/>
    <x v="3"/>
    <x v="9"/>
    <x v="3"/>
    <x v="4"/>
    <x v="38"/>
    <x v="300"/>
    <x v="2805"/>
    <x v="4931"/>
    <x v="26"/>
    <x v="1"/>
    <x v="1"/>
    <x v="1"/>
  </r>
  <r>
    <x v="3"/>
    <x v="0"/>
    <x v="615"/>
    <x v="3"/>
    <x v="9"/>
    <x v="3"/>
    <x v="0"/>
    <x v="48"/>
    <x v="300"/>
    <x v="2862"/>
    <x v="4986"/>
    <x v="21"/>
    <x v="1"/>
    <x v="0"/>
    <x v="0"/>
  </r>
  <r>
    <x v="3"/>
    <x v="0"/>
    <x v="615"/>
    <x v="3"/>
    <x v="9"/>
    <x v="3"/>
    <x v="3"/>
    <x v="53"/>
    <x v="307"/>
    <x v="2895"/>
    <x v="4856"/>
    <x v="11"/>
    <x v="1"/>
    <x v="1"/>
    <x v="0"/>
  </r>
  <r>
    <x v="3"/>
    <x v="3"/>
    <x v="615"/>
    <x v="2"/>
    <x v="42"/>
    <x v="16"/>
    <x v="0"/>
    <x v="38"/>
    <x v="125"/>
    <x v="1572"/>
    <x v="2955"/>
    <x v="29"/>
    <x v="1"/>
    <x v="0"/>
    <x v="0"/>
  </r>
  <r>
    <x v="3"/>
    <x v="3"/>
    <x v="615"/>
    <x v="2"/>
    <x v="0"/>
    <x v="6"/>
    <x v="5"/>
    <x v="44"/>
    <x v="226"/>
    <x v="2609"/>
    <x v="5049"/>
    <x v="46"/>
    <x v="1"/>
    <x v="1"/>
    <x v="2"/>
  </r>
  <r>
    <x v="3"/>
    <x v="0"/>
    <x v="615"/>
    <x v="3"/>
    <x v="9"/>
    <x v="3"/>
    <x v="2"/>
    <x v="36"/>
    <x v="157"/>
    <x v="1829"/>
    <x v="4018"/>
    <x v="40"/>
    <x v="1"/>
    <x v="0"/>
    <x v="2"/>
  </r>
  <r>
    <x v="3"/>
    <x v="0"/>
    <x v="615"/>
    <x v="3"/>
    <x v="9"/>
    <x v="3"/>
    <x v="1"/>
    <x v="40"/>
    <x v="135"/>
    <x v="1742"/>
    <x v="3938"/>
    <x v="41"/>
    <x v="1"/>
    <x v="0"/>
    <x v="1"/>
  </r>
  <r>
    <x v="3"/>
    <x v="0"/>
    <x v="615"/>
    <x v="3"/>
    <x v="9"/>
    <x v="3"/>
    <x v="5"/>
    <x v="35"/>
    <x v="115"/>
    <x v="1368"/>
    <x v="2817"/>
    <x v="33"/>
    <x v="1"/>
    <x v="1"/>
    <x v="2"/>
  </r>
  <r>
    <x v="3"/>
    <x v="0"/>
    <x v="615"/>
    <x v="3"/>
    <x v="9"/>
    <x v="3"/>
    <x v="4"/>
    <x v="36"/>
    <x v="101"/>
    <x v="1244"/>
    <x v="2932"/>
    <x v="40"/>
    <x v="1"/>
    <x v="1"/>
    <x v="1"/>
  </r>
  <r>
    <x v="3"/>
    <x v="0"/>
    <x v="615"/>
    <x v="3"/>
    <x v="9"/>
    <x v="3"/>
    <x v="0"/>
    <x v="47"/>
    <x v="82"/>
    <x v="1298"/>
    <x v="2741"/>
    <x v="34"/>
    <x v="1"/>
    <x v="0"/>
    <x v="0"/>
  </r>
  <r>
    <x v="3"/>
    <x v="0"/>
    <x v="615"/>
    <x v="3"/>
    <x v="9"/>
    <x v="3"/>
    <x v="3"/>
    <x v="52"/>
    <x v="111"/>
    <x v="1826"/>
    <x v="3233"/>
    <x v="26"/>
    <x v="1"/>
    <x v="1"/>
    <x v="0"/>
  </r>
  <r>
    <x v="3"/>
    <x v="3"/>
    <x v="615"/>
    <x v="2"/>
    <x v="42"/>
    <x v="16"/>
    <x v="0"/>
    <x v="33"/>
    <x v="129"/>
    <x v="1441"/>
    <x v="2369"/>
    <x v="23"/>
    <x v="2"/>
    <x v="0"/>
    <x v="0"/>
  </r>
  <r>
    <x v="3"/>
    <x v="3"/>
    <x v="615"/>
    <x v="2"/>
    <x v="0"/>
    <x v="6"/>
    <x v="5"/>
    <x v="29"/>
    <x v="234"/>
    <x v="2207"/>
    <x v="4495"/>
    <x v="39"/>
    <x v="2"/>
    <x v="1"/>
    <x v="2"/>
  </r>
  <r>
    <x v="3"/>
    <x v="0"/>
    <x v="615"/>
    <x v="3"/>
    <x v="9"/>
    <x v="3"/>
    <x v="2"/>
    <x v="24"/>
    <x v="178"/>
    <x v="1522"/>
    <x v="3067"/>
    <x v="32"/>
    <x v="2"/>
    <x v="0"/>
    <x v="2"/>
  </r>
  <r>
    <x v="3"/>
    <x v="0"/>
    <x v="615"/>
    <x v="3"/>
    <x v="9"/>
    <x v="3"/>
    <x v="1"/>
    <x v="31"/>
    <x v="173"/>
    <x v="1784"/>
    <x v="3422"/>
    <x v="30"/>
    <x v="2"/>
    <x v="0"/>
    <x v="1"/>
  </r>
  <r>
    <x v="3"/>
    <x v="0"/>
    <x v="615"/>
    <x v="3"/>
    <x v="9"/>
    <x v="3"/>
    <x v="5"/>
    <x v="25"/>
    <x v="115"/>
    <x v="1034"/>
    <x v="1620"/>
    <x v="23"/>
    <x v="2"/>
    <x v="1"/>
    <x v="2"/>
  </r>
  <r>
    <x v="3"/>
    <x v="0"/>
    <x v="615"/>
    <x v="3"/>
    <x v="9"/>
    <x v="3"/>
    <x v="4"/>
    <x v="28"/>
    <x v="101"/>
    <x v="1005"/>
    <x v="2023"/>
    <x v="32"/>
    <x v="2"/>
    <x v="1"/>
    <x v="1"/>
  </r>
  <r>
    <x v="3"/>
    <x v="0"/>
    <x v="615"/>
    <x v="3"/>
    <x v="9"/>
    <x v="3"/>
    <x v="0"/>
    <x v="29"/>
    <x v="112"/>
    <x v="1146"/>
    <x v="1823"/>
    <x v="23"/>
    <x v="2"/>
    <x v="0"/>
    <x v="0"/>
  </r>
  <r>
    <x v="3"/>
    <x v="0"/>
    <x v="615"/>
    <x v="3"/>
    <x v="9"/>
    <x v="3"/>
    <x v="3"/>
    <x v="39"/>
    <x v="115"/>
    <x v="1491"/>
    <x v="1947"/>
    <x v="16"/>
    <x v="2"/>
    <x v="1"/>
    <x v="0"/>
  </r>
  <r>
    <x v="3"/>
    <x v="3"/>
    <x v="616"/>
    <x v="2"/>
    <x v="42"/>
    <x v="16"/>
    <x v="3"/>
    <x v="48"/>
    <x v="340"/>
    <x v="3001"/>
    <x v="5496"/>
    <x v="36"/>
    <x v="2"/>
    <x v="1"/>
    <x v="0"/>
  </r>
  <r>
    <x v="3"/>
    <x v="3"/>
    <x v="616"/>
    <x v="2"/>
    <x v="0"/>
    <x v="6"/>
    <x v="4"/>
    <x v="43"/>
    <x v="304"/>
    <x v="2854"/>
    <x v="5289"/>
    <x v="46"/>
    <x v="2"/>
    <x v="1"/>
    <x v="1"/>
  </r>
  <r>
    <x v="3"/>
    <x v="1"/>
    <x v="616"/>
    <x v="0"/>
    <x v="21"/>
    <x v="19"/>
    <x v="2"/>
    <x v="38"/>
    <x v="335"/>
    <x v="2947"/>
    <x v="5411"/>
    <x v="36"/>
    <x v="0"/>
    <x v="0"/>
    <x v="2"/>
  </r>
  <r>
    <x v="3"/>
    <x v="1"/>
    <x v="616"/>
    <x v="0"/>
    <x v="21"/>
    <x v="19"/>
    <x v="1"/>
    <x v="33"/>
    <x v="319"/>
    <x v="2880"/>
    <x v="5154"/>
    <x v="26"/>
    <x v="0"/>
    <x v="0"/>
    <x v="1"/>
  </r>
  <r>
    <x v="3"/>
    <x v="1"/>
    <x v="616"/>
    <x v="0"/>
    <x v="21"/>
    <x v="19"/>
    <x v="5"/>
    <x v="28"/>
    <x v="311"/>
    <x v="2793"/>
    <x v="4472"/>
    <x v="16"/>
    <x v="0"/>
    <x v="1"/>
    <x v="2"/>
  </r>
  <r>
    <x v="3"/>
    <x v="1"/>
    <x v="616"/>
    <x v="0"/>
    <x v="21"/>
    <x v="19"/>
    <x v="4"/>
    <x v="28"/>
    <x v="309"/>
    <x v="2763"/>
    <x v="4649"/>
    <x v="21"/>
    <x v="0"/>
    <x v="1"/>
    <x v="1"/>
  </r>
  <r>
    <x v="3"/>
    <x v="1"/>
    <x v="616"/>
    <x v="0"/>
    <x v="21"/>
    <x v="19"/>
    <x v="0"/>
    <x v="38"/>
    <x v="309"/>
    <x v="2855"/>
    <x v="5077"/>
    <x v="26"/>
    <x v="0"/>
    <x v="0"/>
    <x v="0"/>
  </r>
  <r>
    <x v="3"/>
    <x v="1"/>
    <x v="616"/>
    <x v="0"/>
    <x v="21"/>
    <x v="19"/>
    <x v="3"/>
    <x v="43"/>
    <x v="317"/>
    <x v="2907"/>
    <x v="5363"/>
    <x v="41"/>
    <x v="0"/>
    <x v="1"/>
    <x v="0"/>
  </r>
  <r>
    <x v="3"/>
    <x v="3"/>
    <x v="616"/>
    <x v="2"/>
    <x v="42"/>
    <x v="16"/>
    <x v="3"/>
    <x v="46"/>
    <x v="222"/>
    <x v="2633"/>
    <x v="5098"/>
    <x v="49"/>
    <x v="1"/>
    <x v="1"/>
    <x v="0"/>
  </r>
  <r>
    <x v="3"/>
    <x v="3"/>
    <x v="616"/>
    <x v="2"/>
    <x v="0"/>
    <x v="6"/>
    <x v="4"/>
    <x v="39"/>
    <x v="100"/>
    <x v="1316"/>
    <x v="3847"/>
    <x v="57"/>
    <x v="1"/>
    <x v="1"/>
    <x v="1"/>
  </r>
  <r>
    <x v="3"/>
    <x v="1"/>
    <x v="616"/>
    <x v="0"/>
    <x v="21"/>
    <x v="19"/>
    <x v="2"/>
    <x v="35"/>
    <x v="198"/>
    <x v="2172"/>
    <x v="4730"/>
    <x v="49"/>
    <x v="1"/>
    <x v="0"/>
    <x v="2"/>
  </r>
  <r>
    <x v="3"/>
    <x v="1"/>
    <x v="616"/>
    <x v="0"/>
    <x v="21"/>
    <x v="19"/>
    <x v="1"/>
    <x v="30"/>
    <x v="151"/>
    <x v="1552"/>
    <x v="3401"/>
    <x v="37"/>
    <x v="1"/>
    <x v="0"/>
    <x v="1"/>
  </r>
  <r>
    <x v="3"/>
    <x v="1"/>
    <x v="616"/>
    <x v="0"/>
    <x v="21"/>
    <x v="19"/>
    <x v="5"/>
    <x v="27"/>
    <x v="125"/>
    <x v="1191"/>
    <x v="2188"/>
    <x v="28"/>
    <x v="1"/>
    <x v="1"/>
    <x v="2"/>
  </r>
  <r>
    <x v="3"/>
    <x v="1"/>
    <x v="616"/>
    <x v="0"/>
    <x v="21"/>
    <x v="19"/>
    <x v="4"/>
    <x v="27"/>
    <x v="100"/>
    <x v="967"/>
    <x v="1899"/>
    <x v="31"/>
    <x v="1"/>
    <x v="1"/>
    <x v="1"/>
  </r>
  <r>
    <x v="3"/>
    <x v="1"/>
    <x v="616"/>
    <x v="0"/>
    <x v="21"/>
    <x v="19"/>
    <x v="0"/>
    <x v="34"/>
    <x v="108"/>
    <x v="1266"/>
    <x v="2780"/>
    <x v="36"/>
    <x v="1"/>
    <x v="0"/>
    <x v="0"/>
  </r>
  <r>
    <x v="3"/>
    <x v="1"/>
    <x v="616"/>
    <x v="0"/>
    <x v="21"/>
    <x v="19"/>
    <x v="3"/>
    <x v="41"/>
    <x v="150"/>
    <x v="1941"/>
    <x v="4532"/>
    <x v="51"/>
    <x v="1"/>
    <x v="1"/>
    <x v="0"/>
  </r>
  <r>
    <x v="3"/>
    <x v="3"/>
    <x v="616"/>
    <x v="2"/>
    <x v="42"/>
    <x v="16"/>
    <x v="3"/>
    <x v="35"/>
    <x v="236"/>
    <x v="2440"/>
    <x v="4801"/>
    <x v="41"/>
    <x v="2"/>
    <x v="1"/>
    <x v="0"/>
  </r>
  <r>
    <x v="3"/>
    <x v="3"/>
    <x v="616"/>
    <x v="2"/>
    <x v="0"/>
    <x v="6"/>
    <x v="4"/>
    <x v="30"/>
    <x v="120"/>
    <x v="1248"/>
    <x v="3430"/>
    <x v="50"/>
    <x v="2"/>
    <x v="1"/>
    <x v="1"/>
  </r>
  <r>
    <x v="3"/>
    <x v="3"/>
    <x v="617"/>
    <x v="2"/>
    <x v="42"/>
    <x v="16"/>
    <x v="2"/>
    <x v="38"/>
    <x v="337"/>
    <x v="2952"/>
    <x v="5340"/>
    <x v="26"/>
    <x v="2"/>
    <x v="0"/>
    <x v="2"/>
  </r>
  <r>
    <x v="3"/>
    <x v="3"/>
    <x v="617"/>
    <x v="2"/>
    <x v="0"/>
    <x v="6"/>
    <x v="0"/>
    <x v="48"/>
    <x v="304"/>
    <x v="2873"/>
    <x v="5203"/>
    <x v="31"/>
    <x v="2"/>
    <x v="0"/>
    <x v="0"/>
  </r>
  <r>
    <x v="4"/>
    <x v="1"/>
    <x v="617"/>
    <x v="2"/>
    <x v="23"/>
    <x v="25"/>
    <x v="2"/>
    <x v="43"/>
    <x v="329"/>
    <x v="2948"/>
    <x v="5334"/>
    <x v="26"/>
    <x v="1"/>
    <x v="0"/>
    <x v="2"/>
  </r>
  <r>
    <x v="4"/>
    <x v="1"/>
    <x v="617"/>
    <x v="2"/>
    <x v="23"/>
    <x v="25"/>
    <x v="1"/>
    <x v="38"/>
    <x v="313"/>
    <x v="2877"/>
    <x v="5057"/>
    <x v="21"/>
    <x v="1"/>
    <x v="0"/>
    <x v="1"/>
  </r>
  <r>
    <x v="4"/>
    <x v="1"/>
    <x v="617"/>
    <x v="2"/>
    <x v="23"/>
    <x v="25"/>
    <x v="5"/>
    <x v="13"/>
    <x v="304"/>
    <x v="1975"/>
    <x v="3494"/>
    <x v="26"/>
    <x v="1"/>
    <x v="1"/>
    <x v="2"/>
  </r>
  <r>
    <x v="4"/>
    <x v="1"/>
    <x v="617"/>
    <x v="2"/>
    <x v="23"/>
    <x v="25"/>
    <x v="4"/>
    <x v="13"/>
    <x v="300"/>
    <x v="1883"/>
    <x v="3321"/>
    <x v="26"/>
    <x v="1"/>
    <x v="1"/>
    <x v="1"/>
  </r>
  <r>
    <x v="4"/>
    <x v="1"/>
    <x v="617"/>
    <x v="2"/>
    <x v="23"/>
    <x v="25"/>
    <x v="0"/>
    <x v="23"/>
    <x v="300"/>
    <x v="2469"/>
    <x v="4024"/>
    <x v="21"/>
    <x v="1"/>
    <x v="0"/>
    <x v="0"/>
  </r>
  <r>
    <x v="4"/>
    <x v="1"/>
    <x v="617"/>
    <x v="2"/>
    <x v="23"/>
    <x v="25"/>
    <x v="3"/>
    <x v="28"/>
    <x v="311"/>
    <x v="2793"/>
    <x v="5095"/>
    <x v="36"/>
    <x v="1"/>
    <x v="1"/>
    <x v="0"/>
  </r>
  <r>
    <x v="3"/>
    <x v="3"/>
    <x v="617"/>
    <x v="2"/>
    <x v="42"/>
    <x v="16"/>
    <x v="2"/>
    <x v="34"/>
    <x v="197"/>
    <x v="2130"/>
    <x v="4359"/>
    <x v="38"/>
    <x v="1"/>
    <x v="0"/>
    <x v="2"/>
  </r>
  <r>
    <x v="3"/>
    <x v="3"/>
    <x v="617"/>
    <x v="2"/>
    <x v="0"/>
    <x v="6"/>
    <x v="0"/>
    <x v="43"/>
    <x v="103"/>
    <x v="1476"/>
    <x v="3677"/>
    <x v="45"/>
    <x v="1"/>
    <x v="0"/>
    <x v="0"/>
  </r>
  <r>
    <x v="4"/>
    <x v="1"/>
    <x v="617"/>
    <x v="2"/>
    <x v="23"/>
    <x v="25"/>
    <x v="2"/>
    <x v="40"/>
    <x v="177"/>
    <x v="2143"/>
    <x v="4444"/>
    <x v="40"/>
    <x v="1"/>
    <x v="0"/>
    <x v="2"/>
  </r>
  <r>
    <x v="4"/>
    <x v="1"/>
    <x v="617"/>
    <x v="2"/>
    <x v="23"/>
    <x v="25"/>
    <x v="1"/>
    <x v="35"/>
    <x v="127"/>
    <x v="1483"/>
    <x v="2919"/>
    <x v="31"/>
    <x v="1"/>
    <x v="0"/>
    <x v="1"/>
  </r>
  <r>
    <x v="4"/>
    <x v="1"/>
    <x v="617"/>
    <x v="2"/>
    <x v="23"/>
    <x v="25"/>
    <x v="5"/>
    <x v="12"/>
    <x v="103"/>
    <x v="483"/>
    <x v="1051"/>
    <x v="36"/>
    <x v="1"/>
    <x v="1"/>
    <x v="2"/>
  </r>
  <r>
    <x v="4"/>
    <x v="1"/>
    <x v="617"/>
    <x v="2"/>
    <x v="23"/>
    <x v="25"/>
    <x v="4"/>
    <x v="12"/>
    <x v="82"/>
    <x v="359"/>
    <x v="883"/>
    <x v="41"/>
    <x v="1"/>
    <x v="1"/>
    <x v="1"/>
  </r>
  <r>
    <x v="4"/>
    <x v="1"/>
    <x v="617"/>
    <x v="2"/>
    <x v="23"/>
    <x v="25"/>
    <x v="0"/>
    <x v="22"/>
    <x v="90"/>
    <x v="716"/>
    <x v="1501"/>
    <x v="34"/>
    <x v="1"/>
    <x v="0"/>
    <x v="0"/>
  </r>
  <r>
    <x v="4"/>
    <x v="1"/>
    <x v="617"/>
    <x v="2"/>
    <x v="23"/>
    <x v="25"/>
    <x v="3"/>
    <x v="25"/>
    <x v="110"/>
    <x v="993"/>
    <x v="2725"/>
    <x v="48"/>
    <x v="1"/>
    <x v="1"/>
    <x v="0"/>
  </r>
  <r>
    <x v="3"/>
    <x v="3"/>
    <x v="617"/>
    <x v="2"/>
    <x v="42"/>
    <x v="16"/>
    <x v="2"/>
    <x v="27"/>
    <x v="216"/>
    <x v="2012"/>
    <x v="3693"/>
    <x v="28"/>
    <x v="2"/>
    <x v="0"/>
    <x v="2"/>
  </r>
  <r>
    <x v="3"/>
    <x v="3"/>
    <x v="617"/>
    <x v="2"/>
    <x v="0"/>
    <x v="6"/>
    <x v="0"/>
    <x v="35"/>
    <x v="120"/>
    <x v="1412"/>
    <x v="3096"/>
    <x v="36"/>
    <x v="2"/>
    <x v="0"/>
    <x v="0"/>
  </r>
  <r>
    <x v="4"/>
    <x v="1"/>
    <x v="617"/>
    <x v="2"/>
    <x v="23"/>
    <x v="25"/>
    <x v="2"/>
    <x v="33"/>
    <x v="198"/>
    <x v="2101"/>
    <x v="3969"/>
    <x v="30"/>
    <x v="2"/>
    <x v="0"/>
    <x v="2"/>
  </r>
  <r>
    <x v="4"/>
    <x v="1"/>
    <x v="617"/>
    <x v="2"/>
    <x v="23"/>
    <x v="25"/>
    <x v="1"/>
    <x v="26"/>
    <x v="137"/>
    <x v="1259"/>
    <x v="2265"/>
    <x v="27"/>
    <x v="2"/>
    <x v="0"/>
    <x v="1"/>
  </r>
  <r>
    <x v="4"/>
    <x v="1"/>
    <x v="617"/>
    <x v="2"/>
    <x v="23"/>
    <x v="25"/>
    <x v="5"/>
    <x v="8"/>
    <x v="125"/>
    <x v="440"/>
    <x v="851"/>
    <x v="33"/>
    <x v="2"/>
    <x v="1"/>
    <x v="2"/>
  </r>
  <r>
    <x v="4"/>
    <x v="1"/>
    <x v="617"/>
    <x v="2"/>
    <x v="23"/>
    <x v="25"/>
    <x v="4"/>
    <x v="9"/>
    <x v="101"/>
    <x v="366"/>
    <x v="644"/>
    <x v="31"/>
    <x v="2"/>
    <x v="1"/>
    <x v="1"/>
  </r>
  <r>
    <x v="4"/>
    <x v="1"/>
    <x v="617"/>
    <x v="2"/>
    <x v="23"/>
    <x v="25"/>
    <x v="0"/>
    <x v="15"/>
    <x v="112"/>
    <x v="643"/>
    <x v="967"/>
    <x v="24"/>
    <x v="2"/>
    <x v="0"/>
    <x v="0"/>
  </r>
  <r>
    <x v="4"/>
    <x v="1"/>
    <x v="617"/>
    <x v="2"/>
    <x v="23"/>
    <x v="25"/>
    <x v="3"/>
    <x v="19"/>
    <x v="138"/>
    <x v="993"/>
    <x v="2485"/>
    <x v="42"/>
    <x v="2"/>
    <x v="1"/>
    <x v="0"/>
  </r>
  <r>
    <x v="3"/>
    <x v="3"/>
    <x v="618"/>
    <x v="2"/>
    <x v="42"/>
    <x v="16"/>
    <x v="1"/>
    <x v="43"/>
    <x v="337"/>
    <x v="2972"/>
    <x v="5379"/>
    <x v="26"/>
    <x v="2"/>
    <x v="0"/>
    <x v="1"/>
  </r>
  <r>
    <x v="3"/>
    <x v="3"/>
    <x v="618"/>
    <x v="2"/>
    <x v="0"/>
    <x v="6"/>
    <x v="3"/>
    <x v="53"/>
    <x v="325"/>
    <x v="2969"/>
    <x v="5519"/>
    <x v="51"/>
    <x v="2"/>
    <x v="1"/>
    <x v="0"/>
  </r>
  <r>
    <x v="0"/>
    <x v="1"/>
    <x v="618"/>
    <x v="1"/>
    <x v="18"/>
    <x v="43"/>
    <x v="3"/>
    <x v="53"/>
    <x v="194"/>
    <x v="2594"/>
    <x v="4535"/>
    <x v="26"/>
    <x v="2"/>
    <x v="1"/>
    <x v="0"/>
  </r>
  <r>
    <x v="0"/>
    <x v="1"/>
    <x v="618"/>
    <x v="1"/>
    <x v="28"/>
    <x v="31"/>
    <x v="2"/>
    <x v="58"/>
    <x v="315"/>
    <x v="2945"/>
    <x v="5328"/>
    <x v="26"/>
    <x v="2"/>
    <x v="0"/>
    <x v="2"/>
  </r>
  <r>
    <x v="0"/>
    <x v="1"/>
    <x v="618"/>
    <x v="1"/>
    <x v="28"/>
    <x v="31"/>
    <x v="1"/>
    <x v="53"/>
    <x v="285"/>
    <x v="2852"/>
    <x v="5070"/>
    <x v="26"/>
    <x v="2"/>
    <x v="0"/>
    <x v="1"/>
  </r>
  <r>
    <x v="0"/>
    <x v="1"/>
    <x v="618"/>
    <x v="1"/>
    <x v="28"/>
    <x v="31"/>
    <x v="5"/>
    <x v="48"/>
    <x v="212"/>
    <x v="2615"/>
    <x v="3985"/>
    <x v="16"/>
    <x v="2"/>
    <x v="1"/>
    <x v="2"/>
  </r>
  <r>
    <x v="0"/>
    <x v="1"/>
    <x v="618"/>
    <x v="1"/>
    <x v="28"/>
    <x v="31"/>
    <x v="4"/>
    <x v="48"/>
    <x v="194"/>
    <x v="2506"/>
    <x v="3730"/>
    <x v="16"/>
    <x v="2"/>
    <x v="1"/>
    <x v="1"/>
  </r>
  <r>
    <x v="0"/>
    <x v="1"/>
    <x v="618"/>
    <x v="1"/>
    <x v="28"/>
    <x v="31"/>
    <x v="0"/>
    <x v="58"/>
    <x v="194"/>
    <x v="2673"/>
    <x v="4132"/>
    <x v="16"/>
    <x v="2"/>
    <x v="0"/>
    <x v="0"/>
  </r>
  <r>
    <x v="0"/>
    <x v="1"/>
    <x v="618"/>
    <x v="1"/>
    <x v="28"/>
    <x v="31"/>
    <x v="3"/>
    <x v="63"/>
    <x v="273"/>
    <x v="2867"/>
    <x v="5019"/>
    <x v="21"/>
    <x v="2"/>
    <x v="1"/>
    <x v="0"/>
  </r>
  <r>
    <x v="3"/>
    <x v="3"/>
    <x v="618"/>
    <x v="2"/>
    <x v="42"/>
    <x v="16"/>
    <x v="1"/>
    <x v="41"/>
    <x v="185"/>
    <x v="2255"/>
    <x v="4585"/>
    <x v="40"/>
    <x v="1"/>
    <x v="0"/>
    <x v="1"/>
  </r>
  <r>
    <x v="3"/>
    <x v="3"/>
    <x v="618"/>
    <x v="2"/>
    <x v="0"/>
    <x v="6"/>
    <x v="3"/>
    <x v="52"/>
    <x v="159"/>
    <x v="2312"/>
    <x v="5056"/>
    <x v="63"/>
    <x v="1"/>
    <x v="1"/>
    <x v="0"/>
  </r>
  <r>
    <x v="0"/>
    <x v="1"/>
    <x v="618"/>
    <x v="1"/>
    <x v="18"/>
    <x v="43"/>
    <x v="3"/>
    <x v="50"/>
    <x v="48"/>
    <x v="781"/>
    <x v="1810"/>
    <x v="38"/>
    <x v="1"/>
    <x v="1"/>
    <x v="0"/>
  </r>
  <r>
    <x v="0"/>
    <x v="1"/>
    <x v="618"/>
    <x v="1"/>
    <x v="28"/>
    <x v="31"/>
    <x v="2"/>
    <x v="52"/>
    <x v="133"/>
    <x v="2077"/>
    <x v="4281"/>
    <x v="38"/>
    <x v="1"/>
    <x v="0"/>
    <x v="2"/>
  </r>
  <r>
    <x v="0"/>
    <x v="1"/>
    <x v="618"/>
    <x v="1"/>
    <x v="28"/>
    <x v="31"/>
    <x v="1"/>
    <x v="47"/>
    <x v="78"/>
    <x v="1238"/>
    <x v="2819"/>
    <x v="38"/>
    <x v="1"/>
    <x v="0"/>
    <x v="1"/>
  </r>
  <r>
    <x v="0"/>
    <x v="1"/>
    <x v="618"/>
    <x v="1"/>
    <x v="28"/>
    <x v="31"/>
    <x v="5"/>
    <x v="45"/>
    <x v="62"/>
    <x v="927"/>
    <x v="1715"/>
    <x v="29"/>
    <x v="1"/>
    <x v="1"/>
    <x v="2"/>
  </r>
  <r>
    <x v="0"/>
    <x v="1"/>
    <x v="618"/>
    <x v="1"/>
    <x v="28"/>
    <x v="31"/>
    <x v="4"/>
    <x v="46"/>
    <x v="45"/>
    <x v="662"/>
    <x v="1169"/>
    <x v="28"/>
    <x v="1"/>
    <x v="1"/>
    <x v="1"/>
  </r>
  <r>
    <x v="0"/>
    <x v="1"/>
    <x v="618"/>
    <x v="1"/>
    <x v="28"/>
    <x v="31"/>
    <x v="0"/>
    <x v="57"/>
    <x v="52"/>
    <x v="964"/>
    <x v="1788"/>
    <x v="29"/>
    <x v="1"/>
    <x v="0"/>
    <x v="0"/>
  </r>
  <r>
    <x v="0"/>
    <x v="1"/>
    <x v="618"/>
    <x v="1"/>
    <x v="28"/>
    <x v="31"/>
    <x v="3"/>
    <x v="61"/>
    <x v="80"/>
    <x v="1601"/>
    <x v="3206"/>
    <x v="32"/>
    <x v="1"/>
    <x v="1"/>
    <x v="0"/>
  </r>
  <r>
    <x v="3"/>
    <x v="3"/>
    <x v="618"/>
    <x v="2"/>
    <x v="42"/>
    <x v="16"/>
    <x v="1"/>
    <x v="27"/>
    <x v="223"/>
    <x v="2061"/>
    <x v="3773"/>
    <x v="28"/>
    <x v="2"/>
    <x v="0"/>
    <x v="1"/>
  </r>
  <r>
    <x v="3"/>
    <x v="3"/>
    <x v="618"/>
    <x v="2"/>
    <x v="0"/>
    <x v="6"/>
    <x v="3"/>
    <x v="32"/>
    <x v="177"/>
    <x v="1865"/>
    <x v="4598"/>
    <x v="57"/>
    <x v="2"/>
    <x v="1"/>
    <x v="0"/>
  </r>
  <r>
    <x v="0"/>
    <x v="1"/>
    <x v="618"/>
    <x v="1"/>
    <x v="28"/>
    <x v="31"/>
    <x v="2"/>
    <x v="44"/>
    <x v="169"/>
    <x v="2184"/>
    <x v="4101"/>
    <x v="30"/>
    <x v="2"/>
    <x v="0"/>
    <x v="2"/>
  </r>
  <r>
    <x v="0"/>
    <x v="1"/>
    <x v="618"/>
    <x v="1"/>
    <x v="28"/>
    <x v="31"/>
    <x v="1"/>
    <x v="36"/>
    <x v="97"/>
    <x v="1204"/>
    <x v="2213"/>
    <x v="28"/>
    <x v="2"/>
    <x v="0"/>
    <x v="1"/>
  </r>
  <r>
    <x v="0"/>
    <x v="1"/>
    <x v="618"/>
    <x v="1"/>
    <x v="28"/>
    <x v="31"/>
    <x v="5"/>
    <x v="36"/>
    <x v="64"/>
    <x v="778"/>
    <x v="972"/>
    <x v="19"/>
    <x v="2"/>
    <x v="1"/>
    <x v="2"/>
  </r>
  <r>
    <x v="0"/>
    <x v="1"/>
    <x v="618"/>
    <x v="1"/>
    <x v="28"/>
    <x v="31"/>
    <x v="4"/>
    <x v="34"/>
    <x v="61"/>
    <x v="684"/>
    <x v="983"/>
    <x v="23"/>
    <x v="2"/>
    <x v="1"/>
    <x v="1"/>
  </r>
  <r>
    <x v="0"/>
    <x v="1"/>
    <x v="618"/>
    <x v="1"/>
    <x v="28"/>
    <x v="31"/>
    <x v="0"/>
    <x v="41"/>
    <x v="58"/>
    <x v="780"/>
    <x v="1112"/>
    <x v="22"/>
    <x v="2"/>
    <x v="0"/>
    <x v="0"/>
  </r>
  <r>
    <x v="0"/>
    <x v="1"/>
    <x v="618"/>
    <x v="1"/>
    <x v="28"/>
    <x v="31"/>
    <x v="3"/>
    <x v="46"/>
    <x v="86"/>
    <x v="1326"/>
    <x v="2144"/>
    <x v="23"/>
    <x v="2"/>
    <x v="1"/>
    <x v="0"/>
  </r>
  <r>
    <x v="3"/>
    <x v="3"/>
    <x v="619"/>
    <x v="2"/>
    <x v="42"/>
    <x v="16"/>
    <x v="5"/>
    <x v="38"/>
    <x v="346"/>
    <x v="2984"/>
    <x v="5402"/>
    <x v="26"/>
    <x v="2"/>
    <x v="1"/>
    <x v="2"/>
  </r>
  <r>
    <x v="3"/>
    <x v="3"/>
    <x v="619"/>
    <x v="2"/>
    <x v="0"/>
    <x v="6"/>
    <x v="2"/>
    <x v="48"/>
    <x v="321"/>
    <x v="2939"/>
    <x v="5394"/>
    <x v="36"/>
    <x v="2"/>
    <x v="0"/>
    <x v="2"/>
  </r>
  <r>
    <x v="4"/>
    <x v="0"/>
    <x v="619"/>
    <x v="3"/>
    <x v="8"/>
    <x v="40"/>
    <x v="2"/>
    <x v="53"/>
    <x v="311"/>
    <x v="2915"/>
    <x v="5111"/>
    <x v="16"/>
    <x v="0"/>
    <x v="0"/>
    <x v="2"/>
  </r>
  <r>
    <x v="4"/>
    <x v="0"/>
    <x v="619"/>
    <x v="3"/>
    <x v="8"/>
    <x v="40"/>
    <x v="1"/>
    <x v="58"/>
    <x v="311"/>
    <x v="2929"/>
    <x v="5040"/>
    <x v="11"/>
    <x v="0"/>
    <x v="0"/>
    <x v="1"/>
  </r>
  <r>
    <x v="4"/>
    <x v="0"/>
    <x v="619"/>
    <x v="3"/>
    <x v="8"/>
    <x v="40"/>
    <x v="5"/>
    <x v="53"/>
    <x v="254"/>
    <x v="2805"/>
    <x v="4535"/>
    <x v="16"/>
    <x v="0"/>
    <x v="1"/>
    <x v="2"/>
  </r>
  <r>
    <x v="4"/>
    <x v="0"/>
    <x v="619"/>
    <x v="3"/>
    <x v="8"/>
    <x v="40"/>
    <x v="4"/>
    <x v="53"/>
    <x v="212"/>
    <x v="2686"/>
    <x v="4188"/>
    <x v="16"/>
    <x v="0"/>
    <x v="1"/>
    <x v="1"/>
  </r>
  <r>
    <x v="4"/>
    <x v="0"/>
    <x v="619"/>
    <x v="3"/>
    <x v="8"/>
    <x v="40"/>
    <x v="0"/>
    <x v="63"/>
    <x v="231"/>
    <x v="2829"/>
    <x v="3825"/>
    <x v="6"/>
    <x v="0"/>
    <x v="0"/>
    <x v="0"/>
  </r>
  <r>
    <x v="4"/>
    <x v="0"/>
    <x v="619"/>
    <x v="3"/>
    <x v="8"/>
    <x v="40"/>
    <x v="3"/>
    <x v="48"/>
    <x v="254"/>
    <x v="2757"/>
    <x v="4952"/>
    <x v="31"/>
    <x v="0"/>
    <x v="1"/>
    <x v="0"/>
  </r>
  <r>
    <x v="5"/>
    <x v="0"/>
    <x v="619"/>
    <x v="2"/>
    <x v="17"/>
    <x v="35"/>
    <x v="2"/>
    <x v="38"/>
    <x v="311"/>
    <x v="2866"/>
    <x v="5111"/>
    <x v="26"/>
    <x v="1"/>
    <x v="0"/>
    <x v="2"/>
  </r>
  <r>
    <x v="5"/>
    <x v="0"/>
    <x v="619"/>
    <x v="2"/>
    <x v="17"/>
    <x v="35"/>
    <x v="1"/>
    <x v="43"/>
    <x v="311"/>
    <x v="2886"/>
    <x v="5176"/>
    <x v="26"/>
    <x v="1"/>
    <x v="0"/>
    <x v="1"/>
  </r>
  <r>
    <x v="5"/>
    <x v="0"/>
    <x v="619"/>
    <x v="2"/>
    <x v="17"/>
    <x v="35"/>
    <x v="5"/>
    <x v="38"/>
    <x v="254"/>
    <x v="2594"/>
    <x v="4535"/>
    <x v="26"/>
    <x v="1"/>
    <x v="1"/>
    <x v="2"/>
  </r>
  <r>
    <x v="5"/>
    <x v="0"/>
    <x v="619"/>
    <x v="2"/>
    <x v="17"/>
    <x v="35"/>
    <x v="4"/>
    <x v="38"/>
    <x v="212"/>
    <x v="2383"/>
    <x v="4188"/>
    <x v="26"/>
    <x v="1"/>
    <x v="1"/>
    <x v="1"/>
  </r>
  <r>
    <x v="5"/>
    <x v="0"/>
    <x v="619"/>
    <x v="2"/>
    <x v="17"/>
    <x v="35"/>
    <x v="0"/>
    <x v="48"/>
    <x v="231"/>
    <x v="2694"/>
    <x v="4865"/>
    <x v="31"/>
    <x v="1"/>
    <x v="0"/>
    <x v="0"/>
  </r>
  <r>
    <x v="5"/>
    <x v="0"/>
    <x v="619"/>
    <x v="2"/>
    <x v="17"/>
    <x v="35"/>
    <x v="3"/>
    <x v="33"/>
    <x v="254"/>
    <x v="2469"/>
    <x v="4024"/>
    <x v="21"/>
    <x v="1"/>
    <x v="1"/>
    <x v="0"/>
  </r>
  <r>
    <x v="5"/>
    <x v="1"/>
    <x v="619"/>
    <x v="1"/>
    <x v="47"/>
    <x v="11"/>
    <x v="2"/>
    <x v="28"/>
    <x v="315"/>
    <x v="2829"/>
    <x v="4986"/>
    <x v="26"/>
    <x v="0"/>
    <x v="0"/>
    <x v="2"/>
  </r>
  <r>
    <x v="5"/>
    <x v="1"/>
    <x v="619"/>
    <x v="1"/>
    <x v="47"/>
    <x v="11"/>
    <x v="1"/>
    <x v="23"/>
    <x v="285"/>
    <x v="2282"/>
    <x v="4024"/>
    <x v="26"/>
    <x v="0"/>
    <x v="0"/>
    <x v="1"/>
  </r>
  <r>
    <x v="5"/>
    <x v="1"/>
    <x v="619"/>
    <x v="1"/>
    <x v="47"/>
    <x v="11"/>
    <x v="5"/>
    <x v="18"/>
    <x v="212"/>
    <x v="1502"/>
    <x v="2645"/>
    <x v="26"/>
    <x v="0"/>
    <x v="1"/>
    <x v="2"/>
  </r>
  <r>
    <x v="5"/>
    <x v="1"/>
    <x v="619"/>
    <x v="1"/>
    <x v="47"/>
    <x v="11"/>
    <x v="4"/>
    <x v="18"/>
    <x v="194"/>
    <x v="1355"/>
    <x v="2404"/>
    <x v="26"/>
    <x v="0"/>
    <x v="1"/>
    <x v="1"/>
  </r>
  <r>
    <x v="5"/>
    <x v="1"/>
    <x v="619"/>
    <x v="1"/>
    <x v="47"/>
    <x v="11"/>
    <x v="0"/>
    <x v="28"/>
    <x v="194"/>
    <x v="1857"/>
    <x v="3277"/>
    <x v="26"/>
    <x v="0"/>
    <x v="0"/>
    <x v="0"/>
  </r>
  <r>
    <x v="5"/>
    <x v="1"/>
    <x v="619"/>
    <x v="1"/>
    <x v="47"/>
    <x v="11"/>
    <x v="3"/>
    <x v="33"/>
    <x v="254"/>
    <x v="2469"/>
    <x v="4314"/>
    <x v="26"/>
    <x v="0"/>
    <x v="1"/>
    <x v="0"/>
  </r>
  <r>
    <x v="3"/>
    <x v="3"/>
    <x v="619"/>
    <x v="2"/>
    <x v="42"/>
    <x v="16"/>
    <x v="5"/>
    <x v="37"/>
    <x v="214"/>
    <x v="2375"/>
    <x v="4733"/>
    <x v="41"/>
    <x v="1"/>
    <x v="1"/>
    <x v="2"/>
  </r>
  <r>
    <x v="3"/>
    <x v="3"/>
    <x v="619"/>
    <x v="2"/>
    <x v="0"/>
    <x v="6"/>
    <x v="2"/>
    <x v="44"/>
    <x v="152"/>
    <x v="2052"/>
    <x v="4519"/>
    <x v="46"/>
    <x v="1"/>
    <x v="0"/>
    <x v="2"/>
  </r>
  <r>
    <x v="4"/>
    <x v="0"/>
    <x v="619"/>
    <x v="3"/>
    <x v="8"/>
    <x v="40"/>
    <x v="2"/>
    <x v="51"/>
    <x v="120"/>
    <x v="1908"/>
    <x v="3366"/>
    <x v="26"/>
    <x v="1"/>
    <x v="0"/>
    <x v="2"/>
  </r>
  <r>
    <x v="4"/>
    <x v="0"/>
    <x v="619"/>
    <x v="3"/>
    <x v="8"/>
    <x v="40"/>
    <x v="1"/>
    <x v="53"/>
    <x v="115"/>
    <x v="1904"/>
    <x v="3139"/>
    <x v="23"/>
    <x v="1"/>
    <x v="0"/>
    <x v="1"/>
  </r>
  <r>
    <x v="4"/>
    <x v="0"/>
    <x v="619"/>
    <x v="3"/>
    <x v="8"/>
    <x v="40"/>
    <x v="5"/>
    <x v="47"/>
    <x v="62"/>
    <x v="969"/>
    <x v="1902"/>
    <x v="31"/>
    <x v="1"/>
    <x v="1"/>
    <x v="2"/>
  </r>
  <r>
    <x v="4"/>
    <x v="0"/>
    <x v="619"/>
    <x v="3"/>
    <x v="8"/>
    <x v="40"/>
    <x v="4"/>
    <x v="47"/>
    <x v="54"/>
    <x v="823"/>
    <x v="1548"/>
    <x v="30"/>
    <x v="1"/>
    <x v="1"/>
    <x v="1"/>
  </r>
  <r>
    <x v="4"/>
    <x v="0"/>
    <x v="619"/>
    <x v="3"/>
    <x v="8"/>
    <x v="40"/>
    <x v="0"/>
    <x v="57"/>
    <x v="61"/>
    <x v="1143"/>
    <x v="1456"/>
    <x v="17"/>
    <x v="1"/>
    <x v="0"/>
    <x v="0"/>
  </r>
  <r>
    <x v="4"/>
    <x v="0"/>
    <x v="619"/>
    <x v="3"/>
    <x v="8"/>
    <x v="40"/>
    <x v="3"/>
    <x v="44"/>
    <x v="62"/>
    <x v="904"/>
    <x v="2222"/>
    <x v="41"/>
    <x v="1"/>
    <x v="1"/>
    <x v="0"/>
  </r>
  <r>
    <x v="5"/>
    <x v="0"/>
    <x v="619"/>
    <x v="2"/>
    <x v="17"/>
    <x v="35"/>
    <x v="2"/>
    <x v="36"/>
    <x v="125"/>
    <x v="1497"/>
    <x v="3516"/>
    <x v="41"/>
    <x v="1"/>
    <x v="0"/>
    <x v="2"/>
  </r>
  <r>
    <x v="5"/>
    <x v="0"/>
    <x v="619"/>
    <x v="2"/>
    <x v="17"/>
    <x v="35"/>
    <x v="1"/>
    <x v="39"/>
    <x v="105"/>
    <x v="1383"/>
    <x v="3090"/>
    <x v="37"/>
    <x v="1"/>
    <x v="0"/>
    <x v="1"/>
  </r>
  <r>
    <x v="5"/>
    <x v="0"/>
    <x v="619"/>
    <x v="2"/>
    <x v="17"/>
    <x v="35"/>
    <x v="5"/>
    <x v="36"/>
    <x v="64"/>
    <x v="778"/>
    <x v="1804"/>
    <x v="38"/>
    <x v="1"/>
    <x v="1"/>
    <x v="2"/>
  </r>
  <r>
    <x v="5"/>
    <x v="0"/>
    <x v="619"/>
    <x v="2"/>
    <x v="17"/>
    <x v="35"/>
    <x v="4"/>
    <x v="34"/>
    <x v="52"/>
    <x v="550"/>
    <x v="1257"/>
    <x v="37"/>
    <x v="1"/>
    <x v="1"/>
    <x v="1"/>
  </r>
  <r>
    <x v="5"/>
    <x v="0"/>
    <x v="619"/>
    <x v="2"/>
    <x v="17"/>
    <x v="35"/>
    <x v="0"/>
    <x v="44"/>
    <x v="63"/>
    <x v="937"/>
    <x v="2296"/>
    <x v="41"/>
    <x v="1"/>
    <x v="0"/>
    <x v="0"/>
  </r>
  <r>
    <x v="5"/>
    <x v="0"/>
    <x v="619"/>
    <x v="2"/>
    <x v="17"/>
    <x v="35"/>
    <x v="3"/>
    <x v="32"/>
    <x v="62"/>
    <x v="650"/>
    <x v="1448"/>
    <x v="36"/>
    <x v="1"/>
    <x v="1"/>
    <x v="0"/>
  </r>
  <r>
    <x v="5"/>
    <x v="1"/>
    <x v="619"/>
    <x v="1"/>
    <x v="47"/>
    <x v="11"/>
    <x v="2"/>
    <x v="27"/>
    <x v="133"/>
    <x v="1263"/>
    <x v="2823"/>
    <x v="37"/>
    <x v="1"/>
    <x v="0"/>
    <x v="2"/>
  </r>
  <r>
    <x v="5"/>
    <x v="1"/>
    <x v="619"/>
    <x v="1"/>
    <x v="47"/>
    <x v="11"/>
    <x v="1"/>
    <x v="22"/>
    <x v="75"/>
    <x v="568"/>
    <x v="1361"/>
    <x v="39"/>
    <x v="1"/>
    <x v="0"/>
    <x v="1"/>
  </r>
  <r>
    <x v="5"/>
    <x v="1"/>
    <x v="619"/>
    <x v="1"/>
    <x v="47"/>
    <x v="11"/>
    <x v="5"/>
    <x v="17"/>
    <x v="56"/>
    <x v="284"/>
    <x v="672"/>
    <x v="40"/>
    <x v="1"/>
    <x v="1"/>
    <x v="2"/>
  </r>
  <r>
    <x v="5"/>
    <x v="1"/>
    <x v="619"/>
    <x v="1"/>
    <x v="47"/>
    <x v="11"/>
    <x v="4"/>
    <x v="16"/>
    <x v="48"/>
    <x v="198"/>
    <x v="396"/>
    <x v="36"/>
    <x v="1"/>
    <x v="1"/>
    <x v="1"/>
  </r>
  <r>
    <x v="5"/>
    <x v="1"/>
    <x v="619"/>
    <x v="1"/>
    <x v="47"/>
    <x v="11"/>
    <x v="0"/>
    <x v="25"/>
    <x v="50"/>
    <x v="376"/>
    <x v="840"/>
    <x v="38"/>
    <x v="1"/>
    <x v="0"/>
    <x v="0"/>
  </r>
  <r>
    <x v="5"/>
    <x v="1"/>
    <x v="619"/>
    <x v="1"/>
    <x v="47"/>
    <x v="11"/>
    <x v="3"/>
    <x v="29"/>
    <x v="62"/>
    <x v="589"/>
    <x v="1335"/>
    <x v="37"/>
    <x v="1"/>
    <x v="1"/>
    <x v="0"/>
  </r>
  <r>
    <x v="3"/>
    <x v="3"/>
    <x v="619"/>
    <x v="2"/>
    <x v="42"/>
    <x v="16"/>
    <x v="5"/>
    <x v="26"/>
    <x v="270"/>
    <x v="2300"/>
    <x v="4170"/>
    <x v="28"/>
    <x v="2"/>
    <x v="1"/>
    <x v="2"/>
  </r>
  <r>
    <x v="3"/>
    <x v="3"/>
    <x v="619"/>
    <x v="2"/>
    <x v="0"/>
    <x v="6"/>
    <x v="2"/>
    <x v="31"/>
    <x v="179"/>
    <x v="1849"/>
    <x v="4087"/>
    <x v="41"/>
    <x v="2"/>
    <x v="0"/>
    <x v="2"/>
  </r>
  <r>
    <x v="4"/>
    <x v="0"/>
    <x v="619"/>
    <x v="3"/>
    <x v="8"/>
    <x v="40"/>
    <x v="2"/>
    <x v="37"/>
    <x v="134"/>
    <x v="1633"/>
    <x v="2673"/>
    <x v="23"/>
    <x v="2"/>
    <x v="0"/>
    <x v="2"/>
  </r>
  <r>
    <x v="4"/>
    <x v="0"/>
    <x v="619"/>
    <x v="3"/>
    <x v="8"/>
    <x v="40"/>
    <x v="1"/>
    <x v="38"/>
    <x v="129"/>
    <x v="1617"/>
    <x v="2208"/>
    <x v="17"/>
    <x v="2"/>
    <x v="0"/>
    <x v="1"/>
  </r>
  <r>
    <x v="4"/>
    <x v="0"/>
    <x v="619"/>
    <x v="3"/>
    <x v="8"/>
    <x v="40"/>
    <x v="5"/>
    <x v="32"/>
    <x v="79"/>
    <x v="888"/>
    <x v="1155"/>
    <x v="19"/>
    <x v="2"/>
    <x v="1"/>
    <x v="2"/>
  </r>
  <r>
    <x v="4"/>
    <x v="0"/>
    <x v="619"/>
    <x v="3"/>
    <x v="8"/>
    <x v="40"/>
    <x v="4"/>
    <x v="37"/>
    <x v="64"/>
    <x v="798"/>
    <x v="1207"/>
    <x v="23"/>
    <x v="2"/>
    <x v="1"/>
    <x v="1"/>
  </r>
  <r>
    <x v="4"/>
    <x v="0"/>
    <x v="619"/>
    <x v="3"/>
    <x v="8"/>
    <x v="40"/>
    <x v="0"/>
    <x v="47"/>
    <x v="77"/>
    <x v="1226"/>
    <x v="1049"/>
    <x v="9"/>
    <x v="2"/>
    <x v="0"/>
    <x v="0"/>
  </r>
  <r>
    <x v="4"/>
    <x v="0"/>
    <x v="619"/>
    <x v="3"/>
    <x v="8"/>
    <x v="40"/>
    <x v="3"/>
    <x v="35"/>
    <x v="81"/>
    <x v="992"/>
    <x v="2141"/>
    <x v="35"/>
    <x v="2"/>
    <x v="1"/>
    <x v="0"/>
  </r>
  <r>
    <x v="5"/>
    <x v="0"/>
    <x v="619"/>
    <x v="2"/>
    <x v="17"/>
    <x v="35"/>
    <x v="2"/>
    <x v="26"/>
    <x v="152"/>
    <x v="1389"/>
    <x v="2582"/>
    <x v="28"/>
    <x v="2"/>
    <x v="0"/>
    <x v="2"/>
  </r>
  <r>
    <x v="5"/>
    <x v="0"/>
    <x v="619"/>
    <x v="2"/>
    <x v="17"/>
    <x v="35"/>
    <x v="1"/>
    <x v="33"/>
    <x v="152"/>
    <x v="1674"/>
    <x v="3152"/>
    <x v="29"/>
    <x v="2"/>
    <x v="0"/>
    <x v="1"/>
  </r>
  <r>
    <x v="5"/>
    <x v="0"/>
    <x v="619"/>
    <x v="2"/>
    <x v="17"/>
    <x v="35"/>
    <x v="5"/>
    <x v="23"/>
    <x v="79"/>
    <x v="636"/>
    <x v="1268"/>
    <x v="32"/>
    <x v="2"/>
    <x v="1"/>
    <x v="2"/>
  </r>
  <r>
    <x v="5"/>
    <x v="0"/>
    <x v="619"/>
    <x v="2"/>
    <x v="17"/>
    <x v="35"/>
    <x v="4"/>
    <x v="27"/>
    <x v="66"/>
    <x v="595"/>
    <x v="1012"/>
    <x v="28"/>
    <x v="2"/>
    <x v="1"/>
    <x v="1"/>
  </r>
  <r>
    <x v="5"/>
    <x v="0"/>
    <x v="619"/>
    <x v="2"/>
    <x v="17"/>
    <x v="35"/>
    <x v="0"/>
    <x v="34"/>
    <x v="68"/>
    <x v="792"/>
    <x v="1662"/>
    <x v="34"/>
    <x v="2"/>
    <x v="0"/>
    <x v="0"/>
  </r>
  <r>
    <x v="5"/>
    <x v="0"/>
    <x v="619"/>
    <x v="2"/>
    <x v="17"/>
    <x v="35"/>
    <x v="3"/>
    <x v="23"/>
    <x v="74"/>
    <x v="589"/>
    <x v="935"/>
    <x v="26"/>
    <x v="2"/>
    <x v="1"/>
    <x v="0"/>
  </r>
  <r>
    <x v="3"/>
    <x v="3"/>
    <x v="620"/>
    <x v="2"/>
    <x v="42"/>
    <x v="16"/>
    <x v="4"/>
    <x v="38"/>
    <x v="317"/>
    <x v="2889"/>
    <x v="5293"/>
    <x v="36"/>
    <x v="2"/>
    <x v="1"/>
    <x v="1"/>
  </r>
  <r>
    <x v="3"/>
    <x v="3"/>
    <x v="620"/>
    <x v="2"/>
    <x v="0"/>
    <x v="6"/>
    <x v="1"/>
    <x v="48"/>
    <x v="317"/>
    <x v="2925"/>
    <x v="5363"/>
    <x v="36"/>
    <x v="2"/>
    <x v="0"/>
    <x v="1"/>
  </r>
  <r>
    <x v="1"/>
    <x v="1"/>
    <x v="620"/>
    <x v="0"/>
    <x v="24"/>
    <x v="51"/>
    <x v="2"/>
    <x v="28"/>
    <x v="319"/>
    <x v="2852"/>
    <x v="5070"/>
    <x v="26"/>
    <x v="0"/>
    <x v="0"/>
    <x v="2"/>
  </r>
  <r>
    <x v="1"/>
    <x v="1"/>
    <x v="620"/>
    <x v="0"/>
    <x v="24"/>
    <x v="51"/>
    <x v="1"/>
    <x v="23"/>
    <x v="300"/>
    <x v="2469"/>
    <x v="4024"/>
    <x v="21"/>
    <x v="0"/>
    <x v="0"/>
    <x v="1"/>
  </r>
  <r>
    <x v="1"/>
    <x v="1"/>
    <x v="620"/>
    <x v="0"/>
    <x v="24"/>
    <x v="51"/>
    <x v="5"/>
    <x v="8"/>
    <x v="254"/>
    <x v="1086"/>
    <x v="1599"/>
    <x v="21"/>
    <x v="0"/>
    <x v="1"/>
    <x v="2"/>
  </r>
  <r>
    <x v="1"/>
    <x v="1"/>
    <x v="620"/>
    <x v="0"/>
    <x v="24"/>
    <x v="51"/>
    <x v="4"/>
    <x v="8"/>
    <x v="231"/>
    <x v="982"/>
    <x v="1678"/>
    <x v="26"/>
    <x v="0"/>
    <x v="1"/>
    <x v="1"/>
  </r>
  <r>
    <x v="1"/>
    <x v="1"/>
    <x v="620"/>
    <x v="0"/>
    <x v="24"/>
    <x v="51"/>
    <x v="0"/>
    <x v="18"/>
    <x v="231"/>
    <x v="1646"/>
    <x v="2566"/>
    <x v="21"/>
    <x v="0"/>
    <x v="0"/>
    <x v="0"/>
  </r>
  <r>
    <x v="1"/>
    <x v="1"/>
    <x v="620"/>
    <x v="0"/>
    <x v="24"/>
    <x v="51"/>
    <x v="3"/>
    <x v="23"/>
    <x v="285"/>
    <x v="2282"/>
    <x v="4472"/>
    <x v="36"/>
    <x v="0"/>
    <x v="1"/>
    <x v="0"/>
  </r>
  <r>
    <x v="4"/>
    <x v="3"/>
    <x v="620"/>
    <x v="2"/>
    <x v="3"/>
    <x v="28"/>
    <x v="2"/>
    <x v="43"/>
    <x v="323"/>
    <x v="2929"/>
    <x v="5297"/>
    <x v="26"/>
    <x v="1"/>
    <x v="0"/>
    <x v="2"/>
  </r>
  <r>
    <x v="4"/>
    <x v="3"/>
    <x v="620"/>
    <x v="2"/>
    <x v="3"/>
    <x v="28"/>
    <x v="1"/>
    <x v="33"/>
    <x v="307"/>
    <x v="2805"/>
    <x v="4768"/>
    <x v="21"/>
    <x v="1"/>
    <x v="0"/>
    <x v="1"/>
  </r>
  <r>
    <x v="4"/>
    <x v="3"/>
    <x v="620"/>
    <x v="2"/>
    <x v="3"/>
    <x v="28"/>
    <x v="5"/>
    <x v="8"/>
    <x v="285"/>
    <x v="1267"/>
    <x v="2219"/>
    <x v="26"/>
    <x v="1"/>
    <x v="1"/>
    <x v="2"/>
  </r>
  <r>
    <x v="4"/>
    <x v="3"/>
    <x v="620"/>
    <x v="2"/>
    <x v="3"/>
    <x v="28"/>
    <x v="4"/>
    <x v="8"/>
    <x v="273"/>
    <x v="1175"/>
    <x v="2051"/>
    <x v="26"/>
    <x v="1"/>
    <x v="1"/>
    <x v="1"/>
  </r>
  <r>
    <x v="4"/>
    <x v="3"/>
    <x v="620"/>
    <x v="2"/>
    <x v="3"/>
    <x v="28"/>
    <x v="0"/>
    <x v="18"/>
    <x v="273"/>
    <x v="1909"/>
    <x v="2999"/>
    <x v="21"/>
    <x v="1"/>
    <x v="0"/>
    <x v="0"/>
  </r>
  <r>
    <x v="4"/>
    <x v="3"/>
    <x v="620"/>
    <x v="2"/>
    <x v="3"/>
    <x v="28"/>
    <x v="3"/>
    <x v="23"/>
    <x v="304"/>
    <x v="2535"/>
    <x v="4413"/>
    <x v="26"/>
    <x v="1"/>
    <x v="1"/>
    <x v="0"/>
  </r>
  <r>
    <x v="5"/>
    <x v="3"/>
    <x v="620"/>
    <x v="2"/>
    <x v="35"/>
    <x v="38"/>
    <x v="2"/>
    <x v="43"/>
    <x v="317"/>
    <x v="2907"/>
    <x v="5246"/>
    <x v="26"/>
    <x v="1"/>
    <x v="0"/>
    <x v="2"/>
  </r>
  <r>
    <x v="5"/>
    <x v="3"/>
    <x v="620"/>
    <x v="2"/>
    <x v="35"/>
    <x v="38"/>
    <x v="1"/>
    <x v="33"/>
    <x v="294"/>
    <x v="2686"/>
    <x v="4472"/>
    <x v="21"/>
    <x v="1"/>
    <x v="0"/>
    <x v="1"/>
  </r>
  <r>
    <x v="5"/>
    <x v="3"/>
    <x v="620"/>
    <x v="2"/>
    <x v="35"/>
    <x v="38"/>
    <x v="5"/>
    <x v="8"/>
    <x v="231"/>
    <x v="982"/>
    <x v="1678"/>
    <x v="26"/>
    <x v="1"/>
    <x v="1"/>
    <x v="2"/>
  </r>
  <r>
    <x v="5"/>
    <x v="3"/>
    <x v="620"/>
    <x v="2"/>
    <x v="35"/>
    <x v="38"/>
    <x v="4"/>
    <x v="8"/>
    <x v="212"/>
    <x v="891"/>
    <x v="1496"/>
    <x v="26"/>
    <x v="1"/>
    <x v="1"/>
    <x v="1"/>
  </r>
  <r>
    <x v="5"/>
    <x v="3"/>
    <x v="620"/>
    <x v="2"/>
    <x v="35"/>
    <x v="38"/>
    <x v="0"/>
    <x v="18"/>
    <x v="212"/>
    <x v="1502"/>
    <x v="2330"/>
    <x v="21"/>
    <x v="1"/>
    <x v="0"/>
    <x v="0"/>
  </r>
  <r>
    <x v="5"/>
    <x v="3"/>
    <x v="620"/>
    <x v="2"/>
    <x v="35"/>
    <x v="38"/>
    <x v="3"/>
    <x v="23"/>
    <x v="285"/>
    <x v="2282"/>
    <x v="4024"/>
    <x v="26"/>
    <x v="1"/>
    <x v="1"/>
    <x v="0"/>
  </r>
  <r>
    <x v="3"/>
    <x v="3"/>
    <x v="620"/>
    <x v="2"/>
    <x v="42"/>
    <x v="16"/>
    <x v="4"/>
    <x v="36"/>
    <x v="129"/>
    <x v="1557"/>
    <x v="3876"/>
    <x v="47"/>
    <x v="1"/>
    <x v="1"/>
    <x v="1"/>
  </r>
  <r>
    <x v="3"/>
    <x v="3"/>
    <x v="620"/>
    <x v="2"/>
    <x v="0"/>
    <x v="6"/>
    <x v="1"/>
    <x v="43"/>
    <x v="124"/>
    <x v="1716"/>
    <x v="4205"/>
    <x v="49"/>
    <x v="1"/>
    <x v="0"/>
    <x v="1"/>
  </r>
  <r>
    <x v="1"/>
    <x v="1"/>
    <x v="620"/>
    <x v="0"/>
    <x v="24"/>
    <x v="51"/>
    <x v="2"/>
    <x v="25"/>
    <x v="151"/>
    <x v="1342"/>
    <x v="2928"/>
    <x v="36"/>
    <x v="1"/>
    <x v="0"/>
    <x v="2"/>
  </r>
  <r>
    <x v="1"/>
    <x v="1"/>
    <x v="620"/>
    <x v="0"/>
    <x v="24"/>
    <x v="51"/>
    <x v="1"/>
    <x v="21"/>
    <x v="82"/>
    <x v="616"/>
    <x v="1255"/>
    <x v="33"/>
    <x v="1"/>
    <x v="0"/>
    <x v="1"/>
  </r>
  <r>
    <x v="1"/>
    <x v="1"/>
    <x v="620"/>
    <x v="0"/>
    <x v="24"/>
    <x v="51"/>
    <x v="5"/>
    <x v="7"/>
    <x v="62"/>
    <x v="126"/>
    <x v="211"/>
    <x v="35"/>
    <x v="1"/>
    <x v="1"/>
    <x v="2"/>
  </r>
  <r>
    <x v="1"/>
    <x v="1"/>
    <x v="620"/>
    <x v="0"/>
    <x v="24"/>
    <x v="51"/>
    <x v="4"/>
    <x v="7"/>
    <x v="68"/>
    <x v="155"/>
    <x v="321"/>
    <x v="39"/>
    <x v="1"/>
    <x v="1"/>
    <x v="1"/>
  </r>
  <r>
    <x v="1"/>
    <x v="1"/>
    <x v="620"/>
    <x v="0"/>
    <x v="24"/>
    <x v="51"/>
    <x v="0"/>
    <x v="16"/>
    <x v="63"/>
    <x v="324"/>
    <x v="598"/>
    <x v="33"/>
    <x v="1"/>
    <x v="0"/>
    <x v="0"/>
  </r>
  <r>
    <x v="1"/>
    <x v="1"/>
    <x v="620"/>
    <x v="0"/>
    <x v="24"/>
    <x v="51"/>
    <x v="3"/>
    <x v="21"/>
    <x v="78"/>
    <x v="576"/>
    <x v="1751"/>
    <x v="50"/>
    <x v="1"/>
    <x v="1"/>
    <x v="0"/>
  </r>
  <r>
    <x v="4"/>
    <x v="3"/>
    <x v="620"/>
    <x v="2"/>
    <x v="3"/>
    <x v="28"/>
    <x v="2"/>
    <x v="41"/>
    <x v="159"/>
    <x v="2018"/>
    <x v="4207"/>
    <x v="38"/>
    <x v="1"/>
    <x v="0"/>
    <x v="2"/>
  </r>
  <r>
    <x v="4"/>
    <x v="3"/>
    <x v="620"/>
    <x v="2"/>
    <x v="3"/>
    <x v="28"/>
    <x v="1"/>
    <x v="32"/>
    <x v="106"/>
    <x v="1187"/>
    <x v="2512"/>
    <x v="34"/>
    <x v="1"/>
    <x v="0"/>
    <x v="1"/>
  </r>
  <r>
    <x v="4"/>
    <x v="3"/>
    <x v="620"/>
    <x v="2"/>
    <x v="3"/>
    <x v="28"/>
    <x v="5"/>
    <x v="7"/>
    <x v="73"/>
    <x v="171"/>
    <x v="350"/>
    <x v="38"/>
    <x v="1"/>
    <x v="1"/>
    <x v="2"/>
  </r>
  <r>
    <x v="4"/>
    <x v="3"/>
    <x v="620"/>
    <x v="2"/>
    <x v="3"/>
    <x v="28"/>
    <x v="4"/>
    <x v="7"/>
    <x v="73"/>
    <x v="171"/>
    <x v="350"/>
    <x v="38"/>
    <x v="1"/>
    <x v="1"/>
    <x v="1"/>
  </r>
  <r>
    <x v="4"/>
    <x v="3"/>
    <x v="620"/>
    <x v="2"/>
    <x v="3"/>
    <x v="28"/>
    <x v="0"/>
    <x v="16"/>
    <x v="77"/>
    <x v="438"/>
    <x v="937"/>
    <x v="36"/>
    <x v="1"/>
    <x v="0"/>
    <x v="0"/>
  </r>
  <r>
    <x v="4"/>
    <x v="3"/>
    <x v="620"/>
    <x v="2"/>
    <x v="3"/>
    <x v="28"/>
    <x v="3"/>
    <x v="22"/>
    <x v="100"/>
    <x v="804"/>
    <x v="1948"/>
    <x v="40"/>
    <x v="1"/>
    <x v="1"/>
    <x v="0"/>
  </r>
  <r>
    <x v="5"/>
    <x v="3"/>
    <x v="620"/>
    <x v="2"/>
    <x v="35"/>
    <x v="38"/>
    <x v="2"/>
    <x v="42"/>
    <x v="129"/>
    <x v="1746"/>
    <x v="3898"/>
    <x v="40"/>
    <x v="1"/>
    <x v="0"/>
    <x v="2"/>
  </r>
  <r>
    <x v="5"/>
    <x v="3"/>
    <x v="620"/>
    <x v="2"/>
    <x v="35"/>
    <x v="38"/>
    <x v="1"/>
    <x v="31"/>
    <x v="80"/>
    <x v="881"/>
    <x v="1713"/>
    <x v="31"/>
    <x v="1"/>
    <x v="0"/>
    <x v="1"/>
  </r>
  <r>
    <x v="5"/>
    <x v="3"/>
    <x v="620"/>
    <x v="2"/>
    <x v="35"/>
    <x v="38"/>
    <x v="5"/>
    <x v="7"/>
    <x v="57"/>
    <x v="109"/>
    <x v="189"/>
    <x v="37"/>
    <x v="1"/>
    <x v="1"/>
    <x v="2"/>
  </r>
  <r>
    <x v="5"/>
    <x v="3"/>
    <x v="620"/>
    <x v="2"/>
    <x v="35"/>
    <x v="38"/>
    <x v="4"/>
    <x v="7"/>
    <x v="52"/>
    <x v="90"/>
    <x v="158"/>
    <x v="37"/>
    <x v="1"/>
    <x v="1"/>
    <x v="1"/>
  </r>
  <r>
    <x v="5"/>
    <x v="3"/>
    <x v="620"/>
    <x v="2"/>
    <x v="35"/>
    <x v="38"/>
    <x v="0"/>
    <x v="16"/>
    <x v="56"/>
    <x v="267"/>
    <x v="425"/>
    <x v="31"/>
    <x v="1"/>
    <x v="0"/>
    <x v="0"/>
  </r>
  <r>
    <x v="5"/>
    <x v="3"/>
    <x v="620"/>
    <x v="2"/>
    <x v="35"/>
    <x v="38"/>
    <x v="3"/>
    <x v="21"/>
    <x v="75"/>
    <x v="541"/>
    <x v="1269"/>
    <x v="38"/>
    <x v="1"/>
    <x v="1"/>
    <x v="0"/>
  </r>
  <r>
    <x v="3"/>
    <x v="3"/>
    <x v="620"/>
    <x v="2"/>
    <x v="42"/>
    <x v="16"/>
    <x v="4"/>
    <x v="25"/>
    <x v="175"/>
    <x v="1550"/>
    <x v="3604"/>
    <x v="41"/>
    <x v="2"/>
    <x v="1"/>
    <x v="1"/>
  </r>
  <r>
    <x v="3"/>
    <x v="3"/>
    <x v="620"/>
    <x v="2"/>
    <x v="0"/>
    <x v="6"/>
    <x v="1"/>
    <x v="29"/>
    <x v="150"/>
    <x v="1495"/>
    <x v="3512"/>
    <x v="41"/>
    <x v="2"/>
    <x v="0"/>
    <x v="1"/>
  </r>
  <r>
    <x v="4"/>
    <x v="3"/>
    <x v="620"/>
    <x v="2"/>
    <x v="3"/>
    <x v="28"/>
    <x v="2"/>
    <x v="28"/>
    <x v="191"/>
    <x v="1828"/>
    <x v="3439"/>
    <x v="29"/>
    <x v="2"/>
    <x v="0"/>
    <x v="2"/>
  </r>
  <r>
    <x v="4"/>
    <x v="3"/>
    <x v="620"/>
    <x v="2"/>
    <x v="3"/>
    <x v="28"/>
    <x v="1"/>
    <x v="19"/>
    <x v="115"/>
    <x v="823"/>
    <x v="1413"/>
    <x v="27"/>
    <x v="2"/>
    <x v="0"/>
    <x v="1"/>
  </r>
  <r>
    <x v="4"/>
    <x v="3"/>
    <x v="620"/>
    <x v="2"/>
    <x v="3"/>
    <x v="28"/>
    <x v="5"/>
    <x v="4"/>
    <x v="103"/>
    <x v="197"/>
    <x v="346"/>
    <x v="33"/>
    <x v="2"/>
    <x v="1"/>
    <x v="2"/>
  </r>
  <r>
    <x v="4"/>
    <x v="3"/>
    <x v="620"/>
    <x v="2"/>
    <x v="3"/>
    <x v="28"/>
    <x v="4"/>
    <x v="5"/>
    <x v="86"/>
    <x v="173"/>
    <x v="226"/>
    <x v="28"/>
    <x v="2"/>
    <x v="1"/>
    <x v="1"/>
  </r>
  <r>
    <x v="4"/>
    <x v="3"/>
    <x v="620"/>
    <x v="2"/>
    <x v="3"/>
    <x v="28"/>
    <x v="0"/>
    <x v="11"/>
    <x v="92"/>
    <x v="387"/>
    <x v="527"/>
    <x v="25"/>
    <x v="2"/>
    <x v="0"/>
    <x v="0"/>
  </r>
  <r>
    <x v="4"/>
    <x v="3"/>
    <x v="620"/>
    <x v="2"/>
    <x v="3"/>
    <x v="28"/>
    <x v="3"/>
    <x v="15"/>
    <x v="120"/>
    <x v="701"/>
    <x v="1231"/>
    <x v="28"/>
    <x v="2"/>
    <x v="1"/>
    <x v="0"/>
  </r>
  <r>
    <x v="5"/>
    <x v="3"/>
    <x v="620"/>
    <x v="2"/>
    <x v="35"/>
    <x v="38"/>
    <x v="2"/>
    <x v="28"/>
    <x v="172"/>
    <x v="1644"/>
    <x v="3282"/>
    <x v="32"/>
    <x v="2"/>
    <x v="0"/>
    <x v="2"/>
  </r>
  <r>
    <x v="5"/>
    <x v="3"/>
    <x v="620"/>
    <x v="2"/>
    <x v="35"/>
    <x v="38"/>
    <x v="1"/>
    <x v="21"/>
    <x v="108"/>
    <x v="841"/>
    <x v="1458"/>
    <x v="27"/>
    <x v="2"/>
    <x v="0"/>
    <x v="1"/>
  </r>
  <r>
    <x v="5"/>
    <x v="3"/>
    <x v="620"/>
    <x v="2"/>
    <x v="35"/>
    <x v="38"/>
    <x v="5"/>
    <x v="5"/>
    <x v="75"/>
    <x v="136"/>
    <x v="160"/>
    <x v="28"/>
    <x v="2"/>
    <x v="1"/>
    <x v="2"/>
  </r>
  <r>
    <x v="5"/>
    <x v="3"/>
    <x v="620"/>
    <x v="2"/>
    <x v="35"/>
    <x v="38"/>
    <x v="4"/>
    <x v="5"/>
    <x v="68"/>
    <x v="115"/>
    <x v="136"/>
    <x v="28"/>
    <x v="2"/>
    <x v="1"/>
    <x v="1"/>
  </r>
  <r>
    <x v="5"/>
    <x v="3"/>
    <x v="620"/>
    <x v="2"/>
    <x v="35"/>
    <x v="38"/>
    <x v="0"/>
    <x v="13"/>
    <x v="64"/>
    <x v="266"/>
    <x v="298"/>
    <x v="24"/>
    <x v="2"/>
    <x v="0"/>
    <x v="0"/>
  </r>
  <r>
    <x v="5"/>
    <x v="3"/>
    <x v="620"/>
    <x v="2"/>
    <x v="35"/>
    <x v="38"/>
    <x v="3"/>
    <x v="16"/>
    <x v="100"/>
    <x v="602"/>
    <x v="1222"/>
    <x v="33"/>
    <x v="2"/>
    <x v="1"/>
    <x v="0"/>
  </r>
  <r>
    <x v="3"/>
    <x v="3"/>
    <x v="621"/>
    <x v="2"/>
    <x v="42"/>
    <x v="16"/>
    <x v="0"/>
    <x v="43"/>
    <x v="317"/>
    <x v="2907"/>
    <x v="5177"/>
    <x v="21"/>
    <x v="2"/>
    <x v="0"/>
    <x v="0"/>
  </r>
  <r>
    <x v="3"/>
    <x v="3"/>
    <x v="621"/>
    <x v="2"/>
    <x v="0"/>
    <x v="6"/>
    <x v="5"/>
    <x v="53"/>
    <x v="321"/>
    <x v="2955"/>
    <x v="5422"/>
    <x v="36"/>
    <x v="2"/>
    <x v="1"/>
    <x v="2"/>
  </r>
  <r>
    <x v="0"/>
    <x v="1"/>
    <x v="621"/>
    <x v="4"/>
    <x v="1"/>
    <x v="2"/>
    <x v="2"/>
    <x v="58"/>
    <x v="313"/>
    <x v="2937"/>
    <x v="5264"/>
    <x v="21"/>
    <x v="2"/>
    <x v="0"/>
    <x v="2"/>
  </r>
  <r>
    <x v="0"/>
    <x v="1"/>
    <x v="621"/>
    <x v="4"/>
    <x v="1"/>
    <x v="2"/>
    <x v="1"/>
    <x v="53"/>
    <x v="273"/>
    <x v="2833"/>
    <x v="4871"/>
    <x v="21"/>
    <x v="2"/>
    <x v="0"/>
    <x v="1"/>
  </r>
  <r>
    <x v="0"/>
    <x v="1"/>
    <x v="621"/>
    <x v="4"/>
    <x v="1"/>
    <x v="2"/>
    <x v="5"/>
    <x v="48"/>
    <x v="194"/>
    <x v="2506"/>
    <x v="3237"/>
    <x v="11"/>
    <x v="2"/>
    <x v="1"/>
    <x v="2"/>
  </r>
  <r>
    <x v="0"/>
    <x v="1"/>
    <x v="621"/>
    <x v="4"/>
    <x v="1"/>
    <x v="2"/>
    <x v="4"/>
    <x v="48"/>
    <x v="174"/>
    <x v="2350"/>
    <x v="2892"/>
    <x v="11"/>
    <x v="2"/>
    <x v="1"/>
    <x v="1"/>
  </r>
  <r>
    <x v="0"/>
    <x v="1"/>
    <x v="621"/>
    <x v="4"/>
    <x v="1"/>
    <x v="2"/>
    <x v="0"/>
    <x v="58"/>
    <x v="174"/>
    <x v="2560"/>
    <x v="3367"/>
    <x v="11"/>
    <x v="2"/>
    <x v="0"/>
    <x v="0"/>
  </r>
  <r>
    <x v="0"/>
    <x v="1"/>
    <x v="621"/>
    <x v="4"/>
    <x v="1"/>
    <x v="2"/>
    <x v="3"/>
    <x v="63"/>
    <x v="254"/>
    <x v="2852"/>
    <x v="4768"/>
    <x v="16"/>
    <x v="2"/>
    <x v="1"/>
    <x v="0"/>
  </r>
  <r>
    <x v="3"/>
    <x v="1"/>
    <x v="621"/>
    <x v="1"/>
    <x v="19"/>
    <x v="4"/>
    <x v="2"/>
    <x v="43"/>
    <x v="304"/>
    <x v="2854"/>
    <x v="5074"/>
    <x v="26"/>
    <x v="0"/>
    <x v="0"/>
    <x v="2"/>
  </r>
  <r>
    <x v="3"/>
    <x v="1"/>
    <x v="621"/>
    <x v="1"/>
    <x v="19"/>
    <x v="4"/>
    <x v="1"/>
    <x v="38"/>
    <x v="194"/>
    <x v="2227"/>
    <x v="3609"/>
    <x v="21"/>
    <x v="0"/>
    <x v="0"/>
    <x v="1"/>
  </r>
  <r>
    <x v="3"/>
    <x v="1"/>
    <x v="621"/>
    <x v="1"/>
    <x v="19"/>
    <x v="4"/>
    <x v="5"/>
    <x v="33"/>
    <x v="105"/>
    <x v="1208"/>
    <x v="1813"/>
    <x v="21"/>
    <x v="0"/>
    <x v="1"/>
    <x v="2"/>
  </r>
  <r>
    <x v="3"/>
    <x v="1"/>
    <x v="621"/>
    <x v="1"/>
    <x v="19"/>
    <x v="4"/>
    <x v="4"/>
    <x v="33"/>
    <x v="82"/>
    <x v="956"/>
    <x v="1363"/>
    <x v="21"/>
    <x v="0"/>
    <x v="1"/>
    <x v="1"/>
  </r>
  <r>
    <x v="3"/>
    <x v="1"/>
    <x v="621"/>
    <x v="1"/>
    <x v="19"/>
    <x v="4"/>
    <x v="0"/>
    <x v="43"/>
    <x v="82"/>
    <x v="1208"/>
    <x v="1496"/>
    <x v="16"/>
    <x v="0"/>
    <x v="0"/>
    <x v="0"/>
  </r>
  <r>
    <x v="3"/>
    <x v="1"/>
    <x v="621"/>
    <x v="1"/>
    <x v="19"/>
    <x v="4"/>
    <x v="3"/>
    <x v="48"/>
    <x v="174"/>
    <x v="2350"/>
    <x v="3411"/>
    <x v="16"/>
    <x v="0"/>
    <x v="1"/>
    <x v="0"/>
  </r>
  <r>
    <x v="3"/>
    <x v="3"/>
    <x v="621"/>
    <x v="2"/>
    <x v="42"/>
    <x v="16"/>
    <x v="0"/>
    <x v="40"/>
    <x v="145"/>
    <x v="1854"/>
    <x v="3661"/>
    <x v="32"/>
    <x v="1"/>
    <x v="0"/>
    <x v="0"/>
  </r>
  <r>
    <x v="3"/>
    <x v="3"/>
    <x v="621"/>
    <x v="2"/>
    <x v="0"/>
    <x v="6"/>
    <x v="5"/>
    <x v="52"/>
    <x v="164"/>
    <x v="2365"/>
    <x v="4897"/>
    <x v="49"/>
    <x v="1"/>
    <x v="1"/>
    <x v="2"/>
  </r>
  <r>
    <x v="0"/>
    <x v="1"/>
    <x v="621"/>
    <x v="4"/>
    <x v="1"/>
    <x v="2"/>
    <x v="2"/>
    <x v="57"/>
    <x v="111"/>
    <x v="1956"/>
    <x v="3931"/>
    <x v="34"/>
    <x v="1"/>
    <x v="0"/>
    <x v="2"/>
  </r>
  <r>
    <x v="0"/>
    <x v="1"/>
    <x v="621"/>
    <x v="4"/>
    <x v="1"/>
    <x v="2"/>
    <x v="1"/>
    <x v="48"/>
    <x v="75"/>
    <x v="1210"/>
    <x v="2563"/>
    <x v="34"/>
    <x v="1"/>
    <x v="0"/>
    <x v="1"/>
  </r>
  <r>
    <x v="0"/>
    <x v="1"/>
    <x v="621"/>
    <x v="4"/>
    <x v="1"/>
    <x v="2"/>
    <x v="5"/>
    <x v="43"/>
    <x v="48"/>
    <x v="656"/>
    <x v="981"/>
    <x v="24"/>
    <x v="1"/>
    <x v="1"/>
    <x v="2"/>
  </r>
  <r>
    <x v="0"/>
    <x v="1"/>
    <x v="621"/>
    <x v="4"/>
    <x v="1"/>
    <x v="2"/>
    <x v="4"/>
    <x v="43"/>
    <x v="45"/>
    <x v="616"/>
    <x v="952"/>
    <x v="25"/>
    <x v="1"/>
    <x v="1"/>
    <x v="1"/>
  </r>
  <r>
    <x v="0"/>
    <x v="1"/>
    <x v="621"/>
    <x v="4"/>
    <x v="1"/>
    <x v="2"/>
    <x v="0"/>
    <x v="55"/>
    <x v="49"/>
    <x v="879"/>
    <x v="1477"/>
    <x v="26"/>
    <x v="1"/>
    <x v="0"/>
    <x v="0"/>
  </r>
  <r>
    <x v="0"/>
    <x v="1"/>
    <x v="621"/>
    <x v="4"/>
    <x v="1"/>
    <x v="2"/>
    <x v="3"/>
    <x v="57"/>
    <x v="69"/>
    <x v="1296"/>
    <x v="2351"/>
    <x v="27"/>
    <x v="1"/>
    <x v="1"/>
    <x v="0"/>
  </r>
  <r>
    <x v="3"/>
    <x v="1"/>
    <x v="621"/>
    <x v="1"/>
    <x v="19"/>
    <x v="4"/>
    <x v="2"/>
    <x v="42"/>
    <x v="108"/>
    <x v="1509"/>
    <x v="3320"/>
    <x v="37"/>
    <x v="1"/>
    <x v="0"/>
    <x v="2"/>
  </r>
  <r>
    <x v="3"/>
    <x v="1"/>
    <x v="621"/>
    <x v="1"/>
    <x v="19"/>
    <x v="4"/>
    <x v="1"/>
    <x v="37"/>
    <x v="52"/>
    <x v="610"/>
    <x v="1170"/>
    <x v="31"/>
    <x v="1"/>
    <x v="0"/>
    <x v="1"/>
  </r>
  <r>
    <x v="3"/>
    <x v="1"/>
    <x v="621"/>
    <x v="1"/>
    <x v="19"/>
    <x v="4"/>
    <x v="5"/>
    <x v="31"/>
    <x v="26"/>
    <x v="203"/>
    <x v="401"/>
    <x v="36"/>
    <x v="1"/>
    <x v="1"/>
    <x v="2"/>
  </r>
  <r>
    <x v="3"/>
    <x v="1"/>
    <x v="621"/>
    <x v="1"/>
    <x v="19"/>
    <x v="4"/>
    <x v="4"/>
    <x v="29"/>
    <x v="15"/>
    <x v="95"/>
    <x v="125"/>
    <x v="31"/>
    <x v="1"/>
    <x v="1"/>
    <x v="1"/>
  </r>
  <r>
    <x v="3"/>
    <x v="1"/>
    <x v="621"/>
    <x v="1"/>
    <x v="19"/>
    <x v="4"/>
    <x v="0"/>
    <x v="41"/>
    <x v="20"/>
    <x v="230"/>
    <x v="323"/>
    <x v="29"/>
    <x v="1"/>
    <x v="0"/>
    <x v="0"/>
  </r>
  <r>
    <x v="3"/>
    <x v="1"/>
    <x v="621"/>
    <x v="1"/>
    <x v="19"/>
    <x v="4"/>
    <x v="3"/>
    <x v="47"/>
    <x v="39"/>
    <x v="589"/>
    <x v="935"/>
    <x v="26"/>
    <x v="1"/>
    <x v="1"/>
    <x v="0"/>
  </r>
  <r>
    <x v="3"/>
    <x v="3"/>
    <x v="621"/>
    <x v="2"/>
    <x v="42"/>
    <x v="16"/>
    <x v="0"/>
    <x v="32"/>
    <x v="160"/>
    <x v="1711"/>
    <x v="2876"/>
    <x v="24"/>
    <x v="2"/>
    <x v="0"/>
    <x v="0"/>
  </r>
  <r>
    <x v="3"/>
    <x v="3"/>
    <x v="621"/>
    <x v="2"/>
    <x v="0"/>
    <x v="6"/>
    <x v="5"/>
    <x v="40"/>
    <x v="184"/>
    <x v="2209"/>
    <x v="4594"/>
    <x v="42"/>
    <x v="2"/>
    <x v="1"/>
    <x v="2"/>
  </r>
  <r>
    <x v="3"/>
    <x v="3"/>
    <x v="622"/>
    <x v="2"/>
    <x v="42"/>
    <x v="16"/>
    <x v="3"/>
    <x v="53"/>
    <x v="338"/>
    <x v="3014"/>
    <x v="5533"/>
    <x v="41"/>
    <x v="2"/>
    <x v="1"/>
    <x v="0"/>
  </r>
  <r>
    <x v="3"/>
    <x v="3"/>
    <x v="622"/>
    <x v="2"/>
    <x v="0"/>
    <x v="6"/>
    <x v="4"/>
    <x v="53"/>
    <x v="285"/>
    <x v="2852"/>
    <x v="5285"/>
    <x v="46"/>
    <x v="2"/>
    <x v="1"/>
    <x v="1"/>
  </r>
  <r>
    <x v="3"/>
    <x v="3"/>
    <x v="622"/>
    <x v="2"/>
    <x v="42"/>
    <x v="16"/>
    <x v="3"/>
    <x v="47"/>
    <x v="215"/>
    <x v="2617"/>
    <x v="5123"/>
    <x v="53"/>
    <x v="1"/>
    <x v="1"/>
    <x v="0"/>
  </r>
  <r>
    <x v="3"/>
    <x v="3"/>
    <x v="622"/>
    <x v="2"/>
    <x v="0"/>
    <x v="6"/>
    <x v="4"/>
    <x v="51"/>
    <x v="78"/>
    <x v="1325"/>
    <x v="3862"/>
    <x v="57"/>
    <x v="1"/>
    <x v="1"/>
    <x v="1"/>
  </r>
  <r>
    <x v="3"/>
    <x v="3"/>
    <x v="622"/>
    <x v="2"/>
    <x v="42"/>
    <x v="16"/>
    <x v="3"/>
    <x v="40"/>
    <x v="229"/>
    <x v="2538"/>
    <x v="4942"/>
    <x v="43"/>
    <x v="2"/>
    <x v="1"/>
    <x v="0"/>
  </r>
  <r>
    <x v="3"/>
    <x v="3"/>
    <x v="622"/>
    <x v="2"/>
    <x v="0"/>
    <x v="6"/>
    <x v="4"/>
    <x v="37"/>
    <x v="87"/>
    <x v="1115"/>
    <x v="3186"/>
    <x v="52"/>
    <x v="2"/>
    <x v="1"/>
    <x v="1"/>
  </r>
  <r>
    <x v="3"/>
    <x v="3"/>
    <x v="623"/>
    <x v="2"/>
    <x v="42"/>
    <x v="16"/>
    <x v="2"/>
    <x v="43"/>
    <x v="335"/>
    <x v="2966"/>
    <x v="5368"/>
    <x v="26"/>
    <x v="2"/>
    <x v="0"/>
    <x v="2"/>
  </r>
  <r>
    <x v="3"/>
    <x v="3"/>
    <x v="623"/>
    <x v="2"/>
    <x v="0"/>
    <x v="6"/>
    <x v="0"/>
    <x v="38"/>
    <x v="285"/>
    <x v="2727"/>
    <x v="4917"/>
    <x v="31"/>
    <x v="2"/>
    <x v="0"/>
    <x v="0"/>
  </r>
  <r>
    <x v="3"/>
    <x v="3"/>
    <x v="623"/>
    <x v="2"/>
    <x v="42"/>
    <x v="16"/>
    <x v="2"/>
    <x v="42"/>
    <x v="181"/>
    <x v="2235"/>
    <x v="4457"/>
    <x v="37"/>
    <x v="1"/>
    <x v="0"/>
    <x v="2"/>
  </r>
  <r>
    <x v="3"/>
    <x v="3"/>
    <x v="623"/>
    <x v="2"/>
    <x v="0"/>
    <x v="6"/>
    <x v="0"/>
    <x v="34"/>
    <x v="73"/>
    <x v="849"/>
    <x v="2171"/>
    <x v="43"/>
    <x v="1"/>
    <x v="0"/>
    <x v="0"/>
  </r>
  <r>
    <x v="3"/>
    <x v="3"/>
    <x v="623"/>
    <x v="2"/>
    <x v="42"/>
    <x v="16"/>
    <x v="2"/>
    <x v="27"/>
    <x v="211"/>
    <x v="1966"/>
    <x v="3674"/>
    <x v="29"/>
    <x v="2"/>
    <x v="0"/>
    <x v="2"/>
  </r>
  <r>
    <x v="3"/>
    <x v="3"/>
    <x v="623"/>
    <x v="2"/>
    <x v="0"/>
    <x v="6"/>
    <x v="0"/>
    <x v="28"/>
    <x v="97"/>
    <x v="971"/>
    <x v="2048"/>
    <x v="34"/>
    <x v="2"/>
    <x v="0"/>
    <x v="0"/>
  </r>
  <r>
    <x v="3"/>
    <x v="3"/>
    <x v="624"/>
    <x v="2"/>
    <x v="42"/>
    <x v="16"/>
    <x v="1"/>
    <x v="48"/>
    <x v="335"/>
    <x v="2985"/>
    <x v="5403"/>
    <x v="26"/>
    <x v="2"/>
    <x v="0"/>
    <x v="1"/>
  </r>
  <r>
    <x v="3"/>
    <x v="3"/>
    <x v="624"/>
    <x v="2"/>
    <x v="0"/>
    <x v="6"/>
    <x v="3"/>
    <x v="33"/>
    <x v="317"/>
    <x v="2869"/>
    <x v="5343"/>
    <x v="51"/>
    <x v="2"/>
    <x v="1"/>
    <x v="0"/>
  </r>
  <r>
    <x v="0"/>
    <x v="1"/>
    <x v="624"/>
    <x v="3"/>
    <x v="16"/>
    <x v="30"/>
    <x v="2"/>
    <x v="43"/>
    <x v="313"/>
    <x v="2892"/>
    <x v="5201"/>
    <x v="26"/>
    <x v="1"/>
    <x v="0"/>
    <x v="2"/>
  </r>
  <r>
    <x v="0"/>
    <x v="1"/>
    <x v="624"/>
    <x v="3"/>
    <x v="16"/>
    <x v="30"/>
    <x v="1"/>
    <x v="38"/>
    <x v="273"/>
    <x v="2673"/>
    <x v="4425"/>
    <x v="21"/>
    <x v="1"/>
    <x v="0"/>
    <x v="1"/>
  </r>
  <r>
    <x v="0"/>
    <x v="1"/>
    <x v="624"/>
    <x v="3"/>
    <x v="16"/>
    <x v="30"/>
    <x v="5"/>
    <x v="28"/>
    <x v="194"/>
    <x v="1857"/>
    <x v="3277"/>
    <x v="26"/>
    <x v="1"/>
    <x v="1"/>
    <x v="2"/>
  </r>
  <r>
    <x v="0"/>
    <x v="1"/>
    <x v="624"/>
    <x v="3"/>
    <x v="16"/>
    <x v="30"/>
    <x v="4"/>
    <x v="28"/>
    <x v="174"/>
    <x v="1674"/>
    <x v="2950"/>
    <x v="26"/>
    <x v="1"/>
    <x v="1"/>
    <x v="1"/>
  </r>
  <r>
    <x v="0"/>
    <x v="1"/>
    <x v="624"/>
    <x v="3"/>
    <x v="16"/>
    <x v="30"/>
    <x v="0"/>
    <x v="38"/>
    <x v="174"/>
    <x v="2064"/>
    <x v="3277"/>
    <x v="21"/>
    <x v="1"/>
    <x v="0"/>
    <x v="0"/>
  </r>
  <r>
    <x v="0"/>
    <x v="1"/>
    <x v="624"/>
    <x v="3"/>
    <x v="16"/>
    <x v="30"/>
    <x v="3"/>
    <x v="43"/>
    <x v="231"/>
    <x v="2615"/>
    <x v="4563"/>
    <x v="26"/>
    <x v="1"/>
    <x v="1"/>
    <x v="0"/>
  </r>
  <r>
    <x v="3"/>
    <x v="3"/>
    <x v="624"/>
    <x v="2"/>
    <x v="42"/>
    <x v="16"/>
    <x v="1"/>
    <x v="46"/>
    <x v="181"/>
    <x v="2355"/>
    <x v="4567"/>
    <x v="36"/>
    <x v="1"/>
    <x v="0"/>
    <x v="1"/>
  </r>
  <r>
    <x v="3"/>
    <x v="3"/>
    <x v="624"/>
    <x v="2"/>
    <x v="0"/>
    <x v="6"/>
    <x v="3"/>
    <x v="30"/>
    <x v="129"/>
    <x v="1337"/>
    <x v="4061"/>
    <x v="63"/>
    <x v="1"/>
    <x v="1"/>
    <x v="0"/>
  </r>
  <r>
    <x v="0"/>
    <x v="1"/>
    <x v="624"/>
    <x v="3"/>
    <x v="16"/>
    <x v="30"/>
    <x v="2"/>
    <x v="41"/>
    <x v="117"/>
    <x v="1583"/>
    <x v="3564"/>
    <x v="39"/>
    <x v="1"/>
    <x v="0"/>
    <x v="2"/>
  </r>
  <r>
    <x v="0"/>
    <x v="1"/>
    <x v="624"/>
    <x v="3"/>
    <x v="16"/>
    <x v="30"/>
    <x v="1"/>
    <x v="37"/>
    <x v="77"/>
    <x v="987"/>
    <x v="2127"/>
    <x v="35"/>
    <x v="1"/>
    <x v="0"/>
    <x v="1"/>
  </r>
  <r>
    <x v="0"/>
    <x v="1"/>
    <x v="624"/>
    <x v="3"/>
    <x v="16"/>
    <x v="30"/>
    <x v="5"/>
    <x v="26"/>
    <x v="54"/>
    <x v="432"/>
    <x v="1003"/>
    <x v="39"/>
    <x v="1"/>
    <x v="1"/>
    <x v="2"/>
  </r>
  <r>
    <x v="0"/>
    <x v="1"/>
    <x v="624"/>
    <x v="3"/>
    <x v="16"/>
    <x v="30"/>
    <x v="4"/>
    <x v="25"/>
    <x v="43"/>
    <x v="311"/>
    <x v="672"/>
    <x v="37"/>
    <x v="1"/>
    <x v="1"/>
    <x v="1"/>
  </r>
  <r>
    <x v="0"/>
    <x v="1"/>
    <x v="624"/>
    <x v="3"/>
    <x v="16"/>
    <x v="30"/>
    <x v="0"/>
    <x v="36"/>
    <x v="47"/>
    <x v="528"/>
    <x v="1057"/>
    <x v="33"/>
    <x v="1"/>
    <x v="0"/>
    <x v="0"/>
  </r>
  <r>
    <x v="0"/>
    <x v="1"/>
    <x v="624"/>
    <x v="3"/>
    <x v="16"/>
    <x v="30"/>
    <x v="3"/>
    <x v="42"/>
    <x v="61"/>
    <x v="854"/>
    <x v="1977"/>
    <x v="38"/>
    <x v="1"/>
    <x v="1"/>
    <x v="0"/>
  </r>
  <r>
    <x v="3"/>
    <x v="3"/>
    <x v="624"/>
    <x v="2"/>
    <x v="42"/>
    <x v="16"/>
    <x v="1"/>
    <x v="36"/>
    <x v="216"/>
    <x v="2352"/>
    <x v="4401"/>
    <x v="32"/>
    <x v="2"/>
    <x v="0"/>
    <x v="1"/>
  </r>
  <r>
    <x v="3"/>
    <x v="3"/>
    <x v="624"/>
    <x v="2"/>
    <x v="0"/>
    <x v="6"/>
    <x v="3"/>
    <x v="19"/>
    <x v="166"/>
    <x v="1194"/>
    <x v="3619"/>
    <x v="58"/>
    <x v="2"/>
    <x v="1"/>
    <x v="0"/>
  </r>
  <r>
    <x v="3"/>
    <x v="3"/>
    <x v="625"/>
    <x v="2"/>
    <x v="42"/>
    <x v="16"/>
    <x v="5"/>
    <x v="43"/>
    <x v="346"/>
    <x v="3003"/>
    <x v="5435"/>
    <x v="26"/>
    <x v="2"/>
    <x v="1"/>
    <x v="2"/>
  </r>
  <r>
    <x v="3"/>
    <x v="3"/>
    <x v="625"/>
    <x v="2"/>
    <x v="0"/>
    <x v="6"/>
    <x v="2"/>
    <x v="23"/>
    <x v="313"/>
    <x v="2727"/>
    <x v="5010"/>
    <x v="36"/>
    <x v="2"/>
    <x v="0"/>
    <x v="2"/>
  </r>
  <r>
    <x v="1"/>
    <x v="0"/>
    <x v="625"/>
    <x v="4"/>
    <x v="2"/>
    <x v="42"/>
    <x v="2"/>
    <x v="38"/>
    <x v="317"/>
    <x v="2889"/>
    <x v="5112"/>
    <x v="21"/>
    <x v="1"/>
    <x v="0"/>
    <x v="2"/>
  </r>
  <r>
    <x v="1"/>
    <x v="0"/>
    <x v="625"/>
    <x v="4"/>
    <x v="2"/>
    <x v="42"/>
    <x v="1"/>
    <x v="43"/>
    <x v="317"/>
    <x v="2907"/>
    <x v="5246"/>
    <x v="26"/>
    <x v="1"/>
    <x v="0"/>
    <x v="1"/>
  </r>
  <r>
    <x v="1"/>
    <x v="0"/>
    <x v="625"/>
    <x v="4"/>
    <x v="2"/>
    <x v="42"/>
    <x v="5"/>
    <x v="38"/>
    <x v="304"/>
    <x v="2827"/>
    <x v="4845"/>
    <x v="21"/>
    <x v="1"/>
    <x v="1"/>
    <x v="2"/>
  </r>
  <r>
    <x v="1"/>
    <x v="0"/>
    <x v="625"/>
    <x v="4"/>
    <x v="2"/>
    <x v="42"/>
    <x v="4"/>
    <x v="38"/>
    <x v="294"/>
    <x v="2772"/>
    <x v="4671"/>
    <x v="21"/>
    <x v="1"/>
    <x v="1"/>
    <x v="1"/>
  </r>
  <r>
    <x v="1"/>
    <x v="0"/>
    <x v="625"/>
    <x v="4"/>
    <x v="2"/>
    <x v="42"/>
    <x v="0"/>
    <x v="48"/>
    <x v="294"/>
    <x v="2850"/>
    <x v="4740"/>
    <x v="16"/>
    <x v="1"/>
    <x v="0"/>
    <x v="0"/>
  </r>
  <r>
    <x v="1"/>
    <x v="0"/>
    <x v="625"/>
    <x v="4"/>
    <x v="2"/>
    <x v="42"/>
    <x v="3"/>
    <x v="53"/>
    <x v="304"/>
    <x v="2888"/>
    <x v="4783"/>
    <x v="11"/>
    <x v="1"/>
    <x v="1"/>
    <x v="0"/>
  </r>
  <r>
    <x v="3"/>
    <x v="3"/>
    <x v="625"/>
    <x v="2"/>
    <x v="42"/>
    <x v="16"/>
    <x v="5"/>
    <x v="39"/>
    <x v="230"/>
    <x v="2519"/>
    <x v="4886"/>
    <x v="41"/>
    <x v="1"/>
    <x v="1"/>
    <x v="2"/>
  </r>
  <r>
    <x v="3"/>
    <x v="3"/>
    <x v="625"/>
    <x v="2"/>
    <x v="0"/>
    <x v="6"/>
    <x v="2"/>
    <x v="22"/>
    <x v="111"/>
    <x v="896"/>
    <x v="2434"/>
    <x v="46"/>
    <x v="1"/>
    <x v="0"/>
    <x v="2"/>
  </r>
  <r>
    <x v="1"/>
    <x v="0"/>
    <x v="625"/>
    <x v="4"/>
    <x v="2"/>
    <x v="42"/>
    <x v="2"/>
    <x v="34"/>
    <x v="145"/>
    <x v="1641"/>
    <x v="3464"/>
    <x v="35"/>
    <x v="1"/>
    <x v="0"/>
    <x v="2"/>
  </r>
  <r>
    <x v="1"/>
    <x v="0"/>
    <x v="625"/>
    <x v="4"/>
    <x v="2"/>
    <x v="42"/>
    <x v="1"/>
    <x v="38"/>
    <x v="139"/>
    <x v="1724"/>
    <x v="3819"/>
    <x v="39"/>
    <x v="1"/>
    <x v="0"/>
    <x v="1"/>
  </r>
  <r>
    <x v="1"/>
    <x v="0"/>
    <x v="625"/>
    <x v="4"/>
    <x v="2"/>
    <x v="42"/>
    <x v="5"/>
    <x v="36"/>
    <x v="108"/>
    <x v="1323"/>
    <x v="2626"/>
    <x v="31"/>
    <x v="1"/>
    <x v="1"/>
    <x v="2"/>
  </r>
  <r>
    <x v="1"/>
    <x v="0"/>
    <x v="625"/>
    <x v="4"/>
    <x v="2"/>
    <x v="42"/>
    <x v="4"/>
    <x v="34"/>
    <x v="94"/>
    <x v="1117"/>
    <x v="2321"/>
    <x v="33"/>
    <x v="1"/>
    <x v="1"/>
    <x v="1"/>
  </r>
  <r>
    <x v="1"/>
    <x v="0"/>
    <x v="625"/>
    <x v="4"/>
    <x v="2"/>
    <x v="42"/>
    <x v="0"/>
    <x v="47"/>
    <x v="87"/>
    <x v="1368"/>
    <x v="2638"/>
    <x v="30"/>
    <x v="1"/>
    <x v="0"/>
    <x v="0"/>
  </r>
  <r>
    <x v="1"/>
    <x v="0"/>
    <x v="625"/>
    <x v="4"/>
    <x v="2"/>
    <x v="42"/>
    <x v="3"/>
    <x v="49"/>
    <x v="100"/>
    <x v="1601"/>
    <x v="2615"/>
    <x v="23"/>
    <x v="1"/>
    <x v="1"/>
    <x v="0"/>
  </r>
  <r>
    <x v="3"/>
    <x v="3"/>
    <x v="625"/>
    <x v="2"/>
    <x v="42"/>
    <x v="16"/>
    <x v="5"/>
    <x v="28"/>
    <x v="276"/>
    <x v="2427"/>
    <x v="4554"/>
    <x v="33"/>
    <x v="2"/>
    <x v="1"/>
    <x v="2"/>
  </r>
  <r>
    <x v="3"/>
    <x v="3"/>
    <x v="625"/>
    <x v="2"/>
    <x v="0"/>
    <x v="6"/>
    <x v="2"/>
    <x v="13"/>
    <x v="160"/>
    <x v="872"/>
    <x v="2011"/>
    <x v="38"/>
    <x v="2"/>
    <x v="0"/>
    <x v="2"/>
  </r>
  <r>
    <x v="1"/>
    <x v="0"/>
    <x v="625"/>
    <x v="4"/>
    <x v="2"/>
    <x v="42"/>
    <x v="2"/>
    <x v="28"/>
    <x v="160"/>
    <x v="1554"/>
    <x v="2853"/>
    <x v="28"/>
    <x v="2"/>
    <x v="0"/>
    <x v="2"/>
  </r>
  <r>
    <x v="1"/>
    <x v="0"/>
    <x v="625"/>
    <x v="4"/>
    <x v="2"/>
    <x v="42"/>
    <x v="1"/>
    <x v="27"/>
    <x v="175"/>
    <x v="1635"/>
    <x v="3333"/>
    <x v="33"/>
    <x v="2"/>
    <x v="0"/>
    <x v="1"/>
  </r>
  <r>
    <x v="1"/>
    <x v="0"/>
    <x v="625"/>
    <x v="4"/>
    <x v="2"/>
    <x v="42"/>
    <x v="5"/>
    <x v="27"/>
    <x v="125"/>
    <x v="1191"/>
    <x v="1905"/>
    <x v="23"/>
    <x v="2"/>
    <x v="1"/>
    <x v="2"/>
  </r>
  <r>
    <x v="1"/>
    <x v="0"/>
    <x v="625"/>
    <x v="4"/>
    <x v="2"/>
    <x v="42"/>
    <x v="4"/>
    <x v="26"/>
    <x v="104"/>
    <x v="976"/>
    <x v="1510"/>
    <x v="23"/>
    <x v="2"/>
    <x v="1"/>
    <x v="1"/>
  </r>
  <r>
    <x v="1"/>
    <x v="0"/>
    <x v="625"/>
    <x v="4"/>
    <x v="2"/>
    <x v="42"/>
    <x v="0"/>
    <x v="34"/>
    <x v="108"/>
    <x v="1266"/>
    <x v="1787"/>
    <x v="19"/>
    <x v="2"/>
    <x v="0"/>
    <x v="0"/>
  </r>
  <r>
    <x v="1"/>
    <x v="0"/>
    <x v="625"/>
    <x v="4"/>
    <x v="2"/>
    <x v="42"/>
    <x v="3"/>
    <x v="36"/>
    <x v="112"/>
    <x v="1369"/>
    <x v="1896"/>
    <x v="18"/>
    <x v="2"/>
    <x v="1"/>
    <x v="0"/>
  </r>
  <r>
    <x v="3"/>
    <x v="3"/>
    <x v="626"/>
    <x v="2"/>
    <x v="42"/>
    <x v="16"/>
    <x v="4"/>
    <x v="43"/>
    <x v="313"/>
    <x v="2892"/>
    <x v="5301"/>
    <x v="36"/>
    <x v="2"/>
    <x v="1"/>
    <x v="1"/>
  </r>
  <r>
    <x v="3"/>
    <x v="3"/>
    <x v="626"/>
    <x v="2"/>
    <x v="0"/>
    <x v="6"/>
    <x v="1"/>
    <x v="23"/>
    <x v="313"/>
    <x v="2727"/>
    <x v="5010"/>
    <x v="36"/>
    <x v="2"/>
    <x v="0"/>
    <x v="1"/>
  </r>
  <r>
    <x v="1"/>
    <x v="0"/>
    <x v="626"/>
    <x v="3"/>
    <x v="45"/>
    <x v="46"/>
    <x v="2"/>
    <x v="43"/>
    <x v="307"/>
    <x v="2866"/>
    <x v="5010"/>
    <x v="21"/>
    <x v="0"/>
    <x v="0"/>
    <x v="2"/>
  </r>
  <r>
    <x v="1"/>
    <x v="0"/>
    <x v="626"/>
    <x v="3"/>
    <x v="45"/>
    <x v="46"/>
    <x v="1"/>
    <x v="48"/>
    <x v="307"/>
    <x v="2884"/>
    <x v="5087"/>
    <x v="21"/>
    <x v="0"/>
    <x v="0"/>
    <x v="1"/>
  </r>
  <r>
    <x v="1"/>
    <x v="0"/>
    <x v="626"/>
    <x v="3"/>
    <x v="45"/>
    <x v="46"/>
    <x v="5"/>
    <x v="43"/>
    <x v="212"/>
    <x v="2513"/>
    <x v="4127"/>
    <x v="21"/>
    <x v="0"/>
    <x v="1"/>
    <x v="2"/>
  </r>
  <r>
    <x v="1"/>
    <x v="0"/>
    <x v="626"/>
    <x v="3"/>
    <x v="45"/>
    <x v="46"/>
    <x v="4"/>
    <x v="43"/>
    <x v="174"/>
    <x v="2206"/>
    <x v="3572"/>
    <x v="21"/>
    <x v="0"/>
    <x v="1"/>
    <x v="1"/>
  </r>
  <r>
    <x v="1"/>
    <x v="0"/>
    <x v="626"/>
    <x v="3"/>
    <x v="45"/>
    <x v="46"/>
    <x v="0"/>
    <x v="53"/>
    <x v="194"/>
    <x v="2594"/>
    <x v="4535"/>
    <x v="26"/>
    <x v="0"/>
    <x v="0"/>
    <x v="0"/>
  </r>
  <r>
    <x v="1"/>
    <x v="0"/>
    <x v="626"/>
    <x v="3"/>
    <x v="45"/>
    <x v="46"/>
    <x v="3"/>
    <x v="38"/>
    <x v="212"/>
    <x v="2383"/>
    <x v="3480"/>
    <x v="16"/>
    <x v="0"/>
    <x v="1"/>
    <x v="0"/>
  </r>
  <r>
    <x v="5"/>
    <x v="0"/>
    <x v="626"/>
    <x v="4"/>
    <x v="36"/>
    <x v="44"/>
    <x v="2"/>
    <x v="43"/>
    <x v="307"/>
    <x v="2866"/>
    <x v="5010"/>
    <x v="21"/>
    <x v="0"/>
    <x v="0"/>
    <x v="2"/>
  </r>
  <r>
    <x v="5"/>
    <x v="0"/>
    <x v="626"/>
    <x v="4"/>
    <x v="36"/>
    <x v="44"/>
    <x v="1"/>
    <x v="48"/>
    <x v="307"/>
    <x v="2884"/>
    <x v="5087"/>
    <x v="21"/>
    <x v="0"/>
    <x v="0"/>
    <x v="1"/>
  </r>
  <r>
    <x v="5"/>
    <x v="0"/>
    <x v="626"/>
    <x v="4"/>
    <x v="36"/>
    <x v="44"/>
    <x v="5"/>
    <x v="43"/>
    <x v="212"/>
    <x v="2513"/>
    <x v="4127"/>
    <x v="21"/>
    <x v="0"/>
    <x v="1"/>
    <x v="2"/>
  </r>
  <r>
    <x v="5"/>
    <x v="0"/>
    <x v="626"/>
    <x v="4"/>
    <x v="36"/>
    <x v="44"/>
    <x v="4"/>
    <x v="43"/>
    <x v="174"/>
    <x v="2206"/>
    <x v="3572"/>
    <x v="21"/>
    <x v="0"/>
    <x v="1"/>
    <x v="1"/>
  </r>
  <r>
    <x v="5"/>
    <x v="0"/>
    <x v="626"/>
    <x v="4"/>
    <x v="36"/>
    <x v="44"/>
    <x v="0"/>
    <x v="53"/>
    <x v="194"/>
    <x v="2594"/>
    <x v="4535"/>
    <x v="26"/>
    <x v="0"/>
    <x v="0"/>
    <x v="0"/>
  </r>
  <r>
    <x v="5"/>
    <x v="0"/>
    <x v="626"/>
    <x v="4"/>
    <x v="36"/>
    <x v="44"/>
    <x v="3"/>
    <x v="38"/>
    <x v="212"/>
    <x v="2383"/>
    <x v="3480"/>
    <x v="16"/>
    <x v="0"/>
    <x v="1"/>
    <x v="0"/>
  </r>
  <r>
    <x v="3"/>
    <x v="3"/>
    <x v="626"/>
    <x v="2"/>
    <x v="42"/>
    <x v="16"/>
    <x v="4"/>
    <x v="40"/>
    <x v="127"/>
    <x v="1655"/>
    <x v="4183"/>
    <x v="51"/>
    <x v="1"/>
    <x v="1"/>
    <x v="1"/>
  </r>
  <r>
    <x v="3"/>
    <x v="3"/>
    <x v="626"/>
    <x v="2"/>
    <x v="0"/>
    <x v="6"/>
    <x v="1"/>
    <x v="22"/>
    <x v="137"/>
    <x v="1107"/>
    <x v="3043"/>
    <x v="49"/>
    <x v="1"/>
    <x v="0"/>
    <x v="1"/>
  </r>
  <r>
    <x v="1"/>
    <x v="0"/>
    <x v="626"/>
    <x v="3"/>
    <x v="45"/>
    <x v="46"/>
    <x v="2"/>
    <x v="39"/>
    <x v="94"/>
    <x v="1254"/>
    <x v="2751"/>
    <x v="36"/>
    <x v="1"/>
    <x v="0"/>
    <x v="2"/>
  </r>
  <r>
    <x v="1"/>
    <x v="0"/>
    <x v="626"/>
    <x v="3"/>
    <x v="45"/>
    <x v="46"/>
    <x v="1"/>
    <x v="45"/>
    <x v="94"/>
    <x v="1411"/>
    <x v="2852"/>
    <x v="32"/>
    <x v="1"/>
    <x v="0"/>
    <x v="1"/>
  </r>
  <r>
    <x v="1"/>
    <x v="0"/>
    <x v="626"/>
    <x v="3"/>
    <x v="45"/>
    <x v="46"/>
    <x v="5"/>
    <x v="40"/>
    <x v="54"/>
    <x v="693"/>
    <x v="1409"/>
    <x v="33"/>
    <x v="1"/>
    <x v="1"/>
    <x v="2"/>
  </r>
  <r>
    <x v="1"/>
    <x v="0"/>
    <x v="626"/>
    <x v="3"/>
    <x v="45"/>
    <x v="46"/>
    <x v="4"/>
    <x v="38"/>
    <x v="43"/>
    <x v="509"/>
    <x v="1083"/>
    <x v="35"/>
    <x v="1"/>
    <x v="1"/>
    <x v="1"/>
  </r>
  <r>
    <x v="1"/>
    <x v="0"/>
    <x v="626"/>
    <x v="3"/>
    <x v="45"/>
    <x v="46"/>
    <x v="0"/>
    <x v="51"/>
    <x v="45"/>
    <x v="750"/>
    <x v="1650"/>
    <x v="36"/>
    <x v="1"/>
    <x v="0"/>
    <x v="0"/>
  </r>
  <r>
    <x v="1"/>
    <x v="0"/>
    <x v="626"/>
    <x v="3"/>
    <x v="45"/>
    <x v="46"/>
    <x v="3"/>
    <x v="35"/>
    <x v="58"/>
    <x v="655"/>
    <x v="1199"/>
    <x v="29"/>
    <x v="1"/>
    <x v="1"/>
    <x v="0"/>
  </r>
  <r>
    <x v="5"/>
    <x v="0"/>
    <x v="626"/>
    <x v="4"/>
    <x v="36"/>
    <x v="44"/>
    <x v="2"/>
    <x v="39"/>
    <x v="102"/>
    <x v="1350"/>
    <x v="2674"/>
    <x v="31"/>
    <x v="1"/>
    <x v="0"/>
    <x v="2"/>
  </r>
  <r>
    <x v="5"/>
    <x v="0"/>
    <x v="626"/>
    <x v="4"/>
    <x v="36"/>
    <x v="44"/>
    <x v="1"/>
    <x v="44"/>
    <x v="102"/>
    <x v="1494"/>
    <x v="3024"/>
    <x v="32"/>
    <x v="1"/>
    <x v="0"/>
    <x v="1"/>
  </r>
  <r>
    <x v="5"/>
    <x v="0"/>
    <x v="626"/>
    <x v="4"/>
    <x v="36"/>
    <x v="44"/>
    <x v="5"/>
    <x v="42"/>
    <x v="62"/>
    <x v="871"/>
    <x v="1686"/>
    <x v="31"/>
    <x v="1"/>
    <x v="1"/>
    <x v="2"/>
  </r>
  <r>
    <x v="5"/>
    <x v="0"/>
    <x v="626"/>
    <x v="4"/>
    <x v="36"/>
    <x v="44"/>
    <x v="4"/>
    <x v="42"/>
    <x v="41"/>
    <x v="541"/>
    <x v="1055"/>
    <x v="32"/>
    <x v="1"/>
    <x v="1"/>
    <x v="1"/>
  </r>
  <r>
    <x v="5"/>
    <x v="0"/>
    <x v="626"/>
    <x v="4"/>
    <x v="36"/>
    <x v="44"/>
    <x v="0"/>
    <x v="51"/>
    <x v="48"/>
    <x v="794"/>
    <x v="1892"/>
    <x v="39"/>
    <x v="1"/>
    <x v="0"/>
    <x v="0"/>
  </r>
  <r>
    <x v="5"/>
    <x v="0"/>
    <x v="626"/>
    <x v="4"/>
    <x v="36"/>
    <x v="44"/>
    <x v="3"/>
    <x v="34"/>
    <x v="60"/>
    <x v="670"/>
    <x v="1190"/>
    <x v="28"/>
    <x v="1"/>
    <x v="1"/>
    <x v="0"/>
  </r>
  <r>
    <x v="3"/>
    <x v="3"/>
    <x v="626"/>
    <x v="2"/>
    <x v="42"/>
    <x v="16"/>
    <x v="4"/>
    <x v="31"/>
    <x v="137"/>
    <x v="1442"/>
    <x v="3358"/>
    <x v="40"/>
    <x v="2"/>
    <x v="1"/>
    <x v="1"/>
  </r>
  <r>
    <x v="3"/>
    <x v="3"/>
    <x v="626"/>
    <x v="2"/>
    <x v="0"/>
    <x v="6"/>
    <x v="1"/>
    <x v="16"/>
    <x v="150"/>
    <x v="950"/>
    <x v="2331"/>
    <x v="41"/>
    <x v="2"/>
    <x v="0"/>
    <x v="1"/>
  </r>
  <r>
    <x v="1"/>
    <x v="0"/>
    <x v="626"/>
    <x v="3"/>
    <x v="45"/>
    <x v="46"/>
    <x v="2"/>
    <x v="28"/>
    <x v="128"/>
    <x v="1260"/>
    <x v="2334"/>
    <x v="28"/>
    <x v="2"/>
    <x v="0"/>
    <x v="2"/>
  </r>
  <r>
    <x v="1"/>
    <x v="0"/>
    <x v="626"/>
    <x v="3"/>
    <x v="45"/>
    <x v="46"/>
    <x v="1"/>
    <x v="36"/>
    <x v="132"/>
    <x v="1585"/>
    <x v="2714"/>
    <x v="25"/>
    <x v="2"/>
    <x v="0"/>
    <x v="1"/>
  </r>
  <r>
    <x v="1"/>
    <x v="0"/>
    <x v="626"/>
    <x v="3"/>
    <x v="45"/>
    <x v="46"/>
    <x v="5"/>
    <x v="27"/>
    <x v="64"/>
    <x v="573"/>
    <x v="908"/>
    <x v="26"/>
    <x v="2"/>
    <x v="1"/>
    <x v="2"/>
  </r>
  <r>
    <x v="1"/>
    <x v="0"/>
    <x v="626"/>
    <x v="3"/>
    <x v="45"/>
    <x v="46"/>
    <x v="4"/>
    <x v="30"/>
    <x v="58"/>
    <x v="553"/>
    <x v="869"/>
    <x v="26"/>
    <x v="2"/>
    <x v="1"/>
    <x v="1"/>
  </r>
  <r>
    <x v="1"/>
    <x v="0"/>
    <x v="626"/>
    <x v="3"/>
    <x v="45"/>
    <x v="46"/>
    <x v="0"/>
    <x v="32"/>
    <x v="61"/>
    <x v="637"/>
    <x v="1309"/>
    <x v="33"/>
    <x v="2"/>
    <x v="0"/>
    <x v="0"/>
  </r>
  <r>
    <x v="1"/>
    <x v="0"/>
    <x v="626"/>
    <x v="3"/>
    <x v="45"/>
    <x v="46"/>
    <x v="3"/>
    <x v="26"/>
    <x v="68"/>
    <x v="603"/>
    <x v="802"/>
    <x v="22"/>
    <x v="2"/>
    <x v="1"/>
    <x v="0"/>
  </r>
  <r>
    <x v="5"/>
    <x v="0"/>
    <x v="626"/>
    <x v="4"/>
    <x v="36"/>
    <x v="44"/>
    <x v="2"/>
    <x v="27"/>
    <x v="128"/>
    <x v="1222"/>
    <x v="1963"/>
    <x v="23"/>
    <x v="2"/>
    <x v="0"/>
    <x v="2"/>
  </r>
  <r>
    <x v="5"/>
    <x v="0"/>
    <x v="626"/>
    <x v="4"/>
    <x v="36"/>
    <x v="44"/>
    <x v="1"/>
    <x v="36"/>
    <x v="137"/>
    <x v="1629"/>
    <x v="2728"/>
    <x v="24"/>
    <x v="2"/>
    <x v="0"/>
    <x v="1"/>
  </r>
  <r>
    <x v="5"/>
    <x v="0"/>
    <x v="626"/>
    <x v="4"/>
    <x v="36"/>
    <x v="44"/>
    <x v="5"/>
    <x v="32"/>
    <x v="68"/>
    <x v="746"/>
    <x v="1315"/>
    <x v="28"/>
    <x v="2"/>
    <x v="1"/>
    <x v="2"/>
  </r>
  <r>
    <x v="5"/>
    <x v="0"/>
    <x v="626"/>
    <x v="4"/>
    <x v="36"/>
    <x v="44"/>
    <x v="4"/>
    <x v="31"/>
    <x v="51"/>
    <x v="489"/>
    <x v="805"/>
    <x v="28"/>
    <x v="2"/>
    <x v="1"/>
    <x v="1"/>
  </r>
  <r>
    <x v="5"/>
    <x v="0"/>
    <x v="626"/>
    <x v="4"/>
    <x v="36"/>
    <x v="44"/>
    <x v="0"/>
    <x v="41"/>
    <x v="63"/>
    <x v="874"/>
    <x v="1562"/>
    <x v="28"/>
    <x v="2"/>
    <x v="0"/>
    <x v="0"/>
  </r>
  <r>
    <x v="5"/>
    <x v="0"/>
    <x v="626"/>
    <x v="4"/>
    <x v="36"/>
    <x v="44"/>
    <x v="3"/>
    <x v="29"/>
    <x v="70"/>
    <x v="695"/>
    <x v="796"/>
    <x v="18"/>
    <x v="2"/>
    <x v="1"/>
    <x v="0"/>
  </r>
  <r>
    <x v="3"/>
    <x v="3"/>
    <x v="627"/>
    <x v="2"/>
    <x v="42"/>
    <x v="16"/>
    <x v="0"/>
    <x v="48"/>
    <x v="313"/>
    <x v="2908"/>
    <x v="5180"/>
    <x v="21"/>
    <x v="2"/>
    <x v="0"/>
    <x v="0"/>
  </r>
  <r>
    <x v="3"/>
    <x v="3"/>
    <x v="627"/>
    <x v="2"/>
    <x v="0"/>
    <x v="6"/>
    <x v="5"/>
    <x v="28"/>
    <x v="309"/>
    <x v="2763"/>
    <x v="5061"/>
    <x v="36"/>
    <x v="2"/>
    <x v="1"/>
    <x v="2"/>
  </r>
  <r>
    <x v="3"/>
    <x v="3"/>
    <x v="627"/>
    <x v="2"/>
    <x v="42"/>
    <x v="16"/>
    <x v="0"/>
    <x v="46"/>
    <x v="122"/>
    <x v="1785"/>
    <x v="3665"/>
    <x v="34"/>
    <x v="1"/>
    <x v="0"/>
    <x v="0"/>
  </r>
  <r>
    <x v="3"/>
    <x v="3"/>
    <x v="627"/>
    <x v="2"/>
    <x v="0"/>
    <x v="6"/>
    <x v="5"/>
    <x v="25"/>
    <x v="104"/>
    <x v="946"/>
    <x v="2533"/>
    <x v="46"/>
    <x v="1"/>
    <x v="1"/>
    <x v="2"/>
  </r>
  <r>
    <x v="3"/>
    <x v="3"/>
    <x v="627"/>
    <x v="2"/>
    <x v="42"/>
    <x v="16"/>
    <x v="0"/>
    <x v="36"/>
    <x v="137"/>
    <x v="1629"/>
    <x v="2930"/>
    <x v="27"/>
    <x v="2"/>
    <x v="0"/>
    <x v="0"/>
  </r>
  <r>
    <x v="3"/>
    <x v="3"/>
    <x v="627"/>
    <x v="2"/>
    <x v="0"/>
    <x v="6"/>
    <x v="5"/>
    <x v="17"/>
    <x v="144"/>
    <x v="951"/>
    <x v="2282"/>
    <x v="40"/>
    <x v="2"/>
    <x v="1"/>
    <x v="2"/>
  </r>
  <r>
    <x v="3"/>
    <x v="3"/>
    <x v="628"/>
    <x v="2"/>
    <x v="42"/>
    <x v="16"/>
    <x v="3"/>
    <x v="53"/>
    <x v="333"/>
    <x v="2993"/>
    <x v="5512"/>
    <x v="41"/>
    <x v="2"/>
    <x v="1"/>
    <x v="0"/>
  </r>
  <r>
    <x v="3"/>
    <x v="3"/>
    <x v="628"/>
    <x v="2"/>
    <x v="0"/>
    <x v="6"/>
    <x v="4"/>
    <x v="28"/>
    <x v="273"/>
    <x v="2398"/>
    <x v="4871"/>
    <x v="46"/>
    <x v="2"/>
    <x v="1"/>
    <x v="1"/>
  </r>
  <r>
    <x v="2"/>
    <x v="0"/>
    <x v="628"/>
    <x v="4"/>
    <x v="30"/>
    <x v="1"/>
    <x v="2"/>
    <x v="43"/>
    <x v="321"/>
    <x v="2921"/>
    <x v="5221"/>
    <x v="21"/>
    <x v="1"/>
    <x v="0"/>
    <x v="2"/>
  </r>
  <r>
    <x v="2"/>
    <x v="0"/>
    <x v="628"/>
    <x v="4"/>
    <x v="30"/>
    <x v="1"/>
    <x v="1"/>
    <x v="48"/>
    <x v="321"/>
    <x v="2939"/>
    <x v="5313"/>
    <x v="26"/>
    <x v="1"/>
    <x v="0"/>
    <x v="1"/>
  </r>
  <r>
    <x v="2"/>
    <x v="0"/>
    <x v="628"/>
    <x v="4"/>
    <x v="30"/>
    <x v="1"/>
    <x v="5"/>
    <x v="43"/>
    <x v="309"/>
    <x v="2878"/>
    <x v="5061"/>
    <x v="21"/>
    <x v="1"/>
    <x v="1"/>
    <x v="2"/>
  </r>
  <r>
    <x v="2"/>
    <x v="0"/>
    <x v="628"/>
    <x v="4"/>
    <x v="30"/>
    <x v="1"/>
    <x v="4"/>
    <x v="43"/>
    <x v="304"/>
    <x v="2854"/>
    <x v="4953"/>
    <x v="21"/>
    <x v="1"/>
    <x v="1"/>
    <x v="1"/>
  </r>
  <r>
    <x v="2"/>
    <x v="0"/>
    <x v="628"/>
    <x v="4"/>
    <x v="30"/>
    <x v="1"/>
    <x v="0"/>
    <x v="53"/>
    <x v="304"/>
    <x v="2888"/>
    <x v="4978"/>
    <x v="16"/>
    <x v="1"/>
    <x v="0"/>
    <x v="0"/>
  </r>
  <r>
    <x v="2"/>
    <x v="0"/>
    <x v="628"/>
    <x v="4"/>
    <x v="30"/>
    <x v="1"/>
    <x v="3"/>
    <x v="58"/>
    <x v="309"/>
    <x v="2918"/>
    <x v="4987"/>
    <x v="11"/>
    <x v="1"/>
    <x v="1"/>
    <x v="0"/>
  </r>
  <r>
    <x v="3"/>
    <x v="3"/>
    <x v="628"/>
    <x v="2"/>
    <x v="42"/>
    <x v="16"/>
    <x v="3"/>
    <x v="49"/>
    <x v="199"/>
    <x v="2564"/>
    <x v="5117"/>
    <x v="56"/>
    <x v="1"/>
    <x v="1"/>
    <x v="0"/>
  </r>
  <r>
    <x v="3"/>
    <x v="3"/>
    <x v="628"/>
    <x v="2"/>
    <x v="0"/>
    <x v="6"/>
    <x v="4"/>
    <x v="25"/>
    <x v="75"/>
    <x v="645"/>
    <x v="2250"/>
    <x v="59"/>
    <x v="1"/>
    <x v="1"/>
    <x v="1"/>
  </r>
  <r>
    <x v="2"/>
    <x v="0"/>
    <x v="628"/>
    <x v="4"/>
    <x v="30"/>
    <x v="1"/>
    <x v="2"/>
    <x v="42"/>
    <x v="141"/>
    <x v="1879"/>
    <x v="3652"/>
    <x v="31"/>
    <x v="1"/>
    <x v="0"/>
    <x v="2"/>
  </r>
  <r>
    <x v="2"/>
    <x v="0"/>
    <x v="628"/>
    <x v="4"/>
    <x v="30"/>
    <x v="1"/>
    <x v="1"/>
    <x v="44"/>
    <x v="135"/>
    <x v="1873"/>
    <x v="3957"/>
    <x v="37"/>
    <x v="1"/>
    <x v="0"/>
    <x v="1"/>
  </r>
  <r>
    <x v="2"/>
    <x v="0"/>
    <x v="628"/>
    <x v="4"/>
    <x v="30"/>
    <x v="1"/>
    <x v="5"/>
    <x v="39"/>
    <x v="123"/>
    <x v="1584"/>
    <x v="3234"/>
    <x v="33"/>
    <x v="1"/>
    <x v="1"/>
    <x v="2"/>
  </r>
  <r>
    <x v="2"/>
    <x v="0"/>
    <x v="628"/>
    <x v="4"/>
    <x v="30"/>
    <x v="1"/>
    <x v="4"/>
    <x v="42"/>
    <x v="103"/>
    <x v="1449"/>
    <x v="2986"/>
    <x v="33"/>
    <x v="1"/>
    <x v="1"/>
    <x v="1"/>
  </r>
  <r>
    <x v="2"/>
    <x v="0"/>
    <x v="628"/>
    <x v="4"/>
    <x v="30"/>
    <x v="1"/>
    <x v="0"/>
    <x v="47"/>
    <x v="92"/>
    <x v="1440"/>
    <x v="2554"/>
    <x v="26"/>
    <x v="1"/>
    <x v="0"/>
    <x v="0"/>
  </r>
  <r>
    <x v="2"/>
    <x v="0"/>
    <x v="628"/>
    <x v="4"/>
    <x v="30"/>
    <x v="1"/>
    <x v="3"/>
    <x v="52"/>
    <x v="113"/>
    <x v="1852"/>
    <x v="2978"/>
    <x v="22"/>
    <x v="1"/>
    <x v="1"/>
    <x v="0"/>
  </r>
  <r>
    <x v="3"/>
    <x v="3"/>
    <x v="628"/>
    <x v="2"/>
    <x v="42"/>
    <x v="16"/>
    <x v="3"/>
    <x v="36"/>
    <x v="204"/>
    <x v="2255"/>
    <x v="4742"/>
    <x v="46"/>
    <x v="2"/>
    <x v="1"/>
    <x v="0"/>
  </r>
  <r>
    <x v="3"/>
    <x v="3"/>
    <x v="628"/>
    <x v="2"/>
    <x v="0"/>
    <x v="6"/>
    <x v="4"/>
    <x v="19"/>
    <x v="80"/>
    <x v="541"/>
    <x v="1757"/>
    <x v="53"/>
    <x v="2"/>
    <x v="1"/>
    <x v="1"/>
  </r>
  <r>
    <x v="2"/>
    <x v="0"/>
    <x v="628"/>
    <x v="4"/>
    <x v="30"/>
    <x v="1"/>
    <x v="2"/>
    <x v="30"/>
    <x v="179"/>
    <x v="1801"/>
    <x v="3322"/>
    <x v="28"/>
    <x v="2"/>
    <x v="0"/>
    <x v="2"/>
  </r>
  <r>
    <x v="2"/>
    <x v="0"/>
    <x v="628"/>
    <x v="4"/>
    <x v="30"/>
    <x v="1"/>
    <x v="1"/>
    <x v="32"/>
    <x v="164"/>
    <x v="1742"/>
    <x v="3478"/>
    <x v="32"/>
    <x v="2"/>
    <x v="0"/>
    <x v="1"/>
  </r>
  <r>
    <x v="2"/>
    <x v="0"/>
    <x v="628"/>
    <x v="4"/>
    <x v="30"/>
    <x v="1"/>
    <x v="5"/>
    <x v="32"/>
    <x v="127"/>
    <x v="1379"/>
    <x v="2567"/>
    <x v="28"/>
    <x v="2"/>
    <x v="1"/>
    <x v="2"/>
  </r>
  <r>
    <x v="2"/>
    <x v="0"/>
    <x v="628"/>
    <x v="4"/>
    <x v="30"/>
    <x v="1"/>
    <x v="4"/>
    <x v="30"/>
    <x v="125"/>
    <x v="1292"/>
    <x v="2344"/>
    <x v="27"/>
    <x v="2"/>
    <x v="1"/>
    <x v="1"/>
  </r>
  <r>
    <x v="2"/>
    <x v="0"/>
    <x v="628"/>
    <x v="4"/>
    <x v="30"/>
    <x v="1"/>
    <x v="0"/>
    <x v="33"/>
    <x v="125"/>
    <x v="1394"/>
    <x v="2132"/>
    <x v="21"/>
    <x v="2"/>
    <x v="0"/>
    <x v="0"/>
  </r>
  <r>
    <x v="2"/>
    <x v="0"/>
    <x v="628"/>
    <x v="4"/>
    <x v="30"/>
    <x v="1"/>
    <x v="3"/>
    <x v="41"/>
    <x v="136"/>
    <x v="1786"/>
    <x v="2416"/>
    <x v="16"/>
    <x v="2"/>
    <x v="1"/>
    <x v="0"/>
  </r>
  <r>
    <x v="3"/>
    <x v="3"/>
    <x v="629"/>
    <x v="2"/>
    <x v="42"/>
    <x v="16"/>
    <x v="2"/>
    <x v="48"/>
    <x v="329"/>
    <x v="2965"/>
    <x v="5367"/>
    <x v="26"/>
    <x v="2"/>
    <x v="0"/>
    <x v="2"/>
  </r>
  <r>
    <x v="3"/>
    <x v="3"/>
    <x v="629"/>
    <x v="2"/>
    <x v="0"/>
    <x v="6"/>
    <x v="0"/>
    <x v="23"/>
    <x v="254"/>
    <x v="2064"/>
    <x v="3950"/>
    <x v="31"/>
    <x v="2"/>
    <x v="0"/>
    <x v="0"/>
  </r>
  <r>
    <x v="3"/>
    <x v="3"/>
    <x v="629"/>
    <x v="2"/>
    <x v="42"/>
    <x v="16"/>
    <x v="2"/>
    <x v="46"/>
    <x v="158"/>
    <x v="2153"/>
    <x v="4481"/>
    <x v="41"/>
    <x v="1"/>
    <x v="0"/>
    <x v="2"/>
  </r>
  <r>
    <x v="3"/>
    <x v="3"/>
    <x v="629"/>
    <x v="2"/>
    <x v="0"/>
    <x v="6"/>
    <x v="0"/>
    <x v="22"/>
    <x v="64"/>
    <x v="465"/>
    <x v="1311"/>
    <x v="46"/>
    <x v="1"/>
    <x v="0"/>
    <x v="0"/>
  </r>
  <r>
    <x v="3"/>
    <x v="3"/>
    <x v="629"/>
    <x v="2"/>
    <x v="42"/>
    <x v="16"/>
    <x v="2"/>
    <x v="31"/>
    <x v="198"/>
    <x v="2033"/>
    <x v="3954"/>
    <x v="32"/>
    <x v="2"/>
    <x v="0"/>
    <x v="2"/>
  </r>
  <r>
    <x v="3"/>
    <x v="3"/>
    <x v="629"/>
    <x v="2"/>
    <x v="0"/>
    <x v="6"/>
    <x v="0"/>
    <x v="15"/>
    <x v="87"/>
    <x v="475"/>
    <x v="997"/>
    <x v="35"/>
    <x v="2"/>
    <x v="0"/>
    <x v="0"/>
  </r>
  <r>
    <x v="3"/>
    <x v="3"/>
    <x v="630"/>
    <x v="2"/>
    <x v="42"/>
    <x v="16"/>
    <x v="1"/>
    <x v="48"/>
    <x v="325"/>
    <x v="2952"/>
    <x v="5340"/>
    <x v="26"/>
    <x v="2"/>
    <x v="0"/>
    <x v="1"/>
  </r>
  <r>
    <x v="3"/>
    <x v="3"/>
    <x v="630"/>
    <x v="2"/>
    <x v="0"/>
    <x v="6"/>
    <x v="3"/>
    <x v="33"/>
    <x v="309"/>
    <x v="2825"/>
    <x v="5277"/>
    <x v="51"/>
    <x v="2"/>
    <x v="1"/>
    <x v="0"/>
  </r>
  <r>
    <x v="3"/>
    <x v="3"/>
    <x v="630"/>
    <x v="2"/>
    <x v="42"/>
    <x v="16"/>
    <x v="1"/>
    <x v="47"/>
    <x v="153"/>
    <x v="2138"/>
    <x v="4328"/>
    <x v="37"/>
    <x v="1"/>
    <x v="0"/>
    <x v="1"/>
  </r>
  <r>
    <x v="3"/>
    <x v="3"/>
    <x v="630"/>
    <x v="2"/>
    <x v="0"/>
    <x v="6"/>
    <x v="3"/>
    <x v="29"/>
    <x v="123"/>
    <x v="1241"/>
    <x v="3830"/>
    <x v="61"/>
    <x v="1"/>
    <x v="1"/>
    <x v="0"/>
  </r>
  <r>
    <x v="3"/>
    <x v="3"/>
    <x v="630"/>
    <x v="2"/>
    <x v="42"/>
    <x v="16"/>
    <x v="1"/>
    <x v="31"/>
    <x v="177"/>
    <x v="1822"/>
    <x v="3673"/>
    <x v="33"/>
    <x v="2"/>
    <x v="0"/>
    <x v="1"/>
  </r>
  <r>
    <x v="3"/>
    <x v="3"/>
    <x v="630"/>
    <x v="2"/>
    <x v="0"/>
    <x v="6"/>
    <x v="3"/>
    <x v="19"/>
    <x v="127"/>
    <x v="903"/>
    <x v="2895"/>
    <x v="58"/>
    <x v="2"/>
    <x v="1"/>
    <x v="0"/>
  </r>
  <r>
    <x v="3"/>
    <x v="3"/>
    <x v="631"/>
    <x v="2"/>
    <x v="42"/>
    <x v="16"/>
    <x v="5"/>
    <x v="53"/>
    <x v="329"/>
    <x v="2982"/>
    <x v="5397"/>
    <x v="26"/>
    <x v="2"/>
    <x v="1"/>
    <x v="2"/>
  </r>
  <r>
    <x v="3"/>
    <x v="3"/>
    <x v="631"/>
    <x v="2"/>
    <x v="0"/>
    <x v="6"/>
    <x v="2"/>
    <x v="13"/>
    <x v="321"/>
    <x v="2513"/>
    <x v="4759"/>
    <x v="36"/>
    <x v="2"/>
    <x v="0"/>
    <x v="2"/>
  </r>
  <r>
    <x v="3"/>
    <x v="3"/>
    <x v="631"/>
    <x v="2"/>
    <x v="42"/>
    <x v="16"/>
    <x v="5"/>
    <x v="52"/>
    <x v="177"/>
    <x v="2463"/>
    <x v="4782"/>
    <x v="39"/>
    <x v="1"/>
    <x v="1"/>
    <x v="2"/>
  </r>
  <r>
    <x v="3"/>
    <x v="3"/>
    <x v="631"/>
    <x v="2"/>
    <x v="0"/>
    <x v="6"/>
    <x v="2"/>
    <x v="11"/>
    <x v="147"/>
    <x v="688"/>
    <x v="2046"/>
    <x v="50"/>
    <x v="1"/>
    <x v="0"/>
    <x v="2"/>
  </r>
  <r>
    <x v="3"/>
    <x v="3"/>
    <x v="631"/>
    <x v="2"/>
    <x v="42"/>
    <x v="16"/>
    <x v="5"/>
    <x v="40"/>
    <x v="214"/>
    <x v="2460"/>
    <x v="4524"/>
    <x v="31"/>
    <x v="2"/>
    <x v="1"/>
    <x v="2"/>
  </r>
  <r>
    <x v="3"/>
    <x v="3"/>
    <x v="631"/>
    <x v="2"/>
    <x v="0"/>
    <x v="6"/>
    <x v="2"/>
    <x v="7"/>
    <x v="164"/>
    <x v="567"/>
    <x v="1497"/>
    <x v="43"/>
    <x v="2"/>
    <x v="0"/>
    <x v="2"/>
  </r>
  <r>
    <x v="3"/>
    <x v="3"/>
    <x v="632"/>
    <x v="2"/>
    <x v="42"/>
    <x v="16"/>
    <x v="4"/>
    <x v="53"/>
    <x v="307"/>
    <x v="2895"/>
    <x v="5309"/>
    <x v="36"/>
    <x v="2"/>
    <x v="1"/>
    <x v="1"/>
  </r>
  <r>
    <x v="3"/>
    <x v="3"/>
    <x v="632"/>
    <x v="2"/>
    <x v="0"/>
    <x v="6"/>
    <x v="1"/>
    <x v="13"/>
    <x v="321"/>
    <x v="2513"/>
    <x v="4759"/>
    <x v="36"/>
    <x v="2"/>
    <x v="0"/>
    <x v="1"/>
  </r>
  <r>
    <x v="3"/>
    <x v="3"/>
    <x v="632"/>
    <x v="2"/>
    <x v="42"/>
    <x v="16"/>
    <x v="4"/>
    <x v="49"/>
    <x v="106"/>
    <x v="1687"/>
    <x v="4224"/>
    <x v="51"/>
    <x v="1"/>
    <x v="1"/>
    <x v="1"/>
  </r>
  <r>
    <x v="3"/>
    <x v="3"/>
    <x v="632"/>
    <x v="2"/>
    <x v="0"/>
    <x v="6"/>
    <x v="1"/>
    <x v="12"/>
    <x v="147"/>
    <x v="737"/>
    <x v="2058"/>
    <x v="47"/>
    <x v="1"/>
    <x v="0"/>
    <x v="1"/>
  </r>
  <r>
    <x v="3"/>
    <x v="3"/>
    <x v="632"/>
    <x v="2"/>
    <x v="42"/>
    <x v="16"/>
    <x v="4"/>
    <x v="34"/>
    <x v="115"/>
    <x v="1330"/>
    <x v="3179"/>
    <x v="41"/>
    <x v="2"/>
    <x v="1"/>
    <x v="1"/>
  </r>
  <r>
    <x v="3"/>
    <x v="3"/>
    <x v="632"/>
    <x v="2"/>
    <x v="0"/>
    <x v="6"/>
    <x v="1"/>
    <x v="7"/>
    <x v="174"/>
    <x v="616"/>
    <x v="1439"/>
    <x v="38"/>
    <x v="2"/>
    <x v="0"/>
    <x v="1"/>
  </r>
  <r>
    <x v="3"/>
    <x v="3"/>
    <x v="633"/>
    <x v="2"/>
    <x v="42"/>
    <x v="16"/>
    <x v="0"/>
    <x v="48"/>
    <x v="307"/>
    <x v="2884"/>
    <x v="5087"/>
    <x v="21"/>
    <x v="2"/>
    <x v="0"/>
    <x v="0"/>
  </r>
  <r>
    <x v="3"/>
    <x v="3"/>
    <x v="633"/>
    <x v="2"/>
    <x v="0"/>
    <x v="6"/>
    <x v="5"/>
    <x v="38"/>
    <x v="317"/>
    <x v="2889"/>
    <x v="5293"/>
    <x v="36"/>
    <x v="2"/>
    <x v="1"/>
    <x v="2"/>
  </r>
  <r>
    <x v="3"/>
    <x v="3"/>
    <x v="633"/>
    <x v="2"/>
    <x v="42"/>
    <x v="16"/>
    <x v="0"/>
    <x v="46"/>
    <x v="115"/>
    <x v="1706"/>
    <x v="3577"/>
    <x v="35"/>
    <x v="1"/>
    <x v="0"/>
    <x v="0"/>
  </r>
  <r>
    <x v="3"/>
    <x v="3"/>
    <x v="633"/>
    <x v="2"/>
    <x v="0"/>
    <x v="6"/>
    <x v="5"/>
    <x v="36"/>
    <x v="124"/>
    <x v="1486"/>
    <x v="3895"/>
    <x v="50"/>
    <x v="1"/>
    <x v="1"/>
    <x v="2"/>
  </r>
  <r>
    <x v="3"/>
    <x v="3"/>
    <x v="633"/>
    <x v="2"/>
    <x v="42"/>
    <x v="16"/>
    <x v="0"/>
    <x v="30"/>
    <x v="128"/>
    <x v="1327"/>
    <x v="2353"/>
    <x v="26"/>
    <x v="2"/>
    <x v="0"/>
    <x v="0"/>
  </r>
  <r>
    <x v="3"/>
    <x v="3"/>
    <x v="633"/>
    <x v="2"/>
    <x v="0"/>
    <x v="6"/>
    <x v="5"/>
    <x v="26"/>
    <x v="172"/>
    <x v="1561"/>
    <x v="3620"/>
    <x v="41"/>
    <x v="2"/>
    <x v="1"/>
    <x v="2"/>
  </r>
  <r>
    <x v="3"/>
    <x v="3"/>
    <x v="634"/>
    <x v="2"/>
    <x v="42"/>
    <x v="16"/>
    <x v="3"/>
    <x v="43"/>
    <x v="325"/>
    <x v="2935"/>
    <x v="5420"/>
    <x v="41"/>
    <x v="2"/>
    <x v="1"/>
    <x v="0"/>
  </r>
  <r>
    <x v="3"/>
    <x v="3"/>
    <x v="634"/>
    <x v="2"/>
    <x v="0"/>
    <x v="6"/>
    <x v="4"/>
    <x v="38"/>
    <x v="307"/>
    <x v="2848"/>
    <x v="5271"/>
    <x v="46"/>
    <x v="2"/>
    <x v="1"/>
    <x v="1"/>
  </r>
  <r>
    <x v="5"/>
    <x v="1"/>
    <x v="634"/>
    <x v="0"/>
    <x v="48"/>
    <x v="33"/>
    <x v="2"/>
    <x v="38"/>
    <x v="294"/>
    <x v="2772"/>
    <x v="4400"/>
    <x v="16"/>
    <x v="0"/>
    <x v="0"/>
    <x v="2"/>
  </r>
  <r>
    <x v="5"/>
    <x v="1"/>
    <x v="634"/>
    <x v="0"/>
    <x v="48"/>
    <x v="33"/>
    <x v="1"/>
    <x v="28"/>
    <x v="194"/>
    <x v="1857"/>
    <x v="2898"/>
    <x v="21"/>
    <x v="0"/>
    <x v="0"/>
    <x v="1"/>
  </r>
  <r>
    <x v="5"/>
    <x v="1"/>
    <x v="634"/>
    <x v="0"/>
    <x v="48"/>
    <x v="33"/>
    <x v="5"/>
    <x v="28"/>
    <x v="105"/>
    <x v="1051"/>
    <x v="1249"/>
    <x v="16"/>
    <x v="0"/>
    <x v="1"/>
    <x v="2"/>
  </r>
  <r>
    <x v="5"/>
    <x v="1"/>
    <x v="634"/>
    <x v="0"/>
    <x v="48"/>
    <x v="33"/>
    <x v="4"/>
    <x v="28"/>
    <x v="105"/>
    <x v="1051"/>
    <x v="1249"/>
    <x v="16"/>
    <x v="0"/>
    <x v="1"/>
    <x v="1"/>
  </r>
  <r>
    <x v="5"/>
    <x v="1"/>
    <x v="634"/>
    <x v="0"/>
    <x v="48"/>
    <x v="33"/>
    <x v="0"/>
    <x v="38"/>
    <x v="105"/>
    <x v="1355"/>
    <x v="2965"/>
    <x v="36"/>
    <x v="0"/>
    <x v="0"/>
    <x v="0"/>
  </r>
  <r>
    <x v="5"/>
    <x v="1"/>
    <x v="634"/>
    <x v="0"/>
    <x v="48"/>
    <x v="33"/>
    <x v="3"/>
    <x v="43"/>
    <x v="212"/>
    <x v="2513"/>
    <x v="4380"/>
    <x v="26"/>
    <x v="0"/>
    <x v="1"/>
    <x v="0"/>
  </r>
  <r>
    <x v="3"/>
    <x v="3"/>
    <x v="634"/>
    <x v="2"/>
    <x v="42"/>
    <x v="16"/>
    <x v="3"/>
    <x v="41"/>
    <x v="177"/>
    <x v="2172"/>
    <x v="4870"/>
    <x v="56"/>
    <x v="1"/>
    <x v="1"/>
    <x v="0"/>
  </r>
  <r>
    <x v="3"/>
    <x v="3"/>
    <x v="634"/>
    <x v="2"/>
    <x v="0"/>
    <x v="6"/>
    <x v="4"/>
    <x v="37"/>
    <x v="111"/>
    <x v="1388"/>
    <x v="4031"/>
    <x v="59"/>
    <x v="1"/>
    <x v="1"/>
    <x v="1"/>
  </r>
  <r>
    <x v="5"/>
    <x v="1"/>
    <x v="634"/>
    <x v="0"/>
    <x v="48"/>
    <x v="33"/>
    <x v="2"/>
    <x v="36"/>
    <x v="94"/>
    <x v="1170"/>
    <x v="2147"/>
    <x v="28"/>
    <x v="1"/>
    <x v="0"/>
    <x v="2"/>
  </r>
  <r>
    <x v="5"/>
    <x v="1"/>
    <x v="634"/>
    <x v="0"/>
    <x v="48"/>
    <x v="33"/>
    <x v="1"/>
    <x v="26"/>
    <x v="56"/>
    <x v="460"/>
    <x v="930"/>
    <x v="34"/>
    <x v="1"/>
    <x v="0"/>
    <x v="1"/>
  </r>
  <r>
    <x v="5"/>
    <x v="1"/>
    <x v="634"/>
    <x v="0"/>
    <x v="48"/>
    <x v="33"/>
    <x v="5"/>
    <x v="27"/>
    <x v="23"/>
    <x v="145"/>
    <x v="182"/>
    <x v="29"/>
    <x v="1"/>
    <x v="1"/>
    <x v="2"/>
  </r>
  <r>
    <x v="5"/>
    <x v="1"/>
    <x v="634"/>
    <x v="0"/>
    <x v="48"/>
    <x v="33"/>
    <x v="4"/>
    <x v="25"/>
    <x v="23"/>
    <x v="129"/>
    <x v="145"/>
    <x v="27"/>
    <x v="1"/>
    <x v="1"/>
    <x v="1"/>
  </r>
  <r>
    <x v="5"/>
    <x v="1"/>
    <x v="634"/>
    <x v="0"/>
    <x v="48"/>
    <x v="33"/>
    <x v="0"/>
    <x v="37"/>
    <x v="23"/>
    <x v="234"/>
    <x v="714"/>
    <x v="49"/>
    <x v="1"/>
    <x v="0"/>
    <x v="0"/>
  </r>
  <r>
    <x v="5"/>
    <x v="1"/>
    <x v="634"/>
    <x v="0"/>
    <x v="48"/>
    <x v="33"/>
    <x v="3"/>
    <x v="39"/>
    <x v="54"/>
    <x v="668"/>
    <x v="1521"/>
    <x v="37"/>
    <x v="1"/>
    <x v="1"/>
    <x v="0"/>
  </r>
  <r>
    <x v="3"/>
    <x v="3"/>
    <x v="634"/>
    <x v="2"/>
    <x v="42"/>
    <x v="16"/>
    <x v="3"/>
    <x v="26"/>
    <x v="201"/>
    <x v="1840"/>
    <x v="4229"/>
    <x v="45"/>
    <x v="2"/>
    <x v="1"/>
    <x v="0"/>
  </r>
  <r>
    <x v="3"/>
    <x v="3"/>
    <x v="634"/>
    <x v="2"/>
    <x v="0"/>
    <x v="6"/>
    <x v="4"/>
    <x v="29"/>
    <x v="115"/>
    <x v="1171"/>
    <x v="3372"/>
    <x v="53"/>
    <x v="2"/>
    <x v="1"/>
    <x v="1"/>
  </r>
  <r>
    <x v="3"/>
    <x v="3"/>
    <x v="635"/>
    <x v="2"/>
    <x v="42"/>
    <x v="16"/>
    <x v="2"/>
    <x v="33"/>
    <x v="321"/>
    <x v="2886"/>
    <x v="5176"/>
    <x v="26"/>
    <x v="2"/>
    <x v="0"/>
    <x v="2"/>
  </r>
  <r>
    <x v="3"/>
    <x v="3"/>
    <x v="635"/>
    <x v="2"/>
    <x v="0"/>
    <x v="6"/>
    <x v="0"/>
    <x v="43"/>
    <x v="304"/>
    <x v="2854"/>
    <x v="5153"/>
    <x v="31"/>
    <x v="2"/>
    <x v="0"/>
    <x v="0"/>
  </r>
  <r>
    <x v="3"/>
    <x v="3"/>
    <x v="635"/>
    <x v="4"/>
    <x v="11"/>
    <x v="7"/>
    <x v="2"/>
    <x v="33"/>
    <x v="317"/>
    <x v="2869"/>
    <x v="5121"/>
    <x v="26"/>
    <x v="1"/>
    <x v="0"/>
    <x v="2"/>
  </r>
  <r>
    <x v="3"/>
    <x v="3"/>
    <x v="635"/>
    <x v="4"/>
    <x v="11"/>
    <x v="7"/>
    <x v="1"/>
    <x v="33"/>
    <x v="317"/>
    <x v="2869"/>
    <x v="5121"/>
    <x v="26"/>
    <x v="1"/>
    <x v="0"/>
    <x v="1"/>
  </r>
  <r>
    <x v="3"/>
    <x v="3"/>
    <x v="635"/>
    <x v="4"/>
    <x v="11"/>
    <x v="7"/>
    <x v="5"/>
    <x v="38"/>
    <x v="313"/>
    <x v="2877"/>
    <x v="5143"/>
    <x v="26"/>
    <x v="1"/>
    <x v="1"/>
    <x v="2"/>
  </r>
  <r>
    <x v="3"/>
    <x v="3"/>
    <x v="635"/>
    <x v="4"/>
    <x v="11"/>
    <x v="7"/>
    <x v="4"/>
    <x v="38"/>
    <x v="294"/>
    <x v="2772"/>
    <x v="5071"/>
    <x v="36"/>
    <x v="1"/>
    <x v="1"/>
    <x v="1"/>
  </r>
  <r>
    <x v="3"/>
    <x v="3"/>
    <x v="635"/>
    <x v="4"/>
    <x v="11"/>
    <x v="7"/>
    <x v="0"/>
    <x v="28"/>
    <x v="285"/>
    <x v="2491"/>
    <x v="4071"/>
    <x v="21"/>
    <x v="1"/>
    <x v="0"/>
    <x v="0"/>
  </r>
  <r>
    <x v="3"/>
    <x v="3"/>
    <x v="635"/>
    <x v="4"/>
    <x v="11"/>
    <x v="7"/>
    <x v="3"/>
    <x v="38"/>
    <x v="313"/>
    <x v="2877"/>
    <x v="5296"/>
    <x v="41"/>
    <x v="1"/>
    <x v="1"/>
    <x v="0"/>
  </r>
  <r>
    <x v="3"/>
    <x v="1"/>
    <x v="635"/>
    <x v="3"/>
    <x v="32"/>
    <x v="12"/>
    <x v="2"/>
    <x v="38"/>
    <x v="340"/>
    <x v="2963"/>
    <x v="5362"/>
    <x v="26"/>
    <x v="1"/>
    <x v="0"/>
    <x v="2"/>
  </r>
  <r>
    <x v="3"/>
    <x v="1"/>
    <x v="635"/>
    <x v="3"/>
    <x v="32"/>
    <x v="12"/>
    <x v="1"/>
    <x v="28"/>
    <x v="327"/>
    <x v="2882"/>
    <x v="5080"/>
    <x v="21"/>
    <x v="1"/>
    <x v="0"/>
    <x v="1"/>
  </r>
  <r>
    <x v="3"/>
    <x v="1"/>
    <x v="635"/>
    <x v="3"/>
    <x v="32"/>
    <x v="12"/>
    <x v="5"/>
    <x v="28"/>
    <x v="317"/>
    <x v="2843"/>
    <x v="5031"/>
    <x v="26"/>
    <x v="1"/>
    <x v="1"/>
    <x v="2"/>
  </r>
  <r>
    <x v="3"/>
    <x v="1"/>
    <x v="635"/>
    <x v="3"/>
    <x v="32"/>
    <x v="12"/>
    <x v="4"/>
    <x v="28"/>
    <x v="315"/>
    <x v="2829"/>
    <x v="4986"/>
    <x v="26"/>
    <x v="1"/>
    <x v="1"/>
    <x v="1"/>
  </r>
  <r>
    <x v="3"/>
    <x v="1"/>
    <x v="635"/>
    <x v="3"/>
    <x v="32"/>
    <x v="12"/>
    <x v="0"/>
    <x v="38"/>
    <x v="315"/>
    <x v="2884"/>
    <x v="5087"/>
    <x v="21"/>
    <x v="1"/>
    <x v="0"/>
    <x v="0"/>
  </r>
  <r>
    <x v="3"/>
    <x v="1"/>
    <x v="635"/>
    <x v="3"/>
    <x v="32"/>
    <x v="12"/>
    <x v="3"/>
    <x v="43"/>
    <x v="325"/>
    <x v="2935"/>
    <x v="5386"/>
    <x v="36"/>
    <x v="1"/>
    <x v="1"/>
    <x v="0"/>
  </r>
  <r>
    <x v="3"/>
    <x v="3"/>
    <x v="635"/>
    <x v="2"/>
    <x v="42"/>
    <x v="16"/>
    <x v="2"/>
    <x v="32"/>
    <x v="135"/>
    <x v="1461"/>
    <x v="3178"/>
    <x v="36"/>
    <x v="1"/>
    <x v="0"/>
    <x v="2"/>
  </r>
  <r>
    <x v="3"/>
    <x v="3"/>
    <x v="635"/>
    <x v="2"/>
    <x v="0"/>
    <x v="6"/>
    <x v="0"/>
    <x v="41"/>
    <x v="92"/>
    <x v="1282"/>
    <x v="3272"/>
    <x v="45"/>
    <x v="1"/>
    <x v="0"/>
    <x v="0"/>
  </r>
  <r>
    <x v="3"/>
    <x v="3"/>
    <x v="635"/>
    <x v="4"/>
    <x v="11"/>
    <x v="7"/>
    <x v="2"/>
    <x v="29"/>
    <x v="145"/>
    <x v="1444"/>
    <x v="3208"/>
    <x v="37"/>
    <x v="1"/>
    <x v="0"/>
    <x v="2"/>
  </r>
  <r>
    <x v="3"/>
    <x v="3"/>
    <x v="635"/>
    <x v="4"/>
    <x v="11"/>
    <x v="7"/>
    <x v="1"/>
    <x v="30"/>
    <x v="150"/>
    <x v="1542"/>
    <x v="3538"/>
    <x v="40"/>
    <x v="1"/>
    <x v="0"/>
    <x v="1"/>
  </r>
  <r>
    <x v="3"/>
    <x v="3"/>
    <x v="635"/>
    <x v="4"/>
    <x v="11"/>
    <x v="7"/>
    <x v="5"/>
    <x v="34"/>
    <x v="111"/>
    <x v="1294"/>
    <x v="2886"/>
    <x v="37"/>
    <x v="1"/>
    <x v="1"/>
    <x v="2"/>
  </r>
  <r>
    <x v="3"/>
    <x v="3"/>
    <x v="635"/>
    <x v="4"/>
    <x v="11"/>
    <x v="7"/>
    <x v="4"/>
    <x v="37"/>
    <x v="83"/>
    <x v="1068"/>
    <x v="3047"/>
    <x v="51"/>
    <x v="1"/>
    <x v="1"/>
    <x v="1"/>
  </r>
  <r>
    <x v="3"/>
    <x v="3"/>
    <x v="635"/>
    <x v="4"/>
    <x v="11"/>
    <x v="7"/>
    <x v="0"/>
    <x v="25"/>
    <x v="75"/>
    <x v="645"/>
    <x v="1358"/>
    <x v="34"/>
    <x v="1"/>
    <x v="0"/>
    <x v="0"/>
  </r>
  <r>
    <x v="3"/>
    <x v="3"/>
    <x v="635"/>
    <x v="4"/>
    <x v="11"/>
    <x v="7"/>
    <x v="3"/>
    <x v="35"/>
    <x v="122"/>
    <x v="1432"/>
    <x v="3879"/>
    <x v="52"/>
    <x v="1"/>
    <x v="1"/>
    <x v="0"/>
  </r>
  <r>
    <x v="3"/>
    <x v="1"/>
    <x v="635"/>
    <x v="3"/>
    <x v="32"/>
    <x v="12"/>
    <x v="2"/>
    <x v="35"/>
    <x v="208"/>
    <x v="2252"/>
    <x v="4581"/>
    <x v="40"/>
    <x v="1"/>
    <x v="0"/>
    <x v="2"/>
  </r>
  <r>
    <x v="3"/>
    <x v="1"/>
    <x v="635"/>
    <x v="3"/>
    <x v="32"/>
    <x v="12"/>
    <x v="1"/>
    <x v="26"/>
    <x v="172"/>
    <x v="1561"/>
    <x v="3121"/>
    <x v="32"/>
    <x v="1"/>
    <x v="0"/>
    <x v="1"/>
  </r>
  <r>
    <x v="3"/>
    <x v="1"/>
    <x v="635"/>
    <x v="3"/>
    <x v="32"/>
    <x v="12"/>
    <x v="5"/>
    <x v="27"/>
    <x v="129"/>
    <x v="1228"/>
    <x v="2755"/>
    <x v="37"/>
    <x v="1"/>
    <x v="1"/>
    <x v="2"/>
  </r>
  <r>
    <x v="3"/>
    <x v="1"/>
    <x v="635"/>
    <x v="3"/>
    <x v="32"/>
    <x v="12"/>
    <x v="4"/>
    <x v="27"/>
    <x v="138"/>
    <x v="1308"/>
    <x v="3093"/>
    <x v="40"/>
    <x v="1"/>
    <x v="1"/>
    <x v="1"/>
  </r>
  <r>
    <x v="3"/>
    <x v="1"/>
    <x v="635"/>
    <x v="3"/>
    <x v="32"/>
    <x v="12"/>
    <x v="0"/>
    <x v="35"/>
    <x v="128"/>
    <x v="1505"/>
    <x v="3099"/>
    <x v="33"/>
    <x v="1"/>
    <x v="0"/>
    <x v="0"/>
  </r>
  <r>
    <x v="3"/>
    <x v="1"/>
    <x v="635"/>
    <x v="3"/>
    <x v="32"/>
    <x v="12"/>
    <x v="3"/>
    <x v="41"/>
    <x v="153"/>
    <x v="1968"/>
    <x v="4506"/>
    <x v="49"/>
    <x v="1"/>
    <x v="1"/>
    <x v="0"/>
  </r>
  <r>
    <x v="3"/>
    <x v="3"/>
    <x v="635"/>
    <x v="2"/>
    <x v="42"/>
    <x v="16"/>
    <x v="2"/>
    <x v="23"/>
    <x v="184"/>
    <x v="1538"/>
    <x v="2963"/>
    <x v="30"/>
    <x v="2"/>
    <x v="0"/>
    <x v="2"/>
  </r>
  <r>
    <x v="3"/>
    <x v="3"/>
    <x v="635"/>
    <x v="2"/>
    <x v="0"/>
    <x v="6"/>
    <x v="0"/>
    <x v="30"/>
    <x v="128"/>
    <x v="1327"/>
    <x v="2802"/>
    <x v="34"/>
    <x v="2"/>
    <x v="0"/>
    <x v="0"/>
  </r>
  <r>
    <x v="3"/>
    <x v="3"/>
    <x v="635"/>
    <x v="4"/>
    <x v="11"/>
    <x v="7"/>
    <x v="2"/>
    <x v="23"/>
    <x v="175"/>
    <x v="1451"/>
    <x v="2917"/>
    <x v="32"/>
    <x v="2"/>
    <x v="0"/>
    <x v="2"/>
  </r>
  <r>
    <x v="3"/>
    <x v="3"/>
    <x v="635"/>
    <x v="4"/>
    <x v="11"/>
    <x v="7"/>
    <x v="1"/>
    <x v="20"/>
    <x v="166"/>
    <x v="1238"/>
    <x v="2354"/>
    <x v="29"/>
    <x v="2"/>
    <x v="0"/>
    <x v="1"/>
  </r>
  <r>
    <x v="3"/>
    <x v="3"/>
    <x v="635"/>
    <x v="4"/>
    <x v="11"/>
    <x v="7"/>
    <x v="5"/>
    <x v="24"/>
    <x v="156"/>
    <x v="1336"/>
    <x v="2486"/>
    <x v="28"/>
    <x v="2"/>
    <x v="1"/>
    <x v="2"/>
  </r>
  <r>
    <x v="3"/>
    <x v="3"/>
    <x v="635"/>
    <x v="4"/>
    <x v="11"/>
    <x v="7"/>
    <x v="4"/>
    <x v="28"/>
    <x v="97"/>
    <x v="971"/>
    <x v="2283"/>
    <x v="39"/>
    <x v="2"/>
    <x v="1"/>
    <x v="1"/>
  </r>
  <r>
    <x v="3"/>
    <x v="3"/>
    <x v="635"/>
    <x v="4"/>
    <x v="11"/>
    <x v="7"/>
    <x v="0"/>
    <x v="18"/>
    <x v="103"/>
    <x v="699"/>
    <x v="1096"/>
    <x v="25"/>
    <x v="2"/>
    <x v="0"/>
    <x v="0"/>
  </r>
  <r>
    <x v="3"/>
    <x v="3"/>
    <x v="635"/>
    <x v="4"/>
    <x v="11"/>
    <x v="7"/>
    <x v="3"/>
    <x v="27"/>
    <x v="156"/>
    <x v="1462"/>
    <x v="3646"/>
    <x v="45"/>
    <x v="2"/>
    <x v="1"/>
    <x v="0"/>
  </r>
  <r>
    <x v="3"/>
    <x v="3"/>
    <x v="636"/>
    <x v="2"/>
    <x v="42"/>
    <x v="16"/>
    <x v="1"/>
    <x v="33"/>
    <x v="321"/>
    <x v="2886"/>
    <x v="5176"/>
    <x v="26"/>
    <x v="2"/>
    <x v="0"/>
    <x v="1"/>
  </r>
  <r>
    <x v="3"/>
    <x v="3"/>
    <x v="636"/>
    <x v="2"/>
    <x v="0"/>
    <x v="6"/>
    <x v="3"/>
    <x v="53"/>
    <x v="321"/>
    <x v="2955"/>
    <x v="5500"/>
    <x v="51"/>
    <x v="2"/>
    <x v="1"/>
    <x v="0"/>
  </r>
  <r>
    <x v="3"/>
    <x v="1"/>
    <x v="636"/>
    <x v="1"/>
    <x v="6"/>
    <x v="21"/>
    <x v="2"/>
    <x v="53"/>
    <x v="307"/>
    <x v="2895"/>
    <x v="5216"/>
    <x v="26"/>
    <x v="0"/>
    <x v="0"/>
    <x v="2"/>
  </r>
  <r>
    <x v="3"/>
    <x v="1"/>
    <x v="636"/>
    <x v="1"/>
    <x v="6"/>
    <x v="21"/>
    <x v="1"/>
    <x v="48"/>
    <x v="231"/>
    <x v="2694"/>
    <x v="4702"/>
    <x v="26"/>
    <x v="0"/>
    <x v="0"/>
    <x v="1"/>
  </r>
  <r>
    <x v="3"/>
    <x v="1"/>
    <x v="636"/>
    <x v="1"/>
    <x v="6"/>
    <x v="21"/>
    <x v="5"/>
    <x v="48"/>
    <x v="152"/>
    <x v="2158"/>
    <x v="3044"/>
    <x v="16"/>
    <x v="0"/>
    <x v="1"/>
    <x v="2"/>
  </r>
  <r>
    <x v="3"/>
    <x v="1"/>
    <x v="636"/>
    <x v="1"/>
    <x v="6"/>
    <x v="21"/>
    <x v="4"/>
    <x v="48"/>
    <x v="129"/>
    <x v="1929"/>
    <x v="2624"/>
    <x v="16"/>
    <x v="0"/>
    <x v="1"/>
    <x v="1"/>
  </r>
  <r>
    <x v="3"/>
    <x v="1"/>
    <x v="636"/>
    <x v="1"/>
    <x v="6"/>
    <x v="21"/>
    <x v="0"/>
    <x v="58"/>
    <x v="129"/>
    <x v="2173"/>
    <x v="3086"/>
    <x v="16"/>
    <x v="0"/>
    <x v="0"/>
    <x v="0"/>
  </r>
  <r>
    <x v="1"/>
    <x v="1"/>
    <x v="636"/>
    <x v="1"/>
    <x v="6"/>
    <x v="21"/>
    <x v="3"/>
    <x v="63"/>
    <x v="231"/>
    <x v="2829"/>
    <x v="4854"/>
    <x v="21"/>
    <x v="0"/>
    <x v="1"/>
    <x v="0"/>
  </r>
  <r>
    <x v="3"/>
    <x v="3"/>
    <x v="636"/>
    <x v="2"/>
    <x v="42"/>
    <x v="16"/>
    <x v="1"/>
    <x v="31"/>
    <x v="147"/>
    <x v="1547"/>
    <x v="3391"/>
    <x v="37"/>
    <x v="1"/>
    <x v="0"/>
    <x v="1"/>
  </r>
  <r>
    <x v="3"/>
    <x v="3"/>
    <x v="636"/>
    <x v="2"/>
    <x v="0"/>
    <x v="6"/>
    <x v="3"/>
    <x v="49"/>
    <x v="164"/>
    <x v="2285"/>
    <x v="5062"/>
    <x v="64"/>
    <x v="1"/>
    <x v="1"/>
    <x v="0"/>
  </r>
  <r>
    <x v="3"/>
    <x v="1"/>
    <x v="636"/>
    <x v="1"/>
    <x v="6"/>
    <x v="21"/>
    <x v="2"/>
    <x v="52"/>
    <x v="94"/>
    <x v="1602"/>
    <x v="3703"/>
    <x v="41"/>
    <x v="1"/>
    <x v="0"/>
    <x v="2"/>
  </r>
  <r>
    <x v="3"/>
    <x v="1"/>
    <x v="636"/>
    <x v="1"/>
    <x v="6"/>
    <x v="21"/>
    <x v="1"/>
    <x v="45"/>
    <x v="59"/>
    <x v="888"/>
    <x v="1958"/>
    <x v="36"/>
    <x v="1"/>
    <x v="0"/>
    <x v="1"/>
  </r>
  <r>
    <x v="3"/>
    <x v="1"/>
    <x v="636"/>
    <x v="1"/>
    <x v="6"/>
    <x v="21"/>
    <x v="5"/>
    <x v="46"/>
    <x v="38"/>
    <x v="556"/>
    <x v="976"/>
    <x v="29"/>
    <x v="1"/>
    <x v="1"/>
    <x v="2"/>
  </r>
  <r>
    <x v="3"/>
    <x v="1"/>
    <x v="636"/>
    <x v="1"/>
    <x v="6"/>
    <x v="21"/>
    <x v="4"/>
    <x v="43"/>
    <x v="27"/>
    <x v="359"/>
    <x v="498"/>
    <x v="26"/>
    <x v="1"/>
    <x v="1"/>
    <x v="1"/>
  </r>
  <r>
    <x v="3"/>
    <x v="1"/>
    <x v="636"/>
    <x v="1"/>
    <x v="6"/>
    <x v="21"/>
    <x v="0"/>
    <x v="57"/>
    <x v="31"/>
    <x v="585"/>
    <x v="993"/>
    <x v="28"/>
    <x v="1"/>
    <x v="0"/>
    <x v="0"/>
  </r>
  <r>
    <x v="1"/>
    <x v="1"/>
    <x v="636"/>
    <x v="1"/>
    <x v="6"/>
    <x v="21"/>
    <x v="3"/>
    <x v="56"/>
    <x v="61"/>
    <x v="1125"/>
    <x v="2487"/>
    <x v="36"/>
    <x v="1"/>
    <x v="1"/>
    <x v="0"/>
  </r>
  <r>
    <x v="3"/>
    <x v="3"/>
    <x v="636"/>
    <x v="2"/>
    <x v="42"/>
    <x v="16"/>
    <x v="1"/>
    <x v="22"/>
    <x v="189"/>
    <x v="1529"/>
    <x v="3128"/>
    <x v="33"/>
    <x v="2"/>
    <x v="0"/>
    <x v="1"/>
  </r>
  <r>
    <x v="3"/>
    <x v="3"/>
    <x v="636"/>
    <x v="2"/>
    <x v="0"/>
    <x v="6"/>
    <x v="3"/>
    <x v="38"/>
    <x v="164"/>
    <x v="1969"/>
    <x v="4657"/>
    <x v="55"/>
    <x v="2"/>
    <x v="1"/>
    <x v="0"/>
  </r>
  <r>
    <x v="3"/>
    <x v="1"/>
    <x v="636"/>
    <x v="1"/>
    <x v="6"/>
    <x v="21"/>
    <x v="2"/>
    <x v="39"/>
    <x v="132"/>
    <x v="1683"/>
    <x v="3112"/>
    <x v="28"/>
    <x v="2"/>
    <x v="0"/>
    <x v="2"/>
  </r>
  <r>
    <x v="3"/>
    <x v="1"/>
    <x v="636"/>
    <x v="1"/>
    <x v="6"/>
    <x v="21"/>
    <x v="1"/>
    <x v="32"/>
    <x v="77"/>
    <x v="868"/>
    <x v="1640"/>
    <x v="30"/>
    <x v="2"/>
    <x v="0"/>
    <x v="1"/>
  </r>
  <r>
    <x v="3"/>
    <x v="1"/>
    <x v="636"/>
    <x v="1"/>
    <x v="6"/>
    <x v="21"/>
    <x v="5"/>
    <x v="29"/>
    <x v="50"/>
    <x v="447"/>
    <x v="573"/>
    <x v="23"/>
    <x v="2"/>
    <x v="1"/>
    <x v="2"/>
  </r>
  <r>
    <x v="3"/>
    <x v="1"/>
    <x v="636"/>
    <x v="1"/>
    <x v="6"/>
    <x v="21"/>
    <x v="4"/>
    <x v="36"/>
    <x v="34"/>
    <x v="370"/>
    <x v="416"/>
    <x v="22"/>
    <x v="2"/>
    <x v="1"/>
    <x v="1"/>
  </r>
  <r>
    <x v="3"/>
    <x v="1"/>
    <x v="636"/>
    <x v="1"/>
    <x v="6"/>
    <x v="21"/>
    <x v="0"/>
    <x v="43"/>
    <x v="34"/>
    <x v="461"/>
    <x v="477"/>
    <x v="19"/>
    <x v="2"/>
    <x v="0"/>
    <x v="0"/>
  </r>
  <r>
    <x v="1"/>
    <x v="1"/>
    <x v="636"/>
    <x v="1"/>
    <x v="6"/>
    <x v="21"/>
    <x v="3"/>
    <x v="39"/>
    <x v="77"/>
    <x v="1037"/>
    <x v="1895"/>
    <x v="28"/>
    <x v="2"/>
    <x v="1"/>
    <x v="0"/>
  </r>
  <r>
    <x v="3"/>
    <x v="3"/>
    <x v="637"/>
    <x v="2"/>
    <x v="42"/>
    <x v="16"/>
    <x v="5"/>
    <x v="38"/>
    <x v="317"/>
    <x v="2889"/>
    <x v="5191"/>
    <x v="26"/>
    <x v="2"/>
    <x v="1"/>
    <x v="2"/>
  </r>
  <r>
    <x v="3"/>
    <x v="3"/>
    <x v="637"/>
    <x v="2"/>
    <x v="0"/>
    <x v="6"/>
    <x v="2"/>
    <x v="53"/>
    <x v="333"/>
    <x v="2993"/>
    <x v="5488"/>
    <x v="36"/>
    <x v="2"/>
    <x v="0"/>
    <x v="2"/>
  </r>
  <r>
    <x v="1"/>
    <x v="1"/>
    <x v="637"/>
    <x v="0"/>
    <x v="14"/>
    <x v="18"/>
    <x v="2"/>
    <x v="38"/>
    <x v="300"/>
    <x v="2805"/>
    <x v="4535"/>
    <x v="16"/>
    <x v="0"/>
    <x v="0"/>
    <x v="2"/>
  </r>
  <r>
    <x v="1"/>
    <x v="1"/>
    <x v="637"/>
    <x v="0"/>
    <x v="14"/>
    <x v="18"/>
    <x v="1"/>
    <x v="28"/>
    <x v="212"/>
    <x v="2022"/>
    <x v="3202"/>
    <x v="21"/>
    <x v="0"/>
    <x v="0"/>
    <x v="1"/>
  </r>
  <r>
    <x v="1"/>
    <x v="1"/>
    <x v="637"/>
    <x v="0"/>
    <x v="14"/>
    <x v="18"/>
    <x v="5"/>
    <x v="28"/>
    <x v="129"/>
    <x v="1267"/>
    <x v="1599"/>
    <x v="16"/>
    <x v="0"/>
    <x v="1"/>
    <x v="2"/>
  </r>
  <r>
    <x v="1"/>
    <x v="1"/>
    <x v="637"/>
    <x v="0"/>
    <x v="14"/>
    <x v="18"/>
    <x v="4"/>
    <x v="28"/>
    <x v="105"/>
    <x v="1051"/>
    <x v="1249"/>
    <x v="16"/>
    <x v="0"/>
    <x v="1"/>
    <x v="1"/>
  </r>
  <r>
    <x v="1"/>
    <x v="1"/>
    <x v="637"/>
    <x v="0"/>
    <x v="14"/>
    <x v="18"/>
    <x v="0"/>
    <x v="38"/>
    <x v="105"/>
    <x v="1355"/>
    <x v="2965"/>
    <x v="36"/>
    <x v="0"/>
    <x v="0"/>
    <x v="0"/>
  </r>
  <r>
    <x v="5"/>
    <x v="1"/>
    <x v="637"/>
    <x v="0"/>
    <x v="14"/>
    <x v="18"/>
    <x v="3"/>
    <x v="43"/>
    <x v="212"/>
    <x v="2513"/>
    <x v="4380"/>
    <x v="26"/>
    <x v="0"/>
    <x v="1"/>
    <x v="0"/>
  </r>
  <r>
    <x v="3"/>
    <x v="3"/>
    <x v="637"/>
    <x v="2"/>
    <x v="42"/>
    <x v="16"/>
    <x v="5"/>
    <x v="34"/>
    <x v="124"/>
    <x v="1419"/>
    <x v="3213"/>
    <x v="38"/>
    <x v="1"/>
    <x v="1"/>
    <x v="2"/>
  </r>
  <r>
    <x v="3"/>
    <x v="3"/>
    <x v="637"/>
    <x v="2"/>
    <x v="0"/>
    <x v="6"/>
    <x v="2"/>
    <x v="49"/>
    <x v="199"/>
    <x v="2564"/>
    <x v="5051"/>
    <x v="49"/>
    <x v="1"/>
    <x v="0"/>
    <x v="2"/>
  </r>
  <r>
    <x v="1"/>
    <x v="1"/>
    <x v="637"/>
    <x v="0"/>
    <x v="14"/>
    <x v="18"/>
    <x v="2"/>
    <x v="36"/>
    <x v="93"/>
    <x v="1157"/>
    <x v="2076"/>
    <x v="27"/>
    <x v="1"/>
    <x v="0"/>
    <x v="2"/>
  </r>
  <r>
    <x v="1"/>
    <x v="1"/>
    <x v="637"/>
    <x v="0"/>
    <x v="14"/>
    <x v="18"/>
    <x v="1"/>
    <x v="25"/>
    <x v="62"/>
    <x v="499"/>
    <x v="968"/>
    <x v="32"/>
    <x v="1"/>
    <x v="0"/>
    <x v="1"/>
  </r>
  <r>
    <x v="1"/>
    <x v="1"/>
    <x v="637"/>
    <x v="0"/>
    <x v="14"/>
    <x v="18"/>
    <x v="5"/>
    <x v="27"/>
    <x v="28"/>
    <x v="192"/>
    <x v="243"/>
    <x v="27"/>
    <x v="1"/>
    <x v="1"/>
    <x v="2"/>
  </r>
  <r>
    <x v="1"/>
    <x v="1"/>
    <x v="637"/>
    <x v="0"/>
    <x v="14"/>
    <x v="18"/>
    <x v="4"/>
    <x v="27"/>
    <x v="21"/>
    <x v="128"/>
    <x v="152"/>
    <x v="28"/>
    <x v="1"/>
    <x v="1"/>
    <x v="1"/>
  </r>
  <r>
    <x v="1"/>
    <x v="1"/>
    <x v="637"/>
    <x v="0"/>
    <x v="14"/>
    <x v="18"/>
    <x v="0"/>
    <x v="35"/>
    <x v="27"/>
    <x v="274"/>
    <x v="850"/>
    <x v="50"/>
    <x v="1"/>
    <x v="0"/>
    <x v="0"/>
  </r>
  <r>
    <x v="5"/>
    <x v="1"/>
    <x v="637"/>
    <x v="0"/>
    <x v="14"/>
    <x v="18"/>
    <x v="3"/>
    <x v="42"/>
    <x v="60"/>
    <x v="839"/>
    <x v="1992"/>
    <x v="39"/>
    <x v="1"/>
    <x v="1"/>
    <x v="0"/>
  </r>
  <r>
    <x v="3"/>
    <x v="3"/>
    <x v="637"/>
    <x v="2"/>
    <x v="42"/>
    <x v="16"/>
    <x v="5"/>
    <x v="25"/>
    <x v="166"/>
    <x v="1460"/>
    <x v="2826"/>
    <x v="30"/>
    <x v="2"/>
    <x v="1"/>
    <x v="2"/>
  </r>
  <r>
    <x v="3"/>
    <x v="3"/>
    <x v="637"/>
    <x v="2"/>
    <x v="0"/>
    <x v="6"/>
    <x v="2"/>
    <x v="39"/>
    <x v="204"/>
    <x v="2358"/>
    <x v="4739"/>
    <x v="42"/>
    <x v="2"/>
    <x v="0"/>
    <x v="2"/>
  </r>
  <r>
    <x v="3"/>
    <x v="3"/>
    <x v="638"/>
    <x v="2"/>
    <x v="42"/>
    <x v="16"/>
    <x v="4"/>
    <x v="38"/>
    <x v="304"/>
    <x v="2827"/>
    <x v="5153"/>
    <x v="36"/>
    <x v="2"/>
    <x v="1"/>
    <x v="1"/>
  </r>
  <r>
    <x v="3"/>
    <x v="3"/>
    <x v="638"/>
    <x v="2"/>
    <x v="0"/>
    <x v="6"/>
    <x v="1"/>
    <x v="53"/>
    <x v="333"/>
    <x v="2993"/>
    <x v="5488"/>
    <x v="36"/>
    <x v="2"/>
    <x v="0"/>
    <x v="1"/>
  </r>
  <r>
    <x v="1"/>
    <x v="1"/>
    <x v="638"/>
    <x v="3"/>
    <x v="39"/>
    <x v="10"/>
    <x v="2"/>
    <x v="48"/>
    <x v="346"/>
    <x v="3019"/>
    <x v="5497"/>
    <x v="31"/>
    <x v="1"/>
    <x v="0"/>
    <x v="2"/>
  </r>
  <r>
    <x v="1"/>
    <x v="1"/>
    <x v="638"/>
    <x v="3"/>
    <x v="39"/>
    <x v="10"/>
    <x v="1"/>
    <x v="38"/>
    <x v="335"/>
    <x v="2947"/>
    <x v="5285"/>
    <x v="21"/>
    <x v="1"/>
    <x v="0"/>
    <x v="1"/>
  </r>
  <r>
    <x v="1"/>
    <x v="1"/>
    <x v="638"/>
    <x v="3"/>
    <x v="39"/>
    <x v="10"/>
    <x v="5"/>
    <x v="38"/>
    <x v="325"/>
    <x v="2917"/>
    <x v="4970"/>
    <x v="11"/>
    <x v="1"/>
    <x v="1"/>
    <x v="2"/>
  </r>
  <r>
    <x v="1"/>
    <x v="1"/>
    <x v="638"/>
    <x v="3"/>
    <x v="39"/>
    <x v="10"/>
    <x v="4"/>
    <x v="38"/>
    <x v="323"/>
    <x v="2910"/>
    <x v="5097"/>
    <x v="16"/>
    <x v="1"/>
    <x v="1"/>
    <x v="1"/>
  </r>
  <r>
    <x v="1"/>
    <x v="1"/>
    <x v="638"/>
    <x v="3"/>
    <x v="39"/>
    <x v="10"/>
    <x v="0"/>
    <x v="48"/>
    <x v="323"/>
    <x v="2945"/>
    <x v="5283"/>
    <x v="21"/>
    <x v="1"/>
    <x v="0"/>
    <x v="0"/>
  </r>
  <r>
    <x v="1"/>
    <x v="1"/>
    <x v="638"/>
    <x v="3"/>
    <x v="39"/>
    <x v="10"/>
    <x v="3"/>
    <x v="53"/>
    <x v="333"/>
    <x v="2993"/>
    <x v="5488"/>
    <x v="36"/>
    <x v="1"/>
    <x v="1"/>
    <x v="0"/>
  </r>
  <r>
    <x v="3"/>
    <x v="3"/>
    <x v="638"/>
    <x v="2"/>
    <x v="42"/>
    <x v="16"/>
    <x v="4"/>
    <x v="34"/>
    <x v="92"/>
    <x v="1098"/>
    <x v="2880"/>
    <x v="46"/>
    <x v="1"/>
    <x v="1"/>
    <x v="1"/>
  </r>
  <r>
    <x v="3"/>
    <x v="3"/>
    <x v="638"/>
    <x v="2"/>
    <x v="0"/>
    <x v="6"/>
    <x v="1"/>
    <x v="51"/>
    <x v="194"/>
    <x v="2565"/>
    <x v="5066"/>
    <x v="50"/>
    <x v="1"/>
    <x v="0"/>
    <x v="1"/>
  </r>
  <r>
    <x v="1"/>
    <x v="1"/>
    <x v="638"/>
    <x v="3"/>
    <x v="39"/>
    <x v="10"/>
    <x v="2"/>
    <x v="43"/>
    <x v="207"/>
    <x v="2485"/>
    <x v="4945"/>
    <x v="46"/>
    <x v="1"/>
    <x v="0"/>
    <x v="2"/>
  </r>
  <r>
    <x v="1"/>
    <x v="1"/>
    <x v="638"/>
    <x v="3"/>
    <x v="39"/>
    <x v="10"/>
    <x v="1"/>
    <x v="35"/>
    <x v="181"/>
    <x v="2018"/>
    <x v="4123"/>
    <x v="36"/>
    <x v="1"/>
    <x v="0"/>
    <x v="1"/>
  </r>
  <r>
    <x v="1"/>
    <x v="1"/>
    <x v="638"/>
    <x v="3"/>
    <x v="39"/>
    <x v="10"/>
    <x v="5"/>
    <x v="34"/>
    <x v="153"/>
    <x v="1719"/>
    <x v="2967"/>
    <x v="25"/>
    <x v="1"/>
    <x v="1"/>
    <x v="2"/>
  </r>
  <r>
    <x v="1"/>
    <x v="1"/>
    <x v="638"/>
    <x v="3"/>
    <x v="39"/>
    <x v="10"/>
    <x v="4"/>
    <x v="34"/>
    <x v="153"/>
    <x v="1719"/>
    <x v="3042"/>
    <x v="26"/>
    <x v="1"/>
    <x v="1"/>
    <x v="1"/>
  </r>
  <r>
    <x v="1"/>
    <x v="1"/>
    <x v="638"/>
    <x v="3"/>
    <x v="39"/>
    <x v="10"/>
    <x v="0"/>
    <x v="45"/>
    <x v="165"/>
    <x v="2181"/>
    <x v="4277"/>
    <x v="34"/>
    <x v="1"/>
    <x v="0"/>
    <x v="0"/>
  </r>
  <r>
    <x v="1"/>
    <x v="1"/>
    <x v="638"/>
    <x v="3"/>
    <x v="39"/>
    <x v="10"/>
    <x v="3"/>
    <x v="49"/>
    <x v="194"/>
    <x v="2524"/>
    <x v="5048"/>
    <x v="51"/>
    <x v="1"/>
    <x v="1"/>
    <x v="0"/>
  </r>
  <r>
    <x v="3"/>
    <x v="3"/>
    <x v="638"/>
    <x v="2"/>
    <x v="42"/>
    <x v="16"/>
    <x v="4"/>
    <x v="23"/>
    <x v="125"/>
    <x v="1044"/>
    <x v="2503"/>
    <x v="40"/>
    <x v="2"/>
    <x v="1"/>
    <x v="1"/>
  </r>
  <r>
    <x v="3"/>
    <x v="3"/>
    <x v="638"/>
    <x v="2"/>
    <x v="0"/>
    <x v="6"/>
    <x v="1"/>
    <x v="33"/>
    <x v="211"/>
    <x v="2196"/>
    <x v="4473"/>
    <x v="39"/>
    <x v="2"/>
    <x v="0"/>
    <x v="1"/>
  </r>
  <r>
    <x v="3"/>
    <x v="3"/>
    <x v="639"/>
    <x v="2"/>
    <x v="42"/>
    <x v="16"/>
    <x v="0"/>
    <x v="33"/>
    <x v="300"/>
    <x v="2737"/>
    <x v="4592"/>
    <x v="21"/>
    <x v="2"/>
    <x v="0"/>
    <x v="0"/>
  </r>
  <r>
    <x v="3"/>
    <x v="3"/>
    <x v="639"/>
    <x v="2"/>
    <x v="0"/>
    <x v="6"/>
    <x v="5"/>
    <x v="58"/>
    <x v="327"/>
    <x v="2989"/>
    <x v="5483"/>
    <x v="36"/>
    <x v="2"/>
    <x v="1"/>
    <x v="2"/>
  </r>
  <r>
    <x v="2"/>
    <x v="1"/>
    <x v="639"/>
    <x v="1"/>
    <x v="29"/>
    <x v="37"/>
    <x v="2"/>
    <x v="48"/>
    <x v="304"/>
    <x v="2873"/>
    <x v="5047"/>
    <x v="21"/>
    <x v="0"/>
    <x v="0"/>
    <x v="2"/>
  </r>
  <r>
    <x v="2"/>
    <x v="1"/>
    <x v="639"/>
    <x v="1"/>
    <x v="29"/>
    <x v="37"/>
    <x v="1"/>
    <x v="43"/>
    <x v="212"/>
    <x v="2513"/>
    <x v="4127"/>
    <x v="21"/>
    <x v="0"/>
    <x v="0"/>
    <x v="1"/>
  </r>
  <r>
    <x v="2"/>
    <x v="1"/>
    <x v="639"/>
    <x v="1"/>
    <x v="29"/>
    <x v="37"/>
    <x v="5"/>
    <x v="43"/>
    <x v="129"/>
    <x v="1779"/>
    <x v="3144"/>
    <x v="26"/>
    <x v="0"/>
    <x v="1"/>
    <x v="2"/>
  </r>
  <r>
    <x v="2"/>
    <x v="1"/>
    <x v="639"/>
    <x v="1"/>
    <x v="29"/>
    <x v="37"/>
    <x v="4"/>
    <x v="43"/>
    <x v="105"/>
    <x v="1502"/>
    <x v="2645"/>
    <x v="26"/>
    <x v="0"/>
    <x v="1"/>
    <x v="1"/>
  </r>
  <r>
    <x v="2"/>
    <x v="1"/>
    <x v="639"/>
    <x v="1"/>
    <x v="29"/>
    <x v="37"/>
    <x v="0"/>
    <x v="53"/>
    <x v="105"/>
    <x v="1779"/>
    <x v="2404"/>
    <x v="16"/>
    <x v="0"/>
    <x v="0"/>
    <x v="0"/>
  </r>
  <r>
    <x v="3"/>
    <x v="1"/>
    <x v="639"/>
    <x v="1"/>
    <x v="29"/>
    <x v="37"/>
    <x v="3"/>
    <x v="58"/>
    <x v="212"/>
    <x v="2745"/>
    <x v="4805"/>
    <x v="26"/>
    <x v="0"/>
    <x v="1"/>
    <x v="0"/>
  </r>
  <r>
    <x v="1"/>
    <x v="1"/>
    <x v="639"/>
    <x v="1"/>
    <x v="38"/>
    <x v="45"/>
    <x v="2"/>
    <x v="48"/>
    <x v="294"/>
    <x v="2850"/>
    <x v="4932"/>
    <x v="21"/>
    <x v="0"/>
    <x v="0"/>
    <x v="2"/>
  </r>
  <r>
    <x v="1"/>
    <x v="1"/>
    <x v="639"/>
    <x v="1"/>
    <x v="38"/>
    <x v="45"/>
    <x v="1"/>
    <x v="43"/>
    <x v="174"/>
    <x v="2206"/>
    <x v="3572"/>
    <x v="21"/>
    <x v="0"/>
    <x v="0"/>
    <x v="1"/>
  </r>
  <r>
    <x v="1"/>
    <x v="1"/>
    <x v="639"/>
    <x v="1"/>
    <x v="38"/>
    <x v="45"/>
    <x v="5"/>
    <x v="43"/>
    <x v="82"/>
    <x v="1208"/>
    <x v="2100"/>
    <x v="26"/>
    <x v="0"/>
    <x v="1"/>
    <x v="2"/>
  </r>
  <r>
    <x v="1"/>
    <x v="1"/>
    <x v="639"/>
    <x v="1"/>
    <x v="38"/>
    <x v="45"/>
    <x v="4"/>
    <x v="43"/>
    <x v="62"/>
    <x v="891"/>
    <x v="1496"/>
    <x v="26"/>
    <x v="0"/>
    <x v="1"/>
    <x v="1"/>
  </r>
  <r>
    <x v="1"/>
    <x v="1"/>
    <x v="639"/>
    <x v="1"/>
    <x v="38"/>
    <x v="45"/>
    <x v="0"/>
    <x v="53"/>
    <x v="62"/>
    <x v="1086"/>
    <x v="1300"/>
    <x v="16"/>
    <x v="0"/>
    <x v="0"/>
    <x v="0"/>
  </r>
  <r>
    <x v="3"/>
    <x v="1"/>
    <x v="639"/>
    <x v="1"/>
    <x v="38"/>
    <x v="45"/>
    <x v="3"/>
    <x v="58"/>
    <x v="174"/>
    <x v="2560"/>
    <x v="4458"/>
    <x v="26"/>
    <x v="0"/>
    <x v="1"/>
    <x v="0"/>
  </r>
  <r>
    <x v="3"/>
    <x v="3"/>
    <x v="639"/>
    <x v="2"/>
    <x v="42"/>
    <x v="16"/>
    <x v="0"/>
    <x v="29"/>
    <x v="82"/>
    <x v="847"/>
    <x v="1647"/>
    <x v="31"/>
    <x v="1"/>
    <x v="0"/>
    <x v="0"/>
  </r>
  <r>
    <x v="3"/>
    <x v="3"/>
    <x v="639"/>
    <x v="2"/>
    <x v="0"/>
    <x v="6"/>
    <x v="5"/>
    <x v="57"/>
    <x v="152"/>
    <x v="2378"/>
    <x v="4891"/>
    <x v="48"/>
    <x v="1"/>
    <x v="1"/>
    <x v="2"/>
  </r>
  <r>
    <x v="2"/>
    <x v="1"/>
    <x v="639"/>
    <x v="1"/>
    <x v="29"/>
    <x v="37"/>
    <x v="2"/>
    <x v="46"/>
    <x v="100"/>
    <x v="1518"/>
    <x v="3059"/>
    <x v="32"/>
    <x v="1"/>
    <x v="0"/>
    <x v="2"/>
  </r>
  <r>
    <x v="2"/>
    <x v="1"/>
    <x v="639"/>
    <x v="1"/>
    <x v="29"/>
    <x v="37"/>
    <x v="1"/>
    <x v="41"/>
    <x v="52"/>
    <x v="679"/>
    <x v="1508"/>
    <x v="36"/>
    <x v="1"/>
    <x v="0"/>
    <x v="1"/>
  </r>
  <r>
    <x v="2"/>
    <x v="1"/>
    <x v="639"/>
    <x v="1"/>
    <x v="29"/>
    <x v="37"/>
    <x v="5"/>
    <x v="39"/>
    <x v="31"/>
    <x v="369"/>
    <x v="776"/>
    <x v="36"/>
    <x v="1"/>
    <x v="1"/>
    <x v="2"/>
  </r>
  <r>
    <x v="2"/>
    <x v="1"/>
    <x v="639"/>
    <x v="1"/>
    <x v="29"/>
    <x v="37"/>
    <x v="4"/>
    <x v="41"/>
    <x v="21"/>
    <x v="245"/>
    <x v="520"/>
    <x v="38"/>
    <x v="1"/>
    <x v="1"/>
    <x v="1"/>
  </r>
  <r>
    <x v="2"/>
    <x v="1"/>
    <x v="639"/>
    <x v="1"/>
    <x v="29"/>
    <x v="37"/>
    <x v="0"/>
    <x v="51"/>
    <x v="27"/>
    <x v="449"/>
    <x v="702"/>
    <x v="27"/>
    <x v="1"/>
    <x v="0"/>
    <x v="0"/>
  </r>
  <r>
    <x v="3"/>
    <x v="1"/>
    <x v="639"/>
    <x v="1"/>
    <x v="29"/>
    <x v="37"/>
    <x v="3"/>
    <x v="55"/>
    <x v="56"/>
    <x v="1008"/>
    <x v="2387"/>
    <x v="39"/>
    <x v="1"/>
    <x v="1"/>
    <x v="0"/>
  </r>
  <r>
    <x v="1"/>
    <x v="1"/>
    <x v="639"/>
    <x v="1"/>
    <x v="38"/>
    <x v="45"/>
    <x v="2"/>
    <x v="46"/>
    <x v="77"/>
    <x v="1203"/>
    <x v="2635"/>
    <x v="36"/>
    <x v="1"/>
    <x v="0"/>
    <x v="2"/>
  </r>
  <r>
    <x v="1"/>
    <x v="1"/>
    <x v="639"/>
    <x v="1"/>
    <x v="38"/>
    <x v="45"/>
    <x v="1"/>
    <x v="39"/>
    <x v="45"/>
    <x v="548"/>
    <x v="1196"/>
    <x v="35"/>
    <x v="1"/>
    <x v="0"/>
    <x v="1"/>
  </r>
  <r>
    <x v="1"/>
    <x v="1"/>
    <x v="639"/>
    <x v="1"/>
    <x v="38"/>
    <x v="45"/>
    <x v="5"/>
    <x v="38"/>
    <x v="19"/>
    <x v="188"/>
    <x v="397"/>
    <x v="38"/>
    <x v="1"/>
    <x v="1"/>
    <x v="2"/>
  </r>
  <r>
    <x v="1"/>
    <x v="1"/>
    <x v="639"/>
    <x v="1"/>
    <x v="38"/>
    <x v="45"/>
    <x v="4"/>
    <x v="40"/>
    <x v="13"/>
    <x v="133"/>
    <x v="242"/>
    <x v="36"/>
    <x v="1"/>
    <x v="1"/>
    <x v="1"/>
  </r>
  <r>
    <x v="1"/>
    <x v="1"/>
    <x v="639"/>
    <x v="1"/>
    <x v="38"/>
    <x v="45"/>
    <x v="0"/>
    <x v="48"/>
    <x v="9"/>
    <x v="125"/>
    <x v="135"/>
    <x v="26"/>
    <x v="1"/>
    <x v="0"/>
    <x v="0"/>
  </r>
  <r>
    <x v="3"/>
    <x v="1"/>
    <x v="639"/>
    <x v="1"/>
    <x v="38"/>
    <x v="45"/>
    <x v="3"/>
    <x v="57"/>
    <x v="47"/>
    <x v="878"/>
    <x v="1986"/>
    <x v="37"/>
    <x v="1"/>
    <x v="1"/>
    <x v="0"/>
  </r>
  <r>
    <x v="3"/>
    <x v="3"/>
    <x v="639"/>
    <x v="2"/>
    <x v="42"/>
    <x v="16"/>
    <x v="0"/>
    <x v="23"/>
    <x v="108"/>
    <x v="907"/>
    <x v="1536"/>
    <x v="26"/>
    <x v="2"/>
    <x v="0"/>
    <x v="0"/>
  </r>
  <r>
    <x v="3"/>
    <x v="3"/>
    <x v="639"/>
    <x v="2"/>
    <x v="0"/>
    <x v="6"/>
    <x v="5"/>
    <x v="40"/>
    <x v="187"/>
    <x v="2236"/>
    <x v="4565"/>
    <x v="40"/>
    <x v="2"/>
    <x v="1"/>
    <x v="2"/>
  </r>
  <r>
    <x v="1"/>
    <x v="1"/>
    <x v="639"/>
    <x v="1"/>
    <x v="38"/>
    <x v="45"/>
    <x v="2"/>
    <x v="30"/>
    <x v="94"/>
    <x v="1000"/>
    <x v="1767"/>
    <x v="27"/>
    <x v="2"/>
    <x v="0"/>
    <x v="2"/>
  </r>
  <r>
    <x v="1"/>
    <x v="1"/>
    <x v="639"/>
    <x v="1"/>
    <x v="38"/>
    <x v="45"/>
    <x v="1"/>
    <x v="31"/>
    <x v="56"/>
    <x v="551"/>
    <x v="798"/>
    <x v="24"/>
    <x v="2"/>
    <x v="0"/>
    <x v="1"/>
  </r>
  <r>
    <x v="1"/>
    <x v="1"/>
    <x v="639"/>
    <x v="1"/>
    <x v="38"/>
    <x v="45"/>
    <x v="5"/>
    <x v="33"/>
    <x v="20"/>
    <x v="163"/>
    <x v="230"/>
    <x v="30"/>
    <x v="2"/>
    <x v="1"/>
    <x v="2"/>
  </r>
  <r>
    <x v="1"/>
    <x v="1"/>
    <x v="639"/>
    <x v="1"/>
    <x v="38"/>
    <x v="45"/>
    <x v="4"/>
    <x v="32"/>
    <x v="13"/>
    <x v="94"/>
    <x v="123"/>
    <x v="31"/>
    <x v="2"/>
    <x v="1"/>
    <x v="1"/>
  </r>
  <r>
    <x v="1"/>
    <x v="1"/>
    <x v="639"/>
    <x v="1"/>
    <x v="38"/>
    <x v="45"/>
    <x v="0"/>
    <x v="33"/>
    <x v="13"/>
    <x v="98"/>
    <x v="69"/>
    <x v="19"/>
    <x v="2"/>
    <x v="0"/>
    <x v="0"/>
  </r>
  <r>
    <x v="3"/>
    <x v="1"/>
    <x v="639"/>
    <x v="1"/>
    <x v="38"/>
    <x v="45"/>
    <x v="3"/>
    <x v="40"/>
    <x v="55"/>
    <x v="707"/>
    <x v="1321"/>
    <x v="30"/>
    <x v="2"/>
    <x v="1"/>
    <x v="0"/>
  </r>
  <r>
    <x v="3"/>
    <x v="3"/>
    <x v="640"/>
    <x v="2"/>
    <x v="42"/>
    <x v="16"/>
    <x v="3"/>
    <x v="43"/>
    <x v="317"/>
    <x v="2907"/>
    <x v="5363"/>
    <x v="41"/>
    <x v="2"/>
    <x v="1"/>
    <x v="0"/>
  </r>
  <r>
    <x v="3"/>
    <x v="3"/>
    <x v="640"/>
    <x v="2"/>
    <x v="0"/>
    <x v="6"/>
    <x v="4"/>
    <x v="58"/>
    <x v="315"/>
    <x v="2945"/>
    <x v="5464"/>
    <x v="46"/>
    <x v="2"/>
    <x v="1"/>
    <x v="1"/>
  </r>
  <r>
    <x v="3"/>
    <x v="1"/>
    <x v="640"/>
    <x v="0"/>
    <x v="33"/>
    <x v="20"/>
    <x v="2"/>
    <x v="43"/>
    <x v="300"/>
    <x v="2840"/>
    <x v="4901"/>
    <x v="21"/>
    <x v="0"/>
    <x v="0"/>
    <x v="2"/>
  </r>
  <r>
    <x v="3"/>
    <x v="1"/>
    <x v="640"/>
    <x v="0"/>
    <x v="33"/>
    <x v="20"/>
    <x v="1"/>
    <x v="33"/>
    <x v="212"/>
    <x v="2206"/>
    <x v="3144"/>
    <x v="16"/>
    <x v="0"/>
    <x v="0"/>
    <x v="1"/>
  </r>
  <r>
    <x v="3"/>
    <x v="1"/>
    <x v="640"/>
    <x v="0"/>
    <x v="33"/>
    <x v="20"/>
    <x v="5"/>
    <x v="33"/>
    <x v="129"/>
    <x v="1441"/>
    <x v="1874"/>
    <x v="16"/>
    <x v="0"/>
    <x v="1"/>
    <x v="2"/>
  </r>
  <r>
    <x v="3"/>
    <x v="1"/>
    <x v="640"/>
    <x v="0"/>
    <x v="33"/>
    <x v="20"/>
    <x v="4"/>
    <x v="33"/>
    <x v="105"/>
    <x v="1208"/>
    <x v="1496"/>
    <x v="16"/>
    <x v="0"/>
    <x v="1"/>
    <x v="1"/>
  </r>
  <r>
    <x v="3"/>
    <x v="1"/>
    <x v="640"/>
    <x v="0"/>
    <x v="33"/>
    <x v="20"/>
    <x v="0"/>
    <x v="43"/>
    <x v="105"/>
    <x v="1502"/>
    <x v="2330"/>
    <x v="21"/>
    <x v="0"/>
    <x v="0"/>
    <x v="0"/>
  </r>
  <r>
    <x v="1"/>
    <x v="1"/>
    <x v="640"/>
    <x v="0"/>
    <x v="33"/>
    <x v="20"/>
    <x v="3"/>
    <x v="48"/>
    <x v="212"/>
    <x v="2615"/>
    <x v="4563"/>
    <x v="26"/>
    <x v="0"/>
    <x v="1"/>
    <x v="0"/>
  </r>
  <r>
    <x v="3"/>
    <x v="3"/>
    <x v="640"/>
    <x v="2"/>
    <x v="42"/>
    <x v="16"/>
    <x v="3"/>
    <x v="38"/>
    <x v="139"/>
    <x v="1724"/>
    <x v="4405"/>
    <x v="56"/>
    <x v="1"/>
    <x v="1"/>
    <x v="0"/>
  </r>
  <r>
    <x v="3"/>
    <x v="3"/>
    <x v="640"/>
    <x v="2"/>
    <x v="0"/>
    <x v="6"/>
    <x v="4"/>
    <x v="56"/>
    <x v="123"/>
    <x v="2065"/>
    <x v="4857"/>
    <x v="61"/>
    <x v="1"/>
    <x v="1"/>
    <x v="1"/>
  </r>
  <r>
    <x v="3"/>
    <x v="1"/>
    <x v="640"/>
    <x v="0"/>
    <x v="33"/>
    <x v="20"/>
    <x v="2"/>
    <x v="42"/>
    <x v="97"/>
    <x v="1370"/>
    <x v="2825"/>
    <x v="33"/>
    <x v="1"/>
    <x v="0"/>
    <x v="2"/>
  </r>
  <r>
    <x v="3"/>
    <x v="1"/>
    <x v="640"/>
    <x v="0"/>
    <x v="33"/>
    <x v="20"/>
    <x v="1"/>
    <x v="29"/>
    <x v="60"/>
    <x v="566"/>
    <x v="931"/>
    <x v="27"/>
    <x v="1"/>
    <x v="0"/>
    <x v="1"/>
  </r>
  <r>
    <x v="3"/>
    <x v="1"/>
    <x v="640"/>
    <x v="0"/>
    <x v="33"/>
    <x v="20"/>
    <x v="5"/>
    <x v="32"/>
    <x v="28"/>
    <x v="257"/>
    <x v="383"/>
    <x v="30"/>
    <x v="1"/>
    <x v="1"/>
    <x v="2"/>
  </r>
  <r>
    <x v="3"/>
    <x v="1"/>
    <x v="640"/>
    <x v="0"/>
    <x v="33"/>
    <x v="20"/>
    <x v="4"/>
    <x v="31"/>
    <x v="23"/>
    <x v="174"/>
    <x v="194"/>
    <x v="26"/>
    <x v="1"/>
    <x v="1"/>
    <x v="1"/>
  </r>
  <r>
    <x v="3"/>
    <x v="1"/>
    <x v="640"/>
    <x v="0"/>
    <x v="33"/>
    <x v="20"/>
    <x v="0"/>
    <x v="38"/>
    <x v="24"/>
    <x v="258"/>
    <x v="445"/>
    <x v="33"/>
    <x v="1"/>
    <x v="0"/>
    <x v="0"/>
  </r>
  <r>
    <x v="1"/>
    <x v="1"/>
    <x v="640"/>
    <x v="0"/>
    <x v="33"/>
    <x v="20"/>
    <x v="3"/>
    <x v="46"/>
    <x v="60"/>
    <x v="917"/>
    <x v="2161"/>
    <x v="39"/>
    <x v="1"/>
    <x v="1"/>
    <x v="0"/>
  </r>
  <r>
    <x v="3"/>
    <x v="3"/>
    <x v="640"/>
    <x v="2"/>
    <x v="42"/>
    <x v="16"/>
    <x v="3"/>
    <x v="32"/>
    <x v="166"/>
    <x v="1757"/>
    <x v="4080"/>
    <x v="44"/>
    <x v="2"/>
    <x v="1"/>
    <x v="0"/>
  </r>
  <r>
    <x v="3"/>
    <x v="3"/>
    <x v="640"/>
    <x v="2"/>
    <x v="0"/>
    <x v="6"/>
    <x v="4"/>
    <x v="45"/>
    <x v="169"/>
    <x v="2213"/>
    <x v="4771"/>
    <x v="49"/>
    <x v="2"/>
    <x v="1"/>
    <x v="1"/>
  </r>
  <r>
    <x v="3"/>
    <x v="3"/>
    <x v="641"/>
    <x v="2"/>
    <x v="42"/>
    <x v="16"/>
    <x v="2"/>
    <x v="33"/>
    <x v="329"/>
    <x v="2909"/>
    <x v="5250"/>
    <x v="26"/>
    <x v="2"/>
    <x v="0"/>
    <x v="2"/>
  </r>
  <r>
    <x v="3"/>
    <x v="3"/>
    <x v="641"/>
    <x v="2"/>
    <x v="0"/>
    <x v="6"/>
    <x v="0"/>
    <x v="53"/>
    <x v="311"/>
    <x v="2915"/>
    <x v="5309"/>
    <x v="31"/>
    <x v="2"/>
    <x v="0"/>
    <x v="0"/>
  </r>
  <r>
    <x v="4"/>
    <x v="0"/>
    <x v="641"/>
    <x v="4"/>
    <x v="10"/>
    <x v="22"/>
    <x v="2"/>
    <x v="48"/>
    <x v="309"/>
    <x v="2891"/>
    <x v="4809"/>
    <x v="11"/>
    <x v="2"/>
    <x v="0"/>
    <x v="2"/>
  </r>
  <r>
    <x v="4"/>
    <x v="0"/>
    <x v="641"/>
    <x v="4"/>
    <x v="10"/>
    <x v="22"/>
    <x v="1"/>
    <x v="58"/>
    <x v="309"/>
    <x v="2918"/>
    <x v="4738"/>
    <x v="6"/>
    <x v="2"/>
    <x v="0"/>
    <x v="1"/>
  </r>
  <r>
    <x v="4"/>
    <x v="0"/>
    <x v="641"/>
    <x v="4"/>
    <x v="10"/>
    <x v="22"/>
    <x v="5"/>
    <x v="53"/>
    <x v="254"/>
    <x v="2805"/>
    <x v="4188"/>
    <x v="11"/>
    <x v="2"/>
    <x v="1"/>
    <x v="2"/>
  </r>
  <r>
    <x v="4"/>
    <x v="0"/>
    <x v="641"/>
    <x v="4"/>
    <x v="10"/>
    <x v="22"/>
    <x v="4"/>
    <x v="48"/>
    <x v="231"/>
    <x v="2694"/>
    <x v="3781"/>
    <x v="11"/>
    <x v="2"/>
    <x v="1"/>
    <x v="1"/>
  </r>
  <r>
    <x v="4"/>
    <x v="0"/>
    <x v="641"/>
    <x v="4"/>
    <x v="10"/>
    <x v="22"/>
    <x v="0"/>
    <x v="58"/>
    <x v="212"/>
    <x v="2745"/>
    <x v="2593"/>
    <x v="2"/>
    <x v="2"/>
    <x v="0"/>
    <x v="0"/>
  </r>
  <r>
    <x v="4"/>
    <x v="0"/>
    <x v="641"/>
    <x v="4"/>
    <x v="10"/>
    <x v="22"/>
    <x v="3"/>
    <x v="63"/>
    <x v="254"/>
    <x v="2852"/>
    <x v="5070"/>
    <x v="26"/>
    <x v="2"/>
    <x v="1"/>
    <x v="0"/>
  </r>
  <r>
    <x v="5"/>
    <x v="1"/>
    <x v="641"/>
    <x v="1"/>
    <x v="31"/>
    <x v="0"/>
    <x v="2"/>
    <x v="53"/>
    <x v="335"/>
    <x v="3000"/>
    <x v="5468"/>
    <x v="31"/>
    <x v="0"/>
    <x v="0"/>
    <x v="2"/>
  </r>
  <r>
    <x v="5"/>
    <x v="1"/>
    <x v="641"/>
    <x v="1"/>
    <x v="31"/>
    <x v="0"/>
    <x v="1"/>
    <x v="43"/>
    <x v="321"/>
    <x v="2921"/>
    <x v="5221"/>
    <x v="21"/>
    <x v="0"/>
    <x v="0"/>
    <x v="1"/>
  </r>
  <r>
    <x v="5"/>
    <x v="1"/>
    <x v="641"/>
    <x v="1"/>
    <x v="31"/>
    <x v="0"/>
    <x v="5"/>
    <x v="43"/>
    <x v="313"/>
    <x v="2892"/>
    <x v="4820"/>
    <x v="11"/>
    <x v="0"/>
    <x v="1"/>
    <x v="2"/>
  </r>
  <r>
    <x v="5"/>
    <x v="1"/>
    <x v="641"/>
    <x v="1"/>
    <x v="31"/>
    <x v="0"/>
    <x v="4"/>
    <x v="43"/>
    <x v="311"/>
    <x v="2886"/>
    <x v="4962"/>
    <x v="16"/>
    <x v="0"/>
    <x v="1"/>
    <x v="1"/>
  </r>
  <r>
    <x v="5"/>
    <x v="1"/>
    <x v="641"/>
    <x v="1"/>
    <x v="31"/>
    <x v="0"/>
    <x v="0"/>
    <x v="53"/>
    <x v="311"/>
    <x v="2915"/>
    <x v="5201"/>
    <x v="21"/>
    <x v="0"/>
    <x v="0"/>
    <x v="0"/>
  </r>
  <r>
    <x v="5"/>
    <x v="1"/>
    <x v="641"/>
    <x v="1"/>
    <x v="31"/>
    <x v="0"/>
    <x v="3"/>
    <x v="58"/>
    <x v="321"/>
    <x v="2970"/>
    <x v="5448"/>
    <x v="36"/>
    <x v="0"/>
    <x v="1"/>
    <x v="0"/>
  </r>
  <r>
    <x v="5"/>
    <x v="1"/>
    <x v="641"/>
    <x v="0"/>
    <x v="13"/>
    <x v="24"/>
    <x v="2"/>
    <x v="38"/>
    <x v="300"/>
    <x v="2805"/>
    <x v="4931"/>
    <x v="26"/>
    <x v="0"/>
    <x v="0"/>
    <x v="2"/>
  </r>
  <r>
    <x v="5"/>
    <x v="1"/>
    <x v="641"/>
    <x v="0"/>
    <x v="13"/>
    <x v="24"/>
    <x v="1"/>
    <x v="28"/>
    <x v="212"/>
    <x v="2022"/>
    <x v="3572"/>
    <x v="26"/>
    <x v="0"/>
    <x v="0"/>
    <x v="1"/>
  </r>
  <r>
    <x v="5"/>
    <x v="1"/>
    <x v="641"/>
    <x v="0"/>
    <x v="13"/>
    <x v="24"/>
    <x v="5"/>
    <x v="28"/>
    <x v="129"/>
    <x v="1267"/>
    <x v="1920"/>
    <x v="21"/>
    <x v="0"/>
    <x v="1"/>
    <x v="2"/>
  </r>
  <r>
    <x v="5"/>
    <x v="1"/>
    <x v="641"/>
    <x v="0"/>
    <x v="13"/>
    <x v="24"/>
    <x v="4"/>
    <x v="28"/>
    <x v="129"/>
    <x v="1267"/>
    <x v="1920"/>
    <x v="21"/>
    <x v="0"/>
    <x v="1"/>
    <x v="1"/>
  </r>
  <r>
    <x v="5"/>
    <x v="1"/>
    <x v="641"/>
    <x v="0"/>
    <x v="13"/>
    <x v="24"/>
    <x v="0"/>
    <x v="38"/>
    <x v="129"/>
    <x v="1617"/>
    <x v="2125"/>
    <x v="16"/>
    <x v="0"/>
    <x v="0"/>
    <x v="0"/>
  </r>
  <r>
    <x v="5"/>
    <x v="1"/>
    <x v="641"/>
    <x v="0"/>
    <x v="13"/>
    <x v="24"/>
    <x v="3"/>
    <x v="43"/>
    <x v="231"/>
    <x v="2615"/>
    <x v="4563"/>
    <x v="26"/>
    <x v="0"/>
    <x v="1"/>
    <x v="0"/>
  </r>
  <r>
    <x v="3"/>
    <x v="3"/>
    <x v="641"/>
    <x v="2"/>
    <x v="42"/>
    <x v="16"/>
    <x v="2"/>
    <x v="31"/>
    <x v="158"/>
    <x v="1647"/>
    <x v="3782"/>
    <x v="41"/>
    <x v="1"/>
    <x v="0"/>
    <x v="2"/>
  </r>
  <r>
    <x v="3"/>
    <x v="3"/>
    <x v="641"/>
    <x v="2"/>
    <x v="0"/>
    <x v="6"/>
    <x v="0"/>
    <x v="51"/>
    <x v="125"/>
    <x v="1961"/>
    <x v="4273"/>
    <x v="42"/>
    <x v="1"/>
    <x v="0"/>
    <x v="0"/>
  </r>
  <r>
    <x v="4"/>
    <x v="0"/>
    <x v="641"/>
    <x v="4"/>
    <x v="10"/>
    <x v="22"/>
    <x v="2"/>
    <x v="45"/>
    <x v="104"/>
    <x v="1556"/>
    <x v="2725"/>
    <x v="26"/>
    <x v="1"/>
    <x v="0"/>
    <x v="2"/>
  </r>
  <r>
    <x v="4"/>
    <x v="0"/>
    <x v="641"/>
    <x v="4"/>
    <x v="10"/>
    <x v="22"/>
    <x v="1"/>
    <x v="54"/>
    <x v="118"/>
    <x v="1963"/>
    <x v="2674"/>
    <x v="16"/>
    <x v="1"/>
    <x v="0"/>
    <x v="1"/>
  </r>
  <r>
    <x v="4"/>
    <x v="0"/>
    <x v="641"/>
    <x v="4"/>
    <x v="10"/>
    <x v="22"/>
    <x v="5"/>
    <x v="49"/>
    <x v="72"/>
    <x v="1174"/>
    <x v="1755"/>
    <x v="21"/>
    <x v="1"/>
    <x v="1"/>
    <x v="2"/>
  </r>
  <r>
    <x v="4"/>
    <x v="0"/>
    <x v="641"/>
    <x v="4"/>
    <x v="10"/>
    <x v="22"/>
    <x v="4"/>
    <x v="43"/>
    <x v="68"/>
    <x v="991"/>
    <x v="1535"/>
    <x v="23"/>
    <x v="1"/>
    <x v="1"/>
    <x v="1"/>
  </r>
  <r>
    <x v="4"/>
    <x v="0"/>
    <x v="641"/>
    <x v="4"/>
    <x v="10"/>
    <x v="22"/>
    <x v="0"/>
    <x v="56"/>
    <x v="58"/>
    <x v="1061"/>
    <x v="1154"/>
    <x v="14"/>
    <x v="1"/>
    <x v="0"/>
    <x v="0"/>
  </r>
  <r>
    <x v="4"/>
    <x v="0"/>
    <x v="641"/>
    <x v="4"/>
    <x v="10"/>
    <x v="22"/>
    <x v="3"/>
    <x v="57"/>
    <x v="62"/>
    <x v="1155"/>
    <x v="2600"/>
    <x v="37"/>
    <x v="1"/>
    <x v="1"/>
    <x v="0"/>
  </r>
  <r>
    <x v="5"/>
    <x v="1"/>
    <x v="641"/>
    <x v="1"/>
    <x v="31"/>
    <x v="0"/>
    <x v="2"/>
    <x v="50"/>
    <x v="181"/>
    <x v="2448"/>
    <x v="4858"/>
    <x v="43"/>
    <x v="1"/>
    <x v="0"/>
    <x v="2"/>
  </r>
  <r>
    <x v="5"/>
    <x v="1"/>
    <x v="641"/>
    <x v="1"/>
    <x v="31"/>
    <x v="0"/>
    <x v="1"/>
    <x v="39"/>
    <x v="135"/>
    <x v="1711"/>
    <x v="3412"/>
    <x v="32"/>
    <x v="1"/>
    <x v="0"/>
    <x v="1"/>
  </r>
  <r>
    <x v="5"/>
    <x v="1"/>
    <x v="641"/>
    <x v="1"/>
    <x v="31"/>
    <x v="0"/>
    <x v="5"/>
    <x v="39"/>
    <x v="117"/>
    <x v="1517"/>
    <x v="2670"/>
    <x v="26"/>
    <x v="1"/>
    <x v="1"/>
    <x v="2"/>
  </r>
  <r>
    <x v="5"/>
    <x v="1"/>
    <x v="641"/>
    <x v="1"/>
    <x v="31"/>
    <x v="0"/>
    <x v="4"/>
    <x v="38"/>
    <x v="115"/>
    <x v="1458"/>
    <x v="2634"/>
    <x v="27"/>
    <x v="1"/>
    <x v="1"/>
    <x v="1"/>
  </r>
  <r>
    <x v="5"/>
    <x v="1"/>
    <x v="641"/>
    <x v="1"/>
    <x v="31"/>
    <x v="0"/>
    <x v="0"/>
    <x v="52"/>
    <x v="129"/>
    <x v="2041"/>
    <x v="4006"/>
    <x v="33"/>
    <x v="1"/>
    <x v="0"/>
    <x v="0"/>
  </r>
  <r>
    <x v="5"/>
    <x v="1"/>
    <x v="641"/>
    <x v="1"/>
    <x v="31"/>
    <x v="0"/>
    <x v="3"/>
    <x v="57"/>
    <x v="135"/>
    <x v="2203"/>
    <x v="4741"/>
    <x v="48"/>
    <x v="1"/>
    <x v="1"/>
    <x v="0"/>
  </r>
  <r>
    <x v="5"/>
    <x v="1"/>
    <x v="641"/>
    <x v="0"/>
    <x v="13"/>
    <x v="24"/>
    <x v="2"/>
    <x v="34"/>
    <x v="97"/>
    <x v="1147"/>
    <x v="2669"/>
    <x v="39"/>
    <x v="1"/>
    <x v="0"/>
    <x v="2"/>
  </r>
  <r>
    <x v="5"/>
    <x v="1"/>
    <x v="641"/>
    <x v="0"/>
    <x v="13"/>
    <x v="24"/>
    <x v="1"/>
    <x v="25"/>
    <x v="54"/>
    <x v="416"/>
    <x v="1015"/>
    <x v="41"/>
    <x v="1"/>
    <x v="0"/>
    <x v="1"/>
  </r>
  <r>
    <x v="5"/>
    <x v="1"/>
    <x v="641"/>
    <x v="0"/>
    <x v="13"/>
    <x v="24"/>
    <x v="5"/>
    <x v="25"/>
    <x v="27"/>
    <x v="166"/>
    <x v="276"/>
    <x v="33"/>
    <x v="1"/>
    <x v="1"/>
    <x v="2"/>
  </r>
  <r>
    <x v="5"/>
    <x v="1"/>
    <x v="641"/>
    <x v="0"/>
    <x v="13"/>
    <x v="24"/>
    <x v="4"/>
    <x v="26"/>
    <x v="33"/>
    <x v="234"/>
    <x v="381"/>
    <x v="32"/>
    <x v="1"/>
    <x v="1"/>
    <x v="1"/>
  </r>
  <r>
    <x v="5"/>
    <x v="1"/>
    <x v="641"/>
    <x v="0"/>
    <x v="13"/>
    <x v="24"/>
    <x v="0"/>
    <x v="34"/>
    <x v="27"/>
    <x v="265"/>
    <x v="404"/>
    <x v="30"/>
    <x v="1"/>
    <x v="0"/>
    <x v="0"/>
  </r>
  <r>
    <x v="5"/>
    <x v="1"/>
    <x v="641"/>
    <x v="0"/>
    <x v="13"/>
    <x v="24"/>
    <x v="3"/>
    <x v="41"/>
    <x v="68"/>
    <x v="951"/>
    <x v="2229"/>
    <x v="39"/>
    <x v="1"/>
    <x v="1"/>
    <x v="0"/>
  </r>
  <r>
    <x v="3"/>
    <x v="3"/>
    <x v="641"/>
    <x v="2"/>
    <x v="42"/>
    <x v="16"/>
    <x v="2"/>
    <x v="24"/>
    <x v="194"/>
    <x v="1671"/>
    <x v="3143"/>
    <x v="29"/>
    <x v="2"/>
    <x v="0"/>
    <x v="2"/>
  </r>
  <r>
    <x v="3"/>
    <x v="3"/>
    <x v="641"/>
    <x v="2"/>
    <x v="0"/>
    <x v="6"/>
    <x v="0"/>
    <x v="33"/>
    <x v="134"/>
    <x v="1488"/>
    <x v="3070"/>
    <x v="33"/>
    <x v="2"/>
    <x v="0"/>
    <x v="0"/>
  </r>
  <r>
    <x v="3"/>
    <x v="3"/>
    <x v="642"/>
    <x v="2"/>
    <x v="42"/>
    <x v="16"/>
    <x v="1"/>
    <x v="33"/>
    <x v="329"/>
    <x v="2909"/>
    <x v="5250"/>
    <x v="26"/>
    <x v="2"/>
    <x v="0"/>
    <x v="1"/>
  </r>
  <r>
    <x v="3"/>
    <x v="3"/>
    <x v="642"/>
    <x v="2"/>
    <x v="0"/>
    <x v="6"/>
    <x v="3"/>
    <x v="63"/>
    <x v="331"/>
    <x v="3017"/>
    <x v="5558"/>
    <x v="51"/>
    <x v="2"/>
    <x v="1"/>
    <x v="0"/>
  </r>
  <r>
    <x v="5"/>
    <x v="1"/>
    <x v="642"/>
    <x v="4"/>
    <x v="43"/>
    <x v="47"/>
    <x v="2"/>
    <x v="23"/>
    <x v="317"/>
    <x v="2783"/>
    <x v="4881"/>
    <x v="26"/>
    <x v="0"/>
    <x v="0"/>
    <x v="2"/>
  </r>
  <r>
    <x v="5"/>
    <x v="1"/>
    <x v="642"/>
    <x v="4"/>
    <x v="43"/>
    <x v="47"/>
    <x v="1"/>
    <x v="13"/>
    <x v="300"/>
    <x v="1883"/>
    <x v="2950"/>
    <x v="21"/>
    <x v="0"/>
    <x v="0"/>
    <x v="1"/>
  </r>
  <r>
    <x v="5"/>
    <x v="1"/>
    <x v="642"/>
    <x v="4"/>
    <x v="43"/>
    <x v="47"/>
    <x v="5"/>
    <x v="13"/>
    <x v="254"/>
    <x v="1441"/>
    <x v="2219"/>
    <x v="21"/>
    <x v="0"/>
    <x v="1"/>
    <x v="2"/>
  </r>
  <r>
    <x v="5"/>
    <x v="1"/>
    <x v="642"/>
    <x v="4"/>
    <x v="43"/>
    <x v="47"/>
    <x v="4"/>
    <x v="13"/>
    <x v="231"/>
    <x v="1321"/>
    <x v="2345"/>
    <x v="26"/>
    <x v="0"/>
    <x v="1"/>
    <x v="1"/>
  </r>
  <r>
    <x v="5"/>
    <x v="1"/>
    <x v="642"/>
    <x v="4"/>
    <x v="43"/>
    <x v="47"/>
    <x v="0"/>
    <x v="23"/>
    <x v="231"/>
    <x v="1929"/>
    <x v="3044"/>
    <x v="21"/>
    <x v="0"/>
    <x v="0"/>
    <x v="0"/>
  </r>
  <r>
    <x v="5"/>
    <x v="1"/>
    <x v="642"/>
    <x v="4"/>
    <x v="43"/>
    <x v="47"/>
    <x v="3"/>
    <x v="28"/>
    <x v="300"/>
    <x v="2637"/>
    <x v="4901"/>
    <x v="36"/>
    <x v="0"/>
    <x v="1"/>
    <x v="0"/>
  </r>
  <r>
    <x v="0"/>
    <x v="1"/>
    <x v="642"/>
    <x v="0"/>
    <x v="34"/>
    <x v="15"/>
    <x v="2"/>
    <x v="33"/>
    <x v="329"/>
    <x v="2909"/>
    <x v="5250"/>
    <x v="26"/>
    <x v="1"/>
    <x v="0"/>
    <x v="2"/>
  </r>
  <r>
    <x v="0"/>
    <x v="1"/>
    <x v="642"/>
    <x v="0"/>
    <x v="34"/>
    <x v="15"/>
    <x v="1"/>
    <x v="23"/>
    <x v="315"/>
    <x v="2757"/>
    <x v="4637"/>
    <x v="21"/>
    <x v="1"/>
    <x v="0"/>
    <x v="1"/>
  </r>
  <r>
    <x v="0"/>
    <x v="1"/>
    <x v="642"/>
    <x v="0"/>
    <x v="34"/>
    <x v="15"/>
    <x v="5"/>
    <x v="23"/>
    <x v="304"/>
    <x v="2535"/>
    <x v="4413"/>
    <x v="26"/>
    <x v="1"/>
    <x v="1"/>
    <x v="2"/>
  </r>
  <r>
    <x v="0"/>
    <x v="1"/>
    <x v="642"/>
    <x v="0"/>
    <x v="34"/>
    <x v="15"/>
    <x v="4"/>
    <x v="23"/>
    <x v="300"/>
    <x v="2469"/>
    <x v="4314"/>
    <x v="26"/>
    <x v="1"/>
    <x v="1"/>
    <x v="1"/>
  </r>
  <r>
    <x v="0"/>
    <x v="1"/>
    <x v="642"/>
    <x v="0"/>
    <x v="34"/>
    <x v="15"/>
    <x v="0"/>
    <x v="33"/>
    <x v="300"/>
    <x v="2737"/>
    <x v="4592"/>
    <x v="21"/>
    <x v="1"/>
    <x v="0"/>
    <x v="0"/>
  </r>
  <r>
    <x v="0"/>
    <x v="1"/>
    <x v="642"/>
    <x v="0"/>
    <x v="34"/>
    <x v="15"/>
    <x v="3"/>
    <x v="33"/>
    <x v="313"/>
    <x v="2852"/>
    <x v="5201"/>
    <x v="36"/>
    <x v="1"/>
    <x v="1"/>
    <x v="0"/>
  </r>
  <r>
    <x v="3"/>
    <x v="3"/>
    <x v="642"/>
    <x v="2"/>
    <x v="42"/>
    <x v="16"/>
    <x v="1"/>
    <x v="30"/>
    <x v="188"/>
    <x v="1898"/>
    <x v="3939"/>
    <x v="36"/>
    <x v="1"/>
    <x v="0"/>
    <x v="1"/>
  </r>
  <r>
    <x v="3"/>
    <x v="3"/>
    <x v="642"/>
    <x v="2"/>
    <x v="0"/>
    <x v="6"/>
    <x v="3"/>
    <x v="61"/>
    <x v="177"/>
    <x v="2620"/>
    <x v="5228"/>
    <x v="65"/>
    <x v="1"/>
    <x v="1"/>
    <x v="0"/>
  </r>
  <r>
    <x v="5"/>
    <x v="1"/>
    <x v="642"/>
    <x v="4"/>
    <x v="43"/>
    <x v="47"/>
    <x v="2"/>
    <x v="21"/>
    <x v="150"/>
    <x v="1165"/>
    <x v="2620"/>
    <x v="37"/>
    <x v="1"/>
    <x v="0"/>
    <x v="2"/>
  </r>
  <r>
    <x v="5"/>
    <x v="1"/>
    <x v="642"/>
    <x v="4"/>
    <x v="43"/>
    <x v="47"/>
    <x v="1"/>
    <x v="12"/>
    <x v="82"/>
    <x v="359"/>
    <x v="753"/>
    <x v="36"/>
    <x v="1"/>
    <x v="0"/>
    <x v="1"/>
  </r>
  <r>
    <x v="5"/>
    <x v="1"/>
    <x v="642"/>
    <x v="4"/>
    <x v="43"/>
    <x v="47"/>
    <x v="5"/>
    <x v="12"/>
    <x v="72"/>
    <x v="290"/>
    <x v="569"/>
    <x v="35"/>
    <x v="1"/>
    <x v="1"/>
    <x v="2"/>
  </r>
  <r>
    <x v="5"/>
    <x v="1"/>
    <x v="642"/>
    <x v="4"/>
    <x v="43"/>
    <x v="47"/>
    <x v="4"/>
    <x v="12"/>
    <x v="59"/>
    <x v="203"/>
    <x v="493"/>
    <x v="41"/>
    <x v="1"/>
    <x v="1"/>
    <x v="1"/>
  </r>
  <r>
    <x v="5"/>
    <x v="1"/>
    <x v="642"/>
    <x v="4"/>
    <x v="43"/>
    <x v="47"/>
    <x v="0"/>
    <x v="22"/>
    <x v="68"/>
    <x v="502"/>
    <x v="1101"/>
    <x v="36"/>
    <x v="1"/>
    <x v="0"/>
    <x v="0"/>
  </r>
  <r>
    <x v="5"/>
    <x v="1"/>
    <x v="642"/>
    <x v="4"/>
    <x v="43"/>
    <x v="47"/>
    <x v="3"/>
    <x v="25"/>
    <x v="86"/>
    <x v="772"/>
    <x v="2179"/>
    <x v="48"/>
    <x v="1"/>
    <x v="1"/>
    <x v="0"/>
  </r>
  <r>
    <x v="0"/>
    <x v="1"/>
    <x v="642"/>
    <x v="0"/>
    <x v="34"/>
    <x v="15"/>
    <x v="2"/>
    <x v="29"/>
    <x v="183"/>
    <x v="1790"/>
    <x v="3874"/>
    <x v="38"/>
    <x v="1"/>
    <x v="0"/>
    <x v="2"/>
  </r>
  <r>
    <x v="0"/>
    <x v="1"/>
    <x v="642"/>
    <x v="0"/>
    <x v="34"/>
    <x v="15"/>
    <x v="1"/>
    <x v="22"/>
    <x v="118"/>
    <x v="957"/>
    <x v="1971"/>
    <x v="33"/>
    <x v="1"/>
    <x v="0"/>
    <x v="1"/>
  </r>
  <r>
    <x v="0"/>
    <x v="1"/>
    <x v="642"/>
    <x v="0"/>
    <x v="34"/>
    <x v="15"/>
    <x v="5"/>
    <x v="20"/>
    <x v="88"/>
    <x v="634"/>
    <x v="1511"/>
    <x v="39"/>
    <x v="1"/>
    <x v="1"/>
    <x v="2"/>
  </r>
  <r>
    <x v="0"/>
    <x v="1"/>
    <x v="642"/>
    <x v="0"/>
    <x v="34"/>
    <x v="15"/>
    <x v="4"/>
    <x v="22"/>
    <x v="93"/>
    <x v="750"/>
    <x v="1689"/>
    <x v="37"/>
    <x v="1"/>
    <x v="1"/>
    <x v="1"/>
  </r>
  <r>
    <x v="0"/>
    <x v="1"/>
    <x v="642"/>
    <x v="0"/>
    <x v="34"/>
    <x v="15"/>
    <x v="0"/>
    <x v="30"/>
    <x v="97"/>
    <x v="1026"/>
    <x v="2075"/>
    <x v="32"/>
    <x v="1"/>
    <x v="0"/>
    <x v="0"/>
  </r>
  <r>
    <x v="0"/>
    <x v="1"/>
    <x v="642"/>
    <x v="0"/>
    <x v="34"/>
    <x v="15"/>
    <x v="3"/>
    <x v="31"/>
    <x v="127"/>
    <x v="1345"/>
    <x v="3587"/>
    <x v="49"/>
    <x v="1"/>
    <x v="1"/>
    <x v="0"/>
  </r>
  <r>
    <x v="3"/>
    <x v="3"/>
    <x v="642"/>
    <x v="2"/>
    <x v="42"/>
    <x v="16"/>
    <x v="1"/>
    <x v="20"/>
    <x v="188"/>
    <x v="1414"/>
    <x v="2806"/>
    <x v="31"/>
    <x v="2"/>
    <x v="0"/>
    <x v="1"/>
  </r>
  <r>
    <x v="3"/>
    <x v="3"/>
    <x v="642"/>
    <x v="2"/>
    <x v="0"/>
    <x v="6"/>
    <x v="3"/>
    <x v="49"/>
    <x v="194"/>
    <x v="2524"/>
    <x v="5114"/>
    <x v="58"/>
    <x v="2"/>
    <x v="1"/>
    <x v="0"/>
  </r>
  <r>
    <x v="5"/>
    <x v="1"/>
    <x v="642"/>
    <x v="4"/>
    <x v="43"/>
    <x v="47"/>
    <x v="2"/>
    <x v="17"/>
    <x v="175"/>
    <x v="1159"/>
    <x v="2421"/>
    <x v="33"/>
    <x v="2"/>
    <x v="0"/>
    <x v="2"/>
  </r>
  <r>
    <x v="5"/>
    <x v="1"/>
    <x v="642"/>
    <x v="4"/>
    <x v="43"/>
    <x v="47"/>
    <x v="1"/>
    <x v="7"/>
    <x v="112"/>
    <x v="343"/>
    <x v="472"/>
    <x v="26"/>
    <x v="2"/>
    <x v="0"/>
    <x v="1"/>
  </r>
  <r>
    <x v="5"/>
    <x v="1"/>
    <x v="642"/>
    <x v="4"/>
    <x v="43"/>
    <x v="47"/>
    <x v="5"/>
    <x v="6"/>
    <x v="74"/>
    <x v="156"/>
    <x v="181"/>
    <x v="27"/>
    <x v="2"/>
    <x v="1"/>
    <x v="2"/>
  </r>
  <r>
    <x v="5"/>
    <x v="1"/>
    <x v="642"/>
    <x v="4"/>
    <x v="43"/>
    <x v="47"/>
    <x v="4"/>
    <x v="6"/>
    <x v="77"/>
    <x v="168"/>
    <x v="266"/>
    <x v="32"/>
    <x v="2"/>
    <x v="1"/>
    <x v="1"/>
  </r>
  <r>
    <x v="5"/>
    <x v="1"/>
    <x v="642"/>
    <x v="4"/>
    <x v="43"/>
    <x v="47"/>
    <x v="0"/>
    <x v="13"/>
    <x v="70"/>
    <x v="303"/>
    <x v="375"/>
    <x v="25"/>
    <x v="2"/>
    <x v="0"/>
    <x v="0"/>
  </r>
  <r>
    <x v="5"/>
    <x v="1"/>
    <x v="642"/>
    <x v="4"/>
    <x v="43"/>
    <x v="47"/>
    <x v="3"/>
    <x v="18"/>
    <x v="120"/>
    <x v="821"/>
    <x v="1984"/>
    <x v="40"/>
    <x v="2"/>
    <x v="1"/>
    <x v="0"/>
  </r>
  <r>
    <x v="3"/>
    <x v="3"/>
    <x v="643"/>
    <x v="2"/>
    <x v="42"/>
    <x v="16"/>
    <x v="5"/>
    <x v="58"/>
    <x v="323"/>
    <x v="2975"/>
    <x v="5387"/>
    <x v="26"/>
    <x v="2"/>
    <x v="1"/>
    <x v="2"/>
  </r>
  <r>
    <x v="0"/>
    <x v="1"/>
    <x v="643"/>
    <x v="2"/>
    <x v="0"/>
    <x v="6"/>
    <x v="2"/>
    <x v="33"/>
    <x v="307"/>
    <x v="2805"/>
    <x v="4768"/>
    <x v="21"/>
    <x v="2"/>
    <x v="0"/>
    <x v="2"/>
  </r>
  <r>
    <x v="2"/>
    <x v="1"/>
    <x v="643"/>
    <x v="4"/>
    <x v="49"/>
    <x v="13"/>
    <x v="2"/>
    <x v="48"/>
    <x v="333"/>
    <x v="2978"/>
    <x v="5462"/>
    <x v="36"/>
    <x v="0"/>
    <x v="0"/>
    <x v="2"/>
  </r>
  <r>
    <x v="2"/>
    <x v="1"/>
    <x v="643"/>
    <x v="4"/>
    <x v="49"/>
    <x v="13"/>
    <x v="1"/>
    <x v="38"/>
    <x v="319"/>
    <x v="2895"/>
    <x v="5036"/>
    <x v="16"/>
    <x v="0"/>
    <x v="0"/>
    <x v="1"/>
  </r>
  <r>
    <x v="2"/>
    <x v="1"/>
    <x v="643"/>
    <x v="4"/>
    <x v="49"/>
    <x v="13"/>
    <x v="5"/>
    <x v="38"/>
    <x v="311"/>
    <x v="2866"/>
    <x v="5010"/>
    <x v="21"/>
    <x v="0"/>
    <x v="1"/>
    <x v="2"/>
  </r>
  <r>
    <x v="2"/>
    <x v="1"/>
    <x v="643"/>
    <x v="4"/>
    <x v="49"/>
    <x v="13"/>
    <x v="4"/>
    <x v="38"/>
    <x v="309"/>
    <x v="2855"/>
    <x v="4959"/>
    <x v="21"/>
    <x v="0"/>
    <x v="1"/>
    <x v="1"/>
  </r>
  <r>
    <x v="2"/>
    <x v="1"/>
    <x v="643"/>
    <x v="4"/>
    <x v="49"/>
    <x v="13"/>
    <x v="0"/>
    <x v="48"/>
    <x v="309"/>
    <x v="2891"/>
    <x v="5007"/>
    <x v="16"/>
    <x v="0"/>
    <x v="0"/>
    <x v="0"/>
  </r>
  <r>
    <x v="2"/>
    <x v="1"/>
    <x v="643"/>
    <x v="4"/>
    <x v="49"/>
    <x v="13"/>
    <x v="3"/>
    <x v="53"/>
    <x v="319"/>
    <x v="2947"/>
    <x v="5111"/>
    <x v="11"/>
    <x v="0"/>
    <x v="1"/>
    <x v="0"/>
  </r>
  <r>
    <x v="1"/>
    <x v="1"/>
    <x v="643"/>
    <x v="0"/>
    <x v="40"/>
    <x v="50"/>
    <x v="2"/>
    <x v="48"/>
    <x v="300"/>
    <x v="2862"/>
    <x v="4986"/>
    <x v="21"/>
    <x v="1"/>
    <x v="0"/>
    <x v="2"/>
  </r>
  <r>
    <x v="1"/>
    <x v="1"/>
    <x v="643"/>
    <x v="0"/>
    <x v="40"/>
    <x v="50"/>
    <x v="1"/>
    <x v="38"/>
    <x v="212"/>
    <x v="2383"/>
    <x v="3480"/>
    <x v="16"/>
    <x v="1"/>
    <x v="0"/>
    <x v="1"/>
  </r>
  <r>
    <x v="1"/>
    <x v="1"/>
    <x v="643"/>
    <x v="0"/>
    <x v="40"/>
    <x v="50"/>
    <x v="5"/>
    <x v="38"/>
    <x v="129"/>
    <x v="1617"/>
    <x v="2125"/>
    <x v="16"/>
    <x v="1"/>
    <x v="1"/>
    <x v="2"/>
  </r>
  <r>
    <x v="1"/>
    <x v="1"/>
    <x v="643"/>
    <x v="0"/>
    <x v="40"/>
    <x v="50"/>
    <x v="4"/>
    <x v="38"/>
    <x v="105"/>
    <x v="1355"/>
    <x v="1729"/>
    <x v="16"/>
    <x v="1"/>
    <x v="1"/>
    <x v="1"/>
  </r>
  <r>
    <x v="1"/>
    <x v="1"/>
    <x v="643"/>
    <x v="0"/>
    <x v="40"/>
    <x v="50"/>
    <x v="0"/>
    <x v="48"/>
    <x v="105"/>
    <x v="1646"/>
    <x v="2566"/>
    <x v="21"/>
    <x v="1"/>
    <x v="0"/>
    <x v="0"/>
  </r>
  <r>
    <x v="3"/>
    <x v="1"/>
    <x v="643"/>
    <x v="0"/>
    <x v="40"/>
    <x v="50"/>
    <x v="3"/>
    <x v="53"/>
    <x v="212"/>
    <x v="2686"/>
    <x v="4688"/>
    <x v="26"/>
    <x v="1"/>
    <x v="1"/>
    <x v="0"/>
  </r>
  <r>
    <x v="0"/>
    <x v="1"/>
    <x v="643"/>
    <x v="1"/>
    <x v="44"/>
    <x v="9"/>
    <x v="2"/>
    <x v="58"/>
    <x v="309"/>
    <x v="2918"/>
    <x v="5317"/>
    <x v="31"/>
    <x v="0"/>
    <x v="0"/>
    <x v="2"/>
  </r>
  <r>
    <x v="0"/>
    <x v="1"/>
    <x v="643"/>
    <x v="1"/>
    <x v="44"/>
    <x v="9"/>
    <x v="1"/>
    <x v="53"/>
    <x v="254"/>
    <x v="2805"/>
    <x v="5036"/>
    <x v="31"/>
    <x v="0"/>
    <x v="0"/>
    <x v="1"/>
  </r>
  <r>
    <x v="0"/>
    <x v="1"/>
    <x v="643"/>
    <x v="1"/>
    <x v="44"/>
    <x v="9"/>
    <x v="5"/>
    <x v="53"/>
    <x v="174"/>
    <x v="2469"/>
    <x v="4024"/>
    <x v="21"/>
    <x v="0"/>
    <x v="1"/>
    <x v="2"/>
  </r>
  <r>
    <x v="0"/>
    <x v="1"/>
    <x v="643"/>
    <x v="1"/>
    <x v="44"/>
    <x v="9"/>
    <x v="4"/>
    <x v="53"/>
    <x v="152"/>
    <x v="2282"/>
    <x v="3708"/>
    <x v="21"/>
    <x v="0"/>
    <x v="1"/>
    <x v="1"/>
  </r>
  <r>
    <x v="0"/>
    <x v="1"/>
    <x v="643"/>
    <x v="1"/>
    <x v="44"/>
    <x v="9"/>
    <x v="0"/>
    <x v="63"/>
    <x v="152"/>
    <x v="2491"/>
    <x v="4071"/>
    <x v="21"/>
    <x v="0"/>
    <x v="0"/>
    <x v="0"/>
  </r>
  <r>
    <x v="5"/>
    <x v="1"/>
    <x v="643"/>
    <x v="1"/>
    <x v="44"/>
    <x v="9"/>
    <x v="3"/>
    <x v="68"/>
    <x v="254"/>
    <x v="2866"/>
    <x v="5111"/>
    <x v="26"/>
    <x v="0"/>
    <x v="1"/>
    <x v="0"/>
  </r>
  <r>
    <x v="3"/>
    <x v="3"/>
    <x v="643"/>
    <x v="2"/>
    <x v="42"/>
    <x v="16"/>
    <x v="5"/>
    <x v="56"/>
    <x v="153"/>
    <x v="2364"/>
    <x v="4718"/>
    <x v="41"/>
    <x v="1"/>
    <x v="1"/>
    <x v="2"/>
  </r>
  <r>
    <x v="0"/>
    <x v="1"/>
    <x v="643"/>
    <x v="2"/>
    <x v="0"/>
    <x v="6"/>
    <x v="2"/>
    <x v="31"/>
    <x v="98"/>
    <x v="1069"/>
    <x v="2372"/>
    <x v="36"/>
    <x v="1"/>
    <x v="0"/>
    <x v="2"/>
  </r>
  <r>
    <x v="2"/>
    <x v="1"/>
    <x v="643"/>
    <x v="4"/>
    <x v="49"/>
    <x v="13"/>
    <x v="2"/>
    <x v="43"/>
    <x v="176"/>
    <x v="2224"/>
    <x v="4800"/>
    <x v="50"/>
    <x v="1"/>
    <x v="0"/>
    <x v="2"/>
  </r>
  <r>
    <x v="2"/>
    <x v="1"/>
    <x v="643"/>
    <x v="4"/>
    <x v="49"/>
    <x v="13"/>
    <x v="1"/>
    <x v="37"/>
    <x v="151"/>
    <x v="1808"/>
    <x v="3201"/>
    <x v="26"/>
    <x v="1"/>
    <x v="0"/>
    <x v="1"/>
  </r>
  <r>
    <x v="2"/>
    <x v="1"/>
    <x v="643"/>
    <x v="4"/>
    <x v="49"/>
    <x v="13"/>
    <x v="5"/>
    <x v="35"/>
    <x v="105"/>
    <x v="1267"/>
    <x v="2572"/>
    <x v="32"/>
    <x v="1"/>
    <x v="1"/>
    <x v="2"/>
  </r>
  <r>
    <x v="2"/>
    <x v="1"/>
    <x v="643"/>
    <x v="4"/>
    <x v="49"/>
    <x v="13"/>
    <x v="4"/>
    <x v="34"/>
    <x v="100"/>
    <x v="1177"/>
    <x v="2397"/>
    <x v="32"/>
    <x v="1"/>
    <x v="1"/>
    <x v="1"/>
  </r>
  <r>
    <x v="2"/>
    <x v="1"/>
    <x v="643"/>
    <x v="4"/>
    <x v="49"/>
    <x v="13"/>
    <x v="0"/>
    <x v="47"/>
    <x v="108"/>
    <x v="1656"/>
    <x v="3176"/>
    <x v="30"/>
    <x v="1"/>
    <x v="0"/>
    <x v="0"/>
  </r>
  <r>
    <x v="2"/>
    <x v="1"/>
    <x v="643"/>
    <x v="4"/>
    <x v="49"/>
    <x v="13"/>
    <x v="3"/>
    <x v="48"/>
    <x v="129"/>
    <x v="1929"/>
    <x v="3190"/>
    <x v="23"/>
    <x v="1"/>
    <x v="1"/>
    <x v="0"/>
  </r>
  <r>
    <x v="1"/>
    <x v="1"/>
    <x v="643"/>
    <x v="0"/>
    <x v="40"/>
    <x v="50"/>
    <x v="2"/>
    <x v="47"/>
    <x v="86"/>
    <x v="1351"/>
    <x v="2731"/>
    <x v="32"/>
    <x v="1"/>
    <x v="0"/>
    <x v="2"/>
  </r>
  <r>
    <x v="1"/>
    <x v="1"/>
    <x v="643"/>
    <x v="0"/>
    <x v="40"/>
    <x v="50"/>
    <x v="1"/>
    <x v="34"/>
    <x v="62"/>
    <x v="699"/>
    <x v="1228"/>
    <x v="28"/>
    <x v="1"/>
    <x v="0"/>
    <x v="1"/>
  </r>
  <r>
    <x v="1"/>
    <x v="1"/>
    <x v="643"/>
    <x v="0"/>
    <x v="40"/>
    <x v="50"/>
    <x v="5"/>
    <x v="36"/>
    <x v="31"/>
    <x v="334"/>
    <x v="449"/>
    <x v="26"/>
    <x v="1"/>
    <x v="1"/>
    <x v="2"/>
  </r>
  <r>
    <x v="1"/>
    <x v="1"/>
    <x v="643"/>
    <x v="0"/>
    <x v="40"/>
    <x v="50"/>
    <x v="4"/>
    <x v="36"/>
    <x v="26"/>
    <x v="263"/>
    <x v="416"/>
    <x v="31"/>
    <x v="1"/>
    <x v="1"/>
    <x v="1"/>
  </r>
  <r>
    <x v="1"/>
    <x v="1"/>
    <x v="643"/>
    <x v="0"/>
    <x v="40"/>
    <x v="50"/>
    <x v="0"/>
    <x v="47"/>
    <x v="27"/>
    <x v="406"/>
    <x v="774"/>
    <x v="33"/>
    <x v="1"/>
    <x v="0"/>
    <x v="0"/>
  </r>
  <r>
    <x v="3"/>
    <x v="1"/>
    <x v="643"/>
    <x v="0"/>
    <x v="40"/>
    <x v="50"/>
    <x v="3"/>
    <x v="48"/>
    <x v="58"/>
    <x v="911"/>
    <x v="2236"/>
    <x v="41"/>
    <x v="1"/>
    <x v="1"/>
    <x v="0"/>
  </r>
  <r>
    <x v="0"/>
    <x v="1"/>
    <x v="643"/>
    <x v="1"/>
    <x v="44"/>
    <x v="9"/>
    <x v="2"/>
    <x v="55"/>
    <x v="113"/>
    <x v="1928"/>
    <x v="4366"/>
    <x v="46"/>
    <x v="1"/>
    <x v="0"/>
    <x v="2"/>
  </r>
  <r>
    <x v="0"/>
    <x v="1"/>
    <x v="643"/>
    <x v="1"/>
    <x v="44"/>
    <x v="9"/>
    <x v="1"/>
    <x v="47"/>
    <x v="62"/>
    <x v="969"/>
    <x v="2546"/>
    <x v="45"/>
    <x v="1"/>
    <x v="0"/>
    <x v="1"/>
  </r>
  <r>
    <x v="0"/>
    <x v="1"/>
    <x v="643"/>
    <x v="1"/>
    <x v="44"/>
    <x v="9"/>
    <x v="5"/>
    <x v="52"/>
    <x v="43"/>
    <x v="731"/>
    <x v="1614"/>
    <x v="36"/>
    <x v="1"/>
    <x v="1"/>
    <x v="2"/>
  </r>
  <r>
    <x v="0"/>
    <x v="1"/>
    <x v="643"/>
    <x v="1"/>
    <x v="44"/>
    <x v="9"/>
    <x v="4"/>
    <x v="48"/>
    <x v="35"/>
    <x v="536"/>
    <x v="1122"/>
    <x v="34"/>
    <x v="1"/>
    <x v="1"/>
    <x v="1"/>
  </r>
  <r>
    <x v="0"/>
    <x v="1"/>
    <x v="643"/>
    <x v="1"/>
    <x v="44"/>
    <x v="9"/>
    <x v="0"/>
    <x v="59"/>
    <x v="40"/>
    <x v="783"/>
    <x v="1642"/>
    <x v="34"/>
    <x v="1"/>
    <x v="0"/>
    <x v="0"/>
  </r>
  <r>
    <x v="5"/>
    <x v="1"/>
    <x v="643"/>
    <x v="1"/>
    <x v="44"/>
    <x v="9"/>
    <x v="3"/>
    <x v="64"/>
    <x v="67"/>
    <x v="1384"/>
    <x v="3185"/>
    <x v="39"/>
    <x v="1"/>
    <x v="1"/>
    <x v="0"/>
  </r>
  <r>
    <x v="3"/>
    <x v="3"/>
    <x v="643"/>
    <x v="2"/>
    <x v="42"/>
    <x v="16"/>
    <x v="5"/>
    <x v="44"/>
    <x v="195"/>
    <x v="2428"/>
    <x v="4424"/>
    <x v="30"/>
    <x v="2"/>
    <x v="1"/>
    <x v="2"/>
  </r>
  <r>
    <x v="0"/>
    <x v="1"/>
    <x v="643"/>
    <x v="2"/>
    <x v="0"/>
    <x v="6"/>
    <x v="2"/>
    <x v="20"/>
    <x v="120"/>
    <x v="893"/>
    <x v="1464"/>
    <x v="25"/>
    <x v="2"/>
    <x v="0"/>
    <x v="2"/>
  </r>
  <r>
    <x v="0"/>
    <x v="1"/>
    <x v="643"/>
    <x v="1"/>
    <x v="44"/>
    <x v="9"/>
    <x v="2"/>
    <x v="37"/>
    <x v="136"/>
    <x v="1654"/>
    <x v="3363"/>
    <x v="33"/>
    <x v="2"/>
    <x v="0"/>
    <x v="2"/>
  </r>
  <r>
    <x v="0"/>
    <x v="1"/>
    <x v="643"/>
    <x v="1"/>
    <x v="44"/>
    <x v="9"/>
    <x v="1"/>
    <x v="37"/>
    <x v="81"/>
    <x v="1046"/>
    <x v="2257"/>
    <x v="35"/>
    <x v="2"/>
    <x v="0"/>
    <x v="1"/>
  </r>
  <r>
    <x v="0"/>
    <x v="1"/>
    <x v="643"/>
    <x v="1"/>
    <x v="44"/>
    <x v="9"/>
    <x v="5"/>
    <x v="33"/>
    <x v="55"/>
    <x v="569"/>
    <x v="793"/>
    <x v="23"/>
    <x v="2"/>
    <x v="1"/>
    <x v="2"/>
  </r>
  <r>
    <x v="0"/>
    <x v="1"/>
    <x v="643"/>
    <x v="1"/>
    <x v="44"/>
    <x v="9"/>
    <x v="4"/>
    <x v="39"/>
    <x v="50"/>
    <x v="618"/>
    <x v="872"/>
    <x v="23"/>
    <x v="2"/>
    <x v="1"/>
    <x v="1"/>
  </r>
  <r>
    <x v="0"/>
    <x v="1"/>
    <x v="643"/>
    <x v="1"/>
    <x v="44"/>
    <x v="9"/>
    <x v="0"/>
    <x v="48"/>
    <x v="47"/>
    <x v="732"/>
    <x v="1067"/>
    <x v="23"/>
    <x v="2"/>
    <x v="0"/>
    <x v="0"/>
  </r>
  <r>
    <x v="5"/>
    <x v="1"/>
    <x v="643"/>
    <x v="1"/>
    <x v="44"/>
    <x v="9"/>
    <x v="3"/>
    <x v="47"/>
    <x v="74"/>
    <x v="1171"/>
    <x v="2391"/>
    <x v="32"/>
    <x v="2"/>
    <x v="1"/>
    <x v="0"/>
  </r>
  <r>
    <x v="3"/>
    <x v="3"/>
    <x v="644"/>
    <x v="2"/>
    <x v="42"/>
    <x v="16"/>
    <x v="4"/>
    <x v="58"/>
    <x v="311"/>
    <x v="2929"/>
    <x v="5373"/>
    <x v="36"/>
    <x v="2"/>
    <x v="1"/>
    <x v="1"/>
  </r>
  <r>
    <x v="0"/>
    <x v="1"/>
    <x v="644"/>
    <x v="2"/>
    <x v="0"/>
    <x v="6"/>
    <x v="1"/>
    <x v="33"/>
    <x v="212"/>
    <x v="2206"/>
    <x v="3572"/>
    <x v="21"/>
    <x v="2"/>
    <x v="0"/>
    <x v="1"/>
  </r>
  <r>
    <x v="3"/>
    <x v="0"/>
    <x v="644"/>
    <x v="3"/>
    <x v="9"/>
    <x v="3"/>
    <x v="2"/>
    <x v="38"/>
    <x v="313"/>
    <x v="2877"/>
    <x v="5143"/>
    <x v="26"/>
    <x v="1"/>
    <x v="0"/>
    <x v="2"/>
  </r>
  <r>
    <x v="3"/>
    <x v="0"/>
    <x v="644"/>
    <x v="3"/>
    <x v="9"/>
    <x v="3"/>
    <x v="1"/>
    <x v="43"/>
    <x v="313"/>
    <x v="2892"/>
    <x v="5201"/>
    <x v="26"/>
    <x v="1"/>
    <x v="0"/>
    <x v="1"/>
  </r>
  <r>
    <x v="3"/>
    <x v="0"/>
    <x v="644"/>
    <x v="3"/>
    <x v="9"/>
    <x v="3"/>
    <x v="5"/>
    <x v="38"/>
    <x v="285"/>
    <x v="2727"/>
    <x v="4568"/>
    <x v="21"/>
    <x v="1"/>
    <x v="1"/>
    <x v="2"/>
  </r>
  <r>
    <x v="3"/>
    <x v="0"/>
    <x v="644"/>
    <x v="3"/>
    <x v="9"/>
    <x v="3"/>
    <x v="4"/>
    <x v="38"/>
    <x v="273"/>
    <x v="2673"/>
    <x v="4663"/>
    <x v="26"/>
    <x v="1"/>
    <x v="1"/>
    <x v="1"/>
  </r>
  <r>
    <x v="3"/>
    <x v="0"/>
    <x v="644"/>
    <x v="3"/>
    <x v="9"/>
    <x v="3"/>
    <x v="0"/>
    <x v="48"/>
    <x v="254"/>
    <x v="2757"/>
    <x v="4637"/>
    <x v="21"/>
    <x v="1"/>
    <x v="0"/>
    <x v="0"/>
  </r>
  <r>
    <x v="3"/>
    <x v="0"/>
    <x v="644"/>
    <x v="3"/>
    <x v="9"/>
    <x v="3"/>
    <x v="3"/>
    <x v="63"/>
    <x v="285"/>
    <x v="2882"/>
    <x v="4723"/>
    <x v="11"/>
    <x v="1"/>
    <x v="1"/>
    <x v="0"/>
  </r>
  <r>
    <x v="3"/>
    <x v="3"/>
    <x v="644"/>
    <x v="2"/>
    <x v="42"/>
    <x v="16"/>
    <x v="4"/>
    <x v="52"/>
    <x v="125"/>
    <x v="1987"/>
    <x v="4494"/>
    <x v="48"/>
    <x v="1"/>
    <x v="1"/>
    <x v="1"/>
  </r>
  <r>
    <x v="0"/>
    <x v="1"/>
    <x v="644"/>
    <x v="2"/>
    <x v="0"/>
    <x v="6"/>
    <x v="1"/>
    <x v="31"/>
    <x v="62"/>
    <x v="631"/>
    <x v="1248"/>
    <x v="32"/>
    <x v="1"/>
    <x v="0"/>
    <x v="1"/>
  </r>
  <r>
    <x v="3"/>
    <x v="0"/>
    <x v="644"/>
    <x v="3"/>
    <x v="9"/>
    <x v="3"/>
    <x v="2"/>
    <x v="35"/>
    <x v="111"/>
    <x v="1322"/>
    <x v="2956"/>
    <x v="37"/>
    <x v="1"/>
    <x v="0"/>
    <x v="2"/>
  </r>
  <r>
    <x v="3"/>
    <x v="0"/>
    <x v="644"/>
    <x v="3"/>
    <x v="9"/>
    <x v="3"/>
    <x v="1"/>
    <x v="40"/>
    <x v="122"/>
    <x v="1605"/>
    <x v="3549"/>
    <x v="38"/>
    <x v="1"/>
    <x v="0"/>
    <x v="1"/>
  </r>
  <r>
    <x v="3"/>
    <x v="0"/>
    <x v="644"/>
    <x v="3"/>
    <x v="9"/>
    <x v="3"/>
    <x v="5"/>
    <x v="35"/>
    <x v="87"/>
    <x v="1061"/>
    <x v="2192"/>
    <x v="33"/>
    <x v="1"/>
    <x v="1"/>
    <x v="2"/>
  </r>
  <r>
    <x v="3"/>
    <x v="0"/>
    <x v="644"/>
    <x v="3"/>
    <x v="9"/>
    <x v="3"/>
    <x v="4"/>
    <x v="37"/>
    <x v="73"/>
    <x v="919"/>
    <x v="2032"/>
    <x v="36"/>
    <x v="1"/>
    <x v="1"/>
    <x v="1"/>
  </r>
  <r>
    <x v="3"/>
    <x v="0"/>
    <x v="644"/>
    <x v="3"/>
    <x v="9"/>
    <x v="3"/>
    <x v="0"/>
    <x v="43"/>
    <x v="74"/>
    <x v="1086"/>
    <x v="2187"/>
    <x v="32"/>
    <x v="1"/>
    <x v="0"/>
    <x v="0"/>
  </r>
  <r>
    <x v="3"/>
    <x v="0"/>
    <x v="644"/>
    <x v="3"/>
    <x v="9"/>
    <x v="3"/>
    <x v="3"/>
    <x v="57"/>
    <x v="84"/>
    <x v="1573"/>
    <x v="2695"/>
    <x v="25"/>
    <x v="1"/>
    <x v="1"/>
    <x v="0"/>
  </r>
  <r>
    <x v="3"/>
    <x v="3"/>
    <x v="644"/>
    <x v="2"/>
    <x v="42"/>
    <x v="16"/>
    <x v="4"/>
    <x v="43"/>
    <x v="138"/>
    <x v="1883"/>
    <x v="4007"/>
    <x v="38"/>
    <x v="2"/>
    <x v="1"/>
    <x v="1"/>
  </r>
  <r>
    <x v="0"/>
    <x v="1"/>
    <x v="644"/>
    <x v="2"/>
    <x v="0"/>
    <x v="6"/>
    <x v="1"/>
    <x v="23"/>
    <x v="73"/>
    <x v="569"/>
    <x v="939"/>
    <x v="27"/>
    <x v="2"/>
    <x v="0"/>
    <x v="1"/>
  </r>
  <r>
    <x v="3"/>
    <x v="0"/>
    <x v="644"/>
    <x v="3"/>
    <x v="9"/>
    <x v="3"/>
    <x v="2"/>
    <x v="27"/>
    <x v="150"/>
    <x v="1413"/>
    <x v="2855"/>
    <x v="32"/>
    <x v="2"/>
    <x v="0"/>
    <x v="2"/>
  </r>
  <r>
    <x v="3"/>
    <x v="0"/>
    <x v="644"/>
    <x v="3"/>
    <x v="9"/>
    <x v="3"/>
    <x v="1"/>
    <x v="27"/>
    <x v="150"/>
    <x v="1413"/>
    <x v="2620"/>
    <x v="28"/>
    <x v="2"/>
    <x v="0"/>
    <x v="1"/>
  </r>
  <r>
    <x v="3"/>
    <x v="0"/>
    <x v="644"/>
    <x v="3"/>
    <x v="9"/>
    <x v="3"/>
    <x v="5"/>
    <x v="25"/>
    <x v="103"/>
    <x v="939"/>
    <x v="1488"/>
    <x v="24"/>
    <x v="2"/>
    <x v="1"/>
    <x v="2"/>
  </r>
  <r>
    <x v="3"/>
    <x v="0"/>
    <x v="644"/>
    <x v="3"/>
    <x v="9"/>
    <x v="3"/>
    <x v="4"/>
    <x v="25"/>
    <x v="95"/>
    <x v="861"/>
    <x v="1630"/>
    <x v="30"/>
    <x v="2"/>
    <x v="1"/>
    <x v="1"/>
  </r>
  <r>
    <x v="3"/>
    <x v="0"/>
    <x v="644"/>
    <x v="3"/>
    <x v="9"/>
    <x v="3"/>
    <x v="0"/>
    <x v="34"/>
    <x v="84"/>
    <x v="1001"/>
    <x v="1709"/>
    <x v="26"/>
    <x v="2"/>
    <x v="0"/>
    <x v="0"/>
  </r>
  <r>
    <x v="3"/>
    <x v="0"/>
    <x v="644"/>
    <x v="3"/>
    <x v="9"/>
    <x v="3"/>
    <x v="3"/>
    <x v="39"/>
    <x v="91"/>
    <x v="1212"/>
    <x v="1566"/>
    <x v="17"/>
    <x v="2"/>
    <x v="1"/>
    <x v="0"/>
  </r>
  <r>
    <x v="3"/>
    <x v="3"/>
    <x v="645"/>
    <x v="2"/>
    <x v="42"/>
    <x v="16"/>
    <x v="0"/>
    <x v="53"/>
    <x v="309"/>
    <x v="2906"/>
    <x v="5174"/>
    <x v="21"/>
    <x v="2"/>
    <x v="0"/>
    <x v="0"/>
  </r>
  <r>
    <x v="0"/>
    <x v="1"/>
    <x v="645"/>
    <x v="2"/>
    <x v="0"/>
    <x v="6"/>
    <x v="5"/>
    <x v="23"/>
    <x v="212"/>
    <x v="1779"/>
    <x v="3144"/>
    <x v="26"/>
    <x v="2"/>
    <x v="1"/>
    <x v="2"/>
  </r>
  <r>
    <x v="2"/>
    <x v="3"/>
    <x v="645"/>
    <x v="0"/>
    <x v="15"/>
    <x v="52"/>
    <x v="2"/>
    <x v="23"/>
    <x v="311"/>
    <x v="2686"/>
    <x v="4472"/>
    <x v="21"/>
    <x v="1"/>
    <x v="0"/>
    <x v="2"/>
  </r>
  <r>
    <x v="2"/>
    <x v="3"/>
    <x v="645"/>
    <x v="0"/>
    <x v="15"/>
    <x v="52"/>
    <x v="1"/>
    <x v="13"/>
    <x v="273"/>
    <x v="1568"/>
    <x v="2428"/>
    <x v="21"/>
    <x v="1"/>
    <x v="0"/>
    <x v="1"/>
  </r>
  <r>
    <x v="2"/>
    <x v="3"/>
    <x v="645"/>
    <x v="0"/>
    <x v="15"/>
    <x v="52"/>
    <x v="5"/>
    <x v="13"/>
    <x v="174"/>
    <x v="956"/>
    <x v="1363"/>
    <x v="21"/>
    <x v="1"/>
    <x v="1"/>
    <x v="2"/>
  </r>
  <r>
    <x v="2"/>
    <x v="3"/>
    <x v="645"/>
    <x v="0"/>
    <x v="15"/>
    <x v="52"/>
    <x v="4"/>
    <x v="13"/>
    <x v="152"/>
    <x v="821"/>
    <x v="1141"/>
    <x v="21"/>
    <x v="1"/>
    <x v="1"/>
    <x v="1"/>
  </r>
  <r>
    <x v="2"/>
    <x v="3"/>
    <x v="645"/>
    <x v="0"/>
    <x v="15"/>
    <x v="52"/>
    <x v="0"/>
    <x v="23"/>
    <x v="152"/>
    <x v="1267"/>
    <x v="1920"/>
    <x v="21"/>
    <x v="1"/>
    <x v="0"/>
    <x v="0"/>
  </r>
  <r>
    <x v="1"/>
    <x v="3"/>
    <x v="645"/>
    <x v="0"/>
    <x v="15"/>
    <x v="52"/>
    <x v="3"/>
    <x v="23"/>
    <x v="254"/>
    <x v="2064"/>
    <x v="3277"/>
    <x v="21"/>
    <x v="1"/>
    <x v="1"/>
    <x v="0"/>
  </r>
  <r>
    <x v="3"/>
    <x v="3"/>
    <x v="645"/>
    <x v="2"/>
    <x v="42"/>
    <x v="16"/>
    <x v="0"/>
    <x v="49"/>
    <x v="118"/>
    <x v="1825"/>
    <x v="3725"/>
    <x v="34"/>
    <x v="1"/>
    <x v="0"/>
    <x v="0"/>
  </r>
  <r>
    <x v="0"/>
    <x v="1"/>
    <x v="645"/>
    <x v="2"/>
    <x v="0"/>
    <x v="6"/>
    <x v="5"/>
    <x v="21"/>
    <x v="52"/>
    <x v="321"/>
    <x v="715"/>
    <x v="38"/>
    <x v="1"/>
    <x v="1"/>
    <x v="2"/>
  </r>
  <r>
    <x v="2"/>
    <x v="3"/>
    <x v="645"/>
    <x v="0"/>
    <x v="15"/>
    <x v="52"/>
    <x v="2"/>
    <x v="22"/>
    <x v="125"/>
    <x v="1006"/>
    <x v="2027"/>
    <x v="32"/>
    <x v="1"/>
    <x v="0"/>
    <x v="2"/>
  </r>
  <r>
    <x v="2"/>
    <x v="3"/>
    <x v="645"/>
    <x v="0"/>
    <x v="15"/>
    <x v="52"/>
    <x v="1"/>
    <x v="12"/>
    <x v="70"/>
    <x v="279"/>
    <x v="479"/>
    <x v="32"/>
    <x v="1"/>
    <x v="0"/>
    <x v="1"/>
  </r>
  <r>
    <x v="2"/>
    <x v="3"/>
    <x v="645"/>
    <x v="0"/>
    <x v="15"/>
    <x v="52"/>
    <x v="5"/>
    <x v="12"/>
    <x v="49"/>
    <x v="151"/>
    <x v="239"/>
    <x v="33"/>
    <x v="1"/>
    <x v="1"/>
    <x v="2"/>
  </r>
  <r>
    <x v="2"/>
    <x v="3"/>
    <x v="645"/>
    <x v="0"/>
    <x v="15"/>
    <x v="52"/>
    <x v="4"/>
    <x v="12"/>
    <x v="36"/>
    <x v="92"/>
    <x v="141"/>
    <x v="34"/>
    <x v="1"/>
    <x v="1"/>
    <x v="1"/>
  </r>
  <r>
    <x v="2"/>
    <x v="3"/>
    <x v="645"/>
    <x v="0"/>
    <x v="15"/>
    <x v="52"/>
    <x v="0"/>
    <x v="22"/>
    <x v="35"/>
    <x v="194"/>
    <x v="360"/>
    <x v="35"/>
    <x v="1"/>
    <x v="0"/>
    <x v="0"/>
  </r>
  <r>
    <x v="1"/>
    <x v="3"/>
    <x v="645"/>
    <x v="0"/>
    <x v="15"/>
    <x v="52"/>
    <x v="3"/>
    <x v="21"/>
    <x v="74"/>
    <x v="534"/>
    <x v="1112"/>
    <x v="34"/>
    <x v="1"/>
    <x v="1"/>
    <x v="0"/>
  </r>
  <r>
    <x v="3"/>
    <x v="3"/>
    <x v="645"/>
    <x v="2"/>
    <x v="42"/>
    <x v="16"/>
    <x v="0"/>
    <x v="39"/>
    <x v="140"/>
    <x v="1770"/>
    <x v="3065"/>
    <x v="25"/>
    <x v="2"/>
    <x v="0"/>
    <x v="0"/>
  </r>
  <r>
    <x v="0"/>
    <x v="1"/>
    <x v="645"/>
    <x v="2"/>
    <x v="0"/>
    <x v="6"/>
    <x v="5"/>
    <x v="16"/>
    <x v="68"/>
    <x v="362"/>
    <x v="556"/>
    <x v="28"/>
    <x v="2"/>
    <x v="1"/>
    <x v="2"/>
  </r>
  <r>
    <x v="3"/>
    <x v="3"/>
    <x v="646"/>
    <x v="2"/>
    <x v="42"/>
    <x v="16"/>
    <x v="3"/>
    <x v="63"/>
    <x v="325"/>
    <x v="2997"/>
    <x v="5516"/>
    <x v="41"/>
    <x v="2"/>
    <x v="1"/>
    <x v="0"/>
  </r>
  <r>
    <x v="0"/>
    <x v="1"/>
    <x v="646"/>
    <x v="2"/>
    <x v="0"/>
    <x v="6"/>
    <x v="4"/>
    <x v="28"/>
    <x v="82"/>
    <x v="821"/>
    <x v="892"/>
    <x v="16"/>
    <x v="2"/>
    <x v="1"/>
    <x v="1"/>
  </r>
  <r>
    <x v="1"/>
    <x v="1"/>
    <x v="646"/>
    <x v="1"/>
    <x v="7"/>
    <x v="53"/>
    <x v="2"/>
    <x v="53"/>
    <x v="309"/>
    <x v="2906"/>
    <x v="5174"/>
    <x v="21"/>
    <x v="0"/>
    <x v="0"/>
    <x v="2"/>
  </r>
  <r>
    <x v="1"/>
    <x v="1"/>
    <x v="646"/>
    <x v="1"/>
    <x v="7"/>
    <x v="53"/>
    <x v="1"/>
    <x v="48"/>
    <x v="254"/>
    <x v="2757"/>
    <x v="4637"/>
    <x v="21"/>
    <x v="0"/>
    <x v="0"/>
    <x v="1"/>
  </r>
  <r>
    <x v="1"/>
    <x v="1"/>
    <x v="646"/>
    <x v="1"/>
    <x v="7"/>
    <x v="53"/>
    <x v="5"/>
    <x v="48"/>
    <x v="174"/>
    <x v="2350"/>
    <x v="4136"/>
    <x v="26"/>
    <x v="0"/>
    <x v="1"/>
    <x v="2"/>
  </r>
  <r>
    <x v="1"/>
    <x v="1"/>
    <x v="646"/>
    <x v="1"/>
    <x v="7"/>
    <x v="53"/>
    <x v="4"/>
    <x v="48"/>
    <x v="152"/>
    <x v="2158"/>
    <x v="3825"/>
    <x v="26"/>
    <x v="0"/>
    <x v="1"/>
    <x v="1"/>
  </r>
  <r>
    <x v="1"/>
    <x v="1"/>
    <x v="646"/>
    <x v="1"/>
    <x v="7"/>
    <x v="53"/>
    <x v="0"/>
    <x v="58"/>
    <x v="152"/>
    <x v="2398"/>
    <x v="3501"/>
    <x v="16"/>
    <x v="0"/>
    <x v="0"/>
    <x v="0"/>
  </r>
  <r>
    <x v="2"/>
    <x v="1"/>
    <x v="646"/>
    <x v="1"/>
    <x v="7"/>
    <x v="53"/>
    <x v="3"/>
    <x v="63"/>
    <x v="254"/>
    <x v="2852"/>
    <x v="5070"/>
    <x v="26"/>
    <x v="0"/>
    <x v="1"/>
    <x v="0"/>
  </r>
  <r>
    <x v="3"/>
    <x v="1"/>
    <x v="646"/>
    <x v="1"/>
    <x v="20"/>
    <x v="8"/>
    <x v="2"/>
    <x v="53"/>
    <x v="300"/>
    <x v="2880"/>
    <x v="4931"/>
    <x v="16"/>
    <x v="0"/>
    <x v="0"/>
    <x v="2"/>
  </r>
  <r>
    <x v="3"/>
    <x v="1"/>
    <x v="646"/>
    <x v="1"/>
    <x v="20"/>
    <x v="8"/>
    <x v="1"/>
    <x v="48"/>
    <x v="194"/>
    <x v="2506"/>
    <x v="3730"/>
    <x v="16"/>
    <x v="0"/>
    <x v="0"/>
    <x v="1"/>
  </r>
  <r>
    <x v="3"/>
    <x v="1"/>
    <x v="646"/>
    <x v="1"/>
    <x v="20"/>
    <x v="8"/>
    <x v="5"/>
    <x v="48"/>
    <x v="105"/>
    <x v="1646"/>
    <x v="1772"/>
    <x v="11"/>
    <x v="0"/>
    <x v="1"/>
    <x v="2"/>
  </r>
  <r>
    <x v="3"/>
    <x v="1"/>
    <x v="646"/>
    <x v="1"/>
    <x v="20"/>
    <x v="8"/>
    <x v="4"/>
    <x v="48"/>
    <x v="82"/>
    <x v="1321"/>
    <x v="1333"/>
    <x v="11"/>
    <x v="0"/>
    <x v="1"/>
    <x v="1"/>
  </r>
  <r>
    <x v="3"/>
    <x v="1"/>
    <x v="646"/>
    <x v="1"/>
    <x v="20"/>
    <x v="8"/>
    <x v="0"/>
    <x v="58"/>
    <x v="82"/>
    <x v="1568"/>
    <x v="1651"/>
    <x v="11"/>
    <x v="0"/>
    <x v="0"/>
    <x v="0"/>
  </r>
  <r>
    <x v="0"/>
    <x v="1"/>
    <x v="646"/>
    <x v="1"/>
    <x v="20"/>
    <x v="8"/>
    <x v="3"/>
    <x v="63"/>
    <x v="194"/>
    <x v="2727"/>
    <x v="4282"/>
    <x v="16"/>
    <x v="0"/>
    <x v="1"/>
    <x v="0"/>
  </r>
  <r>
    <x v="3"/>
    <x v="3"/>
    <x v="646"/>
    <x v="2"/>
    <x v="42"/>
    <x v="16"/>
    <x v="3"/>
    <x v="60"/>
    <x v="153"/>
    <x v="2441"/>
    <x v="4981"/>
    <x v="51"/>
    <x v="1"/>
    <x v="1"/>
    <x v="0"/>
  </r>
  <r>
    <x v="0"/>
    <x v="1"/>
    <x v="646"/>
    <x v="2"/>
    <x v="0"/>
    <x v="6"/>
    <x v="4"/>
    <x v="27"/>
    <x v="18"/>
    <x v="105"/>
    <x v="111"/>
    <x v="27"/>
    <x v="1"/>
    <x v="1"/>
    <x v="1"/>
  </r>
  <r>
    <x v="1"/>
    <x v="1"/>
    <x v="646"/>
    <x v="1"/>
    <x v="7"/>
    <x v="53"/>
    <x v="2"/>
    <x v="49"/>
    <x v="108"/>
    <x v="1708"/>
    <x v="3345"/>
    <x v="31"/>
    <x v="1"/>
    <x v="0"/>
    <x v="2"/>
  </r>
  <r>
    <x v="1"/>
    <x v="1"/>
    <x v="646"/>
    <x v="1"/>
    <x v="7"/>
    <x v="53"/>
    <x v="1"/>
    <x v="44"/>
    <x v="74"/>
    <x v="1108"/>
    <x v="2228"/>
    <x v="32"/>
    <x v="1"/>
    <x v="0"/>
    <x v="1"/>
  </r>
  <r>
    <x v="1"/>
    <x v="1"/>
    <x v="646"/>
    <x v="1"/>
    <x v="7"/>
    <x v="53"/>
    <x v="5"/>
    <x v="43"/>
    <x v="41"/>
    <x v="558"/>
    <x v="1398"/>
    <x v="41"/>
    <x v="1"/>
    <x v="1"/>
    <x v="2"/>
  </r>
  <r>
    <x v="1"/>
    <x v="1"/>
    <x v="646"/>
    <x v="1"/>
    <x v="7"/>
    <x v="53"/>
    <x v="4"/>
    <x v="45"/>
    <x v="33"/>
    <x v="471"/>
    <x v="1015"/>
    <x v="36"/>
    <x v="1"/>
    <x v="1"/>
    <x v="1"/>
  </r>
  <r>
    <x v="1"/>
    <x v="1"/>
    <x v="646"/>
    <x v="1"/>
    <x v="7"/>
    <x v="53"/>
    <x v="0"/>
    <x v="55"/>
    <x v="38"/>
    <x v="686"/>
    <x v="1124"/>
    <x v="26"/>
    <x v="1"/>
    <x v="0"/>
    <x v="0"/>
  </r>
  <r>
    <x v="2"/>
    <x v="1"/>
    <x v="646"/>
    <x v="1"/>
    <x v="7"/>
    <x v="53"/>
    <x v="3"/>
    <x v="56"/>
    <x v="64"/>
    <x v="1187"/>
    <x v="2851"/>
    <x v="41"/>
    <x v="1"/>
    <x v="1"/>
    <x v="0"/>
  </r>
  <r>
    <x v="3"/>
    <x v="1"/>
    <x v="646"/>
    <x v="1"/>
    <x v="20"/>
    <x v="8"/>
    <x v="2"/>
    <x v="50"/>
    <x v="101"/>
    <x v="1638"/>
    <x v="3221"/>
    <x v="31"/>
    <x v="1"/>
    <x v="0"/>
    <x v="2"/>
  </r>
  <r>
    <x v="3"/>
    <x v="1"/>
    <x v="646"/>
    <x v="1"/>
    <x v="20"/>
    <x v="8"/>
    <x v="1"/>
    <x v="46"/>
    <x v="45"/>
    <x v="662"/>
    <x v="1280"/>
    <x v="31"/>
    <x v="1"/>
    <x v="0"/>
    <x v="1"/>
  </r>
  <r>
    <x v="3"/>
    <x v="1"/>
    <x v="646"/>
    <x v="1"/>
    <x v="20"/>
    <x v="8"/>
    <x v="5"/>
    <x v="46"/>
    <x v="24"/>
    <x v="332"/>
    <x v="339"/>
    <x v="21"/>
    <x v="1"/>
    <x v="1"/>
    <x v="2"/>
  </r>
  <r>
    <x v="3"/>
    <x v="1"/>
    <x v="646"/>
    <x v="1"/>
    <x v="20"/>
    <x v="8"/>
    <x v="4"/>
    <x v="47"/>
    <x v="17"/>
    <x v="236"/>
    <x v="256"/>
    <x v="24"/>
    <x v="1"/>
    <x v="1"/>
    <x v="1"/>
  </r>
  <r>
    <x v="3"/>
    <x v="1"/>
    <x v="646"/>
    <x v="1"/>
    <x v="20"/>
    <x v="8"/>
    <x v="0"/>
    <x v="55"/>
    <x v="17"/>
    <x v="296"/>
    <x v="289"/>
    <x v="21"/>
    <x v="1"/>
    <x v="0"/>
    <x v="0"/>
  </r>
  <r>
    <x v="0"/>
    <x v="1"/>
    <x v="646"/>
    <x v="1"/>
    <x v="20"/>
    <x v="8"/>
    <x v="3"/>
    <x v="59"/>
    <x v="54"/>
    <x v="1025"/>
    <x v="1980"/>
    <x v="30"/>
    <x v="1"/>
    <x v="1"/>
    <x v="0"/>
  </r>
  <r>
    <x v="3"/>
    <x v="3"/>
    <x v="646"/>
    <x v="2"/>
    <x v="42"/>
    <x v="16"/>
    <x v="3"/>
    <x v="44"/>
    <x v="201"/>
    <x v="2473"/>
    <x v="4947"/>
    <x v="47"/>
    <x v="2"/>
    <x v="1"/>
    <x v="0"/>
  </r>
  <r>
    <x v="0"/>
    <x v="1"/>
    <x v="646"/>
    <x v="2"/>
    <x v="0"/>
    <x v="6"/>
    <x v="4"/>
    <x v="18"/>
    <x v="20"/>
    <x v="71"/>
    <x v="37"/>
    <x v="19"/>
    <x v="2"/>
    <x v="1"/>
    <x v="1"/>
  </r>
  <r>
    <x v="3"/>
    <x v="1"/>
    <x v="646"/>
    <x v="1"/>
    <x v="20"/>
    <x v="8"/>
    <x v="2"/>
    <x v="33"/>
    <x v="112"/>
    <x v="1272"/>
    <x v="1803"/>
    <x v="19"/>
    <x v="2"/>
    <x v="0"/>
    <x v="2"/>
  </r>
  <r>
    <x v="3"/>
    <x v="1"/>
    <x v="646"/>
    <x v="1"/>
    <x v="20"/>
    <x v="8"/>
    <x v="1"/>
    <x v="30"/>
    <x v="56"/>
    <x v="533"/>
    <x v="670"/>
    <x v="21"/>
    <x v="2"/>
    <x v="0"/>
    <x v="1"/>
  </r>
  <r>
    <x v="3"/>
    <x v="1"/>
    <x v="646"/>
    <x v="1"/>
    <x v="20"/>
    <x v="8"/>
    <x v="5"/>
    <x v="34"/>
    <x v="27"/>
    <x v="265"/>
    <x v="169"/>
    <x v="16"/>
    <x v="2"/>
    <x v="1"/>
    <x v="2"/>
  </r>
  <r>
    <x v="3"/>
    <x v="1"/>
    <x v="646"/>
    <x v="1"/>
    <x v="20"/>
    <x v="8"/>
    <x v="4"/>
    <x v="31"/>
    <x v="22"/>
    <x v="166"/>
    <x v="78"/>
    <x v="13"/>
    <x v="2"/>
    <x v="1"/>
    <x v="1"/>
  </r>
  <r>
    <x v="3"/>
    <x v="1"/>
    <x v="646"/>
    <x v="1"/>
    <x v="20"/>
    <x v="8"/>
    <x v="0"/>
    <x v="44"/>
    <x v="24"/>
    <x v="313"/>
    <x v="183"/>
    <x v="14"/>
    <x v="2"/>
    <x v="0"/>
    <x v="0"/>
  </r>
  <r>
    <x v="0"/>
    <x v="1"/>
    <x v="646"/>
    <x v="1"/>
    <x v="20"/>
    <x v="8"/>
    <x v="3"/>
    <x v="44"/>
    <x v="56"/>
    <x v="809"/>
    <x v="1119"/>
    <x v="21"/>
    <x v="2"/>
    <x v="1"/>
    <x v="0"/>
  </r>
  <r>
    <x v="3"/>
    <x v="3"/>
    <x v="647"/>
    <x v="2"/>
    <x v="42"/>
    <x v="16"/>
    <x v="2"/>
    <x v="53"/>
    <x v="337"/>
    <x v="3006"/>
    <x v="5442"/>
    <x v="26"/>
    <x v="2"/>
    <x v="0"/>
    <x v="2"/>
  </r>
  <r>
    <x v="0"/>
    <x v="1"/>
    <x v="647"/>
    <x v="1"/>
    <x v="18"/>
    <x v="43"/>
    <x v="0"/>
    <x v="43"/>
    <x v="129"/>
    <x v="1779"/>
    <x v="1964"/>
    <x v="11"/>
    <x v="2"/>
    <x v="0"/>
    <x v="0"/>
  </r>
  <r>
    <x v="3"/>
    <x v="3"/>
    <x v="647"/>
    <x v="2"/>
    <x v="42"/>
    <x v="16"/>
    <x v="2"/>
    <x v="52"/>
    <x v="192"/>
    <x v="2575"/>
    <x v="4919"/>
    <x v="40"/>
    <x v="1"/>
    <x v="0"/>
    <x v="2"/>
  </r>
  <r>
    <x v="0"/>
    <x v="1"/>
    <x v="647"/>
    <x v="1"/>
    <x v="18"/>
    <x v="43"/>
    <x v="0"/>
    <x v="40"/>
    <x v="31"/>
    <x v="382"/>
    <x v="515"/>
    <x v="25"/>
    <x v="1"/>
    <x v="0"/>
    <x v="0"/>
  </r>
  <r>
    <x v="3"/>
    <x v="3"/>
    <x v="647"/>
    <x v="2"/>
    <x v="42"/>
    <x v="16"/>
    <x v="2"/>
    <x v="39"/>
    <x v="237"/>
    <x v="2551"/>
    <x v="4711"/>
    <x v="33"/>
    <x v="2"/>
    <x v="0"/>
    <x v="2"/>
  </r>
  <r>
    <x v="3"/>
    <x v="3"/>
    <x v="648"/>
    <x v="2"/>
    <x v="42"/>
    <x v="16"/>
    <x v="1"/>
    <x v="53"/>
    <x v="337"/>
    <x v="3006"/>
    <x v="5442"/>
    <x v="26"/>
    <x v="2"/>
    <x v="0"/>
    <x v="1"/>
  </r>
  <r>
    <x v="0"/>
    <x v="1"/>
    <x v="648"/>
    <x v="1"/>
    <x v="18"/>
    <x v="43"/>
    <x v="3"/>
    <x v="33"/>
    <x v="212"/>
    <x v="2206"/>
    <x v="3914"/>
    <x v="26"/>
    <x v="2"/>
    <x v="1"/>
    <x v="0"/>
  </r>
  <r>
    <x v="4"/>
    <x v="0"/>
    <x v="648"/>
    <x v="3"/>
    <x v="8"/>
    <x v="40"/>
    <x v="2"/>
    <x v="43"/>
    <x v="300"/>
    <x v="2840"/>
    <x v="4688"/>
    <x v="16"/>
    <x v="0"/>
    <x v="0"/>
    <x v="2"/>
  </r>
  <r>
    <x v="4"/>
    <x v="0"/>
    <x v="648"/>
    <x v="3"/>
    <x v="8"/>
    <x v="40"/>
    <x v="1"/>
    <x v="58"/>
    <x v="317"/>
    <x v="2954"/>
    <x v="5132"/>
    <x v="11"/>
    <x v="0"/>
    <x v="0"/>
    <x v="1"/>
  </r>
  <r>
    <x v="4"/>
    <x v="0"/>
    <x v="648"/>
    <x v="3"/>
    <x v="8"/>
    <x v="40"/>
    <x v="5"/>
    <x v="53"/>
    <x v="300"/>
    <x v="2880"/>
    <x v="4931"/>
    <x v="16"/>
    <x v="0"/>
    <x v="1"/>
    <x v="2"/>
  </r>
  <r>
    <x v="4"/>
    <x v="0"/>
    <x v="648"/>
    <x v="3"/>
    <x v="8"/>
    <x v="40"/>
    <x v="4"/>
    <x v="48"/>
    <x v="294"/>
    <x v="2850"/>
    <x v="4740"/>
    <x v="16"/>
    <x v="0"/>
    <x v="1"/>
    <x v="1"/>
  </r>
  <r>
    <x v="4"/>
    <x v="0"/>
    <x v="648"/>
    <x v="3"/>
    <x v="8"/>
    <x v="40"/>
    <x v="0"/>
    <x v="58"/>
    <x v="285"/>
    <x v="2867"/>
    <x v="4211"/>
    <x v="6"/>
    <x v="0"/>
    <x v="0"/>
    <x v="0"/>
  </r>
  <r>
    <x v="4"/>
    <x v="0"/>
    <x v="648"/>
    <x v="3"/>
    <x v="8"/>
    <x v="40"/>
    <x v="3"/>
    <x v="63"/>
    <x v="300"/>
    <x v="2903"/>
    <x v="5285"/>
    <x v="31"/>
    <x v="0"/>
    <x v="1"/>
    <x v="0"/>
  </r>
  <r>
    <x v="3"/>
    <x v="1"/>
    <x v="648"/>
    <x v="0"/>
    <x v="21"/>
    <x v="19"/>
    <x v="2"/>
    <x v="43"/>
    <x v="331"/>
    <x v="2955"/>
    <x v="5422"/>
    <x v="36"/>
    <x v="0"/>
    <x v="0"/>
    <x v="2"/>
  </r>
  <r>
    <x v="3"/>
    <x v="1"/>
    <x v="648"/>
    <x v="0"/>
    <x v="21"/>
    <x v="19"/>
    <x v="1"/>
    <x v="33"/>
    <x v="317"/>
    <x v="2869"/>
    <x v="5121"/>
    <x v="26"/>
    <x v="0"/>
    <x v="0"/>
    <x v="1"/>
  </r>
  <r>
    <x v="3"/>
    <x v="1"/>
    <x v="648"/>
    <x v="0"/>
    <x v="21"/>
    <x v="19"/>
    <x v="5"/>
    <x v="33"/>
    <x v="304"/>
    <x v="2774"/>
    <x v="4413"/>
    <x v="16"/>
    <x v="0"/>
    <x v="1"/>
    <x v="2"/>
  </r>
  <r>
    <x v="3"/>
    <x v="1"/>
    <x v="648"/>
    <x v="0"/>
    <x v="21"/>
    <x v="19"/>
    <x v="4"/>
    <x v="33"/>
    <x v="300"/>
    <x v="2737"/>
    <x v="4592"/>
    <x v="21"/>
    <x v="0"/>
    <x v="1"/>
    <x v="1"/>
  </r>
  <r>
    <x v="3"/>
    <x v="1"/>
    <x v="648"/>
    <x v="0"/>
    <x v="21"/>
    <x v="19"/>
    <x v="0"/>
    <x v="43"/>
    <x v="300"/>
    <x v="2840"/>
    <x v="5026"/>
    <x v="26"/>
    <x v="0"/>
    <x v="0"/>
    <x v="0"/>
  </r>
  <r>
    <x v="3"/>
    <x v="1"/>
    <x v="648"/>
    <x v="0"/>
    <x v="21"/>
    <x v="19"/>
    <x v="3"/>
    <x v="48"/>
    <x v="313"/>
    <x v="2908"/>
    <x v="5364"/>
    <x v="41"/>
    <x v="0"/>
    <x v="1"/>
    <x v="0"/>
  </r>
  <r>
    <x v="5"/>
    <x v="0"/>
    <x v="648"/>
    <x v="2"/>
    <x v="17"/>
    <x v="35"/>
    <x v="2"/>
    <x v="28"/>
    <x v="300"/>
    <x v="2637"/>
    <x v="4592"/>
    <x v="26"/>
    <x v="1"/>
    <x v="0"/>
    <x v="2"/>
  </r>
  <r>
    <x v="5"/>
    <x v="0"/>
    <x v="648"/>
    <x v="2"/>
    <x v="17"/>
    <x v="35"/>
    <x v="1"/>
    <x v="43"/>
    <x v="317"/>
    <x v="2907"/>
    <x v="5246"/>
    <x v="26"/>
    <x v="1"/>
    <x v="0"/>
    <x v="1"/>
  </r>
  <r>
    <x v="5"/>
    <x v="0"/>
    <x v="648"/>
    <x v="2"/>
    <x v="17"/>
    <x v="35"/>
    <x v="5"/>
    <x v="38"/>
    <x v="300"/>
    <x v="2805"/>
    <x v="4931"/>
    <x v="26"/>
    <x v="1"/>
    <x v="1"/>
    <x v="2"/>
  </r>
  <r>
    <x v="5"/>
    <x v="0"/>
    <x v="648"/>
    <x v="2"/>
    <x v="17"/>
    <x v="35"/>
    <x v="4"/>
    <x v="33"/>
    <x v="294"/>
    <x v="2686"/>
    <x v="4688"/>
    <x v="26"/>
    <x v="1"/>
    <x v="1"/>
    <x v="1"/>
  </r>
  <r>
    <x v="5"/>
    <x v="0"/>
    <x v="648"/>
    <x v="2"/>
    <x v="17"/>
    <x v="35"/>
    <x v="0"/>
    <x v="43"/>
    <x v="285"/>
    <x v="2793"/>
    <x v="5010"/>
    <x v="31"/>
    <x v="1"/>
    <x v="0"/>
    <x v="0"/>
  </r>
  <r>
    <x v="5"/>
    <x v="0"/>
    <x v="648"/>
    <x v="2"/>
    <x v="17"/>
    <x v="35"/>
    <x v="3"/>
    <x v="48"/>
    <x v="300"/>
    <x v="2862"/>
    <x v="4986"/>
    <x v="21"/>
    <x v="1"/>
    <x v="1"/>
    <x v="0"/>
  </r>
  <r>
    <x v="5"/>
    <x v="1"/>
    <x v="648"/>
    <x v="1"/>
    <x v="47"/>
    <x v="11"/>
    <x v="2"/>
    <x v="38"/>
    <x v="304"/>
    <x v="2827"/>
    <x v="4978"/>
    <x v="26"/>
    <x v="0"/>
    <x v="0"/>
    <x v="2"/>
  </r>
  <r>
    <x v="5"/>
    <x v="1"/>
    <x v="648"/>
    <x v="1"/>
    <x v="47"/>
    <x v="11"/>
    <x v="1"/>
    <x v="28"/>
    <x v="231"/>
    <x v="2158"/>
    <x v="3825"/>
    <x v="26"/>
    <x v="0"/>
    <x v="0"/>
    <x v="1"/>
  </r>
  <r>
    <x v="5"/>
    <x v="1"/>
    <x v="648"/>
    <x v="1"/>
    <x v="47"/>
    <x v="11"/>
    <x v="5"/>
    <x v="28"/>
    <x v="152"/>
    <x v="1471"/>
    <x v="2605"/>
    <x v="26"/>
    <x v="0"/>
    <x v="1"/>
    <x v="2"/>
  </r>
  <r>
    <x v="5"/>
    <x v="1"/>
    <x v="648"/>
    <x v="1"/>
    <x v="47"/>
    <x v="11"/>
    <x v="4"/>
    <x v="28"/>
    <x v="152"/>
    <x v="1471"/>
    <x v="2605"/>
    <x v="26"/>
    <x v="0"/>
    <x v="1"/>
    <x v="1"/>
  </r>
  <r>
    <x v="5"/>
    <x v="1"/>
    <x v="648"/>
    <x v="1"/>
    <x v="47"/>
    <x v="11"/>
    <x v="0"/>
    <x v="38"/>
    <x v="152"/>
    <x v="1857"/>
    <x v="3277"/>
    <x v="26"/>
    <x v="0"/>
    <x v="0"/>
    <x v="0"/>
  </r>
  <r>
    <x v="1"/>
    <x v="1"/>
    <x v="648"/>
    <x v="1"/>
    <x v="47"/>
    <x v="11"/>
    <x v="3"/>
    <x v="43"/>
    <x v="254"/>
    <x v="2686"/>
    <x v="4688"/>
    <x v="26"/>
    <x v="0"/>
    <x v="1"/>
    <x v="0"/>
  </r>
  <r>
    <x v="3"/>
    <x v="3"/>
    <x v="648"/>
    <x v="2"/>
    <x v="42"/>
    <x v="16"/>
    <x v="1"/>
    <x v="49"/>
    <x v="197"/>
    <x v="2553"/>
    <x v="4850"/>
    <x v="38"/>
    <x v="1"/>
    <x v="0"/>
    <x v="1"/>
  </r>
  <r>
    <x v="0"/>
    <x v="1"/>
    <x v="648"/>
    <x v="1"/>
    <x v="18"/>
    <x v="43"/>
    <x v="3"/>
    <x v="31"/>
    <x v="56"/>
    <x v="551"/>
    <x v="1290"/>
    <x v="38"/>
    <x v="1"/>
    <x v="1"/>
    <x v="0"/>
  </r>
  <r>
    <x v="4"/>
    <x v="0"/>
    <x v="648"/>
    <x v="3"/>
    <x v="8"/>
    <x v="40"/>
    <x v="2"/>
    <x v="40"/>
    <x v="82"/>
    <x v="1135"/>
    <x v="2184"/>
    <x v="30"/>
    <x v="1"/>
    <x v="0"/>
    <x v="2"/>
  </r>
  <r>
    <x v="4"/>
    <x v="0"/>
    <x v="648"/>
    <x v="3"/>
    <x v="8"/>
    <x v="40"/>
    <x v="1"/>
    <x v="52"/>
    <x v="124"/>
    <x v="1974"/>
    <x v="3347"/>
    <x v="24"/>
    <x v="1"/>
    <x v="0"/>
    <x v="1"/>
  </r>
  <r>
    <x v="4"/>
    <x v="0"/>
    <x v="648"/>
    <x v="3"/>
    <x v="8"/>
    <x v="40"/>
    <x v="5"/>
    <x v="48"/>
    <x v="93"/>
    <x v="1480"/>
    <x v="2675"/>
    <x v="27"/>
    <x v="1"/>
    <x v="1"/>
    <x v="2"/>
  </r>
  <r>
    <x v="4"/>
    <x v="0"/>
    <x v="648"/>
    <x v="3"/>
    <x v="8"/>
    <x v="40"/>
    <x v="4"/>
    <x v="44"/>
    <x v="94"/>
    <x v="1387"/>
    <x v="2518"/>
    <x v="27"/>
    <x v="1"/>
    <x v="1"/>
    <x v="1"/>
  </r>
  <r>
    <x v="4"/>
    <x v="0"/>
    <x v="648"/>
    <x v="3"/>
    <x v="8"/>
    <x v="40"/>
    <x v="0"/>
    <x v="52"/>
    <x v="80"/>
    <x v="1390"/>
    <x v="1865"/>
    <x v="17"/>
    <x v="1"/>
    <x v="0"/>
    <x v="0"/>
  </r>
  <r>
    <x v="4"/>
    <x v="0"/>
    <x v="648"/>
    <x v="3"/>
    <x v="8"/>
    <x v="40"/>
    <x v="3"/>
    <x v="58"/>
    <x v="86"/>
    <x v="1619"/>
    <x v="3866"/>
    <x v="44"/>
    <x v="1"/>
    <x v="1"/>
    <x v="0"/>
  </r>
  <r>
    <x v="3"/>
    <x v="1"/>
    <x v="648"/>
    <x v="0"/>
    <x v="21"/>
    <x v="19"/>
    <x v="2"/>
    <x v="42"/>
    <x v="194"/>
    <x v="2356"/>
    <x v="4849"/>
    <x v="47"/>
    <x v="1"/>
    <x v="0"/>
    <x v="2"/>
  </r>
  <r>
    <x v="3"/>
    <x v="1"/>
    <x v="648"/>
    <x v="0"/>
    <x v="21"/>
    <x v="19"/>
    <x v="1"/>
    <x v="30"/>
    <x v="145"/>
    <x v="1484"/>
    <x v="3279"/>
    <x v="37"/>
    <x v="1"/>
    <x v="0"/>
    <x v="1"/>
  </r>
  <r>
    <x v="3"/>
    <x v="1"/>
    <x v="648"/>
    <x v="0"/>
    <x v="21"/>
    <x v="19"/>
    <x v="5"/>
    <x v="30"/>
    <x v="103"/>
    <x v="1098"/>
    <x v="2155"/>
    <x v="31"/>
    <x v="1"/>
    <x v="1"/>
    <x v="2"/>
  </r>
  <r>
    <x v="3"/>
    <x v="1"/>
    <x v="648"/>
    <x v="0"/>
    <x v="21"/>
    <x v="19"/>
    <x v="4"/>
    <x v="31"/>
    <x v="97"/>
    <x v="1060"/>
    <x v="2350"/>
    <x v="36"/>
    <x v="1"/>
    <x v="1"/>
    <x v="1"/>
  </r>
  <r>
    <x v="3"/>
    <x v="1"/>
    <x v="648"/>
    <x v="0"/>
    <x v="21"/>
    <x v="19"/>
    <x v="0"/>
    <x v="41"/>
    <x v="93"/>
    <x v="1296"/>
    <x v="3113"/>
    <x v="41"/>
    <x v="1"/>
    <x v="0"/>
    <x v="0"/>
  </r>
  <r>
    <x v="3"/>
    <x v="1"/>
    <x v="648"/>
    <x v="0"/>
    <x v="21"/>
    <x v="19"/>
    <x v="3"/>
    <x v="45"/>
    <x v="117"/>
    <x v="1699"/>
    <x v="4377"/>
    <x v="56"/>
    <x v="1"/>
    <x v="1"/>
    <x v="0"/>
  </r>
  <r>
    <x v="5"/>
    <x v="0"/>
    <x v="648"/>
    <x v="2"/>
    <x v="17"/>
    <x v="35"/>
    <x v="2"/>
    <x v="27"/>
    <x v="93"/>
    <x v="899"/>
    <x v="2170"/>
    <x v="40"/>
    <x v="1"/>
    <x v="0"/>
    <x v="2"/>
  </r>
  <r>
    <x v="5"/>
    <x v="0"/>
    <x v="648"/>
    <x v="2"/>
    <x v="17"/>
    <x v="35"/>
    <x v="1"/>
    <x v="38"/>
    <x v="134"/>
    <x v="1671"/>
    <x v="3817"/>
    <x v="41"/>
    <x v="1"/>
    <x v="0"/>
    <x v="1"/>
  </r>
  <r>
    <x v="5"/>
    <x v="0"/>
    <x v="648"/>
    <x v="2"/>
    <x v="17"/>
    <x v="35"/>
    <x v="5"/>
    <x v="35"/>
    <x v="82"/>
    <x v="1005"/>
    <x v="2219"/>
    <x v="36"/>
    <x v="1"/>
    <x v="1"/>
    <x v="2"/>
  </r>
  <r>
    <x v="5"/>
    <x v="0"/>
    <x v="648"/>
    <x v="2"/>
    <x v="17"/>
    <x v="35"/>
    <x v="4"/>
    <x v="29"/>
    <x v="87"/>
    <x v="893"/>
    <x v="1984"/>
    <x v="36"/>
    <x v="1"/>
    <x v="1"/>
    <x v="1"/>
  </r>
  <r>
    <x v="5"/>
    <x v="0"/>
    <x v="648"/>
    <x v="2"/>
    <x v="17"/>
    <x v="35"/>
    <x v="0"/>
    <x v="40"/>
    <x v="78"/>
    <x v="1078"/>
    <x v="2791"/>
    <x v="45"/>
    <x v="1"/>
    <x v="0"/>
    <x v="0"/>
  </r>
  <r>
    <x v="5"/>
    <x v="0"/>
    <x v="648"/>
    <x v="2"/>
    <x v="17"/>
    <x v="35"/>
    <x v="3"/>
    <x v="43"/>
    <x v="90"/>
    <x v="1298"/>
    <x v="2690"/>
    <x v="33"/>
    <x v="1"/>
    <x v="1"/>
    <x v="0"/>
  </r>
  <r>
    <x v="5"/>
    <x v="1"/>
    <x v="648"/>
    <x v="1"/>
    <x v="47"/>
    <x v="11"/>
    <x v="2"/>
    <x v="34"/>
    <x v="96"/>
    <x v="1138"/>
    <x v="2696"/>
    <x v="40"/>
    <x v="1"/>
    <x v="0"/>
    <x v="2"/>
  </r>
  <r>
    <x v="5"/>
    <x v="1"/>
    <x v="648"/>
    <x v="1"/>
    <x v="47"/>
    <x v="11"/>
    <x v="1"/>
    <x v="25"/>
    <x v="66"/>
    <x v="545"/>
    <x v="1274"/>
    <x v="38"/>
    <x v="1"/>
    <x v="0"/>
    <x v="1"/>
  </r>
  <r>
    <x v="5"/>
    <x v="1"/>
    <x v="648"/>
    <x v="1"/>
    <x v="47"/>
    <x v="11"/>
    <x v="5"/>
    <x v="26"/>
    <x v="33"/>
    <x v="234"/>
    <x v="514"/>
    <x v="39"/>
    <x v="1"/>
    <x v="1"/>
    <x v="2"/>
  </r>
  <r>
    <x v="5"/>
    <x v="1"/>
    <x v="648"/>
    <x v="1"/>
    <x v="47"/>
    <x v="11"/>
    <x v="4"/>
    <x v="25"/>
    <x v="36"/>
    <x v="251"/>
    <x v="551"/>
    <x v="39"/>
    <x v="1"/>
    <x v="1"/>
    <x v="1"/>
  </r>
  <r>
    <x v="5"/>
    <x v="1"/>
    <x v="648"/>
    <x v="1"/>
    <x v="47"/>
    <x v="11"/>
    <x v="0"/>
    <x v="34"/>
    <x v="42"/>
    <x v="439"/>
    <x v="1089"/>
    <x v="41"/>
    <x v="1"/>
    <x v="0"/>
    <x v="0"/>
  </r>
  <r>
    <x v="1"/>
    <x v="1"/>
    <x v="648"/>
    <x v="1"/>
    <x v="47"/>
    <x v="11"/>
    <x v="3"/>
    <x v="40"/>
    <x v="69"/>
    <x v="941"/>
    <x v="2074"/>
    <x v="36"/>
    <x v="1"/>
    <x v="1"/>
    <x v="0"/>
  </r>
  <r>
    <x v="3"/>
    <x v="3"/>
    <x v="648"/>
    <x v="2"/>
    <x v="42"/>
    <x v="16"/>
    <x v="1"/>
    <x v="32"/>
    <x v="211"/>
    <x v="2166"/>
    <x v="3959"/>
    <x v="28"/>
    <x v="2"/>
    <x v="0"/>
    <x v="1"/>
  </r>
  <r>
    <x v="4"/>
    <x v="0"/>
    <x v="648"/>
    <x v="3"/>
    <x v="8"/>
    <x v="40"/>
    <x v="2"/>
    <x v="32"/>
    <x v="120"/>
    <x v="1313"/>
    <x v="2122"/>
    <x v="23"/>
    <x v="2"/>
    <x v="0"/>
    <x v="2"/>
  </r>
  <r>
    <x v="4"/>
    <x v="0"/>
    <x v="648"/>
    <x v="3"/>
    <x v="8"/>
    <x v="40"/>
    <x v="1"/>
    <x v="36"/>
    <x v="166"/>
    <x v="1916"/>
    <x v="2522"/>
    <x v="15"/>
    <x v="2"/>
    <x v="0"/>
    <x v="1"/>
  </r>
  <r>
    <x v="4"/>
    <x v="0"/>
    <x v="648"/>
    <x v="3"/>
    <x v="8"/>
    <x v="40"/>
    <x v="5"/>
    <x v="36"/>
    <x v="108"/>
    <x v="1323"/>
    <x v="1957"/>
    <x v="20"/>
    <x v="2"/>
    <x v="1"/>
    <x v="2"/>
  </r>
  <r>
    <x v="4"/>
    <x v="0"/>
    <x v="648"/>
    <x v="3"/>
    <x v="8"/>
    <x v="40"/>
    <x v="4"/>
    <x v="33"/>
    <x v="101"/>
    <x v="1155"/>
    <x v="1722"/>
    <x v="21"/>
    <x v="2"/>
    <x v="1"/>
    <x v="1"/>
  </r>
  <r>
    <x v="4"/>
    <x v="0"/>
    <x v="648"/>
    <x v="3"/>
    <x v="8"/>
    <x v="40"/>
    <x v="0"/>
    <x v="40"/>
    <x v="97"/>
    <x v="1310"/>
    <x v="1097"/>
    <x v="8"/>
    <x v="2"/>
    <x v="0"/>
    <x v="0"/>
  </r>
  <r>
    <x v="4"/>
    <x v="0"/>
    <x v="648"/>
    <x v="3"/>
    <x v="8"/>
    <x v="40"/>
    <x v="3"/>
    <x v="46"/>
    <x v="120"/>
    <x v="1759"/>
    <x v="3828"/>
    <x v="38"/>
    <x v="2"/>
    <x v="1"/>
    <x v="0"/>
  </r>
  <r>
    <x v="5"/>
    <x v="0"/>
    <x v="648"/>
    <x v="2"/>
    <x v="17"/>
    <x v="35"/>
    <x v="2"/>
    <x v="18"/>
    <x v="104"/>
    <x v="706"/>
    <x v="1278"/>
    <x v="29"/>
    <x v="2"/>
    <x v="0"/>
    <x v="2"/>
  </r>
  <r>
    <x v="5"/>
    <x v="0"/>
    <x v="648"/>
    <x v="2"/>
    <x v="17"/>
    <x v="35"/>
    <x v="1"/>
    <x v="27"/>
    <x v="160"/>
    <x v="1504"/>
    <x v="2969"/>
    <x v="31"/>
    <x v="2"/>
    <x v="0"/>
    <x v="1"/>
  </r>
  <r>
    <x v="5"/>
    <x v="0"/>
    <x v="648"/>
    <x v="2"/>
    <x v="17"/>
    <x v="35"/>
    <x v="5"/>
    <x v="26"/>
    <x v="108"/>
    <x v="1011"/>
    <x v="1996"/>
    <x v="31"/>
    <x v="2"/>
    <x v="1"/>
    <x v="2"/>
  </r>
  <r>
    <x v="5"/>
    <x v="0"/>
    <x v="648"/>
    <x v="2"/>
    <x v="17"/>
    <x v="35"/>
    <x v="4"/>
    <x v="24"/>
    <x v="101"/>
    <x v="879"/>
    <x v="1622"/>
    <x v="29"/>
    <x v="2"/>
    <x v="1"/>
    <x v="1"/>
  </r>
  <r>
    <x v="5"/>
    <x v="0"/>
    <x v="648"/>
    <x v="2"/>
    <x v="17"/>
    <x v="35"/>
    <x v="0"/>
    <x v="32"/>
    <x v="93"/>
    <x v="1048"/>
    <x v="2214"/>
    <x v="34"/>
    <x v="2"/>
    <x v="0"/>
    <x v="0"/>
  </r>
  <r>
    <x v="5"/>
    <x v="0"/>
    <x v="648"/>
    <x v="2"/>
    <x v="17"/>
    <x v="35"/>
    <x v="3"/>
    <x v="37"/>
    <x v="120"/>
    <x v="1480"/>
    <x v="2613"/>
    <x v="26"/>
    <x v="2"/>
    <x v="1"/>
    <x v="0"/>
  </r>
  <r>
    <x v="3"/>
    <x v="3"/>
    <x v="649"/>
    <x v="2"/>
    <x v="42"/>
    <x v="16"/>
    <x v="5"/>
    <x v="58"/>
    <x v="329"/>
    <x v="2996"/>
    <x v="5424"/>
    <x v="26"/>
    <x v="2"/>
    <x v="1"/>
    <x v="2"/>
  </r>
  <r>
    <x v="0"/>
    <x v="1"/>
    <x v="649"/>
    <x v="1"/>
    <x v="18"/>
    <x v="43"/>
    <x v="2"/>
    <x v="33"/>
    <x v="311"/>
    <x v="2840"/>
    <x v="4901"/>
    <x v="21"/>
    <x v="2"/>
    <x v="0"/>
    <x v="2"/>
  </r>
  <r>
    <x v="1"/>
    <x v="1"/>
    <x v="649"/>
    <x v="0"/>
    <x v="24"/>
    <x v="51"/>
    <x v="2"/>
    <x v="28"/>
    <x v="313"/>
    <x v="2811"/>
    <x v="4948"/>
    <x v="26"/>
    <x v="0"/>
    <x v="0"/>
    <x v="2"/>
  </r>
  <r>
    <x v="1"/>
    <x v="1"/>
    <x v="649"/>
    <x v="0"/>
    <x v="24"/>
    <x v="51"/>
    <x v="1"/>
    <x v="18"/>
    <x v="285"/>
    <x v="2022"/>
    <x v="3202"/>
    <x v="21"/>
    <x v="0"/>
    <x v="0"/>
    <x v="1"/>
  </r>
  <r>
    <x v="1"/>
    <x v="1"/>
    <x v="649"/>
    <x v="0"/>
    <x v="24"/>
    <x v="51"/>
    <x v="5"/>
    <x v="18"/>
    <x v="212"/>
    <x v="1502"/>
    <x v="2330"/>
    <x v="21"/>
    <x v="0"/>
    <x v="1"/>
    <x v="2"/>
  </r>
  <r>
    <x v="1"/>
    <x v="1"/>
    <x v="649"/>
    <x v="0"/>
    <x v="24"/>
    <x v="51"/>
    <x v="4"/>
    <x v="18"/>
    <x v="194"/>
    <x v="1355"/>
    <x v="2404"/>
    <x v="26"/>
    <x v="0"/>
    <x v="1"/>
    <x v="1"/>
  </r>
  <r>
    <x v="1"/>
    <x v="1"/>
    <x v="649"/>
    <x v="0"/>
    <x v="24"/>
    <x v="51"/>
    <x v="0"/>
    <x v="28"/>
    <x v="194"/>
    <x v="1857"/>
    <x v="2898"/>
    <x v="21"/>
    <x v="0"/>
    <x v="0"/>
    <x v="0"/>
  </r>
  <r>
    <x v="1"/>
    <x v="1"/>
    <x v="649"/>
    <x v="0"/>
    <x v="24"/>
    <x v="51"/>
    <x v="3"/>
    <x v="33"/>
    <x v="285"/>
    <x v="2637"/>
    <x v="4901"/>
    <x v="36"/>
    <x v="0"/>
    <x v="1"/>
    <x v="0"/>
  </r>
  <r>
    <x v="4"/>
    <x v="1"/>
    <x v="649"/>
    <x v="2"/>
    <x v="23"/>
    <x v="25"/>
    <x v="2"/>
    <x v="28"/>
    <x v="325"/>
    <x v="2877"/>
    <x v="5143"/>
    <x v="26"/>
    <x v="1"/>
    <x v="0"/>
    <x v="2"/>
  </r>
  <r>
    <x v="4"/>
    <x v="1"/>
    <x v="649"/>
    <x v="2"/>
    <x v="23"/>
    <x v="25"/>
    <x v="1"/>
    <x v="18"/>
    <x v="311"/>
    <x v="2513"/>
    <x v="4127"/>
    <x v="21"/>
    <x v="1"/>
    <x v="0"/>
    <x v="1"/>
  </r>
  <r>
    <x v="4"/>
    <x v="1"/>
    <x v="649"/>
    <x v="2"/>
    <x v="23"/>
    <x v="25"/>
    <x v="5"/>
    <x v="18"/>
    <x v="294"/>
    <x v="2112"/>
    <x v="3761"/>
    <x v="26"/>
    <x v="1"/>
    <x v="1"/>
    <x v="2"/>
  </r>
  <r>
    <x v="4"/>
    <x v="1"/>
    <x v="649"/>
    <x v="2"/>
    <x v="23"/>
    <x v="25"/>
    <x v="4"/>
    <x v="18"/>
    <x v="285"/>
    <x v="2022"/>
    <x v="3572"/>
    <x v="26"/>
    <x v="1"/>
    <x v="1"/>
    <x v="1"/>
  </r>
  <r>
    <x v="4"/>
    <x v="1"/>
    <x v="649"/>
    <x v="2"/>
    <x v="23"/>
    <x v="25"/>
    <x v="0"/>
    <x v="28"/>
    <x v="285"/>
    <x v="2491"/>
    <x v="4071"/>
    <x v="21"/>
    <x v="1"/>
    <x v="0"/>
    <x v="0"/>
  </r>
  <r>
    <x v="3"/>
    <x v="1"/>
    <x v="649"/>
    <x v="2"/>
    <x v="23"/>
    <x v="25"/>
    <x v="3"/>
    <x v="28"/>
    <x v="309"/>
    <x v="2763"/>
    <x v="5061"/>
    <x v="36"/>
    <x v="1"/>
    <x v="1"/>
    <x v="0"/>
  </r>
  <r>
    <x v="3"/>
    <x v="3"/>
    <x v="649"/>
    <x v="2"/>
    <x v="42"/>
    <x v="16"/>
    <x v="5"/>
    <x v="55"/>
    <x v="165"/>
    <x v="2436"/>
    <x v="4772"/>
    <x v="40"/>
    <x v="1"/>
    <x v="1"/>
    <x v="2"/>
  </r>
  <r>
    <x v="0"/>
    <x v="1"/>
    <x v="649"/>
    <x v="1"/>
    <x v="18"/>
    <x v="43"/>
    <x v="2"/>
    <x v="31"/>
    <x v="120"/>
    <x v="1281"/>
    <x v="2761"/>
    <x v="35"/>
    <x v="1"/>
    <x v="0"/>
    <x v="2"/>
  </r>
  <r>
    <x v="1"/>
    <x v="1"/>
    <x v="649"/>
    <x v="0"/>
    <x v="24"/>
    <x v="51"/>
    <x v="2"/>
    <x v="27"/>
    <x v="111"/>
    <x v="1072"/>
    <x v="2427"/>
    <x v="37"/>
    <x v="1"/>
    <x v="0"/>
    <x v="2"/>
  </r>
  <r>
    <x v="1"/>
    <x v="1"/>
    <x v="649"/>
    <x v="0"/>
    <x v="24"/>
    <x v="51"/>
    <x v="1"/>
    <x v="17"/>
    <x v="75"/>
    <x v="444"/>
    <x v="952"/>
    <x v="36"/>
    <x v="1"/>
    <x v="0"/>
    <x v="1"/>
  </r>
  <r>
    <x v="1"/>
    <x v="1"/>
    <x v="649"/>
    <x v="0"/>
    <x v="24"/>
    <x v="51"/>
    <x v="5"/>
    <x v="16"/>
    <x v="60"/>
    <x v="298"/>
    <x v="560"/>
    <x v="34"/>
    <x v="1"/>
    <x v="1"/>
    <x v="2"/>
  </r>
  <r>
    <x v="1"/>
    <x v="1"/>
    <x v="649"/>
    <x v="0"/>
    <x v="24"/>
    <x v="51"/>
    <x v="4"/>
    <x v="16"/>
    <x v="48"/>
    <x v="198"/>
    <x v="396"/>
    <x v="36"/>
    <x v="1"/>
    <x v="1"/>
    <x v="1"/>
  </r>
  <r>
    <x v="1"/>
    <x v="1"/>
    <x v="649"/>
    <x v="0"/>
    <x v="24"/>
    <x v="51"/>
    <x v="0"/>
    <x v="25"/>
    <x v="56"/>
    <x v="441"/>
    <x v="852"/>
    <x v="33"/>
    <x v="1"/>
    <x v="0"/>
    <x v="0"/>
  </r>
  <r>
    <x v="1"/>
    <x v="1"/>
    <x v="649"/>
    <x v="0"/>
    <x v="24"/>
    <x v="51"/>
    <x v="3"/>
    <x v="31"/>
    <x v="73"/>
    <x v="776"/>
    <x v="2270"/>
    <x v="50"/>
    <x v="1"/>
    <x v="1"/>
    <x v="0"/>
  </r>
  <r>
    <x v="4"/>
    <x v="1"/>
    <x v="649"/>
    <x v="2"/>
    <x v="23"/>
    <x v="25"/>
    <x v="2"/>
    <x v="25"/>
    <x v="153"/>
    <x v="1358"/>
    <x v="3176"/>
    <x v="40"/>
    <x v="1"/>
    <x v="0"/>
    <x v="2"/>
  </r>
  <r>
    <x v="4"/>
    <x v="1"/>
    <x v="649"/>
    <x v="2"/>
    <x v="23"/>
    <x v="25"/>
    <x v="1"/>
    <x v="18"/>
    <x v="125"/>
    <x v="853"/>
    <x v="1657"/>
    <x v="31"/>
    <x v="1"/>
    <x v="0"/>
    <x v="1"/>
  </r>
  <r>
    <x v="4"/>
    <x v="1"/>
    <x v="649"/>
    <x v="2"/>
    <x v="23"/>
    <x v="25"/>
    <x v="5"/>
    <x v="17"/>
    <x v="80"/>
    <x v="488"/>
    <x v="1208"/>
    <x v="40"/>
    <x v="1"/>
    <x v="1"/>
    <x v="2"/>
  </r>
  <r>
    <x v="4"/>
    <x v="1"/>
    <x v="649"/>
    <x v="2"/>
    <x v="23"/>
    <x v="25"/>
    <x v="4"/>
    <x v="16"/>
    <x v="87"/>
    <x v="504"/>
    <x v="1107"/>
    <x v="36"/>
    <x v="1"/>
    <x v="1"/>
    <x v="1"/>
  </r>
  <r>
    <x v="4"/>
    <x v="1"/>
    <x v="649"/>
    <x v="2"/>
    <x v="23"/>
    <x v="25"/>
    <x v="0"/>
    <x v="25"/>
    <x v="80"/>
    <x v="718"/>
    <x v="1589"/>
    <x v="36"/>
    <x v="1"/>
    <x v="0"/>
    <x v="0"/>
  </r>
  <r>
    <x v="3"/>
    <x v="1"/>
    <x v="649"/>
    <x v="2"/>
    <x v="23"/>
    <x v="25"/>
    <x v="3"/>
    <x v="26"/>
    <x v="104"/>
    <x v="976"/>
    <x v="2776"/>
    <x v="50"/>
    <x v="1"/>
    <x v="1"/>
    <x v="0"/>
  </r>
  <r>
    <x v="3"/>
    <x v="3"/>
    <x v="649"/>
    <x v="2"/>
    <x v="42"/>
    <x v="16"/>
    <x v="5"/>
    <x v="39"/>
    <x v="203"/>
    <x v="2348"/>
    <x v="4325"/>
    <x v="30"/>
    <x v="2"/>
    <x v="1"/>
    <x v="2"/>
  </r>
  <r>
    <x v="4"/>
    <x v="1"/>
    <x v="649"/>
    <x v="2"/>
    <x v="23"/>
    <x v="25"/>
    <x v="2"/>
    <x v="17"/>
    <x v="186"/>
    <x v="1250"/>
    <x v="2541"/>
    <x v="32"/>
    <x v="2"/>
    <x v="0"/>
    <x v="2"/>
  </r>
  <r>
    <x v="4"/>
    <x v="1"/>
    <x v="649"/>
    <x v="2"/>
    <x v="23"/>
    <x v="25"/>
    <x v="1"/>
    <x v="10"/>
    <x v="143"/>
    <x v="617"/>
    <x v="871"/>
    <x v="23"/>
    <x v="2"/>
    <x v="0"/>
    <x v="1"/>
  </r>
  <r>
    <x v="4"/>
    <x v="1"/>
    <x v="649"/>
    <x v="2"/>
    <x v="23"/>
    <x v="25"/>
    <x v="5"/>
    <x v="12"/>
    <x v="101"/>
    <x v="470"/>
    <x v="924"/>
    <x v="33"/>
    <x v="2"/>
    <x v="1"/>
    <x v="2"/>
  </r>
  <r>
    <x v="4"/>
    <x v="1"/>
    <x v="649"/>
    <x v="2"/>
    <x v="23"/>
    <x v="25"/>
    <x v="4"/>
    <x v="13"/>
    <x v="91"/>
    <x v="442"/>
    <x v="797"/>
    <x v="31"/>
    <x v="2"/>
    <x v="1"/>
    <x v="1"/>
  </r>
  <r>
    <x v="4"/>
    <x v="1"/>
    <x v="649"/>
    <x v="2"/>
    <x v="23"/>
    <x v="25"/>
    <x v="0"/>
    <x v="18"/>
    <x v="87"/>
    <x v="565"/>
    <x v="965"/>
    <x v="28"/>
    <x v="2"/>
    <x v="0"/>
    <x v="0"/>
  </r>
  <r>
    <x v="3"/>
    <x v="1"/>
    <x v="649"/>
    <x v="2"/>
    <x v="23"/>
    <x v="25"/>
    <x v="3"/>
    <x v="20"/>
    <x v="140"/>
    <x v="1050"/>
    <x v="2516"/>
    <x v="40"/>
    <x v="2"/>
    <x v="1"/>
    <x v="0"/>
  </r>
  <r>
    <x v="3"/>
    <x v="3"/>
    <x v="650"/>
    <x v="2"/>
    <x v="42"/>
    <x v="16"/>
    <x v="4"/>
    <x v="58"/>
    <x v="317"/>
    <x v="2954"/>
    <x v="5421"/>
    <x v="36"/>
    <x v="2"/>
    <x v="1"/>
    <x v="1"/>
  </r>
  <r>
    <x v="0"/>
    <x v="1"/>
    <x v="650"/>
    <x v="1"/>
    <x v="18"/>
    <x v="43"/>
    <x v="1"/>
    <x v="33"/>
    <x v="129"/>
    <x v="1441"/>
    <x v="2219"/>
    <x v="21"/>
    <x v="2"/>
    <x v="0"/>
    <x v="1"/>
  </r>
  <r>
    <x v="0"/>
    <x v="1"/>
    <x v="650"/>
    <x v="1"/>
    <x v="18"/>
    <x v="43"/>
    <x v="2"/>
    <x v="53"/>
    <x v="300"/>
    <x v="2880"/>
    <x v="5070"/>
    <x v="21"/>
    <x v="2"/>
    <x v="0"/>
    <x v="2"/>
  </r>
  <r>
    <x v="0"/>
    <x v="1"/>
    <x v="650"/>
    <x v="1"/>
    <x v="18"/>
    <x v="43"/>
    <x v="1"/>
    <x v="48"/>
    <x v="194"/>
    <x v="2506"/>
    <x v="4102"/>
    <x v="21"/>
    <x v="2"/>
    <x v="0"/>
    <x v="1"/>
  </r>
  <r>
    <x v="0"/>
    <x v="1"/>
    <x v="650"/>
    <x v="1"/>
    <x v="18"/>
    <x v="43"/>
    <x v="5"/>
    <x v="48"/>
    <x v="105"/>
    <x v="1646"/>
    <x v="2892"/>
    <x v="26"/>
    <x v="2"/>
    <x v="1"/>
    <x v="2"/>
  </r>
  <r>
    <x v="0"/>
    <x v="1"/>
    <x v="650"/>
    <x v="1"/>
    <x v="18"/>
    <x v="43"/>
    <x v="4"/>
    <x v="48"/>
    <x v="82"/>
    <x v="1321"/>
    <x v="1678"/>
    <x v="16"/>
    <x v="2"/>
    <x v="1"/>
    <x v="1"/>
  </r>
  <r>
    <x v="0"/>
    <x v="1"/>
    <x v="650"/>
    <x v="1"/>
    <x v="18"/>
    <x v="43"/>
    <x v="0"/>
    <x v="58"/>
    <x v="82"/>
    <x v="1568"/>
    <x v="1651"/>
    <x v="11"/>
    <x v="2"/>
    <x v="0"/>
    <x v="0"/>
  </r>
  <r>
    <x v="0"/>
    <x v="1"/>
    <x v="650"/>
    <x v="1"/>
    <x v="18"/>
    <x v="43"/>
    <x v="3"/>
    <x v="63"/>
    <x v="194"/>
    <x v="2727"/>
    <x v="4768"/>
    <x v="26"/>
    <x v="2"/>
    <x v="1"/>
    <x v="0"/>
  </r>
  <r>
    <x v="1"/>
    <x v="1"/>
    <x v="650"/>
    <x v="1"/>
    <x v="28"/>
    <x v="31"/>
    <x v="2"/>
    <x v="63"/>
    <x v="309"/>
    <x v="2934"/>
    <x v="5305"/>
    <x v="26"/>
    <x v="2"/>
    <x v="0"/>
    <x v="2"/>
  </r>
  <r>
    <x v="1"/>
    <x v="1"/>
    <x v="650"/>
    <x v="1"/>
    <x v="28"/>
    <x v="31"/>
    <x v="1"/>
    <x v="58"/>
    <x v="254"/>
    <x v="2833"/>
    <x v="4999"/>
    <x v="26"/>
    <x v="2"/>
    <x v="0"/>
    <x v="1"/>
  </r>
  <r>
    <x v="1"/>
    <x v="1"/>
    <x v="650"/>
    <x v="1"/>
    <x v="28"/>
    <x v="31"/>
    <x v="5"/>
    <x v="58"/>
    <x v="174"/>
    <x v="2560"/>
    <x v="3853"/>
    <x v="16"/>
    <x v="2"/>
    <x v="1"/>
    <x v="2"/>
  </r>
  <r>
    <x v="1"/>
    <x v="1"/>
    <x v="650"/>
    <x v="1"/>
    <x v="28"/>
    <x v="31"/>
    <x v="4"/>
    <x v="58"/>
    <x v="152"/>
    <x v="2398"/>
    <x v="3501"/>
    <x v="16"/>
    <x v="2"/>
    <x v="1"/>
    <x v="1"/>
  </r>
  <r>
    <x v="1"/>
    <x v="1"/>
    <x v="650"/>
    <x v="1"/>
    <x v="28"/>
    <x v="31"/>
    <x v="0"/>
    <x v="68"/>
    <x v="152"/>
    <x v="2574"/>
    <x v="3880"/>
    <x v="16"/>
    <x v="2"/>
    <x v="0"/>
    <x v="0"/>
  </r>
  <r>
    <x v="1"/>
    <x v="1"/>
    <x v="650"/>
    <x v="1"/>
    <x v="28"/>
    <x v="31"/>
    <x v="3"/>
    <x v="73"/>
    <x v="254"/>
    <x v="2880"/>
    <x v="5070"/>
    <x v="21"/>
    <x v="2"/>
    <x v="1"/>
    <x v="0"/>
  </r>
  <r>
    <x v="3"/>
    <x v="3"/>
    <x v="650"/>
    <x v="2"/>
    <x v="42"/>
    <x v="16"/>
    <x v="4"/>
    <x v="52"/>
    <x v="150"/>
    <x v="2238"/>
    <x v="4773"/>
    <x v="48"/>
    <x v="1"/>
    <x v="1"/>
    <x v="1"/>
  </r>
  <r>
    <x v="0"/>
    <x v="1"/>
    <x v="650"/>
    <x v="1"/>
    <x v="18"/>
    <x v="43"/>
    <x v="1"/>
    <x v="31"/>
    <x v="34"/>
    <x v="305"/>
    <x v="558"/>
    <x v="33"/>
    <x v="1"/>
    <x v="0"/>
    <x v="1"/>
  </r>
  <r>
    <x v="0"/>
    <x v="1"/>
    <x v="650"/>
    <x v="1"/>
    <x v="18"/>
    <x v="43"/>
    <x v="2"/>
    <x v="48"/>
    <x v="101"/>
    <x v="1589"/>
    <x v="3411"/>
    <x v="36"/>
    <x v="1"/>
    <x v="0"/>
    <x v="2"/>
  </r>
  <r>
    <x v="0"/>
    <x v="1"/>
    <x v="650"/>
    <x v="1"/>
    <x v="18"/>
    <x v="43"/>
    <x v="1"/>
    <x v="47"/>
    <x v="48"/>
    <x v="731"/>
    <x v="1577"/>
    <x v="35"/>
    <x v="1"/>
    <x v="0"/>
    <x v="1"/>
  </r>
  <r>
    <x v="0"/>
    <x v="1"/>
    <x v="650"/>
    <x v="1"/>
    <x v="18"/>
    <x v="43"/>
    <x v="5"/>
    <x v="45"/>
    <x v="21"/>
    <x v="278"/>
    <x v="679"/>
    <x v="41"/>
    <x v="1"/>
    <x v="1"/>
    <x v="2"/>
  </r>
  <r>
    <x v="0"/>
    <x v="1"/>
    <x v="650"/>
    <x v="1"/>
    <x v="18"/>
    <x v="43"/>
    <x v="4"/>
    <x v="43"/>
    <x v="16"/>
    <x v="187"/>
    <x v="219"/>
    <x v="26"/>
    <x v="1"/>
    <x v="1"/>
    <x v="1"/>
  </r>
  <r>
    <x v="0"/>
    <x v="1"/>
    <x v="650"/>
    <x v="1"/>
    <x v="18"/>
    <x v="43"/>
    <x v="0"/>
    <x v="54"/>
    <x v="17"/>
    <x v="288"/>
    <x v="332"/>
    <x v="24"/>
    <x v="1"/>
    <x v="0"/>
    <x v="0"/>
  </r>
  <r>
    <x v="0"/>
    <x v="1"/>
    <x v="650"/>
    <x v="1"/>
    <x v="18"/>
    <x v="43"/>
    <x v="3"/>
    <x v="61"/>
    <x v="45"/>
    <x v="899"/>
    <x v="2120"/>
    <x v="39"/>
    <x v="1"/>
    <x v="1"/>
    <x v="0"/>
  </r>
  <r>
    <x v="1"/>
    <x v="1"/>
    <x v="650"/>
    <x v="1"/>
    <x v="28"/>
    <x v="31"/>
    <x v="2"/>
    <x v="57"/>
    <x v="100"/>
    <x v="1800"/>
    <x v="3941"/>
    <x v="39"/>
    <x v="1"/>
    <x v="0"/>
    <x v="2"/>
  </r>
  <r>
    <x v="1"/>
    <x v="1"/>
    <x v="650"/>
    <x v="1"/>
    <x v="28"/>
    <x v="31"/>
    <x v="1"/>
    <x v="55"/>
    <x v="69"/>
    <x v="1258"/>
    <x v="2906"/>
    <x v="39"/>
    <x v="1"/>
    <x v="0"/>
    <x v="1"/>
  </r>
  <r>
    <x v="1"/>
    <x v="1"/>
    <x v="650"/>
    <x v="1"/>
    <x v="28"/>
    <x v="31"/>
    <x v="5"/>
    <x v="52"/>
    <x v="43"/>
    <x v="731"/>
    <x v="1365"/>
    <x v="30"/>
    <x v="1"/>
    <x v="1"/>
    <x v="2"/>
  </r>
  <r>
    <x v="1"/>
    <x v="1"/>
    <x v="650"/>
    <x v="1"/>
    <x v="28"/>
    <x v="31"/>
    <x v="4"/>
    <x v="55"/>
    <x v="36"/>
    <x v="646"/>
    <x v="1180"/>
    <x v="29"/>
    <x v="1"/>
    <x v="1"/>
    <x v="1"/>
  </r>
  <r>
    <x v="1"/>
    <x v="1"/>
    <x v="650"/>
    <x v="1"/>
    <x v="28"/>
    <x v="31"/>
    <x v="0"/>
    <x v="64"/>
    <x v="35"/>
    <x v="756"/>
    <x v="1369"/>
    <x v="29"/>
    <x v="1"/>
    <x v="0"/>
    <x v="0"/>
  </r>
  <r>
    <x v="1"/>
    <x v="1"/>
    <x v="650"/>
    <x v="1"/>
    <x v="28"/>
    <x v="31"/>
    <x v="3"/>
    <x v="65"/>
    <x v="67"/>
    <x v="1402"/>
    <x v="2947"/>
    <x v="34"/>
    <x v="1"/>
    <x v="1"/>
    <x v="0"/>
  </r>
  <r>
    <x v="3"/>
    <x v="3"/>
    <x v="650"/>
    <x v="2"/>
    <x v="42"/>
    <x v="16"/>
    <x v="4"/>
    <x v="37"/>
    <x v="166"/>
    <x v="1949"/>
    <x v="4262"/>
    <x v="42"/>
    <x v="2"/>
    <x v="1"/>
    <x v="1"/>
  </r>
  <r>
    <x v="1"/>
    <x v="1"/>
    <x v="650"/>
    <x v="1"/>
    <x v="28"/>
    <x v="31"/>
    <x v="2"/>
    <x v="45"/>
    <x v="140"/>
    <x v="1964"/>
    <x v="3605"/>
    <x v="28"/>
    <x v="2"/>
    <x v="0"/>
    <x v="2"/>
  </r>
  <r>
    <x v="1"/>
    <x v="1"/>
    <x v="650"/>
    <x v="1"/>
    <x v="28"/>
    <x v="31"/>
    <x v="1"/>
    <x v="37"/>
    <x v="81"/>
    <x v="1046"/>
    <x v="2013"/>
    <x v="30"/>
    <x v="2"/>
    <x v="0"/>
    <x v="1"/>
  </r>
  <r>
    <x v="1"/>
    <x v="1"/>
    <x v="650"/>
    <x v="1"/>
    <x v="28"/>
    <x v="31"/>
    <x v="5"/>
    <x v="45"/>
    <x v="49"/>
    <x v="709"/>
    <x v="860"/>
    <x v="19"/>
    <x v="2"/>
    <x v="1"/>
    <x v="2"/>
  </r>
  <r>
    <x v="1"/>
    <x v="1"/>
    <x v="650"/>
    <x v="1"/>
    <x v="28"/>
    <x v="31"/>
    <x v="4"/>
    <x v="37"/>
    <x v="50"/>
    <x v="584"/>
    <x v="639"/>
    <x v="18"/>
    <x v="2"/>
    <x v="1"/>
    <x v="1"/>
  </r>
  <r>
    <x v="1"/>
    <x v="1"/>
    <x v="650"/>
    <x v="1"/>
    <x v="28"/>
    <x v="31"/>
    <x v="0"/>
    <x v="43"/>
    <x v="47"/>
    <x v="642"/>
    <x v="726"/>
    <x v="18"/>
    <x v="2"/>
    <x v="0"/>
    <x v="0"/>
  </r>
  <r>
    <x v="1"/>
    <x v="1"/>
    <x v="650"/>
    <x v="1"/>
    <x v="28"/>
    <x v="31"/>
    <x v="3"/>
    <x v="57"/>
    <x v="74"/>
    <x v="1386"/>
    <x v="2399"/>
    <x v="25"/>
    <x v="2"/>
    <x v="1"/>
    <x v="0"/>
  </r>
  <r>
    <x v="3"/>
    <x v="3"/>
    <x v="651"/>
    <x v="2"/>
    <x v="42"/>
    <x v="16"/>
    <x v="0"/>
    <x v="53"/>
    <x v="313"/>
    <x v="2924"/>
    <x v="5225"/>
    <x v="21"/>
    <x v="2"/>
    <x v="0"/>
    <x v="0"/>
  </r>
  <r>
    <x v="0"/>
    <x v="1"/>
    <x v="651"/>
    <x v="1"/>
    <x v="18"/>
    <x v="43"/>
    <x v="5"/>
    <x v="23"/>
    <x v="174"/>
    <x v="1441"/>
    <x v="2557"/>
    <x v="26"/>
    <x v="2"/>
    <x v="1"/>
    <x v="2"/>
  </r>
  <r>
    <x v="3"/>
    <x v="3"/>
    <x v="651"/>
    <x v="2"/>
    <x v="42"/>
    <x v="16"/>
    <x v="0"/>
    <x v="51"/>
    <x v="137"/>
    <x v="2086"/>
    <x v="4223"/>
    <x v="36"/>
    <x v="1"/>
    <x v="0"/>
    <x v="0"/>
  </r>
  <r>
    <x v="0"/>
    <x v="1"/>
    <x v="651"/>
    <x v="1"/>
    <x v="18"/>
    <x v="43"/>
    <x v="5"/>
    <x v="22"/>
    <x v="49"/>
    <x v="316"/>
    <x v="720"/>
    <x v="39"/>
    <x v="1"/>
    <x v="1"/>
    <x v="2"/>
  </r>
  <r>
    <x v="3"/>
    <x v="3"/>
    <x v="651"/>
    <x v="2"/>
    <x v="42"/>
    <x v="16"/>
    <x v="0"/>
    <x v="40"/>
    <x v="146"/>
    <x v="1861"/>
    <x v="3084"/>
    <x v="23"/>
    <x v="2"/>
    <x v="0"/>
    <x v="0"/>
  </r>
  <r>
    <x v="3"/>
    <x v="3"/>
    <x v="652"/>
    <x v="2"/>
    <x v="42"/>
    <x v="16"/>
    <x v="3"/>
    <x v="63"/>
    <x v="333"/>
    <x v="3021"/>
    <x v="5542"/>
    <x v="41"/>
    <x v="2"/>
    <x v="1"/>
    <x v="0"/>
  </r>
  <r>
    <x v="0"/>
    <x v="1"/>
    <x v="652"/>
    <x v="1"/>
    <x v="18"/>
    <x v="43"/>
    <x v="4"/>
    <x v="28"/>
    <x v="62"/>
    <x v="565"/>
    <x v="537"/>
    <x v="16"/>
    <x v="2"/>
    <x v="1"/>
    <x v="1"/>
  </r>
  <r>
    <x v="4"/>
    <x v="3"/>
    <x v="652"/>
    <x v="2"/>
    <x v="3"/>
    <x v="28"/>
    <x v="2"/>
    <x v="23"/>
    <x v="319"/>
    <x v="2805"/>
    <x v="4931"/>
    <x v="26"/>
    <x v="1"/>
    <x v="0"/>
    <x v="2"/>
  </r>
  <r>
    <x v="4"/>
    <x v="3"/>
    <x v="652"/>
    <x v="2"/>
    <x v="3"/>
    <x v="28"/>
    <x v="1"/>
    <x v="13"/>
    <x v="304"/>
    <x v="1975"/>
    <x v="3120"/>
    <x v="21"/>
    <x v="1"/>
    <x v="0"/>
    <x v="1"/>
  </r>
  <r>
    <x v="4"/>
    <x v="3"/>
    <x v="652"/>
    <x v="2"/>
    <x v="3"/>
    <x v="28"/>
    <x v="5"/>
    <x v="13"/>
    <x v="254"/>
    <x v="1441"/>
    <x v="2557"/>
    <x v="26"/>
    <x v="1"/>
    <x v="1"/>
    <x v="2"/>
  </r>
  <r>
    <x v="4"/>
    <x v="3"/>
    <x v="652"/>
    <x v="2"/>
    <x v="3"/>
    <x v="28"/>
    <x v="4"/>
    <x v="13"/>
    <x v="231"/>
    <x v="1321"/>
    <x v="2345"/>
    <x v="26"/>
    <x v="1"/>
    <x v="1"/>
    <x v="1"/>
  </r>
  <r>
    <x v="4"/>
    <x v="3"/>
    <x v="652"/>
    <x v="2"/>
    <x v="3"/>
    <x v="28"/>
    <x v="0"/>
    <x v="23"/>
    <x v="231"/>
    <x v="1929"/>
    <x v="3044"/>
    <x v="21"/>
    <x v="1"/>
    <x v="0"/>
    <x v="0"/>
  </r>
  <r>
    <x v="5"/>
    <x v="3"/>
    <x v="652"/>
    <x v="2"/>
    <x v="3"/>
    <x v="28"/>
    <x v="3"/>
    <x v="23"/>
    <x v="300"/>
    <x v="2469"/>
    <x v="4314"/>
    <x v="26"/>
    <x v="1"/>
    <x v="1"/>
    <x v="0"/>
  </r>
  <r>
    <x v="5"/>
    <x v="3"/>
    <x v="652"/>
    <x v="2"/>
    <x v="35"/>
    <x v="38"/>
    <x v="2"/>
    <x v="23"/>
    <x v="313"/>
    <x v="2727"/>
    <x v="4768"/>
    <x v="26"/>
    <x v="1"/>
    <x v="0"/>
    <x v="2"/>
  </r>
  <r>
    <x v="5"/>
    <x v="3"/>
    <x v="652"/>
    <x v="2"/>
    <x v="35"/>
    <x v="38"/>
    <x v="1"/>
    <x v="13"/>
    <x v="285"/>
    <x v="1674"/>
    <x v="2605"/>
    <x v="21"/>
    <x v="1"/>
    <x v="0"/>
    <x v="1"/>
  </r>
  <r>
    <x v="5"/>
    <x v="3"/>
    <x v="652"/>
    <x v="2"/>
    <x v="35"/>
    <x v="38"/>
    <x v="5"/>
    <x v="13"/>
    <x v="194"/>
    <x v="1086"/>
    <x v="1874"/>
    <x v="26"/>
    <x v="1"/>
    <x v="1"/>
    <x v="2"/>
  </r>
  <r>
    <x v="5"/>
    <x v="3"/>
    <x v="652"/>
    <x v="2"/>
    <x v="35"/>
    <x v="38"/>
    <x v="4"/>
    <x v="13"/>
    <x v="174"/>
    <x v="956"/>
    <x v="1623"/>
    <x v="26"/>
    <x v="1"/>
    <x v="1"/>
    <x v="1"/>
  </r>
  <r>
    <x v="5"/>
    <x v="3"/>
    <x v="652"/>
    <x v="2"/>
    <x v="35"/>
    <x v="38"/>
    <x v="0"/>
    <x v="23"/>
    <x v="174"/>
    <x v="1441"/>
    <x v="2219"/>
    <x v="21"/>
    <x v="1"/>
    <x v="0"/>
    <x v="0"/>
  </r>
  <r>
    <x v="2"/>
    <x v="3"/>
    <x v="652"/>
    <x v="2"/>
    <x v="35"/>
    <x v="38"/>
    <x v="3"/>
    <x v="23"/>
    <x v="273"/>
    <x v="2173"/>
    <x v="3853"/>
    <x v="26"/>
    <x v="1"/>
    <x v="1"/>
    <x v="0"/>
  </r>
  <r>
    <x v="3"/>
    <x v="3"/>
    <x v="652"/>
    <x v="2"/>
    <x v="42"/>
    <x v="16"/>
    <x v="3"/>
    <x v="58"/>
    <x v="199"/>
    <x v="2695"/>
    <x v="5175"/>
    <x v="52"/>
    <x v="1"/>
    <x v="1"/>
    <x v="0"/>
  </r>
  <r>
    <x v="0"/>
    <x v="1"/>
    <x v="652"/>
    <x v="1"/>
    <x v="18"/>
    <x v="43"/>
    <x v="4"/>
    <x v="27"/>
    <x v="9"/>
    <x v="50"/>
    <x v="50"/>
    <x v="28"/>
    <x v="1"/>
    <x v="1"/>
    <x v="1"/>
  </r>
  <r>
    <x v="4"/>
    <x v="3"/>
    <x v="652"/>
    <x v="2"/>
    <x v="3"/>
    <x v="28"/>
    <x v="2"/>
    <x v="20"/>
    <x v="129"/>
    <x v="969"/>
    <x v="2125"/>
    <x v="36"/>
    <x v="1"/>
    <x v="0"/>
    <x v="2"/>
  </r>
  <r>
    <x v="4"/>
    <x v="3"/>
    <x v="652"/>
    <x v="2"/>
    <x v="3"/>
    <x v="28"/>
    <x v="1"/>
    <x v="12"/>
    <x v="88"/>
    <x v="393"/>
    <x v="705"/>
    <x v="31"/>
    <x v="1"/>
    <x v="0"/>
    <x v="1"/>
  </r>
  <r>
    <x v="4"/>
    <x v="3"/>
    <x v="652"/>
    <x v="2"/>
    <x v="3"/>
    <x v="28"/>
    <x v="5"/>
    <x v="12"/>
    <x v="64"/>
    <x v="243"/>
    <x v="476"/>
    <x v="36"/>
    <x v="1"/>
    <x v="1"/>
    <x v="2"/>
  </r>
  <r>
    <x v="4"/>
    <x v="3"/>
    <x v="652"/>
    <x v="2"/>
    <x v="3"/>
    <x v="28"/>
    <x v="4"/>
    <x v="12"/>
    <x v="59"/>
    <x v="203"/>
    <x v="454"/>
    <x v="39"/>
    <x v="1"/>
    <x v="1"/>
    <x v="1"/>
  </r>
  <r>
    <x v="4"/>
    <x v="3"/>
    <x v="652"/>
    <x v="2"/>
    <x v="3"/>
    <x v="28"/>
    <x v="0"/>
    <x v="20"/>
    <x v="68"/>
    <x v="459"/>
    <x v="898"/>
    <x v="33"/>
    <x v="1"/>
    <x v="0"/>
    <x v="0"/>
  </r>
  <r>
    <x v="5"/>
    <x v="3"/>
    <x v="652"/>
    <x v="2"/>
    <x v="3"/>
    <x v="28"/>
    <x v="3"/>
    <x v="22"/>
    <x v="86"/>
    <x v="677"/>
    <x v="1621"/>
    <x v="39"/>
    <x v="1"/>
    <x v="1"/>
    <x v="0"/>
  </r>
  <r>
    <x v="5"/>
    <x v="3"/>
    <x v="652"/>
    <x v="2"/>
    <x v="35"/>
    <x v="38"/>
    <x v="2"/>
    <x v="22"/>
    <x v="117"/>
    <x v="947"/>
    <x v="2275"/>
    <x v="40"/>
    <x v="1"/>
    <x v="0"/>
    <x v="2"/>
  </r>
  <r>
    <x v="5"/>
    <x v="3"/>
    <x v="652"/>
    <x v="2"/>
    <x v="35"/>
    <x v="38"/>
    <x v="1"/>
    <x v="12"/>
    <x v="73"/>
    <x v="295"/>
    <x v="513"/>
    <x v="32"/>
    <x v="1"/>
    <x v="0"/>
    <x v="1"/>
  </r>
  <r>
    <x v="5"/>
    <x v="3"/>
    <x v="652"/>
    <x v="2"/>
    <x v="35"/>
    <x v="38"/>
    <x v="5"/>
    <x v="13"/>
    <x v="45"/>
    <x v="143"/>
    <x v="275"/>
    <x v="37"/>
    <x v="1"/>
    <x v="1"/>
    <x v="2"/>
  </r>
  <r>
    <x v="5"/>
    <x v="3"/>
    <x v="652"/>
    <x v="2"/>
    <x v="35"/>
    <x v="38"/>
    <x v="4"/>
    <x v="11"/>
    <x v="41"/>
    <x v="102"/>
    <x v="185"/>
    <x v="38"/>
    <x v="1"/>
    <x v="1"/>
    <x v="1"/>
  </r>
  <r>
    <x v="5"/>
    <x v="3"/>
    <x v="652"/>
    <x v="2"/>
    <x v="35"/>
    <x v="38"/>
    <x v="0"/>
    <x v="22"/>
    <x v="39"/>
    <x v="233"/>
    <x v="415"/>
    <x v="34"/>
    <x v="1"/>
    <x v="0"/>
    <x v="0"/>
  </r>
  <r>
    <x v="2"/>
    <x v="3"/>
    <x v="652"/>
    <x v="2"/>
    <x v="35"/>
    <x v="38"/>
    <x v="3"/>
    <x v="22"/>
    <x v="75"/>
    <x v="568"/>
    <x v="1428"/>
    <x v="41"/>
    <x v="1"/>
    <x v="1"/>
    <x v="0"/>
  </r>
  <r>
    <x v="3"/>
    <x v="3"/>
    <x v="652"/>
    <x v="2"/>
    <x v="42"/>
    <x v="16"/>
    <x v="3"/>
    <x v="47"/>
    <x v="216"/>
    <x v="2621"/>
    <x v="5060"/>
    <x v="46"/>
    <x v="2"/>
    <x v="1"/>
    <x v="0"/>
  </r>
  <r>
    <x v="4"/>
    <x v="3"/>
    <x v="652"/>
    <x v="2"/>
    <x v="3"/>
    <x v="28"/>
    <x v="2"/>
    <x v="14"/>
    <x v="157"/>
    <x v="893"/>
    <x v="1748"/>
    <x v="31"/>
    <x v="2"/>
    <x v="0"/>
    <x v="2"/>
  </r>
  <r>
    <x v="4"/>
    <x v="3"/>
    <x v="652"/>
    <x v="2"/>
    <x v="3"/>
    <x v="28"/>
    <x v="1"/>
    <x v="7"/>
    <x v="112"/>
    <x v="343"/>
    <x v="472"/>
    <x v="26"/>
    <x v="2"/>
    <x v="0"/>
    <x v="1"/>
  </r>
  <r>
    <x v="4"/>
    <x v="3"/>
    <x v="652"/>
    <x v="2"/>
    <x v="3"/>
    <x v="28"/>
    <x v="5"/>
    <x v="9"/>
    <x v="81"/>
    <x v="270"/>
    <x v="460"/>
    <x v="32"/>
    <x v="2"/>
    <x v="1"/>
    <x v="2"/>
  </r>
  <r>
    <x v="4"/>
    <x v="3"/>
    <x v="652"/>
    <x v="2"/>
    <x v="3"/>
    <x v="28"/>
    <x v="4"/>
    <x v="8"/>
    <x v="77"/>
    <x v="218"/>
    <x v="344"/>
    <x v="31"/>
    <x v="2"/>
    <x v="1"/>
    <x v="1"/>
  </r>
  <r>
    <x v="4"/>
    <x v="3"/>
    <x v="652"/>
    <x v="2"/>
    <x v="3"/>
    <x v="28"/>
    <x v="0"/>
    <x v="14"/>
    <x v="75"/>
    <x v="363"/>
    <x v="429"/>
    <x v="23"/>
    <x v="2"/>
    <x v="0"/>
    <x v="0"/>
  </r>
  <r>
    <x v="5"/>
    <x v="3"/>
    <x v="652"/>
    <x v="2"/>
    <x v="3"/>
    <x v="28"/>
    <x v="3"/>
    <x v="13"/>
    <x v="112"/>
    <x v="569"/>
    <x v="1079"/>
    <x v="31"/>
    <x v="2"/>
    <x v="1"/>
    <x v="0"/>
  </r>
  <r>
    <x v="5"/>
    <x v="3"/>
    <x v="652"/>
    <x v="2"/>
    <x v="35"/>
    <x v="38"/>
    <x v="2"/>
    <x v="13"/>
    <x v="150"/>
    <x v="807"/>
    <x v="1654"/>
    <x v="33"/>
    <x v="2"/>
    <x v="0"/>
    <x v="2"/>
  </r>
  <r>
    <x v="5"/>
    <x v="3"/>
    <x v="652"/>
    <x v="2"/>
    <x v="35"/>
    <x v="38"/>
    <x v="1"/>
    <x v="7"/>
    <x v="93"/>
    <x v="269"/>
    <x v="370"/>
    <x v="28"/>
    <x v="2"/>
    <x v="0"/>
    <x v="1"/>
  </r>
  <r>
    <x v="5"/>
    <x v="3"/>
    <x v="652"/>
    <x v="2"/>
    <x v="35"/>
    <x v="38"/>
    <x v="5"/>
    <x v="7"/>
    <x v="61"/>
    <x v="123"/>
    <x v="146"/>
    <x v="28"/>
    <x v="2"/>
    <x v="1"/>
    <x v="2"/>
  </r>
  <r>
    <x v="5"/>
    <x v="3"/>
    <x v="652"/>
    <x v="2"/>
    <x v="35"/>
    <x v="38"/>
    <x v="4"/>
    <x v="8"/>
    <x v="51"/>
    <x v="100"/>
    <x v="112"/>
    <x v="28"/>
    <x v="2"/>
    <x v="1"/>
    <x v="1"/>
  </r>
  <r>
    <x v="5"/>
    <x v="3"/>
    <x v="652"/>
    <x v="2"/>
    <x v="35"/>
    <x v="38"/>
    <x v="0"/>
    <x v="15"/>
    <x v="56"/>
    <x v="248"/>
    <x v="273"/>
    <x v="24"/>
    <x v="2"/>
    <x v="0"/>
    <x v="0"/>
  </r>
  <r>
    <x v="2"/>
    <x v="3"/>
    <x v="652"/>
    <x v="2"/>
    <x v="35"/>
    <x v="38"/>
    <x v="3"/>
    <x v="15"/>
    <x v="83"/>
    <x v="456"/>
    <x v="881"/>
    <x v="33"/>
    <x v="2"/>
    <x v="1"/>
    <x v="0"/>
  </r>
  <r>
    <x v="1"/>
    <x v="1"/>
    <x v="653"/>
    <x v="2"/>
    <x v="42"/>
    <x v="16"/>
    <x v="2"/>
    <x v="38"/>
    <x v="304"/>
    <x v="2827"/>
    <x v="5203"/>
    <x v="41"/>
    <x v="2"/>
    <x v="0"/>
    <x v="2"/>
  </r>
  <r>
    <x v="0"/>
    <x v="1"/>
    <x v="653"/>
    <x v="1"/>
    <x v="18"/>
    <x v="43"/>
    <x v="0"/>
    <x v="43"/>
    <x v="129"/>
    <x v="1779"/>
    <x v="1964"/>
    <x v="11"/>
    <x v="2"/>
    <x v="0"/>
    <x v="0"/>
  </r>
  <r>
    <x v="0"/>
    <x v="1"/>
    <x v="653"/>
    <x v="4"/>
    <x v="1"/>
    <x v="2"/>
    <x v="2"/>
    <x v="63"/>
    <x v="307"/>
    <x v="2924"/>
    <x v="5225"/>
    <x v="21"/>
    <x v="2"/>
    <x v="0"/>
    <x v="2"/>
  </r>
  <r>
    <x v="0"/>
    <x v="1"/>
    <x v="653"/>
    <x v="4"/>
    <x v="1"/>
    <x v="2"/>
    <x v="1"/>
    <x v="58"/>
    <x v="231"/>
    <x v="2800"/>
    <x v="4761"/>
    <x v="21"/>
    <x v="2"/>
    <x v="0"/>
    <x v="1"/>
  </r>
  <r>
    <x v="0"/>
    <x v="1"/>
    <x v="653"/>
    <x v="4"/>
    <x v="1"/>
    <x v="2"/>
    <x v="5"/>
    <x v="58"/>
    <x v="152"/>
    <x v="2398"/>
    <x v="2999"/>
    <x v="11"/>
    <x v="2"/>
    <x v="1"/>
    <x v="2"/>
  </r>
  <r>
    <x v="0"/>
    <x v="1"/>
    <x v="653"/>
    <x v="4"/>
    <x v="1"/>
    <x v="2"/>
    <x v="4"/>
    <x v="58"/>
    <x v="129"/>
    <x v="2173"/>
    <x v="2593"/>
    <x v="11"/>
    <x v="2"/>
    <x v="1"/>
    <x v="1"/>
  </r>
  <r>
    <x v="0"/>
    <x v="1"/>
    <x v="653"/>
    <x v="4"/>
    <x v="1"/>
    <x v="2"/>
    <x v="0"/>
    <x v="68"/>
    <x v="129"/>
    <x v="2383"/>
    <x v="2965"/>
    <x v="11"/>
    <x v="2"/>
    <x v="0"/>
    <x v="0"/>
  </r>
  <r>
    <x v="0"/>
    <x v="1"/>
    <x v="653"/>
    <x v="4"/>
    <x v="1"/>
    <x v="2"/>
    <x v="3"/>
    <x v="73"/>
    <x v="231"/>
    <x v="2862"/>
    <x v="4827"/>
    <x v="16"/>
    <x v="2"/>
    <x v="1"/>
    <x v="0"/>
  </r>
  <r>
    <x v="0"/>
    <x v="1"/>
    <x v="653"/>
    <x v="3"/>
    <x v="16"/>
    <x v="30"/>
    <x v="2"/>
    <x v="48"/>
    <x v="307"/>
    <x v="2884"/>
    <x v="5169"/>
    <x v="26"/>
    <x v="1"/>
    <x v="0"/>
    <x v="2"/>
  </r>
  <r>
    <x v="0"/>
    <x v="1"/>
    <x v="653"/>
    <x v="3"/>
    <x v="16"/>
    <x v="30"/>
    <x v="1"/>
    <x v="38"/>
    <x v="231"/>
    <x v="2506"/>
    <x v="4102"/>
    <x v="21"/>
    <x v="1"/>
    <x v="0"/>
    <x v="1"/>
  </r>
  <r>
    <x v="0"/>
    <x v="1"/>
    <x v="653"/>
    <x v="3"/>
    <x v="16"/>
    <x v="30"/>
    <x v="5"/>
    <x v="38"/>
    <x v="152"/>
    <x v="1857"/>
    <x v="3277"/>
    <x v="26"/>
    <x v="1"/>
    <x v="1"/>
    <x v="2"/>
  </r>
  <r>
    <x v="0"/>
    <x v="1"/>
    <x v="653"/>
    <x v="3"/>
    <x v="16"/>
    <x v="30"/>
    <x v="4"/>
    <x v="38"/>
    <x v="129"/>
    <x v="1617"/>
    <x v="2849"/>
    <x v="26"/>
    <x v="1"/>
    <x v="1"/>
    <x v="1"/>
  </r>
  <r>
    <x v="0"/>
    <x v="1"/>
    <x v="653"/>
    <x v="3"/>
    <x v="16"/>
    <x v="30"/>
    <x v="0"/>
    <x v="48"/>
    <x v="129"/>
    <x v="1929"/>
    <x v="3044"/>
    <x v="21"/>
    <x v="1"/>
    <x v="0"/>
    <x v="0"/>
  </r>
  <r>
    <x v="0"/>
    <x v="1"/>
    <x v="653"/>
    <x v="3"/>
    <x v="16"/>
    <x v="30"/>
    <x v="3"/>
    <x v="48"/>
    <x v="231"/>
    <x v="2694"/>
    <x v="4702"/>
    <x v="26"/>
    <x v="1"/>
    <x v="1"/>
    <x v="0"/>
  </r>
  <r>
    <x v="3"/>
    <x v="1"/>
    <x v="653"/>
    <x v="1"/>
    <x v="19"/>
    <x v="4"/>
    <x v="2"/>
    <x v="48"/>
    <x v="294"/>
    <x v="2850"/>
    <x v="5054"/>
    <x v="26"/>
    <x v="0"/>
    <x v="0"/>
    <x v="2"/>
  </r>
  <r>
    <x v="3"/>
    <x v="1"/>
    <x v="653"/>
    <x v="1"/>
    <x v="19"/>
    <x v="4"/>
    <x v="1"/>
    <x v="43"/>
    <x v="174"/>
    <x v="2206"/>
    <x v="3572"/>
    <x v="21"/>
    <x v="0"/>
    <x v="0"/>
    <x v="1"/>
  </r>
  <r>
    <x v="3"/>
    <x v="1"/>
    <x v="653"/>
    <x v="1"/>
    <x v="19"/>
    <x v="4"/>
    <x v="5"/>
    <x v="43"/>
    <x v="82"/>
    <x v="1208"/>
    <x v="1813"/>
    <x v="21"/>
    <x v="0"/>
    <x v="1"/>
    <x v="2"/>
  </r>
  <r>
    <x v="1"/>
    <x v="1"/>
    <x v="653"/>
    <x v="1"/>
    <x v="19"/>
    <x v="4"/>
    <x v="4"/>
    <x v="43"/>
    <x v="62"/>
    <x v="891"/>
    <x v="1249"/>
    <x v="21"/>
    <x v="0"/>
    <x v="1"/>
    <x v="1"/>
  </r>
  <r>
    <x v="1"/>
    <x v="1"/>
    <x v="653"/>
    <x v="1"/>
    <x v="19"/>
    <x v="4"/>
    <x v="0"/>
    <x v="53"/>
    <x v="62"/>
    <x v="1086"/>
    <x v="1300"/>
    <x v="16"/>
    <x v="0"/>
    <x v="0"/>
    <x v="0"/>
  </r>
  <r>
    <x v="1"/>
    <x v="1"/>
    <x v="653"/>
    <x v="1"/>
    <x v="19"/>
    <x v="4"/>
    <x v="3"/>
    <x v="58"/>
    <x v="174"/>
    <x v="2560"/>
    <x v="3853"/>
    <x v="16"/>
    <x v="0"/>
    <x v="1"/>
    <x v="0"/>
  </r>
  <r>
    <x v="1"/>
    <x v="1"/>
    <x v="653"/>
    <x v="2"/>
    <x v="42"/>
    <x v="16"/>
    <x v="2"/>
    <x v="37"/>
    <x v="92"/>
    <x v="1178"/>
    <x v="3506"/>
    <x v="56"/>
    <x v="1"/>
    <x v="0"/>
    <x v="2"/>
  </r>
  <r>
    <x v="0"/>
    <x v="1"/>
    <x v="653"/>
    <x v="1"/>
    <x v="18"/>
    <x v="43"/>
    <x v="0"/>
    <x v="39"/>
    <x v="34"/>
    <x v="412"/>
    <x v="564"/>
    <x v="25"/>
    <x v="1"/>
    <x v="0"/>
    <x v="0"/>
  </r>
  <r>
    <x v="0"/>
    <x v="1"/>
    <x v="653"/>
    <x v="4"/>
    <x v="1"/>
    <x v="2"/>
    <x v="2"/>
    <x v="61"/>
    <x v="94"/>
    <x v="1817"/>
    <x v="3662"/>
    <x v="33"/>
    <x v="1"/>
    <x v="0"/>
    <x v="2"/>
  </r>
  <r>
    <x v="0"/>
    <x v="1"/>
    <x v="653"/>
    <x v="4"/>
    <x v="1"/>
    <x v="2"/>
    <x v="1"/>
    <x v="53"/>
    <x v="63"/>
    <x v="1115"/>
    <x v="2367"/>
    <x v="34"/>
    <x v="1"/>
    <x v="0"/>
    <x v="1"/>
  </r>
  <r>
    <x v="0"/>
    <x v="1"/>
    <x v="653"/>
    <x v="4"/>
    <x v="1"/>
    <x v="2"/>
    <x v="5"/>
    <x v="52"/>
    <x v="35"/>
    <x v="594"/>
    <x v="940"/>
    <x v="26"/>
    <x v="1"/>
    <x v="1"/>
    <x v="2"/>
  </r>
  <r>
    <x v="0"/>
    <x v="1"/>
    <x v="653"/>
    <x v="4"/>
    <x v="1"/>
    <x v="2"/>
    <x v="4"/>
    <x v="52"/>
    <x v="31"/>
    <x v="523"/>
    <x v="685"/>
    <x v="22"/>
    <x v="1"/>
    <x v="1"/>
    <x v="1"/>
  </r>
  <r>
    <x v="0"/>
    <x v="1"/>
    <x v="653"/>
    <x v="4"/>
    <x v="1"/>
    <x v="2"/>
    <x v="0"/>
    <x v="64"/>
    <x v="33"/>
    <x v="711"/>
    <x v="953"/>
    <x v="21"/>
    <x v="1"/>
    <x v="0"/>
    <x v="0"/>
  </r>
  <r>
    <x v="0"/>
    <x v="1"/>
    <x v="653"/>
    <x v="4"/>
    <x v="1"/>
    <x v="2"/>
    <x v="3"/>
    <x v="66"/>
    <x v="68"/>
    <x v="1456"/>
    <x v="2580"/>
    <x v="26"/>
    <x v="1"/>
    <x v="1"/>
    <x v="0"/>
  </r>
  <r>
    <x v="0"/>
    <x v="1"/>
    <x v="653"/>
    <x v="3"/>
    <x v="16"/>
    <x v="30"/>
    <x v="2"/>
    <x v="46"/>
    <x v="106"/>
    <x v="1606"/>
    <x v="3707"/>
    <x v="41"/>
    <x v="1"/>
    <x v="0"/>
    <x v="2"/>
  </r>
  <r>
    <x v="0"/>
    <x v="1"/>
    <x v="653"/>
    <x v="3"/>
    <x v="16"/>
    <x v="30"/>
    <x v="1"/>
    <x v="34"/>
    <x v="68"/>
    <x v="792"/>
    <x v="1749"/>
    <x v="36"/>
    <x v="1"/>
    <x v="0"/>
    <x v="1"/>
  </r>
  <r>
    <x v="0"/>
    <x v="1"/>
    <x v="653"/>
    <x v="3"/>
    <x v="16"/>
    <x v="30"/>
    <x v="5"/>
    <x v="36"/>
    <x v="36"/>
    <x v="395"/>
    <x v="950"/>
    <x v="40"/>
    <x v="1"/>
    <x v="1"/>
    <x v="2"/>
  </r>
  <r>
    <x v="0"/>
    <x v="1"/>
    <x v="653"/>
    <x v="3"/>
    <x v="16"/>
    <x v="30"/>
    <x v="4"/>
    <x v="34"/>
    <x v="31"/>
    <x v="309"/>
    <x v="690"/>
    <x v="38"/>
    <x v="1"/>
    <x v="1"/>
    <x v="1"/>
  </r>
  <r>
    <x v="0"/>
    <x v="1"/>
    <x v="653"/>
    <x v="3"/>
    <x v="16"/>
    <x v="30"/>
    <x v="0"/>
    <x v="46"/>
    <x v="30"/>
    <x v="439"/>
    <x v="913"/>
    <x v="35"/>
    <x v="1"/>
    <x v="0"/>
    <x v="0"/>
  </r>
  <r>
    <x v="0"/>
    <x v="1"/>
    <x v="653"/>
    <x v="3"/>
    <x v="16"/>
    <x v="30"/>
    <x v="3"/>
    <x v="46"/>
    <x v="68"/>
    <x v="1055"/>
    <x v="2343"/>
    <x v="36"/>
    <x v="1"/>
    <x v="1"/>
    <x v="0"/>
  </r>
  <r>
    <x v="3"/>
    <x v="1"/>
    <x v="653"/>
    <x v="1"/>
    <x v="19"/>
    <x v="4"/>
    <x v="2"/>
    <x v="45"/>
    <x v="94"/>
    <x v="1411"/>
    <x v="3294"/>
    <x v="40"/>
    <x v="1"/>
    <x v="0"/>
    <x v="2"/>
  </r>
  <r>
    <x v="3"/>
    <x v="1"/>
    <x v="653"/>
    <x v="1"/>
    <x v="19"/>
    <x v="4"/>
    <x v="1"/>
    <x v="41"/>
    <x v="47"/>
    <x v="614"/>
    <x v="1218"/>
    <x v="32"/>
    <x v="1"/>
    <x v="0"/>
    <x v="1"/>
  </r>
  <r>
    <x v="3"/>
    <x v="1"/>
    <x v="653"/>
    <x v="1"/>
    <x v="19"/>
    <x v="4"/>
    <x v="5"/>
    <x v="42"/>
    <x v="15"/>
    <x v="170"/>
    <x v="270"/>
    <x v="32"/>
    <x v="1"/>
    <x v="1"/>
    <x v="2"/>
  </r>
  <r>
    <x v="1"/>
    <x v="1"/>
    <x v="653"/>
    <x v="1"/>
    <x v="19"/>
    <x v="4"/>
    <x v="4"/>
    <x v="42"/>
    <x v="11"/>
    <x v="122"/>
    <x v="211"/>
    <x v="36"/>
    <x v="1"/>
    <x v="1"/>
    <x v="1"/>
  </r>
  <r>
    <x v="1"/>
    <x v="1"/>
    <x v="653"/>
    <x v="1"/>
    <x v="19"/>
    <x v="4"/>
    <x v="0"/>
    <x v="49"/>
    <x v="10"/>
    <x v="143"/>
    <x v="155"/>
    <x v="26"/>
    <x v="1"/>
    <x v="0"/>
    <x v="0"/>
  </r>
  <r>
    <x v="1"/>
    <x v="1"/>
    <x v="653"/>
    <x v="1"/>
    <x v="19"/>
    <x v="4"/>
    <x v="3"/>
    <x v="53"/>
    <x v="41"/>
    <x v="709"/>
    <x v="1171"/>
    <x v="26"/>
    <x v="1"/>
    <x v="1"/>
    <x v="0"/>
  </r>
  <r>
    <x v="1"/>
    <x v="1"/>
    <x v="653"/>
    <x v="2"/>
    <x v="42"/>
    <x v="16"/>
    <x v="2"/>
    <x v="27"/>
    <x v="108"/>
    <x v="1045"/>
    <x v="2846"/>
    <x v="48"/>
    <x v="2"/>
    <x v="0"/>
    <x v="2"/>
  </r>
  <r>
    <x v="1"/>
    <x v="1"/>
    <x v="654"/>
    <x v="2"/>
    <x v="42"/>
    <x v="16"/>
    <x v="1"/>
    <x v="38"/>
    <x v="194"/>
    <x v="2227"/>
    <x v="3609"/>
    <x v="21"/>
    <x v="2"/>
    <x v="0"/>
    <x v="1"/>
  </r>
  <r>
    <x v="0"/>
    <x v="1"/>
    <x v="654"/>
    <x v="1"/>
    <x v="18"/>
    <x v="43"/>
    <x v="3"/>
    <x v="33"/>
    <x v="212"/>
    <x v="2206"/>
    <x v="3914"/>
    <x v="26"/>
    <x v="2"/>
    <x v="1"/>
    <x v="0"/>
  </r>
  <r>
    <x v="1"/>
    <x v="0"/>
    <x v="654"/>
    <x v="4"/>
    <x v="2"/>
    <x v="42"/>
    <x v="2"/>
    <x v="38"/>
    <x v="311"/>
    <x v="2866"/>
    <x v="5010"/>
    <x v="21"/>
    <x v="1"/>
    <x v="0"/>
    <x v="2"/>
  </r>
  <r>
    <x v="1"/>
    <x v="0"/>
    <x v="654"/>
    <x v="4"/>
    <x v="2"/>
    <x v="42"/>
    <x v="1"/>
    <x v="43"/>
    <x v="311"/>
    <x v="2886"/>
    <x v="5176"/>
    <x v="26"/>
    <x v="1"/>
    <x v="0"/>
    <x v="1"/>
  </r>
  <r>
    <x v="1"/>
    <x v="0"/>
    <x v="654"/>
    <x v="4"/>
    <x v="2"/>
    <x v="42"/>
    <x v="5"/>
    <x v="38"/>
    <x v="273"/>
    <x v="2673"/>
    <x v="4425"/>
    <x v="21"/>
    <x v="1"/>
    <x v="1"/>
    <x v="2"/>
  </r>
  <r>
    <x v="1"/>
    <x v="0"/>
    <x v="654"/>
    <x v="4"/>
    <x v="2"/>
    <x v="42"/>
    <x v="4"/>
    <x v="38"/>
    <x v="254"/>
    <x v="2594"/>
    <x v="4282"/>
    <x v="21"/>
    <x v="1"/>
    <x v="1"/>
    <x v="1"/>
  </r>
  <r>
    <x v="1"/>
    <x v="0"/>
    <x v="654"/>
    <x v="4"/>
    <x v="2"/>
    <x v="42"/>
    <x v="0"/>
    <x v="48"/>
    <x v="231"/>
    <x v="2694"/>
    <x v="4206"/>
    <x v="16"/>
    <x v="1"/>
    <x v="0"/>
    <x v="0"/>
  </r>
  <r>
    <x v="1"/>
    <x v="0"/>
    <x v="654"/>
    <x v="4"/>
    <x v="2"/>
    <x v="42"/>
    <x v="3"/>
    <x v="53"/>
    <x v="273"/>
    <x v="2833"/>
    <x v="4341"/>
    <x v="11"/>
    <x v="1"/>
    <x v="1"/>
    <x v="0"/>
  </r>
  <r>
    <x v="1"/>
    <x v="1"/>
    <x v="654"/>
    <x v="2"/>
    <x v="42"/>
    <x v="16"/>
    <x v="1"/>
    <x v="34"/>
    <x v="56"/>
    <x v="615"/>
    <x v="1246"/>
    <x v="33"/>
    <x v="1"/>
    <x v="0"/>
    <x v="1"/>
  </r>
  <r>
    <x v="0"/>
    <x v="1"/>
    <x v="654"/>
    <x v="1"/>
    <x v="18"/>
    <x v="43"/>
    <x v="3"/>
    <x v="30"/>
    <x v="52"/>
    <x v="481"/>
    <x v="1080"/>
    <x v="37"/>
    <x v="1"/>
    <x v="1"/>
    <x v="0"/>
  </r>
  <r>
    <x v="1"/>
    <x v="0"/>
    <x v="654"/>
    <x v="4"/>
    <x v="2"/>
    <x v="42"/>
    <x v="2"/>
    <x v="34"/>
    <x v="115"/>
    <x v="1330"/>
    <x v="2810"/>
    <x v="34"/>
    <x v="1"/>
    <x v="0"/>
    <x v="2"/>
  </r>
  <r>
    <x v="1"/>
    <x v="0"/>
    <x v="654"/>
    <x v="4"/>
    <x v="2"/>
    <x v="42"/>
    <x v="1"/>
    <x v="40"/>
    <x v="125"/>
    <x v="1631"/>
    <x v="3663"/>
    <x v="39"/>
    <x v="1"/>
    <x v="0"/>
    <x v="1"/>
  </r>
  <r>
    <x v="1"/>
    <x v="0"/>
    <x v="654"/>
    <x v="4"/>
    <x v="2"/>
    <x v="42"/>
    <x v="5"/>
    <x v="37"/>
    <x v="75"/>
    <x v="958"/>
    <x v="2016"/>
    <x v="34"/>
    <x v="1"/>
    <x v="1"/>
    <x v="2"/>
  </r>
  <r>
    <x v="1"/>
    <x v="0"/>
    <x v="654"/>
    <x v="4"/>
    <x v="2"/>
    <x v="42"/>
    <x v="4"/>
    <x v="36"/>
    <x v="74"/>
    <x v="918"/>
    <x v="1993"/>
    <x v="35"/>
    <x v="1"/>
    <x v="1"/>
    <x v="1"/>
  </r>
  <r>
    <x v="1"/>
    <x v="0"/>
    <x v="654"/>
    <x v="4"/>
    <x v="2"/>
    <x v="42"/>
    <x v="0"/>
    <x v="46"/>
    <x v="57"/>
    <x v="866"/>
    <x v="1449"/>
    <x v="26"/>
    <x v="1"/>
    <x v="0"/>
    <x v="0"/>
  </r>
  <r>
    <x v="1"/>
    <x v="0"/>
    <x v="654"/>
    <x v="4"/>
    <x v="2"/>
    <x v="42"/>
    <x v="3"/>
    <x v="49"/>
    <x v="70"/>
    <x v="1148"/>
    <x v="1884"/>
    <x v="24"/>
    <x v="1"/>
    <x v="1"/>
    <x v="0"/>
  </r>
  <r>
    <x v="1"/>
    <x v="1"/>
    <x v="654"/>
    <x v="2"/>
    <x v="42"/>
    <x v="16"/>
    <x v="1"/>
    <x v="27"/>
    <x v="56"/>
    <x v="476"/>
    <x v="699"/>
    <x v="25"/>
    <x v="2"/>
    <x v="0"/>
    <x v="1"/>
  </r>
  <r>
    <x v="1"/>
    <x v="0"/>
    <x v="654"/>
    <x v="4"/>
    <x v="2"/>
    <x v="42"/>
    <x v="2"/>
    <x v="29"/>
    <x v="148"/>
    <x v="1469"/>
    <x v="2717"/>
    <x v="28"/>
    <x v="2"/>
    <x v="0"/>
    <x v="2"/>
  </r>
  <r>
    <x v="1"/>
    <x v="0"/>
    <x v="654"/>
    <x v="4"/>
    <x v="2"/>
    <x v="42"/>
    <x v="1"/>
    <x v="26"/>
    <x v="152"/>
    <x v="1389"/>
    <x v="2582"/>
    <x v="28"/>
    <x v="2"/>
    <x v="0"/>
    <x v="1"/>
  </r>
  <r>
    <x v="1"/>
    <x v="0"/>
    <x v="654"/>
    <x v="4"/>
    <x v="2"/>
    <x v="42"/>
    <x v="5"/>
    <x v="24"/>
    <x v="92"/>
    <x v="800"/>
    <x v="1211"/>
    <x v="23"/>
    <x v="2"/>
    <x v="1"/>
    <x v="2"/>
  </r>
  <r>
    <x v="1"/>
    <x v="0"/>
    <x v="654"/>
    <x v="4"/>
    <x v="2"/>
    <x v="42"/>
    <x v="4"/>
    <x v="25"/>
    <x v="84"/>
    <x v="755"/>
    <x v="1210"/>
    <x v="25"/>
    <x v="2"/>
    <x v="1"/>
    <x v="1"/>
  </r>
  <r>
    <x v="1"/>
    <x v="0"/>
    <x v="654"/>
    <x v="4"/>
    <x v="2"/>
    <x v="42"/>
    <x v="0"/>
    <x v="37"/>
    <x v="73"/>
    <x v="919"/>
    <x v="1402"/>
    <x v="23"/>
    <x v="2"/>
    <x v="0"/>
    <x v="0"/>
  </r>
  <r>
    <x v="1"/>
    <x v="0"/>
    <x v="654"/>
    <x v="4"/>
    <x v="2"/>
    <x v="42"/>
    <x v="3"/>
    <x v="40"/>
    <x v="89"/>
    <x v="1215"/>
    <x v="1443"/>
    <x v="15"/>
    <x v="2"/>
    <x v="1"/>
    <x v="0"/>
  </r>
  <r>
    <x v="1"/>
    <x v="1"/>
    <x v="655"/>
    <x v="2"/>
    <x v="42"/>
    <x v="16"/>
    <x v="5"/>
    <x v="28"/>
    <x v="194"/>
    <x v="1857"/>
    <x v="3277"/>
    <x v="26"/>
    <x v="2"/>
    <x v="1"/>
    <x v="2"/>
  </r>
  <r>
    <x v="0"/>
    <x v="1"/>
    <x v="655"/>
    <x v="1"/>
    <x v="18"/>
    <x v="43"/>
    <x v="2"/>
    <x v="33"/>
    <x v="308"/>
    <x v="2819"/>
    <x v="4821"/>
    <x v="21"/>
    <x v="2"/>
    <x v="0"/>
    <x v="2"/>
  </r>
  <r>
    <x v="1"/>
    <x v="0"/>
    <x v="655"/>
    <x v="3"/>
    <x v="45"/>
    <x v="46"/>
    <x v="2"/>
    <x v="33"/>
    <x v="285"/>
    <x v="2637"/>
    <x v="4349"/>
    <x v="21"/>
    <x v="0"/>
    <x v="0"/>
    <x v="2"/>
  </r>
  <r>
    <x v="1"/>
    <x v="0"/>
    <x v="655"/>
    <x v="3"/>
    <x v="45"/>
    <x v="46"/>
    <x v="1"/>
    <x v="48"/>
    <x v="313"/>
    <x v="2908"/>
    <x v="5180"/>
    <x v="21"/>
    <x v="0"/>
    <x v="0"/>
    <x v="1"/>
  </r>
  <r>
    <x v="1"/>
    <x v="0"/>
    <x v="655"/>
    <x v="3"/>
    <x v="45"/>
    <x v="46"/>
    <x v="5"/>
    <x v="43"/>
    <x v="285"/>
    <x v="2793"/>
    <x v="4723"/>
    <x v="21"/>
    <x v="0"/>
    <x v="1"/>
    <x v="2"/>
  </r>
  <r>
    <x v="1"/>
    <x v="0"/>
    <x v="655"/>
    <x v="3"/>
    <x v="45"/>
    <x v="46"/>
    <x v="4"/>
    <x v="38"/>
    <x v="273"/>
    <x v="2673"/>
    <x v="4425"/>
    <x v="21"/>
    <x v="0"/>
    <x v="1"/>
    <x v="1"/>
  </r>
  <r>
    <x v="1"/>
    <x v="0"/>
    <x v="655"/>
    <x v="3"/>
    <x v="45"/>
    <x v="46"/>
    <x v="0"/>
    <x v="48"/>
    <x v="254"/>
    <x v="2757"/>
    <x v="4827"/>
    <x v="26"/>
    <x v="0"/>
    <x v="0"/>
    <x v="0"/>
  </r>
  <r>
    <x v="1"/>
    <x v="0"/>
    <x v="655"/>
    <x v="3"/>
    <x v="45"/>
    <x v="46"/>
    <x v="3"/>
    <x v="53"/>
    <x v="285"/>
    <x v="2852"/>
    <x v="4768"/>
    <x v="16"/>
    <x v="0"/>
    <x v="1"/>
    <x v="0"/>
  </r>
  <r>
    <x v="5"/>
    <x v="0"/>
    <x v="655"/>
    <x v="4"/>
    <x v="36"/>
    <x v="44"/>
    <x v="2"/>
    <x v="33"/>
    <x v="285"/>
    <x v="2637"/>
    <x v="4349"/>
    <x v="21"/>
    <x v="0"/>
    <x v="0"/>
    <x v="2"/>
  </r>
  <r>
    <x v="5"/>
    <x v="0"/>
    <x v="655"/>
    <x v="4"/>
    <x v="36"/>
    <x v="44"/>
    <x v="1"/>
    <x v="48"/>
    <x v="313"/>
    <x v="2908"/>
    <x v="5180"/>
    <x v="21"/>
    <x v="0"/>
    <x v="0"/>
    <x v="1"/>
  </r>
  <r>
    <x v="5"/>
    <x v="0"/>
    <x v="655"/>
    <x v="4"/>
    <x v="36"/>
    <x v="44"/>
    <x v="5"/>
    <x v="43"/>
    <x v="285"/>
    <x v="2793"/>
    <x v="4723"/>
    <x v="21"/>
    <x v="0"/>
    <x v="1"/>
    <x v="2"/>
  </r>
  <r>
    <x v="5"/>
    <x v="0"/>
    <x v="655"/>
    <x v="4"/>
    <x v="36"/>
    <x v="44"/>
    <x v="4"/>
    <x v="38"/>
    <x v="273"/>
    <x v="2673"/>
    <x v="4425"/>
    <x v="21"/>
    <x v="0"/>
    <x v="1"/>
    <x v="1"/>
  </r>
  <r>
    <x v="5"/>
    <x v="0"/>
    <x v="655"/>
    <x v="4"/>
    <x v="36"/>
    <x v="44"/>
    <x v="0"/>
    <x v="48"/>
    <x v="254"/>
    <x v="2757"/>
    <x v="4827"/>
    <x v="26"/>
    <x v="0"/>
    <x v="0"/>
    <x v="0"/>
  </r>
  <r>
    <x v="5"/>
    <x v="0"/>
    <x v="655"/>
    <x v="4"/>
    <x v="36"/>
    <x v="44"/>
    <x v="3"/>
    <x v="53"/>
    <x v="285"/>
    <x v="2852"/>
    <x v="4768"/>
    <x v="16"/>
    <x v="0"/>
    <x v="1"/>
    <x v="0"/>
  </r>
  <r>
    <x v="1"/>
    <x v="1"/>
    <x v="655"/>
    <x v="2"/>
    <x v="42"/>
    <x v="16"/>
    <x v="5"/>
    <x v="26"/>
    <x v="45"/>
    <x v="343"/>
    <x v="744"/>
    <x v="37"/>
    <x v="1"/>
    <x v="1"/>
    <x v="2"/>
  </r>
  <r>
    <x v="0"/>
    <x v="1"/>
    <x v="655"/>
    <x v="1"/>
    <x v="18"/>
    <x v="43"/>
    <x v="2"/>
    <x v="32"/>
    <x v="107"/>
    <x v="1198"/>
    <x v="2585"/>
    <x v="35"/>
    <x v="1"/>
    <x v="0"/>
    <x v="2"/>
  </r>
  <r>
    <x v="1"/>
    <x v="0"/>
    <x v="655"/>
    <x v="3"/>
    <x v="45"/>
    <x v="46"/>
    <x v="2"/>
    <x v="31"/>
    <x v="84"/>
    <x v="920"/>
    <x v="1805"/>
    <x v="31"/>
    <x v="1"/>
    <x v="0"/>
    <x v="2"/>
  </r>
  <r>
    <x v="1"/>
    <x v="0"/>
    <x v="655"/>
    <x v="3"/>
    <x v="45"/>
    <x v="46"/>
    <x v="1"/>
    <x v="44"/>
    <x v="122"/>
    <x v="1723"/>
    <x v="3615"/>
    <x v="35"/>
    <x v="1"/>
    <x v="0"/>
    <x v="1"/>
  </r>
  <r>
    <x v="1"/>
    <x v="0"/>
    <x v="655"/>
    <x v="3"/>
    <x v="45"/>
    <x v="46"/>
    <x v="5"/>
    <x v="39"/>
    <x v="78"/>
    <x v="1049"/>
    <x v="2113"/>
    <x v="32"/>
    <x v="1"/>
    <x v="1"/>
    <x v="2"/>
  </r>
  <r>
    <x v="1"/>
    <x v="0"/>
    <x v="655"/>
    <x v="3"/>
    <x v="45"/>
    <x v="46"/>
    <x v="4"/>
    <x v="34"/>
    <x v="80"/>
    <x v="960"/>
    <x v="2069"/>
    <x v="35"/>
    <x v="1"/>
    <x v="1"/>
    <x v="1"/>
  </r>
  <r>
    <x v="1"/>
    <x v="0"/>
    <x v="655"/>
    <x v="3"/>
    <x v="45"/>
    <x v="46"/>
    <x v="0"/>
    <x v="46"/>
    <x v="72"/>
    <x v="1113"/>
    <x v="2633"/>
    <x v="40"/>
    <x v="1"/>
    <x v="0"/>
    <x v="0"/>
  </r>
  <r>
    <x v="1"/>
    <x v="0"/>
    <x v="655"/>
    <x v="3"/>
    <x v="45"/>
    <x v="46"/>
    <x v="3"/>
    <x v="52"/>
    <x v="84"/>
    <x v="1446"/>
    <x v="2804"/>
    <x v="30"/>
    <x v="1"/>
    <x v="1"/>
    <x v="0"/>
  </r>
  <r>
    <x v="5"/>
    <x v="0"/>
    <x v="655"/>
    <x v="4"/>
    <x v="36"/>
    <x v="44"/>
    <x v="2"/>
    <x v="31"/>
    <x v="84"/>
    <x v="920"/>
    <x v="1901"/>
    <x v="33"/>
    <x v="1"/>
    <x v="0"/>
    <x v="2"/>
  </r>
  <r>
    <x v="5"/>
    <x v="0"/>
    <x v="655"/>
    <x v="4"/>
    <x v="36"/>
    <x v="44"/>
    <x v="1"/>
    <x v="43"/>
    <x v="122"/>
    <x v="1696"/>
    <x v="3382"/>
    <x v="32"/>
    <x v="1"/>
    <x v="0"/>
    <x v="1"/>
  </r>
  <r>
    <x v="5"/>
    <x v="0"/>
    <x v="655"/>
    <x v="4"/>
    <x v="36"/>
    <x v="44"/>
    <x v="5"/>
    <x v="39"/>
    <x v="75"/>
    <x v="1003"/>
    <x v="2164"/>
    <x v="35"/>
    <x v="1"/>
    <x v="1"/>
    <x v="2"/>
  </r>
  <r>
    <x v="5"/>
    <x v="0"/>
    <x v="655"/>
    <x v="4"/>
    <x v="36"/>
    <x v="44"/>
    <x v="4"/>
    <x v="37"/>
    <x v="67"/>
    <x v="833"/>
    <x v="1762"/>
    <x v="34"/>
    <x v="1"/>
    <x v="1"/>
    <x v="1"/>
  </r>
  <r>
    <x v="5"/>
    <x v="0"/>
    <x v="655"/>
    <x v="4"/>
    <x v="36"/>
    <x v="44"/>
    <x v="0"/>
    <x v="44"/>
    <x v="62"/>
    <x v="904"/>
    <x v="2180"/>
    <x v="40"/>
    <x v="1"/>
    <x v="0"/>
    <x v="0"/>
  </r>
  <r>
    <x v="5"/>
    <x v="0"/>
    <x v="655"/>
    <x v="4"/>
    <x v="36"/>
    <x v="44"/>
    <x v="3"/>
    <x v="51"/>
    <x v="87"/>
    <x v="1463"/>
    <x v="2775"/>
    <x v="29"/>
    <x v="1"/>
    <x v="1"/>
    <x v="0"/>
  </r>
  <r>
    <x v="1"/>
    <x v="1"/>
    <x v="655"/>
    <x v="2"/>
    <x v="42"/>
    <x v="16"/>
    <x v="5"/>
    <x v="21"/>
    <x v="59"/>
    <x v="394"/>
    <x v="617"/>
    <x v="28"/>
    <x v="2"/>
    <x v="1"/>
    <x v="2"/>
  </r>
  <r>
    <x v="1"/>
    <x v="0"/>
    <x v="655"/>
    <x v="3"/>
    <x v="45"/>
    <x v="46"/>
    <x v="2"/>
    <x v="21"/>
    <x v="100"/>
    <x v="774"/>
    <x v="1277"/>
    <x v="26"/>
    <x v="2"/>
    <x v="0"/>
    <x v="2"/>
  </r>
  <r>
    <x v="1"/>
    <x v="0"/>
    <x v="655"/>
    <x v="3"/>
    <x v="45"/>
    <x v="46"/>
    <x v="1"/>
    <x v="32"/>
    <x v="150"/>
    <x v="1616"/>
    <x v="2711"/>
    <x v="24"/>
    <x v="2"/>
    <x v="0"/>
    <x v="1"/>
  </r>
  <r>
    <x v="1"/>
    <x v="0"/>
    <x v="655"/>
    <x v="3"/>
    <x v="45"/>
    <x v="46"/>
    <x v="5"/>
    <x v="32"/>
    <x v="100"/>
    <x v="1120"/>
    <x v="2049"/>
    <x v="28"/>
    <x v="2"/>
    <x v="1"/>
    <x v="2"/>
  </r>
  <r>
    <x v="1"/>
    <x v="0"/>
    <x v="655"/>
    <x v="3"/>
    <x v="45"/>
    <x v="46"/>
    <x v="4"/>
    <x v="24"/>
    <x v="83"/>
    <x v="715"/>
    <x v="1037"/>
    <x v="23"/>
    <x v="2"/>
    <x v="1"/>
    <x v="1"/>
  </r>
  <r>
    <x v="1"/>
    <x v="0"/>
    <x v="655"/>
    <x v="3"/>
    <x v="45"/>
    <x v="46"/>
    <x v="0"/>
    <x v="35"/>
    <x v="87"/>
    <x v="1061"/>
    <x v="2192"/>
    <x v="33"/>
    <x v="2"/>
    <x v="0"/>
    <x v="0"/>
  </r>
  <r>
    <x v="1"/>
    <x v="0"/>
    <x v="655"/>
    <x v="3"/>
    <x v="45"/>
    <x v="46"/>
    <x v="3"/>
    <x v="33"/>
    <x v="91"/>
    <x v="1047"/>
    <x v="1353"/>
    <x v="18"/>
    <x v="2"/>
    <x v="1"/>
    <x v="0"/>
  </r>
  <r>
    <x v="5"/>
    <x v="0"/>
    <x v="655"/>
    <x v="4"/>
    <x v="36"/>
    <x v="44"/>
    <x v="2"/>
    <x v="22"/>
    <x v="100"/>
    <x v="804"/>
    <x v="1294"/>
    <x v="25"/>
    <x v="2"/>
    <x v="0"/>
    <x v="2"/>
  </r>
  <r>
    <x v="5"/>
    <x v="0"/>
    <x v="655"/>
    <x v="4"/>
    <x v="36"/>
    <x v="44"/>
    <x v="1"/>
    <x v="30"/>
    <x v="156"/>
    <x v="1593"/>
    <x v="2665"/>
    <x v="24"/>
    <x v="2"/>
    <x v="0"/>
    <x v="1"/>
  </r>
  <r>
    <x v="5"/>
    <x v="0"/>
    <x v="655"/>
    <x v="4"/>
    <x v="36"/>
    <x v="44"/>
    <x v="5"/>
    <x v="30"/>
    <x v="91"/>
    <x v="965"/>
    <x v="1484"/>
    <x v="23"/>
    <x v="2"/>
    <x v="1"/>
    <x v="2"/>
  </r>
  <r>
    <x v="5"/>
    <x v="0"/>
    <x v="655"/>
    <x v="4"/>
    <x v="36"/>
    <x v="44"/>
    <x v="4"/>
    <x v="27"/>
    <x v="95"/>
    <x v="920"/>
    <x v="1507"/>
    <x v="25"/>
    <x v="2"/>
    <x v="1"/>
    <x v="1"/>
  </r>
  <r>
    <x v="5"/>
    <x v="0"/>
    <x v="655"/>
    <x v="4"/>
    <x v="36"/>
    <x v="44"/>
    <x v="0"/>
    <x v="33"/>
    <x v="76"/>
    <x v="879"/>
    <x v="1711"/>
    <x v="31"/>
    <x v="2"/>
    <x v="0"/>
    <x v="0"/>
  </r>
  <r>
    <x v="5"/>
    <x v="0"/>
    <x v="655"/>
    <x v="4"/>
    <x v="36"/>
    <x v="44"/>
    <x v="3"/>
    <x v="34"/>
    <x v="103"/>
    <x v="1220"/>
    <x v="1951"/>
    <x v="23"/>
    <x v="2"/>
    <x v="1"/>
    <x v="0"/>
  </r>
  <r>
    <x v="1"/>
    <x v="1"/>
    <x v="656"/>
    <x v="2"/>
    <x v="42"/>
    <x v="16"/>
    <x v="4"/>
    <x v="33"/>
    <x v="62"/>
    <x v="672"/>
    <x v="1099"/>
    <x v="26"/>
    <x v="2"/>
    <x v="1"/>
    <x v="1"/>
  </r>
  <r>
    <x v="0"/>
    <x v="1"/>
    <x v="656"/>
    <x v="1"/>
    <x v="18"/>
    <x v="43"/>
    <x v="1"/>
    <x v="33"/>
    <x v="152"/>
    <x v="1674"/>
    <x v="2605"/>
    <x v="21"/>
    <x v="2"/>
    <x v="0"/>
    <x v="1"/>
  </r>
  <r>
    <x v="1"/>
    <x v="1"/>
    <x v="656"/>
    <x v="2"/>
    <x v="42"/>
    <x v="16"/>
    <x v="4"/>
    <x v="31"/>
    <x v="9"/>
    <x v="64"/>
    <x v="103"/>
    <x v="37"/>
    <x v="1"/>
    <x v="1"/>
    <x v="1"/>
  </r>
  <r>
    <x v="0"/>
    <x v="1"/>
    <x v="656"/>
    <x v="1"/>
    <x v="18"/>
    <x v="43"/>
    <x v="1"/>
    <x v="32"/>
    <x v="35"/>
    <x v="329"/>
    <x v="667"/>
    <x v="35"/>
    <x v="1"/>
    <x v="0"/>
    <x v="1"/>
  </r>
  <r>
    <x v="1"/>
    <x v="1"/>
    <x v="656"/>
    <x v="2"/>
    <x v="42"/>
    <x v="16"/>
    <x v="4"/>
    <x v="21"/>
    <x v="13"/>
    <x v="49"/>
    <x v="55"/>
    <x v="29"/>
    <x v="2"/>
    <x v="1"/>
    <x v="1"/>
  </r>
  <r>
    <x v="1"/>
    <x v="1"/>
    <x v="657"/>
    <x v="1"/>
    <x v="37"/>
    <x v="41"/>
    <x v="0"/>
    <x v="48"/>
    <x v="105"/>
    <x v="1646"/>
    <x v="2566"/>
    <x v="21"/>
    <x v="2"/>
    <x v="0"/>
    <x v="0"/>
  </r>
  <r>
    <x v="0"/>
    <x v="1"/>
    <x v="657"/>
    <x v="1"/>
    <x v="18"/>
    <x v="43"/>
    <x v="5"/>
    <x v="23"/>
    <x v="174"/>
    <x v="1441"/>
    <x v="2557"/>
    <x v="26"/>
    <x v="2"/>
    <x v="1"/>
    <x v="2"/>
  </r>
  <r>
    <x v="2"/>
    <x v="0"/>
    <x v="657"/>
    <x v="4"/>
    <x v="30"/>
    <x v="1"/>
    <x v="2"/>
    <x v="43"/>
    <x v="315"/>
    <x v="2899"/>
    <x v="5157"/>
    <x v="21"/>
    <x v="1"/>
    <x v="0"/>
    <x v="2"/>
  </r>
  <r>
    <x v="2"/>
    <x v="0"/>
    <x v="657"/>
    <x v="4"/>
    <x v="30"/>
    <x v="1"/>
    <x v="1"/>
    <x v="48"/>
    <x v="315"/>
    <x v="2916"/>
    <x v="5270"/>
    <x v="26"/>
    <x v="1"/>
    <x v="0"/>
    <x v="1"/>
  </r>
  <r>
    <x v="2"/>
    <x v="0"/>
    <x v="657"/>
    <x v="4"/>
    <x v="30"/>
    <x v="1"/>
    <x v="5"/>
    <x v="43"/>
    <x v="294"/>
    <x v="2817"/>
    <x v="4820"/>
    <x v="21"/>
    <x v="1"/>
    <x v="1"/>
    <x v="2"/>
  </r>
  <r>
    <x v="2"/>
    <x v="0"/>
    <x v="657"/>
    <x v="4"/>
    <x v="30"/>
    <x v="1"/>
    <x v="4"/>
    <x v="43"/>
    <x v="285"/>
    <x v="2793"/>
    <x v="4723"/>
    <x v="21"/>
    <x v="1"/>
    <x v="1"/>
    <x v="1"/>
  </r>
  <r>
    <x v="2"/>
    <x v="0"/>
    <x v="657"/>
    <x v="4"/>
    <x v="30"/>
    <x v="1"/>
    <x v="0"/>
    <x v="53"/>
    <x v="273"/>
    <x v="2833"/>
    <x v="4663"/>
    <x v="16"/>
    <x v="1"/>
    <x v="0"/>
    <x v="0"/>
  </r>
  <r>
    <x v="2"/>
    <x v="0"/>
    <x v="657"/>
    <x v="4"/>
    <x v="30"/>
    <x v="1"/>
    <x v="3"/>
    <x v="68"/>
    <x v="294"/>
    <x v="2904"/>
    <x v="4906"/>
    <x v="11"/>
    <x v="1"/>
    <x v="1"/>
    <x v="0"/>
  </r>
  <r>
    <x v="1"/>
    <x v="1"/>
    <x v="657"/>
    <x v="1"/>
    <x v="37"/>
    <x v="41"/>
    <x v="0"/>
    <x v="47"/>
    <x v="26"/>
    <x v="373"/>
    <x v="657"/>
    <x v="31"/>
    <x v="1"/>
    <x v="0"/>
    <x v="0"/>
  </r>
  <r>
    <x v="0"/>
    <x v="1"/>
    <x v="657"/>
    <x v="1"/>
    <x v="18"/>
    <x v="43"/>
    <x v="5"/>
    <x v="20"/>
    <x v="41"/>
    <x v="215"/>
    <x v="519"/>
    <x v="41"/>
    <x v="1"/>
    <x v="1"/>
    <x v="2"/>
  </r>
  <r>
    <x v="2"/>
    <x v="0"/>
    <x v="657"/>
    <x v="4"/>
    <x v="30"/>
    <x v="1"/>
    <x v="2"/>
    <x v="41"/>
    <x v="143"/>
    <x v="1866"/>
    <x v="3890"/>
    <x v="36"/>
    <x v="1"/>
    <x v="0"/>
    <x v="2"/>
  </r>
  <r>
    <x v="2"/>
    <x v="0"/>
    <x v="657"/>
    <x v="4"/>
    <x v="30"/>
    <x v="1"/>
    <x v="1"/>
    <x v="43"/>
    <x v="128"/>
    <x v="1769"/>
    <x v="3885"/>
    <x v="39"/>
    <x v="1"/>
    <x v="0"/>
    <x v="1"/>
  </r>
  <r>
    <x v="2"/>
    <x v="0"/>
    <x v="657"/>
    <x v="4"/>
    <x v="30"/>
    <x v="1"/>
    <x v="5"/>
    <x v="41"/>
    <x v="87"/>
    <x v="1219"/>
    <x v="2521"/>
    <x v="33"/>
    <x v="1"/>
    <x v="1"/>
    <x v="2"/>
  </r>
  <r>
    <x v="2"/>
    <x v="0"/>
    <x v="657"/>
    <x v="4"/>
    <x v="30"/>
    <x v="1"/>
    <x v="4"/>
    <x v="39"/>
    <x v="78"/>
    <x v="1049"/>
    <x v="2272"/>
    <x v="35"/>
    <x v="1"/>
    <x v="1"/>
    <x v="1"/>
  </r>
  <r>
    <x v="2"/>
    <x v="0"/>
    <x v="657"/>
    <x v="4"/>
    <x v="30"/>
    <x v="1"/>
    <x v="0"/>
    <x v="49"/>
    <x v="75"/>
    <x v="1227"/>
    <x v="2395"/>
    <x v="30"/>
    <x v="1"/>
    <x v="0"/>
    <x v="0"/>
  </r>
  <r>
    <x v="2"/>
    <x v="0"/>
    <x v="657"/>
    <x v="4"/>
    <x v="30"/>
    <x v="1"/>
    <x v="3"/>
    <x v="61"/>
    <x v="87"/>
    <x v="1703"/>
    <x v="2797"/>
    <x v="23"/>
    <x v="1"/>
    <x v="1"/>
    <x v="0"/>
  </r>
  <r>
    <x v="1"/>
    <x v="1"/>
    <x v="657"/>
    <x v="1"/>
    <x v="37"/>
    <x v="41"/>
    <x v="0"/>
    <x v="35"/>
    <x v="30"/>
    <x v="309"/>
    <x v="428"/>
    <x v="27"/>
    <x v="2"/>
    <x v="0"/>
    <x v="0"/>
  </r>
  <r>
    <x v="2"/>
    <x v="0"/>
    <x v="657"/>
    <x v="4"/>
    <x v="30"/>
    <x v="1"/>
    <x v="2"/>
    <x v="28"/>
    <x v="149"/>
    <x v="1438"/>
    <x v="2362"/>
    <x v="23"/>
    <x v="2"/>
    <x v="0"/>
    <x v="2"/>
  </r>
  <r>
    <x v="2"/>
    <x v="0"/>
    <x v="657"/>
    <x v="4"/>
    <x v="30"/>
    <x v="1"/>
    <x v="1"/>
    <x v="31"/>
    <x v="159"/>
    <x v="1657"/>
    <x v="3119"/>
    <x v="29"/>
    <x v="2"/>
    <x v="0"/>
    <x v="1"/>
  </r>
  <r>
    <x v="2"/>
    <x v="0"/>
    <x v="657"/>
    <x v="4"/>
    <x v="30"/>
    <x v="1"/>
    <x v="5"/>
    <x v="27"/>
    <x v="101"/>
    <x v="975"/>
    <x v="1660"/>
    <x v="26"/>
    <x v="2"/>
    <x v="1"/>
    <x v="2"/>
  </r>
  <r>
    <x v="2"/>
    <x v="0"/>
    <x v="657"/>
    <x v="4"/>
    <x v="30"/>
    <x v="1"/>
    <x v="4"/>
    <x v="28"/>
    <x v="93"/>
    <x v="934"/>
    <x v="1676"/>
    <x v="28"/>
    <x v="2"/>
    <x v="1"/>
    <x v="1"/>
  </r>
  <r>
    <x v="2"/>
    <x v="0"/>
    <x v="657"/>
    <x v="4"/>
    <x v="30"/>
    <x v="1"/>
    <x v="0"/>
    <x v="34"/>
    <x v="95"/>
    <x v="1128"/>
    <x v="1546"/>
    <x v="19"/>
    <x v="2"/>
    <x v="0"/>
    <x v="0"/>
  </r>
  <r>
    <x v="2"/>
    <x v="0"/>
    <x v="657"/>
    <x v="4"/>
    <x v="30"/>
    <x v="1"/>
    <x v="3"/>
    <x v="50"/>
    <x v="111"/>
    <x v="1773"/>
    <x v="2471"/>
    <x v="17"/>
    <x v="2"/>
    <x v="1"/>
    <x v="0"/>
  </r>
  <r>
    <x v="1"/>
    <x v="1"/>
    <x v="658"/>
    <x v="1"/>
    <x v="37"/>
    <x v="41"/>
    <x v="3"/>
    <x v="38"/>
    <x v="194"/>
    <x v="2227"/>
    <x v="3173"/>
    <x v="16"/>
    <x v="2"/>
    <x v="1"/>
    <x v="0"/>
  </r>
  <r>
    <x v="0"/>
    <x v="1"/>
    <x v="658"/>
    <x v="1"/>
    <x v="18"/>
    <x v="43"/>
    <x v="4"/>
    <x v="28"/>
    <x v="39"/>
    <x v="318"/>
    <x v="227"/>
    <x v="16"/>
    <x v="2"/>
    <x v="1"/>
    <x v="1"/>
  </r>
  <r>
    <x v="1"/>
    <x v="1"/>
    <x v="658"/>
    <x v="1"/>
    <x v="37"/>
    <x v="41"/>
    <x v="3"/>
    <x v="36"/>
    <x v="50"/>
    <x v="563"/>
    <x v="1029"/>
    <x v="30"/>
    <x v="1"/>
    <x v="1"/>
    <x v="0"/>
  </r>
  <r>
    <x v="0"/>
    <x v="1"/>
    <x v="658"/>
    <x v="1"/>
    <x v="18"/>
    <x v="43"/>
    <x v="4"/>
    <x v="25"/>
    <x v="4"/>
    <x v="19"/>
    <x v="18"/>
    <x v="26"/>
    <x v="1"/>
    <x v="1"/>
    <x v="1"/>
  </r>
  <r>
    <x v="1"/>
    <x v="1"/>
    <x v="658"/>
    <x v="1"/>
    <x v="37"/>
    <x v="41"/>
    <x v="3"/>
    <x v="25"/>
    <x v="58"/>
    <x v="458"/>
    <x v="502"/>
    <x v="20"/>
    <x v="2"/>
    <x v="1"/>
    <x v="0"/>
  </r>
  <r>
    <x v="1"/>
    <x v="1"/>
    <x v="659"/>
    <x v="1"/>
    <x v="37"/>
    <x v="41"/>
    <x v="2"/>
    <x v="38"/>
    <x v="309"/>
    <x v="2855"/>
    <x v="5258"/>
    <x v="41"/>
    <x v="2"/>
    <x v="0"/>
    <x v="2"/>
  </r>
  <r>
    <x v="0"/>
    <x v="1"/>
    <x v="659"/>
    <x v="1"/>
    <x v="18"/>
    <x v="43"/>
    <x v="0"/>
    <x v="43"/>
    <x v="82"/>
    <x v="1208"/>
    <x v="1175"/>
    <x v="11"/>
    <x v="2"/>
    <x v="0"/>
    <x v="0"/>
  </r>
  <r>
    <x v="1"/>
    <x v="1"/>
    <x v="659"/>
    <x v="1"/>
    <x v="37"/>
    <x v="41"/>
    <x v="2"/>
    <x v="35"/>
    <x v="100"/>
    <x v="1207"/>
    <x v="3456"/>
    <x v="53"/>
    <x v="1"/>
    <x v="0"/>
    <x v="2"/>
  </r>
  <r>
    <x v="0"/>
    <x v="1"/>
    <x v="659"/>
    <x v="1"/>
    <x v="18"/>
    <x v="43"/>
    <x v="0"/>
    <x v="42"/>
    <x v="19"/>
    <x v="223"/>
    <x v="206"/>
    <x v="22"/>
    <x v="1"/>
    <x v="0"/>
    <x v="0"/>
  </r>
  <r>
    <x v="1"/>
    <x v="1"/>
    <x v="659"/>
    <x v="1"/>
    <x v="37"/>
    <x v="41"/>
    <x v="2"/>
    <x v="25"/>
    <x v="144"/>
    <x v="1279"/>
    <x v="3307"/>
    <x v="46"/>
    <x v="2"/>
    <x v="0"/>
    <x v="2"/>
  </r>
  <r>
    <x v="1"/>
    <x v="1"/>
    <x v="660"/>
    <x v="1"/>
    <x v="37"/>
    <x v="41"/>
    <x v="1"/>
    <x v="38"/>
    <x v="105"/>
    <x v="1355"/>
    <x v="2068"/>
    <x v="21"/>
    <x v="2"/>
    <x v="0"/>
    <x v="1"/>
  </r>
  <r>
    <x v="0"/>
    <x v="1"/>
    <x v="660"/>
    <x v="1"/>
    <x v="18"/>
    <x v="43"/>
    <x v="3"/>
    <x v="33"/>
    <x v="174"/>
    <x v="1883"/>
    <x v="3321"/>
    <x v="26"/>
    <x v="2"/>
    <x v="1"/>
    <x v="0"/>
  </r>
  <r>
    <x v="1"/>
    <x v="1"/>
    <x v="660"/>
    <x v="1"/>
    <x v="37"/>
    <x v="41"/>
    <x v="1"/>
    <x v="37"/>
    <x v="25"/>
    <x v="262"/>
    <x v="472"/>
    <x v="34"/>
    <x v="1"/>
    <x v="0"/>
    <x v="1"/>
  </r>
  <r>
    <x v="0"/>
    <x v="1"/>
    <x v="660"/>
    <x v="1"/>
    <x v="18"/>
    <x v="43"/>
    <x v="3"/>
    <x v="29"/>
    <x v="39"/>
    <x v="331"/>
    <x v="806"/>
    <x v="41"/>
    <x v="1"/>
    <x v="1"/>
    <x v="0"/>
  </r>
  <r>
    <x v="1"/>
    <x v="1"/>
    <x v="660"/>
    <x v="1"/>
    <x v="37"/>
    <x v="41"/>
    <x v="1"/>
    <x v="25"/>
    <x v="33"/>
    <x v="217"/>
    <x v="268"/>
    <x v="26"/>
    <x v="2"/>
    <x v="0"/>
    <x v="1"/>
  </r>
  <r>
    <x v="1"/>
    <x v="1"/>
    <x v="661"/>
    <x v="1"/>
    <x v="37"/>
    <x v="41"/>
    <x v="5"/>
    <x v="28"/>
    <x v="152"/>
    <x v="1471"/>
    <x v="2605"/>
    <x v="26"/>
    <x v="2"/>
    <x v="1"/>
    <x v="2"/>
  </r>
  <r>
    <x v="0"/>
    <x v="1"/>
    <x v="661"/>
    <x v="1"/>
    <x v="18"/>
    <x v="43"/>
    <x v="2"/>
    <x v="33"/>
    <x v="307"/>
    <x v="2805"/>
    <x v="4768"/>
    <x v="21"/>
    <x v="2"/>
    <x v="0"/>
    <x v="2"/>
  </r>
  <r>
    <x v="1"/>
    <x v="1"/>
    <x v="661"/>
    <x v="1"/>
    <x v="37"/>
    <x v="41"/>
    <x v="5"/>
    <x v="27"/>
    <x v="35"/>
    <x v="267"/>
    <x v="575"/>
    <x v="38"/>
    <x v="1"/>
    <x v="1"/>
    <x v="2"/>
  </r>
  <r>
    <x v="0"/>
    <x v="1"/>
    <x v="661"/>
    <x v="1"/>
    <x v="18"/>
    <x v="43"/>
    <x v="2"/>
    <x v="30"/>
    <x v="102"/>
    <x v="1090"/>
    <x v="2307"/>
    <x v="34"/>
    <x v="1"/>
    <x v="0"/>
    <x v="2"/>
  </r>
  <r>
    <x v="1"/>
    <x v="1"/>
    <x v="661"/>
    <x v="1"/>
    <x v="37"/>
    <x v="41"/>
    <x v="5"/>
    <x v="18"/>
    <x v="43"/>
    <x v="196"/>
    <x v="311"/>
    <x v="31"/>
    <x v="2"/>
    <x v="1"/>
    <x v="2"/>
  </r>
  <r>
    <x v="1"/>
    <x v="1"/>
    <x v="662"/>
    <x v="1"/>
    <x v="37"/>
    <x v="41"/>
    <x v="4"/>
    <x v="33"/>
    <x v="39"/>
    <x v="388"/>
    <x v="555"/>
    <x v="26"/>
    <x v="2"/>
    <x v="1"/>
    <x v="1"/>
  </r>
  <r>
    <x v="0"/>
    <x v="1"/>
    <x v="662"/>
    <x v="1"/>
    <x v="18"/>
    <x v="43"/>
    <x v="1"/>
    <x v="33"/>
    <x v="129"/>
    <x v="1441"/>
    <x v="2219"/>
    <x v="21"/>
    <x v="2"/>
    <x v="0"/>
    <x v="1"/>
  </r>
  <r>
    <x v="1"/>
    <x v="1"/>
    <x v="662"/>
    <x v="1"/>
    <x v="37"/>
    <x v="41"/>
    <x v="4"/>
    <x v="32"/>
    <x v="4"/>
    <x v="29"/>
    <x v="46"/>
    <x v="38"/>
    <x v="1"/>
    <x v="1"/>
    <x v="1"/>
  </r>
  <r>
    <x v="0"/>
    <x v="1"/>
    <x v="662"/>
    <x v="1"/>
    <x v="18"/>
    <x v="43"/>
    <x v="1"/>
    <x v="30"/>
    <x v="33"/>
    <x v="283"/>
    <x v="508"/>
    <x v="33"/>
    <x v="1"/>
    <x v="0"/>
    <x v="1"/>
  </r>
  <r>
    <x v="1"/>
    <x v="1"/>
    <x v="662"/>
    <x v="1"/>
    <x v="37"/>
    <x v="41"/>
    <x v="4"/>
    <x v="21"/>
    <x v="8"/>
    <x v="25"/>
    <x v="24"/>
    <x v="28"/>
    <x v="2"/>
    <x v="1"/>
    <x v="1"/>
  </r>
  <r>
    <x v="1"/>
    <x v="1"/>
    <x v="663"/>
    <x v="1"/>
    <x v="37"/>
    <x v="41"/>
    <x v="0"/>
    <x v="48"/>
    <x v="105"/>
    <x v="1646"/>
    <x v="2566"/>
    <x v="21"/>
    <x v="2"/>
    <x v="0"/>
    <x v="0"/>
  </r>
  <r>
    <x v="0"/>
    <x v="1"/>
    <x v="663"/>
    <x v="1"/>
    <x v="18"/>
    <x v="43"/>
    <x v="5"/>
    <x v="23"/>
    <x v="129"/>
    <x v="1086"/>
    <x v="1874"/>
    <x v="26"/>
    <x v="2"/>
    <x v="1"/>
    <x v="2"/>
  </r>
  <r>
    <x v="1"/>
    <x v="1"/>
    <x v="663"/>
    <x v="1"/>
    <x v="37"/>
    <x v="41"/>
    <x v="0"/>
    <x v="44"/>
    <x v="26"/>
    <x v="340"/>
    <x v="614"/>
    <x v="32"/>
    <x v="1"/>
    <x v="0"/>
    <x v="0"/>
  </r>
  <r>
    <x v="0"/>
    <x v="1"/>
    <x v="663"/>
    <x v="1"/>
    <x v="18"/>
    <x v="43"/>
    <x v="5"/>
    <x v="20"/>
    <x v="33"/>
    <x v="160"/>
    <x v="351"/>
    <x v="40"/>
    <x v="1"/>
    <x v="1"/>
    <x v="2"/>
  </r>
  <r>
    <x v="1"/>
    <x v="1"/>
    <x v="663"/>
    <x v="1"/>
    <x v="37"/>
    <x v="41"/>
    <x v="0"/>
    <x v="32"/>
    <x v="29"/>
    <x v="266"/>
    <x v="282"/>
    <x v="23"/>
    <x v="2"/>
    <x v="0"/>
    <x v="0"/>
  </r>
  <r>
    <x v="1"/>
    <x v="1"/>
    <x v="664"/>
    <x v="1"/>
    <x v="37"/>
    <x v="41"/>
    <x v="3"/>
    <x v="38"/>
    <x v="194"/>
    <x v="2227"/>
    <x v="3173"/>
    <x v="16"/>
    <x v="2"/>
    <x v="1"/>
    <x v="0"/>
  </r>
  <r>
    <x v="0"/>
    <x v="1"/>
    <x v="664"/>
    <x v="1"/>
    <x v="18"/>
    <x v="43"/>
    <x v="4"/>
    <x v="28"/>
    <x v="62"/>
    <x v="565"/>
    <x v="537"/>
    <x v="16"/>
    <x v="2"/>
    <x v="1"/>
    <x v="1"/>
  </r>
  <r>
    <x v="1"/>
    <x v="1"/>
    <x v="664"/>
    <x v="1"/>
    <x v="37"/>
    <x v="41"/>
    <x v="3"/>
    <x v="37"/>
    <x v="56"/>
    <x v="669"/>
    <x v="1296"/>
    <x v="31"/>
    <x v="1"/>
    <x v="1"/>
    <x v="0"/>
  </r>
  <r>
    <x v="0"/>
    <x v="1"/>
    <x v="664"/>
    <x v="1"/>
    <x v="18"/>
    <x v="43"/>
    <x v="4"/>
    <x v="26"/>
    <x v="11"/>
    <x v="59"/>
    <x v="56"/>
    <x v="26"/>
    <x v="1"/>
    <x v="1"/>
    <x v="1"/>
  </r>
  <r>
    <x v="1"/>
    <x v="1"/>
    <x v="664"/>
    <x v="1"/>
    <x v="37"/>
    <x v="41"/>
    <x v="3"/>
    <x v="23"/>
    <x v="61"/>
    <x v="455"/>
    <x v="524"/>
    <x v="21"/>
    <x v="2"/>
    <x v="1"/>
    <x v="0"/>
  </r>
  <r>
    <x v="1"/>
    <x v="1"/>
    <x v="665"/>
    <x v="1"/>
    <x v="37"/>
    <x v="41"/>
    <x v="2"/>
    <x v="43"/>
    <x v="306"/>
    <x v="2863"/>
    <x v="5274"/>
    <x v="41"/>
    <x v="2"/>
    <x v="0"/>
    <x v="2"/>
  </r>
  <r>
    <x v="0"/>
    <x v="1"/>
    <x v="665"/>
    <x v="1"/>
    <x v="18"/>
    <x v="43"/>
    <x v="0"/>
    <x v="43"/>
    <x v="62"/>
    <x v="891"/>
    <x v="738"/>
    <x v="11"/>
    <x v="2"/>
    <x v="0"/>
    <x v="0"/>
  </r>
  <r>
    <x v="3"/>
    <x v="1"/>
    <x v="665"/>
    <x v="3"/>
    <x v="32"/>
    <x v="12"/>
    <x v="2"/>
    <x v="38"/>
    <x v="337"/>
    <x v="2952"/>
    <x v="5340"/>
    <x v="26"/>
    <x v="1"/>
    <x v="0"/>
    <x v="2"/>
  </r>
  <r>
    <x v="3"/>
    <x v="1"/>
    <x v="665"/>
    <x v="3"/>
    <x v="32"/>
    <x v="12"/>
    <x v="1"/>
    <x v="28"/>
    <x v="323"/>
    <x v="2867"/>
    <x v="5019"/>
    <x v="21"/>
    <x v="1"/>
    <x v="0"/>
    <x v="1"/>
  </r>
  <r>
    <x v="3"/>
    <x v="1"/>
    <x v="665"/>
    <x v="3"/>
    <x v="32"/>
    <x v="12"/>
    <x v="5"/>
    <x v="33"/>
    <x v="318"/>
    <x v="2879"/>
    <x v="5148"/>
    <x v="26"/>
    <x v="1"/>
    <x v="1"/>
    <x v="2"/>
  </r>
  <r>
    <x v="3"/>
    <x v="1"/>
    <x v="665"/>
    <x v="3"/>
    <x v="32"/>
    <x v="12"/>
    <x v="4"/>
    <x v="53"/>
    <x v="323"/>
    <x v="2961"/>
    <x v="5360"/>
    <x v="26"/>
    <x v="1"/>
    <x v="1"/>
    <x v="1"/>
  </r>
  <r>
    <x v="3"/>
    <x v="1"/>
    <x v="665"/>
    <x v="3"/>
    <x v="32"/>
    <x v="12"/>
    <x v="0"/>
    <x v="68"/>
    <x v="321"/>
    <x v="2995"/>
    <x v="5377"/>
    <x v="21"/>
    <x v="1"/>
    <x v="0"/>
    <x v="0"/>
  </r>
  <r>
    <x v="3"/>
    <x v="1"/>
    <x v="665"/>
    <x v="3"/>
    <x v="32"/>
    <x v="12"/>
    <x v="3"/>
    <x v="68"/>
    <x v="329"/>
    <x v="3022"/>
    <x v="5528"/>
    <x v="36"/>
    <x v="1"/>
    <x v="1"/>
    <x v="0"/>
  </r>
  <r>
    <x v="5"/>
    <x v="1"/>
    <x v="665"/>
    <x v="0"/>
    <x v="48"/>
    <x v="33"/>
    <x v="2"/>
    <x v="38"/>
    <x v="300"/>
    <x v="2805"/>
    <x v="4535"/>
    <x v="16"/>
    <x v="0"/>
    <x v="0"/>
    <x v="2"/>
  </r>
  <r>
    <x v="5"/>
    <x v="1"/>
    <x v="665"/>
    <x v="0"/>
    <x v="48"/>
    <x v="33"/>
    <x v="1"/>
    <x v="28"/>
    <x v="254"/>
    <x v="2282"/>
    <x v="3708"/>
    <x v="21"/>
    <x v="0"/>
    <x v="0"/>
    <x v="1"/>
  </r>
  <r>
    <x v="5"/>
    <x v="1"/>
    <x v="665"/>
    <x v="0"/>
    <x v="48"/>
    <x v="33"/>
    <x v="5"/>
    <x v="28"/>
    <x v="208"/>
    <x v="1990"/>
    <x v="2720"/>
    <x v="16"/>
    <x v="0"/>
    <x v="1"/>
    <x v="2"/>
  </r>
  <r>
    <x v="5"/>
    <x v="1"/>
    <x v="665"/>
    <x v="0"/>
    <x v="48"/>
    <x v="33"/>
    <x v="4"/>
    <x v="28"/>
    <x v="194"/>
    <x v="1857"/>
    <x v="2517"/>
    <x v="16"/>
    <x v="0"/>
    <x v="1"/>
    <x v="1"/>
  </r>
  <r>
    <x v="5"/>
    <x v="1"/>
    <x v="665"/>
    <x v="0"/>
    <x v="48"/>
    <x v="33"/>
    <x v="0"/>
    <x v="53"/>
    <x v="174"/>
    <x v="2469"/>
    <x v="4688"/>
    <x v="36"/>
    <x v="0"/>
    <x v="0"/>
    <x v="0"/>
  </r>
  <r>
    <x v="5"/>
    <x v="1"/>
    <x v="665"/>
    <x v="0"/>
    <x v="48"/>
    <x v="33"/>
    <x v="3"/>
    <x v="58"/>
    <x v="254"/>
    <x v="2833"/>
    <x v="4999"/>
    <x v="26"/>
    <x v="0"/>
    <x v="1"/>
    <x v="0"/>
  </r>
  <r>
    <x v="1"/>
    <x v="1"/>
    <x v="665"/>
    <x v="1"/>
    <x v="37"/>
    <x v="41"/>
    <x v="2"/>
    <x v="42"/>
    <x v="101"/>
    <x v="1412"/>
    <x v="3982"/>
    <x v="56"/>
    <x v="1"/>
    <x v="0"/>
    <x v="2"/>
  </r>
  <r>
    <x v="0"/>
    <x v="1"/>
    <x v="665"/>
    <x v="1"/>
    <x v="18"/>
    <x v="43"/>
    <x v="0"/>
    <x v="40"/>
    <x v="10"/>
    <x v="103"/>
    <x v="95"/>
    <x v="24"/>
    <x v="1"/>
    <x v="0"/>
    <x v="0"/>
  </r>
  <r>
    <x v="3"/>
    <x v="1"/>
    <x v="665"/>
    <x v="3"/>
    <x v="32"/>
    <x v="12"/>
    <x v="2"/>
    <x v="37"/>
    <x v="185"/>
    <x v="2128"/>
    <x v="4460"/>
    <x v="41"/>
    <x v="1"/>
    <x v="0"/>
    <x v="2"/>
  </r>
  <r>
    <x v="3"/>
    <x v="1"/>
    <x v="665"/>
    <x v="3"/>
    <x v="32"/>
    <x v="12"/>
    <x v="1"/>
    <x v="25"/>
    <x v="171"/>
    <x v="1499"/>
    <x v="3091"/>
    <x v="33"/>
    <x v="1"/>
    <x v="0"/>
    <x v="1"/>
  </r>
  <r>
    <x v="3"/>
    <x v="1"/>
    <x v="665"/>
    <x v="3"/>
    <x v="32"/>
    <x v="12"/>
    <x v="5"/>
    <x v="31"/>
    <x v="145"/>
    <x v="1528"/>
    <x v="3513"/>
    <x v="40"/>
    <x v="1"/>
    <x v="1"/>
    <x v="2"/>
  </r>
  <r>
    <x v="3"/>
    <x v="1"/>
    <x v="665"/>
    <x v="3"/>
    <x v="32"/>
    <x v="12"/>
    <x v="4"/>
    <x v="48"/>
    <x v="141"/>
    <x v="2059"/>
    <x v="4221"/>
    <x v="37"/>
    <x v="1"/>
    <x v="1"/>
    <x v="1"/>
  </r>
  <r>
    <x v="3"/>
    <x v="1"/>
    <x v="665"/>
    <x v="3"/>
    <x v="32"/>
    <x v="12"/>
    <x v="0"/>
    <x v="65"/>
    <x v="141"/>
    <x v="2438"/>
    <x v="4629"/>
    <x v="35"/>
    <x v="1"/>
    <x v="0"/>
    <x v="0"/>
  </r>
  <r>
    <x v="3"/>
    <x v="1"/>
    <x v="665"/>
    <x v="3"/>
    <x v="32"/>
    <x v="12"/>
    <x v="3"/>
    <x v="65"/>
    <x v="183"/>
    <x v="2693"/>
    <x v="5160"/>
    <x v="50"/>
    <x v="1"/>
    <x v="1"/>
    <x v="0"/>
  </r>
  <r>
    <x v="5"/>
    <x v="1"/>
    <x v="665"/>
    <x v="0"/>
    <x v="48"/>
    <x v="33"/>
    <x v="2"/>
    <x v="34"/>
    <x v="86"/>
    <x v="1020"/>
    <x v="1917"/>
    <x v="29"/>
    <x v="1"/>
    <x v="0"/>
    <x v="2"/>
  </r>
  <r>
    <x v="5"/>
    <x v="1"/>
    <x v="665"/>
    <x v="0"/>
    <x v="48"/>
    <x v="33"/>
    <x v="1"/>
    <x v="25"/>
    <x v="64"/>
    <x v="529"/>
    <x v="1059"/>
    <x v="33"/>
    <x v="1"/>
    <x v="0"/>
    <x v="1"/>
  </r>
  <r>
    <x v="5"/>
    <x v="1"/>
    <x v="665"/>
    <x v="0"/>
    <x v="48"/>
    <x v="33"/>
    <x v="5"/>
    <x v="26"/>
    <x v="57"/>
    <x v="468"/>
    <x v="764"/>
    <x v="28"/>
    <x v="1"/>
    <x v="1"/>
    <x v="2"/>
  </r>
  <r>
    <x v="5"/>
    <x v="1"/>
    <x v="665"/>
    <x v="0"/>
    <x v="48"/>
    <x v="33"/>
    <x v="4"/>
    <x v="26"/>
    <x v="54"/>
    <x v="432"/>
    <x v="775"/>
    <x v="31"/>
    <x v="1"/>
    <x v="1"/>
    <x v="1"/>
  </r>
  <r>
    <x v="5"/>
    <x v="1"/>
    <x v="665"/>
    <x v="0"/>
    <x v="48"/>
    <x v="33"/>
    <x v="0"/>
    <x v="51"/>
    <x v="45"/>
    <x v="750"/>
    <x v="2116"/>
    <x v="48"/>
    <x v="1"/>
    <x v="0"/>
    <x v="0"/>
  </r>
  <r>
    <x v="5"/>
    <x v="1"/>
    <x v="665"/>
    <x v="0"/>
    <x v="48"/>
    <x v="33"/>
    <x v="3"/>
    <x v="54"/>
    <x v="62"/>
    <x v="1104"/>
    <x v="2490"/>
    <x v="37"/>
    <x v="1"/>
    <x v="1"/>
    <x v="0"/>
  </r>
  <r>
    <x v="1"/>
    <x v="1"/>
    <x v="665"/>
    <x v="1"/>
    <x v="37"/>
    <x v="41"/>
    <x v="2"/>
    <x v="32"/>
    <x v="135"/>
    <x v="1461"/>
    <x v="3593"/>
    <x v="44"/>
    <x v="2"/>
    <x v="0"/>
    <x v="2"/>
  </r>
  <r>
    <x v="1"/>
    <x v="1"/>
    <x v="666"/>
    <x v="1"/>
    <x v="37"/>
    <x v="41"/>
    <x v="1"/>
    <x v="43"/>
    <x v="129"/>
    <x v="1779"/>
    <x v="2781"/>
    <x v="21"/>
    <x v="2"/>
    <x v="0"/>
    <x v="1"/>
  </r>
  <r>
    <x v="0"/>
    <x v="1"/>
    <x v="666"/>
    <x v="1"/>
    <x v="18"/>
    <x v="43"/>
    <x v="3"/>
    <x v="33"/>
    <x v="194"/>
    <x v="2064"/>
    <x v="3656"/>
    <x v="26"/>
    <x v="2"/>
    <x v="1"/>
    <x v="0"/>
  </r>
  <r>
    <x v="1"/>
    <x v="1"/>
    <x v="666"/>
    <x v="1"/>
    <x v="6"/>
    <x v="21"/>
    <x v="2"/>
    <x v="58"/>
    <x v="304"/>
    <x v="2901"/>
    <x v="5229"/>
    <x v="26"/>
    <x v="0"/>
    <x v="0"/>
    <x v="2"/>
  </r>
  <r>
    <x v="1"/>
    <x v="1"/>
    <x v="666"/>
    <x v="1"/>
    <x v="6"/>
    <x v="21"/>
    <x v="1"/>
    <x v="48"/>
    <x v="254"/>
    <x v="2757"/>
    <x v="4827"/>
    <x v="26"/>
    <x v="0"/>
    <x v="0"/>
    <x v="1"/>
  </r>
  <r>
    <x v="1"/>
    <x v="1"/>
    <x v="666"/>
    <x v="1"/>
    <x v="6"/>
    <x v="21"/>
    <x v="5"/>
    <x v="48"/>
    <x v="249"/>
    <x v="2743"/>
    <x v="4336"/>
    <x v="16"/>
    <x v="0"/>
    <x v="1"/>
    <x v="2"/>
  </r>
  <r>
    <x v="1"/>
    <x v="1"/>
    <x v="666"/>
    <x v="1"/>
    <x v="6"/>
    <x v="21"/>
    <x v="4"/>
    <x v="48"/>
    <x v="231"/>
    <x v="2694"/>
    <x v="4206"/>
    <x v="16"/>
    <x v="0"/>
    <x v="1"/>
    <x v="1"/>
  </r>
  <r>
    <x v="1"/>
    <x v="1"/>
    <x v="666"/>
    <x v="1"/>
    <x v="6"/>
    <x v="21"/>
    <x v="0"/>
    <x v="58"/>
    <x v="212"/>
    <x v="2745"/>
    <x v="4341"/>
    <x v="16"/>
    <x v="0"/>
    <x v="0"/>
    <x v="0"/>
  </r>
  <r>
    <x v="1"/>
    <x v="1"/>
    <x v="666"/>
    <x v="1"/>
    <x v="6"/>
    <x v="21"/>
    <x v="3"/>
    <x v="63"/>
    <x v="285"/>
    <x v="2882"/>
    <x v="5080"/>
    <x v="21"/>
    <x v="0"/>
    <x v="1"/>
    <x v="0"/>
  </r>
  <r>
    <x v="1"/>
    <x v="1"/>
    <x v="666"/>
    <x v="1"/>
    <x v="37"/>
    <x v="41"/>
    <x v="1"/>
    <x v="40"/>
    <x v="27"/>
    <x v="327"/>
    <x v="659"/>
    <x v="35"/>
    <x v="1"/>
    <x v="0"/>
    <x v="1"/>
  </r>
  <r>
    <x v="0"/>
    <x v="1"/>
    <x v="666"/>
    <x v="1"/>
    <x v="18"/>
    <x v="43"/>
    <x v="3"/>
    <x v="32"/>
    <x v="52"/>
    <x v="518"/>
    <x v="1181"/>
    <x v="37"/>
    <x v="1"/>
    <x v="1"/>
    <x v="0"/>
  </r>
  <r>
    <x v="1"/>
    <x v="1"/>
    <x v="666"/>
    <x v="1"/>
    <x v="6"/>
    <x v="21"/>
    <x v="2"/>
    <x v="53"/>
    <x v="92"/>
    <x v="1600"/>
    <x v="3442"/>
    <x v="36"/>
    <x v="1"/>
    <x v="0"/>
    <x v="2"/>
  </r>
  <r>
    <x v="1"/>
    <x v="1"/>
    <x v="666"/>
    <x v="1"/>
    <x v="6"/>
    <x v="21"/>
    <x v="1"/>
    <x v="44"/>
    <x v="69"/>
    <x v="1024"/>
    <x v="2375"/>
    <x v="38"/>
    <x v="1"/>
    <x v="0"/>
    <x v="1"/>
  </r>
  <r>
    <x v="1"/>
    <x v="1"/>
    <x v="666"/>
    <x v="1"/>
    <x v="6"/>
    <x v="21"/>
    <x v="5"/>
    <x v="44"/>
    <x v="66"/>
    <x v="975"/>
    <x v="1919"/>
    <x v="31"/>
    <x v="1"/>
    <x v="1"/>
    <x v="2"/>
  </r>
  <r>
    <x v="1"/>
    <x v="1"/>
    <x v="666"/>
    <x v="1"/>
    <x v="6"/>
    <x v="21"/>
    <x v="4"/>
    <x v="43"/>
    <x v="66"/>
    <x v="956"/>
    <x v="1722"/>
    <x v="28"/>
    <x v="1"/>
    <x v="1"/>
    <x v="1"/>
  </r>
  <r>
    <x v="1"/>
    <x v="1"/>
    <x v="666"/>
    <x v="1"/>
    <x v="6"/>
    <x v="21"/>
    <x v="0"/>
    <x v="53"/>
    <x v="56"/>
    <x v="975"/>
    <x v="1868"/>
    <x v="30"/>
    <x v="1"/>
    <x v="0"/>
    <x v="0"/>
  </r>
  <r>
    <x v="1"/>
    <x v="1"/>
    <x v="666"/>
    <x v="1"/>
    <x v="6"/>
    <x v="21"/>
    <x v="3"/>
    <x v="60"/>
    <x v="78"/>
    <x v="1531"/>
    <x v="3135"/>
    <x v="33"/>
    <x v="1"/>
    <x v="1"/>
    <x v="0"/>
  </r>
  <r>
    <x v="1"/>
    <x v="1"/>
    <x v="666"/>
    <x v="1"/>
    <x v="37"/>
    <x v="41"/>
    <x v="1"/>
    <x v="26"/>
    <x v="42"/>
    <x v="317"/>
    <x v="355"/>
    <x v="23"/>
    <x v="2"/>
    <x v="0"/>
    <x v="1"/>
  </r>
  <r>
    <x v="1"/>
    <x v="1"/>
    <x v="666"/>
    <x v="1"/>
    <x v="6"/>
    <x v="21"/>
    <x v="2"/>
    <x v="44"/>
    <x v="128"/>
    <x v="1796"/>
    <x v="3383"/>
    <x v="29"/>
    <x v="2"/>
    <x v="0"/>
    <x v="2"/>
  </r>
  <r>
    <x v="1"/>
    <x v="1"/>
    <x v="666"/>
    <x v="1"/>
    <x v="6"/>
    <x v="21"/>
    <x v="1"/>
    <x v="30"/>
    <x v="87"/>
    <x v="922"/>
    <x v="1859"/>
    <x v="32"/>
    <x v="2"/>
    <x v="0"/>
    <x v="1"/>
  </r>
  <r>
    <x v="1"/>
    <x v="1"/>
    <x v="666"/>
    <x v="1"/>
    <x v="6"/>
    <x v="21"/>
    <x v="5"/>
    <x v="29"/>
    <x v="85"/>
    <x v="877"/>
    <x v="1327"/>
    <x v="23"/>
    <x v="2"/>
    <x v="1"/>
    <x v="2"/>
  </r>
  <r>
    <x v="1"/>
    <x v="1"/>
    <x v="666"/>
    <x v="1"/>
    <x v="6"/>
    <x v="21"/>
    <x v="4"/>
    <x v="32"/>
    <x v="68"/>
    <x v="746"/>
    <x v="1091"/>
    <x v="23"/>
    <x v="2"/>
    <x v="1"/>
    <x v="1"/>
  </r>
  <r>
    <x v="1"/>
    <x v="1"/>
    <x v="666"/>
    <x v="1"/>
    <x v="6"/>
    <x v="21"/>
    <x v="0"/>
    <x v="37"/>
    <x v="73"/>
    <x v="919"/>
    <x v="1350"/>
    <x v="22"/>
    <x v="2"/>
    <x v="0"/>
    <x v="0"/>
  </r>
  <r>
    <x v="1"/>
    <x v="1"/>
    <x v="666"/>
    <x v="1"/>
    <x v="6"/>
    <x v="21"/>
    <x v="3"/>
    <x v="45"/>
    <x v="97"/>
    <x v="1453"/>
    <x v="2508"/>
    <x v="25"/>
    <x v="2"/>
    <x v="1"/>
    <x v="0"/>
  </r>
  <r>
    <x v="1"/>
    <x v="1"/>
    <x v="667"/>
    <x v="1"/>
    <x v="37"/>
    <x v="41"/>
    <x v="5"/>
    <x v="33"/>
    <x v="152"/>
    <x v="1674"/>
    <x v="2950"/>
    <x v="26"/>
    <x v="2"/>
    <x v="1"/>
    <x v="2"/>
  </r>
  <r>
    <x v="0"/>
    <x v="1"/>
    <x v="667"/>
    <x v="1"/>
    <x v="18"/>
    <x v="43"/>
    <x v="2"/>
    <x v="48"/>
    <x v="310"/>
    <x v="2897"/>
    <x v="5150"/>
    <x v="21"/>
    <x v="2"/>
    <x v="0"/>
    <x v="2"/>
  </r>
  <r>
    <x v="3"/>
    <x v="3"/>
    <x v="667"/>
    <x v="4"/>
    <x v="11"/>
    <x v="7"/>
    <x v="2"/>
    <x v="28"/>
    <x v="325"/>
    <x v="2877"/>
    <x v="5143"/>
    <x v="26"/>
    <x v="1"/>
    <x v="0"/>
    <x v="2"/>
  </r>
  <r>
    <x v="3"/>
    <x v="3"/>
    <x v="667"/>
    <x v="4"/>
    <x v="11"/>
    <x v="7"/>
    <x v="1"/>
    <x v="28"/>
    <x v="325"/>
    <x v="2877"/>
    <x v="5143"/>
    <x v="26"/>
    <x v="1"/>
    <x v="0"/>
    <x v="1"/>
  </r>
  <r>
    <x v="3"/>
    <x v="3"/>
    <x v="667"/>
    <x v="4"/>
    <x v="11"/>
    <x v="7"/>
    <x v="5"/>
    <x v="53"/>
    <x v="319"/>
    <x v="2947"/>
    <x v="5332"/>
    <x v="26"/>
    <x v="1"/>
    <x v="1"/>
    <x v="2"/>
  </r>
  <r>
    <x v="3"/>
    <x v="3"/>
    <x v="667"/>
    <x v="4"/>
    <x v="11"/>
    <x v="7"/>
    <x v="4"/>
    <x v="53"/>
    <x v="307"/>
    <x v="2895"/>
    <x v="5309"/>
    <x v="36"/>
    <x v="1"/>
    <x v="1"/>
    <x v="1"/>
  </r>
  <r>
    <x v="3"/>
    <x v="3"/>
    <x v="667"/>
    <x v="4"/>
    <x v="11"/>
    <x v="7"/>
    <x v="0"/>
    <x v="48"/>
    <x v="304"/>
    <x v="2873"/>
    <x v="5047"/>
    <x v="21"/>
    <x v="1"/>
    <x v="0"/>
    <x v="0"/>
  </r>
  <r>
    <x v="3"/>
    <x v="3"/>
    <x v="667"/>
    <x v="4"/>
    <x v="11"/>
    <x v="7"/>
    <x v="3"/>
    <x v="58"/>
    <x v="321"/>
    <x v="2970"/>
    <x v="5478"/>
    <x v="41"/>
    <x v="1"/>
    <x v="1"/>
    <x v="0"/>
  </r>
  <r>
    <x v="1"/>
    <x v="1"/>
    <x v="667"/>
    <x v="1"/>
    <x v="37"/>
    <x v="41"/>
    <x v="5"/>
    <x v="29"/>
    <x v="40"/>
    <x v="340"/>
    <x v="807"/>
    <x v="40"/>
    <x v="1"/>
    <x v="1"/>
    <x v="2"/>
  </r>
  <r>
    <x v="0"/>
    <x v="1"/>
    <x v="667"/>
    <x v="1"/>
    <x v="18"/>
    <x v="43"/>
    <x v="2"/>
    <x v="45"/>
    <x v="124"/>
    <x v="1777"/>
    <x v="3475"/>
    <x v="31"/>
    <x v="1"/>
    <x v="0"/>
    <x v="2"/>
  </r>
  <r>
    <x v="3"/>
    <x v="3"/>
    <x v="667"/>
    <x v="4"/>
    <x v="11"/>
    <x v="7"/>
    <x v="2"/>
    <x v="26"/>
    <x v="159"/>
    <x v="1443"/>
    <x v="3415"/>
    <x v="41"/>
    <x v="1"/>
    <x v="0"/>
    <x v="2"/>
  </r>
  <r>
    <x v="3"/>
    <x v="3"/>
    <x v="667"/>
    <x v="4"/>
    <x v="11"/>
    <x v="7"/>
    <x v="1"/>
    <x v="25"/>
    <x v="165"/>
    <x v="1455"/>
    <x v="3273"/>
    <x v="38"/>
    <x v="1"/>
    <x v="0"/>
    <x v="1"/>
  </r>
  <r>
    <x v="3"/>
    <x v="3"/>
    <x v="667"/>
    <x v="4"/>
    <x v="11"/>
    <x v="7"/>
    <x v="5"/>
    <x v="51"/>
    <x v="129"/>
    <x v="2011"/>
    <x v="4267"/>
    <x v="40"/>
    <x v="1"/>
    <x v="1"/>
    <x v="2"/>
  </r>
  <r>
    <x v="3"/>
    <x v="3"/>
    <x v="667"/>
    <x v="4"/>
    <x v="11"/>
    <x v="7"/>
    <x v="4"/>
    <x v="47"/>
    <x v="102"/>
    <x v="1587"/>
    <x v="3926"/>
    <x v="47"/>
    <x v="1"/>
    <x v="1"/>
    <x v="1"/>
  </r>
  <r>
    <x v="3"/>
    <x v="3"/>
    <x v="667"/>
    <x v="4"/>
    <x v="11"/>
    <x v="7"/>
    <x v="0"/>
    <x v="47"/>
    <x v="88"/>
    <x v="1377"/>
    <x v="3022"/>
    <x v="36"/>
    <x v="1"/>
    <x v="0"/>
    <x v="0"/>
  </r>
  <r>
    <x v="3"/>
    <x v="3"/>
    <x v="667"/>
    <x v="4"/>
    <x v="11"/>
    <x v="7"/>
    <x v="3"/>
    <x v="56"/>
    <x v="141"/>
    <x v="2249"/>
    <x v="4879"/>
    <x v="53"/>
    <x v="1"/>
    <x v="1"/>
    <x v="0"/>
  </r>
  <r>
    <x v="1"/>
    <x v="1"/>
    <x v="667"/>
    <x v="1"/>
    <x v="37"/>
    <x v="41"/>
    <x v="5"/>
    <x v="22"/>
    <x v="47"/>
    <x v="300"/>
    <x v="496"/>
    <x v="31"/>
    <x v="2"/>
    <x v="1"/>
    <x v="2"/>
  </r>
  <r>
    <x v="3"/>
    <x v="3"/>
    <x v="667"/>
    <x v="4"/>
    <x v="11"/>
    <x v="7"/>
    <x v="2"/>
    <x v="20"/>
    <x v="177"/>
    <x v="1318"/>
    <x v="2671"/>
    <x v="32"/>
    <x v="2"/>
    <x v="0"/>
    <x v="2"/>
  </r>
  <r>
    <x v="3"/>
    <x v="3"/>
    <x v="667"/>
    <x v="4"/>
    <x v="11"/>
    <x v="7"/>
    <x v="1"/>
    <x v="21"/>
    <x v="192"/>
    <x v="1500"/>
    <x v="2837"/>
    <x v="29"/>
    <x v="2"/>
    <x v="0"/>
    <x v="1"/>
  </r>
  <r>
    <x v="3"/>
    <x v="3"/>
    <x v="667"/>
    <x v="4"/>
    <x v="11"/>
    <x v="7"/>
    <x v="5"/>
    <x v="35"/>
    <x v="183"/>
    <x v="2034"/>
    <x v="3722"/>
    <x v="28"/>
    <x v="2"/>
    <x v="1"/>
    <x v="2"/>
  </r>
  <r>
    <x v="3"/>
    <x v="3"/>
    <x v="667"/>
    <x v="4"/>
    <x v="11"/>
    <x v="7"/>
    <x v="4"/>
    <x v="36"/>
    <x v="137"/>
    <x v="1629"/>
    <x v="3597"/>
    <x v="38"/>
    <x v="2"/>
    <x v="1"/>
    <x v="1"/>
  </r>
  <r>
    <x v="3"/>
    <x v="3"/>
    <x v="667"/>
    <x v="4"/>
    <x v="11"/>
    <x v="7"/>
    <x v="0"/>
    <x v="34"/>
    <x v="128"/>
    <x v="1467"/>
    <x v="2476"/>
    <x v="24"/>
    <x v="2"/>
    <x v="0"/>
    <x v="0"/>
  </r>
  <r>
    <x v="3"/>
    <x v="3"/>
    <x v="667"/>
    <x v="4"/>
    <x v="11"/>
    <x v="7"/>
    <x v="3"/>
    <x v="44"/>
    <x v="170"/>
    <x v="2192"/>
    <x v="4658"/>
    <x v="45"/>
    <x v="2"/>
    <x v="1"/>
    <x v="0"/>
  </r>
  <r>
    <x v="1"/>
    <x v="1"/>
    <x v="668"/>
    <x v="1"/>
    <x v="37"/>
    <x v="41"/>
    <x v="4"/>
    <x v="38"/>
    <x v="15"/>
    <x v="146"/>
    <x v="159"/>
    <x v="26"/>
    <x v="2"/>
    <x v="1"/>
    <x v="1"/>
  </r>
  <r>
    <x v="0"/>
    <x v="1"/>
    <x v="668"/>
    <x v="1"/>
    <x v="18"/>
    <x v="43"/>
    <x v="1"/>
    <x v="43"/>
    <x v="174"/>
    <x v="2206"/>
    <x v="3572"/>
    <x v="21"/>
    <x v="2"/>
    <x v="0"/>
    <x v="1"/>
  </r>
  <r>
    <x v="1"/>
    <x v="1"/>
    <x v="668"/>
    <x v="3"/>
    <x v="39"/>
    <x v="10"/>
    <x v="2"/>
    <x v="48"/>
    <x v="343"/>
    <x v="3013"/>
    <x v="5485"/>
    <x v="31"/>
    <x v="1"/>
    <x v="0"/>
    <x v="2"/>
  </r>
  <r>
    <x v="1"/>
    <x v="1"/>
    <x v="668"/>
    <x v="3"/>
    <x v="39"/>
    <x v="10"/>
    <x v="1"/>
    <x v="38"/>
    <x v="331"/>
    <x v="2935"/>
    <x v="5259"/>
    <x v="21"/>
    <x v="1"/>
    <x v="0"/>
    <x v="1"/>
  </r>
  <r>
    <x v="1"/>
    <x v="1"/>
    <x v="668"/>
    <x v="3"/>
    <x v="39"/>
    <x v="10"/>
    <x v="5"/>
    <x v="38"/>
    <x v="326"/>
    <x v="2922"/>
    <x v="5004"/>
    <x v="11"/>
    <x v="1"/>
    <x v="1"/>
    <x v="2"/>
  </r>
  <r>
    <x v="1"/>
    <x v="1"/>
    <x v="668"/>
    <x v="3"/>
    <x v="39"/>
    <x v="10"/>
    <x v="4"/>
    <x v="48"/>
    <x v="331"/>
    <x v="2972"/>
    <x v="5278"/>
    <x v="16"/>
    <x v="1"/>
    <x v="1"/>
    <x v="1"/>
  </r>
  <r>
    <x v="1"/>
    <x v="1"/>
    <x v="668"/>
    <x v="3"/>
    <x v="39"/>
    <x v="10"/>
    <x v="0"/>
    <x v="63"/>
    <x v="329"/>
    <x v="3012"/>
    <x v="5407"/>
    <x v="21"/>
    <x v="1"/>
    <x v="0"/>
    <x v="0"/>
  </r>
  <r>
    <x v="1"/>
    <x v="1"/>
    <x v="668"/>
    <x v="3"/>
    <x v="39"/>
    <x v="10"/>
    <x v="3"/>
    <x v="68"/>
    <x v="337"/>
    <x v="3046"/>
    <x v="5546"/>
    <x v="36"/>
    <x v="1"/>
    <x v="1"/>
    <x v="0"/>
  </r>
  <r>
    <x v="5"/>
    <x v="1"/>
    <x v="668"/>
    <x v="0"/>
    <x v="14"/>
    <x v="18"/>
    <x v="2"/>
    <x v="38"/>
    <x v="300"/>
    <x v="2805"/>
    <x v="4535"/>
    <x v="16"/>
    <x v="0"/>
    <x v="0"/>
    <x v="2"/>
  </r>
  <r>
    <x v="5"/>
    <x v="1"/>
    <x v="668"/>
    <x v="0"/>
    <x v="14"/>
    <x v="18"/>
    <x v="1"/>
    <x v="28"/>
    <x v="231"/>
    <x v="2158"/>
    <x v="3473"/>
    <x v="21"/>
    <x v="0"/>
    <x v="0"/>
    <x v="1"/>
  </r>
  <r>
    <x v="5"/>
    <x v="1"/>
    <x v="668"/>
    <x v="0"/>
    <x v="14"/>
    <x v="18"/>
    <x v="5"/>
    <x v="28"/>
    <x v="190"/>
    <x v="1820"/>
    <x v="2464"/>
    <x v="16"/>
    <x v="0"/>
    <x v="1"/>
    <x v="2"/>
  </r>
  <r>
    <x v="5"/>
    <x v="1"/>
    <x v="668"/>
    <x v="0"/>
    <x v="14"/>
    <x v="18"/>
    <x v="4"/>
    <x v="28"/>
    <x v="174"/>
    <x v="1674"/>
    <x v="2219"/>
    <x v="16"/>
    <x v="0"/>
    <x v="1"/>
    <x v="1"/>
  </r>
  <r>
    <x v="5"/>
    <x v="1"/>
    <x v="668"/>
    <x v="0"/>
    <x v="14"/>
    <x v="18"/>
    <x v="0"/>
    <x v="53"/>
    <x v="152"/>
    <x v="2282"/>
    <x v="4472"/>
    <x v="36"/>
    <x v="0"/>
    <x v="0"/>
    <x v="0"/>
  </r>
  <r>
    <x v="5"/>
    <x v="1"/>
    <x v="668"/>
    <x v="0"/>
    <x v="14"/>
    <x v="18"/>
    <x v="3"/>
    <x v="58"/>
    <x v="231"/>
    <x v="2800"/>
    <x v="4924"/>
    <x v="26"/>
    <x v="0"/>
    <x v="1"/>
    <x v="0"/>
  </r>
  <r>
    <x v="1"/>
    <x v="1"/>
    <x v="668"/>
    <x v="1"/>
    <x v="37"/>
    <x v="41"/>
    <x v="4"/>
    <x v="36"/>
    <x v="3"/>
    <x v="12"/>
    <x v="19"/>
    <x v="37"/>
    <x v="1"/>
    <x v="1"/>
    <x v="1"/>
  </r>
  <r>
    <x v="0"/>
    <x v="1"/>
    <x v="668"/>
    <x v="1"/>
    <x v="18"/>
    <x v="43"/>
    <x v="1"/>
    <x v="41"/>
    <x v="49"/>
    <x v="636"/>
    <x v="1415"/>
    <x v="36"/>
    <x v="1"/>
    <x v="0"/>
    <x v="1"/>
  </r>
  <r>
    <x v="1"/>
    <x v="1"/>
    <x v="668"/>
    <x v="3"/>
    <x v="39"/>
    <x v="10"/>
    <x v="2"/>
    <x v="43"/>
    <x v="234"/>
    <x v="2626"/>
    <x v="5016"/>
    <x v="43"/>
    <x v="1"/>
    <x v="0"/>
    <x v="2"/>
  </r>
  <r>
    <x v="1"/>
    <x v="1"/>
    <x v="668"/>
    <x v="3"/>
    <x v="39"/>
    <x v="10"/>
    <x v="1"/>
    <x v="37"/>
    <x v="164"/>
    <x v="1935"/>
    <x v="3740"/>
    <x v="31"/>
    <x v="1"/>
    <x v="0"/>
    <x v="1"/>
  </r>
  <r>
    <x v="1"/>
    <x v="1"/>
    <x v="668"/>
    <x v="3"/>
    <x v="39"/>
    <x v="10"/>
    <x v="5"/>
    <x v="36"/>
    <x v="176"/>
    <x v="2008"/>
    <x v="3175"/>
    <x v="21"/>
    <x v="1"/>
    <x v="1"/>
    <x v="2"/>
  </r>
  <r>
    <x v="1"/>
    <x v="1"/>
    <x v="668"/>
    <x v="3"/>
    <x v="39"/>
    <x v="10"/>
    <x v="4"/>
    <x v="46"/>
    <x v="194"/>
    <x v="2458"/>
    <x v="4382"/>
    <x v="28"/>
    <x v="1"/>
    <x v="1"/>
    <x v="1"/>
  </r>
  <r>
    <x v="1"/>
    <x v="1"/>
    <x v="668"/>
    <x v="3"/>
    <x v="39"/>
    <x v="10"/>
    <x v="0"/>
    <x v="59"/>
    <x v="172"/>
    <x v="2553"/>
    <x v="4712"/>
    <x v="33"/>
    <x v="1"/>
    <x v="0"/>
    <x v="0"/>
  </r>
  <r>
    <x v="1"/>
    <x v="1"/>
    <x v="668"/>
    <x v="3"/>
    <x v="39"/>
    <x v="10"/>
    <x v="3"/>
    <x v="67"/>
    <x v="179"/>
    <x v="2699"/>
    <x v="5155"/>
    <x v="49"/>
    <x v="1"/>
    <x v="1"/>
    <x v="0"/>
  </r>
  <r>
    <x v="5"/>
    <x v="1"/>
    <x v="668"/>
    <x v="0"/>
    <x v="14"/>
    <x v="18"/>
    <x v="2"/>
    <x v="34"/>
    <x v="93"/>
    <x v="1109"/>
    <x v="2123"/>
    <x v="30"/>
    <x v="1"/>
    <x v="0"/>
    <x v="2"/>
  </r>
  <r>
    <x v="5"/>
    <x v="1"/>
    <x v="668"/>
    <x v="0"/>
    <x v="14"/>
    <x v="18"/>
    <x v="1"/>
    <x v="25"/>
    <x v="59"/>
    <x v="474"/>
    <x v="993"/>
    <x v="35"/>
    <x v="1"/>
    <x v="0"/>
    <x v="1"/>
  </r>
  <r>
    <x v="5"/>
    <x v="1"/>
    <x v="668"/>
    <x v="0"/>
    <x v="14"/>
    <x v="18"/>
    <x v="5"/>
    <x v="25"/>
    <x v="46"/>
    <x v="336"/>
    <x v="557"/>
    <x v="30"/>
    <x v="1"/>
    <x v="1"/>
    <x v="2"/>
  </r>
  <r>
    <x v="5"/>
    <x v="1"/>
    <x v="668"/>
    <x v="0"/>
    <x v="14"/>
    <x v="18"/>
    <x v="4"/>
    <x v="27"/>
    <x v="41"/>
    <x v="323"/>
    <x v="453"/>
    <x v="27"/>
    <x v="1"/>
    <x v="1"/>
    <x v="1"/>
  </r>
  <r>
    <x v="5"/>
    <x v="1"/>
    <x v="668"/>
    <x v="0"/>
    <x v="14"/>
    <x v="18"/>
    <x v="0"/>
    <x v="48"/>
    <x v="38"/>
    <x v="587"/>
    <x v="1644"/>
    <x v="46"/>
    <x v="1"/>
    <x v="0"/>
    <x v="0"/>
  </r>
  <r>
    <x v="5"/>
    <x v="1"/>
    <x v="668"/>
    <x v="0"/>
    <x v="14"/>
    <x v="18"/>
    <x v="3"/>
    <x v="52"/>
    <x v="59"/>
    <x v="1016"/>
    <x v="2357"/>
    <x v="38"/>
    <x v="1"/>
    <x v="1"/>
    <x v="0"/>
  </r>
  <r>
    <x v="1"/>
    <x v="1"/>
    <x v="668"/>
    <x v="1"/>
    <x v="37"/>
    <x v="41"/>
    <x v="4"/>
    <x v="25"/>
    <x v="3"/>
    <x v="7"/>
    <x v="5"/>
    <x v="30"/>
    <x v="2"/>
    <x v="1"/>
    <x v="1"/>
  </r>
  <r>
    <x v="1"/>
    <x v="1"/>
    <x v="669"/>
    <x v="1"/>
    <x v="37"/>
    <x v="41"/>
    <x v="0"/>
    <x v="53"/>
    <x v="62"/>
    <x v="1086"/>
    <x v="1300"/>
    <x v="16"/>
    <x v="2"/>
    <x v="0"/>
    <x v="0"/>
  </r>
  <r>
    <x v="0"/>
    <x v="1"/>
    <x v="669"/>
    <x v="1"/>
    <x v="18"/>
    <x v="43"/>
    <x v="5"/>
    <x v="38"/>
    <x v="152"/>
    <x v="1857"/>
    <x v="3277"/>
    <x v="26"/>
    <x v="2"/>
    <x v="1"/>
    <x v="2"/>
  </r>
  <r>
    <x v="3"/>
    <x v="1"/>
    <x v="669"/>
    <x v="1"/>
    <x v="29"/>
    <x v="37"/>
    <x v="2"/>
    <x v="53"/>
    <x v="300"/>
    <x v="2880"/>
    <x v="5070"/>
    <x v="21"/>
    <x v="0"/>
    <x v="0"/>
    <x v="2"/>
  </r>
  <r>
    <x v="3"/>
    <x v="1"/>
    <x v="669"/>
    <x v="1"/>
    <x v="29"/>
    <x v="37"/>
    <x v="1"/>
    <x v="43"/>
    <x v="231"/>
    <x v="2615"/>
    <x v="4318"/>
    <x v="21"/>
    <x v="0"/>
    <x v="0"/>
    <x v="1"/>
  </r>
  <r>
    <x v="3"/>
    <x v="1"/>
    <x v="669"/>
    <x v="1"/>
    <x v="29"/>
    <x v="37"/>
    <x v="5"/>
    <x v="43"/>
    <x v="227"/>
    <x v="2594"/>
    <x v="4535"/>
    <x v="26"/>
    <x v="0"/>
    <x v="1"/>
    <x v="2"/>
  </r>
  <r>
    <x v="3"/>
    <x v="1"/>
    <x v="669"/>
    <x v="1"/>
    <x v="29"/>
    <x v="37"/>
    <x v="4"/>
    <x v="43"/>
    <x v="212"/>
    <x v="2513"/>
    <x v="4380"/>
    <x v="26"/>
    <x v="0"/>
    <x v="1"/>
    <x v="1"/>
  </r>
  <r>
    <x v="3"/>
    <x v="1"/>
    <x v="669"/>
    <x v="1"/>
    <x v="29"/>
    <x v="37"/>
    <x v="0"/>
    <x v="53"/>
    <x v="194"/>
    <x v="2594"/>
    <x v="3950"/>
    <x v="16"/>
    <x v="0"/>
    <x v="0"/>
    <x v="0"/>
  </r>
  <r>
    <x v="3"/>
    <x v="1"/>
    <x v="669"/>
    <x v="1"/>
    <x v="29"/>
    <x v="37"/>
    <x v="3"/>
    <x v="58"/>
    <x v="273"/>
    <x v="2853"/>
    <x v="5072"/>
    <x v="26"/>
    <x v="0"/>
    <x v="1"/>
    <x v="0"/>
  </r>
  <r>
    <x v="3"/>
    <x v="1"/>
    <x v="669"/>
    <x v="1"/>
    <x v="38"/>
    <x v="45"/>
    <x v="2"/>
    <x v="53"/>
    <x v="285"/>
    <x v="2852"/>
    <x v="4948"/>
    <x v="21"/>
    <x v="0"/>
    <x v="0"/>
    <x v="2"/>
  </r>
  <r>
    <x v="3"/>
    <x v="1"/>
    <x v="669"/>
    <x v="1"/>
    <x v="38"/>
    <x v="45"/>
    <x v="1"/>
    <x v="43"/>
    <x v="194"/>
    <x v="2383"/>
    <x v="3880"/>
    <x v="21"/>
    <x v="0"/>
    <x v="0"/>
    <x v="1"/>
  </r>
  <r>
    <x v="3"/>
    <x v="1"/>
    <x v="669"/>
    <x v="1"/>
    <x v="38"/>
    <x v="45"/>
    <x v="5"/>
    <x v="43"/>
    <x v="190"/>
    <x v="2350"/>
    <x v="4136"/>
    <x v="26"/>
    <x v="0"/>
    <x v="1"/>
    <x v="2"/>
  </r>
  <r>
    <x v="3"/>
    <x v="1"/>
    <x v="669"/>
    <x v="1"/>
    <x v="38"/>
    <x v="45"/>
    <x v="4"/>
    <x v="43"/>
    <x v="174"/>
    <x v="2206"/>
    <x v="3914"/>
    <x v="26"/>
    <x v="0"/>
    <x v="1"/>
    <x v="1"/>
  </r>
  <r>
    <x v="3"/>
    <x v="1"/>
    <x v="669"/>
    <x v="1"/>
    <x v="38"/>
    <x v="45"/>
    <x v="0"/>
    <x v="53"/>
    <x v="152"/>
    <x v="2282"/>
    <x v="3277"/>
    <x v="16"/>
    <x v="0"/>
    <x v="0"/>
    <x v="0"/>
  </r>
  <r>
    <x v="3"/>
    <x v="1"/>
    <x v="669"/>
    <x v="1"/>
    <x v="38"/>
    <x v="45"/>
    <x v="3"/>
    <x v="58"/>
    <x v="231"/>
    <x v="2800"/>
    <x v="4924"/>
    <x v="26"/>
    <x v="0"/>
    <x v="1"/>
    <x v="0"/>
  </r>
  <r>
    <x v="1"/>
    <x v="1"/>
    <x v="669"/>
    <x v="1"/>
    <x v="37"/>
    <x v="41"/>
    <x v="0"/>
    <x v="51"/>
    <x v="10"/>
    <x v="154"/>
    <x v="164"/>
    <x v="26"/>
    <x v="1"/>
    <x v="0"/>
    <x v="0"/>
  </r>
  <r>
    <x v="0"/>
    <x v="1"/>
    <x v="669"/>
    <x v="1"/>
    <x v="18"/>
    <x v="43"/>
    <x v="5"/>
    <x v="35"/>
    <x v="36"/>
    <x v="382"/>
    <x v="916"/>
    <x v="40"/>
    <x v="1"/>
    <x v="1"/>
    <x v="2"/>
  </r>
  <r>
    <x v="3"/>
    <x v="1"/>
    <x v="669"/>
    <x v="1"/>
    <x v="29"/>
    <x v="37"/>
    <x v="2"/>
    <x v="52"/>
    <x v="90"/>
    <x v="1534"/>
    <x v="3197"/>
    <x v="34"/>
    <x v="1"/>
    <x v="0"/>
    <x v="2"/>
  </r>
  <r>
    <x v="3"/>
    <x v="1"/>
    <x v="669"/>
    <x v="1"/>
    <x v="29"/>
    <x v="37"/>
    <x v="1"/>
    <x v="39"/>
    <x v="66"/>
    <x v="872"/>
    <x v="1877"/>
    <x v="35"/>
    <x v="1"/>
    <x v="0"/>
    <x v="1"/>
  </r>
  <r>
    <x v="3"/>
    <x v="1"/>
    <x v="669"/>
    <x v="1"/>
    <x v="29"/>
    <x v="37"/>
    <x v="5"/>
    <x v="41"/>
    <x v="56"/>
    <x v="755"/>
    <x v="1702"/>
    <x v="37"/>
    <x v="1"/>
    <x v="1"/>
    <x v="2"/>
  </r>
  <r>
    <x v="3"/>
    <x v="1"/>
    <x v="669"/>
    <x v="1"/>
    <x v="29"/>
    <x v="37"/>
    <x v="4"/>
    <x v="42"/>
    <x v="54"/>
    <x v="730"/>
    <x v="1815"/>
    <x v="41"/>
    <x v="1"/>
    <x v="1"/>
    <x v="1"/>
  </r>
  <r>
    <x v="3"/>
    <x v="1"/>
    <x v="669"/>
    <x v="1"/>
    <x v="29"/>
    <x v="37"/>
    <x v="0"/>
    <x v="48"/>
    <x v="48"/>
    <x v="749"/>
    <x v="1396"/>
    <x v="30"/>
    <x v="1"/>
    <x v="0"/>
    <x v="0"/>
  </r>
  <r>
    <x v="3"/>
    <x v="1"/>
    <x v="669"/>
    <x v="1"/>
    <x v="29"/>
    <x v="37"/>
    <x v="3"/>
    <x v="52"/>
    <x v="75"/>
    <x v="1293"/>
    <x v="3002"/>
    <x v="39"/>
    <x v="1"/>
    <x v="1"/>
    <x v="0"/>
  </r>
  <r>
    <x v="3"/>
    <x v="1"/>
    <x v="669"/>
    <x v="1"/>
    <x v="38"/>
    <x v="45"/>
    <x v="2"/>
    <x v="48"/>
    <x v="78"/>
    <x v="1262"/>
    <x v="2708"/>
    <x v="35"/>
    <x v="1"/>
    <x v="0"/>
    <x v="2"/>
  </r>
  <r>
    <x v="3"/>
    <x v="1"/>
    <x v="669"/>
    <x v="1"/>
    <x v="38"/>
    <x v="45"/>
    <x v="1"/>
    <x v="39"/>
    <x v="52"/>
    <x v="641"/>
    <x v="1240"/>
    <x v="31"/>
    <x v="1"/>
    <x v="0"/>
    <x v="1"/>
  </r>
  <r>
    <x v="3"/>
    <x v="1"/>
    <x v="669"/>
    <x v="1"/>
    <x v="38"/>
    <x v="45"/>
    <x v="5"/>
    <x v="41"/>
    <x v="53"/>
    <x v="697"/>
    <x v="1690"/>
    <x v="40"/>
    <x v="1"/>
    <x v="1"/>
    <x v="2"/>
  </r>
  <r>
    <x v="3"/>
    <x v="1"/>
    <x v="669"/>
    <x v="1"/>
    <x v="38"/>
    <x v="45"/>
    <x v="4"/>
    <x v="41"/>
    <x v="47"/>
    <x v="614"/>
    <x v="1530"/>
    <x v="41"/>
    <x v="1"/>
    <x v="1"/>
    <x v="1"/>
  </r>
  <r>
    <x v="3"/>
    <x v="1"/>
    <x v="669"/>
    <x v="1"/>
    <x v="38"/>
    <x v="45"/>
    <x v="0"/>
    <x v="51"/>
    <x v="33"/>
    <x v="543"/>
    <x v="985"/>
    <x v="30"/>
    <x v="1"/>
    <x v="0"/>
    <x v="0"/>
  </r>
  <r>
    <x v="3"/>
    <x v="1"/>
    <x v="669"/>
    <x v="1"/>
    <x v="38"/>
    <x v="45"/>
    <x v="3"/>
    <x v="53"/>
    <x v="63"/>
    <x v="1115"/>
    <x v="2563"/>
    <x v="38"/>
    <x v="1"/>
    <x v="1"/>
    <x v="0"/>
  </r>
  <r>
    <x v="1"/>
    <x v="1"/>
    <x v="669"/>
    <x v="1"/>
    <x v="37"/>
    <x v="41"/>
    <x v="0"/>
    <x v="34"/>
    <x v="14"/>
    <x v="111"/>
    <x v="82"/>
    <x v="20"/>
    <x v="2"/>
    <x v="0"/>
    <x v="0"/>
  </r>
  <r>
    <x v="3"/>
    <x v="1"/>
    <x v="669"/>
    <x v="1"/>
    <x v="38"/>
    <x v="45"/>
    <x v="2"/>
    <x v="33"/>
    <x v="87"/>
    <x v="1005"/>
    <x v="1829"/>
    <x v="28"/>
    <x v="2"/>
    <x v="0"/>
    <x v="2"/>
  </r>
  <r>
    <x v="3"/>
    <x v="1"/>
    <x v="669"/>
    <x v="1"/>
    <x v="38"/>
    <x v="45"/>
    <x v="1"/>
    <x v="33"/>
    <x v="61"/>
    <x v="659"/>
    <x v="1165"/>
    <x v="28"/>
    <x v="2"/>
    <x v="0"/>
    <x v="1"/>
  </r>
  <r>
    <x v="3"/>
    <x v="1"/>
    <x v="669"/>
    <x v="1"/>
    <x v="38"/>
    <x v="45"/>
    <x v="5"/>
    <x v="30"/>
    <x v="56"/>
    <x v="533"/>
    <x v="998"/>
    <x v="31"/>
    <x v="2"/>
    <x v="1"/>
    <x v="2"/>
  </r>
  <r>
    <x v="3"/>
    <x v="1"/>
    <x v="669"/>
    <x v="1"/>
    <x v="38"/>
    <x v="45"/>
    <x v="4"/>
    <x v="29"/>
    <x v="56"/>
    <x v="515"/>
    <x v="963"/>
    <x v="31"/>
    <x v="2"/>
    <x v="1"/>
    <x v="1"/>
  </r>
  <r>
    <x v="3"/>
    <x v="1"/>
    <x v="669"/>
    <x v="1"/>
    <x v="38"/>
    <x v="45"/>
    <x v="0"/>
    <x v="36"/>
    <x v="50"/>
    <x v="563"/>
    <x v="646"/>
    <x v="19"/>
    <x v="2"/>
    <x v="0"/>
    <x v="0"/>
  </r>
  <r>
    <x v="3"/>
    <x v="1"/>
    <x v="669"/>
    <x v="1"/>
    <x v="38"/>
    <x v="45"/>
    <x v="3"/>
    <x v="39"/>
    <x v="68"/>
    <x v="902"/>
    <x v="1721"/>
    <x v="30"/>
    <x v="2"/>
    <x v="1"/>
    <x v="0"/>
  </r>
  <r>
    <x v="1"/>
    <x v="1"/>
    <x v="670"/>
    <x v="1"/>
    <x v="37"/>
    <x v="41"/>
    <x v="3"/>
    <x v="43"/>
    <x v="152"/>
    <x v="2022"/>
    <x v="2330"/>
    <x v="11"/>
    <x v="2"/>
    <x v="1"/>
    <x v="0"/>
  </r>
  <r>
    <x v="0"/>
    <x v="1"/>
    <x v="670"/>
    <x v="1"/>
    <x v="18"/>
    <x v="43"/>
    <x v="4"/>
    <x v="38"/>
    <x v="105"/>
    <x v="1355"/>
    <x v="1729"/>
    <x v="16"/>
    <x v="2"/>
    <x v="1"/>
    <x v="1"/>
  </r>
  <r>
    <x v="1"/>
    <x v="1"/>
    <x v="670"/>
    <x v="1"/>
    <x v="37"/>
    <x v="41"/>
    <x v="3"/>
    <x v="40"/>
    <x v="33"/>
    <x v="411"/>
    <x v="451"/>
    <x v="21"/>
    <x v="1"/>
    <x v="1"/>
    <x v="0"/>
  </r>
  <r>
    <x v="0"/>
    <x v="1"/>
    <x v="670"/>
    <x v="1"/>
    <x v="18"/>
    <x v="43"/>
    <x v="4"/>
    <x v="34"/>
    <x v="24"/>
    <x v="211"/>
    <x v="262"/>
    <x v="26"/>
    <x v="1"/>
    <x v="1"/>
    <x v="1"/>
  </r>
  <r>
    <x v="1"/>
    <x v="1"/>
    <x v="670"/>
    <x v="1"/>
    <x v="37"/>
    <x v="41"/>
    <x v="3"/>
    <x v="31"/>
    <x v="50"/>
    <x v="477"/>
    <x v="443"/>
    <x v="17"/>
    <x v="2"/>
    <x v="1"/>
    <x v="0"/>
  </r>
  <r>
    <x v="1"/>
    <x v="1"/>
    <x v="671"/>
    <x v="1"/>
    <x v="37"/>
    <x v="41"/>
    <x v="2"/>
    <x v="43"/>
    <x v="307"/>
    <x v="2866"/>
    <x v="5236"/>
    <x v="36"/>
    <x v="2"/>
    <x v="0"/>
    <x v="2"/>
  </r>
  <r>
    <x v="0"/>
    <x v="1"/>
    <x v="671"/>
    <x v="1"/>
    <x v="18"/>
    <x v="43"/>
    <x v="0"/>
    <x v="48"/>
    <x v="129"/>
    <x v="1929"/>
    <x v="2177"/>
    <x v="11"/>
    <x v="2"/>
    <x v="0"/>
    <x v="0"/>
  </r>
  <r>
    <x v="5"/>
    <x v="1"/>
    <x v="671"/>
    <x v="1"/>
    <x v="31"/>
    <x v="0"/>
    <x v="2"/>
    <x v="53"/>
    <x v="333"/>
    <x v="2993"/>
    <x v="5456"/>
    <x v="31"/>
    <x v="0"/>
    <x v="0"/>
    <x v="2"/>
  </r>
  <r>
    <x v="5"/>
    <x v="1"/>
    <x v="671"/>
    <x v="1"/>
    <x v="31"/>
    <x v="0"/>
    <x v="1"/>
    <x v="43"/>
    <x v="319"/>
    <x v="2915"/>
    <x v="5201"/>
    <x v="21"/>
    <x v="0"/>
    <x v="0"/>
    <x v="1"/>
  </r>
  <r>
    <x v="5"/>
    <x v="1"/>
    <x v="671"/>
    <x v="1"/>
    <x v="31"/>
    <x v="0"/>
    <x v="5"/>
    <x v="43"/>
    <x v="314"/>
    <x v="2898"/>
    <x v="4868"/>
    <x v="11"/>
    <x v="0"/>
    <x v="1"/>
    <x v="2"/>
  </r>
  <r>
    <x v="5"/>
    <x v="1"/>
    <x v="671"/>
    <x v="1"/>
    <x v="31"/>
    <x v="0"/>
    <x v="4"/>
    <x v="43"/>
    <x v="317"/>
    <x v="2907"/>
    <x v="5085"/>
    <x v="16"/>
    <x v="0"/>
    <x v="1"/>
    <x v="1"/>
  </r>
  <r>
    <x v="5"/>
    <x v="1"/>
    <x v="671"/>
    <x v="1"/>
    <x v="31"/>
    <x v="0"/>
    <x v="0"/>
    <x v="58"/>
    <x v="315"/>
    <x v="2945"/>
    <x v="5283"/>
    <x v="21"/>
    <x v="0"/>
    <x v="0"/>
    <x v="0"/>
  </r>
  <r>
    <x v="5"/>
    <x v="1"/>
    <x v="671"/>
    <x v="1"/>
    <x v="31"/>
    <x v="0"/>
    <x v="3"/>
    <x v="63"/>
    <x v="323"/>
    <x v="2989"/>
    <x v="5483"/>
    <x v="36"/>
    <x v="0"/>
    <x v="1"/>
    <x v="0"/>
  </r>
  <r>
    <x v="1"/>
    <x v="1"/>
    <x v="671"/>
    <x v="0"/>
    <x v="33"/>
    <x v="20"/>
    <x v="2"/>
    <x v="43"/>
    <x v="300"/>
    <x v="2840"/>
    <x v="4901"/>
    <x v="21"/>
    <x v="0"/>
    <x v="0"/>
    <x v="2"/>
  </r>
  <r>
    <x v="1"/>
    <x v="1"/>
    <x v="671"/>
    <x v="0"/>
    <x v="33"/>
    <x v="20"/>
    <x v="1"/>
    <x v="33"/>
    <x v="212"/>
    <x v="2206"/>
    <x v="3144"/>
    <x v="16"/>
    <x v="0"/>
    <x v="0"/>
    <x v="1"/>
  </r>
  <r>
    <x v="1"/>
    <x v="1"/>
    <x v="671"/>
    <x v="0"/>
    <x v="33"/>
    <x v="20"/>
    <x v="5"/>
    <x v="33"/>
    <x v="171"/>
    <x v="1842"/>
    <x v="2497"/>
    <x v="16"/>
    <x v="0"/>
    <x v="1"/>
    <x v="2"/>
  </r>
  <r>
    <x v="1"/>
    <x v="1"/>
    <x v="671"/>
    <x v="0"/>
    <x v="33"/>
    <x v="20"/>
    <x v="4"/>
    <x v="33"/>
    <x v="152"/>
    <x v="1674"/>
    <x v="2219"/>
    <x v="16"/>
    <x v="0"/>
    <x v="1"/>
    <x v="1"/>
  </r>
  <r>
    <x v="1"/>
    <x v="1"/>
    <x v="671"/>
    <x v="0"/>
    <x v="33"/>
    <x v="20"/>
    <x v="0"/>
    <x v="53"/>
    <x v="129"/>
    <x v="2064"/>
    <x v="3277"/>
    <x v="21"/>
    <x v="0"/>
    <x v="0"/>
    <x v="0"/>
  </r>
  <r>
    <x v="1"/>
    <x v="1"/>
    <x v="671"/>
    <x v="0"/>
    <x v="33"/>
    <x v="20"/>
    <x v="3"/>
    <x v="58"/>
    <x v="212"/>
    <x v="2745"/>
    <x v="4805"/>
    <x v="26"/>
    <x v="0"/>
    <x v="1"/>
    <x v="0"/>
  </r>
  <r>
    <x v="1"/>
    <x v="1"/>
    <x v="671"/>
    <x v="1"/>
    <x v="37"/>
    <x v="41"/>
    <x v="2"/>
    <x v="39"/>
    <x v="102"/>
    <x v="1350"/>
    <x v="3600"/>
    <x v="49"/>
    <x v="1"/>
    <x v="0"/>
    <x v="2"/>
  </r>
  <r>
    <x v="0"/>
    <x v="1"/>
    <x v="671"/>
    <x v="1"/>
    <x v="18"/>
    <x v="43"/>
    <x v="0"/>
    <x v="44"/>
    <x v="31"/>
    <x v="431"/>
    <x v="546"/>
    <x v="23"/>
    <x v="1"/>
    <x v="0"/>
    <x v="0"/>
  </r>
  <r>
    <x v="5"/>
    <x v="1"/>
    <x v="671"/>
    <x v="1"/>
    <x v="31"/>
    <x v="0"/>
    <x v="2"/>
    <x v="49"/>
    <x v="187"/>
    <x v="2483"/>
    <x v="4843"/>
    <x v="41"/>
    <x v="1"/>
    <x v="0"/>
    <x v="2"/>
  </r>
  <r>
    <x v="5"/>
    <x v="1"/>
    <x v="671"/>
    <x v="1"/>
    <x v="31"/>
    <x v="0"/>
    <x v="1"/>
    <x v="42"/>
    <x v="140"/>
    <x v="1869"/>
    <x v="3848"/>
    <x v="35"/>
    <x v="1"/>
    <x v="0"/>
    <x v="1"/>
  </r>
  <r>
    <x v="5"/>
    <x v="1"/>
    <x v="671"/>
    <x v="1"/>
    <x v="31"/>
    <x v="0"/>
    <x v="5"/>
    <x v="38"/>
    <x v="127"/>
    <x v="1592"/>
    <x v="2534"/>
    <x v="22"/>
    <x v="1"/>
    <x v="1"/>
    <x v="2"/>
  </r>
  <r>
    <x v="5"/>
    <x v="1"/>
    <x v="671"/>
    <x v="1"/>
    <x v="31"/>
    <x v="0"/>
    <x v="4"/>
    <x v="40"/>
    <x v="124"/>
    <x v="1622"/>
    <x v="2858"/>
    <x v="26"/>
    <x v="1"/>
    <x v="1"/>
    <x v="1"/>
  </r>
  <r>
    <x v="5"/>
    <x v="1"/>
    <x v="671"/>
    <x v="1"/>
    <x v="31"/>
    <x v="0"/>
    <x v="0"/>
    <x v="55"/>
    <x v="133"/>
    <x v="2144"/>
    <x v="4079"/>
    <x v="31"/>
    <x v="1"/>
    <x v="0"/>
    <x v="0"/>
  </r>
  <r>
    <x v="5"/>
    <x v="1"/>
    <x v="671"/>
    <x v="1"/>
    <x v="31"/>
    <x v="0"/>
    <x v="3"/>
    <x v="61"/>
    <x v="153"/>
    <x v="2462"/>
    <x v="4980"/>
    <x v="50"/>
    <x v="1"/>
    <x v="1"/>
    <x v="0"/>
  </r>
  <r>
    <x v="1"/>
    <x v="1"/>
    <x v="671"/>
    <x v="0"/>
    <x v="33"/>
    <x v="20"/>
    <x v="2"/>
    <x v="42"/>
    <x v="101"/>
    <x v="1412"/>
    <x v="3096"/>
    <x v="36"/>
    <x v="1"/>
    <x v="0"/>
    <x v="2"/>
  </r>
  <r>
    <x v="1"/>
    <x v="1"/>
    <x v="671"/>
    <x v="0"/>
    <x v="33"/>
    <x v="20"/>
    <x v="1"/>
    <x v="29"/>
    <x v="60"/>
    <x v="566"/>
    <x v="1070"/>
    <x v="31"/>
    <x v="1"/>
    <x v="0"/>
    <x v="1"/>
  </r>
  <r>
    <x v="1"/>
    <x v="1"/>
    <x v="671"/>
    <x v="0"/>
    <x v="33"/>
    <x v="20"/>
    <x v="5"/>
    <x v="32"/>
    <x v="42"/>
    <x v="410"/>
    <x v="709"/>
    <x v="30"/>
    <x v="1"/>
    <x v="1"/>
    <x v="2"/>
  </r>
  <r>
    <x v="1"/>
    <x v="1"/>
    <x v="671"/>
    <x v="0"/>
    <x v="33"/>
    <x v="20"/>
    <x v="4"/>
    <x v="32"/>
    <x v="36"/>
    <x v="339"/>
    <x v="538"/>
    <x v="29"/>
    <x v="1"/>
    <x v="1"/>
    <x v="1"/>
  </r>
  <r>
    <x v="1"/>
    <x v="1"/>
    <x v="671"/>
    <x v="0"/>
    <x v="33"/>
    <x v="20"/>
    <x v="0"/>
    <x v="48"/>
    <x v="33"/>
    <x v="507"/>
    <x v="946"/>
    <x v="31"/>
    <x v="1"/>
    <x v="0"/>
    <x v="0"/>
  </r>
  <r>
    <x v="1"/>
    <x v="1"/>
    <x v="671"/>
    <x v="0"/>
    <x v="33"/>
    <x v="20"/>
    <x v="3"/>
    <x v="53"/>
    <x v="54"/>
    <x v="927"/>
    <x v="2091"/>
    <x v="37"/>
    <x v="1"/>
    <x v="1"/>
    <x v="0"/>
  </r>
  <r>
    <x v="1"/>
    <x v="1"/>
    <x v="671"/>
    <x v="1"/>
    <x v="37"/>
    <x v="41"/>
    <x v="2"/>
    <x v="28"/>
    <x v="120"/>
    <x v="1184"/>
    <x v="2938"/>
    <x v="43"/>
    <x v="2"/>
    <x v="0"/>
    <x v="2"/>
  </r>
  <r>
    <x v="1"/>
    <x v="1"/>
    <x v="672"/>
    <x v="1"/>
    <x v="37"/>
    <x v="41"/>
    <x v="1"/>
    <x v="43"/>
    <x v="129"/>
    <x v="1779"/>
    <x v="2404"/>
    <x v="16"/>
    <x v="2"/>
    <x v="0"/>
    <x v="1"/>
  </r>
  <r>
    <x v="0"/>
    <x v="1"/>
    <x v="672"/>
    <x v="1"/>
    <x v="18"/>
    <x v="43"/>
    <x v="3"/>
    <x v="53"/>
    <x v="231"/>
    <x v="2757"/>
    <x v="4827"/>
    <x v="26"/>
    <x v="2"/>
    <x v="1"/>
    <x v="0"/>
  </r>
  <r>
    <x v="4"/>
    <x v="0"/>
    <x v="672"/>
    <x v="4"/>
    <x v="10"/>
    <x v="22"/>
    <x v="2"/>
    <x v="48"/>
    <x v="313"/>
    <x v="2908"/>
    <x v="4932"/>
    <x v="11"/>
    <x v="2"/>
    <x v="0"/>
    <x v="2"/>
  </r>
  <r>
    <x v="4"/>
    <x v="0"/>
    <x v="672"/>
    <x v="4"/>
    <x v="10"/>
    <x v="22"/>
    <x v="1"/>
    <x v="53"/>
    <x v="319"/>
    <x v="2947"/>
    <x v="4931"/>
    <x v="6"/>
    <x v="2"/>
    <x v="0"/>
    <x v="1"/>
  </r>
  <r>
    <x v="4"/>
    <x v="0"/>
    <x v="672"/>
    <x v="4"/>
    <x v="10"/>
    <x v="22"/>
    <x v="5"/>
    <x v="48"/>
    <x v="304"/>
    <x v="2873"/>
    <x v="4660"/>
    <x v="11"/>
    <x v="2"/>
    <x v="1"/>
    <x v="2"/>
  </r>
  <r>
    <x v="4"/>
    <x v="0"/>
    <x v="672"/>
    <x v="4"/>
    <x v="10"/>
    <x v="22"/>
    <x v="4"/>
    <x v="58"/>
    <x v="300"/>
    <x v="2890"/>
    <x v="4805"/>
    <x v="11"/>
    <x v="2"/>
    <x v="1"/>
    <x v="1"/>
  </r>
  <r>
    <x v="4"/>
    <x v="0"/>
    <x v="672"/>
    <x v="4"/>
    <x v="10"/>
    <x v="22"/>
    <x v="0"/>
    <x v="78"/>
    <x v="294"/>
    <x v="2926"/>
    <x v="4306"/>
    <x v="2"/>
    <x v="2"/>
    <x v="0"/>
    <x v="0"/>
  </r>
  <r>
    <x v="4"/>
    <x v="0"/>
    <x v="672"/>
    <x v="4"/>
    <x v="10"/>
    <x v="22"/>
    <x v="3"/>
    <x v="83"/>
    <x v="311"/>
    <x v="2987"/>
    <x v="5411"/>
    <x v="26"/>
    <x v="2"/>
    <x v="1"/>
    <x v="0"/>
  </r>
  <r>
    <x v="0"/>
    <x v="1"/>
    <x v="672"/>
    <x v="0"/>
    <x v="34"/>
    <x v="15"/>
    <x v="2"/>
    <x v="28"/>
    <x v="325"/>
    <x v="2877"/>
    <x v="5143"/>
    <x v="26"/>
    <x v="1"/>
    <x v="0"/>
    <x v="2"/>
  </r>
  <r>
    <x v="0"/>
    <x v="1"/>
    <x v="672"/>
    <x v="0"/>
    <x v="34"/>
    <x v="15"/>
    <x v="1"/>
    <x v="18"/>
    <x v="311"/>
    <x v="2513"/>
    <x v="4127"/>
    <x v="21"/>
    <x v="1"/>
    <x v="0"/>
    <x v="1"/>
  </r>
  <r>
    <x v="0"/>
    <x v="1"/>
    <x v="672"/>
    <x v="0"/>
    <x v="34"/>
    <x v="15"/>
    <x v="5"/>
    <x v="28"/>
    <x v="306"/>
    <x v="2719"/>
    <x v="4750"/>
    <x v="26"/>
    <x v="1"/>
    <x v="1"/>
    <x v="2"/>
  </r>
  <r>
    <x v="0"/>
    <x v="1"/>
    <x v="672"/>
    <x v="0"/>
    <x v="34"/>
    <x v="15"/>
    <x v="4"/>
    <x v="58"/>
    <x v="311"/>
    <x v="2929"/>
    <x v="5297"/>
    <x v="26"/>
    <x v="1"/>
    <x v="1"/>
    <x v="1"/>
  </r>
  <r>
    <x v="0"/>
    <x v="1"/>
    <x v="672"/>
    <x v="0"/>
    <x v="34"/>
    <x v="15"/>
    <x v="0"/>
    <x v="73"/>
    <x v="309"/>
    <x v="2956"/>
    <x v="5305"/>
    <x v="21"/>
    <x v="1"/>
    <x v="0"/>
    <x v="0"/>
  </r>
  <r>
    <x v="0"/>
    <x v="1"/>
    <x v="672"/>
    <x v="0"/>
    <x v="34"/>
    <x v="15"/>
    <x v="3"/>
    <x v="73"/>
    <x v="317"/>
    <x v="2990"/>
    <x v="5486"/>
    <x v="36"/>
    <x v="1"/>
    <x v="1"/>
    <x v="0"/>
  </r>
  <r>
    <x v="5"/>
    <x v="1"/>
    <x v="672"/>
    <x v="0"/>
    <x v="13"/>
    <x v="24"/>
    <x v="2"/>
    <x v="38"/>
    <x v="304"/>
    <x v="2827"/>
    <x v="4978"/>
    <x v="26"/>
    <x v="0"/>
    <x v="0"/>
    <x v="2"/>
  </r>
  <r>
    <x v="5"/>
    <x v="1"/>
    <x v="672"/>
    <x v="0"/>
    <x v="13"/>
    <x v="24"/>
    <x v="1"/>
    <x v="28"/>
    <x v="273"/>
    <x v="2398"/>
    <x v="4211"/>
    <x v="26"/>
    <x v="0"/>
    <x v="0"/>
    <x v="1"/>
  </r>
  <r>
    <x v="5"/>
    <x v="1"/>
    <x v="672"/>
    <x v="0"/>
    <x v="13"/>
    <x v="24"/>
    <x v="5"/>
    <x v="28"/>
    <x v="227"/>
    <x v="2125"/>
    <x v="3420"/>
    <x v="21"/>
    <x v="0"/>
    <x v="1"/>
    <x v="2"/>
  </r>
  <r>
    <x v="5"/>
    <x v="1"/>
    <x v="672"/>
    <x v="0"/>
    <x v="13"/>
    <x v="24"/>
    <x v="4"/>
    <x v="28"/>
    <x v="231"/>
    <x v="2158"/>
    <x v="3473"/>
    <x v="21"/>
    <x v="0"/>
    <x v="1"/>
    <x v="1"/>
  </r>
  <r>
    <x v="5"/>
    <x v="1"/>
    <x v="672"/>
    <x v="0"/>
    <x v="13"/>
    <x v="24"/>
    <x v="0"/>
    <x v="53"/>
    <x v="212"/>
    <x v="2686"/>
    <x v="4188"/>
    <x v="16"/>
    <x v="0"/>
    <x v="0"/>
    <x v="0"/>
  </r>
  <r>
    <x v="5"/>
    <x v="1"/>
    <x v="672"/>
    <x v="0"/>
    <x v="13"/>
    <x v="24"/>
    <x v="3"/>
    <x v="58"/>
    <x v="285"/>
    <x v="2867"/>
    <x v="5115"/>
    <x v="26"/>
    <x v="0"/>
    <x v="1"/>
    <x v="0"/>
  </r>
  <r>
    <x v="1"/>
    <x v="1"/>
    <x v="672"/>
    <x v="1"/>
    <x v="37"/>
    <x v="41"/>
    <x v="1"/>
    <x v="38"/>
    <x v="34"/>
    <x v="398"/>
    <x v="627"/>
    <x v="28"/>
    <x v="1"/>
    <x v="0"/>
    <x v="1"/>
  </r>
  <r>
    <x v="0"/>
    <x v="1"/>
    <x v="672"/>
    <x v="1"/>
    <x v="18"/>
    <x v="43"/>
    <x v="3"/>
    <x v="49"/>
    <x v="59"/>
    <x v="964"/>
    <x v="2263"/>
    <x v="39"/>
    <x v="1"/>
    <x v="1"/>
    <x v="0"/>
  </r>
  <r>
    <x v="4"/>
    <x v="0"/>
    <x v="672"/>
    <x v="4"/>
    <x v="10"/>
    <x v="22"/>
    <x v="2"/>
    <x v="44"/>
    <x v="137"/>
    <x v="1894"/>
    <x v="3127"/>
    <x v="23"/>
    <x v="1"/>
    <x v="0"/>
    <x v="2"/>
  </r>
  <r>
    <x v="4"/>
    <x v="0"/>
    <x v="672"/>
    <x v="4"/>
    <x v="10"/>
    <x v="22"/>
    <x v="1"/>
    <x v="49"/>
    <x v="146"/>
    <x v="2118"/>
    <x v="3153"/>
    <x v="18"/>
    <x v="1"/>
    <x v="0"/>
    <x v="1"/>
  </r>
  <r>
    <x v="4"/>
    <x v="0"/>
    <x v="672"/>
    <x v="4"/>
    <x v="10"/>
    <x v="22"/>
    <x v="5"/>
    <x v="43"/>
    <x v="103"/>
    <x v="1476"/>
    <x v="2609"/>
    <x v="26"/>
    <x v="1"/>
    <x v="1"/>
    <x v="2"/>
  </r>
  <r>
    <x v="4"/>
    <x v="0"/>
    <x v="672"/>
    <x v="4"/>
    <x v="10"/>
    <x v="22"/>
    <x v="4"/>
    <x v="53"/>
    <x v="86"/>
    <x v="1499"/>
    <x v="2590"/>
    <x v="25"/>
    <x v="1"/>
    <x v="1"/>
    <x v="1"/>
  </r>
  <r>
    <x v="4"/>
    <x v="0"/>
    <x v="672"/>
    <x v="4"/>
    <x v="10"/>
    <x v="22"/>
    <x v="0"/>
    <x v="76"/>
    <x v="94"/>
    <x v="2113"/>
    <x v="2966"/>
    <x v="16"/>
    <x v="1"/>
    <x v="0"/>
    <x v="0"/>
  </r>
  <r>
    <x v="4"/>
    <x v="0"/>
    <x v="672"/>
    <x v="4"/>
    <x v="10"/>
    <x v="22"/>
    <x v="3"/>
    <x v="75"/>
    <x v="120"/>
    <x v="2409"/>
    <x v="4683"/>
    <x v="38"/>
    <x v="1"/>
    <x v="1"/>
    <x v="0"/>
  </r>
  <r>
    <x v="0"/>
    <x v="1"/>
    <x v="672"/>
    <x v="0"/>
    <x v="34"/>
    <x v="15"/>
    <x v="2"/>
    <x v="27"/>
    <x v="147"/>
    <x v="1382"/>
    <x v="3130"/>
    <x v="38"/>
    <x v="1"/>
    <x v="0"/>
    <x v="2"/>
  </r>
  <r>
    <x v="0"/>
    <x v="1"/>
    <x v="672"/>
    <x v="0"/>
    <x v="34"/>
    <x v="15"/>
    <x v="1"/>
    <x v="17"/>
    <x v="120"/>
    <x v="780"/>
    <x v="1508"/>
    <x v="31"/>
    <x v="1"/>
    <x v="0"/>
    <x v="1"/>
  </r>
  <r>
    <x v="0"/>
    <x v="1"/>
    <x v="672"/>
    <x v="0"/>
    <x v="34"/>
    <x v="15"/>
    <x v="5"/>
    <x v="25"/>
    <x v="97"/>
    <x v="878"/>
    <x v="1938"/>
    <x v="36"/>
    <x v="1"/>
    <x v="1"/>
    <x v="2"/>
  </r>
  <r>
    <x v="0"/>
    <x v="1"/>
    <x v="672"/>
    <x v="0"/>
    <x v="34"/>
    <x v="15"/>
    <x v="4"/>
    <x v="52"/>
    <x v="115"/>
    <x v="1876"/>
    <x v="3905"/>
    <x v="36"/>
    <x v="1"/>
    <x v="1"/>
    <x v="1"/>
  </r>
  <r>
    <x v="0"/>
    <x v="1"/>
    <x v="672"/>
    <x v="0"/>
    <x v="34"/>
    <x v="15"/>
    <x v="0"/>
    <x v="69"/>
    <x v="118"/>
    <x v="2280"/>
    <x v="4436"/>
    <x v="35"/>
    <x v="1"/>
    <x v="0"/>
    <x v="0"/>
  </r>
  <r>
    <x v="0"/>
    <x v="1"/>
    <x v="672"/>
    <x v="0"/>
    <x v="34"/>
    <x v="15"/>
    <x v="3"/>
    <x v="67"/>
    <x v="145"/>
    <x v="2504"/>
    <x v="5013"/>
    <x v="50"/>
    <x v="1"/>
    <x v="1"/>
    <x v="0"/>
  </r>
  <r>
    <x v="5"/>
    <x v="1"/>
    <x v="672"/>
    <x v="0"/>
    <x v="13"/>
    <x v="24"/>
    <x v="2"/>
    <x v="34"/>
    <x v="103"/>
    <x v="1220"/>
    <x v="2719"/>
    <x v="37"/>
    <x v="1"/>
    <x v="0"/>
    <x v="2"/>
  </r>
  <r>
    <x v="5"/>
    <x v="1"/>
    <x v="672"/>
    <x v="0"/>
    <x v="13"/>
    <x v="24"/>
    <x v="1"/>
    <x v="26"/>
    <x v="80"/>
    <x v="745"/>
    <x v="1845"/>
    <x v="41"/>
    <x v="1"/>
    <x v="0"/>
    <x v="1"/>
  </r>
  <r>
    <x v="5"/>
    <x v="1"/>
    <x v="672"/>
    <x v="0"/>
    <x v="13"/>
    <x v="24"/>
    <x v="5"/>
    <x v="25"/>
    <x v="67"/>
    <x v="554"/>
    <x v="1167"/>
    <x v="34"/>
    <x v="1"/>
    <x v="1"/>
    <x v="2"/>
  </r>
  <r>
    <x v="5"/>
    <x v="1"/>
    <x v="672"/>
    <x v="0"/>
    <x v="13"/>
    <x v="24"/>
    <x v="4"/>
    <x v="27"/>
    <x v="68"/>
    <x v="623"/>
    <x v="1381"/>
    <x v="36"/>
    <x v="1"/>
    <x v="1"/>
    <x v="1"/>
  </r>
  <r>
    <x v="5"/>
    <x v="1"/>
    <x v="672"/>
    <x v="0"/>
    <x v="13"/>
    <x v="24"/>
    <x v="0"/>
    <x v="48"/>
    <x v="62"/>
    <x v="982"/>
    <x v="1678"/>
    <x v="26"/>
    <x v="1"/>
    <x v="0"/>
    <x v="0"/>
  </r>
  <r>
    <x v="5"/>
    <x v="1"/>
    <x v="672"/>
    <x v="0"/>
    <x v="13"/>
    <x v="24"/>
    <x v="3"/>
    <x v="54"/>
    <x v="75"/>
    <x v="1338"/>
    <x v="3140"/>
    <x v="40"/>
    <x v="1"/>
    <x v="1"/>
    <x v="0"/>
  </r>
  <r>
    <x v="1"/>
    <x v="1"/>
    <x v="672"/>
    <x v="1"/>
    <x v="37"/>
    <x v="41"/>
    <x v="1"/>
    <x v="30"/>
    <x v="40"/>
    <x v="355"/>
    <x v="307"/>
    <x v="18"/>
    <x v="2"/>
    <x v="0"/>
    <x v="1"/>
  </r>
  <r>
    <x v="1"/>
    <x v="1"/>
    <x v="673"/>
    <x v="1"/>
    <x v="37"/>
    <x v="41"/>
    <x v="5"/>
    <x v="33"/>
    <x v="129"/>
    <x v="1441"/>
    <x v="2219"/>
    <x v="21"/>
    <x v="2"/>
    <x v="1"/>
    <x v="2"/>
  </r>
  <r>
    <x v="0"/>
    <x v="1"/>
    <x v="673"/>
    <x v="1"/>
    <x v="18"/>
    <x v="43"/>
    <x v="2"/>
    <x v="48"/>
    <x v="313"/>
    <x v="2908"/>
    <x v="5180"/>
    <x v="21"/>
    <x v="2"/>
    <x v="0"/>
    <x v="2"/>
  </r>
  <r>
    <x v="2"/>
    <x v="1"/>
    <x v="673"/>
    <x v="4"/>
    <x v="49"/>
    <x v="13"/>
    <x v="2"/>
    <x v="48"/>
    <x v="331"/>
    <x v="2972"/>
    <x v="5454"/>
    <x v="36"/>
    <x v="0"/>
    <x v="0"/>
    <x v="2"/>
  </r>
  <r>
    <x v="2"/>
    <x v="1"/>
    <x v="673"/>
    <x v="4"/>
    <x v="49"/>
    <x v="13"/>
    <x v="1"/>
    <x v="38"/>
    <x v="317"/>
    <x v="2889"/>
    <x v="4993"/>
    <x v="16"/>
    <x v="0"/>
    <x v="0"/>
    <x v="1"/>
  </r>
  <r>
    <x v="2"/>
    <x v="1"/>
    <x v="673"/>
    <x v="4"/>
    <x v="49"/>
    <x v="13"/>
    <x v="5"/>
    <x v="38"/>
    <x v="312"/>
    <x v="2874"/>
    <x v="5048"/>
    <x v="21"/>
    <x v="0"/>
    <x v="1"/>
    <x v="2"/>
  </r>
  <r>
    <x v="2"/>
    <x v="1"/>
    <x v="673"/>
    <x v="4"/>
    <x v="49"/>
    <x v="13"/>
    <x v="4"/>
    <x v="38"/>
    <x v="311"/>
    <x v="2866"/>
    <x v="5010"/>
    <x v="21"/>
    <x v="0"/>
    <x v="1"/>
    <x v="1"/>
  </r>
  <r>
    <x v="2"/>
    <x v="1"/>
    <x v="673"/>
    <x v="4"/>
    <x v="49"/>
    <x v="13"/>
    <x v="0"/>
    <x v="48"/>
    <x v="309"/>
    <x v="2891"/>
    <x v="5007"/>
    <x v="16"/>
    <x v="0"/>
    <x v="0"/>
    <x v="0"/>
  </r>
  <r>
    <x v="2"/>
    <x v="1"/>
    <x v="673"/>
    <x v="4"/>
    <x v="49"/>
    <x v="13"/>
    <x v="3"/>
    <x v="53"/>
    <x v="317"/>
    <x v="2940"/>
    <x v="5085"/>
    <x v="11"/>
    <x v="0"/>
    <x v="1"/>
    <x v="0"/>
  </r>
  <r>
    <x v="5"/>
    <x v="1"/>
    <x v="673"/>
    <x v="4"/>
    <x v="43"/>
    <x v="47"/>
    <x v="2"/>
    <x v="23"/>
    <x v="315"/>
    <x v="2757"/>
    <x v="4827"/>
    <x v="26"/>
    <x v="0"/>
    <x v="0"/>
    <x v="2"/>
  </r>
  <r>
    <x v="5"/>
    <x v="1"/>
    <x v="673"/>
    <x v="4"/>
    <x v="43"/>
    <x v="47"/>
    <x v="1"/>
    <x v="13"/>
    <x v="300"/>
    <x v="1883"/>
    <x v="2950"/>
    <x v="21"/>
    <x v="0"/>
    <x v="0"/>
    <x v="1"/>
  </r>
  <r>
    <x v="5"/>
    <x v="1"/>
    <x v="673"/>
    <x v="4"/>
    <x v="43"/>
    <x v="47"/>
    <x v="5"/>
    <x v="13"/>
    <x v="282"/>
    <x v="1652"/>
    <x v="2572"/>
    <x v="21"/>
    <x v="0"/>
    <x v="1"/>
    <x v="2"/>
  </r>
  <r>
    <x v="5"/>
    <x v="1"/>
    <x v="673"/>
    <x v="4"/>
    <x v="43"/>
    <x v="47"/>
    <x v="4"/>
    <x v="13"/>
    <x v="294"/>
    <x v="1779"/>
    <x v="3144"/>
    <x v="26"/>
    <x v="0"/>
    <x v="1"/>
    <x v="1"/>
  </r>
  <r>
    <x v="5"/>
    <x v="1"/>
    <x v="673"/>
    <x v="4"/>
    <x v="43"/>
    <x v="47"/>
    <x v="0"/>
    <x v="33"/>
    <x v="285"/>
    <x v="2637"/>
    <x v="4349"/>
    <x v="21"/>
    <x v="0"/>
    <x v="0"/>
    <x v="0"/>
  </r>
  <r>
    <x v="5"/>
    <x v="1"/>
    <x v="673"/>
    <x v="4"/>
    <x v="43"/>
    <x v="47"/>
    <x v="3"/>
    <x v="38"/>
    <x v="307"/>
    <x v="2848"/>
    <x v="5181"/>
    <x v="36"/>
    <x v="0"/>
    <x v="1"/>
    <x v="0"/>
  </r>
  <r>
    <x v="5"/>
    <x v="1"/>
    <x v="673"/>
    <x v="1"/>
    <x v="44"/>
    <x v="9"/>
    <x v="2"/>
    <x v="63"/>
    <x v="307"/>
    <x v="2924"/>
    <x v="5324"/>
    <x v="31"/>
    <x v="0"/>
    <x v="0"/>
    <x v="2"/>
  </r>
  <r>
    <x v="5"/>
    <x v="1"/>
    <x v="673"/>
    <x v="1"/>
    <x v="44"/>
    <x v="9"/>
    <x v="1"/>
    <x v="53"/>
    <x v="273"/>
    <x v="2833"/>
    <x v="5097"/>
    <x v="31"/>
    <x v="0"/>
    <x v="0"/>
    <x v="1"/>
  </r>
  <r>
    <x v="5"/>
    <x v="1"/>
    <x v="673"/>
    <x v="1"/>
    <x v="44"/>
    <x v="9"/>
    <x v="5"/>
    <x v="53"/>
    <x v="269"/>
    <x v="2828"/>
    <x v="4847"/>
    <x v="21"/>
    <x v="0"/>
    <x v="1"/>
    <x v="2"/>
  </r>
  <r>
    <x v="0"/>
    <x v="1"/>
    <x v="673"/>
    <x v="1"/>
    <x v="44"/>
    <x v="9"/>
    <x v="4"/>
    <x v="53"/>
    <x v="254"/>
    <x v="2805"/>
    <x v="4768"/>
    <x v="21"/>
    <x v="0"/>
    <x v="1"/>
    <x v="1"/>
  </r>
  <r>
    <x v="0"/>
    <x v="1"/>
    <x v="673"/>
    <x v="1"/>
    <x v="44"/>
    <x v="9"/>
    <x v="0"/>
    <x v="63"/>
    <x v="231"/>
    <x v="2829"/>
    <x v="4854"/>
    <x v="21"/>
    <x v="0"/>
    <x v="0"/>
    <x v="0"/>
  </r>
  <r>
    <x v="0"/>
    <x v="1"/>
    <x v="673"/>
    <x v="1"/>
    <x v="44"/>
    <x v="9"/>
    <x v="3"/>
    <x v="68"/>
    <x v="294"/>
    <x v="2904"/>
    <x v="5236"/>
    <x v="26"/>
    <x v="0"/>
    <x v="1"/>
    <x v="0"/>
  </r>
  <r>
    <x v="1"/>
    <x v="1"/>
    <x v="673"/>
    <x v="1"/>
    <x v="37"/>
    <x v="41"/>
    <x v="5"/>
    <x v="31"/>
    <x v="27"/>
    <x v="232"/>
    <x v="376"/>
    <x v="32"/>
    <x v="1"/>
    <x v="1"/>
    <x v="2"/>
  </r>
  <r>
    <x v="0"/>
    <x v="1"/>
    <x v="673"/>
    <x v="1"/>
    <x v="18"/>
    <x v="43"/>
    <x v="2"/>
    <x v="47"/>
    <x v="137"/>
    <x v="1982"/>
    <x v="3918"/>
    <x v="33"/>
    <x v="1"/>
    <x v="0"/>
    <x v="2"/>
  </r>
  <r>
    <x v="2"/>
    <x v="1"/>
    <x v="673"/>
    <x v="4"/>
    <x v="49"/>
    <x v="13"/>
    <x v="2"/>
    <x v="46"/>
    <x v="188"/>
    <x v="2416"/>
    <x v="4910"/>
    <x v="47"/>
    <x v="1"/>
    <x v="0"/>
    <x v="2"/>
  </r>
  <r>
    <x v="2"/>
    <x v="1"/>
    <x v="673"/>
    <x v="4"/>
    <x v="49"/>
    <x v="13"/>
    <x v="1"/>
    <x v="35"/>
    <x v="145"/>
    <x v="1679"/>
    <x v="3158"/>
    <x v="29"/>
    <x v="1"/>
    <x v="0"/>
    <x v="1"/>
  </r>
  <r>
    <x v="2"/>
    <x v="1"/>
    <x v="673"/>
    <x v="4"/>
    <x v="49"/>
    <x v="13"/>
    <x v="5"/>
    <x v="35"/>
    <x v="126"/>
    <x v="1472"/>
    <x v="3207"/>
    <x v="36"/>
    <x v="1"/>
    <x v="1"/>
    <x v="2"/>
  </r>
  <r>
    <x v="2"/>
    <x v="1"/>
    <x v="673"/>
    <x v="4"/>
    <x v="49"/>
    <x v="13"/>
    <x v="4"/>
    <x v="35"/>
    <x v="115"/>
    <x v="1368"/>
    <x v="2919"/>
    <x v="35"/>
    <x v="1"/>
    <x v="1"/>
    <x v="1"/>
  </r>
  <r>
    <x v="2"/>
    <x v="1"/>
    <x v="673"/>
    <x v="4"/>
    <x v="49"/>
    <x v="13"/>
    <x v="0"/>
    <x v="44"/>
    <x v="123"/>
    <x v="1732"/>
    <x v="3133"/>
    <x v="27"/>
    <x v="1"/>
    <x v="0"/>
    <x v="0"/>
  </r>
  <r>
    <x v="2"/>
    <x v="1"/>
    <x v="673"/>
    <x v="4"/>
    <x v="49"/>
    <x v="13"/>
    <x v="3"/>
    <x v="48"/>
    <x v="139"/>
    <x v="2043"/>
    <x v="3534"/>
    <x v="25"/>
    <x v="1"/>
    <x v="1"/>
    <x v="0"/>
  </r>
  <r>
    <x v="5"/>
    <x v="1"/>
    <x v="673"/>
    <x v="4"/>
    <x v="43"/>
    <x v="47"/>
    <x v="2"/>
    <x v="22"/>
    <x v="128"/>
    <x v="1035"/>
    <x v="2297"/>
    <x v="36"/>
    <x v="1"/>
    <x v="0"/>
    <x v="2"/>
  </r>
  <r>
    <x v="5"/>
    <x v="1"/>
    <x v="673"/>
    <x v="4"/>
    <x v="43"/>
    <x v="47"/>
    <x v="1"/>
    <x v="13"/>
    <x v="90"/>
    <x v="437"/>
    <x v="811"/>
    <x v="32"/>
    <x v="1"/>
    <x v="0"/>
    <x v="1"/>
  </r>
  <r>
    <x v="5"/>
    <x v="1"/>
    <x v="673"/>
    <x v="4"/>
    <x v="43"/>
    <x v="47"/>
    <x v="5"/>
    <x v="12"/>
    <x v="76"/>
    <x v="322"/>
    <x v="620"/>
    <x v="34"/>
    <x v="1"/>
    <x v="1"/>
    <x v="2"/>
  </r>
  <r>
    <x v="5"/>
    <x v="1"/>
    <x v="673"/>
    <x v="4"/>
    <x v="43"/>
    <x v="47"/>
    <x v="4"/>
    <x v="12"/>
    <x v="94"/>
    <x v="434"/>
    <x v="956"/>
    <x v="37"/>
    <x v="1"/>
    <x v="1"/>
    <x v="1"/>
  </r>
  <r>
    <x v="5"/>
    <x v="1"/>
    <x v="673"/>
    <x v="4"/>
    <x v="43"/>
    <x v="47"/>
    <x v="0"/>
    <x v="32"/>
    <x v="75"/>
    <x v="831"/>
    <x v="1797"/>
    <x v="35"/>
    <x v="1"/>
    <x v="0"/>
    <x v="0"/>
  </r>
  <r>
    <x v="5"/>
    <x v="1"/>
    <x v="673"/>
    <x v="4"/>
    <x v="43"/>
    <x v="47"/>
    <x v="3"/>
    <x v="36"/>
    <x v="94"/>
    <x v="1170"/>
    <x v="3284"/>
    <x v="51"/>
    <x v="1"/>
    <x v="1"/>
    <x v="0"/>
  </r>
  <r>
    <x v="5"/>
    <x v="1"/>
    <x v="673"/>
    <x v="1"/>
    <x v="44"/>
    <x v="9"/>
    <x v="2"/>
    <x v="57"/>
    <x v="106"/>
    <x v="1897"/>
    <x v="4326"/>
    <x v="46"/>
    <x v="1"/>
    <x v="0"/>
    <x v="2"/>
  </r>
  <r>
    <x v="5"/>
    <x v="1"/>
    <x v="673"/>
    <x v="1"/>
    <x v="44"/>
    <x v="9"/>
    <x v="1"/>
    <x v="48"/>
    <x v="67"/>
    <x v="1073"/>
    <x v="2732"/>
    <x v="44"/>
    <x v="1"/>
    <x v="0"/>
    <x v="1"/>
  </r>
  <r>
    <x v="5"/>
    <x v="1"/>
    <x v="673"/>
    <x v="1"/>
    <x v="44"/>
    <x v="9"/>
    <x v="5"/>
    <x v="50"/>
    <x v="79"/>
    <x v="1315"/>
    <x v="2782"/>
    <x v="34"/>
    <x v="1"/>
    <x v="1"/>
    <x v="2"/>
  </r>
  <r>
    <x v="0"/>
    <x v="1"/>
    <x v="673"/>
    <x v="1"/>
    <x v="44"/>
    <x v="9"/>
    <x v="4"/>
    <x v="48"/>
    <x v="62"/>
    <x v="982"/>
    <x v="2177"/>
    <x v="36"/>
    <x v="1"/>
    <x v="1"/>
    <x v="1"/>
  </r>
  <r>
    <x v="0"/>
    <x v="1"/>
    <x v="673"/>
    <x v="1"/>
    <x v="44"/>
    <x v="9"/>
    <x v="0"/>
    <x v="60"/>
    <x v="66"/>
    <x v="1289"/>
    <x v="2830"/>
    <x v="36"/>
    <x v="1"/>
    <x v="0"/>
    <x v="0"/>
  </r>
  <r>
    <x v="0"/>
    <x v="1"/>
    <x v="673"/>
    <x v="1"/>
    <x v="44"/>
    <x v="9"/>
    <x v="3"/>
    <x v="63"/>
    <x v="77"/>
    <x v="1586"/>
    <x v="3565"/>
    <x v="39"/>
    <x v="1"/>
    <x v="1"/>
    <x v="0"/>
  </r>
  <r>
    <x v="1"/>
    <x v="1"/>
    <x v="673"/>
    <x v="1"/>
    <x v="37"/>
    <x v="41"/>
    <x v="5"/>
    <x v="20"/>
    <x v="40"/>
    <x v="206"/>
    <x v="283"/>
    <x v="28"/>
    <x v="2"/>
    <x v="1"/>
    <x v="2"/>
  </r>
  <r>
    <x v="5"/>
    <x v="1"/>
    <x v="673"/>
    <x v="4"/>
    <x v="43"/>
    <x v="47"/>
    <x v="2"/>
    <x v="15"/>
    <x v="143"/>
    <x v="856"/>
    <x v="1576"/>
    <x v="29"/>
    <x v="2"/>
    <x v="0"/>
    <x v="2"/>
  </r>
  <r>
    <x v="5"/>
    <x v="1"/>
    <x v="673"/>
    <x v="4"/>
    <x v="43"/>
    <x v="47"/>
    <x v="1"/>
    <x v="7"/>
    <x v="116"/>
    <x v="360"/>
    <x v="478"/>
    <x v="25"/>
    <x v="2"/>
    <x v="0"/>
    <x v="1"/>
  </r>
  <r>
    <x v="5"/>
    <x v="1"/>
    <x v="673"/>
    <x v="4"/>
    <x v="43"/>
    <x v="47"/>
    <x v="5"/>
    <x v="7"/>
    <x v="89"/>
    <x v="249"/>
    <x v="337"/>
    <x v="28"/>
    <x v="2"/>
    <x v="1"/>
    <x v="2"/>
  </r>
  <r>
    <x v="5"/>
    <x v="1"/>
    <x v="673"/>
    <x v="4"/>
    <x v="43"/>
    <x v="47"/>
    <x v="4"/>
    <x v="8"/>
    <x v="104"/>
    <x v="347"/>
    <x v="530"/>
    <x v="28"/>
    <x v="2"/>
    <x v="1"/>
    <x v="1"/>
  </r>
  <r>
    <x v="5"/>
    <x v="1"/>
    <x v="673"/>
    <x v="4"/>
    <x v="43"/>
    <x v="47"/>
    <x v="0"/>
    <x v="21"/>
    <x v="103"/>
    <x v="801"/>
    <x v="1245"/>
    <x v="24"/>
    <x v="2"/>
    <x v="0"/>
    <x v="0"/>
  </r>
  <r>
    <x v="5"/>
    <x v="1"/>
    <x v="673"/>
    <x v="4"/>
    <x v="43"/>
    <x v="47"/>
    <x v="3"/>
    <x v="28"/>
    <x v="137"/>
    <x v="1329"/>
    <x v="3177"/>
    <x v="41"/>
    <x v="2"/>
    <x v="1"/>
    <x v="0"/>
  </r>
  <r>
    <x v="5"/>
    <x v="1"/>
    <x v="673"/>
    <x v="1"/>
    <x v="44"/>
    <x v="9"/>
    <x v="2"/>
    <x v="47"/>
    <x v="120"/>
    <x v="1790"/>
    <x v="3779"/>
    <x v="36"/>
    <x v="2"/>
    <x v="0"/>
    <x v="2"/>
  </r>
  <r>
    <x v="5"/>
    <x v="1"/>
    <x v="673"/>
    <x v="1"/>
    <x v="44"/>
    <x v="9"/>
    <x v="1"/>
    <x v="40"/>
    <x v="80"/>
    <x v="1111"/>
    <x v="2412"/>
    <x v="35"/>
    <x v="2"/>
    <x v="0"/>
    <x v="1"/>
  </r>
  <r>
    <x v="5"/>
    <x v="1"/>
    <x v="673"/>
    <x v="1"/>
    <x v="44"/>
    <x v="9"/>
    <x v="5"/>
    <x v="39"/>
    <x v="84"/>
    <x v="1133"/>
    <x v="1792"/>
    <x v="23"/>
    <x v="2"/>
    <x v="1"/>
    <x v="2"/>
  </r>
  <r>
    <x v="0"/>
    <x v="1"/>
    <x v="673"/>
    <x v="1"/>
    <x v="44"/>
    <x v="9"/>
    <x v="4"/>
    <x v="35"/>
    <x v="79"/>
    <x v="964"/>
    <x v="1595"/>
    <x v="25"/>
    <x v="2"/>
    <x v="1"/>
    <x v="1"/>
  </r>
  <r>
    <x v="0"/>
    <x v="1"/>
    <x v="673"/>
    <x v="1"/>
    <x v="44"/>
    <x v="9"/>
    <x v="0"/>
    <x v="43"/>
    <x v="75"/>
    <x v="1097"/>
    <x v="1840"/>
    <x v="25"/>
    <x v="2"/>
    <x v="0"/>
    <x v="0"/>
  </r>
  <r>
    <x v="0"/>
    <x v="1"/>
    <x v="673"/>
    <x v="1"/>
    <x v="44"/>
    <x v="9"/>
    <x v="3"/>
    <x v="50"/>
    <x v="108"/>
    <x v="1733"/>
    <x v="3515"/>
    <x v="33"/>
    <x v="2"/>
    <x v="1"/>
    <x v="0"/>
  </r>
  <r>
    <x v="1"/>
    <x v="1"/>
    <x v="674"/>
    <x v="1"/>
    <x v="37"/>
    <x v="41"/>
    <x v="4"/>
    <x v="38"/>
    <x v="62"/>
    <x v="784"/>
    <x v="1069"/>
    <x v="21"/>
    <x v="2"/>
    <x v="1"/>
    <x v="1"/>
  </r>
  <r>
    <x v="0"/>
    <x v="1"/>
    <x v="674"/>
    <x v="1"/>
    <x v="18"/>
    <x v="43"/>
    <x v="1"/>
    <x v="43"/>
    <x v="231"/>
    <x v="2615"/>
    <x v="4318"/>
    <x v="21"/>
    <x v="2"/>
    <x v="0"/>
    <x v="1"/>
  </r>
  <r>
    <x v="3"/>
    <x v="1"/>
    <x v="674"/>
    <x v="0"/>
    <x v="40"/>
    <x v="50"/>
    <x v="2"/>
    <x v="48"/>
    <x v="300"/>
    <x v="2862"/>
    <x v="4986"/>
    <x v="21"/>
    <x v="1"/>
    <x v="0"/>
    <x v="2"/>
  </r>
  <r>
    <x v="3"/>
    <x v="1"/>
    <x v="674"/>
    <x v="0"/>
    <x v="40"/>
    <x v="50"/>
    <x v="1"/>
    <x v="38"/>
    <x v="212"/>
    <x v="2383"/>
    <x v="3480"/>
    <x v="16"/>
    <x v="1"/>
    <x v="0"/>
    <x v="1"/>
  </r>
  <r>
    <x v="3"/>
    <x v="1"/>
    <x v="674"/>
    <x v="0"/>
    <x v="40"/>
    <x v="50"/>
    <x v="5"/>
    <x v="38"/>
    <x v="171"/>
    <x v="2024"/>
    <x v="2788"/>
    <x v="16"/>
    <x v="1"/>
    <x v="1"/>
    <x v="2"/>
  </r>
  <r>
    <x v="3"/>
    <x v="1"/>
    <x v="674"/>
    <x v="0"/>
    <x v="40"/>
    <x v="50"/>
    <x v="4"/>
    <x v="38"/>
    <x v="152"/>
    <x v="1857"/>
    <x v="2517"/>
    <x v="16"/>
    <x v="1"/>
    <x v="1"/>
    <x v="1"/>
  </r>
  <r>
    <x v="3"/>
    <x v="1"/>
    <x v="674"/>
    <x v="0"/>
    <x v="40"/>
    <x v="50"/>
    <x v="0"/>
    <x v="53"/>
    <x v="129"/>
    <x v="2064"/>
    <x v="3277"/>
    <x v="21"/>
    <x v="1"/>
    <x v="0"/>
    <x v="0"/>
  </r>
  <r>
    <x v="3"/>
    <x v="1"/>
    <x v="674"/>
    <x v="0"/>
    <x v="40"/>
    <x v="50"/>
    <x v="3"/>
    <x v="58"/>
    <x v="212"/>
    <x v="2745"/>
    <x v="4805"/>
    <x v="26"/>
    <x v="1"/>
    <x v="1"/>
    <x v="0"/>
  </r>
  <r>
    <x v="1"/>
    <x v="1"/>
    <x v="674"/>
    <x v="1"/>
    <x v="37"/>
    <x v="41"/>
    <x v="4"/>
    <x v="35"/>
    <x v="10"/>
    <x v="84"/>
    <x v="109"/>
    <x v="32"/>
    <x v="1"/>
    <x v="1"/>
    <x v="1"/>
  </r>
  <r>
    <x v="0"/>
    <x v="1"/>
    <x v="674"/>
    <x v="1"/>
    <x v="18"/>
    <x v="43"/>
    <x v="1"/>
    <x v="41"/>
    <x v="63"/>
    <x v="874"/>
    <x v="1888"/>
    <x v="35"/>
    <x v="1"/>
    <x v="0"/>
    <x v="1"/>
  </r>
  <r>
    <x v="3"/>
    <x v="1"/>
    <x v="674"/>
    <x v="0"/>
    <x v="40"/>
    <x v="50"/>
    <x v="2"/>
    <x v="46"/>
    <x v="86"/>
    <x v="1326"/>
    <x v="2850"/>
    <x v="35"/>
    <x v="1"/>
    <x v="0"/>
    <x v="2"/>
  </r>
  <r>
    <x v="3"/>
    <x v="1"/>
    <x v="674"/>
    <x v="0"/>
    <x v="40"/>
    <x v="50"/>
    <x v="1"/>
    <x v="34"/>
    <x v="52"/>
    <x v="550"/>
    <x v="906"/>
    <x v="27"/>
    <x v="1"/>
    <x v="0"/>
    <x v="1"/>
  </r>
  <r>
    <x v="3"/>
    <x v="1"/>
    <x v="674"/>
    <x v="0"/>
    <x v="40"/>
    <x v="50"/>
    <x v="5"/>
    <x v="36"/>
    <x v="46"/>
    <x v="517"/>
    <x v="933"/>
    <x v="30"/>
    <x v="1"/>
    <x v="1"/>
    <x v="2"/>
  </r>
  <r>
    <x v="3"/>
    <x v="1"/>
    <x v="674"/>
    <x v="0"/>
    <x v="40"/>
    <x v="50"/>
    <x v="4"/>
    <x v="36"/>
    <x v="33"/>
    <x v="358"/>
    <x v="599"/>
    <x v="30"/>
    <x v="1"/>
    <x v="1"/>
    <x v="1"/>
  </r>
  <r>
    <x v="3"/>
    <x v="1"/>
    <x v="674"/>
    <x v="0"/>
    <x v="40"/>
    <x v="50"/>
    <x v="0"/>
    <x v="52"/>
    <x v="34"/>
    <x v="574"/>
    <x v="1136"/>
    <x v="32"/>
    <x v="1"/>
    <x v="0"/>
    <x v="0"/>
  </r>
  <r>
    <x v="3"/>
    <x v="1"/>
    <x v="674"/>
    <x v="0"/>
    <x v="40"/>
    <x v="50"/>
    <x v="3"/>
    <x v="54"/>
    <x v="54"/>
    <x v="945"/>
    <x v="2084"/>
    <x v="36"/>
    <x v="1"/>
    <x v="1"/>
    <x v="0"/>
  </r>
  <r>
    <x v="1"/>
    <x v="1"/>
    <x v="674"/>
    <x v="1"/>
    <x v="37"/>
    <x v="41"/>
    <x v="4"/>
    <x v="29"/>
    <x v="14"/>
    <x v="85"/>
    <x v="78"/>
    <x v="24"/>
    <x v="2"/>
    <x v="1"/>
    <x v="1"/>
  </r>
  <r>
    <x v="1"/>
    <x v="1"/>
    <x v="675"/>
    <x v="1"/>
    <x v="37"/>
    <x v="41"/>
    <x v="0"/>
    <x v="53"/>
    <x v="62"/>
    <x v="1086"/>
    <x v="1300"/>
    <x v="16"/>
    <x v="2"/>
    <x v="0"/>
    <x v="0"/>
  </r>
  <r>
    <x v="0"/>
    <x v="1"/>
    <x v="675"/>
    <x v="1"/>
    <x v="18"/>
    <x v="43"/>
    <x v="5"/>
    <x v="38"/>
    <x v="174"/>
    <x v="2064"/>
    <x v="3656"/>
    <x v="26"/>
    <x v="2"/>
    <x v="1"/>
    <x v="2"/>
  </r>
  <r>
    <x v="3"/>
    <x v="0"/>
    <x v="675"/>
    <x v="3"/>
    <x v="9"/>
    <x v="3"/>
    <x v="2"/>
    <x v="48"/>
    <x v="313"/>
    <x v="2908"/>
    <x v="5248"/>
    <x v="26"/>
    <x v="1"/>
    <x v="0"/>
    <x v="2"/>
  </r>
  <r>
    <x v="3"/>
    <x v="0"/>
    <x v="675"/>
    <x v="3"/>
    <x v="9"/>
    <x v="3"/>
    <x v="1"/>
    <x v="53"/>
    <x v="317"/>
    <x v="2940"/>
    <x v="5315"/>
    <x v="26"/>
    <x v="1"/>
    <x v="0"/>
    <x v="1"/>
  </r>
  <r>
    <x v="3"/>
    <x v="0"/>
    <x v="675"/>
    <x v="3"/>
    <x v="9"/>
    <x v="3"/>
    <x v="5"/>
    <x v="48"/>
    <x v="304"/>
    <x v="2873"/>
    <x v="5047"/>
    <x v="21"/>
    <x v="1"/>
    <x v="1"/>
    <x v="2"/>
  </r>
  <r>
    <x v="3"/>
    <x v="0"/>
    <x v="675"/>
    <x v="3"/>
    <x v="9"/>
    <x v="3"/>
    <x v="4"/>
    <x v="48"/>
    <x v="300"/>
    <x v="2862"/>
    <x v="5099"/>
    <x v="26"/>
    <x v="1"/>
    <x v="1"/>
    <x v="1"/>
  </r>
  <r>
    <x v="3"/>
    <x v="0"/>
    <x v="675"/>
    <x v="3"/>
    <x v="9"/>
    <x v="3"/>
    <x v="0"/>
    <x v="58"/>
    <x v="285"/>
    <x v="2867"/>
    <x v="5019"/>
    <x v="21"/>
    <x v="1"/>
    <x v="0"/>
    <x v="0"/>
  </r>
  <r>
    <x v="3"/>
    <x v="0"/>
    <x v="675"/>
    <x v="3"/>
    <x v="9"/>
    <x v="3"/>
    <x v="3"/>
    <x v="63"/>
    <x v="309"/>
    <x v="2934"/>
    <x v="5061"/>
    <x v="11"/>
    <x v="1"/>
    <x v="1"/>
    <x v="0"/>
  </r>
  <r>
    <x v="1"/>
    <x v="3"/>
    <x v="675"/>
    <x v="0"/>
    <x v="15"/>
    <x v="52"/>
    <x v="2"/>
    <x v="18"/>
    <x v="307"/>
    <x v="2383"/>
    <x v="3880"/>
    <x v="21"/>
    <x v="1"/>
    <x v="0"/>
    <x v="2"/>
  </r>
  <r>
    <x v="1"/>
    <x v="3"/>
    <x v="675"/>
    <x v="0"/>
    <x v="15"/>
    <x v="52"/>
    <x v="1"/>
    <x v="8"/>
    <x v="231"/>
    <x v="982"/>
    <x v="1420"/>
    <x v="21"/>
    <x v="1"/>
    <x v="0"/>
    <x v="1"/>
  </r>
  <r>
    <x v="1"/>
    <x v="3"/>
    <x v="675"/>
    <x v="0"/>
    <x v="15"/>
    <x v="52"/>
    <x v="5"/>
    <x v="18"/>
    <x v="190"/>
    <x v="1321"/>
    <x v="2018"/>
    <x v="21"/>
    <x v="1"/>
    <x v="1"/>
    <x v="2"/>
  </r>
  <r>
    <x v="1"/>
    <x v="3"/>
    <x v="675"/>
    <x v="0"/>
    <x v="15"/>
    <x v="52"/>
    <x v="4"/>
    <x v="48"/>
    <x v="231"/>
    <x v="2694"/>
    <x v="4491"/>
    <x v="21"/>
    <x v="1"/>
    <x v="1"/>
    <x v="1"/>
  </r>
  <r>
    <x v="1"/>
    <x v="3"/>
    <x v="675"/>
    <x v="0"/>
    <x v="15"/>
    <x v="52"/>
    <x v="0"/>
    <x v="68"/>
    <x v="212"/>
    <x v="2817"/>
    <x v="4820"/>
    <x v="21"/>
    <x v="1"/>
    <x v="0"/>
    <x v="0"/>
  </r>
  <r>
    <x v="1"/>
    <x v="3"/>
    <x v="675"/>
    <x v="0"/>
    <x v="15"/>
    <x v="52"/>
    <x v="3"/>
    <x v="68"/>
    <x v="285"/>
    <x v="2892"/>
    <x v="5120"/>
    <x v="21"/>
    <x v="1"/>
    <x v="1"/>
    <x v="0"/>
  </r>
  <r>
    <x v="1"/>
    <x v="1"/>
    <x v="675"/>
    <x v="1"/>
    <x v="37"/>
    <x v="41"/>
    <x v="0"/>
    <x v="48"/>
    <x v="12"/>
    <x v="164"/>
    <x v="203"/>
    <x v="28"/>
    <x v="1"/>
    <x v="0"/>
    <x v="0"/>
  </r>
  <r>
    <x v="0"/>
    <x v="1"/>
    <x v="675"/>
    <x v="1"/>
    <x v="18"/>
    <x v="43"/>
    <x v="5"/>
    <x v="35"/>
    <x v="47"/>
    <x v="510"/>
    <x v="1164"/>
    <x v="37"/>
    <x v="1"/>
    <x v="1"/>
    <x v="2"/>
  </r>
  <r>
    <x v="3"/>
    <x v="0"/>
    <x v="675"/>
    <x v="3"/>
    <x v="9"/>
    <x v="3"/>
    <x v="2"/>
    <x v="44"/>
    <x v="117"/>
    <x v="1672"/>
    <x v="3624"/>
    <x v="37"/>
    <x v="1"/>
    <x v="0"/>
    <x v="2"/>
  </r>
  <r>
    <x v="3"/>
    <x v="0"/>
    <x v="675"/>
    <x v="3"/>
    <x v="9"/>
    <x v="3"/>
    <x v="1"/>
    <x v="51"/>
    <x v="150"/>
    <x v="2212"/>
    <x v="4539"/>
    <x v="40"/>
    <x v="1"/>
    <x v="0"/>
    <x v="1"/>
  </r>
  <r>
    <x v="3"/>
    <x v="0"/>
    <x v="675"/>
    <x v="3"/>
    <x v="9"/>
    <x v="3"/>
    <x v="5"/>
    <x v="47"/>
    <x v="96"/>
    <x v="1491"/>
    <x v="3081"/>
    <x v="33"/>
    <x v="1"/>
    <x v="1"/>
    <x v="2"/>
  </r>
  <r>
    <x v="3"/>
    <x v="0"/>
    <x v="675"/>
    <x v="3"/>
    <x v="9"/>
    <x v="3"/>
    <x v="4"/>
    <x v="44"/>
    <x v="97"/>
    <x v="1420"/>
    <x v="3218"/>
    <x v="38"/>
    <x v="1"/>
    <x v="1"/>
    <x v="1"/>
  </r>
  <r>
    <x v="3"/>
    <x v="0"/>
    <x v="675"/>
    <x v="3"/>
    <x v="9"/>
    <x v="3"/>
    <x v="0"/>
    <x v="53"/>
    <x v="84"/>
    <x v="1469"/>
    <x v="3035"/>
    <x v="33"/>
    <x v="1"/>
    <x v="0"/>
    <x v="0"/>
  </r>
  <r>
    <x v="3"/>
    <x v="0"/>
    <x v="675"/>
    <x v="3"/>
    <x v="9"/>
    <x v="3"/>
    <x v="3"/>
    <x v="58"/>
    <x v="104"/>
    <x v="1895"/>
    <x v="2976"/>
    <x v="21"/>
    <x v="1"/>
    <x v="1"/>
    <x v="0"/>
  </r>
  <r>
    <x v="1"/>
    <x v="3"/>
    <x v="675"/>
    <x v="0"/>
    <x v="15"/>
    <x v="52"/>
    <x v="2"/>
    <x v="16"/>
    <x v="102"/>
    <x v="618"/>
    <x v="1258"/>
    <x v="33"/>
    <x v="1"/>
    <x v="0"/>
    <x v="2"/>
  </r>
  <r>
    <x v="1"/>
    <x v="3"/>
    <x v="675"/>
    <x v="0"/>
    <x v="15"/>
    <x v="52"/>
    <x v="1"/>
    <x v="7"/>
    <x v="59"/>
    <x v="119"/>
    <x v="199"/>
    <x v="36"/>
    <x v="1"/>
    <x v="0"/>
    <x v="1"/>
  </r>
  <r>
    <x v="1"/>
    <x v="3"/>
    <x v="675"/>
    <x v="0"/>
    <x v="15"/>
    <x v="52"/>
    <x v="5"/>
    <x v="16"/>
    <x v="44"/>
    <x v="177"/>
    <x v="342"/>
    <x v="36"/>
    <x v="1"/>
    <x v="1"/>
    <x v="2"/>
  </r>
  <r>
    <x v="1"/>
    <x v="3"/>
    <x v="675"/>
    <x v="0"/>
    <x v="15"/>
    <x v="52"/>
    <x v="4"/>
    <x v="47"/>
    <x v="68"/>
    <x v="1082"/>
    <x v="2282"/>
    <x v="34"/>
    <x v="1"/>
    <x v="1"/>
    <x v="1"/>
  </r>
  <r>
    <x v="1"/>
    <x v="3"/>
    <x v="675"/>
    <x v="0"/>
    <x v="15"/>
    <x v="52"/>
    <x v="0"/>
    <x v="61"/>
    <x v="58"/>
    <x v="1148"/>
    <x v="2332"/>
    <x v="32"/>
    <x v="1"/>
    <x v="0"/>
    <x v="0"/>
  </r>
  <r>
    <x v="1"/>
    <x v="3"/>
    <x v="675"/>
    <x v="0"/>
    <x v="15"/>
    <x v="52"/>
    <x v="3"/>
    <x v="66"/>
    <x v="73"/>
    <x v="1548"/>
    <x v="3110"/>
    <x v="32"/>
    <x v="1"/>
    <x v="1"/>
    <x v="0"/>
  </r>
  <r>
    <x v="1"/>
    <x v="1"/>
    <x v="675"/>
    <x v="1"/>
    <x v="37"/>
    <x v="41"/>
    <x v="0"/>
    <x v="38"/>
    <x v="16"/>
    <x v="156"/>
    <x v="144"/>
    <x v="23"/>
    <x v="2"/>
    <x v="0"/>
    <x v="0"/>
  </r>
  <r>
    <x v="3"/>
    <x v="0"/>
    <x v="675"/>
    <x v="3"/>
    <x v="9"/>
    <x v="3"/>
    <x v="2"/>
    <x v="29"/>
    <x v="150"/>
    <x v="1495"/>
    <x v="2768"/>
    <x v="28"/>
    <x v="2"/>
    <x v="0"/>
    <x v="2"/>
  </r>
  <r>
    <x v="3"/>
    <x v="0"/>
    <x v="675"/>
    <x v="3"/>
    <x v="9"/>
    <x v="3"/>
    <x v="1"/>
    <x v="33"/>
    <x v="160"/>
    <x v="1749"/>
    <x v="3356"/>
    <x v="30"/>
    <x v="2"/>
    <x v="0"/>
    <x v="1"/>
  </r>
  <r>
    <x v="3"/>
    <x v="0"/>
    <x v="675"/>
    <x v="3"/>
    <x v="9"/>
    <x v="3"/>
    <x v="5"/>
    <x v="32"/>
    <x v="125"/>
    <x v="1363"/>
    <x v="2418"/>
    <x v="26"/>
    <x v="2"/>
    <x v="1"/>
    <x v="2"/>
  </r>
  <r>
    <x v="3"/>
    <x v="0"/>
    <x v="675"/>
    <x v="3"/>
    <x v="9"/>
    <x v="3"/>
    <x v="4"/>
    <x v="30"/>
    <x v="120"/>
    <x v="1248"/>
    <x v="2536"/>
    <x v="32"/>
    <x v="2"/>
    <x v="1"/>
    <x v="1"/>
  </r>
  <r>
    <x v="3"/>
    <x v="0"/>
    <x v="675"/>
    <x v="3"/>
    <x v="9"/>
    <x v="3"/>
    <x v="0"/>
    <x v="40"/>
    <x v="100"/>
    <x v="1347"/>
    <x v="2249"/>
    <x v="24"/>
    <x v="2"/>
    <x v="0"/>
    <x v="0"/>
  </r>
  <r>
    <x v="3"/>
    <x v="0"/>
    <x v="675"/>
    <x v="3"/>
    <x v="9"/>
    <x v="3"/>
    <x v="3"/>
    <x v="39"/>
    <x v="136"/>
    <x v="1720"/>
    <x v="2212"/>
    <x v="15"/>
    <x v="2"/>
    <x v="1"/>
    <x v="0"/>
  </r>
  <r>
    <x v="1"/>
    <x v="1"/>
    <x v="676"/>
    <x v="1"/>
    <x v="37"/>
    <x v="41"/>
    <x v="3"/>
    <x v="43"/>
    <x v="174"/>
    <x v="2206"/>
    <x v="2645"/>
    <x v="11"/>
    <x v="2"/>
    <x v="1"/>
    <x v="0"/>
  </r>
  <r>
    <x v="0"/>
    <x v="1"/>
    <x v="676"/>
    <x v="1"/>
    <x v="18"/>
    <x v="43"/>
    <x v="4"/>
    <x v="38"/>
    <x v="152"/>
    <x v="1857"/>
    <x v="2517"/>
    <x v="16"/>
    <x v="2"/>
    <x v="1"/>
    <x v="1"/>
  </r>
  <r>
    <x v="2"/>
    <x v="1"/>
    <x v="676"/>
    <x v="1"/>
    <x v="7"/>
    <x v="53"/>
    <x v="2"/>
    <x v="58"/>
    <x v="307"/>
    <x v="2910"/>
    <x v="5187"/>
    <x v="21"/>
    <x v="0"/>
    <x v="0"/>
    <x v="2"/>
  </r>
  <r>
    <x v="2"/>
    <x v="1"/>
    <x v="676"/>
    <x v="1"/>
    <x v="7"/>
    <x v="53"/>
    <x v="1"/>
    <x v="48"/>
    <x v="273"/>
    <x v="2800"/>
    <x v="4761"/>
    <x v="21"/>
    <x v="0"/>
    <x v="0"/>
    <x v="1"/>
  </r>
  <r>
    <x v="2"/>
    <x v="1"/>
    <x v="676"/>
    <x v="1"/>
    <x v="7"/>
    <x v="53"/>
    <x v="5"/>
    <x v="48"/>
    <x v="269"/>
    <x v="2794"/>
    <x v="4907"/>
    <x v="26"/>
    <x v="0"/>
    <x v="1"/>
    <x v="2"/>
  </r>
  <r>
    <x v="2"/>
    <x v="1"/>
    <x v="676"/>
    <x v="1"/>
    <x v="7"/>
    <x v="53"/>
    <x v="4"/>
    <x v="48"/>
    <x v="254"/>
    <x v="2757"/>
    <x v="4827"/>
    <x v="26"/>
    <x v="0"/>
    <x v="1"/>
    <x v="1"/>
  </r>
  <r>
    <x v="2"/>
    <x v="1"/>
    <x v="676"/>
    <x v="1"/>
    <x v="7"/>
    <x v="53"/>
    <x v="0"/>
    <x v="58"/>
    <x v="231"/>
    <x v="2800"/>
    <x v="4522"/>
    <x v="16"/>
    <x v="0"/>
    <x v="0"/>
    <x v="0"/>
  </r>
  <r>
    <x v="2"/>
    <x v="1"/>
    <x v="676"/>
    <x v="1"/>
    <x v="7"/>
    <x v="53"/>
    <x v="3"/>
    <x v="63"/>
    <x v="294"/>
    <x v="2892"/>
    <x v="5201"/>
    <x v="26"/>
    <x v="0"/>
    <x v="1"/>
    <x v="0"/>
  </r>
  <r>
    <x v="0"/>
    <x v="1"/>
    <x v="676"/>
    <x v="1"/>
    <x v="20"/>
    <x v="8"/>
    <x v="2"/>
    <x v="58"/>
    <x v="294"/>
    <x v="2881"/>
    <x v="4944"/>
    <x v="16"/>
    <x v="0"/>
    <x v="0"/>
    <x v="2"/>
  </r>
  <r>
    <x v="0"/>
    <x v="1"/>
    <x v="676"/>
    <x v="1"/>
    <x v="20"/>
    <x v="8"/>
    <x v="1"/>
    <x v="48"/>
    <x v="254"/>
    <x v="2757"/>
    <x v="4367"/>
    <x v="16"/>
    <x v="0"/>
    <x v="0"/>
    <x v="1"/>
  </r>
  <r>
    <x v="0"/>
    <x v="1"/>
    <x v="676"/>
    <x v="1"/>
    <x v="20"/>
    <x v="8"/>
    <x v="5"/>
    <x v="48"/>
    <x v="249"/>
    <x v="2743"/>
    <x v="3955"/>
    <x v="11"/>
    <x v="0"/>
    <x v="1"/>
    <x v="2"/>
  </r>
  <r>
    <x v="0"/>
    <x v="1"/>
    <x v="676"/>
    <x v="1"/>
    <x v="20"/>
    <x v="8"/>
    <x v="4"/>
    <x v="48"/>
    <x v="231"/>
    <x v="2694"/>
    <x v="3781"/>
    <x v="11"/>
    <x v="0"/>
    <x v="1"/>
    <x v="1"/>
  </r>
  <r>
    <x v="0"/>
    <x v="1"/>
    <x v="676"/>
    <x v="1"/>
    <x v="20"/>
    <x v="8"/>
    <x v="0"/>
    <x v="58"/>
    <x v="212"/>
    <x v="2745"/>
    <x v="3960"/>
    <x v="11"/>
    <x v="0"/>
    <x v="0"/>
    <x v="0"/>
  </r>
  <r>
    <x v="0"/>
    <x v="1"/>
    <x v="676"/>
    <x v="1"/>
    <x v="20"/>
    <x v="8"/>
    <x v="3"/>
    <x v="63"/>
    <x v="285"/>
    <x v="2882"/>
    <x v="4948"/>
    <x v="16"/>
    <x v="0"/>
    <x v="1"/>
    <x v="0"/>
  </r>
  <r>
    <x v="1"/>
    <x v="1"/>
    <x v="676"/>
    <x v="1"/>
    <x v="37"/>
    <x v="41"/>
    <x v="3"/>
    <x v="41"/>
    <x v="43"/>
    <x v="554"/>
    <x v="731"/>
    <x v="22"/>
    <x v="1"/>
    <x v="1"/>
    <x v="0"/>
  </r>
  <r>
    <x v="0"/>
    <x v="1"/>
    <x v="676"/>
    <x v="1"/>
    <x v="18"/>
    <x v="43"/>
    <x v="4"/>
    <x v="34"/>
    <x v="40"/>
    <x v="419"/>
    <x v="666"/>
    <x v="28"/>
    <x v="1"/>
    <x v="1"/>
    <x v="1"/>
  </r>
  <r>
    <x v="2"/>
    <x v="1"/>
    <x v="676"/>
    <x v="1"/>
    <x v="7"/>
    <x v="53"/>
    <x v="2"/>
    <x v="53"/>
    <x v="115"/>
    <x v="1904"/>
    <x v="3795"/>
    <x v="33"/>
    <x v="1"/>
    <x v="0"/>
    <x v="2"/>
  </r>
  <r>
    <x v="2"/>
    <x v="1"/>
    <x v="676"/>
    <x v="1"/>
    <x v="7"/>
    <x v="53"/>
    <x v="1"/>
    <x v="46"/>
    <x v="70"/>
    <x v="1087"/>
    <x v="2191"/>
    <x v="32"/>
    <x v="1"/>
    <x v="0"/>
    <x v="1"/>
  </r>
  <r>
    <x v="2"/>
    <x v="1"/>
    <x v="676"/>
    <x v="1"/>
    <x v="7"/>
    <x v="53"/>
    <x v="5"/>
    <x v="45"/>
    <x v="71"/>
    <x v="1080"/>
    <x v="2435"/>
    <x v="37"/>
    <x v="1"/>
    <x v="1"/>
    <x v="2"/>
  </r>
  <r>
    <x v="2"/>
    <x v="1"/>
    <x v="676"/>
    <x v="1"/>
    <x v="7"/>
    <x v="53"/>
    <x v="4"/>
    <x v="44"/>
    <x v="69"/>
    <x v="1024"/>
    <x v="2425"/>
    <x v="39"/>
    <x v="1"/>
    <x v="1"/>
    <x v="1"/>
  </r>
  <r>
    <x v="2"/>
    <x v="1"/>
    <x v="676"/>
    <x v="1"/>
    <x v="7"/>
    <x v="53"/>
    <x v="0"/>
    <x v="53"/>
    <x v="59"/>
    <x v="1034"/>
    <x v="1783"/>
    <x v="26"/>
    <x v="1"/>
    <x v="0"/>
    <x v="0"/>
  </r>
  <r>
    <x v="2"/>
    <x v="1"/>
    <x v="676"/>
    <x v="1"/>
    <x v="7"/>
    <x v="53"/>
    <x v="3"/>
    <x v="57"/>
    <x v="80"/>
    <x v="1509"/>
    <x v="3531"/>
    <x v="41"/>
    <x v="1"/>
    <x v="1"/>
    <x v="0"/>
  </r>
  <r>
    <x v="0"/>
    <x v="1"/>
    <x v="676"/>
    <x v="1"/>
    <x v="20"/>
    <x v="8"/>
    <x v="2"/>
    <x v="55"/>
    <x v="94"/>
    <x v="1676"/>
    <x v="3154"/>
    <x v="29"/>
    <x v="1"/>
    <x v="0"/>
    <x v="2"/>
  </r>
  <r>
    <x v="0"/>
    <x v="1"/>
    <x v="676"/>
    <x v="1"/>
    <x v="20"/>
    <x v="8"/>
    <x v="1"/>
    <x v="45"/>
    <x v="74"/>
    <x v="1130"/>
    <x v="2175"/>
    <x v="30"/>
    <x v="1"/>
    <x v="0"/>
    <x v="1"/>
  </r>
  <r>
    <x v="0"/>
    <x v="1"/>
    <x v="676"/>
    <x v="1"/>
    <x v="20"/>
    <x v="8"/>
    <x v="5"/>
    <x v="43"/>
    <x v="68"/>
    <x v="991"/>
    <x v="1485"/>
    <x v="22"/>
    <x v="1"/>
    <x v="1"/>
    <x v="2"/>
  </r>
  <r>
    <x v="0"/>
    <x v="1"/>
    <x v="676"/>
    <x v="1"/>
    <x v="20"/>
    <x v="8"/>
    <x v="4"/>
    <x v="44"/>
    <x v="66"/>
    <x v="975"/>
    <x v="1613"/>
    <x v="25"/>
    <x v="1"/>
    <x v="1"/>
    <x v="1"/>
  </r>
  <r>
    <x v="0"/>
    <x v="1"/>
    <x v="676"/>
    <x v="1"/>
    <x v="20"/>
    <x v="8"/>
    <x v="0"/>
    <x v="56"/>
    <x v="58"/>
    <x v="1061"/>
    <x v="1713"/>
    <x v="24"/>
    <x v="1"/>
    <x v="0"/>
    <x v="0"/>
  </r>
  <r>
    <x v="0"/>
    <x v="1"/>
    <x v="676"/>
    <x v="1"/>
    <x v="20"/>
    <x v="8"/>
    <x v="3"/>
    <x v="57"/>
    <x v="80"/>
    <x v="1509"/>
    <x v="2977"/>
    <x v="31"/>
    <x v="1"/>
    <x v="1"/>
    <x v="0"/>
  </r>
  <r>
    <x v="1"/>
    <x v="1"/>
    <x v="676"/>
    <x v="1"/>
    <x v="37"/>
    <x v="41"/>
    <x v="3"/>
    <x v="32"/>
    <x v="53"/>
    <x v="529"/>
    <x v="388"/>
    <x v="13"/>
    <x v="2"/>
    <x v="1"/>
    <x v="0"/>
  </r>
  <r>
    <x v="0"/>
    <x v="1"/>
    <x v="676"/>
    <x v="1"/>
    <x v="20"/>
    <x v="8"/>
    <x v="2"/>
    <x v="42"/>
    <x v="101"/>
    <x v="1412"/>
    <x v="2172"/>
    <x v="21"/>
    <x v="2"/>
    <x v="0"/>
    <x v="2"/>
  </r>
  <r>
    <x v="0"/>
    <x v="1"/>
    <x v="676"/>
    <x v="1"/>
    <x v="20"/>
    <x v="8"/>
    <x v="1"/>
    <x v="33"/>
    <x v="84"/>
    <x v="975"/>
    <x v="1397"/>
    <x v="21"/>
    <x v="2"/>
    <x v="0"/>
    <x v="1"/>
  </r>
  <r>
    <x v="0"/>
    <x v="1"/>
    <x v="676"/>
    <x v="1"/>
    <x v="20"/>
    <x v="8"/>
    <x v="5"/>
    <x v="37"/>
    <x v="75"/>
    <x v="958"/>
    <x v="1100"/>
    <x v="16"/>
    <x v="2"/>
    <x v="1"/>
    <x v="2"/>
  </r>
  <r>
    <x v="0"/>
    <x v="1"/>
    <x v="676"/>
    <x v="1"/>
    <x v="20"/>
    <x v="8"/>
    <x v="4"/>
    <x v="35"/>
    <x v="68"/>
    <x v="818"/>
    <x v="833"/>
    <x v="15"/>
    <x v="2"/>
    <x v="1"/>
    <x v="1"/>
  </r>
  <r>
    <x v="0"/>
    <x v="1"/>
    <x v="676"/>
    <x v="1"/>
    <x v="20"/>
    <x v="8"/>
    <x v="0"/>
    <x v="43"/>
    <x v="64"/>
    <x v="927"/>
    <x v="1171"/>
    <x v="18"/>
    <x v="2"/>
    <x v="0"/>
    <x v="0"/>
  </r>
  <r>
    <x v="0"/>
    <x v="1"/>
    <x v="676"/>
    <x v="1"/>
    <x v="20"/>
    <x v="8"/>
    <x v="3"/>
    <x v="41"/>
    <x v="103"/>
    <x v="1419"/>
    <x v="2181"/>
    <x v="21"/>
    <x v="2"/>
    <x v="1"/>
    <x v="0"/>
  </r>
  <r>
    <x v="1"/>
    <x v="1"/>
    <x v="677"/>
    <x v="1"/>
    <x v="37"/>
    <x v="41"/>
    <x v="2"/>
    <x v="53"/>
    <x v="308"/>
    <x v="2905"/>
    <x v="5323"/>
    <x v="36"/>
    <x v="2"/>
    <x v="0"/>
    <x v="2"/>
  </r>
  <r>
    <x v="0"/>
    <x v="1"/>
    <x v="677"/>
    <x v="1"/>
    <x v="18"/>
    <x v="43"/>
    <x v="0"/>
    <x v="48"/>
    <x v="152"/>
    <x v="2158"/>
    <x v="2566"/>
    <x v="11"/>
    <x v="2"/>
    <x v="0"/>
    <x v="0"/>
  </r>
  <r>
    <x v="1"/>
    <x v="1"/>
    <x v="677"/>
    <x v="1"/>
    <x v="37"/>
    <x v="41"/>
    <x v="2"/>
    <x v="51"/>
    <x v="116"/>
    <x v="1859"/>
    <x v="4373"/>
    <x v="49"/>
    <x v="1"/>
    <x v="0"/>
    <x v="2"/>
  </r>
  <r>
    <x v="0"/>
    <x v="1"/>
    <x v="677"/>
    <x v="1"/>
    <x v="18"/>
    <x v="43"/>
    <x v="0"/>
    <x v="43"/>
    <x v="42"/>
    <x v="572"/>
    <x v="759"/>
    <x v="22"/>
    <x v="1"/>
    <x v="0"/>
    <x v="0"/>
  </r>
  <r>
    <x v="1"/>
    <x v="1"/>
    <x v="677"/>
    <x v="1"/>
    <x v="37"/>
    <x v="41"/>
    <x v="2"/>
    <x v="37"/>
    <x v="129"/>
    <x v="1589"/>
    <x v="3519"/>
    <x v="38"/>
    <x v="2"/>
    <x v="0"/>
    <x v="2"/>
  </r>
  <r>
    <x v="1"/>
    <x v="1"/>
    <x v="678"/>
    <x v="1"/>
    <x v="37"/>
    <x v="41"/>
    <x v="1"/>
    <x v="53"/>
    <x v="152"/>
    <x v="2282"/>
    <x v="3277"/>
    <x v="16"/>
    <x v="2"/>
    <x v="0"/>
    <x v="1"/>
  </r>
  <r>
    <x v="0"/>
    <x v="1"/>
    <x v="678"/>
    <x v="1"/>
    <x v="18"/>
    <x v="43"/>
    <x v="3"/>
    <x v="53"/>
    <x v="273"/>
    <x v="2833"/>
    <x v="4999"/>
    <x v="26"/>
    <x v="2"/>
    <x v="1"/>
    <x v="0"/>
  </r>
  <r>
    <x v="3"/>
    <x v="1"/>
    <x v="678"/>
    <x v="0"/>
    <x v="21"/>
    <x v="19"/>
    <x v="2"/>
    <x v="43"/>
    <x v="325"/>
    <x v="2935"/>
    <x v="5386"/>
    <x v="36"/>
    <x v="0"/>
    <x v="0"/>
    <x v="2"/>
  </r>
  <r>
    <x v="3"/>
    <x v="1"/>
    <x v="678"/>
    <x v="0"/>
    <x v="21"/>
    <x v="19"/>
    <x v="1"/>
    <x v="38"/>
    <x v="311"/>
    <x v="2866"/>
    <x v="5111"/>
    <x v="26"/>
    <x v="0"/>
    <x v="0"/>
    <x v="1"/>
  </r>
  <r>
    <x v="3"/>
    <x v="1"/>
    <x v="678"/>
    <x v="0"/>
    <x v="21"/>
    <x v="19"/>
    <x v="5"/>
    <x v="38"/>
    <x v="306"/>
    <x v="2841"/>
    <x v="4690"/>
    <x v="16"/>
    <x v="0"/>
    <x v="1"/>
    <x v="2"/>
  </r>
  <r>
    <x v="3"/>
    <x v="1"/>
    <x v="678"/>
    <x v="0"/>
    <x v="21"/>
    <x v="19"/>
    <x v="4"/>
    <x v="38"/>
    <x v="309"/>
    <x v="2855"/>
    <x v="4959"/>
    <x v="21"/>
    <x v="0"/>
    <x v="1"/>
    <x v="1"/>
  </r>
  <r>
    <x v="3"/>
    <x v="1"/>
    <x v="678"/>
    <x v="0"/>
    <x v="21"/>
    <x v="19"/>
    <x v="0"/>
    <x v="53"/>
    <x v="307"/>
    <x v="2895"/>
    <x v="5216"/>
    <x v="26"/>
    <x v="0"/>
    <x v="0"/>
    <x v="0"/>
  </r>
  <r>
    <x v="3"/>
    <x v="1"/>
    <x v="678"/>
    <x v="0"/>
    <x v="21"/>
    <x v="19"/>
    <x v="3"/>
    <x v="58"/>
    <x v="321"/>
    <x v="2970"/>
    <x v="5478"/>
    <x v="41"/>
    <x v="0"/>
    <x v="1"/>
    <x v="0"/>
  </r>
  <r>
    <x v="1"/>
    <x v="1"/>
    <x v="678"/>
    <x v="1"/>
    <x v="37"/>
    <x v="41"/>
    <x v="1"/>
    <x v="47"/>
    <x v="42"/>
    <x v="634"/>
    <x v="1017"/>
    <x v="26"/>
    <x v="1"/>
    <x v="0"/>
    <x v="1"/>
  </r>
  <r>
    <x v="0"/>
    <x v="1"/>
    <x v="678"/>
    <x v="1"/>
    <x v="18"/>
    <x v="43"/>
    <x v="3"/>
    <x v="49"/>
    <x v="70"/>
    <x v="1148"/>
    <x v="2586"/>
    <x v="37"/>
    <x v="1"/>
    <x v="1"/>
    <x v="0"/>
  </r>
  <r>
    <x v="3"/>
    <x v="1"/>
    <x v="678"/>
    <x v="0"/>
    <x v="21"/>
    <x v="19"/>
    <x v="2"/>
    <x v="42"/>
    <x v="172"/>
    <x v="2155"/>
    <x v="4703"/>
    <x v="49"/>
    <x v="1"/>
    <x v="0"/>
    <x v="2"/>
  </r>
  <r>
    <x v="3"/>
    <x v="1"/>
    <x v="678"/>
    <x v="0"/>
    <x v="21"/>
    <x v="19"/>
    <x v="1"/>
    <x v="35"/>
    <x v="125"/>
    <x v="1463"/>
    <x v="3457"/>
    <x v="41"/>
    <x v="1"/>
    <x v="0"/>
    <x v="1"/>
  </r>
  <r>
    <x v="3"/>
    <x v="1"/>
    <x v="678"/>
    <x v="0"/>
    <x v="21"/>
    <x v="19"/>
    <x v="5"/>
    <x v="36"/>
    <x v="101"/>
    <x v="1244"/>
    <x v="2477"/>
    <x v="31"/>
    <x v="1"/>
    <x v="1"/>
    <x v="2"/>
  </r>
  <r>
    <x v="3"/>
    <x v="1"/>
    <x v="678"/>
    <x v="0"/>
    <x v="21"/>
    <x v="19"/>
    <x v="4"/>
    <x v="34"/>
    <x v="118"/>
    <x v="1364"/>
    <x v="2915"/>
    <x v="35"/>
    <x v="1"/>
    <x v="1"/>
    <x v="1"/>
  </r>
  <r>
    <x v="3"/>
    <x v="1"/>
    <x v="678"/>
    <x v="0"/>
    <x v="21"/>
    <x v="19"/>
    <x v="0"/>
    <x v="52"/>
    <x v="106"/>
    <x v="1764"/>
    <x v="3972"/>
    <x v="41"/>
    <x v="1"/>
    <x v="0"/>
    <x v="0"/>
  </r>
  <r>
    <x v="3"/>
    <x v="1"/>
    <x v="678"/>
    <x v="0"/>
    <x v="21"/>
    <x v="19"/>
    <x v="3"/>
    <x v="52"/>
    <x v="147"/>
    <x v="2201"/>
    <x v="4878"/>
    <x v="55"/>
    <x v="1"/>
    <x v="1"/>
    <x v="0"/>
  </r>
  <r>
    <x v="1"/>
    <x v="1"/>
    <x v="678"/>
    <x v="1"/>
    <x v="37"/>
    <x v="41"/>
    <x v="1"/>
    <x v="33"/>
    <x v="43"/>
    <x v="437"/>
    <x v="436"/>
    <x v="19"/>
    <x v="2"/>
    <x v="0"/>
    <x v="1"/>
  </r>
  <r>
    <x v="1"/>
    <x v="1"/>
    <x v="679"/>
    <x v="1"/>
    <x v="37"/>
    <x v="41"/>
    <x v="5"/>
    <x v="48"/>
    <x v="129"/>
    <x v="1929"/>
    <x v="3044"/>
    <x v="21"/>
    <x v="2"/>
    <x v="1"/>
    <x v="2"/>
  </r>
  <r>
    <x v="0"/>
    <x v="1"/>
    <x v="679"/>
    <x v="1"/>
    <x v="18"/>
    <x v="43"/>
    <x v="2"/>
    <x v="48"/>
    <x v="315"/>
    <x v="2916"/>
    <x v="5204"/>
    <x v="21"/>
    <x v="2"/>
    <x v="0"/>
    <x v="2"/>
  </r>
  <r>
    <x v="4"/>
    <x v="0"/>
    <x v="679"/>
    <x v="3"/>
    <x v="8"/>
    <x v="40"/>
    <x v="2"/>
    <x v="48"/>
    <x v="321"/>
    <x v="2939"/>
    <x v="5190"/>
    <x v="16"/>
    <x v="0"/>
    <x v="0"/>
    <x v="2"/>
  </r>
  <r>
    <x v="4"/>
    <x v="0"/>
    <x v="679"/>
    <x v="3"/>
    <x v="8"/>
    <x v="40"/>
    <x v="1"/>
    <x v="53"/>
    <x v="327"/>
    <x v="2974"/>
    <x v="5201"/>
    <x v="11"/>
    <x v="0"/>
    <x v="0"/>
    <x v="1"/>
  </r>
  <r>
    <x v="4"/>
    <x v="0"/>
    <x v="679"/>
    <x v="3"/>
    <x v="8"/>
    <x v="40"/>
    <x v="5"/>
    <x v="48"/>
    <x v="313"/>
    <x v="2908"/>
    <x v="5087"/>
    <x v="16"/>
    <x v="0"/>
    <x v="1"/>
    <x v="2"/>
  </r>
  <r>
    <x v="4"/>
    <x v="0"/>
    <x v="679"/>
    <x v="3"/>
    <x v="8"/>
    <x v="40"/>
    <x v="4"/>
    <x v="58"/>
    <x v="311"/>
    <x v="2929"/>
    <x v="5163"/>
    <x v="16"/>
    <x v="0"/>
    <x v="1"/>
    <x v="1"/>
  </r>
  <r>
    <x v="4"/>
    <x v="0"/>
    <x v="679"/>
    <x v="3"/>
    <x v="8"/>
    <x v="40"/>
    <x v="0"/>
    <x v="78"/>
    <x v="309"/>
    <x v="2968"/>
    <x v="5033"/>
    <x v="6"/>
    <x v="0"/>
    <x v="0"/>
    <x v="0"/>
  </r>
  <r>
    <x v="4"/>
    <x v="0"/>
    <x v="679"/>
    <x v="3"/>
    <x v="8"/>
    <x v="40"/>
    <x v="3"/>
    <x v="83"/>
    <x v="319"/>
    <x v="3020"/>
    <x v="5499"/>
    <x v="31"/>
    <x v="0"/>
    <x v="1"/>
    <x v="0"/>
  </r>
  <r>
    <x v="5"/>
    <x v="0"/>
    <x v="679"/>
    <x v="2"/>
    <x v="17"/>
    <x v="35"/>
    <x v="2"/>
    <x v="33"/>
    <x v="321"/>
    <x v="2886"/>
    <x v="5176"/>
    <x v="26"/>
    <x v="1"/>
    <x v="0"/>
    <x v="2"/>
  </r>
  <r>
    <x v="5"/>
    <x v="0"/>
    <x v="679"/>
    <x v="2"/>
    <x v="17"/>
    <x v="35"/>
    <x v="1"/>
    <x v="38"/>
    <x v="327"/>
    <x v="2924"/>
    <x v="5285"/>
    <x v="26"/>
    <x v="1"/>
    <x v="0"/>
    <x v="1"/>
  </r>
  <r>
    <x v="5"/>
    <x v="0"/>
    <x v="679"/>
    <x v="2"/>
    <x v="17"/>
    <x v="35"/>
    <x v="5"/>
    <x v="33"/>
    <x v="313"/>
    <x v="2852"/>
    <x v="5070"/>
    <x v="26"/>
    <x v="1"/>
    <x v="1"/>
    <x v="2"/>
  </r>
  <r>
    <x v="5"/>
    <x v="0"/>
    <x v="679"/>
    <x v="2"/>
    <x v="17"/>
    <x v="35"/>
    <x v="4"/>
    <x v="43"/>
    <x v="311"/>
    <x v="2886"/>
    <x v="5176"/>
    <x v="26"/>
    <x v="1"/>
    <x v="1"/>
    <x v="1"/>
  </r>
  <r>
    <x v="5"/>
    <x v="0"/>
    <x v="679"/>
    <x v="2"/>
    <x v="17"/>
    <x v="35"/>
    <x v="0"/>
    <x v="63"/>
    <x v="309"/>
    <x v="2934"/>
    <x v="5344"/>
    <x v="31"/>
    <x v="1"/>
    <x v="0"/>
    <x v="0"/>
  </r>
  <r>
    <x v="5"/>
    <x v="0"/>
    <x v="679"/>
    <x v="2"/>
    <x v="17"/>
    <x v="35"/>
    <x v="3"/>
    <x v="78"/>
    <x v="319"/>
    <x v="3014"/>
    <x v="5409"/>
    <x v="21"/>
    <x v="1"/>
    <x v="1"/>
    <x v="0"/>
  </r>
  <r>
    <x v="3"/>
    <x v="1"/>
    <x v="679"/>
    <x v="2"/>
    <x v="23"/>
    <x v="25"/>
    <x v="2"/>
    <x v="23"/>
    <x v="321"/>
    <x v="2817"/>
    <x v="4962"/>
    <x v="26"/>
    <x v="1"/>
    <x v="0"/>
    <x v="2"/>
  </r>
  <r>
    <x v="3"/>
    <x v="1"/>
    <x v="679"/>
    <x v="2"/>
    <x v="23"/>
    <x v="25"/>
    <x v="1"/>
    <x v="13"/>
    <x v="307"/>
    <x v="2064"/>
    <x v="3277"/>
    <x v="21"/>
    <x v="1"/>
    <x v="0"/>
    <x v="1"/>
  </r>
  <r>
    <x v="3"/>
    <x v="1"/>
    <x v="679"/>
    <x v="2"/>
    <x v="23"/>
    <x v="25"/>
    <x v="5"/>
    <x v="23"/>
    <x v="299"/>
    <x v="2447"/>
    <x v="4290"/>
    <x v="26"/>
    <x v="1"/>
    <x v="1"/>
    <x v="2"/>
  </r>
  <r>
    <x v="3"/>
    <x v="1"/>
    <x v="679"/>
    <x v="2"/>
    <x v="23"/>
    <x v="25"/>
    <x v="4"/>
    <x v="53"/>
    <x v="307"/>
    <x v="2895"/>
    <x v="5216"/>
    <x v="26"/>
    <x v="1"/>
    <x v="1"/>
    <x v="1"/>
  </r>
  <r>
    <x v="3"/>
    <x v="1"/>
    <x v="679"/>
    <x v="2"/>
    <x v="23"/>
    <x v="25"/>
    <x v="0"/>
    <x v="68"/>
    <x v="304"/>
    <x v="2926"/>
    <x v="5232"/>
    <x v="21"/>
    <x v="1"/>
    <x v="0"/>
    <x v="0"/>
  </r>
  <r>
    <x v="3"/>
    <x v="1"/>
    <x v="679"/>
    <x v="2"/>
    <x v="23"/>
    <x v="25"/>
    <x v="3"/>
    <x v="68"/>
    <x v="313"/>
    <x v="2963"/>
    <x v="5440"/>
    <x v="36"/>
    <x v="1"/>
    <x v="1"/>
    <x v="0"/>
  </r>
  <r>
    <x v="1"/>
    <x v="1"/>
    <x v="679"/>
    <x v="1"/>
    <x v="47"/>
    <x v="11"/>
    <x v="2"/>
    <x v="38"/>
    <x v="307"/>
    <x v="2848"/>
    <x v="5036"/>
    <x v="26"/>
    <x v="0"/>
    <x v="0"/>
    <x v="2"/>
  </r>
  <r>
    <x v="1"/>
    <x v="1"/>
    <x v="679"/>
    <x v="1"/>
    <x v="47"/>
    <x v="11"/>
    <x v="1"/>
    <x v="28"/>
    <x v="285"/>
    <x v="2491"/>
    <x v="4349"/>
    <x v="26"/>
    <x v="0"/>
    <x v="0"/>
    <x v="1"/>
  </r>
  <r>
    <x v="1"/>
    <x v="1"/>
    <x v="679"/>
    <x v="1"/>
    <x v="47"/>
    <x v="11"/>
    <x v="5"/>
    <x v="28"/>
    <x v="249"/>
    <x v="2256"/>
    <x v="3989"/>
    <x v="26"/>
    <x v="0"/>
    <x v="1"/>
    <x v="2"/>
  </r>
  <r>
    <x v="1"/>
    <x v="1"/>
    <x v="679"/>
    <x v="1"/>
    <x v="47"/>
    <x v="11"/>
    <x v="4"/>
    <x v="33"/>
    <x v="273"/>
    <x v="2560"/>
    <x v="4458"/>
    <x v="26"/>
    <x v="0"/>
    <x v="1"/>
    <x v="1"/>
  </r>
  <r>
    <x v="1"/>
    <x v="1"/>
    <x v="679"/>
    <x v="1"/>
    <x v="47"/>
    <x v="11"/>
    <x v="0"/>
    <x v="58"/>
    <x v="254"/>
    <x v="2833"/>
    <x v="4999"/>
    <x v="26"/>
    <x v="0"/>
    <x v="0"/>
    <x v="0"/>
  </r>
  <r>
    <x v="1"/>
    <x v="1"/>
    <x v="679"/>
    <x v="1"/>
    <x v="47"/>
    <x v="11"/>
    <x v="3"/>
    <x v="63"/>
    <x v="300"/>
    <x v="2903"/>
    <x v="5234"/>
    <x v="26"/>
    <x v="0"/>
    <x v="1"/>
    <x v="0"/>
  </r>
  <r>
    <x v="1"/>
    <x v="1"/>
    <x v="679"/>
    <x v="1"/>
    <x v="37"/>
    <x v="41"/>
    <x v="5"/>
    <x v="45"/>
    <x v="31"/>
    <x v="444"/>
    <x v="825"/>
    <x v="32"/>
    <x v="1"/>
    <x v="1"/>
    <x v="2"/>
  </r>
  <r>
    <x v="0"/>
    <x v="1"/>
    <x v="679"/>
    <x v="1"/>
    <x v="18"/>
    <x v="43"/>
    <x v="2"/>
    <x v="44"/>
    <x v="123"/>
    <x v="1732"/>
    <x v="3631"/>
    <x v="35"/>
    <x v="1"/>
    <x v="0"/>
    <x v="2"/>
  </r>
  <r>
    <x v="4"/>
    <x v="0"/>
    <x v="679"/>
    <x v="3"/>
    <x v="8"/>
    <x v="40"/>
    <x v="2"/>
    <x v="45"/>
    <x v="147"/>
    <x v="2028"/>
    <x v="3584"/>
    <x v="26"/>
    <x v="1"/>
    <x v="0"/>
    <x v="2"/>
  </r>
  <r>
    <x v="4"/>
    <x v="0"/>
    <x v="679"/>
    <x v="3"/>
    <x v="8"/>
    <x v="40"/>
    <x v="1"/>
    <x v="47"/>
    <x v="152"/>
    <x v="2125"/>
    <x v="3647"/>
    <x v="24"/>
    <x v="1"/>
    <x v="0"/>
    <x v="1"/>
  </r>
  <r>
    <x v="4"/>
    <x v="0"/>
    <x v="679"/>
    <x v="3"/>
    <x v="8"/>
    <x v="40"/>
    <x v="5"/>
    <x v="46"/>
    <x v="127"/>
    <x v="1841"/>
    <x v="3316"/>
    <x v="27"/>
    <x v="1"/>
    <x v="1"/>
    <x v="2"/>
  </r>
  <r>
    <x v="4"/>
    <x v="0"/>
    <x v="679"/>
    <x v="3"/>
    <x v="8"/>
    <x v="40"/>
    <x v="4"/>
    <x v="57"/>
    <x v="129"/>
    <x v="2154"/>
    <x v="3988"/>
    <x v="29"/>
    <x v="1"/>
    <x v="1"/>
    <x v="1"/>
  </r>
  <r>
    <x v="4"/>
    <x v="0"/>
    <x v="679"/>
    <x v="3"/>
    <x v="8"/>
    <x v="40"/>
    <x v="0"/>
    <x v="70"/>
    <x v="104"/>
    <x v="2144"/>
    <x v="3027"/>
    <x v="16"/>
    <x v="1"/>
    <x v="0"/>
    <x v="0"/>
  </r>
  <r>
    <x v="4"/>
    <x v="0"/>
    <x v="679"/>
    <x v="3"/>
    <x v="8"/>
    <x v="40"/>
    <x v="3"/>
    <x v="79"/>
    <x v="140"/>
    <x v="2631"/>
    <x v="5050"/>
    <x v="45"/>
    <x v="1"/>
    <x v="1"/>
    <x v="0"/>
  </r>
  <r>
    <x v="5"/>
    <x v="0"/>
    <x v="679"/>
    <x v="2"/>
    <x v="17"/>
    <x v="35"/>
    <x v="2"/>
    <x v="32"/>
    <x v="164"/>
    <x v="1742"/>
    <x v="3702"/>
    <x v="36"/>
    <x v="1"/>
    <x v="0"/>
    <x v="2"/>
  </r>
  <r>
    <x v="5"/>
    <x v="0"/>
    <x v="679"/>
    <x v="2"/>
    <x v="17"/>
    <x v="35"/>
    <x v="1"/>
    <x v="35"/>
    <x v="183"/>
    <x v="2034"/>
    <x v="4224"/>
    <x v="38"/>
    <x v="1"/>
    <x v="0"/>
    <x v="1"/>
  </r>
  <r>
    <x v="5"/>
    <x v="0"/>
    <x v="679"/>
    <x v="2"/>
    <x v="17"/>
    <x v="35"/>
    <x v="5"/>
    <x v="31"/>
    <x v="117"/>
    <x v="1257"/>
    <x v="2857"/>
    <x v="38"/>
    <x v="1"/>
    <x v="1"/>
    <x v="2"/>
  </r>
  <r>
    <x v="5"/>
    <x v="0"/>
    <x v="679"/>
    <x v="2"/>
    <x v="17"/>
    <x v="35"/>
    <x v="4"/>
    <x v="41"/>
    <x v="105"/>
    <x v="1441"/>
    <x v="3144"/>
    <x v="36"/>
    <x v="1"/>
    <x v="1"/>
    <x v="1"/>
  </r>
  <r>
    <x v="5"/>
    <x v="0"/>
    <x v="679"/>
    <x v="2"/>
    <x v="17"/>
    <x v="35"/>
    <x v="0"/>
    <x v="61"/>
    <x v="100"/>
    <x v="1902"/>
    <x v="4163"/>
    <x v="41"/>
    <x v="1"/>
    <x v="0"/>
    <x v="0"/>
  </r>
  <r>
    <x v="5"/>
    <x v="0"/>
    <x v="679"/>
    <x v="2"/>
    <x v="17"/>
    <x v="35"/>
    <x v="3"/>
    <x v="74"/>
    <x v="151"/>
    <x v="2646"/>
    <x v="4859"/>
    <x v="34"/>
    <x v="1"/>
    <x v="1"/>
    <x v="0"/>
  </r>
  <r>
    <x v="3"/>
    <x v="1"/>
    <x v="679"/>
    <x v="2"/>
    <x v="23"/>
    <x v="25"/>
    <x v="2"/>
    <x v="21"/>
    <x v="141"/>
    <x v="1102"/>
    <x v="2614"/>
    <x v="40"/>
    <x v="1"/>
    <x v="0"/>
    <x v="2"/>
  </r>
  <r>
    <x v="3"/>
    <x v="1"/>
    <x v="679"/>
    <x v="2"/>
    <x v="23"/>
    <x v="25"/>
    <x v="1"/>
    <x v="11"/>
    <x v="98"/>
    <x v="422"/>
    <x v="747"/>
    <x v="31"/>
    <x v="1"/>
    <x v="0"/>
    <x v="1"/>
  </r>
  <r>
    <x v="3"/>
    <x v="1"/>
    <x v="679"/>
    <x v="2"/>
    <x v="23"/>
    <x v="25"/>
    <x v="5"/>
    <x v="21"/>
    <x v="92"/>
    <x v="708"/>
    <x v="1717"/>
    <x v="40"/>
    <x v="1"/>
    <x v="1"/>
    <x v="2"/>
  </r>
  <r>
    <x v="3"/>
    <x v="1"/>
    <x v="679"/>
    <x v="2"/>
    <x v="23"/>
    <x v="25"/>
    <x v="4"/>
    <x v="47"/>
    <x v="98"/>
    <x v="1520"/>
    <x v="3455"/>
    <x v="39"/>
    <x v="1"/>
    <x v="1"/>
    <x v="1"/>
  </r>
  <r>
    <x v="3"/>
    <x v="1"/>
    <x v="679"/>
    <x v="2"/>
    <x v="23"/>
    <x v="25"/>
    <x v="0"/>
    <x v="64"/>
    <x v="103"/>
    <x v="2017"/>
    <x v="3873"/>
    <x v="31"/>
    <x v="1"/>
    <x v="0"/>
    <x v="0"/>
  </r>
  <r>
    <x v="3"/>
    <x v="1"/>
    <x v="679"/>
    <x v="2"/>
    <x v="23"/>
    <x v="25"/>
    <x v="3"/>
    <x v="61"/>
    <x v="137"/>
    <x v="2314"/>
    <x v="4817"/>
    <x v="47"/>
    <x v="1"/>
    <x v="1"/>
    <x v="0"/>
  </r>
  <r>
    <x v="1"/>
    <x v="1"/>
    <x v="679"/>
    <x v="1"/>
    <x v="47"/>
    <x v="11"/>
    <x v="2"/>
    <x v="37"/>
    <x v="98"/>
    <x v="1241"/>
    <x v="2828"/>
    <x v="38"/>
    <x v="1"/>
    <x v="0"/>
    <x v="2"/>
  </r>
  <r>
    <x v="1"/>
    <x v="1"/>
    <x v="679"/>
    <x v="1"/>
    <x v="47"/>
    <x v="11"/>
    <x v="1"/>
    <x v="26"/>
    <x v="78"/>
    <x v="717"/>
    <x v="1694"/>
    <x v="39"/>
    <x v="1"/>
    <x v="0"/>
    <x v="1"/>
  </r>
  <r>
    <x v="1"/>
    <x v="1"/>
    <x v="679"/>
    <x v="1"/>
    <x v="47"/>
    <x v="11"/>
    <x v="5"/>
    <x v="25"/>
    <x v="63"/>
    <x v="520"/>
    <x v="1152"/>
    <x v="36"/>
    <x v="1"/>
    <x v="1"/>
    <x v="2"/>
  </r>
  <r>
    <x v="1"/>
    <x v="1"/>
    <x v="679"/>
    <x v="1"/>
    <x v="47"/>
    <x v="11"/>
    <x v="4"/>
    <x v="31"/>
    <x v="75"/>
    <x v="806"/>
    <x v="1997"/>
    <x v="41"/>
    <x v="1"/>
    <x v="1"/>
    <x v="1"/>
  </r>
  <r>
    <x v="1"/>
    <x v="1"/>
    <x v="679"/>
    <x v="1"/>
    <x v="47"/>
    <x v="11"/>
    <x v="0"/>
    <x v="55"/>
    <x v="64"/>
    <x v="1163"/>
    <x v="2709"/>
    <x v="39"/>
    <x v="1"/>
    <x v="0"/>
    <x v="0"/>
  </r>
  <r>
    <x v="1"/>
    <x v="1"/>
    <x v="679"/>
    <x v="1"/>
    <x v="47"/>
    <x v="11"/>
    <x v="3"/>
    <x v="57"/>
    <x v="82"/>
    <x v="1541"/>
    <x v="3380"/>
    <x v="37"/>
    <x v="1"/>
    <x v="1"/>
    <x v="0"/>
  </r>
  <r>
    <x v="1"/>
    <x v="1"/>
    <x v="679"/>
    <x v="1"/>
    <x v="37"/>
    <x v="41"/>
    <x v="5"/>
    <x v="31"/>
    <x v="42"/>
    <x v="393"/>
    <x v="482"/>
    <x v="23"/>
    <x v="2"/>
    <x v="1"/>
    <x v="2"/>
  </r>
  <r>
    <x v="4"/>
    <x v="0"/>
    <x v="679"/>
    <x v="3"/>
    <x v="8"/>
    <x v="40"/>
    <x v="2"/>
    <x v="34"/>
    <x v="164"/>
    <x v="1821"/>
    <x v="2778"/>
    <x v="20"/>
    <x v="2"/>
    <x v="0"/>
    <x v="2"/>
  </r>
  <r>
    <x v="4"/>
    <x v="0"/>
    <x v="679"/>
    <x v="3"/>
    <x v="8"/>
    <x v="40"/>
    <x v="1"/>
    <x v="39"/>
    <x v="197"/>
    <x v="2300"/>
    <x v="3495"/>
    <x v="18"/>
    <x v="2"/>
    <x v="0"/>
    <x v="1"/>
  </r>
  <r>
    <x v="4"/>
    <x v="0"/>
    <x v="679"/>
    <x v="3"/>
    <x v="8"/>
    <x v="40"/>
    <x v="5"/>
    <x v="37"/>
    <x v="150"/>
    <x v="1799"/>
    <x v="2972"/>
    <x v="23"/>
    <x v="2"/>
    <x v="1"/>
    <x v="2"/>
  </r>
  <r>
    <x v="4"/>
    <x v="0"/>
    <x v="679"/>
    <x v="3"/>
    <x v="8"/>
    <x v="40"/>
    <x v="4"/>
    <x v="40"/>
    <x v="148"/>
    <x v="1880"/>
    <x v="2868"/>
    <x v="20"/>
    <x v="2"/>
    <x v="1"/>
    <x v="1"/>
  </r>
  <r>
    <x v="4"/>
    <x v="0"/>
    <x v="679"/>
    <x v="3"/>
    <x v="8"/>
    <x v="40"/>
    <x v="0"/>
    <x v="51"/>
    <x v="127"/>
    <x v="1980"/>
    <x v="2455"/>
    <x v="13"/>
    <x v="2"/>
    <x v="0"/>
    <x v="0"/>
  </r>
  <r>
    <x v="4"/>
    <x v="0"/>
    <x v="679"/>
    <x v="3"/>
    <x v="8"/>
    <x v="40"/>
    <x v="3"/>
    <x v="59"/>
    <x v="173"/>
    <x v="2568"/>
    <x v="4811"/>
    <x v="36"/>
    <x v="2"/>
    <x v="1"/>
    <x v="0"/>
  </r>
  <r>
    <x v="5"/>
    <x v="0"/>
    <x v="679"/>
    <x v="2"/>
    <x v="17"/>
    <x v="35"/>
    <x v="2"/>
    <x v="21"/>
    <x v="189"/>
    <x v="1472"/>
    <x v="3039"/>
    <x v="33"/>
    <x v="2"/>
    <x v="0"/>
    <x v="2"/>
  </r>
  <r>
    <x v="5"/>
    <x v="0"/>
    <x v="679"/>
    <x v="2"/>
    <x v="17"/>
    <x v="35"/>
    <x v="1"/>
    <x v="28"/>
    <x v="193"/>
    <x v="1851"/>
    <x v="3713"/>
    <x v="33"/>
    <x v="2"/>
    <x v="0"/>
    <x v="1"/>
  </r>
  <r>
    <x v="5"/>
    <x v="0"/>
    <x v="679"/>
    <x v="2"/>
    <x v="17"/>
    <x v="35"/>
    <x v="5"/>
    <x v="23"/>
    <x v="137"/>
    <x v="1144"/>
    <x v="2323"/>
    <x v="32"/>
    <x v="2"/>
    <x v="1"/>
    <x v="2"/>
  </r>
  <r>
    <x v="5"/>
    <x v="0"/>
    <x v="679"/>
    <x v="2"/>
    <x v="17"/>
    <x v="35"/>
    <x v="4"/>
    <x v="33"/>
    <x v="134"/>
    <x v="1488"/>
    <x v="3011"/>
    <x v="32"/>
    <x v="2"/>
    <x v="1"/>
    <x v="1"/>
  </r>
  <r>
    <x v="5"/>
    <x v="0"/>
    <x v="679"/>
    <x v="2"/>
    <x v="17"/>
    <x v="35"/>
    <x v="0"/>
    <x v="46"/>
    <x v="127"/>
    <x v="1841"/>
    <x v="3700"/>
    <x v="33"/>
    <x v="2"/>
    <x v="0"/>
    <x v="0"/>
  </r>
  <r>
    <x v="5"/>
    <x v="0"/>
    <x v="679"/>
    <x v="2"/>
    <x v="17"/>
    <x v="35"/>
    <x v="3"/>
    <x v="57"/>
    <x v="157"/>
    <x v="2412"/>
    <x v="4280"/>
    <x v="27"/>
    <x v="2"/>
    <x v="1"/>
    <x v="0"/>
  </r>
  <r>
    <x v="3"/>
    <x v="1"/>
    <x v="679"/>
    <x v="2"/>
    <x v="23"/>
    <x v="25"/>
    <x v="2"/>
    <x v="15"/>
    <x v="179"/>
    <x v="1095"/>
    <x v="2096"/>
    <x v="30"/>
    <x v="2"/>
    <x v="0"/>
    <x v="2"/>
  </r>
  <r>
    <x v="3"/>
    <x v="1"/>
    <x v="679"/>
    <x v="2"/>
    <x v="23"/>
    <x v="25"/>
    <x v="1"/>
    <x v="8"/>
    <x v="132"/>
    <x v="472"/>
    <x v="652"/>
    <x v="24"/>
    <x v="2"/>
    <x v="0"/>
    <x v="1"/>
  </r>
  <r>
    <x v="3"/>
    <x v="1"/>
    <x v="679"/>
    <x v="2"/>
    <x v="23"/>
    <x v="25"/>
    <x v="5"/>
    <x v="15"/>
    <x v="100"/>
    <x v="561"/>
    <x v="961"/>
    <x v="28"/>
    <x v="2"/>
    <x v="1"/>
    <x v="2"/>
  </r>
  <r>
    <x v="3"/>
    <x v="1"/>
    <x v="679"/>
    <x v="2"/>
    <x v="23"/>
    <x v="25"/>
    <x v="4"/>
    <x v="36"/>
    <x v="132"/>
    <x v="1585"/>
    <x v="3052"/>
    <x v="30"/>
    <x v="2"/>
    <x v="1"/>
    <x v="1"/>
  </r>
  <r>
    <x v="3"/>
    <x v="1"/>
    <x v="679"/>
    <x v="2"/>
    <x v="23"/>
    <x v="25"/>
    <x v="0"/>
    <x v="52"/>
    <x v="112"/>
    <x v="1840"/>
    <x v="3255"/>
    <x v="26"/>
    <x v="2"/>
    <x v="0"/>
    <x v="0"/>
  </r>
  <r>
    <x v="3"/>
    <x v="1"/>
    <x v="679"/>
    <x v="2"/>
    <x v="23"/>
    <x v="25"/>
    <x v="3"/>
    <x v="44"/>
    <x v="146"/>
    <x v="1989"/>
    <x v="4342"/>
    <x v="43"/>
    <x v="2"/>
    <x v="1"/>
    <x v="0"/>
  </r>
  <r>
    <x v="1"/>
    <x v="1"/>
    <x v="680"/>
    <x v="1"/>
    <x v="37"/>
    <x v="41"/>
    <x v="4"/>
    <x v="48"/>
    <x v="82"/>
    <x v="1321"/>
    <x v="2018"/>
    <x v="21"/>
    <x v="2"/>
    <x v="1"/>
    <x v="1"/>
  </r>
  <r>
    <x v="0"/>
    <x v="1"/>
    <x v="680"/>
    <x v="1"/>
    <x v="18"/>
    <x v="43"/>
    <x v="1"/>
    <x v="43"/>
    <x v="254"/>
    <x v="2686"/>
    <x v="4472"/>
    <x v="21"/>
    <x v="2"/>
    <x v="0"/>
    <x v="1"/>
  </r>
  <r>
    <x v="0"/>
    <x v="1"/>
    <x v="680"/>
    <x v="1"/>
    <x v="18"/>
    <x v="43"/>
    <x v="2"/>
    <x v="58"/>
    <x v="294"/>
    <x v="2881"/>
    <x v="5076"/>
    <x v="21"/>
    <x v="2"/>
    <x v="0"/>
    <x v="2"/>
  </r>
  <r>
    <x v="0"/>
    <x v="1"/>
    <x v="680"/>
    <x v="1"/>
    <x v="18"/>
    <x v="43"/>
    <x v="1"/>
    <x v="48"/>
    <x v="174"/>
    <x v="2350"/>
    <x v="3825"/>
    <x v="21"/>
    <x v="2"/>
    <x v="0"/>
    <x v="1"/>
  </r>
  <r>
    <x v="0"/>
    <x v="1"/>
    <x v="680"/>
    <x v="1"/>
    <x v="18"/>
    <x v="43"/>
    <x v="5"/>
    <x v="48"/>
    <x v="171"/>
    <x v="2310"/>
    <x v="4074"/>
    <x v="26"/>
    <x v="2"/>
    <x v="1"/>
    <x v="2"/>
  </r>
  <r>
    <x v="0"/>
    <x v="1"/>
    <x v="680"/>
    <x v="1"/>
    <x v="18"/>
    <x v="43"/>
    <x v="4"/>
    <x v="48"/>
    <x v="152"/>
    <x v="2158"/>
    <x v="3044"/>
    <x v="16"/>
    <x v="2"/>
    <x v="1"/>
    <x v="1"/>
  </r>
  <r>
    <x v="0"/>
    <x v="1"/>
    <x v="680"/>
    <x v="1"/>
    <x v="18"/>
    <x v="43"/>
    <x v="0"/>
    <x v="58"/>
    <x v="129"/>
    <x v="2173"/>
    <x v="2593"/>
    <x v="11"/>
    <x v="2"/>
    <x v="0"/>
    <x v="0"/>
  </r>
  <r>
    <x v="0"/>
    <x v="1"/>
    <x v="680"/>
    <x v="1"/>
    <x v="18"/>
    <x v="43"/>
    <x v="3"/>
    <x v="63"/>
    <x v="212"/>
    <x v="2793"/>
    <x v="4901"/>
    <x v="26"/>
    <x v="2"/>
    <x v="1"/>
    <x v="0"/>
  </r>
  <r>
    <x v="1"/>
    <x v="1"/>
    <x v="680"/>
    <x v="0"/>
    <x v="24"/>
    <x v="51"/>
    <x v="2"/>
    <x v="28"/>
    <x v="311"/>
    <x v="2793"/>
    <x v="4901"/>
    <x v="26"/>
    <x v="0"/>
    <x v="0"/>
    <x v="2"/>
  </r>
  <r>
    <x v="1"/>
    <x v="1"/>
    <x v="680"/>
    <x v="0"/>
    <x v="24"/>
    <x v="51"/>
    <x v="1"/>
    <x v="18"/>
    <x v="285"/>
    <x v="2022"/>
    <x v="3202"/>
    <x v="21"/>
    <x v="0"/>
    <x v="0"/>
    <x v="1"/>
  </r>
  <r>
    <x v="1"/>
    <x v="1"/>
    <x v="680"/>
    <x v="0"/>
    <x v="24"/>
    <x v="51"/>
    <x v="5"/>
    <x v="18"/>
    <x v="249"/>
    <x v="1752"/>
    <x v="2727"/>
    <x v="21"/>
    <x v="0"/>
    <x v="1"/>
    <x v="2"/>
  </r>
  <r>
    <x v="1"/>
    <x v="1"/>
    <x v="680"/>
    <x v="0"/>
    <x v="24"/>
    <x v="51"/>
    <x v="4"/>
    <x v="18"/>
    <x v="273"/>
    <x v="1909"/>
    <x v="3367"/>
    <x v="26"/>
    <x v="0"/>
    <x v="1"/>
    <x v="1"/>
  </r>
  <r>
    <x v="1"/>
    <x v="1"/>
    <x v="680"/>
    <x v="0"/>
    <x v="24"/>
    <x v="51"/>
    <x v="0"/>
    <x v="38"/>
    <x v="254"/>
    <x v="2594"/>
    <x v="4282"/>
    <x v="21"/>
    <x v="0"/>
    <x v="0"/>
    <x v="0"/>
  </r>
  <r>
    <x v="1"/>
    <x v="1"/>
    <x v="680"/>
    <x v="0"/>
    <x v="24"/>
    <x v="51"/>
    <x v="3"/>
    <x v="43"/>
    <x v="300"/>
    <x v="2840"/>
    <x v="5176"/>
    <x v="36"/>
    <x v="0"/>
    <x v="1"/>
    <x v="0"/>
  </r>
  <r>
    <x v="1"/>
    <x v="1"/>
    <x v="680"/>
    <x v="1"/>
    <x v="28"/>
    <x v="31"/>
    <x v="2"/>
    <x v="68"/>
    <x v="307"/>
    <x v="2935"/>
    <x v="5309"/>
    <x v="26"/>
    <x v="2"/>
    <x v="0"/>
    <x v="2"/>
  </r>
  <r>
    <x v="1"/>
    <x v="1"/>
    <x v="680"/>
    <x v="1"/>
    <x v="28"/>
    <x v="31"/>
    <x v="1"/>
    <x v="58"/>
    <x v="273"/>
    <x v="2853"/>
    <x v="5072"/>
    <x v="26"/>
    <x v="2"/>
    <x v="0"/>
    <x v="1"/>
  </r>
  <r>
    <x v="1"/>
    <x v="1"/>
    <x v="680"/>
    <x v="1"/>
    <x v="28"/>
    <x v="31"/>
    <x v="5"/>
    <x v="58"/>
    <x v="282"/>
    <x v="2864"/>
    <x v="4851"/>
    <x v="16"/>
    <x v="2"/>
    <x v="1"/>
    <x v="2"/>
  </r>
  <r>
    <x v="1"/>
    <x v="1"/>
    <x v="680"/>
    <x v="1"/>
    <x v="28"/>
    <x v="31"/>
    <x v="4"/>
    <x v="58"/>
    <x v="273"/>
    <x v="2853"/>
    <x v="4775"/>
    <x v="16"/>
    <x v="2"/>
    <x v="1"/>
    <x v="1"/>
  </r>
  <r>
    <x v="1"/>
    <x v="1"/>
    <x v="680"/>
    <x v="1"/>
    <x v="28"/>
    <x v="31"/>
    <x v="0"/>
    <x v="68"/>
    <x v="254"/>
    <x v="2866"/>
    <x v="4856"/>
    <x v="16"/>
    <x v="2"/>
    <x v="0"/>
    <x v="0"/>
  </r>
  <r>
    <x v="1"/>
    <x v="1"/>
    <x v="680"/>
    <x v="1"/>
    <x v="28"/>
    <x v="31"/>
    <x v="3"/>
    <x v="73"/>
    <x v="300"/>
    <x v="2927"/>
    <x v="5234"/>
    <x v="21"/>
    <x v="2"/>
    <x v="1"/>
    <x v="0"/>
  </r>
  <r>
    <x v="1"/>
    <x v="1"/>
    <x v="680"/>
    <x v="1"/>
    <x v="37"/>
    <x v="41"/>
    <x v="4"/>
    <x v="44"/>
    <x v="19"/>
    <x v="241"/>
    <x v="412"/>
    <x v="33"/>
    <x v="1"/>
    <x v="1"/>
    <x v="1"/>
  </r>
  <r>
    <x v="0"/>
    <x v="1"/>
    <x v="680"/>
    <x v="1"/>
    <x v="18"/>
    <x v="43"/>
    <x v="1"/>
    <x v="39"/>
    <x v="69"/>
    <x v="916"/>
    <x v="1935"/>
    <x v="34"/>
    <x v="1"/>
    <x v="0"/>
    <x v="1"/>
  </r>
  <r>
    <x v="0"/>
    <x v="1"/>
    <x v="680"/>
    <x v="1"/>
    <x v="18"/>
    <x v="43"/>
    <x v="2"/>
    <x v="55"/>
    <x v="80"/>
    <x v="1459"/>
    <x v="3124"/>
    <x v="35"/>
    <x v="1"/>
    <x v="0"/>
    <x v="2"/>
  </r>
  <r>
    <x v="0"/>
    <x v="1"/>
    <x v="680"/>
    <x v="1"/>
    <x v="18"/>
    <x v="43"/>
    <x v="1"/>
    <x v="45"/>
    <x v="41"/>
    <x v="591"/>
    <x v="1303"/>
    <x v="36"/>
    <x v="1"/>
    <x v="0"/>
    <x v="1"/>
  </r>
  <r>
    <x v="0"/>
    <x v="1"/>
    <x v="680"/>
    <x v="1"/>
    <x v="18"/>
    <x v="43"/>
    <x v="5"/>
    <x v="45"/>
    <x v="44"/>
    <x v="633"/>
    <x v="1476"/>
    <x v="38"/>
    <x v="1"/>
    <x v="1"/>
    <x v="2"/>
  </r>
  <r>
    <x v="0"/>
    <x v="1"/>
    <x v="680"/>
    <x v="1"/>
    <x v="18"/>
    <x v="43"/>
    <x v="4"/>
    <x v="47"/>
    <x v="35"/>
    <x v="526"/>
    <x v="918"/>
    <x v="29"/>
    <x v="1"/>
    <x v="1"/>
    <x v="1"/>
  </r>
  <r>
    <x v="0"/>
    <x v="1"/>
    <x v="680"/>
    <x v="1"/>
    <x v="18"/>
    <x v="43"/>
    <x v="0"/>
    <x v="53"/>
    <x v="30"/>
    <x v="519"/>
    <x v="677"/>
    <x v="22"/>
    <x v="1"/>
    <x v="0"/>
    <x v="0"/>
  </r>
  <r>
    <x v="0"/>
    <x v="1"/>
    <x v="680"/>
    <x v="1"/>
    <x v="18"/>
    <x v="43"/>
    <x v="3"/>
    <x v="60"/>
    <x v="52"/>
    <x v="1010"/>
    <x v="2433"/>
    <x v="40"/>
    <x v="1"/>
    <x v="1"/>
    <x v="0"/>
  </r>
  <r>
    <x v="1"/>
    <x v="1"/>
    <x v="680"/>
    <x v="0"/>
    <x v="24"/>
    <x v="51"/>
    <x v="2"/>
    <x v="27"/>
    <x v="129"/>
    <x v="1228"/>
    <x v="2755"/>
    <x v="37"/>
    <x v="1"/>
    <x v="0"/>
    <x v="2"/>
  </r>
  <r>
    <x v="1"/>
    <x v="1"/>
    <x v="680"/>
    <x v="0"/>
    <x v="24"/>
    <x v="51"/>
    <x v="1"/>
    <x v="16"/>
    <x v="73"/>
    <x v="397"/>
    <x v="711"/>
    <x v="31"/>
    <x v="1"/>
    <x v="0"/>
    <x v="1"/>
  </r>
  <r>
    <x v="1"/>
    <x v="1"/>
    <x v="680"/>
    <x v="0"/>
    <x v="24"/>
    <x v="51"/>
    <x v="5"/>
    <x v="16"/>
    <x v="66"/>
    <x v="341"/>
    <x v="698"/>
    <x v="35"/>
    <x v="1"/>
    <x v="1"/>
    <x v="2"/>
  </r>
  <r>
    <x v="1"/>
    <x v="1"/>
    <x v="680"/>
    <x v="0"/>
    <x v="24"/>
    <x v="51"/>
    <x v="4"/>
    <x v="16"/>
    <x v="73"/>
    <x v="397"/>
    <x v="895"/>
    <x v="38"/>
    <x v="1"/>
    <x v="1"/>
    <x v="1"/>
  </r>
  <r>
    <x v="1"/>
    <x v="1"/>
    <x v="680"/>
    <x v="0"/>
    <x v="24"/>
    <x v="51"/>
    <x v="0"/>
    <x v="36"/>
    <x v="67"/>
    <x v="816"/>
    <x v="1707"/>
    <x v="34"/>
    <x v="1"/>
    <x v="0"/>
    <x v="0"/>
  </r>
  <r>
    <x v="1"/>
    <x v="1"/>
    <x v="680"/>
    <x v="0"/>
    <x v="24"/>
    <x v="51"/>
    <x v="3"/>
    <x v="41"/>
    <x v="90"/>
    <x v="1250"/>
    <x v="3381"/>
    <x v="49"/>
    <x v="1"/>
    <x v="1"/>
    <x v="0"/>
  </r>
  <r>
    <x v="1"/>
    <x v="1"/>
    <x v="680"/>
    <x v="1"/>
    <x v="28"/>
    <x v="31"/>
    <x v="2"/>
    <x v="61"/>
    <x v="98"/>
    <x v="1873"/>
    <x v="4037"/>
    <x v="39"/>
    <x v="1"/>
    <x v="0"/>
    <x v="2"/>
  </r>
  <r>
    <x v="1"/>
    <x v="1"/>
    <x v="680"/>
    <x v="1"/>
    <x v="28"/>
    <x v="31"/>
    <x v="1"/>
    <x v="55"/>
    <x v="80"/>
    <x v="1459"/>
    <x v="3287"/>
    <x v="38"/>
    <x v="1"/>
    <x v="0"/>
    <x v="1"/>
  </r>
  <r>
    <x v="1"/>
    <x v="1"/>
    <x v="680"/>
    <x v="1"/>
    <x v="28"/>
    <x v="31"/>
    <x v="5"/>
    <x v="56"/>
    <x v="86"/>
    <x v="1577"/>
    <x v="3107"/>
    <x v="31"/>
    <x v="1"/>
    <x v="1"/>
    <x v="2"/>
  </r>
  <r>
    <x v="1"/>
    <x v="1"/>
    <x v="680"/>
    <x v="1"/>
    <x v="28"/>
    <x v="31"/>
    <x v="4"/>
    <x v="57"/>
    <x v="70"/>
    <x v="1308"/>
    <x v="2318"/>
    <x v="26"/>
    <x v="1"/>
    <x v="1"/>
    <x v="1"/>
  </r>
  <r>
    <x v="1"/>
    <x v="1"/>
    <x v="680"/>
    <x v="1"/>
    <x v="28"/>
    <x v="31"/>
    <x v="0"/>
    <x v="64"/>
    <x v="67"/>
    <x v="1384"/>
    <x v="2573"/>
    <x v="28"/>
    <x v="1"/>
    <x v="0"/>
    <x v="0"/>
  </r>
  <r>
    <x v="1"/>
    <x v="1"/>
    <x v="680"/>
    <x v="1"/>
    <x v="28"/>
    <x v="31"/>
    <x v="3"/>
    <x v="71"/>
    <x v="97"/>
    <x v="2071"/>
    <x v="4052"/>
    <x v="33"/>
    <x v="1"/>
    <x v="1"/>
    <x v="0"/>
  </r>
  <r>
    <x v="1"/>
    <x v="1"/>
    <x v="680"/>
    <x v="1"/>
    <x v="37"/>
    <x v="41"/>
    <x v="4"/>
    <x v="35"/>
    <x v="24"/>
    <x v="227"/>
    <x v="275"/>
    <x v="26"/>
    <x v="2"/>
    <x v="1"/>
    <x v="1"/>
  </r>
  <r>
    <x v="1"/>
    <x v="1"/>
    <x v="680"/>
    <x v="1"/>
    <x v="28"/>
    <x v="31"/>
    <x v="2"/>
    <x v="52"/>
    <x v="128"/>
    <x v="2030"/>
    <x v="3780"/>
    <x v="29"/>
    <x v="2"/>
    <x v="0"/>
    <x v="2"/>
  </r>
  <r>
    <x v="1"/>
    <x v="1"/>
    <x v="680"/>
    <x v="1"/>
    <x v="28"/>
    <x v="31"/>
    <x v="1"/>
    <x v="35"/>
    <x v="95"/>
    <x v="1152"/>
    <x v="2173"/>
    <x v="29"/>
    <x v="2"/>
    <x v="0"/>
    <x v="1"/>
  </r>
  <r>
    <x v="1"/>
    <x v="1"/>
    <x v="680"/>
    <x v="1"/>
    <x v="28"/>
    <x v="31"/>
    <x v="5"/>
    <x v="44"/>
    <x v="95"/>
    <x v="1397"/>
    <x v="2138"/>
    <x v="21"/>
    <x v="2"/>
    <x v="1"/>
    <x v="2"/>
  </r>
  <r>
    <x v="1"/>
    <x v="1"/>
    <x v="680"/>
    <x v="1"/>
    <x v="28"/>
    <x v="31"/>
    <x v="4"/>
    <x v="36"/>
    <x v="95"/>
    <x v="1186"/>
    <x v="1704"/>
    <x v="20"/>
    <x v="2"/>
    <x v="1"/>
    <x v="1"/>
  </r>
  <r>
    <x v="1"/>
    <x v="1"/>
    <x v="680"/>
    <x v="1"/>
    <x v="28"/>
    <x v="31"/>
    <x v="0"/>
    <x v="52"/>
    <x v="79"/>
    <x v="1367"/>
    <x v="2020"/>
    <x v="20"/>
    <x v="2"/>
    <x v="0"/>
    <x v="0"/>
  </r>
  <r>
    <x v="1"/>
    <x v="1"/>
    <x v="680"/>
    <x v="1"/>
    <x v="28"/>
    <x v="31"/>
    <x v="3"/>
    <x v="54"/>
    <x v="101"/>
    <x v="1740"/>
    <x v="3146"/>
    <x v="27"/>
    <x v="2"/>
    <x v="1"/>
    <x v="0"/>
  </r>
  <r>
    <x v="1"/>
    <x v="1"/>
    <x v="681"/>
    <x v="1"/>
    <x v="37"/>
    <x v="41"/>
    <x v="0"/>
    <x v="58"/>
    <x v="105"/>
    <x v="1909"/>
    <x v="2593"/>
    <x v="16"/>
    <x v="2"/>
    <x v="0"/>
    <x v="0"/>
  </r>
  <r>
    <x v="0"/>
    <x v="1"/>
    <x v="681"/>
    <x v="1"/>
    <x v="18"/>
    <x v="43"/>
    <x v="5"/>
    <x v="38"/>
    <x v="194"/>
    <x v="2227"/>
    <x v="3950"/>
    <x v="26"/>
    <x v="2"/>
    <x v="1"/>
    <x v="2"/>
  </r>
  <r>
    <x v="1"/>
    <x v="1"/>
    <x v="681"/>
    <x v="1"/>
    <x v="37"/>
    <x v="41"/>
    <x v="0"/>
    <x v="52"/>
    <x v="21"/>
    <x v="338"/>
    <x v="512"/>
    <x v="28"/>
    <x v="1"/>
    <x v="0"/>
    <x v="0"/>
  </r>
  <r>
    <x v="0"/>
    <x v="1"/>
    <x v="681"/>
    <x v="1"/>
    <x v="18"/>
    <x v="43"/>
    <x v="5"/>
    <x v="36"/>
    <x v="52"/>
    <x v="592"/>
    <x v="1481"/>
    <x v="41"/>
    <x v="1"/>
    <x v="1"/>
    <x v="2"/>
  </r>
  <r>
    <x v="1"/>
    <x v="1"/>
    <x v="681"/>
    <x v="1"/>
    <x v="37"/>
    <x v="41"/>
    <x v="0"/>
    <x v="44"/>
    <x v="28"/>
    <x v="386"/>
    <x v="469"/>
    <x v="23"/>
    <x v="2"/>
    <x v="0"/>
    <x v="0"/>
  </r>
  <r>
    <x v="1"/>
    <x v="1"/>
    <x v="682"/>
    <x v="1"/>
    <x v="37"/>
    <x v="41"/>
    <x v="3"/>
    <x v="63"/>
    <x v="212"/>
    <x v="2793"/>
    <x v="4472"/>
    <x v="16"/>
    <x v="2"/>
    <x v="1"/>
    <x v="0"/>
  </r>
  <r>
    <x v="0"/>
    <x v="1"/>
    <x v="682"/>
    <x v="1"/>
    <x v="18"/>
    <x v="43"/>
    <x v="4"/>
    <x v="38"/>
    <x v="152"/>
    <x v="1857"/>
    <x v="2517"/>
    <x v="16"/>
    <x v="2"/>
    <x v="1"/>
    <x v="1"/>
  </r>
  <r>
    <x v="5"/>
    <x v="3"/>
    <x v="682"/>
    <x v="2"/>
    <x v="3"/>
    <x v="28"/>
    <x v="2"/>
    <x v="18"/>
    <x v="315"/>
    <x v="2615"/>
    <x v="4563"/>
    <x v="26"/>
    <x v="1"/>
    <x v="0"/>
    <x v="2"/>
  </r>
  <r>
    <x v="5"/>
    <x v="3"/>
    <x v="682"/>
    <x v="2"/>
    <x v="3"/>
    <x v="28"/>
    <x v="1"/>
    <x v="8"/>
    <x v="294"/>
    <x v="1355"/>
    <x v="2068"/>
    <x v="21"/>
    <x v="1"/>
    <x v="0"/>
    <x v="1"/>
  </r>
  <r>
    <x v="5"/>
    <x v="3"/>
    <x v="682"/>
    <x v="2"/>
    <x v="3"/>
    <x v="28"/>
    <x v="5"/>
    <x v="18"/>
    <x v="269"/>
    <x v="1883"/>
    <x v="3321"/>
    <x v="26"/>
    <x v="1"/>
    <x v="1"/>
    <x v="2"/>
  </r>
  <r>
    <x v="5"/>
    <x v="3"/>
    <x v="682"/>
    <x v="2"/>
    <x v="3"/>
    <x v="28"/>
    <x v="4"/>
    <x v="48"/>
    <x v="294"/>
    <x v="2850"/>
    <x v="5054"/>
    <x v="26"/>
    <x v="1"/>
    <x v="1"/>
    <x v="1"/>
  </r>
  <r>
    <x v="5"/>
    <x v="3"/>
    <x v="682"/>
    <x v="2"/>
    <x v="3"/>
    <x v="28"/>
    <x v="0"/>
    <x v="68"/>
    <x v="285"/>
    <x v="2892"/>
    <x v="5120"/>
    <x v="21"/>
    <x v="1"/>
    <x v="0"/>
    <x v="0"/>
  </r>
  <r>
    <x v="5"/>
    <x v="3"/>
    <x v="682"/>
    <x v="2"/>
    <x v="3"/>
    <x v="28"/>
    <x v="3"/>
    <x v="68"/>
    <x v="307"/>
    <x v="2935"/>
    <x v="5309"/>
    <x v="26"/>
    <x v="1"/>
    <x v="1"/>
    <x v="0"/>
  </r>
  <r>
    <x v="2"/>
    <x v="3"/>
    <x v="682"/>
    <x v="2"/>
    <x v="35"/>
    <x v="38"/>
    <x v="2"/>
    <x v="18"/>
    <x v="309"/>
    <x v="2450"/>
    <x v="4293"/>
    <x v="26"/>
    <x v="1"/>
    <x v="0"/>
    <x v="2"/>
  </r>
  <r>
    <x v="2"/>
    <x v="3"/>
    <x v="682"/>
    <x v="2"/>
    <x v="35"/>
    <x v="38"/>
    <x v="1"/>
    <x v="8"/>
    <x v="254"/>
    <x v="1086"/>
    <x v="1599"/>
    <x v="21"/>
    <x v="1"/>
    <x v="0"/>
    <x v="1"/>
  </r>
  <r>
    <x v="2"/>
    <x v="3"/>
    <x v="682"/>
    <x v="2"/>
    <x v="35"/>
    <x v="38"/>
    <x v="5"/>
    <x v="18"/>
    <x v="208"/>
    <x v="1471"/>
    <x v="2605"/>
    <x v="26"/>
    <x v="1"/>
    <x v="1"/>
    <x v="2"/>
  </r>
  <r>
    <x v="2"/>
    <x v="3"/>
    <x v="682"/>
    <x v="2"/>
    <x v="35"/>
    <x v="38"/>
    <x v="4"/>
    <x v="48"/>
    <x v="254"/>
    <x v="2757"/>
    <x v="4827"/>
    <x v="26"/>
    <x v="1"/>
    <x v="1"/>
    <x v="1"/>
  </r>
  <r>
    <x v="2"/>
    <x v="3"/>
    <x v="682"/>
    <x v="2"/>
    <x v="35"/>
    <x v="38"/>
    <x v="0"/>
    <x v="68"/>
    <x v="231"/>
    <x v="2850"/>
    <x v="4932"/>
    <x v="21"/>
    <x v="1"/>
    <x v="0"/>
    <x v="0"/>
  </r>
  <r>
    <x v="2"/>
    <x v="3"/>
    <x v="682"/>
    <x v="2"/>
    <x v="35"/>
    <x v="38"/>
    <x v="3"/>
    <x v="68"/>
    <x v="294"/>
    <x v="2904"/>
    <x v="5236"/>
    <x v="26"/>
    <x v="1"/>
    <x v="1"/>
    <x v="0"/>
  </r>
  <r>
    <x v="1"/>
    <x v="1"/>
    <x v="682"/>
    <x v="1"/>
    <x v="37"/>
    <x v="41"/>
    <x v="3"/>
    <x v="57"/>
    <x v="52"/>
    <x v="964"/>
    <x v="1893"/>
    <x v="31"/>
    <x v="1"/>
    <x v="1"/>
    <x v="0"/>
  </r>
  <r>
    <x v="0"/>
    <x v="1"/>
    <x v="682"/>
    <x v="1"/>
    <x v="18"/>
    <x v="43"/>
    <x v="4"/>
    <x v="36"/>
    <x v="33"/>
    <x v="358"/>
    <x v="523"/>
    <x v="27"/>
    <x v="1"/>
    <x v="1"/>
    <x v="1"/>
  </r>
  <r>
    <x v="5"/>
    <x v="3"/>
    <x v="682"/>
    <x v="2"/>
    <x v="3"/>
    <x v="28"/>
    <x v="2"/>
    <x v="17"/>
    <x v="123"/>
    <x v="798"/>
    <x v="1769"/>
    <x v="36"/>
    <x v="1"/>
    <x v="0"/>
    <x v="2"/>
  </r>
  <r>
    <x v="5"/>
    <x v="3"/>
    <x v="682"/>
    <x v="2"/>
    <x v="3"/>
    <x v="28"/>
    <x v="1"/>
    <x v="7"/>
    <x v="77"/>
    <x v="191"/>
    <x v="369"/>
    <x v="36"/>
    <x v="1"/>
    <x v="0"/>
    <x v="1"/>
  </r>
  <r>
    <x v="5"/>
    <x v="3"/>
    <x v="682"/>
    <x v="2"/>
    <x v="3"/>
    <x v="28"/>
    <x v="5"/>
    <x v="16"/>
    <x v="74"/>
    <x v="412"/>
    <x v="901"/>
    <x v="37"/>
    <x v="1"/>
    <x v="1"/>
    <x v="2"/>
  </r>
  <r>
    <x v="5"/>
    <x v="3"/>
    <x v="682"/>
    <x v="2"/>
    <x v="3"/>
    <x v="28"/>
    <x v="4"/>
    <x v="44"/>
    <x v="91"/>
    <x v="1340"/>
    <x v="2921"/>
    <x v="36"/>
    <x v="1"/>
    <x v="1"/>
    <x v="1"/>
  </r>
  <r>
    <x v="5"/>
    <x v="3"/>
    <x v="682"/>
    <x v="2"/>
    <x v="3"/>
    <x v="28"/>
    <x v="0"/>
    <x v="62"/>
    <x v="75"/>
    <x v="1510"/>
    <x v="3108"/>
    <x v="33"/>
    <x v="1"/>
    <x v="0"/>
    <x v="0"/>
  </r>
  <r>
    <x v="5"/>
    <x v="3"/>
    <x v="682"/>
    <x v="2"/>
    <x v="3"/>
    <x v="28"/>
    <x v="3"/>
    <x v="66"/>
    <x v="98"/>
    <x v="1984"/>
    <x v="4200"/>
    <x v="39"/>
    <x v="1"/>
    <x v="1"/>
    <x v="0"/>
  </r>
  <r>
    <x v="2"/>
    <x v="3"/>
    <x v="682"/>
    <x v="2"/>
    <x v="35"/>
    <x v="38"/>
    <x v="2"/>
    <x v="16"/>
    <x v="113"/>
    <x v="694"/>
    <x v="1681"/>
    <x v="40"/>
    <x v="1"/>
    <x v="0"/>
    <x v="2"/>
  </r>
  <r>
    <x v="2"/>
    <x v="3"/>
    <x v="682"/>
    <x v="2"/>
    <x v="35"/>
    <x v="38"/>
    <x v="1"/>
    <x v="7"/>
    <x v="64"/>
    <x v="136"/>
    <x v="209"/>
    <x v="33"/>
    <x v="1"/>
    <x v="0"/>
    <x v="1"/>
  </r>
  <r>
    <x v="2"/>
    <x v="3"/>
    <x v="682"/>
    <x v="2"/>
    <x v="35"/>
    <x v="38"/>
    <x v="5"/>
    <x v="16"/>
    <x v="61"/>
    <x v="304"/>
    <x v="718"/>
    <x v="40"/>
    <x v="1"/>
    <x v="1"/>
    <x v="2"/>
  </r>
  <r>
    <x v="2"/>
    <x v="3"/>
    <x v="682"/>
    <x v="2"/>
    <x v="35"/>
    <x v="38"/>
    <x v="4"/>
    <x v="45"/>
    <x v="62"/>
    <x v="927"/>
    <x v="2183"/>
    <x v="39"/>
    <x v="1"/>
    <x v="1"/>
    <x v="1"/>
  </r>
  <r>
    <x v="2"/>
    <x v="3"/>
    <x v="682"/>
    <x v="2"/>
    <x v="35"/>
    <x v="38"/>
    <x v="0"/>
    <x v="64"/>
    <x v="63"/>
    <x v="1314"/>
    <x v="2829"/>
    <x v="35"/>
    <x v="1"/>
    <x v="0"/>
    <x v="0"/>
  </r>
  <r>
    <x v="2"/>
    <x v="3"/>
    <x v="682"/>
    <x v="2"/>
    <x v="35"/>
    <x v="38"/>
    <x v="3"/>
    <x v="65"/>
    <x v="87"/>
    <x v="1790"/>
    <x v="3779"/>
    <x v="36"/>
    <x v="1"/>
    <x v="1"/>
    <x v="0"/>
  </r>
  <r>
    <x v="1"/>
    <x v="1"/>
    <x v="682"/>
    <x v="1"/>
    <x v="37"/>
    <x v="41"/>
    <x v="3"/>
    <x v="44"/>
    <x v="64"/>
    <x v="949"/>
    <x v="1460"/>
    <x v="23"/>
    <x v="2"/>
    <x v="1"/>
    <x v="0"/>
  </r>
  <r>
    <x v="5"/>
    <x v="3"/>
    <x v="682"/>
    <x v="2"/>
    <x v="3"/>
    <x v="28"/>
    <x v="2"/>
    <x v="11"/>
    <x v="153"/>
    <x v="726"/>
    <x v="1441"/>
    <x v="32"/>
    <x v="2"/>
    <x v="0"/>
    <x v="2"/>
  </r>
  <r>
    <x v="5"/>
    <x v="3"/>
    <x v="682"/>
    <x v="2"/>
    <x v="3"/>
    <x v="28"/>
    <x v="1"/>
    <x v="4"/>
    <x v="97"/>
    <x v="182"/>
    <x v="240"/>
    <x v="28"/>
    <x v="2"/>
    <x v="0"/>
    <x v="1"/>
  </r>
  <r>
    <x v="5"/>
    <x v="3"/>
    <x v="682"/>
    <x v="2"/>
    <x v="3"/>
    <x v="28"/>
    <x v="5"/>
    <x v="12"/>
    <x v="84"/>
    <x v="372"/>
    <x v="600"/>
    <x v="29"/>
    <x v="2"/>
    <x v="1"/>
    <x v="2"/>
  </r>
  <r>
    <x v="5"/>
    <x v="3"/>
    <x v="682"/>
    <x v="2"/>
    <x v="3"/>
    <x v="28"/>
    <x v="4"/>
    <x v="34"/>
    <x v="108"/>
    <x v="1266"/>
    <x v="2461"/>
    <x v="30"/>
    <x v="2"/>
    <x v="1"/>
    <x v="1"/>
  </r>
  <r>
    <x v="5"/>
    <x v="3"/>
    <x v="682"/>
    <x v="2"/>
    <x v="3"/>
    <x v="28"/>
    <x v="0"/>
    <x v="49"/>
    <x v="87"/>
    <x v="1412"/>
    <x v="2568"/>
    <x v="27"/>
    <x v="2"/>
    <x v="0"/>
    <x v="0"/>
  </r>
  <r>
    <x v="5"/>
    <x v="3"/>
    <x v="682"/>
    <x v="2"/>
    <x v="3"/>
    <x v="28"/>
    <x v="3"/>
    <x v="46"/>
    <x v="115"/>
    <x v="1706"/>
    <x v="3338"/>
    <x v="31"/>
    <x v="2"/>
    <x v="1"/>
    <x v="0"/>
  </r>
  <r>
    <x v="2"/>
    <x v="3"/>
    <x v="682"/>
    <x v="2"/>
    <x v="35"/>
    <x v="38"/>
    <x v="2"/>
    <x v="9"/>
    <x v="144"/>
    <x v="575"/>
    <x v="1052"/>
    <x v="30"/>
    <x v="2"/>
    <x v="0"/>
    <x v="2"/>
  </r>
  <r>
    <x v="2"/>
    <x v="3"/>
    <x v="682"/>
    <x v="2"/>
    <x v="35"/>
    <x v="38"/>
    <x v="1"/>
    <x v="4"/>
    <x v="79"/>
    <x v="129"/>
    <x v="120"/>
    <x v="24"/>
    <x v="2"/>
    <x v="0"/>
    <x v="1"/>
  </r>
  <r>
    <x v="2"/>
    <x v="3"/>
    <x v="682"/>
    <x v="2"/>
    <x v="35"/>
    <x v="38"/>
    <x v="5"/>
    <x v="12"/>
    <x v="67"/>
    <x v="261"/>
    <x v="374"/>
    <x v="29"/>
    <x v="2"/>
    <x v="1"/>
    <x v="2"/>
  </r>
  <r>
    <x v="2"/>
    <x v="3"/>
    <x v="682"/>
    <x v="2"/>
    <x v="35"/>
    <x v="38"/>
    <x v="4"/>
    <x v="30"/>
    <x v="74"/>
    <x v="773"/>
    <x v="1583"/>
    <x v="33"/>
    <x v="2"/>
    <x v="1"/>
    <x v="1"/>
  </r>
  <r>
    <x v="2"/>
    <x v="3"/>
    <x v="682"/>
    <x v="2"/>
    <x v="35"/>
    <x v="38"/>
    <x v="0"/>
    <x v="53"/>
    <x v="70"/>
    <x v="1228"/>
    <x v="2146"/>
    <x v="26"/>
    <x v="2"/>
    <x v="0"/>
    <x v="0"/>
  </r>
  <r>
    <x v="2"/>
    <x v="3"/>
    <x v="682"/>
    <x v="2"/>
    <x v="35"/>
    <x v="38"/>
    <x v="3"/>
    <x v="53"/>
    <x v="108"/>
    <x v="1815"/>
    <x v="3414"/>
    <x v="29"/>
    <x v="2"/>
    <x v="1"/>
    <x v="0"/>
  </r>
  <r>
    <x v="1"/>
    <x v="1"/>
    <x v="683"/>
    <x v="1"/>
    <x v="37"/>
    <x v="41"/>
    <x v="2"/>
    <x v="58"/>
    <x v="311"/>
    <x v="2929"/>
    <x v="5410"/>
    <x v="41"/>
    <x v="2"/>
    <x v="0"/>
    <x v="2"/>
  </r>
  <r>
    <x v="0"/>
    <x v="1"/>
    <x v="683"/>
    <x v="1"/>
    <x v="18"/>
    <x v="43"/>
    <x v="0"/>
    <x v="48"/>
    <x v="174"/>
    <x v="2350"/>
    <x v="2892"/>
    <x v="11"/>
    <x v="2"/>
    <x v="0"/>
    <x v="0"/>
  </r>
  <r>
    <x v="0"/>
    <x v="1"/>
    <x v="683"/>
    <x v="4"/>
    <x v="1"/>
    <x v="2"/>
    <x v="2"/>
    <x v="68"/>
    <x v="304"/>
    <x v="2926"/>
    <x v="5232"/>
    <x v="21"/>
    <x v="2"/>
    <x v="0"/>
    <x v="2"/>
  </r>
  <r>
    <x v="0"/>
    <x v="1"/>
    <x v="683"/>
    <x v="4"/>
    <x v="1"/>
    <x v="2"/>
    <x v="1"/>
    <x v="58"/>
    <x v="254"/>
    <x v="2833"/>
    <x v="4871"/>
    <x v="21"/>
    <x v="2"/>
    <x v="0"/>
    <x v="1"/>
  </r>
  <r>
    <x v="0"/>
    <x v="1"/>
    <x v="683"/>
    <x v="4"/>
    <x v="1"/>
    <x v="2"/>
    <x v="5"/>
    <x v="58"/>
    <x v="269"/>
    <x v="2851"/>
    <x v="4458"/>
    <x v="11"/>
    <x v="2"/>
    <x v="1"/>
    <x v="2"/>
  </r>
  <r>
    <x v="0"/>
    <x v="1"/>
    <x v="683"/>
    <x v="4"/>
    <x v="1"/>
    <x v="2"/>
    <x v="4"/>
    <x v="58"/>
    <x v="254"/>
    <x v="2833"/>
    <x v="4341"/>
    <x v="11"/>
    <x v="2"/>
    <x v="1"/>
    <x v="1"/>
  </r>
  <r>
    <x v="0"/>
    <x v="1"/>
    <x v="683"/>
    <x v="4"/>
    <x v="1"/>
    <x v="2"/>
    <x v="0"/>
    <x v="68"/>
    <x v="231"/>
    <x v="2850"/>
    <x v="4446"/>
    <x v="11"/>
    <x v="2"/>
    <x v="0"/>
    <x v="0"/>
  </r>
  <r>
    <x v="0"/>
    <x v="1"/>
    <x v="683"/>
    <x v="4"/>
    <x v="1"/>
    <x v="2"/>
    <x v="3"/>
    <x v="73"/>
    <x v="294"/>
    <x v="2915"/>
    <x v="5111"/>
    <x v="16"/>
    <x v="2"/>
    <x v="1"/>
    <x v="0"/>
  </r>
  <r>
    <x v="1"/>
    <x v="1"/>
    <x v="683"/>
    <x v="1"/>
    <x v="19"/>
    <x v="4"/>
    <x v="2"/>
    <x v="53"/>
    <x v="285"/>
    <x v="2852"/>
    <x v="5070"/>
    <x v="26"/>
    <x v="0"/>
    <x v="0"/>
    <x v="2"/>
  </r>
  <r>
    <x v="1"/>
    <x v="1"/>
    <x v="683"/>
    <x v="1"/>
    <x v="19"/>
    <x v="4"/>
    <x v="1"/>
    <x v="43"/>
    <x v="152"/>
    <x v="2022"/>
    <x v="3202"/>
    <x v="21"/>
    <x v="0"/>
    <x v="0"/>
    <x v="1"/>
  </r>
  <r>
    <x v="1"/>
    <x v="1"/>
    <x v="683"/>
    <x v="1"/>
    <x v="19"/>
    <x v="4"/>
    <x v="5"/>
    <x v="43"/>
    <x v="148"/>
    <x v="1975"/>
    <x v="3120"/>
    <x v="21"/>
    <x v="0"/>
    <x v="1"/>
    <x v="2"/>
  </r>
  <r>
    <x v="1"/>
    <x v="1"/>
    <x v="683"/>
    <x v="1"/>
    <x v="19"/>
    <x v="4"/>
    <x v="4"/>
    <x v="43"/>
    <x v="129"/>
    <x v="1779"/>
    <x v="2781"/>
    <x v="21"/>
    <x v="0"/>
    <x v="1"/>
    <x v="1"/>
  </r>
  <r>
    <x v="1"/>
    <x v="1"/>
    <x v="683"/>
    <x v="1"/>
    <x v="19"/>
    <x v="4"/>
    <x v="0"/>
    <x v="53"/>
    <x v="105"/>
    <x v="1779"/>
    <x v="2404"/>
    <x v="16"/>
    <x v="0"/>
    <x v="0"/>
    <x v="0"/>
  </r>
  <r>
    <x v="1"/>
    <x v="1"/>
    <x v="683"/>
    <x v="1"/>
    <x v="19"/>
    <x v="4"/>
    <x v="3"/>
    <x v="58"/>
    <x v="194"/>
    <x v="2673"/>
    <x v="4132"/>
    <x v="16"/>
    <x v="0"/>
    <x v="1"/>
    <x v="0"/>
  </r>
  <r>
    <x v="1"/>
    <x v="1"/>
    <x v="683"/>
    <x v="1"/>
    <x v="37"/>
    <x v="41"/>
    <x v="2"/>
    <x v="57"/>
    <x v="115"/>
    <x v="1999"/>
    <x v="4596"/>
    <x v="51"/>
    <x v="1"/>
    <x v="0"/>
    <x v="2"/>
  </r>
  <r>
    <x v="0"/>
    <x v="1"/>
    <x v="683"/>
    <x v="1"/>
    <x v="18"/>
    <x v="43"/>
    <x v="0"/>
    <x v="46"/>
    <x v="49"/>
    <x v="728"/>
    <x v="1111"/>
    <x v="24"/>
    <x v="1"/>
    <x v="0"/>
    <x v="0"/>
  </r>
  <r>
    <x v="0"/>
    <x v="1"/>
    <x v="683"/>
    <x v="4"/>
    <x v="1"/>
    <x v="2"/>
    <x v="2"/>
    <x v="61"/>
    <x v="103"/>
    <x v="1951"/>
    <x v="3922"/>
    <x v="34"/>
    <x v="1"/>
    <x v="0"/>
    <x v="2"/>
  </r>
  <r>
    <x v="0"/>
    <x v="1"/>
    <x v="683"/>
    <x v="4"/>
    <x v="1"/>
    <x v="2"/>
    <x v="1"/>
    <x v="52"/>
    <x v="67"/>
    <x v="1150"/>
    <x v="2341"/>
    <x v="32"/>
    <x v="1"/>
    <x v="0"/>
    <x v="1"/>
  </r>
  <r>
    <x v="0"/>
    <x v="1"/>
    <x v="683"/>
    <x v="4"/>
    <x v="1"/>
    <x v="2"/>
    <x v="5"/>
    <x v="52"/>
    <x v="76"/>
    <x v="1319"/>
    <x v="2269"/>
    <x v="25"/>
    <x v="1"/>
    <x v="1"/>
    <x v="2"/>
  </r>
  <r>
    <x v="0"/>
    <x v="1"/>
    <x v="683"/>
    <x v="4"/>
    <x v="1"/>
    <x v="2"/>
    <x v="4"/>
    <x v="55"/>
    <x v="74"/>
    <x v="1344"/>
    <x v="2241"/>
    <x v="24"/>
    <x v="1"/>
    <x v="1"/>
    <x v="1"/>
  </r>
  <r>
    <x v="0"/>
    <x v="1"/>
    <x v="683"/>
    <x v="4"/>
    <x v="1"/>
    <x v="2"/>
    <x v="0"/>
    <x v="62"/>
    <x v="68"/>
    <x v="1378"/>
    <x v="2105"/>
    <x v="21"/>
    <x v="1"/>
    <x v="0"/>
    <x v="0"/>
  </r>
  <r>
    <x v="0"/>
    <x v="1"/>
    <x v="683"/>
    <x v="4"/>
    <x v="1"/>
    <x v="2"/>
    <x v="3"/>
    <x v="67"/>
    <x v="83"/>
    <x v="1774"/>
    <x v="3269"/>
    <x v="28"/>
    <x v="1"/>
    <x v="1"/>
    <x v="0"/>
  </r>
  <r>
    <x v="1"/>
    <x v="1"/>
    <x v="683"/>
    <x v="1"/>
    <x v="19"/>
    <x v="4"/>
    <x v="2"/>
    <x v="51"/>
    <x v="73"/>
    <x v="1230"/>
    <x v="2959"/>
    <x v="41"/>
    <x v="1"/>
    <x v="0"/>
    <x v="2"/>
  </r>
  <r>
    <x v="1"/>
    <x v="1"/>
    <x v="683"/>
    <x v="1"/>
    <x v="19"/>
    <x v="4"/>
    <x v="1"/>
    <x v="38"/>
    <x v="40"/>
    <x v="472"/>
    <x v="934"/>
    <x v="33"/>
    <x v="1"/>
    <x v="0"/>
    <x v="1"/>
  </r>
  <r>
    <x v="1"/>
    <x v="1"/>
    <x v="683"/>
    <x v="1"/>
    <x v="19"/>
    <x v="4"/>
    <x v="5"/>
    <x v="42"/>
    <x v="37"/>
    <x v="488"/>
    <x v="1063"/>
    <x v="36"/>
    <x v="1"/>
    <x v="1"/>
    <x v="2"/>
  </r>
  <r>
    <x v="1"/>
    <x v="1"/>
    <x v="683"/>
    <x v="1"/>
    <x v="19"/>
    <x v="4"/>
    <x v="4"/>
    <x v="41"/>
    <x v="30"/>
    <x v="379"/>
    <x v="703"/>
    <x v="32"/>
    <x v="1"/>
    <x v="1"/>
    <x v="1"/>
  </r>
  <r>
    <x v="1"/>
    <x v="1"/>
    <x v="683"/>
    <x v="1"/>
    <x v="19"/>
    <x v="4"/>
    <x v="0"/>
    <x v="49"/>
    <x v="21"/>
    <x v="314"/>
    <x v="505"/>
    <x v="30"/>
    <x v="1"/>
    <x v="0"/>
    <x v="0"/>
  </r>
  <r>
    <x v="1"/>
    <x v="1"/>
    <x v="683"/>
    <x v="1"/>
    <x v="19"/>
    <x v="4"/>
    <x v="3"/>
    <x v="55"/>
    <x v="52"/>
    <x v="930"/>
    <x v="1720"/>
    <x v="29"/>
    <x v="1"/>
    <x v="1"/>
    <x v="0"/>
  </r>
  <r>
    <x v="1"/>
    <x v="1"/>
    <x v="683"/>
    <x v="1"/>
    <x v="37"/>
    <x v="41"/>
    <x v="2"/>
    <x v="42"/>
    <x v="148"/>
    <x v="1948"/>
    <x v="4292"/>
    <x v="43"/>
    <x v="2"/>
    <x v="0"/>
    <x v="2"/>
  </r>
  <r>
    <x v="1"/>
    <x v="1"/>
    <x v="684"/>
    <x v="1"/>
    <x v="37"/>
    <x v="41"/>
    <x v="1"/>
    <x v="53"/>
    <x v="212"/>
    <x v="2686"/>
    <x v="4472"/>
    <x v="21"/>
    <x v="2"/>
    <x v="0"/>
    <x v="1"/>
  </r>
  <r>
    <x v="0"/>
    <x v="1"/>
    <x v="684"/>
    <x v="3"/>
    <x v="16"/>
    <x v="30"/>
    <x v="2"/>
    <x v="43"/>
    <x v="304"/>
    <x v="2854"/>
    <x v="5074"/>
    <x v="26"/>
    <x v="1"/>
    <x v="0"/>
    <x v="2"/>
  </r>
  <r>
    <x v="0"/>
    <x v="1"/>
    <x v="684"/>
    <x v="3"/>
    <x v="16"/>
    <x v="30"/>
    <x v="1"/>
    <x v="33"/>
    <x v="231"/>
    <x v="2350"/>
    <x v="3825"/>
    <x v="21"/>
    <x v="1"/>
    <x v="0"/>
    <x v="1"/>
  </r>
  <r>
    <x v="0"/>
    <x v="1"/>
    <x v="684"/>
    <x v="3"/>
    <x v="16"/>
    <x v="30"/>
    <x v="5"/>
    <x v="38"/>
    <x v="190"/>
    <x v="2194"/>
    <x v="3890"/>
    <x v="26"/>
    <x v="1"/>
    <x v="1"/>
    <x v="2"/>
  </r>
  <r>
    <x v="1"/>
    <x v="1"/>
    <x v="684"/>
    <x v="3"/>
    <x v="16"/>
    <x v="30"/>
    <x v="4"/>
    <x v="48"/>
    <x v="174"/>
    <x v="2350"/>
    <x v="4136"/>
    <x v="26"/>
    <x v="1"/>
    <x v="1"/>
    <x v="1"/>
  </r>
  <r>
    <x v="1"/>
    <x v="1"/>
    <x v="684"/>
    <x v="3"/>
    <x v="16"/>
    <x v="30"/>
    <x v="0"/>
    <x v="58"/>
    <x v="152"/>
    <x v="2398"/>
    <x v="3904"/>
    <x v="21"/>
    <x v="1"/>
    <x v="0"/>
    <x v="0"/>
  </r>
  <r>
    <x v="1"/>
    <x v="1"/>
    <x v="684"/>
    <x v="3"/>
    <x v="16"/>
    <x v="30"/>
    <x v="3"/>
    <x v="63"/>
    <x v="231"/>
    <x v="2829"/>
    <x v="4986"/>
    <x v="26"/>
    <x v="1"/>
    <x v="1"/>
    <x v="0"/>
  </r>
  <r>
    <x v="1"/>
    <x v="1"/>
    <x v="684"/>
    <x v="1"/>
    <x v="37"/>
    <x v="41"/>
    <x v="1"/>
    <x v="52"/>
    <x v="58"/>
    <x v="984"/>
    <x v="1994"/>
    <x v="32"/>
    <x v="1"/>
    <x v="0"/>
    <x v="1"/>
  </r>
  <r>
    <x v="0"/>
    <x v="1"/>
    <x v="684"/>
    <x v="3"/>
    <x v="16"/>
    <x v="30"/>
    <x v="2"/>
    <x v="41"/>
    <x v="103"/>
    <x v="1419"/>
    <x v="3213"/>
    <x v="38"/>
    <x v="1"/>
    <x v="0"/>
    <x v="2"/>
  </r>
  <r>
    <x v="0"/>
    <x v="1"/>
    <x v="684"/>
    <x v="3"/>
    <x v="16"/>
    <x v="30"/>
    <x v="1"/>
    <x v="32"/>
    <x v="59"/>
    <x v="619"/>
    <x v="1260"/>
    <x v="33"/>
    <x v="1"/>
    <x v="0"/>
    <x v="1"/>
  </r>
  <r>
    <x v="0"/>
    <x v="1"/>
    <x v="684"/>
    <x v="3"/>
    <x v="16"/>
    <x v="30"/>
    <x v="5"/>
    <x v="34"/>
    <x v="46"/>
    <x v="483"/>
    <x v="1084"/>
    <x v="37"/>
    <x v="1"/>
    <x v="1"/>
    <x v="2"/>
  </r>
  <r>
    <x v="1"/>
    <x v="1"/>
    <x v="684"/>
    <x v="3"/>
    <x v="16"/>
    <x v="30"/>
    <x v="4"/>
    <x v="45"/>
    <x v="41"/>
    <x v="591"/>
    <x v="1303"/>
    <x v="36"/>
    <x v="1"/>
    <x v="1"/>
    <x v="1"/>
  </r>
  <r>
    <x v="1"/>
    <x v="1"/>
    <x v="684"/>
    <x v="3"/>
    <x v="16"/>
    <x v="30"/>
    <x v="0"/>
    <x v="52"/>
    <x v="42"/>
    <x v="713"/>
    <x v="1499"/>
    <x v="34"/>
    <x v="1"/>
    <x v="0"/>
    <x v="0"/>
  </r>
  <r>
    <x v="1"/>
    <x v="1"/>
    <x v="684"/>
    <x v="3"/>
    <x v="16"/>
    <x v="30"/>
    <x v="3"/>
    <x v="59"/>
    <x v="66"/>
    <x v="1272"/>
    <x v="3010"/>
    <x v="40"/>
    <x v="1"/>
    <x v="1"/>
    <x v="0"/>
  </r>
  <r>
    <x v="1"/>
    <x v="1"/>
    <x v="684"/>
    <x v="1"/>
    <x v="37"/>
    <x v="41"/>
    <x v="1"/>
    <x v="34"/>
    <x v="70"/>
    <x v="817"/>
    <x v="1312"/>
    <x v="25"/>
    <x v="2"/>
    <x v="0"/>
    <x v="1"/>
  </r>
  <r>
    <x v="1"/>
    <x v="1"/>
    <x v="685"/>
    <x v="1"/>
    <x v="37"/>
    <x v="41"/>
    <x v="5"/>
    <x v="48"/>
    <x v="152"/>
    <x v="2158"/>
    <x v="3825"/>
    <x v="26"/>
    <x v="2"/>
    <x v="1"/>
    <x v="2"/>
  </r>
  <r>
    <x v="1"/>
    <x v="0"/>
    <x v="685"/>
    <x v="4"/>
    <x v="2"/>
    <x v="42"/>
    <x v="2"/>
    <x v="38"/>
    <x v="311"/>
    <x v="2866"/>
    <x v="5010"/>
    <x v="21"/>
    <x v="1"/>
    <x v="0"/>
    <x v="2"/>
  </r>
  <r>
    <x v="1"/>
    <x v="0"/>
    <x v="685"/>
    <x v="4"/>
    <x v="2"/>
    <x v="42"/>
    <x v="1"/>
    <x v="43"/>
    <x v="313"/>
    <x v="2892"/>
    <x v="5201"/>
    <x v="26"/>
    <x v="1"/>
    <x v="0"/>
    <x v="1"/>
  </r>
  <r>
    <x v="1"/>
    <x v="0"/>
    <x v="685"/>
    <x v="4"/>
    <x v="2"/>
    <x v="42"/>
    <x v="5"/>
    <x v="38"/>
    <x v="294"/>
    <x v="2772"/>
    <x v="4671"/>
    <x v="21"/>
    <x v="1"/>
    <x v="1"/>
    <x v="2"/>
  </r>
  <r>
    <x v="1"/>
    <x v="0"/>
    <x v="685"/>
    <x v="4"/>
    <x v="2"/>
    <x v="42"/>
    <x v="4"/>
    <x v="38"/>
    <x v="285"/>
    <x v="2727"/>
    <x v="4568"/>
    <x v="21"/>
    <x v="1"/>
    <x v="1"/>
    <x v="1"/>
  </r>
  <r>
    <x v="1"/>
    <x v="0"/>
    <x v="685"/>
    <x v="4"/>
    <x v="2"/>
    <x v="42"/>
    <x v="0"/>
    <x v="48"/>
    <x v="254"/>
    <x v="2757"/>
    <x v="4367"/>
    <x v="16"/>
    <x v="1"/>
    <x v="0"/>
    <x v="0"/>
  </r>
  <r>
    <x v="1"/>
    <x v="0"/>
    <x v="685"/>
    <x v="4"/>
    <x v="2"/>
    <x v="42"/>
    <x v="3"/>
    <x v="53"/>
    <x v="304"/>
    <x v="2888"/>
    <x v="4783"/>
    <x v="11"/>
    <x v="1"/>
    <x v="1"/>
    <x v="0"/>
  </r>
  <r>
    <x v="1"/>
    <x v="1"/>
    <x v="685"/>
    <x v="1"/>
    <x v="37"/>
    <x v="41"/>
    <x v="5"/>
    <x v="45"/>
    <x v="33"/>
    <x v="471"/>
    <x v="1015"/>
    <x v="36"/>
    <x v="1"/>
    <x v="1"/>
    <x v="2"/>
  </r>
  <r>
    <x v="1"/>
    <x v="0"/>
    <x v="685"/>
    <x v="4"/>
    <x v="2"/>
    <x v="42"/>
    <x v="2"/>
    <x v="35"/>
    <x v="115"/>
    <x v="1368"/>
    <x v="2817"/>
    <x v="33"/>
    <x v="1"/>
    <x v="0"/>
    <x v="2"/>
  </r>
  <r>
    <x v="1"/>
    <x v="0"/>
    <x v="685"/>
    <x v="4"/>
    <x v="2"/>
    <x v="42"/>
    <x v="1"/>
    <x v="39"/>
    <x v="127"/>
    <x v="1620"/>
    <x v="3585"/>
    <x v="38"/>
    <x v="1"/>
    <x v="0"/>
    <x v="1"/>
  </r>
  <r>
    <x v="1"/>
    <x v="0"/>
    <x v="685"/>
    <x v="4"/>
    <x v="2"/>
    <x v="42"/>
    <x v="5"/>
    <x v="37"/>
    <x v="87"/>
    <x v="1115"/>
    <x v="2248"/>
    <x v="32"/>
    <x v="1"/>
    <x v="1"/>
    <x v="2"/>
  </r>
  <r>
    <x v="1"/>
    <x v="0"/>
    <x v="685"/>
    <x v="4"/>
    <x v="2"/>
    <x v="42"/>
    <x v="4"/>
    <x v="35"/>
    <x v="80"/>
    <x v="980"/>
    <x v="2029"/>
    <x v="33"/>
    <x v="1"/>
    <x v="1"/>
    <x v="1"/>
  </r>
  <r>
    <x v="1"/>
    <x v="0"/>
    <x v="685"/>
    <x v="4"/>
    <x v="2"/>
    <x v="42"/>
    <x v="0"/>
    <x v="46"/>
    <x v="72"/>
    <x v="1113"/>
    <x v="1985"/>
    <x v="27"/>
    <x v="1"/>
    <x v="0"/>
    <x v="0"/>
  </r>
  <r>
    <x v="1"/>
    <x v="0"/>
    <x v="685"/>
    <x v="4"/>
    <x v="2"/>
    <x v="42"/>
    <x v="3"/>
    <x v="48"/>
    <x v="92"/>
    <x v="1466"/>
    <x v="2415"/>
    <x v="23"/>
    <x v="1"/>
    <x v="1"/>
    <x v="0"/>
  </r>
  <r>
    <x v="1"/>
    <x v="1"/>
    <x v="685"/>
    <x v="1"/>
    <x v="37"/>
    <x v="41"/>
    <x v="5"/>
    <x v="35"/>
    <x v="43"/>
    <x v="466"/>
    <x v="790"/>
    <x v="29"/>
    <x v="2"/>
    <x v="1"/>
    <x v="2"/>
  </r>
  <r>
    <x v="1"/>
    <x v="0"/>
    <x v="685"/>
    <x v="4"/>
    <x v="2"/>
    <x v="42"/>
    <x v="2"/>
    <x v="24"/>
    <x v="129"/>
    <x v="1123"/>
    <x v="1833"/>
    <x v="24"/>
    <x v="2"/>
    <x v="0"/>
    <x v="2"/>
  </r>
  <r>
    <x v="1"/>
    <x v="0"/>
    <x v="685"/>
    <x v="4"/>
    <x v="2"/>
    <x v="42"/>
    <x v="1"/>
    <x v="31"/>
    <x v="141"/>
    <x v="1487"/>
    <x v="3069"/>
    <x v="33"/>
    <x v="2"/>
    <x v="0"/>
    <x v="1"/>
  </r>
  <r>
    <x v="1"/>
    <x v="0"/>
    <x v="685"/>
    <x v="4"/>
    <x v="2"/>
    <x v="42"/>
    <x v="5"/>
    <x v="26"/>
    <x v="104"/>
    <x v="976"/>
    <x v="1616"/>
    <x v="25"/>
    <x v="2"/>
    <x v="1"/>
    <x v="2"/>
  </r>
  <r>
    <x v="1"/>
    <x v="0"/>
    <x v="685"/>
    <x v="4"/>
    <x v="2"/>
    <x v="42"/>
    <x v="4"/>
    <x v="26"/>
    <x v="97"/>
    <x v="905"/>
    <x v="1636"/>
    <x v="28"/>
    <x v="2"/>
    <x v="1"/>
    <x v="1"/>
  </r>
  <r>
    <x v="1"/>
    <x v="0"/>
    <x v="685"/>
    <x v="4"/>
    <x v="2"/>
    <x v="42"/>
    <x v="0"/>
    <x v="37"/>
    <x v="81"/>
    <x v="1046"/>
    <x v="1590"/>
    <x v="22"/>
    <x v="2"/>
    <x v="0"/>
    <x v="0"/>
  </r>
  <r>
    <x v="1"/>
    <x v="0"/>
    <x v="685"/>
    <x v="4"/>
    <x v="2"/>
    <x v="42"/>
    <x v="3"/>
    <x v="32"/>
    <x v="120"/>
    <x v="1313"/>
    <x v="1526"/>
    <x v="14"/>
    <x v="2"/>
    <x v="1"/>
    <x v="0"/>
  </r>
  <r>
    <x v="1"/>
    <x v="1"/>
    <x v="686"/>
    <x v="1"/>
    <x v="37"/>
    <x v="41"/>
    <x v="4"/>
    <x v="48"/>
    <x v="129"/>
    <x v="1929"/>
    <x v="3411"/>
    <x v="26"/>
    <x v="2"/>
    <x v="1"/>
    <x v="1"/>
  </r>
  <r>
    <x v="1"/>
    <x v="0"/>
    <x v="686"/>
    <x v="3"/>
    <x v="45"/>
    <x v="46"/>
    <x v="2"/>
    <x v="38"/>
    <x v="317"/>
    <x v="2889"/>
    <x v="5112"/>
    <x v="21"/>
    <x v="0"/>
    <x v="0"/>
    <x v="2"/>
  </r>
  <r>
    <x v="1"/>
    <x v="0"/>
    <x v="686"/>
    <x v="3"/>
    <x v="45"/>
    <x v="46"/>
    <x v="1"/>
    <x v="43"/>
    <x v="323"/>
    <x v="2929"/>
    <x v="5240"/>
    <x v="21"/>
    <x v="0"/>
    <x v="0"/>
    <x v="1"/>
  </r>
  <r>
    <x v="1"/>
    <x v="0"/>
    <x v="686"/>
    <x v="3"/>
    <x v="45"/>
    <x v="46"/>
    <x v="5"/>
    <x v="38"/>
    <x v="309"/>
    <x v="2855"/>
    <x v="4959"/>
    <x v="21"/>
    <x v="0"/>
    <x v="1"/>
    <x v="2"/>
  </r>
  <r>
    <x v="1"/>
    <x v="0"/>
    <x v="686"/>
    <x v="3"/>
    <x v="45"/>
    <x v="46"/>
    <x v="4"/>
    <x v="48"/>
    <x v="307"/>
    <x v="2884"/>
    <x v="5087"/>
    <x v="21"/>
    <x v="0"/>
    <x v="1"/>
    <x v="1"/>
  </r>
  <r>
    <x v="1"/>
    <x v="0"/>
    <x v="686"/>
    <x v="3"/>
    <x v="45"/>
    <x v="46"/>
    <x v="0"/>
    <x v="68"/>
    <x v="304"/>
    <x v="2926"/>
    <x v="5289"/>
    <x v="26"/>
    <x v="0"/>
    <x v="0"/>
    <x v="0"/>
  </r>
  <r>
    <x v="1"/>
    <x v="0"/>
    <x v="686"/>
    <x v="3"/>
    <x v="45"/>
    <x v="46"/>
    <x v="3"/>
    <x v="73"/>
    <x v="315"/>
    <x v="2985"/>
    <x v="5303"/>
    <x v="16"/>
    <x v="0"/>
    <x v="1"/>
    <x v="0"/>
  </r>
  <r>
    <x v="5"/>
    <x v="0"/>
    <x v="686"/>
    <x v="4"/>
    <x v="36"/>
    <x v="44"/>
    <x v="2"/>
    <x v="38"/>
    <x v="317"/>
    <x v="2889"/>
    <x v="5112"/>
    <x v="21"/>
    <x v="0"/>
    <x v="0"/>
    <x v="2"/>
  </r>
  <r>
    <x v="5"/>
    <x v="0"/>
    <x v="686"/>
    <x v="4"/>
    <x v="36"/>
    <x v="44"/>
    <x v="1"/>
    <x v="43"/>
    <x v="323"/>
    <x v="2929"/>
    <x v="5240"/>
    <x v="21"/>
    <x v="0"/>
    <x v="0"/>
    <x v="1"/>
  </r>
  <r>
    <x v="5"/>
    <x v="0"/>
    <x v="686"/>
    <x v="4"/>
    <x v="36"/>
    <x v="44"/>
    <x v="5"/>
    <x v="38"/>
    <x v="309"/>
    <x v="2855"/>
    <x v="4959"/>
    <x v="21"/>
    <x v="0"/>
    <x v="1"/>
    <x v="2"/>
  </r>
  <r>
    <x v="5"/>
    <x v="0"/>
    <x v="686"/>
    <x v="4"/>
    <x v="36"/>
    <x v="44"/>
    <x v="4"/>
    <x v="48"/>
    <x v="307"/>
    <x v="2884"/>
    <x v="5087"/>
    <x v="21"/>
    <x v="0"/>
    <x v="1"/>
    <x v="1"/>
  </r>
  <r>
    <x v="5"/>
    <x v="0"/>
    <x v="686"/>
    <x v="4"/>
    <x v="36"/>
    <x v="44"/>
    <x v="0"/>
    <x v="68"/>
    <x v="304"/>
    <x v="2926"/>
    <x v="5289"/>
    <x v="26"/>
    <x v="0"/>
    <x v="0"/>
    <x v="0"/>
  </r>
  <r>
    <x v="5"/>
    <x v="0"/>
    <x v="686"/>
    <x v="4"/>
    <x v="36"/>
    <x v="44"/>
    <x v="3"/>
    <x v="73"/>
    <x v="315"/>
    <x v="2985"/>
    <x v="5303"/>
    <x v="16"/>
    <x v="0"/>
    <x v="1"/>
    <x v="0"/>
  </r>
  <r>
    <x v="1"/>
    <x v="1"/>
    <x v="686"/>
    <x v="1"/>
    <x v="37"/>
    <x v="41"/>
    <x v="4"/>
    <x v="45"/>
    <x v="28"/>
    <x v="399"/>
    <x v="928"/>
    <x v="39"/>
    <x v="1"/>
    <x v="1"/>
    <x v="1"/>
  </r>
  <r>
    <x v="1"/>
    <x v="0"/>
    <x v="686"/>
    <x v="3"/>
    <x v="45"/>
    <x v="46"/>
    <x v="2"/>
    <x v="35"/>
    <x v="134"/>
    <x v="1569"/>
    <x v="3198"/>
    <x v="33"/>
    <x v="1"/>
    <x v="0"/>
    <x v="2"/>
  </r>
  <r>
    <x v="1"/>
    <x v="0"/>
    <x v="686"/>
    <x v="3"/>
    <x v="45"/>
    <x v="46"/>
    <x v="1"/>
    <x v="40"/>
    <x v="147"/>
    <x v="1870"/>
    <x v="3850"/>
    <x v="35"/>
    <x v="1"/>
    <x v="0"/>
    <x v="1"/>
  </r>
  <r>
    <x v="1"/>
    <x v="0"/>
    <x v="686"/>
    <x v="3"/>
    <x v="45"/>
    <x v="46"/>
    <x v="5"/>
    <x v="36"/>
    <x v="118"/>
    <x v="1423"/>
    <x v="3005"/>
    <x v="34"/>
    <x v="1"/>
    <x v="1"/>
    <x v="2"/>
  </r>
  <r>
    <x v="1"/>
    <x v="0"/>
    <x v="686"/>
    <x v="3"/>
    <x v="45"/>
    <x v="46"/>
    <x v="4"/>
    <x v="45"/>
    <x v="94"/>
    <x v="1411"/>
    <x v="2975"/>
    <x v="34"/>
    <x v="1"/>
    <x v="1"/>
    <x v="1"/>
  </r>
  <r>
    <x v="1"/>
    <x v="0"/>
    <x v="686"/>
    <x v="3"/>
    <x v="45"/>
    <x v="46"/>
    <x v="0"/>
    <x v="66"/>
    <x v="92"/>
    <x v="1905"/>
    <x v="4167"/>
    <x v="41"/>
    <x v="1"/>
    <x v="0"/>
    <x v="0"/>
  </r>
  <r>
    <x v="1"/>
    <x v="0"/>
    <x v="686"/>
    <x v="3"/>
    <x v="45"/>
    <x v="46"/>
    <x v="3"/>
    <x v="67"/>
    <x v="128"/>
    <x v="2357"/>
    <x v="4141"/>
    <x v="26"/>
    <x v="1"/>
    <x v="1"/>
    <x v="0"/>
  </r>
  <r>
    <x v="5"/>
    <x v="0"/>
    <x v="686"/>
    <x v="4"/>
    <x v="36"/>
    <x v="44"/>
    <x v="2"/>
    <x v="37"/>
    <x v="150"/>
    <x v="1799"/>
    <x v="3575"/>
    <x v="32"/>
    <x v="1"/>
    <x v="0"/>
    <x v="2"/>
  </r>
  <r>
    <x v="5"/>
    <x v="0"/>
    <x v="686"/>
    <x v="4"/>
    <x v="36"/>
    <x v="44"/>
    <x v="1"/>
    <x v="41"/>
    <x v="171"/>
    <x v="2110"/>
    <x v="4261"/>
    <x v="36"/>
    <x v="1"/>
    <x v="0"/>
    <x v="1"/>
  </r>
  <r>
    <x v="5"/>
    <x v="0"/>
    <x v="686"/>
    <x v="4"/>
    <x v="36"/>
    <x v="44"/>
    <x v="5"/>
    <x v="35"/>
    <x v="108"/>
    <x v="1296"/>
    <x v="2841"/>
    <x v="36"/>
    <x v="1"/>
    <x v="1"/>
    <x v="2"/>
  </r>
  <r>
    <x v="5"/>
    <x v="0"/>
    <x v="686"/>
    <x v="4"/>
    <x v="36"/>
    <x v="44"/>
    <x v="4"/>
    <x v="44"/>
    <x v="111"/>
    <x v="1607"/>
    <x v="3216"/>
    <x v="32"/>
    <x v="1"/>
    <x v="1"/>
    <x v="1"/>
  </r>
  <r>
    <x v="5"/>
    <x v="0"/>
    <x v="686"/>
    <x v="4"/>
    <x v="36"/>
    <x v="44"/>
    <x v="0"/>
    <x v="61"/>
    <x v="92"/>
    <x v="1789"/>
    <x v="3965"/>
    <x v="40"/>
    <x v="1"/>
    <x v="0"/>
    <x v="0"/>
  </r>
  <r>
    <x v="5"/>
    <x v="0"/>
    <x v="686"/>
    <x v="4"/>
    <x v="36"/>
    <x v="44"/>
    <x v="3"/>
    <x v="69"/>
    <x v="128"/>
    <x v="2392"/>
    <x v="4295"/>
    <x v="28"/>
    <x v="1"/>
    <x v="1"/>
    <x v="0"/>
  </r>
  <r>
    <x v="1"/>
    <x v="1"/>
    <x v="686"/>
    <x v="1"/>
    <x v="37"/>
    <x v="41"/>
    <x v="4"/>
    <x v="36"/>
    <x v="42"/>
    <x v="469"/>
    <x v="923"/>
    <x v="33"/>
    <x v="2"/>
    <x v="1"/>
    <x v="1"/>
  </r>
  <r>
    <x v="1"/>
    <x v="0"/>
    <x v="686"/>
    <x v="3"/>
    <x v="45"/>
    <x v="46"/>
    <x v="2"/>
    <x v="27"/>
    <x v="150"/>
    <x v="1413"/>
    <x v="2620"/>
    <x v="28"/>
    <x v="2"/>
    <x v="0"/>
    <x v="2"/>
  </r>
  <r>
    <x v="1"/>
    <x v="0"/>
    <x v="686"/>
    <x v="3"/>
    <x v="45"/>
    <x v="46"/>
    <x v="1"/>
    <x v="27"/>
    <x v="191"/>
    <x v="1782"/>
    <x v="2924"/>
    <x v="23"/>
    <x v="2"/>
    <x v="0"/>
    <x v="1"/>
  </r>
  <r>
    <x v="1"/>
    <x v="0"/>
    <x v="686"/>
    <x v="3"/>
    <x v="45"/>
    <x v="46"/>
    <x v="5"/>
    <x v="26"/>
    <x v="123"/>
    <x v="1140"/>
    <x v="1923"/>
    <x v="25"/>
    <x v="2"/>
    <x v="1"/>
    <x v="2"/>
  </r>
  <r>
    <x v="1"/>
    <x v="0"/>
    <x v="686"/>
    <x v="3"/>
    <x v="45"/>
    <x v="46"/>
    <x v="4"/>
    <x v="29"/>
    <x v="124"/>
    <x v="1250"/>
    <x v="2124"/>
    <x v="25"/>
    <x v="2"/>
    <x v="1"/>
    <x v="1"/>
  </r>
  <r>
    <x v="1"/>
    <x v="0"/>
    <x v="686"/>
    <x v="3"/>
    <x v="45"/>
    <x v="46"/>
    <x v="0"/>
    <x v="49"/>
    <x v="116"/>
    <x v="1800"/>
    <x v="3458"/>
    <x v="30"/>
    <x v="2"/>
    <x v="0"/>
    <x v="0"/>
  </r>
  <r>
    <x v="1"/>
    <x v="0"/>
    <x v="686"/>
    <x v="3"/>
    <x v="45"/>
    <x v="46"/>
    <x v="3"/>
    <x v="53"/>
    <x v="153"/>
    <x v="2289"/>
    <x v="3563"/>
    <x v="19"/>
    <x v="2"/>
    <x v="1"/>
    <x v="0"/>
  </r>
  <r>
    <x v="5"/>
    <x v="0"/>
    <x v="686"/>
    <x v="4"/>
    <x v="36"/>
    <x v="44"/>
    <x v="2"/>
    <x v="27"/>
    <x v="166"/>
    <x v="1558"/>
    <x v="2548"/>
    <x v="23"/>
    <x v="2"/>
    <x v="0"/>
    <x v="2"/>
  </r>
  <r>
    <x v="5"/>
    <x v="0"/>
    <x v="686"/>
    <x v="4"/>
    <x v="36"/>
    <x v="44"/>
    <x v="1"/>
    <x v="30"/>
    <x v="176"/>
    <x v="1774"/>
    <x v="3073"/>
    <x v="25"/>
    <x v="2"/>
    <x v="0"/>
    <x v="1"/>
  </r>
  <r>
    <x v="5"/>
    <x v="0"/>
    <x v="686"/>
    <x v="4"/>
    <x v="36"/>
    <x v="44"/>
    <x v="5"/>
    <x v="25"/>
    <x v="131"/>
    <x v="1173"/>
    <x v="2150"/>
    <x v="28"/>
    <x v="2"/>
    <x v="1"/>
    <x v="2"/>
  </r>
  <r>
    <x v="5"/>
    <x v="0"/>
    <x v="686"/>
    <x v="4"/>
    <x v="36"/>
    <x v="44"/>
    <x v="4"/>
    <x v="32"/>
    <x v="128"/>
    <x v="1396"/>
    <x v="2535"/>
    <x v="27"/>
    <x v="2"/>
    <x v="1"/>
    <x v="1"/>
  </r>
  <r>
    <x v="5"/>
    <x v="0"/>
    <x v="686"/>
    <x v="4"/>
    <x v="36"/>
    <x v="44"/>
    <x v="0"/>
    <x v="43"/>
    <x v="125"/>
    <x v="1725"/>
    <x v="3447"/>
    <x v="32"/>
    <x v="2"/>
    <x v="0"/>
    <x v="0"/>
  </r>
  <r>
    <x v="5"/>
    <x v="0"/>
    <x v="686"/>
    <x v="4"/>
    <x v="36"/>
    <x v="44"/>
    <x v="3"/>
    <x v="46"/>
    <x v="143"/>
    <x v="2020"/>
    <x v="3355"/>
    <x v="23"/>
    <x v="2"/>
    <x v="1"/>
    <x v="0"/>
  </r>
  <r>
    <x v="1"/>
    <x v="1"/>
    <x v="687"/>
    <x v="1"/>
    <x v="37"/>
    <x v="41"/>
    <x v="0"/>
    <x v="58"/>
    <x v="129"/>
    <x v="2173"/>
    <x v="3501"/>
    <x v="21"/>
    <x v="2"/>
    <x v="0"/>
    <x v="0"/>
  </r>
  <r>
    <x v="1"/>
    <x v="1"/>
    <x v="687"/>
    <x v="1"/>
    <x v="37"/>
    <x v="41"/>
    <x v="0"/>
    <x v="53"/>
    <x v="34"/>
    <x v="589"/>
    <x v="1162"/>
    <x v="32"/>
    <x v="1"/>
    <x v="0"/>
    <x v="0"/>
  </r>
  <r>
    <x v="1"/>
    <x v="1"/>
    <x v="687"/>
    <x v="1"/>
    <x v="37"/>
    <x v="41"/>
    <x v="0"/>
    <x v="36"/>
    <x v="37"/>
    <x v="408"/>
    <x v="648"/>
    <x v="28"/>
    <x v="2"/>
    <x v="0"/>
    <x v="0"/>
  </r>
  <r>
    <x v="1"/>
    <x v="1"/>
    <x v="688"/>
    <x v="1"/>
    <x v="37"/>
    <x v="41"/>
    <x v="3"/>
    <x v="63"/>
    <x v="254"/>
    <x v="2852"/>
    <x v="4768"/>
    <x v="16"/>
    <x v="2"/>
    <x v="1"/>
    <x v="0"/>
  </r>
  <r>
    <x v="2"/>
    <x v="0"/>
    <x v="688"/>
    <x v="4"/>
    <x v="30"/>
    <x v="1"/>
    <x v="2"/>
    <x v="53"/>
    <x v="315"/>
    <x v="2933"/>
    <x v="5248"/>
    <x v="21"/>
    <x v="1"/>
    <x v="0"/>
    <x v="2"/>
  </r>
  <r>
    <x v="2"/>
    <x v="0"/>
    <x v="688"/>
    <x v="4"/>
    <x v="30"/>
    <x v="1"/>
    <x v="1"/>
    <x v="58"/>
    <x v="319"/>
    <x v="2961"/>
    <x v="5360"/>
    <x v="26"/>
    <x v="1"/>
    <x v="0"/>
    <x v="1"/>
  </r>
  <r>
    <x v="2"/>
    <x v="0"/>
    <x v="688"/>
    <x v="4"/>
    <x v="30"/>
    <x v="1"/>
    <x v="5"/>
    <x v="53"/>
    <x v="307"/>
    <x v="2895"/>
    <x v="5143"/>
    <x v="21"/>
    <x v="1"/>
    <x v="1"/>
    <x v="2"/>
  </r>
  <r>
    <x v="2"/>
    <x v="0"/>
    <x v="688"/>
    <x v="4"/>
    <x v="30"/>
    <x v="1"/>
    <x v="4"/>
    <x v="53"/>
    <x v="304"/>
    <x v="2888"/>
    <x v="5106"/>
    <x v="21"/>
    <x v="1"/>
    <x v="1"/>
    <x v="1"/>
  </r>
  <r>
    <x v="2"/>
    <x v="0"/>
    <x v="688"/>
    <x v="4"/>
    <x v="30"/>
    <x v="1"/>
    <x v="0"/>
    <x v="63"/>
    <x v="294"/>
    <x v="2892"/>
    <x v="5010"/>
    <x v="16"/>
    <x v="1"/>
    <x v="0"/>
    <x v="0"/>
  </r>
  <r>
    <x v="2"/>
    <x v="0"/>
    <x v="688"/>
    <x v="4"/>
    <x v="30"/>
    <x v="1"/>
    <x v="3"/>
    <x v="68"/>
    <x v="311"/>
    <x v="2955"/>
    <x v="5135"/>
    <x v="11"/>
    <x v="1"/>
    <x v="1"/>
    <x v="0"/>
  </r>
  <r>
    <x v="1"/>
    <x v="1"/>
    <x v="688"/>
    <x v="1"/>
    <x v="37"/>
    <x v="41"/>
    <x v="3"/>
    <x v="58"/>
    <x v="67"/>
    <x v="1269"/>
    <x v="2359"/>
    <x v="28"/>
    <x v="1"/>
    <x v="1"/>
    <x v="0"/>
  </r>
  <r>
    <x v="2"/>
    <x v="0"/>
    <x v="688"/>
    <x v="4"/>
    <x v="30"/>
    <x v="1"/>
    <x v="2"/>
    <x v="51"/>
    <x v="138"/>
    <x v="2101"/>
    <x v="4208"/>
    <x v="35"/>
    <x v="1"/>
    <x v="0"/>
    <x v="2"/>
  </r>
  <r>
    <x v="2"/>
    <x v="0"/>
    <x v="688"/>
    <x v="4"/>
    <x v="30"/>
    <x v="1"/>
    <x v="1"/>
    <x v="52"/>
    <x v="129"/>
    <x v="2041"/>
    <x v="4305"/>
    <x v="40"/>
    <x v="1"/>
    <x v="0"/>
    <x v="1"/>
  </r>
  <r>
    <x v="2"/>
    <x v="0"/>
    <x v="688"/>
    <x v="4"/>
    <x v="30"/>
    <x v="1"/>
    <x v="5"/>
    <x v="47"/>
    <x v="98"/>
    <x v="1520"/>
    <x v="3171"/>
    <x v="34"/>
    <x v="1"/>
    <x v="1"/>
    <x v="2"/>
  </r>
  <r>
    <x v="2"/>
    <x v="0"/>
    <x v="688"/>
    <x v="4"/>
    <x v="30"/>
    <x v="1"/>
    <x v="4"/>
    <x v="48"/>
    <x v="96"/>
    <x v="1523"/>
    <x v="3118"/>
    <x v="33"/>
    <x v="1"/>
    <x v="1"/>
    <x v="1"/>
  </r>
  <r>
    <x v="2"/>
    <x v="0"/>
    <x v="688"/>
    <x v="4"/>
    <x v="30"/>
    <x v="1"/>
    <x v="0"/>
    <x v="58"/>
    <x v="94"/>
    <x v="1745"/>
    <x v="3349"/>
    <x v="30"/>
    <x v="1"/>
    <x v="0"/>
    <x v="0"/>
  </r>
  <r>
    <x v="2"/>
    <x v="0"/>
    <x v="688"/>
    <x v="4"/>
    <x v="30"/>
    <x v="1"/>
    <x v="3"/>
    <x v="65"/>
    <x v="120"/>
    <x v="2221"/>
    <x v="3874"/>
    <x v="25"/>
    <x v="1"/>
    <x v="1"/>
    <x v="0"/>
  </r>
  <r>
    <x v="1"/>
    <x v="1"/>
    <x v="688"/>
    <x v="1"/>
    <x v="37"/>
    <x v="41"/>
    <x v="3"/>
    <x v="45"/>
    <x v="87"/>
    <x v="1313"/>
    <x v="2007"/>
    <x v="21"/>
    <x v="2"/>
    <x v="1"/>
    <x v="0"/>
  </r>
  <r>
    <x v="2"/>
    <x v="0"/>
    <x v="688"/>
    <x v="4"/>
    <x v="30"/>
    <x v="1"/>
    <x v="2"/>
    <x v="40"/>
    <x v="153"/>
    <x v="1935"/>
    <x v="3490"/>
    <x v="27"/>
    <x v="2"/>
    <x v="0"/>
    <x v="2"/>
  </r>
  <r>
    <x v="2"/>
    <x v="0"/>
    <x v="688"/>
    <x v="4"/>
    <x v="30"/>
    <x v="1"/>
    <x v="1"/>
    <x v="37"/>
    <x v="157"/>
    <x v="1866"/>
    <x v="3497"/>
    <x v="29"/>
    <x v="2"/>
    <x v="0"/>
    <x v="1"/>
  </r>
  <r>
    <x v="2"/>
    <x v="0"/>
    <x v="688"/>
    <x v="4"/>
    <x v="30"/>
    <x v="1"/>
    <x v="5"/>
    <x v="39"/>
    <x v="128"/>
    <x v="1643"/>
    <x v="2688"/>
    <x v="23"/>
    <x v="2"/>
    <x v="1"/>
    <x v="2"/>
  </r>
  <r>
    <x v="2"/>
    <x v="0"/>
    <x v="688"/>
    <x v="4"/>
    <x v="30"/>
    <x v="1"/>
    <x v="4"/>
    <x v="33"/>
    <x v="116"/>
    <x v="1308"/>
    <x v="2380"/>
    <x v="27"/>
    <x v="2"/>
    <x v="1"/>
    <x v="1"/>
  </r>
  <r>
    <x v="2"/>
    <x v="0"/>
    <x v="688"/>
    <x v="4"/>
    <x v="30"/>
    <x v="1"/>
    <x v="0"/>
    <x v="47"/>
    <x v="111"/>
    <x v="1690"/>
    <x v="2774"/>
    <x v="23"/>
    <x v="2"/>
    <x v="0"/>
    <x v="0"/>
  </r>
  <r>
    <x v="2"/>
    <x v="0"/>
    <x v="688"/>
    <x v="4"/>
    <x v="30"/>
    <x v="1"/>
    <x v="3"/>
    <x v="49"/>
    <x v="148"/>
    <x v="2141"/>
    <x v="3016"/>
    <x v="16"/>
    <x v="2"/>
    <x v="1"/>
    <x v="0"/>
  </r>
  <r>
    <x v="1"/>
    <x v="1"/>
    <x v="689"/>
    <x v="1"/>
    <x v="37"/>
    <x v="41"/>
    <x v="2"/>
    <x v="58"/>
    <x v="311"/>
    <x v="2929"/>
    <x v="5410"/>
    <x v="41"/>
    <x v="2"/>
    <x v="0"/>
    <x v="2"/>
  </r>
  <r>
    <x v="1"/>
    <x v="1"/>
    <x v="689"/>
    <x v="1"/>
    <x v="37"/>
    <x v="41"/>
    <x v="2"/>
    <x v="53"/>
    <x v="125"/>
    <x v="2011"/>
    <x v="4654"/>
    <x v="53"/>
    <x v="1"/>
    <x v="0"/>
    <x v="2"/>
  </r>
  <r>
    <x v="1"/>
    <x v="1"/>
    <x v="689"/>
    <x v="1"/>
    <x v="37"/>
    <x v="41"/>
    <x v="2"/>
    <x v="42"/>
    <x v="152"/>
    <x v="1990"/>
    <x v="4343"/>
    <x v="43"/>
    <x v="2"/>
    <x v="0"/>
    <x v="2"/>
  </r>
  <r>
    <x v="1"/>
    <x v="1"/>
    <x v="690"/>
    <x v="1"/>
    <x v="37"/>
    <x v="41"/>
    <x v="1"/>
    <x v="53"/>
    <x v="254"/>
    <x v="2805"/>
    <x v="4768"/>
    <x v="21"/>
    <x v="2"/>
    <x v="0"/>
    <x v="1"/>
  </r>
  <r>
    <x v="1"/>
    <x v="1"/>
    <x v="690"/>
    <x v="1"/>
    <x v="37"/>
    <x v="41"/>
    <x v="1"/>
    <x v="48"/>
    <x v="74"/>
    <x v="1197"/>
    <x v="2624"/>
    <x v="36"/>
    <x v="1"/>
    <x v="0"/>
    <x v="1"/>
  </r>
  <r>
    <x v="1"/>
    <x v="1"/>
    <x v="690"/>
    <x v="1"/>
    <x v="37"/>
    <x v="41"/>
    <x v="1"/>
    <x v="38"/>
    <x v="81"/>
    <x v="1073"/>
    <x v="1795"/>
    <x v="25"/>
    <x v="2"/>
    <x v="0"/>
    <x v="1"/>
  </r>
  <r>
    <x v="1"/>
    <x v="1"/>
    <x v="691"/>
    <x v="1"/>
    <x v="37"/>
    <x v="41"/>
    <x v="5"/>
    <x v="48"/>
    <x v="194"/>
    <x v="2506"/>
    <x v="4367"/>
    <x v="26"/>
    <x v="2"/>
    <x v="1"/>
    <x v="2"/>
  </r>
  <r>
    <x v="1"/>
    <x v="1"/>
    <x v="691"/>
    <x v="1"/>
    <x v="37"/>
    <x v="41"/>
    <x v="5"/>
    <x v="44"/>
    <x v="48"/>
    <x v="676"/>
    <x v="1502"/>
    <x v="36"/>
    <x v="1"/>
    <x v="1"/>
    <x v="2"/>
  </r>
  <r>
    <x v="1"/>
    <x v="1"/>
    <x v="691"/>
    <x v="1"/>
    <x v="37"/>
    <x v="41"/>
    <x v="5"/>
    <x v="36"/>
    <x v="59"/>
    <x v="705"/>
    <x v="1275"/>
    <x v="29"/>
    <x v="2"/>
    <x v="1"/>
    <x v="2"/>
  </r>
  <r>
    <x v="1"/>
    <x v="1"/>
    <x v="692"/>
    <x v="1"/>
    <x v="37"/>
    <x v="41"/>
    <x v="4"/>
    <x v="48"/>
    <x v="152"/>
    <x v="2158"/>
    <x v="3825"/>
    <x v="26"/>
    <x v="2"/>
    <x v="1"/>
    <x v="1"/>
  </r>
  <r>
    <x v="1"/>
    <x v="1"/>
    <x v="692"/>
    <x v="1"/>
    <x v="37"/>
    <x v="41"/>
    <x v="4"/>
    <x v="44"/>
    <x v="33"/>
    <x v="460"/>
    <x v="1081"/>
    <x v="39"/>
    <x v="1"/>
    <x v="1"/>
    <x v="1"/>
  </r>
  <r>
    <x v="1"/>
    <x v="1"/>
    <x v="692"/>
    <x v="1"/>
    <x v="37"/>
    <x v="41"/>
    <x v="4"/>
    <x v="32"/>
    <x v="45"/>
    <x v="444"/>
    <x v="858"/>
    <x v="33"/>
    <x v="2"/>
    <x v="1"/>
    <x v="1"/>
  </r>
  <r>
    <x v="1"/>
    <x v="1"/>
    <x v="693"/>
    <x v="1"/>
    <x v="37"/>
    <x v="41"/>
    <x v="0"/>
    <x v="58"/>
    <x v="174"/>
    <x v="2560"/>
    <x v="4211"/>
    <x v="21"/>
    <x v="2"/>
    <x v="0"/>
    <x v="0"/>
  </r>
  <r>
    <x v="1"/>
    <x v="1"/>
    <x v="693"/>
    <x v="1"/>
    <x v="37"/>
    <x v="41"/>
    <x v="0"/>
    <x v="57"/>
    <x v="49"/>
    <x v="907"/>
    <x v="1925"/>
    <x v="34"/>
    <x v="1"/>
    <x v="0"/>
    <x v="0"/>
  </r>
  <r>
    <x v="1"/>
    <x v="1"/>
    <x v="693"/>
    <x v="1"/>
    <x v="37"/>
    <x v="41"/>
    <x v="0"/>
    <x v="43"/>
    <x v="53"/>
    <x v="735"/>
    <x v="1217"/>
    <x v="26"/>
    <x v="2"/>
    <x v="0"/>
    <x v="0"/>
  </r>
  <r>
    <x v="1"/>
    <x v="1"/>
    <x v="694"/>
    <x v="1"/>
    <x v="37"/>
    <x v="41"/>
    <x v="3"/>
    <x v="63"/>
    <x v="294"/>
    <x v="2892"/>
    <x v="5010"/>
    <x v="16"/>
    <x v="2"/>
    <x v="1"/>
    <x v="0"/>
  </r>
  <r>
    <x v="3"/>
    <x v="1"/>
    <x v="694"/>
    <x v="3"/>
    <x v="32"/>
    <x v="12"/>
    <x v="2"/>
    <x v="63"/>
    <x v="346"/>
    <x v="3063"/>
    <x v="5530"/>
    <x v="26"/>
    <x v="1"/>
    <x v="0"/>
    <x v="2"/>
  </r>
  <r>
    <x v="3"/>
    <x v="1"/>
    <x v="694"/>
    <x v="3"/>
    <x v="32"/>
    <x v="12"/>
    <x v="1"/>
    <x v="53"/>
    <x v="333"/>
    <x v="2993"/>
    <x v="5374"/>
    <x v="21"/>
    <x v="1"/>
    <x v="0"/>
    <x v="1"/>
  </r>
  <r>
    <x v="0"/>
    <x v="1"/>
    <x v="694"/>
    <x v="3"/>
    <x v="32"/>
    <x v="12"/>
    <x v="5"/>
    <x v="53"/>
    <x v="329"/>
    <x v="2982"/>
    <x v="5397"/>
    <x v="26"/>
    <x v="1"/>
    <x v="1"/>
    <x v="2"/>
  </r>
  <r>
    <x v="0"/>
    <x v="1"/>
    <x v="694"/>
    <x v="3"/>
    <x v="32"/>
    <x v="12"/>
    <x v="4"/>
    <x v="53"/>
    <x v="325"/>
    <x v="2969"/>
    <x v="5372"/>
    <x v="26"/>
    <x v="1"/>
    <x v="1"/>
    <x v="1"/>
  </r>
  <r>
    <x v="0"/>
    <x v="1"/>
    <x v="694"/>
    <x v="3"/>
    <x v="32"/>
    <x v="12"/>
    <x v="0"/>
    <x v="63"/>
    <x v="325"/>
    <x v="2997"/>
    <x v="5380"/>
    <x v="21"/>
    <x v="1"/>
    <x v="0"/>
    <x v="0"/>
  </r>
  <r>
    <x v="0"/>
    <x v="1"/>
    <x v="694"/>
    <x v="3"/>
    <x v="32"/>
    <x v="12"/>
    <x v="3"/>
    <x v="68"/>
    <x v="333"/>
    <x v="3035"/>
    <x v="5539"/>
    <x v="36"/>
    <x v="1"/>
    <x v="1"/>
    <x v="0"/>
  </r>
  <r>
    <x v="5"/>
    <x v="1"/>
    <x v="694"/>
    <x v="0"/>
    <x v="48"/>
    <x v="33"/>
    <x v="2"/>
    <x v="53"/>
    <x v="315"/>
    <x v="2933"/>
    <x v="5169"/>
    <x v="16"/>
    <x v="0"/>
    <x v="0"/>
    <x v="2"/>
  </r>
  <r>
    <x v="5"/>
    <x v="1"/>
    <x v="694"/>
    <x v="0"/>
    <x v="48"/>
    <x v="33"/>
    <x v="1"/>
    <x v="43"/>
    <x v="285"/>
    <x v="2793"/>
    <x v="4723"/>
    <x v="21"/>
    <x v="0"/>
    <x v="0"/>
    <x v="1"/>
  </r>
  <r>
    <x v="5"/>
    <x v="1"/>
    <x v="694"/>
    <x v="0"/>
    <x v="48"/>
    <x v="33"/>
    <x v="5"/>
    <x v="43"/>
    <x v="254"/>
    <x v="2686"/>
    <x v="4188"/>
    <x v="16"/>
    <x v="0"/>
    <x v="1"/>
    <x v="2"/>
  </r>
  <r>
    <x v="5"/>
    <x v="1"/>
    <x v="694"/>
    <x v="0"/>
    <x v="48"/>
    <x v="33"/>
    <x v="4"/>
    <x v="43"/>
    <x v="212"/>
    <x v="2513"/>
    <x v="3761"/>
    <x v="16"/>
    <x v="0"/>
    <x v="1"/>
    <x v="1"/>
  </r>
  <r>
    <x v="5"/>
    <x v="1"/>
    <x v="694"/>
    <x v="0"/>
    <x v="48"/>
    <x v="33"/>
    <x v="0"/>
    <x v="53"/>
    <x v="212"/>
    <x v="2686"/>
    <x v="4962"/>
    <x v="36"/>
    <x v="0"/>
    <x v="0"/>
    <x v="0"/>
  </r>
  <r>
    <x v="5"/>
    <x v="1"/>
    <x v="694"/>
    <x v="0"/>
    <x v="48"/>
    <x v="33"/>
    <x v="3"/>
    <x v="58"/>
    <x v="285"/>
    <x v="2867"/>
    <x v="5115"/>
    <x v="26"/>
    <x v="0"/>
    <x v="1"/>
    <x v="0"/>
  </r>
  <r>
    <x v="1"/>
    <x v="1"/>
    <x v="694"/>
    <x v="1"/>
    <x v="37"/>
    <x v="41"/>
    <x v="3"/>
    <x v="57"/>
    <x v="80"/>
    <x v="1509"/>
    <x v="2790"/>
    <x v="28"/>
    <x v="1"/>
    <x v="1"/>
    <x v="0"/>
  </r>
  <r>
    <x v="3"/>
    <x v="1"/>
    <x v="694"/>
    <x v="3"/>
    <x v="32"/>
    <x v="12"/>
    <x v="2"/>
    <x v="57"/>
    <x v="207"/>
    <x v="2721"/>
    <x v="5020"/>
    <x v="37"/>
    <x v="1"/>
    <x v="0"/>
    <x v="2"/>
  </r>
  <r>
    <x v="3"/>
    <x v="1"/>
    <x v="694"/>
    <x v="3"/>
    <x v="32"/>
    <x v="12"/>
    <x v="1"/>
    <x v="48"/>
    <x v="176"/>
    <x v="2369"/>
    <x v="4379"/>
    <x v="31"/>
    <x v="1"/>
    <x v="0"/>
    <x v="1"/>
  </r>
  <r>
    <x v="0"/>
    <x v="1"/>
    <x v="694"/>
    <x v="3"/>
    <x v="32"/>
    <x v="12"/>
    <x v="5"/>
    <x v="48"/>
    <x v="188"/>
    <x v="2466"/>
    <x v="4720"/>
    <x v="37"/>
    <x v="1"/>
    <x v="1"/>
    <x v="2"/>
  </r>
  <r>
    <x v="0"/>
    <x v="1"/>
    <x v="694"/>
    <x v="3"/>
    <x v="32"/>
    <x v="12"/>
    <x v="4"/>
    <x v="48"/>
    <x v="172"/>
    <x v="2320"/>
    <x v="4650"/>
    <x v="40"/>
    <x v="1"/>
    <x v="1"/>
    <x v="1"/>
  </r>
  <r>
    <x v="0"/>
    <x v="1"/>
    <x v="694"/>
    <x v="3"/>
    <x v="32"/>
    <x v="12"/>
    <x v="0"/>
    <x v="58"/>
    <x v="147"/>
    <x v="2346"/>
    <x v="4528"/>
    <x v="35"/>
    <x v="1"/>
    <x v="0"/>
    <x v="0"/>
  </r>
  <r>
    <x v="0"/>
    <x v="1"/>
    <x v="694"/>
    <x v="3"/>
    <x v="32"/>
    <x v="12"/>
    <x v="3"/>
    <x v="62"/>
    <x v="194"/>
    <x v="2716"/>
    <x v="5179"/>
    <x v="51"/>
    <x v="1"/>
    <x v="1"/>
    <x v="0"/>
  </r>
  <r>
    <x v="5"/>
    <x v="1"/>
    <x v="694"/>
    <x v="0"/>
    <x v="48"/>
    <x v="33"/>
    <x v="2"/>
    <x v="51"/>
    <x v="118"/>
    <x v="1884"/>
    <x v="3398"/>
    <x v="27"/>
    <x v="1"/>
    <x v="0"/>
    <x v="2"/>
  </r>
  <r>
    <x v="5"/>
    <x v="1"/>
    <x v="694"/>
    <x v="0"/>
    <x v="48"/>
    <x v="33"/>
    <x v="1"/>
    <x v="42"/>
    <x v="84"/>
    <x v="1207"/>
    <x v="2504"/>
    <x v="33"/>
    <x v="1"/>
    <x v="0"/>
    <x v="1"/>
  </r>
  <r>
    <x v="5"/>
    <x v="1"/>
    <x v="694"/>
    <x v="0"/>
    <x v="48"/>
    <x v="33"/>
    <x v="5"/>
    <x v="38"/>
    <x v="72"/>
    <x v="933"/>
    <x v="1776"/>
    <x v="30"/>
    <x v="1"/>
    <x v="1"/>
    <x v="2"/>
  </r>
  <r>
    <x v="5"/>
    <x v="1"/>
    <x v="694"/>
    <x v="0"/>
    <x v="48"/>
    <x v="33"/>
    <x v="4"/>
    <x v="41"/>
    <x v="60"/>
    <x v="822"/>
    <x v="1600"/>
    <x v="31"/>
    <x v="1"/>
    <x v="1"/>
    <x v="1"/>
  </r>
  <r>
    <x v="5"/>
    <x v="1"/>
    <x v="694"/>
    <x v="0"/>
    <x v="48"/>
    <x v="33"/>
    <x v="0"/>
    <x v="50"/>
    <x v="60"/>
    <x v="994"/>
    <x v="2641"/>
    <x v="46"/>
    <x v="1"/>
    <x v="0"/>
    <x v="0"/>
  </r>
  <r>
    <x v="5"/>
    <x v="1"/>
    <x v="694"/>
    <x v="0"/>
    <x v="48"/>
    <x v="33"/>
    <x v="3"/>
    <x v="52"/>
    <x v="73"/>
    <x v="1252"/>
    <x v="2848"/>
    <x v="38"/>
    <x v="1"/>
    <x v="1"/>
    <x v="0"/>
  </r>
  <r>
    <x v="1"/>
    <x v="1"/>
    <x v="694"/>
    <x v="1"/>
    <x v="37"/>
    <x v="41"/>
    <x v="3"/>
    <x v="43"/>
    <x v="97"/>
    <x v="1394"/>
    <x v="2204"/>
    <x v="22"/>
    <x v="2"/>
    <x v="1"/>
    <x v="0"/>
  </r>
  <r>
    <x v="1"/>
    <x v="1"/>
    <x v="695"/>
    <x v="1"/>
    <x v="37"/>
    <x v="41"/>
    <x v="2"/>
    <x v="58"/>
    <x v="313"/>
    <x v="2937"/>
    <x v="5423"/>
    <x v="41"/>
    <x v="2"/>
    <x v="0"/>
    <x v="2"/>
  </r>
  <r>
    <x v="1"/>
    <x v="1"/>
    <x v="695"/>
    <x v="1"/>
    <x v="6"/>
    <x v="21"/>
    <x v="2"/>
    <x v="58"/>
    <x v="317"/>
    <x v="2954"/>
    <x v="5343"/>
    <x v="26"/>
    <x v="0"/>
    <x v="0"/>
    <x v="2"/>
  </r>
  <r>
    <x v="1"/>
    <x v="1"/>
    <x v="695"/>
    <x v="1"/>
    <x v="6"/>
    <x v="21"/>
    <x v="1"/>
    <x v="48"/>
    <x v="294"/>
    <x v="2850"/>
    <x v="5054"/>
    <x v="26"/>
    <x v="0"/>
    <x v="0"/>
    <x v="1"/>
  </r>
  <r>
    <x v="1"/>
    <x v="1"/>
    <x v="695"/>
    <x v="1"/>
    <x v="6"/>
    <x v="21"/>
    <x v="5"/>
    <x v="48"/>
    <x v="285"/>
    <x v="2829"/>
    <x v="4637"/>
    <x v="16"/>
    <x v="0"/>
    <x v="1"/>
    <x v="2"/>
  </r>
  <r>
    <x v="1"/>
    <x v="1"/>
    <x v="695"/>
    <x v="1"/>
    <x v="6"/>
    <x v="21"/>
    <x v="4"/>
    <x v="48"/>
    <x v="254"/>
    <x v="2757"/>
    <x v="4367"/>
    <x v="16"/>
    <x v="0"/>
    <x v="1"/>
    <x v="1"/>
  </r>
  <r>
    <x v="1"/>
    <x v="1"/>
    <x v="695"/>
    <x v="1"/>
    <x v="6"/>
    <x v="21"/>
    <x v="0"/>
    <x v="58"/>
    <x v="254"/>
    <x v="2833"/>
    <x v="4663"/>
    <x v="16"/>
    <x v="0"/>
    <x v="0"/>
    <x v="0"/>
  </r>
  <r>
    <x v="1"/>
    <x v="1"/>
    <x v="695"/>
    <x v="1"/>
    <x v="6"/>
    <x v="21"/>
    <x v="3"/>
    <x v="63"/>
    <x v="300"/>
    <x v="2903"/>
    <x v="5166"/>
    <x v="21"/>
    <x v="0"/>
    <x v="1"/>
    <x v="0"/>
  </r>
  <r>
    <x v="1"/>
    <x v="1"/>
    <x v="695"/>
    <x v="1"/>
    <x v="37"/>
    <x v="41"/>
    <x v="2"/>
    <x v="53"/>
    <x v="137"/>
    <x v="2132"/>
    <x v="4762"/>
    <x v="52"/>
    <x v="1"/>
    <x v="0"/>
    <x v="2"/>
  </r>
  <r>
    <x v="1"/>
    <x v="1"/>
    <x v="695"/>
    <x v="1"/>
    <x v="6"/>
    <x v="21"/>
    <x v="2"/>
    <x v="52"/>
    <x v="129"/>
    <x v="2041"/>
    <x v="4195"/>
    <x v="37"/>
    <x v="1"/>
    <x v="0"/>
    <x v="2"/>
  </r>
  <r>
    <x v="1"/>
    <x v="1"/>
    <x v="695"/>
    <x v="1"/>
    <x v="6"/>
    <x v="21"/>
    <x v="1"/>
    <x v="44"/>
    <x v="83"/>
    <x v="1242"/>
    <x v="2783"/>
    <x v="37"/>
    <x v="1"/>
    <x v="0"/>
    <x v="1"/>
  </r>
  <r>
    <x v="1"/>
    <x v="1"/>
    <x v="695"/>
    <x v="1"/>
    <x v="6"/>
    <x v="21"/>
    <x v="5"/>
    <x v="43"/>
    <x v="73"/>
    <x v="1056"/>
    <x v="2080"/>
    <x v="31"/>
    <x v="1"/>
    <x v="1"/>
    <x v="2"/>
  </r>
  <r>
    <x v="1"/>
    <x v="1"/>
    <x v="695"/>
    <x v="1"/>
    <x v="6"/>
    <x v="21"/>
    <x v="4"/>
    <x v="46"/>
    <x v="72"/>
    <x v="1113"/>
    <x v="2033"/>
    <x v="28"/>
    <x v="1"/>
    <x v="1"/>
    <x v="1"/>
  </r>
  <r>
    <x v="1"/>
    <x v="1"/>
    <x v="695"/>
    <x v="1"/>
    <x v="6"/>
    <x v="21"/>
    <x v="0"/>
    <x v="53"/>
    <x v="64"/>
    <x v="1130"/>
    <x v="2224"/>
    <x v="31"/>
    <x v="1"/>
    <x v="0"/>
    <x v="0"/>
  </r>
  <r>
    <x v="1"/>
    <x v="1"/>
    <x v="695"/>
    <x v="1"/>
    <x v="6"/>
    <x v="21"/>
    <x v="3"/>
    <x v="60"/>
    <x v="93"/>
    <x v="1780"/>
    <x v="3533"/>
    <x v="32"/>
    <x v="1"/>
    <x v="1"/>
    <x v="0"/>
  </r>
  <r>
    <x v="1"/>
    <x v="1"/>
    <x v="695"/>
    <x v="1"/>
    <x v="37"/>
    <x v="41"/>
    <x v="2"/>
    <x v="44"/>
    <x v="156"/>
    <x v="2083"/>
    <x v="4492"/>
    <x v="44"/>
    <x v="2"/>
    <x v="0"/>
    <x v="2"/>
  </r>
  <r>
    <x v="1"/>
    <x v="1"/>
    <x v="695"/>
    <x v="1"/>
    <x v="6"/>
    <x v="21"/>
    <x v="2"/>
    <x v="38"/>
    <x v="150"/>
    <x v="1839"/>
    <x v="3386"/>
    <x v="28"/>
    <x v="2"/>
    <x v="0"/>
    <x v="2"/>
  </r>
  <r>
    <x v="1"/>
    <x v="1"/>
    <x v="695"/>
    <x v="1"/>
    <x v="6"/>
    <x v="21"/>
    <x v="1"/>
    <x v="30"/>
    <x v="111"/>
    <x v="1167"/>
    <x v="2324"/>
    <x v="31"/>
    <x v="2"/>
    <x v="0"/>
    <x v="1"/>
  </r>
  <r>
    <x v="1"/>
    <x v="1"/>
    <x v="695"/>
    <x v="1"/>
    <x v="6"/>
    <x v="21"/>
    <x v="5"/>
    <x v="36"/>
    <x v="97"/>
    <x v="1204"/>
    <x v="1675"/>
    <x v="19"/>
    <x v="2"/>
    <x v="1"/>
    <x v="2"/>
  </r>
  <r>
    <x v="1"/>
    <x v="1"/>
    <x v="695"/>
    <x v="1"/>
    <x v="6"/>
    <x v="21"/>
    <x v="4"/>
    <x v="31"/>
    <x v="79"/>
    <x v="861"/>
    <x v="1215"/>
    <x v="21"/>
    <x v="2"/>
    <x v="1"/>
    <x v="1"/>
  </r>
  <r>
    <x v="1"/>
    <x v="1"/>
    <x v="695"/>
    <x v="1"/>
    <x v="6"/>
    <x v="21"/>
    <x v="0"/>
    <x v="35"/>
    <x v="81"/>
    <x v="992"/>
    <x v="1438"/>
    <x v="21"/>
    <x v="2"/>
    <x v="0"/>
    <x v="0"/>
  </r>
  <r>
    <x v="1"/>
    <x v="1"/>
    <x v="695"/>
    <x v="1"/>
    <x v="6"/>
    <x v="21"/>
    <x v="3"/>
    <x v="45"/>
    <x v="101"/>
    <x v="1499"/>
    <x v="2460"/>
    <x v="23"/>
    <x v="2"/>
    <x v="1"/>
    <x v="0"/>
  </r>
  <r>
    <x v="1"/>
    <x v="1"/>
    <x v="696"/>
    <x v="1"/>
    <x v="37"/>
    <x v="41"/>
    <x v="1"/>
    <x v="53"/>
    <x v="254"/>
    <x v="2805"/>
    <x v="4768"/>
    <x v="21"/>
    <x v="2"/>
    <x v="0"/>
    <x v="1"/>
  </r>
  <r>
    <x v="1"/>
    <x v="3"/>
    <x v="696"/>
    <x v="4"/>
    <x v="11"/>
    <x v="7"/>
    <x v="2"/>
    <x v="48"/>
    <x v="333"/>
    <x v="2978"/>
    <x v="5391"/>
    <x v="26"/>
    <x v="1"/>
    <x v="0"/>
    <x v="2"/>
  </r>
  <r>
    <x v="1"/>
    <x v="3"/>
    <x v="696"/>
    <x v="4"/>
    <x v="11"/>
    <x v="7"/>
    <x v="1"/>
    <x v="48"/>
    <x v="333"/>
    <x v="2978"/>
    <x v="5391"/>
    <x v="26"/>
    <x v="1"/>
    <x v="0"/>
    <x v="1"/>
  </r>
  <r>
    <x v="1"/>
    <x v="3"/>
    <x v="696"/>
    <x v="4"/>
    <x v="11"/>
    <x v="7"/>
    <x v="5"/>
    <x v="53"/>
    <x v="325"/>
    <x v="2969"/>
    <x v="5372"/>
    <x v="26"/>
    <x v="1"/>
    <x v="1"/>
    <x v="2"/>
  </r>
  <r>
    <x v="1"/>
    <x v="3"/>
    <x v="696"/>
    <x v="4"/>
    <x v="11"/>
    <x v="7"/>
    <x v="4"/>
    <x v="53"/>
    <x v="313"/>
    <x v="2924"/>
    <x v="5362"/>
    <x v="36"/>
    <x v="1"/>
    <x v="1"/>
    <x v="1"/>
  </r>
  <r>
    <x v="1"/>
    <x v="3"/>
    <x v="696"/>
    <x v="4"/>
    <x v="11"/>
    <x v="7"/>
    <x v="0"/>
    <x v="48"/>
    <x v="309"/>
    <x v="2891"/>
    <x v="5118"/>
    <x v="21"/>
    <x v="1"/>
    <x v="0"/>
    <x v="0"/>
  </r>
  <r>
    <x v="1"/>
    <x v="3"/>
    <x v="696"/>
    <x v="4"/>
    <x v="11"/>
    <x v="7"/>
    <x v="3"/>
    <x v="58"/>
    <x v="329"/>
    <x v="2996"/>
    <x v="5515"/>
    <x v="41"/>
    <x v="1"/>
    <x v="1"/>
    <x v="0"/>
  </r>
  <r>
    <x v="1"/>
    <x v="1"/>
    <x v="696"/>
    <x v="1"/>
    <x v="37"/>
    <x v="41"/>
    <x v="1"/>
    <x v="47"/>
    <x v="62"/>
    <x v="969"/>
    <x v="1998"/>
    <x v="33"/>
    <x v="1"/>
    <x v="0"/>
    <x v="1"/>
  </r>
  <r>
    <x v="1"/>
    <x v="3"/>
    <x v="696"/>
    <x v="4"/>
    <x v="11"/>
    <x v="7"/>
    <x v="2"/>
    <x v="47"/>
    <x v="199"/>
    <x v="2520"/>
    <x v="4863"/>
    <x v="40"/>
    <x v="1"/>
    <x v="0"/>
    <x v="2"/>
  </r>
  <r>
    <x v="1"/>
    <x v="3"/>
    <x v="696"/>
    <x v="4"/>
    <x v="11"/>
    <x v="7"/>
    <x v="1"/>
    <x v="44"/>
    <x v="182"/>
    <x v="2303"/>
    <x v="4632"/>
    <x v="40"/>
    <x v="1"/>
    <x v="0"/>
    <x v="1"/>
  </r>
  <r>
    <x v="1"/>
    <x v="3"/>
    <x v="696"/>
    <x v="4"/>
    <x v="11"/>
    <x v="7"/>
    <x v="5"/>
    <x v="49"/>
    <x v="153"/>
    <x v="2186"/>
    <x v="4427"/>
    <x v="38"/>
    <x v="1"/>
    <x v="1"/>
    <x v="2"/>
  </r>
  <r>
    <x v="1"/>
    <x v="3"/>
    <x v="696"/>
    <x v="4"/>
    <x v="11"/>
    <x v="7"/>
    <x v="4"/>
    <x v="52"/>
    <x v="122"/>
    <x v="1954"/>
    <x v="4547"/>
    <x v="51"/>
    <x v="1"/>
    <x v="1"/>
    <x v="1"/>
  </r>
  <r>
    <x v="1"/>
    <x v="3"/>
    <x v="696"/>
    <x v="4"/>
    <x v="11"/>
    <x v="7"/>
    <x v="0"/>
    <x v="43"/>
    <x v="113"/>
    <x v="1598"/>
    <x v="3374"/>
    <x v="35"/>
    <x v="1"/>
    <x v="0"/>
    <x v="0"/>
  </r>
  <r>
    <x v="1"/>
    <x v="3"/>
    <x v="696"/>
    <x v="4"/>
    <x v="11"/>
    <x v="7"/>
    <x v="3"/>
    <x v="53"/>
    <x v="172"/>
    <x v="2440"/>
    <x v="5038"/>
    <x v="55"/>
    <x v="1"/>
    <x v="1"/>
    <x v="0"/>
  </r>
  <r>
    <x v="1"/>
    <x v="1"/>
    <x v="696"/>
    <x v="1"/>
    <x v="37"/>
    <x v="41"/>
    <x v="1"/>
    <x v="37"/>
    <x v="84"/>
    <x v="1084"/>
    <x v="1976"/>
    <x v="28"/>
    <x v="2"/>
    <x v="0"/>
    <x v="1"/>
  </r>
  <r>
    <x v="1"/>
    <x v="3"/>
    <x v="696"/>
    <x v="4"/>
    <x v="11"/>
    <x v="7"/>
    <x v="2"/>
    <x v="33"/>
    <x v="204"/>
    <x v="2154"/>
    <x v="4095"/>
    <x v="31"/>
    <x v="2"/>
    <x v="0"/>
    <x v="2"/>
  </r>
  <r>
    <x v="1"/>
    <x v="3"/>
    <x v="696"/>
    <x v="4"/>
    <x v="11"/>
    <x v="7"/>
    <x v="1"/>
    <x v="34"/>
    <x v="204"/>
    <x v="2182"/>
    <x v="4199"/>
    <x v="32"/>
    <x v="2"/>
    <x v="0"/>
    <x v="1"/>
  </r>
  <r>
    <x v="1"/>
    <x v="3"/>
    <x v="696"/>
    <x v="4"/>
    <x v="11"/>
    <x v="7"/>
    <x v="5"/>
    <x v="40"/>
    <x v="192"/>
    <x v="2279"/>
    <x v="4238"/>
    <x v="30"/>
    <x v="2"/>
    <x v="1"/>
    <x v="2"/>
  </r>
  <r>
    <x v="1"/>
    <x v="3"/>
    <x v="696"/>
    <x v="4"/>
    <x v="11"/>
    <x v="7"/>
    <x v="4"/>
    <x v="37"/>
    <x v="160"/>
    <x v="1903"/>
    <x v="4032"/>
    <x v="38"/>
    <x v="2"/>
    <x v="1"/>
    <x v="1"/>
  </r>
  <r>
    <x v="1"/>
    <x v="3"/>
    <x v="696"/>
    <x v="4"/>
    <x v="11"/>
    <x v="7"/>
    <x v="0"/>
    <x v="36"/>
    <x v="127"/>
    <x v="1521"/>
    <x v="2739"/>
    <x v="27"/>
    <x v="2"/>
    <x v="0"/>
    <x v="0"/>
  </r>
  <r>
    <x v="1"/>
    <x v="3"/>
    <x v="696"/>
    <x v="4"/>
    <x v="11"/>
    <x v="7"/>
    <x v="3"/>
    <x v="40"/>
    <x v="198"/>
    <x v="2335"/>
    <x v="4836"/>
    <x v="47"/>
    <x v="2"/>
    <x v="1"/>
    <x v="0"/>
  </r>
  <r>
    <x v="1"/>
    <x v="1"/>
    <x v="697"/>
    <x v="1"/>
    <x v="37"/>
    <x v="41"/>
    <x v="5"/>
    <x v="48"/>
    <x v="194"/>
    <x v="2506"/>
    <x v="4367"/>
    <x v="26"/>
    <x v="2"/>
    <x v="1"/>
    <x v="2"/>
  </r>
  <r>
    <x v="1"/>
    <x v="1"/>
    <x v="697"/>
    <x v="3"/>
    <x v="39"/>
    <x v="10"/>
    <x v="2"/>
    <x v="63"/>
    <x v="353"/>
    <x v="3076"/>
    <x v="5557"/>
    <x v="31"/>
    <x v="1"/>
    <x v="0"/>
    <x v="2"/>
  </r>
  <r>
    <x v="1"/>
    <x v="1"/>
    <x v="697"/>
    <x v="3"/>
    <x v="39"/>
    <x v="10"/>
    <x v="1"/>
    <x v="53"/>
    <x v="340"/>
    <x v="3017"/>
    <x v="5417"/>
    <x v="21"/>
    <x v="1"/>
    <x v="0"/>
    <x v="1"/>
  </r>
  <r>
    <x v="3"/>
    <x v="1"/>
    <x v="697"/>
    <x v="3"/>
    <x v="39"/>
    <x v="10"/>
    <x v="5"/>
    <x v="53"/>
    <x v="337"/>
    <x v="3006"/>
    <x v="5278"/>
    <x v="11"/>
    <x v="1"/>
    <x v="1"/>
    <x v="2"/>
  </r>
  <r>
    <x v="3"/>
    <x v="1"/>
    <x v="697"/>
    <x v="3"/>
    <x v="39"/>
    <x v="10"/>
    <x v="4"/>
    <x v="53"/>
    <x v="333"/>
    <x v="2993"/>
    <x v="5318"/>
    <x v="16"/>
    <x v="1"/>
    <x v="1"/>
    <x v="1"/>
  </r>
  <r>
    <x v="3"/>
    <x v="1"/>
    <x v="697"/>
    <x v="3"/>
    <x v="39"/>
    <x v="10"/>
    <x v="0"/>
    <x v="63"/>
    <x v="333"/>
    <x v="3021"/>
    <x v="5427"/>
    <x v="21"/>
    <x v="1"/>
    <x v="0"/>
    <x v="0"/>
  </r>
  <r>
    <x v="3"/>
    <x v="1"/>
    <x v="697"/>
    <x v="3"/>
    <x v="39"/>
    <x v="10"/>
    <x v="3"/>
    <x v="68"/>
    <x v="340"/>
    <x v="3056"/>
    <x v="5554"/>
    <x v="36"/>
    <x v="1"/>
    <x v="1"/>
    <x v="0"/>
  </r>
  <r>
    <x v="5"/>
    <x v="1"/>
    <x v="697"/>
    <x v="0"/>
    <x v="14"/>
    <x v="18"/>
    <x v="2"/>
    <x v="53"/>
    <x v="313"/>
    <x v="2924"/>
    <x v="5143"/>
    <x v="16"/>
    <x v="0"/>
    <x v="0"/>
    <x v="2"/>
  </r>
  <r>
    <x v="5"/>
    <x v="1"/>
    <x v="697"/>
    <x v="0"/>
    <x v="14"/>
    <x v="18"/>
    <x v="1"/>
    <x v="43"/>
    <x v="273"/>
    <x v="2745"/>
    <x v="4615"/>
    <x v="21"/>
    <x v="0"/>
    <x v="0"/>
    <x v="1"/>
  </r>
  <r>
    <x v="5"/>
    <x v="1"/>
    <x v="697"/>
    <x v="0"/>
    <x v="14"/>
    <x v="18"/>
    <x v="5"/>
    <x v="43"/>
    <x v="231"/>
    <x v="2615"/>
    <x v="3985"/>
    <x v="16"/>
    <x v="0"/>
    <x v="1"/>
    <x v="2"/>
  </r>
  <r>
    <x v="5"/>
    <x v="1"/>
    <x v="697"/>
    <x v="0"/>
    <x v="14"/>
    <x v="18"/>
    <x v="4"/>
    <x v="43"/>
    <x v="194"/>
    <x v="2383"/>
    <x v="3480"/>
    <x v="16"/>
    <x v="0"/>
    <x v="1"/>
    <x v="1"/>
  </r>
  <r>
    <x v="5"/>
    <x v="1"/>
    <x v="697"/>
    <x v="0"/>
    <x v="14"/>
    <x v="18"/>
    <x v="0"/>
    <x v="53"/>
    <x v="194"/>
    <x v="2594"/>
    <x v="4856"/>
    <x v="36"/>
    <x v="0"/>
    <x v="0"/>
    <x v="0"/>
  </r>
  <r>
    <x v="5"/>
    <x v="1"/>
    <x v="697"/>
    <x v="0"/>
    <x v="14"/>
    <x v="18"/>
    <x v="3"/>
    <x v="58"/>
    <x v="273"/>
    <x v="2853"/>
    <x v="5072"/>
    <x v="26"/>
    <x v="0"/>
    <x v="1"/>
    <x v="0"/>
  </r>
  <r>
    <x v="1"/>
    <x v="1"/>
    <x v="697"/>
    <x v="1"/>
    <x v="37"/>
    <x v="41"/>
    <x v="5"/>
    <x v="47"/>
    <x v="50"/>
    <x v="763"/>
    <x v="1890"/>
    <x v="41"/>
    <x v="1"/>
    <x v="1"/>
    <x v="2"/>
  </r>
  <r>
    <x v="1"/>
    <x v="1"/>
    <x v="697"/>
    <x v="3"/>
    <x v="39"/>
    <x v="10"/>
    <x v="2"/>
    <x v="60"/>
    <x v="246"/>
    <x v="2831"/>
    <x v="5254"/>
    <x v="46"/>
    <x v="1"/>
    <x v="0"/>
    <x v="2"/>
  </r>
  <r>
    <x v="1"/>
    <x v="1"/>
    <x v="697"/>
    <x v="3"/>
    <x v="39"/>
    <x v="10"/>
    <x v="1"/>
    <x v="51"/>
    <x v="189"/>
    <x v="2531"/>
    <x v="4621"/>
    <x v="31"/>
    <x v="1"/>
    <x v="0"/>
    <x v="1"/>
  </r>
  <r>
    <x v="3"/>
    <x v="1"/>
    <x v="697"/>
    <x v="3"/>
    <x v="39"/>
    <x v="10"/>
    <x v="5"/>
    <x v="49"/>
    <x v="185"/>
    <x v="2474"/>
    <x v="4035"/>
    <x v="21"/>
    <x v="1"/>
    <x v="1"/>
    <x v="2"/>
  </r>
  <r>
    <x v="3"/>
    <x v="1"/>
    <x v="697"/>
    <x v="3"/>
    <x v="39"/>
    <x v="10"/>
    <x v="4"/>
    <x v="52"/>
    <x v="170"/>
    <x v="2403"/>
    <x v="4443"/>
    <x v="31"/>
    <x v="1"/>
    <x v="1"/>
    <x v="1"/>
  </r>
  <r>
    <x v="3"/>
    <x v="1"/>
    <x v="697"/>
    <x v="3"/>
    <x v="39"/>
    <x v="10"/>
    <x v="0"/>
    <x v="59"/>
    <x v="194"/>
    <x v="2681"/>
    <x v="4842"/>
    <x v="31"/>
    <x v="1"/>
    <x v="0"/>
    <x v="0"/>
  </r>
  <r>
    <x v="3"/>
    <x v="1"/>
    <x v="697"/>
    <x v="3"/>
    <x v="39"/>
    <x v="10"/>
    <x v="3"/>
    <x v="61"/>
    <x v="195"/>
    <x v="2713"/>
    <x v="5130"/>
    <x v="46"/>
    <x v="1"/>
    <x v="1"/>
    <x v="0"/>
  </r>
  <r>
    <x v="5"/>
    <x v="1"/>
    <x v="697"/>
    <x v="0"/>
    <x v="14"/>
    <x v="18"/>
    <x v="2"/>
    <x v="47"/>
    <x v="127"/>
    <x v="1869"/>
    <x v="3445"/>
    <x v="28"/>
    <x v="1"/>
    <x v="0"/>
    <x v="2"/>
  </r>
  <r>
    <x v="5"/>
    <x v="1"/>
    <x v="697"/>
    <x v="0"/>
    <x v="14"/>
    <x v="18"/>
    <x v="1"/>
    <x v="40"/>
    <x v="75"/>
    <x v="1022"/>
    <x v="2112"/>
    <x v="33"/>
    <x v="1"/>
    <x v="0"/>
    <x v="1"/>
  </r>
  <r>
    <x v="5"/>
    <x v="1"/>
    <x v="697"/>
    <x v="0"/>
    <x v="14"/>
    <x v="18"/>
    <x v="5"/>
    <x v="40"/>
    <x v="68"/>
    <x v="928"/>
    <x v="1667"/>
    <x v="28"/>
    <x v="1"/>
    <x v="1"/>
    <x v="2"/>
  </r>
  <r>
    <x v="5"/>
    <x v="1"/>
    <x v="697"/>
    <x v="0"/>
    <x v="14"/>
    <x v="18"/>
    <x v="4"/>
    <x v="42"/>
    <x v="50"/>
    <x v="667"/>
    <x v="1221"/>
    <x v="29"/>
    <x v="1"/>
    <x v="1"/>
    <x v="1"/>
  </r>
  <r>
    <x v="5"/>
    <x v="1"/>
    <x v="697"/>
    <x v="0"/>
    <x v="14"/>
    <x v="18"/>
    <x v="0"/>
    <x v="52"/>
    <x v="48"/>
    <x v="815"/>
    <x v="2244"/>
    <x v="47"/>
    <x v="1"/>
    <x v="0"/>
    <x v="0"/>
  </r>
  <r>
    <x v="5"/>
    <x v="1"/>
    <x v="697"/>
    <x v="0"/>
    <x v="14"/>
    <x v="18"/>
    <x v="3"/>
    <x v="52"/>
    <x v="73"/>
    <x v="1252"/>
    <x v="3015"/>
    <x v="41"/>
    <x v="1"/>
    <x v="1"/>
    <x v="0"/>
  </r>
  <r>
    <x v="1"/>
    <x v="1"/>
    <x v="697"/>
    <x v="1"/>
    <x v="37"/>
    <x v="41"/>
    <x v="5"/>
    <x v="31"/>
    <x v="65"/>
    <x v="673"/>
    <x v="1380"/>
    <x v="33"/>
    <x v="2"/>
    <x v="1"/>
    <x v="2"/>
  </r>
  <r>
    <x v="1"/>
    <x v="1"/>
    <x v="698"/>
    <x v="1"/>
    <x v="37"/>
    <x v="41"/>
    <x v="4"/>
    <x v="48"/>
    <x v="174"/>
    <x v="2350"/>
    <x v="4136"/>
    <x v="26"/>
    <x v="2"/>
    <x v="1"/>
    <x v="1"/>
  </r>
  <r>
    <x v="3"/>
    <x v="1"/>
    <x v="698"/>
    <x v="1"/>
    <x v="29"/>
    <x v="37"/>
    <x v="2"/>
    <x v="53"/>
    <x v="315"/>
    <x v="2933"/>
    <x v="5248"/>
    <x v="21"/>
    <x v="0"/>
    <x v="0"/>
    <x v="2"/>
  </r>
  <r>
    <x v="3"/>
    <x v="1"/>
    <x v="698"/>
    <x v="1"/>
    <x v="29"/>
    <x v="37"/>
    <x v="1"/>
    <x v="43"/>
    <x v="285"/>
    <x v="2793"/>
    <x v="4723"/>
    <x v="21"/>
    <x v="0"/>
    <x v="0"/>
    <x v="1"/>
  </r>
  <r>
    <x v="3"/>
    <x v="1"/>
    <x v="698"/>
    <x v="1"/>
    <x v="29"/>
    <x v="37"/>
    <x v="5"/>
    <x v="43"/>
    <x v="273"/>
    <x v="2745"/>
    <x v="4805"/>
    <x v="26"/>
    <x v="0"/>
    <x v="1"/>
    <x v="2"/>
  </r>
  <r>
    <x v="3"/>
    <x v="1"/>
    <x v="698"/>
    <x v="1"/>
    <x v="29"/>
    <x v="37"/>
    <x v="4"/>
    <x v="43"/>
    <x v="231"/>
    <x v="2615"/>
    <x v="4563"/>
    <x v="26"/>
    <x v="0"/>
    <x v="1"/>
    <x v="1"/>
  </r>
  <r>
    <x v="3"/>
    <x v="1"/>
    <x v="698"/>
    <x v="1"/>
    <x v="29"/>
    <x v="37"/>
    <x v="0"/>
    <x v="53"/>
    <x v="231"/>
    <x v="2757"/>
    <x v="4367"/>
    <x v="16"/>
    <x v="0"/>
    <x v="0"/>
    <x v="0"/>
  </r>
  <r>
    <x v="3"/>
    <x v="1"/>
    <x v="698"/>
    <x v="1"/>
    <x v="29"/>
    <x v="37"/>
    <x v="3"/>
    <x v="58"/>
    <x v="294"/>
    <x v="2881"/>
    <x v="5163"/>
    <x v="26"/>
    <x v="0"/>
    <x v="1"/>
    <x v="0"/>
  </r>
  <r>
    <x v="3"/>
    <x v="1"/>
    <x v="698"/>
    <x v="1"/>
    <x v="38"/>
    <x v="45"/>
    <x v="2"/>
    <x v="53"/>
    <x v="311"/>
    <x v="2915"/>
    <x v="5201"/>
    <x v="21"/>
    <x v="0"/>
    <x v="0"/>
    <x v="2"/>
  </r>
  <r>
    <x v="3"/>
    <x v="1"/>
    <x v="698"/>
    <x v="1"/>
    <x v="38"/>
    <x v="45"/>
    <x v="1"/>
    <x v="43"/>
    <x v="254"/>
    <x v="2686"/>
    <x v="4472"/>
    <x v="21"/>
    <x v="0"/>
    <x v="0"/>
    <x v="1"/>
  </r>
  <r>
    <x v="3"/>
    <x v="1"/>
    <x v="698"/>
    <x v="1"/>
    <x v="38"/>
    <x v="45"/>
    <x v="5"/>
    <x v="43"/>
    <x v="231"/>
    <x v="2615"/>
    <x v="4563"/>
    <x v="26"/>
    <x v="0"/>
    <x v="1"/>
    <x v="2"/>
  </r>
  <r>
    <x v="3"/>
    <x v="1"/>
    <x v="698"/>
    <x v="1"/>
    <x v="38"/>
    <x v="45"/>
    <x v="4"/>
    <x v="43"/>
    <x v="194"/>
    <x v="2383"/>
    <x v="4188"/>
    <x v="26"/>
    <x v="0"/>
    <x v="1"/>
    <x v="1"/>
  </r>
  <r>
    <x v="3"/>
    <x v="1"/>
    <x v="698"/>
    <x v="1"/>
    <x v="38"/>
    <x v="45"/>
    <x v="0"/>
    <x v="53"/>
    <x v="194"/>
    <x v="2594"/>
    <x v="3950"/>
    <x v="16"/>
    <x v="0"/>
    <x v="0"/>
    <x v="0"/>
  </r>
  <r>
    <x v="3"/>
    <x v="1"/>
    <x v="698"/>
    <x v="1"/>
    <x v="38"/>
    <x v="45"/>
    <x v="3"/>
    <x v="58"/>
    <x v="273"/>
    <x v="2853"/>
    <x v="5072"/>
    <x v="26"/>
    <x v="0"/>
    <x v="1"/>
    <x v="0"/>
  </r>
  <r>
    <x v="1"/>
    <x v="1"/>
    <x v="698"/>
    <x v="1"/>
    <x v="37"/>
    <x v="41"/>
    <x v="4"/>
    <x v="46"/>
    <x v="47"/>
    <x v="698"/>
    <x v="1692"/>
    <x v="40"/>
    <x v="1"/>
    <x v="1"/>
    <x v="1"/>
  </r>
  <r>
    <x v="3"/>
    <x v="1"/>
    <x v="698"/>
    <x v="1"/>
    <x v="29"/>
    <x v="37"/>
    <x v="2"/>
    <x v="48"/>
    <x v="128"/>
    <x v="1921"/>
    <x v="3875"/>
    <x v="34"/>
    <x v="1"/>
    <x v="0"/>
    <x v="2"/>
  </r>
  <r>
    <x v="3"/>
    <x v="1"/>
    <x v="698"/>
    <x v="1"/>
    <x v="29"/>
    <x v="37"/>
    <x v="1"/>
    <x v="42"/>
    <x v="87"/>
    <x v="1240"/>
    <x v="2619"/>
    <x v="34"/>
    <x v="1"/>
    <x v="0"/>
    <x v="1"/>
  </r>
  <r>
    <x v="3"/>
    <x v="1"/>
    <x v="698"/>
    <x v="1"/>
    <x v="29"/>
    <x v="37"/>
    <x v="5"/>
    <x v="42"/>
    <x v="75"/>
    <x v="1074"/>
    <x v="2378"/>
    <x v="36"/>
    <x v="1"/>
    <x v="1"/>
    <x v="2"/>
  </r>
  <r>
    <x v="3"/>
    <x v="1"/>
    <x v="698"/>
    <x v="1"/>
    <x v="29"/>
    <x v="37"/>
    <x v="4"/>
    <x v="40"/>
    <x v="68"/>
    <x v="928"/>
    <x v="2093"/>
    <x v="37"/>
    <x v="1"/>
    <x v="1"/>
    <x v="1"/>
  </r>
  <r>
    <x v="3"/>
    <x v="1"/>
    <x v="698"/>
    <x v="1"/>
    <x v="29"/>
    <x v="37"/>
    <x v="0"/>
    <x v="48"/>
    <x v="68"/>
    <x v="1103"/>
    <x v="2167"/>
    <x v="31"/>
    <x v="1"/>
    <x v="0"/>
    <x v="0"/>
  </r>
  <r>
    <x v="3"/>
    <x v="1"/>
    <x v="698"/>
    <x v="1"/>
    <x v="29"/>
    <x v="37"/>
    <x v="3"/>
    <x v="52"/>
    <x v="83"/>
    <x v="1430"/>
    <x v="3337"/>
    <x v="40"/>
    <x v="1"/>
    <x v="1"/>
    <x v="0"/>
  </r>
  <r>
    <x v="3"/>
    <x v="1"/>
    <x v="698"/>
    <x v="1"/>
    <x v="38"/>
    <x v="45"/>
    <x v="2"/>
    <x v="47"/>
    <x v="115"/>
    <x v="1731"/>
    <x v="3686"/>
    <x v="36"/>
    <x v="1"/>
    <x v="0"/>
    <x v="2"/>
  </r>
  <r>
    <x v="3"/>
    <x v="1"/>
    <x v="698"/>
    <x v="1"/>
    <x v="38"/>
    <x v="45"/>
    <x v="1"/>
    <x v="38"/>
    <x v="64"/>
    <x v="823"/>
    <x v="1726"/>
    <x v="34"/>
    <x v="1"/>
    <x v="0"/>
    <x v="1"/>
  </r>
  <r>
    <x v="3"/>
    <x v="1"/>
    <x v="698"/>
    <x v="1"/>
    <x v="38"/>
    <x v="45"/>
    <x v="5"/>
    <x v="40"/>
    <x v="61"/>
    <x v="813"/>
    <x v="1839"/>
    <x v="37"/>
    <x v="1"/>
    <x v="1"/>
    <x v="2"/>
  </r>
  <r>
    <x v="3"/>
    <x v="1"/>
    <x v="698"/>
    <x v="1"/>
    <x v="38"/>
    <x v="45"/>
    <x v="4"/>
    <x v="41"/>
    <x v="54"/>
    <x v="709"/>
    <x v="1574"/>
    <x v="36"/>
    <x v="1"/>
    <x v="1"/>
    <x v="1"/>
  </r>
  <r>
    <x v="3"/>
    <x v="1"/>
    <x v="698"/>
    <x v="1"/>
    <x v="38"/>
    <x v="45"/>
    <x v="0"/>
    <x v="49"/>
    <x v="56"/>
    <x v="899"/>
    <x v="1665"/>
    <x v="29"/>
    <x v="1"/>
    <x v="0"/>
    <x v="0"/>
  </r>
  <r>
    <x v="3"/>
    <x v="1"/>
    <x v="698"/>
    <x v="1"/>
    <x v="38"/>
    <x v="45"/>
    <x v="3"/>
    <x v="53"/>
    <x v="70"/>
    <x v="1228"/>
    <x v="2954"/>
    <x v="41"/>
    <x v="1"/>
    <x v="1"/>
    <x v="0"/>
  </r>
  <r>
    <x v="1"/>
    <x v="1"/>
    <x v="698"/>
    <x v="1"/>
    <x v="37"/>
    <x v="41"/>
    <x v="4"/>
    <x v="36"/>
    <x v="51"/>
    <x v="579"/>
    <x v="1144"/>
    <x v="32"/>
    <x v="2"/>
    <x v="1"/>
    <x v="1"/>
  </r>
  <r>
    <x v="3"/>
    <x v="1"/>
    <x v="698"/>
    <x v="1"/>
    <x v="38"/>
    <x v="45"/>
    <x v="2"/>
    <x v="41"/>
    <x v="138"/>
    <x v="1815"/>
    <x v="3138"/>
    <x v="25"/>
    <x v="2"/>
    <x v="0"/>
    <x v="2"/>
  </r>
  <r>
    <x v="3"/>
    <x v="1"/>
    <x v="698"/>
    <x v="1"/>
    <x v="38"/>
    <x v="45"/>
    <x v="1"/>
    <x v="30"/>
    <x v="84"/>
    <x v="892"/>
    <x v="1355"/>
    <x v="23"/>
    <x v="2"/>
    <x v="0"/>
    <x v="1"/>
  </r>
  <r>
    <x v="3"/>
    <x v="1"/>
    <x v="698"/>
    <x v="1"/>
    <x v="38"/>
    <x v="45"/>
    <x v="5"/>
    <x v="33"/>
    <x v="73"/>
    <x v="824"/>
    <x v="1687"/>
    <x v="33"/>
    <x v="2"/>
    <x v="1"/>
    <x v="2"/>
  </r>
  <r>
    <x v="3"/>
    <x v="1"/>
    <x v="698"/>
    <x v="1"/>
    <x v="38"/>
    <x v="45"/>
    <x v="4"/>
    <x v="27"/>
    <x v="63"/>
    <x v="561"/>
    <x v="991"/>
    <x v="29"/>
    <x v="2"/>
    <x v="1"/>
    <x v="1"/>
  </r>
  <r>
    <x v="3"/>
    <x v="1"/>
    <x v="698"/>
    <x v="1"/>
    <x v="38"/>
    <x v="45"/>
    <x v="0"/>
    <x v="34"/>
    <x v="61"/>
    <x v="684"/>
    <x v="983"/>
    <x v="23"/>
    <x v="2"/>
    <x v="0"/>
    <x v="0"/>
  </r>
  <r>
    <x v="3"/>
    <x v="1"/>
    <x v="698"/>
    <x v="1"/>
    <x v="38"/>
    <x v="45"/>
    <x v="3"/>
    <x v="44"/>
    <x v="92"/>
    <x v="1365"/>
    <x v="2591"/>
    <x v="29"/>
    <x v="2"/>
    <x v="1"/>
    <x v="0"/>
  </r>
  <r>
    <x v="1"/>
    <x v="1"/>
    <x v="699"/>
    <x v="1"/>
    <x v="37"/>
    <x v="41"/>
    <x v="0"/>
    <x v="58"/>
    <x v="152"/>
    <x v="2398"/>
    <x v="3904"/>
    <x v="21"/>
    <x v="2"/>
    <x v="0"/>
    <x v="0"/>
  </r>
  <r>
    <x v="1"/>
    <x v="1"/>
    <x v="699"/>
    <x v="1"/>
    <x v="37"/>
    <x v="41"/>
    <x v="0"/>
    <x v="54"/>
    <x v="35"/>
    <x v="618"/>
    <x v="1227"/>
    <x v="32"/>
    <x v="1"/>
    <x v="0"/>
    <x v="0"/>
  </r>
  <r>
    <x v="1"/>
    <x v="1"/>
    <x v="699"/>
    <x v="1"/>
    <x v="37"/>
    <x v="41"/>
    <x v="0"/>
    <x v="39"/>
    <x v="43"/>
    <x v="526"/>
    <x v="781"/>
    <x v="25"/>
    <x v="2"/>
    <x v="0"/>
    <x v="0"/>
  </r>
  <r>
    <x v="1"/>
    <x v="1"/>
    <x v="700"/>
    <x v="1"/>
    <x v="37"/>
    <x v="41"/>
    <x v="3"/>
    <x v="63"/>
    <x v="285"/>
    <x v="2882"/>
    <x v="4948"/>
    <x v="16"/>
    <x v="2"/>
    <x v="1"/>
    <x v="0"/>
  </r>
  <r>
    <x v="5"/>
    <x v="1"/>
    <x v="700"/>
    <x v="1"/>
    <x v="31"/>
    <x v="0"/>
    <x v="2"/>
    <x v="58"/>
    <x v="340"/>
    <x v="3030"/>
    <x v="5513"/>
    <x v="31"/>
    <x v="0"/>
    <x v="0"/>
    <x v="2"/>
  </r>
  <r>
    <x v="5"/>
    <x v="1"/>
    <x v="700"/>
    <x v="1"/>
    <x v="31"/>
    <x v="0"/>
    <x v="1"/>
    <x v="48"/>
    <x v="325"/>
    <x v="2952"/>
    <x v="5296"/>
    <x v="21"/>
    <x v="0"/>
    <x v="0"/>
    <x v="1"/>
  </r>
  <r>
    <x v="2"/>
    <x v="1"/>
    <x v="700"/>
    <x v="1"/>
    <x v="31"/>
    <x v="0"/>
    <x v="5"/>
    <x v="48"/>
    <x v="321"/>
    <x v="2939"/>
    <x v="5082"/>
    <x v="11"/>
    <x v="0"/>
    <x v="1"/>
    <x v="2"/>
  </r>
  <r>
    <x v="2"/>
    <x v="1"/>
    <x v="700"/>
    <x v="1"/>
    <x v="31"/>
    <x v="0"/>
    <x v="4"/>
    <x v="48"/>
    <x v="317"/>
    <x v="2925"/>
    <x v="5144"/>
    <x v="16"/>
    <x v="0"/>
    <x v="1"/>
    <x v="1"/>
  </r>
  <r>
    <x v="2"/>
    <x v="1"/>
    <x v="700"/>
    <x v="1"/>
    <x v="31"/>
    <x v="0"/>
    <x v="0"/>
    <x v="58"/>
    <x v="317"/>
    <x v="2954"/>
    <x v="5300"/>
    <x v="21"/>
    <x v="0"/>
    <x v="0"/>
    <x v="0"/>
  </r>
  <r>
    <x v="2"/>
    <x v="1"/>
    <x v="700"/>
    <x v="1"/>
    <x v="31"/>
    <x v="0"/>
    <x v="3"/>
    <x v="63"/>
    <x v="325"/>
    <x v="2997"/>
    <x v="5492"/>
    <x v="36"/>
    <x v="0"/>
    <x v="1"/>
    <x v="0"/>
  </r>
  <r>
    <x v="1"/>
    <x v="1"/>
    <x v="700"/>
    <x v="0"/>
    <x v="33"/>
    <x v="20"/>
    <x v="2"/>
    <x v="53"/>
    <x v="311"/>
    <x v="2915"/>
    <x v="5201"/>
    <x v="21"/>
    <x v="0"/>
    <x v="0"/>
    <x v="2"/>
  </r>
  <r>
    <x v="1"/>
    <x v="1"/>
    <x v="700"/>
    <x v="0"/>
    <x v="33"/>
    <x v="20"/>
    <x v="1"/>
    <x v="43"/>
    <x v="254"/>
    <x v="2686"/>
    <x v="4188"/>
    <x v="16"/>
    <x v="0"/>
    <x v="0"/>
    <x v="1"/>
  </r>
  <r>
    <x v="1"/>
    <x v="1"/>
    <x v="700"/>
    <x v="0"/>
    <x v="33"/>
    <x v="20"/>
    <x v="5"/>
    <x v="43"/>
    <x v="212"/>
    <x v="2513"/>
    <x v="3761"/>
    <x v="16"/>
    <x v="0"/>
    <x v="1"/>
    <x v="2"/>
  </r>
  <r>
    <x v="1"/>
    <x v="1"/>
    <x v="700"/>
    <x v="0"/>
    <x v="33"/>
    <x v="20"/>
    <x v="4"/>
    <x v="43"/>
    <x v="174"/>
    <x v="2206"/>
    <x v="3144"/>
    <x v="16"/>
    <x v="0"/>
    <x v="1"/>
    <x v="1"/>
  </r>
  <r>
    <x v="1"/>
    <x v="1"/>
    <x v="700"/>
    <x v="0"/>
    <x v="33"/>
    <x v="20"/>
    <x v="0"/>
    <x v="53"/>
    <x v="174"/>
    <x v="2469"/>
    <x v="4024"/>
    <x v="21"/>
    <x v="0"/>
    <x v="0"/>
    <x v="0"/>
  </r>
  <r>
    <x v="1"/>
    <x v="1"/>
    <x v="700"/>
    <x v="0"/>
    <x v="33"/>
    <x v="20"/>
    <x v="3"/>
    <x v="58"/>
    <x v="254"/>
    <x v="2833"/>
    <x v="4999"/>
    <x v="26"/>
    <x v="0"/>
    <x v="1"/>
    <x v="0"/>
  </r>
  <r>
    <x v="1"/>
    <x v="1"/>
    <x v="700"/>
    <x v="1"/>
    <x v="37"/>
    <x v="41"/>
    <x v="3"/>
    <x v="57"/>
    <x v="78"/>
    <x v="1460"/>
    <x v="2767"/>
    <x v="29"/>
    <x v="1"/>
    <x v="1"/>
    <x v="0"/>
  </r>
  <r>
    <x v="5"/>
    <x v="1"/>
    <x v="700"/>
    <x v="1"/>
    <x v="31"/>
    <x v="0"/>
    <x v="2"/>
    <x v="52"/>
    <x v="208"/>
    <x v="2662"/>
    <x v="5069"/>
    <x v="44"/>
    <x v="1"/>
    <x v="0"/>
    <x v="2"/>
  </r>
  <r>
    <x v="5"/>
    <x v="1"/>
    <x v="700"/>
    <x v="1"/>
    <x v="31"/>
    <x v="0"/>
    <x v="1"/>
    <x v="44"/>
    <x v="147"/>
    <x v="1995"/>
    <x v="4090"/>
    <x v="36"/>
    <x v="1"/>
    <x v="0"/>
    <x v="1"/>
  </r>
  <r>
    <x v="2"/>
    <x v="1"/>
    <x v="700"/>
    <x v="1"/>
    <x v="31"/>
    <x v="0"/>
    <x v="5"/>
    <x v="45"/>
    <x v="141"/>
    <x v="1971"/>
    <x v="3419"/>
    <x v="25"/>
    <x v="1"/>
    <x v="1"/>
    <x v="2"/>
  </r>
  <r>
    <x v="2"/>
    <x v="1"/>
    <x v="700"/>
    <x v="1"/>
    <x v="31"/>
    <x v="0"/>
    <x v="4"/>
    <x v="47"/>
    <x v="134"/>
    <x v="1952"/>
    <x v="3518"/>
    <x v="27"/>
    <x v="1"/>
    <x v="1"/>
    <x v="1"/>
  </r>
  <r>
    <x v="2"/>
    <x v="1"/>
    <x v="700"/>
    <x v="1"/>
    <x v="31"/>
    <x v="0"/>
    <x v="0"/>
    <x v="53"/>
    <x v="134"/>
    <x v="2104"/>
    <x v="4066"/>
    <x v="32"/>
    <x v="1"/>
    <x v="0"/>
    <x v="0"/>
  </r>
  <r>
    <x v="2"/>
    <x v="1"/>
    <x v="700"/>
    <x v="1"/>
    <x v="31"/>
    <x v="0"/>
    <x v="3"/>
    <x v="62"/>
    <x v="159"/>
    <x v="2519"/>
    <x v="5028"/>
    <x v="50"/>
    <x v="1"/>
    <x v="1"/>
    <x v="0"/>
  </r>
  <r>
    <x v="1"/>
    <x v="1"/>
    <x v="700"/>
    <x v="0"/>
    <x v="33"/>
    <x v="20"/>
    <x v="2"/>
    <x v="48"/>
    <x v="129"/>
    <x v="1929"/>
    <x v="3791"/>
    <x v="32"/>
    <x v="1"/>
    <x v="0"/>
    <x v="2"/>
  </r>
  <r>
    <x v="1"/>
    <x v="1"/>
    <x v="700"/>
    <x v="0"/>
    <x v="33"/>
    <x v="20"/>
    <x v="1"/>
    <x v="39"/>
    <x v="62"/>
    <x v="803"/>
    <x v="1564"/>
    <x v="31"/>
    <x v="1"/>
    <x v="0"/>
    <x v="1"/>
  </r>
  <r>
    <x v="1"/>
    <x v="1"/>
    <x v="700"/>
    <x v="0"/>
    <x v="33"/>
    <x v="20"/>
    <x v="5"/>
    <x v="41"/>
    <x v="60"/>
    <x v="822"/>
    <x v="1600"/>
    <x v="31"/>
    <x v="1"/>
    <x v="1"/>
    <x v="2"/>
  </r>
  <r>
    <x v="1"/>
    <x v="1"/>
    <x v="700"/>
    <x v="0"/>
    <x v="33"/>
    <x v="20"/>
    <x v="4"/>
    <x v="40"/>
    <x v="43"/>
    <x v="539"/>
    <x v="876"/>
    <x v="27"/>
    <x v="1"/>
    <x v="1"/>
    <x v="1"/>
  </r>
  <r>
    <x v="1"/>
    <x v="1"/>
    <x v="700"/>
    <x v="0"/>
    <x v="33"/>
    <x v="20"/>
    <x v="0"/>
    <x v="51"/>
    <x v="43"/>
    <x v="716"/>
    <x v="1378"/>
    <x v="31"/>
    <x v="1"/>
    <x v="0"/>
    <x v="0"/>
  </r>
  <r>
    <x v="1"/>
    <x v="1"/>
    <x v="700"/>
    <x v="0"/>
    <x v="33"/>
    <x v="20"/>
    <x v="3"/>
    <x v="56"/>
    <x v="64"/>
    <x v="1187"/>
    <x v="2759"/>
    <x v="39"/>
    <x v="1"/>
    <x v="1"/>
    <x v="0"/>
  </r>
  <r>
    <x v="1"/>
    <x v="1"/>
    <x v="700"/>
    <x v="1"/>
    <x v="37"/>
    <x v="41"/>
    <x v="3"/>
    <x v="42"/>
    <x v="103"/>
    <x v="1449"/>
    <x v="2309"/>
    <x v="22"/>
    <x v="2"/>
    <x v="1"/>
    <x v="0"/>
  </r>
  <r>
    <x v="1"/>
    <x v="1"/>
    <x v="701"/>
    <x v="1"/>
    <x v="37"/>
    <x v="41"/>
    <x v="2"/>
    <x v="58"/>
    <x v="309"/>
    <x v="2918"/>
    <x v="5355"/>
    <x v="36"/>
    <x v="2"/>
    <x v="0"/>
    <x v="2"/>
  </r>
  <r>
    <x v="4"/>
    <x v="0"/>
    <x v="701"/>
    <x v="4"/>
    <x v="10"/>
    <x v="22"/>
    <x v="2"/>
    <x v="68"/>
    <x v="327"/>
    <x v="3017"/>
    <x v="5301"/>
    <x v="11"/>
    <x v="2"/>
    <x v="0"/>
    <x v="2"/>
  </r>
  <r>
    <x v="4"/>
    <x v="0"/>
    <x v="701"/>
    <x v="4"/>
    <x v="10"/>
    <x v="22"/>
    <x v="1"/>
    <x v="78"/>
    <x v="327"/>
    <x v="3039"/>
    <x v="5262"/>
    <x v="6"/>
    <x v="2"/>
    <x v="0"/>
    <x v="1"/>
  </r>
  <r>
    <x v="3"/>
    <x v="0"/>
    <x v="701"/>
    <x v="4"/>
    <x v="10"/>
    <x v="22"/>
    <x v="5"/>
    <x v="73"/>
    <x v="311"/>
    <x v="2966"/>
    <x v="5176"/>
    <x v="11"/>
    <x v="2"/>
    <x v="1"/>
    <x v="2"/>
  </r>
  <r>
    <x v="3"/>
    <x v="0"/>
    <x v="701"/>
    <x v="4"/>
    <x v="10"/>
    <x v="22"/>
    <x v="4"/>
    <x v="73"/>
    <x v="311"/>
    <x v="2966"/>
    <x v="5176"/>
    <x v="11"/>
    <x v="2"/>
    <x v="1"/>
    <x v="1"/>
  </r>
  <r>
    <x v="3"/>
    <x v="0"/>
    <x v="701"/>
    <x v="4"/>
    <x v="10"/>
    <x v="22"/>
    <x v="0"/>
    <x v="83"/>
    <x v="304"/>
    <x v="2957"/>
    <x v="4624"/>
    <x v="2"/>
    <x v="2"/>
    <x v="0"/>
    <x v="0"/>
  </r>
  <r>
    <x v="3"/>
    <x v="0"/>
    <x v="701"/>
    <x v="4"/>
    <x v="10"/>
    <x v="22"/>
    <x v="3"/>
    <x v="85"/>
    <x v="313"/>
    <x v="3007"/>
    <x v="5444"/>
    <x v="26"/>
    <x v="2"/>
    <x v="1"/>
    <x v="0"/>
  </r>
  <r>
    <x v="0"/>
    <x v="1"/>
    <x v="701"/>
    <x v="0"/>
    <x v="34"/>
    <x v="15"/>
    <x v="2"/>
    <x v="68"/>
    <x v="337"/>
    <x v="3046"/>
    <x v="5501"/>
    <x v="26"/>
    <x v="1"/>
    <x v="0"/>
    <x v="2"/>
  </r>
  <r>
    <x v="0"/>
    <x v="1"/>
    <x v="701"/>
    <x v="0"/>
    <x v="34"/>
    <x v="15"/>
    <x v="1"/>
    <x v="58"/>
    <x v="321"/>
    <x v="2970"/>
    <x v="5325"/>
    <x v="21"/>
    <x v="1"/>
    <x v="0"/>
    <x v="1"/>
  </r>
  <r>
    <x v="5"/>
    <x v="1"/>
    <x v="701"/>
    <x v="0"/>
    <x v="34"/>
    <x v="15"/>
    <x v="5"/>
    <x v="58"/>
    <x v="317"/>
    <x v="2954"/>
    <x v="5343"/>
    <x v="26"/>
    <x v="1"/>
    <x v="1"/>
    <x v="2"/>
  </r>
  <r>
    <x v="5"/>
    <x v="1"/>
    <x v="701"/>
    <x v="0"/>
    <x v="34"/>
    <x v="15"/>
    <x v="4"/>
    <x v="58"/>
    <x v="313"/>
    <x v="2937"/>
    <x v="5311"/>
    <x v="26"/>
    <x v="1"/>
    <x v="1"/>
    <x v="1"/>
  </r>
  <r>
    <x v="5"/>
    <x v="1"/>
    <x v="701"/>
    <x v="0"/>
    <x v="34"/>
    <x v="15"/>
    <x v="0"/>
    <x v="68"/>
    <x v="313"/>
    <x v="2963"/>
    <x v="5314"/>
    <x v="21"/>
    <x v="1"/>
    <x v="0"/>
    <x v="0"/>
  </r>
  <r>
    <x v="5"/>
    <x v="1"/>
    <x v="701"/>
    <x v="0"/>
    <x v="34"/>
    <x v="15"/>
    <x v="3"/>
    <x v="73"/>
    <x v="321"/>
    <x v="3008"/>
    <x v="5502"/>
    <x v="36"/>
    <x v="1"/>
    <x v="1"/>
    <x v="0"/>
  </r>
  <r>
    <x v="5"/>
    <x v="1"/>
    <x v="701"/>
    <x v="0"/>
    <x v="13"/>
    <x v="24"/>
    <x v="2"/>
    <x v="53"/>
    <x v="319"/>
    <x v="2947"/>
    <x v="5332"/>
    <x v="26"/>
    <x v="0"/>
    <x v="0"/>
    <x v="2"/>
  </r>
  <r>
    <x v="5"/>
    <x v="1"/>
    <x v="701"/>
    <x v="0"/>
    <x v="13"/>
    <x v="24"/>
    <x v="1"/>
    <x v="43"/>
    <x v="300"/>
    <x v="2840"/>
    <x v="5026"/>
    <x v="26"/>
    <x v="0"/>
    <x v="0"/>
    <x v="1"/>
  </r>
  <r>
    <x v="5"/>
    <x v="1"/>
    <x v="701"/>
    <x v="0"/>
    <x v="13"/>
    <x v="24"/>
    <x v="5"/>
    <x v="43"/>
    <x v="285"/>
    <x v="2793"/>
    <x v="4723"/>
    <x v="21"/>
    <x v="0"/>
    <x v="1"/>
    <x v="2"/>
  </r>
  <r>
    <x v="5"/>
    <x v="1"/>
    <x v="701"/>
    <x v="0"/>
    <x v="13"/>
    <x v="24"/>
    <x v="4"/>
    <x v="43"/>
    <x v="254"/>
    <x v="2686"/>
    <x v="4472"/>
    <x v="21"/>
    <x v="0"/>
    <x v="1"/>
    <x v="1"/>
  </r>
  <r>
    <x v="5"/>
    <x v="1"/>
    <x v="701"/>
    <x v="0"/>
    <x v="13"/>
    <x v="24"/>
    <x v="0"/>
    <x v="53"/>
    <x v="254"/>
    <x v="2805"/>
    <x v="4535"/>
    <x v="16"/>
    <x v="0"/>
    <x v="0"/>
    <x v="0"/>
  </r>
  <r>
    <x v="5"/>
    <x v="1"/>
    <x v="701"/>
    <x v="0"/>
    <x v="13"/>
    <x v="24"/>
    <x v="3"/>
    <x v="58"/>
    <x v="300"/>
    <x v="2890"/>
    <x v="5195"/>
    <x v="26"/>
    <x v="0"/>
    <x v="1"/>
    <x v="0"/>
  </r>
  <r>
    <x v="1"/>
    <x v="1"/>
    <x v="701"/>
    <x v="1"/>
    <x v="37"/>
    <x v="41"/>
    <x v="2"/>
    <x v="55"/>
    <x v="123"/>
    <x v="2046"/>
    <x v="4504"/>
    <x v="46"/>
    <x v="1"/>
    <x v="0"/>
    <x v="2"/>
  </r>
  <r>
    <x v="4"/>
    <x v="0"/>
    <x v="701"/>
    <x v="4"/>
    <x v="10"/>
    <x v="22"/>
    <x v="2"/>
    <x v="61"/>
    <x v="165"/>
    <x v="2544"/>
    <x v="4437"/>
    <x v="26"/>
    <x v="1"/>
    <x v="0"/>
    <x v="2"/>
  </r>
  <r>
    <x v="4"/>
    <x v="0"/>
    <x v="701"/>
    <x v="4"/>
    <x v="10"/>
    <x v="22"/>
    <x v="1"/>
    <x v="70"/>
    <x v="159"/>
    <x v="2638"/>
    <x v="4027"/>
    <x v="16"/>
    <x v="1"/>
    <x v="0"/>
    <x v="1"/>
  </r>
  <r>
    <x v="3"/>
    <x v="0"/>
    <x v="701"/>
    <x v="4"/>
    <x v="10"/>
    <x v="22"/>
    <x v="5"/>
    <x v="67"/>
    <x v="115"/>
    <x v="2204"/>
    <x v="3569"/>
    <x v="21"/>
    <x v="1"/>
    <x v="1"/>
    <x v="2"/>
  </r>
  <r>
    <x v="3"/>
    <x v="0"/>
    <x v="701"/>
    <x v="4"/>
    <x v="10"/>
    <x v="22"/>
    <x v="4"/>
    <x v="66"/>
    <x v="125"/>
    <x v="2295"/>
    <x v="3723"/>
    <x v="21"/>
    <x v="1"/>
    <x v="1"/>
    <x v="1"/>
  </r>
  <r>
    <x v="3"/>
    <x v="0"/>
    <x v="701"/>
    <x v="4"/>
    <x v="10"/>
    <x v="22"/>
    <x v="0"/>
    <x v="77"/>
    <x v="108"/>
    <x v="2316"/>
    <x v="2941"/>
    <x v="12"/>
    <x v="1"/>
    <x v="0"/>
    <x v="0"/>
  </r>
  <r>
    <x v="3"/>
    <x v="0"/>
    <x v="701"/>
    <x v="4"/>
    <x v="10"/>
    <x v="22"/>
    <x v="3"/>
    <x v="82"/>
    <x v="122"/>
    <x v="2525"/>
    <x v="4770"/>
    <x v="36"/>
    <x v="1"/>
    <x v="1"/>
    <x v="0"/>
  </r>
  <r>
    <x v="0"/>
    <x v="1"/>
    <x v="701"/>
    <x v="0"/>
    <x v="34"/>
    <x v="15"/>
    <x v="2"/>
    <x v="63"/>
    <x v="197"/>
    <x v="2741"/>
    <x v="5035"/>
    <x v="36"/>
    <x v="1"/>
    <x v="0"/>
    <x v="2"/>
  </r>
  <r>
    <x v="0"/>
    <x v="1"/>
    <x v="701"/>
    <x v="0"/>
    <x v="34"/>
    <x v="15"/>
    <x v="1"/>
    <x v="53"/>
    <x v="158"/>
    <x v="2329"/>
    <x v="4416"/>
    <x v="33"/>
    <x v="1"/>
    <x v="0"/>
    <x v="1"/>
  </r>
  <r>
    <x v="5"/>
    <x v="1"/>
    <x v="701"/>
    <x v="0"/>
    <x v="34"/>
    <x v="15"/>
    <x v="5"/>
    <x v="52"/>
    <x v="139"/>
    <x v="2136"/>
    <x v="4364"/>
    <x v="38"/>
    <x v="1"/>
    <x v="1"/>
    <x v="2"/>
  </r>
  <r>
    <x v="5"/>
    <x v="1"/>
    <x v="701"/>
    <x v="0"/>
    <x v="34"/>
    <x v="15"/>
    <x v="4"/>
    <x v="56"/>
    <x v="127"/>
    <x v="2098"/>
    <x v="4243"/>
    <x v="36"/>
    <x v="1"/>
    <x v="1"/>
    <x v="1"/>
  </r>
  <r>
    <x v="5"/>
    <x v="1"/>
    <x v="701"/>
    <x v="0"/>
    <x v="34"/>
    <x v="15"/>
    <x v="0"/>
    <x v="61"/>
    <x v="122"/>
    <x v="2164"/>
    <x v="4286"/>
    <x v="35"/>
    <x v="1"/>
    <x v="0"/>
    <x v="0"/>
  </r>
  <r>
    <x v="5"/>
    <x v="1"/>
    <x v="701"/>
    <x v="0"/>
    <x v="34"/>
    <x v="15"/>
    <x v="3"/>
    <x v="67"/>
    <x v="135"/>
    <x v="2414"/>
    <x v="4889"/>
    <x v="46"/>
    <x v="1"/>
    <x v="1"/>
    <x v="0"/>
  </r>
  <r>
    <x v="5"/>
    <x v="1"/>
    <x v="701"/>
    <x v="0"/>
    <x v="13"/>
    <x v="24"/>
    <x v="2"/>
    <x v="51"/>
    <x v="129"/>
    <x v="2011"/>
    <x v="4157"/>
    <x v="37"/>
    <x v="1"/>
    <x v="0"/>
    <x v="2"/>
  </r>
  <r>
    <x v="5"/>
    <x v="1"/>
    <x v="701"/>
    <x v="0"/>
    <x v="13"/>
    <x v="24"/>
    <x v="1"/>
    <x v="42"/>
    <x v="90"/>
    <x v="1274"/>
    <x v="3068"/>
    <x v="41"/>
    <x v="1"/>
    <x v="0"/>
    <x v="1"/>
  </r>
  <r>
    <x v="5"/>
    <x v="1"/>
    <x v="701"/>
    <x v="0"/>
    <x v="13"/>
    <x v="24"/>
    <x v="5"/>
    <x v="42"/>
    <x v="87"/>
    <x v="1240"/>
    <x v="2520"/>
    <x v="32"/>
    <x v="1"/>
    <x v="1"/>
    <x v="2"/>
  </r>
  <r>
    <x v="5"/>
    <x v="1"/>
    <x v="701"/>
    <x v="0"/>
    <x v="13"/>
    <x v="24"/>
    <x v="4"/>
    <x v="38"/>
    <x v="72"/>
    <x v="933"/>
    <x v="2057"/>
    <x v="36"/>
    <x v="1"/>
    <x v="1"/>
    <x v="1"/>
  </r>
  <r>
    <x v="5"/>
    <x v="1"/>
    <x v="701"/>
    <x v="0"/>
    <x v="13"/>
    <x v="24"/>
    <x v="0"/>
    <x v="47"/>
    <x v="69"/>
    <x v="1096"/>
    <x v="2052"/>
    <x v="29"/>
    <x v="1"/>
    <x v="0"/>
    <x v="0"/>
  </r>
  <r>
    <x v="5"/>
    <x v="1"/>
    <x v="701"/>
    <x v="0"/>
    <x v="13"/>
    <x v="24"/>
    <x v="3"/>
    <x v="55"/>
    <x v="101"/>
    <x v="1767"/>
    <x v="3735"/>
    <x v="36"/>
    <x v="1"/>
    <x v="1"/>
    <x v="0"/>
  </r>
  <r>
    <x v="1"/>
    <x v="1"/>
    <x v="701"/>
    <x v="1"/>
    <x v="37"/>
    <x v="41"/>
    <x v="2"/>
    <x v="39"/>
    <x v="140"/>
    <x v="1770"/>
    <x v="3839"/>
    <x v="38"/>
    <x v="2"/>
    <x v="0"/>
    <x v="2"/>
  </r>
  <r>
    <x v="1"/>
    <x v="1"/>
    <x v="702"/>
    <x v="1"/>
    <x v="37"/>
    <x v="41"/>
    <x v="1"/>
    <x v="43"/>
    <x v="231"/>
    <x v="2615"/>
    <x v="3985"/>
    <x v="16"/>
    <x v="2"/>
    <x v="0"/>
    <x v="1"/>
  </r>
  <r>
    <x v="2"/>
    <x v="1"/>
    <x v="702"/>
    <x v="4"/>
    <x v="49"/>
    <x v="13"/>
    <x v="2"/>
    <x v="48"/>
    <x v="335"/>
    <x v="2985"/>
    <x v="5474"/>
    <x v="36"/>
    <x v="0"/>
    <x v="0"/>
    <x v="2"/>
  </r>
  <r>
    <x v="2"/>
    <x v="1"/>
    <x v="702"/>
    <x v="4"/>
    <x v="49"/>
    <x v="13"/>
    <x v="1"/>
    <x v="38"/>
    <x v="319"/>
    <x v="2895"/>
    <x v="5036"/>
    <x v="16"/>
    <x v="0"/>
    <x v="0"/>
    <x v="1"/>
  </r>
  <r>
    <x v="1"/>
    <x v="1"/>
    <x v="702"/>
    <x v="4"/>
    <x v="49"/>
    <x v="13"/>
    <x v="5"/>
    <x v="38"/>
    <x v="315"/>
    <x v="2884"/>
    <x v="5087"/>
    <x v="21"/>
    <x v="0"/>
    <x v="1"/>
    <x v="2"/>
  </r>
  <r>
    <x v="1"/>
    <x v="1"/>
    <x v="702"/>
    <x v="4"/>
    <x v="49"/>
    <x v="13"/>
    <x v="4"/>
    <x v="38"/>
    <x v="311"/>
    <x v="2866"/>
    <x v="5010"/>
    <x v="21"/>
    <x v="0"/>
    <x v="1"/>
    <x v="1"/>
  </r>
  <r>
    <x v="1"/>
    <x v="1"/>
    <x v="702"/>
    <x v="4"/>
    <x v="49"/>
    <x v="13"/>
    <x v="0"/>
    <x v="48"/>
    <x v="311"/>
    <x v="2899"/>
    <x v="5054"/>
    <x v="16"/>
    <x v="0"/>
    <x v="0"/>
    <x v="0"/>
  </r>
  <r>
    <x v="1"/>
    <x v="1"/>
    <x v="702"/>
    <x v="4"/>
    <x v="49"/>
    <x v="13"/>
    <x v="3"/>
    <x v="53"/>
    <x v="319"/>
    <x v="2947"/>
    <x v="5111"/>
    <x v="11"/>
    <x v="0"/>
    <x v="1"/>
    <x v="0"/>
  </r>
  <r>
    <x v="5"/>
    <x v="1"/>
    <x v="702"/>
    <x v="4"/>
    <x v="43"/>
    <x v="47"/>
    <x v="2"/>
    <x v="33"/>
    <x v="327"/>
    <x v="2903"/>
    <x v="5234"/>
    <x v="26"/>
    <x v="0"/>
    <x v="0"/>
    <x v="2"/>
  </r>
  <r>
    <x v="5"/>
    <x v="1"/>
    <x v="702"/>
    <x v="4"/>
    <x v="43"/>
    <x v="47"/>
    <x v="1"/>
    <x v="23"/>
    <x v="311"/>
    <x v="2686"/>
    <x v="4472"/>
    <x v="21"/>
    <x v="0"/>
    <x v="0"/>
    <x v="1"/>
  </r>
  <r>
    <x v="5"/>
    <x v="1"/>
    <x v="702"/>
    <x v="4"/>
    <x v="43"/>
    <x v="47"/>
    <x v="5"/>
    <x v="23"/>
    <x v="307"/>
    <x v="2594"/>
    <x v="4282"/>
    <x v="21"/>
    <x v="0"/>
    <x v="1"/>
    <x v="2"/>
  </r>
  <r>
    <x v="5"/>
    <x v="1"/>
    <x v="702"/>
    <x v="4"/>
    <x v="43"/>
    <x v="47"/>
    <x v="4"/>
    <x v="23"/>
    <x v="300"/>
    <x v="2469"/>
    <x v="4314"/>
    <x v="26"/>
    <x v="0"/>
    <x v="1"/>
    <x v="1"/>
  </r>
  <r>
    <x v="5"/>
    <x v="1"/>
    <x v="702"/>
    <x v="4"/>
    <x v="43"/>
    <x v="47"/>
    <x v="0"/>
    <x v="33"/>
    <x v="300"/>
    <x v="2737"/>
    <x v="4592"/>
    <x v="21"/>
    <x v="0"/>
    <x v="0"/>
    <x v="0"/>
  </r>
  <r>
    <x v="5"/>
    <x v="1"/>
    <x v="702"/>
    <x v="4"/>
    <x v="43"/>
    <x v="47"/>
    <x v="3"/>
    <x v="38"/>
    <x v="311"/>
    <x v="2866"/>
    <x v="5236"/>
    <x v="36"/>
    <x v="0"/>
    <x v="1"/>
    <x v="0"/>
  </r>
  <r>
    <x v="0"/>
    <x v="1"/>
    <x v="702"/>
    <x v="1"/>
    <x v="44"/>
    <x v="9"/>
    <x v="2"/>
    <x v="63"/>
    <x v="319"/>
    <x v="2974"/>
    <x v="5425"/>
    <x v="31"/>
    <x v="0"/>
    <x v="0"/>
    <x v="2"/>
  </r>
  <r>
    <x v="0"/>
    <x v="1"/>
    <x v="702"/>
    <x v="1"/>
    <x v="44"/>
    <x v="9"/>
    <x v="1"/>
    <x v="53"/>
    <x v="300"/>
    <x v="2880"/>
    <x v="5216"/>
    <x v="31"/>
    <x v="0"/>
    <x v="0"/>
    <x v="1"/>
  </r>
  <r>
    <x v="0"/>
    <x v="1"/>
    <x v="702"/>
    <x v="1"/>
    <x v="44"/>
    <x v="9"/>
    <x v="5"/>
    <x v="53"/>
    <x v="294"/>
    <x v="2866"/>
    <x v="5010"/>
    <x v="21"/>
    <x v="0"/>
    <x v="1"/>
    <x v="2"/>
  </r>
  <r>
    <x v="0"/>
    <x v="1"/>
    <x v="702"/>
    <x v="1"/>
    <x v="44"/>
    <x v="9"/>
    <x v="4"/>
    <x v="53"/>
    <x v="273"/>
    <x v="2833"/>
    <x v="4871"/>
    <x v="21"/>
    <x v="0"/>
    <x v="1"/>
    <x v="1"/>
  </r>
  <r>
    <x v="0"/>
    <x v="1"/>
    <x v="702"/>
    <x v="1"/>
    <x v="44"/>
    <x v="9"/>
    <x v="0"/>
    <x v="63"/>
    <x v="273"/>
    <x v="2867"/>
    <x v="5019"/>
    <x v="21"/>
    <x v="0"/>
    <x v="0"/>
    <x v="0"/>
  </r>
  <r>
    <x v="0"/>
    <x v="1"/>
    <x v="702"/>
    <x v="1"/>
    <x v="44"/>
    <x v="9"/>
    <x v="3"/>
    <x v="68"/>
    <x v="304"/>
    <x v="2926"/>
    <x v="5289"/>
    <x v="26"/>
    <x v="0"/>
    <x v="1"/>
    <x v="0"/>
  </r>
  <r>
    <x v="1"/>
    <x v="1"/>
    <x v="702"/>
    <x v="1"/>
    <x v="37"/>
    <x v="41"/>
    <x v="1"/>
    <x v="41"/>
    <x v="66"/>
    <x v="907"/>
    <x v="1536"/>
    <x v="26"/>
    <x v="1"/>
    <x v="0"/>
    <x v="1"/>
  </r>
  <r>
    <x v="2"/>
    <x v="1"/>
    <x v="702"/>
    <x v="4"/>
    <x v="49"/>
    <x v="13"/>
    <x v="2"/>
    <x v="45"/>
    <x v="193"/>
    <x v="2429"/>
    <x v="4920"/>
    <x v="47"/>
    <x v="1"/>
    <x v="0"/>
    <x v="2"/>
  </r>
  <r>
    <x v="2"/>
    <x v="1"/>
    <x v="702"/>
    <x v="4"/>
    <x v="49"/>
    <x v="13"/>
    <x v="1"/>
    <x v="37"/>
    <x v="146"/>
    <x v="1755"/>
    <x v="3170"/>
    <x v="27"/>
    <x v="1"/>
    <x v="0"/>
    <x v="1"/>
  </r>
  <r>
    <x v="1"/>
    <x v="1"/>
    <x v="702"/>
    <x v="4"/>
    <x v="49"/>
    <x v="13"/>
    <x v="5"/>
    <x v="37"/>
    <x v="143"/>
    <x v="1727"/>
    <x v="3450"/>
    <x v="32"/>
    <x v="1"/>
    <x v="1"/>
    <x v="2"/>
  </r>
  <r>
    <x v="1"/>
    <x v="1"/>
    <x v="702"/>
    <x v="4"/>
    <x v="49"/>
    <x v="13"/>
    <x v="4"/>
    <x v="37"/>
    <x v="115"/>
    <x v="1425"/>
    <x v="3068"/>
    <x v="35"/>
    <x v="1"/>
    <x v="1"/>
    <x v="1"/>
  </r>
  <r>
    <x v="1"/>
    <x v="1"/>
    <x v="702"/>
    <x v="4"/>
    <x v="49"/>
    <x v="13"/>
    <x v="0"/>
    <x v="47"/>
    <x v="125"/>
    <x v="1850"/>
    <x v="3590"/>
    <x v="31"/>
    <x v="1"/>
    <x v="0"/>
    <x v="0"/>
  </r>
  <r>
    <x v="1"/>
    <x v="1"/>
    <x v="702"/>
    <x v="4"/>
    <x v="49"/>
    <x v="13"/>
    <x v="3"/>
    <x v="49"/>
    <x v="151"/>
    <x v="2172"/>
    <x v="3579"/>
    <x v="22"/>
    <x v="1"/>
    <x v="1"/>
    <x v="0"/>
  </r>
  <r>
    <x v="5"/>
    <x v="1"/>
    <x v="702"/>
    <x v="4"/>
    <x v="43"/>
    <x v="47"/>
    <x v="2"/>
    <x v="32"/>
    <x v="177"/>
    <x v="1865"/>
    <x v="4115"/>
    <x v="41"/>
    <x v="1"/>
    <x v="0"/>
    <x v="2"/>
  </r>
  <r>
    <x v="5"/>
    <x v="1"/>
    <x v="702"/>
    <x v="4"/>
    <x v="43"/>
    <x v="47"/>
    <x v="1"/>
    <x v="21"/>
    <x v="125"/>
    <x v="971"/>
    <x v="2092"/>
    <x v="35"/>
    <x v="1"/>
    <x v="0"/>
    <x v="1"/>
  </r>
  <r>
    <x v="5"/>
    <x v="1"/>
    <x v="702"/>
    <x v="4"/>
    <x v="43"/>
    <x v="47"/>
    <x v="5"/>
    <x v="22"/>
    <x v="94"/>
    <x v="759"/>
    <x v="1543"/>
    <x v="33"/>
    <x v="1"/>
    <x v="1"/>
    <x v="2"/>
  </r>
  <r>
    <x v="5"/>
    <x v="1"/>
    <x v="702"/>
    <x v="4"/>
    <x v="43"/>
    <x v="47"/>
    <x v="4"/>
    <x v="20"/>
    <x v="93"/>
    <x v="679"/>
    <x v="1545"/>
    <x v="37"/>
    <x v="1"/>
    <x v="1"/>
    <x v="1"/>
  </r>
  <r>
    <x v="5"/>
    <x v="1"/>
    <x v="702"/>
    <x v="4"/>
    <x v="43"/>
    <x v="47"/>
    <x v="0"/>
    <x v="31"/>
    <x v="93"/>
    <x v="1018"/>
    <x v="2251"/>
    <x v="36"/>
    <x v="1"/>
    <x v="0"/>
    <x v="0"/>
  </r>
  <r>
    <x v="5"/>
    <x v="1"/>
    <x v="702"/>
    <x v="4"/>
    <x v="43"/>
    <x v="47"/>
    <x v="3"/>
    <x v="35"/>
    <x v="105"/>
    <x v="1267"/>
    <x v="3323"/>
    <x v="47"/>
    <x v="1"/>
    <x v="1"/>
    <x v="0"/>
  </r>
  <r>
    <x v="0"/>
    <x v="1"/>
    <x v="702"/>
    <x v="1"/>
    <x v="44"/>
    <x v="9"/>
    <x v="2"/>
    <x v="57"/>
    <x v="146"/>
    <x v="2316"/>
    <x v="4798"/>
    <x v="46"/>
    <x v="1"/>
    <x v="0"/>
    <x v="2"/>
  </r>
  <r>
    <x v="0"/>
    <x v="1"/>
    <x v="702"/>
    <x v="1"/>
    <x v="44"/>
    <x v="9"/>
    <x v="1"/>
    <x v="48"/>
    <x v="82"/>
    <x v="1321"/>
    <x v="3165"/>
    <x v="41"/>
    <x v="1"/>
    <x v="0"/>
    <x v="1"/>
  </r>
  <r>
    <x v="0"/>
    <x v="1"/>
    <x v="702"/>
    <x v="1"/>
    <x v="44"/>
    <x v="9"/>
    <x v="5"/>
    <x v="48"/>
    <x v="94"/>
    <x v="1492"/>
    <x v="3083"/>
    <x v="33"/>
    <x v="1"/>
    <x v="1"/>
    <x v="2"/>
  </r>
  <r>
    <x v="0"/>
    <x v="1"/>
    <x v="702"/>
    <x v="1"/>
    <x v="44"/>
    <x v="9"/>
    <x v="4"/>
    <x v="49"/>
    <x v="67"/>
    <x v="1096"/>
    <x v="2148"/>
    <x v="31"/>
    <x v="1"/>
    <x v="1"/>
    <x v="1"/>
  </r>
  <r>
    <x v="0"/>
    <x v="1"/>
    <x v="702"/>
    <x v="1"/>
    <x v="44"/>
    <x v="9"/>
    <x v="0"/>
    <x v="60"/>
    <x v="67"/>
    <x v="1305"/>
    <x v="2760"/>
    <x v="34"/>
    <x v="1"/>
    <x v="0"/>
    <x v="0"/>
  </r>
  <r>
    <x v="0"/>
    <x v="1"/>
    <x v="702"/>
    <x v="1"/>
    <x v="44"/>
    <x v="9"/>
    <x v="3"/>
    <x v="61"/>
    <x v="88"/>
    <x v="1718"/>
    <x v="3756"/>
    <x v="38"/>
    <x v="1"/>
    <x v="1"/>
    <x v="0"/>
  </r>
  <r>
    <x v="1"/>
    <x v="1"/>
    <x v="702"/>
    <x v="1"/>
    <x v="37"/>
    <x v="41"/>
    <x v="1"/>
    <x v="33"/>
    <x v="75"/>
    <x v="859"/>
    <x v="1158"/>
    <x v="20"/>
    <x v="2"/>
    <x v="0"/>
    <x v="1"/>
  </r>
  <r>
    <x v="5"/>
    <x v="1"/>
    <x v="702"/>
    <x v="4"/>
    <x v="43"/>
    <x v="47"/>
    <x v="2"/>
    <x v="22"/>
    <x v="197"/>
    <x v="1611"/>
    <x v="3227"/>
    <x v="32"/>
    <x v="2"/>
    <x v="0"/>
    <x v="2"/>
  </r>
  <r>
    <x v="5"/>
    <x v="1"/>
    <x v="702"/>
    <x v="4"/>
    <x v="43"/>
    <x v="47"/>
    <x v="1"/>
    <x v="15"/>
    <x v="148"/>
    <x v="886"/>
    <x v="1594"/>
    <x v="28"/>
    <x v="2"/>
    <x v="0"/>
    <x v="1"/>
  </r>
  <r>
    <x v="5"/>
    <x v="1"/>
    <x v="702"/>
    <x v="4"/>
    <x v="43"/>
    <x v="47"/>
    <x v="5"/>
    <x v="13"/>
    <x v="132"/>
    <x v="695"/>
    <x v="998"/>
    <x v="23"/>
    <x v="2"/>
    <x v="1"/>
    <x v="2"/>
  </r>
  <r>
    <x v="5"/>
    <x v="1"/>
    <x v="702"/>
    <x v="4"/>
    <x v="43"/>
    <x v="47"/>
    <x v="4"/>
    <x v="15"/>
    <x v="116"/>
    <x v="669"/>
    <x v="1189"/>
    <x v="28"/>
    <x v="2"/>
    <x v="1"/>
    <x v="1"/>
  </r>
  <r>
    <x v="5"/>
    <x v="1"/>
    <x v="702"/>
    <x v="4"/>
    <x v="43"/>
    <x v="47"/>
    <x v="0"/>
    <x v="20"/>
    <x v="104"/>
    <x v="777"/>
    <x v="1329"/>
    <x v="27"/>
    <x v="2"/>
    <x v="0"/>
    <x v="0"/>
  </r>
  <r>
    <x v="5"/>
    <x v="1"/>
    <x v="702"/>
    <x v="4"/>
    <x v="43"/>
    <x v="47"/>
    <x v="3"/>
    <x v="22"/>
    <x v="148"/>
    <x v="1191"/>
    <x v="2710"/>
    <x v="38"/>
    <x v="2"/>
    <x v="1"/>
    <x v="0"/>
  </r>
  <r>
    <x v="0"/>
    <x v="1"/>
    <x v="702"/>
    <x v="1"/>
    <x v="44"/>
    <x v="9"/>
    <x v="2"/>
    <x v="41"/>
    <x v="162"/>
    <x v="2053"/>
    <x v="4070"/>
    <x v="34"/>
    <x v="2"/>
    <x v="0"/>
    <x v="2"/>
  </r>
  <r>
    <x v="0"/>
    <x v="1"/>
    <x v="702"/>
    <x v="1"/>
    <x v="44"/>
    <x v="9"/>
    <x v="1"/>
    <x v="34"/>
    <x v="112"/>
    <x v="1301"/>
    <x v="2905"/>
    <x v="37"/>
    <x v="2"/>
    <x v="0"/>
    <x v="1"/>
  </r>
  <r>
    <x v="0"/>
    <x v="1"/>
    <x v="702"/>
    <x v="1"/>
    <x v="44"/>
    <x v="9"/>
    <x v="5"/>
    <x v="37"/>
    <x v="111"/>
    <x v="1388"/>
    <x v="2457"/>
    <x v="26"/>
    <x v="2"/>
    <x v="1"/>
    <x v="2"/>
  </r>
  <r>
    <x v="0"/>
    <x v="1"/>
    <x v="702"/>
    <x v="1"/>
    <x v="44"/>
    <x v="9"/>
    <x v="4"/>
    <x v="37"/>
    <x v="83"/>
    <x v="1068"/>
    <x v="1953"/>
    <x v="28"/>
    <x v="2"/>
    <x v="1"/>
    <x v="1"/>
  </r>
  <r>
    <x v="0"/>
    <x v="1"/>
    <x v="702"/>
    <x v="1"/>
    <x v="44"/>
    <x v="9"/>
    <x v="0"/>
    <x v="41"/>
    <x v="86"/>
    <x v="1205"/>
    <x v="2214"/>
    <x v="28"/>
    <x v="2"/>
    <x v="0"/>
    <x v="0"/>
  </r>
  <r>
    <x v="0"/>
    <x v="1"/>
    <x v="702"/>
    <x v="1"/>
    <x v="44"/>
    <x v="9"/>
    <x v="3"/>
    <x v="53"/>
    <x v="125"/>
    <x v="2011"/>
    <x v="3973"/>
    <x v="33"/>
    <x v="2"/>
    <x v="1"/>
    <x v="0"/>
  </r>
  <r>
    <x v="1"/>
    <x v="1"/>
    <x v="703"/>
    <x v="1"/>
    <x v="37"/>
    <x v="41"/>
    <x v="5"/>
    <x v="38"/>
    <x v="174"/>
    <x v="2064"/>
    <x v="3277"/>
    <x v="21"/>
    <x v="2"/>
    <x v="1"/>
    <x v="2"/>
  </r>
  <r>
    <x v="3"/>
    <x v="1"/>
    <x v="703"/>
    <x v="0"/>
    <x v="40"/>
    <x v="50"/>
    <x v="2"/>
    <x v="53"/>
    <x v="311"/>
    <x v="2915"/>
    <x v="5201"/>
    <x v="21"/>
    <x v="1"/>
    <x v="0"/>
    <x v="2"/>
  </r>
  <r>
    <x v="3"/>
    <x v="1"/>
    <x v="703"/>
    <x v="0"/>
    <x v="40"/>
    <x v="50"/>
    <x v="1"/>
    <x v="43"/>
    <x v="254"/>
    <x v="2686"/>
    <x v="4188"/>
    <x v="16"/>
    <x v="1"/>
    <x v="0"/>
    <x v="1"/>
  </r>
  <r>
    <x v="3"/>
    <x v="1"/>
    <x v="703"/>
    <x v="0"/>
    <x v="40"/>
    <x v="50"/>
    <x v="5"/>
    <x v="43"/>
    <x v="212"/>
    <x v="2513"/>
    <x v="3761"/>
    <x v="16"/>
    <x v="1"/>
    <x v="1"/>
    <x v="2"/>
  </r>
  <r>
    <x v="3"/>
    <x v="1"/>
    <x v="703"/>
    <x v="0"/>
    <x v="40"/>
    <x v="50"/>
    <x v="4"/>
    <x v="43"/>
    <x v="174"/>
    <x v="2206"/>
    <x v="3144"/>
    <x v="16"/>
    <x v="1"/>
    <x v="1"/>
    <x v="1"/>
  </r>
  <r>
    <x v="3"/>
    <x v="1"/>
    <x v="703"/>
    <x v="0"/>
    <x v="40"/>
    <x v="50"/>
    <x v="0"/>
    <x v="53"/>
    <x v="174"/>
    <x v="2469"/>
    <x v="4024"/>
    <x v="21"/>
    <x v="1"/>
    <x v="0"/>
    <x v="0"/>
  </r>
  <r>
    <x v="3"/>
    <x v="1"/>
    <x v="703"/>
    <x v="0"/>
    <x v="40"/>
    <x v="50"/>
    <x v="3"/>
    <x v="58"/>
    <x v="254"/>
    <x v="2833"/>
    <x v="4999"/>
    <x v="26"/>
    <x v="1"/>
    <x v="1"/>
    <x v="0"/>
  </r>
  <r>
    <x v="1"/>
    <x v="1"/>
    <x v="703"/>
    <x v="1"/>
    <x v="37"/>
    <x v="41"/>
    <x v="5"/>
    <x v="34"/>
    <x v="39"/>
    <x v="405"/>
    <x v="721"/>
    <x v="31"/>
    <x v="1"/>
    <x v="1"/>
    <x v="2"/>
  </r>
  <r>
    <x v="3"/>
    <x v="1"/>
    <x v="703"/>
    <x v="0"/>
    <x v="40"/>
    <x v="50"/>
    <x v="2"/>
    <x v="51"/>
    <x v="120"/>
    <x v="1908"/>
    <x v="3749"/>
    <x v="32"/>
    <x v="1"/>
    <x v="0"/>
    <x v="2"/>
  </r>
  <r>
    <x v="3"/>
    <x v="1"/>
    <x v="703"/>
    <x v="0"/>
    <x v="40"/>
    <x v="50"/>
    <x v="1"/>
    <x v="38"/>
    <x v="62"/>
    <x v="784"/>
    <x v="1427"/>
    <x v="29"/>
    <x v="1"/>
    <x v="0"/>
    <x v="1"/>
  </r>
  <r>
    <x v="3"/>
    <x v="1"/>
    <x v="703"/>
    <x v="0"/>
    <x v="40"/>
    <x v="50"/>
    <x v="5"/>
    <x v="38"/>
    <x v="60"/>
    <x v="761"/>
    <x v="1339"/>
    <x v="28"/>
    <x v="1"/>
    <x v="1"/>
    <x v="2"/>
  </r>
  <r>
    <x v="3"/>
    <x v="1"/>
    <x v="703"/>
    <x v="0"/>
    <x v="40"/>
    <x v="50"/>
    <x v="4"/>
    <x v="38"/>
    <x v="39"/>
    <x v="461"/>
    <x v="835"/>
    <x v="31"/>
    <x v="1"/>
    <x v="1"/>
    <x v="1"/>
  </r>
  <r>
    <x v="3"/>
    <x v="1"/>
    <x v="703"/>
    <x v="0"/>
    <x v="40"/>
    <x v="50"/>
    <x v="0"/>
    <x v="49"/>
    <x v="39"/>
    <x v="616"/>
    <x v="1195"/>
    <x v="31"/>
    <x v="1"/>
    <x v="0"/>
    <x v="0"/>
  </r>
  <r>
    <x v="3"/>
    <x v="1"/>
    <x v="703"/>
    <x v="0"/>
    <x v="40"/>
    <x v="50"/>
    <x v="3"/>
    <x v="57"/>
    <x v="62"/>
    <x v="1155"/>
    <x v="2640"/>
    <x v="38"/>
    <x v="1"/>
    <x v="1"/>
    <x v="0"/>
  </r>
  <r>
    <x v="1"/>
    <x v="1"/>
    <x v="703"/>
    <x v="1"/>
    <x v="37"/>
    <x v="41"/>
    <x v="5"/>
    <x v="25"/>
    <x v="49"/>
    <x v="366"/>
    <x v="511"/>
    <x v="26"/>
    <x v="2"/>
    <x v="1"/>
    <x v="2"/>
  </r>
  <r>
    <x v="1"/>
    <x v="1"/>
    <x v="704"/>
    <x v="1"/>
    <x v="37"/>
    <x v="41"/>
    <x v="4"/>
    <x v="38"/>
    <x v="152"/>
    <x v="1857"/>
    <x v="2898"/>
    <x v="21"/>
    <x v="2"/>
    <x v="1"/>
    <x v="1"/>
  </r>
  <r>
    <x v="3"/>
    <x v="0"/>
    <x v="704"/>
    <x v="3"/>
    <x v="9"/>
    <x v="3"/>
    <x v="2"/>
    <x v="48"/>
    <x v="325"/>
    <x v="2952"/>
    <x v="5340"/>
    <x v="26"/>
    <x v="1"/>
    <x v="0"/>
    <x v="2"/>
  </r>
  <r>
    <x v="3"/>
    <x v="0"/>
    <x v="704"/>
    <x v="3"/>
    <x v="9"/>
    <x v="3"/>
    <x v="1"/>
    <x v="53"/>
    <x v="325"/>
    <x v="2969"/>
    <x v="5372"/>
    <x v="26"/>
    <x v="1"/>
    <x v="0"/>
    <x v="1"/>
  </r>
  <r>
    <x v="1"/>
    <x v="0"/>
    <x v="704"/>
    <x v="3"/>
    <x v="9"/>
    <x v="3"/>
    <x v="5"/>
    <x v="48"/>
    <x v="309"/>
    <x v="2891"/>
    <x v="5118"/>
    <x v="21"/>
    <x v="1"/>
    <x v="1"/>
    <x v="2"/>
  </r>
  <r>
    <x v="1"/>
    <x v="0"/>
    <x v="704"/>
    <x v="3"/>
    <x v="9"/>
    <x v="3"/>
    <x v="4"/>
    <x v="48"/>
    <x v="309"/>
    <x v="2891"/>
    <x v="5197"/>
    <x v="26"/>
    <x v="1"/>
    <x v="1"/>
    <x v="1"/>
  </r>
  <r>
    <x v="1"/>
    <x v="0"/>
    <x v="704"/>
    <x v="3"/>
    <x v="9"/>
    <x v="3"/>
    <x v="0"/>
    <x v="58"/>
    <x v="300"/>
    <x v="2890"/>
    <x v="5115"/>
    <x v="21"/>
    <x v="1"/>
    <x v="0"/>
    <x v="0"/>
  </r>
  <r>
    <x v="1"/>
    <x v="0"/>
    <x v="704"/>
    <x v="3"/>
    <x v="9"/>
    <x v="3"/>
    <x v="3"/>
    <x v="63"/>
    <x v="311"/>
    <x v="2942"/>
    <x v="5095"/>
    <x v="11"/>
    <x v="1"/>
    <x v="1"/>
    <x v="0"/>
  </r>
  <r>
    <x v="1"/>
    <x v="3"/>
    <x v="704"/>
    <x v="0"/>
    <x v="15"/>
    <x v="52"/>
    <x v="2"/>
    <x v="63"/>
    <x v="319"/>
    <x v="2974"/>
    <x v="5338"/>
    <x v="21"/>
    <x v="1"/>
    <x v="0"/>
    <x v="2"/>
  </r>
  <r>
    <x v="1"/>
    <x v="3"/>
    <x v="704"/>
    <x v="0"/>
    <x v="15"/>
    <x v="52"/>
    <x v="1"/>
    <x v="53"/>
    <x v="300"/>
    <x v="2880"/>
    <x v="5070"/>
    <x v="21"/>
    <x v="1"/>
    <x v="0"/>
    <x v="1"/>
  </r>
  <r>
    <x v="1"/>
    <x v="3"/>
    <x v="704"/>
    <x v="0"/>
    <x v="15"/>
    <x v="52"/>
    <x v="5"/>
    <x v="53"/>
    <x v="285"/>
    <x v="2852"/>
    <x v="4948"/>
    <x v="21"/>
    <x v="1"/>
    <x v="1"/>
    <x v="2"/>
  </r>
  <r>
    <x v="1"/>
    <x v="3"/>
    <x v="704"/>
    <x v="0"/>
    <x v="15"/>
    <x v="52"/>
    <x v="4"/>
    <x v="53"/>
    <x v="254"/>
    <x v="2805"/>
    <x v="4768"/>
    <x v="21"/>
    <x v="1"/>
    <x v="1"/>
    <x v="1"/>
  </r>
  <r>
    <x v="1"/>
    <x v="3"/>
    <x v="704"/>
    <x v="0"/>
    <x v="15"/>
    <x v="52"/>
    <x v="0"/>
    <x v="63"/>
    <x v="254"/>
    <x v="2852"/>
    <x v="4948"/>
    <x v="21"/>
    <x v="1"/>
    <x v="0"/>
    <x v="0"/>
  </r>
  <r>
    <x v="1"/>
    <x v="3"/>
    <x v="704"/>
    <x v="0"/>
    <x v="15"/>
    <x v="52"/>
    <x v="3"/>
    <x v="68"/>
    <x v="300"/>
    <x v="2915"/>
    <x v="5201"/>
    <x v="21"/>
    <x v="1"/>
    <x v="1"/>
    <x v="0"/>
  </r>
  <r>
    <x v="1"/>
    <x v="1"/>
    <x v="704"/>
    <x v="1"/>
    <x v="37"/>
    <x v="41"/>
    <x v="4"/>
    <x v="34"/>
    <x v="42"/>
    <x v="439"/>
    <x v="849"/>
    <x v="33"/>
    <x v="1"/>
    <x v="1"/>
    <x v="1"/>
  </r>
  <r>
    <x v="3"/>
    <x v="0"/>
    <x v="704"/>
    <x v="3"/>
    <x v="9"/>
    <x v="3"/>
    <x v="2"/>
    <x v="43"/>
    <x v="177"/>
    <x v="2231"/>
    <x v="4587"/>
    <x v="41"/>
    <x v="1"/>
    <x v="0"/>
    <x v="2"/>
  </r>
  <r>
    <x v="3"/>
    <x v="0"/>
    <x v="704"/>
    <x v="3"/>
    <x v="9"/>
    <x v="3"/>
    <x v="1"/>
    <x v="51"/>
    <x v="165"/>
    <x v="2342"/>
    <x v="4645"/>
    <x v="39"/>
    <x v="1"/>
    <x v="0"/>
    <x v="1"/>
  </r>
  <r>
    <x v="1"/>
    <x v="0"/>
    <x v="704"/>
    <x v="3"/>
    <x v="9"/>
    <x v="3"/>
    <x v="5"/>
    <x v="46"/>
    <x v="118"/>
    <x v="1738"/>
    <x v="3695"/>
    <x v="36"/>
    <x v="1"/>
    <x v="1"/>
    <x v="2"/>
  </r>
  <r>
    <x v="1"/>
    <x v="0"/>
    <x v="704"/>
    <x v="3"/>
    <x v="9"/>
    <x v="3"/>
    <x v="4"/>
    <x v="44"/>
    <x v="108"/>
    <x v="1573"/>
    <x v="3380"/>
    <x v="36"/>
    <x v="1"/>
    <x v="1"/>
    <x v="1"/>
  </r>
  <r>
    <x v="1"/>
    <x v="0"/>
    <x v="704"/>
    <x v="3"/>
    <x v="9"/>
    <x v="3"/>
    <x v="0"/>
    <x v="57"/>
    <x v="97"/>
    <x v="1761"/>
    <x v="3728"/>
    <x v="36"/>
    <x v="1"/>
    <x v="0"/>
    <x v="0"/>
  </r>
  <r>
    <x v="1"/>
    <x v="0"/>
    <x v="704"/>
    <x v="3"/>
    <x v="9"/>
    <x v="3"/>
    <x v="3"/>
    <x v="57"/>
    <x v="115"/>
    <x v="1999"/>
    <x v="3164"/>
    <x v="21"/>
    <x v="1"/>
    <x v="1"/>
    <x v="0"/>
  </r>
  <r>
    <x v="1"/>
    <x v="3"/>
    <x v="704"/>
    <x v="0"/>
    <x v="15"/>
    <x v="52"/>
    <x v="2"/>
    <x v="59"/>
    <x v="129"/>
    <x v="2194"/>
    <x v="4367"/>
    <x v="36"/>
    <x v="1"/>
    <x v="0"/>
    <x v="2"/>
  </r>
  <r>
    <x v="1"/>
    <x v="3"/>
    <x v="704"/>
    <x v="0"/>
    <x v="15"/>
    <x v="52"/>
    <x v="1"/>
    <x v="52"/>
    <x v="101"/>
    <x v="1691"/>
    <x v="3607"/>
    <x v="36"/>
    <x v="1"/>
    <x v="0"/>
    <x v="1"/>
  </r>
  <r>
    <x v="1"/>
    <x v="3"/>
    <x v="704"/>
    <x v="0"/>
    <x v="15"/>
    <x v="52"/>
    <x v="5"/>
    <x v="51"/>
    <x v="78"/>
    <x v="1325"/>
    <x v="2686"/>
    <x v="32"/>
    <x v="1"/>
    <x v="1"/>
    <x v="2"/>
  </r>
  <r>
    <x v="1"/>
    <x v="3"/>
    <x v="704"/>
    <x v="0"/>
    <x v="15"/>
    <x v="52"/>
    <x v="4"/>
    <x v="52"/>
    <x v="74"/>
    <x v="1277"/>
    <x v="2546"/>
    <x v="31"/>
    <x v="1"/>
    <x v="1"/>
    <x v="1"/>
  </r>
  <r>
    <x v="1"/>
    <x v="3"/>
    <x v="704"/>
    <x v="0"/>
    <x v="15"/>
    <x v="52"/>
    <x v="0"/>
    <x v="57"/>
    <x v="67"/>
    <x v="1250"/>
    <x v="2741"/>
    <x v="36"/>
    <x v="1"/>
    <x v="0"/>
    <x v="0"/>
  </r>
  <r>
    <x v="1"/>
    <x v="3"/>
    <x v="704"/>
    <x v="0"/>
    <x v="15"/>
    <x v="52"/>
    <x v="3"/>
    <x v="61"/>
    <x v="93"/>
    <x v="1800"/>
    <x v="3576"/>
    <x v="32"/>
    <x v="1"/>
    <x v="1"/>
    <x v="0"/>
  </r>
  <r>
    <x v="1"/>
    <x v="1"/>
    <x v="704"/>
    <x v="1"/>
    <x v="37"/>
    <x v="41"/>
    <x v="4"/>
    <x v="25"/>
    <x v="42"/>
    <x v="302"/>
    <x v="413"/>
    <x v="27"/>
    <x v="2"/>
    <x v="1"/>
    <x v="1"/>
  </r>
  <r>
    <x v="3"/>
    <x v="0"/>
    <x v="704"/>
    <x v="3"/>
    <x v="9"/>
    <x v="3"/>
    <x v="2"/>
    <x v="35"/>
    <x v="182"/>
    <x v="2026"/>
    <x v="3987"/>
    <x v="33"/>
    <x v="2"/>
    <x v="0"/>
    <x v="2"/>
  </r>
  <r>
    <x v="3"/>
    <x v="0"/>
    <x v="704"/>
    <x v="3"/>
    <x v="9"/>
    <x v="3"/>
    <x v="1"/>
    <x v="32"/>
    <x v="192"/>
    <x v="2010"/>
    <x v="3971"/>
    <x v="33"/>
    <x v="2"/>
    <x v="0"/>
    <x v="1"/>
  </r>
  <r>
    <x v="1"/>
    <x v="0"/>
    <x v="704"/>
    <x v="3"/>
    <x v="9"/>
    <x v="3"/>
    <x v="5"/>
    <x v="29"/>
    <x v="127"/>
    <x v="1274"/>
    <x v="2371"/>
    <x v="28"/>
    <x v="2"/>
    <x v="1"/>
    <x v="2"/>
  </r>
  <r>
    <x v="1"/>
    <x v="0"/>
    <x v="704"/>
    <x v="3"/>
    <x v="9"/>
    <x v="3"/>
    <x v="4"/>
    <x v="33"/>
    <x v="123"/>
    <x v="1376"/>
    <x v="2608"/>
    <x v="29"/>
    <x v="2"/>
    <x v="1"/>
    <x v="1"/>
  </r>
  <r>
    <x v="1"/>
    <x v="0"/>
    <x v="704"/>
    <x v="3"/>
    <x v="9"/>
    <x v="3"/>
    <x v="0"/>
    <x v="37"/>
    <x v="101"/>
    <x v="1272"/>
    <x v="2106"/>
    <x v="24"/>
    <x v="2"/>
    <x v="0"/>
    <x v="0"/>
  </r>
  <r>
    <x v="1"/>
    <x v="0"/>
    <x v="704"/>
    <x v="3"/>
    <x v="9"/>
    <x v="3"/>
    <x v="3"/>
    <x v="40"/>
    <x v="138"/>
    <x v="1783"/>
    <x v="2411"/>
    <x v="16"/>
    <x v="2"/>
    <x v="1"/>
    <x v="0"/>
  </r>
  <r>
    <x v="1"/>
    <x v="1"/>
    <x v="705"/>
    <x v="1"/>
    <x v="37"/>
    <x v="41"/>
    <x v="0"/>
    <x v="48"/>
    <x v="105"/>
    <x v="1646"/>
    <x v="2177"/>
    <x v="16"/>
    <x v="2"/>
    <x v="0"/>
    <x v="0"/>
  </r>
  <r>
    <x v="2"/>
    <x v="1"/>
    <x v="705"/>
    <x v="1"/>
    <x v="7"/>
    <x v="53"/>
    <x v="2"/>
    <x v="58"/>
    <x v="319"/>
    <x v="2961"/>
    <x v="5311"/>
    <x v="21"/>
    <x v="0"/>
    <x v="0"/>
    <x v="2"/>
  </r>
  <r>
    <x v="2"/>
    <x v="1"/>
    <x v="705"/>
    <x v="1"/>
    <x v="7"/>
    <x v="53"/>
    <x v="1"/>
    <x v="48"/>
    <x v="300"/>
    <x v="2862"/>
    <x v="4986"/>
    <x v="21"/>
    <x v="0"/>
    <x v="0"/>
    <x v="1"/>
  </r>
  <r>
    <x v="2"/>
    <x v="1"/>
    <x v="705"/>
    <x v="1"/>
    <x v="7"/>
    <x v="53"/>
    <x v="5"/>
    <x v="48"/>
    <x v="294"/>
    <x v="2850"/>
    <x v="5054"/>
    <x v="26"/>
    <x v="0"/>
    <x v="1"/>
    <x v="2"/>
  </r>
  <r>
    <x v="2"/>
    <x v="1"/>
    <x v="705"/>
    <x v="1"/>
    <x v="7"/>
    <x v="53"/>
    <x v="4"/>
    <x v="48"/>
    <x v="273"/>
    <x v="2800"/>
    <x v="4924"/>
    <x v="26"/>
    <x v="0"/>
    <x v="1"/>
    <x v="1"/>
  </r>
  <r>
    <x v="2"/>
    <x v="1"/>
    <x v="705"/>
    <x v="1"/>
    <x v="7"/>
    <x v="53"/>
    <x v="0"/>
    <x v="58"/>
    <x v="273"/>
    <x v="2853"/>
    <x v="4775"/>
    <x v="16"/>
    <x v="0"/>
    <x v="0"/>
    <x v="0"/>
  </r>
  <r>
    <x v="2"/>
    <x v="1"/>
    <x v="705"/>
    <x v="1"/>
    <x v="7"/>
    <x v="53"/>
    <x v="3"/>
    <x v="63"/>
    <x v="304"/>
    <x v="2912"/>
    <x v="5262"/>
    <x v="26"/>
    <x v="0"/>
    <x v="1"/>
    <x v="0"/>
  </r>
  <r>
    <x v="0"/>
    <x v="1"/>
    <x v="705"/>
    <x v="1"/>
    <x v="20"/>
    <x v="8"/>
    <x v="2"/>
    <x v="58"/>
    <x v="317"/>
    <x v="2954"/>
    <x v="5235"/>
    <x v="16"/>
    <x v="0"/>
    <x v="0"/>
    <x v="2"/>
  </r>
  <r>
    <x v="0"/>
    <x v="1"/>
    <x v="705"/>
    <x v="1"/>
    <x v="20"/>
    <x v="8"/>
    <x v="1"/>
    <x v="48"/>
    <x v="294"/>
    <x v="2850"/>
    <x v="4740"/>
    <x v="16"/>
    <x v="0"/>
    <x v="0"/>
    <x v="1"/>
  </r>
  <r>
    <x v="0"/>
    <x v="1"/>
    <x v="705"/>
    <x v="1"/>
    <x v="20"/>
    <x v="8"/>
    <x v="5"/>
    <x v="48"/>
    <x v="285"/>
    <x v="2829"/>
    <x v="4318"/>
    <x v="11"/>
    <x v="0"/>
    <x v="1"/>
    <x v="2"/>
  </r>
  <r>
    <x v="0"/>
    <x v="1"/>
    <x v="705"/>
    <x v="1"/>
    <x v="20"/>
    <x v="8"/>
    <x v="4"/>
    <x v="48"/>
    <x v="254"/>
    <x v="2757"/>
    <x v="3985"/>
    <x v="11"/>
    <x v="0"/>
    <x v="1"/>
    <x v="1"/>
  </r>
  <r>
    <x v="0"/>
    <x v="1"/>
    <x v="705"/>
    <x v="1"/>
    <x v="20"/>
    <x v="8"/>
    <x v="0"/>
    <x v="58"/>
    <x v="254"/>
    <x v="2833"/>
    <x v="4341"/>
    <x v="11"/>
    <x v="0"/>
    <x v="0"/>
    <x v="0"/>
  </r>
  <r>
    <x v="0"/>
    <x v="1"/>
    <x v="705"/>
    <x v="1"/>
    <x v="20"/>
    <x v="8"/>
    <x v="3"/>
    <x v="63"/>
    <x v="300"/>
    <x v="2903"/>
    <x v="5070"/>
    <x v="16"/>
    <x v="0"/>
    <x v="1"/>
    <x v="0"/>
  </r>
  <r>
    <x v="1"/>
    <x v="1"/>
    <x v="705"/>
    <x v="1"/>
    <x v="37"/>
    <x v="41"/>
    <x v="0"/>
    <x v="43"/>
    <x v="26"/>
    <x v="331"/>
    <x v="570"/>
    <x v="31"/>
    <x v="1"/>
    <x v="0"/>
    <x v="0"/>
  </r>
  <r>
    <x v="2"/>
    <x v="1"/>
    <x v="705"/>
    <x v="1"/>
    <x v="7"/>
    <x v="53"/>
    <x v="2"/>
    <x v="55"/>
    <x v="146"/>
    <x v="2268"/>
    <x v="4347"/>
    <x v="33"/>
    <x v="1"/>
    <x v="0"/>
    <x v="2"/>
  </r>
  <r>
    <x v="2"/>
    <x v="1"/>
    <x v="705"/>
    <x v="1"/>
    <x v="7"/>
    <x v="53"/>
    <x v="1"/>
    <x v="43"/>
    <x v="82"/>
    <x v="1208"/>
    <x v="2557"/>
    <x v="34"/>
    <x v="1"/>
    <x v="0"/>
    <x v="1"/>
  </r>
  <r>
    <x v="2"/>
    <x v="1"/>
    <x v="705"/>
    <x v="1"/>
    <x v="7"/>
    <x v="53"/>
    <x v="5"/>
    <x v="43"/>
    <x v="91"/>
    <x v="1309"/>
    <x v="3101"/>
    <x v="40"/>
    <x v="1"/>
    <x v="1"/>
    <x v="2"/>
  </r>
  <r>
    <x v="2"/>
    <x v="1"/>
    <x v="705"/>
    <x v="1"/>
    <x v="7"/>
    <x v="53"/>
    <x v="4"/>
    <x v="46"/>
    <x v="80"/>
    <x v="1253"/>
    <x v="2952"/>
    <x v="40"/>
    <x v="1"/>
    <x v="1"/>
    <x v="1"/>
  </r>
  <r>
    <x v="2"/>
    <x v="1"/>
    <x v="705"/>
    <x v="1"/>
    <x v="7"/>
    <x v="53"/>
    <x v="0"/>
    <x v="54"/>
    <x v="75"/>
    <x v="1338"/>
    <x v="2370"/>
    <x v="26"/>
    <x v="1"/>
    <x v="0"/>
    <x v="0"/>
  </r>
  <r>
    <x v="2"/>
    <x v="1"/>
    <x v="705"/>
    <x v="1"/>
    <x v="7"/>
    <x v="53"/>
    <x v="3"/>
    <x v="58"/>
    <x v="103"/>
    <x v="1882"/>
    <x v="3912"/>
    <x v="36"/>
    <x v="1"/>
    <x v="1"/>
    <x v="0"/>
  </r>
  <r>
    <x v="0"/>
    <x v="1"/>
    <x v="705"/>
    <x v="1"/>
    <x v="20"/>
    <x v="8"/>
    <x v="2"/>
    <x v="57"/>
    <x v="129"/>
    <x v="2154"/>
    <x v="3878"/>
    <x v="27"/>
    <x v="1"/>
    <x v="0"/>
    <x v="2"/>
  </r>
  <r>
    <x v="0"/>
    <x v="1"/>
    <x v="705"/>
    <x v="1"/>
    <x v="20"/>
    <x v="8"/>
    <x v="1"/>
    <x v="46"/>
    <x v="87"/>
    <x v="1341"/>
    <x v="2373"/>
    <x v="26"/>
    <x v="1"/>
    <x v="0"/>
    <x v="1"/>
  </r>
  <r>
    <x v="0"/>
    <x v="1"/>
    <x v="705"/>
    <x v="1"/>
    <x v="20"/>
    <x v="8"/>
    <x v="5"/>
    <x v="44"/>
    <x v="80"/>
    <x v="1207"/>
    <x v="2049"/>
    <x v="25"/>
    <x v="1"/>
    <x v="1"/>
    <x v="2"/>
  </r>
  <r>
    <x v="0"/>
    <x v="1"/>
    <x v="705"/>
    <x v="1"/>
    <x v="20"/>
    <x v="8"/>
    <x v="4"/>
    <x v="45"/>
    <x v="62"/>
    <x v="927"/>
    <x v="1471"/>
    <x v="24"/>
    <x v="1"/>
    <x v="1"/>
    <x v="1"/>
  </r>
  <r>
    <x v="0"/>
    <x v="1"/>
    <x v="705"/>
    <x v="1"/>
    <x v="20"/>
    <x v="8"/>
    <x v="0"/>
    <x v="55"/>
    <x v="69"/>
    <x v="1258"/>
    <x v="2135"/>
    <x v="25"/>
    <x v="1"/>
    <x v="0"/>
    <x v="0"/>
  </r>
  <r>
    <x v="0"/>
    <x v="1"/>
    <x v="705"/>
    <x v="1"/>
    <x v="20"/>
    <x v="8"/>
    <x v="3"/>
    <x v="58"/>
    <x v="93"/>
    <x v="1730"/>
    <x v="3325"/>
    <x v="30"/>
    <x v="1"/>
    <x v="1"/>
    <x v="0"/>
  </r>
  <r>
    <x v="1"/>
    <x v="1"/>
    <x v="705"/>
    <x v="1"/>
    <x v="37"/>
    <x v="41"/>
    <x v="0"/>
    <x v="29"/>
    <x v="30"/>
    <x v="240"/>
    <x v="195"/>
    <x v="20"/>
    <x v="2"/>
    <x v="0"/>
    <x v="0"/>
  </r>
  <r>
    <x v="0"/>
    <x v="1"/>
    <x v="705"/>
    <x v="1"/>
    <x v="20"/>
    <x v="8"/>
    <x v="2"/>
    <x v="44"/>
    <x v="155"/>
    <x v="2076"/>
    <x v="3297"/>
    <x v="21"/>
    <x v="2"/>
    <x v="0"/>
    <x v="2"/>
  </r>
  <r>
    <x v="0"/>
    <x v="1"/>
    <x v="705"/>
    <x v="1"/>
    <x v="20"/>
    <x v="8"/>
    <x v="1"/>
    <x v="30"/>
    <x v="94"/>
    <x v="1000"/>
    <x v="1283"/>
    <x v="18"/>
    <x v="2"/>
    <x v="0"/>
    <x v="1"/>
  </r>
  <r>
    <x v="0"/>
    <x v="1"/>
    <x v="705"/>
    <x v="1"/>
    <x v="20"/>
    <x v="8"/>
    <x v="5"/>
    <x v="29"/>
    <x v="93"/>
    <x v="964"/>
    <x v="945"/>
    <x v="13"/>
    <x v="2"/>
    <x v="1"/>
    <x v="2"/>
  </r>
  <r>
    <x v="0"/>
    <x v="1"/>
    <x v="705"/>
    <x v="1"/>
    <x v="20"/>
    <x v="8"/>
    <x v="4"/>
    <x v="36"/>
    <x v="87"/>
    <x v="1091"/>
    <x v="1199"/>
    <x v="14"/>
    <x v="2"/>
    <x v="1"/>
    <x v="1"/>
  </r>
  <r>
    <x v="0"/>
    <x v="1"/>
    <x v="705"/>
    <x v="1"/>
    <x v="20"/>
    <x v="8"/>
    <x v="0"/>
    <x v="45"/>
    <x v="74"/>
    <x v="1130"/>
    <x v="1311"/>
    <x v="15"/>
    <x v="2"/>
    <x v="0"/>
    <x v="0"/>
  </r>
  <r>
    <x v="0"/>
    <x v="1"/>
    <x v="705"/>
    <x v="1"/>
    <x v="20"/>
    <x v="8"/>
    <x v="3"/>
    <x v="44"/>
    <x v="108"/>
    <x v="1573"/>
    <x v="2287"/>
    <x v="19"/>
    <x v="2"/>
    <x v="1"/>
    <x v="0"/>
  </r>
  <r>
    <x v="1"/>
    <x v="1"/>
    <x v="706"/>
    <x v="1"/>
    <x v="37"/>
    <x v="41"/>
    <x v="3"/>
    <x v="53"/>
    <x v="194"/>
    <x v="2594"/>
    <x v="3480"/>
    <x v="11"/>
    <x v="2"/>
    <x v="1"/>
    <x v="0"/>
  </r>
  <r>
    <x v="1"/>
    <x v="1"/>
    <x v="706"/>
    <x v="1"/>
    <x v="37"/>
    <x v="41"/>
    <x v="3"/>
    <x v="48"/>
    <x v="50"/>
    <x v="779"/>
    <x v="1286"/>
    <x v="26"/>
    <x v="1"/>
    <x v="1"/>
    <x v="0"/>
  </r>
  <r>
    <x v="1"/>
    <x v="1"/>
    <x v="706"/>
    <x v="1"/>
    <x v="37"/>
    <x v="41"/>
    <x v="3"/>
    <x v="41"/>
    <x v="65"/>
    <x v="894"/>
    <x v="1062"/>
    <x v="17"/>
    <x v="2"/>
    <x v="1"/>
    <x v="0"/>
  </r>
  <r>
    <x v="1"/>
    <x v="1"/>
    <x v="707"/>
    <x v="1"/>
    <x v="37"/>
    <x v="41"/>
    <x v="2"/>
    <x v="53"/>
    <x v="300"/>
    <x v="2880"/>
    <x v="5267"/>
    <x v="36"/>
    <x v="2"/>
    <x v="0"/>
    <x v="2"/>
  </r>
  <r>
    <x v="3"/>
    <x v="1"/>
    <x v="707"/>
    <x v="0"/>
    <x v="21"/>
    <x v="19"/>
    <x v="2"/>
    <x v="53"/>
    <x v="338"/>
    <x v="3014"/>
    <x v="5511"/>
    <x v="36"/>
    <x v="0"/>
    <x v="0"/>
    <x v="2"/>
  </r>
  <r>
    <x v="3"/>
    <x v="1"/>
    <x v="707"/>
    <x v="0"/>
    <x v="21"/>
    <x v="19"/>
    <x v="1"/>
    <x v="43"/>
    <x v="323"/>
    <x v="2929"/>
    <x v="5297"/>
    <x v="26"/>
    <x v="0"/>
    <x v="0"/>
    <x v="1"/>
  </r>
  <r>
    <x v="1"/>
    <x v="1"/>
    <x v="707"/>
    <x v="0"/>
    <x v="21"/>
    <x v="19"/>
    <x v="5"/>
    <x v="43"/>
    <x v="319"/>
    <x v="2915"/>
    <x v="5111"/>
    <x v="16"/>
    <x v="0"/>
    <x v="1"/>
    <x v="2"/>
  </r>
  <r>
    <x v="1"/>
    <x v="1"/>
    <x v="707"/>
    <x v="0"/>
    <x v="21"/>
    <x v="19"/>
    <x v="4"/>
    <x v="43"/>
    <x v="315"/>
    <x v="2899"/>
    <x v="5157"/>
    <x v="21"/>
    <x v="0"/>
    <x v="1"/>
    <x v="1"/>
  </r>
  <r>
    <x v="1"/>
    <x v="1"/>
    <x v="707"/>
    <x v="0"/>
    <x v="21"/>
    <x v="19"/>
    <x v="0"/>
    <x v="53"/>
    <x v="315"/>
    <x v="2933"/>
    <x v="5303"/>
    <x v="26"/>
    <x v="0"/>
    <x v="0"/>
    <x v="0"/>
  </r>
  <r>
    <x v="1"/>
    <x v="1"/>
    <x v="707"/>
    <x v="0"/>
    <x v="21"/>
    <x v="19"/>
    <x v="3"/>
    <x v="58"/>
    <x v="323"/>
    <x v="2975"/>
    <x v="5487"/>
    <x v="41"/>
    <x v="0"/>
    <x v="1"/>
    <x v="0"/>
  </r>
  <r>
    <x v="1"/>
    <x v="1"/>
    <x v="707"/>
    <x v="1"/>
    <x v="37"/>
    <x v="41"/>
    <x v="2"/>
    <x v="48"/>
    <x v="86"/>
    <x v="1376"/>
    <x v="3613"/>
    <x v="48"/>
    <x v="1"/>
    <x v="0"/>
    <x v="2"/>
  </r>
  <r>
    <x v="3"/>
    <x v="1"/>
    <x v="707"/>
    <x v="0"/>
    <x v="21"/>
    <x v="19"/>
    <x v="2"/>
    <x v="48"/>
    <x v="215"/>
    <x v="2641"/>
    <x v="5079"/>
    <x v="47"/>
    <x v="1"/>
    <x v="0"/>
    <x v="2"/>
  </r>
  <r>
    <x v="3"/>
    <x v="1"/>
    <x v="707"/>
    <x v="0"/>
    <x v="21"/>
    <x v="19"/>
    <x v="1"/>
    <x v="39"/>
    <x v="153"/>
    <x v="1903"/>
    <x v="4075"/>
    <x v="39"/>
    <x v="1"/>
    <x v="0"/>
    <x v="1"/>
  </r>
  <r>
    <x v="1"/>
    <x v="1"/>
    <x v="707"/>
    <x v="0"/>
    <x v="21"/>
    <x v="19"/>
    <x v="5"/>
    <x v="41"/>
    <x v="146"/>
    <x v="1897"/>
    <x v="3678"/>
    <x v="31"/>
    <x v="1"/>
    <x v="1"/>
    <x v="2"/>
  </r>
  <r>
    <x v="1"/>
    <x v="1"/>
    <x v="707"/>
    <x v="0"/>
    <x v="21"/>
    <x v="19"/>
    <x v="4"/>
    <x v="41"/>
    <x v="118"/>
    <x v="1594"/>
    <x v="3298"/>
    <x v="34"/>
    <x v="1"/>
    <x v="1"/>
    <x v="1"/>
  </r>
  <r>
    <x v="1"/>
    <x v="1"/>
    <x v="707"/>
    <x v="0"/>
    <x v="21"/>
    <x v="19"/>
    <x v="0"/>
    <x v="48"/>
    <x v="123"/>
    <x v="1856"/>
    <x v="3974"/>
    <x v="38"/>
    <x v="1"/>
    <x v="0"/>
    <x v="0"/>
  </r>
  <r>
    <x v="1"/>
    <x v="1"/>
    <x v="707"/>
    <x v="0"/>
    <x v="21"/>
    <x v="19"/>
    <x v="3"/>
    <x v="52"/>
    <x v="141"/>
    <x v="2157"/>
    <x v="4760"/>
    <x v="51"/>
    <x v="1"/>
    <x v="1"/>
    <x v="0"/>
  </r>
  <r>
    <x v="1"/>
    <x v="1"/>
    <x v="707"/>
    <x v="1"/>
    <x v="37"/>
    <x v="41"/>
    <x v="2"/>
    <x v="40"/>
    <x v="104"/>
    <x v="1399"/>
    <x v="3230"/>
    <x v="39"/>
    <x v="2"/>
    <x v="0"/>
    <x v="2"/>
  </r>
  <r>
    <x v="1"/>
    <x v="1"/>
    <x v="708"/>
    <x v="1"/>
    <x v="37"/>
    <x v="41"/>
    <x v="1"/>
    <x v="43"/>
    <x v="194"/>
    <x v="2383"/>
    <x v="3480"/>
    <x v="16"/>
    <x v="2"/>
    <x v="0"/>
    <x v="1"/>
  </r>
  <r>
    <x v="4"/>
    <x v="0"/>
    <x v="708"/>
    <x v="3"/>
    <x v="8"/>
    <x v="40"/>
    <x v="2"/>
    <x v="68"/>
    <x v="335"/>
    <x v="3040"/>
    <x v="5411"/>
    <x v="16"/>
    <x v="0"/>
    <x v="0"/>
    <x v="2"/>
  </r>
  <r>
    <x v="4"/>
    <x v="0"/>
    <x v="708"/>
    <x v="3"/>
    <x v="8"/>
    <x v="40"/>
    <x v="1"/>
    <x v="78"/>
    <x v="335"/>
    <x v="3062"/>
    <x v="5389"/>
    <x v="11"/>
    <x v="0"/>
    <x v="0"/>
    <x v="1"/>
  </r>
  <r>
    <x v="5"/>
    <x v="0"/>
    <x v="708"/>
    <x v="3"/>
    <x v="8"/>
    <x v="40"/>
    <x v="5"/>
    <x v="73"/>
    <x v="319"/>
    <x v="3000"/>
    <x v="5332"/>
    <x v="16"/>
    <x v="0"/>
    <x v="1"/>
    <x v="2"/>
  </r>
  <r>
    <x v="5"/>
    <x v="0"/>
    <x v="708"/>
    <x v="3"/>
    <x v="8"/>
    <x v="40"/>
    <x v="4"/>
    <x v="73"/>
    <x v="319"/>
    <x v="3000"/>
    <x v="5332"/>
    <x v="16"/>
    <x v="0"/>
    <x v="1"/>
    <x v="1"/>
  </r>
  <r>
    <x v="5"/>
    <x v="0"/>
    <x v="708"/>
    <x v="3"/>
    <x v="8"/>
    <x v="40"/>
    <x v="0"/>
    <x v="83"/>
    <x v="313"/>
    <x v="2997"/>
    <x v="5143"/>
    <x v="6"/>
    <x v="0"/>
    <x v="0"/>
    <x v="0"/>
  </r>
  <r>
    <x v="5"/>
    <x v="0"/>
    <x v="708"/>
    <x v="3"/>
    <x v="8"/>
    <x v="40"/>
    <x v="3"/>
    <x v="85"/>
    <x v="321"/>
    <x v="3038"/>
    <x v="5523"/>
    <x v="31"/>
    <x v="0"/>
    <x v="1"/>
    <x v="0"/>
  </r>
  <r>
    <x v="5"/>
    <x v="0"/>
    <x v="708"/>
    <x v="2"/>
    <x v="17"/>
    <x v="35"/>
    <x v="2"/>
    <x v="63"/>
    <x v="335"/>
    <x v="3027"/>
    <x v="5479"/>
    <x v="26"/>
    <x v="1"/>
    <x v="0"/>
    <x v="2"/>
  </r>
  <r>
    <x v="5"/>
    <x v="0"/>
    <x v="708"/>
    <x v="2"/>
    <x v="17"/>
    <x v="35"/>
    <x v="1"/>
    <x v="73"/>
    <x v="335"/>
    <x v="3052"/>
    <x v="5514"/>
    <x v="26"/>
    <x v="1"/>
    <x v="0"/>
    <x v="1"/>
  </r>
  <r>
    <x v="1"/>
    <x v="0"/>
    <x v="708"/>
    <x v="2"/>
    <x v="17"/>
    <x v="35"/>
    <x v="5"/>
    <x v="68"/>
    <x v="319"/>
    <x v="2987"/>
    <x v="5411"/>
    <x v="26"/>
    <x v="1"/>
    <x v="1"/>
    <x v="2"/>
  </r>
  <r>
    <x v="1"/>
    <x v="0"/>
    <x v="708"/>
    <x v="2"/>
    <x v="17"/>
    <x v="35"/>
    <x v="4"/>
    <x v="68"/>
    <x v="319"/>
    <x v="2987"/>
    <x v="5411"/>
    <x v="26"/>
    <x v="1"/>
    <x v="1"/>
    <x v="1"/>
  </r>
  <r>
    <x v="1"/>
    <x v="0"/>
    <x v="708"/>
    <x v="2"/>
    <x v="17"/>
    <x v="35"/>
    <x v="0"/>
    <x v="78"/>
    <x v="313"/>
    <x v="2986"/>
    <x v="5446"/>
    <x v="31"/>
    <x v="1"/>
    <x v="0"/>
    <x v="0"/>
  </r>
  <r>
    <x v="1"/>
    <x v="0"/>
    <x v="708"/>
    <x v="2"/>
    <x v="17"/>
    <x v="35"/>
    <x v="3"/>
    <x v="83"/>
    <x v="321"/>
    <x v="3028"/>
    <x v="5440"/>
    <x v="21"/>
    <x v="1"/>
    <x v="1"/>
    <x v="0"/>
  </r>
  <r>
    <x v="3"/>
    <x v="1"/>
    <x v="708"/>
    <x v="2"/>
    <x v="23"/>
    <x v="25"/>
    <x v="2"/>
    <x v="63"/>
    <x v="333"/>
    <x v="3021"/>
    <x v="5470"/>
    <x v="26"/>
    <x v="1"/>
    <x v="0"/>
    <x v="2"/>
  </r>
  <r>
    <x v="3"/>
    <x v="1"/>
    <x v="708"/>
    <x v="2"/>
    <x v="23"/>
    <x v="25"/>
    <x v="1"/>
    <x v="53"/>
    <x v="317"/>
    <x v="2940"/>
    <x v="5269"/>
    <x v="21"/>
    <x v="1"/>
    <x v="0"/>
    <x v="1"/>
  </r>
  <r>
    <x v="3"/>
    <x v="1"/>
    <x v="708"/>
    <x v="2"/>
    <x v="23"/>
    <x v="25"/>
    <x v="5"/>
    <x v="53"/>
    <x v="313"/>
    <x v="2924"/>
    <x v="5285"/>
    <x v="26"/>
    <x v="1"/>
    <x v="1"/>
    <x v="2"/>
  </r>
  <r>
    <x v="3"/>
    <x v="1"/>
    <x v="708"/>
    <x v="2"/>
    <x v="23"/>
    <x v="25"/>
    <x v="4"/>
    <x v="53"/>
    <x v="309"/>
    <x v="2906"/>
    <x v="5242"/>
    <x v="26"/>
    <x v="1"/>
    <x v="1"/>
    <x v="1"/>
  </r>
  <r>
    <x v="3"/>
    <x v="1"/>
    <x v="708"/>
    <x v="2"/>
    <x v="23"/>
    <x v="25"/>
    <x v="0"/>
    <x v="63"/>
    <x v="309"/>
    <x v="2934"/>
    <x v="5252"/>
    <x v="21"/>
    <x v="1"/>
    <x v="0"/>
    <x v="0"/>
  </r>
  <r>
    <x v="3"/>
    <x v="1"/>
    <x v="708"/>
    <x v="2"/>
    <x v="23"/>
    <x v="25"/>
    <x v="3"/>
    <x v="68"/>
    <x v="317"/>
    <x v="2981"/>
    <x v="5467"/>
    <x v="36"/>
    <x v="1"/>
    <x v="1"/>
    <x v="0"/>
  </r>
  <r>
    <x v="1"/>
    <x v="1"/>
    <x v="708"/>
    <x v="1"/>
    <x v="47"/>
    <x v="11"/>
    <x v="2"/>
    <x v="58"/>
    <x v="323"/>
    <x v="2975"/>
    <x v="5387"/>
    <x v="26"/>
    <x v="0"/>
    <x v="0"/>
    <x v="2"/>
  </r>
  <r>
    <x v="1"/>
    <x v="1"/>
    <x v="708"/>
    <x v="1"/>
    <x v="47"/>
    <x v="11"/>
    <x v="1"/>
    <x v="48"/>
    <x v="307"/>
    <x v="2884"/>
    <x v="5169"/>
    <x v="26"/>
    <x v="0"/>
    <x v="0"/>
    <x v="1"/>
  </r>
  <r>
    <x v="5"/>
    <x v="1"/>
    <x v="708"/>
    <x v="1"/>
    <x v="47"/>
    <x v="11"/>
    <x v="5"/>
    <x v="48"/>
    <x v="300"/>
    <x v="2862"/>
    <x v="5099"/>
    <x v="26"/>
    <x v="0"/>
    <x v="1"/>
    <x v="2"/>
  </r>
  <r>
    <x v="1"/>
    <x v="1"/>
    <x v="708"/>
    <x v="1"/>
    <x v="47"/>
    <x v="11"/>
    <x v="4"/>
    <x v="48"/>
    <x v="285"/>
    <x v="2829"/>
    <x v="4986"/>
    <x v="26"/>
    <x v="0"/>
    <x v="1"/>
    <x v="1"/>
  </r>
  <r>
    <x v="1"/>
    <x v="1"/>
    <x v="708"/>
    <x v="1"/>
    <x v="47"/>
    <x v="11"/>
    <x v="0"/>
    <x v="58"/>
    <x v="285"/>
    <x v="2867"/>
    <x v="5115"/>
    <x v="26"/>
    <x v="0"/>
    <x v="0"/>
    <x v="0"/>
  </r>
  <r>
    <x v="1"/>
    <x v="1"/>
    <x v="708"/>
    <x v="1"/>
    <x v="47"/>
    <x v="11"/>
    <x v="3"/>
    <x v="63"/>
    <x v="307"/>
    <x v="2924"/>
    <x v="5285"/>
    <x v="26"/>
    <x v="0"/>
    <x v="1"/>
    <x v="0"/>
  </r>
  <r>
    <x v="1"/>
    <x v="1"/>
    <x v="708"/>
    <x v="1"/>
    <x v="37"/>
    <x v="41"/>
    <x v="1"/>
    <x v="40"/>
    <x v="52"/>
    <x v="660"/>
    <x v="1166"/>
    <x v="28"/>
    <x v="1"/>
    <x v="0"/>
    <x v="1"/>
  </r>
  <r>
    <x v="4"/>
    <x v="0"/>
    <x v="708"/>
    <x v="3"/>
    <x v="8"/>
    <x v="40"/>
    <x v="2"/>
    <x v="65"/>
    <x v="186"/>
    <x v="2717"/>
    <x v="4747"/>
    <x v="26"/>
    <x v="1"/>
    <x v="0"/>
    <x v="2"/>
  </r>
  <r>
    <x v="4"/>
    <x v="0"/>
    <x v="708"/>
    <x v="3"/>
    <x v="8"/>
    <x v="40"/>
    <x v="1"/>
    <x v="75"/>
    <x v="174"/>
    <x v="2754"/>
    <x v="4626"/>
    <x v="21"/>
    <x v="1"/>
    <x v="0"/>
    <x v="1"/>
  </r>
  <r>
    <x v="5"/>
    <x v="0"/>
    <x v="708"/>
    <x v="3"/>
    <x v="8"/>
    <x v="40"/>
    <x v="5"/>
    <x v="68"/>
    <x v="151"/>
    <x v="2565"/>
    <x v="4467"/>
    <x v="26"/>
    <x v="1"/>
    <x v="1"/>
    <x v="2"/>
  </r>
  <r>
    <x v="5"/>
    <x v="0"/>
    <x v="708"/>
    <x v="3"/>
    <x v="8"/>
    <x v="40"/>
    <x v="4"/>
    <x v="71"/>
    <x v="157"/>
    <x v="2642"/>
    <x v="4633"/>
    <x v="27"/>
    <x v="1"/>
    <x v="1"/>
    <x v="1"/>
  </r>
  <r>
    <x v="5"/>
    <x v="0"/>
    <x v="708"/>
    <x v="3"/>
    <x v="8"/>
    <x v="40"/>
    <x v="0"/>
    <x v="79"/>
    <x v="127"/>
    <x v="2526"/>
    <x v="4147"/>
    <x v="21"/>
    <x v="1"/>
    <x v="0"/>
    <x v="0"/>
  </r>
  <r>
    <x v="5"/>
    <x v="0"/>
    <x v="708"/>
    <x v="3"/>
    <x v="8"/>
    <x v="40"/>
    <x v="3"/>
    <x v="80"/>
    <x v="135"/>
    <x v="2599"/>
    <x v="4955"/>
    <x v="41"/>
    <x v="1"/>
    <x v="1"/>
    <x v="0"/>
  </r>
  <r>
    <x v="5"/>
    <x v="0"/>
    <x v="708"/>
    <x v="2"/>
    <x v="17"/>
    <x v="35"/>
    <x v="2"/>
    <x v="62"/>
    <x v="204"/>
    <x v="2760"/>
    <x v="5084"/>
    <x v="38"/>
    <x v="1"/>
    <x v="0"/>
    <x v="2"/>
  </r>
  <r>
    <x v="5"/>
    <x v="0"/>
    <x v="708"/>
    <x v="2"/>
    <x v="17"/>
    <x v="35"/>
    <x v="1"/>
    <x v="65"/>
    <x v="186"/>
    <x v="2717"/>
    <x v="4994"/>
    <x v="36"/>
    <x v="1"/>
    <x v="0"/>
    <x v="1"/>
  </r>
  <r>
    <x v="1"/>
    <x v="0"/>
    <x v="708"/>
    <x v="2"/>
    <x v="17"/>
    <x v="35"/>
    <x v="5"/>
    <x v="62"/>
    <x v="140"/>
    <x v="2376"/>
    <x v="4647"/>
    <x v="38"/>
    <x v="1"/>
    <x v="1"/>
    <x v="2"/>
  </r>
  <r>
    <x v="1"/>
    <x v="0"/>
    <x v="708"/>
    <x v="2"/>
    <x v="17"/>
    <x v="35"/>
    <x v="4"/>
    <x v="65"/>
    <x v="135"/>
    <x v="2382"/>
    <x v="4708"/>
    <x v="40"/>
    <x v="1"/>
    <x v="1"/>
    <x v="1"/>
  </r>
  <r>
    <x v="1"/>
    <x v="0"/>
    <x v="708"/>
    <x v="2"/>
    <x v="17"/>
    <x v="35"/>
    <x v="0"/>
    <x v="75"/>
    <x v="111"/>
    <x v="2313"/>
    <x v="4751"/>
    <x v="44"/>
    <x v="1"/>
    <x v="0"/>
    <x v="0"/>
  </r>
  <r>
    <x v="1"/>
    <x v="0"/>
    <x v="708"/>
    <x v="2"/>
    <x v="17"/>
    <x v="35"/>
    <x v="3"/>
    <x v="80"/>
    <x v="152"/>
    <x v="2697"/>
    <x v="4875"/>
    <x v="31"/>
    <x v="1"/>
    <x v="1"/>
    <x v="0"/>
  </r>
  <r>
    <x v="3"/>
    <x v="1"/>
    <x v="708"/>
    <x v="2"/>
    <x v="23"/>
    <x v="25"/>
    <x v="2"/>
    <x v="61"/>
    <x v="170"/>
    <x v="2579"/>
    <x v="4899"/>
    <x v="39"/>
    <x v="1"/>
    <x v="0"/>
    <x v="2"/>
  </r>
  <r>
    <x v="3"/>
    <x v="1"/>
    <x v="708"/>
    <x v="2"/>
    <x v="23"/>
    <x v="25"/>
    <x v="1"/>
    <x v="51"/>
    <x v="134"/>
    <x v="2062"/>
    <x v="4137"/>
    <x v="35"/>
    <x v="1"/>
    <x v="0"/>
    <x v="1"/>
  </r>
  <r>
    <x v="3"/>
    <x v="1"/>
    <x v="708"/>
    <x v="2"/>
    <x v="23"/>
    <x v="25"/>
    <x v="5"/>
    <x v="52"/>
    <x v="117"/>
    <x v="1900"/>
    <x v="4121"/>
    <x v="40"/>
    <x v="1"/>
    <x v="1"/>
    <x v="2"/>
  </r>
  <r>
    <x v="3"/>
    <x v="1"/>
    <x v="708"/>
    <x v="2"/>
    <x v="23"/>
    <x v="25"/>
    <x v="4"/>
    <x v="49"/>
    <x v="113"/>
    <x v="1768"/>
    <x v="3837"/>
    <x v="38"/>
    <x v="1"/>
    <x v="1"/>
    <x v="1"/>
  </r>
  <r>
    <x v="3"/>
    <x v="1"/>
    <x v="708"/>
    <x v="2"/>
    <x v="23"/>
    <x v="25"/>
    <x v="0"/>
    <x v="58"/>
    <x v="104"/>
    <x v="1895"/>
    <x v="3935"/>
    <x v="36"/>
    <x v="1"/>
    <x v="0"/>
    <x v="0"/>
  </r>
  <r>
    <x v="3"/>
    <x v="1"/>
    <x v="708"/>
    <x v="2"/>
    <x v="23"/>
    <x v="25"/>
    <x v="3"/>
    <x v="64"/>
    <x v="124"/>
    <x v="2242"/>
    <x v="4753"/>
    <x v="47"/>
    <x v="1"/>
    <x v="1"/>
    <x v="0"/>
  </r>
  <r>
    <x v="1"/>
    <x v="1"/>
    <x v="708"/>
    <x v="1"/>
    <x v="47"/>
    <x v="11"/>
    <x v="2"/>
    <x v="53"/>
    <x v="153"/>
    <x v="2289"/>
    <x v="4562"/>
    <x v="38"/>
    <x v="1"/>
    <x v="0"/>
    <x v="2"/>
  </r>
  <r>
    <x v="1"/>
    <x v="1"/>
    <x v="708"/>
    <x v="1"/>
    <x v="47"/>
    <x v="11"/>
    <x v="1"/>
    <x v="45"/>
    <x v="115"/>
    <x v="1680"/>
    <x v="3691"/>
    <x v="38"/>
    <x v="1"/>
    <x v="0"/>
    <x v="1"/>
  </r>
  <r>
    <x v="5"/>
    <x v="1"/>
    <x v="708"/>
    <x v="1"/>
    <x v="47"/>
    <x v="11"/>
    <x v="5"/>
    <x v="43"/>
    <x v="93"/>
    <x v="1348"/>
    <x v="3116"/>
    <x v="39"/>
    <x v="1"/>
    <x v="1"/>
    <x v="2"/>
  </r>
  <r>
    <x v="1"/>
    <x v="1"/>
    <x v="708"/>
    <x v="1"/>
    <x v="47"/>
    <x v="11"/>
    <x v="4"/>
    <x v="46"/>
    <x v="84"/>
    <x v="1299"/>
    <x v="2900"/>
    <x v="37"/>
    <x v="1"/>
    <x v="1"/>
    <x v="1"/>
  </r>
  <r>
    <x v="1"/>
    <x v="1"/>
    <x v="708"/>
    <x v="1"/>
    <x v="47"/>
    <x v="11"/>
    <x v="0"/>
    <x v="54"/>
    <x v="78"/>
    <x v="1392"/>
    <x v="3054"/>
    <x v="36"/>
    <x v="1"/>
    <x v="0"/>
    <x v="0"/>
  </r>
  <r>
    <x v="1"/>
    <x v="1"/>
    <x v="708"/>
    <x v="1"/>
    <x v="47"/>
    <x v="11"/>
    <x v="3"/>
    <x v="61"/>
    <x v="102"/>
    <x v="1940"/>
    <x v="4219"/>
    <x v="41"/>
    <x v="1"/>
    <x v="1"/>
    <x v="0"/>
  </r>
  <r>
    <x v="1"/>
    <x v="1"/>
    <x v="708"/>
    <x v="1"/>
    <x v="37"/>
    <x v="41"/>
    <x v="1"/>
    <x v="28"/>
    <x v="56"/>
    <x v="495"/>
    <x v="502"/>
    <x v="18"/>
    <x v="2"/>
    <x v="0"/>
    <x v="1"/>
  </r>
  <r>
    <x v="4"/>
    <x v="0"/>
    <x v="708"/>
    <x v="3"/>
    <x v="8"/>
    <x v="40"/>
    <x v="2"/>
    <x v="51"/>
    <x v="236"/>
    <x v="2744"/>
    <x v="4662"/>
    <x v="22"/>
    <x v="2"/>
    <x v="0"/>
    <x v="2"/>
  </r>
  <r>
    <x v="4"/>
    <x v="0"/>
    <x v="708"/>
    <x v="3"/>
    <x v="8"/>
    <x v="40"/>
    <x v="1"/>
    <x v="48"/>
    <x v="216"/>
    <x v="2645"/>
    <x v="4120"/>
    <x v="17"/>
    <x v="2"/>
    <x v="0"/>
    <x v="1"/>
  </r>
  <r>
    <x v="5"/>
    <x v="0"/>
    <x v="708"/>
    <x v="3"/>
    <x v="8"/>
    <x v="40"/>
    <x v="5"/>
    <x v="57"/>
    <x v="178"/>
    <x v="2566"/>
    <x v="4088"/>
    <x v="19"/>
    <x v="2"/>
    <x v="1"/>
    <x v="2"/>
  </r>
  <r>
    <x v="5"/>
    <x v="0"/>
    <x v="708"/>
    <x v="3"/>
    <x v="8"/>
    <x v="40"/>
    <x v="4"/>
    <x v="51"/>
    <x v="178"/>
    <x v="2445"/>
    <x v="3929"/>
    <x v="20"/>
    <x v="2"/>
    <x v="1"/>
    <x v="1"/>
  </r>
  <r>
    <x v="5"/>
    <x v="0"/>
    <x v="708"/>
    <x v="3"/>
    <x v="8"/>
    <x v="40"/>
    <x v="0"/>
    <x v="57"/>
    <x v="156"/>
    <x v="2404"/>
    <x v="3125"/>
    <x v="12"/>
    <x v="2"/>
    <x v="0"/>
    <x v="0"/>
  </r>
  <r>
    <x v="5"/>
    <x v="0"/>
    <x v="708"/>
    <x v="3"/>
    <x v="8"/>
    <x v="40"/>
    <x v="3"/>
    <x v="57"/>
    <x v="174"/>
    <x v="2540"/>
    <x v="4732"/>
    <x v="34"/>
    <x v="2"/>
    <x v="1"/>
    <x v="0"/>
  </r>
  <r>
    <x v="5"/>
    <x v="0"/>
    <x v="708"/>
    <x v="2"/>
    <x v="17"/>
    <x v="35"/>
    <x v="2"/>
    <x v="39"/>
    <x v="229"/>
    <x v="2514"/>
    <x v="4630"/>
    <x v="32"/>
    <x v="2"/>
    <x v="0"/>
    <x v="2"/>
  </r>
  <r>
    <x v="5"/>
    <x v="0"/>
    <x v="708"/>
    <x v="2"/>
    <x v="17"/>
    <x v="35"/>
    <x v="1"/>
    <x v="45"/>
    <x v="211"/>
    <x v="2548"/>
    <x v="4612"/>
    <x v="30"/>
    <x v="2"/>
    <x v="0"/>
    <x v="1"/>
  </r>
  <r>
    <x v="1"/>
    <x v="0"/>
    <x v="708"/>
    <x v="2"/>
    <x v="17"/>
    <x v="35"/>
    <x v="5"/>
    <x v="46"/>
    <x v="168"/>
    <x v="2234"/>
    <x v="4128"/>
    <x v="29"/>
    <x v="2"/>
    <x v="1"/>
    <x v="2"/>
  </r>
  <r>
    <x v="1"/>
    <x v="0"/>
    <x v="708"/>
    <x v="2"/>
    <x v="17"/>
    <x v="35"/>
    <x v="4"/>
    <x v="46"/>
    <x v="168"/>
    <x v="2234"/>
    <x v="4307"/>
    <x v="33"/>
    <x v="2"/>
    <x v="1"/>
    <x v="1"/>
  </r>
  <r>
    <x v="1"/>
    <x v="0"/>
    <x v="708"/>
    <x v="2"/>
    <x v="17"/>
    <x v="35"/>
    <x v="0"/>
    <x v="48"/>
    <x v="146"/>
    <x v="2097"/>
    <x v="4156"/>
    <x v="34"/>
    <x v="2"/>
    <x v="0"/>
    <x v="0"/>
  </r>
  <r>
    <x v="1"/>
    <x v="0"/>
    <x v="708"/>
    <x v="2"/>
    <x v="17"/>
    <x v="35"/>
    <x v="3"/>
    <x v="52"/>
    <x v="170"/>
    <x v="2403"/>
    <x v="4222"/>
    <x v="26"/>
    <x v="2"/>
    <x v="1"/>
    <x v="0"/>
  </r>
  <r>
    <x v="3"/>
    <x v="1"/>
    <x v="708"/>
    <x v="2"/>
    <x v="23"/>
    <x v="25"/>
    <x v="2"/>
    <x v="41"/>
    <x v="216"/>
    <x v="2496"/>
    <x v="4638"/>
    <x v="33"/>
    <x v="2"/>
    <x v="0"/>
    <x v="2"/>
  </r>
  <r>
    <x v="3"/>
    <x v="1"/>
    <x v="708"/>
    <x v="2"/>
    <x v="23"/>
    <x v="25"/>
    <x v="1"/>
    <x v="37"/>
    <x v="175"/>
    <x v="2040"/>
    <x v="3387"/>
    <x v="23"/>
    <x v="2"/>
    <x v="0"/>
    <x v="1"/>
  </r>
  <r>
    <x v="3"/>
    <x v="1"/>
    <x v="708"/>
    <x v="2"/>
    <x v="23"/>
    <x v="25"/>
    <x v="5"/>
    <x v="36"/>
    <x v="137"/>
    <x v="1629"/>
    <x v="3196"/>
    <x v="31"/>
    <x v="2"/>
    <x v="1"/>
    <x v="2"/>
  </r>
  <r>
    <x v="3"/>
    <x v="1"/>
    <x v="708"/>
    <x v="2"/>
    <x v="23"/>
    <x v="25"/>
    <x v="4"/>
    <x v="34"/>
    <x v="123"/>
    <x v="1407"/>
    <x v="2897"/>
    <x v="33"/>
    <x v="2"/>
    <x v="1"/>
    <x v="1"/>
  </r>
  <r>
    <x v="3"/>
    <x v="1"/>
    <x v="708"/>
    <x v="2"/>
    <x v="23"/>
    <x v="25"/>
    <x v="0"/>
    <x v="47"/>
    <x v="136"/>
    <x v="1972"/>
    <x v="3340"/>
    <x v="24"/>
    <x v="2"/>
    <x v="0"/>
    <x v="0"/>
  </r>
  <r>
    <x v="3"/>
    <x v="1"/>
    <x v="708"/>
    <x v="2"/>
    <x v="23"/>
    <x v="25"/>
    <x v="3"/>
    <x v="46"/>
    <x v="155"/>
    <x v="2122"/>
    <x v="4453"/>
    <x v="41"/>
    <x v="2"/>
    <x v="1"/>
    <x v="0"/>
  </r>
  <r>
    <x v="1"/>
    <x v="1"/>
    <x v="709"/>
    <x v="1"/>
    <x v="37"/>
    <x v="41"/>
    <x v="5"/>
    <x v="43"/>
    <x v="105"/>
    <x v="1502"/>
    <x v="2330"/>
    <x v="21"/>
    <x v="2"/>
    <x v="1"/>
    <x v="2"/>
  </r>
  <r>
    <x v="0"/>
    <x v="1"/>
    <x v="709"/>
    <x v="1"/>
    <x v="18"/>
    <x v="43"/>
    <x v="2"/>
    <x v="58"/>
    <x v="309"/>
    <x v="2918"/>
    <x v="5217"/>
    <x v="21"/>
    <x v="2"/>
    <x v="0"/>
    <x v="2"/>
  </r>
  <r>
    <x v="0"/>
    <x v="1"/>
    <x v="709"/>
    <x v="1"/>
    <x v="18"/>
    <x v="43"/>
    <x v="1"/>
    <x v="48"/>
    <x v="231"/>
    <x v="2694"/>
    <x v="4491"/>
    <x v="21"/>
    <x v="2"/>
    <x v="0"/>
    <x v="1"/>
  </r>
  <r>
    <x v="0"/>
    <x v="1"/>
    <x v="709"/>
    <x v="1"/>
    <x v="18"/>
    <x v="43"/>
    <x v="5"/>
    <x v="48"/>
    <x v="212"/>
    <x v="2615"/>
    <x v="4563"/>
    <x v="26"/>
    <x v="2"/>
    <x v="1"/>
    <x v="2"/>
  </r>
  <r>
    <x v="0"/>
    <x v="1"/>
    <x v="709"/>
    <x v="1"/>
    <x v="18"/>
    <x v="43"/>
    <x v="4"/>
    <x v="48"/>
    <x v="174"/>
    <x v="2350"/>
    <x v="3411"/>
    <x v="16"/>
    <x v="2"/>
    <x v="1"/>
    <x v="1"/>
  </r>
  <r>
    <x v="0"/>
    <x v="1"/>
    <x v="709"/>
    <x v="1"/>
    <x v="18"/>
    <x v="43"/>
    <x v="0"/>
    <x v="58"/>
    <x v="174"/>
    <x v="2560"/>
    <x v="3367"/>
    <x v="11"/>
    <x v="2"/>
    <x v="0"/>
    <x v="0"/>
  </r>
  <r>
    <x v="0"/>
    <x v="1"/>
    <x v="709"/>
    <x v="1"/>
    <x v="18"/>
    <x v="43"/>
    <x v="3"/>
    <x v="63"/>
    <x v="254"/>
    <x v="2852"/>
    <x v="5070"/>
    <x v="26"/>
    <x v="2"/>
    <x v="1"/>
    <x v="0"/>
  </r>
  <r>
    <x v="1"/>
    <x v="1"/>
    <x v="709"/>
    <x v="0"/>
    <x v="24"/>
    <x v="51"/>
    <x v="2"/>
    <x v="38"/>
    <x v="323"/>
    <x v="2910"/>
    <x v="5256"/>
    <x v="26"/>
    <x v="0"/>
    <x v="0"/>
    <x v="2"/>
  </r>
  <r>
    <x v="1"/>
    <x v="1"/>
    <x v="709"/>
    <x v="0"/>
    <x v="24"/>
    <x v="51"/>
    <x v="1"/>
    <x v="28"/>
    <x v="307"/>
    <x v="2727"/>
    <x v="4568"/>
    <x v="21"/>
    <x v="0"/>
    <x v="0"/>
    <x v="1"/>
  </r>
  <r>
    <x v="5"/>
    <x v="1"/>
    <x v="709"/>
    <x v="0"/>
    <x v="24"/>
    <x v="51"/>
    <x v="5"/>
    <x v="28"/>
    <x v="300"/>
    <x v="2637"/>
    <x v="4349"/>
    <x v="21"/>
    <x v="0"/>
    <x v="1"/>
    <x v="2"/>
  </r>
  <r>
    <x v="5"/>
    <x v="1"/>
    <x v="709"/>
    <x v="0"/>
    <x v="24"/>
    <x v="51"/>
    <x v="4"/>
    <x v="28"/>
    <x v="285"/>
    <x v="2491"/>
    <x v="4349"/>
    <x v="26"/>
    <x v="0"/>
    <x v="1"/>
    <x v="1"/>
  </r>
  <r>
    <x v="5"/>
    <x v="1"/>
    <x v="709"/>
    <x v="0"/>
    <x v="24"/>
    <x v="51"/>
    <x v="0"/>
    <x v="38"/>
    <x v="285"/>
    <x v="2727"/>
    <x v="4568"/>
    <x v="21"/>
    <x v="0"/>
    <x v="0"/>
    <x v="0"/>
  </r>
  <r>
    <x v="5"/>
    <x v="1"/>
    <x v="709"/>
    <x v="0"/>
    <x v="24"/>
    <x v="51"/>
    <x v="3"/>
    <x v="43"/>
    <x v="307"/>
    <x v="2866"/>
    <x v="5236"/>
    <x v="36"/>
    <x v="0"/>
    <x v="1"/>
    <x v="0"/>
  </r>
  <r>
    <x v="1"/>
    <x v="1"/>
    <x v="709"/>
    <x v="1"/>
    <x v="28"/>
    <x v="31"/>
    <x v="2"/>
    <x v="68"/>
    <x v="321"/>
    <x v="2995"/>
    <x v="5422"/>
    <x v="26"/>
    <x v="2"/>
    <x v="0"/>
    <x v="2"/>
  </r>
  <r>
    <x v="1"/>
    <x v="1"/>
    <x v="709"/>
    <x v="1"/>
    <x v="28"/>
    <x v="31"/>
    <x v="1"/>
    <x v="58"/>
    <x v="304"/>
    <x v="2901"/>
    <x v="5229"/>
    <x v="26"/>
    <x v="2"/>
    <x v="0"/>
    <x v="1"/>
  </r>
  <r>
    <x v="1"/>
    <x v="1"/>
    <x v="709"/>
    <x v="1"/>
    <x v="28"/>
    <x v="31"/>
    <x v="5"/>
    <x v="58"/>
    <x v="300"/>
    <x v="2890"/>
    <x v="4999"/>
    <x v="16"/>
    <x v="2"/>
    <x v="1"/>
    <x v="2"/>
  </r>
  <r>
    <x v="1"/>
    <x v="1"/>
    <x v="709"/>
    <x v="1"/>
    <x v="28"/>
    <x v="31"/>
    <x v="4"/>
    <x v="58"/>
    <x v="285"/>
    <x v="2867"/>
    <x v="4871"/>
    <x v="16"/>
    <x v="2"/>
    <x v="1"/>
    <x v="1"/>
  </r>
  <r>
    <x v="1"/>
    <x v="1"/>
    <x v="709"/>
    <x v="1"/>
    <x v="28"/>
    <x v="31"/>
    <x v="0"/>
    <x v="68"/>
    <x v="285"/>
    <x v="2892"/>
    <x v="5010"/>
    <x v="16"/>
    <x v="2"/>
    <x v="0"/>
    <x v="0"/>
  </r>
  <r>
    <x v="1"/>
    <x v="1"/>
    <x v="709"/>
    <x v="1"/>
    <x v="28"/>
    <x v="31"/>
    <x v="3"/>
    <x v="73"/>
    <x v="307"/>
    <x v="2947"/>
    <x v="5285"/>
    <x v="21"/>
    <x v="2"/>
    <x v="1"/>
    <x v="0"/>
  </r>
  <r>
    <x v="1"/>
    <x v="1"/>
    <x v="709"/>
    <x v="1"/>
    <x v="37"/>
    <x v="41"/>
    <x v="5"/>
    <x v="41"/>
    <x v="24"/>
    <x v="284"/>
    <x v="466"/>
    <x v="31"/>
    <x v="1"/>
    <x v="1"/>
    <x v="2"/>
  </r>
  <r>
    <x v="0"/>
    <x v="1"/>
    <x v="709"/>
    <x v="1"/>
    <x v="18"/>
    <x v="43"/>
    <x v="2"/>
    <x v="55"/>
    <x v="118"/>
    <x v="1988"/>
    <x v="3979"/>
    <x v="34"/>
    <x v="1"/>
    <x v="0"/>
    <x v="2"/>
  </r>
  <r>
    <x v="0"/>
    <x v="1"/>
    <x v="709"/>
    <x v="1"/>
    <x v="18"/>
    <x v="43"/>
    <x v="1"/>
    <x v="46"/>
    <x v="61"/>
    <x v="935"/>
    <x v="2062"/>
    <x v="36"/>
    <x v="1"/>
    <x v="0"/>
    <x v="1"/>
  </r>
  <r>
    <x v="0"/>
    <x v="1"/>
    <x v="709"/>
    <x v="1"/>
    <x v="18"/>
    <x v="43"/>
    <x v="5"/>
    <x v="45"/>
    <x v="56"/>
    <x v="829"/>
    <x v="1834"/>
    <x v="36"/>
    <x v="1"/>
    <x v="1"/>
    <x v="2"/>
  </r>
  <r>
    <x v="0"/>
    <x v="1"/>
    <x v="709"/>
    <x v="1"/>
    <x v="18"/>
    <x v="43"/>
    <x v="4"/>
    <x v="45"/>
    <x v="39"/>
    <x v="558"/>
    <x v="978"/>
    <x v="29"/>
    <x v="1"/>
    <x v="1"/>
    <x v="1"/>
  </r>
  <r>
    <x v="0"/>
    <x v="1"/>
    <x v="709"/>
    <x v="1"/>
    <x v="18"/>
    <x v="43"/>
    <x v="0"/>
    <x v="53"/>
    <x v="43"/>
    <x v="747"/>
    <x v="1047"/>
    <x v="22"/>
    <x v="1"/>
    <x v="0"/>
    <x v="0"/>
  </r>
  <r>
    <x v="0"/>
    <x v="1"/>
    <x v="709"/>
    <x v="1"/>
    <x v="18"/>
    <x v="43"/>
    <x v="3"/>
    <x v="62"/>
    <x v="62"/>
    <x v="1247"/>
    <x v="2887"/>
    <x v="39"/>
    <x v="1"/>
    <x v="1"/>
    <x v="0"/>
  </r>
  <r>
    <x v="1"/>
    <x v="1"/>
    <x v="709"/>
    <x v="0"/>
    <x v="24"/>
    <x v="51"/>
    <x v="2"/>
    <x v="34"/>
    <x v="141"/>
    <x v="1608"/>
    <x v="3552"/>
    <x v="38"/>
    <x v="1"/>
    <x v="0"/>
    <x v="2"/>
  </r>
  <r>
    <x v="1"/>
    <x v="1"/>
    <x v="709"/>
    <x v="0"/>
    <x v="24"/>
    <x v="51"/>
    <x v="1"/>
    <x v="25"/>
    <x v="94"/>
    <x v="851"/>
    <x v="1790"/>
    <x v="34"/>
    <x v="1"/>
    <x v="0"/>
    <x v="1"/>
  </r>
  <r>
    <x v="5"/>
    <x v="1"/>
    <x v="709"/>
    <x v="0"/>
    <x v="24"/>
    <x v="51"/>
    <x v="5"/>
    <x v="25"/>
    <x v="101"/>
    <x v="907"/>
    <x v="1879"/>
    <x v="33"/>
    <x v="1"/>
    <x v="1"/>
    <x v="2"/>
  </r>
  <r>
    <x v="5"/>
    <x v="1"/>
    <x v="709"/>
    <x v="0"/>
    <x v="24"/>
    <x v="51"/>
    <x v="4"/>
    <x v="27"/>
    <x v="73"/>
    <x v="669"/>
    <x v="1568"/>
    <x v="38"/>
    <x v="1"/>
    <x v="1"/>
    <x v="1"/>
  </r>
  <r>
    <x v="5"/>
    <x v="1"/>
    <x v="709"/>
    <x v="0"/>
    <x v="24"/>
    <x v="51"/>
    <x v="0"/>
    <x v="35"/>
    <x v="73"/>
    <x v="874"/>
    <x v="1931"/>
    <x v="36"/>
    <x v="1"/>
    <x v="0"/>
    <x v="0"/>
  </r>
  <r>
    <x v="5"/>
    <x v="1"/>
    <x v="709"/>
    <x v="0"/>
    <x v="24"/>
    <x v="51"/>
    <x v="3"/>
    <x v="40"/>
    <x v="106"/>
    <x v="1421"/>
    <x v="3664"/>
    <x v="47"/>
    <x v="1"/>
    <x v="1"/>
    <x v="0"/>
  </r>
  <r>
    <x v="1"/>
    <x v="1"/>
    <x v="709"/>
    <x v="1"/>
    <x v="28"/>
    <x v="31"/>
    <x v="2"/>
    <x v="64"/>
    <x v="147"/>
    <x v="2468"/>
    <x v="4826"/>
    <x v="41"/>
    <x v="1"/>
    <x v="0"/>
    <x v="2"/>
  </r>
  <r>
    <x v="1"/>
    <x v="1"/>
    <x v="709"/>
    <x v="1"/>
    <x v="28"/>
    <x v="31"/>
    <x v="1"/>
    <x v="52"/>
    <x v="96"/>
    <x v="1626"/>
    <x v="3747"/>
    <x v="41"/>
    <x v="1"/>
    <x v="0"/>
    <x v="1"/>
  </r>
  <r>
    <x v="1"/>
    <x v="1"/>
    <x v="709"/>
    <x v="1"/>
    <x v="28"/>
    <x v="31"/>
    <x v="5"/>
    <x v="55"/>
    <x v="90"/>
    <x v="1610"/>
    <x v="2964"/>
    <x v="28"/>
    <x v="1"/>
    <x v="1"/>
    <x v="2"/>
  </r>
  <r>
    <x v="1"/>
    <x v="1"/>
    <x v="709"/>
    <x v="1"/>
    <x v="28"/>
    <x v="31"/>
    <x v="4"/>
    <x v="55"/>
    <x v="73"/>
    <x v="1312"/>
    <x v="2558"/>
    <x v="30"/>
    <x v="1"/>
    <x v="1"/>
    <x v="1"/>
  </r>
  <r>
    <x v="1"/>
    <x v="1"/>
    <x v="709"/>
    <x v="1"/>
    <x v="28"/>
    <x v="31"/>
    <x v="0"/>
    <x v="67"/>
    <x v="87"/>
    <x v="1836"/>
    <x v="3452"/>
    <x v="29"/>
    <x v="1"/>
    <x v="0"/>
    <x v="0"/>
  </r>
  <r>
    <x v="1"/>
    <x v="1"/>
    <x v="709"/>
    <x v="1"/>
    <x v="28"/>
    <x v="31"/>
    <x v="3"/>
    <x v="67"/>
    <x v="98"/>
    <x v="2004"/>
    <x v="4047"/>
    <x v="35"/>
    <x v="1"/>
    <x v="1"/>
    <x v="0"/>
  </r>
  <r>
    <x v="1"/>
    <x v="1"/>
    <x v="709"/>
    <x v="1"/>
    <x v="37"/>
    <x v="41"/>
    <x v="5"/>
    <x v="31"/>
    <x v="27"/>
    <x v="232"/>
    <x v="248"/>
    <x v="24"/>
    <x v="2"/>
    <x v="1"/>
    <x v="2"/>
  </r>
  <r>
    <x v="1"/>
    <x v="1"/>
    <x v="709"/>
    <x v="1"/>
    <x v="28"/>
    <x v="31"/>
    <x v="2"/>
    <x v="42"/>
    <x v="174"/>
    <x v="2179"/>
    <x v="4235"/>
    <x v="33"/>
    <x v="2"/>
    <x v="0"/>
    <x v="2"/>
  </r>
  <r>
    <x v="1"/>
    <x v="1"/>
    <x v="709"/>
    <x v="1"/>
    <x v="28"/>
    <x v="31"/>
    <x v="1"/>
    <x v="42"/>
    <x v="108"/>
    <x v="1509"/>
    <x v="2790"/>
    <x v="28"/>
    <x v="2"/>
    <x v="0"/>
    <x v="1"/>
  </r>
  <r>
    <x v="1"/>
    <x v="1"/>
    <x v="709"/>
    <x v="1"/>
    <x v="28"/>
    <x v="31"/>
    <x v="5"/>
    <x v="40"/>
    <x v="108"/>
    <x v="1445"/>
    <x v="2305"/>
    <x v="22"/>
    <x v="2"/>
    <x v="1"/>
    <x v="2"/>
  </r>
  <r>
    <x v="1"/>
    <x v="1"/>
    <x v="709"/>
    <x v="1"/>
    <x v="28"/>
    <x v="31"/>
    <x v="4"/>
    <x v="42"/>
    <x v="97"/>
    <x v="1370"/>
    <x v="2092"/>
    <x v="21"/>
    <x v="2"/>
    <x v="1"/>
    <x v="1"/>
  </r>
  <r>
    <x v="1"/>
    <x v="1"/>
    <x v="709"/>
    <x v="1"/>
    <x v="28"/>
    <x v="31"/>
    <x v="0"/>
    <x v="43"/>
    <x v="103"/>
    <x v="1476"/>
    <x v="2429"/>
    <x v="23"/>
    <x v="2"/>
    <x v="0"/>
    <x v="0"/>
  </r>
  <r>
    <x v="1"/>
    <x v="1"/>
    <x v="709"/>
    <x v="1"/>
    <x v="28"/>
    <x v="31"/>
    <x v="3"/>
    <x v="54"/>
    <x v="124"/>
    <x v="2027"/>
    <x v="3583"/>
    <x v="26"/>
    <x v="2"/>
    <x v="1"/>
    <x v="0"/>
  </r>
  <r>
    <x v="1"/>
    <x v="1"/>
    <x v="710"/>
    <x v="1"/>
    <x v="37"/>
    <x v="41"/>
    <x v="4"/>
    <x v="43"/>
    <x v="82"/>
    <x v="1208"/>
    <x v="1813"/>
    <x v="21"/>
    <x v="2"/>
    <x v="1"/>
    <x v="1"/>
  </r>
  <r>
    <x v="1"/>
    <x v="1"/>
    <x v="710"/>
    <x v="1"/>
    <x v="37"/>
    <x v="41"/>
    <x v="4"/>
    <x v="41"/>
    <x v="19"/>
    <x v="210"/>
    <x v="333"/>
    <x v="31"/>
    <x v="1"/>
    <x v="1"/>
    <x v="1"/>
  </r>
  <r>
    <x v="1"/>
    <x v="1"/>
    <x v="710"/>
    <x v="1"/>
    <x v="37"/>
    <x v="41"/>
    <x v="4"/>
    <x v="33"/>
    <x v="24"/>
    <x v="199"/>
    <x v="215"/>
    <x v="24"/>
    <x v="2"/>
    <x v="1"/>
    <x v="1"/>
  </r>
  <r>
    <x v="1"/>
    <x v="1"/>
    <x v="711"/>
    <x v="1"/>
    <x v="37"/>
    <x v="41"/>
    <x v="0"/>
    <x v="53"/>
    <x v="82"/>
    <x v="1441"/>
    <x v="1874"/>
    <x v="16"/>
    <x v="2"/>
    <x v="0"/>
    <x v="0"/>
  </r>
  <r>
    <x v="5"/>
    <x v="3"/>
    <x v="711"/>
    <x v="2"/>
    <x v="3"/>
    <x v="28"/>
    <x v="2"/>
    <x v="63"/>
    <x v="327"/>
    <x v="3005"/>
    <x v="5438"/>
    <x v="26"/>
    <x v="1"/>
    <x v="0"/>
    <x v="2"/>
  </r>
  <r>
    <x v="5"/>
    <x v="3"/>
    <x v="711"/>
    <x v="2"/>
    <x v="3"/>
    <x v="28"/>
    <x v="1"/>
    <x v="53"/>
    <x v="311"/>
    <x v="2915"/>
    <x v="5201"/>
    <x v="21"/>
    <x v="1"/>
    <x v="0"/>
    <x v="1"/>
  </r>
  <r>
    <x v="5"/>
    <x v="3"/>
    <x v="711"/>
    <x v="2"/>
    <x v="3"/>
    <x v="28"/>
    <x v="5"/>
    <x v="53"/>
    <x v="307"/>
    <x v="2895"/>
    <x v="5216"/>
    <x v="26"/>
    <x v="1"/>
    <x v="1"/>
    <x v="2"/>
  </r>
  <r>
    <x v="5"/>
    <x v="3"/>
    <x v="711"/>
    <x v="2"/>
    <x v="3"/>
    <x v="28"/>
    <x v="4"/>
    <x v="53"/>
    <x v="300"/>
    <x v="2880"/>
    <x v="5154"/>
    <x v="26"/>
    <x v="1"/>
    <x v="1"/>
    <x v="1"/>
  </r>
  <r>
    <x v="5"/>
    <x v="3"/>
    <x v="711"/>
    <x v="2"/>
    <x v="3"/>
    <x v="28"/>
    <x v="0"/>
    <x v="63"/>
    <x v="300"/>
    <x v="2903"/>
    <x v="5166"/>
    <x v="21"/>
    <x v="1"/>
    <x v="0"/>
    <x v="0"/>
  </r>
  <r>
    <x v="5"/>
    <x v="3"/>
    <x v="711"/>
    <x v="2"/>
    <x v="3"/>
    <x v="28"/>
    <x v="3"/>
    <x v="68"/>
    <x v="311"/>
    <x v="2955"/>
    <x v="5345"/>
    <x v="26"/>
    <x v="1"/>
    <x v="1"/>
    <x v="0"/>
  </r>
  <r>
    <x v="2"/>
    <x v="3"/>
    <x v="711"/>
    <x v="2"/>
    <x v="35"/>
    <x v="38"/>
    <x v="2"/>
    <x v="63"/>
    <x v="321"/>
    <x v="2983"/>
    <x v="5400"/>
    <x v="26"/>
    <x v="1"/>
    <x v="0"/>
    <x v="2"/>
  </r>
  <r>
    <x v="2"/>
    <x v="3"/>
    <x v="711"/>
    <x v="2"/>
    <x v="35"/>
    <x v="38"/>
    <x v="1"/>
    <x v="53"/>
    <x v="304"/>
    <x v="2888"/>
    <x v="5106"/>
    <x v="21"/>
    <x v="1"/>
    <x v="0"/>
    <x v="1"/>
  </r>
  <r>
    <x v="2"/>
    <x v="3"/>
    <x v="711"/>
    <x v="2"/>
    <x v="35"/>
    <x v="38"/>
    <x v="5"/>
    <x v="53"/>
    <x v="294"/>
    <x v="2866"/>
    <x v="5111"/>
    <x v="26"/>
    <x v="1"/>
    <x v="1"/>
    <x v="2"/>
  </r>
  <r>
    <x v="2"/>
    <x v="3"/>
    <x v="711"/>
    <x v="2"/>
    <x v="35"/>
    <x v="38"/>
    <x v="4"/>
    <x v="53"/>
    <x v="273"/>
    <x v="2833"/>
    <x v="4999"/>
    <x v="26"/>
    <x v="1"/>
    <x v="1"/>
    <x v="1"/>
  </r>
  <r>
    <x v="2"/>
    <x v="3"/>
    <x v="711"/>
    <x v="2"/>
    <x v="35"/>
    <x v="38"/>
    <x v="0"/>
    <x v="63"/>
    <x v="273"/>
    <x v="2867"/>
    <x v="5019"/>
    <x v="21"/>
    <x v="1"/>
    <x v="0"/>
    <x v="0"/>
  </r>
  <r>
    <x v="2"/>
    <x v="3"/>
    <x v="711"/>
    <x v="2"/>
    <x v="35"/>
    <x v="38"/>
    <x v="3"/>
    <x v="68"/>
    <x v="304"/>
    <x v="2926"/>
    <x v="5289"/>
    <x v="26"/>
    <x v="1"/>
    <x v="1"/>
    <x v="0"/>
  </r>
  <r>
    <x v="1"/>
    <x v="1"/>
    <x v="711"/>
    <x v="1"/>
    <x v="37"/>
    <x v="41"/>
    <x v="0"/>
    <x v="49"/>
    <x v="17"/>
    <x v="254"/>
    <x v="358"/>
    <x v="29"/>
    <x v="1"/>
    <x v="0"/>
    <x v="0"/>
  </r>
  <r>
    <x v="5"/>
    <x v="3"/>
    <x v="711"/>
    <x v="2"/>
    <x v="3"/>
    <x v="28"/>
    <x v="2"/>
    <x v="60"/>
    <x v="177"/>
    <x v="2603"/>
    <x v="4958"/>
    <x v="41"/>
    <x v="1"/>
    <x v="0"/>
    <x v="2"/>
  </r>
  <r>
    <x v="5"/>
    <x v="3"/>
    <x v="711"/>
    <x v="2"/>
    <x v="3"/>
    <x v="28"/>
    <x v="1"/>
    <x v="47"/>
    <x v="120"/>
    <x v="1790"/>
    <x v="3617"/>
    <x v="33"/>
    <x v="1"/>
    <x v="0"/>
    <x v="1"/>
  </r>
  <r>
    <x v="5"/>
    <x v="3"/>
    <x v="711"/>
    <x v="2"/>
    <x v="3"/>
    <x v="28"/>
    <x v="5"/>
    <x v="48"/>
    <x v="106"/>
    <x v="1661"/>
    <x v="3751"/>
    <x v="40"/>
    <x v="1"/>
    <x v="1"/>
    <x v="2"/>
  </r>
  <r>
    <x v="5"/>
    <x v="3"/>
    <x v="711"/>
    <x v="2"/>
    <x v="3"/>
    <x v="28"/>
    <x v="4"/>
    <x v="50"/>
    <x v="101"/>
    <x v="1638"/>
    <x v="3566"/>
    <x v="37"/>
    <x v="1"/>
    <x v="1"/>
    <x v="1"/>
  </r>
  <r>
    <x v="5"/>
    <x v="3"/>
    <x v="711"/>
    <x v="2"/>
    <x v="3"/>
    <x v="28"/>
    <x v="0"/>
    <x v="57"/>
    <x v="93"/>
    <x v="1708"/>
    <x v="3581"/>
    <x v="35"/>
    <x v="1"/>
    <x v="0"/>
    <x v="0"/>
  </r>
  <r>
    <x v="5"/>
    <x v="3"/>
    <x v="711"/>
    <x v="2"/>
    <x v="3"/>
    <x v="28"/>
    <x v="3"/>
    <x v="63"/>
    <x v="129"/>
    <x v="2282"/>
    <x v="4519"/>
    <x v="37"/>
    <x v="1"/>
    <x v="1"/>
    <x v="0"/>
  </r>
  <r>
    <x v="2"/>
    <x v="3"/>
    <x v="711"/>
    <x v="2"/>
    <x v="35"/>
    <x v="38"/>
    <x v="2"/>
    <x v="57"/>
    <x v="147"/>
    <x v="2323"/>
    <x v="4681"/>
    <x v="41"/>
    <x v="1"/>
    <x v="0"/>
    <x v="2"/>
  </r>
  <r>
    <x v="2"/>
    <x v="3"/>
    <x v="711"/>
    <x v="2"/>
    <x v="35"/>
    <x v="38"/>
    <x v="1"/>
    <x v="51"/>
    <x v="100"/>
    <x v="1653"/>
    <x v="3250"/>
    <x v="31"/>
    <x v="1"/>
    <x v="0"/>
    <x v="1"/>
  </r>
  <r>
    <x v="2"/>
    <x v="3"/>
    <x v="711"/>
    <x v="2"/>
    <x v="35"/>
    <x v="38"/>
    <x v="5"/>
    <x v="48"/>
    <x v="83"/>
    <x v="1339"/>
    <x v="2918"/>
    <x v="36"/>
    <x v="1"/>
    <x v="1"/>
    <x v="2"/>
  </r>
  <r>
    <x v="2"/>
    <x v="3"/>
    <x v="711"/>
    <x v="2"/>
    <x v="35"/>
    <x v="38"/>
    <x v="4"/>
    <x v="47"/>
    <x v="77"/>
    <x v="1226"/>
    <x v="2842"/>
    <x v="39"/>
    <x v="1"/>
    <x v="1"/>
    <x v="1"/>
  </r>
  <r>
    <x v="2"/>
    <x v="3"/>
    <x v="711"/>
    <x v="2"/>
    <x v="35"/>
    <x v="38"/>
    <x v="0"/>
    <x v="62"/>
    <x v="67"/>
    <x v="1346"/>
    <x v="2834"/>
    <x v="34"/>
    <x v="1"/>
    <x v="0"/>
    <x v="0"/>
  </r>
  <r>
    <x v="2"/>
    <x v="3"/>
    <x v="711"/>
    <x v="2"/>
    <x v="35"/>
    <x v="38"/>
    <x v="3"/>
    <x v="61"/>
    <x v="103"/>
    <x v="1951"/>
    <x v="4020"/>
    <x v="36"/>
    <x v="1"/>
    <x v="1"/>
    <x v="0"/>
  </r>
  <r>
    <x v="1"/>
    <x v="1"/>
    <x v="711"/>
    <x v="1"/>
    <x v="37"/>
    <x v="41"/>
    <x v="0"/>
    <x v="36"/>
    <x v="20"/>
    <x v="184"/>
    <x v="139"/>
    <x v="19"/>
    <x v="2"/>
    <x v="0"/>
    <x v="0"/>
  </r>
  <r>
    <x v="5"/>
    <x v="3"/>
    <x v="711"/>
    <x v="2"/>
    <x v="3"/>
    <x v="28"/>
    <x v="2"/>
    <x v="48"/>
    <x v="202"/>
    <x v="2570"/>
    <x v="4695"/>
    <x v="32"/>
    <x v="2"/>
    <x v="0"/>
    <x v="2"/>
  </r>
  <r>
    <x v="5"/>
    <x v="3"/>
    <x v="711"/>
    <x v="2"/>
    <x v="3"/>
    <x v="28"/>
    <x v="1"/>
    <x v="39"/>
    <x v="134"/>
    <x v="1702"/>
    <x v="3011"/>
    <x v="26"/>
    <x v="2"/>
    <x v="0"/>
    <x v="1"/>
  </r>
  <r>
    <x v="5"/>
    <x v="3"/>
    <x v="711"/>
    <x v="2"/>
    <x v="3"/>
    <x v="28"/>
    <x v="5"/>
    <x v="36"/>
    <x v="128"/>
    <x v="1544"/>
    <x v="2973"/>
    <x v="30"/>
    <x v="2"/>
    <x v="1"/>
    <x v="2"/>
  </r>
  <r>
    <x v="5"/>
    <x v="3"/>
    <x v="711"/>
    <x v="2"/>
    <x v="3"/>
    <x v="28"/>
    <x v="4"/>
    <x v="33"/>
    <x v="104"/>
    <x v="1200"/>
    <x v="2436"/>
    <x v="32"/>
    <x v="2"/>
    <x v="1"/>
    <x v="1"/>
  </r>
  <r>
    <x v="5"/>
    <x v="3"/>
    <x v="711"/>
    <x v="2"/>
    <x v="3"/>
    <x v="28"/>
    <x v="0"/>
    <x v="43"/>
    <x v="112"/>
    <x v="1589"/>
    <x v="2795"/>
    <x v="26"/>
    <x v="2"/>
    <x v="0"/>
    <x v="0"/>
  </r>
  <r>
    <x v="5"/>
    <x v="3"/>
    <x v="711"/>
    <x v="2"/>
    <x v="3"/>
    <x v="28"/>
    <x v="3"/>
    <x v="48"/>
    <x v="148"/>
    <x v="2109"/>
    <x v="4030"/>
    <x v="31"/>
    <x v="2"/>
    <x v="1"/>
    <x v="0"/>
  </r>
  <r>
    <x v="2"/>
    <x v="3"/>
    <x v="711"/>
    <x v="2"/>
    <x v="35"/>
    <x v="38"/>
    <x v="2"/>
    <x v="48"/>
    <x v="174"/>
    <x v="2350"/>
    <x v="4240"/>
    <x v="28"/>
    <x v="2"/>
    <x v="0"/>
    <x v="2"/>
  </r>
  <r>
    <x v="2"/>
    <x v="3"/>
    <x v="711"/>
    <x v="2"/>
    <x v="35"/>
    <x v="38"/>
    <x v="1"/>
    <x v="40"/>
    <x v="128"/>
    <x v="1675"/>
    <x v="2815"/>
    <x v="24"/>
    <x v="2"/>
    <x v="0"/>
    <x v="1"/>
  </r>
  <r>
    <x v="2"/>
    <x v="3"/>
    <x v="711"/>
    <x v="2"/>
    <x v="35"/>
    <x v="38"/>
    <x v="5"/>
    <x v="37"/>
    <x v="111"/>
    <x v="1388"/>
    <x v="2744"/>
    <x v="31"/>
    <x v="2"/>
    <x v="1"/>
    <x v="2"/>
  </r>
  <r>
    <x v="2"/>
    <x v="3"/>
    <x v="711"/>
    <x v="2"/>
    <x v="35"/>
    <x v="38"/>
    <x v="4"/>
    <x v="38"/>
    <x v="95"/>
    <x v="1238"/>
    <x v="2459"/>
    <x v="31"/>
    <x v="2"/>
    <x v="1"/>
    <x v="1"/>
  </r>
  <r>
    <x v="2"/>
    <x v="3"/>
    <x v="711"/>
    <x v="2"/>
    <x v="35"/>
    <x v="38"/>
    <x v="0"/>
    <x v="48"/>
    <x v="80"/>
    <x v="1297"/>
    <x v="2290"/>
    <x v="26"/>
    <x v="2"/>
    <x v="0"/>
    <x v="0"/>
  </r>
  <r>
    <x v="2"/>
    <x v="3"/>
    <x v="711"/>
    <x v="2"/>
    <x v="35"/>
    <x v="38"/>
    <x v="3"/>
    <x v="44"/>
    <x v="108"/>
    <x v="1573"/>
    <x v="2958"/>
    <x v="29"/>
    <x v="2"/>
    <x v="1"/>
    <x v="0"/>
  </r>
  <r>
    <x v="1"/>
    <x v="1"/>
    <x v="712"/>
    <x v="1"/>
    <x v="37"/>
    <x v="41"/>
    <x v="3"/>
    <x v="58"/>
    <x v="194"/>
    <x v="2673"/>
    <x v="3694"/>
    <x v="11"/>
    <x v="2"/>
    <x v="1"/>
    <x v="0"/>
  </r>
  <r>
    <x v="0"/>
    <x v="1"/>
    <x v="712"/>
    <x v="1"/>
    <x v="18"/>
    <x v="43"/>
    <x v="3"/>
    <x v="53"/>
    <x v="294"/>
    <x v="2866"/>
    <x v="5111"/>
    <x v="26"/>
    <x v="2"/>
    <x v="1"/>
    <x v="0"/>
  </r>
  <r>
    <x v="0"/>
    <x v="1"/>
    <x v="712"/>
    <x v="4"/>
    <x v="1"/>
    <x v="2"/>
    <x v="2"/>
    <x v="68"/>
    <x v="319"/>
    <x v="2987"/>
    <x v="5362"/>
    <x v="21"/>
    <x v="2"/>
    <x v="0"/>
    <x v="2"/>
  </r>
  <r>
    <x v="0"/>
    <x v="1"/>
    <x v="712"/>
    <x v="4"/>
    <x v="1"/>
    <x v="2"/>
    <x v="1"/>
    <x v="58"/>
    <x v="300"/>
    <x v="2890"/>
    <x v="5115"/>
    <x v="21"/>
    <x v="2"/>
    <x v="0"/>
    <x v="1"/>
  </r>
  <r>
    <x v="1"/>
    <x v="1"/>
    <x v="712"/>
    <x v="1"/>
    <x v="19"/>
    <x v="4"/>
    <x v="2"/>
    <x v="53"/>
    <x v="307"/>
    <x v="2895"/>
    <x v="5216"/>
    <x v="26"/>
    <x v="0"/>
    <x v="0"/>
    <x v="2"/>
  </r>
  <r>
    <x v="1"/>
    <x v="1"/>
    <x v="712"/>
    <x v="1"/>
    <x v="19"/>
    <x v="4"/>
    <x v="1"/>
    <x v="43"/>
    <x v="212"/>
    <x v="2513"/>
    <x v="4127"/>
    <x v="21"/>
    <x v="0"/>
    <x v="0"/>
    <x v="1"/>
  </r>
  <r>
    <x v="1"/>
    <x v="1"/>
    <x v="712"/>
    <x v="1"/>
    <x v="19"/>
    <x v="4"/>
    <x v="5"/>
    <x v="43"/>
    <x v="194"/>
    <x v="2383"/>
    <x v="3880"/>
    <x v="21"/>
    <x v="0"/>
    <x v="1"/>
    <x v="2"/>
  </r>
  <r>
    <x v="1"/>
    <x v="1"/>
    <x v="712"/>
    <x v="1"/>
    <x v="19"/>
    <x v="4"/>
    <x v="4"/>
    <x v="43"/>
    <x v="152"/>
    <x v="2022"/>
    <x v="3202"/>
    <x v="21"/>
    <x v="0"/>
    <x v="1"/>
    <x v="1"/>
  </r>
  <r>
    <x v="1"/>
    <x v="1"/>
    <x v="712"/>
    <x v="1"/>
    <x v="19"/>
    <x v="4"/>
    <x v="0"/>
    <x v="53"/>
    <x v="152"/>
    <x v="2282"/>
    <x v="3277"/>
    <x v="16"/>
    <x v="0"/>
    <x v="0"/>
    <x v="0"/>
  </r>
  <r>
    <x v="1"/>
    <x v="1"/>
    <x v="712"/>
    <x v="1"/>
    <x v="19"/>
    <x v="4"/>
    <x v="3"/>
    <x v="58"/>
    <x v="231"/>
    <x v="2800"/>
    <x v="4522"/>
    <x v="16"/>
    <x v="0"/>
    <x v="1"/>
    <x v="0"/>
  </r>
  <r>
    <x v="1"/>
    <x v="1"/>
    <x v="712"/>
    <x v="1"/>
    <x v="37"/>
    <x v="41"/>
    <x v="3"/>
    <x v="53"/>
    <x v="52"/>
    <x v="893"/>
    <x v="1464"/>
    <x v="25"/>
    <x v="1"/>
    <x v="1"/>
    <x v="0"/>
  </r>
  <r>
    <x v="0"/>
    <x v="1"/>
    <x v="712"/>
    <x v="1"/>
    <x v="18"/>
    <x v="43"/>
    <x v="3"/>
    <x v="51"/>
    <x v="94"/>
    <x v="1578"/>
    <x v="3606"/>
    <x v="40"/>
    <x v="1"/>
    <x v="1"/>
    <x v="0"/>
  </r>
  <r>
    <x v="0"/>
    <x v="1"/>
    <x v="712"/>
    <x v="4"/>
    <x v="1"/>
    <x v="2"/>
    <x v="2"/>
    <x v="62"/>
    <x v="151"/>
    <x v="2470"/>
    <x v="4605"/>
    <x v="33"/>
    <x v="1"/>
    <x v="0"/>
    <x v="2"/>
  </r>
  <r>
    <x v="0"/>
    <x v="1"/>
    <x v="712"/>
    <x v="4"/>
    <x v="1"/>
    <x v="2"/>
    <x v="1"/>
    <x v="53"/>
    <x v="93"/>
    <x v="1614"/>
    <x v="3285"/>
    <x v="33"/>
    <x v="1"/>
    <x v="0"/>
    <x v="1"/>
  </r>
  <r>
    <x v="1"/>
    <x v="1"/>
    <x v="712"/>
    <x v="1"/>
    <x v="19"/>
    <x v="4"/>
    <x v="2"/>
    <x v="50"/>
    <x v="102"/>
    <x v="1666"/>
    <x v="3555"/>
    <x v="36"/>
    <x v="1"/>
    <x v="0"/>
    <x v="2"/>
  </r>
  <r>
    <x v="1"/>
    <x v="1"/>
    <x v="712"/>
    <x v="1"/>
    <x v="19"/>
    <x v="4"/>
    <x v="1"/>
    <x v="39"/>
    <x v="54"/>
    <x v="668"/>
    <x v="1486"/>
    <x v="36"/>
    <x v="1"/>
    <x v="0"/>
    <x v="1"/>
  </r>
  <r>
    <x v="1"/>
    <x v="1"/>
    <x v="712"/>
    <x v="1"/>
    <x v="19"/>
    <x v="4"/>
    <x v="5"/>
    <x v="38"/>
    <x v="54"/>
    <x v="650"/>
    <x v="1332"/>
    <x v="33"/>
    <x v="1"/>
    <x v="1"/>
    <x v="2"/>
  </r>
  <r>
    <x v="1"/>
    <x v="1"/>
    <x v="712"/>
    <x v="1"/>
    <x v="19"/>
    <x v="4"/>
    <x v="4"/>
    <x v="42"/>
    <x v="33"/>
    <x v="435"/>
    <x v="836"/>
    <x v="33"/>
    <x v="1"/>
    <x v="1"/>
    <x v="1"/>
  </r>
  <r>
    <x v="1"/>
    <x v="1"/>
    <x v="712"/>
    <x v="1"/>
    <x v="19"/>
    <x v="4"/>
    <x v="0"/>
    <x v="47"/>
    <x v="40"/>
    <x v="607"/>
    <x v="994"/>
    <x v="27"/>
    <x v="1"/>
    <x v="0"/>
    <x v="0"/>
  </r>
  <r>
    <x v="1"/>
    <x v="1"/>
    <x v="712"/>
    <x v="1"/>
    <x v="19"/>
    <x v="4"/>
    <x v="3"/>
    <x v="54"/>
    <x v="59"/>
    <x v="1054"/>
    <x v="1926"/>
    <x v="28"/>
    <x v="1"/>
    <x v="1"/>
    <x v="0"/>
  </r>
  <r>
    <x v="1"/>
    <x v="1"/>
    <x v="712"/>
    <x v="1"/>
    <x v="37"/>
    <x v="41"/>
    <x v="3"/>
    <x v="35"/>
    <x v="61"/>
    <x v="708"/>
    <x v="813"/>
    <x v="18"/>
    <x v="2"/>
    <x v="1"/>
    <x v="0"/>
  </r>
  <r>
    <x v="1"/>
    <x v="1"/>
    <x v="713"/>
    <x v="1"/>
    <x v="37"/>
    <x v="41"/>
    <x v="2"/>
    <x v="63"/>
    <x v="294"/>
    <x v="2892"/>
    <x v="5333"/>
    <x v="41"/>
    <x v="2"/>
    <x v="0"/>
    <x v="2"/>
  </r>
  <r>
    <x v="0"/>
    <x v="1"/>
    <x v="713"/>
    <x v="1"/>
    <x v="18"/>
    <x v="43"/>
    <x v="2"/>
    <x v="48"/>
    <x v="313"/>
    <x v="2908"/>
    <x v="5180"/>
    <x v="21"/>
    <x v="2"/>
    <x v="0"/>
    <x v="2"/>
  </r>
  <r>
    <x v="1"/>
    <x v="1"/>
    <x v="713"/>
    <x v="3"/>
    <x v="16"/>
    <x v="30"/>
    <x v="2"/>
    <x v="58"/>
    <x v="313"/>
    <x v="2937"/>
    <x v="5311"/>
    <x v="26"/>
    <x v="1"/>
    <x v="0"/>
    <x v="2"/>
  </r>
  <r>
    <x v="1"/>
    <x v="1"/>
    <x v="713"/>
    <x v="3"/>
    <x v="16"/>
    <x v="30"/>
    <x v="1"/>
    <x v="48"/>
    <x v="273"/>
    <x v="2800"/>
    <x v="4761"/>
    <x v="21"/>
    <x v="1"/>
    <x v="0"/>
    <x v="1"/>
  </r>
  <r>
    <x v="1"/>
    <x v="1"/>
    <x v="713"/>
    <x v="3"/>
    <x v="16"/>
    <x v="30"/>
    <x v="5"/>
    <x v="48"/>
    <x v="231"/>
    <x v="2694"/>
    <x v="4702"/>
    <x v="26"/>
    <x v="1"/>
    <x v="1"/>
    <x v="2"/>
  </r>
  <r>
    <x v="1"/>
    <x v="1"/>
    <x v="713"/>
    <x v="3"/>
    <x v="16"/>
    <x v="30"/>
    <x v="4"/>
    <x v="43"/>
    <x v="194"/>
    <x v="2383"/>
    <x v="4188"/>
    <x v="26"/>
    <x v="1"/>
    <x v="1"/>
    <x v="1"/>
  </r>
  <r>
    <x v="1"/>
    <x v="1"/>
    <x v="713"/>
    <x v="3"/>
    <x v="16"/>
    <x v="30"/>
    <x v="0"/>
    <x v="53"/>
    <x v="194"/>
    <x v="2594"/>
    <x v="4282"/>
    <x v="21"/>
    <x v="1"/>
    <x v="0"/>
    <x v="0"/>
  </r>
  <r>
    <x v="1"/>
    <x v="1"/>
    <x v="713"/>
    <x v="3"/>
    <x v="16"/>
    <x v="30"/>
    <x v="3"/>
    <x v="58"/>
    <x v="273"/>
    <x v="2853"/>
    <x v="5072"/>
    <x v="26"/>
    <x v="1"/>
    <x v="1"/>
    <x v="0"/>
  </r>
  <r>
    <x v="1"/>
    <x v="1"/>
    <x v="713"/>
    <x v="1"/>
    <x v="37"/>
    <x v="41"/>
    <x v="2"/>
    <x v="59"/>
    <x v="94"/>
    <x v="1771"/>
    <x v="4329"/>
    <x v="51"/>
    <x v="1"/>
    <x v="0"/>
    <x v="2"/>
  </r>
  <r>
    <x v="0"/>
    <x v="1"/>
    <x v="713"/>
    <x v="1"/>
    <x v="18"/>
    <x v="43"/>
    <x v="2"/>
    <x v="43"/>
    <x v="127"/>
    <x v="1746"/>
    <x v="3483"/>
    <x v="32"/>
    <x v="1"/>
    <x v="0"/>
    <x v="2"/>
  </r>
  <r>
    <x v="1"/>
    <x v="1"/>
    <x v="713"/>
    <x v="3"/>
    <x v="16"/>
    <x v="30"/>
    <x v="2"/>
    <x v="52"/>
    <x v="137"/>
    <x v="2105"/>
    <x v="4428"/>
    <x v="41"/>
    <x v="1"/>
    <x v="0"/>
    <x v="2"/>
  </r>
  <r>
    <x v="1"/>
    <x v="1"/>
    <x v="713"/>
    <x v="3"/>
    <x v="16"/>
    <x v="30"/>
    <x v="1"/>
    <x v="45"/>
    <x v="80"/>
    <x v="1227"/>
    <x v="2599"/>
    <x v="34"/>
    <x v="1"/>
    <x v="0"/>
    <x v="1"/>
  </r>
  <r>
    <x v="1"/>
    <x v="1"/>
    <x v="713"/>
    <x v="3"/>
    <x v="16"/>
    <x v="30"/>
    <x v="5"/>
    <x v="44"/>
    <x v="61"/>
    <x v="892"/>
    <x v="2197"/>
    <x v="41"/>
    <x v="1"/>
    <x v="1"/>
    <x v="2"/>
  </r>
  <r>
    <x v="1"/>
    <x v="1"/>
    <x v="713"/>
    <x v="3"/>
    <x v="16"/>
    <x v="30"/>
    <x v="4"/>
    <x v="42"/>
    <x v="56"/>
    <x v="774"/>
    <x v="1830"/>
    <x v="39"/>
    <x v="1"/>
    <x v="1"/>
    <x v="1"/>
  </r>
  <r>
    <x v="1"/>
    <x v="1"/>
    <x v="713"/>
    <x v="3"/>
    <x v="16"/>
    <x v="30"/>
    <x v="0"/>
    <x v="47"/>
    <x v="56"/>
    <x v="870"/>
    <x v="1780"/>
    <x v="33"/>
    <x v="1"/>
    <x v="0"/>
    <x v="0"/>
  </r>
  <r>
    <x v="1"/>
    <x v="1"/>
    <x v="713"/>
    <x v="3"/>
    <x v="16"/>
    <x v="30"/>
    <x v="3"/>
    <x v="57"/>
    <x v="80"/>
    <x v="1509"/>
    <x v="3436"/>
    <x v="39"/>
    <x v="1"/>
    <x v="1"/>
    <x v="0"/>
  </r>
  <r>
    <x v="1"/>
    <x v="1"/>
    <x v="713"/>
    <x v="1"/>
    <x v="37"/>
    <x v="41"/>
    <x v="2"/>
    <x v="41"/>
    <x v="104"/>
    <x v="1428"/>
    <x v="3628"/>
    <x v="46"/>
    <x v="2"/>
    <x v="0"/>
    <x v="2"/>
  </r>
  <r>
    <x v="1"/>
    <x v="1"/>
    <x v="714"/>
    <x v="1"/>
    <x v="37"/>
    <x v="41"/>
    <x v="1"/>
    <x v="53"/>
    <x v="174"/>
    <x v="2469"/>
    <x v="4024"/>
    <x v="21"/>
    <x v="2"/>
    <x v="0"/>
    <x v="1"/>
  </r>
  <r>
    <x v="0"/>
    <x v="1"/>
    <x v="714"/>
    <x v="1"/>
    <x v="18"/>
    <x v="43"/>
    <x v="1"/>
    <x v="43"/>
    <x v="254"/>
    <x v="2686"/>
    <x v="4472"/>
    <x v="21"/>
    <x v="2"/>
    <x v="0"/>
    <x v="1"/>
  </r>
  <r>
    <x v="1"/>
    <x v="0"/>
    <x v="714"/>
    <x v="4"/>
    <x v="2"/>
    <x v="42"/>
    <x v="2"/>
    <x v="38"/>
    <x v="321"/>
    <x v="2904"/>
    <x v="5168"/>
    <x v="21"/>
    <x v="1"/>
    <x v="0"/>
    <x v="2"/>
  </r>
  <r>
    <x v="1"/>
    <x v="0"/>
    <x v="714"/>
    <x v="4"/>
    <x v="2"/>
    <x v="42"/>
    <x v="1"/>
    <x v="43"/>
    <x v="321"/>
    <x v="2921"/>
    <x v="5282"/>
    <x v="26"/>
    <x v="1"/>
    <x v="0"/>
    <x v="1"/>
  </r>
  <r>
    <x v="2"/>
    <x v="0"/>
    <x v="714"/>
    <x v="4"/>
    <x v="2"/>
    <x v="42"/>
    <x v="5"/>
    <x v="38"/>
    <x v="304"/>
    <x v="2827"/>
    <x v="4845"/>
    <x v="21"/>
    <x v="1"/>
    <x v="1"/>
    <x v="2"/>
  </r>
  <r>
    <x v="2"/>
    <x v="0"/>
    <x v="714"/>
    <x v="4"/>
    <x v="2"/>
    <x v="42"/>
    <x v="4"/>
    <x v="38"/>
    <x v="304"/>
    <x v="2827"/>
    <x v="4845"/>
    <x v="21"/>
    <x v="1"/>
    <x v="1"/>
    <x v="1"/>
  </r>
  <r>
    <x v="2"/>
    <x v="0"/>
    <x v="714"/>
    <x v="4"/>
    <x v="2"/>
    <x v="42"/>
    <x v="0"/>
    <x v="48"/>
    <x v="285"/>
    <x v="2829"/>
    <x v="4637"/>
    <x v="16"/>
    <x v="1"/>
    <x v="0"/>
    <x v="0"/>
  </r>
  <r>
    <x v="2"/>
    <x v="0"/>
    <x v="714"/>
    <x v="4"/>
    <x v="2"/>
    <x v="42"/>
    <x v="3"/>
    <x v="53"/>
    <x v="307"/>
    <x v="2895"/>
    <x v="4856"/>
    <x v="11"/>
    <x v="1"/>
    <x v="1"/>
    <x v="0"/>
  </r>
  <r>
    <x v="1"/>
    <x v="1"/>
    <x v="714"/>
    <x v="1"/>
    <x v="37"/>
    <x v="41"/>
    <x v="1"/>
    <x v="48"/>
    <x v="49"/>
    <x v="765"/>
    <x v="1558"/>
    <x v="33"/>
    <x v="1"/>
    <x v="0"/>
    <x v="1"/>
  </r>
  <r>
    <x v="0"/>
    <x v="1"/>
    <x v="714"/>
    <x v="1"/>
    <x v="18"/>
    <x v="43"/>
    <x v="1"/>
    <x v="42"/>
    <x v="74"/>
    <x v="1061"/>
    <x v="2192"/>
    <x v="33"/>
    <x v="1"/>
    <x v="0"/>
    <x v="1"/>
  </r>
  <r>
    <x v="1"/>
    <x v="0"/>
    <x v="714"/>
    <x v="4"/>
    <x v="2"/>
    <x v="42"/>
    <x v="2"/>
    <x v="37"/>
    <x v="158"/>
    <x v="1875"/>
    <x v="3701"/>
    <x v="32"/>
    <x v="1"/>
    <x v="0"/>
    <x v="2"/>
  </r>
  <r>
    <x v="1"/>
    <x v="0"/>
    <x v="714"/>
    <x v="4"/>
    <x v="2"/>
    <x v="42"/>
    <x v="1"/>
    <x v="42"/>
    <x v="152"/>
    <x v="1990"/>
    <x v="4243"/>
    <x v="40"/>
    <x v="1"/>
    <x v="0"/>
    <x v="1"/>
  </r>
  <r>
    <x v="2"/>
    <x v="0"/>
    <x v="714"/>
    <x v="4"/>
    <x v="2"/>
    <x v="42"/>
    <x v="5"/>
    <x v="36"/>
    <x v="103"/>
    <x v="1273"/>
    <x v="2691"/>
    <x v="34"/>
    <x v="1"/>
    <x v="1"/>
    <x v="2"/>
  </r>
  <r>
    <x v="2"/>
    <x v="0"/>
    <x v="714"/>
    <x v="4"/>
    <x v="2"/>
    <x v="42"/>
    <x v="4"/>
    <x v="37"/>
    <x v="96"/>
    <x v="1221"/>
    <x v="2430"/>
    <x v="31"/>
    <x v="1"/>
    <x v="1"/>
    <x v="1"/>
  </r>
  <r>
    <x v="2"/>
    <x v="0"/>
    <x v="714"/>
    <x v="4"/>
    <x v="2"/>
    <x v="42"/>
    <x v="0"/>
    <x v="45"/>
    <x v="73"/>
    <x v="1105"/>
    <x v="2067"/>
    <x v="29"/>
    <x v="1"/>
    <x v="0"/>
    <x v="0"/>
  </r>
  <r>
    <x v="2"/>
    <x v="0"/>
    <x v="714"/>
    <x v="4"/>
    <x v="2"/>
    <x v="42"/>
    <x v="3"/>
    <x v="51"/>
    <x v="115"/>
    <x v="1850"/>
    <x v="3053"/>
    <x v="23"/>
    <x v="1"/>
    <x v="1"/>
    <x v="0"/>
  </r>
  <r>
    <x v="1"/>
    <x v="1"/>
    <x v="714"/>
    <x v="1"/>
    <x v="37"/>
    <x v="41"/>
    <x v="1"/>
    <x v="36"/>
    <x v="56"/>
    <x v="649"/>
    <x v="1147"/>
    <x v="28"/>
    <x v="2"/>
    <x v="0"/>
    <x v="1"/>
  </r>
  <r>
    <x v="1"/>
    <x v="0"/>
    <x v="714"/>
    <x v="4"/>
    <x v="2"/>
    <x v="42"/>
    <x v="2"/>
    <x v="28"/>
    <x v="170"/>
    <x v="1628"/>
    <x v="2867"/>
    <x v="26"/>
    <x v="2"/>
    <x v="0"/>
    <x v="2"/>
  </r>
  <r>
    <x v="1"/>
    <x v="0"/>
    <x v="714"/>
    <x v="4"/>
    <x v="2"/>
    <x v="42"/>
    <x v="1"/>
    <x v="26"/>
    <x v="184"/>
    <x v="1682"/>
    <x v="3352"/>
    <x v="32"/>
    <x v="2"/>
    <x v="0"/>
    <x v="1"/>
  </r>
  <r>
    <x v="2"/>
    <x v="0"/>
    <x v="714"/>
    <x v="4"/>
    <x v="2"/>
    <x v="42"/>
    <x v="5"/>
    <x v="28"/>
    <x v="116"/>
    <x v="1148"/>
    <x v="2053"/>
    <x v="27"/>
    <x v="2"/>
    <x v="1"/>
    <x v="2"/>
  </r>
  <r>
    <x v="2"/>
    <x v="0"/>
    <x v="714"/>
    <x v="4"/>
    <x v="2"/>
    <x v="42"/>
    <x v="4"/>
    <x v="25"/>
    <x v="108"/>
    <x v="978"/>
    <x v="1719"/>
    <x v="27"/>
    <x v="2"/>
    <x v="1"/>
    <x v="1"/>
  </r>
  <r>
    <x v="2"/>
    <x v="0"/>
    <x v="714"/>
    <x v="4"/>
    <x v="2"/>
    <x v="42"/>
    <x v="0"/>
    <x v="35"/>
    <x v="91"/>
    <x v="1106"/>
    <x v="1570"/>
    <x v="20"/>
    <x v="2"/>
    <x v="0"/>
    <x v="0"/>
  </r>
  <r>
    <x v="2"/>
    <x v="0"/>
    <x v="714"/>
    <x v="4"/>
    <x v="2"/>
    <x v="42"/>
    <x v="3"/>
    <x v="36"/>
    <x v="115"/>
    <x v="1395"/>
    <x v="1652"/>
    <x v="14"/>
    <x v="2"/>
    <x v="1"/>
    <x v="0"/>
  </r>
  <r>
    <x v="1"/>
    <x v="1"/>
    <x v="715"/>
    <x v="1"/>
    <x v="37"/>
    <x v="41"/>
    <x v="5"/>
    <x v="53"/>
    <x v="171"/>
    <x v="2435"/>
    <x v="4261"/>
    <x v="26"/>
    <x v="2"/>
    <x v="1"/>
    <x v="2"/>
  </r>
  <r>
    <x v="0"/>
    <x v="1"/>
    <x v="715"/>
    <x v="1"/>
    <x v="18"/>
    <x v="43"/>
    <x v="5"/>
    <x v="38"/>
    <x v="194"/>
    <x v="2227"/>
    <x v="3950"/>
    <x v="26"/>
    <x v="2"/>
    <x v="1"/>
    <x v="2"/>
  </r>
  <r>
    <x v="1"/>
    <x v="0"/>
    <x v="715"/>
    <x v="3"/>
    <x v="45"/>
    <x v="46"/>
    <x v="2"/>
    <x v="58"/>
    <x v="331"/>
    <x v="3003"/>
    <x v="5392"/>
    <x v="21"/>
    <x v="0"/>
    <x v="0"/>
    <x v="2"/>
  </r>
  <r>
    <x v="1"/>
    <x v="0"/>
    <x v="715"/>
    <x v="3"/>
    <x v="45"/>
    <x v="46"/>
    <x v="1"/>
    <x v="68"/>
    <x v="331"/>
    <x v="3028"/>
    <x v="5440"/>
    <x v="21"/>
    <x v="0"/>
    <x v="0"/>
    <x v="1"/>
  </r>
  <r>
    <x v="3"/>
    <x v="0"/>
    <x v="715"/>
    <x v="3"/>
    <x v="45"/>
    <x v="46"/>
    <x v="5"/>
    <x v="63"/>
    <x v="315"/>
    <x v="2958"/>
    <x v="5308"/>
    <x v="21"/>
    <x v="0"/>
    <x v="1"/>
    <x v="2"/>
  </r>
  <r>
    <x v="3"/>
    <x v="0"/>
    <x v="715"/>
    <x v="3"/>
    <x v="45"/>
    <x v="46"/>
    <x v="4"/>
    <x v="63"/>
    <x v="315"/>
    <x v="2958"/>
    <x v="5308"/>
    <x v="21"/>
    <x v="0"/>
    <x v="1"/>
    <x v="1"/>
  </r>
  <r>
    <x v="3"/>
    <x v="0"/>
    <x v="715"/>
    <x v="3"/>
    <x v="45"/>
    <x v="46"/>
    <x v="0"/>
    <x v="73"/>
    <x v="309"/>
    <x v="2956"/>
    <x v="5348"/>
    <x v="26"/>
    <x v="0"/>
    <x v="0"/>
    <x v="0"/>
  </r>
  <r>
    <x v="3"/>
    <x v="0"/>
    <x v="715"/>
    <x v="3"/>
    <x v="45"/>
    <x v="46"/>
    <x v="3"/>
    <x v="78"/>
    <x v="317"/>
    <x v="3004"/>
    <x v="5337"/>
    <x v="16"/>
    <x v="0"/>
    <x v="1"/>
    <x v="0"/>
  </r>
  <r>
    <x v="5"/>
    <x v="0"/>
    <x v="715"/>
    <x v="4"/>
    <x v="36"/>
    <x v="44"/>
    <x v="2"/>
    <x v="58"/>
    <x v="331"/>
    <x v="3003"/>
    <x v="5392"/>
    <x v="21"/>
    <x v="0"/>
    <x v="0"/>
    <x v="2"/>
  </r>
  <r>
    <x v="5"/>
    <x v="0"/>
    <x v="715"/>
    <x v="4"/>
    <x v="36"/>
    <x v="44"/>
    <x v="1"/>
    <x v="68"/>
    <x v="331"/>
    <x v="3028"/>
    <x v="5440"/>
    <x v="21"/>
    <x v="0"/>
    <x v="0"/>
    <x v="1"/>
  </r>
  <r>
    <x v="5"/>
    <x v="0"/>
    <x v="715"/>
    <x v="4"/>
    <x v="36"/>
    <x v="44"/>
    <x v="5"/>
    <x v="63"/>
    <x v="315"/>
    <x v="2958"/>
    <x v="5308"/>
    <x v="21"/>
    <x v="0"/>
    <x v="1"/>
    <x v="2"/>
  </r>
  <r>
    <x v="5"/>
    <x v="0"/>
    <x v="715"/>
    <x v="4"/>
    <x v="36"/>
    <x v="44"/>
    <x v="4"/>
    <x v="63"/>
    <x v="315"/>
    <x v="2958"/>
    <x v="5308"/>
    <x v="21"/>
    <x v="0"/>
    <x v="1"/>
    <x v="1"/>
  </r>
  <r>
    <x v="5"/>
    <x v="0"/>
    <x v="715"/>
    <x v="4"/>
    <x v="36"/>
    <x v="44"/>
    <x v="0"/>
    <x v="73"/>
    <x v="309"/>
    <x v="2956"/>
    <x v="5348"/>
    <x v="26"/>
    <x v="0"/>
    <x v="0"/>
    <x v="0"/>
  </r>
  <r>
    <x v="5"/>
    <x v="0"/>
    <x v="715"/>
    <x v="4"/>
    <x v="36"/>
    <x v="44"/>
    <x v="3"/>
    <x v="78"/>
    <x v="317"/>
    <x v="3004"/>
    <x v="5337"/>
    <x v="16"/>
    <x v="0"/>
    <x v="1"/>
    <x v="0"/>
  </r>
  <r>
    <x v="1"/>
    <x v="1"/>
    <x v="715"/>
    <x v="1"/>
    <x v="37"/>
    <x v="41"/>
    <x v="5"/>
    <x v="48"/>
    <x v="44"/>
    <x v="680"/>
    <x v="1627"/>
    <x v="39"/>
    <x v="1"/>
    <x v="1"/>
    <x v="2"/>
  </r>
  <r>
    <x v="0"/>
    <x v="1"/>
    <x v="715"/>
    <x v="1"/>
    <x v="18"/>
    <x v="43"/>
    <x v="5"/>
    <x v="34"/>
    <x v="56"/>
    <x v="615"/>
    <x v="1351"/>
    <x v="36"/>
    <x v="1"/>
    <x v="1"/>
    <x v="2"/>
  </r>
  <r>
    <x v="1"/>
    <x v="0"/>
    <x v="715"/>
    <x v="3"/>
    <x v="45"/>
    <x v="46"/>
    <x v="2"/>
    <x v="53"/>
    <x v="194"/>
    <x v="2594"/>
    <x v="4780"/>
    <x v="33"/>
    <x v="1"/>
    <x v="0"/>
    <x v="2"/>
  </r>
  <r>
    <x v="1"/>
    <x v="0"/>
    <x v="715"/>
    <x v="3"/>
    <x v="45"/>
    <x v="46"/>
    <x v="1"/>
    <x v="67"/>
    <x v="194"/>
    <x v="2764"/>
    <x v="4960"/>
    <x v="31"/>
    <x v="1"/>
    <x v="0"/>
    <x v="1"/>
  </r>
  <r>
    <x v="3"/>
    <x v="0"/>
    <x v="715"/>
    <x v="3"/>
    <x v="45"/>
    <x v="46"/>
    <x v="5"/>
    <x v="57"/>
    <x v="133"/>
    <x v="2186"/>
    <x v="4285"/>
    <x v="34"/>
    <x v="1"/>
    <x v="1"/>
    <x v="2"/>
  </r>
  <r>
    <x v="3"/>
    <x v="0"/>
    <x v="715"/>
    <x v="3"/>
    <x v="45"/>
    <x v="46"/>
    <x v="4"/>
    <x v="60"/>
    <x v="138"/>
    <x v="2309"/>
    <x v="4521"/>
    <x v="36"/>
    <x v="1"/>
    <x v="1"/>
    <x v="1"/>
  </r>
  <r>
    <x v="3"/>
    <x v="0"/>
    <x v="715"/>
    <x v="3"/>
    <x v="45"/>
    <x v="46"/>
    <x v="0"/>
    <x v="65"/>
    <x v="113"/>
    <x v="2150"/>
    <x v="4342"/>
    <x v="37"/>
    <x v="1"/>
    <x v="0"/>
    <x v="0"/>
  </r>
  <r>
    <x v="3"/>
    <x v="0"/>
    <x v="715"/>
    <x v="3"/>
    <x v="45"/>
    <x v="46"/>
    <x v="3"/>
    <x v="75"/>
    <x v="129"/>
    <x v="2498"/>
    <x v="4488"/>
    <x v="29"/>
    <x v="1"/>
    <x v="1"/>
    <x v="0"/>
  </r>
  <r>
    <x v="5"/>
    <x v="0"/>
    <x v="715"/>
    <x v="4"/>
    <x v="36"/>
    <x v="44"/>
    <x v="2"/>
    <x v="54"/>
    <x v="164"/>
    <x v="2406"/>
    <x v="4564"/>
    <x v="34"/>
    <x v="1"/>
    <x v="0"/>
    <x v="2"/>
  </r>
  <r>
    <x v="5"/>
    <x v="0"/>
    <x v="715"/>
    <x v="4"/>
    <x v="36"/>
    <x v="44"/>
    <x v="1"/>
    <x v="65"/>
    <x v="188"/>
    <x v="2726"/>
    <x v="4950"/>
    <x v="33"/>
    <x v="1"/>
    <x v="0"/>
    <x v="1"/>
  </r>
  <r>
    <x v="5"/>
    <x v="0"/>
    <x v="715"/>
    <x v="4"/>
    <x v="36"/>
    <x v="44"/>
    <x v="5"/>
    <x v="60"/>
    <x v="143"/>
    <x v="2360"/>
    <x v="4374"/>
    <x v="31"/>
    <x v="1"/>
    <x v="1"/>
    <x v="2"/>
  </r>
  <r>
    <x v="5"/>
    <x v="0"/>
    <x v="715"/>
    <x v="4"/>
    <x v="36"/>
    <x v="44"/>
    <x v="4"/>
    <x v="60"/>
    <x v="123"/>
    <x v="2151"/>
    <x v="4091"/>
    <x v="31"/>
    <x v="1"/>
    <x v="1"/>
    <x v="1"/>
  </r>
  <r>
    <x v="5"/>
    <x v="0"/>
    <x v="715"/>
    <x v="4"/>
    <x v="36"/>
    <x v="44"/>
    <x v="0"/>
    <x v="65"/>
    <x v="113"/>
    <x v="2150"/>
    <x v="4310"/>
    <x v="36"/>
    <x v="1"/>
    <x v="0"/>
    <x v="0"/>
  </r>
  <r>
    <x v="5"/>
    <x v="0"/>
    <x v="715"/>
    <x v="4"/>
    <x v="36"/>
    <x v="44"/>
    <x v="3"/>
    <x v="70"/>
    <x v="150"/>
    <x v="2587"/>
    <x v="4511"/>
    <x v="26"/>
    <x v="1"/>
    <x v="1"/>
    <x v="0"/>
  </r>
  <r>
    <x v="1"/>
    <x v="1"/>
    <x v="715"/>
    <x v="1"/>
    <x v="37"/>
    <x v="41"/>
    <x v="5"/>
    <x v="40"/>
    <x v="55"/>
    <x v="707"/>
    <x v="1321"/>
    <x v="30"/>
    <x v="2"/>
    <x v="1"/>
    <x v="2"/>
  </r>
  <r>
    <x v="1"/>
    <x v="0"/>
    <x v="715"/>
    <x v="3"/>
    <x v="45"/>
    <x v="46"/>
    <x v="2"/>
    <x v="42"/>
    <x v="211"/>
    <x v="2483"/>
    <x v="4334"/>
    <x v="26"/>
    <x v="2"/>
    <x v="0"/>
    <x v="2"/>
  </r>
  <r>
    <x v="1"/>
    <x v="0"/>
    <x v="715"/>
    <x v="3"/>
    <x v="45"/>
    <x v="46"/>
    <x v="1"/>
    <x v="47"/>
    <x v="194"/>
    <x v="2482"/>
    <x v="4376"/>
    <x v="27"/>
    <x v="2"/>
    <x v="0"/>
    <x v="1"/>
  </r>
  <r>
    <x v="3"/>
    <x v="0"/>
    <x v="715"/>
    <x v="3"/>
    <x v="45"/>
    <x v="46"/>
    <x v="5"/>
    <x v="46"/>
    <x v="143"/>
    <x v="2020"/>
    <x v="3570"/>
    <x v="26"/>
    <x v="2"/>
    <x v="1"/>
    <x v="2"/>
  </r>
  <r>
    <x v="3"/>
    <x v="0"/>
    <x v="715"/>
    <x v="3"/>
    <x v="45"/>
    <x v="46"/>
    <x v="4"/>
    <x v="44"/>
    <x v="153"/>
    <x v="2061"/>
    <x v="3574"/>
    <x v="25"/>
    <x v="2"/>
    <x v="1"/>
    <x v="1"/>
  </r>
  <r>
    <x v="3"/>
    <x v="0"/>
    <x v="715"/>
    <x v="3"/>
    <x v="45"/>
    <x v="46"/>
    <x v="0"/>
    <x v="52"/>
    <x v="136"/>
    <x v="2099"/>
    <x v="3849"/>
    <x v="28"/>
    <x v="2"/>
    <x v="0"/>
    <x v="0"/>
  </r>
  <r>
    <x v="3"/>
    <x v="0"/>
    <x v="715"/>
    <x v="3"/>
    <x v="45"/>
    <x v="46"/>
    <x v="3"/>
    <x v="58"/>
    <x v="166"/>
    <x v="2502"/>
    <x v="4096"/>
    <x v="21"/>
    <x v="2"/>
    <x v="1"/>
    <x v="0"/>
  </r>
  <r>
    <x v="5"/>
    <x v="0"/>
    <x v="715"/>
    <x v="4"/>
    <x v="36"/>
    <x v="44"/>
    <x v="2"/>
    <x v="44"/>
    <x v="194"/>
    <x v="2408"/>
    <x v="4320"/>
    <x v="28"/>
    <x v="2"/>
    <x v="0"/>
    <x v="2"/>
  </r>
  <r>
    <x v="5"/>
    <x v="0"/>
    <x v="715"/>
    <x v="4"/>
    <x v="36"/>
    <x v="44"/>
    <x v="1"/>
    <x v="49"/>
    <x v="199"/>
    <x v="2564"/>
    <x v="4466"/>
    <x v="26"/>
    <x v="2"/>
    <x v="0"/>
    <x v="1"/>
  </r>
  <r>
    <x v="5"/>
    <x v="0"/>
    <x v="715"/>
    <x v="4"/>
    <x v="36"/>
    <x v="44"/>
    <x v="5"/>
    <x v="41"/>
    <x v="169"/>
    <x v="2100"/>
    <x v="3793"/>
    <x v="27"/>
    <x v="2"/>
    <x v="1"/>
    <x v="2"/>
  </r>
  <r>
    <x v="5"/>
    <x v="0"/>
    <x v="715"/>
    <x v="4"/>
    <x v="36"/>
    <x v="44"/>
    <x v="4"/>
    <x v="46"/>
    <x v="143"/>
    <x v="2020"/>
    <x v="3500"/>
    <x v="25"/>
    <x v="2"/>
    <x v="1"/>
    <x v="1"/>
  </r>
  <r>
    <x v="5"/>
    <x v="0"/>
    <x v="715"/>
    <x v="4"/>
    <x v="36"/>
    <x v="44"/>
    <x v="0"/>
    <x v="47"/>
    <x v="136"/>
    <x v="1972"/>
    <x v="3907"/>
    <x v="33"/>
    <x v="2"/>
    <x v="0"/>
    <x v="0"/>
  </r>
  <r>
    <x v="5"/>
    <x v="0"/>
    <x v="715"/>
    <x v="4"/>
    <x v="36"/>
    <x v="44"/>
    <x v="3"/>
    <x v="48"/>
    <x v="175"/>
    <x v="2360"/>
    <x v="3766"/>
    <x v="20"/>
    <x v="2"/>
    <x v="1"/>
    <x v="0"/>
  </r>
  <r>
    <x v="1"/>
    <x v="1"/>
    <x v="716"/>
    <x v="1"/>
    <x v="37"/>
    <x v="41"/>
    <x v="4"/>
    <x v="53"/>
    <x v="152"/>
    <x v="2282"/>
    <x v="4024"/>
    <x v="26"/>
    <x v="2"/>
    <x v="1"/>
    <x v="1"/>
  </r>
  <r>
    <x v="0"/>
    <x v="1"/>
    <x v="716"/>
    <x v="1"/>
    <x v="18"/>
    <x v="43"/>
    <x v="4"/>
    <x v="38"/>
    <x v="152"/>
    <x v="1857"/>
    <x v="2517"/>
    <x v="16"/>
    <x v="2"/>
    <x v="1"/>
    <x v="1"/>
  </r>
  <r>
    <x v="1"/>
    <x v="1"/>
    <x v="716"/>
    <x v="1"/>
    <x v="37"/>
    <x v="41"/>
    <x v="4"/>
    <x v="49"/>
    <x v="33"/>
    <x v="520"/>
    <x v="1189"/>
    <x v="37"/>
    <x v="1"/>
    <x v="1"/>
    <x v="1"/>
  </r>
  <r>
    <x v="0"/>
    <x v="1"/>
    <x v="716"/>
    <x v="1"/>
    <x v="18"/>
    <x v="43"/>
    <x v="4"/>
    <x v="34"/>
    <x v="40"/>
    <x v="419"/>
    <x v="634"/>
    <x v="27"/>
    <x v="1"/>
    <x v="1"/>
    <x v="1"/>
  </r>
  <r>
    <x v="1"/>
    <x v="1"/>
    <x v="716"/>
    <x v="1"/>
    <x v="37"/>
    <x v="41"/>
    <x v="4"/>
    <x v="36"/>
    <x v="49"/>
    <x v="549"/>
    <x v="1077"/>
    <x v="32"/>
    <x v="2"/>
    <x v="1"/>
    <x v="1"/>
  </r>
  <r>
    <x v="1"/>
    <x v="1"/>
    <x v="717"/>
    <x v="1"/>
    <x v="37"/>
    <x v="41"/>
    <x v="0"/>
    <x v="63"/>
    <x v="129"/>
    <x v="2282"/>
    <x v="3708"/>
    <x v="21"/>
    <x v="2"/>
    <x v="0"/>
    <x v="0"/>
  </r>
  <r>
    <x v="0"/>
    <x v="1"/>
    <x v="717"/>
    <x v="1"/>
    <x v="18"/>
    <x v="43"/>
    <x v="0"/>
    <x v="48"/>
    <x v="129"/>
    <x v="1929"/>
    <x v="2177"/>
    <x v="11"/>
    <x v="2"/>
    <x v="0"/>
    <x v="0"/>
  </r>
  <r>
    <x v="2"/>
    <x v="0"/>
    <x v="717"/>
    <x v="4"/>
    <x v="30"/>
    <x v="1"/>
    <x v="2"/>
    <x v="53"/>
    <x v="327"/>
    <x v="2974"/>
    <x v="5338"/>
    <x v="21"/>
    <x v="1"/>
    <x v="0"/>
    <x v="2"/>
  </r>
  <r>
    <x v="2"/>
    <x v="0"/>
    <x v="717"/>
    <x v="4"/>
    <x v="30"/>
    <x v="1"/>
    <x v="1"/>
    <x v="58"/>
    <x v="327"/>
    <x v="2989"/>
    <x v="5414"/>
    <x v="26"/>
    <x v="1"/>
    <x v="0"/>
    <x v="1"/>
  </r>
  <r>
    <x v="3"/>
    <x v="0"/>
    <x v="717"/>
    <x v="4"/>
    <x v="30"/>
    <x v="1"/>
    <x v="5"/>
    <x v="53"/>
    <x v="311"/>
    <x v="2915"/>
    <x v="5201"/>
    <x v="21"/>
    <x v="1"/>
    <x v="1"/>
    <x v="2"/>
  </r>
  <r>
    <x v="3"/>
    <x v="0"/>
    <x v="717"/>
    <x v="4"/>
    <x v="30"/>
    <x v="1"/>
    <x v="4"/>
    <x v="53"/>
    <x v="311"/>
    <x v="2915"/>
    <x v="5201"/>
    <x v="21"/>
    <x v="1"/>
    <x v="1"/>
    <x v="1"/>
  </r>
  <r>
    <x v="3"/>
    <x v="0"/>
    <x v="717"/>
    <x v="4"/>
    <x v="30"/>
    <x v="1"/>
    <x v="0"/>
    <x v="63"/>
    <x v="304"/>
    <x v="2912"/>
    <x v="5106"/>
    <x v="16"/>
    <x v="1"/>
    <x v="0"/>
    <x v="0"/>
  </r>
  <r>
    <x v="3"/>
    <x v="0"/>
    <x v="717"/>
    <x v="4"/>
    <x v="30"/>
    <x v="1"/>
    <x v="3"/>
    <x v="68"/>
    <x v="313"/>
    <x v="2963"/>
    <x v="5168"/>
    <x v="11"/>
    <x v="1"/>
    <x v="1"/>
    <x v="0"/>
  </r>
  <r>
    <x v="1"/>
    <x v="1"/>
    <x v="717"/>
    <x v="1"/>
    <x v="37"/>
    <x v="41"/>
    <x v="0"/>
    <x v="57"/>
    <x v="31"/>
    <x v="585"/>
    <x v="1226"/>
    <x v="34"/>
    <x v="1"/>
    <x v="0"/>
    <x v="0"/>
  </r>
  <r>
    <x v="0"/>
    <x v="1"/>
    <x v="717"/>
    <x v="1"/>
    <x v="18"/>
    <x v="43"/>
    <x v="0"/>
    <x v="47"/>
    <x v="30"/>
    <x v="454"/>
    <x v="584"/>
    <x v="23"/>
    <x v="1"/>
    <x v="0"/>
    <x v="0"/>
  </r>
  <r>
    <x v="2"/>
    <x v="0"/>
    <x v="717"/>
    <x v="4"/>
    <x v="30"/>
    <x v="1"/>
    <x v="2"/>
    <x v="48"/>
    <x v="183"/>
    <x v="2415"/>
    <x v="4503"/>
    <x v="32"/>
    <x v="1"/>
    <x v="0"/>
    <x v="2"/>
  </r>
  <r>
    <x v="2"/>
    <x v="0"/>
    <x v="717"/>
    <x v="4"/>
    <x v="30"/>
    <x v="1"/>
    <x v="1"/>
    <x v="54"/>
    <x v="159"/>
    <x v="2368"/>
    <x v="4577"/>
    <x v="36"/>
    <x v="1"/>
    <x v="0"/>
    <x v="1"/>
  </r>
  <r>
    <x v="3"/>
    <x v="0"/>
    <x v="717"/>
    <x v="4"/>
    <x v="30"/>
    <x v="1"/>
    <x v="5"/>
    <x v="52"/>
    <x v="110"/>
    <x v="1812"/>
    <x v="3765"/>
    <x v="35"/>
    <x v="1"/>
    <x v="1"/>
    <x v="2"/>
  </r>
  <r>
    <x v="3"/>
    <x v="0"/>
    <x v="717"/>
    <x v="4"/>
    <x v="30"/>
    <x v="1"/>
    <x v="4"/>
    <x v="48"/>
    <x v="125"/>
    <x v="1877"/>
    <x v="3704"/>
    <x v="32"/>
    <x v="1"/>
    <x v="1"/>
    <x v="1"/>
  </r>
  <r>
    <x v="3"/>
    <x v="0"/>
    <x v="717"/>
    <x v="4"/>
    <x v="30"/>
    <x v="1"/>
    <x v="0"/>
    <x v="57"/>
    <x v="100"/>
    <x v="1800"/>
    <x v="3514"/>
    <x v="31"/>
    <x v="1"/>
    <x v="0"/>
    <x v="0"/>
  </r>
  <r>
    <x v="3"/>
    <x v="0"/>
    <x v="717"/>
    <x v="4"/>
    <x v="30"/>
    <x v="1"/>
    <x v="3"/>
    <x v="65"/>
    <x v="111"/>
    <x v="2121"/>
    <x v="3413"/>
    <x v="21"/>
    <x v="1"/>
    <x v="1"/>
    <x v="0"/>
  </r>
  <r>
    <x v="1"/>
    <x v="1"/>
    <x v="717"/>
    <x v="1"/>
    <x v="37"/>
    <x v="41"/>
    <x v="0"/>
    <x v="44"/>
    <x v="37"/>
    <x v="515"/>
    <x v="760"/>
    <x v="25"/>
    <x v="2"/>
    <x v="0"/>
    <x v="0"/>
  </r>
  <r>
    <x v="2"/>
    <x v="0"/>
    <x v="717"/>
    <x v="4"/>
    <x v="30"/>
    <x v="1"/>
    <x v="2"/>
    <x v="37"/>
    <x v="202"/>
    <x v="2276"/>
    <x v="4135"/>
    <x v="28"/>
    <x v="2"/>
    <x v="0"/>
    <x v="2"/>
  </r>
  <r>
    <x v="2"/>
    <x v="0"/>
    <x v="717"/>
    <x v="4"/>
    <x v="30"/>
    <x v="1"/>
    <x v="1"/>
    <x v="40"/>
    <x v="187"/>
    <x v="2236"/>
    <x v="4312"/>
    <x v="33"/>
    <x v="2"/>
    <x v="0"/>
    <x v="1"/>
  </r>
  <r>
    <x v="3"/>
    <x v="0"/>
    <x v="717"/>
    <x v="4"/>
    <x v="30"/>
    <x v="1"/>
    <x v="5"/>
    <x v="37"/>
    <x v="129"/>
    <x v="1589"/>
    <x v="2856"/>
    <x v="27"/>
    <x v="2"/>
    <x v="1"/>
    <x v="2"/>
  </r>
  <r>
    <x v="3"/>
    <x v="0"/>
    <x v="717"/>
    <x v="4"/>
    <x v="30"/>
    <x v="1"/>
    <x v="4"/>
    <x v="38"/>
    <x v="138"/>
    <x v="1716"/>
    <x v="3038"/>
    <x v="26"/>
    <x v="2"/>
    <x v="1"/>
    <x v="1"/>
  </r>
  <r>
    <x v="3"/>
    <x v="0"/>
    <x v="717"/>
    <x v="4"/>
    <x v="30"/>
    <x v="1"/>
    <x v="0"/>
    <x v="48"/>
    <x v="108"/>
    <x v="1684"/>
    <x v="2480"/>
    <x v="19"/>
    <x v="2"/>
    <x v="0"/>
    <x v="0"/>
  </r>
  <r>
    <x v="3"/>
    <x v="0"/>
    <x v="717"/>
    <x v="4"/>
    <x v="30"/>
    <x v="1"/>
    <x v="3"/>
    <x v="49"/>
    <x v="150"/>
    <x v="2169"/>
    <x v="2768"/>
    <x v="13"/>
    <x v="2"/>
    <x v="1"/>
    <x v="0"/>
  </r>
  <r>
    <x v="1"/>
    <x v="1"/>
    <x v="718"/>
    <x v="1"/>
    <x v="37"/>
    <x v="41"/>
    <x v="3"/>
    <x v="68"/>
    <x v="212"/>
    <x v="2817"/>
    <x v="4600"/>
    <x v="16"/>
    <x v="2"/>
    <x v="1"/>
    <x v="0"/>
  </r>
  <r>
    <x v="0"/>
    <x v="1"/>
    <x v="718"/>
    <x v="1"/>
    <x v="18"/>
    <x v="43"/>
    <x v="3"/>
    <x v="53"/>
    <x v="273"/>
    <x v="2833"/>
    <x v="4999"/>
    <x v="26"/>
    <x v="2"/>
    <x v="1"/>
    <x v="0"/>
  </r>
  <r>
    <x v="1"/>
    <x v="1"/>
    <x v="718"/>
    <x v="1"/>
    <x v="37"/>
    <x v="41"/>
    <x v="3"/>
    <x v="64"/>
    <x v="54"/>
    <x v="1114"/>
    <x v="2134"/>
    <x v="30"/>
    <x v="1"/>
    <x v="1"/>
    <x v="0"/>
  </r>
  <r>
    <x v="0"/>
    <x v="1"/>
    <x v="718"/>
    <x v="1"/>
    <x v="18"/>
    <x v="43"/>
    <x v="3"/>
    <x v="47"/>
    <x v="75"/>
    <x v="1187"/>
    <x v="2808"/>
    <x v="40"/>
    <x v="1"/>
    <x v="1"/>
    <x v="0"/>
  </r>
  <r>
    <x v="1"/>
    <x v="1"/>
    <x v="718"/>
    <x v="1"/>
    <x v="37"/>
    <x v="41"/>
    <x v="3"/>
    <x v="46"/>
    <x v="62"/>
    <x v="948"/>
    <x v="1399"/>
    <x v="22"/>
    <x v="2"/>
    <x v="1"/>
    <x v="0"/>
  </r>
  <r>
    <x v="1"/>
    <x v="1"/>
    <x v="719"/>
    <x v="1"/>
    <x v="37"/>
    <x v="41"/>
    <x v="2"/>
    <x v="63"/>
    <x v="309"/>
    <x v="2934"/>
    <x v="5416"/>
    <x v="41"/>
    <x v="2"/>
    <x v="0"/>
    <x v="2"/>
  </r>
  <r>
    <x v="0"/>
    <x v="1"/>
    <x v="719"/>
    <x v="1"/>
    <x v="18"/>
    <x v="43"/>
    <x v="2"/>
    <x v="48"/>
    <x v="307"/>
    <x v="2884"/>
    <x v="5087"/>
    <x v="21"/>
    <x v="2"/>
    <x v="0"/>
    <x v="2"/>
  </r>
  <r>
    <x v="1"/>
    <x v="1"/>
    <x v="719"/>
    <x v="1"/>
    <x v="37"/>
    <x v="41"/>
    <x v="2"/>
    <x v="60"/>
    <x v="104"/>
    <x v="1942"/>
    <x v="4622"/>
    <x v="55"/>
    <x v="1"/>
    <x v="0"/>
    <x v="2"/>
  </r>
  <r>
    <x v="0"/>
    <x v="1"/>
    <x v="719"/>
    <x v="1"/>
    <x v="18"/>
    <x v="43"/>
    <x v="2"/>
    <x v="46"/>
    <x v="102"/>
    <x v="1560"/>
    <x v="3247"/>
    <x v="34"/>
    <x v="1"/>
    <x v="0"/>
    <x v="2"/>
  </r>
  <r>
    <x v="1"/>
    <x v="1"/>
    <x v="719"/>
    <x v="1"/>
    <x v="37"/>
    <x v="41"/>
    <x v="2"/>
    <x v="46"/>
    <x v="123"/>
    <x v="1793"/>
    <x v="4241"/>
    <x v="47"/>
    <x v="2"/>
    <x v="0"/>
    <x v="2"/>
  </r>
  <r>
    <x v="1"/>
    <x v="1"/>
    <x v="720"/>
    <x v="1"/>
    <x v="37"/>
    <x v="41"/>
    <x v="1"/>
    <x v="53"/>
    <x v="231"/>
    <x v="2757"/>
    <x v="4637"/>
    <x v="21"/>
    <x v="2"/>
    <x v="0"/>
    <x v="1"/>
  </r>
  <r>
    <x v="0"/>
    <x v="1"/>
    <x v="720"/>
    <x v="1"/>
    <x v="18"/>
    <x v="43"/>
    <x v="1"/>
    <x v="43"/>
    <x v="212"/>
    <x v="2513"/>
    <x v="4127"/>
    <x v="21"/>
    <x v="2"/>
    <x v="0"/>
    <x v="1"/>
  </r>
  <r>
    <x v="1"/>
    <x v="1"/>
    <x v="720"/>
    <x v="1"/>
    <x v="37"/>
    <x v="41"/>
    <x v="1"/>
    <x v="48"/>
    <x v="57"/>
    <x v="895"/>
    <x v="1759"/>
    <x v="31"/>
    <x v="1"/>
    <x v="0"/>
    <x v="1"/>
  </r>
  <r>
    <x v="0"/>
    <x v="1"/>
    <x v="720"/>
    <x v="1"/>
    <x v="18"/>
    <x v="43"/>
    <x v="1"/>
    <x v="39"/>
    <x v="58"/>
    <x v="741"/>
    <x v="1509"/>
    <x v="33"/>
    <x v="1"/>
    <x v="0"/>
    <x v="1"/>
  </r>
  <r>
    <x v="1"/>
    <x v="1"/>
    <x v="720"/>
    <x v="1"/>
    <x v="37"/>
    <x v="41"/>
    <x v="1"/>
    <x v="40"/>
    <x v="70"/>
    <x v="953"/>
    <x v="1666"/>
    <x v="27"/>
    <x v="2"/>
    <x v="0"/>
    <x v="1"/>
  </r>
  <r>
    <x v="1"/>
    <x v="1"/>
    <x v="721"/>
    <x v="1"/>
    <x v="37"/>
    <x v="41"/>
    <x v="5"/>
    <x v="53"/>
    <x v="194"/>
    <x v="2594"/>
    <x v="4535"/>
    <x v="26"/>
    <x v="2"/>
    <x v="1"/>
    <x v="2"/>
  </r>
  <r>
    <x v="0"/>
    <x v="1"/>
    <x v="721"/>
    <x v="1"/>
    <x v="18"/>
    <x v="43"/>
    <x v="5"/>
    <x v="38"/>
    <x v="129"/>
    <x v="1617"/>
    <x v="2849"/>
    <x v="26"/>
    <x v="2"/>
    <x v="1"/>
    <x v="2"/>
  </r>
  <r>
    <x v="1"/>
    <x v="1"/>
    <x v="721"/>
    <x v="1"/>
    <x v="37"/>
    <x v="41"/>
    <x v="5"/>
    <x v="48"/>
    <x v="54"/>
    <x v="837"/>
    <x v="1990"/>
    <x v="39"/>
    <x v="1"/>
    <x v="1"/>
    <x v="2"/>
  </r>
  <r>
    <x v="0"/>
    <x v="1"/>
    <x v="721"/>
    <x v="1"/>
    <x v="18"/>
    <x v="43"/>
    <x v="5"/>
    <x v="34"/>
    <x v="27"/>
    <x v="265"/>
    <x v="632"/>
    <x v="41"/>
    <x v="1"/>
    <x v="1"/>
    <x v="2"/>
  </r>
  <r>
    <x v="1"/>
    <x v="1"/>
    <x v="721"/>
    <x v="1"/>
    <x v="37"/>
    <x v="41"/>
    <x v="5"/>
    <x v="37"/>
    <x v="65"/>
    <x v="812"/>
    <x v="1527"/>
    <x v="30"/>
    <x v="2"/>
    <x v="1"/>
    <x v="2"/>
  </r>
  <r>
    <x v="1"/>
    <x v="1"/>
    <x v="722"/>
    <x v="1"/>
    <x v="37"/>
    <x v="41"/>
    <x v="4"/>
    <x v="53"/>
    <x v="152"/>
    <x v="2282"/>
    <x v="4024"/>
    <x v="26"/>
    <x v="2"/>
    <x v="1"/>
    <x v="1"/>
  </r>
  <r>
    <x v="0"/>
    <x v="1"/>
    <x v="722"/>
    <x v="1"/>
    <x v="18"/>
    <x v="43"/>
    <x v="4"/>
    <x v="38"/>
    <x v="105"/>
    <x v="1355"/>
    <x v="1729"/>
    <x v="16"/>
    <x v="2"/>
    <x v="1"/>
    <x v="1"/>
  </r>
  <r>
    <x v="1"/>
    <x v="1"/>
    <x v="722"/>
    <x v="1"/>
    <x v="37"/>
    <x v="41"/>
    <x v="4"/>
    <x v="50"/>
    <x v="42"/>
    <x v="678"/>
    <x v="1625"/>
    <x v="39"/>
    <x v="1"/>
    <x v="1"/>
    <x v="1"/>
  </r>
  <r>
    <x v="0"/>
    <x v="1"/>
    <x v="722"/>
    <x v="1"/>
    <x v="18"/>
    <x v="43"/>
    <x v="4"/>
    <x v="35"/>
    <x v="26"/>
    <x v="254"/>
    <x v="399"/>
    <x v="31"/>
    <x v="1"/>
    <x v="1"/>
    <x v="1"/>
  </r>
  <r>
    <x v="1"/>
    <x v="1"/>
    <x v="722"/>
    <x v="1"/>
    <x v="37"/>
    <x v="41"/>
    <x v="4"/>
    <x v="33"/>
    <x v="42"/>
    <x v="428"/>
    <x v="759"/>
    <x v="31"/>
    <x v="2"/>
    <x v="1"/>
    <x v="1"/>
  </r>
  <r>
    <x v="1"/>
    <x v="1"/>
    <x v="723"/>
    <x v="1"/>
    <x v="37"/>
    <x v="41"/>
    <x v="0"/>
    <x v="63"/>
    <x v="152"/>
    <x v="2491"/>
    <x v="4071"/>
    <x v="21"/>
    <x v="2"/>
    <x v="0"/>
    <x v="0"/>
  </r>
  <r>
    <x v="0"/>
    <x v="1"/>
    <x v="723"/>
    <x v="1"/>
    <x v="18"/>
    <x v="43"/>
    <x v="0"/>
    <x v="48"/>
    <x v="105"/>
    <x v="1646"/>
    <x v="1772"/>
    <x v="11"/>
    <x v="2"/>
    <x v="0"/>
    <x v="0"/>
  </r>
  <r>
    <x v="1"/>
    <x v="1"/>
    <x v="723"/>
    <x v="1"/>
    <x v="37"/>
    <x v="41"/>
    <x v="0"/>
    <x v="56"/>
    <x v="36"/>
    <x v="660"/>
    <x v="1317"/>
    <x v="32"/>
    <x v="1"/>
    <x v="0"/>
    <x v="0"/>
  </r>
  <r>
    <x v="0"/>
    <x v="1"/>
    <x v="723"/>
    <x v="1"/>
    <x v="18"/>
    <x v="43"/>
    <x v="0"/>
    <x v="45"/>
    <x v="26"/>
    <x v="351"/>
    <x v="411"/>
    <x v="23"/>
    <x v="1"/>
    <x v="0"/>
    <x v="0"/>
  </r>
  <r>
    <x v="1"/>
    <x v="1"/>
    <x v="723"/>
    <x v="1"/>
    <x v="37"/>
    <x v="41"/>
    <x v="0"/>
    <x v="39"/>
    <x v="45"/>
    <x v="548"/>
    <x v="825"/>
    <x v="25"/>
    <x v="2"/>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PivotTable10" cacheId="1" applyNumberFormats="0" applyBorderFormats="0" applyFontFormats="0" applyPatternFormats="0" applyAlignmentFormats="0" applyWidthHeightFormats="0" dataCaption="Values" showDrill="1" useAutoFormatting="0" itemPrintTitles="1" indent="0" outline="1" outlineData="1" compact="1" compactData="1">
  <location ref="A3:B9" firstHeaderRow="1" firstDataRow="1" firstDataCol="1"/>
  <pivotFields count="15">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
    <i>
      <x v="0"/>
    </i>
    <i>
      <x v="1"/>
    </i>
    <i>
      <x v="2"/>
    </i>
    <i>
      <x v="3"/>
    </i>
    <i>
      <x v="4"/>
    </i>
    <i t="grand">
      <x v="5"/>
    </i>
  </rowItems>
  <colItems count="1">
    <i t="grand">
      <x v="0"/>
    </i>
  </colItems>
  <dataFields count="1">
    <dataField name="Sum of Total Sales" fld="9" subtotal="sum" numFmtId="17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0" dataCaption="Values" showDrill="1" useAutoFormatting="0" itemPrintTitles="1" indent="0" outline="1" outlineData="1" compact="1" compactData="1">
  <location ref="A3:B10" firstHeaderRow="1" firstDataRow="1" firstDataCol="1"/>
  <pivotFields count="15">
    <pivotField showAll="0"/>
    <pivotField showAll="0"/>
    <pivotField showAll="0"/>
    <pivotField showAll="0"/>
    <pivotField showAll="0"/>
    <pivotField showAll="0"/>
    <pivotField axis="axisRow"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s>
  <rowFields count="1">
    <field x="6"/>
  </rowFields>
  <rowItems count="7">
    <i>
      <x v="0"/>
    </i>
    <i>
      <x v="1"/>
    </i>
    <i>
      <x v="2"/>
    </i>
    <i>
      <x v="3"/>
    </i>
    <i>
      <x v="4"/>
    </i>
    <i>
      <x v="5"/>
    </i>
    <i t="grand">
      <x v="6"/>
    </i>
  </rowItems>
  <colItems count="1">
    <i t="grand">
      <x v="0"/>
    </i>
  </colItems>
  <dataFields count="1">
    <dataField name="Average of Price per Unit" fld="7" subtotal="average" numFmtId="17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1" useAutoFormatting="0" itemPrintTitles="1" indent="0" outline="1" outlineData="1" compact="1" compactData="1">
  <location ref="A3:B10" firstHeaderRow="1" firstDataRow="1" firstDataCol="1"/>
  <pivotFields count="15">
    <pivotField showAll="0"/>
    <pivotField showAll="0"/>
    <pivotField showAll="0"/>
    <pivotField showAll="0"/>
    <pivotField showAll="0"/>
    <pivotField showAll="0"/>
    <pivotField axis="axisRow" showAll="0" maxSubtotal="1" defaultSubtotal="0">
      <items count="7">
        <item x="0"/>
        <item x="1"/>
        <item x="2"/>
        <item x="3"/>
        <item x="4"/>
        <item x="5"/>
        <item t="max"/>
      </items>
    </pivotField>
    <pivotField showAll="0"/>
    <pivotField dataField="1" showAll="0"/>
    <pivotField showAll="0"/>
    <pivotField showAll="0"/>
    <pivotField showAll="0"/>
    <pivotField showAll="0"/>
    <pivotField showAll="0"/>
    <pivotField showAll="0"/>
  </pivotFields>
  <rowFields count="1">
    <field x="6"/>
  </rowFields>
  <rowItems count="7">
    <i>
      <x v="0"/>
    </i>
    <i>
      <x v="1"/>
    </i>
    <i>
      <x v="2"/>
    </i>
    <i>
      <x v="3"/>
    </i>
    <i>
      <x v="4"/>
    </i>
    <i>
      <x v="5"/>
    </i>
    <i t="grand">
      <x v="6"/>
    </i>
  </rowItems>
  <colItems count="1">
    <i t="grand">
      <x v="0"/>
    </i>
  </colItems>
  <dataFields count="1">
    <dataField name="Sum of Units Sold" fld="8" subtotal="sum" numFmtId="175"/>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7" cacheId="2" applyNumberFormats="0" applyBorderFormats="0" applyFontFormats="0" applyPatternFormats="0" applyAlignmentFormats="0" applyWidthHeightFormats="0" dataCaption="Values" showDrill="1" useAutoFormatting="0" itemPrintTitles="1" indent="0" outline="1" outlineData="1" compact="1" compactData="1">
  <location ref="A3:B106" firstHeaderRow="1" firstDataRow="1" firstDataCol="1"/>
  <pivotFields count="17">
    <pivotField showAll="0"/>
    <pivotField showAll="0"/>
    <pivotField showAll="0"/>
    <pivotField showAll="0"/>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s>
  <rowFields count="2">
    <field x="13"/>
    <field x="4"/>
  </rowFields>
  <rowItems count="103">
    <i>
      <x v="0"/>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t="grand">
      <x v="102"/>
    </i>
  </rowItems>
  <colItems count="1">
    <i t="grand">
      <x v="0"/>
    </i>
  </colItems>
  <dataFields count="1">
    <dataField name="Sum of Units Sold" fld="8" subtotal="sum" numFmtId="175"/>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2.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4.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hyperlink" Target="https://www.linkedin.com/in/chad-pearson-5b008018b/" TargetMode="External"/><Relationship Id="rId2"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hyperlink" Target="https://www.linkedin.com/in/chad-pearson-5b008018b/" TargetMode="External"/><Relationship Id="rId2"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39"/>
  <sheetViews>
    <sheetView showFormulas="false" showGridLines="true" showRowColHeaders="true" showZeros="true" rightToLeft="false" tabSelected="false" showOutlineSymbols="true" defaultGridColor="true" view="normal" topLeftCell="X97" colorId="64" zoomScale="60" zoomScaleNormal="60" zoomScalePageLayoutView="100" workbookViewId="0">
      <selection pane="topLeft" activeCell="W18" activeCellId="0" sqref="W18"/>
    </sheetView>
  </sheetViews>
  <sheetFormatPr defaultColWidth="8.54296875" defaultRowHeight="14.25" customHeight="true" zeroHeight="false" outlineLevelRow="0" outlineLevelCol="0"/>
  <cols>
    <col collapsed="false" customWidth="true" hidden="false" outlineLevel="0" max="1" min="1" style="0" width="12.56"/>
    <col collapsed="false" customWidth="true" hidden="false" outlineLevel="0" max="2" min="2" style="0" width="16.44"/>
    <col collapsed="false" customWidth="true" hidden="false" outlineLevel="0" max="3" min="3" style="0" width="21.11"/>
    <col collapsed="false" customWidth="true" hidden="false" outlineLevel="0" max="5" min="5" style="0" width="11.67"/>
    <col collapsed="false" customWidth="true" hidden="false" outlineLevel="0" max="6" min="6" style="0" width="17.56"/>
    <col collapsed="false" customWidth="true" hidden="false" outlineLevel="0" max="7" min="7" style="0" width="12.88"/>
    <col collapsed="false" customWidth="true" hidden="false" outlineLevel="0" max="8" min="8" style="0" width="13.67"/>
    <col collapsed="false" customWidth="true" hidden="false" outlineLevel="0" max="9" min="9" style="0" width="17.67"/>
    <col collapsed="false" customWidth="true" hidden="false" outlineLevel="0" max="10" min="10" style="0" width="13.11"/>
    <col collapsed="false" customWidth="true" hidden="false" outlineLevel="0" max="11" min="11" style="0" width="12"/>
    <col collapsed="false" customWidth="true" hidden="false" outlineLevel="0" max="12" min="12" style="0" width="18.11"/>
    <col collapsed="false" customWidth="true" hidden="false" outlineLevel="0" max="13" min="13" style="0" width="21.88"/>
    <col collapsed="false" customWidth="true" hidden="false" outlineLevel="0" max="14" min="14" style="0" width="24.21"/>
    <col collapsed="false" customWidth="true" hidden="false" outlineLevel="0" max="15" min="15" style="0" width="14.33"/>
    <col collapsed="false" customWidth="true" hidden="false" outlineLevel="0" max="16" min="16" style="0" width="22.11"/>
    <col collapsed="false" customWidth="true" hidden="false" outlineLevel="0" max="17" min="17" style="0" width="20.22"/>
    <col collapsed="false" customWidth="true" hidden="false" outlineLevel="0" max="18" min="18" style="0" width="16.33"/>
    <col collapsed="false" customWidth="true" hidden="false" outlineLevel="0" max="19" min="19" style="0" width="18.78"/>
    <col collapsed="false" customWidth="true" hidden="false" outlineLevel="0" max="20" min="20" style="0" width="19.21"/>
    <col collapsed="false" customWidth="true" hidden="false" outlineLevel="0" max="21" min="21" style="0" width="16.22"/>
    <col collapsed="false" customWidth="true" hidden="false" outlineLevel="0" max="22" min="22" style="0" width="14.33"/>
    <col collapsed="false" customWidth="true" hidden="false" outlineLevel="0" max="23" min="23" style="0" width="15.22"/>
    <col collapsed="false" customWidth="true" hidden="false" outlineLevel="0" max="24" min="24" style="0" width="23.22"/>
    <col collapsed="false" customWidth="true" hidden="false" outlineLevel="0" max="25" min="25" style="0" width="19.67"/>
    <col collapsed="false" customWidth="true" hidden="false" outlineLevel="0" max="26" min="26" style="0" width="14.88"/>
    <col collapsed="false" customWidth="true" hidden="false" outlineLevel="0" max="27" min="27" style="0" width="10.66"/>
    <col collapsed="false" customWidth="true" hidden="false" outlineLevel="0" max="29" min="28" style="0" width="11.44"/>
    <col collapsed="false" customWidth="true" hidden="false" outlineLevel="0" max="30" min="30" style="0" width="13.67"/>
    <col collapsed="false" customWidth="true" hidden="false" outlineLevel="0" max="31" min="31" style="0" width="20.11"/>
    <col collapsed="false" customWidth="true" hidden="false" outlineLevel="0" max="32" min="32" style="0" width="12.22"/>
    <col collapsed="false" customWidth="true" hidden="false" outlineLevel="0" max="33" min="33" style="0" width="13.67"/>
  </cols>
  <sheetData>
    <row r="1" customFormat="false" ht="14.25" hidden="false" customHeight="true" outlineLevel="0" collapsed="false">
      <c r="D1" s="1"/>
      <c r="E1" s="2" t="s">
        <v>0</v>
      </c>
      <c r="F1" s="2" t="s">
        <v>1</v>
      </c>
      <c r="G1" s="3"/>
      <c r="H1" s="2" t="s">
        <v>2</v>
      </c>
      <c r="I1" s="2" t="s">
        <v>1</v>
      </c>
      <c r="J1" s="2" t="s">
        <v>3</v>
      </c>
      <c r="K1" s="2" t="s">
        <v>0</v>
      </c>
      <c r="L1" s="2" t="s">
        <v>1</v>
      </c>
      <c r="M1" s="4"/>
      <c r="N1" s="2" t="s">
        <v>4</v>
      </c>
      <c r="O1" s="2" t="s">
        <v>1</v>
      </c>
      <c r="P1" s="2" t="s">
        <v>5</v>
      </c>
      <c r="Q1" s="2" t="s">
        <v>6</v>
      </c>
      <c r="R1" s="2" t="s">
        <v>7</v>
      </c>
      <c r="S1" s="5" t="n">
        <v>2020</v>
      </c>
      <c r="T1" s="6" t="s">
        <v>8</v>
      </c>
      <c r="U1" s="7" t="n">
        <v>2312746</v>
      </c>
      <c r="V1" s="4"/>
      <c r="W1" s="2" t="s">
        <v>9</v>
      </c>
      <c r="X1" s="2" t="s">
        <v>1</v>
      </c>
      <c r="Y1" s="4"/>
      <c r="Z1" s="2" t="s">
        <v>10</v>
      </c>
      <c r="AA1" s="2" t="s">
        <v>1</v>
      </c>
      <c r="AB1" s="4"/>
      <c r="AC1" s="2" t="s">
        <v>11</v>
      </c>
      <c r="AD1" s="2" t="s">
        <v>1</v>
      </c>
      <c r="AE1" s="5" t="n">
        <v>2020</v>
      </c>
      <c r="AF1" s="2" t="s">
        <v>0</v>
      </c>
      <c r="AG1" s="2" t="s">
        <v>12</v>
      </c>
    </row>
    <row r="2" customFormat="false" ht="14.25" hidden="false" customHeight="false" outlineLevel="0" collapsed="false">
      <c r="D2" s="3" t="n">
        <v>2020</v>
      </c>
      <c r="E2" s="8" t="s">
        <v>13</v>
      </c>
      <c r="F2" s="9" t="n">
        <v>5748880</v>
      </c>
      <c r="G2" s="3" t="n">
        <v>2020</v>
      </c>
      <c r="H2" s="10" t="s">
        <v>14</v>
      </c>
      <c r="I2" s="9" t="n">
        <v>9390300</v>
      </c>
      <c r="J2" s="11" t="n">
        <v>0.387431368766974</v>
      </c>
      <c r="K2" s="4" t="s">
        <v>15</v>
      </c>
      <c r="L2" s="7" t="n">
        <v>10096987</v>
      </c>
      <c r="M2" s="5" t="n">
        <v>2020</v>
      </c>
      <c r="N2" s="4" t="s">
        <v>16</v>
      </c>
      <c r="O2" s="9" t="n">
        <v>3495339</v>
      </c>
      <c r="P2" s="12" t="n">
        <v>0.144213068067536</v>
      </c>
      <c r="Q2" s="4" t="n">
        <v>61227</v>
      </c>
      <c r="R2" s="12" t="n">
        <v>0.132425937981914</v>
      </c>
      <c r="S2" s="5"/>
      <c r="T2" s="6" t="s">
        <v>17</v>
      </c>
      <c r="U2" s="7" t="n">
        <v>2140813</v>
      </c>
      <c r="V2" s="5" t="n">
        <v>2020</v>
      </c>
      <c r="W2" s="4" t="s">
        <v>18</v>
      </c>
      <c r="X2" s="13" t="n">
        <v>10018403</v>
      </c>
      <c r="Y2" s="5" t="n">
        <v>2020</v>
      </c>
      <c r="Z2" s="8" t="s">
        <v>19</v>
      </c>
      <c r="AA2" s="14" t="n">
        <v>1246140</v>
      </c>
      <c r="AB2" s="5" t="n">
        <v>2020</v>
      </c>
      <c r="AC2" s="8" t="s">
        <v>20</v>
      </c>
      <c r="AD2" s="15" t="n">
        <v>2569036</v>
      </c>
      <c r="AE2" s="5"/>
      <c r="AF2" s="4" t="s">
        <v>13</v>
      </c>
      <c r="AG2" s="9" t="n">
        <v>2223626.87</v>
      </c>
    </row>
    <row r="3" customFormat="false" ht="14.25" hidden="false" customHeight="false" outlineLevel="0" collapsed="false">
      <c r="A3" s="16" t="s">
        <v>9</v>
      </c>
      <c r="B3" s="17" t="s">
        <v>21</v>
      </c>
      <c r="D3" s="3"/>
      <c r="E3" s="8" t="s">
        <v>22</v>
      </c>
      <c r="F3" s="9" t="n">
        <v>92503</v>
      </c>
      <c r="G3" s="3"/>
      <c r="H3" s="18" t="s">
        <v>23</v>
      </c>
      <c r="I3" s="9" t="n">
        <v>4519966</v>
      </c>
      <c r="J3" s="11" t="n">
        <v>0.18648782404824</v>
      </c>
      <c r="K3" s="4" t="s">
        <v>13</v>
      </c>
      <c r="L3" s="7" t="n">
        <v>29024945</v>
      </c>
      <c r="M3" s="5"/>
      <c r="N3" s="4" t="s">
        <v>24</v>
      </c>
      <c r="O3" s="9" t="n">
        <v>4237587</v>
      </c>
      <c r="P3" s="12" t="n">
        <v>0.174837239670632</v>
      </c>
      <c r="Q3" s="4" t="n">
        <v>81760</v>
      </c>
      <c r="R3" s="12" t="n">
        <v>0.176836112979589</v>
      </c>
      <c r="S3" s="5"/>
      <c r="T3" s="6" t="s">
        <v>25</v>
      </c>
      <c r="U3" s="7" t="n">
        <v>2474202</v>
      </c>
      <c r="V3" s="5"/>
      <c r="W3" s="4" t="s">
        <v>26</v>
      </c>
      <c r="X3" s="13" t="n">
        <v>5811259</v>
      </c>
      <c r="Y3" s="5"/>
      <c r="Z3" s="8" t="s">
        <v>27</v>
      </c>
      <c r="AA3" s="14" t="n">
        <v>2569036</v>
      </c>
      <c r="AB3" s="5"/>
      <c r="AC3" s="8" t="s">
        <v>28</v>
      </c>
      <c r="AD3" s="15" t="n">
        <v>3629632</v>
      </c>
      <c r="AE3" s="5"/>
      <c r="AF3" s="4" t="s">
        <v>22</v>
      </c>
      <c r="AG3" s="9" t="n">
        <v>39003.67</v>
      </c>
    </row>
    <row r="4" customFormat="false" ht="14.25" hidden="false" customHeight="false" outlineLevel="0" collapsed="false">
      <c r="A4" s="19" t="s">
        <v>29</v>
      </c>
      <c r="B4" s="20" t="n">
        <v>16674434</v>
      </c>
      <c r="D4" s="3"/>
      <c r="E4" s="8" t="s">
        <v>30</v>
      </c>
      <c r="F4" s="9" t="n">
        <v>1988351</v>
      </c>
      <c r="G4" s="3"/>
      <c r="H4" s="18" t="s">
        <v>31</v>
      </c>
      <c r="I4" s="9" t="n">
        <v>10327059</v>
      </c>
      <c r="J4" s="11" t="n">
        <v>0.426080807184786</v>
      </c>
      <c r="K4" s="4" t="s">
        <v>22</v>
      </c>
      <c r="L4" s="7" t="n">
        <v>13512453</v>
      </c>
      <c r="M4" s="5"/>
      <c r="N4" s="4" t="s">
        <v>32</v>
      </c>
      <c r="O4" s="9" t="n">
        <v>4991020</v>
      </c>
      <c r="P4" s="12" t="n">
        <v>0.205922889592808</v>
      </c>
      <c r="Q4" s="4" t="n">
        <v>99186</v>
      </c>
      <c r="R4" s="12" t="n">
        <v>0.214526256139842</v>
      </c>
      <c r="S4" s="5"/>
      <c r="T4" s="6" t="s">
        <v>33</v>
      </c>
      <c r="U4" s="7" t="n">
        <v>3193081</v>
      </c>
      <c r="V4" s="5"/>
      <c r="W4" s="4" t="s">
        <v>34</v>
      </c>
      <c r="X4" s="13" t="n">
        <v>3874113</v>
      </c>
      <c r="Y4" s="5"/>
      <c r="Z4" s="8" t="s">
        <v>35</v>
      </c>
      <c r="AA4" s="14" t="n">
        <v>3874113</v>
      </c>
      <c r="AB4" s="5"/>
      <c r="AC4" s="8" t="s">
        <v>36</v>
      </c>
      <c r="AD4" s="15" t="n">
        <v>2981134</v>
      </c>
      <c r="AE4" s="5"/>
      <c r="AF4" s="4" t="s">
        <v>30</v>
      </c>
      <c r="AG4" s="9" t="n">
        <v>801740.29</v>
      </c>
    </row>
    <row r="5" customFormat="false" ht="14.25" hidden="false" customHeight="false" outlineLevel="0" collapsed="false">
      <c r="A5" s="21" t="s">
        <v>26</v>
      </c>
      <c r="B5" s="22" t="n">
        <v>25078267</v>
      </c>
      <c r="D5" s="3"/>
      <c r="E5" s="8" t="s">
        <v>37</v>
      </c>
      <c r="F5" s="9" t="n">
        <v>4703975</v>
      </c>
      <c r="G5" s="5" t="n">
        <v>2021</v>
      </c>
      <c r="H5" s="18" t="s">
        <v>14</v>
      </c>
      <c r="I5" s="9" t="n">
        <v>26274075</v>
      </c>
      <c r="J5" s="11" t="n">
        <v>0.27388991843735</v>
      </c>
      <c r="K5" s="4" t="s">
        <v>30</v>
      </c>
      <c r="L5" s="7" t="n">
        <v>24616622</v>
      </c>
      <c r="M5" s="5"/>
      <c r="N5" s="4" t="s">
        <v>38</v>
      </c>
      <c r="O5" s="9" t="n">
        <v>4692707</v>
      </c>
      <c r="P5" s="12" t="n">
        <v>0.193614889431899</v>
      </c>
      <c r="Q5" s="4" t="n">
        <v>80208</v>
      </c>
      <c r="R5" s="12" t="n">
        <v>0.173479341363342</v>
      </c>
      <c r="S5" s="5"/>
      <c r="T5" s="6" t="s">
        <v>39</v>
      </c>
      <c r="U5" s="7" t="n">
        <v>2164764</v>
      </c>
      <c r="V5" s="5"/>
      <c r="W5" s="4" t="s">
        <v>40</v>
      </c>
      <c r="X5" s="13" t="n">
        <v>3629632</v>
      </c>
      <c r="Y5" s="5"/>
      <c r="Z5" s="8" t="s">
        <v>41</v>
      </c>
      <c r="AA5" s="14" t="n">
        <v>903918</v>
      </c>
      <c r="AB5" s="5"/>
      <c r="AC5" s="8" t="s">
        <v>42</v>
      </c>
      <c r="AD5" s="15" t="n">
        <v>3874113</v>
      </c>
      <c r="AE5" s="5"/>
      <c r="AF5" s="4" t="s">
        <v>37</v>
      </c>
      <c r="AG5" s="9" t="n">
        <v>1857130.77</v>
      </c>
    </row>
    <row r="6" customFormat="false" ht="14.25" hidden="false" customHeight="false" outlineLevel="0" collapsed="false">
      <c r="A6" s="21" t="s">
        <v>40</v>
      </c>
      <c r="B6" s="22" t="n">
        <v>20603356</v>
      </c>
      <c r="D6" s="3"/>
      <c r="E6" s="8" t="s">
        <v>43</v>
      </c>
      <c r="F6" s="9" t="n">
        <v>11703616</v>
      </c>
      <c r="G6" s="5"/>
      <c r="H6" s="18" t="s">
        <v>23</v>
      </c>
      <c r="I6" s="9" t="n">
        <v>40445691</v>
      </c>
      <c r="J6" s="11" t="n">
        <v>0.421619676777669</v>
      </c>
      <c r="K6" s="4" t="s">
        <v>37</v>
      </c>
      <c r="L6" s="7" t="n">
        <v>10506085</v>
      </c>
      <c r="M6" s="5"/>
      <c r="N6" s="4" t="s">
        <v>44</v>
      </c>
      <c r="O6" s="9" t="n">
        <v>3154892</v>
      </c>
      <c r="P6" s="12" t="n">
        <v>0.130166674746491</v>
      </c>
      <c r="Q6" s="4" t="n">
        <v>64177</v>
      </c>
      <c r="R6" s="12" t="n">
        <v>0.138806399494754</v>
      </c>
      <c r="S6" s="5"/>
      <c r="T6" s="6" t="s">
        <v>45</v>
      </c>
      <c r="U6" s="7" t="n">
        <v>1084194</v>
      </c>
      <c r="V6" s="5"/>
      <c r="W6" s="4" t="s">
        <v>29</v>
      </c>
      <c r="X6" s="13" t="n">
        <v>903918</v>
      </c>
      <c r="Y6" s="5"/>
      <c r="Z6" s="8" t="s">
        <v>46</v>
      </c>
      <c r="AA6" s="14" t="n">
        <v>2981134</v>
      </c>
      <c r="AB6" s="5"/>
      <c r="AC6" s="8" t="s">
        <v>47</v>
      </c>
      <c r="AD6" s="15" t="n">
        <v>903918</v>
      </c>
      <c r="AE6" s="5"/>
      <c r="AF6" s="4" t="s">
        <v>43</v>
      </c>
      <c r="AG6" s="9" t="n">
        <v>4094003.48</v>
      </c>
    </row>
    <row r="7" customFormat="false" ht="14.25" hidden="false" customHeight="false" outlineLevel="0" collapsed="false">
      <c r="A7" s="21" t="s">
        <v>34</v>
      </c>
      <c r="B7" s="22" t="n">
        <v>21374436</v>
      </c>
      <c r="D7" s="5" t="n">
        <v>2021</v>
      </c>
      <c r="E7" s="8" t="s">
        <v>15</v>
      </c>
      <c r="F7" s="9" t="n">
        <v>10096987</v>
      </c>
      <c r="G7" s="5"/>
      <c r="H7" s="18" t="s">
        <v>31</v>
      </c>
      <c r="I7" s="9" t="n">
        <v>29209559</v>
      </c>
      <c r="J7" s="11" t="n">
        <v>0.304490404784981</v>
      </c>
      <c r="K7" s="4" t="s">
        <v>43</v>
      </c>
      <c r="L7" s="7" t="n">
        <v>32409558</v>
      </c>
      <c r="M7" s="5"/>
      <c r="N7" s="4" t="s">
        <v>48</v>
      </c>
      <c r="O7" s="9" t="n">
        <v>3665780</v>
      </c>
      <c r="P7" s="12" t="n">
        <v>0.151245238490634</v>
      </c>
      <c r="Q7" s="4" t="n">
        <v>75791</v>
      </c>
      <c r="R7" s="12" t="n">
        <v>0.163925952040558</v>
      </c>
      <c r="S7" s="5"/>
      <c r="T7" s="6" t="s">
        <v>49</v>
      </c>
      <c r="U7" s="7" t="n">
        <v>2182388</v>
      </c>
      <c r="V7" s="5" t="n">
        <v>2021</v>
      </c>
      <c r="W7" s="4" t="s">
        <v>18</v>
      </c>
      <c r="X7" s="9" t="n">
        <v>26417754</v>
      </c>
      <c r="Y7" s="5"/>
      <c r="Z7" s="8" t="s">
        <v>50</v>
      </c>
      <c r="AA7" s="14" t="n">
        <v>5676160</v>
      </c>
      <c r="AB7" s="5"/>
      <c r="AC7" s="8" t="s">
        <v>50</v>
      </c>
      <c r="AD7" s="15" t="n">
        <v>5676160</v>
      </c>
      <c r="AE7" s="23" t="n">
        <v>2021</v>
      </c>
      <c r="AF7" s="4" t="s">
        <v>15</v>
      </c>
      <c r="AG7" s="9" t="n">
        <v>3984432.06000001</v>
      </c>
    </row>
    <row r="8" customFormat="false" ht="14.25" hidden="false" customHeight="false" outlineLevel="0" collapsed="false">
      <c r="A8" s="21" t="s">
        <v>18</v>
      </c>
      <c r="B8" s="24" t="n">
        <v>36436157</v>
      </c>
      <c r="D8" s="5"/>
      <c r="E8" s="8" t="s">
        <v>13</v>
      </c>
      <c r="F8" s="9" t="n">
        <v>23276065</v>
      </c>
      <c r="G8" s="2" t="s">
        <v>51</v>
      </c>
      <c r="H8" s="4" t="str">
        <f aca="false">_xlfn.XLOOKUP(I8, I2:I4, H2:H4)</f>
        <v>Outlet</v>
      </c>
      <c r="I8" s="25" t="n">
        <f aca="false">MAX(I2:I4)</f>
        <v>10327059</v>
      </c>
      <c r="K8" s="2" t="s">
        <v>52</v>
      </c>
      <c r="L8" s="9" t="n">
        <v>120166650</v>
      </c>
      <c r="M8" s="5" t="n">
        <v>2021</v>
      </c>
      <c r="N8" s="4" t="s">
        <v>16</v>
      </c>
      <c r="O8" s="9" t="n">
        <v>13025293</v>
      </c>
      <c r="P8" s="12" t="n">
        <v>0.135780096440791</v>
      </c>
      <c r="Q8" s="4" t="n">
        <v>245456</v>
      </c>
      <c r="R8" s="12" t="n">
        <v>0.121723054462359</v>
      </c>
      <c r="S8" s="5"/>
      <c r="T8" s="6" t="s">
        <v>53</v>
      </c>
      <c r="U8" s="7" t="n">
        <v>2641630</v>
      </c>
      <c r="V8" s="5"/>
      <c r="W8" s="4" t="s">
        <v>26</v>
      </c>
      <c r="X8" s="9" t="n">
        <v>19267008</v>
      </c>
      <c r="Y8" s="5"/>
      <c r="Z8" s="8" t="s">
        <v>54</v>
      </c>
      <c r="AA8" s="14" t="n">
        <v>135099</v>
      </c>
      <c r="AB8" s="5"/>
      <c r="AC8" s="8" t="s">
        <v>55</v>
      </c>
      <c r="AD8" s="15" t="n">
        <v>135099</v>
      </c>
      <c r="AE8" s="23"/>
      <c r="AF8" s="4" t="s">
        <v>13</v>
      </c>
      <c r="AG8" s="9" t="n">
        <v>9093400.44000003</v>
      </c>
    </row>
    <row r="9" customFormat="false" ht="14.25" hidden="false" customHeight="false" outlineLevel="0" collapsed="false">
      <c r="A9" s="26" t="s">
        <v>56</v>
      </c>
      <c r="B9" s="27" t="n">
        <v>120166650</v>
      </c>
      <c r="D9" s="5"/>
      <c r="E9" s="8" t="s">
        <v>22</v>
      </c>
      <c r="F9" s="9" t="n">
        <v>13419950</v>
      </c>
      <c r="G9" s="2" t="s">
        <v>57</v>
      </c>
      <c r="H9" s="4" t="str">
        <f aca="false">_xlfn.XLOOKUP(I9, I5:I7, H5:H7)</f>
        <v>Online</v>
      </c>
      <c r="I9" s="25" t="n">
        <f aca="false">MAX(I5:I7)</f>
        <v>40445691</v>
      </c>
      <c r="M9" s="5"/>
      <c r="N9" s="4" t="s">
        <v>24</v>
      </c>
      <c r="O9" s="9" t="n">
        <v>16339593</v>
      </c>
      <c r="P9" s="12" t="n">
        <v>0.17032948996566</v>
      </c>
      <c r="Q9" s="4" t="n">
        <v>353766</v>
      </c>
      <c r="R9" s="12" t="n">
        <v>0.175434611844611</v>
      </c>
      <c r="S9" s="5"/>
      <c r="T9" s="6" t="s">
        <v>58</v>
      </c>
      <c r="U9" s="7" t="n">
        <v>2367686</v>
      </c>
      <c r="V9" s="5"/>
      <c r="W9" s="4" t="s">
        <v>34</v>
      </c>
      <c r="X9" s="9" t="n">
        <v>17500323</v>
      </c>
      <c r="Y9" s="5"/>
      <c r="Z9" s="8" t="s">
        <v>59</v>
      </c>
      <c r="AA9" s="14" t="n">
        <v>3629632</v>
      </c>
      <c r="AB9" s="5"/>
      <c r="AC9" s="8" t="s">
        <v>60</v>
      </c>
      <c r="AD9" s="15" t="n">
        <v>1246140</v>
      </c>
      <c r="AE9" s="23"/>
      <c r="AF9" s="4" t="s">
        <v>22</v>
      </c>
      <c r="AG9" s="9" t="n">
        <v>5143256.40999999</v>
      </c>
    </row>
    <row r="10" customFormat="false" ht="14.25" hidden="false" customHeight="false" outlineLevel="0" collapsed="false">
      <c r="D10" s="5"/>
      <c r="E10" s="8" t="s">
        <v>30</v>
      </c>
      <c r="F10" s="9" t="n">
        <v>22628271</v>
      </c>
      <c r="G10" s="28" t="s">
        <v>61</v>
      </c>
      <c r="H10" s="18" t="s">
        <v>14</v>
      </c>
      <c r="I10" s="25" t="n">
        <v>35664375</v>
      </c>
      <c r="J10" s="12" t="n">
        <v>0.296790956559079</v>
      </c>
      <c r="M10" s="5"/>
      <c r="N10" s="4" t="s">
        <v>32</v>
      </c>
      <c r="O10" s="9" t="n">
        <v>22689749</v>
      </c>
      <c r="P10" s="12" t="n">
        <v>0.236525681797511</v>
      </c>
      <c r="Q10" s="4" t="n">
        <v>494134</v>
      </c>
      <c r="R10" s="12" t="n">
        <v>0.245043917417799</v>
      </c>
      <c r="S10" s="5"/>
      <c r="T10" s="6" t="s">
        <v>62</v>
      </c>
      <c r="U10" s="7" t="n">
        <v>1428569</v>
      </c>
      <c r="V10" s="5"/>
      <c r="W10" s="4" t="s">
        <v>40</v>
      </c>
      <c r="X10" s="9" t="n">
        <v>16973724</v>
      </c>
      <c r="Y10" s="5"/>
      <c r="Z10" s="8" t="s">
        <v>63</v>
      </c>
      <c r="AA10" s="14" t="n">
        <v>3222093</v>
      </c>
      <c r="AB10" s="5"/>
      <c r="AC10" s="8" t="s">
        <v>64</v>
      </c>
      <c r="AD10" s="15" t="n">
        <v>3222093</v>
      </c>
      <c r="AE10" s="23"/>
      <c r="AF10" s="4" t="s">
        <v>30</v>
      </c>
      <c r="AG10" s="9" t="n">
        <v>9839868.42000001</v>
      </c>
    </row>
    <row r="11" customFormat="false" ht="14.25" hidden="false" customHeight="false" outlineLevel="0" collapsed="false">
      <c r="D11" s="5"/>
      <c r="E11" s="8" t="s">
        <v>37</v>
      </c>
      <c r="F11" s="9" t="n">
        <v>5802110</v>
      </c>
      <c r="G11" s="28"/>
      <c r="H11" s="18" t="s">
        <v>23</v>
      </c>
      <c r="I11" s="25" t="n">
        <v>44965657</v>
      </c>
      <c r="J11" s="12" t="n">
        <v>0.37419414621278</v>
      </c>
      <c r="M11" s="5"/>
      <c r="N11" s="4" t="s">
        <v>38</v>
      </c>
      <c r="O11" s="9" t="n">
        <v>19178278</v>
      </c>
      <c r="P11" s="12" t="n">
        <v>0.199920910524493</v>
      </c>
      <c r="Q11" s="4" t="n">
        <v>353619</v>
      </c>
      <c r="R11" s="12" t="n">
        <v>0.175361713691761</v>
      </c>
      <c r="S11" s="5"/>
      <c r="T11" s="6" t="s">
        <v>65</v>
      </c>
      <c r="U11" s="7" t="n">
        <v>1168050</v>
      </c>
      <c r="V11" s="5"/>
      <c r="W11" s="4" t="s">
        <v>29</v>
      </c>
      <c r="X11" s="9" t="n">
        <v>15770516</v>
      </c>
      <c r="Y11" s="5" t="n">
        <v>2021</v>
      </c>
      <c r="Z11" s="8" t="s">
        <v>66</v>
      </c>
      <c r="AA11" s="29" t="n">
        <v>2513424</v>
      </c>
      <c r="AB11" s="5" t="n">
        <v>2021</v>
      </c>
      <c r="AC11" s="30" t="s">
        <v>67</v>
      </c>
      <c r="AD11" s="9" t="n">
        <v>2994304</v>
      </c>
      <c r="AE11" s="23"/>
      <c r="AF11" s="4" t="s">
        <v>37</v>
      </c>
      <c r="AG11" s="9" t="n">
        <v>2045618.09</v>
      </c>
    </row>
    <row r="12" customFormat="false" ht="14.25" hidden="false" customHeight="false" outlineLevel="0" collapsed="false">
      <c r="D12" s="5"/>
      <c r="E12" s="8" t="s">
        <v>43</v>
      </c>
      <c r="F12" s="9" t="n">
        <v>20705942</v>
      </c>
      <c r="G12" s="28"/>
      <c r="H12" s="18" t="s">
        <v>31</v>
      </c>
      <c r="I12" s="25" t="n">
        <v>39536618</v>
      </c>
      <c r="J12" s="12" t="n">
        <v>0.329014897228141</v>
      </c>
      <c r="M12" s="5"/>
      <c r="N12" s="4" t="s">
        <v>44</v>
      </c>
      <c r="O12" s="9" t="n">
        <v>11160629</v>
      </c>
      <c r="P12" s="12" t="n">
        <v>0.116342202970781</v>
      </c>
      <c r="Q12" s="4" t="n">
        <v>253059</v>
      </c>
      <c r="R12" s="12" t="n">
        <v>0.125493426272693</v>
      </c>
      <c r="S12" s="5"/>
      <c r="T12" s="6" t="s">
        <v>68</v>
      </c>
      <c r="U12" s="7" t="n">
        <v>1079202</v>
      </c>
      <c r="V12" s="2" t="s">
        <v>69</v>
      </c>
      <c r="W12" s="4" t="str">
        <f aca="false">_xlfn.XLOOKUP(X12,X2:X6, W2:W6)</f>
        <v>West</v>
      </c>
      <c r="X12" s="25" t="n">
        <f aca="false">MAX(X2:X6)</f>
        <v>10018403</v>
      </c>
      <c r="Y12" s="5"/>
      <c r="Z12" s="8" t="s">
        <v>70</v>
      </c>
      <c r="AA12" s="29" t="n">
        <v>1810428</v>
      </c>
      <c r="AB12" s="5"/>
      <c r="AC12" s="30" t="s">
        <v>71</v>
      </c>
      <c r="AD12" s="9" t="n">
        <v>2824641</v>
      </c>
      <c r="AE12" s="23"/>
      <c r="AF12" s="4" t="s">
        <v>43</v>
      </c>
      <c r="AG12" s="9" t="n">
        <v>8102887.2</v>
      </c>
    </row>
    <row r="13" customFormat="false" ht="22.05" hidden="false" customHeight="false" outlineLevel="0" collapsed="false">
      <c r="D13" s="1"/>
      <c r="E13" s="8" t="s">
        <v>0</v>
      </c>
      <c r="F13" s="8" t="s">
        <v>1</v>
      </c>
      <c r="G13" s="2" t="s">
        <v>72</v>
      </c>
      <c r="H13" s="4" t="str">
        <f aca="false">_xlfn.XLOOKUP(MAX(I10:I12), I10:I12, H10:H12)</f>
        <v>Online</v>
      </c>
      <c r="I13" s="4"/>
      <c r="M13" s="5"/>
      <c r="N13" s="4" t="s">
        <v>48</v>
      </c>
      <c r="O13" s="9" t="n">
        <v>13535783</v>
      </c>
      <c r="P13" s="12" t="n">
        <v>0.141101618300765</v>
      </c>
      <c r="Q13" s="4" t="n">
        <v>316478</v>
      </c>
      <c r="R13" s="12" t="n">
        <v>0.156943276310778</v>
      </c>
      <c r="S13" s="5" t="n">
        <v>2021</v>
      </c>
      <c r="T13" s="6" t="s">
        <v>73</v>
      </c>
      <c r="U13" s="7" t="n">
        <v>7432021</v>
      </c>
      <c r="V13" s="2" t="s">
        <v>74</v>
      </c>
      <c r="W13" s="4" t="str">
        <f aca="false">_xlfn.XLOOKUP(X13,X7:X11, W7:W11)</f>
        <v>West</v>
      </c>
      <c r="X13" s="25" t="n">
        <f aca="false">MAX(X7:X11)</f>
        <v>26417754</v>
      </c>
      <c r="Y13" s="5"/>
      <c r="Z13" s="8" t="s">
        <v>75</v>
      </c>
      <c r="AA13" s="29" t="n">
        <v>2254096</v>
      </c>
      <c r="AB13" s="5"/>
      <c r="AC13" s="30" t="s">
        <v>76</v>
      </c>
      <c r="AD13" s="9" t="n">
        <v>1810428</v>
      </c>
      <c r="AE13" s="2" t="s">
        <v>77</v>
      </c>
      <c r="AF13" s="4" t="str">
        <f aca="false">_xlfn.XLOOKUP(AG13,AG2:AG6,AF2:AF6)</f>
        <v>West Gear</v>
      </c>
      <c r="AG13" s="25" t="n">
        <f aca="false">MAX(AG2:AG6)</f>
        <v>4094003.48</v>
      </c>
    </row>
    <row r="14" customFormat="false" ht="14.25" hidden="false" customHeight="false" outlineLevel="0" collapsed="false">
      <c r="D14" s="3" t="n">
        <v>2020</v>
      </c>
      <c r="E14" s="8" t="s">
        <v>13</v>
      </c>
      <c r="F14" s="7" t="n">
        <v>5748880</v>
      </c>
      <c r="M14" s="2" t="s">
        <v>78</v>
      </c>
      <c r="N14" s="4" t="str">
        <f aca="false">_xlfn.XLOOKUP(O14,O2:O7,N2:N7)</f>
        <v>Men's Street Footwear</v>
      </c>
      <c r="O14" s="2" t="n">
        <f aca="false">MAX(O2:O7)</f>
        <v>4991020</v>
      </c>
      <c r="P14" s="2" t="s">
        <v>79</v>
      </c>
      <c r="Q14" s="4" t="str">
        <f aca="false">_xlfn.XLOOKUP(R14, Q2:Q7, N2:N7)</f>
        <v>Men's Street Footwear</v>
      </c>
      <c r="R14" s="4" t="n">
        <f aca="false">MAX(Q2:Q7)</f>
        <v>99186</v>
      </c>
      <c r="S14" s="5"/>
      <c r="T14" s="6" t="s">
        <v>17</v>
      </c>
      <c r="U14" s="7" t="n">
        <v>6123040</v>
      </c>
      <c r="V14" s="28" t="s">
        <v>61</v>
      </c>
      <c r="W14" s="4" t="s">
        <v>18</v>
      </c>
      <c r="X14" s="9" t="n">
        <v>36436157</v>
      </c>
      <c r="Y14" s="5"/>
      <c r="Z14" s="8" t="s">
        <v>80</v>
      </c>
      <c r="AA14" s="29" t="n">
        <v>1802672</v>
      </c>
      <c r="AB14" s="5"/>
      <c r="AC14" s="30" t="s">
        <v>81</v>
      </c>
      <c r="AD14" s="9" t="n">
        <v>2708591</v>
      </c>
      <c r="AE14" s="2" t="s">
        <v>82</v>
      </c>
      <c r="AF14" s="4" t="str">
        <f aca="false">_xlfn.XLOOKUP(AG14,AG7:AG12,AF7:AF12)</f>
        <v>Sports Direct</v>
      </c>
      <c r="AG14" s="25" t="n">
        <f aca="false">MAX(AG7:AG12)</f>
        <v>9839868.42000001</v>
      </c>
    </row>
    <row r="15" customFormat="false" ht="14.25" hidden="false" customHeight="false" outlineLevel="0" collapsed="false">
      <c r="D15" s="3"/>
      <c r="E15" s="8" t="s">
        <v>22</v>
      </c>
      <c r="F15" s="7" t="n">
        <v>92503</v>
      </c>
      <c r="M15" s="2" t="s">
        <v>83</v>
      </c>
      <c r="N15" s="4" t="str">
        <f aca="false">_xlfn.XLOOKUP(O15, O8:O13, N8:N13)</f>
        <v>Men's Street Footwear</v>
      </c>
      <c r="O15" s="2" t="n">
        <f aca="false">MAX(O8:O13)</f>
        <v>22689749</v>
      </c>
      <c r="P15" s="2" t="s">
        <v>84</v>
      </c>
      <c r="Q15" s="4" t="str">
        <f aca="false">_xlfn.XLOOKUP(R15, Q8:Q13, N8:N13)</f>
        <v>Men's Street Footwear</v>
      </c>
      <c r="R15" s="4" t="n">
        <f aca="false">MAX(Q8:Q13)</f>
        <v>494134</v>
      </c>
      <c r="S15" s="5"/>
      <c r="T15" s="6" t="s">
        <v>25</v>
      </c>
      <c r="U15" s="7" t="n">
        <v>5220782</v>
      </c>
      <c r="V15" s="28"/>
      <c r="W15" s="4" t="s">
        <v>26</v>
      </c>
      <c r="X15" s="9" t="n">
        <v>25078267</v>
      </c>
      <c r="Y15" s="5"/>
      <c r="Z15" s="8" t="s">
        <v>19</v>
      </c>
      <c r="AA15" s="29" t="n">
        <v>7334368</v>
      </c>
      <c r="AB15" s="5"/>
      <c r="AC15" s="30" t="s">
        <v>85</v>
      </c>
      <c r="AD15" s="9" t="n">
        <v>951134</v>
      </c>
      <c r="AE15" s="31"/>
    </row>
    <row r="16" customFormat="false" ht="14.25" hidden="false" customHeight="false" outlineLevel="0" collapsed="false">
      <c r="D16" s="3"/>
      <c r="E16" s="8" t="s">
        <v>30</v>
      </c>
      <c r="F16" s="7" t="n">
        <v>1988351</v>
      </c>
      <c r="M16" s="28" t="s">
        <v>61</v>
      </c>
      <c r="N16" s="4" t="s">
        <v>16</v>
      </c>
      <c r="O16" s="4" t="n">
        <v>306683</v>
      </c>
      <c r="P16" s="12" t="n">
        <v>0.123719321091421</v>
      </c>
      <c r="S16" s="5"/>
      <c r="T16" s="6" t="s">
        <v>33</v>
      </c>
      <c r="U16" s="7" t="n">
        <v>6498339</v>
      </c>
      <c r="V16" s="28"/>
      <c r="W16" s="4" t="s">
        <v>34</v>
      </c>
      <c r="X16" s="9" t="n">
        <v>21374436</v>
      </c>
      <c r="Y16" s="5"/>
      <c r="Z16" s="8" t="s">
        <v>86</v>
      </c>
      <c r="AA16" s="29" t="n">
        <v>1646448</v>
      </c>
      <c r="AB16" s="5"/>
      <c r="AC16" s="30" t="s">
        <v>87</v>
      </c>
      <c r="AD16" s="9" t="n">
        <v>1930761</v>
      </c>
      <c r="AE16" s="31"/>
    </row>
    <row r="17" customFormat="false" ht="14.25" hidden="false" customHeight="false" outlineLevel="0" collapsed="false">
      <c r="D17" s="3"/>
      <c r="E17" s="8" t="s">
        <v>37</v>
      </c>
      <c r="F17" s="7" t="n">
        <v>4703975</v>
      </c>
      <c r="H17" s="2" t="s">
        <v>0</v>
      </c>
      <c r="I17" s="2" t="s">
        <v>88</v>
      </c>
      <c r="M17" s="28"/>
      <c r="N17" s="4" t="s">
        <v>24</v>
      </c>
      <c r="O17" s="4" t="n">
        <v>435526</v>
      </c>
      <c r="P17" s="12" t="n">
        <v>0.175696015226348</v>
      </c>
      <c r="S17" s="5"/>
      <c r="T17" s="6" t="s">
        <v>39</v>
      </c>
      <c r="U17" s="7" t="n">
        <v>8576956</v>
      </c>
      <c r="V17" s="28"/>
      <c r="W17" s="4" t="s">
        <v>40</v>
      </c>
      <c r="X17" s="9" t="n">
        <v>20603356</v>
      </c>
      <c r="Y17" s="5"/>
      <c r="Z17" s="8" t="s">
        <v>89</v>
      </c>
      <c r="AA17" s="29" t="n">
        <v>1508537</v>
      </c>
      <c r="AB17" s="5"/>
      <c r="AC17" s="30" t="s">
        <v>90</v>
      </c>
      <c r="AD17" s="9" t="n">
        <v>2513424</v>
      </c>
      <c r="AE17" s="31"/>
    </row>
    <row r="18" customFormat="false" ht="14.25" hidden="false" customHeight="false" outlineLevel="0" collapsed="false">
      <c r="D18" s="3"/>
      <c r="E18" s="8" t="s">
        <v>43</v>
      </c>
      <c r="F18" s="7" t="n">
        <v>11703616</v>
      </c>
      <c r="H18" s="4" t="s">
        <v>15</v>
      </c>
      <c r="I18" s="9" t="n">
        <v>3984432.06</v>
      </c>
      <c r="M18" s="28"/>
      <c r="N18" s="4" t="s">
        <v>32</v>
      </c>
      <c r="O18" s="4" t="n">
        <v>593320</v>
      </c>
      <c r="P18" s="12" t="n">
        <v>0.239351863618008</v>
      </c>
      <c r="S18" s="5"/>
      <c r="T18" s="6" t="s">
        <v>45</v>
      </c>
      <c r="U18" s="7" t="n">
        <v>8718953</v>
      </c>
      <c r="V18" s="28"/>
      <c r="W18" s="4" t="s">
        <v>29</v>
      </c>
      <c r="X18" s="9" t="n">
        <v>16674434</v>
      </c>
      <c r="Y18" s="5"/>
      <c r="Z18" s="8" t="s">
        <v>35</v>
      </c>
      <c r="AA18" s="29" t="n">
        <v>3946476</v>
      </c>
      <c r="AB18" s="5"/>
      <c r="AC18" s="30" t="s">
        <v>91</v>
      </c>
      <c r="AD18" s="9" t="n">
        <v>2742753</v>
      </c>
      <c r="AE18" s="31"/>
    </row>
    <row r="19" customFormat="false" ht="14.25" hidden="false" customHeight="false" outlineLevel="0" collapsed="false">
      <c r="D19" s="5" t="n">
        <v>2021</v>
      </c>
      <c r="E19" s="8" t="s">
        <v>15</v>
      </c>
      <c r="F19" s="7" t="n">
        <v>10096987</v>
      </c>
      <c r="H19" s="4" t="s">
        <v>13</v>
      </c>
      <c r="I19" s="9" t="n">
        <v>11317027.31</v>
      </c>
      <c r="M19" s="28"/>
      <c r="N19" s="4" t="s">
        <v>38</v>
      </c>
      <c r="O19" s="4" t="n">
        <v>433827</v>
      </c>
      <c r="P19" s="12" t="n">
        <v>0.175010619796753</v>
      </c>
      <c r="S19" s="5"/>
      <c r="T19" s="6" t="s">
        <v>49</v>
      </c>
      <c r="U19" s="7" t="n">
        <v>10368031</v>
      </c>
      <c r="Y19" s="5"/>
      <c r="Z19" s="8" t="s">
        <v>92</v>
      </c>
      <c r="AA19" s="29" t="n">
        <v>2708591</v>
      </c>
      <c r="AB19" s="5"/>
      <c r="AC19" s="30" t="s">
        <v>93</v>
      </c>
      <c r="AD19" s="9" t="n">
        <v>1578435</v>
      </c>
      <c r="AE19" s="31"/>
    </row>
    <row r="20" customFormat="false" ht="14.25" hidden="false" customHeight="false" outlineLevel="0" collapsed="false">
      <c r="D20" s="5"/>
      <c r="E20" s="8" t="s">
        <v>13</v>
      </c>
      <c r="F20" s="7" t="n">
        <v>23276065</v>
      </c>
      <c r="H20" s="4" t="s">
        <v>22</v>
      </c>
      <c r="I20" s="9" t="n">
        <v>5182260.08</v>
      </c>
      <c r="M20" s="28"/>
      <c r="N20" s="4" t="s">
        <v>44</v>
      </c>
      <c r="O20" s="4" t="n">
        <v>317236</v>
      </c>
      <c r="P20" s="12" t="n">
        <v>0.127976518247695</v>
      </c>
      <c r="S20" s="5"/>
      <c r="T20" s="6" t="s">
        <v>53</v>
      </c>
      <c r="U20" s="7" t="n">
        <v>9651596</v>
      </c>
      <c r="Y20" s="5"/>
      <c r="Z20" s="8" t="s">
        <v>94</v>
      </c>
      <c r="AA20" s="29" t="n">
        <v>2734457</v>
      </c>
      <c r="AB20" s="5"/>
      <c r="AC20" s="30" t="s">
        <v>95</v>
      </c>
      <c r="AD20" s="9" t="n">
        <v>2041598</v>
      </c>
      <c r="AE20" s="31"/>
    </row>
    <row r="21" customFormat="false" ht="14.25" hidden="false" customHeight="false" outlineLevel="0" collapsed="false">
      <c r="D21" s="5"/>
      <c r="E21" s="8" t="s">
        <v>22</v>
      </c>
      <c r="F21" s="7" t="n">
        <v>13419950</v>
      </c>
      <c r="H21" s="4" t="s">
        <v>30</v>
      </c>
      <c r="I21" s="9" t="n">
        <v>10641608.71</v>
      </c>
      <c r="M21" s="28"/>
      <c r="N21" s="4" t="s">
        <v>48</v>
      </c>
      <c r="O21" s="4" t="n">
        <v>392269</v>
      </c>
      <c r="P21" s="12" t="n">
        <v>0.158245662019774</v>
      </c>
      <c r="S21" s="5"/>
      <c r="T21" s="6" t="s">
        <v>58</v>
      </c>
      <c r="U21" s="7" t="n">
        <v>8037898</v>
      </c>
      <c r="Y21" s="5"/>
      <c r="Z21" s="8" t="s">
        <v>96</v>
      </c>
      <c r="AA21" s="29" t="n">
        <v>2742753</v>
      </c>
      <c r="AB21" s="5"/>
      <c r="AC21" s="30" t="s">
        <v>97</v>
      </c>
      <c r="AD21" s="9" t="n">
        <v>2936581</v>
      </c>
      <c r="AE21" s="31"/>
    </row>
    <row r="22" customFormat="false" ht="14.25" hidden="false" customHeight="false" outlineLevel="0" collapsed="false">
      <c r="D22" s="5"/>
      <c r="E22" s="8" t="s">
        <v>30</v>
      </c>
      <c r="F22" s="7" t="n">
        <v>22628271</v>
      </c>
      <c r="H22" s="4" t="s">
        <v>37</v>
      </c>
      <c r="I22" s="9" t="n">
        <v>3902748.86</v>
      </c>
      <c r="S22" s="5"/>
      <c r="T22" s="6" t="s">
        <v>62</v>
      </c>
      <c r="U22" s="7" t="n">
        <v>7110189</v>
      </c>
      <c r="Y22" s="5"/>
      <c r="Z22" s="8" t="s">
        <v>98</v>
      </c>
      <c r="AA22" s="29" t="n">
        <v>1204063</v>
      </c>
      <c r="AB22" s="5"/>
      <c r="AC22" s="30" t="s">
        <v>99</v>
      </c>
      <c r="AD22" s="9" t="n">
        <v>2282342</v>
      </c>
      <c r="AE22" s="31"/>
    </row>
    <row r="23" customFormat="false" ht="14.25" hidden="false" customHeight="false" outlineLevel="0" collapsed="false">
      <c r="D23" s="5"/>
      <c r="E23" s="8" t="s">
        <v>37</v>
      </c>
      <c r="F23" s="7" t="n">
        <v>5802110</v>
      </c>
      <c r="H23" s="4" t="s">
        <v>43</v>
      </c>
      <c r="I23" s="9" t="n">
        <v>12196890.68</v>
      </c>
      <c r="S23" s="5"/>
      <c r="T23" s="6" t="s">
        <v>65</v>
      </c>
      <c r="U23" s="7" t="n">
        <v>7855390</v>
      </c>
      <c r="Y23" s="5"/>
      <c r="Z23" s="8" t="s">
        <v>100</v>
      </c>
      <c r="AA23" s="29" t="n">
        <v>1084723</v>
      </c>
      <c r="AB23" s="5"/>
      <c r="AC23" s="30" t="s">
        <v>101</v>
      </c>
      <c r="AD23" s="9" t="n">
        <v>1204063</v>
      </c>
      <c r="AE23" s="31"/>
    </row>
    <row r="24" customFormat="false" ht="14.25" hidden="false" customHeight="false" outlineLevel="0" collapsed="false">
      <c r="D24" s="5"/>
      <c r="E24" s="8" t="s">
        <v>43</v>
      </c>
      <c r="F24" s="7" t="n">
        <v>20705942</v>
      </c>
      <c r="H24" s="2" t="s">
        <v>102</v>
      </c>
      <c r="I24" s="0" t="str">
        <f aca="false">_xlfn.XLOOKUP(MAX(I18:I23), I18:I23, H18:H23)</f>
        <v>West Gear</v>
      </c>
      <c r="S24" s="5"/>
      <c r="T24" s="6" t="s">
        <v>68</v>
      </c>
      <c r="U24" s="7" t="n">
        <v>10336130</v>
      </c>
      <c r="Y24" s="5"/>
      <c r="Z24" s="8" t="s">
        <v>103</v>
      </c>
      <c r="AA24" s="29" t="n">
        <v>909811</v>
      </c>
      <c r="AB24" s="5"/>
      <c r="AC24" s="30" t="s">
        <v>104</v>
      </c>
      <c r="AD24" s="9" t="n">
        <v>2269283</v>
      </c>
      <c r="AE24" s="31"/>
    </row>
    <row r="25" customFormat="false" ht="14.25" hidden="false" customHeight="false" outlineLevel="0" collapsed="false">
      <c r="D25" s="2" t="s">
        <v>51</v>
      </c>
      <c r="E25" s="8" t="str">
        <f aca="false">_xlfn.XLOOKUP(F25, F2:F6, E2:E6)</f>
        <v>West Gear</v>
      </c>
      <c r="F25" s="25" t="n">
        <f aca="false">MAX(F2:F6)</f>
        <v>11703616</v>
      </c>
      <c r="Y25" s="5"/>
      <c r="Z25" s="8" t="s">
        <v>105</v>
      </c>
      <c r="AA25" s="29" t="n">
        <v>1225314</v>
      </c>
      <c r="AB25" s="5"/>
      <c r="AC25" s="30" t="s">
        <v>106</v>
      </c>
      <c r="AD25" s="9" t="n">
        <v>2982739</v>
      </c>
      <c r="AE25" s="31"/>
    </row>
    <row r="26" customFormat="false" ht="14.25" hidden="false" customHeight="false" outlineLevel="0" collapsed="false">
      <c r="D26" s="2" t="s">
        <v>57</v>
      </c>
      <c r="E26" s="8" t="str">
        <f aca="false">_xlfn.XLOOKUP(F26, F7:F12, E7:E12)</f>
        <v>Foot Locker</v>
      </c>
      <c r="F26" s="25" t="n">
        <f aca="false">MAX(F7:F12)</f>
        <v>23276065</v>
      </c>
      <c r="Y26" s="5"/>
      <c r="Z26" s="8" t="s">
        <v>107</v>
      </c>
      <c r="AA26" s="29" t="n">
        <v>1241148</v>
      </c>
      <c r="AB26" s="5"/>
      <c r="AC26" s="30" t="s">
        <v>108</v>
      </c>
      <c r="AD26" s="9" t="n">
        <v>909811</v>
      </c>
      <c r="AE26" s="31"/>
    </row>
    <row r="27" customFormat="false" ht="14.25" hidden="false" customHeight="false" outlineLevel="0" collapsed="false">
      <c r="Y27" s="5"/>
      <c r="Z27" s="8" t="s">
        <v>109</v>
      </c>
      <c r="AA27" s="29" t="n">
        <v>3377031</v>
      </c>
      <c r="AB27" s="5"/>
      <c r="AC27" s="30" t="s">
        <v>110</v>
      </c>
      <c r="AD27" s="9" t="n">
        <v>2287283</v>
      </c>
      <c r="AE27" s="31"/>
    </row>
    <row r="28" customFormat="false" ht="14.25" hidden="false" customHeight="false" outlineLevel="0" collapsed="false">
      <c r="D28" s="2"/>
      <c r="E28" s="2"/>
      <c r="F28" s="2" t="s">
        <v>23</v>
      </c>
      <c r="G28" s="2" t="s">
        <v>31</v>
      </c>
      <c r="Y28" s="5"/>
      <c r="Z28" s="8" t="s">
        <v>111</v>
      </c>
      <c r="AA28" s="29" t="n">
        <v>1129728</v>
      </c>
      <c r="AB28" s="5"/>
      <c r="AC28" s="30" t="s">
        <v>112</v>
      </c>
      <c r="AD28" s="9" t="n">
        <v>950930</v>
      </c>
      <c r="AE28" s="31"/>
    </row>
    <row r="29" customFormat="false" ht="14.25" hidden="false" customHeight="false" outlineLevel="0" collapsed="false">
      <c r="D29" s="5" t="n">
        <v>2020</v>
      </c>
      <c r="E29" s="8" t="s">
        <v>73</v>
      </c>
      <c r="F29" s="15" t="n">
        <v>23234</v>
      </c>
      <c r="G29" s="15" t="n">
        <v>111865</v>
      </c>
      <c r="Y29" s="5"/>
      <c r="Z29" s="8" t="s">
        <v>113</v>
      </c>
      <c r="AA29" s="29" t="n">
        <v>951134</v>
      </c>
      <c r="AB29" s="5"/>
      <c r="AC29" s="30" t="s">
        <v>114</v>
      </c>
      <c r="AD29" s="9" t="n">
        <v>1646448</v>
      </c>
      <c r="AE29" s="31"/>
    </row>
    <row r="30" customFormat="false" ht="14.25" hidden="false" customHeight="false" outlineLevel="0" collapsed="false">
      <c r="D30" s="5" t="n">
        <v>2021</v>
      </c>
      <c r="E30" s="8" t="s">
        <v>62</v>
      </c>
      <c r="F30" s="15" t="n">
        <v>13176</v>
      </c>
      <c r="G30" s="15" t="n">
        <v>64633</v>
      </c>
      <c r="Y30" s="5"/>
      <c r="Z30" s="8" t="s">
        <v>115</v>
      </c>
      <c r="AA30" s="29" t="n">
        <v>1578435</v>
      </c>
      <c r="AB30" s="5"/>
      <c r="AC30" s="30" t="s">
        <v>116</v>
      </c>
      <c r="AD30" s="9" t="n">
        <v>2734457</v>
      </c>
      <c r="AE30" s="31"/>
    </row>
    <row r="31" customFormat="false" ht="14.25" hidden="false" customHeight="false" outlineLevel="0" collapsed="false">
      <c r="D31" s="5"/>
      <c r="E31" s="8" t="s">
        <v>65</v>
      </c>
      <c r="F31" s="15" t="n">
        <v>95853</v>
      </c>
      <c r="G31" s="15" t="n">
        <v>458612</v>
      </c>
      <c r="Y31" s="5"/>
      <c r="Z31" s="8" t="s">
        <v>117</v>
      </c>
      <c r="AA31" s="29" t="n">
        <v>2287283</v>
      </c>
      <c r="AB31" s="5"/>
      <c r="AC31" s="30" t="s">
        <v>118</v>
      </c>
      <c r="AD31" s="9" t="n">
        <v>1084723</v>
      </c>
      <c r="AE31" s="31"/>
    </row>
    <row r="32" customFormat="false" ht="14.25" hidden="false" customHeight="false" outlineLevel="0" collapsed="false">
      <c r="D32" s="5"/>
      <c r="E32" s="8" t="s">
        <v>68</v>
      </c>
      <c r="F32" s="15" t="n">
        <v>123187</v>
      </c>
      <c r="G32" s="15" t="n">
        <v>588234</v>
      </c>
      <c r="Y32" s="5"/>
      <c r="Z32" s="8" t="s">
        <v>119</v>
      </c>
      <c r="AA32" s="29" t="n">
        <v>2218609</v>
      </c>
      <c r="AB32" s="5"/>
      <c r="AC32" s="30" t="s">
        <v>120</v>
      </c>
      <c r="AD32" s="9" t="n">
        <v>2218609</v>
      </c>
      <c r="AE32" s="31"/>
    </row>
    <row r="33" customFormat="false" ht="14.25" hidden="false" customHeight="false" outlineLevel="0" collapsed="false">
      <c r="D33" s="2"/>
      <c r="E33" s="2"/>
      <c r="F33" s="2"/>
      <c r="G33" s="2"/>
      <c r="Y33" s="5"/>
      <c r="Z33" s="8" t="s">
        <v>121</v>
      </c>
      <c r="AA33" s="29" t="n">
        <v>1189515</v>
      </c>
      <c r="AB33" s="5"/>
      <c r="AC33" s="30" t="s">
        <v>122</v>
      </c>
      <c r="AD33" s="9" t="n">
        <v>2567190</v>
      </c>
      <c r="AE33" s="31"/>
    </row>
    <row r="34" customFormat="false" ht="14.25" hidden="false" customHeight="false" outlineLevel="0" collapsed="false">
      <c r="D34" s="2"/>
      <c r="E34" s="2"/>
      <c r="F34" s="2" t="s">
        <v>23</v>
      </c>
      <c r="G34" s="2" t="s">
        <v>31</v>
      </c>
      <c r="X34" s="2" t="s">
        <v>123</v>
      </c>
      <c r="Y34" s="5"/>
      <c r="Z34" s="8" t="s">
        <v>124</v>
      </c>
      <c r="AA34" s="29" t="n">
        <v>1930761</v>
      </c>
      <c r="AB34" s="5"/>
      <c r="AC34" s="30" t="s">
        <v>125</v>
      </c>
      <c r="AD34" s="9" t="n">
        <v>1802672</v>
      </c>
      <c r="AE34" s="2" t="s">
        <v>126</v>
      </c>
    </row>
    <row r="35" customFormat="false" ht="14.25" hidden="false" customHeight="false" outlineLevel="0" collapsed="false">
      <c r="D35" s="8" t="n">
        <v>2020</v>
      </c>
      <c r="E35" s="8" t="s">
        <v>65</v>
      </c>
      <c r="F35" s="8" t="n">
        <v>102780</v>
      </c>
      <c r="G35" s="8" t="n">
        <v>485104</v>
      </c>
      <c r="J35" s="0" t="s">
        <v>127</v>
      </c>
      <c r="X35" s="4" t="str">
        <f aca="false">_xlfn.XLOOKUP(LARGE(AA2:AA10,1),AA2:AA10, Z2:Z10)</f>
        <v>New York</v>
      </c>
      <c r="Y35" s="5"/>
      <c r="Z35" s="8" t="s">
        <v>128</v>
      </c>
      <c r="AA35" s="29" t="n">
        <v>728838</v>
      </c>
      <c r="AB35" s="5"/>
      <c r="AC35" s="30" t="s">
        <v>129</v>
      </c>
      <c r="AD35" s="9" t="n">
        <v>3651288</v>
      </c>
      <c r="AE35" s="4" t="str">
        <f aca="false">_xlfn.XLOOKUP(LARGE(AD2:AD10,1),AD2:AD10, AC2:AC10)</f>
        <v>New York</v>
      </c>
    </row>
    <row r="36" customFormat="false" ht="14.25" hidden="false" customHeight="false" outlineLevel="0" collapsed="false">
      <c r="D36" s="8"/>
      <c r="E36" s="8" t="s">
        <v>68</v>
      </c>
      <c r="F36" s="8" t="n">
        <v>117064</v>
      </c>
      <c r="G36" s="8" t="n">
        <v>541192</v>
      </c>
      <c r="X36" s="4" t="str">
        <f aca="false">_xlfn.XLOOKUP(LARGE(AA2:AA10,2),AA2:AA10, Z2:Z10)</f>
        <v>Florida</v>
      </c>
      <c r="Y36" s="5"/>
      <c r="Z36" s="8" t="s">
        <v>130</v>
      </c>
      <c r="AA36" s="29" t="n">
        <v>2339267</v>
      </c>
      <c r="AB36" s="5"/>
      <c r="AC36" s="30" t="s">
        <v>131</v>
      </c>
      <c r="AD36" s="9" t="n">
        <v>1241148</v>
      </c>
      <c r="AE36" s="4" t="str">
        <f aca="false">_xlfn.XLOOKUP(LARGE(AD2:AD10,2),AD2:AD10, AC2:AC10)</f>
        <v>Miami</v>
      </c>
    </row>
    <row r="37" customFormat="false" ht="14.25" hidden="false" customHeight="false" outlineLevel="0" collapsed="false">
      <c r="D37" s="8" t="n">
        <v>2021</v>
      </c>
      <c r="E37" s="8" t="s">
        <v>73</v>
      </c>
      <c r="F37" s="8" t="n">
        <v>417799</v>
      </c>
      <c r="G37" s="8" t="n">
        <v>1981996</v>
      </c>
      <c r="X37" s="4" t="str">
        <f aca="false">_xlfn.XLOOKUP(LARGE(AA2:AA10,3),AA2:AA10, Z2:Z10)</f>
        <v>Texas</v>
      </c>
      <c r="Y37" s="5"/>
      <c r="Z37" s="8" t="s">
        <v>132</v>
      </c>
      <c r="AA37" s="29" t="n">
        <v>1220446</v>
      </c>
      <c r="AB37" s="5"/>
      <c r="AC37" s="30" t="s">
        <v>133</v>
      </c>
      <c r="AD37" s="9" t="n">
        <v>2339267</v>
      </c>
      <c r="AE37" s="4" t="str">
        <f aca="false">_xlfn.XLOOKUP(LARGE(AD2:AD10,3),AD2:AD10, AC2:AC10)</f>
        <v>Houston</v>
      </c>
    </row>
    <row r="38" customFormat="false" ht="14.25" hidden="false" customHeight="false" outlineLevel="0" collapsed="false">
      <c r="D38" s="8"/>
      <c r="E38" s="8" t="s">
        <v>17</v>
      </c>
      <c r="F38" s="8" t="n">
        <v>206916</v>
      </c>
      <c r="G38" s="8" t="n">
        <v>991992</v>
      </c>
      <c r="X38" s="4" t="str">
        <f aca="false">_xlfn.XLOOKUP(LARGE(AA2:AA10,4),AA2:AA10, Z2:Z10)</f>
        <v>Washington</v>
      </c>
      <c r="Y38" s="5"/>
      <c r="Z38" s="8" t="s">
        <v>134</v>
      </c>
      <c r="AA38" s="29" t="n">
        <v>2824641</v>
      </c>
      <c r="AB38" s="5"/>
      <c r="AC38" s="30" t="s">
        <v>135</v>
      </c>
      <c r="AD38" s="9" t="n">
        <v>948894</v>
      </c>
      <c r="AE38" s="4" t="str">
        <f aca="false">_xlfn.XLOOKUP(LARGE(AD2:AD10,4),AD2:AD10, AC2:AC10)</f>
        <v>Seattle</v>
      </c>
    </row>
    <row r="39" customFormat="false" ht="14.25" hidden="false" customHeight="false" outlineLevel="0" collapsed="false">
      <c r="D39" s="8"/>
      <c r="E39" s="8" t="s">
        <v>25</v>
      </c>
      <c r="F39" s="8" t="n">
        <v>14309</v>
      </c>
      <c r="G39" s="8" t="n">
        <v>70068</v>
      </c>
      <c r="X39" s="4" t="str">
        <f aca="false">_xlfn.XLOOKUP(LARGE(AA2:AA10,5),AA2:AA10, Z2:Z10)</f>
        <v>Nevada</v>
      </c>
      <c r="Y39" s="5"/>
      <c r="Z39" s="8" t="s">
        <v>50</v>
      </c>
      <c r="AA39" s="29" t="n">
        <v>2994304</v>
      </c>
      <c r="AB39" s="5"/>
      <c r="AC39" s="30" t="s">
        <v>136</v>
      </c>
      <c r="AD39" s="9" t="n">
        <v>3377031</v>
      </c>
      <c r="AE39" s="4" t="str">
        <f aca="false">_xlfn.XLOOKUP(LARGE(AD2:AD10,5),AD2:AD10, AC2:AC10)</f>
        <v>Las Vegas</v>
      </c>
    </row>
    <row r="40" customFormat="false" ht="14.25" hidden="false" customHeight="false" outlineLevel="0" collapsed="false">
      <c r="X40" s="2" t="s">
        <v>137</v>
      </c>
      <c r="Y40" s="5"/>
      <c r="Z40" s="8" t="s">
        <v>138</v>
      </c>
      <c r="AA40" s="29" t="n">
        <v>2936581</v>
      </c>
      <c r="AB40" s="5"/>
      <c r="AC40" s="30" t="s">
        <v>139</v>
      </c>
      <c r="AD40" s="9" t="n">
        <v>1220446</v>
      </c>
      <c r="AE40" s="2" t="s">
        <v>140</v>
      </c>
    </row>
    <row r="41" customFormat="false" ht="14.25" hidden="false" customHeight="false" outlineLevel="0" collapsed="false">
      <c r="X41" s="4" t="str">
        <f aca="false">_xlfn.XLOOKUP(LARGE(AA11:AA56,1),AA11:AA56, Z11:Z56)</f>
        <v>California</v>
      </c>
      <c r="Y41" s="5"/>
      <c r="Z41" s="8" t="s">
        <v>141</v>
      </c>
      <c r="AA41" s="29" t="n">
        <v>950930</v>
      </c>
      <c r="AB41" s="5"/>
      <c r="AC41" s="30" t="s">
        <v>142</v>
      </c>
      <c r="AD41" s="9" t="n">
        <v>1512059</v>
      </c>
      <c r="AE41" s="4" t="str">
        <f aca="false">_xlfn.XLOOKUP(LARGE(AD11:AD56,1),AD11:AD56, AC11:AC56)</f>
        <v>Orlando</v>
      </c>
    </row>
    <row r="42" customFormat="false" ht="14.25" hidden="false" customHeight="false" outlineLevel="0" collapsed="false">
      <c r="X42" s="4" t="str">
        <f aca="false">_xlfn.XLOOKUP(LARGE(AA11:AA56,2),AA11:AA56, Z11:Z56)</f>
        <v>Florida</v>
      </c>
      <c r="Y42" s="5"/>
      <c r="Z42" s="8" t="s">
        <v>143</v>
      </c>
      <c r="AA42" s="29" t="n">
        <v>2269283</v>
      </c>
      <c r="AB42" s="5"/>
      <c r="AC42" s="30" t="s">
        <v>144</v>
      </c>
      <c r="AD42" s="9" t="n">
        <v>728838</v>
      </c>
      <c r="AE42" s="4" t="str">
        <f aca="false">_xlfn.XLOOKUP(LARGE(AD11:AD56,2),AD11:AD56, AC11:AC56)</f>
        <v>San Francisco</v>
      </c>
    </row>
    <row r="43" customFormat="false" ht="14.25" hidden="false" customHeight="false" outlineLevel="0" collapsed="false">
      <c r="X43" s="4" t="str">
        <f aca="false">_xlfn.XLOOKUP(LARGE(AA11:AA56,3),AA11:AA56, Z11:Z56)</f>
        <v>South Carolina</v>
      </c>
      <c r="Y43" s="5"/>
      <c r="Z43" s="8" t="s">
        <v>145</v>
      </c>
      <c r="AA43" s="29" t="n">
        <v>1512059</v>
      </c>
      <c r="AB43" s="5"/>
      <c r="AC43" s="30" t="s">
        <v>146</v>
      </c>
      <c r="AD43" s="9" t="n">
        <v>3946476</v>
      </c>
      <c r="AE43" s="4" t="str">
        <f aca="false">_xlfn.XLOOKUP(LARGE(AD11:AD56,3),AD11:AD56, AC11:AC56)</f>
        <v>Los Angeles</v>
      </c>
    </row>
    <row r="44" customFormat="false" ht="14.25" hidden="false" customHeight="false" outlineLevel="0" collapsed="false">
      <c r="X44" s="4" t="str">
        <f aca="false">_xlfn.XLOOKUP(LARGE(AA11:AA56,4),AA11:AA56, Z11:Z56)</f>
        <v>Louisiana</v>
      </c>
      <c r="Y44" s="5"/>
      <c r="Z44" s="8" t="s">
        <v>147</v>
      </c>
      <c r="AA44" s="29" t="n">
        <v>3047049</v>
      </c>
      <c r="AB44" s="5"/>
      <c r="AC44" s="30" t="s">
        <v>55</v>
      </c>
      <c r="AD44" s="9" t="n">
        <v>1343695</v>
      </c>
      <c r="AE44" s="4" t="str">
        <f aca="false">_xlfn.XLOOKUP(LARGE(AD11:AD56,4),AD11:AD56, AC11:AC56)</f>
        <v>Charleston, SC</v>
      </c>
    </row>
    <row r="45" customFormat="false" ht="14.25" hidden="false" customHeight="false" outlineLevel="0" collapsed="false">
      <c r="X45" s="4" t="str">
        <f aca="false">_xlfn.XLOOKUP(LARGE(AA11:AA56,5),AA11:AA56, Z11:Z56)</f>
        <v>Virginia</v>
      </c>
      <c r="Y45" s="5"/>
      <c r="Z45" s="8" t="s">
        <v>54</v>
      </c>
      <c r="AA45" s="29" t="n">
        <v>1343695</v>
      </c>
      <c r="AB45" s="5"/>
      <c r="AC45" s="30" t="s">
        <v>148</v>
      </c>
      <c r="AD45" s="9" t="n">
        <v>2254096</v>
      </c>
      <c r="AE45" s="4" t="str">
        <f aca="false">_xlfn.XLOOKUP(LARGE(AD11:AD56,5),AD11:AD56, AC11:AC56)</f>
        <v>New Orleans</v>
      </c>
    </row>
    <row r="46" customFormat="false" ht="14.25" hidden="false" customHeight="false" outlineLevel="0" collapsed="false">
      <c r="X46" s="4" t="str">
        <f aca="false">_xlfn.XLOOKUP(LARGE(AA11:AA56,6),AA11:AA56, Z11:Z56)</f>
        <v>Oregon</v>
      </c>
      <c r="Y46" s="5"/>
      <c r="Z46" s="8" t="s">
        <v>149</v>
      </c>
      <c r="AA46" s="29" t="n">
        <v>1202256</v>
      </c>
      <c r="AB46" s="5"/>
      <c r="AC46" s="30" t="s">
        <v>150</v>
      </c>
      <c r="AD46" s="9" t="n">
        <v>1202256</v>
      </c>
      <c r="AE46" s="4" t="str">
        <f aca="false">_xlfn.XLOOKUP(LARGE(AD11:AD56,6),AD11:AD56, AC11:AC56)</f>
        <v>Richmond</v>
      </c>
    </row>
    <row r="47" customFormat="false" ht="14.25" hidden="false" customHeight="false" outlineLevel="0" collapsed="false">
      <c r="X47" s="4" t="str">
        <f aca="false">_xlfn.XLOOKUP(LARGE(AA11:AA56,7),AA11:AA56, Z11:Z56)</f>
        <v>New York</v>
      </c>
      <c r="Y47" s="5"/>
      <c r="Z47" s="8" t="s">
        <v>151</v>
      </c>
      <c r="AA47" s="29" t="n">
        <v>3593112</v>
      </c>
      <c r="AB47" s="5"/>
      <c r="AC47" s="30" t="s">
        <v>152</v>
      </c>
      <c r="AD47" s="9" t="n">
        <v>3074415</v>
      </c>
      <c r="AE47" s="4" t="str">
        <f aca="false">_xlfn.XLOOKUP(LARGE(AD11:AD56,7),AD11:AD56, AC11:AC56)</f>
        <v>Portland, O</v>
      </c>
    </row>
    <row r="48" customFormat="false" ht="14.25" hidden="false" customHeight="false" outlineLevel="0" collapsed="false">
      <c r="X48" s="4" t="str">
        <f aca="false">_xlfn.XLOOKUP(LARGE(AA11:AA56,8),AA11:AA56, Z11:Z56)</f>
        <v>Texas</v>
      </c>
      <c r="Y48" s="5"/>
      <c r="Z48" s="8" t="s">
        <v>153</v>
      </c>
      <c r="AA48" s="29" t="n">
        <v>1041101</v>
      </c>
      <c r="AB48" s="5"/>
      <c r="AC48" s="30" t="s">
        <v>154</v>
      </c>
      <c r="AD48" s="9" t="n">
        <v>1387620</v>
      </c>
      <c r="AE48" s="4" t="str">
        <f aca="false">_xlfn.XLOOKUP(LARGE(AD11:AD56,8),AD11:AD56, AC11:AC56)</f>
        <v>Albany</v>
      </c>
    </row>
    <row r="49" customFormat="false" ht="14.25" hidden="false" customHeight="false" outlineLevel="0" collapsed="false">
      <c r="X49" s="4" t="str">
        <f aca="false">_xlfn.XLOOKUP(LARGE(AA11:AA56,9),AA11:AA56, Z11:Z56)</f>
        <v>North Carolina</v>
      </c>
      <c r="Y49" s="5"/>
      <c r="Z49" s="8" t="s">
        <v>155</v>
      </c>
      <c r="AA49" s="29" t="n">
        <v>2567190</v>
      </c>
      <c r="AB49" s="5"/>
      <c r="AC49" s="30" t="s">
        <v>60</v>
      </c>
      <c r="AD49" s="9" t="n">
        <v>3683080</v>
      </c>
      <c r="AE49" s="4" t="str">
        <f aca="false">_xlfn.XLOOKUP(LARGE(AD11:AD56,9),AD11:AD56, AC11:AC56)</f>
        <v>Dallas</v>
      </c>
    </row>
    <row r="50" customFormat="false" ht="14.25" hidden="false" customHeight="false" outlineLevel="0" collapsed="false">
      <c r="X50" s="4" t="str">
        <f aca="false">_xlfn.XLOOKUP(LARGE(AA11:AA56,10),AA11:AA56, Z11:Z56)</f>
        <v>New Mexico</v>
      </c>
      <c r="Y50" s="5"/>
      <c r="Z50" s="8" t="s">
        <v>59</v>
      </c>
      <c r="AA50" s="29" t="n">
        <v>2982739</v>
      </c>
      <c r="AB50" s="5"/>
      <c r="AC50" s="30" t="s">
        <v>156</v>
      </c>
      <c r="AD50" s="9" t="n">
        <v>1041101</v>
      </c>
      <c r="AE50" s="4" t="str">
        <f aca="false">_xlfn.XLOOKUP(LARGE(AD11:AD56,10),AD11:AD56, AC11:AC56)</f>
        <v>Charlotte</v>
      </c>
    </row>
    <row r="51" customFormat="false" ht="14.25" hidden="false" customHeight="false" outlineLevel="0" collapsed="false">
      <c r="Y51" s="5"/>
      <c r="Z51" s="8" t="s">
        <v>157</v>
      </c>
      <c r="AA51" s="29" t="n">
        <v>1387620</v>
      </c>
      <c r="AB51" s="5"/>
      <c r="AC51" s="30" t="s">
        <v>158</v>
      </c>
      <c r="AD51" s="9" t="n">
        <v>1189515</v>
      </c>
      <c r="AE51" s="31"/>
    </row>
    <row r="52" customFormat="false" ht="14.25" hidden="false" customHeight="false" outlineLevel="0" collapsed="false">
      <c r="Y52" s="5"/>
      <c r="Z52" s="8" t="s">
        <v>159</v>
      </c>
      <c r="AA52" s="29" t="n">
        <v>2041598</v>
      </c>
      <c r="AB52" s="5"/>
      <c r="AC52" s="30" t="s">
        <v>160</v>
      </c>
      <c r="AD52" s="9" t="n">
        <v>1225314</v>
      </c>
      <c r="AE52" s="31"/>
    </row>
    <row r="53" customFormat="false" ht="14.25" hidden="false" customHeight="false" outlineLevel="0" collapsed="false">
      <c r="Y53" s="5"/>
      <c r="Z53" s="8" t="s">
        <v>161</v>
      </c>
      <c r="AA53" s="29" t="n">
        <v>3074415</v>
      </c>
      <c r="AB53" s="5"/>
      <c r="AC53" s="30" t="s">
        <v>162</v>
      </c>
      <c r="AD53" s="9" t="n">
        <v>1508537</v>
      </c>
    </row>
    <row r="54" customFormat="false" ht="14.25" hidden="false" customHeight="false" outlineLevel="0" collapsed="false">
      <c r="Y54" s="5"/>
      <c r="Z54" s="8" t="s">
        <v>163</v>
      </c>
      <c r="AA54" s="29" t="n">
        <v>1311160</v>
      </c>
      <c r="AB54" s="5"/>
      <c r="AC54" s="30" t="s">
        <v>164</v>
      </c>
      <c r="AD54" s="9" t="n">
        <v>3593112</v>
      </c>
    </row>
    <row r="55" customFormat="false" ht="14.25" hidden="false" customHeight="false" outlineLevel="0" collapsed="false">
      <c r="Y55" s="5"/>
      <c r="Z55" s="8" t="s">
        <v>165</v>
      </c>
      <c r="AA55" s="29" t="n">
        <v>948894</v>
      </c>
      <c r="AB55" s="5"/>
      <c r="AC55" s="30" t="s">
        <v>166</v>
      </c>
      <c r="AD55" s="9" t="n">
        <v>1129728</v>
      </c>
    </row>
    <row r="56" customFormat="false" ht="14.25" hidden="false" customHeight="false" outlineLevel="0" collapsed="false">
      <c r="Y56" s="5"/>
      <c r="Z56" s="8" t="s">
        <v>167</v>
      </c>
      <c r="AA56" s="29" t="n">
        <v>2282342</v>
      </c>
      <c r="AB56" s="5"/>
      <c r="AC56" s="30" t="s">
        <v>168</v>
      </c>
      <c r="AD56" s="9" t="n">
        <v>3047049</v>
      </c>
    </row>
    <row r="57" customFormat="false" ht="14.25" hidden="false" customHeight="false" outlineLevel="0" collapsed="false">
      <c r="X57" s="2" t="s">
        <v>169</v>
      </c>
      <c r="Y57" s="32" t="s">
        <v>170</v>
      </c>
      <c r="Z57" s="4" t="str">
        <f aca="false">_xlfn.XLOOKUP(AA57, AA2:AA10, Z2:Z10)</f>
        <v>New York</v>
      </c>
      <c r="AA57" s="14" t="n">
        <f aca="false">MAX(AA2:AA10)</f>
        <v>5676160</v>
      </c>
      <c r="AB57" s="5"/>
      <c r="AC57" s="30" t="s">
        <v>171</v>
      </c>
      <c r="AD57" s="9" t="n">
        <v>1311160</v>
      </c>
    </row>
    <row r="58" customFormat="false" ht="14.25" hidden="false" customHeight="false" outlineLevel="0" collapsed="false">
      <c r="X58" s="8" t="s">
        <v>19</v>
      </c>
      <c r="Y58" s="2" t="s">
        <v>172</v>
      </c>
      <c r="Z58" s="4" t="str">
        <f aca="false">_xlfn.XLOOKUP(AA58,AA11:AA56,Z11:Z56)</f>
        <v>California</v>
      </c>
      <c r="AA58" s="29" t="n">
        <f aca="false">MAX(AA11:AA56)</f>
        <v>7334368</v>
      </c>
      <c r="AB58" s="2" t="s">
        <v>173</v>
      </c>
      <c r="AC58" s="4" t="str">
        <f aca="false">_xlfn.XLOOKUP(AD58, AD2:AD10, AC2:AC10)</f>
        <v>New York</v>
      </c>
      <c r="AD58" s="14" t="n">
        <f aca="false">MAX(AD2:AD10)</f>
        <v>5676160</v>
      </c>
      <c r="AE58" s="2" t="s">
        <v>174</v>
      </c>
    </row>
    <row r="59" customFormat="false" ht="14.25" hidden="false" customHeight="false" outlineLevel="0" collapsed="false">
      <c r="X59" s="8" t="s">
        <v>35</v>
      </c>
      <c r="Y59" s="2" t="s">
        <v>175</v>
      </c>
      <c r="Z59" s="4" t="n">
        <f aca="false">COUNTA(Z2:Z10)</f>
        <v>9</v>
      </c>
      <c r="AA59" s="33"/>
      <c r="AB59" s="2" t="s">
        <v>176</v>
      </c>
      <c r="AC59" s="4" t="str">
        <f aca="false">_xlfn.XLOOKUP(AD59,AD11:AD57,AC11:AC57)</f>
        <v>Orlando</v>
      </c>
      <c r="AD59" s="14" t="n">
        <f aca="false">MAX(AD11:AD57)</f>
        <v>3946476</v>
      </c>
      <c r="AE59" s="8" t="s">
        <v>55</v>
      </c>
    </row>
    <row r="60" customFormat="false" ht="14.25" hidden="false" customHeight="false" outlineLevel="0" collapsed="false">
      <c r="X60" s="8" t="s">
        <v>50</v>
      </c>
      <c r="Y60" s="2" t="s">
        <v>177</v>
      </c>
      <c r="Z60" s="4" t="n">
        <f aca="false">COUNTA(Z11:Z56)</f>
        <v>46</v>
      </c>
      <c r="AA60" s="33"/>
      <c r="AB60" s="2" t="s">
        <v>178</v>
      </c>
      <c r="AC60" s="4" t="n">
        <f aca="false">COUNTA(AC2:AC10)</f>
        <v>9</v>
      </c>
      <c r="AD60" s="4"/>
      <c r="AE60" s="8" t="s">
        <v>60</v>
      </c>
    </row>
    <row r="61" customFormat="false" ht="14.25" hidden="false" customHeight="false" outlineLevel="0" collapsed="false">
      <c r="X61" s="8" t="s">
        <v>54</v>
      </c>
      <c r="AB61" s="2" t="s">
        <v>179</v>
      </c>
      <c r="AC61" s="4" t="n">
        <f aca="false">COUNTA(AC11:AC57)</f>
        <v>47</v>
      </c>
      <c r="AD61" s="4"/>
    </row>
    <row r="62" customFormat="false" ht="14.25" hidden="false" customHeight="false" outlineLevel="0" collapsed="false">
      <c r="X62" s="8" t="s">
        <v>59</v>
      </c>
      <c r="Y62" s="2" t="s">
        <v>180</v>
      </c>
      <c r="Z62" s="2" t="s">
        <v>10</v>
      </c>
      <c r="AA62" s="2" t="s">
        <v>88</v>
      </c>
      <c r="AC62" s="2" t="s">
        <v>11</v>
      </c>
      <c r="AD62" s="2" t="s">
        <v>181</v>
      </c>
    </row>
    <row r="63" customFormat="false" ht="14.25" hidden="false" customHeight="false" outlineLevel="0" collapsed="false">
      <c r="Z63" s="4" t="s">
        <v>66</v>
      </c>
      <c r="AA63" s="14" t="n">
        <v>2513424</v>
      </c>
      <c r="AC63" s="4" t="s">
        <v>67</v>
      </c>
      <c r="AD63" s="4" t="n">
        <v>2994304</v>
      </c>
    </row>
    <row r="64" customFormat="false" ht="14.25" hidden="false" customHeight="false" outlineLevel="0" collapsed="false">
      <c r="H64" s="34"/>
      <c r="Z64" s="4" t="s">
        <v>70</v>
      </c>
      <c r="AA64" s="14" t="n">
        <v>1810428</v>
      </c>
      <c r="AC64" s="4" t="s">
        <v>71</v>
      </c>
      <c r="AD64" s="4" t="n">
        <v>2824641</v>
      </c>
    </row>
    <row r="65" customFormat="false" ht="14.25" hidden="false" customHeight="false" outlineLevel="0" collapsed="false">
      <c r="E65" s="35"/>
      <c r="F65" s="36"/>
      <c r="G65" s="36"/>
      <c r="H65" s="34"/>
      <c r="Z65" s="4" t="s">
        <v>75</v>
      </c>
      <c r="AA65" s="14" t="n">
        <v>2254096</v>
      </c>
      <c r="AC65" s="8" t="s">
        <v>76</v>
      </c>
      <c r="AD65" s="4" t="n">
        <v>1810428</v>
      </c>
    </row>
    <row r="66" customFormat="false" ht="14.25" hidden="false" customHeight="false" outlineLevel="0" collapsed="false">
      <c r="E66" s="34"/>
      <c r="H66" s="34"/>
      <c r="Z66" s="4" t="s">
        <v>80</v>
      </c>
      <c r="AA66" s="14" t="n">
        <v>1802672</v>
      </c>
      <c r="AC66" s="4" t="s">
        <v>81</v>
      </c>
      <c r="AD66" s="4" t="n">
        <v>2708591</v>
      </c>
    </row>
    <row r="67" customFormat="false" ht="14.25" hidden="false" customHeight="false" outlineLevel="0" collapsed="false">
      <c r="E67" s="34"/>
      <c r="H67" s="34"/>
      <c r="Z67" s="4" t="s">
        <v>19</v>
      </c>
      <c r="AA67" s="14" t="n">
        <v>8580508</v>
      </c>
      <c r="AC67" s="4" t="s">
        <v>85</v>
      </c>
      <c r="AD67" s="4" t="n">
        <v>951134</v>
      </c>
    </row>
    <row r="68" customFormat="false" ht="14.25" hidden="false" customHeight="false" outlineLevel="0" collapsed="false">
      <c r="E68" s="34"/>
      <c r="H68" s="34"/>
      <c r="Z68" s="4" t="s">
        <v>27</v>
      </c>
      <c r="AA68" s="14" t="n">
        <v>2569036</v>
      </c>
      <c r="AC68" s="4" t="s">
        <v>87</v>
      </c>
      <c r="AD68" s="4" t="n">
        <v>1930761</v>
      </c>
    </row>
    <row r="69" customFormat="false" ht="14.25" hidden="false" customHeight="false" outlineLevel="0" collapsed="false">
      <c r="E69" s="34"/>
      <c r="H69" s="34"/>
      <c r="Z69" s="4" t="s">
        <v>86</v>
      </c>
      <c r="AA69" s="14" t="n">
        <v>1646448</v>
      </c>
      <c r="AC69" s="4" t="s">
        <v>90</v>
      </c>
      <c r="AD69" s="4" t="n">
        <v>2513424</v>
      </c>
    </row>
    <row r="70" customFormat="false" ht="14.25" hidden="false" customHeight="false" outlineLevel="0" collapsed="false">
      <c r="E70" s="34"/>
      <c r="H70" s="34"/>
      <c r="Z70" s="4" t="s">
        <v>89</v>
      </c>
      <c r="AA70" s="14" t="n">
        <v>1508537</v>
      </c>
      <c r="AC70" s="4" t="s">
        <v>91</v>
      </c>
      <c r="AD70" s="4" t="n">
        <v>2742753</v>
      </c>
    </row>
    <row r="71" customFormat="false" ht="14.25" hidden="false" customHeight="false" outlineLevel="0" collapsed="false">
      <c r="E71" s="34"/>
      <c r="H71" s="34"/>
      <c r="Z71" s="4" t="s">
        <v>35</v>
      </c>
      <c r="AA71" s="14" t="n">
        <v>7820589</v>
      </c>
      <c r="AC71" s="4" t="s">
        <v>93</v>
      </c>
      <c r="AD71" s="4" t="n">
        <v>1578435</v>
      </c>
    </row>
    <row r="72" customFormat="false" ht="14.25" hidden="false" customHeight="false" outlineLevel="0" collapsed="false">
      <c r="E72" s="34"/>
      <c r="H72" s="34"/>
      <c r="Z72" s="4" t="s">
        <v>92</v>
      </c>
      <c r="AA72" s="14" t="n">
        <v>2708591</v>
      </c>
      <c r="AC72" s="4" t="s">
        <v>95</v>
      </c>
      <c r="AD72" s="4" t="n">
        <v>2041598</v>
      </c>
    </row>
    <row r="73" customFormat="false" ht="14.25" hidden="false" customHeight="false" outlineLevel="0" collapsed="false">
      <c r="E73" s="34"/>
      <c r="H73" s="35"/>
      <c r="I73" s="36"/>
      <c r="Z73" s="4" t="s">
        <v>94</v>
      </c>
      <c r="AA73" s="14" t="n">
        <v>2734457</v>
      </c>
      <c r="AC73" s="4" t="s">
        <v>97</v>
      </c>
      <c r="AD73" s="4" t="n">
        <v>2936581</v>
      </c>
    </row>
    <row r="74" customFormat="false" ht="14.25" hidden="false" customHeight="false" outlineLevel="0" collapsed="false">
      <c r="E74" s="34"/>
      <c r="H74" s="34"/>
      <c r="J74" s="36"/>
      <c r="Z74" s="4" t="s">
        <v>96</v>
      </c>
      <c r="AA74" s="14" t="n">
        <v>2742753</v>
      </c>
      <c r="AC74" s="4" t="s">
        <v>99</v>
      </c>
      <c r="AD74" s="4" t="n">
        <v>2282342</v>
      </c>
    </row>
    <row r="75" customFormat="false" ht="14.25" hidden="false" customHeight="false" outlineLevel="0" collapsed="false">
      <c r="E75" s="35"/>
      <c r="F75" s="36"/>
      <c r="G75" s="36"/>
      <c r="H75" s="34"/>
      <c r="Z75" s="4" t="s">
        <v>98</v>
      </c>
      <c r="AA75" s="14" t="n">
        <v>1204063</v>
      </c>
      <c r="AC75" s="4" t="s">
        <v>101</v>
      </c>
      <c r="AD75" s="4" t="n">
        <v>1204063</v>
      </c>
    </row>
    <row r="76" customFormat="false" ht="14.25" hidden="false" customHeight="false" outlineLevel="0" collapsed="false">
      <c r="E76" s="34"/>
      <c r="H76" s="34"/>
      <c r="Z76" s="4" t="s">
        <v>100</v>
      </c>
      <c r="AA76" s="14" t="n">
        <v>1084723</v>
      </c>
      <c r="AC76" s="4" t="s">
        <v>104</v>
      </c>
      <c r="AD76" s="4" t="n">
        <v>2269283</v>
      </c>
    </row>
    <row r="77" customFormat="false" ht="14.25" hidden="false" customHeight="false" outlineLevel="0" collapsed="false">
      <c r="E77" s="34"/>
      <c r="H77" s="34"/>
      <c r="Z77" s="4" t="s">
        <v>103</v>
      </c>
      <c r="AA77" s="14" t="n">
        <v>909811</v>
      </c>
      <c r="AC77" s="4" t="s">
        <v>106</v>
      </c>
      <c r="AD77" s="4" t="n">
        <v>2982739</v>
      </c>
    </row>
    <row r="78" customFormat="false" ht="14.25" hidden="false" customHeight="false" outlineLevel="0" collapsed="false">
      <c r="E78" s="34"/>
      <c r="H78" s="34"/>
      <c r="Z78" s="4" t="s">
        <v>105</v>
      </c>
      <c r="AA78" s="14" t="n">
        <v>1225314</v>
      </c>
      <c r="AC78" s="4" t="s">
        <v>20</v>
      </c>
      <c r="AD78" s="4" t="n">
        <v>2569036</v>
      </c>
    </row>
    <row r="79" customFormat="false" ht="14.25" hidden="false" customHeight="false" outlineLevel="0" collapsed="false">
      <c r="E79" s="34"/>
      <c r="H79" s="34"/>
      <c r="Y79" s="2" t="s">
        <v>182</v>
      </c>
      <c r="Z79" s="4" t="s">
        <v>107</v>
      </c>
      <c r="AA79" s="14" t="n">
        <v>1241148</v>
      </c>
      <c r="AC79" s="4" t="s">
        <v>108</v>
      </c>
      <c r="AD79" s="4" t="n">
        <v>909811</v>
      </c>
      <c r="AE79" s="2" t="s">
        <v>183</v>
      </c>
    </row>
    <row r="80" customFormat="false" ht="14.25" hidden="false" customHeight="false" outlineLevel="0" collapsed="false">
      <c r="E80" s="34"/>
      <c r="H80" s="34"/>
      <c r="Y80" s="4" t="str">
        <f aca="false">_xlfn.XLOOKUP(LARGE(AA63:AA112,1),AA63:AA112,Z63:Z112)</f>
        <v>New York</v>
      </c>
      <c r="Z80" s="4" t="s">
        <v>109</v>
      </c>
      <c r="AA80" s="14" t="n">
        <v>3377031</v>
      </c>
      <c r="AC80" s="4" t="s">
        <v>110</v>
      </c>
      <c r="AD80" s="4" t="n">
        <v>2287283</v>
      </c>
      <c r="AE80" s="4" t="str">
        <f aca="false">_xlfn.XLOOKUP(LARGE(AD63:AD116, 1), AD63:AD116, AC63:AC116)</f>
        <v>New York</v>
      </c>
    </row>
    <row r="81" customFormat="false" ht="14.25" hidden="false" customHeight="false" outlineLevel="0" collapsed="false">
      <c r="E81" s="34"/>
      <c r="H81" s="34"/>
      <c r="Y81" s="4" t="str">
        <f aca="false">_xlfn.XLOOKUP(LARGE(AA63:AA112, 2),AA63:AA112,Z63:Z112)</f>
        <v>California</v>
      </c>
      <c r="Z81" s="4" t="s">
        <v>111</v>
      </c>
      <c r="AA81" s="14" t="n">
        <v>1129728</v>
      </c>
      <c r="AC81" s="4" t="s">
        <v>112</v>
      </c>
      <c r="AD81" s="4" t="n">
        <v>950930</v>
      </c>
      <c r="AE81" s="4" t="str">
        <f aca="false">_xlfn.XLOOKUP(LARGE(AD63:AD116, 2), AD63:AD116, AC63:AC116)</f>
        <v>San Francisco</v>
      </c>
    </row>
    <row r="82" customFormat="false" ht="14.25" hidden="false" customHeight="false" outlineLevel="0" collapsed="false">
      <c r="E82" s="34"/>
      <c r="H82" s="34"/>
      <c r="Y82" s="4" t="str">
        <f aca="false">_xlfn.XLOOKUP(LARGE(AA63:AA112,3),AA63:AA112,Z63:Z112)</f>
        <v>Florida</v>
      </c>
      <c r="Z82" s="4" t="s">
        <v>113</v>
      </c>
      <c r="AA82" s="14" t="n">
        <v>951134</v>
      </c>
      <c r="AC82" s="4" t="s">
        <v>114</v>
      </c>
      <c r="AD82" s="4" t="n">
        <v>1646448</v>
      </c>
      <c r="AE82" s="4" t="str">
        <f aca="false">_xlfn.XLOOKUP(LARGE(AD63:AD116, 3), AD63:AD116, AC63:AC116)</f>
        <v>Orlando</v>
      </c>
    </row>
    <row r="83" customFormat="false" ht="14.25" hidden="false" customHeight="false" outlineLevel="0" collapsed="false">
      <c r="E83" s="34"/>
      <c r="H83" s="34"/>
      <c r="Y83" s="4" t="str">
        <f aca="false">_xlfn.XLOOKUP(LARGE(AA63:AA112,4),AA63:AA112,Z63:Z112)</f>
        <v>Texas</v>
      </c>
      <c r="Z83" s="4" t="s">
        <v>115</v>
      </c>
      <c r="AA83" s="14" t="n">
        <v>1578435</v>
      </c>
      <c r="AC83" s="4" t="s">
        <v>116</v>
      </c>
      <c r="AD83" s="4" t="n">
        <v>2734457</v>
      </c>
      <c r="AE83" s="4" t="str">
        <f aca="false">_xlfn.XLOOKUP(LARGE(AD63:AD116, 4), AD63:AD116, AC63:AC116)</f>
        <v>Miami</v>
      </c>
    </row>
    <row r="84" customFormat="false" ht="14.25" hidden="false" customHeight="false" outlineLevel="0" collapsed="false">
      <c r="E84" s="34"/>
      <c r="H84" s="34"/>
      <c r="Y84" s="4" t="str">
        <f aca="false">_xlfn.XLOOKUP(LARGE(AA63:AA112,5),AA63:AA112,Z63:Z112)</f>
        <v>South Carolina</v>
      </c>
      <c r="Z84" s="4" t="s">
        <v>117</v>
      </c>
      <c r="AA84" s="14" t="n">
        <v>2287283</v>
      </c>
      <c r="AC84" s="4" t="s">
        <v>28</v>
      </c>
      <c r="AD84" s="4" t="n">
        <v>3629632</v>
      </c>
      <c r="AE84" s="4" t="str">
        <f aca="false">_xlfn.XLOOKUP(LARGE(AD63:AD116, 5), AD63:AD116, AC63:AC116)</f>
        <v>Los Angeles</v>
      </c>
    </row>
    <row r="85" customFormat="false" ht="14.25" hidden="false" customHeight="false" outlineLevel="0" collapsed="false">
      <c r="E85" s="34"/>
      <c r="H85" s="34"/>
      <c r="Y85" s="4" t="str">
        <f aca="false">_xlfn.XLOOKUP(LARGE(AA63:AA112,6),AA63:AA112,Z63:Z112)</f>
        <v>Louisiana</v>
      </c>
      <c r="Z85" s="4" t="s">
        <v>41</v>
      </c>
      <c r="AA85" s="14" t="n">
        <v>903918</v>
      </c>
      <c r="AC85" s="4" t="s">
        <v>118</v>
      </c>
      <c r="AD85" s="4" t="n">
        <v>1084723</v>
      </c>
      <c r="AE85" s="4" t="str">
        <f aca="false">_xlfn.XLOOKUP(LARGE(AD63:AD116, 6), AD63:AD116, AC63:AC116)</f>
        <v>Houston</v>
      </c>
    </row>
    <row r="86" customFormat="false" ht="14.25" hidden="false" customHeight="false" outlineLevel="0" collapsed="false">
      <c r="E86" s="34"/>
      <c r="H86" s="34"/>
      <c r="Y86" s="4" t="str">
        <f aca="false">_xlfn.XLOOKUP(LARGE(AA63:AA112,7),AA63:AA112,Z63:Z112)</f>
        <v>Washington</v>
      </c>
      <c r="Z86" s="4" t="s">
        <v>119</v>
      </c>
      <c r="AA86" s="14" t="n">
        <v>2218609</v>
      </c>
      <c r="AC86" s="4" t="s">
        <v>120</v>
      </c>
      <c r="AD86" s="4" t="n">
        <v>2218609</v>
      </c>
      <c r="AE86" s="4" t="str">
        <f aca="false">_xlfn.XLOOKUP(LARGE(AD63:AD116, 7), AD63:AD116, AC63:AC116)</f>
        <v>Charleston, SC</v>
      </c>
    </row>
    <row r="87" customFormat="false" ht="14.25" hidden="false" customHeight="false" outlineLevel="0" collapsed="false">
      <c r="E87" s="34"/>
      <c r="H87" s="34"/>
      <c r="Y87" s="4" t="str">
        <f aca="false">_xlfn.XLOOKUP(LARGE(AA63:AA112,8),AA63:AA112,Z63:Z112)</f>
        <v>Virginia</v>
      </c>
      <c r="Z87" s="4" t="s">
        <v>121</v>
      </c>
      <c r="AA87" s="14" t="n">
        <v>1189515</v>
      </c>
      <c r="AC87" s="4" t="s">
        <v>122</v>
      </c>
      <c r="AD87" s="4" t="n">
        <v>2567190</v>
      </c>
      <c r="AE87" s="4" t="str">
        <f aca="false">_xlfn.XLOOKUP(LARGE(AD63:AD116, 8), AD63:AD116, AC63:AC116)</f>
        <v>New Orleans</v>
      </c>
    </row>
    <row r="88" customFormat="false" ht="14.25" hidden="false" customHeight="false" outlineLevel="0" collapsed="false">
      <c r="E88" s="34"/>
      <c r="H88" s="34"/>
      <c r="Y88" s="4" t="str">
        <f aca="false">_xlfn.XLOOKUP(LARGE(AA63:AA112,9),AA63:AA112,Z63:Z112)</f>
        <v>Oregon</v>
      </c>
      <c r="Z88" s="4" t="s">
        <v>124</v>
      </c>
      <c r="AA88" s="14" t="n">
        <v>1930761</v>
      </c>
      <c r="AC88" s="4" t="s">
        <v>36</v>
      </c>
      <c r="AD88" s="4" t="n">
        <v>2981134</v>
      </c>
      <c r="AE88" s="4" t="str">
        <f aca="false">_xlfn.XLOOKUP(LARGE(AD63:AD116, 9), AD63:AD116, AC63:AC116)</f>
        <v>Seattle</v>
      </c>
    </row>
    <row r="89" customFormat="false" ht="14.25" hidden="false" customHeight="false" outlineLevel="0" collapsed="false">
      <c r="E89" s="34"/>
      <c r="H89" s="34"/>
      <c r="Y89" s="4" t="str">
        <f aca="false">_xlfn.XLOOKUP(LARGE(AA63:AA112,10),AA63:AA112,Z63:Z112)</f>
        <v>Nevada</v>
      </c>
      <c r="Z89" s="4" t="s">
        <v>128</v>
      </c>
      <c r="AA89" s="14" t="n">
        <v>728838</v>
      </c>
      <c r="AC89" s="4" t="s">
        <v>125</v>
      </c>
      <c r="AD89" s="4" t="n">
        <v>1802672</v>
      </c>
      <c r="AE89" s="4" t="str">
        <f aca="false">_xlfn.XLOOKUP(LARGE(AD63:AD116, 10), AD63:AD116, AC63:AC116)</f>
        <v>Richmond</v>
      </c>
    </row>
    <row r="90" customFormat="false" ht="14.25" hidden="false" customHeight="false" outlineLevel="0" collapsed="false">
      <c r="E90" s="34"/>
      <c r="H90" s="34"/>
      <c r="Z90" s="4" t="s">
        <v>46</v>
      </c>
      <c r="AA90" s="14" t="n">
        <v>2981134</v>
      </c>
      <c r="AC90" s="4" t="s">
        <v>129</v>
      </c>
      <c r="AD90" s="4" t="n">
        <v>3651288</v>
      </c>
    </row>
    <row r="91" customFormat="false" ht="14.25" hidden="false" customHeight="false" outlineLevel="0" collapsed="false">
      <c r="E91" s="34"/>
      <c r="H91" s="34"/>
      <c r="Z91" s="4" t="s">
        <v>130</v>
      </c>
      <c r="AA91" s="14" t="n">
        <v>2339267</v>
      </c>
      <c r="AC91" s="4" t="s">
        <v>131</v>
      </c>
      <c r="AD91" s="4" t="n">
        <v>1241148</v>
      </c>
    </row>
    <row r="92" customFormat="false" ht="14.25" hidden="false" customHeight="false" outlineLevel="0" collapsed="false">
      <c r="E92" s="34"/>
      <c r="H92" s="34"/>
      <c r="Z92" s="4" t="s">
        <v>132</v>
      </c>
      <c r="AA92" s="14" t="n">
        <v>1220446</v>
      </c>
      <c r="AC92" s="4" t="s">
        <v>133</v>
      </c>
      <c r="AD92" s="4" t="n">
        <v>2339267</v>
      </c>
    </row>
    <row r="93" customFormat="false" ht="14.25" hidden="false" customHeight="false" outlineLevel="0" collapsed="false">
      <c r="E93" s="34"/>
      <c r="H93" s="34"/>
      <c r="Z93" s="4" t="s">
        <v>134</v>
      </c>
      <c r="AA93" s="14" t="n">
        <v>2824641</v>
      </c>
      <c r="AC93" s="4" t="s">
        <v>42</v>
      </c>
      <c r="AD93" s="4" t="n">
        <v>3874113</v>
      </c>
    </row>
    <row r="94" customFormat="false" ht="14.25" hidden="false" customHeight="false" outlineLevel="0" collapsed="false">
      <c r="E94" s="34"/>
      <c r="H94" s="34"/>
      <c r="Z94" s="4" t="s">
        <v>50</v>
      </c>
      <c r="AA94" s="14" t="n">
        <v>8670464</v>
      </c>
      <c r="AC94" s="4" t="s">
        <v>135</v>
      </c>
      <c r="AD94" s="4" t="n">
        <v>948894</v>
      </c>
    </row>
    <row r="95" customFormat="false" ht="14.25" hidden="false" customHeight="false" outlineLevel="0" collapsed="false">
      <c r="E95" s="34"/>
      <c r="H95" s="34"/>
      <c r="Z95" s="4" t="s">
        <v>138</v>
      </c>
      <c r="AA95" s="14" t="n">
        <v>2936581</v>
      </c>
      <c r="AC95" s="4" t="s">
        <v>47</v>
      </c>
      <c r="AD95" s="4" t="n">
        <v>903918</v>
      </c>
    </row>
    <row r="96" customFormat="false" ht="14.25" hidden="false" customHeight="false" outlineLevel="0" collapsed="false">
      <c r="E96" s="34"/>
      <c r="H96" s="34"/>
      <c r="Z96" s="4" t="s">
        <v>141</v>
      </c>
      <c r="AA96" s="14" t="n">
        <v>950930</v>
      </c>
      <c r="AC96" s="4" t="s">
        <v>136</v>
      </c>
      <c r="AD96" s="4" t="n">
        <v>3377031</v>
      </c>
    </row>
    <row r="97" customFormat="false" ht="14.25" hidden="false" customHeight="false" outlineLevel="0" collapsed="false">
      <c r="E97" s="34"/>
      <c r="H97" s="34"/>
      <c r="Z97" s="4" t="s">
        <v>143</v>
      </c>
      <c r="AA97" s="14" t="n">
        <v>2269283</v>
      </c>
      <c r="AC97" s="4" t="s">
        <v>50</v>
      </c>
      <c r="AD97" s="4" t="n">
        <v>5676160</v>
      </c>
    </row>
    <row r="98" customFormat="false" ht="14.25" hidden="false" customHeight="false" outlineLevel="0" collapsed="false">
      <c r="E98" s="34"/>
      <c r="H98" s="34"/>
      <c r="Z98" s="4" t="s">
        <v>145</v>
      </c>
      <c r="AA98" s="14" t="n">
        <v>1512059</v>
      </c>
      <c r="AC98" s="4" t="s">
        <v>139</v>
      </c>
      <c r="AD98" s="4" t="n">
        <v>1220446</v>
      </c>
    </row>
    <row r="99" customFormat="false" ht="14.25" hidden="false" customHeight="false" outlineLevel="0" collapsed="false">
      <c r="E99" s="34"/>
      <c r="H99" s="34"/>
      <c r="Z99" s="4" t="s">
        <v>147</v>
      </c>
      <c r="AA99" s="14" t="n">
        <v>3047049</v>
      </c>
      <c r="AC99" s="4" t="s">
        <v>142</v>
      </c>
      <c r="AD99" s="4" t="n">
        <v>1512059</v>
      </c>
    </row>
    <row r="100" customFormat="false" ht="14.25" hidden="false" customHeight="false" outlineLevel="0" collapsed="false">
      <c r="E100" s="34"/>
      <c r="H100" s="34"/>
      <c r="Z100" s="4" t="s">
        <v>54</v>
      </c>
      <c r="AA100" s="14" t="n">
        <v>1478794</v>
      </c>
      <c r="AC100" s="4" t="s">
        <v>144</v>
      </c>
      <c r="AD100" s="4" t="n">
        <v>728838</v>
      </c>
    </row>
    <row r="101" customFormat="false" ht="14.25" hidden="false" customHeight="false" outlineLevel="0" collapsed="false">
      <c r="E101" s="34"/>
      <c r="H101" s="34"/>
      <c r="R101" s="37"/>
      <c r="S101" s="37"/>
      <c r="T101" s="37"/>
      <c r="Z101" s="4" t="s">
        <v>149</v>
      </c>
      <c r="AA101" s="14" t="n">
        <v>1202256</v>
      </c>
      <c r="AC101" s="4" t="s">
        <v>146</v>
      </c>
      <c r="AD101" s="4" t="n">
        <v>3946476</v>
      </c>
    </row>
    <row r="102" customFormat="false" ht="14.25" hidden="false" customHeight="false" outlineLevel="0" collapsed="false">
      <c r="E102" s="34"/>
      <c r="H102" s="34"/>
      <c r="R102" s="37"/>
      <c r="S102" s="37"/>
      <c r="T102" s="37"/>
      <c r="Z102" s="4" t="s">
        <v>151</v>
      </c>
      <c r="AA102" s="14" t="n">
        <v>3593112</v>
      </c>
      <c r="AC102" s="4" t="s">
        <v>55</v>
      </c>
      <c r="AD102" s="4" t="n">
        <v>1478794</v>
      </c>
    </row>
    <row r="103" customFormat="false" ht="14.25" hidden="false" customHeight="false" outlineLevel="0" collapsed="false">
      <c r="E103" s="34"/>
      <c r="H103" s="34"/>
      <c r="R103" s="37"/>
      <c r="S103" s="37"/>
      <c r="T103" s="37"/>
      <c r="Z103" s="4" t="s">
        <v>153</v>
      </c>
      <c r="AA103" s="14" t="n">
        <v>1041101</v>
      </c>
      <c r="AC103" s="4" t="s">
        <v>148</v>
      </c>
      <c r="AD103" s="4" t="n">
        <v>2254096</v>
      </c>
    </row>
    <row r="104" customFormat="false" ht="14.25" hidden="false" customHeight="false" outlineLevel="0" collapsed="false">
      <c r="E104" s="34"/>
      <c r="H104" s="34"/>
      <c r="R104" s="37"/>
      <c r="S104" s="37"/>
      <c r="T104" s="37"/>
      <c r="Z104" s="4" t="s">
        <v>155</v>
      </c>
      <c r="AA104" s="14" t="n">
        <v>2567190</v>
      </c>
      <c r="AC104" s="4" t="s">
        <v>150</v>
      </c>
      <c r="AD104" s="4" t="n">
        <v>1202256</v>
      </c>
    </row>
    <row r="105" customFormat="false" ht="14.25" hidden="false" customHeight="false" outlineLevel="0" collapsed="false">
      <c r="E105" s="34"/>
      <c r="H105" s="34"/>
      <c r="R105" s="37"/>
      <c r="S105" s="37"/>
      <c r="T105" s="37"/>
      <c r="Z105" s="4" t="s">
        <v>59</v>
      </c>
      <c r="AA105" s="14" t="n">
        <v>6612371</v>
      </c>
      <c r="AC105" s="4" t="s">
        <v>152</v>
      </c>
      <c r="AD105" s="4" t="n">
        <v>3074415</v>
      </c>
    </row>
    <row r="106" customFormat="false" ht="14.25" hidden="false" customHeight="false" outlineLevel="0" collapsed="false">
      <c r="E106" s="34"/>
      <c r="H106" s="34"/>
      <c r="R106" s="37"/>
      <c r="S106" s="37"/>
      <c r="T106" s="37"/>
      <c r="Z106" s="4" t="s">
        <v>157</v>
      </c>
      <c r="AA106" s="14" t="n">
        <v>1387620</v>
      </c>
      <c r="AC106" s="4" t="s">
        <v>154</v>
      </c>
      <c r="AD106" s="4" t="n">
        <v>1387620</v>
      </c>
    </row>
    <row r="107" customFormat="false" ht="14.25" hidden="false" customHeight="false" outlineLevel="0" collapsed="false">
      <c r="E107" s="34"/>
      <c r="H107" s="34"/>
      <c r="Z107" s="4" t="s">
        <v>159</v>
      </c>
      <c r="AA107" s="14" t="n">
        <v>2041598</v>
      </c>
      <c r="AC107" s="4" t="s">
        <v>60</v>
      </c>
      <c r="AD107" s="4" t="n">
        <v>4929220</v>
      </c>
    </row>
    <row r="108" customFormat="false" ht="14.25" hidden="false" customHeight="false" outlineLevel="0" collapsed="false">
      <c r="E108" s="34"/>
      <c r="H108" s="34"/>
      <c r="Z108" s="4" t="s">
        <v>161</v>
      </c>
      <c r="AA108" s="14" t="n">
        <v>3074415</v>
      </c>
      <c r="AC108" s="4" t="s">
        <v>64</v>
      </c>
      <c r="AD108" s="4" t="n">
        <v>3222093</v>
      </c>
    </row>
    <row r="109" customFormat="false" ht="14.25" hidden="false" customHeight="false" outlineLevel="0" collapsed="false">
      <c r="E109" s="34"/>
      <c r="H109" s="34"/>
      <c r="Z109" s="4" t="s">
        <v>63</v>
      </c>
      <c r="AA109" s="14" t="n">
        <v>3222093</v>
      </c>
      <c r="AC109" s="4" t="s">
        <v>156</v>
      </c>
      <c r="AD109" s="4" t="n">
        <v>1041101</v>
      </c>
    </row>
    <row r="110" customFormat="false" ht="14.25" hidden="false" customHeight="false" outlineLevel="0" collapsed="false">
      <c r="E110" s="34"/>
      <c r="H110" s="34"/>
      <c r="Z110" s="4" t="s">
        <v>163</v>
      </c>
      <c r="AA110" s="14" t="n">
        <v>1311160</v>
      </c>
      <c r="AC110" s="4" t="s">
        <v>158</v>
      </c>
      <c r="AD110" s="4" t="n">
        <v>1189515</v>
      </c>
    </row>
    <row r="111" customFormat="false" ht="14.25" hidden="false" customHeight="false" outlineLevel="0" collapsed="false">
      <c r="E111" s="34"/>
      <c r="H111" s="34"/>
      <c r="Z111" s="4" t="s">
        <v>165</v>
      </c>
      <c r="AA111" s="14" t="n">
        <v>948894</v>
      </c>
      <c r="AC111" s="4" t="s">
        <v>160</v>
      </c>
      <c r="AD111" s="4" t="n">
        <v>1225314</v>
      </c>
    </row>
    <row r="112" customFormat="false" ht="14.25" hidden="false" customHeight="false" outlineLevel="0" collapsed="false">
      <c r="E112" s="34"/>
      <c r="H112" s="34"/>
      <c r="Z112" s="4" t="s">
        <v>167</v>
      </c>
      <c r="AA112" s="14" t="n">
        <v>2282342</v>
      </c>
      <c r="AC112" s="4" t="s">
        <v>162</v>
      </c>
      <c r="AD112" s="4" t="n">
        <v>1508537</v>
      </c>
    </row>
    <row r="113" customFormat="false" ht="14.25" hidden="false" customHeight="false" outlineLevel="0" collapsed="false">
      <c r="E113" s="34"/>
      <c r="H113" s="34"/>
      <c r="AC113" s="4" t="s">
        <v>164</v>
      </c>
      <c r="AD113" s="4" t="n">
        <v>3593112</v>
      </c>
    </row>
    <row r="114" customFormat="false" ht="14.25" hidden="false" customHeight="false" outlineLevel="0" collapsed="false">
      <c r="E114" s="34"/>
      <c r="H114" s="34"/>
      <c r="AC114" s="4" t="s">
        <v>166</v>
      </c>
      <c r="AD114" s="4" t="n">
        <v>1129728</v>
      </c>
    </row>
    <row r="115" customFormat="false" ht="14.25" hidden="false" customHeight="false" outlineLevel="0" collapsed="false">
      <c r="E115" s="34"/>
      <c r="H115" s="34"/>
      <c r="AC115" s="4" t="s">
        <v>168</v>
      </c>
      <c r="AD115" s="4" t="n">
        <v>3047049</v>
      </c>
    </row>
    <row r="116" customFormat="false" ht="14.25" hidden="false" customHeight="false" outlineLevel="0" collapsed="false">
      <c r="E116" s="34"/>
      <c r="H116" s="34"/>
      <c r="AC116" s="4" t="s">
        <v>171</v>
      </c>
      <c r="AD116" s="4" t="n">
        <v>1311160</v>
      </c>
    </row>
    <row r="117" customFormat="false" ht="14.25" hidden="false" customHeight="false" outlineLevel="0" collapsed="false">
      <c r="E117" s="34"/>
      <c r="H117" s="34"/>
    </row>
    <row r="118" customFormat="false" ht="14.25" hidden="false" customHeight="false" outlineLevel="0" collapsed="false">
      <c r="E118" s="34"/>
      <c r="H118" s="34"/>
    </row>
    <row r="119" customFormat="false" ht="14.25" hidden="false" customHeight="false" outlineLevel="0" collapsed="false">
      <c r="E119" s="34"/>
      <c r="H119" s="34"/>
    </row>
    <row r="120" customFormat="false" ht="14.25" hidden="false" customHeight="false" outlineLevel="0" collapsed="false">
      <c r="E120" s="34"/>
    </row>
    <row r="127" customFormat="false" ht="14.25" hidden="false" customHeight="false" outlineLevel="0" collapsed="false">
      <c r="E127" s="35"/>
      <c r="F127" s="36"/>
      <c r="G127" s="36"/>
    </row>
    <row r="128" customFormat="false" ht="14.25" hidden="false" customHeight="false" outlineLevel="0" collapsed="false">
      <c r="E128" s="38"/>
      <c r="F128" s="39"/>
      <c r="G128" s="39"/>
    </row>
    <row r="129" customFormat="false" ht="14.25" hidden="false" customHeight="false" outlineLevel="0" collapsed="false">
      <c r="E129" s="40"/>
    </row>
    <row r="130" customFormat="false" ht="14.25" hidden="false" customHeight="false" outlineLevel="0" collapsed="false">
      <c r="E130" s="38"/>
      <c r="F130" s="39"/>
      <c r="G130" s="39"/>
    </row>
    <row r="131" customFormat="false" ht="14.25" hidden="false" customHeight="false" outlineLevel="0" collapsed="false">
      <c r="E131" s="40"/>
    </row>
    <row r="132" customFormat="false" ht="14.25" hidden="false" customHeight="false" outlineLevel="0" collapsed="false">
      <c r="E132" s="38"/>
      <c r="F132" s="39"/>
      <c r="G132" s="39"/>
    </row>
    <row r="133" customFormat="false" ht="14.25" hidden="false" customHeight="false" outlineLevel="0" collapsed="false">
      <c r="E133" s="40"/>
    </row>
    <row r="134" customFormat="false" ht="14.25" hidden="false" customHeight="false" outlineLevel="0" collapsed="false">
      <c r="E134" s="38"/>
      <c r="F134" s="39"/>
      <c r="G134" s="39"/>
    </row>
    <row r="135" customFormat="false" ht="14.25" hidden="false" customHeight="false" outlineLevel="0" collapsed="false">
      <c r="E135" s="40"/>
    </row>
    <row r="136" customFormat="false" ht="14.25" hidden="false" customHeight="false" outlineLevel="0" collapsed="false">
      <c r="E136" s="38"/>
      <c r="F136" s="39"/>
      <c r="G136" s="39"/>
    </row>
    <row r="137" customFormat="false" ht="14.25" hidden="false" customHeight="false" outlineLevel="0" collapsed="false">
      <c r="E137" s="40"/>
    </row>
    <row r="138" customFormat="false" ht="14.25" hidden="false" customHeight="false" outlineLevel="0" collapsed="false">
      <c r="E138" s="38"/>
      <c r="F138" s="39"/>
      <c r="G138" s="39"/>
    </row>
    <row r="139" customFormat="false" ht="14.25" hidden="false" customHeight="false" outlineLevel="0" collapsed="false">
      <c r="E139" s="40"/>
    </row>
    <row r="140" customFormat="false" ht="14.25" hidden="false" customHeight="false" outlineLevel="0" collapsed="false">
      <c r="E140" s="38"/>
      <c r="F140" s="39"/>
      <c r="G140" s="39"/>
    </row>
    <row r="141" customFormat="false" ht="14.25" hidden="false" customHeight="false" outlineLevel="0" collapsed="false">
      <c r="E141" s="40"/>
    </row>
    <row r="142" customFormat="false" ht="14.25" hidden="false" customHeight="false" outlineLevel="0" collapsed="false">
      <c r="E142" s="38"/>
      <c r="F142" s="39"/>
      <c r="G142" s="39"/>
    </row>
    <row r="143" customFormat="false" ht="14.25" hidden="false" customHeight="false" outlineLevel="0" collapsed="false">
      <c r="E143" s="40"/>
    </row>
    <row r="144" customFormat="false" ht="14.25" hidden="false" customHeight="false" outlineLevel="0" collapsed="false">
      <c r="E144" s="38"/>
      <c r="F144" s="39"/>
      <c r="G144" s="39"/>
    </row>
    <row r="145" customFormat="false" ht="14.25" hidden="false" customHeight="false" outlineLevel="0" collapsed="false">
      <c r="E145" s="40"/>
    </row>
    <row r="146" customFormat="false" ht="14.25" hidden="false" customHeight="false" outlineLevel="0" collapsed="false">
      <c r="E146" s="35"/>
      <c r="F146" s="36"/>
      <c r="G146" s="36"/>
    </row>
    <row r="147" customFormat="false" ht="14.25" hidden="false" customHeight="false" outlineLevel="0" collapsed="false">
      <c r="E147" s="38"/>
      <c r="F147" s="39"/>
      <c r="G147" s="39"/>
    </row>
    <row r="148" customFormat="false" ht="14.25" hidden="false" customHeight="false" outlineLevel="0" collapsed="false">
      <c r="E148" s="40"/>
    </row>
    <row r="149" customFormat="false" ht="14.25" hidden="false" customHeight="false" outlineLevel="0" collapsed="false">
      <c r="E149" s="38"/>
      <c r="F149" s="39"/>
      <c r="G149" s="39"/>
    </row>
    <row r="150" customFormat="false" ht="14.25" hidden="false" customHeight="false" outlineLevel="0" collapsed="false">
      <c r="E150" s="40"/>
    </row>
    <row r="151" customFormat="false" ht="14.25" hidden="false" customHeight="false" outlineLevel="0" collapsed="false">
      <c r="E151" s="38"/>
      <c r="F151" s="39"/>
      <c r="G151" s="39"/>
    </row>
    <row r="152" customFormat="false" ht="14.25" hidden="false" customHeight="false" outlineLevel="0" collapsed="false">
      <c r="E152" s="40"/>
    </row>
    <row r="153" customFormat="false" ht="14.25" hidden="false" customHeight="false" outlineLevel="0" collapsed="false">
      <c r="E153" s="38"/>
      <c r="F153" s="39"/>
      <c r="G153" s="39"/>
    </row>
    <row r="154" customFormat="false" ht="14.25" hidden="false" customHeight="false" outlineLevel="0" collapsed="false">
      <c r="E154" s="40"/>
    </row>
    <row r="155" customFormat="false" ht="14.25" hidden="false" customHeight="false" outlineLevel="0" collapsed="false">
      <c r="E155" s="38"/>
      <c r="F155" s="39"/>
      <c r="G155" s="39"/>
    </row>
    <row r="156" customFormat="false" ht="14.25" hidden="false" customHeight="false" outlineLevel="0" collapsed="false">
      <c r="E156" s="40"/>
    </row>
    <row r="157" customFormat="false" ht="14.25" hidden="false" customHeight="false" outlineLevel="0" collapsed="false">
      <c r="E157" s="40"/>
    </row>
    <row r="158" customFormat="false" ht="14.25" hidden="false" customHeight="false" outlineLevel="0" collapsed="false">
      <c r="E158" s="38"/>
      <c r="F158" s="39"/>
      <c r="G158" s="39"/>
    </row>
    <row r="159" customFormat="false" ht="14.25" hidden="false" customHeight="false" outlineLevel="0" collapsed="false">
      <c r="E159" s="40"/>
    </row>
    <row r="160" customFormat="false" ht="14.25" hidden="false" customHeight="false" outlineLevel="0" collapsed="false">
      <c r="E160" s="38"/>
      <c r="F160" s="39"/>
      <c r="G160" s="39"/>
    </row>
    <row r="161" customFormat="false" ht="14.25" hidden="false" customHeight="false" outlineLevel="0" collapsed="false">
      <c r="E161" s="40"/>
    </row>
    <row r="162" customFormat="false" ht="14.25" hidden="false" customHeight="false" outlineLevel="0" collapsed="false">
      <c r="E162" s="38"/>
      <c r="F162" s="39"/>
      <c r="G162" s="39"/>
    </row>
    <row r="163" customFormat="false" ht="14.25" hidden="false" customHeight="false" outlineLevel="0" collapsed="false">
      <c r="E163" s="40"/>
    </row>
    <row r="164" customFormat="false" ht="14.25" hidden="false" customHeight="false" outlineLevel="0" collapsed="false">
      <c r="E164" s="38"/>
      <c r="F164" s="39"/>
      <c r="G164" s="39"/>
    </row>
    <row r="165" customFormat="false" ht="14.25" hidden="false" customHeight="false" outlineLevel="0" collapsed="false">
      <c r="E165" s="40"/>
    </row>
    <row r="166" customFormat="false" ht="14.25" hidden="false" customHeight="false" outlineLevel="0" collapsed="false">
      <c r="E166" s="38"/>
      <c r="F166" s="39"/>
      <c r="G166" s="39"/>
    </row>
    <row r="167" customFormat="false" ht="14.25" hidden="false" customHeight="false" outlineLevel="0" collapsed="false">
      <c r="E167" s="40"/>
    </row>
    <row r="168" customFormat="false" ht="14.25" hidden="false" customHeight="false" outlineLevel="0" collapsed="false">
      <c r="E168" s="38"/>
      <c r="F168" s="39"/>
      <c r="G168" s="39"/>
    </row>
    <row r="169" customFormat="false" ht="14.25" hidden="false" customHeight="false" outlineLevel="0" collapsed="false">
      <c r="E169" s="40"/>
    </row>
    <row r="170" customFormat="false" ht="14.25" hidden="false" customHeight="false" outlineLevel="0" collapsed="false">
      <c r="E170" s="38"/>
      <c r="F170" s="39"/>
      <c r="G170" s="39"/>
    </row>
    <row r="171" customFormat="false" ht="14.25" hidden="false" customHeight="false" outlineLevel="0" collapsed="false">
      <c r="E171" s="40"/>
    </row>
    <row r="172" customFormat="false" ht="14.25" hidden="false" customHeight="false" outlineLevel="0" collapsed="false">
      <c r="E172" s="38"/>
      <c r="F172" s="39"/>
      <c r="G172" s="39"/>
    </row>
    <row r="173" customFormat="false" ht="14.25" hidden="false" customHeight="false" outlineLevel="0" collapsed="false">
      <c r="E173" s="40"/>
    </row>
    <row r="174" customFormat="false" ht="14.25" hidden="false" customHeight="false" outlineLevel="0" collapsed="false">
      <c r="E174" s="38"/>
      <c r="F174" s="39"/>
      <c r="G174" s="39"/>
    </row>
    <row r="175" customFormat="false" ht="14.25" hidden="false" customHeight="false" outlineLevel="0" collapsed="false">
      <c r="E175" s="40"/>
    </row>
    <row r="176" customFormat="false" ht="14.25" hidden="false" customHeight="false" outlineLevel="0" collapsed="false">
      <c r="E176" s="38"/>
      <c r="F176" s="39"/>
      <c r="G176" s="39"/>
    </row>
    <row r="177" customFormat="false" ht="14.25" hidden="false" customHeight="false" outlineLevel="0" collapsed="false">
      <c r="E177" s="40"/>
    </row>
    <row r="178" customFormat="false" ht="14.25" hidden="false" customHeight="false" outlineLevel="0" collapsed="false">
      <c r="E178" s="38"/>
      <c r="F178" s="39"/>
      <c r="G178" s="39"/>
    </row>
    <row r="179" customFormat="false" ht="14.25" hidden="false" customHeight="false" outlineLevel="0" collapsed="false">
      <c r="E179" s="40"/>
    </row>
    <row r="180" customFormat="false" ht="14.25" hidden="false" customHeight="false" outlineLevel="0" collapsed="false">
      <c r="E180" s="38"/>
      <c r="F180" s="39"/>
      <c r="G180" s="39"/>
    </row>
    <row r="181" customFormat="false" ht="14.25" hidden="false" customHeight="false" outlineLevel="0" collapsed="false">
      <c r="E181" s="40"/>
    </row>
    <row r="182" customFormat="false" ht="14.25" hidden="false" customHeight="false" outlineLevel="0" collapsed="false">
      <c r="E182" s="38"/>
      <c r="F182" s="39"/>
      <c r="G182" s="39"/>
    </row>
    <row r="183" customFormat="false" ht="14.25" hidden="false" customHeight="false" outlineLevel="0" collapsed="false">
      <c r="E183" s="40"/>
    </row>
    <row r="184" customFormat="false" ht="14.25" hidden="false" customHeight="false" outlineLevel="0" collapsed="false">
      <c r="E184" s="38"/>
      <c r="F184" s="39"/>
      <c r="G184" s="39"/>
    </row>
    <row r="185" customFormat="false" ht="14.25" hidden="false" customHeight="false" outlineLevel="0" collapsed="false">
      <c r="E185" s="40"/>
    </row>
    <row r="186" customFormat="false" ht="14.25" hidden="false" customHeight="false" outlineLevel="0" collapsed="false">
      <c r="E186" s="38"/>
      <c r="F186" s="39"/>
      <c r="G186" s="39"/>
    </row>
    <row r="187" customFormat="false" ht="14.25" hidden="false" customHeight="false" outlineLevel="0" collapsed="false">
      <c r="E187" s="40"/>
    </row>
    <row r="188" customFormat="false" ht="14.25" hidden="false" customHeight="false" outlineLevel="0" collapsed="false">
      <c r="E188" s="38"/>
      <c r="F188" s="39"/>
      <c r="G188" s="39"/>
    </row>
    <row r="189" customFormat="false" ht="14.25" hidden="false" customHeight="false" outlineLevel="0" collapsed="false">
      <c r="E189" s="40"/>
    </row>
    <row r="190" customFormat="false" ht="14.25" hidden="false" customHeight="false" outlineLevel="0" collapsed="false">
      <c r="E190" s="38"/>
      <c r="F190" s="39"/>
      <c r="G190" s="39"/>
    </row>
    <row r="191" customFormat="false" ht="14.25" hidden="false" customHeight="false" outlineLevel="0" collapsed="false">
      <c r="E191" s="40"/>
    </row>
    <row r="192" customFormat="false" ht="14.25" hidden="false" customHeight="false" outlineLevel="0" collapsed="false">
      <c r="E192" s="38"/>
      <c r="F192" s="39"/>
      <c r="G192" s="39"/>
    </row>
    <row r="193" customFormat="false" ht="14.25" hidden="false" customHeight="false" outlineLevel="0" collapsed="false">
      <c r="E193" s="40"/>
    </row>
    <row r="194" customFormat="false" ht="14.25" hidden="false" customHeight="false" outlineLevel="0" collapsed="false">
      <c r="E194" s="38"/>
      <c r="F194" s="39"/>
      <c r="G194" s="39"/>
    </row>
    <row r="195" customFormat="false" ht="14.25" hidden="false" customHeight="false" outlineLevel="0" collapsed="false">
      <c r="E195" s="40"/>
    </row>
    <row r="196" customFormat="false" ht="14.25" hidden="false" customHeight="false" outlineLevel="0" collapsed="false">
      <c r="E196" s="38"/>
      <c r="F196" s="39"/>
      <c r="G196" s="39"/>
    </row>
    <row r="197" customFormat="false" ht="14.25" hidden="false" customHeight="false" outlineLevel="0" collapsed="false">
      <c r="E197" s="40"/>
    </row>
    <row r="198" customFormat="false" ht="14.25" hidden="false" customHeight="false" outlineLevel="0" collapsed="false">
      <c r="E198" s="38"/>
      <c r="F198" s="39"/>
      <c r="G198" s="39"/>
    </row>
    <row r="199" customFormat="false" ht="14.25" hidden="false" customHeight="false" outlineLevel="0" collapsed="false">
      <c r="E199" s="40"/>
    </row>
    <row r="200" customFormat="false" ht="14.25" hidden="false" customHeight="false" outlineLevel="0" collapsed="false">
      <c r="E200" s="38"/>
      <c r="F200" s="39"/>
      <c r="G200" s="39"/>
    </row>
    <row r="201" customFormat="false" ht="14.25" hidden="false" customHeight="false" outlineLevel="0" collapsed="false">
      <c r="E201" s="40"/>
    </row>
    <row r="202" customFormat="false" ht="14.25" hidden="false" customHeight="false" outlineLevel="0" collapsed="false">
      <c r="E202" s="38"/>
      <c r="F202" s="39"/>
      <c r="G202" s="39"/>
    </row>
    <row r="203" customFormat="false" ht="14.25" hidden="false" customHeight="false" outlineLevel="0" collapsed="false">
      <c r="E203" s="40"/>
    </row>
    <row r="204" customFormat="false" ht="14.25" hidden="false" customHeight="false" outlineLevel="0" collapsed="false">
      <c r="E204" s="38"/>
      <c r="F204" s="39"/>
      <c r="G204" s="39"/>
    </row>
    <row r="205" customFormat="false" ht="14.25" hidden="false" customHeight="false" outlineLevel="0" collapsed="false">
      <c r="E205" s="40"/>
    </row>
    <row r="206" customFormat="false" ht="14.25" hidden="false" customHeight="false" outlineLevel="0" collapsed="false">
      <c r="E206" s="38"/>
      <c r="F206" s="39"/>
      <c r="G206" s="39"/>
    </row>
    <row r="207" customFormat="false" ht="14.25" hidden="false" customHeight="false" outlineLevel="0" collapsed="false">
      <c r="E207" s="40"/>
    </row>
    <row r="208" customFormat="false" ht="14.25" hidden="false" customHeight="false" outlineLevel="0" collapsed="false">
      <c r="E208" s="38"/>
      <c r="F208" s="39"/>
      <c r="G208" s="39"/>
    </row>
    <row r="209" customFormat="false" ht="14.25" hidden="false" customHeight="false" outlineLevel="0" collapsed="false">
      <c r="E209" s="40"/>
    </row>
    <row r="210" customFormat="false" ht="14.25" hidden="false" customHeight="false" outlineLevel="0" collapsed="false">
      <c r="E210" s="38"/>
      <c r="F210" s="39"/>
      <c r="G210" s="39"/>
    </row>
    <row r="211" customFormat="false" ht="14.25" hidden="false" customHeight="false" outlineLevel="0" collapsed="false">
      <c r="E211" s="40"/>
    </row>
    <row r="212" customFormat="false" ht="14.25" hidden="false" customHeight="false" outlineLevel="0" collapsed="false">
      <c r="E212" s="38"/>
      <c r="F212" s="39"/>
      <c r="G212" s="39"/>
    </row>
    <row r="213" customFormat="false" ht="14.25" hidden="false" customHeight="false" outlineLevel="0" collapsed="false">
      <c r="E213" s="40"/>
    </row>
    <row r="214" customFormat="false" ht="14.25" hidden="false" customHeight="false" outlineLevel="0" collapsed="false">
      <c r="E214" s="38"/>
      <c r="F214" s="39"/>
      <c r="G214" s="39"/>
    </row>
    <row r="215" customFormat="false" ht="14.25" hidden="false" customHeight="false" outlineLevel="0" collapsed="false">
      <c r="E215" s="40"/>
    </row>
    <row r="216" customFormat="false" ht="14.25" hidden="false" customHeight="false" outlineLevel="0" collapsed="false">
      <c r="E216" s="38"/>
      <c r="F216" s="39"/>
      <c r="G216" s="39"/>
    </row>
    <row r="217" customFormat="false" ht="14.25" hidden="false" customHeight="false" outlineLevel="0" collapsed="false">
      <c r="E217" s="40"/>
    </row>
    <row r="218" customFormat="false" ht="14.25" hidden="false" customHeight="false" outlineLevel="0" collapsed="false">
      <c r="E218" s="38"/>
      <c r="F218" s="39"/>
      <c r="G218" s="39"/>
    </row>
    <row r="219" customFormat="false" ht="14.25" hidden="false" customHeight="false" outlineLevel="0" collapsed="false">
      <c r="E219" s="40"/>
    </row>
    <row r="220" customFormat="false" ht="14.25" hidden="false" customHeight="false" outlineLevel="0" collapsed="false">
      <c r="E220" s="38"/>
      <c r="F220" s="39"/>
      <c r="G220" s="39"/>
    </row>
    <row r="221" customFormat="false" ht="14.25" hidden="false" customHeight="false" outlineLevel="0" collapsed="false">
      <c r="E221" s="40"/>
    </row>
    <row r="222" customFormat="false" ht="14.25" hidden="false" customHeight="false" outlineLevel="0" collapsed="false">
      <c r="E222" s="38"/>
      <c r="F222" s="39"/>
      <c r="G222" s="39"/>
    </row>
    <row r="223" customFormat="false" ht="14.25" hidden="false" customHeight="false" outlineLevel="0" collapsed="false">
      <c r="E223" s="40"/>
    </row>
    <row r="224" customFormat="false" ht="14.25" hidden="false" customHeight="false" outlineLevel="0" collapsed="false">
      <c r="E224" s="38"/>
      <c r="F224" s="39"/>
      <c r="G224" s="39"/>
    </row>
    <row r="225" customFormat="false" ht="14.25" hidden="false" customHeight="false" outlineLevel="0" collapsed="false">
      <c r="E225" s="40"/>
    </row>
    <row r="226" customFormat="false" ht="14.25" hidden="false" customHeight="false" outlineLevel="0" collapsed="false">
      <c r="E226" s="38"/>
      <c r="F226" s="39"/>
      <c r="G226" s="39"/>
    </row>
    <row r="227" customFormat="false" ht="14.25" hidden="false" customHeight="false" outlineLevel="0" collapsed="false">
      <c r="E227" s="40"/>
    </row>
    <row r="228" customFormat="false" ht="14.25" hidden="false" customHeight="false" outlineLevel="0" collapsed="false">
      <c r="E228" s="38"/>
      <c r="F228" s="39"/>
      <c r="G228" s="39"/>
    </row>
    <row r="229" customFormat="false" ht="14.25" hidden="false" customHeight="false" outlineLevel="0" collapsed="false">
      <c r="E229" s="40"/>
    </row>
    <row r="230" customFormat="false" ht="14.25" hidden="false" customHeight="false" outlineLevel="0" collapsed="false">
      <c r="E230" s="38"/>
      <c r="F230" s="39"/>
      <c r="G230" s="39"/>
    </row>
    <row r="231" customFormat="false" ht="14.25" hidden="false" customHeight="false" outlineLevel="0" collapsed="false">
      <c r="E231" s="40"/>
    </row>
    <row r="232" customFormat="false" ht="14.25" hidden="false" customHeight="false" outlineLevel="0" collapsed="false">
      <c r="E232" s="38"/>
      <c r="F232" s="39"/>
      <c r="G232" s="39"/>
    </row>
    <row r="233" customFormat="false" ht="14.25" hidden="false" customHeight="false" outlineLevel="0" collapsed="false">
      <c r="E233" s="40"/>
    </row>
    <row r="234" customFormat="false" ht="14.25" hidden="false" customHeight="false" outlineLevel="0" collapsed="false">
      <c r="E234" s="38"/>
      <c r="F234" s="39"/>
      <c r="G234" s="39"/>
    </row>
    <row r="235" customFormat="false" ht="14.25" hidden="false" customHeight="false" outlineLevel="0" collapsed="false">
      <c r="E235" s="40"/>
    </row>
    <row r="236" customFormat="false" ht="14.25" hidden="false" customHeight="false" outlineLevel="0" collapsed="false">
      <c r="E236" s="38"/>
      <c r="F236" s="39"/>
      <c r="G236" s="39"/>
    </row>
    <row r="237" customFormat="false" ht="14.25" hidden="false" customHeight="false" outlineLevel="0" collapsed="false">
      <c r="E237" s="40"/>
    </row>
    <row r="238" customFormat="false" ht="14.25" hidden="false" customHeight="false" outlineLevel="0" collapsed="false">
      <c r="E238" s="38"/>
      <c r="F238" s="39"/>
      <c r="G238" s="39"/>
    </row>
    <row r="239" customFormat="false" ht="14.25" hidden="false" customHeight="false" outlineLevel="0" collapsed="false">
      <c r="E239" s="40"/>
    </row>
  </sheetData>
  <mergeCells count="22">
    <mergeCell ref="S1:S12"/>
    <mergeCell ref="AE1:AE6"/>
    <mergeCell ref="D2:D6"/>
    <mergeCell ref="G2:G4"/>
    <mergeCell ref="M2:M7"/>
    <mergeCell ref="V2:V6"/>
    <mergeCell ref="Y2:Y10"/>
    <mergeCell ref="AB2:AB10"/>
    <mergeCell ref="G5:G7"/>
    <mergeCell ref="D7:D12"/>
    <mergeCell ref="V7:V11"/>
    <mergeCell ref="AE7:AE12"/>
    <mergeCell ref="M8:M13"/>
    <mergeCell ref="G10:G12"/>
    <mergeCell ref="Y11:Y56"/>
    <mergeCell ref="AB11:AB57"/>
    <mergeCell ref="S13:S24"/>
    <mergeCell ref="D14:D18"/>
    <mergeCell ref="V14:V18"/>
    <mergeCell ref="M16:M21"/>
    <mergeCell ref="D19:D24"/>
    <mergeCell ref="D30:D32"/>
  </mergeCells>
  <conditionalFormatting sqref="X14:X18">
    <cfRule type="dataBar" priority="2">
      <dataBar showValue="1" minLength="10" maxLength="90">
        <cfvo type="min" val="0"/>
        <cfvo type="max" val="0"/>
        <color rgb="FF638EC6"/>
      </dataBar>
      <extLst>
        <ext xmlns:x14="http://schemas.microsoft.com/office/spreadsheetml/2009/9/main" uri="{B025F937-C7B1-47D3-B67F-A62EFF666E3E}">
          <x14:id>{536CF025-5E3E-48BD-8834-A75BF11FF07F}</x14:id>
        </ext>
      </extLst>
    </cfRule>
  </conditionalFormatting>
  <conditionalFormatting sqref="AD63:AD116">
    <cfRule type="dataBar" priority="3">
      <dataBar showValue="1" minLength="10" maxLength="90">
        <cfvo type="min" val="0"/>
        <cfvo type="max" val="0"/>
        <color rgb="FF638EC6"/>
      </dataBar>
      <extLst>
        <ext xmlns:x14="http://schemas.microsoft.com/office/spreadsheetml/2009/9/main" uri="{B025F937-C7B1-47D3-B67F-A62EFF666E3E}">
          <x14:id>{306395A0-B599-4E23-96E9-CB154216809A}</x14:id>
        </ext>
      </extLst>
    </cfRule>
  </conditionalFormatting>
  <conditionalFormatting sqref="AA63:AA112">
    <cfRule type="dataBar" priority="4">
      <dataBar showValue="1" minLength="10" maxLength="90">
        <cfvo type="min" val="0"/>
        <cfvo type="max" val="0"/>
        <color rgb="FF638EC6"/>
      </dataBar>
      <extLst>
        <ext xmlns:x14="http://schemas.microsoft.com/office/spreadsheetml/2009/9/main" uri="{B025F937-C7B1-47D3-B67F-A62EFF666E3E}">
          <x14:id>{AB1CCA7A-F452-4447-9435-E9461CF6D984}</x14:id>
        </ext>
      </extLst>
    </cfRule>
  </conditionalFormatting>
  <conditionalFormatting sqref="I18:I23">
    <cfRule type="dataBar" priority="5">
      <dataBar showValue="1" minLength="10" maxLength="90">
        <cfvo type="min" val="0"/>
        <cfvo type="max" val="0"/>
        <color rgb="FF638EC6"/>
      </dataBar>
      <extLst>
        <ext xmlns:x14="http://schemas.microsoft.com/office/spreadsheetml/2009/9/main" uri="{B025F937-C7B1-47D3-B67F-A62EFF666E3E}">
          <x14:id>{3DB54C87-1D30-4930-A99D-AE3E2EBABFBE}</x14:id>
        </ext>
      </extLst>
    </cfRule>
  </conditionalFormatting>
  <conditionalFormatting sqref="AE59:AE60 AC65">
    <cfRule type="dataBar" priority="6">
      <dataBar showValue="1" minLength="10" maxLength="90">
        <cfvo type="min" val="0"/>
        <cfvo type="max" val="0"/>
        <color rgb="FF638EC6"/>
      </dataBar>
      <extLst>
        <ext xmlns:x14="http://schemas.microsoft.com/office/spreadsheetml/2009/9/main" uri="{B025F937-C7B1-47D3-B67F-A62EFF666E3E}">
          <x14:id>{5690D060-EEFA-4832-A730-AAB8DD866459}</x14:id>
        </ext>
      </extLst>
    </cfRule>
  </conditionalFormatting>
  <conditionalFormatting sqref="AD11:AD57">
    <cfRule type="dataBar" priority="7">
      <dataBar showValue="1" minLength="10" maxLength="90">
        <cfvo type="min" val="0"/>
        <cfvo type="max" val="0"/>
        <color rgb="FF638EC6"/>
      </dataBar>
      <extLst>
        <ext xmlns:x14="http://schemas.microsoft.com/office/spreadsheetml/2009/9/main" uri="{B025F937-C7B1-47D3-B67F-A62EFF666E3E}">
          <x14:id>{D469E445-A0A3-4F46-AC90-DE3286D93081}</x14:id>
        </ext>
      </extLst>
    </cfRule>
  </conditionalFormatting>
  <conditionalFormatting sqref="AC11:AC57">
    <cfRule type="dataBar" priority="8">
      <dataBar showValue="1" minLength="10" maxLength="90">
        <cfvo type="min" val="0"/>
        <cfvo type="max" val="0"/>
        <color rgb="FF638EC6"/>
      </dataBar>
      <extLst>
        <ext xmlns:x14="http://schemas.microsoft.com/office/spreadsheetml/2009/9/main" uri="{B025F937-C7B1-47D3-B67F-A62EFF666E3E}">
          <x14:id>{79745260-9212-4113-84EA-1461D03A394F}</x14:id>
        </ext>
      </extLst>
    </cfRule>
  </conditionalFormatting>
  <conditionalFormatting sqref="E147:E239 AC2:AC57 Z2:Z56 AC65 AE59:AE60 X58:X62">
    <cfRule type="duplicateValues" priority="9" aboveAverage="0" equalAverage="0" bottom="0" percent="0" rank="0" text="" dxfId="0"/>
  </conditionalFormatting>
  <conditionalFormatting sqref="AG7:AG12">
    <cfRule type="dataBar" priority="10">
      <dataBar showValue="1" minLength="10" maxLength="90">
        <cfvo type="min" val="0"/>
        <cfvo type="max" val="0"/>
        <color rgb="FF638EC6"/>
      </dataBar>
      <extLst>
        <ext xmlns:x14="http://schemas.microsoft.com/office/spreadsheetml/2009/9/main" uri="{B025F937-C7B1-47D3-B67F-A62EFF666E3E}">
          <x14:id>{1C95C9D1-7D99-43C7-9236-A727C4234542}</x14:id>
        </ext>
      </extLst>
    </cfRule>
  </conditionalFormatting>
  <conditionalFormatting sqref="AG2:AG6">
    <cfRule type="dataBar" priority="11">
      <dataBar showValue="1" minLength="10" maxLength="90">
        <cfvo type="min" val="0"/>
        <cfvo type="max" val="0"/>
        <color rgb="FF638EC6"/>
      </dataBar>
      <extLst>
        <ext xmlns:x14="http://schemas.microsoft.com/office/spreadsheetml/2009/9/main" uri="{B025F937-C7B1-47D3-B67F-A62EFF666E3E}">
          <x14:id>{C45E3A98-1395-4A23-8FC5-18553C1D37E5}</x14:id>
        </ext>
      </extLst>
    </cfRule>
  </conditionalFormatting>
  <conditionalFormatting sqref="F14:F18">
    <cfRule type="dataBar" priority="12">
      <dataBar showValue="1" minLength="10" maxLength="90">
        <cfvo type="min" val="0"/>
        <cfvo type="max" val="0"/>
        <color rgb="FF638EC6"/>
      </dataBar>
      <extLst>
        <ext xmlns:x14="http://schemas.microsoft.com/office/spreadsheetml/2009/9/main" uri="{B025F937-C7B1-47D3-B67F-A62EFF666E3E}">
          <x14:id>{1621B911-33BD-4163-8950-15B6512A8F7B}</x14:id>
        </ext>
      </extLst>
    </cfRule>
  </conditionalFormatting>
  <conditionalFormatting sqref="F19:F24">
    <cfRule type="dataBar" priority="13">
      <dataBar showValue="1" minLength="10" maxLength="90">
        <cfvo type="min" val="0"/>
        <cfvo type="max" val="0"/>
        <color rgb="FF638EC6"/>
      </dataBar>
      <extLst>
        <ext xmlns:x14="http://schemas.microsoft.com/office/spreadsheetml/2009/9/main" uri="{B025F937-C7B1-47D3-B67F-A62EFF666E3E}">
          <x14:id>{5622EFAD-DFB4-4081-9AF0-1300F4A88892}</x14:id>
        </ext>
      </extLst>
    </cfRule>
  </conditionalFormatting>
  <conditionalFormatting sqref="AC2:AD10">
    <cfRule type="dataBar" priority="14">
      <dataBar showValue="1" minLength="10" maxLength="90">
        <cfvo type="min" val="0"/>
        <cfvo type="max" val="0"/>
        <color rgb="FF638EC6"/>
      </dataBar>
      <extLst>
        <ext xmlns:x14="http://schemas.microsoft.com/office/spreadsheetml/2009/9/main" uri="{B025F937-C7B1-47D3-B67F-A62EFF666E3E}">
          <x14:id>{2F96D3AC-19F0-4671-89B7-4F3260E7103D}</x14:id>
        </ext>
      </extLst>
    </cfRule>
  </conditionalFormatting>
  <conditionalFormatting sqref="AA11:AA56">
    <cfRule type="dataBar" priority="15">
      <dataBar showValue="1" minLength="10" maxLength="90">
        <cfvo type="min" val="0"/>
        <cfvo type="max" val="0"/>
        <color rgb="FF638EC6"/>
      </dataBar>
      <extLst>
        <ext xmlns:x14="http://schemas.microsoft.com/office/spreadsheetml/2009/9/main" uri="{B025F937-C7B1-47D3-B67F-A62EFF666E3E}">
          <x14:id>{6DCFC23E-40F5-4CD8-B8F0-AE44E7C4B131}</x14:id>
        </ext>
      </extLst>
    </cfRule>
  </conditionalFormatting>
  <conditionalFormatting sqref="AA2:AA10">
    <cfRule type="dataBar" priority="16">
      <dataBar showValue="1" minLength="10" maxLength="90">
        <cfvo type="min" val="0"/>
        <cfvo type="max" val="0"/>
        <color rgb="FF638EC6"/>
      </dataBar>
      <extLst>
        <ext xmlns:x14="http://schemas.microsoft.com/office/spreadsheetml/2009/9/main" uri="{B025F937-C7B1-47D3-B67F-A62EFF666E3E}">
          <x14:id>{447C1313-A4B0-4837-AC74-1C5CDBC2B5C6}</x14:id>
        </ext>
      </extLst>
    </cfRule>
  </conditionalFormatting>
  <conditionalFormatting sqref="X7:X11">
    <cfRule type="dataBar" priority="17">
      <dataBar showValue="1" minLength="10" maxLength="90">
        <cfvo type="min" val="0"/>
        <cfvo type="max" val="0"/>
        <color rgb="FF638EC6"/>
      </dataBar>
      <extLst>
        <ext xmlns:x14="http://schemas.microsoft.com/office/spreadsheetml/2009/9/main" uri="{B025F937-C7B1-47D3-B67F-A62EFF666E3E}">
          <x14:id>{F73062F7-6D74-4031-838A-A0D82BB011AC}</x14:id>
        </ext>
      </extLst>
    </cfRule>
  </conditionalFormatting>
  <conditionalFormatting sqref="X2:X6">
    <cfRule type="dataBar" priority="18">
      <dataBar showValue="1" minLength="10" maxLength="90">
        <cfvo type="min" val="0"/>
        <cfvo type="max" val="0"/>
        <color rgb="FF638EC6"/>
      </dataBar>
      <extLst>
        <ext xmlns:x14="http://schemas.microsoft.com/office/spreadsheetml/2009/9/main" uri="{B025F937-C7B1-47D3-B67F-A62EFF666E3E}">
          <x14:id>{CBF369C3-8B91-4C29-B424-E7EF7DEFB236}</x14:id>
        </ext>
      </extLst>
    </cfRule>
  </conditionalFormatting>
  <conditionalFormatting sqref="L2:L7">
    <cfRule type="dataBar" priority="19">
      <dataBar showValue="1" minLength="10" maxLength="90">
        <cfvo type="min" val="0"/>
        <cfvo type="max" val="0"/>
        <color rgb="FF638EC6"/>
      </dataBar>
      <extLst>
        <ext xmlns:x14="http://schemas.microsoft.com/office/spreadsheetml/2009/9/main" uri="{B025F937-C7B1-47D3-B67F-A62EFF666E3E}">
          <x14:id>{2DFB9959-2034-4089-90ED-AAF2503217A4}</x14:id>
        </ext>
      </extLst>
    </cfRule>
  </conditionalFormatting>
  <conditionalFormatting sqref="I5:I7">
    <cfRule type="dataBar" priority="20">
      <dataBar showValue="1" minLength="10" maxLength="90">
        <cfvo type="min" val="0"/>
        <cfvo type="max" val="0"/>
        <color rgb="FF638EC6"/>
      </dataBar>
      <extLst>
        <ext xmlns:x14="http://schemas.microsoft.com/office/spreadsheetml/2009/9/main" uri="{B025F937-C7B1-47D3-B67F-A62EFF666E3E}">
          <x14:id>{F057F0DA-8A41-4A54-B5E8-8B41E5F75139}</x14:id>
        </ext>
      </extLst>
    </cfRule>
  </conditionalFormatting>
  <conditionalFormatting sqref="I2:I4">
    <cfRule type="dataBar" priority="21">
      <dataBar showValue="1" minLength="10" maxLength="90">
        <cfvo type="min" val="0"/>
        <cfvo type="max" val="0"/>
        <color rgb="FF638EC6"/>
      </dataBar>
      <extLst>
        <ext xmlns:x14="http://schemas.microsoft.com/office/spreadsheetml/2009/9/main" uri="{B025F937-C7B1-47D3-B67F-A62EFF666E3E}">
          <x14:id>{D7A213BE-BB7C-4152-BA5C-746667725B3C}</x14:id>
        </ext>
      </extLst>
    </cfRule>
  </conditionalFormatting>
  <conditionalFormatting sqref="F2:F6">
    <cfRule type="dataBar" priority="22">
      <dataBar showValue="1" minLength="10" maxLength="90">
        <cfvo type="min" val="0"/>
        <cfvo type="max" val="0"/>
        <color rgb="FF638EC6"/>
      </dataBar>
      <extLst>
        <ext xmlns:x14="http://schemas.microsoft.com/office/spreadsheetml/2009/9/main" uri="{B025F937-C7B1-47D3-B67F-A62EFF666E3E}">
          <x14:id>{5CBFAC8C-D9D3-434F-A2CE-233DA079367F}</x14:id>
        </ext>
      </extLst>
    </cfRule>
  </conditionalFormatting>
  <conditionalFormatting sqref="F7:F12">
    <cfRule type="dataBar" priority="23">
      <dataBar showValue="1" minLength="10" maxLength="90">
        <cfvo type="min" val="0"/>
        <cfvo type="max" val="0"/>
        <color rgb="FF638EC6"/>
      </dataBar>
      <extLst>
        <ext xmlns:x14="http://schemas.microsoft.com/office/spreadsheetml/2009/9/main" uri="{B025F937-C7B1-47D3-B67F-A62EFF666E3E}">
          <x14:id>{F85DA830-725E-4310-AEA2-9472C23A1B57}</x14:id>
        </ext>
      </extLst>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36CF025-5E3E-48BD-8834-A75BF11FF07F}">
            <x14:dataBar minLength="10" maxLength="90" axisPosition="automatic" gradient="true">
              <x14:cfvo type="autoMin"/>
              <x14:cfvo type="autoMax"/>
              <x14:negativeFillColor rgb="FFFF0000"/>
              <x14:axisColor rgb="FF000000"/>
            </x14:dataBar>
          </x14:cfRule>
          <xm:sqref>X14:X18</xm:sqref>
        </x14:conditionalFormatting>
        <x14:conditionalFormatting xmlns:xm="http://schemas.microsoft.com/office/excel/2006/main">
          <x14:cfRule type="dataBar" id="{306395A0-B599-4E23-96E9-CB154216809A}">
            <x14:dataBar minLength="10" maxLength="90" axisPosition="automatic" gradient="true">
              <x14:cfvo type="autoMin"/>
              <x14:cfvo type="autoMax"/>
              <x14:negativeFillColor rgb="FFFF0000"/>
              <x14:axisColor rgb="FF000000"/>
            </x14:dataBar>
          </x14:cfRule>
          <xm:sqref>AD63:AD116</xm:sqref>
        </x14:conditionalFormatting>
        <x14:conditionalFormatting xmlns:xm="http://schemas.microsoft.com/office/excel/2006/main">
          <x14:cfRule type="dataBar" id="{AB1CCA7A-F452-4447-9435-E9461CF6D984}">
            <x14:dataBar minLength="10" maxLength="90" axisPosition="automatic" gradient="true">
              <x14:cfvo type="autoMin"/>
              <x14:cfvo type="autoMax"/>
              <x14:negativeFillColor rgb="FFFF0000"/>
              <x14:axisColor rgb="FF000000"/>
            </x14:dataBar>
          </x14:cfRule>
          <xm:sqref>AA63:AA112</xm:sqref>
        </x14:conditionalFormatting>
        <x14:conditionalFormatting xmlns:xm="http://schemas.microsoft.com/office/excel/2006/main">
          <x14:cfRule type="dataBar" id="{3DB54C87-1D30-4930-A99D-AE3E2EBABFBE}">
            <x14:dataBar minLength="10" maxLength="90" axisPosition="automatic" gradient="true">
              <x14:cfvo type="autoMin"/>
              <x14:cfvo type="autoMax"/>
              <x14:negativeFillColor rgb="FFFF0000"/>
              <x14:axisColor rgb="FF000000"/>
            </x14:dataBar>
          </x14:cfRule>
          <xm:sqref>I18:I23</xm:sqref>
        </x14:conditionalFormatting>
        <x14:conditionalFormatting xmlns:xm="http://schemas.microsoft.com/office/excel/2006/main">
          <x14:cfRule type="dataBar" id="{5690D060-EEFA-4832-A730-AAB8DD866459}">
            <x14:dataBar minLength="10" maxLength="90" axisPosition="automatic" gradient="true">
              <x14:cfvo type="autoMin"/>
              <x14:cfvo type="autoMax"/>
              <x14:negativeFillColor rgb="FFFF0000"/>
              <x14:axisColor rgb="FF000000"/>
            </x14:dataBar>
          </x14:cfRule>
          <xm:sqref>AE59:AE60 AC65</xm:sqref>
        </x14:conditionalFormatting>
        <x14:conditionalFormatting xmlns:xm="http://schemas.microsoft.com/office/excel/2006/main">
          <x14:cfRule type="dataBar" id="{D469E445-A0A3-4F46-AC90-DE3286D93081}">
            <x14:dataBar minLength="10" maxLength="90" axisPosition="automatic" gradient="true">
              <x14:cfvo type="autoMin"/>
              <x14:cfvo type="autoMax"/>
              <x14:negativeFillColor rgb="FFFF0000"/>
              <x14:axisColor rgb="FF000000"/>
            </x14:dataBar>
          </x14:cfRule>
          <xm:sqref>AD11:AD57</xm:sqref>
        </x14:conditionalFormatting>
        <x14:conditionalFormatting xmlns:xm="http://schemas.microsoft.com/office/excel/2006/main">
          <x14:cfRule type="dataBar" id="{79745260-9212-4113-84EA-1461D03A394F}">
            <x14:dataBar minLength="10" maxLength="90" axisPosition="automatic" gradient="true">
              <x14:cfvo type="autoMin"/>
              <x14:cfvo type="autoMax"/>
              <x14:negativeFillColor rgb="FFFF0000"/>
              <x14:axisColor rgb="FF000000"/>
            </x14:dataBar>
          </x14:cfRule>
          <xm:sqref>AC11:AC57</xm:sqref>
        </x14:conditionalFormatting>
        <x14:conditionalFormatting xmlns:xm="http://schemas.microsoft.com/office/excel/2006/main">
          <x14:cfRule type="dataBar" id="{1C95C9D1-7D99-43C7-9236-A727C4234542}">
            <x14:dataBar minLength="10" maxLength="90" axisPosition="automatic" gradient="true">
              <x14:cfvo type="autoMin"/>
              <x14:cfvo type="autoMax"/>
              <x14:negativeFillColor rgb="FFFF0000"/>
              <x14:axisColor rgb="FF000000"/>
            </x14:dataBar>
          </x14:cfRule>
          <xm:sqref>AG7:AG12</xm:sqref>
        </x14:conditionalFormatting>
        <x14:conditionalFormatting xmlns:xm="http://schemas.microsoft.com/office/excel/2006/main">
          <x14:cfRule type="dataBar" id="{C45E3A98-1395-4A23-8FC5-18553C1D37E5}">
            <x14:dataBar minLength="10" maxLength="90" axisPosition="automatic" gradient="true">
              <x14:cfvo type="autoMin"/>
              <x14:cfvo type="autoMax"/>
              <x14:negativeFillColor rgb="FFFF0000"/>
              <x14:axisColor rgb="FF000000"/>
            </x14:dataBar>
          </x14:cfRule>
          <xm:sqref>AG2:AG6</xm:sqref>
        </x14:conditionalFormatting>
        <x14:conditionalFormatting xmlns:xm="http://schemas.microsoft.com/office/excel/2006/main">
          <x14:cfRule type="dataBar" id="{1621B911-33BD-4163-8950-15B6512A8F7B}">
            <x14:dataBar minLength="10" maxLength="90" axisPosition="automatic" gradient="true">
              <x14:cfvo type="autoMin"/>
              <x14:cfvo type="autoMax"/>
              <x14:negativeFillColor rgb="FFFF0000"/>
              <x14:axisColor rgb="FF000000"/>
            </x14:dataBar>
          </x14:cfRule>
          <xm:sqref>F14:F18</xm:sqref>
        </x14:conditionalFormatting>
        <x14:conditionalFormatting xmlns:xm="http://schemas.microsoft.com/office/excel/2006/main">
          <x14:cfRule type="dataBar" id="{5622EFAD-DFB4-4081-9AF0-1300F4A88892}">
            <x14:dataBar minLength="10" maxLength="90" axisPosition="automatic" gradient="true">
              <x14:cfvo type="autoMin"/>
              <x14:cfvo type="autoMax"/>
              <x14:negativeFillColor rgb="FFFF0000"/>
              <x14:axisColor rgb="FF000000"/>
            </x14:dataBar>
          </x14:cfRule>
          <xm:sqref>F19:F24</xm:sqref>
        </x14:conditionalFormatting>
        <x14:conditionalFormatting xmlns:xm="http://schemas.microsoft.com/office/excel/2006/main">
          <x14:cfRule type="dataBar" id="{2F96D3AC-19F0-4671-89B7-4F3260E7103D}">
            <x14:dataBar minLength="10" maxLength="90" axisPosition="automatic" gradient="true">
              <x14:cfvo type="autoMin"/>
              <x14:cfvo type="autoMax"/>
              <x14:negativeFillColor rgb="FFFF0000"/>
              <x14:axisColor rgb="FF000000"/>
            </x14:dataBar>
          </x14:cfRule>
          <xm:sqref>AC2:AD10</xm:sqref>
        </x14:conditionalFormatting>
        <x14:conditionalFormatting xmlns:xm="http://schemas.microsoft.com/office/excel/2006/main">
          <x14:cfRule type="dataBar" id="{6DCFC23E-40F5-4CD8-B8F0-AE44E7C4B131}">
            <x14:dataBar minLength="10" maxLength="90" axisPosition="automatic" gradient="true">
              <x14:cfvo type="autoMin"/>
              <x14:cfvo type="autoMax"/>
              <x14:negativeFillColor rgb="FFFF0000"/>
              <x14:axisColor rgb="FF000000"/>
            </x14:dataBar>
          </x14:cfRule>
          <xm:sqref>AA11:AA56</xm:sqref>
        </x14:conditionalFormatting>
        <x14:conditionalFormatting xmlns:xm="http://schemas.microsoft.com/office/excel/2006/main">
          <x14:cfRule type="dataBar" id="{447C1313-A4B0-4837-AC74-1C5CDBC2B5C6}">
            <x14:dataBar minLength="10" maxLength="90" axisPosition="automatic" gradient="true">
              <x14:cfvo type="autoMin"/>
              <x14:cfvo type="autoMax"/>
              <x14:negativeFillColor rgb="FFFF0000"/>
              <x14:axisColor rgb="FF000000"/>
            </x14:dataBar>
          </x14:cfRule>
          <xm:sqref>AA2:AA10</xm:sqref>
        </x14:conditionalFormatting>
        <x14:conditionalFormatting xmlns:xm="http://schemas.microsoft.com/office/excel/2006/main">
          <x14:cfRule type="dataBar" id="{F73062F7-6D74-4031-838A-A0D82BB011AC}">
            <x14:dataBar minLength="10" maxLength="90" axisPosition="automatic" gradient="true">
              <x14:cfvo type="autoMin"/>
              <x14:cfvo type="autoMax"/>
              <x14:negativeFillColor rgb="FFFF0000"/>
              <x14:axisColor rgb="FF000000"/>
            </x14:dataBar>
          </x14:cfRule>
          <xm:sqref>X7:X11</xm:sqref>
        </x14:conditionalFormatting>
        <x14:conditionalFormatting xmlns:xm="http://schemas.microsoft.com/office/excel/2006/main">
          <x14:cfRule type="dataBar" id="{CBF369C3-8B91-4C29-B424-E7EF7DEFB236}">
            <x14:dataBar minLength="10" maxLength="90" axisPosition="automatic" gradient="true">
              <x14:cfvo type="autoMin"/>
              <x14:cfvo type="autoMax"/>
              <x14:negativeFillColor rgb="FFFF0000"/>
              <x14:axisColor rgb="FF000000"/>
            </x14:dataBar>
          </x14:cfRule>
          <xm:sqref>X2:X6</xm:sqref>
        </x14:conditionalFormatting>
        <x14:conditionalFormatting xmlns:xm="http://schemas.microsoft.com/office/excel/2006/main">
          <x14:cfRule type="dataBar" id="{2DFB9959-2034-4089-90ED-AAF2503217A4}">
            <x14:dataBar minLength="10" maxLength="90" axisPosition="automatic" gradient="true">
              <x14:cfvo type="autoMin"/>
              <x14:cfvo type="autoMax"/>
              <x14:negativeFillColor rgb="FFFF0000"/>
              <x14:axisColor rgb="FF000000"/>
            </x14:dataBar>
          </x14:cfRule>
          <xm:sqref>L2:L7</xm:sqref>
        </x14:conditionalFormatting>
        <x14:conditionalFormatting xmlns:xm="http://schemas.microsoft.com/office/excel/2006/main">
          <x14:cfRule type="dataBar" id="{F057F0DA-8A41-4A54-B5E8-8B41E5F75139}">
            <x14:dataBar minLength="10" maxLength="90" axisPosition="automatic" gradient="true">
              <x14:cfvo type="autoMin"/>
              <x14:cfvo type="autoMax"/>
              <x14:negativeFillColor rgb="FFFF0000"/>
              <x14:axisColor rgb="FF000000"/>
            </x14:dataBar>
          </x14:cfRule>
          <xm:sqref>I5:I7</xm:sqref>
        </x14:conditionalFormatting>
        <x14:conditionalFormatting xmlns:xm="http://schemas.microsoft.com/office/excel/2006/main">
          <x14:cfRule type="dataBar" id="{D7A213BE-BB7C-4152-BA5C-746667725B3C}">
            <x14:dataBar minLength="10" maxLength="90" axisPosition="automatic" gradient="true">
              <x14:cfvo type="autoMin"/>
              <x14:cfvo type="autoMax"/>
              <x14:negativeFillColor rgb="FFFF0000"/>
              <x14:axisColor rgb="FF000000"/>
            </x14:dataBar>
          </x14:cfRule>
          <xm:sqref>I2:I4</xm:sqref>
        </x14:conditionalFormatting>
        <x14:conditionalFormatting xmlns:xm="http://schemas.microsoft.com/office/excel/2006/main">
          <x14:cfRule type="dataBar" id="{5CBFAC8C-D9D3-434F-A2CE-233DA079367F}">
            <x14:dataBar minLength="10" maxLength="90" axisPosition="automatic" gradient="true">
              <x14:cfvo type="autoMin"/>
              <x14:cfvo type="autoMax"/>
              <x14:negativeFillColor rgb="FFFF0000"/>
              <x14:axisColor rgb="FF000000"/>
            </x14:dataBar>
          </x14:cfRule>
          <xm:sqref>F2:F6</xm:sqref>
        </x14:conditionalFormatting>
        <x14:conditionalFormatting xmlns:xm="http://schemas.microsoft.com/office/excel/2006/main">
          <x14:cfRule type="dataBar" id="{F85DA830-725E-4310-AEA2-9472C23A1B57}">
            <x14:dataBar minLength="10" maxLength="90" axisPosition="automatic" gradient="true">
              <x14:cfvo type="autoMin"/>
              <x14:cfvo type="autoMax"/>
              <x14:negativeFillColor rgb="FFFF0000"/>
              <x14:axisColor rgb="FF000000"/>
            </x14:dataBar>
          </x14:cfRule>
          <xm:sqref>F7:F12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3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D30" activeCellId="0" sqref="D30"/>
    </sheetView>
  </sheetViews>
  <sheetFormatPr defaultColWidth="8.54296875" defaultRowHeight="14.25" customHeight="true" zeroHeight="false" outlineLevelRow="0" outlineLevelCol="0"/>
  <cols>
    <col collapsed="false" customWidth="true" hidden="false" outlineLevel="0" max="1" min="1" style="0" width="25"/>
    <col collapsed="false" customWidth="true" hidden="false" outlineLevel="0" max="2" min="2" style="0" width="23.11"/>
    <col collapsed="false" customWidth="true" hidden="false" outlineLevel="0" max="3" min="3" style="0" width="19.78"/>
    <col collapsed="false" customWidth="true" hidden="false" outlineLevel="0" max="4" min="4" style="0" width="26.88"/>
    <col collapsed="false" customWidth="true" hidden="false" outlineLevel="0" max="6" min="5" style="0" width="22"/>
    <col collapsed="false" customWidth="true" hidden="false" outlineLevel="0" max="8" min="8" style="0" width="24.11"/>
    <col collapsed="false" customWidth="true" hidden="false" outlineLevel="0" max="9" min="9" style="0" width="13.11"/>
    <col collapsed="false" customWidth="true" hidden="false" outlineLevel="0" max="10" min="10" style="0" width="10.78"/>
    <col collapsed="false" customWidth="true" hidden="false" outlineLevel="0" max="11" min="11" style="0" width="16"/>
    <col collapsed="false" customWidth="true" hidden="false" outlineLevel="0" max="12" min="12" style="0" width="13.67"/>
    <col collapsed="false" customWidth="true" hidden="false" outlineLevel="0" max="13" min="13" style="0" width="23.56"/>
    <col collapsed="false" customWidth="true" hidden="false" outlineLevel="0" max="41" min="41" style="0" width="11.11"/>
    <col collapsed="false" customWidth="true" hidden="false" outlineLevel="0" max="42" min="42" style="0" width="25"/>
    <col collapsed="false" customWidth="true" hidden="false" outlineLevel="0" max="43" min="43" style="0" width="12.44"/>
    <col collapsed="false" customWidth="true" hidden="false" outlineLevel="0" max="45" min="45" style="0" width="25"/>
    <col collapsed="false" customWidth="true" hidden="false" outlineLevel="0" max="46" min="46" style="0" width="12.44"/>
    <col collapsed="false" customWidth="true" hidden="false" outlineLevel="0" max="47" min="47" style="0" width="13.44"/>
    <col collapsed="false" customWidth="true" hidden="false" outlineLevel="0" max="49" min="49" style="0" width="22.44"/>
    <col collapsed="false" customWidth="true" hidden="false" outlineLevel="0" max="52" min="52" style="0" width="16"/>
  </cols>
  <sheetData>
    <row r="1" customFormat="false" ht="14.25" hidden="false" customHeight="false" outlineLevel="0" collapsed="false">
      <c r="E1" s="41"/>
      <c r="F1" s="41" t="s">
        <v>184</v>
      </c>
      <c r="H1" s="41"/>
      <c r="I1" s="41" t="s">
        <v>185</v>
      </c>
      <c r="J1" s="41" t="s">
        <v>21</v>
      </c>
      <c r="K1" s="41" t="s">
        <v>186</v>
      </c>
      <c r="L1" s="41" t="s">
        <v>187</v>
      </c>
      <c r="M1" s="41" t="s">
        <v>12</v>
      </c>
      <c r="N1" s="41" t="s">
        <v>72</v>
      </c>
      <c r="O1" s="41" t="s">
        <v>188</v>
      </c>
      <c r="P1" s="42" t="s">
        <v>189</v>
      </c>
      <c r="Q1" s="41"/>
      <c r="R1" s="41"/>
      <c r="S1" s="41" t="s">
        <v>16</v>
      </c>
      <c r="T1" s="41" t="s">
        <v>24</v>
      </c>
      <c r="U1" s="41" t="s">
        <v>32</v>
      </c>
      <c r="V1" s="41" t="s">
        <v>38</v>
      </c>
      <c r="W1" s="41" t="s">
        <v>44</v>
      </c>
      <c r="X1" s="41" t="s">
        <v>48</v>
      </c>
      <c r="Y1" s="42"/>
      <c r="Z1" s="41"/>
      <c r="AA1" s="41"/>
      <c r="AB1" s="41" t="s">
        <v>16</v>
      </c>
      <c r="AC1" s="41" t="s">
        <v>24</v>
      </c>
      <c r="AD1" s="41" t="s">
        <v>32</v>
      </c>
      <c r="AE1" s="41" t="s">
        <v>38</v>
      </c>
      <c r="AF1" s="41" t="s">
        <v>44</v>
      </c>
      <c r="AG1" s="41" t="s">
        <v>48</v>
      </c>
      <c r="AH1" s="43"/>
      <c r="AI1" s="41" t="s">
        <v>16</v>
      </c>
      <c r="AJ1" s="41" t="s">
        <v>24</v>
      </c>
      <c r="AK1" s="41" t="s">
        <v>32</v>
      </c>
      <c r="AL1" s="41" t="s">
        <v>38</v>
      </c>
      <c r="AM1" s="41" t="s">
        <v>44</v>
      </c>
      <c r="AN1" s="41" t="s">
        <v>48</v>
      </c>
      <c r="AO1" s="44"/>
      <c r="AP1" s="41"/>
      <c r="AQ1" s="41" t="s">
        <v>190</v>
      </c>
      <c r="AR1" s="44"/>
      <c r="AS1" s="41" t="s">
        <v>191</v>
      </c>
      <c r="AT1" s="41" t="s">
        <v>190</v>
      </c>
      <c r="AU1" s="43"/>
      <c r="AV1" s="41" t="s">
        <v>191</v>
      </c>
      <c r="AW1" s="41" t="s">
        <v>186</v>
      </c>
      <c r="AY1" s="41" t="s">
        <v>191</v>
      </c>
      <c r="AZ1" s="41" t="s">
        <v>185</v>
      </c>
    </row>
    <row r="2" customFormat="false" ht="14.25" hidden="false" customHeight="false" outlineLevel="0" collapsed="false">
      <c r="E2" s="41" t="s">
        <v>16</v>
      </c>
      <c r="F2" s="45" t="n">
        <v>0.413225404732256</v>
      </c>
      <c r="H2" s="8" t="s">
        <v>16</v>
      </c>
      <c r="I2" s="8" t="n">
        <v>306683</v>
      </c>
      <c r="J2" s="8" t="n">
        <v>16520632</v>
      </c>
      <c r="K2" s="8" t="n">
        <v>50.3219178082192</v>
      </c>
      <c r="L2" s="8" t="n">
        <v>0.413225404732256</v>
      </c>
      <c r="M2" s="8" t="n">
        <v>6381405.33</v>
      </c>
      <c r="N2" s="8" t="str">
        <f aca="false" t="array" ref="N2:N7">TRANSPOSE(AI5:AN5)</f>
        <v>Online</v>
      </c>
      <c r="O2" s="8" t="s">
        <v>50</v>
      </c>
      <c r="P2" s="8" t="s">
        <v>50</v>
      </c>
      <c r="Q2" s="5" t="n">
        <v>2020</v>
      </c>
      <c r="R2" s="41" t="s">
        <v>73</v>
      </c>
      <c r="S2" s="8" t="n">
        <v>5902</v>
      </c>
      <c r="T2" s="8" t="n">
        <v>7791</v>
      </c>
      <c r="U2" s="8" t="n">
        <v>11919</v>
      </c>
      <c r="V2" s="8" t="n">
        <v>8489</v>
      </c>
      <c r="W2" s="8" t="n">
        <v>6261</v>
      </c>
      <c r="X2" s="8" t="n">
        <v>7971</v>
      </c>
      <c r="Z2" s="5" t="n">
        <v>2020</v>
      </c>
      <c r="AA2" s="41" t="s">
        <v>73</v>
      </c>
      <c r="AB2" s="8" t="n">
        <v>52.0833333333333</v>
      </c>
      <c r="AC2" s="8" t="n">
        <v>47.3333333333333</v>
      </c>
      <c r="AD2" s="8" t="n">
        <v>42.7037037037037</v>
      </c>
      <c r="AE2" s="8" t="n">
        <v>52.0740740740741</v>
      </c>
      <c r="AF2" s="8" t="n">
        <v>44.6666666666667</v>
      </c>
      <c r="AG2" s="8" t="n">
        <v>44.2083333333333</v>
      </c>
      <c r="AH2" s="43" t="s">
        <v>14</v>
      </c>
      <c r="AI2" s="8" t="n">
        <v>85375</v>
      </c>
      <c r="AJ2" s="8" t="n">
        <v>117150</v>
      </c>
      <c r="AK2" s="8" t="n">
        <v>176030</v>
      </c>
      <c r="AL2" s="8" t="n">
        <v>120500</v>
      </c>
      <c r="AM2" s="8" t="n">
        <v>85450</v>
      </c>
      <c r="AN2" s="8" t="n">
        <v>105485</v>
      </c>
      <c r="AP2" s="41" t="s">
        <v>16</v>
      </c>
      <c r="AQ2" s="41" t="n">
        <v>306683</v>
      </c>
      <c r="AS2" s="41" t="s">
        <v>16</v>
      </c>
      <c r="AT2" s="41" t="n">
        <v>306683</v>
      </c>
      <c r="AV2" s="41" t="s">
        <v>15</v>
      </c>
      <c r="AW2" s="46" t="n">
        <v>48.7597471022129</v>
      </c>
      <c r="AY2" s="8" t="s">
        <v>66</v>
      </c>
      <c r="AZ2" s="47" t="n">
        <v>63327</v>
      </c>
    </row>
    <row r="3" customFormat="false" ht="14.25" hidden="false" customHeight="false" outlineLevel="0" collapsed="false">
      <c r="A3" s="16" t="s">
        <v>192</v>
      </c>
      <c r="B3" s="17" t="s">
        <v>186</v>
      </c>
      <c r="E3" s="41" t="s">
        <v>24</v>
      </c>
      <c r="F3" s="45" t="n">
        <v>0.402701863354039</v>
      </c>
      <c r="H3" s="8" t="s">
        <v>24</v>
      </c>
      <c r="I3" s="8" t="n">
        <v>435526</v>
      </c>
      <c r="J3" s="8" t="n">
        <v>20577180</v>
      </c>
      <c r="K3" s="8" t="n">
        <v>43.7795031055901</v>
      </c>
      <c r="L3" s="8" t="n">
        <v>0.402701863354039</v>
      </c>
      <c r="M3" s="8" t="n">
        <v>7437456.94000001</v>
      </c>
      <c r="N3" s="8" t="str">
        <v>Online</v>
      </c>
      <c r="O3" s="8" t="s">
        <v>59</v>
      </c>
      <c r="P3" s="8" t="s">
        <v>50</v>
      </c>
      <c r="Q3" s="5"/>
      <c r="R3" s="41" t="s">
        <v>17</v>
      </c>
      <c r="S3" s="8" t="n">
        <v>5400</v>
      </c>
      <c r="T3" s="8" t="n">
        <v>7694</v>
      </c>
      <c r="U3" s="8" t="n">
        <v>7205</v>
      </c>
      <c r="V3" s="8" t="n">
        <v>4641</v>
      </c>
      <c r="W3" s="8" t="n">
        <v>6071</v>
      </c>
      <c r="X3" s="8" t="n">
        <v>6835</v>
      </c>
      <c r="Z3" s="5"/>
      <c r="AA3" s="41" t="s">
        <v>17</v>
      </c>
      <c r="AB3" s="8" t="n">
        <v>58.4444444444444</v>
      </c>
      <c r="AC3" s="8" t="n">
        <v>55.4761904761905</v>
      </c>
      <c r="AD3" s="8" t="n">
        <v>54.3333333333333</v>
      </c>
      <c r="AE3" s="8" t="n">
        <v>65.5333333333333</v>
      </c>
      <c r="AF3" s="8" t="n">
        <v>50.5238095238095</v>
      </c>
      <c r="AG3" s="8" t="n">
        <v>51.3333333333333</v>
      </c>
      <c r="AH3" s="43" t="s">
        <v>23</v>
      </c>
      <c r="AI3" s="8" t="n">
        <v>117766</v>
      </c>
      <c r="AJ3" s="8" t="n">
        <v>163855</v>
      </c>
      <c r="AK3" s="8" t="n">
        <v>225121</v>
      </c>
      <c r="AL3" s="8" t="n">
        <v>163937</v>
      </c>
      <c r="AM3" s="8" t="n">
        <v>120755</v>
      </c>
      <c r="AN3" s="8" t="n">
        <v>147659</v>
      </c>
      <c r="AP3" s="8" t="s">
        <v>67</v>
      </c>
      <c r="AQ3" s="8" t="n">
        <v>8150</v>
      </c>
      <c r="AS3" s="8" t="s">
        <v>66</v>
      </c>
      <c r="AT3" s="8" t="n">
        <v>7285</v>
      </c>
      <c r="AV3" s="41" t="s">
        <v>13</v>
      </c>
      <c r="AW3" s="46" t="n">
        <v>44.7849829351536</v>
      </c>
      <c r="AY3" s="8" t="s">
        <v>70</v>
      </c>
      <c r="AZ3" s="47" t="n">
        <v>30815</v>
      </c>
    </row>
    <row r="4" customFormat="false" ht="14.25" hidden="false" customHeight="false" outlineLevel="0" collapsed="false">
      <c r="A4" s="19" t="s">
        <v>16</v>
      </c>
      <c r="B4" s="48" t="n">
        <v>50.3219178082192</v>
      </c>
      <c r="E4" s="41" t="s">
        <v>32</v>
      </c>
      <c r="F4" s="45" t="n">
        <v>0.446130434782607</v>
      </c>
      <c r="H4" s="8" t="s">
        <v>32</v>
      </c>
      <c r="I4" s="8" t="n">
        <v>593320</v>
      </c>
      <c r="J4" s="8" t="n">
        <v>27680769</v>
      </c>
      <c r="K4" s="8" t="n">
        <v>44.2366459627329</v>
      </c>
      <c r="L4" s="8" t="n">
        <v>0.446130434782607</v>
      </c>
      <c r="M4" s="8" t="n">
        <v>11629045.62</v>
      </c>
      <c r="N4" s="8" t="str">
        <v>Online</v>
      </c>
      <c r="O4" s="8" t="s">
        <v>50</v>
      </c>
      <c r="P4" s="8" t="s">
        <v>50</v>
      </c>
      <c r="Q4" s="5"/>
      <c r="R4" s="41" t="s">
        <v>25</v>
      </c>
      <c r="S4" s="8" t="n">
        <v>5320</v>
      </c>
      <c r="T4" s="8" t="n">
        <v>8652</v>
      </c>
      <c r="U4" s="8" t="n">
        <v>10022</v>
      </c>
      <c r="V4" s="8" t="n">
        <v>8348</v>
      </c>
      <c r="W4" s="8" t="n">
        <v>6955</v>
      </c>
      <c r="X4" s="8" t="n">
        <v>7675</v>
      </c>
      <c r="Z4" s="5"/>
      <c r="AA4" s="41" t="s">
        <v>25</v>
      </c>
      <c r="AB4" s="8" t="n">
        <v>55.3809523809524</v>
      </c>
      <c r="AC4" s="8" t="n">
        <v>49.4090909090909</v>
      </c>
      <c r="AD4" s="8" t="n">
        <v>46.5909090909091</v>
      </c>
      <c r="AE4" s="8" t="n">
        <v>57.5</v>
      </c>
      <c r="AF4" s="8" t="n">
        <v>45.6818181818182</v>
      </c>
      <c r="AG4" s="8" t="n">
        <v>45.9090909090909</v>
      </c>
      <c r="AH4" s="43" t="s">
        <v>31</v>
      </c>
      <c r="AI4" s="8" t="n">
        <v>103542</v>
      </c>
      <c r="AJ4" s="8" t="n">
        <v>154521</v>
      </c>
      <c r="AK4" s="8" t="n">
        <v>192169</v>
      </c>
      <c r="AL4" s="8" t="n">
        <v>149390</v>
      </c>
      <c r="AM4" s="8" t="n">
        <v>111031</v>
      </c>
      <c r="AN4" s="8" t="n">
        <v>139125</v>
      </c>
      <c r="AP4" s="8" t="s">
        <v>71</v>
      </c>
      <c r="AQ4" s="8" t="n">
        <v>6244</v>
      </c>
      <c r="AS4" s="8" t="s">
        <v>70</v>
      </c>
      <c r="AT4" s="8" t="n">
        <v>3211</v>
      </c>
      <c r="AV4" s="41" t="s">
        <v>22</v>
      </c>
      <c r="AW4" s="46" t="n">
        <v>44.6087378640777</v>
      </c>
      <c r="AY4" s="8" t="s">
        <v>75</v>
      </c>
      <c r="AZ4" s="47" t="n">
        <v>46919</v>
      </c>
    </row>
    <row r="5" customFormat="false" ht="14.25" hidden="false" customHeight="false" outlineLevel="0" collapsed="false">
      <c r="A5" s="21" t="s">
        <v>24</v>
      </c>
      <c r="B5" s="49" t="n">
        <v>43.7795031055901</v>
      </c>
      <c r="E5" s="41" t="s">
        <v>38</v>
      </c>
      <c r="F5" s="45" t="n">
        <v>0.441318407960197</v>
      </c>
      <c r="H5" s="8" t="s">
        <v>38</v>
      </c>
      <c r="I5" s="8" t="n">
        <v>433827</v>
      </c>
      <c r="J5" s="8" t="n">
        <v>23870985</v>
      </c>
      <c r="K5" s="8" t="n">
        <v>51.6007462686567</v>
      </c>
      <c r="L5" s="8" t="n">
        <v>0.441318407960197</v>
      </c>
      <c r="M5" s="8" t="n">
        <v>9685220.56</v>
      </c>
      <c r="N5" s="8" t="str">
        <v>Online</v>
      </c>
      <c r="O5" s="8" t="s">
        <v>50</v>
      </c>
      <c r="P5" s="8" t="s">
        <v>50</v>
      </c>
      <c r="Q5" s="5"/>
      <c r="R5" s="41" t="s">
        <v>33</v>
      </c>
      <c r="S5" s="8" t="n">
        <v>8258</v>
      </c>
      <c r="T5" s="8" t="n">
        <v>9410</v>
      </c>
      <c r="U5" s="8" t="n">
        <v>11960</v>
      </c>
      <c r="V5" s="8" t="n">
        <v>9995</v>
      </c>
      <c r="W5" s="8" t="n">
        <v>7125</v>
      </c>
      <c r="X5" s="8" t="n">
        <v>7961</v>
      </c>
      <c r="Z5" s="5"/>
      <c r="AA5" s="41" t="s">
        <v>33</v>
      </c>
      <c r="AB5" s="8" t="n">
        <v>60.9130434782609</v>
      </c>
      <c r="AC5" s="8" t="n">
        <v>57.1818181818182</v>
      </c>
      <c r="AD5" s="8" t="n">
        <v>56.4090909090909</v>
      </c>
      <c r="AE5" s="8" t="n">
        <v>64.9565217391304</v>
      </c>
      <c r="AF5" s="8" t="n">
        <v>53.7</v>
      </c>
      <c r="AG5" s="8" t="n">
        <v>55</v>
      </c>
      <c r="AH5" s="43" t="s">
        <v>72</v>
      </c>
      <c r="AI5" s="8" t="str">
        <f aca="false">_xlfn.XLOOKUP(MAX(AI2:AI4),AI2:AI4,$AH$2:$AH$4)</f>
        <v>Online</v>
      </c>
      <c r="AJ5" s="8" t="str">
        <f aca="false">_xlfn.XLOOKUP(MAX(AJ2:AJ4),AJ2:AJ4,$AH$2:$AH$4)</f>
        <v>Online</v>
      </c>
      <c r="AK5" s="8" t="str">
        <f aca="false">_xlfn.XLOOKUP(MAX(AK2:AK4),AK2:AK4,$AH$2:$AH$4)</f>
        <v>Online</v>
      </c>
      <c r="AL5" s="8" t="str">
        <f aca="false">_xlfn.XLOOKUP(MAX(AL2:AL4),AL2:AL4,$AH$2:$AH$4)</f>
        <v>Online</v>
      </c>
      <c r="AM5" s="8" t="str">
        <f aca="false">_xlfn.XLOOKUP(MAX(AM2:AM4),AM2:AM4,$AH$2:$AH$4)</f>
        <v>Online</v>
      </c>
      <c r="AN5" s="8" t="str">
        <f aca="false">_xlfn.XLOOKUP(MAX(AN2:AN4),AN2:AN4,$AH$2:$AH$4)</f>
        <v>Online</v>
      </c>
      <c r="AP5" s="8" t="s">
        <v>76</v>
      </c>
      <c r="AQ5" s="8" t="n">
        <v>3211</v>
      </c>
      <c r="AS5" s="8" t="s">
        <v>75</v>
      </c>
      <c r="AT5" s="8" t="n">
        <v>5233</v>
      </c>
      <c r="AV5" s="41" t="s">
        <v>30</v>
      </c>
      <c r="AW5" s="46" t="n">
        <v>42.0467519685039</v>
      </c>
      <c r="AY5" s="8" t="s">
        <v>80</v>
      </c>
      <c r="AZ5" s="47" t="n">
        <v>48468</v>
      </c>
    </row>
    <row r="6" customFormat="false" ht="14.25" hidden="false" customHeight="false" outlineLevel="0" collapsed="false">
      <c r="A6" s="21" t="s">
        <v>32</v>
      </c>
      <c r="B6" s="49" t="n">
        <v>44.2366459627329</v>
      </c>
      <c r="E6" s="41" t="s">
        <v>44</v>
      </c>
      <c r="F6" s="45" t="n">
        <v>0.424358655043584</v>
      </c>
      <c r="H6" s="8" t="s">
        <v>44</v>
      </c>
      <c r="I6" s="8" t="n">
        <v>317236</v>
      </c>
      <c r="J6" s="8" t="n">
        <v>14315521</v>
      </c>
      <c r="K6" s="8" t="n">
        <v>41.112702366127</v>
      </c>
      <c r="L6" s="8" t="n">
        <v>0.424358655043584</v>
      </c>
      <c r="M6" s="8" t="n">
        <v>5597822.44</v>
      </c>
      <c r="N6" s="8" t="str">
        <v>Online</v>
      </c>
      <c r="O6" s="8" t="s">
        <v>50</v>
      </c>
      <c r="P6" s="8" t="s">
        <v>50</v>
      </c>
      <c r="Q6" s="5"/>
      <c r="R6" s="41" t="s">
        <v>39</v>
      </c>
      <c r="S6" s="8" t="n">
        <v>6064</v>
      </c>
      <c r="T6" s="8" t="n">
        <v>6372</v>
      </c>
      <c r="U6" s="8" t="n">
        <v>6949</v>
      </c>
      <c r="V6" s="8" t="n">
        <v>6057</v>
      </c>
      <c r="W6" s="8" t="n">
        <v>4844</v>
      </c>
      <c r="X6" s="8" t="n">
        <v>5419</v>
      </c>
      <c r="Z6" s="5"/>
      <c r="AA6" s="41" t="s">
        <v>39</v>
      </c>
      <c r="AB6" s="8" t="n">
        <v>63.5555555555556</v>
      </c>
      <c r="AC6" s="8" t="n">
        <v>57</v>
      </c>
      <c r="AD6" s="8" t="n">
        <v>56</v>
      </c>
      <c r="AE6" s="8" t="n">
        <v>67.7058823529412</v>
      </c>
      <c r="AF6" s="8" t="n">
        <v>56.2</v>
      </c>
      <c r="AG6" s="8" t="n">
        <v>54.4</v>
      </c>
      <c r="AP6" s="8" t="s">
        <v>81</v>
      </c>
      <c r="AQ6" s="8" t="n">
        <v>6583</v>
      </c>
      <c r="AS6" s="8" t="s">
        <v>80</v>
      </c>
      <c r="AT6" s="8" t="n">
        <v>6354</v>
      </c>
      <c r="AV6" s="41" t="s">
        <v>37</v>
      </c>
      <c r="AW6" s="46" t="n">
        <v>47.1837060702875</v>
      </c>
      <c r="AY6" s="8" t="s">
        <v>19</v>
      </c>
      <c r="AZ6" s="47" t="n">
        <v>163284</v>
      </c>
    </row>
    <row r="7" customFormat="false" ht="14.25" hidden="false" customHeight="false" outlineLevel="0" collapsed="false">
      <c r="A7" s="21" t="s">
        <v>38</v>
      </c>
      <c r="B7" s="49" t="n">
        <v>51.6007462686567</v>
      </c>
      <c r="E7" s="41" t="s">
        <v>48</v>
      </c>
      <c r="F7" s="45" t="n">
        <v>0.410199004975124</v>
      </c>
      <c r="H7" s="8" t="s">
        <v>48</v>
      </c>
      <c r="I7" s="8" t="n">
        <v>392269</v>
      </c>
      <c r="J7" s="8" t="n">
        <v>17201563</v>
      </c>
      <c r="K7" s="8" t="n">
        <v>40.2524875621891</v>
      </c>
      <c r="L7" s="8" t="n">
        <v>0.410199004975124</v>
      </c>
      <c r="M7" s="8" t="n">
        <v>6494016.81</v>
      </c>
      <c r="N7" s="8" t="str">
        <v>Online</v>
      </c>
      <c r="O7" s="8" t="s">
        <v>59</v>
      </c>
      <c r="P7" s="8" t="s">
        <v>50</v>
      </c>
      <c r="Q7" s="5"/>
      <c r="R7" s="41" t="s">
        <v>45</v>
      </c>
      <c r="S7" s="8" t="n">
        <v>1499</v>
      </c>
      <c r="T7" s="8" t="n">
        <v>2880</v>
      </c>
      <c r="U7" s="8" t="n">
        <v>3800</v>
      </c>
      <c r="V7" s="8" t="n">
        <v>2948</v>
      </c>
      <c r="W7" s="8" t="n">
        <v>2202</v>
      </c>
      <c r="X7" s="8" t="n">
        <v>2940</v>
      </c>
      <c r="Z7" s="5"/>
      <c r="AA7" s="41" t="s">
        <v>45</v>
      </c>
      <c r="AB7" s="8" t="n">
        <v>66.2</v>
      </c>
      <c r="AC7" s="8" t="n">
        <v>64</v>
      </c>
      <c r="AD7" s="8" t="n">
        <v>57.1</v>
      </c>
      <c r="AE7" s="8" t="n">
        <v>73.4</v>
      </c>
      <c r="AF7" s="8" t="n">
        <v>61.6</v>
      </c>
      <c r="AG7" s="8" t="n">
        <v>64.9</v>
      </c>
      <c r="AP7" s="8" t="s">
        <v>85</v>
      </c>
      <c r="AQ7" s="8" t="n">
        <v>1951</v>
      </c>
      <c r="AS7" s="8" t="s">
        <v>19</v>
      </c>
      <c r="AT7" s="8" t="n">
        <v>22543</v>
      </c>
      <c r="AV7" s="41" t="s">
        <v>43</v>
      </c>
      <c r="AW7" s="46" t="n">
        <v>46.7379949452401</v>
      </c>
      <c r="AY7" s="8" t="s">
        <v>27</v>
      </c>
      <c r="AZ7" s="47" t="n">
        <v>41378</v>
      </c>
    </row>
    <row r="8" customFormat="false" ht="14.25" hidden="false" customHeight="false" outlineLevel="0" collapsed="false">
      <c r="A8" s="21" t="s">
        <v>44</v>
      </c>
      <c r="B8" s="49" t="n">
        <v>41.112702366127</v>
      </c>
      <c r="E8" s="41"/>
      <c r="F8" s="41" t="s">
        <v>193</v>
      </c>
      <c r="Q8" s="5"/>
      <c r="R8" s="41" t="s">
        <v>49</v>
      </c>
      <c r="S8" s="8" t="n">
        <v>4609</v>
      </c>
      <c r="T8" s="8" t="n">
        <v>6881</v>
      </c>
      <c r="U8" s="8" t="n">
        <v>9368</v>
      </c>
      <c r="V8" s="8" t="n">
        <v>6849</v>
      </c>
      <c r="W8" s="8" t="n">
        <v>5017</v>
      </c>
      <c r="X8" s="8" t="n">
        <v>5495</v>
      </c>
      <c r="Z8" s="5"/>
      <c r="AA8" s="41" t="s">
        <v>49</v>
      </c>
      <c r="AB8" s="8" t="n">
        <v>61.375</v>
      </c>
      <c r="AC8" s="8" t="n">
        <v>56.875</v>
      </c>
      <c r="AD8" s="8" t="n">
        <v>50.3809523809524</v>
      </c>
      <c r="AE8" s="8" t="n">
        <v>62.2105263157895</v>
      </c>
      <c r="AF8" s="8" t="n">
        <v>55.75</v>
      </c>
      <c r="AG8" s="8" t="n">
        <v>53.9375</v>
      </c>
      <c r="AP8" s="8" t="s">
        <v>87</v>
      </c>
      <c r="AQ8" s="8" t="n">
        <v>4899</v>
      </c>
      <c r="AS8" s="8" t="s">
        <v>27</v>
      </c>
      <c r="AT8" s="8" t="n">
        <v>4793</v>
      </c>
      <c r="AY8" s="8" t="s">
        <v>86</v>
      </c>
      <c r="AZ8" s="47" t="n">
        <v>34696</v>
      </c>
    </row>
    <row r="9" customFormat="false" ht="14.25" hidden="false" customHeight="false" outlineLevel="0" collapsed="false">
      <c r="A9" s="21" t="s">
        <v>48</v>
      </c>
      <c r="B9" s="50" t="n">
        <v>40.2524875621891</v>
      </c>
      <c r="E9" s="41" t="s">
        <v>16</v>
      </c>
      <c r="F9" s="46" t="n">
        <v>50.3219178082192</v>
      </c>
      <c r="Q9" s="5"/>
      <c r="R9" s="41" t="s">
        <v>53</v>
      </c>
      <c r="S9" s="8" t="n">
        <v>8110</v>
      </c>
      <c r="T9" s="8" t="n">
        <v>12685</v>
      </c>
      <c r="U9" s="8" t="n">
        <v>11492</v>
      </c>
      <c r="V9" s="8" t="n">
        <v>10955</v>
      </c>
      <c r="W9" s="8" t="n">
        <v>8670</v>
      </c>
      <c r="X9" s="8" t="n">
        <v>10395</v>
      </c>
      <c r="Z9" s="5"/>
      <c r="AA9" s="41" t="s">
        <v>53</v>
      </c>
      <c r="AB9" s="8" t="n">
        <v>47.4347826086957</v>
      </c>
      <c r="AC9" s="8" t="n">
        <v>42.5</v>
      </c>
      <c r="AD9" s="8" t="n">
        <v>35.3809523809524</v>
      </c>
      <c r="AE9" s="8" t="n">
        <v>44.8260869565217</v>
      </c>
      <c r="AF9" s="8" t="n">
        <v>39.8695652173913</v>
      </c>
      <c r="AG9" s="8" t="n">
        <v>36.5217391304348</v>
      </c>
      <c r="AP9" s="8" t="s">
        <v>90</v>
      </c>
      <c r="AQ9" s="8" t="n">
        <v>7285</v>
      </c>
      <c r="AS9" s="8" t="s">
        <v>86</v>
      </c>
      <c r="AT9" s="8" t="n">
        <v>4005</v>
      </c>
      <c r="AY9" s="8" t="s">
        <v>89</v>
      </c>
      <c r="AZ9" s="47" t="n">
        <v>30275</v>
      </c>
    </row>
    <row r="10" customFormat="false" ht="14.25" hidden="false" customHeight="false" outlineLevel="0" collapsed="false">
      <c r="A10" s="26" t="s">
        <v>56</v>
      </c>
      <c r="B10" s="51" t="n">
        <v>45.2166252072969</v>
      </c>
      <c r="E10" s="41" t="s">
        <v>24</v>
      </c>
      <c r="F10" s="46" t="n">
        <v>43.7795031055901</v>
      </c>
      <c r="G10" s="43"/>
      <c r="H10" s="41" t="s">
        <v>16</v>
      </c>
      <c r="I10" s="41" t="s">
        <v>24</v>
      </c>
      <c r="J10" s="41" t="s">
        <v>32</v>
      </c>
      <c r="K10" s="41" t="s">
        <v>38</v>
      </c>
      <c r="L10" s="41" t="s">
        <v>44</v>
      </c>
      <c r="M10" s="41" t="s">
        <v>48</v>
      </c>
      <c r="Q10" s="5"/>
      <c r="R10" s="41" t="s">
        <v>58</v>
      </c>
      <c r="S10" s="8" t="n">
        <v>6888</v>
      </c>
      <c r="T10" s="8" t="n">
        <v>7004</v>
      </c>
      <c r="U10" s="8" t="n">
        <v>8163</v>
      </c>
      <c r="V10" s="8" t="n">
        <v>8603</v>
      </c>
      <c r="W10" s="8" t="n">
        <v>6975</v>
      </c>
      <c r="X10" s="8" t="n">
        <v>8492</v>
      </c>
      <c r="Z10" s="5"/>
      <c r="AA10" s="41" t="s">
        <v>58</v>
      </c>
      <c r="AB10" s="8" t="n">
        <v>49</v>
      </c>
      <c r="AC10" s="8" t="n">
        <v>47.1428571428571</v>
      </c>
      <c r="AD10" s="8" t="n">
        <v>51.1428571428571</v>
      </c>
      <c r="AE10" s="8" t="n">
        <v>54.9411764705882</v>
      </c>
      <c r="AF10" s="8" t="n">
        <v>44.3529411764706</v>
      </c>
      <c r="AG10" s="8" t="n">
        <v>45.5882352941176</v>
      </c>
      <c r="AP10" s="8" t="s">
        <v>91</v>
      </c>
      <c r="AQ10" s="8" t="n">
        <v>7226</v>
      </c>
      <c r="AS10" s="8" t="s">
        <v>89</v>
      </c>
      <c r="AT10" s="8" t="n">
        <v>3609</v>
      </c>
      <c r="AY10" s="8" t="s">
        <v>35</v>
      </c>
      <c r="AZ10" s="47" t="n">
        <v>133430</v>
      </c>
    </row>
    <row r="11" customFormat="false" ht="14.25" hidden="false" customHeight="false" outlineLevel="0" collapsed="false">
      <c r="E11" s="41" t="s">
        <v>32</v>
      </c>
      <c r="F11" s="46" t="n">
        <v>44.2366459627329</v>
      </c>
      <c r="G11" s="43" t="s">
        <v>15</v>
      </c>
      <c r="H11" s="8" t="n">
        <v>54.8789808917197</v>
      </c>
      <c r="I11" s="8" t="n">
        <v>47.1635220125786</v>
      </c>
      <c r="J11" s="8" t="n">
        <v>50.9874213836478</v>
      </c>
      <c r="K11" s="8" t="n">
        <v>54.2075471698113</v>
      </c>
      <c r="L11" s="8" t="n">
        <v>43.7278481012658</v>
      </c>
      <c r="M11" s="8" t="n">
        <v>41.5477707006369</v>
      </c>
      <c r="Q11" s="5"/>
      <c r="R11" s="41" t="s">
        <v>62</v>
      </c>
      <c r="S11" s="8" t="n">
        <v>4284</v>
      </c>
      <c r="T11" s="8" t="n">
        <v>4704</v>
      </c>
      <c r="U11" s="8" t="n">
        <v>5921</v>
      </c>
      <c r="V11" s="8" t="n">
        <v>5569</v>
      </c>
      <c r="W11" s="8" t="n">
        <v>4280</v>
      </c>
      <c r="X11" s="8" t="n">
        <v>5409</v>
      </c>
      <c r="Z11" s="5"/>
      <c r="AA11" s="41" t="s">
        <v>62</v>
      </c>
      <c r="AB11" s="8" t="n">
        <v>46.7142857142857</v>
      </c>
      <c r="AC11" s="8" t="n">
        <v>39.7142857142857</v>
      </c>
      <c r="AD11" s="8" t="n">
        <v>40.7142857142857</v>
      </c>
      <c r="AE11" s="8" t="n">
        <v>49.5</v>
      </c>
      <c r="AF11" s="8" t="n">
        <v>41.2142857142857</v>
      </c>
      <c r="AG11" s="8" t="n">
        <v>38.5625</v>
      </c>
      <c r="AP11" s="8" t="s">
        <v>93</v>
      </c>
      <c r="AQ11" s="8" t="n">
        <v>3517</v>
      </c>
      <c r="AS11" s="8" t="s">
        <v>35</v>
      </c>
      <c r="AT11" s="8" t="n">
        <v>18657</v>
      </c>
      <c r="AY11" s="8" t="s">
        <v>92</v>
      </c>
      <c r="AZ11" s="47" t="n">
        <v>56391</v>
      </c>
    </row>
    <row r="12" customFormat="false" ht="14.25" hidden="false" customHeight="false" outlineLevel="0" collapsed="false">
      <c r="E12" s="41" t="s">
        <v>38</v>
      </c>
      <c r="F12" s="46" t="n">
        <v>51.6007462686567</v>
      </c>
      <c r="G12" s="43" t="s">
        <v>13</v>
      </c>
      <c r="H12" s="8" t="n">
        <v>50.6143187066975</v>
      </c>
      <c r="I12" s="8" t="n">
        <v>43.0746606334842</v>
      </c>
      <c r="J12" s="8" t="n">
        <v>45.1425389755011</v>
      </c>
      <c r="K12" s="8" t="n">
        <v>51.203233256351</v>
      </c>
      <c r="L12" s="8" t="n">
        <v>40.0452488687783</v>
      </c>
      <c r="M12" s="8" t="n">
        <v>38.8196347031964</v>
      </c>
      <c r="Q12" s="5"/>
      <c r="R12" s="41" t="s">
        <v>65</v>
      </c>
      <c r="S12" s="8" t="n">
        <v>2420</v>
      </c>
      <c r="T12" s="8" t="n">
        <v>4805</v>
      </c>
      <c r="U12" s="8" t="n">
        <v>6921</v>
      </c>
      <c r="V12" s="8" t="n">
        <v>3888</v>
      </c>
      <c r="W12" s="8" t="n">
        <v>2482</v>
      </c>
      <c r="X12" s="8" t="n">
        <v>4636</v>
      </c>
      <c r="Z12" s="5"/>
      <c r="AA12" s="41" t="s">
        <v>65</v>
      </c>
      <c r="AB12" s="8" t="n">
        <v>49.25</v>
      </c>
      <c r="AC12" s="8" t="n">
        <v>44.4210526315789</v>
      </c>
      <c r="AD12" s="8" t="n">
        <v>42.4210526315789</v>
      </c>
      <c r="AE12" s="8" t="n">
        <v>47.0625</v>
      </c>
      <c r="AF12" s="8" t="n">
        <v>39</v>
      </c>
      <c r="AG12" s="8" t="n">
        <v>41.4210526315789</v>
      </c>
      <c r="AP12" s="8" t="s">
        <v>95</v>
      </c>
      <c r="AQ12" s="8" t="n">
        <v>4607</v>
      </c>
      <c r="AS12" s="8" t="s">
        <v>92</v>
      </c>
      <c r="AT12" s="8" t="n">
        <v>6583</v>
      </c>
      <c r="AY12" s="8" t="s">
        <v>94</v>
      </c>
      <c r="AZ12" s="47" t="n">
        <v>40375</v>
      </c>
    </row>
    <row r="13" customFormat="false" ht="14.25" hidden="false" customHeight="false" outlineLevel="0" collapsed="false">
      <c r="E13" s="41" t="s">
        <v>44</v>
      </c>
      <c r="F13" s="46" t="n">
        <v>41.112702366127</v>
      </c>
      <c r="G13" s="43" t="s">
        <v>22</v>
      </c>
      <c r="H13" s="8" t="n">
        <v>49.4385964912281</v>
      </c>
      <c r="I13" s="8" t="n">
        <v>43.4709302325581</v>
      </c>
      <c r="J13" s="8" t="n">
        <v>42.2848837209302</v>
      </c>
      <c r="K13" s="8" t="n">
        <v>51.9709302325581</v>
      </c>
      <c r="L13" s="8" t="n">
        <v>40.3684210526316</v>
      </c>
      <c r="M13" s="8" t="n">
        <v>40.1220930232558</v>
      </c>
      <c r="Q13" s="5"/>
      <c r="R13" s="41" t="s">
        <v>68</v>
      </c>
      <c r="S13" s="8" t="n">
        <v>2473</v>
      </c>
      <c r="T13" s="8" t="n">
        <v>2882</v>
      </c>
      <c r="U13" s="8" t="n">
        <v>5466</v>
      </c>
      <c r="V13" s="8" t="n">
        <v>3866</v>
      </c>
      <c r="W13" s="8" t="n">
        <v>3295</v>
      </c>
      <c r="X13" s="8" t="n">
        <v>2563</v>
      </c>
      <c r="Z13" s="5"/>
      <c r="AA13" s="41" t="s">
        <v>68</v>
      </c>
      <c r="AB13" s="8" t="n">
        <v>50.3125</v>
      </c>
      <c r="AC13" s="8" t="n">
        <v>44.3846153846154</v>
      </c>
      <c r="AD13" s="8" t="n">
        <v>47.375</v>
      </c>
      <c r="AE13" s="8" t="n">
        <v>54.75</v>
      </c>
      <c r="AF13" s="8" t="n">
        <v>42.6666666666667</v>
      </c>
      <c r="AG13" s="8" t="n">
        <v>41.6923076923077</v>
      </c>
      <c r="AP13" s="8" t="s">
        <v>164</v>
      </c>
      <c r="AQ13" s="8" t="n">
        <v>10780</v>
      </c>
      <c r="AS13" s="8" t="s">
        <v>94</v>
      </c>
      <c r="AT13" s="8" t="n">
        <v>4666</v>
      </c>
      <c r="AY13" s="8" t="s">
        <v>96</v>
      </c>
      <c r="AZ13" s="47" t="n">
        <v>63827</v>
      </c>
    </row>
    <row r="14" customFormat="false" ht="14.25" hidden="false" customHeight="false" outlineLevel="0" collapsed="false">
      <c r="E14" s="41" t="s">
        <v>48</v>
      </c>
      <c r="F14" s="46" t="n">
        <v>40.2524875621891</v>
      </c>
      <c r="G14" s="43" t="s">
        <v>30</v>
      </c>
      <c r="H14" s="8" t="n">
        <v>46.9439528023599</v>
      </c>
      <c r="I14" s="8" t="n">
        <v>39.9851632047478</v>
      </c>
      <c r="J14" s="8" t="n">
        <v>39.3910447761194</v>
      </c>
      <c r="K14" s="8" t="n">
        <v>47.7683284457478</v>
      </c>
      <c r="L14" s="8" t="n">
        <v>39.8491124260355</v>
      </c>
      <c r="M14" s="8" t="n">
        <v>38.2923976608187</v>
      </c>
      <c r="Q14" s="5" t="n">
        <v>2021</v>
      </c>
      <c r="R14" s="41" t="s">
        <v>73</v>
      </c>
      <c r="S14" s="8" t="n">
        <v>21895</v>
      </c>
      <c r="T14" s="8" t="n">
        <v>32946</v>
      </c>
      <c r="U14" s="8" t="n">
        <v>41055</v>
      </c>
      <c r="V14" s="8" t="n">
        <v>30823</v>
      </c>
      <c r="W14" s="8" t="n">
        <v>21703</v>
      </c>
      <c r="X14" s="8" t="n">
        <v>30877</v>
      </c>
      <c r="Z14" s="5" t="n">
        <v>2021</v>
      </c>
      <c r="AA14" s="41" t="s">
        <v>73</v>
      </c>
      <c r="AB14" s="8" t="n">
        <v>45.4237288135593</v>
      </c>
      <c r="AC14" s="8" t="n">
        <v>39.0413223140496</v>
      </c>
      <c r="AD14" s="8" t="n">
        <v>35.2881355932203</v>
      </c>
      <c r="AE14" s="8" t="n">
        <v>40.8389830508475</v>
      </c>
      <c r="AF14" s="8" t="n">
        <v>35.4322033898305</v>
      </c>
      <c r="AG14" s="8" t="n">
        <v>33.2796610169492</v>
      </c>
      <c r="AO14" s="41" t="s">
        <v>194</v>
      </c>
      <c r="AP14" s="8" t="s">
        <v>171</v>
      </c>
      <c r="AQ14" s="8" t="n">
        <v>3697</v>
      </c>
      <c r="AS14" s="8" t="s">
        <v>96</v>
      </c>
      <c r="AT14" s="8" t="n">
        <v>7226</v>
      </c>
      <c r="AY14" s="8" t="s">
        <v>98</v>
      </c>
      <c r="AZ14" s="47" t="n">
        <v>25407</v>
      </c>
    </row>
    <row r="15" customFormat="false" ht="14.25" hidden="false" customHeight="false" outlineLevel="0" collapsed="false">
      <c r="G15" s="41" t="s">
        <v>37</v>
      </c>
      <c r="H15" s="8" t="n">
        <v>49.4513274336283</v>
      </c>
      <c r="I15" s="8" t="n">
        <v>47.2980769230769</v>
      </c>
      <c r="J15" s="8" t="n">
        <v>47</v>
      </c>
      <c r="K15" s="8" t="n">
        <v>53.9158878504673</v>
      </c>
      <c r="L15" s="8" t="n">
        <v>41.7254901960784</v>
      </c>
      <c r="M15" s="8" t="n">
        <v>43.010101010101</v>
      </c>
      <c r="Q15" s="5"/>
      <c r="R15" s="41" t="s">
        <v>17</v>
      </c>
      <c r="S15" s="8" t="n">
        <v>19023</v>
      </c>
      <c r="T15" s="8" t="n">
        <v>25482</v>
      </c>
      <c r="U15" s="8" t="n">
        <v>41223</v>
      </c>
      <c r="V15" s="8" t="n">
        <v>26838</v>
      </c>
      <c r="W15" s="8" t="n">
        <v>17710</v>
      </c>
      <c r="X15" s="8" t="n">
        <v>25837</v>
      </c>
      <c r="Z15" s="5"/>
      <c r="AA15" s="41" t="s">
        <v>17</v>
      </c>
      <c r="AB15" s="8" t="n">
        <v>44.6759259259259</v>
      </c>
      <c r="AC15" s="8" t="n">
        <v>37.7857142857143</v>
      </c>
      <c r="AD15" s="8" t="n">
        <v>34.6428571428571</v>
      </c>
      <c r="AE15" s="8" t="n">
        <v>37.4363636363636</v>
      </c>
      <c r="AF15" s="8" t="n">
        <v>33.8148148148148</v>
      </c>
      <c r="AG15" s="8" t="n">
        <v>31.6428571428571</v>
      </c>
      <c r="AO15" s="8" t="str">
        <f aca="false">_xlfn.XLOOKUP(LARGE(AQ3:AQ56, 1), AQ3:AQ56, AP3:AP56)</f>
        <v>New York</v>
      </c>
      <c r="AP15" s="8" t="s">
        <v>97</v>
      </c>
      <c r="AQ15" s="8" t="n">
        <v>9080</v>
      </c>
      <c r="AS15" s="8" t="s">
        <v>98</v>
      </c>
      <c r="AT15" s="8" t="n">
        <v>2480</v>
      </c>
      <c r="AY15" s="8" t="s">
        <v>100</v>
      </c>
      <c r="AZ15" s="47" t="n">
        <v>26332</v>
      </c>
    </row>
    <row r="16" customFormat="false" ht="14.25" hidden="false" customHeight="false" outlineLevel="0" collapsed="false">
      <c r="G16" s="41" t="s">
        <v>43</v>
      </c>
      <c r="H16" s="8" t="n">
        <v>51.7277353689567</v>
      </c>
      <c r="I16" s="8" t="n">
        <v>45.6464646464646</v>
      </c>
      <c r="J16" s="8" t="n">
        <v>44.743654822335</v>
      </c>
      <c r="K16" s="8" t="n">
        <v>53.5025252525253</v>
      </c>
      <c r="L16" s="8" t="n">
        <v>42.5063291139241</v>
      </c>
      <c r="M16" s="8" t="n">
        <v>42.3625</v>
      </c>
      <c r="Q16" s="5"/>
      <c r="R16" s="41" t="s">
        <v>25</v>
      </c>
      <c r="S16" s="8" t="n">
        <v>15742</v>
      </c>
      <c r="T16" s="8" t="n">
        <v>24032</v>
      </c>
      <c r="U16" s="8" t="n">
        <v>38352</v>
      </c>
      <c r="V16" s="8" t="n">
        <v>23298</v>
      </c>
      <c r="W16" s="8" t="n">
        <v>17650</v>
      </c>
      <c r="X16" s="8" t="n">
        <v>24914</v>
      </c>
      <c r="Z16" s="5"/>
      <c r="AA16" s="41" t="s">
        <v>25</v>
      </c>
      <c r="AB16" s="8" t="n">
        <v>43.8053097345133</v>
      </c>
      <c r="AC16" s="8" t="n">
        <v>35.7454545454545</v>
      </c>
      <c r="AD16" s="8" t="n">
        <v>32.2363636363636</v>
      </c>
      <c r="AE16" s="8" t="n">
        <v>36.4636363636364</v>
      </c>
      <c r="AF16" s="8" t="n">
        <v>33.5217391304348</v>
      </c>
      <c r="AG16" s="8" t="n">
        <v>30.4424778761062</v>
      </c>
      <c r="AO16" s="8" t="str">
        <f aca="false">_xlfn.XLOOKUP(LARGE(AQ3:AQ56, 2), AQ3:AQ56, AP3:AP56)</f>
        <v>San Francisco</v>
      </c>
      <c r="AP16" s="8" t="s">
        <v>99</v>
      </c>
      <c r="AQ16" s="8" t="n">
        <v>6983</v>
      </c>
      <c r="AS16" s="8" t="s">
        <v>100</v>
      </c>
      <c r="AT16" s="8" t="n">
        <v>2979</v>
      </c>
      <c r="AU16" s="41" t="s">
        <v>195</v>
      </c>
      <c r="AY16" s="8" t="s">
        <v>103</v>
      </c>
      <c r="AZ16" s="47" t="n">
        <v>23446</v>
      </c>
    </row>
    <row r="17" customFormat="false" ht="14.25" hidden="false" customHeight="false" outlineLevel="0" collapsed="false">
      <c r="Q17" s="5"/>
      <c r="R17" s="41" t="s">
        <v>33</v>
      </c>
      <c r="S17" s="8" t="n">
        <v>17821</v>
      </c>
      <c r="T17" s="8" t="n">
        <v>26082</v>
      </c>
      <c r="U17" s="8" t="n">
        <v>41112</v>
      </c>
      <c r="V17" s="8" t="n">
        <v>30369</v>
      </c>
      <c r="W17" s="8" t="n">
        <v>19719</v>
      </c>
      <c r="X17" s="8" t="n">
        <v>26614</v>
      </c>
      <c r="Z17" s="5"/>
      <c r="AA17" s="41" t="s">
        <v>33</v>
      </c>
      <c r="AB17" s="8" t="n">
        <v>45.3728813559322</v>
      </c>
      <c r="AC17" s="8" t="n">
        <v>38.3050847457627</v>
      </c>
      <c r="AD17" s="8" t="n">
        <v>36.1779661016949</v>
      </c>
      <c r="AE17" s="8" t="n">
        <v>44.0826446280992</v>
      </c>
      <c r="AF17" s="8" t="n">
        <v>33.1949152542373</v>
      </c>
      <c r="AG17" s="8" t="n">
        <v>32.6525423728814</v>
      </c>
      <c r="AO17" s="8" t="str">
        <f aca="false">_xlfn.XLOOKUP(LARGE(AQ3:AQ56, 3), AQ3:AQ56, AP3:AP56)</f>
        <v>Houston</v>
      </c>
      <c r="AP17" s="8" t="s">
        <v>101</v>
      </c>
      <c r="AQ17" s="8" t="n">
        <v>2480</v>
      </c>
      <c r="AS17" s="8" t="s">
        <v>103</v>
      </c>
      <c r="AT17" s="8" t="n">
        <v>2494</v>
      </c>
      <c r="AU17" s="8" t="str">
        <f aca="false">_xlfn.XLOOKUP(LARGE(AT3:AT52, 1), AT3:AT52, AS3:AS52)</f>
        <v>New York</v>
      </c>
      <c r="AY17" s="8" t="s">
        <v>105</v>
      </c>
      <c r="AZ17" s="47" t="n">
        <v>29463</v>
      </c>
    </row>
    <row r="18" customFormat="false" ht="14.25" hidden="false" customHeight="false" outlineLevel="0" collapsed="false">
      <c r="Q18" s="5"/>
      <c r="R18" s="41" t="s">
        <v>39</v>
      </c>
      <c r="S18" s="8" t="n">
        <v>22533</v>
      </c>
      <c r="T18" s="8" t="n">
        <v>29368</v>
      </c>
      <c r="U18" s="8" t="n">
        <v>44221</v>
      </c>
      <c r="V18" s="8" t="n">
        <v>32817</v>
      </c>
      <c r="W18" s="8" t="n">
        <v>22623</v>
      </c>
      <c r="X18" s="8" t="n">
        <v>27338</v>
      </c>
      <c r="Z18" s="5"/>
      <c r="AA18" s="41" t="s">
        <v>39</v>
      </c>
      <c r="AB18" s="8" t="n">
        <v>47.5983606557377</v>
      </c>
      <c r="AC18" s="8" t="n">
        <v>43.475</v>
      </c>
      <c r="AD18" s="8" t="n">
        <v>45.1707317073171</v>
      </c>
      <c r="AE18" s="8" t="n">
        <v>53.2</v>
      </c>
      <c r="AF18" s="8" t="n">
        <v>40.3666666666667</v>
      </c>
      <c r="AG18" s="8" t="n">
        <v>40.8083333333333</v>
      </c>
      <c r="AO18" s="8" t="str">
        <f aca="false">_xlfn.XLOOKUP(LARGE(AQ3:AQ56, 4), AQ3:AQ56, AP3:AP56)</f>
        <v>Miami</v>
      </c>
      <c r="AP18" s="8" t="s">
        <v>104</v>
      </c>
      <c r="AQ18" s="8" t="n">
        <v>6721</v>
      </c>
      <c r="AS18" s="8" t="s">
        <v>105</v>
      </c>
      <c r="AT18" s="8" t="n">
        <v>3498</v>
      </c>
      <c r="AU18" s="8" t="str">
        <f aca="false">_xlfn.XLOOKUP(LARGE(AT3:AT52, 2), AT3:AT52, AS3:AS52)</f>
        <v>California</v>
      </c>
      <c r="AY18" s="8" t="s">
        <v>107</v>
      </c>
      <c r="AZ18" s="47" t="n">
        <v>28664</v>
      </c>
    </row>
    <row r="19" customFormat="false" ht="14.25" hidden="false" customHeight="false" outlineLevel="0" collapsed="false">
      <c r="G19" s="41"/>
      <c r="H19" s="41"/>
      <c r="I19" s="41" t="s">
        <v>16</v>
      </c>
      <c r="J19" s="41" t="s">
        <v>24</v>
      </c>
      <c r="K19" s="41" t="s">
        <v>32</v>
      </c>
      <c r="L19" s="41" t="s">
        <v>38</v>
      </c>
      <c r="M19" s="41" t="s">
        <v>44</v>
      </c>
      <c r="N19" s="41" t="s">
        <v>48</v>
      </c>
      <c r="Q19" s="5"/>
      <c r="R19" s="41" t="s">
        <v>45</v>
      </c>
      <c r="S19" s="8" t="n">
        <v>19460</v>
      </c>
      <c r="T19" s="8" t="n">
        <v>26952</v>
      </c>
      <c r="U19" s="8" t="n">
        <v>41675</v>
      </c>
      <c r="V19" s="8" t="n">
        <v>31230</v>
      </c>
      <c r="W19" s="8" t="n">
        <v>20828</v>
      </c>
      <c r="X19" s="8" t="n">
        <v>24600</v>
      </c>
      <c r="Z19" s="5"/>
      <c r="AA19" s="41" t="s">
        <v>45</v>
      </c>
      <c r="AB19" s="8" t="n">
        <v>53.963963963964</v>
      </c>
      <c r="AC19" s="8" t="n">
        <v>44.0535714285714</v>
      </c>
      <c r="AD19" s="8" t="n">
        <v>45.954954954955</v>
      </c>
      <c r="AE19" s="8" t="n">
        <v>59.6396396396396</v>
      </c>
      <c r="AF19" s="8" t="n">
        <v>42.9375</v>
      </c>
      <c r="AG19" s="8" t="n">
        <v>42.4732142857143</v>
      </c>
      <c r="AO19" s="8" t="str">
        <f aca="false">_xlfn.XLOOKUP(LARGE(AQ3:AQ56, 5), AQ3:AQ56, AP3:AP56)</f>
        <v>Charleston, SC</v>
      </c>
      <c r="AP19" s="8" t="s">
        <v>106</v>
      </c>
      <c r="AQ19" s="8" t="n">
        <v>8312</v>
      </c>
      <c r="AS19" s="8" t="s">
        <v>107</v>
      </c>
      <c r="AT19" s="8" t="n">
        <v>3179</v>
      </c>
      <c r="AU19" s="8" t="str">
        <f aca="false">_xlfn.XLOOKUP(LARGE(AT3:AT52, 3), AT3:AT52, AS3:AS52)</f>
        <v>Texas</v>
      </c>
      <c r="AY19" s="8" t="s">
        <v>109</v>
      </c>
      <c r="AZ19" s="47" t="n">
        <v>57615</v>
      </c>
    </row>
    <row r="20" customFormat="false" ht="14.25" hidden="false" customHeight="false" outlineLevel="0" collapsed="false">
      <c r="G20" s="5" t="n">
        <v>2020</v>
      </c>
      <c r="H20" s="41" t="s">
        <v>73</v>
      </c>
      <c r="I20" s="14" t="n">
        <v>326362</v>
      </c>
      <c r="J20" s="14" t="n">
        <v>377583</v>
      </c>
      <c r="K20" s="14" t="n">
        <v>544120</v>
      </c>
      <c r="L20" s="14" t="n">
        <v>437588</v>
      </c>
      <c r="M20" s="14" t="n">
        <v>282431</v>
      </c>
      <c r="N20" s="14" t="n">
        <v>344662</v>
      </c>
      <c r="Q20" s="5"/>
      <c r="R20" s="41" t="s">
        <v>49</v>
      </c>
      <c r="S20" s="8" t="n">
        <v>23665</v>
      </c>
      <c r="T20" s="8" t="n">
        <v>30992</v>
      </c>
      <c r="U20" s="8" t="n">
        <v>44625</v>
      </c>
      <c r="V20" s="8" t="n">
        <v>32759</v>
      </c>
      <c r="W20" s="8" t="n">
        <v>22101</v>
      </c>
      <c r="X20" s="8" t="n">
        <v>26339</v>
      </c>
      <c r="Z20" s="5"/>
      <c r="AA20" s="41" t="s">
        <v>49</v>
      </c>
      <c r="AB20" s="8" t="n">
        <v>54.5135135135135</v>
      </c>
      <c r="AC20" s="8" t="n">
        <v>50.4159292035398</v>
      </c>
      <c r="AD20" s="8" t="n">
        <v>53.4954954954955</v>
      </c>
      <c r="AE20" s="8" t="n">
        <v>60.8849557522124</v>
      </c>
      <c r="AF20" s="8" t="n">
        <v>45.7117117117117</v>
      </c>
      <c r="AG20" s="8" t="n">
        <v>46.6036036036036</v>
      </c>
      <c r="AP20" s="8" t="s">
        <v>20</v>
      </c>
      <c r="AQ20" s="8" t="n">
        <v>4793</v>
      </c>
      <c r="AS20" s="8" t="s">
        <v>109</v>
      </c>
      <c r="AT20" s="8" t="n">
        <v>6792</v>
      </c>
      <c r="AU20" s="8" t="str">
        <f aca="false">_xlfn.XLOOKUP(LARGE(AT3:AT52, 4), AT3:AT52, AS3:AS52)</f>
        <v>Florida</v>
      </c>
      <c r="AY20" s="8" t="s">
        <v>111</v>
      </c>
      <c r="AZ20" s="47" t="n">
        <v>22410</v>
      </c>
    </row>
    <row r="21" customFormat="false" ht="14.25" hidden="false" customHeight="false" outlineLevel="0" collapsed="false">
      <c r="G21" s="5"/>
      <c r="H21" s="41" t="s">
        <v>17</v>
      </c>
      <c r="I21" s="14" t="n">
        <v>326016</v>
      </c>
      <c r="J21" s="14" t="n">
        <v>438053</v>
      </c>
      <c r="K21" s="14" t="n">
        <v>410476</v>
      </c>
      <c r="L21" s="14" t="n">
        <v>302611</v>
      </c>
      <c r="M21" s="14" t="n">
        <v>309938</v>
      </c>
      <c r="N21" s="14" t="n">
        <v>353719</v>
      </c>
      <c r="Q21" s="5"/>
      <c r="R21" s="41" t="s">
        <v>53</v>
      </c>
      <c r="S21" s="8" t="n">
        <v>22603</v>
      </c>
      <c r="T21" s="8" t="n">
        <v>37521</v>
      </c>
      <c r="U21" s="8" t="n">
        <v>48094</v>
      </c>
      <c r="V21" s="8" t="n">
        <v>31150</v>
      </c>
      <c r="W21" s="8" t="n">
        <v>24749</v>
      </c>
      <c r="X21" s="8" t="n">
        <v>31297</v>
      </c>
      <c r="Z21" s="5"/>
      <c r="AA21" s="41" t="s">
        <v>53</v>
      </c>
      <c r="AB21" s="8" t="n">
        <v>48.5966386554622</v>
      </c>
      <c r="AC21" s="8" t="n">
        <v>46.7542372881356</v>
      </c>
      <c r="AD21" s="8" t="n">
        <v>48.0082644628099</v>
      </c>
      <c r="AE21" s="8" t="n">
        <v>51.2100840336135</v>
      </c>
      <c r="AF21" s="8" t="n">
        <v>41.9145299145299</v>
      </c>
      <c r="AG21" s="8" t="n">
        <v>42.4416666666667</v>
      </c>
      <c r="AP21" s="8" t="s">
        <v>108</v>
      </c>
      <c r="AQ21" s="8" t="n">
        <v>2494</v>
      </c>
      <c r="AS21" s="8" t="s">
        <v>111</v>
      </c>
      <c r="AT21" s="8" t="n">
        <v>2215</v>
      </c>
      <c r="AU21" s="8" t="str">
        <f aca="false">_xlfn.XLOOKUP(LARGE(AT3:AT52, 5), AT3:AT52, AS3:AS52)</f>
        <v>South Carolina</v>
      </c>
      <c r="AY21" s="8" t="s">
        <v>113</v>
      </c>
      <c r="AZ21" s="47" t="n">
        <v>20818</v>
      </c>
    </row>
    <row r="22" customFormat="false" ht="14.25" hidden="false" customHeight="false" outlineLevel="0" collapsed="false">
      <c r="G22" s="5"/>
      <c r="H22" s="41" t="s">
        <v>25</v>
      </c>
      <c r="I22" s="14" t="n">
        <v>308592</v>
      </c>
      <c r="J22" s="14" t="n">
        <v>449299</v>
      </c>
      <c r="K22" s="14" t="n">
        <v>515790</v>
      </c>
      <c r="L22" s="14" t="n">
        <v>501368</v>
      </c>
      <c r="M22" s="14" t="n">
        <v>334077</v>
      </c>
      <c r="N22" s="14" t="n">
        <v>365076</v>
      </c>
      <c r="Q22" s="5"/>
      <c r="R22" s="41" t="s">
        <v>58</v>
      </c>
      <c r="S22" s="8" t="n">
        <v>22219</v>
      </c>
      <c r="T22" s="8" t="n">
        <v>34374</v>
      </c>
      <c r="U22" s="8" t="n">
        <v>42335</v>
      </c>
      <c r="V22" s="8" t="n">
        <v>31510</v>
      </c>
      <c r="W22" s="8" t="n">
        <v>22841</v>
      </c>
      <c r="X22" s="8" t="n">
        <v>29146</v>
      </c>
      <c r="Z22" s="5"/>
      <c r="AA22" s="41" t="s">
        <v>58</v>
      </c>
      <c r="AB22" s="8" t="n">
        <v>43.6776859504132</v>
      </c>
      <c r="AC22" s="8" t="n">
        <v>43.2066115702479</v>
      </c>
      <c r="AD22" s="8" t="n">
        <v>43.3553719008265</v>
      </c>
      <c r="AE22" s="8" t="n">
        <v>45.6666666666667</v>
      </c>
      <c r="AF22" s="8" t="n">
        <v>36.2314049586777</v>
      </c>
      <c r="AG22" s="8" t="n">
        <v>36.7768595041322</v>
      </c>
      <c r="AP22" s="8" t="s">
        <v>110</v>
      </c>
      <c r="AQ22" s="8" t="n">
        <v>6976</v>
      </c>
      <c r="AS22" s="8" t="s">
        <v>113</v>
      </c>
      <c r="AT22" s="8" t="n">
        <v>1951</v>
      </c>
      <c r="AY22" s="8" t="s">
        <v>115</v>
      </c>
      <c r="AZ22" s="47" t="n">
        <v>32895</v>
      </c>
    </row>
    <row r="23" customFormat="false" ht="14.25" hidden="false" customHeight="false" outlineLevel="0" collapsed="false">
      <c r="G23" s="5"/>
      <c r="H23" s="41" t="s">
        <v>33</v>
      </c>
      <c r="I23" s="14" t="n">
        <v>502349</v>
      </c>
      <c r="J23" s="14" t="n">
        <v>538944</v>
      </c>
      <c r="K23" s="14" t="n">
        <v>688594</v>
      </c>
      <c r="L23" s="14" t="n">
        <v>651581</v>
      </c>
      <c r="M23" s="14" t="n">
        <v>379044</v>
      </c>
      <c r="N23" s="14" t="n">
        <v>432569</v>
      </c>
      <c r="Q23" s="5"/>
      <c r="R23" s="41" t="s">
        <v>62</v>
      </c>
      <c r="S23" s="8" t="n">
        <v>18837</v>
      </c>
      <c r="T23" s="8" t="n">
        <v>29266</v>
      </c>
      <c r="U23" s="8" t="n">
        <v>36279</v>
      </c>
      <c r="V23" s="8" t="n">
        <v>27285</v>
      </c>
      <c r="W23" s="8" t="n">
        <v>19194</v>
      </c>
      <c r="X23" s="8" t="n">
        <v>21973</v>
      </c>
      <c r="Z23" s="5"/>
      <c r="AA23" s="41" t="s">
        <v>62</v>
      </c>
      <c r="AB23" s="8" t="n">
        <v>48.6416666666667</v>
      </c>
      <c r="AC23" s="8" t="n">
        <v>40.4390243902439</v>
      </c>
      <c r="AD23" s="8" t="n">
        <v>43.975</v>
      </c>
      <c r="AE23" s="8" t="n">
        <v>52.35</v>
      </c>
      <c r="AF23" s="8" t="n">
        <v>40.8306451612903</v>
      </c>
      <c r="AG23" s="8" t="n">
        <v>40.6115702479339</v>
      </c>
      <c r="AP23" s="8" t="s">
        <v>112</v>
      </c>
      <c r="AQ23" s="8" t="n">
        <v>2365</v>
      </c>
      <c r="AS23" s="8" t="s">
        <v>115</v>
      </c>
      <c r="AT23" s="8" t="n">
        <v>3517</v>
      </c>
      <c r="AY23" s="8" t="s">
        <v>117</v>
      </c>
      <c r="AZ23" s="47" t="n">
        <v>50095</v>
      </c>
    </row>
    <row r="24" customFormat="false" ht="14.25" hidden="false" customHeight="false" outlineLevel="0" collapsed="false">
      <c r="G24" s="5"/>
      <c r="H24" s="41" t="s">
        <v>39</v>
      </c>
      <c r="I24" s="14" t="n">
        <v>391951</v>
      </c>
      <c r="J24" s="14" t="n">
        <v>370195</v>
      </c>
      <c r="K24" s="14" t="n">
        <v>411262</v>
      </c>
      <c r="L24" s="14" t="n">
        <v>417820</v>
      </c>
      <c r="M24" s="14" t="n">
        <v>274544</v>
      </c>
      <c r="N24" s="14" t="n">
        <v>298992</v>
      </c>
      <c r="Q24" s="5"/>
      <c r="R24" s="41" t="s">
        <v>65</v>
      </c>
      <c r="S24" s="8" t="n">
        <v>19631</v>
      </c>
      <c r="T24" s="8" t="n">
        <v>25902</v>
      </c>
      <c r="U24" s="8" t="n">
        <v>34104</v>
      </c>
      <c r="V24" s="8" t="n">
        <v>26710</v>
      </c>
      <c r="W24" s="8" t="n">
        <v>20984</v>
      </c>
      <c r="X24" s="8" t="n">
        <v>22019</v>
      </c>
      <c r="Z24" s="5"/>
      <c r="AA24" s="41" t="s">
        <v>65</v>
      </c>
      <c r="AB24" s="8" t="n">
        <v>60</v>
      </c>
      <c r="AC24" s="8" t="n">
        <v>41.9912280701754</v>
      </c>
      <c r="AD24" s="8" t="n">
        <v>47.4210526315789</v>
      </c>
      <c r="AE24" s="8" t="n">
        <v>63.0877192982456</v>
      </c>
      <c r="AF24" s="8" t="n">
        <v>46.9310344827586</v>
      </c>
      <c r="AG24" s="8" t="n">
        <v>41.8793103448276</v>
      </c>
      <c r="AP24" s="8" t="s">
        <v>114</v>
      </c>
      <c r="AQ24" s="8" t="n">
        <v>4005</v>
      </c>
      <c r="AS24" s="8" t="s">
        <v>117</v>
      </c>
      <c r="AT24" s="8" t="n">
        <v>6976</v>
      </c>
      <c r="AY24" s="8" t="s">
        <v>41</v>
      </c>
      <c r="AZ24" s="47" t="n">
        <v>20838</v>
      </c>
    </row>
    <row r="25" customFormat="false" ht="14.25" hidden="false" customHeight="false" outlineLevel="0" collapsed="false">
      <c r="G25" s="5"/>
      <c r="H25" s="41" t="s">
        <v>45</v>
      </c>
      <c r="I25" s="14" t="n">
        <v>104088</v>
      </c>
      <c r="J25" s="14" t="n">
        <v>189717</v>
      </c>
      <c r="K25" s="14" t="n">
        <v>224950</v>
      </c>
      <c r="L25" s="14" t="n">
        <v>227368</v>
      </c>
      <c r="M25" s="14" t="n">
        <v>141376</v>
      </c>
      <c r="N25" s="14" t="n">
        <v>196695</v>
      </c>
      <c r="Q25" s="5"/>
      <c r="R25" s="41" t="s">
        <v>68</v>
      </c>
      <c r="S25" s="8" t="n">
        <v>22027</v>
      </c>
      <c r="T25" s="8" t="n">
        <v>30849</v>
      </c>
      <c r="U25" s="8" t="n">
        <v>41059</v>
      </c>
      <c r="V25" s="8" t="n">
        <v>28830</v>
      </c>
      <c r="W25" s="8" t="n">
        <v>22957</v>
      </c>
      <c r="X25" s="8" t="n">
        <v>25524</v>
      </c>
      <c r="Z25" s="5"/>
      <c r="AA25" s="41" t="s">
        <v>68</v>
      </c>
      <c r="AB25" s="8" t="n">
        <v>60.0884955752212</v>
      </c>
      <c r="AC25" s="8" t="n">
        <v>52.9464285714286</v>
      </c>
      <c r="AD25" s="8" t="n">
        <v>58.6607142857143</v>
      </c>
      <c r="AE25" s="8" t="n">
        <v>64.7363636363636</v>
      </c>
      <c r="AF25" s="8" t="n">
        <v>51.7909090909091</v>
      </c>
      <c r="AG25" s="8" t="n">
        <v>51.6545454545455</v>
      </c>
      <c r="AP25" s="8" t="s">
        <v>116</v>
      </c>
      <c r="AQ25" s="8" t="n">
        <v>4666</v>
      </c>
      <c r="AS25" s="8" t="s">
        <v>41</v>
      </c>
      <c r="AT25" s="8" t="n">
        <v>1912</v>
      </c>
      <c r="AY25" s="8" t="s">
        <v>119</v>
      </c>
      <c r="AZ25" s="47" t="n">
        <v>56814</v>
      </c>
    </row>
    <row r="26" customFormat="false" ht="14.25" hidden="false" customHeight="false" outlineLevel="0" collapsed="false">
      <c r="G26" s="5"/>
      <c r="H26" s="41" t="s">
        <v>49</v>
      </c>
      <c r="I26" s="14" t="n">
        <v>294696</v>
      </c>
      <c r="J26" s="14" t="n">
        <v>393292</v>
      </c>
      <c r="K26" s="14" t="n">
        <v>484221</v>
      </c>
      <c r="L26" s="14" t="n">
        <v>428591</v>
      </c>
      <c r="M26" s="14" t="n">
        <v>278525</v>
      </c>
      <c r="N26" s="14" t="n">
        <v>303063</v>
      </c>
      <c r="AP26" s="8" t="s">
        <v>28</v>
      </c>
      <c r="AQ26" s="8" t="n">
        <v>11426</v>
      </c>
      <c r="AS26" s="8" t="s">
        <v>119</v>
      </c>
      <c r="AT26" s="8" t="n">
        <v>7753</v>
      </c>
      <c r="AY26" s="8" t="s">
        <v>121</v>
      </c>
      <c r="AZ26" s="47" t="n">
        <v>36404</v>
      </c>
    </row>
    <row r="27" customFormat="false" ht="14.25" hidden="false" customHeight="false" outlineLevel="0" collapsed="false">
      <c r="G27" s="5"/>
      <c r="H27" s="41" t="s">
        <v>53</v>
      </c>
      <c r="I27" s="14" t="n">
        <v>402807</v>
      </c>
      <c r="J27" s="14" t="n">
        <v>559961</v>
      </c>
      <c r="K27" s="14" t="n">
        <v>431109</v>
      </c>
      <c r="L27" s="14" t="n">
        <v>502008</v>
      </c>
      <c r="M27" s="14" t="n">
        <v>356600</v>
      </c>
      <c r="N27" s="14" t="n">
        <v>389145</v>
      </c>
      <c r="AP27" s="8" t="s">
        <v>118</v>
      </c>
      <c r="AQ27" s="8" t="n">
        <v>2979</v>
      </c>
      <c r="AS27" s="8" t="s">
        <v>121</v>
      </c>
      <c r="AT27" s="8" t="n">
        <v>4587</v>
      </c>
      <c r="AY27" s="8" t="s">
        <v>124</v>
      </c>
      <c r="AZ27" s="47" t="n">
        <v>42713</v>
      </c>
    </row>
    <row r="28" customFormat="false" ht="14.25" hidden="false" customHeight="false" outlineLevel="0" collapsed="false">
      <c r="G28" s="5"/>
      <c r="H28" s="41" t="s">
        <v>58</v>
      </c>
      <c r="I28" s="14" t="n">
        <v>358849</v>
      </c>
      <c r="J28" s="14" t="n">
        <v>347893</v>
      </c>
      <c r="K28" s="14" t="n">
        <v>445151</v>
      </c>
      <c r="L28" s="14" t="n">
        <v>496693</v>
      </c>
      <c r="M28" s="14" t="n">
        <v>322188</v>
      </c>
      <c r="N28" s="14" t="n">
        <v>396912</v>
      </c>
      <c r="AP28" s="8" t="s">
        <v>120</v>
      </c>
      <c r="AQ28" s="8" t="n">
        <v>7753</v>
      </c>
      <c r="AS28" s="8" t="s">
        <v>124</v>
      </c>
      <c r="AT28" s="8" t="n">
        <v>4899</v>
      </c>
      <c r="AY28" s="8" t="s">
        <v>128</v>
      </c>
      <c r="AZ28" s="47" t="n">
        <v>19154</v>
      </c>
    </row>
    <row r="29" customFormat="false" ht="14.25" hidden="false" customHeight="false" outlineLevel="0" collapsed="false">
      <c r="G29" s="5"/>
      <c r="H29" s="41" t="s">
        <v>62</v>
      </c>
      <c r="I29" s="14" t="n">
        <v>216862</v>
      </c>
      <c r="J29" s="14" t="n">
        <v>201790</v>
      </c>
      <c r="K29" s="14" t="n">
        <v>259287</v>
      </c>
      <c r="L29" s="14" t="n">
        <v>308771</v>
      </c>
      <c r="M29" s="14" t="n">
        <v>201270</v>
      </c>
      <c r="N29" s="14" t="n">
        <v>240589</v>
      </c>
      <c r="AP29" s="8" t="s">
        <v>122</v>
      </c>
      <c r="AQ29" s="8" t="n">
        <v>7737</v>
      </c>
      <c r="AS29" s="8" t="s">
        <v>128</v>
      </c>
      <c r="AT29" s="8" t="n">
        <v>1455</v>
      </c>
      <c r="AY29" s="8" t="s">
        <v>46</v>
      </c>
      <c r="AZ29" s="47" t="n">
        <v>51831</v>
      </c>
    </row>
    <row r="30" customFormat="false" ht="14.25" hidden="false" customHeight="false" outlineLevel="0" collapsed="false">
      <c r="G30" s="5"/>
      <c r="H30" s="41" t="s">
        <v>65</v>
      </c>
      <c r="I30" s="14" t="n">
        <v>123313</v>
      </c>
      <c r="J30" s="14" t="n">
        <v>229246</v>
      </c>
      <c r="K30" s="14" t="n">
        <v>299514</v>
      </c>
      <c r="L30" s="14" t="n">
        <v>188094</v>
      </c>
      <c r="M30" s="14" t="n">
        <v>110819</v>
      </c>
      <c r="N30" s="14" t="n">
        <v>217064</v>
      </c>
      <c r="AP30" s="8" t="s">
        <v>36</v>
      </c>
      <c r="AQ30" s="8" t="n">
        <v>6041</v>
      </c>
      <c r="AS30" s="8" t="s">
        <v>46</v>
      </c>
      <c r="AT30" s="8" t="n">
        <v>6041</v>
      </c>
      <c r="AY30" s="8" t="s">
        <v>130</v>
      </c>
      <c r="AZ30" s="47" t="n">
        <v>40812</v>
      </c>
    </row>
    <row r="31" customFormat="false" ht="14.25" hidden="false" customHeight="false" outlineLevel="0" collapsed="false">
      <c r="G31" s="5"/>
      <c r="H31" s="41" t="s">
        <v>68</v>
      </c>
      <c r="I31" s="14" t="n">
        <v>139454</v>
      </c>
      <c r="J31" s="14" t="n">
        <v>141614</v>
      </c>
      <c r="K31" s="14" t="n">
        <v>276546</v>
      </c>
      <c r="L31" s="14" t="n">
        <v>230214</v>
      </c>
      <c r="M31" s="14" t="n">
        <v>164080</v>
      </c>
      <c r="N31" s="14" t="n">
        <v>127294</v>
      </c>
      <c r="AP31" s="8" t="s">
        <v>125</v>
      </c>
      <c r="AQ31" s="8" t="n">
        <v>6354</v>
      </c>
      <c r="AS31" s="8" t="s">
        <v>130</v>
      </c>
      <c r="AT31" s="8" t="n">
        <v>5048</v>
      </c>
      <c r="AY31" s="8" t="s">
        <v>132</v>
      </c>
      <c r="AZ31" s="47" t="n">
        <v>26540</v>
      </c>
    </row>
    <row r="32" customFormat="false" ht="14.25" hidden="false" customHeight="false" outlineLevel="0" collapsed="false">
      <c r="G32" s="5" t="n">
        <v>2021</v>
      </c>
      <c r="H32" s="41" t="s">
        <v>73</v>
      </c>
      <c r="I32" s="14" t="n">
        <v>1074431</v>
      </c>
      <c r="J32" s="14" t="n">
        <v>1410053</v>
      </c>
      <c r="K32" s="14" t="n">
        <v>1560200</v>
      </c>
      <c r="L32" s="14" t="n">
        <v>1385615</v>
      </c>
      <c r="M32" s="14" t="n">
        <v>864906</v>
      </c>
      <c r="N32" s="14" t="n">
        <v>1136816</v>
      </c>
      <c r="AP32" s="8" t="s">
        <v>129</v>
      </c>
      <c r="AQ32" s="8" t="n">
        <v>10536</v>
      </c>
      <c r="AS32" s="8" t="s">
        <v>132</v>
      </c>
      <c r="AT32" s="8" t="n">
        <v>2942</v>
      </c>
      <c r="AY32" s="8" t="s">
        <v>134</v>
      </c>
      <c r="AZ32" s="47" t="n">
        <v>52633</v>
      </c>
    </row>
    <row r="33" customFormat="false" ht="14.25" hidden="false" customHeight="false" outlineLevel="0" collapsed="false">
      <c r="G33" s="5"/>
      <c r="H33" s="41" t="s">
        <v>17</v>
      </c>
      <c r="I33" s="14" t="n">
        <v>915792</v>
      </c>
      <c r="J33" s="14" t="n">
        <v>1047589</v>
      </c>
      <c r="K33" s="14" t="n">
        <v>1500934</v>
      </c>
      <c r="L33" s="14" t="n">
        <v>1099169</v>
      </c>
      <c r="M33" s="14" t="n">
        <v>670285</v>
      </c>
      <c r="N33" s="14" t="n">
        <v>889271</v>
      </c>
      <c r="AP33" s="8" t="s">
        <v>131</v>
      </c>
      <c r="AQ33" s="8" t="n">
        <v>3179</v>
      </c>
      <c r="AS33" s="8" t="s">
        <v>134</v>
      </c>
      <c r="AT33" s="8" t="n">
        <v>6244</v>
      </c>
      <c r="AY33" s="8" t="s">
        <v>50</v>
      </c>
      <c r="AZ33" s="47" t="n">
        <v>169140</v>
      </c>
    </row>
    <row r="34" customFormat="false" ht="14.25" hidden="false" customHeight="false" outlineLevel="0" collapsed="false">
      <c r="G34" s="5"/>
      <c r="H34" s="41" t="s">
        <v>25</v>
      </c>
      <c r="I34" s="14" t="n">
        <v>708175</v>
      </c>
      <c r="J34" s="14" t="n">
        <v>899022</v>
      </c>
      <c r="K34" s="14" t="n">
        <v>1273838</v>
      </c>
      <c r="L34" s="14" t="n">
        <v>890825</v>
      </c>
      <c r="M34" s="14" t="n">
        <v>640024</v>
      </c>
      <c r="N34" s="14" t="n">
        <v>808898</v>
      </c>
      <c r="AP34" s="8" t="s">
        <v>133</v>
      </c>
      <c r="AQ34" s="8" t="n">
        <v>5048</v>
      </c>
      <c r="AS34" s="8" t="s">
        <v>50</v>
      </c>
      <c r="AT34" s="8" t="n">
        <v>25168</v>
      </c>
      <c r="AY34" s="8" t="s">
        <v>138</v>
      </c>
      <c r="AZ34" s="47" t="n">
        <v>62936</v>
      </c>
    </row>
    <row r="35" customFormat="false" ht="14.25" hidden="false" customHeight="false" outlineLevel="0" collapsed="false">
      <c r="G35" s="5"/>
      <c r="H35" s="41" t="s">
        <v>33</v>
      </c>
      <c r="I35" s="14" t="n">
        <v>822878</v>
      </c>
      <c r="J35" s="14" t="n">
        <v>1060055</v>
      </c>
      <c r="K35" s="14" t="n">
        <v>1533503</v>
      </c>
      <c r="L35" s="14" t="n">
        <v>1392273</v>
      </c>
      <c r="M35" s="14" t="n">
        <v>713497</v>
      </c>
      <c r="N35" s="14" t="n">
        <v>976133</v>
      </c>
      <c r="AP35" s="8" t="s">
        <v>42</v>
      </c>
      <c r="AQ35" s="8" t="n">
        <v>11299</v>
      </c>
      <c r="AS35" s="8" t="s">
        <v>138</v>
      </c>
      <c r="AT35" s="8" t="n">
        <v>9080</v>
      </c>
      <c r="AY35" s="8" t="s">
        <v>141</v>
      </c>
      <c r="AZ35" s="47" t="n">
        <v>22781</v>
      </c>
    </row>
    <row r="36" customFormat="false" ht="14.25" hidden="false" customHeight="false" outlineLevel="0" collapsed="false">
      <c r="G36" s="5"/>
      <c r="H36" s="41" t="s">
        <v>39</v>
      </c>
      <c r="I36" s="14" t="n">
        <v>1141146</v>
      </c>
      <c r="J36" s="14" t="n">
        <v>1348188</v>
      </c>
      <c r="K36" s="14" t="n">
        <v>2067956</v>
      </c>
      <c r="L36" s="14" t="n">
        <v>1839057</v>
      </c>
      <c r="M36" s="14" t="n">
        <v>985391</v>
      </c>
      <c r="N36" s="14" t="n">
        <v>1195218</v>
      </c>
      <c r="AP36" s="8" t="s">
        <v>135</v>
      </c>
      <c r="AQ36" s="8" t="n">
        <v>2546</v>
      </c>
      <c r="AS36" s="8" t="s">
        <v>141</v>
      </c>
      <c r="AT36" s="8" t="n">
        <v>2365</v>
      </c>
      <c r="AY36" s="8" t="s">
        <v>143</v>
      </c>
      <c r="AZ36" s="47" t="n">
        <v>47781</v>
      </c>
    </row>
    <row r="37" customFormat="false" ht="14.25" hidden="false" customHeight="false" outlineLevel="0" collapsed="false">
      <c r="G37" s="5"/>
      <c r="H37" s="41" t="s">
        <v>45</v>
      </c>
      <c r="I37" s="14" t="n">
        <v>1140932</v>
      </c>
      <c r="J37" s="14" t="n">
        <v>1292886</v>
      </c>
      <c r="K37" s="14" t="n">
        <v>2012344</v>
      </c>
      <c r="L37" s="14" t="n">
        <v>2050292</v>
      </c>
      <c r="M37" s="14" t="n">
        <v>1016812</v>
      </c>
      <c r="N37" s="14" t="n">
        <v>1205687</v>
      </c>
      <c r="AP37" s="8" t="s">
        <v>47</v>
      </c>
      <c r="AQ37" s="8" t="n">
        <v>1912</v>
      </c>
      <c r="AS37" s="8" t="s">
        <v>143</v>
      </c>
      <c r="AT37" s="8" t="n">
        <v>6721</v>
      </c>
      <c r="AY37" s="8" t="s">
        <v>145</v>
      </c>
      <c r="AZ37" s="47" t="n">
        <v>40459</v>
      </c>
    </row>
    <row r="38" customFormat="false" ht="14.25" hidden="false" customHeight="false" outlineLevel="0" collapsed="false">
      <c r="G38" s="5"/>
      <c r="H38" s="41" t="s">
        <v>49</v>
      </c>
      <c r="I38" s="14" t="n">
        <v>1434600</v>
      </c>
      <c r="J38" s="14" t="n">
        <v>1724613</v>
      </c>
      <c r="K38" s="14" t="n">
        <v>2533907</v>
      </c>
      <c r="L38" s="14" t="n">
        <v>2131234</v>
      </c>
      <c r="M38" s="14" t="n">
        <v>1147834</v>
      </c>
      <c r="N38" s="14" t="n">
        <v>1395843</v>
      </c>
      <c r="AP38" s="8" t="s">
        <v>136</v>
      </c>
      <c r="AQ38" s="8" t="n">
        <v>6792</v>
      </c>
      <c r="AS38" s="8" t="s">
        <v>145</v>
      </c>
      <c r="AT38" s="8" t="n">
        <v>4982</v>
      </c>
      <c r="AY38" s="8" t="s">
        <v>147</v>
      </c>
      <c r="AZ38" s="47" t="n">
        <v>50536</v>
      </c>
    </row>
    <row r="39" customFormat="false" ht="14.25" hidden="false" customHeight="false" outlineLevel="0" collapsed="false">
      <c r="G39" s="5"/>
      <c r="H39" s="41" t="s">
        <v>53</v>
      </c>
      <c r="I39" s="14" t="n">
        <v>1169902</v>
      </c>
      <c r="J39" s="14" t="n">
        <v>1870916</v>
      </c>
      <c r="K39" s="14" t="n">
        <v>2468905</v>
      </c>
      <c r="L39" s="14" t="n">
        <v>1622811</v>
      </c>
      <c r="M39" s="14" t="n">
        <v>1089827</v>
      </c>
      <c r="N39" s="14" t="n">
        <v>1429235</v>
      </c>
      <c r="AP39" s="8" t="s">
        <v>50</v>
      </c>
      <c r="AQ39" s="8" t="n">
        <v>17018</v>
      </c>
      <c r="AS39" s="8" t="s">
        <v>147</v>
      </c>
      <c r="AT39" s="8" t="n">
        <v>5731</v>
      </c>
      <c r="AY39" s="8" t="s">
        <v>54</v>
      </c>
      <c r="AZ39" s="47" t="n">
        <v>27662</v>
      </c>
    </row>
    <row r="40" customFormat="false" ht="14.25" hidden="false" customHeight="false" outlineLevel="0" collapsed="false">
      <c r="G40" s="5"/>
      <c r="H40" s="41" t="s">
        <v>58</v>
      </c>
      <c r="I40" s="14" t="n">
        <v>1010730</v>
      </c>
      <c r="J40" s="14" t="n">
        <v>1568600</v>
      </c>
      <c r="K40" s="14" t="n">
        <v>1912055</v>
      </c>
      <c r="L40" s="14" t="n">
        <v>1510183</v>
      </c>
      <c r="M40" s="14" t="n">
        <v>869291</v>
      </c>
      <c r="N40" s="14" t="n">
        <v>1167039</v>
      </c>
      <c r="AP40" s="8" t="s">
        <v>139</v>
      </c>
      <c r="AQ40" s="8" t="n">
        <v>2942</v>
      </c>
      <c r="AS40" s="8" t="s">
        <v>54</v>
      </c>
      <c r="AT40" s="8" t="n">
        <v>2559</v>
      </c>
      <c r="AY40" s="8" t="s">
        <v>149</v>
      </c>
      <c r="AZ40" s="47" t="n">
        <v>27473</v>
      </c>
    </row>
    <row r="41" customFormat="false" ht="14.25" hidden="false" customHeight="false" outlineLevel="0" collapsed="false">
      <c r="G41" s="5"/>
      <c r="H41" s="41" t="s">
        <v>62</v>
      </c>
      <c r="I41" s="14" t="n">
        <v>935383</v>
      </c>
      <c r="J41" s="14" t="n">
        <v>1236843</v>
      </c>
      <c r="K41" s="14" t="n">
        <v>1661147</v>
      </c>
      <c r="L41" s="14" t="n">
        <v>1483280</v>
      </c>
      <c r="M41" s="14" t="n">
        <v>837460</v>
      </c>
      <c r="N41" s="14" t="n">
        <v>956076</v>
      </c>
      <c r="AP41" s="8" t="s">
        <v>142</v>
      </c>
      <c r="AQ41" s="8" t="n">
        <v>4982</v>
      </c>
      <c r="AS41" s="8" t="s">
        <v>149</v>
      </c>
      <c r="AT41" s="8" t="n">
        <v>2713</v>
      </c>
      <c r="AY41" s="8" t="s">
        <v>151</v>
      </c>
      <c r="AZ41" s="47" t="n">
        <v>72610</v>
      </c>
    </row>
    <row r="42" customFormat="false" ht="14.25" hidden="false" customHeight="false" outlineLevel="0" collapsed="false">
      <c r="G42" s="5"/>
      <c r="H42" s="41" t="s">
        <v>65</v>
      </c>
      <c r="I42" s="14" t="n">
        <v>1257848</v>
      </c>
      <c r="J42" s="14" t="n">
        <v>1127040</v>
      </c>
      <c r="K42" s="14" t="n">
        <v>1652987</v>
      </c>
      <c r="L42" s="14" t="n">
        <v>1801456</v>
      </c>
      <c r="M42" s="14" t="n">
        <v>1048590</v>
      </c>
      <c r="N42" s="14" t="n">
        <v>967469</v>
      </c>
      <c r="AP42" s="8" t="s">
        <v>144</v>
      </c>
      <c r="AQ42" s="8" t="n">
        <v>1455</v>
      </c>
      <c r="AS42" s="8" t="s">
        <v>151</v>
      </c>
      <c r="AT42" s="8" t="n">
        <v>10780</v>
      </c>
      <c r="AY42" s="8" t="s">
        <v>153</v>
      </c>
      <c r="AZ42" s="47" t="n">
        <v>22973</v>
      </c>
    </row>
    <row r="43" customFormat="false" ht="14.25" hidden="false" customHeight="false" outlineLevel="0" collapsed="false">
      <c r="G43" s="5"/>
      <c r="H43" s="41" t="s">
        <v>68</v>
      </c>
      <c r="I43" s="14" t="n">
        <v>1413476</v>
      </c>
      <c r="J43" s="14" t="n">
        <v>1753788</v>
      </c>
      <c r="K43" s="14" t="n">
        <v>2511973</v>
      </c>
      <c r="L43" s="14" t="n">
        <v>1972083</v>
      </c>
      <c r="M43" s="14" t="n">
        <v>1276712</v>
      </c>
      <c r="N43" s="14" t="n">
        <v>1408098</v>
      </c>
      <c r="AP43" s="8" t="s">
        <v>146</v>
      </c>
      <c r="AQ43" s="8" t="n">
        <v>7358</v>
      </c>
      <c r="AS43" s="8" t="s">
        <v>153</v>
      </c>
      <c r="AT43" s="8" t="n">
        <v>2392</v>
      </c>
      <c r="AY43" s="8" t="s">
        <v>155</v>
      </c>
      <c r="AZ43" s="47" t="n">
        <v>66077</v>
      </c>
    </row>
    <row r="44" customFormat="false" ht="14.25" hidden="false" customHeight="false" outlineLevel="0" collapsed="false">
      <c r="AP44" s="8" t="s">
        <v>55</v>
      </c>
      <c r="AQ44" s="8" t="n">
        <v>2559</v>
      </c>
      <c r="AS44" s="8" t="s">
        <v>155</v>
      </c>
      <c r="AT44" s="8" t="n">
        <v>7737</v>
      </c>
      <c r="AY44" s="8" t="s">
        <v>59</v>
      </c>
      <c r="AZ44" s="47" t="n">
        <v>159500</v>
      </c>
    </row>
    <row r="45" customFormat="false" ht="14.25" hidden="false" customHeight="false" outlineLevel="0" collapsed="false">
      <c r="AP45" s="8" t="s">
        <v>148</v>
      </c>
      <c r="AQ45" s="8" t="n">
        <v>5233</v>
      </c>
      <c r="AS45" s="8" t="s">
        <v>59</v>
      </c>
      <c r="AT45" s="8" t="n">
        <v>19738</v>
      </c>
      <c r="AY45" s="8" t="s">
        <v>157</v>
      </c>
      <c r="AZ45" s="47" t="n">
        <v>48548</v>
      </c>
    </row>
    <row r="46" customFormat="false" ht="14.25" hidden="false" customHeight="false" outlineLevel="0" collapsed="false">
      <c r="AP46" s="8" t="s">
        <v>166</v>
      </c>
      <c r="AQ46" s="8" t="n">
        <v>2215</v>
      </c>
      <c r="AS46" s="8" t="s">
        <v>157</v>
      </c>
      <c r="AT46" s="8" t="n">
        <v>6277</v>
      </c>
      <c r="AY46" s="8" t="s">
        <v>159</v>
      </c>
      <c r="AZ46" s="47" t="n">
        <v>38685</v>
      </c>
    </row>
    <row r="47" customFormat="false" ht="14.25" hidden="false" customHeight="false" outlineLevel="0" collapsed="false">
      <c r="AP47" s="8" t="s">
        <v>168</v>
      </c>
      <c r="AQ47" s="8" t="n">
        <v>5731</v>
      </c>
      <c r="AS47" s="8" t="s">
        <v>159</v>
      </c>
      <c r="AT47" s="8" t="n">
        <v>4607</v>
      </c>
      <c r="AY47" s="8" t="s">
        <v>161</v>
      </c>
      <c r="AZ47" s="47" t="n">
        <v>52969</v>
      </c>
    </row>
    <row r="48" customFormat="false" ht="14.25" hidden="false" customHeight="false" outlineLevel="0" collapsed="false">
      <c r="AP48" s="8" t="s">
        <v>150</v>
      </c>
      <c r="AQ48" s="8" t="n">
        <v>2713</v>
      </c>
      <c r="AS48" s="8" t="s">
        <v>161</v>
      </c>
      <c r="AT48" s="8" t="n">
        <v>6106</v>
      </c>
      <c r="AY48" s="8" t="s">
        <v>63</v>
      </c>
      <c r="AZ48" s="47" t="n">
        <v>46611</v>
      </c>
    </row>
    <row r="49" customFormat="false" ht="14.25" hidden="false" customHeight="false" outlineLevel="0" collapsed="false">
      <c r="AP49" s="8" t="s">
        <v>152</v>
      </c>
      <c r="AQ49" s="8" t="n">
        <v>6106</v>
      </c>
      <c r="AS49" s="8" t="s">
        <v>63</v>
      </c>
      <c r="AT49" s="8" t="n">
        <v>5374</v>
      </c>
      <c r="AY49" s="8" t="s">
        <v>163</v>
      </c>
      <c r="AZ49" s="47" t="n">
        <v>29873</v>
      </c>
    </row>
    <row r="50" customFormat="false" ht="14.25" hidden="false" customHeight="false" outlineLevel="0" collapsed="false">
      <c r="AP50" s="8" t="s">
        <v>154</v>
      </c>
      <c r="AQ50" s="8" t="n">
        <v>6277</v>
      </c>
      <c r="AS50" s="8" t="s">
        <v>163</v>
      </c>
      <c r="AT50" s="8" t="n">
        <v>3697</v>
      </c>
      <c r="AY50" s="8" t="s">
        <v>165</v>
      </c>
      <c r="AZ50" s="47" t="n">
        <v>23950</v>
      </c>
    </row>
    <row r="51" customFormat="false" ht="14.25" hidden="false" customHeight="false" outlineLevel="0" collapsed="false">
      <c r="AP51" s="8" t="s">
        <v>60</v>
      </c>
      <c r="AQ51" s="8" t="n">
        <v>12007</v>
      </c>
      <c r="AS51" s="8" t="s">
        <v>165</v>
      </c>
      <c r="AT51" s="8" t="n">
        <v>2546</v>
      </c>
      <c r="AY51" s="8" t="s">
        <v>167</v>
      </c>
      <c r="AZ51" s="47" t="n">
        <v>50228</v>
      </c>
    </row>
    <row r="52" customFormat="false" ht="14.25" hidden="false" customHeight="false" outlineLevel="0" collapsed="false">
      <c r="AP52" s="8" t="s">
        <v>64</v>
      </c>
      <c r="AQ52" s="8" t="n">
        <v>5374</v>
      </c>
      <c r="AS52" s="8" t="s">
        <v>167</v>
      </c>
      <c r="AT52" s="8" t="n">
        <v>6983</v>
      </c>
    </row>
    <row r="53" customFormat="false" ht="14.25" hidden="false" customHeight="false" outlineLevel="0" collapsed="false">
      <c r="AP53" s="8" t="s">
        <v>156</v>
      </c>
      <c r="AQ53" s="8" t="n">
        <v>2392</v>
      </c>
      <c r="AS53" s="41" t="s">
        <v>24</v>
      </c>
      <c r="AT53" s="41" t="n">
        <v>435526</v>
      </c>
    </row>
    <row r="54" customFormat="false" ht="14.25" hidden="false" customHeight="false" outlineLevel="0" collapsed="false">
      <c r="AP54" s="8" t="s">
        <v>158</v>
      </c>
      <c r="AQ54" s="8" t="n">
        <v>4587</v>
      </c>
      <c r="AS54" s="8" t="s">
        <v>66</v>
      </c>
      <c r="AT54" s="8" t="n">
        <v>12232</v>
      </c>
    </row>
    <row r="55" customFormat="false" ht="14.25" hidden="false" customHeight="false" outlineLevel="0" collapsed="false">
      <c r="AP55" s="8" t="s">
        <v>160</v>
      </c>
      <c r="AQ55" s="8" t="n">
        <v>3498</v>
      </c>
      <c r="AS55" s="8" t="s">
        <v>70</v>
      </c>
      <c r="AT55" s="8" t="n">
        <v>5435</v>
      </c>
    </row>
    <row r="56" customFormat="false" ht="14.25" hidden="false" customHeight="false" outlineLevel="0" collapsed="false">
      <c r="AP56" s="8" t="s">
        <v>162</v>
      </c>
      <c r="AQ56" s="8" t="n">
        <v>3609</v>
      </c>
      <c r="AS56" s="8" t="s">
        <v>75</v>
      </c>
      <c r="AT56" s="8" t="n">
        <v>9189</v>
      </c>
    </row>
    <row r="57" customFormat="false" ht="14.25" hidden="false" customHeight="false" outlineLevel="0" collapsed="false">
      <c r="AP57" s="41" t="s">
        <v>24</v>
      </c>
      <c r="AQ57" s="41" t="n">
        <v>435526</v>
      </c>
      <c r="AS57" s="8" t="s">
        <v>80</v>
      </c>
      <c r="AT57" s="8" t="n">
        <v>7772</v>
      </c>
    </row>
    <row r="58" customFormat="false" ht="14.25" hidden="false" customHeight="false" outlineLevel="0" collapsed="false">
      <c r="AP58" s="8" t="s">
        <v>67</v>
      </c>
      <c r="AQ58" s="8" t="n">
        <v>9330</v>
      </c>
      <c r="AS58" s="8" t="s">
        <v>19</v>
      </c>
      <c r="AT58" s="8" t="n">
        <v>29524</v>
      </c>
    </row>
    <row r="59" customFormat="false" ht="14.25" hidden="false" customHeight="false" outlineLevel="0" collapsed="false">
      <c r="AP59" s="8" t="s">
        <v>71</v>
      </c>
      <c r="AQ59" s="8" t="n">
        <v>10032</v>
      </c>
      <c r="AS59" s="8" t="s">
        <v>27</v>
      </c>
      <c r="AT59" s="8" t="n">
        <v>7976</v>
      </c>
    </row>
    <row r="60" customFormat="false" ht="14.25" hidden="false" customHeight="false" outlineLevel="0" collapsed="false">
      <c r="AP60" s="8" t="s">
        <v>76</v>
      </c>
      <c r="AQ60" s="8" t="n">
        <v>5435</v>
      </c>
      <c r="AS60" s="8" t="s">
        <v>86</v>
      </c>
      <c r="AT60" s="8" t="n">
        <v>5512</v>
      </c>
    </row>
    <row r="61" customFormat="false" ht="14.25" hidden="false" customHeight="false" outlineLevel="0" collapsed="false">
      <c r="AP61" s="8" t="s">
        <v>81</v>
      </c>
      <c r="AQ61" s="8" t="n">
        <v>10803</v>
      </c>
      <c r="AS61" s="8" t="s">
        <v>89</v>
      </c>
      <c r="AT61" s="8" t="n">
        <v>4855</v>
      </c>
    </row>
    <row r="62" customFormat="false" ht="14.25" hidden="false" customHeight="false" outlineLevel="0" collapsed="false">
      <c r="AP62" s="8" t="s">
        <v>85</v>
      </c>
      <c r="AQ62" s="8" t="n">
        <v>3376</v>
      </c>
      <c r="AS62" s="8" t="s">
        <v>35</v>
      </c>
      <c r="AT62" s="8" t="n">
        <v>23244</v>
      </c>
    </row>
    <row r="63" customFormat="false" ht="14.25" hidden="false" customHeight="false" outlineLevel="0" collapsed="false">
      <c r="AP63" s="8" t="s">
        <v>87</v>
      </c>
      <c r="AQ63" s="8" t="n">
        <v>8289</v>
      </c>
      <c r="AS63" s="8" t="s">
        <v>92</v>
      </c>
      <c r="AT63" s="8" t="n">
        <v>10803</v>
      </c>
    </row>
    <row r="64" customFormat="false" ht="14.25" hidden="false" customHeight="false" outlineLevel="0" collapsed="false">
      <c r="AP64" s="8" t="s">
        <v>90</v>
      </c>
      <c r="AQ64" s="8" t="n">
        <v>12232</v>
      </c>
      <c r="AS64" s="8" t="s">
        <v>94</v>
      </c>
      <c r="AT64" s="8" t="n">
        <v>7872</v>
      </c>
    </row>
    <row r="65" customFormat="false" ht="14.25" hidden="false" customHeight="false" outlineLevel="0" collapsed="false">
      <c r="AP65" s="8" t="s">
        <v>91</v>
      </c>
      <c r="AQ65" s="8" t="n">
        <v>12427</v>
      </c>
      <c r="AS65" s="8" t="s">
        <v>96</v>
      </c>
      <c r="AT65" s="8" t="n">
        <v>12427</v>
      </c>
    </row>
    <row r="66" customFormat="false" ht="14.25" hidden="false" customHeight="false" outlineLevel="0" collapsed="false">
      <c r="AP66" s="8" t="s">
        <v>93</v>
      </c>
      <c r="AQ66" s="8" t="n">
        <v>5213</v>
      </c>
      <c r="AS66" s="8" t="s">
        <v>98</v>
      </c>
      <c r="AT66" s="8" t="n">
        <v>4392</v>
      </c>
    </row>
    <row r="67" customFormat="false" ht="14.25" hidden="false" customHeight="false" outlineLevel="0" collapsed="false">
      <c r="AP67" s="8" t="s">
        <v>95</v>
      </c>
      <c r="AQ67" s="8" t="n">
        <v>6267</v>
      </c>
      <c r="AS67" s="8" t="s">
        <v>100</v>
      </c>
      <c r="AT67" s="8" t="n">
        <v>4273</v>
      </c>
      <c r="AU67" s="41" t="s">
        <v>195</v>
      </c>
    </row>
    <row r="68" customFormat="false" ht="14.25" hidden="false" customHeight="false" outlineLevel="0" collapsed="false">
      <c r="AP68" s="8" t="s">
        <v>164</v>
      </c>
      <c r="AQ68" s="8" t="n">
        <v>11825</v>
      </c>
      <c r="AS68" s="8" t="s">
        <v>103</v>
      </c>
      <c r="AT68" s="8" t="n">
        <v>3800</v>
      </c>
      <c r="AU68" s="8" t="str">
        <f aca="false">_xlfn.XLOOKUP(LARGE(AT54:AT103, 1), AT54:AT103, AS54:AS103)</f>
        <v>Texas</v>
      </c>
    </row>
    <row r="69" customFormat="false" ht="14.25" hidden="false" customHeight="false" outlineLevel="0" collapsed="false">
      <c r="AP69" s="8" t="s">
        <v>171</v>
      </c>
      <c r="AQ69" s="8" t="n">
        <v>4788</v>
      </c>
      <c r="AS69" s="8" t="s">
        <v>105</v>
      </c>
      <c r="AT69" s="8" t="n">
        <v>4688</v>
      </c>
      <c r="AU69" s="8" t="str">
        <f aca="false">_xlfn.XLOOKUP(LARGE(AT54:AT103, 2), AT54:AT103, AS54:AS103)</f>
        <v>California</v>
      </c>
    </row>
    <row r="70" customFormat="false" ht="14.25" hidden="false" customHeight="false" outlineLevel="0" collapsed="false">
      <c r="AO70" s="41" t="s">
        <v>194</v>
      </c>
      <c r="AP70" s="8" t="s">
        <v>97</v>
      </c>
      <c r="AQ70" s="8" t="n">
        <v>10185</v>
      </c>
      <c r="AS70" s="8" t="s">
        <v>107</v>
      </c>
      <c r="AT70" s="8" t="n">
        <v>4784</v>
      </c>
      <c r="AU70" s="8" t="str">
        <f aca="false">_xlfn.XLOOKUP(LARGE(AT54:AT103, 3), AT54:AT103, AS54:AS103)</f>
        <v>New York</v>
      </c>
    </row>
    <row r="71" customFormat="false" ht="14.25" hidden="false" customHeight="false" outlineLevel="0" collapsed="false">
      <c r="AO71" s="8" t="str">
        <f aca="false">_xlfn.XLOOKUP(LARGE(AQ58:AQ111, 1), AQ58:AQ111, AP58:AP111)</f>
        <v>New York</v>
      </c>
      <c r="AP71" s="8" t="s">
        <v>99</v>
      </c>
      <c r="AQ71" s="8" t="n">
        <v>8261</v>
      </c>
      <c r="AS71" s="8" t="s">
        <v>109</v>
      </c>
      <c r="AT71" s="8" t="n">
        <v>11545</v>
      </c>
      <c r="AU71" s="8" t="str">
        <f aca="false">_xlfn.XLOOKUP(LARGE(AT54:AT103, 4), AT54:AT103, AS54:AS103)</f>
        <v>Florida</v>
      </c>
    </row>
    <row r="72" customFormat="false" ht="14.25" hidden="false" customHeight="false" outlineLevel="0" collapsed="false">
      <c r="AO72" s="8" t="str">
        <f aca="false">_xlfn.XLOOKUP(LARGE(AQ58:AQ111, 2), AQ58:AQ111, AP58:AP111)</f>
        <v>Houston</v>
      </c>
      <c r="AP72" s="8" t="s">
        <v>101</v>
      </c>
      <c r="AQ72" s="8" t="n">
        <v>4392</v>
      </c>
      <c r="AS72" s="8" t="s">
        <v>111</v>
      </c>
      <c r="AT72" s="8" t="n">
        <v>3685</v>
      </c>
      <c r="AU72" s="8" t="str">
        <f aca="false">_xlfn.XLOOKUP(LARGE(AT54:AT103, 5), AT54:AT103, AS54:AS103)</f>
        <v>Tennessee</v>
      </c>
    </row>
    <row r="73" customFormat="false" ht="14.25" hidden="false" customHeight="false" outlineLevel="0" collapsed="false">
      <c r="AO73" s="8" t="str">
        <f aca="false">_xlfn.XLOOKUP(LARGE(AQ58:AQ111, 3), AQ58:AQ111, AP58:AP111)</f>
        <v>San Francisco</v>
      </c>
      <c r="AP73" s="8" t="s">
        <v>104</v>
      </c>
      <c r="AQ73" s="8" t="n">
        <v>7643</v>
      </c>
      <c r="AS73" s="8" t="s">
        <v>113</v>
      </c>
      <c r="AT73" s="8" t="n">
        <v>3376</v>
      </c>
    </row>
    <row r="74" customFormat="false" ht="14.25" hidden="false" customHeight="false" outlineLevel="0" collapsed="false">
      <c r="AO74" s="8" t="str">
        <f aca="false">_xlfn.XLOOKUP(LARGE(AQ58:AQ111, 4), AQ58:AQ111, AP58:AP111)</f>
        <v>Los Angeles</v>
      </c>
      <c r="AP74" s="8" t="s">
        <v>106</v>
      </c>
      <c r="AQ74" s="8" t="n">
        <v>13151</v>
      </c>
      <c r="AS74" s="8" t="s">
        <v>115</v>
      </c>
      <c r="AT74" s="8" t="n">
        <v>5213</v>
      </c>
    </row>
    <row r="75" customFormat="false" ht="14.25" hidden="false" customHeight="false" outlineLevel="0" collapsed="false">
      <c r="AO75" s="8" t="str">
        <f aca="false">_xlfn.XLOOKUP(LARGE(AQ58:AQ111, 5), AQ58:AQ111, AP58:AP111)</f>
        <v>Dallas</v>
      </c>
      <c r="AP75" s="8" t="s">
        <v>20</v>
      </c>
      <c r="AQ75" s="8" t="n">
        <v>7976</v>
      </c>
      <c r="AS75" s="8" t="s">
        <v>117</v>
      </c>
      <c r="AT75" s="8" t="n">
        <v>8142</v>
      </c>
    </row>
    <row r="76" customFormat="false" ht="14.25" hidden="false" customHeight="false" outlineLevel="0" collapsed="false">
      <c r="AP76" s="8" t="s">
        <v>108</v>
      </c>
      <c r="AQ76" s="8" t="n">
        <v>3800</v>
      </c>
      <c r="AS76" s="8" t="s">
        <v>41</v>
      </c>
      <c r="AT76" s="8" t="n">
        <v>3444</v>
      </c>
    </row>
    <row r="77" customFormat="false" ht="14.25" hidden="false" customHeight="false" outlineLevel="0" collapsed="false">
      <c r="AP77" s="8" t="s">
        <v>110</v>
      </c>
      <c r="AQ77" s="8" t="n">
        <v>8142</v>
      </c>
      <c r="AS77" s="8" t="s">
        <v>119</v>
      </c>
      <c r="AT77" s="8" t="n">
        <v>9212</v>
      </c>
    </row>
    <row r="78" customFormat="false" ht="14.25" hidden="false" customHeight="false" outlineLevel="0" collapsed="false">
      <c r="AP78" s="8" t="s">
        <v>112</v>
      </c>
      <c r="AQ78" s="8" t="n">
        <v>3678</v>
      </c>
      <c r="AS78" s="8" t="s">
        <v>121</v>
      </c>
      <c r="AT78" s="8" t="n">
        <v>5862</v>
      </c>
    </row>
    <row r="79" customFormat="false" ht="14.25" hidden="false" customHeight="false" outlineLevel="0" collapsed="false">
      <c r="AP79" s="8" t="s">
        <v>114</v>
      </c>
      <c r="AQ79" s="8" t="n">
        <v>5512</v>
      </c>
      <c r="AS79" s="8" t="s">
        <v>124</v>
      </c>
      <c r="AT79" s="8" t="n">
        <v>8289</v>
      </c>
    </row>
    <row r="80" customFormat="false" ht="14.25" hidden="false" customHeight="false" outlineLevel="0" collapsed="false">
      <c r="AP80" s="8" t="s">
        <v>116</v>
      </c>
      <c r="AQ80" s="8" t="n">
        <v>7872</v>
      </c>
      <c r="AS80" s="8" t="s">
        <v>128</v>
      </c>
      <c r="AT80" s="8" t="n">
        <v>3298</v>
      </c>
    </row>
    <row r="81" customFormat="false" ht="14.25" hidden="false" customHeight="false" outlineLevel="0" collapsed="false">
      <c r="AP81" s="8" t="s">
        <v>28</v>
      </c>
      <c r="AQ81" s="8" t="n">
        <v>16959</v>
      </c>
      <c r="AS81" s="8" t="s">
        <v>46</v>
      </c>
      <c r="AT81" s="8" t="n">
        <v>9991</v>
      </c>
    </row>
    <row r="82" customFormat="false" ht="14.25" hidden="false" customHeight="false" outlineLevel="0" collapsed="false">
      <c r="AP82" s="8" t="s">
        <v>118</v>
      </c>
      <c r="AQ82" s="8" t="n">
        <v>4273</v>
      </c>
      <c r="AS82" s="8" t="s">
        <v>130</v>
      </c>
      <c r="AT82" s="8" t="n">
        <v>6533</v>
      </c>
    </row>
    <row r="83" customFormat="false" ht="14.25" hidden="false" customHeight="false" outlineLevel="0" collapsed="false">
      <c r="AP83" s="8" t="s">
        <v>120</v>
      </c>
      <c r="AQ83" s="8" t="n">
        <v>9212</v>
      </c>
      <c r="AS83" s="8" t="s">
        <v>132</v>
      </c>
      <c r="AT83" s="8" t="n">
        <v>4292</v>
      </c>
    </row>
    <row r="84" customFormat="false" ht="14.25" hidden="false" customHeight="false" outlineLevel="0" collapsed="false">
      <c r="AP84" s="8" t="s">
        <v>122</v>
      </c>
      <c r="AQ84" s="8" t="n">
        <v>12738</v>
      </c>
      <c r="AS84" s="8" t="s">
        <v>134</v>
      </c>
      <c r="AT84" s="8" t="n">
        <v>10032</v>
      </c>
    </row>
    <row r="85" customFormat="false" ht="14.25" hidden="false" customHeight="false" outlineLevel="0" collapsed="false">
      <c r="AP85" s="8" t="s">
        <v>36</v>
      </c>
      <c r="AQ85" s="8" t="n">
        <v>9991</v>
      </c>
      <c r="AS85" s="8" t="s">
        <v>50</v>
      </c>
      <c r="AT85" s="8" t="n">
        <v>27911</v>
      </c>
    </row>
    <row r="86" customFormat="false" ht="14.25" hidden="false" customHeight="false" outlineLevel="0" collapsed="false">
      <c r="AP86" s="8" t="s">
        <v>125</v>
      </c>
      <c r="AQ86" s="8" t="n">
        <v>7772</v>
      </c>
      <c r="AS86" s="8" t="s">
        <v>138</v>
      </c>
      <c r="AT86" s="8" t="n">
        <v>10185</v>
      </c>
    </row>
    <row r="87" customFormat="false" ht="14.25" hidden="false" customHeight="false" outlineLevel="0" collapsed="false">
      <c r="AP87" s="8" t="s">
        <v>129</v>
      </c>
      <c r="AQ87" s="8" t="n">
        <v>13797</v>
      </c>
      <c r="AS87" s="8" t="s">
        <v>141</v>
      </c>
      <c r="AT87" s="8" t="n">
        <v>3678</v>
      </c>
    </row>
    <row r="88" customFormat="false" ht="14.25" hidden="false" customHeight="false" outlineLevel="0" collapsed="false">
      <c r="AP88" s="8" t="s">
        <v>131</v>
      </c>
      <c r="AQ88" s="8" t="n">
        <v>4784</v>
      </c>
      <c r="AS88" s="8" t="s">
        <v>143</v>
      </c>
      <c r="AT88" s="8" t="n">
        <v>7643</v>
      </c>
    </row>
    <row r="89" customFormat="false" ht="14.25" hidden="false" customHeight="false" outlineLevel="0" collapsed="false">
      <c r="AP89" s="8" t="s">
        <v>133</v>
      </c>
      <c r="AQ89" s="8" t="n">
        <v>6533</v>
      </c>
      <c r="AS89" s="8" t="s">
        <v>145</v>
      </c>
      <c r="AT89" s="8" t="n">
        <v>6470</v>
      </c>
    </row>
    <row r="90" customFormat="false" ht="14.25" hidden="false" customHeight="false" outlineLevel="0" collapsed="false">
      <c r="AP90" s="8" t="s">
        <v>42</v>
      </c>
      <c r="AQ90" s="8" t="n">
        <v>11745</v>
      </c>
      <c r="AS90" s="8" t="s">
        <v>147</v>
      </c>
      <c r="AT90" s="8" t="n">
        <v>10004</v>
      </c>
    </row>
    <row r="91" customFormat="false" ht="14.25" hidden="false" customHeight="false" outlineLevel="0" collapsed="false">
      <c r="AP91" s="8" t="s">
        <v>135</v>
      </c>
      <c r="AQ91" s="8" t="n">
        <v>3887</v>
      </c>
      <c r="AS91" s="8" t="s">
        <v>54</v>
      </c>
      <c r="AT91" s="8" t="n">
        <v>4605</v>
      </c>
    </row>
    <row r="92" customFormat="false" ht="14.25" hidden="false" customHeight="false" outlineLevel="0" collapsed="false">
      <c r="AP92" s="8" t="s">
        <v>47</v>
      </c>
      <c r="AQ92" s="8" t="n">
        <v>3444</v>
      </c>
      <c r="AS92" s="8" t="s">
        <v>149</v>
      </c>
      <c r="AT92" s="8" t="n">
        <v>4437</v>
      </c>
    </row>
    <row r="93" customFormat="false" ht="14.25" hidden="false" customHeight="false" outlineLevel="0" collapsed="false">
      <c r="AP93" s="8" t="s">
        <v>136</v>
      </c>
      <c r="AQ93" s="8" t="n">
        <v>11545</v>
      </c>
      <c r="AS93" s="8" t="s">
        <v>151</v>
      </c>
      <c r="AT93" s="8" t="n">
        <v>11825</v>
      </c>
    </row>
    <row r="94" customFormat="false" ht="14.25" hidden="false" customHeight="false" outlineLevel="0" collapsed="false">
      <c r="AP94" s="8" t="s">
        <v>50</v>
      </c>
      <c r="AQ94" s="8" t="n">
        <v>18581</v>
      </c>
      <c r="AS94" s="8" t="s">
        <v>153</v>
      </c>
      <c r="AT94" s="8" t="n">
        <v>3724</v>
      </c>
    </row>
    <row r="95" customFormat="false" ht="14.25" hidden="false" customHeight="false" outlineLevel="0" collapsed="false">
      <c r="AP95" s="8" t="s">
        <v>139</v>
      </c>
      <c r="AQ95" s="8" t="n">
        <v>4292</v>
      </c>
      <c r="AS95" s="8" t="s">
        <v>155</v>
      </c>
      <c r="AT95" s="8" t="n">
        <v>12738</v>
      </c>
    </row>
    <row r="96" customFormat="false" ht="14.25" hidden="false" customHeight="false" outlineLevel="0" collapsed="false">
      <c r="AP96" s="8" t="s">
        <v>142</v>
      </c>
      <c r="AQ96" s="8" t="n">
        <v>6470</v>
      </c>
      <c r="AS96" s="8" t="s">
        <v>59</v>
      </c>
      <c r="AT96" s="8" t="n">
        <v>30110</v>
      </c>
    </row>
    <row r="97" customFormat="false" ht="14.25" hidden="false" customHeight="false" outlineLevel="0" collapsed="false">
      <c r="AP97" s="8" t="s">
        <v>144</v>
      </c>
      <c r="AQ97" s="8" t="n">
        <v>3298</v>
      </c>
      <c r="AS97" s="8" t="s">
        <v>157</v>
      </c>
      <c r="AT97" s="8" t="n">
        <v>8025</v>
      </c>
    </row>
    <row r="98" customFormat="false" ht="14.25" hidden="false" customHeight="false" outlineLevel="0" collapsed="false">
      <c r="AP98" s="8" t="s">
        <v>146</v>
      </c>
      <c r="AQ98" s="8" t="n">
        <v>11499</v>
      </c>
      <c r="AS98" s="8" t="s">
        <v>159</v>
      </c>
      <c r="AT98" s="8" t="n">
        <v>6267</v>
      </c>
    </row>
    <row r="99" customFormat="false" ht="14.25" hidden="false" customHeight="false" outlineLevel="0" collapsed="false">
      <c r="AP99" s="8" t="s">
        <v>55</v>
      </c>
      <c r="AQ99" s="8" t="n">
        <v>4605</v>
      </c>
      <c r="AS99" s="8" t="s">
        <v>161</v>
      </c>
      <c r="AT99" s="8" t="n">
        <v>10288</v>
      </c>
    </row>
    <row r="100" customFormat="false" ht="14.25" hidden="false" customHeight="false" outlineLevel="0" collapsed="false">
      <c r="AP100" s="8" t="s">
        <v>148</v>
      </c>
      <c r="AQ100" s="8" t="n">
        <v>9189</v>
      </c>
      <c r="AS100" s="8" t="s">
        <v>63</v>
      </c>
      <c r="AT100" s="8" t="n">
        <v>8988</v>
      </c>
    </row>
    <row r="101" customFormat="false" ht="14.25" hidden="false" customHeight="false" outlineLevel="0" collapsed="false">
      <c r="AP101" s="8" t="s">
        <v>166</v>
      </c>
      <c r="AQ101" s="8" t="n">
        <v>3685</v>
      </c>
      <c r="AS101" s="8" t="s">
        <v>163</v>
      </c>
      <c r="AT101" s="8" t="n">
        <v>4788</v>
      </c>
    </row>
    <row r="102" customFormat="false" ht="14.25" hidden="false" customHeight="false" outlineLevel="0" collapsed="false">
      <c r="AP102" s="8" t="s">
        <v>168</v>
      </c>
      <c r="AQ102" s="8" t="n">
        <v>10004</v>
      </c>
      <c r="AS102" s="8" t="s">
        <v>165</v>
      </c>
      <c r="AT102" s="8" t="n">
        <v>3887</v>
      </c>
    </row>
    <row r="103" customFormat="false" ht="14.25" hidden="false" customHeight="false" outlineLevel="0" collapsed="false">
      <c r="AP103" s="8" t="s">
        <v>150</v>
      </c>
      <c r="AQ103" s="8" t="n">
        <v>4437</v>
      </c>
      <c r="AS103" s="8" t="s">
        <v>167</v>
      </c>
      <c r="AT103" s="8" t="n">
        <v>8261</v>
      </c>
    </row>
    <row r="104" customFormat="false" ht="14.25" hidden="false" customHeight="false" outlineLevel="0" collapsed="false">
      <c r="AP104" s="8" t="s">
        <v>152</v>
      </c>
      <c r="AQ104" s="8" t="n">
        <v>10288</v>
      </c>
      <c r="AS104" s="41" t="s">
        <v>32</v>
      </c>
      <c r="AT104" s="41" t="n">
        <v>593320</v>
      </c>
    </row>
    <row r="105" customFormat="false" ht="14.25" hidden="false" customHeight="false" outlineLevel="0" collapsed="false">
      <c r="AP105" s="8" t="s">
        <v>154</v>
      </c>
      <c r="AQ105" s="8" t="n">
        <v>8025</v>
      </c>
      <c r="AS105" s="8" t="s">
        <v>66</v>
      </c>
      <c r="AT105" s="8" t="n">
        <v>12612</v>
      </c>
    </row>
    <row r="106" customFormat="false" ht="14.25" hidden="false" customHeight="false" outlineLevel="0" collapsed="false">
      <c r="AP106" s="8" t="s">
        <v>60</v>
      </c>
      <c r="AQ106" s="8" t="n">
        <v>15727</v>
      </c>
      <c r="AS106" s="8" t="s">
        <v>70</v>
      </c>
      <c r="AT106" s="8" t="n">
        <v>8984</v>
      </c>
    </row>
    <row r="107" customFormat="false" ht="14.25" hidden="false" customHeight="false" outlineLevel="0" collapsed="false">
      <c r="AP107" s="8" t="s">
        <v>64</v>
      </c>
      <c r="AQ107" s="8" t="n">
        <v>8988</v>
      </c>
      <c r="AS107" s="8" t="s">
        <v>75</v>
      </c>
      <c r="AT107" s="8" t="n">
        <v>10631</v>
      </c>
    </row>
    <row r="108" customFormat="false" ht="14.25" hidden="false" customHeight="false" outlineLevel="0" collapsed="false">
      <c r="AP108" s="8" t="s">
        <v>156</v>
      </c>
      <c r="AQ108" s="8" t="n">
        <v>3724</v>
      </c>
      <c r="AS108" s="8" t="s">
        <v>80</v>
      </c>
      <c r="AT108" s="8" t="n">
        <v>12588</v>
      </c>
    </row>
    <row r="109" customFormat="false" ht="14.25" hidden="false" customHeight="false" outlineLevel="0" collapsed="false">
      <c r="AP109" s="8" t="s">
        <v>158</v>
      </c>
      <c r="AQ109" s="8" t="n">
        <v>5862</v>
      </c>
      <c r="AS109" s="8" t="s">
        <v>19</v>
      </c>
      <c r="AT109" s="8" t="n">
        <v>32810</v>
      </c>
    </row>
    <row r="110" customFormat="false" ht="14.25" hidden="false" customHeight="false" outlineLevel="0" collapsed="false">
      <c r="AP110" s="8" t="s">
        <v>160</v>
      </c>
      <c r="AQ110" s="8" t="n">
        <v>4688</v>
      </c>
      <c r="AS110" s="8" t="s">
        <v>27</v>
      </c>
      <c r="AT110" s="8" t="n">
        <v>9114</v>
      </c>
    </row>
    <row r="111" customFormat="false" ht="14.25" hidden="false" customHeight="false" outlineLevel="0" collapsed="false">
      <c r="AP111" s="8" t="s">
        <v>162</v>
      </c>
      <c r="AQ111" s="8" t="n">
        <v>4855</v>
      </c>
      <c r="AS111" s="8" t="s">
        <v>86</v>
      </c>
      <c r="AT111" s="8" t="n">
        <v>10076</v>
      </c>
    </row>
    <row r="112" customFormat="false" ht="14.25" hidden="false" customHeight="false" outlineLevel="0" collapsed="false">
      <c r="AP112" s="41" t="s">
        <v>32</v>
      </c>
      <c r="AQ112" s="41" t="n">
        <v>593320</v>
      </c>
      <c r="AS112" s="8" t="s">
        <v>89</v>
      </c>
      <c r="AT112" s="8" t="n">
        <v>8506</v>
      </c>
    </row>
    <row r="113" customFormat="false" ht="14.25" hidden="false" customHeight="false" outlineLevel="0" collapsed="false">
      <c r="AP113" s="8" t="s">
        <v>67</v>
      </c>
      <c r="AQ113" s="8" t="n">
        <v>13148</v>
      </c>
      <c r="AS113" s="8" t="s">
        <v>35</v>
      </c>
      <c r="AT113" s="8" t="n">
        <v>28732</v>
      </c>
    </row>
    <row r="114" customFormat="false" ht="14.25" hidden="false" customHeight="false" outlineLevel="0" collapsed="false">
      <c r="AP114" s="8" t="s">
        <v>71</v>
      </c>
      <c r="AQ114" s="8" t="n">
        <v>11546</v>
      </c>
      <c r="AS114" s="8" t="s">
        <v>92</v>
      </c>
      <c r="AT114" s="8" t="n">
        <v>12955</v>
      </c>
    </row>
    <row r="115" customFormat="false" ht="14.25" hidden="false" customHeight="false" outlineLevel="0" collapsed="false">
      <c r="AP115" s="8" t="s">
        <v>76</v>
      </c>
      <c r="AQ115" s="8" t="n">
        <v>8984</v>
      </c>
      <c r="AS115" s="8" t="s">
        <v>94</v>
      </c>
      <c r="AT115" s="8" t="n">
        <v>8923</v>
      </c>
    </row>
    <row r="116" customFormat="false" ht="14.25" hidden="false" customHeight="false" outlineLevel="0" collapsed="false">
      <c r="AP116" s="8" t="s">
        <v>81</v>
      </c>
      <c r="AQ116" s="8" t="n">
        <v>12955</v>
      </c>
      <c r="AS116" s="8" t="s">
        <v>96</v>
      </c>
      <c r="AT116" s="8" t="n">
        <v>12573</v>
      </c>
    </row>
    <row r="117" customFormat="false" ht="14.25" hidden="false" customHeight="false" outlineLevel="0" collapsed="false">
      <c r="AP117" s="8" t="s">
        <v>85</v>
      </c>
      <c r="AQ117" s="8" t="n">
        <v>7059</v>
      </c>
      <c r="AS117" s="8" t="s">
        <v>98</v>
      </c>
      <c r="AT117" s="8" t="n">
        <v>7844</v>
      </c>
    </row>
    <row r="118" customFormat="false" ht="14.25" hidden="false" customHeight="false" outlineLevel="0" collapsed="false">
      <c r="AP118" s="8" t="s">
        <v>87</v>
      </c>
      <c r="AQ118" s="8" t="n">
        <v>9580</v>
      </c>
      <c r="AS118" s="8" t="s">
        <v>100</v>
      </c>
      <c r="AT118" s="8" t="n">
        <v>7857</v>
      </c>
      <c r="AU118" s="41" t="s">
        <v>195</v>
      </c>
    </row>
    <row r="119" customFormat="false" ht="14.25" hidden="false" customHeight="false" outlineLevel="0" collapsed="false">
      <c r="AP119" s="8" t="s">
        <v>90</v>
      </c>
      <c r="AQ119" s="8" t="n">
        <v>12612</v>
      </c>
      <c r="AS119" s="8" t="s">
        <v>103</v>
      </c>
      <c r="AT119" s="8" t="n">
        <v>7397</v>
      </c>
      <c r="AU119" s="8" t="str">
        <f aca="false">_xlfn.XLOOKUP(LARGE(AT105:AT154, 1), AT105:AT154, AS105:AS154)</f>
        <v>New York</v>
      </c>
    </row>
    <row r="120" customFormat="false" ht="14.25" hidden="false" customHeight="false" outlineLevel="0" collapsed="false">
      <c r="AP120" s="8" t="s">
        <v>91</v>
      </c>
      <c r="AQ120" s="8" t="n">
        <v>12573</v>
      </c>
      <c r="AS120" s="8" t="s">
        <v>105</v>
      </c>
      <c r="AT120" s="8" t="n">
        <v>8454</v>
      </c>
      <c r="AU120" s="8" t="str">
        <f aca="false">_xlfn.XLOOKUP(LARGE(AT105:AT154, 2), AT105:AT154, AS105:AS154)</f>
        <v>California</v>
      </c>
    </row>
    <row r="121" customFormat="false" ht="14.25" hidden="false" customHeight="false" outlineLevel="0" collapsed="false">
      <c r="AP121" s="8" t="s">
        <v>93</v>
      </c>
      <c r="AQ121" s="8" t="n">
        <v>9736</v>
      </c>
      <c r="AS121" s="8" t="s">
        <v>107</v>
      </c>
      <c r="AT121" s="8" t="n">
        <v>8506</v>
      </c>
      <c r="AU121" s="8" t="str">
        <f aca="false">_xlfn.XLOOKUP(LARGE(AT105:AT154, 3), AT105:AT154, AS105:AS154)</f>
        <v>Texas</v>
      </c>
    </row>
    <row r="122" customFormat="false" ht="14.25" hidden="false" customHeight="false" outlineLevel="0" collapsed="false">
      <c r="AP122" s="8" t="s">
        <v>95</v>
      </c>
      <c r="AQ122" s="8" t="n">
        <v>10789</v>
      </c>
      <c r="AS122" s="8" t="s">
        <v>109</v>
      </c>
      <c r="AT122" s="8" t="n">
        <v>12605</v>
      </c>
      <c r="AU122" s="8" t="str">
        <f aca="false">_xlfn.XLOOKUP(LARGE(AT105:AT154, 4), AT105:AT154, AS105:AS154)</f>
        <v>Florida</v>
      </c>
    </row>
    <row r="123" customFormat="false" ht="14.25" hidden="false" customHeight="false" outlineLevel="0" collapsed="false">
      <c r="AP123" s="8" t="s">
        <v>164</v>
      </c>
      <c r="AQ123" s="8" t="n">
        <v>15598</v>
      </c>
      <c r="AS123" s="8" t="s">
        <v>111</v>
      </c>
      <c r="AT123" s="8" t="n">
        <v>7147</v>
      </c>
      <c r="AU123" s="8" t="str">
        <f aca="false">_xlfn.XLOOKUP(LARGE(AT105:AT154, 5), AT105:AT154, AS105:AS154)</f>
        <v>South Carolina</v>
      </c>
    </row>
    <row r="124" customFormat="false" ht="14.25" hidden="false" customHeight="false" outlineLevel="0" collapsed="false">
      <c r="AP124" s="8" t="s">
        <v>171</v>
      </c>
      <c r="AQ124" s="8" t="n">
        <v>8221</v>
      </c>
      <c r="AS124" s="8" t="s">
        <v>113</v>
      </c>
      <c r="AT124" s="8" t="n">
        <v>7059</v>
      </c>
    </row>
    <row r="125" customFormat="false" ht="14.25" hidden="false" customHeight="false" outlineLevel="0" collapsed="false">
      <c r="AP125" s="8" t="s">
        <v>97</v>
      </c>
      <c r="AQ125" s="8" t="n">
        <v>13969</v>
      </c>
      <c r="AS125" s="8" t="s">
        <v>115</v>
      </c>
      <c r="AT125" s="8" t="n">
        <v>9736</v>
      </c>
    </row>
    <row r="126" customFormat="false" ht="14.25" hidden="false" customHeight="false" outlineLevel="0" collapsed="false">
      <c r="AP126" s="8" t="s">
        <v>99</v>
      </c>
      <c r="AQ126" s="8" t="n">
        <v>11426</v>
      </c>
      <c r="AS126" s="8" t="s">
        <v>117</v>
      </c>
      <c r="AT126" s="8" t="n">
        <v>11809</v>
      </c>
    </row>
    <row r="127" customFormat="false" ht="14.25" hidden="false" customHeight="false" outlineLevel="0" collapsed="false">
      <c r="AP127" s="8" t="s">
        <v>101</v>
      </c>
      <c r="AQ127" s="8" t="n">
        <v>7844</v>
      </c>
      <c r="AS127" s="8" t="s">
        <v>41</v>
      </c>
      <c r="AT127" s="8" t="n">
        <v>6850</v>
      </c>
    </row>
    <row r="128" customFormat="false" ht="14.25" hidden="false" customHeight="false" outlineLevel="0" collapsed="false">
      <c r="AP128" s="8" t="s">
        <v>104</v>
      </c>
      <c r="AQ128" s="8" t="n">
        <v>11391</v>
      </c>
      <c r="AS128" s="8" t="s">
        <v>119</v>
      </c>
      <c r="AT128" s="8" t="n">
        <v>13839</v>
      </c>
    </row>
    <row r="129" customFormat="false" ht="14.25" hidden="false" customHeight="false" outlineLevel="0" collapsed="false">
      <c r="AO129" s="41" t="s">
        <v>194</v>
      </c>
      <c r="AP129" s="8" t="s">
        <v>106</v>
      </c>
      <c r="AQ129" s="8" t="n">
        <v>13536</v>
      </c>
      <c r="AS129" s="8" t="s">
        <v>121</v>
      </c>
      <c r="AT129" s="8" t="n">
        <v>9656</v>
      </c>
    </row>
    <row r="130" customFormat="false" ht="14.25" hidden="false" customHeight="false" outlineLevel="0" collapsed="false">
      <c r="AO130" s="8" t="str">
        <f aca="false">_xlfn.XLOOKUP(LARGE(AQ113:AQ166,1), AQ113:AQ166, AP113:AP166)</f>
        <v>New York</v>
      </c>
      <c r="AP130" s="8" t="s">
        <v>20</v>
      </c>
      <c r="AQ130" s="8" t="n">
        <v>9114</v>
      </c>
      <c r="AS130" s="8" t="s">
        <v>124</v>
      </c>
      <c r="AT130" s="8" t="n">
        <v>9580</v>
      </c>
    </row>
    <row r="131" customFormat="false" ht="14.25" hidden="false" customHeight="false" outlineLevel="0" collapsed="false">
      <c r="AO131" s="8" t="str">
        <f aca="false">_xlfn.XLOOKUP(LARGE(AQ113:AQ166,2), AQ113:AQ166, AP113:AP166)</f>
        <v>San Francisco</v>
      </c>
      <c r="AP131" s="8" t="s">
        <v>108</v>
      </c>
      <c r="AQ131" s="8" t="n">
        <v>7397</v>
      </c>
      <c r="AS131" s="8" t="s">
        <v>128</v>
      </c>
      <c r="AT131" s="8" t="n">
        <v>6794</v>
      </c>
    </row>
    <row r="132" customFormat="false" ht="14.25" hidden="false" customHeight="false" outlineLevel="0" collapsed="false">
      <c r="AO132" s="8" t="str">
        <f aca="false">_xlfn.XLOOKUP(LARGE(AQ113:AQ166,3), AQ113:AQ166, AP113:AP166)</f>
        <v>Houston</v>
      </c>
      <c r="AP132" s="8" t="s">
        <v>110</v>
      </c>
      <c r="AQ132" s="8" t="n">
        <v>11809</v>
      </c>
      <c r="AS132" s="8" t="s">
        <v>46</v>
      </c>
      <c r="AT132" s="8" t="n">
        <v>11494</v>
      </c>
    </row>
    <row r="133" customFormat="false" ht="14.25" hidden="false" customHeight="false" outlineLevel="0" collapsed="false">
      <c r="AO133" s="8" t="str">
        <f aca="false">_xlfn.XLOOKUP(LARGE(AQ113:AQ166,4), AQ113:AQ166, AP113:AP166)</f>
        <v>Charleston, SC</v>
      </c>
      <c r="AP133" s="8" t="s">
        <v>112</v>
      </c>
      <c r="AQ133" s="8" t="n">
        <v>7325</v>
      </c>
      <c r="AS133" s="8" t="s">
        <v>130</v>
      </c>
      <c r="AT133" s="8" t="n">
        <v>11137</v>
      </c>
    </row>
    <row r="134" customFormat="false" ht="14.25" hidden="false" customHeight="false" outlineLevel="0" collapsed="false">
      <c r="AO134" s="8" t="str">
        <f aca="false">_xlfn.XLOOKUP(LARGE(AQ113:AQ166,5), AQ113:AQ166, AP113:AP166)</f>
        <v>Los Angeles</v>
      </c>
      <c r="AP134" s="8" t="s">
        <v>114</v>
      </c>
      <c r="AQ134" s="8" t="n">
        <v>10076</v>
      </c>
      <c r="AS134" s="8" t="s">
        <v>132</v>
      </c>
      <c r="AT134" s="8" t="n">
        <v>7920</v>
      </c>
    </row>
    <row r="135" customFormat="false" ht="14.25" hidden="false" customHeight="false" outlineLevel="0" collapsed="false">
      <c r="AP135" s="8" t="s">
        <v>116</v>
      </c>
      <c r="AQ135" s="8" t="n">
        <v>8923</v>
      </c>
      <c r="AS135" s="8" t="s">
        <v>134</v>
      </c>
      <c r="AT135" s="8" t="n">
        <v>11546</v>
      </c>
    </row>
    <row r="136" customFormat="false" ht="14.25" hidden="false" customHeight="false" outlineLevel="0" collapsed="false">
      <c r="AP136" s="8" t="s">
        <v>28</v>
      </c>
      <c r="AQ136" s="8" t="n">
        <v>17019</v>
      </c>
      <c r="AS136" s="8" t="s">
        <v>50</v>
      </c>
      <c r="AT136" s="8" t="n">
        <v>35855</v>
      </c>
    </row>
    <row r="137" customFormat="false" ht="14.25" hidden="false" customHeight="false" outlineLevel="0" collapsed="false">
      <c r="AP137" s="8" t="s">
        <v>118</v>
      </c>
      <c r="AQ137" s="8" t="n">
        <v>7857</v>
      </c>
      <c r="AS137" s="8" t="s">
        <v>138</v>
      </c>
      <c r="AT137" s="8" t="n">
        <v>13969</v>
      </c>
    </row>
    <row r="138" customFormat="false" ht="14.25" hidden="false" customHeight="false" outlineLevel="0" collapsed="false">
      <c r="AP138" s="8" t="s">
        <v>120</v>
      </c>
      <c r="AQ138" s="8" t="n">
        <v>13839</v>
      </c>
      <c r="AS138" s="8" t="s">
        <v>141</v>
      </c>
      <c r="AT138" s="8" t="n">
        <v>7325</v>
      </c>
    </row>
    <row r="139" customFormat="false" ht="14.25" hidden="false" customHeight="false" outlineLevel="0" collapsed="false">
      <c r="AP139" s="8" t="s">
        <v>122</v>
      </c>
      <c r="AQ139" s="8" t="n">
        <v>13111</v>
      </c>
      <c r="AS139" s="8" t="s">
        <v>143</v>
      </c>
      <c r="AT139" s="8" t="n">
        <v>11391</v>
      </c>
    </row>
    <row r="140" customFormat="false" ht="14.25" hidden="false" customHeight="false" outlineLevel="0" collapsed="false">
      <c r="AP140" s="8" t="s">
        <v>36</v>
      </c>
      <c r="AQ140" s="8" t="n">
        <v>11494</v>
      </c>
      <c r="AS140" s="8" t="s">
        <v>145</v>
      </c>
      <c r="AT140" s="8" t="n">
        <v>11235</v>
      </c>
    </row>
    <row r="141" customFormat="false" ht="14.25" hidden="false" customHeight="false" outlineLevel="0" collapsed="false">
      <c r="AP141" s="8" t="s">
        <v>125</v>
      </c>
      <c r="AQ141" s="8" t="n">
        <v>12588</v>
      </c>
      <c r="AS141" s="8" t="s">
        <v>147</v>
      </c>
      <c r="AT141" s="8" t="n">
        <v>11038</v>
      </c>
    </row>
    <row r="142" customFormat="false" ht="14.25" hidden="false" customHeight="false" outlineLevel="0" collapsed="false">
      <c r="AP142" s="8" t="s">
        <v>129</v>
      </c>
      <c r="AQ142" s="8" t="n">
        <v>15575</v>
      </c>
      <c r="AS142" s="8" t="s">
        <v>54</v>
      </c>
      <c r="AT142" s="8" t="n">
        <v>8928</v>
      </c>
    </row>
    <row r="143" customFormat="false" ht="14.25" hidden="false" customHeight="false" outlineLevel="0" collapsed="false">
      <c r="AP143" s="8" t="s">
        <v>131</v>
      </c>
      <c r="AQ143" s="8" t="n">
        <v>8506</v>
      </c>
      <c r="AS143" s="8" t="s">
        <v>149</v>
      </c>
      <c r="AT143" s="8" t="n">
        <v>8878</v>
      </c>
    </row>
    <row r="144" customFormat="false" ht="14.25" hidden="false" customHeight="false" outlineLevel="0" collapsed="false">
      <c r="AP144" s="8" t="s">
        <v>133</v>
      </c>
      <c r="AQ144" s="8" t="n">
        <v>11137</v>
      </c>
      <c r="AS144" s="8" t="s">
        <v>151</v>
      </c>
      <c r="AT144" s="8" t="n">
        <v>15598</v>
      </c>
    </row>
    <row r="145" customFormat="false" ht="14.25" hidden="false" customHeight="false" outlineLevel="0" collapsed="false">
      <c r="AP145" s="8" t="s">
        <v>42</v>
      </c>
      <c r="AQ145" s="8" t="n">
        <v>15453</v>
      </c>
      <c r="AS145" s="8" t="s">
        <v>153</v>
      </c>
      <c r="AT145" s="8" t="n">
        <v>7352</v>
      </c>
    </row>
    <row r="146" customFormat="false" ht="14.25" hidden="false" customHeight="false" outlineLevel="0" collapsed="false">
      <c r="AP146" s="8" t="s">
        <v>135</v>
      </c>
      <c r="AQ146" s="8" t="n">
        <v>7552</v>
      </c>
      <c r="AS146" s="8" t="s">
        <v>155</v>
      </c>
      <c r="AT146" s="8" t="n">
        <v>13111</v>
      </c>
    </row>
    <row r="147" customFormat="false" ht="14.25" hidden="false" customHeight="false" outlineLevel="0" collapsed="false">
      <c r="AP147" s="8" t="s">
        <v>47</v>
      </c>
      <c r="AQ147" s="8" t="n">
        <v>6850</v>
      </c>
      <c r="AS147" s="8" t="s">
        <v>59</v>
      </c>
      <c r="AT147" s="8" t="n">
        <v>30555</v>
      </c>
    </row>
    <row r="148" customFormat="false" ht="14.25" hidden="false" customHeight="false" outlineLevel="0" collapsed="false">
      <c r="AP148" s="8" t="s">
        <v>136</v>
      </c>
      <c r="AQ148" s="8" t="n">
        <v>12605</v>
      </c>
      <c r="AS148" s="8" t="s">
        <v>157</v>
      </c>
      <c r="AT148" s="8" t="n">
        <v>11922</v>
      </c>
    </row>
    <row r="149" customFormat="false" ht="14.25" hidden="false" customHeight="false" outlineLevel="0" collapsed="false">
      <c r="AP149" s="8" t="s">
        <v>50</v>
      </c>
      <c r="AQ149" s="8" t="n">
        <v>22707</v>
      </c>
      <c r="AS149" s="8" t="s">
        <v>159</v>
      </c>
      <c r="AT149" s="8" t="n">
        <v>10789</v>
      </c>
    </row>
    <row r="150" customFormat="false" ht="14.25" hidden="false" customHeight="false" outlineLevel="0" collapsed="false">
      <c r="AP150" s="8" t="s">
        <v>139</v>
      </c>
      <c r="AQ150" s="8" t="n">
        <v>7920</v>
      </c>
      <c r="AS150" s="8" t="s">
        <v>161</v>
      </c>
      <c r="AT150" s="8" t="n">
        <v>12107</v>
      </c>
    </row>
    <row r="151" customFormat="false" ht="14.25" hidden="false" customHeight="false" outlineLevel="0" collapsed="false">
      <c r="AP151" s="8" t="s">
        <v>142</v>
      </c>
      <c r="AQ151" s="8" t="n">
        <v>11235</v>
      </c>
      <c r="AS151" s="8" t="s">
        <v>63</v>
      </c>
      <c r="AT151" s="8" t="n">
        <v>10334</v>
      </c>
    </row>
    <row r="152" customFormat="false" ht="14.25" hidden="false" customHeight="false" outlineLevel="0" collapsed="false">
      <c r="AP152" s="8" t="s">
        <v>144</v>
      </c>
      <c r="AQ152" s="8" t="n">
        <v>6794</v>
      </c>
      <c r="AS152" s="8" t="s">
        <v>163</v>
      </c>
      <c r="AT152" s="8" t="n">
        <v>8221</v>
      </c>
    </row>
    <row r="153" customFormat="false" ht="14.25" hidden="false" customHeight="false" outlineLevel="0" collapsed="false">
      <c r="AP153" s="8" t="s">
        <v>146</v>
      </c>
      <c r="AQ153" s="8" t="n">
        <v>13279</v>
      </c>
      <c r="AS153" s="8" t="s">
        <v>165</v>
      </c>
      <c r="AT153" s="8" t="n">
        <v>7552</v>
      </c>
    </row>
    <row r="154" customFormat="false" ht="14.25" hidden="false" customHeight="false" outlineLevel="0" collapsed="false">
      <c r="AP154" s="8" t="s">
        <v>55</v>
      </c>
      <c r="AQ154" s="8" t="n">
        <v>8928</v>
      </c>
      <c r="AS154" s="8" t="s">
        <v>167</v>
      </c>
      <c r="AT154" s="8" t="n">
        <v>11426</v>
      </c>
    </row>
    <row r="155" customFormat="false" ht="14.25" hidden="false" customHeight="false" outlineLevel="0" collapsed="false">
      <c r="AP155" s="8" t="s">
        <v>148</v>
      </c>
      <c r="AQ155" s="8" t="n">
        <v>10631</v>
      </c>
      <c r="AS155" s="41" t="s">
        <v>38</v>
      </c>
      <c r="AT155" s="41" t="n">
        <v>433827</v>
      </c>
    </row>
    <row r="156" customFormat="false" ht="14.25" hidden="false" customHeight="false" outlineLevel="0" collapsed="false">
      <c r="AP156" s="8" t="s">
        <v>166</v>
      </c>
      <c r="AQ156" s="8" t="n">
        <v>7147</v>
      </c>
      <c r="AS156" s="8" t="s">
        <v>66</v>
      </c>
      <c r="AT156" s="8" t="n">
        <v>11828</v>
      </c>
    </row>
    <row r="157" customFormat="false" ht="14.25" hidden="false" customHeight="false" outlineLevel="0" collapsed="false">
      <c r="AP157" s="8" t="s">
        <v>168</v>
      </c>
      <c r="AQ157" s="8" t="n">
        <v>11038</v>
      </c>
      <c r="AS157" s="8" t="s">
        <v>70</v>
      </c>
      <c r="AT157" s="8" t="n">
        <v>5543</v>
      </c>
    </row>
    <row r="158" customFormat="false" ht="14.25" hidden="false" customHeight="false" outlineLevel="0" collapsed="false">
      <c r="AP158" s="8" t="s">
        <v>150</v>
      </c>
      <c r="AQ158" s="8" t="n">
        <v>8878</v>
      </c>
      <c r="AS158" s="8" t="s">
        <v>75</v>
      </c>
      <c r="AT158" s="8" t="n">
        <v>7666</v>
      </c>
    </row>
    <row r="159" customFormat="false" ht="14.25" hidden="false" customHeight="false" outlineLevel="0" collapsed="false">
      <c r="AP159" s="8" t="s">
        <v>152</v>
      </c>
      <c r="AQ159" s="8" t="n">
        <v>12107</v>
      </c>
      <c r="AS159" s="8" t="s">
        <v>80</v>
      </c>
      <c r="AT159" s="8" t="n">
        <v>8717</v>
      </c>
    </row>
    <row r="160" customFormat="false" ht="14.25" hidden="false" customHeight="false" outlineLevel="0" collapsed="false">
      <c r="AP160" s="8" t="s">
        <v>154</v>
      </c>
      <c r="AQ160" s="8" t="n">
        <v>11922</v>
      </c>
      <c r="AS160" s="8" t="s">
        <v>19</v>
      </c>
      <c r="AT160" s="8" t="n">
        <v>27448</v>
      </c>
    </row>
    <row r="161" customFormat="false" ht="14.25" hidden="false" customHeight="false" outlineLevel="0" collapsed="false">
      <c r="AP161" s="8" t="s">
        <v>60</v>
      </c>
      <c r="AQ161" s="8" t="n">
        <v>17235</v>
      </c>
      <c r="AS161" s="8" t="s">
        <v>27</v>
      </c>
      <c r="AT161" s="8" t="n">
        <v>6841</v>
      </c>
    </row>
    <row r="162" customFormat="false" ht="14.25" hidden="false" customHeight="false" outlineLevel="0" collapsed="false">
      <c r="AP162" s="8" t="s">
        <v>64</v>
      </c>
      <c r="AQ162" s="8" t="n">
        <v>10334</v>
      </c>
      <c r="AS162" s="8" t="s">
        <v>86</v>
      </c>
      <c r="AT162" s="8" t="n">
        <v>6429</v>
      </c>
    </row>
    <row r="163" customFormat="false" ht="14.25" hidden="false" customHeight="false" outlineLevel="0" collapsed="false">
      <c r="AP163" s="8" t="s">
        <v>156</v>
      </c>
      <c r="AQ163" s="8" t="n">
        <v>7352</v>
      </c>
      <c r="AS163" s="8" t="s">
        <v>89</v>
      </c>
      <c r="AT163" s="8" t="n">
        <v>5529</v>
      </c>
    </row>
    <row r="164" customFormat="false" ht="14.25" hidden="false" customHeight="false" outlineLevel="0" collapsed="false">
      <c r="AP164" s="8" t="s">
        <v>158</v>
      </c>
      <c r="AQ164" s="8" t="n">
        <v>9656</v>
      </c>
      <c r="AS164" s="8" t="s">
        <v>35</v>
      </c>
      <c r="AT164" s="8" t="n">
        <v>22678</v>
      </c>
    </row>
    <row r="165" customFormat="false" ht="14.25" hidden="false" customHeight="false" outlineLevel="0" collapsed="false">
      <c r="AP165" s="8" t="s">
        <v>160</v>
      </c>
      <c r="AQ165" s="8" t="n">
        <v>8454</v>
      </c>
      <c r="AS165" s="8" t="s">
        <v>92</v>
      </c>
      <c r="AT165" s="8" t="n">
        <v>8907</v>
      </c>
    </row>
    <row r="166" customFormat="false" ht="14.25" hidden="false" customHeight="false" outlineLevel="0" collapsed="false">
      <c r="AP166" s="8" t="s">
        <v>162</v>
      </c>
      <c r="AQ166" s="8" t="n">
        <v>8506</v>
      </c>
      <c r="AS166" s="8" t="s">
        <v>94</v>
      </c>
      <c r="AT166" s="8" t="n">
        <v>6621</v>
      </c>
    </row>
    <row r="167" customFormat="false" ht="14.25" hidden="false" customHeight="false" outlineLevel="0" collapsed="false">
      <c r="AP167" s="41" t="s">
        <v>38</v>
      </c>
      <c r="AQ167" s="41" t="n">
        <v>433827</v>
      </c>
      <c r="AS167" s="8" t="s">
        <v>96</v>
      </c>
      <c r="AT167" s="8" t="n">
        <v>11827</v>
      </c>
      <c r="AU167" s="41" t="s">
        <v>195</v>
      </c>
    </row>
    <row r="168" customFormat="false" ht="14.25" hidden="false" customHeight="false" outlineLevel="0" collapsed="false">
      <c r="AP168" s="8" t="s">
        <v>67</v>
      </c>
      <c r="AQ168" s="8" t="n">
        <v>9937</v>
      </c>
      <c r="AS168" s="8" t="s">
        <v>98</v>
      </c>
      <c r="AT168" s="8" t="n">
        <v>4365</v>
      </c>
      <c r="AU168" s="8" t="str">
        <f aca="false">+_xlfn.XLOOKUP(LARGE(AT156:AT205, 1), AT156:AT205, AS156:AS205)</f>
        <v>New York</v>
      </c>
    </row>
    <row r="169" customFormat="false" ht="14.25" hidden="false" customHeight="false" outlineLevel="0" collapsed="false">
      <c r="AP169" s="8" t="s">
        <v>71</v>
      </c>
      <c r="AQ169" s="8" t="n">
        <v>8717</v>
      </c>
      <c r="AS169" s="8" t="s">
        <v>100</v>
      </c>
      <c r="AT169" s="8" t="n">
        <v>4807</v>
      </c>
      <c r="AU169" s="8" t="str">
        <f aca="false">_xlfn.XLOOKUP(LARGE(AT156:AT205, 2), AT156:AT205, AS156:AS205)</f>
        <v>Texas</v>
      </c>
    </row>
    <row r="170" customFormat="false" ht="14.25" hidden="false" customHeight="false" outlineLevel="0" collapsed="false">
      <c r="AP170" s="8" t="s">
        <v>76</v>
      </c>
      <c r="AQ170" s="8" t="n">
        <v>5543</v>
      </c>
      <c r="AS170" s="8" t="s">
        <v>103</v>
      </c>
      <c r="AT170" s="8" t="n">
        <v>4312</v>
      </c>
      <c r="AU170" s="8" t="str">
        <f aca="false">_xlfn.XLOOKUP(LARGE(AT156:AT205, 3), AT156:AT205, AS156:AS205)</f>
        <v>California</v>
      </c>
    </row>
    <row r="171" customFormat="false" ht="14.25" hidden="false" customHeight="false" outlineLevel="0" collapsed="false">
      <c r="AP171" s="8" t="s">
        <v>81</v>
      </c>
      <c r="AQ171" s="8" t="n">
        <v>8907</v>
      </c>
      <c r="AS171" s="8" t="s">
        <v>105</v>
      </c>
      <c r="AT171" s="8" t="n">
        <v>5414</v>
      </c>
      <c r="AU171" s="8" t="str">
        <f aca="false">_xlfn.XLOOKUP(LARGE(AT156:AT205, 4), AT156:AT205, AS156:AS205)</f>
        <v>Florida</v>
      </c>
    </row>
    <row r="172" customFormat="false" ht="14.25" hidden="false" customHeight="false" outlineLevel="0" collapsed="false">
      <c r="AP172" s="8" t="s">
        <v>85</v>
      </c>
      <c r="AQ172" s="8" t="n">
        <v>3837</v>
      </c>
      <c r="AS172" s="8" t="s">
        <v>107</v>
      </c>
      <c r="AT172" s="8" t="n">
        <v>5080</v>
      </c>
      <c r="AU172" s="8" t="str">
        <f aca="false">_xlfn.XLOOKUP(LARGE(AT156:AT205, 5), AT156:AT205, AS156:AS205)</f>
        <v>South Carolina</v>
      </c>
    </row>
    <row r="173" customFormat="false" ht="14.25" hidden="false" customHeight="false" outlineLevel="0" collapsed="false">
      <c r="AP173" s="8" t="s">
        <v>87</v>
      </c>
      <c r="AQ173" s="8" t="n">
        <v>6851</v>
      </c>
      <c r="AS173" s="8" t="s">
        <v>109</v>
      </c>
      <c r="AT173" s="8" t="n">
        <v>9195</v>
      </c>
    </row>
    <row r="174" customFormat="false" ht="14.25" hidden="false" customHeight="false" outlineLevel="0" collapsed="false">
      <c r="AP174" s="8" t="s">
        <v>90</v>
      </c>
      <c r="AQ174" s="8" t="n">
        <v>11828</v>
      </c>
      <c r="AS174" s="8" t="s">
        <v>111</v>
      </c>
      <c r="AT174" s="8" t="n">
        <v>4083</v>
      </c>
    </row>
    <row r="175" customFormat="false" ht="14.25" hidden="false" customHeight="false" outlineLevel="0" collapsed="false">
      <c r="AP175" s="8" t="s">
        <v>91</v>
      </c>
      <c r="AQ175" s="8" t="n">
        <v>11827</v>
      </c>
      <c r="AS175" s="8" t="s">
        <v>113</v>
      </c>
      <c r="AT175" s="8" t="n">
        <v>3837</v>
      </c>
    </row>
    <row r="176" customFormat="false" ht="14.25" hidden="false" customHeight="false" outlineLevel="0" collapsed="false">
      <c r="AP176" s="8" t="s">
        <v>93</v>
      </c>
      <c r="AQ176" s="8" t="n">
        <v>5952</v>
      </c>
      <c r="AS176" s="8" t="s">
        <v>115</v>
      </c>
      <c r="AT176" s="8" t="n">
        <v>5952</v>
      </c>
    </row>
    <row r="177" customFormat="false" ht="14.25" hidden="false" customHeight="false" outlineLevel="0" collapsed="false">
      <c r="AP177" s="8" t="s">
        <v>95</v>
      </c>
      <c r="AQ177" s="8" t="n">
        <v>6982</v>
      </c>
      <c r="AS177" s="8" t="s">
        <v>117</v>
      </c>
      <c r="AT177" s="8" t="n">
        <v>8903</v>
      </c>
    </row>
    <row r="178" customFormat="false" ht="14.25" hidden="false" customHeight="false" outlineLevel="0" collapsed="false">
      <c r="AP178" s="8" t="s">
        <v>164</v>
      </c>
      <c r="AQ178" s="8" t="n">
        <v>12598</v>
      </c>
      <c r="AS178" s="8" t="s">
        <v>41</v>
      </c>
      <c r="AT178" s="8" t="n">
        <v>3723</v>
      </c>
    </row>
    <row r="179" customFormat="false" ht="14.25" hidden="false" customHeight="false" outlineLevel="0" collapsed="false">
      <c r="AP179" s="8" t="s">
        <v>171</v>
      </c>
      <c r="AQ179" s="8" t="n">
        <v>5528</v>
      </c>
      <c r="AS179" s="8" t="s">
        <v>119</v>
      </c>
      <c r="AT179" s="8" t="n">
        <v>10126</v>
      </c>
    </row>
    <row r="180" customFormat="false" ht="14.25" hidden="false" customHeight="false" outlineLevel="0" collapsed="false">
      <c r="AP180" s="8" t="s">
        <v>97</v>
      </c>
      <c r="AQ180" s="8" t="n">
        <v>11151</v>
      </c>
      <c r="AS180" s="8" t="s">
        <v>121</v>
      </c>
      <c r="AT180" s="8" t="n">
        <v>6442</v>
      </c>
    </row>
    <row r="181" customFormat="false" ht="14.25" hidden="false" customHeight="false" outlineLevel="0" collapsed="false">
      <c r="AP181" s="8" t="s">
        <v>99</v>
      </c>
      <c r="AQ181" s="8" t="n">
        <v>9074</v>
      </c>
      <c r="AS181" s="8" t="s">
        <v>124</v>
      </c>
      <c r="AT181" s="8" t="n">
        <v>6851</v>
      </c>
    </row>
    <row r="182" customFormat="false" ht="14.25" hidden="false" customHeight="false" outlineLevel="0" collapsed="false">
      <c r="AP182" s="8" t="s">
        <v>101</v>
      </c>
      <c r="AQ182" s="8" t="n">
        <v>4365</v>
      </c>
      <c r="AS182" s="8" t="s">
        <v>128</v>
      </c>
      <c r="AT182" s="8" t="n">
        <v>3266</v>
      </c>
    </row>
    <row r="183" customFormat="false" ht="14.25" hidden="false" customHeight="false" outlineLevel="0" collapsed="false">
      <c r="AP183" s="8" t="s">
        <v>104</v>
      </c>
      <c r="AQ183" s="8" t="n">
        <v>8536</v>
      </c>
      <c r="AS183" s="8" t="s">
        <v>46</v>
      </c>
      <c r="AT183" s="8" t="n">
        <v>8606</v>
      </c>
    </row>
    <row r="184" customFormat="false" ht="14.25" hidden="false" customHeight="false" outlineLevel="0" collapsed="false">
      <c r="AP184" s="8" t="s">
        <v>106</v>
      </c>
      <c r="AQ184" s="8" t="n">
        <v>13056</v>
      </c>
      <c r="AS184" s="8" t="s">
        <v>130</v>
      </c>
      <c r="AT184" s="8" t="n">
        <v>7379</v>
      </c>
    </row>
    <row r="185" customFormat="false" ht="14.25" hidden="false" customHeight="false" outlineLevel="0" collapsed="false">
      <c r="AO185" s="41" t="s">
        <v>194</v>
      </c>
      <c r="AP185" s="8" t="s">
        <v>20</v>
      </c>
      <c r="AQ185" s="8" t="n">
        <v>6841</v>
      </c>
      <c r="AS185" s="8" t="s">
        <v>132</v>
      </c>
      <c r="AT185" s="8" t="n">
        <v>4875</v>
      </c>
    </row>
    <row r="186" customFormat="false" ht="14.25" hidden="false" customHeight="false" outlineLevel="0" collapsed="false">
      <c r="AO186" s="8" t="str">
        <f aca="false">_xlfn.XLOOKUP(LARGE(AQ168:AQ221, 1),  AQ168:AQ221, AP168:AP221)</f>
        <v>New York</v>
      </c>
      <c r="AP186" s="8" t="s">
        <v>108</v>
      </c>
      <c r="AQ186" s="8" t="n">
        <v>4312</v>
      </c>
      <c r="AS186" s="8" t="s">
        <v>134</v>
      </c>
      <c r="AT186" s="8" t="n">
        <v>8717</v>
      </c>
    </row>
    <row r="187" customFormat="false" ht="14.25" hidden="false" customHeight="false" outlineLevel="0" collapsed="false">
      <c r="AO187" s="8" t="str">
        <f aca="false">_xlfn.XLOOKUP(LARGE(AQ168:AQ221, 2),  AQ168:AQ221, AP168:AP221)</f>
        <v>Houston</v>
      </c>
      <c r="AP187" s="8" t="s">
        <v>110</v>
      </c>
      <c r="AQ187" s="8" t="n">
        <v>8903</v>
      </c>
      <c r="AS187" s="8" t="s">
        <v>50</v>
      </c>
      <c r="AT187" s="8" t="n">
        <v>29409</v>
      </c>
    </row>
    <row r="188" customFormat="false" ht="14.25" hidden="false" customHeight="false" outlineLevel="0" collapsed="false">
      <c r="AO188" s="8" t="str">
        <f aca="false">_xlfn.XLOOKUP(LARGE(AQ168:AQ221, 3),  AQ168:AQ221, AP168:AP221)</f>
        <v>San Francisco</v>
      </c>
      <c r="AP188" s="8" t="s">
        <v>112</v>
      </c>
      <c r="AQ188" s="8" t="n">
        <v>4213</v>
      </c>
      <c r="AS188" s="8" t="s">
        <v>138</v>
      </c>
      <c r="AT188" s="8" t="n">
        <v>11151</v>
      </c>
    </row>
    <row r="189" customFormat="false" ht="14.25" hidden="false" customHeight="false" outlineLevel="0" collapsed="false">
      <c r="AO189" s="8" t="str">
        <f aca="false">_xlfn.XLOOKUP(LARGE(AQ168:AQ221, 41),  AQ168:AQ221, AP168:AP221)</f>
        <v>Providence</v>
      </c>
      <c r="AP189" s="8" t="s">
        <v>114</v>
      </c>
      <c r="AQ189" s="8" t="n">
        <v>6429</v>
      </c>
      <c r="AS189" s="8" t="s">
        <v>141</v>
      </c>
      <c r="AT189" s="8" t="n">
        <v>4213</v>
      </c>
    </row>
    <row r="190" customFormat="false" ht="14.25" hidden="false" customHeight="false" outlineLevel="0" collapsed="false">
      <c r="AO190" s="8" t="str">
        <f aca="false">_xlfn.XLOOKUP(LARGE(AQ168:AQ221, 5),  AQ168:AQ221, AP168:AP221)</f>
        <v>Dallas</v>
      </c>
      <c r="AP190" s="8" t="s">
        <v>116</v>
      </c>
      <c r="AQ190" s="8" t="n">
        <v>6621</v>
      </c>
      <c r="AS190" s="8" t="s">
        <v>143</v>
      </c>
      <c r="AT190" s="8" t="n">
        <v>8536</v>
      </c>
    </row>
    <row r="191" customFormat="false" ht="14.25" hidden="false" customHeight="false" outlineLevel="0" collapsed="false">
      <c r="AP191" s="8" t="s">
        <v>28</v>
      </c>
      <c r="AQ191" s="8" t="n">
        <v>16118</v>
      </c>
      <c r="AS191" s="8" t="s">
        <v>145</v>
      </c>
      <c r="AT191" s="8" t="n">
        <v>7355</v>
      </c>
    </row>
    <row r="192" customFormat="false" ht="14.25" hidden="false" customHeight="false" outlineLevel="0" collapsed="false">
      <c r="AP192" s="8" t="s">
        <v>118</v>
      </c>
      <c r="AQ192" s="8" t="n">
        <v>4807</v>
      </c>
      <c r="AS192" s="8" t="s">
        <v>147</v>
      </c>
      <c r="AT192" s="8" t="n">
        <v>8311</v>
      </c>
    </row>
    <row r="193" customFormat="false" ht="14.25" hidden="false" customHeight="false" outlineLevel="0" collapsed="false">
      <c r="AP193" s="8" t="s">
        <v>120</v>
      </c>
      <c r="AQ193" s="8" t="n">
        <v>10126</v>
      </c>
      <c r="AS193" s="8" t="s">
        <v>54</v>
      </c>
      <c r="AT193" s="8" t="n">
        <v>4913</v>
      </c>
    </row>
    <row r="194" customFormat="false" ht="14.25" hidden="false" customHeight="false" outlineLevel="0" collapsed="false">
      <c r="AP194" s="8" t="s">
        <v>122</v>
      </c>
      <c r="AQ194" s="8" t="n">
        <v>12345</v>
      </c>
      <c r="AS194" s="8" t="s">
        <v>149</v>
      </c>
      <c r="AT194" s="8" t="n">
        <v>5132</v>
      </c>
    </row>
    <row r="195" customFormat="false" ht="14.25" hidden="false" customHeight="false" outlineLevel="0" collapsed="false">
      <c r="AP195" s="8" t="s">
        <v>36</v>
      </c>
      <c r="AQ195" s="8" t="n">
        <v>8606</v>
      </c>
      <c r="AS195" s="8" t="s">
        <v>151</v>
      </c>
      <c r="AT195" s="8" t="n">
        <v>12598</v>
      </c>
    </row>
    <row r="196" customFormat="false" ht="14.25" hidden="false" customHeight="false" outlineLevel="0" collapsed="false">
      <c r="AP196" s="8" t="s">
        <v>125</v>
      </c>
      <c r="AQ196" s="8" t="n">
        <v>8717</v>
      </c>
      <c r="AS196" s="8" t="s">
        <v>153</v>
      </c>
      <c r="AT196" s="8" t="n">
        <v>4216</v>
      </c>
    </row>
    <row r="197" customFormat="false" ht="14.25" hidden="false" customHeight="false" outlineLevel="0" collapsed="false">
      <c r="AP197" s="8" t="s">
        <v>129</v>
      </c>
      <c r="AQ197" s="8" t="n">
        <v>12968</v>
      </c>
      <c r="AS197" s="8" t="s">
        <v>155</v>
      </c>
      <c r="AT197" s="8" t="n">
        <v>12345</v>
      </c>
    </row>
    <row r="198" customFormat="false" ht="14.25" hidden="false" customHeight="false" outlineLevel="0" collapsed="false">
      <c r="AP198" s="8" t="s">
        <v>131</v>
      </c>
      <c r="AQ198" s="8" t="n">
        <v>5080</v>
      </c>
      <c r="AS198" s="8" t="s">
        <v>59</v>
      </c>
      <c r="AT198" s="8" t="n">
        <v>29174</v>
      </c>
    </row>
    <row r="199" customFormat="false" ht="14.25" hidden="false" customHeight="false" outlineLevel="0" collapsed="false">
      <c r="AP199" s="8" t="s">
        <v>133</v>
      </c>
      <c r="AQ199" s="8" t="n">
        <v>7379</v>
      </c>
      <c r="AS199" s="8" t="s">
        <v>157</v>
      </c>
      <c r="AT199" s="8" t="n">
        <v>8848</v>
      </c>
    </row>
    <row r="200" customFormat="false" ht="14.25" hidden="false" customHeight="false" outlineLevel="0" collapsed="false">
      <c r="AP200" s="8" t="s">
        <v>42</v>
      </c>
      <c r="AQ200" s="8" t="n">
        <v>13108</v>
      </c>
      <c r="AS200" s="8" t="s">
        <v>159</v>
      </c>
      <c r="AT200" s="8" t="n">
        <v>6982</v>
      </c>
    </row>
    <row r="201" customFormat="false" ht="14.25" hidden="false" customHeight="false" outlineLevel="0" collapsed="false">
      <c r="AP201" s="8" t="s">
        <v>135</v>
      </c>
      <c r="AQ201" s="8" t="n">
        <v>4387</v>
      </c>
      <c r="AS201" s="8" t="s">
        <v>161</v>
      </c>
      <c r="AT201" s="8" t="n">
        <v>8425</v>
      </c>
    </row>
    <row r="202" customFormat="false" ht="14.25" hidden="false" customHeight="false" outlineLevel="0" collapsed="false">
      <c r="AP202" s="8" t="s">
        <v>47</v>
      </c>
      <c r="AQ202" s="8" t="n">
        <v>3723</v>
      </c>
      <c r="AS202" s="8" t="s">
        <v>63</v>
      </c>
      <c r="AT202" s="8" t="n">
        <v>7263</v>
      </c>
    </row>
    <row r="203" customFormat="false" ht="14.25" hidden="false" customHeight="false" outlineLevel="0" collapsed="false">
      <c r="AP203" s="8" t="s">
        <v>136</v>
      </c>
      <c r="AQ203" s="8" t="n">
        <v>9195</v>
      </c>
      <c r="AS203" s="8" t="s">
        <v>163</v>
      </c>
      <c r="AT203" s="8" t="n">
        <v>5528</v>
      </c>
    </row>
    <row r="204" customFormat="false" ht="14.25" hidden="false" customHeight="false" outlineLevel="0" collapsed="false">
      <c r="AP204" s="8" t="s">
        <v>50</v>
      </c>
      <c r="AQ204" s="8" t="n">
        <v>19472</v>
      </c>
      <c r="AS204" s="8" t="s">
        <v>165</v>
      </c>
      <c r="AT204" s="8" t="n">
        <v>4387</v>
      </c>
    </row>
    <row r="205" customFormat="false" ht="14.25" hidden="false" customHeight="false" outlineLevel="0" collapsed="false">
      <c r="AP205" s="8" t="s">
        <v>139</v>
      </c>
      <c r="AQ205" s="8" t="n">
        <v>4875</v>
      </c>
      <c r="AS205" s="8" t="s">
        <v>167</v>
      </c>
      <c r="AT205" s="8" t="n">
        <v>9074</v>
      </c>
    </row>
    <row r="206" customFormat="false" ht="14.25" hidden="false" customHeight="false" outlineLevel="0" collapsed="false">
      <c r="AP206" s="8" t="s">
        <v>142</v>
      </c>
      <c r="AQ206" s="8" t="n">
        <v>7355</v>
      </c>
      <c r="AS206" s="41" t="s">
        <v>44</v>
      </c>
      <c r="AT206" s="41" t="n">
        <v>317236</v>
      </c>
    </row>
    <row r="207" customFormat="false" ht="14.25" hidden="false" customHeight="false" outlineLevel="0" collapsed="false">
      <c r="AP207" s="8" t="s">
        <v>144</v>
      </c>
      <c r="AQ207" s="8" t="n">
        <v>3266</v>
      </c>
      <c r="AS207" s="8" t="s">
        <v>66</v>
      </c>
      <c r="AT207" s="8" t="n">
        <v>8003</v>
      </c>
    </row>
    <row r="208" customFormat="false" ht="14.25" hidden="false" customHeight="false" outlineLevel="0" collapsed="false">
      <c r="AP208" s="8" t="s">
        <v>146</v>
      </c>
      <c r="AQ208" s="8" t="n">
        <v>9570</v>
      </c>
      <c r="AS208" s="8" t="s">
        <v>70</v>
      </c>
      <c r="AT208" s="8" t="n">
        <v>3091</v>
      </c>
    </row>
    <row r="209" customFormat="false" ht="14.25" hidden="false" customHeight="false" outlineLevel="0" collapsed="false">
      <c r="AP209" s="8" t="s">
        <v>55</v>
      </c>
      <c r="AQ209" s="8" t="n">
        <v>4913</v>
      </c>
      <c r="AS209" s="8" t="s">
        <v>75</v>
      </c>
      <c r="AT209" s="8" t="n">
        <v>6221</v>
      </c>
    </row>
    <row r="210" customFormat="false" ht="14.25" hidden="false" customHeight="false" outlineLevel="0" collapsed="false">
      <c r="AP210" s="8" t="s">
        <v>148</v>
      </c>
      <c r="AQ210" s="8" t="n">
        <v>7666</v>
      </c>
      <c r="AS210" s="8" t="s">
        <v>80</v>
      </c>
      <c r="AT210" s="8" t="n">
        <v>6008</v>
      </c>
    </row>
    <row r="211" customFormat="false" ht="14.25" hidden="false" customHeight="false" outlineLevel="0" collapsed="false">
      <c r="AP211" s="8" t="s">
        <v>166</v>
      </c>
      <c r="AQ211" s="8" t="n">
        <v>4083</v>
      </c>
      <c r="AS211" s="8" t="s">
        <v>19</v>
      </c>
      <c r="AT211" s="8" t="n">
        <v>24025</v>
      </c>
    </row>
    <row r="212" customFormat="false" ht="14.25" hidden="false" customHeight="false" outlineLevel="0" collapsed="false">
      <c r="AP212" s="8" t="s">
        <v>168</v>
      </c>
      <c r="AQ212" s="8" t="n">
        <v>8311</v>
      </c>
      <c r="AS212" s="8" t="s">
        <v>27</v>
      </c>
      <c r="AT212" s="8" t="n">
        <v>5697</v>
      </c>
    </row>
    <row r="213" customFormat="false" ht="14.25" hidden="false" customHeight="false" outlineLevel="0" collapsed="false">
      <c r="AP213" s="8" t="s">
        <v>150</v>
      </c>
      <c r="AQ213" s="8" t="n">
        <v>5132</v>
      </c>
      <c r="AS213" s="8" t="s">
        <v>86</v>
      </c>
      <c r="AT213" s="8" t="n">
        <v>3734</v>
      </c>
    </row>
    <row r="214" customFormat="false" ht="14.25" hidden="false" customHeight="false" outlineLevel="0" collapsed="false">
      <c r="AP214" s="8" t="s">
        <v>152</v>
      </c>
      <c r="AQ214" s="8" t="n">
        <v>8425</v>
      </c>
      <c r="AS214" s="8" t="s">
        <v>89</v>
      </c>
      <c r="AT214" s="8" t="n">
        <v>3387</v>
      </c>
    </row>
    <row r="215" customFormat="false" ht="14.25" hidden="false" customHeight="false" outlineLevel="0" collapsed="false">
      <c r="AP215" s="8" t="s">
        <v>154</v>
      </c>
      <c r="AQ215" s="8" t="n">
        <v>8848</v>
      </c>
      <c r="AS215" s="8" t="s">
        <v>35</v>
      </c>
      <c r="AT215" s="8" t="n">
        <v>18514</v>
      </c>
    </row>
    <row r="216" customFormat="false" ht="14.25" hidden="false" customHeight="false" outlineLevel="0" collapsed="false">
      <c r="AP216" s="8" t="s">
        <v>60</v>
      </c>
      <c r="AQ216" s="8" t="n">
        <v>14480</v>
      </c>
      <c r="AS216" s="8" t="s">
        <v>92</v>
      </c>
      <c r="AT216" s="8" t="n">
        <v>7465</v>
      </c>
      <c r="AU216" s="41" t="s">
        <v>195</v>
      </c>
    </row>
    <row r="217" customFormat="false" ht="14.25" hidden="false" customHeight="false" outlineLevel="0" collapsed="false">
      <c r="AP217" s="8" t="s">
        <v>64</v>
      </c>
      <c r="AQ217" s="8" t="n">
        <v>7263</v>
      </c>
      <c r="AS217" s="8" t="s">
        <v>94</v>
      </c>
      <c r="AT217" s="8" t="n">
        <v>5477</v>
      </c>
      <c r="AU217" s="8" t="str">
        <f aca="false">_xlfn.XLOOKUP(LARGE(AT207:AT256, 1), AT207:AT256, AS207:AS256)</f>
        <v>New York</v>
      </c>
    </row>
    <row r="218" customFormat="false" ht="14.25" hidden="false" customHeight="false" outlineLevel="0" collapsed="false">
      <c r="AP218" s="8" t="s">
        <v>156</v>
      </c>
      <c r="AQ218" s="8" t="n">
        <v>4216</v>
      </c>
      <c r="AS218" s="8" t="s">
        <v>96</v>
      </c>
      <c r="AT218" s="8" t="n">
        <v>8282</v>
      </c>
      <c r="AU218" s="8" t="str">
        <f aca="false">_xlfn.XLOOKUP(LARGE(AT207:AT256, 2), AT207:AT256, AS207:AS256)</f>
        <v>California</v>
      </c>
    </row>
    <row r="219" customFormat="false" ht="14.25" hidden="false" customHeight="false" outlineLevel="0" collapsed="false">
      <c r="AP219" s="8" t="s">
        <v>158</v>
      </c>
      <c r="AQ219" s="8" t="n">
        <v>6442</v>
      </c>
      <c r="AS219" s="8" t="s">
        <v>98</v>
      </c>
      <c r="AT219" s="8" t="n">
        <v>2741</v>
      </c>
      <c r="AU219" s="8" t="str">
        <f aca="false">_xlfn.XLOOKUP(LARGE(AT207:AT256, 3), AT207:AT256, AS207:AS256)</f>
        <v>Texas</v>
      </c>
    </row>
    <row r="220" customFormat="false" ht="14.25" hidden="false" customHeight="false" outlineLevel="0" collapsed="false">
      <c r="AP220" s="8" t="s">
        <v>160</v>
      </c>
      <c r="AQ220" s="8" t="n">
        <v>5414</v>
      </c>
      <c r="AS220" s="8" t="s">
        <v>100</v>
      </c>
      <c r="AT220" s="8" t="n">
        <v>2732</v>
      </c>
      <c r="AU220" s="8" t="str">
        <f aca="false">_xlfn.XLOOKUP(LARGE(AT207:AT256,4), AT207:AT256, AS207:AS256)</f>
        <v>Florida</v>
      </c>
    </row>
    <row r="221" customFormat="false" ht="14.25" hidden="false" customHeight="false" outlineLevel="0" collapsed="false">
      <c r="AP221" s="8" t="s">
        <v>162</v>
      </c>
      <c r="AQ221" s="8" t="n">
        <v>5529</v>
      </c>
      <c r="AS221" s="8" t="s">
        <v>103</v>
      </c>
      <c r="AT221" s="8" t="n">
        <v>2219</v>
      </c>
      <c r="AU221" s="8" t="str">
        <f aca="false">_xlfn.XLOOKUP(LARGE(AT207:AT256, 5), AT207:AT256, AS207:AS256)</f>
        <v>South Carolina</v>
      </c>
    </row>
    <row r="222" customFormat="false" ht="14.25" hidden="false" customHeight="false" outlineLevel="0" collapsed="false">
      <c r="AP222" s="41" t="s">
        <v>44</v>
      </c>
      <c r="AQ222" s="41" t="n">
        <v>317236</v>
      </c>
      <c r="AS222" s="8" t="s">
        <v>105</v>
      </c>
      <c r="AT222" s="8" t="n">
        <v>3277</v>
      </c>
    </row>
    <row r="223" customFormat="false" ht="14.25" hidden="false" customHeight="false" outlineLevel="0" collapsed="false">
      <c r="AP223" s="8" t="s">
        <v>67</v>
      </c>
      <c r="AQ223" s="8" t="n">
        <v>7850</v>
      </c>
      <c r="AS223" s="8" t="s">
        <v>107</v>
      </c>
      <c r="AT223" s="8" t="n">
        <v>2910</v>
      </c>
    </row>
    <row r="224" customFormat="false" ht="14.25" hidden="false" customHeight="false" outlineLevel="0" collapsed="false">
      <c r="AP224" s="8" t="s">
        <v>71</v>
      </c>
      <c r="AQ224" s="8" t="n">
        <v>7287</v>
      </c>
      <c r="AS224" s="8" t="s">
        <v>109</v>
      </c>
      <c r="AT224" s="8" t="n">
        <v>7956</v>
      </c>
    </row>
    <row r="225" customFormat="false" ht="14.25" hidden="false" customHeight="false" outlineLevel="0" collapsed="false">
      <c r="AP225" s="8" t="s">
        <v>76</v>
      </c>
      <c r="AQ225" s="8" t="n">
        <v>3091</v>
      </c>
      <c r="AS225" s="8" t="s">
        <v>111</v>
      </c>
      <c r="AT225" s="8" t="n">
        <v>2125</v>
      </c>
    </row>
    <row r="226" customFormat="false" ht="14.25" hidden="false" customHeight="false" outlineLevel="0" collapsed="false">
      <c r="AP226" s="8" t="s">
        <v>81</v>
      </c>
      <c r="AQ226" s="8" t="n">
        <v>7465</v>
      </c>
      <c r="AS226" s="8" t="s">
        <v>113</v>
      </c>
      <c r="AT226" s="8" t="n">
        <v>1725</v>
      </c>
    </row>
    <row r="227" customFormat="false" ht="14.25" hidden="false" customHeight="false" outlineLevel="0" collapsed="false">
      <c r="AP227" s="8" t="s">
        <v>85</v>
      </c>
      <c r="AQ227" s="8" t="n">
        <v>1725</v>
      </c>
      <c r="AS227" s="8" t="s">
        <v>115</v>
      </c>
      <c r="AT227" s="8" t="n">
        <v>3901</v>
      </c>
    </row>
    <row r="228" customFormat="false" ht="14.25" hidden="false" customHeight="false" outlineLevel="0" collapsed="false">
      <c r="AP228" s="8" t="s">
        <v>87</v>
      </c>
      <c r="AQ228" s="8" t="n">
        <v>6006</v>
      </c>
      <c r="AS228" s="8" t="s">
        <v>117</v>
      </c>
      <c r="AT228" s="8" t="n">
        <v>6756</v>
      </c>
    </row>
    <row r="229" customFormat="false" ht="14.25" hidden="false" customHeight="false" outlineLevel="0" collapsed="false">
      <c r="AP229" s="8" t="s">
        <v>90</v>
      </c>
      <c r="AQ229" s="8" t="n">
        <v>8003</v>
      </c>
      <c r="AS229" s="8" t="s">
        <v>41</v>
      </c>
      <c r="AT229" s="8" t="n">
        <v>1959</v>
      </c>
    </row>
    <row r="230" customFormat="false" ht="14.25" hidden="false" customHeight="false" outlineLevel="0" collapsed="false">
      <c r="AP230" s="8" t="s">
        <v>91</v>
      </c>
      <c r="AQ230" s="8" t="n">
        <v>8282</v>
      </c>
      <c r="AS230" s="8" t="s">
        <v>119</v>
      </c>
      <c r="AT230" s="8" t="n">
        <v>7360</v>
      </c>
    </row>
    <row r="231" customFormat="false" ht="14.25" hidden="false" customHeight="false" outlineLevel="0" collapsed="false">
      <c r="AP231" s="8" t="s">
        <v>93</v>
      </c>
      <c r="AQ231" s="8" t="n">
        <v>3901</v>
      </c>
      <c r="AS231" s="8" t="s">
        <v>121</v>
      </c>
      <c r="AT231" s="8" t="n">
        <v>4355</v>
      </c>
    </row>
    <row r="232" customFormat="false" ht="14.25" hidden="false" customHeight="false" outlineLevel="0" collapsed="false">
      <c r="AP232" s="8" t="s">
        <v>95</v>
      </c>
      <c r="AQ232" s="8" t="n">
        <v>4327</v>
      </c>
      <c r="AS232" s="8" t="s">
        <v>124</v>
      </c>
      <c r="AT232" s="8" t="n">
        <v>6006</v>
      </c>
    </row>
    <row r="233" customFormat="false" ht="14.25" hidden="false" customHeight="false" outlineLevel="0" collapsed="false">
      <c r="AP233" s="8" t="s">
        <v>164</v>
      </c>
      <c r="AQ233" s="8" t="n">
        <v>10531</v>
      </c>
      <c r="AS233" s="8" t="s">
        <v>128</v>
      </c>
      <c r="AT233" s="8" t="n">
        <v>1761</v>
      </c>
    </row>
    <row r="234" customFormat="false" ht="14.25" hidden="false" customHeight="false" outlineLevel="0" collapsed="false">
      <c r="AP234" s="8" t="s">
        <v>171</v>
      </c>
      <c r="AQ234" s="8" t="n">
        <v>3432</v>
      </c>
      <c r="AS234" s="8" t="s">
        <v>46</v>
      </c>
      <c r="AT234" s="8" t="n">
        <v>7077</v>
      </c>
    </row>
    <row r="235" customFormat="false" ht="14.25" hidden="false" customHeight="false" outlineLevel="0" collapsed="false">
      <c r="AP235" s="8" t="s">
        <v>97</v>
      </c>
      <c r="AQ235" s="8" t="n">
        <v>8877</v>
      </c>
      <c r="AS235" s="8" t="s">
        <v>130</v>
      </c>
      <c r="AT235" s="8" t="n">
        <v>4710</v>
      </c>
    </row>
    <row r="236" customFormat="false" ht="14.25" hidden="false" customHeight="false" outlineLevel="0" collapsed="false">
      <c r="AP236" s="8" t="s">
        <v>99</v>
      </c>
      <c r="AQ236" s="8" t="n">
        <v>6900</v>
      </c>
      <c r="AS236" s="8" t="s">
        <v>132</v>
      </c>
      <c r="AT236" s="8" t="n">
        <v>2699</v>
      </c>
    </row>
    <row r="237" customFormat="false" ht="14.25" hidden="false" customHeight="false" outlineLevel="0" collapsed="false">
      <c r="AP237" s="8" t="s">
        <v>101</v>
      </c>
      <c r="AQ237" s="8" t="n">
        <v>2741</v>
      </c>
      <c r="AS237" s="8" t="s">
        <v>134</v>
      </c>
      <c r="AT237" s="8" t="n">
        <v>7287</v>
      </c>
    </row>
    <row r="238" customFormat="false" ht="14.25" hidden="false" customHeight="false" outlineLevel="0" collapsed="false">
      <c r="AP238" s="8" t="s">
        <v>104</v>
      </c>
      <c r="AQ238" s="8" t="n">
        <v>6473</v>
      </c>
      <c r="AS238" s="8" t="s">
        <v>50</v>
      </c>
      <c r="AT238" s="8" t="n">
        <v>24242</v>
      </c>
    </row>
    <row r="239" customFormat="false" ht="14.25" hidden="false" customHeight="false" outlineLevel="0" collapsed="false">
      <c r="AO239" s="41" t="s">
        <v>194</v>
      </c>
      <c r="AP239" s="8" t="s">
        <v>106</v>
      </c>
      <c r="AQ239" s="8" t="n">
        <v>8907</v>
      </c>
      <c r="AS239" s="8" t="s">
        <v>138</v>
      </c>
      <c r="AT239" s="8" t="n">
        <v>8877</v>
      </c>
    </row>
    <row r="240" customFormat="false" ht="14.25" hidden="false" customHeight="false" outlineLevel="0" collapsed="false">
      <c r="AO240" s="8" t="str">
        <f aca="false">_xlfn.XLOOKUP(LARGE(AQ223:AQ276, 1), AQ223:AQ276, AP223:AP276)</f>
        <v>New York</v>
      </c>
      <c r="AP240" s="8" t="s">
        <v>20</v>
      </c>
      <c r="AQ240" s="8" t="n">
        <v>5697</v>
      </c>
      <c r="AS240" s="8" t="s">
        <v>141</v>
      </c>
      <c r="AT240" s="8" t="n">
        <v>2110</v>
      </c>
    </row>
    <row r="241" customFormat="false" ht="14.25" hidden="false" customHeight="false" outlineLevel="0" collapsed="false">
      <c r="AO241" s="8" t="str">
        <f aca="false">_xlfn.XLOOKUP(LARGE(AQ223:AQ276, 2), AQ223:AQ276, AP223:AP276)</f>
        <v>San Francisco</v>
      </c>
      <c r="AP241" s="8" t="s">
        <v>108</v>
      </c>
      <c r="AQ241" s="8" t="n">
        <v>2219</v>
      </c>
      <c r="AS241" s="8" t="s">
        <v>143</v>
      </c>
      <c r="AT241" s="8" t="n">
        <v>6473</v>
      </c>
    </row>
    <row r="242" customFormat="false" ht="14.25" hidden="false" customHeight="false" outlineLevel="0" collapsed="false">
      <c r="AO242" s="8" t="str">
        <f aca="false">_xlfn.XLOOKUP(LARGE(AQ223:AQ276, 3), AQ223:AQ276, AP223:AP276)</f>
        <v>Houston</v>
      </c>
      <c r="AP242" s="8" t="s">
        <v>110</v>
      </c>
      <c r="AQ242" s="8" t="n">
        <v>6756</v>
      </c>
      <c r="AS242" s="8" t="s">
        <v>145</v>
      </c>
      <c r="AT242" s="8" t="n">
        <v>4644</v>
      </c>
    </row>
    <row r="243" customFormat="false" ht="14.25" hidden="false" customHeight="false" outlineLevel="0" collapsed="false">
      <c r="AO243" s="8" t="str">
        <f aca="false">_xlfn.XLOOKUP(LARGE(AQ223:AQ276, 4), AQ223:AQ276, AP223:AP276)</f>
        <v>Los Angeles</v>
      </c>
      <c r="AP243" s="8" t="s">
        <v>112</v>
      </c>
      <c r="AQ243" s="8" t="n">
        <v>2110</v>
      </c>
      <c r="AS243" s="8" t="s">
        <v>147</v>
      </c>
      <c r="AT243" s="8" t="n">
        <v>6760</v>
      </c>
    </row>
    <row r="244" customFormat="false" ht="14.25" hidden="false" customHeight="false" outlineLevel="0" collapsed="false">
      <c r="AO244" s="8" t="str">
        <f aca="false">_xlfn.XLOOKUP(LARGE(AQ223:AQ276, 5), AQ223:AQ276, AP223:AP276)</f>
        <v>Charleston, SC</v>
      </c>
      <c r="AP244" s="8" t="s">
        <v>114</v>
      </c>
      <c r="AQ244" s="8" t="n">
        <v>3734</v>
      </c>
      <c r="AS244" s="8" t="s">
        <v>54</v>
      </c>
      <c r="AT244" s="8" t="n">
        <v>2721</v>
      </c>
    </row>
    <row r="245" customFormat="false" ht="14.25" hidden="false" customHeight="false" outlineLevel="0" collapsed="false">
      <c r="AP245" s="8" t="s">
        <v>116</v>
      </c>
      <c r="AQ245" s="8" t="n">
        <v>5477</v>
      </c>
      <c r="AS245" s="8" t="s">
        <v>149</v>
      </c>
      <c r="AT245" s="8" t="n">
        <v>2461</v>
      </c>
    </row>
    <row r="246" customFormat="false" ht="14.25" hidden="false" customHeight="false" outlineLevel="0" collapsed="false">
      <c r="AP246" s="8" t="s">
        <v>28</v>
      </c>
      <c r="AQ246" s="8" t="n">
        <v>12727</v>
      </c>
      <c r="AS246" s="8" t="s">
        <v>151</v>
      </c>
      <c r="AT246" s="8" t="n">
        <v>10531</v>
      </c>
    </row>
    <row r="247" customFormat="false" ht="14.25" hidden="false" customHeight="false" outlineLevel="0" collapsed="false">
      <c r="AP247" s="8" t="s">
        <v>118</v>
      </c>
      <c r="AQ247" s="8" t="n">
        <v>2732</v>
      </c>
      <c r="AS247" s="8" t="s">
        <v>153</v>
      </c>
      <c r="AT247" s="8" t="n">
        <v>2122</v>
      </c>
    </row>
    <row r="248" customFormat="false" ht="14.25" hidden="false" customHeight="false" outlineLevel="0" collapsed="false">
      <c r="AP248" s="8" t="s">
        <v>120</v>
      </c>
      <c r="AQ248" s="8" t="n">
        <v>7360</v>
      </c>
      <c r="AS248" s="8" t="s">
        <v>155</v>
      </c>
      <c r="AT248" s="8" t="n">
        <v>8393</v>
      </c>
    </row>
    <row r="249" customFormat="false" ht="14.25" hidden="false" customHeight="false" outlineLevel="0" collapsed="false">
      <c r="AP249" s="8" t="s">
        <v>122</v>
      </c>
      <c r="AQ249" s="8" t="n">
        <v>8393</v>
      </c>
      <c r="AS249" s="8" t="s">
        <v>59</v>
      </c>
      <c r="AT249" s="8" t="n">
        <v>21634</v>
      </c>
    </row>
    <row r="250" customFormat="false" ht="14.25" hidden="false" customHeight="false" outlineLevel="0" collapsed="false">
      <c r="AP250" s="8" t="s">
        <v>36</v>
      </c>
      <c r="AQ250" s="8" t="n">
        <v>7077</v>
      </c>
      <c r="AS250" s="8" t="s">
        <v>157</v>
      </c>
      <c r="AT250" s="8" t="n">
        <v>6173</v>
      </c>
    </row>
    <row r="251" customFormat="false" ht="14.25" hidden="false" customHeight="false" outlineLevel="0" collapsed="false">
      <c r="AP251" s="8" t="s">
        <v>125</v>
      </c>
      <c r="AQ251" s="8" t="n">
        <v>6008</v>
      </c>
      <c r="AS251" s="8" t="s">
        <v>159</v>
      </c>
      <c r="AT251" s="8" t="n">
        <v>4327</v>
      </c>
    </row>
    <row r="252" customFormat="false" ht="14.25" hidden="false" customHeight="false" outlineLevel="0" collapsed="false">
      <c r="AP252" s="8" t="s">
        <v>129</v>
      </c>
      <c r="AQ252" s="8" t="n">
        <v>11026</v>
      </c>
      <c r="AS252" s="8" t="s">
        <v>161</v>
      </c>
      <c r="AT252" s="8" t="n">
        <v>6995</v>
      </c>
    </row>
    <row r="253" customFormat="false" ht="14.25" hidden="false" customHeight="false" outlineLevel="0" collapsed="false">
      <c r="AP253" s="8" t="s">
        <v>131</v>
      </c>
      <c r="AQ253" s="8" t="n">
        <v>2910</v>
      </c>
      <c r="AS253" s="8" t="s">
        <v>63</v>
      </c>
      <c r="AT253" s="8" t="n">
        <v>6684</v>
      </c>
    </row>
    <row r="254" customFormat="false" ht="14.25" hidden="false" customHeight="false" outlineLevel="0" collapsed="false">
      <c r="AP254" s="8" t="s">
        <v>133</v>
      </c>
      <c r="AQ254" s="8" t="n">
        <v>4710</v>
      </c>
      <c r="AS254" s="8" t="s">
        <v>163</v>
      </c>
      <c r="AT254" s="8" t="n">
        <v>3432</v>
      </c>
    </row>
    <row r="255" customFormat="false" ht="14.25" hidden="false" customHeight="false" outlineLevel="0" collapsed="false">
      <c r="AP255" s="8" t="s">
        <v>42</v>
      </c>
      <c r="AQ255" s="8" t="n">
        <v>10270</v>
      </c>
      <c r="AS255" s="8" t="s">
        <v>165</v>
      </c>
      <c r="AT255" s="8" t="n">
        <v>2297</v>
      </c>
    </row>
    <row r="256" customFormat="false" ht="14.25" hidden="false" customHeight="false" outlineLevel="0" collapsed="false">
      <c r="AP256" s="8" t="s">
        <v>135</v>
      </c>
      <c r="AQ256" s="8" t="n">
        <v>2297</v>
      </c>
      <c r="AS256" s="8" t="s">
        <v>167</v>
      </c>
      <c r="AT256" s="8" t="n">
        <v>6900</v>
      </c>
    </row>
    <row r="257" customFormat="false" ht="14.25" hidden="false" customHeight="false" outlineLevel="0" collapsed="false">
      <c r="AP257" s="8" t="s">
        <v>47</v>
      </c>
      <c r="AQ257" s="8" t="n">
        <v>1959</v>
      </c>
      <c r="AS257" s="41" t="s">
        <v>48</v>
      </c>
      <c r="AT257" s="41" t="n">
        <v>392269</v>
      </c>
    </row>
    <row r="258" customFormat="false" ht="14.25" hidden="false" customHeight="false" outlineLevel="0" collapsed="false">
      <c r="AP258" s="8" t="s">
        <v>136</v>
      </c>
      <c r="AQ258" s="8" t="n">
        <v>7956</v>
      </c>
      <c r="AS258" s="8" t="s">
        <v>66</v>
      </c>
      <c r="AT258" s="8" t="n">
        <v>11367</v>
      </c>
    </row>
    <row r="259" customFormat="false" ht="14.25" hidden="false" customHeight="false" outlineLevel="0" collapsed="false">
      <c r="AP259" s="8" t="s">
        <v>50</v>
      </c>
      <c r="AQ259" s="8" t="n">
        <v>16392</v>
      </c>
      <c r="AS259" s="8" t="s">
        <v>70</v>
      </c>
      <c r="AT259" s="8" t="n">
        <v>4551</v>
      </c>
    </row>
    <row r="260" customFormat="false" ht="14.25" hidden="false" customHeight="false" outlineLevel="0" collapsed="false">
      <c r="AP260" s="8" t="s">
        <v>139</v>
      </c>
      <c r="AQ260" s="8" t="n">
        <v>2699</v>
      </c>
      <c r="AS260" s="8" t="s">
        <v>75</v>
      </c>
      <c r="AT260" s="8" t="n">
        <v>7979</v>
      </c>
    </row>
    <row r="261" customFormat="false" ht="14.25" hidden="false" customHeight="false" outlineLevel="0" collapsed="false">
      <c r="AP261" s="8" t="s">
        <v>142</v>
      </c>
      <c r="AQ261" s="8" t="n">
        <v>4644</v>
      </c>
      <c r="AS261" s="8" t="s">
        <v>80</v>
      </c>
      <c r="AT261" s="8" t="n">
        <v>7029</v>
      </c>
    </row>
    <row r="262" customFormat="false" ht="14.25" hidden="false" customHeight="false" outlineLevel="0" collapsed="false">
      <c r="AP262" s="8" t="s">
        <v>144</v>
      </c>
      <c r="AQ262" s="8" t="n">
        <v>1761</v>
      </c>
      <c r="AS262" s="8" t="s">
        <v>19</v>
      </c>
      <c r="AT262" s="8" t="n">
        <v>26934</v>
      </c>
    </row>
    <row r="263" customFormat="false" ht="14.25" hidden="false" customHeight="false" outlineLevel="0" collapsed="false">
      <c r="AP263" s="8" t="s">
        <v>146</v>
      </c>
      <c r="AQ263" s="8" t="n">
        <v>8244</v>
      </c>
      <c r="AS263" s="8" t="s">
        <v>27</v>
      </c>
      <c r="AT263" s="8" t="n">
        <v>6957</v>
      </c>
    </row>
    <row r="264" customFormat="false" ht="14.25" hidden="false" customHeight="false" outlineLevel="0" collapsed="false">
      <c r="AP264" s="8" t="s">
        <v>55</v>
      </c>
      <c r="AQ264" s="8" t="n">
        <v>2721</v>
      </c>
      <c r="AS264" s="8" t="s">
        <v>86</v>
      </c>
      <c r="AT264" s="8" t="n">
        <v>4940</v>
      </c>
    </row>
    <row r="265" customFormat="false" ht="14.25" hidden="false" customHeight="false" outlineLevel="0" collapsed="false">
      <c r="AP265" s="8" t="s">
        <v>148</v>
      </c>
      <c r="AQ265" s="8" t="n">
        <v>6221</v>
      </c>
      <c r="AS265" s="8" t="s">
        <v>89</v>
      </c>
      <c r="AT265" s="8" t="n">
        <v>4389</v>
      </c>
    </row>
    <row r="266" customFormat="false" ht="14.25" hidden="false" customHeight="false" outlineLevel="0" collapsed="false">
      <c r="AP266" s="8" t="s">
        <v>166</v>
      </c>
      <c r="AQ266" s="8" t="n">
        <v>2125</v>
      </c>
      <c r="AS266" s="8" t="s">
        <v>35</v>
      </c>
      <c r="AT266" s="8" t="n">
        <v>21605</v>
      </c>
    </row>
    <row r="267" customFormat="false" ht="14.25" hidden="false" customHeight="false" outlineLevel="0" collapsed="false">
      <c r="AP267" s="8" t="s">
        <v>168</v>
      </c>
      <c r="AQ267" s="8" t="n">
        <v>6760</v>
      </c>
      <c r="AS267" s="8" t="s">
        <v>92</v>
      </c>
      <c r="AT267" s="8" t="n">
        <v>9678</v>
      </c>
      <c r="AU267" s="41" t="s">
        <v>195</v>
      </c>
    </row>
    <row r="268" customFormat="false" ht="14.25" hidden="false" customHeight="false" outlineLevel="0" collapsed="false">
      <c r="AP268" s="8" t="s">
        <v>150</v>
      </c>
      <c r="AQ268" s="8" t="n">
        <v>2461</v>
      </c>
      <c r="AS268" s="8" t="s">
        <v>94</v>
      </c>
      <c r="AT268" s="8" t="n">
        <v>6816</v>
      </c>
      <c r="AU268" s="8" t="str">
        <f aca="false">_xlfn.XLOOKUP(LARGE(AT258:AT307, 1), AT258:AT307, AS258:AS307)</f>
        <v>Texas</v>
      </c>
    </row>
    <row r="269" customFormat="false" ht="14.25" hidden="false" customHeight="false" outlineLevel="0" collapsed="false">
      <c r="AP269" s="8" t="s">
        <v>152</v>
      </c>
      <c r="AQ269" s="8" t="n">
        <v>6995</v>
      </c>
      <c r="AS269" s="8" t="s">
        <v>96</v>
      </c>
      <c r="AT269" s="8" t="n">
        <v>11492</v>
      </c>
      <c r="AU269" s="8" t="str">
        <f aca="false">_xlfn.XLOOKUP(LARGE(AT258:AT307, 2), AT258:AT307, AS258:AS307)</f>
        <v>California</v>
      </c>
    </row>
    <row r="270" customFormat="false" ht="14.25" hidden="false" customHeight="false" outlineLevel="0" collapsed="false">
      <c r="AP270" s="8" t="s">
        <v>154</v>
      </c>
      <c r="AQ270" s="8" t="n">
        <v>6173</v>
      </c>
      <c r="AS270" s="8" t="s">
        <v>98</v>
      </c>
      <c r="AT270" s="8" t="n">
        <v>3585</v>
      </c>
      <c r="AU270" s="8" t="str">
        <f aca="false">_xlfn.XLOOKUP(LARGE(AT258:AT307, 3), AT258:AT307, AS258:AS307)</f>
        <v>New York</v>
      </c>
    </row>
    <row r="271" customFormat="false" ht="14.25" hidden="false" customHeight="false" outlineLevel="0" collapsed="false">
      <c r="AP271" s="8" t="s">
        <v>60</v>
      </c>
      <c r="AQ271" s="8" t="n">
        <v>12999</v>
      </c>
      <c r="AS271" s="8" t="s">
        <v>100</v>
      </c>
      <c r="AT271" s="8" t="n">
        <v>3684</v>
      </c>
      <c r="AU271" s="8" t="str">
        <f aca="false">_xlfn.XLOOKUP(LARGE(AT258:AT307, 4), AT258:AT307, AS258:AS307)</f>
        <v>Florida</v>
      </c>
    </row>
    <row r="272" customFormat="false" ht="14.25" hidden="false" customHeight="false" outlineLevel="0" collapsed="false">
      <c r="AP272" s="8" t="s">
        <v>64</v>
      </c>
      <c r="AQ272" s="8" t="n">
        <v>6684</v>
      </c>
      <c r="AS272" s="8" t="s">
        <v>103</v>
      </c>
      <c r="AT272" s="8" t="n">
        <v>3224</v>
      </c>
      <c r="AU272" s="8" t="str">
        <f aca="false">_xlfn.XLOOKUP(LARGE(AT258:AT307, 5), AT258:AT307, AS258:AS307)</f>
        <v>Tennessee</v>
      </c>
    </row>
    <row r="273" customFormat="false" ht="14.25" hidden="false" customHeight="false" outlineLevel="0" collapsed="false">
      <c r="AP273" s="8" t="s">
        <v>156</v>
      </c>
      <c r="AQ273" s="8" t="n">
        <v>2122</v>
      </c>
      <c r="AS273" s="8" t="s">
        <v>105</v>
      </c>
      <c r="AT273" s="8" t="n">
        <v>4132</v>
      </c>
    </row>
    <row r="274" customFormat="false" ht="14.25" hidden="false" customHeight="false" outlineLevel="0" collapsed="false">
      <c r="AP274" s="8" t="s">
        <v>158</v>
      </c>
      <c r="AQ274" s="8" t="n">
        <v>4355</v>
      </c>
      <c r="AS274" s="8" t="s">
        <v>107</v>
      </c>
      <c r="AT274" s="8" t="n">
        <v>4205</v>
      </c>
    </row>
    <row r="275" customFormat="false" ht="14.25" hidden="false" customHeight="false" outlineLevel="0" collapsed="false">
      <c r="AP275" s="8" t="s">
        <v>160</v>
      </c>
      <c r="AQ275" s="8" t="n">
        <v>3277</v>
      </c>
      <c r="AS275" s="8" t="s">
        <v>109</v>
      </c>
      <c r="AT275" s="8" t="n">
        <v>9522</v>
      </c>
    </row>
    <row r="276" customFormat="false" ht="14.25" hidden="false" customHeight="false" outlineLevel="0" collapsed="false">
      <c r="AP276" s="8" t="s">
        <v>162</v>
      </c>
      <c r="AQ276" s="8" t="n">
        <v>3387</v>
      </c>
      <c r="AS276" s="8" t="s">
        <v>111</v>
      </c>
      <c r="AT276" s="8" t="n">
        <v>3155</v>
      </c>
    </row>
    <row r="277" customFormat="false" ht="14.25" hidden="false" customHeight="false" outlineLevel="0" collapsed="false">
      <c r="AP277" s="41" t="s">
        <v>48</v>
      </c>
      <c r="AQ277" s="41" t="n">
        <v>392269</v>
      </c>
      <c r="AS277" s="8" t="s">
        <v>113</v>
      </c>
      <c r="AT277" s="8" t="n">
        <v>2870</v>
      </c>
    </row>
    <row r="278" customFormat="false" ht="14.25" hidden="false" customHeight="false" outlineLevel="0" collapsed="false">
      <c r="AP278" s="8" t="s">
        <v>67</v>
      </c>
      <c r="AQ278" s="8" t="n">
        <v>8771</v>
      </c>
      <c r="AS278" s="8" t="s">
        <v>115</v>
      </c>
      <c r="AT278" s="8" t="n">
        <v>4576</v>
      </c>
    </row>
    <row r="279" customFormat="false" ht="14.25" hidden="false" customHeight="false" outlineLevel="0" collapsed="false">
      <c r="AP279" s="8" t="s">
        <v>71</v>
      </c>
      <c r="AQ279" s="8" t="n">
        <v>8807</v>
      </c>
      <c r="AS279" s="8" t="s">
        <v>117</v>
      </c>
      <c r="AT279" s="8" t="n">
        <v>7509</v>
      </c>
    </row>
    <row r="280" customFormat="false" ht="14.25" hidden="false" customHeight="false" outlineLevel="0" collapsed="false">
      <c r="AP280" s="8" t="s">
        <v>76</v>
      </c>
      <c r="AQ280" s="8" t="n">
        <v>4551</v>
      </c>
      <c r="AS280" s="8" t="s">
        <v>41</v>
      </c>
      <c r="AT280" s="8" t="n">
        <v>2950</v>
      </c>
    </row>
    <row r="281" customFormat="false" ht="14.25" hidden="false" customHeight="false" outlineLevel="0" collapsed="false">
      <c r="AP281" s="8" t="s">
        <v>81</v>
      </c>
      <c r="AQ281" s="8" t="n">
        <v>9678</v>
      </c>
      <c r="AS281" s="8" t="s">
        <v>119</v>
      </c>
      <c r="AT281" s="8" t="n">
        <v>8524</v>
      </c>
    </row>
    <row r="282" customFormat="false" ht="14.25" hidden="false" customHeight="false" outlineLevel="0" collapsed="false">
      <c r="AP282" s="8" t="s">
        <v>85</v>
      </c>
      <c r="AQ282" s="8" t="n">
        <v>2870</v>
      </c>
      <c r="AS282" s="8" t="s">
        <v>121</v>
      </c>
      <c r="AT282" s="8" t="n">
        <v>5502</v>
      </c>
    </row>
    <row r="283" customFormat="false" ht="14.25" hidden="false" customHeight="false" outlineLevel="0" collapsed="false">
      <c r="AP283" s="8" t="s">
        <v>87</v>
      </c>
      <c r="AQ283" s="8" t="n">
        <v>7088</v>
      </c>
      <c r="AS283" s="8" t="s">
        <v>124</v>
      </c>
      <c r="AT283" s="8" t="n">
        <v>7088</v>
      </c>
    </row>
    <row r="284" customFormat="false" ht="14.25" hidden="false" customHeight="false" outlineLevel="0" collapsed="false">
      <c r="AP284" s="8" t="s">
        <v>90</v>
      </c>
      <c r="AQ284" s="8" t="n">
        <v>11367</v>
      </c>
      <c r="AS284" s="8" t="s">
        <v>128</v>
      </c>
      <c r="AT284" s="8" t="n">
        <v>2580</v>
      </c>
    </row>
    <row r="285" customFormat="false" ht="14.25" hidden="false" customHeight="false" outlineLevel="0" collapsed="false">
      <c r="AP285" s="8" t="s">
        <v>91</v>
      </c>
      <c r="AQ285" s="8" t="n">
        <v>11492</v>
      </c>
      <c r="AS285" s="8" t="s">
        <v>46</v>
      </c>
      <c r="AT285" s="8" t="n">
        <v>8622</v>
      </c>
    </row>
    <row r="286" customFormat="false" ht="14.25" hidden="false" customHeight="false" outlineLevel="0" collapsed="false">
      <c r="AP286" s="8" t="s">
        <v>93</v>
      </c>
      <c r="AQ286" s="8" t="n">
        <v>4576</v>
      </c>
      <c r="AS286" s="8" t="s">
        <v>130</v>
      </c>
      <c r="AT286" s="8" t="n">
        <v>6005</v>
      </c>
    </row>
    <row r="287" customFormat="false" ht="14.25" hidden="false" customHeight="false" outlineLevel="0" collapsed="false">
      <c r="AP287" s="8" t="s">
        <v>95</v>
      </c>
      <c r="AQ287" s="8" t="n">
        <v>5713</v>
      </c>
      <c r="AS287" s="8" t="s">
        <v>132</v>
      </c>
      <c r="AT287" s="8" t="n">
        <v>3812</v>
      </c>
    </row>
    <row r="288" customFormat="false" ht="14.25" hidden="false" customHeight="false" outlineLevel="0" collapsed="false">
      <c r="AP288" s="8" t="s">
        <v>164</v>
      </c>
      <c r="AQ288" s="8" t="n">
        <v>11278</v>
      </c>
      <c r="AS288" s="8" t="s">
        <v>134</v>
      </c>
      <c r="AT288" s="8" t="n">
        <v>8807</v>
      </c>
    </row>
    <row r="289" customFormat="false" ht="14.25" hidden="false" customHeight="false" outlineLevel="0" collapsed="false">
      <c r="AP289" s="8" t="s">
        <v>171</v>
      </c>
      <c r="AQ289" s="8" t="n">
        <v>4207</v>
      </c>
      <c r="AS289" s="8" t="s">
        <v>50</v>
      </c>
      <c r="AT289" s="8" t="n">
        <v>26555</v>
      </c>
    </row>
    <row r="290" customFormat="false" ht="14.25" hidden="false" customHeight="false" outlineLevel="0" collapsed="false">
      <c r="AP290" s="8" t="s">
        <v>97</v>
      </c>
      <c r="AQ290" s="8" t="n">
        <v>9674</v>
      </c>
      <c r="AS290" s="8" t="s">
        <v>138</v>
      </c>
      <c r="AT290" s="8" t="n">
        <v>9674</v>
      </c>
    </row>
    <row r="291" customFormat="false" ht="14.25" hidden="false" customHeight="false" outlineLevel="0" collapsed="false">
      <c r="AP291" s="8" t="s">
        <v>99</v>
      </c>
      <c r="AQ291" s="8" t="n">
        <v>7584</v>
      </c>
      <c r="AS291" s="8" t="s">
        <v>141</v>
      </c>
      <c r="AT291" s="8" t="n">
        <v>3090</v>
      </c>
    </row>
    <row r="292" customFormat="false" ht="14.25" hidden="false" customHeight="false" outlineLevel="0" collapsed="false">
      <c r="AP292" s="8" t="s">
        <v>101</v>
      </c>
      <c r="AQ292" s="8" t="n">
        <v>3585</v>
      </c>
      <c r="AS292" s="8" t="s">
        <v>143</v>
      </c>
      <c r="AT292" s="8" t="n">
        <v>7017</v>
      </c>
    </row>
    <row r="293" customFormat="false" ht="14.25" hidden="false" customHeight="false" outlineLevel="0" collapsed="false">
      <c r="AP293" s="8" t="s">
        <v>104</v>
      </c>
      <c r="AQ293" s="8" t="n">
        <v>7017</v>
      </c>
      <c r="AS293" s="8" t="s">
        <v>145</v>
      </c>
      <c r="AT293" s="8" t="n">
        <v>5773</v>
      </c>
    </row>
    <row r="294" customFormat="false" ht="14.25" hidden="false" customHeight="false" outlineLevel="0" collapsed="false">
      <c r="AP294" s="8" t="s">
        <v>106</v>
      </c>
      <c r="AQ294" s="8" t="n">
        <v>12216</v>
      </c>
      <c r="AS294" s="8" t="s">
        <v>147</v>
      </c>
      <c r="AT294" s="8" t="n">
        <v>8692</v>
      </c>
    </row>
    <row r="295" customFormat="false" ht="14.25" hidden="false" customHeight="false" outlineLevel="0" collapsed="false">
      <c r="AO295" s="41" t="s">
        <v>194</v>
      </c>
      <c r="AP295" s="8" t="s">
        <v>20</v>
      </c>
      <c r="AQ295" s="8" t="n">
        <v>6957</v>
      </c>
      <c r="AS295" s="8" t="s">
        <v>54</v>
      </c>
      <c r="AT295" s="8" t="n">
        <v>3936</v>
      </c>
    </row>
    <row r="296" customFormat="false" ht="14.25" hidden="false" customHeight="false" outlineLevel="0" collapsed="false">
      <c r="AO296" s="8" t="str">
        <f aca="false">_xlfn.XLOOKUP(LARGE(AQ278:AQ331, 1), AQ278:AQ331, AP278:AP331)</f>
        <v>New York</v>
      </c>
      <c r="AP296" s="8" t="s">
        <v>108</v>
      </c>
      <c r="AQ296" s="8" t="n">
        <v>3224</v>
      </c>
      <c r="AS296" s="8" t="s">
        <v>149</v>
      </c>
      <c r="AT296" s="8" t="n">
        <v>3852</v>
      </c>
    </row>
    <row r="297" customFormat="false" ht="14.25" hidden="false" customHeight="false" outlineLevel="0" collapsed="false">
      <c r="AO297" s="8" t="str">
        <f aca="false">_xlfn.XLOOKUP(LARGE(AQ278:AQ331, 2), AQ278:AQ331, AP278:AP331)</f>
        <v>Houston</v>
      </c>
      <c r="AP297" s="8" t="s">
        <v>110</v>
      </c>
      <c r="AQ297" s="8" t="n">
        <v>7509</v>
      </c>
      <c r="AS297" s="8" t="s">
        <v>151</v>
      </c>
      <c r="AT297" s="8" t="n">
        <v>11278</v>
      </c>
    </row>
    <row r="298" customFormat="false" ht="14.25" hidden="false" customHeight="false" outlineLevel="0" collapsed="false">
      <c r="AO298" s="8" t="str">
        <f aca="false">_xlfn.XLOOKUP(LARGE(AQ278:AQ331, 3), AQ278:AQ331, AP278:AP331)</f>
        <v>San Francisco</v>
      </c>
      <c r="AP298" s="8" t="s">
        <v>112</v>
      </c>
      <c r="AQ298" s="8" t="n">
        <v>3090</v>
      </c>
      <c r="AS298" s="8" t="s">
        <v>153</v>
      </c>
      <c r="AT298" s="8" t="n">
        <v>3167</v>
      </c>
    </row>
    <row r="299" customFormat="false" ht="14.25" hidden="false" customHeight="false" outlineLevel="0" collapsed="false">
      <c r="AO299" s="8" t="str">
        <f aca="false">_xlfn.XLOOKUP(LARGE(AQ278:AQ331, 4), AQ278:AQ331, AP278:AP331)</f>
        <v>Los Angeles</v>
      </c>
      <c r="AP299" s="8" t="s">
        <v>114</v>
      </c>
      <c r="AQ299" s="8" t="n">
        <v>4940</v>
      </c>
      <c r="AS299" s="8" t="s">
        <v>155</v>
      </c>
      <c r="AT299" s="8" t="n">
        <v>11753</v>
      </c>
    </row>
    <row r="300" customFormat="false" ht="14.25" hidden="false" customHeight="false" outlineLevel="0" collapsed="false">
      <c r="AO300" s="8" t="str">
        <f aca="false">_xlfn.XLOOKUP(LARGE(AQ278:AQ331, 5), AQ278:AQ331, AP278:AP331)</f>
        <v>Dallas</v>
      </c>
      <c r="AP300" s="8" t="s">
        <v>116</v>
      </c>
      <c r="AQ300" s="8" t="n">
        <v>6816</v>
      </c>
      <c r="AS300" s="8" t="s">
        <v>59</v>
      </c>
      <c r="AT300" s="8" t="n">
        <v>28289</v>
      </c>
    </row>
    <row r="301" customFormat="false" ht="14.25" hidden="false" customHeight="false" outlineLevel="0" collapsed="false">
      <c r="AP301" s="8" t="s">
        <v>28</v>
      </c>
      <c r="AQ301" s="8" t="n">
        <v>16073</v>
      </c>
      <c r="AS301" s="8" t="s">
        <v>157</v>
      </c>
      <c r="AT301" s="8" t="n">
        <v>7303</v>
      </c>
    </row>
    <row r="302" customFormat="false" ht="14.25" hidden="false" customHeight="false" outlineLevel="0" collapsed="false">
      <c r="AP302" s="8" t="s">
        <v>118</v>
      </c>
      <c r="AQ302" s="8" t="n">
        <v>3684</v>
      </c>
      <c r="AS302" s="8" t="s">
        <v>159</v>
      </c>
      <c r="AT302" s="8" t="n">
        <v>5713</v>
      </c>
    </row>
    <row r="303" customFormat="false" ht="14.25" hidden="false" customHeight="false" outlineLevel="0" collapsed="false">
      <c r="AP303" s="8" t="s">
        <v>120</v>
      </c>
      <c r="AQ303" s="8" t="n">
        <v>8524</v>
      </c>
      <c r="AS303" s="8" t="s">
        <v>161</v>
      </c>
      <c r="AT303" s="8" t="n">
        <v>9048</v>
      </c>
    </row>
    <row r="304" customFormat="false" ht="14.25" hidden="false" customHeight="false" outlineLevel="0" collapsed="false">
      <c r="AP304" s="8" t="s">
        <v>122</v>
      </c>
      <c r="AQ304" s="8" t="n">
        <v>11753</v>
      </c>
      <c r="AS304" s="8" t="s">
        <v>63</v>
      </c>
      <c r="AT304" s="8" t="n">
        <v>7968</v>
      </c>
    </row>
    <row r="305" customFormat="false" ht="14.25" hidden="false" customHeight="false" outlineLevel="0" collapsed="false">
      <c r="AP305" s="8" t="s">
        <v>36</v>
      </c>
      <c r="AQ305" s="8" t="n">
        <v>8622</v>
      </c>
      <c r="AS305" s="8" t="s">
        <v>163</v>
      </c>
      <c r="AT305" s="8" t="n">
        <v>4207</v>
      </c>
    </row>
    <row r="306" customFormat="false" ht="14.25" hidden="false" customHeight="false" outlineLevel="0" collapsed="false">
      <c r="AP306" s="8" t="s">
        <v>125</v>
      </c>
      <c r="AQ306" s="8" t="n">
        <v>7029</v>
      </c>
      <c r="AS306" s="8" t="s">
        <v>165</v>
      </c>
      <c r="AT306" s="8" t="n">
        <v>3281</v>
      </c>
    </row>
    <row r="307" customFormat="false" ht="14.25" hidden="false" customHeight="false" outlineLevel="0" collapsed="false">
      <c r="AP307" s="8" t="s">
        <v>129</v>
      </c>
      <c r="AQ307" s="8" t="n">
        <v>12482</v>
      </c>
      <c r="AS307" s="8" t="s">
        <v>167</v>
      </c>
      <c r="AT307" s="8" t="n">
        <v>7584</v>
      </c>
    </row>
    <row r="308" customFormat="false" ht="14.25" hidden="false" customHeight="false" outlineLevel="0" collapsed="false">
      <c r="AP308" s="8" t="s">
        <v>131</v>
      </c>
      <c r="AQ308" s="8" t="n">
        <v>4205</v>
      </c>
    </row>
    <row r="309" customFormat="false" ht="14.25" hidden="false" customHeight="false" outlineLevel="0" collapsed="false">
      <c r="AP309" s="8" t="s">
        <v>133</v>
      </c>
      <c r="AQ309" s="8" t="n">
        <v>6005</v>
      </c>
    </row>
    <row r="310" customFormat="false" ht="14.25" hidden="false" customHeight="false" outlineLevel="0" collapsed="false">
      <c r="AP310" s="8" t="s">
        <v>42</v>
      </c>
      <c r="AQ310" s="8" t="n">
        <v>11260</v>
      </c>
    </row>
    <row r="311" customFormat="false" ht="14.25" hidden="false" customHeight="false" outlineLevel="0" collapsed="false">
      <c r="AP311" s="8" t="s">
        <v>135</v>
      </c>
      <c r="AQ311" s="8" t="n">
        <v>3281</v>
      </c>
    </row>
    <row r="312" customFormat="false" ht="14.25" hidden="false" customHeight="false" outlineLevel="0" collapsed="false">
      <c r="AP312" s="8" t="s">
        <v>47</v>
      </c>
      <c r="AQ312" s="8" t="n">
        <v>2950</v>
      </c>
    </row>
    <row r="313" customFormat="false" ht="14.25" hidden="false" customHeight="false" outlineLevel="0" collapsed="false">
      <c r="AP313" s="8" t="s">
        <v>136</v>
      </c>
      <c r="AQ313" s="8" t="n">
        <v>9522</v>
      </c>
    </row>
    <row r="314" customFormat="false" ht="14.25" hidden="false" customHeight="false" outlineLevel="0" collapsed="false">
      <c r="AP314" s="8" t="s">
        <v>50</v>
      </c>
      <c r="AQ314" s="8" t="n">
        <v>17784</v>
      </c>
    </row>
    <row r="315" customFormat="false" ht="14.25" hidden="false" customHeight="false" outlineLevel="0" collapsed="false">
      <c r="AP315" s="8" t="s">
        <v>139</v>
      </c>
      <c r="AQ315" s="8" t="n">
        <v>3812</v>
      </c>
    </row>
    <row r="316" customFormat="false" ht="14.25" hidden="false" customHeight="false" outlineLevel="0" collapsed="false">
      <c r="AP316" s="8" t="s">
        <v>142</v>
      </c>
      <c r="AQ316" s="8" t="n">
        <v>5773</v>
      </c>
    </row>
    <row r="317" customFormat="false" ht="14.25" hidden="false" customHeight="false" outlineLevel="0" collapsed="false">
      <c r="AP317" s="8" t="s">
        <v>144</v>
      </c>
      <c r="AQ317" s="8" t="n">
        <v>2580</v>
      </c>
    </row>
    <row r="318" customFormat="false" ht="14.25" hidden="false" customHeight="false" outlineLevel="0" collapsed="false">
      <c r="AP318" s="8" t="s">
        <v>146</v>
      </c>
      <c r="AQ318" s="8" t="n">
        <v>10345</v>
      </c>
    </row>
    <row r="319" customFormat="false" ht="14.25" hidden="false" customHeight="false" outlineLevel="0" collapsed="false">
      <c r="AP319" s="8" t="s">
        <v>55</v>
      </c>
      <c r="AQ319" s="8" t="n">
        <v>3936</v>
      </c>
    </row>
    <row r="320" customFormat="false" ht="14.25" hidden="false" customHeight="false" outlineLevel="0" collapsed="false">
      <c r="AP320" s="8" t="s">
        <v>148</v>
      </c>
      <c r="AQ320" s="8" t="n">
        <v>7979</v>
      </c>
    </row>
    <row r="321" customFormat="false" ht="14.25" hidden="false" customHeight="false" outlineLevel="0" collapsed="false">
      <c r="AP321" s="8" t="s">
        <v>166</v>
      </c>
      <c r="AQ321" s="8" t="n">
        <v>3155</v>
      </c>
    </row>
    <row r="322" customFormat="false" ht="14.25" hidden="false" customHeight="false" outlineLevel="0" collapsed="false">
      <c r="AP322" s="8" t="s">
        <v>168</v>
      </c>
      <c r="AQ322" s="8" t="n">
        <v>8692</v>
      </c>
    </row>
    <row r="323" customFormat="false" ht="14.25" hidden="false" customHeight="false" outlineLevel="0" collapsed="false">
      <c r="AP323" s="8" t="s">
        <v>150</v>
      </c>
      <c r="AQ323" s="8" t="n">
        <v>3852</v>
      </c>
    </row>
    <row r="324" customFormat="false" ht="14.25" hidden="false" customHeight="false" outlineLevel="0" collapsed="false">
      <c r="AP324" s="8" t="s">
        <v>152</v>
      </c>
      <c r="AQ324" s="8" t="n">
        <v>9048</v>
      </c>
    </row>
    <row r="325" customFormat="false" ht="14.25" hidden="false" customHeight="false" outlineLevel="0" collapsed="false">
      <c r="AP325" s="8" t="s">
        <v>154</v>
      </c>
      <c r="AQ325" s="8" t="n">
        <v>7303</v>
      </c>
    </row>
    <row r="326" customFormat="false" ht="14.25" hidden="false" customHeight="false" outlineLevel="0" collapsed="false">
      <c r="AP326" s="8" t="s">
        <v>60</v>
      </c>
      <c r="AQ326" s="8" t="n">
        <v>14452</v>
      </c>
    </row>
    <row r="327" customFormat="false" ht="14.25" hidden="false" customHeight="false" outlineLevel="0" collapsed="false">
      <c r="AP327" s="8" t="s">
        <v>64</v>
      </c>
      <c r="AQ327" s="8" t="n">
        <v>7968</v>
      </c>
    </row>
    <row r="328" customFormat="false" ht="14.25" hidden="false" customHeight="false" outlineLevel="0" collapsed="false">
      <c r="AP328" s="8" t="s">
        <v>156</v>
      </c>
      <c r="AQ328" s="8" t="n">
        <v>3167</v>
      </c>
    </row>
    <row r="329" customFormat="false" ht="14.25" hidden="false" customHeight="false" outlineLevel="0" collapsed="false">
      <c r="AP329" s="8" t="s">
        <v>158</v>
      </c>
      <c r="AQ329" s="8" t="n">
        <v>5502</v>
      </c>
    </row>
    <row r="330" customFormat="false" ht="14.25" hidden="false" customHeight="false" outlineLevel="0" collapsed="false">
      <c r="AP330" s="8" t="s">
        <v>160</v>
      </c>
      <c r="AQ330" s="8" t="n">
        <v>4132</v>
      </c>
    </row>
    <row r="331" customFormat="false" ht="14.25" hidden="false" customHeight="false" outlineLevel="0" collapsed="false">
      <c r="AP331" s="8" t="s">
        <v>162</v>
      </c>
      <c r="AQ331" s="8" t="n">
        <v>4389</v>
      </c>
    </row>
  </sheetData>
  <mergeCells count="6">
    <mergeCell ref="Q2:Q13"/>
    <mergeCell ref="Z2:Z13"/>
    <mergeCell ref="Q14:Q25"/>
    <mergeCell ref="Z14:Z25"/>
    <mergeCell ref="G20:G31"/>
    <mergeCell ref="G32:G4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4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6" activeCellId="0" sqref="A6"/>
    </sheetView>
  </sheetViews>
  <sheetFormatPr defaultColWidth="8.54296875" defaultRowHeight="14.25" customHeight="true"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4" min="3" style="0" width="16.44"/>
    <col collapsed="false" customWidth="true" hidden="false" outlineLevel="0" max="6" min="6" style="0" width="10.88"/>
    <col collapsed="false" customWidth="true" hidden="false" outlineLevel="0" max="7" min="7" style="0" width="10.78"/>
    <col collapsed="false" customWidth="true" hidden="false" outlineLevel="0" max="8" min="8" style="0" width="10.11"/>
    <col collapsed="false" customWidth="true" hidden="false" outlineLevel="0" max="9" min="9" style="0" width="10.88"/>
    <col collapsed="false" customWidth="true" hidden="false" outlineLevel="0" max="17" min="17" style="0" width="13.11"/>
    <col collapsed="false" customWidth="true" hidden="false" outlineLevel="0" max="19" min="19" style="0" width="14.67"/>
    <col collapsed="false" customWidth="true" hidden="false" outlineLevel="0" max="21" min="21" style="0" width="13.34"/>
    <col collapsed="false" customWidth="true" hidden="false" outlineLevel="0" max="22" min="22" style="0" width="12.77"/>
    <col collapsed="false" customWidth="true" hidden="false" outlineLevel="0" max="23" min="23" style="0" width="9.56"/>
    <col collapsed="false" customWidth="true" hidden="false" outlineLevel="0" max="24" min="24" style="0" width="21.56"/>
    <col collapsed="false" customWidth="true" hidden="false" outlineLevel="0" max="25" min="25" style="0" width="11.22"/>
    <col collapsed="false" customWidth="true" hidden="false" outlineLevel="0" max="26" min="26" style="0" width="12.56"/>
    <col collapsed="false" customWidth="true" hidden="false" outlineLevel="0" max="32" min="32" style="0" width="11.44"/>
    <col collapsed="false" customWidth="true" hidden="false" outlineLevel="0" max="34" min="34" style="0" width="24.21"/>
    <col collapsed="false" customWidth="true" hidden="false" outlineLevel="0" max="35" min="35" style="0" width="14.33"/>
    <col collapsed="false" customWidth="true" hidden="false" outlineLevel="0" max="36" min="36" style="0" width="11.67"/>
    <col collapsed="false" customWidth="true" hidden="false" outlineLevel="0" max="41" min="41" style="0" width="9.88"/>
  </cols>
  <sheetData>
    <row r="1" customFormat="false" ht="14.25" hidden="false" customHeight="false" outlineLevel="0" collapsed="false">
      <c r="E1" s="52"/>
      <c r="F1" s="52"/>
      <c r="G1" s="52" t="s">
        <v>15</v>
      </c>
      <c r="H1" s="52" t="s">
        <v>13</v>
      </c>
      <c r="I1" s="52" t="s">
        <v>22</v>
      </c>
      <c r="J1" s="52" t="s">
        <v>37</v>
      </c>
      <c r="K1" s="52" t="s">
        <v>30</v>
      </c>
      <c r="L1" s="52" t="s">
        <v>43</v>
      </c>
      <c r="M1" s="52" t="s">
        <v>196</v>
      </c>
      <c r="N1" s="52" t="s">
        <v>197</v>
      </c>
      <c r="O1" s="53" t="s">
        <v>198</v>
      </c>
      <c r="P1" s="53"/>
      <c r="Q1" s="54" t="s">
        <v>199</v>
      </c>
      <c r="R1" s="54"/>
      <c r="S1" s="55" t="s">
        <v>200</v>
      </c>
      <c r="T1" s="55"/>
      <c r="U1" s="52"/>
      <c r="V1" s="52" t="s">
        <v>14</v>
      </c>
      <c r="W1" s="52" t="s">
        <v>23</v>
      </c>
      <c r="X1" s="52" t="s">
        <v>31</v>
      </c>
      <c r="Y1" s="52"/>
      <c r="Z1" s="52" t="s">
        <v>15</v>
      </c>
      <c r="AA1" s="52" t="s">
        <v>13</v>
      </c>
      <c r="AB1" s="52" t="s">
        <v>22</v>
      </c>
      <c r="AC1" s="52" t="s">
        <v>30</v>
      </c>
      <c r="AD1" s="52" t="s">
        <v>37</v>
      </c>
      <c r="AE1" s="52" t="s">
        <v>43</v>
      </c>
      <c r="AF1" s="55" t="s">
        <v>6</v>
      </c>
      <c r="AG1" s="55"/>
      <c r="AH1" s="52"/>
      <c r="AI1" s="52" t="s">
        <v>15</v>
      </c>
      <c r="AJ1" s="52" t="s">
        <v>13</v>
      </c>
      <c r="AK1" s="52" t="s">
        <v>22</v>
      </c>
      <c r="AL1" s="52" t="s">
        <v>30</v>
      </c>
      <c r="AM1" s="52" t="s">
        <v>37</v>
      </c>
      <c r="AN1" s="52" t="s">
        <v>43</v>
      </c>
      <c r="AP1" s="55" t="s">
        <v>15</v>
      </c>
      <c r="AQ1" s="55"/>
      <c r="AS1" s="55" t="s">
        <v>13</v>
      </c>
      <c r="AT1" s="55"/>
      <c r="AV1" s="55" t="s">
        <v>22</v>
      </c>
      <c r="AW1" s="55"/>
      <c r="AY1" s="55" t="s">
        <v>30</v>
      </c>
      <c r="AZ1" s="55"/>
      <c r="BB1" s="55" t="s">
        <v>37</v>
      </c>
      <c r="BC1" s="55"/>
      <c r="BE1" s="55" t="s">
        <v>43</v>
      </c>
      <c r="BF1" s="55"/>
    </row>
    <row r="2" customFormat="false" ht="14.25" hidden="false" customHeight="false" outlineLevel="0" collapsed="false">
      <c r="E2" s="5" t="n">
        <v>2020</v>
      </c>
      <c r="F2" s="56" t="s">
        <v>73</v>
      </c>
      <c r="G2" s="57"/>
      <c r="H2" s="57" t="n">
        <v>1399680</v>
      </c>
      <c r="I2" s="57"/>
      <c r="J2" s="57"/>
      <c r="K2" s="57"/>
      <c r="L2" s="57" t="n">
        <v>913066</v>
      </c>
      <c r="M2" s="14" t="n">
        <f aca="false">MAX(G2:L2)</f>
        <v>1399680</v>
      </c>
      <c r="N2" s="14" t="n">
        <f aca="false">SUM(G2:L2)</f>
        <v>2312746</v>
      </c>
      <c r="O2" s="58" t="str">
        <f aca="false">+_xlfn.XLOOKUP(P2, $M$2:$M$13, $F$2:$F$13)</f>
        <v>Apr</v>
      </c>
      <c r="P2" s="14" t="n">
        <f aca="false">LARGE(M2:M13, 1)</f>
        <v>1866127</v>
      </c>
      <c r="Q2" s="4" t="str">
        <f aca="false">_xlfn.XLOOKUP(R2, $M$14:$M$25, $F$14:$F$25)</f>
        <v>Sep</v>
      </c>
      <c r="R2" s="29" t="n">
        <f aca="false">LARGE($M$14:$M$25, 1)</f>
        <v>4005860</v>
      </c>
      <c r="S2" s="18" t="s">
        <v>43</v>
      </c>
      <c r="T2" s="14" t="n">
        <v>12196890.68</v>
      </c>
      <c r="U2" s="56" t="s">
        <v>15</v>
      </c>
      <c r="V2" s="56" t="n">
        <v>40050</v>
      </c>
      <c r="W2" s="56" t="n">
        <v>97859</v>
      </c>
      <c r="X2" s="56" t="n">
        <v>60081</v>
      </c>
      <c r="Y2" s="52" t="s">
        <v>14</v>
      </c>
      <c r="Z2" s="4" t="n">
        <v>40050</v>
      </c>
      <c r="AA2" s="4" t="n">
        <v>160745</v>
      </c>
      <c r="AB2" s="4" t="n">
        <v>63370</v>
      </c>
      <c r="AC2" s="4" t="n">
        <v>111370</v>
      </c>
      <c r="AD2" s="4" t="n">
        <v>20700</v>
      </c>
      <c r="AE2" s="4" t="n">
        <v>293755</v>
      </c>
      <c r="AF2" s="52" t="s">
        <v>15</v>
      </c>
      <c r="AG2" s="4" t="n">
        <v>197990</v>
      </c>
      <c r="AH2" s="52" t="s">
        <v>16</v>
      </c>
      <c r="AI2" s="4" t="n">
        <v>24062</v>
      </c>
      <c r="AJ2" s="4" t="n">
        <v>71543</v>
      </c>
      <c r="AK2" s="4" t="n">
        <v>36080</v>
      </c>
      <c r="AL2" s="4" t="n">
        <v>67160</v>
      </c>
      <c r="AM2" s="4" t="n">
        <v>30506</v>
      </c>
      <c r="AN2" s="4" t="n">
        <v>77332</v>
      </c>
      <c r="AP2" s="4" t="s">
        <v>76</v>
      </c>
      <c r="AQ2" s="4" t="n">
        <v>26749</v>
      </c>
      <c r="AS2" s="4" t="s">
        <v>76</v>
      </c>
      <c r="AT2" s="4" t="n">
        <v>4066</v>
      </c>
      <c r="AV2" s="4" t="s">
        <v>67</v>
      </c>
      <c r="AW2" s="4" t="n">
        <v>10053</v>
      </c>
      <c r="AY2" s="4" t="s">
        <v>71</v>
      </c>
      <c r="AZ2" s="4" t="n">
        <v>8881</v>
      </c>
      <c r="BB2" s="4" t="s">
        <v>116</v>
      </c>
      <c r="BC2" s="4" t="n">
        <v>12373</v>
      </c>
      <c r="BE2" s="4" t="s">
        <v>67</v>
      </c>
      <c r="BF2" s="4" t="n">
        <v>47133</v>
      </c>
    </row>
    <row r="3" customFormat="false" ht="14.25" hidden="false" customHeight="false" outlineLevel="0" collapsed="false">
      <c r="A3" s="16" t="s">
        <v>192</v>
      </c>
      <c r="B3" s="17" t="s">
        <v>185</v>
      </c>
      <c r="E3" s="5"/>
      <c r="F3" s="56" t="s">
        <v>17</v>
      </c>
      <c r="G3" s="57"/>
      <c r="H3" s="57" t="n">
        <v>714912</v>
      </c>
      <c r="I3" s="57"/>
      <c r="J3" s="57"/>
      <c r="K3" s="57"/>
      <c r="L3" s="57" t="n">
        <v>1425901</v>
      </c>
      <c r="M3" s="14" t="n">
        <f aca="false">MAX(G3:L3)</f>
        <v>1425901</v>
      </c>
      <c r="N3" s="14" t="n">
        <f aca="false">SUM(G3:L3)</f>
        <v>2140813</v>
      </c>
      <c r="O3" s="58" t="str">
        <f aca="false">+_xlfn.XLOOKUP(P3, $M$2:$M$13, $F$2:$F$13)</f>
        <v>Jul</v>
      </c>
      <c r="P3" s="14" t="n">
        <f aca="false">LARGE(M2:M13, 2)</f>
        <v>1602375</v>
      </c>
      <c r="Q3" s="4" t="str">
        <f aca="false">_xlfn.XLOOKUP(R3, $M$14:$M$25, $F$14:$F$25)</f>
        <v>Dec</v>
      </c>
      <c r="R3" s="29" t="n">
        <f aca="false">LARGE($M$14:$M$25, 2)</f>
        <v>3512277</v>
      </c>
      <c r="S3" s="18" t="s">
        <v>13</v>
      </c>
      <c r="T3" s="14" t="n">
        <v>11317027.31</v>
      </c>
      <c r="U3" s="56" t="s">
        <v>13</v>
      </c>
      <c r="V3" s="56" t="n">
        <v>160745</v>
      </c>
      <c r="W3" s="56" t="n">
        <v>258150</v>
      </c>
      <c r="X3" s="56" t="n">
        <v>185474</v>
      </c>
      <c r="Y3" s="52" t="s">
        <v>23</v>
      </c>
      <c r="Z3" s="4" t="n">
        <v>97859</v>
      </c>
      <c r="AA3" s="4" t="n">
        <v>258150</v>
      </c>
      <c r="AB3" s="4" t="n">
        <v>112721</v>
      </c>
      <c r="AC3" s="4" t="n">
        <v>216897</v>
      </c>
      <c r="AD3" s="4" t="n">
        <v>68621</v>
      </c>
      <c r="AE3" s="4" t="n">
        <v>184845</v>
      </c>
      <c r="AF3" s="52" t="s">
        <v>13</v>
      </c>
      <c r="AG3" s="4" t="n">
        <v>604369</v>
      </c>
      <c r="AH3" s="52" t="s">
        <v>24</v>
      </c>
      <c r="AI3" s="4" t="n">
        <v>31987</v>
      </c>
      <c r="AJ3" s="4" t="n">
        <v>103767</v>
      </c>
      <c r="AK3" s="4" t="n">
        <v>51012</v>
      </c>
      <c r="AL3" s="4" t="n">
        <v>100203</v>
      </c>
      <c r="AM3" s="4" t="n">
        <v>37157</v>
      </c>
      <c r="AN3" s="4" t="n">
        <v>111400</v>
      </c>
      <c r="AP3" s="4" t="s">
        <v>90</v>
      </c>
      <c r="AQ3" s="4" t="n">
        <v>1674</v>
      </c>
      <c r="AS3" s="4" t="s">
        <v>81</v>
      </c>
      <c r="AT3" s="4" t="n">
        <v>14977</v>
      </c>
      <c r="AV3" s="4" t="s">
        <v>71</v>
      </c>
      <c r="AW3" s="4" t="n">
        <v>43752</v>
      </c>
      <c r="AY3" s="4" t="s">
        <v>81</v>
      </c>
      <c r="AZ3" s="4" t="n">
        <v>41414</v>
      </c>
      <c r="BB3" s="4" t="s">
        <v>28</v>
      </c>
      <c r="BC3" s="4" t="n">
        <v>65072</v>
      </c>
      <c r="BE3" s="4" t="s">
        <v>85</v>
      </c>
      <c r="BF3" s="4" t="n">
        <v>5647</v>
      </c>
    </row>
    <row r="4" customFormat="false" ht="14.25" hidden="false" customHeight="false" outlineLevel="0" collapsed="false">
      <c r="A4" s="19" t="s">
        <v>16</v>
      </c>
      <c r="B4" s="59" t="n">
        <v>306683</v>
      </c>
      <c r="E4" s="5"/>
      <c r="F4" s="56" t="s">
        <v>25</v>
      </c>
      <c r="G4" s="57"/>
      <c r="H4" s="57" t="n">
        <v>1470219</v>
      </c>
      <c r="I4" s="57"/>
      <c r="J4" s="57"/>
      <c r="K4" s="57"/>
      <c r="L4" s="57" t="n">
        <v>1003983</v>
      </c>
      <c r="M4" s="14" t="n">
        <f aca="false">MAX(G4:L4)</f>
        <v>1470219</v>
      </c>
      <c r="N4" s="14" t="n">
        <f aca="false">SUM(G4:L4)</f>
        <v>2474202</v>
      </c>
      <c r="O4" s="58" t="str">
        <f aca="false">+_xlfn.XLOOKUP(P4, $M$2:$M$13, $F$2:$F$13)</f>
        <v>Mar</v>
      </c>
      <c r="P4" s="14" t="n">
        <f aca="false">LARGE(M2:M13, 3)</f>
        <v>1470219</v>
      </c>
      <c r="Q4" s="4" t="str">
        <f aca="false">_xlfn.XLOOKUP(R4, $M$14:$M$25, $F$14:$F$25)</f>
        <v>Jan</v>
      </c>
      <c r="R4" s="29" t="n">
        <f aca="false">LARGE($M$14:$M$25, 3)</f>
        <v>3359940</v>
      </c>
      <c r="S4" s="18" t="s">
        <v>30</v>
      </c>
      <c r="T4" s="14" t="n">
        <v>10641608.71</v>
      </c>
      <c r="U4" s="56" t="s">
        <v>22</v>
      </c>
      <c r="V4" s="56" t="n">
        <v>63370</v>
      </c>
      <c r="W4" s="56" t="n">
        <v>112721</v>
      </c>
      <c r="X4" s="56" t="n">
        <v>111284</v>
      </c>
      <c r="Y4" s="52" t="s">
        <v>31</v>
      </c>
      <c r="Z4" s="4" t="n">
        <v>60081</v>
      </c>
      <c r="AA4" s="4" t="n">
        <v>185474</v>
      </c>
      <c r="AB4" s="4" t="n">
        <v>111284</v>
      </c>
      <c r="AC4" s="4" t="n">
        <v>229373</v>
      </c>
      <c r="AD4" s="4" t="n">
        <v>116904</v>
      </c>
      <c r="AE4" s="4" t="n">
        <v>146662</v>
      </c>
      <c r="AF4" s="52" t="s">
        <v>22</v>
      </c>
      <c r="AG4" s="4" t="n">
        <v>287375</v>
      </c>
      <c r="AH4" s="52" t="s">
        <v>32</v>
      </c>
      <c r="AI4" s="4" t="n">
        <v>54883</v>
      </c>
      <c r="AJ4" s="4" t="n">
        <v>159081</v>
      </c>
      <c r="AK4" s="4" t="n">
        <v>66844</v>
      </c>
      <c r="AL4" s="4" t="n">
        <v>124879</v>
      </c>
      <c r="AM4" s="4" t="n">
        <v>41980</v>
      </c>
      <c r="AN4" s="4" t="n">
        <v>145653</v>
      </c>
      <c r="AP4" s="4" t="s">
        <v>93</v>
      </c>
      <c r="AQ4" s="4" t="n">
        <v>11763</v>
      </c>
      <c r="AS4" s="4" t="s">
        <v>85</v>
      </c>
      <c r="AT4" s="4" t="n">
        <v>9322</v>
      </c>
      <c r="AV4" s="4" t="s">
        <v>87</v>
      </c>
      <c r="AW4" s="4" t="n">
        <v>39656</v>
      </c>
      <c r="AY4" s="4" t="s">
        <v>85</v>
      </c>
      <c r="AZ4" s="4" t="n">
        <v>5849</v>
      </c>
      <c r="BB4" s="4" t="s">
        <v>120</v>
      </c>
      <c r="BC4" s="4" t="n">
        <v>18298</v>
      </c>
      <c r="BE4" s="4" t="s">
        <v>91</v>
      </c>
      <c r="BF4" s="4" t="n">
        <v>23539</v>
      </c>
    </row>
    <row r="5" customFormat="false" ht="14.25" hidden="false" customHeight="false" outlineLevel="0" collapsed="false">
      <c r="A5" s="21" t="s">
        <v>24</v>
      </c>
      <c r="B5" s="60" t="n">
        <v>435526</v>
      </c>
      <c r="E5" s="5"/>
      <c r="F5" s="56" t="s">
        <v>33</v>
      </c>
      <c r="G5" s="57"/>
      <c r="H5" s="57" t="n">
        <v>98112</v>
      </c>
      <c r="I5" s="57"/>
      <c r="J5" s="57" t="n">
        <v>1228842</v>
      </c>
      <c r="K5" s="57"/>
      <c r="L5" s="57" t="n">
        <v>1866127</v>
      </c>
      <c r="M5" s="14" t="n">
        <f aca="false">MAX(G5:L5)</f>
        <v>1866127</v>
      </c>
      <c r="N5" s="14" t="n">
        <f aca="false">SUM(G5:L5)</f>
        <v>3193081</v>
      </c>
      <c r="O5" s="58" t="str">
        <f aca="false">+_xlfn.XLOOKUP(P5, $M$2:$M$13, $F$2:$F$13)</f>
        <v>Feb</v>
      </c>
      <c r="P5" s="14" t="n">
        <f aca="false">LARGE(M2:M13, 4)</f>
        <v>1425901</v>
      </c>
      <c r="Q5" s="4" t="str">
        <f aca="false">_xlfn.XLOOKUP(R5, $M$14:$M$25, $F$14:$F$25)</f>
        <v>Jul</v>
      </c>
      <c r="R5" s="29" t="n">
        <f aca="false">LARGE($M$14:$M$25, 4)</f>
        <v>3309411</v>
      </c>
      <c r="S5" s="18" t="s">
        <v>22</v>
      </c>
      <c r="T5" s="14" t="n">
        <v>5182260.08</v>
      </c>
      <c r="U5" s="56" t="s">
        <v>30</v>
      </c>
      <c r="V5" s="56" t="n">
        <v>111370</v>
      </c>
      <c r="W5" s="56" t="n">
        <v>216897</v>
      </c>
      <c r="X5" s="56" t="n">
        <v>229373</v>
      </c>
      <c r="Y5" s="52" t="s">
        <v>201</v>
      </c>
      <c r="Z5" s="4" t="str">
        <f aca="false">_xlfn.XLOOKUP(MAX(Z2:Z4), Z2:Z4,$Y$2:$Y$4)</f>
        <v>Online</v>
      </c>
      <c r="AA5" s="4" t="str">
        <f aca="false">_xlfn.XLOOKUP(MAX(AA2:AA4), AA2:AA4,$Y$2:$Y$4)</f>
        <v>Online</v>
      </c>
      <c r="AB5" s="4" t="str">
        <f aca="false">_xlfn.XLOOKUP(MAX(AB2:AB4), AB2:AB4,$Y$2:$Y$4)</f>
        <v>Online</v>
      </c>
      <c r="AC5" s="4" t="str">
        <f aca="false">_xlfn.XLOOKUP(MAX(AC2:AC4), AC2:AC4,$Y$2:$Y$4)</f>
        <v>Outlet</v>
      </c>
      <c r="AD5" s="4" t="str">
        <f aca="false">_xlfn.XLOOKUP(MAX(AD2:AD4), AD2:AD4,$Y$2:$Y$4)</f>
        <v>Outlet</v>
      </c>
      <c r="AE5" s="4" t="str">
        <f aca="false">_xlfn.XLOOKUP(MAX(AE2:AE4), AE2:AE4,$Y$2:$Y$4)</f>
        <v>In-store</v>
      </c>
      <c r="AF5" s="52" t="s">
        <v>30</v>
      </c>
      <c r="AG5" s="4" t="n">
        <v>557640</v>
      </c>
      <c r="AH5" s="52" t="s">
        <v>38</v>
      </c>
      <c r="AI5" s="4" t="n">
        <v>35885</v>
      </c>
      <c r="AJ5" s="4" t="n">
        <v>104489</v>
      </c>
      <c r="AK5" s="4" t="n">
        <v>49012</v>
      </c>
      <c r="AL5" s="4" t="n">
        <v>99390</v>
      </c>
      <c r="AM5" s="4" t="n">
        <v>38002</v>
      </c>
      <c r="AN5" s="4" t="n">
        <v>107049</v>
      </c>
      <c r="AP5" s="4" t="s">
        <v>95</v>
      </c>
      <c r="AQ5" s="4" t="n">
        <v>36476</v>
      </c>
      <c r="AS5" s="4" t="s">
        <v>91</v>
      </c>
      <c r="AT5" s="4" t="n">
        <v>22662</v>
      </c>
      <c r="AV5" s="4" t="s">
        <v>99</v>
      </c>
      <c r="AW5" s="4" t="n">
        <v>43701</v>
      </c>
      <c r="AY5" s="4" t="s">
        <v>87</v>
      </c>
      <c r="AZ5" s="4" t="n">
        <v>3057</v>
      </c>
      <c r="BB5" s="4" t="s">
        <v>125</v>
      </c>
      <c r="BC5" s="4" t="n">
        <v>33743</v>
      </c>
      <c r="BE5" s="4" t="s">
        <v>95</v>
      </c>
      <c r="BF5" s="4" t="n">
        <v>2209</v>
      </c>
    </row>
    <row r="6" customFormat="false" ht="14.25" hidden="false" customHeight="false" outlineLevel="0" collapsed="false">
      <c r="A6" s="21" t="s">
        <v>32</v>
      </c>
      <c r="B6" s="60" t="n">
        <v>593320</v>
      </c>
      <c r="E6" s="5"/>
      <c r="F6" s="56" t="s">
        <v>39</v>
      </c>
      <c r="G6" s="57"/>
      <c r="H6" s="57" t="n">
        <v>137761</v>
      </c>
      <c r="I6" s="57"/>
      <c r="J6" s="57" t="n">
        <v>633473</v>
      </c>
      <c r="K6" s="57" t="n">
        <v>263485</v>
      </c>
      <c r="L6" s="57" t="n">
        <v>1130045</v>
      </c>
      <c r="M6" s="14" t="n">
        <f aca="false">MAX(G6:L6)</f>
        <v>1130045</v>
      </c>
      <c r="N6" s="14" t="n">
        <f aca="false">SUM(G6:L6)</f>
        <v>2164764</v>
      </c>
      <c r="O6" s="58" t="str">
        <f aca="false">+_xlfn.XLOOKUP(P6, $M$2:$M$13, $F$2:$F$13)</f>
        <v>Jan</v>
      </c>
      <c r="P6" s="14" t="n">
        <f aca="false">LARGE(M2:M13, 5)</f>
        <v>1399680</v>
      </c>
      <c r="Q6" s="4" t="str">
        <f aca="false">_xlfn.XLOOKUP(R6, $M$14:$M$25, $F$14:$F$25)</f>
        <v>Jun</v>
      </c>
      <c r="R6" s="29" t="n">
        <f aca="false">LARGE($M$14:$M$25, 5)</f>
        <v>2926524</v>
      </c>
      <c r="S6" s="18" t="s">
        <v>15</v>
      </c>
      <c r="T6" s="14" t="n">
        <v>3984432.06</v>
      </c>
      <c r="U6" s="56" t="s">
        <v>37</v>
      </c>
      <c r="V6" s="56" t="n">
        <v>20700</v>
      </c>
      <c r="W6" s="56" t="n">
        <v>68621</v>
      </c>
      <c r="X6" s="56" t="n">
        <v>116904</v>
      </c>
      <c r="AF6" s="52" t="s">
        <v>37</v>
      </c>
      <c r="AG6" s="4" t="n">
        <v>206225</v>
      </c>
      <c r="AH6" s="52" t="s">
        <v>44</v>
      </c>
      <c r="AI6" s="4" t="n">
        <v>22544</v>
      </c>
      <c r="AJ6" s="4" t="n">
        <v>73104</v>
      </c>
      <c r="AK6" s="4" t="n">
        <v>38517</v>
      </c>
      <c r="AL6" s="4" t="n">
        <v>73697</v>
      </c>
      <c r="AM6" s="4" t="n">
        <v>26835</v>
      </c>
      <c r="AN6" s="4" t="n">
        <v>82539</v>
      </c>
      <c r="AP6" s="4" t="s">
        <v>97</v>
      </c>
      <c r="AQ6" s="4" t="n">
        <v>10350</v>
      </c>
      <c r="AS6" s="4" t="s">
        <v>164</v>
      </c>
      <c r="AT6" s="4" t="n">
        <v>60177</v>
      </c>
      <c r="AV6" s="4" t="s">
        <v>129</v>
      </c>
      <c r="AW6" s="4" t="n">
        <v>74543</v>
      </c>
      <c r="AY6" s="4" t="s">
        <v>90</v>
      </c>
      <c r="AZ6" s="4" t="n">
        <v>61653</v>
      </c>
      <c r="BB6" s="4" t="s">
        <v>50</v>
      </c>
      <c r="BC6" s="4" t="n">
        <v>34726</v>
      </c>
      <c r="BE6" s="4" t="s">
        <v>171</v>
      </c>
      <c r="BF6" s="4" t="n">
        <v>21669</v>
      </c>
    </row>
    <row r="7" customFormat="false" ht="14.25" hidden="false" customHeight="false" outlineLevel="0" collapsed="false">
      <c r="A7" s="21" t="s">
        <v>38</v>
      </c>
      <c r="B7" s="60" t="n">
        <v>433827</v>
      </c>
      <c r="E7" s="5"/>
      <c r="F7" s="56" t="s">
        <v>45</v>
      </c>
      <c r="G7" s="57"/>
      <c r="H7" s="57"/>
      <c r="I7" s="57"/>
      <c r="J7" s="57"/>
      <c r="K7" s="57"/>
      <c r="L7" s="57" t="n">
        <v>1084194</v>
      </c>
      <c r="M7" s="14" t="n">
        <f aca="false">MAX(G7:L7)</f>
        <v>1084194</v>
      </c>
      <c r="N7" s="14" t="n">
        <f aca="false">SUM(G7:L7)</f>
        <v>1084194</v>
      </c>
      <c r="S7" s="18" t="s">
        <v>37</v>
      </c>
      <c r="T7" s="14" t="n">
        <v>3902748.86</v>
      </c>
      <c r="U7" s="56" t="s">
        <v>43</v>
      </c>
      <c r="V7" s="56" t="n">
        <v>293755</v>
      </c>
      <c r="W7" s="56" t="n">
        <v>184845</v>
      </c>
      <c r="X7" s="56" t="n">
        <v>146662</v>
      </c>
      <c r="AF7" s="52" t="s">
        <v>43</v>
      </c>
      <c r="AG7" s="4" t="n">
        <v>625262</v>
      </c>
      <c r="AH7" s="52" t="s">
        <v>48</v>
      </c>
      <c r="AI7" s="4" t="n">
        <v>28629</v>
      </c>
      <c r="AJ7" s="4" t="n">
        <v>92385</v>
      </c>
      <c r="AK7" s="4" t="n">
        <v>45910</v>
      </c>
      <c r="AL7" s="4" t="n">
        <v>92311</v>
      </c>
      <c r="AM7" s="4" t="n">
        <v>31745</v>
      </c>
      <c r="AN7" s="4" t="n">
        <v>101289</v>
      </c>
      <c r="AP7" s="4" t="s">
        <v>104</v>
      </c>
      <c r="AQ7" s="4" t="n">
        <v>44925</v>
      </c>
      <c r="AS7" s="4" t="s">
        <v>171</v>
      </c>
      <c r="AT7" s="4" t="n">
        <v>8204</v>
      </c>
      <c r="AV7" s="4" t="s">
        <v>47</v>
      </c>
      <c r="AW7" s="4" t="n">
        <v>2214</v>
      </c>
      <c r="AY7" s="4" t="s">
        <v>91</v>
      </c>
      <c r="AZ7" s="4" t="n">
        <v>17626</v>
      </c>
      <c r="BB7" s="4" t="s">
        <v>146</v>
      </c>
      <c r="BC7" s="4" t="n">
        <v>42013</v>
      </c>
      <c r="BE7" s="4" t="s">
        <v>104</v>
      </c>
      <c r="BF7" s="4" t="n">
        <v>2856</v>
      </c>
    </row>
    <row r="8" customFormat="false" ht="14.25" hidden="false" customHeight="false" outlineLevel="0" collapsed="false">
      <c r="A8" s="21" t="s">
        <v>44</v>
      </c>
      <c r="B8" s="60" t="n">
        <v>317236</v>
      </c>
      <c r="E8" s="5"/>
      <c r="F8" s="56" t="s">
        <v>49</v>
      </c>
      <c r="G8" s="57"/>
      <c r="H8" s="57"/>
      <c r="I8" s="57"/>
      <c r="J8" s="57" t="n">
        <v>106040</v>
      </c>
      <c r="K8" s="57" t="n">
        <v>473973</v>
      </c>
      <c r="L8" s="57" t="n">
        <v>1602375</v>
      </c>
      <c r="M8" s="14" t="n">
        <f aca="false">MAX(G8:L8)</f>
        <v>1602375</v>
      </c>
      <c r="N8" s="14" t="n">
        <f aca="false">SUM(G8:L8)</f>
        <v>2182388</v>
      </c>
      <c r="AH8" s="52" t="s">
        <v>202</v>
      </c>
      <c r="AI8" s="4" t="str">
        <f aca="false">_xlfn.XLOOKUP(MAX(AI2:AI7), AI2:AI7, $AH$2:$AH$7)</f>
        <v>Men's Street Footwear</v>
      </c>
      <c r="AJ8" s="4" t="str">
        <f aca="false">_xlfn.XLOOKUP(MAX(AJ2:AJ7), AJ2:AJ7, $AH$2:$AH$7)</f>
        <v>Men's Street Footwear</v>
      </c>
      <c r="AK8" s="4" t="str">
        <f aca="false">_xlfn.XLOOKUP(MAX(AK2:AK7), AK2:AK7, $AH$2:$AH$7)</f>
        <v>Men's Street Footwear</v>
      </c>
      <c r="AL8" s="4" t="str">
        <f aca="false">_xlfn.XLOOKUP(MAX(AL2:AL7), AL2:AL7, $AH$2:$AH$7)</f>
        <v>Men's Street Footwear</v>
      </c>
      <c r="AM8" s="4" t="str">
        <f aca="false">_xlfn.XLOOKUP(MAX(AM2:AM7), AM2:AM7, $AH$2:$AH$7)</f>
        <v>Men's Street Footwear</v>
      </c>
      <c r="AN8" s="4" t="str">
        <f aca="false">_xlfn.XLOOKUP(MAX(AN2:AN7), AN2:AN7, $AH$2:$AH$7)</f>
        <v>Men's Street Footwear</v>
      </c>
      <c r="AP8" s="4" t="s">
        <v>131</v>
      </c>
      <c r="AQ8" s="4" t="n">
        <v>19272</v>
      </c>
      <c r="AS8" s="4" t="s">
        <v>99</v>
      </c>
      <c r="AT8" s="4" t="n">
        <v>6527</v>
      </c>
      <c r="AV8" s="4" t="s">
        <v>139</v>
      </c>
      <c r="AW8" s="4" t="n">
        <v>17741</v>
      </c>
      <c r="AY8" s="4" t="s">
        <v>93</v>
      </c>
      <c r="AZ8" s="4" t="n">
        <v>21132</v>
      </c>
      <c r="BB8" s="55" t="s">
        <v>203</v>
      </c>
      <c r="BC8" s="55"/>
      <c r="BE8" s="4" t="s">
        <v>20</v>
      </c>
      <c r="BF8" s="4" t="n">
        <v>41378</v>
      </c>
    </row>
    <row r="9" customFormat="false" ht="14.25" hidden="false" customHeight="false" outlineLevel="0" collapsed="false">
      <c r="A9" s="21" t="s">
        <v>48</v>
      </c>
      <c r="B9" s="61" t="n">
        <v>392269</v>
      </c>
      <c r="E9" s="5"/>
      <c r="F9" s="56" t="s">
        <v>53</v>
      </c>
      <c r="G9" s="57"/>
      <c r="H9" s="57" t="n">
        <v>778120</v>
      </c>
      <c r="I9" s="57"/>
      <c r="J9" s="57" t="n">
        <v>1155962</v>
      </c>
      <c r="K9" s="57" t="n">
        <v>365618</v>
      </c>
      <c r="L9" s="57" t="n">
        <v>341930</v>
      </c>
      <c r="M9" s="14" t="n">
        <f aca="false">MAX(G9:L9)</f>
        <v>1155962</v>
      </c>
      <c r="N9" s="14" t="n">
        <f aca="false">SUM(G9:L9)</f>
        <v>2641630</v>
      </c>
      <c r="AO9" s="52" t="s">
        <v>204</v>
      </c>
      <c r="AP9" s="4" t="s">
        <v>133</v>
      </c>
      <c r="AQ9" s="4" t="n">
        <v>26088</v>
      </c>
      <c r="AR9" s="52" t="s">
        <v>204</v>
      </c>
      <c r="AS9" s="4" t="s">
        <v>101</v>
      </c>
      <c r="AT9" s="4" t="n">
        <v>22212</v>
      </c>
      <c r="AU9" s="52" t="s">
        <v>204</v>
      </c>
      <c r="AV9" s="4" t="s">
        <v>142</v>
      </c>
      <c r="AW9" s="4" t="n">
        <v>12778</v>
      </c>
      <c r="AX9" s="52" t="s">
        <v>204</v>
      </c>
      <c r="AY9" s="4" t="s">
        <v>164</v>
      </c>
      <c r="AZ9" s="4" t="n">
        <v>12433</v>
      </c>
      <c r="BA9" s="52" t="s">
        <v>204</v>
      </c>
      <c r="BB9" s="30" t="s">
        <v>80</v>
      </c>
      <c r="BC9" s="4" t="n">
        <v>33743</v>
      </c>
      <c r="BD9" s="52" t="s">
        <v>204</v>
      </c>
      <c r="BE9" s="4" t="s">
        <v>108</v>
      </c>
      <c r="BF9" s="4" t="n">
        <v>7658</v>
      </c>
    </row>
    <row r="10" customFormat="false" ht="14.25" hidden="false" customHeight="false" outlineLevel="0" collapsed="false">
      <c r="A10" s="26" t="s">
        <v>56</v>
      </c>
      <c r="B10" s="62" t="n">
        <v>2478861</v>
      </c>
      <c r="E10" s="5"/>
      <c r="F10" s="56" t="s">
        <v>58</v>
      </c>
      <c r="G10" s="57"/>
      <c r="H10" s="57" t="n">
        <v>296177</v>
      </c>
      <c r="I10" s="57"/>
      <c r="J10" s="57" t="n">
        <v>866702</v>
      </c>
      <c r="K10" s="57" t="n">
        <v>323035</v>
      </c>
      <c r="L10" s="57" t="n">
        <v>881772</v>
      </c>
      <c r="M10" s="14" t="n">
        <f aca="false">MAX(G10:L10)</f>
        <v>881772</v>
      </c>
      <c r="N10" s="14" t="n">
        <f aca="false">SUM(G10:L10)</f>
        <v>2367686</v>
      </c>
      <c r="Q10" s="52"/>
      <c r="R10" s="52" t="s">
        <v>205</v>
      </c>
      <c r="S10" s="52" t="s">
        <v>1</v>
      </c>
      <c r="T10" s="52" t="s">
        <v>200</v>
      </c>
      <c r="U10" s="52" t="s">
        <v>206</v>
      </c>
      <c r="V10" s="52" t="s">
        <v>184</v>
      </c>
      <c r="W10" s="52" t="s">
        <v>201</v>
      </c>
      <c r="X10" s="52" t="s">
        <v>202</v>
      </c>
      <c r="Y10" s="52" t="s">
        <v>207</v>
      </c>
      <c r="Z10" s="52" t="s">
        <v>208</v>
      </c>
      <c r="AO10" s="0" t="n">
        <f aca="false">COUNTA(AP2:AP10)</f>
        <v>9</v>
      </c>
      <c r="AP10" s="4" t="s">
        <v>166</v>
      </c>
      <c r="AQ10" s="4" t="n">
        <v>20693</v>
      </c>
      <c r="AR10" s="0" t="n">
        <f aca="false">COUNTA(AS2:AS34)</f>
        <v>33</v>
      </c>
      <c r="AS10" s="4" t="s">
        <v>106</v>
      </c>
      <c r="AT10" s="4" t="n">
        <v>1495</v>
      </c>
      <c r="AU10" s="0" t="n">
        <f aca="false">COUNTA(AV2:AV13)</f>
        <v>12</v>
      </c>
      <c r="AV10" s="4" t="s">
        <v>148</v>
      </c>
      <c r="AW10" s="4" t="n">
        <v>8818</v>
      </c>
      <c r="AX10" s="0" t="n">
        <f aca="false">COUNTA(AY2:AY27)</f>
        <v>26</v>
      </c>
      <c r="AY10" s="4" t="s">
        <v>97</v>
      </c>
      <c r="AZ10" s="4" t="n">
        <v>52586</v>
      </c>
      <c r="BA10" s="0" t="n">
        <f aca="false">COUNTA(BB2:BB7)</f>
        <v>6</v>
      </c>
      <c r="BB10" s="30" t="s">
        <v>35</v>
      </c>
      <c r="BC10" s="4" t="n">
        <v>42013</v>
      </c>
      <c r="BD10" s="0" t="n">
        <f aca="false">COUNTA(BE2:BE25)</f>
        <v>24</v>
      </c>
      <c r="BE10" s="4" t="s">
        <v>28</v>
      </c>
      <c r="BF10" s="4" t="n">
        <v>4747</v>
      </c>
    </row>
    <row r="11" customFormat="false" ht="14.25" hidden="false" customHeight="false" outlineLevel="0" collapsed="false">
      <c r="E11" s="5"/>
      <c r="F11" s="56" t="s">
        <v>62</v>
      </c>
      <c r="G11" s="57"/>
      <c r="H11" s="57" t="n">
        <v>153373</v>
      </c>
      <c r="I11" s="57"/>
      <c r="J11" s="57" t="n">
        <v>712956</v>
      </c>
      <c r="K11" s="57" t="n">
        <v>562240</v>
      </c>
      <c r="L11" s="57"/>
      <c r="M11" s="14" t="n">
        <f aca="false">MAX(G11:L11)</f>
        <v>712956</v>
      </c>
      <c r="N11" s="14" t="n">
        <f aca="false">SUM(G11:L11)</f>
        <v>1428569</v>
      </c>
      <c r="Q11" s="52" t="s">
        <v>15</v>
      </c>
      <c r="R11" s="63" t="n">
        <v>197990</v>
      </c>
      <c r="S11" s="64" t="n">
        <v>10096987</v>
      </c>
      <c r="T11" s="63" t="n">
        <v>3984432.06</v>
      </c>
      <c r="U11" s="63" t="n">
        <v>48.7597471022129</v>
      </c>
      <c r="V11" s="65" t="n">
        <v>0.417871443624869</v>
      </c>
      <c r="W11" s="63" t="s">
        <v>23</v>
      </c>
      <c r="X11" s="63" t="s">
        <v>32</v>
      </c>
      <c r="Y11" s="63" t="str">
        <f aca="false">_xlfn.XLOOKUP(MAX(AQ12:AQ20), AQ12:AQ20, AP12:AP20)</f>
        <v>Ohio</v>
      </c>
      <c r="Z11" s="63" t="str">
        <f aca="false">_xlfn.XLOOKUP(MAX(AQ2:AQ10),AQ2:AQ10,AP2:AP10)</f>
        <v>Columbus</v>
      </c>
      <c r="AO11" s="52" t="s">
        <v>209</v>
      </c>
      <c r="AP11" s="55" t="s">
        <v>203</v>
      </c>
      <c r="AQ11" s="55"/>
      <c r="AR11" s="52" t="s">
        <v>209</v>
      </c>
      <c r="AS11" s="4" t="s">
        <v>108</v>
      </c>
      <c r="AT11" s="4" t="n">
        <v>15788</v>
      </c>
      <c r="AU11" s="52" t="s">
        <v>209</v>
      </c>
      <c r="AV11" s="4" t="s">
        <v>60</v>
      </c>
      <c r="AW11" s="4" t="n">
        <v>4245</v>
      </c>
      <c r="AX11" s="52" t="s">
        <v>209</v>
      </c>
      <c r="AY11" s="4" t="s">
        <v>101</v>
      </c>
      <c r="AZ11" s="4" t="n">
        <v>3195</v>
      </c>
      <c r="BA11" s="52" t="s">
        <v>209</v>
      </c>
      <c r="BB11" s="30" t="s">
        <v>94</v>
      </c>
      <c r="BC11" s="4" t="n">
        <v>12373</v>
      </c>
      <c r="BD11" s="52" t="s">
        <v>209</v>
      </c>
      <c r="BE11" s="4" t="s">
        <v>118</v>
      </c>
      <c r="BF11" s="4" t="n">
        <v>26332</v>
      </c>
    </row>
    <row r="12" customFormat="false" ht="14.25" hidden="false" customHeight="false" outlineLevel="0" collapsed="false">
      <c r="E12" s="5"/>
      <c r="F12" s="56" t="s">
        <v>65</v>
      </c>
      <c r="G12" s="57"/>
      <c r="H12" s="57" t="n">
        <v>372083</v>
      </c>
      <c r="I12" s="57"/>
      <c r="J12" s="57"/>
      <c r="K12" s="57"/>
      <c r="L12" s="57" t="n">
        <v>795967</v>
      </c>
      <c r="M12" s="14" t="n">
        <f aca="false">MAX(G12:L12)</f>
        <v>795967</v>
      </c>
      <c r="N12" s="14" t="n">
        <f aca="false">SUM(G12:L12)</f>
        <v>1168050</v>
      </c>
      <c r="Q12" s="52" t="s">
        <v>13</v>
      </c>
      <c r="R12" s="63" t="n">
        <v>604369</v>
      </c>
      <c r="S12" s="64" t="n">
        <v>29024945</v>
      </c>
      <c r="T12" s="63" t="n">
        <v>11317027.31</v>
      </c>
      <c r="U12" s="63" t="n">
        <v>44.7849829351536</v>
      </c>
      <c r="V12" s="65" t="n">
        <v>0.417933257489572</v>
      </c>
      <c r="W12" s="63" t="s">
        <v>23</v>
      </c>
      <c r="X12" s="63" t="s">
        <v>32</v>
      </c>
      <c r="Y12" s="63" t="str">
        <f aca="false">_xlfn.XLOOKUP(MAX(AT36:AT68),AT36:AT68,AS36:AS68)</f>
        <v>New York</v>
      </c>
      <c r="Z12" s="63" t="str">
        <f aca="false">_xlfn.XLOOKUP(MAX(AT2:AT34), AT2:AT34, AS2:AS34)</f>
        <v>New York</v>
      </c>
      <c r="AC12" s="35"/>
      <c r="AO12" s="0" t="n">
        <f aca="false">COUNTA(AP12:AP20)</f>
        <v>9</v>
      </c>
      <c r="AP12" s="30" t="s">
        <v>66</v>
      </c>
      <c r="AQ12" s="4" t="n">
        <v>1674</v>
      </c>
      <c r="AR12" s="0" t="n">
        <f aca="false">COUNTA(AS36:AS68)</f>
        <v>33</v>
      </c>
      <c r="AS12" s="4" t="s">
        <v>110</v>
      </c>
      <c r="AT12" s="4" t="n">
        <v>7926</v>
      </c>
      <c r="AU12" s="0" t="n">
        <f aca="false">COUNTA(AV15:AV25)</f>
        <v>11</v>
      </c>
      <c r="AV12" s="4" t="s">
        <v>160</v>
      </c>
      <c r="AW12" s="4" t="n">
        <v>20523</v>
      </c>
      <c r="AX12" s="0" t="n">
        <f aca="false">COUNTA(AY29:AY52)</f>
        <v>24</v>
      </c>
      <c r="AY12" s="4" t="s">
        <v>106</v>
      </c>
      <c r="AZ12" s="4" t="n">
        <v>67683</v>
      </c>
      <c r="BA12" s="0" t="n">
        <f aca="false">COUNTA(BB9:BB14)</f>
        <v>6</v>
      </c>
      <c r="BB12" s="30" t="s">
        <v>119</v>
      </c>
      <c r="BC12" s="4" t="n">
        <v>18298</v>
      </c>
      <c r="BD12" s="0" t="n">
        <f aca="false">COUNTA(BE27:BE49)</f>
        <v>23</v>
      </c>
      <c r="BE12" s="4" t="s">
        <v>36</v>
      </c>
      <c r="BF12" s="4" t="n">
        <v>51831</v>
      </c>
    </row>
    <row r="13" customFormat="false" ht="14.25" hidden="false" customHeight="false" outlineLevel="0" collapsed="false">
      <c r="E13" s="5"/>
      <c r="F13" s="56" t="s">
        <v>68</v>
      </c>
      <c r="G13" s="57"/>
      <c r="H13" s="57" t="n">
        <v>328443</v>
      </c>
      <c r="I13" s="57" t="n">
        <v>92503</v>
      </c>
      <c r="J13" s="57"/>
      <c r="K13" s="57"/>
      <c r="L13" s="57" t="n">
        <v>658256</v>
      </c>
      <c r="M13" s="14" t="n">
        <f aca="false">MAX(G13:L13)</f>
        <v>658256</v>
      </c>
      <c r="N13" s="14" t="n">
        <f aca="false">SUM(G13:L13)</f>
        <v>1079202</v>
      </c>
      <c r="Q13" s="52" t="s">
        <v>22</v>
      </c>
      <c r="R13" s="63" t="n">
        <v>287375</v>
      </c>
      <c r="S13" s="64" t="n">
        <v>13512453</v>
      </c>
      <c r="T13" s="63" t="n">
        <v>5182260.08</v>
      </c>
      <c r="U13" s="63" t="n">
        <v>44.6087378640777</v>
      </c>
      <c r="V13" s="65" t="n">
        <v>0.419291262135924</v>
      </c>
      <c r="W13" s="63" t="s">
        <v>23</v>
      </c>
      <c r="X13" s="63" t="s">
        <v>32</v>
      </c>
      <c r="Y13" s="63" t="str">
        <f aca="false">_xlfn.XLOOKUP(MAX(AW15:AW25), AW15:AW25, AV15:AV25)</f>
        <v>California</v>
      </c>
      <c r="Z13" s="63" t="str">
        <f aca="false">_xlfn.XLOOKUP(MAX(AW2:AW13), AW2:AW13, AV2:AV13)</f>
        <v>Los Angeles</v>
      </c>
      <c r="AC13" s="34"/>
      <c r="AP13" s="30" t="s">
        <v>70</v>
      </c>
      <c r="AQ13" s="4" t="n">
        <v>26749</v>
      </c>
      <c r="AS13" s="4" t="s">
        <v>112</v>
      </c>
      <c r="AT13" s="4" t="n">
        <v>7319</v>
      </c>
      <c r="AV13" s="4" t="s">
        <v>162</v>
      </c>
      <c r="AW13" s="4" t="n">
        <v>9351</v>
      </c>
      <c r="AY13" s="4" t="s">
        <v>110</v>
      </c>
      <c r="AZ13" s="4" t="n">
        <v>42169</v>
      </c>
      <c r="BB13" s="30" t="s">
        <v>50</v>
      </c>
      <c r="BC13" s="4" t="n">
        <v>34726</v>
      </c>
      <c r="BE13" s="4" t="s">
        <v>125</v>
      </c>
      <c r="BF13" s="4" t="n">
        <v>14725</v>
      </c>
    </row>
    <row r="14" customFormat="false" ht="14.25" hidden="false" customHeight="false" outlineLevel="0" collapsed="false">
      <c r="E14" s="5" t="n">
        <v>2021</v>
      </c>
      <c r="F14" s="56" t="s">
        <v>73</v>
      </c>
      <c r="G14" s="57" t="n">
        <v>517241</v>
      </c>
      <c r="H14" s="57" t="n">
        <v>1416346</v>
      </c>
      <c r="I14" s="57" t="n">
        <v>1182285</v>
      </c>
      <c r="J14" s="57"/>
      <c r="K14" s="57" t="n">
        <v>956209</v>
      </c>
      <c r="L14" s="57" t="n">
        <v>3359940</v>
      </c>
      <c r="M14" s="14" t="n">
        <f aca="false">MAX(G14:L14)</f>
        <v>3359940</v>
      </c>
      <c r="N14" s="14" t="n">
        <f aca="false">SUM(G14:L14)</f>
        <v>7432021</v>
      </c>
      <c r="Q14" s="52" t="s">
        <v>30</v>
      </c>
      <c r="R14" s="63" t="n">
        <v>557640</v>
      </c>
      <c r="S14" s="64" t="n">
        <v>24616622</v>
      </c>
      <c r="T14" s="63" t="n">
        <v>10641608.71</v>
      </c>
      <c r="U14" s="63" t="n">
        <v>42.0467519685039</v>
      </c>
      <c r="V14" s="65" t="n">
        <v>0.444891732283463</v>
      </c>
      <c r="W14" s="63" t="s">
        <v>31</v>
      </c>
      <c r="X14" s="63" t="s">
        <v>32</v>
      </c>
      <c r="Y14" s="63" t="str">
        <f aca="false">_xlfn.XLOOKUP(MAX(AZ29:AZ52), AZ29:AZ52, AY29:AY52)</f>
        <v>Texas</v>
      </c>
      <c r="Z14" s="63" t="str">
        <f aca="false">_xlfn.XLOOKUP(MAX(AZ2:AZ27), AZ2:AZ27, AY2:AY27)</f>
        <v>Dallas</v>
      </c>
      <c r="AC14" s="34"/>
      <c r="AP14" s="30" t="s">
        <v>107</v>
      </c>
      <c r="AQ14" s="4" t="n">
        <v>19272</v>
      </c>
      <c r="AS14" s="4" t="s">
        <v>114</v>
      </c>
      <c r="AT14" s="4" t="n">
        <v>10483</v>
      </c>
      <c r="AV14" s="55" t="s">
        <v>203</v>
      </c>
      <c r="AW14" s="55"/>
      <c r="AY14" s="4" t="s">
        <v>112</v>
      </c>
      <c r="AZ14" s="4" t="n">
        <v>15462</v>
      </c>
      <c r="BB14" s="30" t="s">
        <v>59</v>
      </c>
      <c r="BC14" s="4" t="n">
        <v>65072</v>
      </c>
      <c r="BE14" s="4" t="s">
        <v>42</v>
      </c>
      <c r="BF14" s="4" t="n">
        <v>27710</v>
      </c>
    </row>
    <row r="15" customFormat="false" ht="14.25" hidden="false" customHeight="false" outlineLevel="0" collapsed="false">
      <c r="E15" s="5"/>
      <c r="F15" s="56" t="s">
        <v>17</v>
      </c>
      <c r="G15" s="57" t="n">
        <v>609131</v>
      </c>
      <c r="H15" s="57" t="n">
        <v>1266129</v>
      </c>
      <c r="I15" s="57" t="n">
        <v>1383420</v>
      </c>
      <c r="J15" s="57" t="n">
        <v>37695</v>
      </c>
      <c r="K15" s="57" t="n">
        <v>869131</v>
      </c>
      <c r="L15" s="57" t="n">
        <v>1957534</v>
      </c>
      <c r="M15" s="14" t="n">
        <f aca="false">MAX(G15:L15)</f>
        <v>1957534</v>
      </c>
      <c r="N15" s="14" t="n">
        <f aca="false">SUM(G15:L15)</f>
        <v>6123040</v>
      </c>
      <c r="Q15" s="52" t="s">
        <v>37</v>
      </c>
      <c r="R15" s="63" t="n">
        <v>206225</v>
      </c>
      <c r="S15" s="64" t="n">
        <v>10506085</v>
      </c>
      <c r="T15" s="63" t="n">
        <v>3902748.86</v>
      </c>
      <c r="U15" s="63" t="n">
        <v>47.1837060702875</v>
      </c>
      <c r="V15" s="65" t="n">
        <v>0.406533546325879</v>
      </c>
      <c r="W15" s="63" t="s">
        <v>31</v>
      </c>
      <c r="X15" s="63" t="s">
        <v>32</v>
      </c>
      <c r="Y15" s="63" t="str">
        <f aca="false">_xlfn.XLOOKUP(MAX(BC9:BC14), BC9:BC14,BB9:BB14)</f>
        <v>Texas</v>
      </c>
      <c r="Z15" s="63" t="str">
        <f aca="false">_xlfn.XLOOKUP(MAX(BC2:BC7), BC2:BC7, BB2:BB7)</f>
        <v>Houston</v>
      </c>
      <c r="AC15" s="34"/>
      <c r="AH15" s="52"/>
      <c r="AI15" s="52" t="str">
        <f aca="false">AP1</f>
        <v>Amazon</v>
      </c>
      <c r="AJ15" s="52" t="str">
        <f aca="false">AS1</f>
        <v>Foot Locker</v>
      </c>
      <c r="AK15" s="52" t="str">
        <f aca="false">AV1</f>
        <v>Kohl's</v>
      </c>
      <c r="AL15" s="52" t="str">
        <f aca="false">AY1</f>
        <v>Sports Direct</v>
      </c>
      <c r="AM15" s="52" t="str">
        <f aca="false">BB1</f>
        <v>Walmart</v>
      </c>
      <c r="AN15" s="52" t="str">
        <f aca="false">BE1</f>
        <v>West Gear</v>
      </c>
      <c r="AP15" s="30" t="s">
        <v>111</v>
      </c>
      <c r="AQ15" s="4" t="n">
        <v>20693</v>
      </c>
      <c r="AS15" s="4" t="s">
        <v>116</v>
      </c>
      <c r="AT15" s="4" t="n">
        <v>20888</v>
      </c>
      <c r="AV15" s="30" t="s">
        <v>75</v>
      </c>
      <c r="AW15" s="4" t="n">
        <v>8818</v>
      </c>
      <c r="AY15" s="4" t="s">
        <v>114</v>
      </c>
      <c r="AZ15" s="4" t="n">
        <v>24213</v>
      </c>
      <c r="BE15" s="4" t="s">
        <v>135</v>
      </c>
      <c r="BF15" s="4" t="n">
        <v>23950</v>
      </c>
    </row>
    <row r="16" customFormat="false" ht="14.25" hidden="false" customHeight="false" outlineLevel="0" collapsed="false">
      <c r="E16" s="5"/>
      <c r="F16" s="56" t="s">
        <v>25</v>
      </c>
      <c r="G16" s="57" t="n">
        <v>542016</v>
      </c>
      <c r="H16" s="57" t="n">
        <v>1098400</v>
      </c>
      <c r="I16" s="57" t="n">
        <v>1324979</v>
      </c>
      <c r="J16" s="57" t="n">
        <v>67052</v>
      </c>
      <c r="K16" s="57" t="n">
        <v>1319212</v>
      </c>
      <c r="L16" s="57" t="n">
        <v>869123</v>
      </c>
      <c r="M16" s="14" t="n">
        <f aca="false">MAX(G16:L16)</f>
        <v>1324979</v>
      </c>
      <c r="N16" s="14" t="n">
        <f aca="false">SUM(G16:L16)</f>
        <v>5220782</v>
      </c>
      <c r="Q16" s="52" t="s">
        <v>43</v>
      </c>
      <c r="R16" s="63" t="n">
        <v>625262</v>
      </c>
      <c r="S16" s="64" t="n">
        <v>32409558</v>
      </c>
      <c r="T16" s="63" t="n">
        <v>12196890.68</v>
      </c>
      <c r="U16" s="63" t="n">
        <v>46.7379949452401</v>
      </c>
      <c r="V16" s="65" t="n">
        <v>0.417855939342879</v>
      </c>
      <c r="W16" s="63" t="s">
        <v>14</v>
      </c>
      <c r="X16" s="63" t="s">
        <v>32</v>
      </c>
      <c r="Y16" s="63" t="str">
        <f aca="false">_xlfn.XLOOKUP(MAX(BF27:BF49), BF27:BF49, BE27:BE49)</f>
        <v>California</v>
      </c>
      <c r="Z16" s="63" t="str">
        <f aca="false">_xlfn.XLOOKUP(MAX(BF2:BF25), BF2:BF25,BE2:BE25)</f>
        <v>San Francisco</v>
      </c>
      <c r="AC16" s="35"/>
      <c r="AH16" s="52" t="s">
        <v>210</v>
      </c>
      <c r="AI16" s="4" t="n">
        <f aca="false">AO10</f>
        <v>9</v>
      </c>
      <c r="AJ16" s="4" t="n">
        <f aca="false">AR10</f>
        <v>33</v>
      </c>
      <c r="AK16" s="4" t="n">
        <f aca="false">AU10</f>
        <v>12</v>
      </c>
      <c r="AL16" s="4" t="n">
        <f aca="false">AX10</f>
        <v>26</v>
      </c>
      <c r="AM16" s="4" t="n">
        <f aca="false">BA10</f>
        <v>6</v>
      </c>
      <c r="AN16" s="4" t="n">
        <f aca="false">BD10</f>
        <v>24</v>
      </c>
      <c r="AP16" s="30" t="s">
        <v>115</v>
      </c>
      <c r="AQ16" s="4" t="n">
        <v>11763</v>
      </c>
      <c r="AS16" s="4" t="s">
        <v>120</v>
      </c>
      <c r="AT16" s="4" t="n">
        <v>21221</v>
      </c>
      <c r="AV16" s="30" t="s">
        <v>19</v>
      </c>
      <c r="AW16" s="4" t="n">
        <v>78788</v>
      </c>
      <c r="AY16" s="4" t="s">
        <v>116</v>
      </c>
      <c r="AZ16" s="4" t="n">
        <v>7114</v>
      </c>
      <c r="BE16" s="4" t="s">
        <v>136</v>
      </c>
      <c r="BF16" s="4" t="n">
        <v>47061</v>
      </c>
    </row>
    <row r="17" customFormat="false" ht="14.25" hidden="false" customHeight="false" outlineLevel="0" collapsed="false">
      <c r="E17" s="5"/>
      <c r="F17" s="56" t="s">
        <v>33</v>
      </c>
      <c r="G17" s="57" t="n">
        <v>515112</v>
      </c>
      <c r="H17" s="57" t="n">
        <v>1046277</v>
      </c>
      <c r="I17" s="57" t="n">
        <v>1726194</v>
      </c>
      <c r="J17" s="57" t="n">
        <v>297151</v>
      </c>
      <c r="K17" s="57" t="n">
        <v>1929578</v>
      </c>
      <c r="L17" s="57" t="n">
        <v>984027</v>
      </c>
      <c r="M17" s="14" t="n">
        <f aca="false">MAX(G17:L17)</f>
        <v>1929578</v>
      </c>
      <c r="N17" s="14" t="n">
        <f aca="false">SUM(G17:L17)</f>
        <v>6498339</v>
      </c>
      <c r="X17" s="34"/>
      <c r="AH17" s="52" t="s">
        <v>211</v>
      </c>
      <c r="AI17" s="4" t="n">
        <f aca="false">AO12</f>
        <v>9</v>
      </c>
      <c r="AJ17" s="4" t="n">
        <f aca="false">AR12</f>
        <v>33</v>
      </c>
      <c r="AK17" s="4" t="n">
        <f aca="false">AU12</f>
        <v>11</v>
      </c>
      <c r="AL17" s="4" t="n">
        <f aca="false">AX12</f>
        <v>24</v>
      </c>
      <c r="AM17" s="4" t="n">
        <f aca="false">BA12</f>
        <v>6</v>
      </c>
      <c r="AN17" s="4" t="n">
        <f aca="false">BD12</f>
        <v>23</v>
      </c>
      <c r="AP17" s="30" t="s">
        <v>130</v>
      </c>
      <c r="AQ17" s="4" t="n">
        <v>26088</v>
      </c>
      <c r="AS17" s="4" t="s">
        <v>122</v>
      </c>
      <c r="AT17" s="4" t="n">
        <v>1516</v>
      </c>
      <c r="AV17" s="30" t="s">
        <v>89</v>
      </c>
      <c r="AW17" s="4" t="n">
        <v>9351</v>
      </c>
      <c r="AY17" s="4" t="s">
        <v>28</v>
      </c>
      <c r="AZ17" s="4" t="n">
        <v>20503</v>
      </c>
      <c r="BE17" s="4" t="s">
        <v>142</v>
      </c>
      <c r="BF17" s="4" t="n">
        <v>27681</v>
      </c>
    </row>
    <row r="18" customFormat="false" ht="14.25" hidden="false" customHeight="false" outlineLevel="0" collapsed="false">
      <c r="E18" s="5"/>
      <c r="F18" s="56" t="s">
        <v>39</v>
      </c>
      <c r="G18" s="57" t="n">
        <v>826771</v>
      </c>
      <c r="H18" s="57" t="n">
        <v>1666479</v>
      </c>
      <c r="I18" s="57" t="n">
        <v>2411759</v>
      </c>
      <c r="J18" s="57" t="n">
        <v>388945</v>
      </c>
      <c r="K18" s="57" t="n">
        <v>1847135</v>
      </c>
      <c r="L18" s="57" t="n">
        <v>1435867</v>
      </c>
      <c r="M18" s="14" t="n">
        <f aca="false">MAX(G18:L18)</f>
        <v>2411759</v>
      </c>
      <c r="N18" s="14" t="n">
        <f aca="false">SUM(G18:L18)</f>
        <v>8576956</v>
      </c>
      <c r="X18" s="34"/>
      <c r="AP18" s="30" t="s">
        <v>138</v>
      </c>
      <c r="AQ18" s="4" t="n">
        <v>10350</v>
      </c>
      <c r="AS18" s="4" t="s">
        <v>129</v>
      </c>
      <c r="AT18" s="4" t="n">
        <v>1841</v>
      </c>
      <c r="AV18" s="30" t="s">
        <v>105</v>
      </c>
      <c r="AW18" s="4" t="n">
        <v>20523</v>
      </c>
      <c r="AY18" s="4" t="s">
        <v>120</v>
      </c>
      <c r="AZ18" s="4" t="n">
        <v>17295</v>
      </c>
      <c r="BE18" s="4" t="s">
        <v>146</v>
      </c>
      <c r="BF18" s="4" t="n">
        <v>13275</v>
      </c>
    </row>
    <row r="19" customFormat="false" ht="14.25" hidden="false" customHeight="false" outlineLevel="0" collapsed="false">
      <c r="E19" s="5"/>
      <c r="F19" s="56" t="s">
        <v>45</v>
      </c>
      <c r="G19" s="57" t="n">
        <v>980773</v>
      </c>
      <c r="H19" s="57" t="n">
        <v>2926524</v>
      </c>
      <c r="I19" s="57" t="n">
        <v>750704</v>
      </c>
      <c r="J19" s="57" t="n">
        <v>695474</v>
      </c>
      <c r="K19" s="57" t="n">
        <v>1216331</v>
      </c>
      <c r="L19" s="57" t="n">
        <v>2149147</v>
      </c>
      <c r="M19" s="14" t="n">
        <f aca="false">MAX(G19:L19)</f>
        <v>2926524</v>
      </c>
      <c r="N19" s="14" t="n">
        <f aca="false">SUM(G19:L19)</f>
        <v>8718953</v>
      </c>
      <c r="X19" s="34"/>
      <c r="AP19" s="30" t="s">
        <v>143</v>
      </c>
      <c r="AQ19" s="4" t="n">
        <v>44925</v>
      </c>
      <c r="AS19" s="4" t="s">
        <v>131</v>
      </c>
      <c r="AT19" s="4" t="n">
        <v>9392</v>
      </c>
      <c r="AV19" s="30" t="s">
        <v>41</v>
      </c>
      <c r="AW19" s="4" t="n">
        <v>2214</v>
      </c>
      <c r="AY19" s="4" t="s">
        <v>122</v>
      </c>
      <c r="AZ19" s="4" t="n">
        <v>64561</v>
      </c>
      <c r="BE19" s="4" t="s">
        <v>55</v>
      </c>
      <c r="BF19" s="4" t="n">
        <v>2616</v>
      </c>
    </row>
    <row r="20" customFormat="false" ht="14.25" hidden="false" customHeight="false" outlineLevel="0" collapsed="false">
      <c r="E20" s="5"/>
      <c r="F20" s="56" t="s">
        <v>49</v>
      </c>
      <c r="G20" s="57" t="n">
        <v>1117017</v>
      </c>
      <c r="H20" s="57" t="n">
        <v>3309411</v>
      </c>
      <c r="I20" s="57" t="n">
        <v>842411</v>
      </c>
      <c r="J20" s="57" t="n">
        <v>1099799</v>
      </c>
      <c r="K20" s="57" t="n">
        <v>1467848</v>
      </c>
      <c r="L20" s="57" t="n">
        <v>2531545</v>
      </c>
      <c r="M20" s="14" t="n">
        <f aca="false">MAX(G20:L20)</f>
        <v>3309411</v>
      </c>
      <c r="N20" s="14" t="n">
        <f aca="false">SUM(G20:L20)</f>
        <v>10368031</v>
      </c>
      <c r="X20" s="35"/>
      <c r="Y20" s="36"/>
      <c r="Z20" s="34"/>
      <c r="AH20" s="0" t="n">
        <f aca="false" t="array" ref="AH20:AJ26">TRANSPOSE(AH15:AN17)</f>
        <v>0</v>
      </c>
      <c r="AI20" s="0" t="str">
        <v>Number of cities</v>
      </c>
      <c r="AJ20" s="0" t="str">
        <v>Number of states</v>
      </c>
      <c r="AP20" s="30" t="s">
        <v>159</v>
      </c>
      <c r="AQ20" s="4" t="n">
        <v>36476</v>
      </c>
      <c r="AS20" s="4" t="s">
        <v>133</v>
      </c>
      <c r="AT20" s="4" t="n">
        <v>14724</v>
      </c>
      <c r="AV20" s="30" t="s">
        <v>124</v>
      </c>
      <c r="AW20" s="4" t="n">
        <v>39656</v>
      </c>
      <c r="AY20" s="4" t="s">
        <v>42</v>
      </c>
      <c r="AZ20" s="4" t="n">
        <v>20731</v>
      </c>
      <c r="BE20" s="4" t="s">
        <v>166</v>
      </c>
      <c r="BF20" s="4" t="n">
        <v>1717</v>
      </c>
    </row>
    <row r="21" customFormat="false" ht="14.25" hidden="false" customHeight="false" outlineLevel="0" collapsed="false">
      <c r="E21" s="5"/>
      <c r="F21" s="56" t="s">
        <v>53</v>
      </c>
      <c r="G21" s="57" t="n">
        <v>1002686</v>
      </c>
      <c r="H21" s="57" t="n">
        <v>2284198</v>
      </c>
      <c r="I21" s="57" t="n">
        <v>819066</v>
      </c>
      <c r="J21" s="57" t="n">
        <v>1057046</v>
      </c>
      <c r="K21" s="57" t="n">
        <v>2680836</v>
      </c>
      <c r="L21" s="57" t="n">
        <v>1807764</v>
      </c>
      <c r="M21" s="14" t="n">
        <f aca="false">MAX(G21:L21)</f>
        <v>2680836</v>
      </c>
      <c r="N21" s="14" t="n">
        <f aca="false">SUM(G21:L21)</f>
        <v>9651596</v>
      </c>
      <c r="X21" s="34"/>
      <c r="Z21" s="34"/>
      <c r="AH21" s="0" t="str">
        <v>Amazon</v>
      </c>
      <c r="AI21" s="0" t="n">
        <v>9</v>
      </c>
      <c r="AJ21" s="0" t="n">
        <v>9</v>
      </c>
      <c r="AS21" s="4" t="s">
        <v>42</v>
      </c>
      <c r="AT21" s="4" t="n">
        <v>24694</v>
      </c>
      <c r="AV21" s="30" t="s">
        <v>132</v>
      </c>
      <c r="AW21" s="4" t="n">
        <v>17741</v>
      </c>
      <c r="AY21" s="4" t="s">
        <v>50</v>
      </c>
      <c r="AZ21" s="4" t="n">
        <v>5032</v>
      </c>
      <c r="BE21" s="4" t="s">
        <v>168</v>
      </c>
      <c r="BF21" s="4" t="n">
        <v>50536</v>
      </c>
    </row>
    <row r="22" customFormat="false" ht="14.25" hidden="false" customHeight="false" outlineLevel="0" collapsed="false">
      <c r="E22" s="5"/>
      <c r="F22" s="56" t="s">
        <v>58</v>
      </c>
      <c r="G22" s="57" t="n">
        <v>755593</v>
      </c>
      <c r="H22" s="57" t="n">
        <v>1054530</v>
      </c>
      <c r="I22" s="57" t="n">
        <v>626186</v>
      </c>
      <c r="J22" s="57" t="n">
        <v>686844</v>
      </c>
      <c r="K22" s="57" t="n">
        <v>4005860</v>
      </c>
      <c r="L22" s="57" t="n">
        <v>908885</v>
      </c>
      <c r="M22" s="14" t="n">
        <f aca="false">MAX(G22:L22)</f>
        <v>4005860</v>
      </c>
      <c r="N22" s="14" t="n">
        <f aca="false">SUM(G22:L22)</f>
        <v>8037898</v>
      </c>
      <c r="X22" s="34"/>
      <c r="Z22" s="34"/>
      <c r="AH22" s="0" t="str">
        <v>Foot Locker</v>
      </c>
      <c r="AI22" s="0" t="n">
        <v>33</v>
      </c>
      <c r="AJ22" s="0" t="n">
        <v>33</v>
      </c>
      <c r="AS22" s="4" t="s">
        <v>47</v>
      </c>
      <c r="AT22" s="4" t="n">
        <v>18624</v>
      </c>
      <c r="AV22" s="30" t="s">
        <v>134</v>
      </c>
      <c r="AW22" s="4" t="n">
        <v>43752</v>
      </c>
      <c r="AY22" s="4" t="s">
        <v>139</v>
      </c>
      <c r="AZ22" s="4" t="n">
        <v>8799</v>
      </c>
      <c r="BE22" s="4" t="s">
        <v>154</v>
      </c>
      <c r="BF22" s="4" t="n">
        <v>48548</v>
      </c>
    </row>
    <row r="23" customFormat="false" ht="14.25" hidden="false" customHeight="false" outlineLevel="0" collapsed="false">
      <c r="E23" s="5"/>
      <c r="F23" s="56" t="s">
        <v>62</v>
      </c>
      <c r="G23" s="57" t="n">
        <v>832885</v>
      </c>
      <c r="H23" s="57" t="n">
        <v>1391990</v>
      </c>
      <c r="I23" s="57" t="n">
        <v>586397</v>
      </c>
      <c r="J23" s="57" t="n">
        <v>554362</v>
      </c>
      <c r="K23" s="57" t="n">
        <v>2743672</v>
      </c>
      <c r="L23" s="57" t="n">
        <v>1000883</v>
      </c>
      <c r="M23" s="14" t="n">
        <f aca="false">MAX(G23:L23)</f>
        <v>2743672</v>
      </c>
      <c r="N23" s="14" t="n">
        <f aca="false">SUM(G23:L23)</f>
        <v>7110189</v>
      </c>
      <c r="X23" s="34"/>
      <c r="Z23" s="34"/>
      <c r="AH23" s="0" t="str">
        <v>Kohl's</v>
      </c>
      <c r="AI23" s="0" t="n">
        <v>12</v>
      </c>
      <c r="AJ23" s="0" t="n">
        <v>11</v>
      </c>
      <c r="AS23" s="4" t="s">
        <v>136</v>
      </c>
      <c r="AT23" s="4" t="n">
        <v>10554</v>
      </c>
      <c r="AV23" s="30" t="s">
        <v>50</v>
      </c>
      <c r="AW23" s="4" t="n">
        <v>10053</v>
      </c>
      <c r="AY23" s="4" t="s">
        <v>144</v>
      </c>
      <c r="AZ23" s="4" t="n">
        <v>2975</v>
      </c>
      <c r="BE23" s="4" t="s">
        <v>60</v>
      </c>
      <c r="BF23" s="4" t="n">
        <v>82655</v>
      </c>
    </row>
    <row r="24" customFormat="false" ht="14.25" hidden="false" customHeight="false" outlineLevel="0" collapsed="false">
      <c r="E24" s="5"/>
      <c r="F24" s="56" t="s">
        <v>65</v>
      </c>
      <c r="G24" s="57" t="n">
        <v>1143180</v>
      </c>
      <c r="H24" s="57" t="n">
        <v>2303504</v>
      </c>
      <c r="I24" s="57" t="n">
        <v>790890</v>
      </c>
      <c r="J24" s="57" t="n">
        <v>588604</v>
      </c>
      <c r="K24" s="57" t="n">
        <v>1542068</v>
      </c>
      <c r="L24" s="57" t="n">
        <v>1487144</v>
      </c>
      <c r="M24" s="14" t="n">
        <f aca="false">MAX(G24:L24)</f>
        <v>2303504</v>
      </c>
      <c r="N24" s="14" t="n">
        <f aca="false">SUM(G24:L24)</f>
        <v>7855390</v>
      </c>
      <c r="X24" s="35"/>
      <c r="Y24" s="36"/>
      <c r="Z24" s="34"/>
      <c r="AH24" s="0" t="str">
        <v>Sports Direct</v>
      </c>
      <c r="AI24" s="0" t="n">
        <v>26</v>
      </c>
      <c r="AJ24" s="0" t="n">
        <v>24</v>
      </c>
      <c r="AS24" s="4" t="s">
        <v>50</v>
      </c>
      <c r="AT24" s="4" t="n">
        <v>72196</v>
      </c>
      <c r="AV24" s="30" t="s">
        <v>145</v>
      </c>
      <c r="AW24" s="4" t="n">
        <v>12778</v>
      </c>
      <c r="AY24" s="4" t="s">
        <v>146</v>
      </c>
      <c r="AZ24" s="4" t="n">
        <v>5007</v>
      </c>
      <c r="BE24" s="4" t="s">
        <v>64</v>
      </c>
      <c r="BF24" s="4" t="n">
        <v>42262</v>
      </c>
    </row>
    <row r="25" customFormat="false" ht="14.25" hidden="false" customHeight="false" outlineLevel="0" collapsed="false">
      <c r="E25" s="5"/>
      <c r="F25" s="56" t="s">
        <v>68</v>
      </c>
      <c r="G25" s="57" t="n">
        <v>1254582</v>
      </c>
      <c r="H25" s="57" t="n">
        <v>3512277</v>
      </c>
      <c r="I25" s="57" t="n">
        <v>975659</v>
      </c>
      <c r="J25" s="57" t="n">
        <v>329138</v>
      </c>
      <c r="K25" s="57" t="n">
        <v>2050391</v>
      </c>
      <c r="L25" s="57" t="n">
        <v>2214083</v>
      </c>
      <c r="M25" s="14" t="n">
        <f aca="false">MAX(G25:L25)</f>
        <v>3512277</v>
      </c>
      <c r="N25" s="14" t="n">
        <f aca="false">SUM(G25:L25)</f>
        <v>10336130</v>
      </c>
      <c r="X25" s="34"/>
      <c r="Z25" s="34"/>
      <c r="AH25" s="0" t="str">
        <v>Walmart</v>
      </c>
      <c r="AI25" s="0" t="n">
        <v>6</v>
      </c>
      <c r="AJ25" s="0" t="n">
        <v>6</v>
      </c>
      <c r="AS25" s="4" t="s">
        <v>144</v>
      </c>
      <c r="AT25" s="4" t="n">
        <v>16179</v>
      </c>
      <c r="AV25" s="30" t="s">
        <v>167</v>
      </c>
      <c r="AW25" s="4" t="n">
        <v>43701</v>
      </c>
      <c r="AY25" s="4" t="s">
        <v>150</v>
      </c>
      <c r="AZ25" s="4" t="n">
        <v>9285</v>
      </c>
      <c r="BE25" s="4" t="s">
        <v>158</v>
      </c>
      <c r="BF25" s="4" t="n">
        <v>7527</v>
      </c>
    </row>
    <row r="26" customFormat="false" ht="14.25" hidden="false" customHeight="false" outlineLevel="0" collapsed="false">
      <c r="X26" s="34"/>
      <c r="AH26" s="0" t="str">
        <v>West Gear</v>
      </c>
      <c r="AI26" s="0" t="n">
        <v>24</v>
      </c>
      <c r="AJ26" s="0" t="n">
        <v>23</v>
      </c>
      <c r="AS26" s="4" t="s">
        <v>55</v>
      </c>
      <c r="AT26" s="4" t="n">
        <v>25046</v>
      </c>
      <c r="AY26" s="4" t="s">
        <v>152</v>
      </c>
      <c r="AZ26" s="4" t="n">
        <v>11428</v>
      </c>
      <c r="BE26" s="55" t="s">
        <v>203</v>
      </c>
      <c r="BF26" s="55"/>
    </row>
    <row r="27" customFormat="false" ht="14.25" hidden="false" customHeight="false" outlineLevel="0" collapsed="false">
      <c r="X27" s="34"/>
      <c r="Z27" s="34"/>
      <c r="AS27" s="4" t="s">
        <v>148</v>
      </c>
      <c r="AT27" s="4" t="n">
        <v>38101</v>
      </c>
      <c r="AY27" s="4" t="s">
        <v>156</v>
      </c>
      <c r="AZ27" s="4" t="n">
        <v>7557</v>
      </c>
      <c r="BE27" s="30" t="s">
        <v>80</v>
      </c>
      <c r="BF27" s="4" t="n">
        <v>14725</v>
      </c>
    </row>
    <row r="28" customFormat="false" ht="14.25" hidden="false" customHeight="false" outlineLevel="0" collapsed="false">
      <c r="X28" s="35"/>
      <c r="Y28" s="36"/>
      <c r="Z28" s="34"/>
      <c r="AS28" s="4" t="s">
        <v>150</v>
      </c>
      <c r="AT28" s="4" t="n">
        <v>18188</v>
      </c>
      <c r="AY28" s="55" t="s">
        <v>203</v>
      </c>
      <c r="AZ28" s="55"/>
      <c r="BE28" s="30" t="s">
        <v>19</v>
      </c>
      <c r="BF28" s="4" t="n">
        <v>82655</v>
      </c>
    </row>
    <row r="29" customFormat="false" ht="14.25" hidden="false" customHeight="false" outlineLevel="0" collapsed="false">
      <c r="E29" s="52"/>
      <c r="F29" s="52" t="s">
        <v>15</v>
      </c>
      <c r="G29" s="52" t="s">
        <v>13</v>
      </c>
      <c r="H29" s="52" t="s">
        <v>22</v>
      </c>
      <c r="I29" s="52" t="s">
        <v>30</v>
      </c>
      <c r="J29" s="52" t="s">
        <v>37</v>
      </c>
      <c r="K29" s="52" t="s">
        <v>43</v>
      </c>
      <c r="W29" s="34"/>
      <c r="Y29" s="34"/>
      <c r="AR29" s="4" t="s">
        <v>152</v>
      </c>
      <c r="AS29" s="4" t="n">
        <v>41541</v>
      </c>
      <c r="AX29" s="30" t="s">
        <v>66</v>
      </c>
      <c r="AY29" s="4" t="n">
        <v>61653</v>
      </c>
      <c r="BD29" s="30" t="s">
        <v>27</v>
      </c>
      <c r="BE29" s="4" t="n">
        <v>41378</v>
      </c>
    </row>
    <row r="30" customFormat="false" ht="14.25" hidden="false" customHeight="false" outlineLevel="0" collapsed="false">
      <c r="E30" s="52" t="s">
        <v>29</v>
      </c>
      <c r="F30" s="4" t="n">
        <v>44925</v>
      </c>
      <c r="G30" s="4" t="n">
        <v>141281</v>
      </c>
      <c r="H30" s="4" t="n">
        <v>62393</v>
      </c>
      <c r="I30" s="4" t="n">
        <v>74415</v>
      </c>
      <c r="J30" s="4"/>
      <c r="K30" s="4" t="n">
        <v>68323</v>
      </c>
      <c r="X30" s="34"/>
      <c r="Z30" s="34"/>
      <c r="AS30" s="4" t="s">
        <v>64</v>
      </c>
      <c r="AT30" s="4" t="n">
        <v>4349</v>
      </c>
      <c r="AY30" s="30" t="s">
        <v>86</v>
      </c>
      <c r="AZ30" s="4" t="n">
        <v>24213</v>
      </c>
      <c r="BE30" s="30" t="s">
        <v>35</v>
      </c>
      <c r="BF30" s="4" t="n">
        <v>40985</v>
      </c>
    </row>
    <row r="31" customFormat="false" ht="14.25" hidden="false" customHeight="false" outlineLevel="0" collapsed="false">
      <c r="E31" s="52" t="s">
        <v>26</v>
      </c>
      <c r="F31" s="4" t="n">
        <v>95020</v>
      </c>
      <c r="G31" s="4" t="n">
        <v>179087</v>
      </c>
      <c r="H31" s="4" t="n">
        <v>37145</v>
      </c>
      <c r="I31" s="4" t="n">
        <v>74310</v>
      </c>
      <c r="J31" s="4" t="n">
        <v>34726</v>
      </c>
      <c r="K31" s="4" t="n">
        <v>80991</v>
      </c>
      <c r="X31" s="34"/>
      <c r="Z31" s="34"/>
      <c r="AS31" s="4" t="s">
        <v>156</v>
      </c>
      <c r="AT31" s="4" t="n">
        <v>15416</v>
      </c>
      <c r="AY31" s="30" t="s">
        <v>35</v>
      </c>
      <c r="AZ31" s="4" t="n">
        <v>25738</v>
      </c>
      <c r="BE31" s="30" t="s">
        <v>96</v>
      </c>
      <c r="BF31" s="4" t="n">
        <v>23539</v>
      </c>
    </row>
    <row r="32" customFormat="false" ht="14.25" hidden="false" customHeight="false" outlineLevel="0" collapsed="false">
      <c r="E32" s="52" t="s">
        <v>40</v>
      </c>
      <c r="F32" s="4" t="n">
        <v>1674</v>
      </c>
      <c r="G32" s="4" t="n">
        <v>34786</v>
      </c>
      <c r="H32" s="4" t="n">
        <v>12778</v>
      </c>
      <c r="I32" s="4" t="n">
        <v>231695</v>
      </c>
      <c r="J32" s="4" t="n">
        <v>117113</v>
      </c>
      <c r="K32" s="4" t="n">
        <v>94214</v>
      </c>
      <c r="X32" s="35"/>
      <c r="Y32" s="36"/>
      <c r="Z32" s="34"/>
      <c r="AS32" s="4" t="s">
        <v>158</v>
      </c>
      <c r="AT32" s="4" t="n">
        <v>28877</v>
      </c>
      <c r="AY32" s="30" t="s">
        <v>92</v>
      </c>
      <c r="AZ32" s="4" t="n">
        <v>41414</v>
      </c>
      <c r="BE32" s="30" t="s">
        <v>100</v>
      </c>
      <c r="BF32" s="4" t="n">
        <v>26332</v>
      </c>
    </row>
    <row r="33" customFormat="false" ht="14.25" hidden="false" customHeight="false" outlineLevel="0" collapsed="false">
      <c r="E33" s="52" t="s">
        <v>34</v>
      </c>
      <c r="F33" s="4" t="n">
        <v>29622</v>
      </c>
      <c r="G33" s="4" t="n">
        <v>150781</v>
      </c>
      <c r="H33" s="4"/>
      <c r="I33" s="4" t="n">
        <v>143599</v>
      </c>
      <c r="J33" s="4" t="n">
        <v>42013</v>
      </c>
      <c r="K33" s="4" t="n">
        <v>40985</v>
      </c>
      <c r="X33" s="34"/>
      <c r="Z33" s="66"/>
      <c r="AS33" s="4" t="s">
        <v>160</v>
      </c>
      <c r="AT33" s="4" t="n">
        <v>8940</v>
      </c>
      <c r="AY33" s="30" t="s">
        <v>94</v>
      </c>
      <c r="AZ33" s="4" t="n">
        <v>7114</v>
      </c>
      <c r="BE33" s="30" t="s">
        <v>103</v>
      </c>
      <c r="BF33" s="4" t="n">
        <v>7658</v>
      </c>
    </row>
    <row r="34" customFormat="false" ht="14.25" hidden="false" customHeight="false" outlineLevel="0" collapsed="false">
      <c r="E34" s="52" t="s">
        <v>18</v>
      </c>
      <c r="F34" s="4" t="n">
        <v>26749</v>
      </c>
      <c r="G34" s="4" t="n">
        <v>98434</v>
      </c>
      <c r="H34" s="4" t="n">
        <v>175059</v>
      </c>
      <c r="I34" s="4" t="n">
        <v>33621</v>
      </c>
      <c r="J34" s="4" t="n">
        <v>12373</v>
      </c>
      <c r="K34" s="4" t="n">
        <v>340749</v>
      </c>
      <c r="X34" s="34"/>
      <c r="Z34" s="66"/>
      <c r="AS34" s="4" t="s">
        <v>162</v>
      </c>
      <c r="AT34" s="4" t="n">
        <v>20924</v>
      </c>
      <c r="AY34" s="30" t="s">
        <v>96</v>
      </c>
      <c r="AZ34" s="4" t="n">
        <v>17626</v>
      </c>
      <c r="BE34" s="30" t="s">
        <v>109</v>
      </c>
      <c r="BF34" s="4" t="n">
        <v>47061</v>
      </c>
    </row>
    <row r="35" customFormat="false" ht="14.25" hidden="false" customHeight="false" outlineLevel="0" collapsed="false">
      <c r="F35" s="36"/>
      <c r="X35" s="34"/>
      <c r="Z35" s="66"/>
      <c r="AS35" s="55" t="s">
        <v>203</v>
      </c>
      <c r="AT35" s="55"/>
      <c r="AY35" s="30" t="s">
        <v>98</v>
      </c>
      <c r="AZ35" s="4" t="n">
        <v>3195</v>
      </c>
      <c r="BE35" s="30" t="s">
        <v>111</v>
      </c>
      <c r="BF35" s="4" t="n">
        <v>1717</v>
      </c>
    </row>
    <row r="36" customFormat="false" ht="14.25" hidden="false" customHeight="false" outlineLevel="0" collapsed="false">
      <c r="E36" s="34"/>
      <c r="Z36" s="35"/>
      <c r="AA36" s="36"/>
      <c r="AS36" s="30" t="s">
        <v>70</v>
      </c>
      <c r="AT36" s="4" t="n">
        <v>4066</v>
      </c>
      <c r="AY36" s="30" t="s">
        <v>113</v>
      </c>
      <c r="AZ36" s="4" t="n">
        <v>5849</v>
      </c>
      <c r="BE36" s="30" t="s">
        <v>113</v>
      </c>
      <c r="BF36" s="4" t="n">
        <v>5647</v>
      </c>
    </row>
    <row r="37" customFormat="false" ht="14.25" hidden="false" customHeight="false" outlineLevel="0" collapsed="false">
      <c r="E37" s="34"/>
      <c r="Z37" s="38"/>
      <c r="AA37" s="39"/>
      <c r="AS37" s="30" t="s">
        <v>75</v>
      </c>
      <c r="AT37" s="4" t="n">
        <v>38101</v>
      </c>
      <c r="AY37" s="30" t="s">
        <v>115</v>
      </c>
      <c r="AZ37" s="4" t="n">
        <v>21132</v>
      </c>
      <c r="BE37" s="30" t="s">
        <v>121</v>
      </c>
      <c r="BF37" s="4" t="n">
        <v>7527</v>
      </c>
    </row>
    <row r="38" customFormat="false" ht="14.25" hidden="false" customHeight="false" outlineLevel="0" collapsed="false">
      <c r="E38" s="34"/>
      <c r="Z38" s="66"/>
      <c r="AS38" s="30" t="s">
        <v>19</v>
      </c>
      <c r="AT38" s="4" t="n">
        <v>1841</v>
      </c>
      <c r="AY38" s="30" t="s">
        <v>117</v>
      </c>
      <c r="AZ38" s="4" t="n">
        <v>42169</v>
      </c>
      <c r="BE38" s="30" t="s">
        <v>46</v>
      </c>
      <c r="BF38" s="4" t="n">
        <v>51831</v>
      </c>
    </row>
    <row r="39" customFormat="false" ht="14.25" hidden="false" customHeight="false" outlineLevel="0" collapsed="false">
      <c r="E39" s="34"/>
      <c r="Z39" s="66"/>
      <c r="AS39" s="30" t="s">
        <v>86</v>
      </c>
      <c r="AT39" s="4" t="n">
        <v>10483</v>
      </c>
      <c r="AY39" s="30" t="s">
        <v>119</v>
      </c>
      <c r="AZ39" s="4" t="n">
        <v>17295</v>
      </c>
      <c r="BE39" s="30" t="s">
        <v>50</v>
      </c>
      <c r="BF39" s="4" t="n">
        <v>47133</v>
      </c>
    </row>
    <row r="40" customFormat="false" ht="14.25" hidden="false" customHeight="false" outlineLevel="0" collapsed="false">
      <c r="E40" s="34"/>
      <c r="Z40" s="66"/>
      <c r="AS40" s="30" t="s">
        <v>89</v>
      </c>
      <c r="AT40" s="4" t="n">
        <v>20924</v>
      </c>
      <c r="AY40" s="30" t="s">
        <v>124</v>
      </c>
      <c r="AZ40" s="4" t="n">
        <v>3057</v>
      </c>
      <c r="BE40" s="30" t="s">
        <v>143</v>
      </c>
      <c r="BF40" s="4" t="n">
        <v>2856</v>
      </c>
    </row>
    <row r="41" customFormat="false" ht="14.25" hidden="false" customHeight="false" outlineLevel="0" collapsed="false">
      <c r="F41" s="36"/>
      <c r="Z41" s="66"/>
      <c r="AS41" s="30" t="s">
        <v>35</v>
      </c>
      <c r="AT41" s="4" t="n">
        <v>24694</v>
      </c>
      <c r="AY41" s="30" t="s">
        <v>128</v>
      </c>
      <c r="AZ41" s="4" t="n">
        <v>2975</v>
      </c>
      <c r="BE41" s="30" t="s">
        <v>145</v>
      </c>
      <c r="BF41" s="4" t="n">
        <v>27681</v>
      </c>
    </row>
    <row r="42" customFormat="false" ht="14.25" hidden="false" customHeight="false" outlineLevel="0" collapsed="false">
      <c r="E42" s="34"/>
      <c r="Z42" s="66"/>
      <c r="AS42" s="30" t="s">
        <v>92</v>
      </c>
      <c r="AT42" s="4" t="n">
        <v>14977</v>
      </c>
      <c r="AY42" s="30" t="s">
        <v>132</v>
      </c>
      <c r="AZ42" s="4" t="n">
        <v>8799</v>
      </c>
      <c r="BE42" s="30" t="s">
        <v>147</v>
      </c>
      <c r="BF42" s="4" t="n">
        <v>50536</v>
      </c>
    </row>
    <row r="43" customFormat="false" ht="14.25" hidden="false" customHeight="false" outlineLevel="0" collapsed="false">
      <c r="E43" s="34"/>
      <c r="Z43" s="66"/>
      <c r="AS43" s="30" t="s">
        <v>94</v>
      </c>
      <c r="AT43" s="4" t="n">
        <v>20888</v>
      </c>
      <c r="AY43" s="30" t="s">
        <v>134</v>
      </c>
      <c r="AZ43" s="4" t="n">
        <v>8881</v>
      </c>
      <c r="BE43" s="30" t="s">
        <v>54</v>
      </c>
      <c r="BF43" s="4" t="n">
        <v>2616</v>
      </c>
    </row>
    <row r="44" customFormat="false" ht="14.25" hidden="false" customHeight="false" outlineLevel="0" collapsed="false">
      <c r="E44" s="34"/>
      <c r="Z44" s="66"/>
      <c r="AS44" s="30" t="s">
        <v>96</v>
      </c>
      <c r="AT44" s="4" t="n">
        <v>22662</v>
      </c>
      <c r="AY44" s="30" t="s">
        <v>50</v>
      </c>
      <c r="AZ44" s="4" t="n">
        <v>5032</v>
      </c>
      <c r="BE44" s="30" t="s">
        <v>59</v>
      </c>
      <c r="BF44" s="4" t="n">
        <v>4747</v>
      </c>
    </row>
    <row r="45" customFormat="false" ht="14.25" hidden="false" customHeight="false" outlineLevel="0" collapsed="false">
      <c r="E45" s="34"/>
      <c r="Z45" s="66"/>
      <c r="AO45" s="35"/>
      <c r="AP45" s="36"/>
      <c r="AS45" s="30" t="s">
        <v>98</v>
      </c>
      <c r="AT45" s="4" t="n">
        <v>22212</v>
      </c>
      <c r="AY45" s="30" t="s">
        <v>138</v>
      </c>
      <c r="AZ45" s="4" t="n">
        <v>52586</v>
      </c>
      <c r="BE45" s="30" t="s">
        <v>157</v>
      </c>
      <c r="BF45" s="4" t="n">
        <v>48548</v>
      </c>
    </row>
    <row r="46" customFormat="false" ht="14.25" hidden="false" customHeight="false" outlineLevel="0" collapsed="false">
      <c r="F46" s="36"/>
      <c r="Z46" s="66"/>
      <c r="AS46" s="30" t="s">
        <v>103</v>
      </c>
      <c r="AT46" s="4" t="n">
        <v>15788</v>
      </c>
      <c r="AY46" s="30" t="s">
        <v>141</v>
      </c>
      <c r="AZ46" s="4" t="n">
        <v>15462</v>
      </c>
      <c r="BE46" s="30" t="s">
        <v>159</v>
      </c>
      <c r="BF46" s="4" t="n">
        <v>2209</v>
      </c>
    </row>
    <row r="47" customFormat="false" ht="14.25" hidden="false" customHeight="false" outlineLevel="0" collapsed="false">
      <c r="E47" s="34"/>
      <c r="Z47" s="66"/>
      <c r="AS47" s="30" t="s">
        <v>105</v>
      </c>
      <c r="AT47" s="4" t="n">
        <v>8940</v>
      </c>
      <c r="AY47" s="30" t="s">
        <v>149</v>
      </c>
      <c r="AZ47" s="4" t="n">
        <v>9285</v>
      </c>
      <c r="BE47" s="30" t="s">
        <v>63</v>
      </c>
      <c r="BF47" s="4" t="n">
        <v>42262</v>
      </c>
    </row>
    <row r="48" customFormat="false" ht="14.25" hidden="false" customHeight="false" outlineLevel="0" collapsed="false">
      <c r="E48" s="34"/>
      <c r="Z48" s="38"/>
      <c r="AA48" s="39"/>
      <c r="AS48" s="30" t="s">
        <v>107</v>
      </c>
      <c r="AT48" s="4" t="n">
        <v>9392</v>
      </c>
      <c r="AY48" s="30" t="s">
        <v>151</v>
      </c>
      <c r="AZ48" s="4" t="n">
        <v>12433</v>
      </c>
      <c r="BE48" s="30" t="s">
        <v>163</v>
      </c>
      <c r="BF48" s="4" t="n">
        <v>21669</v>
      </c>
    </row>
    <row r="49" customFormat="false" ht="14.25" hidden="false" customHeight="false" outlineLevel="0" collapsed="false">
      <c r="E49" s="34"/>
      <c r="Z49" s="66"/>
      <c r="AS49" s="30" t="s">
        <v>109</v>
      </c>
      <c r="AT49" s="4" t="n">
        <v>10554</v>
      </c>
      <c r="AY49" s="30" t="s">
        <v>153</v>
      </c>
      <c r="AZ49" s="4" t="n">
        <v>7557</v>
      </c>
      <c r="BE49" s="30" t="s">
        <v>165</v>
      </c>
      <c r="BF49" s="4" t="n">
        <v>23950</v>
      </c>
    </row>
    <row r="50" customFormat="false" ht="14.25" hidden="false" customHeight="false" outlineLevel="0" collapsed="false">
      <c r="E50" s="34"/>
      <c r="Z50" s="66"/>
      <c r="AS50" s="30" t="s">
        <v>113</v>
      </c>
      <c r="AT50" s="4" t="n">
        <v>9322</v>
      </c>
      <c r="AY50" s="30" t="s">
        <v>155</v>
      </c>
      <c r="AZ50" s="4" t="n">
        <v>64561</v>
      </c>
    </row>
    <row r="51" customFormat="false" ht="14.25" hidden="false" customHeight="false" outlineLevel="0" collapsed="false">
      <c r="E51" s="34"/>
      <c r="Z51" s="66"/>
      <c r="AS51" s="30" t="s">
        <v>117</v>
      </c>
      <c r="AT51" s="4" t="n">
        <v>7926</v>
      </c>
      <c r="AY51" s="30" t="s">
        <v>59</v>
      </c>
      <c r="AZ51" s="4" t="n">
        <v>88186</v>
      </c>
    </row>
    <row r="52" customFormat="false" ht="14.25" hidden="false" customHeight="false" outlineLevel="0" collapsed="false">
      <c r="F52" s="36"/>
      <c r="Z52" s="66"/>
      <c r="AS52" s="30" t="s">
        <v>41</v>
      </c>
      <c r="AT52" s="4" t="n">
        <v>18624</v>
      </c>
      <c r="AY52" s="30" t="s">
        <v>161</v>
      </c>
      <c r="AZ52" s="4" t="n">
        <v>11428</v>
      </c>
    </row>
    <row r="53" customFormat="false" ht="14.25" hidden="false" customHeight="false" outlineLevel="0" collapsed="false">
      <c r="E53" s="34"/>
      <c r="Z53" s="66"/>
      <c r="AS53" s="30" t="s">
        <v>119</v>
      </c>
      <c r="AT53" s="4" t="n">
        <v>21221</v>
      </c>
    </row>
    <row r="54" customFormat="false" ht="14.25" hidden="false" customHeight="false" outlineLevel="0" collapsed="false">
      <c r="E54" s="34"/>
      <c r="Z54" s="66"/>
      <c r="AS54" s="30" t="s">
        <v>121</v>
      </c>
      <c r="AT54" s="4" t="n">
        <v>28877</v>
      </c>
    </row>
    <row r="55" customFormat="false" ht="14.25" hidden="false" customHeight="false" outlineLevel="0" collapsed="false">
      <c r="E55" s="34"/>
      <c r="Z55" s="66"/>
      <c r="AO55" s="35"/>
      <c r="AP55" s="36"/>
      <c r="AS55" s="30" t="s">
        <v>128</v>
      </c>
      <c r="AT55" s="4" t="n">
        <v>16179</v>
      </c>
    </row>
    <row r="56" customFormat="false" ht="14.25" hidden="false" customHeight="false" outlineLevel="0" collapsed="false">
      <c r="E56" s="34"/>
      <c r="Z56" s="66"/>
      <c r="AS56" s="30" t="s">
        <v>130</v>
      </c>
      <c r="AT56" s="4" t="n">
        <v>14724</v>
      </c>
    </row>
    <row r="57" customFormat="false" ht="14.25" hidden="false" customHeight="false" outlineLevel="0" collapsed="false">
      <c r="F57" s="36"/>
      <c r="Z57" s="66"/>
      <c r="AS57" s="30" t="s">
        <v>50</v>
      </c>
      <c r="AT57" s="4" t="n">
        <v>72196</v>
      </c>
    </row>
    <row r="58" customFormat="false" ht="14.25" hidden="false" customHeight="false" outlineLevel="0" collapsed="false">
      <c r="E58" s="34"/>
      <c r="Z58" s="66"/>
      <c r="AS58" s="30" t="s">
        <v>141</v>
      </c>
      <c r="AT58" s="4" t="n">
        <v>7319</v>
      </c>
    </row>
    <row r="59" customFormat="false" ht="14.25" hidden="false" customHeight="false" outlineLevel="0" collapsed="false">
      <c r="E59" s="34"/>
      <c r="Z59" s="66"/>
      <c r="AS59" s="30" t="s">
        <v>54</v>
      </c>
      <c r="AT59" s="4" t="n">
        <v>25046</v>
      </c>
    </row>
    <row r="60" customFormat="false" ht="14.25" hidden="false" customHeight="false" outlineLevel="0" collapsed="false">
      <c r="E60" s="34"/>
      <c r="Z60" s="66"/>
      <c r="AS60" s="30" t="s">
        <v>149</v>
      </c>
      <c r="AT60" s="4" t="n">
        <v>18188</v>
      </c>
    </row>
    <row r="61" customFormat="false" ht="14.25" hidden="false" customHeight="false" outlineLevel="0" collapsed="false">
      <c r="E61" s="34"/>
      <c r="Z61" s="35"/>
      <c r="AA61" s="36"/>
      <c r="AS61" s="30" t="s">
        <v>151</v>
      </c>
      <c r="AT61" s="4" t="n">
        <v>60177</v>
      </c>
    </row>
    <row r="62" customFormat="false" ht="14.25" hidden="false" customHeight="false" outlineLevel="0" collapsed="false">
      <c r="E62" s="34"/>
      <c r="Z62" s="38"/>
      <c r="AA62" s="39"/>
      <c r="AS62" s="30" t="s">
        <v>153</v>
      </c>
      <c r="AT62" s="4" t="n">
        <v>15416</v>
      </c>
    </row>
    <row r="63" customFormat="false" ht="14.25" hidden="false" customHeight="false" outlineLevel="0" collapsed="false">
      <c r="Z63" s="66"/>
      <c r="AS63" s="30" t="s">
        <v>155</v>
      </c>
      <c r="AT63" s="4" t="n">
        <v>1516</v>
      </c>
    </row>
    <row r="64" customFormat="false" ht="14.25" hidden="false" customHeight="false" outlineLevel="0" collapsed="false">
      <c r="Z64" s="38"/>
      <c r="AA64" s="39"/>
      <c r="AS64" s="30" t="s">
        <v>59</v>
      </c>
      <c r="AT64" s="4" t="n">
        <v>1495</v>
      </c>
    </row>
    <row r="65" customFormat="false" ht="14.25" hidden="false" customHeight="false" outlineLevel="0" collapsed="false">
      <c r="Z65" s="66"/>
      <c r="AS65" s="30" t="s">
        <v>161</v>
      </c>
      <c r="AT65" s="4" t="n">
        <v>41541</v>
      </c>
    </row>
    <row r="66" customFormat="false" ht="14.25" hidden="false" customHeight="false" outlineLevel="0" collapsed="false">
      <c r="Z66" s="66"/>
      <c r="AS66" s="30" t="s">
        <v>63</v>
      </c>
      <c r="AT66" s="4" t="n">
        <v>4349</v>
      </c>
    </row>
    <row r="67" customFormat="false" ht="14.25" hidden="false" customHeight="false" outlineLevel="0" collapsed="false">
      <c r="Z67" s="66"/>
      <c r="AS67" s="30" t="s">
        <v>163</v>
      </c>
      <c r="AT67" s="4" t="n">
        <v>8204</v>
      </c>
    </row>
    <row r="68" customFormat="false" ht="14.25" hidden="false" customHeight="false" outlineLevel="0" collapsed="false">
      <c r="Z68" s="66"/>
      <c r="AS68" s="30" t="s">
        <v>167</v>
      </c>
      <c r="AT68" s="4" t="n">
        <v>6527</v>
      </c>
    </row>
    <row r="69" customFormat="false" ht="14.25" hidden="false" customHeight="false" outlineLevel="0" collapsed="false">
      <c r="Z69" s="66"/>
    </row>
    <row r="70" customFormat="false" ht="14.25" hidden="false" customHeight="false" outlineLevel="0" collapsed="false">
      <c r="Z70" s="66"/>
    </row>
    <row r="71" customFormat="false" ht="14.25" hidden="false" customHeight="false" outlineLevel="0" collapsed="false">
      <c r="Z71" s="66"/>
    </row>
    <row r="72" customFormat="false" ht="14.25" hidden="false" customHeight="false" outlineLevel="0" collapsed="false">
      <c r="Z72" s="66"/>
    </row>
    <row r="73" customFormat="false" ht="14.25" hidden="false" customHeight="false" outlineLevel="0" collapsed="false">
      <c r="Z73" s="66"/>
    </row>
    <row r="74" customFormat="false" ht="14.25" hidden="false" customHeight="false" outlineLevel="0" collapsed="false">
      <c r="Z74" s="66"/>
    </row>
    <row r="75" customFormat="false" ht="14.25" hidden="false" customHeight="false" outlineLevel="0" collapsed="false">
      <c r="Z75" s="66"/>
    </row>
    <row r="76" customFormat="false" ht="14.25" hidden="false" customHeight="false" outlineLevel="0" collapsed="false">
      <c r="Z76" s="66"/>
    </row>
    <row r="77" customFormat="false" ht="14.25" hidden="false" customHeight="false" outlineLevel="0" collapsed="false">
      <c r="Z77" s="35"/>
      <c r="AA77" s="36"/>
    </row>
    <row r="78" customFormat="false" ht="14.25" hidden="false" customHeight="false" outlineLevel="0" collapsed="false">
      <c r="Z78" s="38"/>
      <c r="AA78" s="39"/>
    </row>
    <row r="79" customFormat="false" ht="14.25" hidden="false" customHeight="false" outlineLevel="0" collapsed="false">
      <c r="Z79" s="66"/>
    </row>
    <row r="80" customFormat="false" ht="14.25" hidden="false" customHeight="false" outlineLevel="0" collapsed="false">
      <c r="Z80" s="66"/>
    </row>
    <row r="81" customFormat="false" ht="14.25" hidden="false" customHeight="false" outlineLevel="0" collapsed="false">
      <c r="Z81" s="66"/>
    </row>
    <row r="82" customFormat="false" ht="14.25" hidden="false" customHeight="false" outlineLevel="0" collapsed="false">
      <c r="Z82" s="66"/>
    </row>
    <row r="83" customFormat="false" ht="14.25" hidden="false" customHeight="false" outlineLevel="0" collapsed="false">
      <c r="Z83" s="66"/>
    </row>
    <row r="84" customFormat="false" ht="14.25" hidden="false" customHeight="false" outlineLevel="0" collapsed="false">
      <c r="Z84" s="38"/>
      <c r="AA84" s="39"/>
    </row>
    <row r="85" customFormat="false" ht="14.25" hidden="false" customHeight="false" outlineLevel="0" collapsed="false">
      <c r="Z85" s="66"/>
    </row>
    <row r="86" customFormat="false" ht="14.25" hidden="false" customHeight="false" outlineLevel="0" collapsed="false">
      <c r="Z86" s="66"/>
    </row>
    <row r="87" customFormat="false" ht="14.25" hidden="false" customHeight="false" outlineLevel="0" collapsed="false">
      <c r="Z87" s="66"/>
    </row>
    <row r="88" customFormat="false" ht="14.25" hidden="false" customHeight="false" outlineLevel="0" collapsed="false">
      <c r="Z88" s="66"/>
    </row>
    <row r="89" customFormat="false" ht="14.25" hidden="false" customHeight="false" outlineLevel="0" collapsed="false">
      <c r="Z89" s="66"/>
      <c r="AO89" s="35"/>
      <c r="AP89" s="36"/>
    </row>
    <row r="90" customFormat="false" ht="14.25" hidden="false" customHeight="false" outlineLevel="0" collapsed="false">
      <c r="Z90" s="66"/>
    </row>
    <row r="91" customFormat="false" ht="14.25" hidden="false" customHeight="false" outlineLevel="0" collapsed="false">
      <c r="Z91" s="66"/>
    </row>
    <row r="92" customFormat="false" ht="14.25" hidden="false" customHeight="false" outlineLevel="0" collapsed="false">
      <c r="Z92" s="66"/>
    </row>
    <row r="93" customFormat="false" ht="14.25" hidden="false" customHeight="false" outlineLevel="0" collapsed="false">
      <c r="Z93" s="66"/>
    </row>
    <row r="94" customFormat="false" ht="14.25" hidden="false" customHeight="false" outlineLevel="0" collapsed="false">
      <c r="Z94" s="66"/>
    </row>
    <row r="95" customFormat="false" ht="14.25" hidden="false" customHeight="false" outlineLevel="0" collapsed="false">
      <c r="Z95" s="66"/>
    </row>
    <row r="96" customFormat="false" ht="14.25" hidden="false" customHeight="false" outlineLevel="0" collapsed="false">
      <c r="Z96" s="66"/>
    </row>
    <row r="97" customFormat="false" ht="14.25" hidden="false" customHeight="false" outlineLevel="0" collapsed="false">
      <c r="Z97" s="35"/>
      <c r="AA97" s="36"/>
    </row>
    <row r="98" customFormat="false" ht="14.25" hidden="false" customHeight="false" outlineLevel="0" collapsed="false">
      <c r="Z98" s="38"/>
      <c r="AA98" s="39"/>
    </row>
    <row r="99" customFormat="false" ht="14.25" hidden="false" customHeight="false" outlineLevel="0" collapsed="false">
      <c r="Z99" s="66"/>
    </row>
    <row r="100" customFormat="false" ht="14.25" hidden="false" customHeight="false" outlineLevel="0" collapsed="false">
      <c r="Z100" s="66"/>
    </row>
    <row r="101" customFormat="false" ht="14.25" hidden="false" customHeight="false" outlineLevel="0" collapsed="false">
      <c r="Z101" s="66"/>
      <c r="AO101" s="35"/>
      <c r="AP101" s="36"/>
    </row>
    <row r="102" customFormat="false" ht="14.25" hidden="false" customHeight="false" outlineLevel="0" collapsed="false">
      <c r="Z102" s="66"/>
    </row>
    <row r="103" customFormat="false" ht="14.25" hidden="false" customHeight="false" outlineLevel="0" collapsed="false">
      <c r="Z103" s="66"/>
    </row>
    <row r="104" customFormat="false" ht="14.25" hidden="false" customHeight="false" outlineLevel="0" collapsed="false">
      <c r="Z104" s="66"/>
    </row>
    <row r="105" customFormat="false" ht="14.25" hidden="false" customHeight="false" outlineLevel="0" collapsed="false">
      <c r="Z105" s="38"/>
      <c r="AA105" s="39"/>
    </row>
    <row r="106" customFormat="false" ht="14.25" hidden="false" customHeight="false" outlineLevel="0" collapsed="false">
      <c r="Z106" s="66"/>
    </row>
    <row r="107" customFormat="false" ht="14.25" hidden="false" customHeight="false" outlineLevel="0" collapsed="false">
      <c r="Z107" s="66"/>
    </row>
    <row r="108" customFormat="false" ht="14.25" hidden="false" customHeight="false" outlineLevel="0" collapsed="false">
      <c r="Z108" s="66"/>
    </row>
    <row r="109" customFormat="false" ht="14.25" hidden="false" customHeight="false" outlineLevel="0" collapsed="false">
      <c r="Z109" s="66"/>
    </row>
    <row r="110" customFormat="false" ht="14.25" hidden="false" customHeight="false" outlineLevel="0" collapsed="false">
      <c r="Z110" s="66"/>
    </row>
    <row r="111" customFormat="false" ht="14.25" hidden="false" customHeight="false" outlineLevel="0" collapsed="false">
      <c r="Z111" s="66"/>
    </row>
    <row r="112" customFormat="false" ht="14.25" hidden="false" customHeight="false" outlineLevel="0" collapsed="false">
      <c r="Z112" s="66"/>
    </row>
    <row r="113" customFormat="false" ht="14.25" hidden="false" customHeight="false" outlineLevel="0" collapsed="false">
      <c r="Z113" s="66"/>
    </row>
    <row r="114" customFormat="false" ht="14.25" hidden="false" customHeight="false" outlineLevel="0" collapsed="false">
      <c r="Z114" s="66"/>
    </row>
    <row r="115" customFormat="false" ht="14.25" hidden="false" customHeight="false" outlineLevel="0" collapsed="false">
      <c r="Z115" s="66"/>
    </row>
    <row r="116" customFormat="false" ht="14.25" hidden="false" customHeight="false" outlineLevel="0" collapsed="false">
      <c r="Z116" s="66"/>
    </row>
    <row r="117" customFormat="false" ht="14.25" hidden="false" customHeight="false" outlineLevel="0" collapsed="false">
      <c r="Z117" s="35"/>
      <c r="AA117" s="36"/>
    </row>
    <row r="118" customFormat="false" ht="14.25" hidden="false" customHeight="false" outlineLevel="0" collapsed="false">
      <c r="Z118" s="38"/>
      <c r="AA118" s="39"/>
    </row>
    <row r="119" customFormat="false" ht="14.25" hidden="false" customHeight="false" outlineLevel="0" collapsed="false">
      <c r="Z119" s="66"/>
    </row>
    <row r="120" customFormat="false" ht="14.25" hidden="false" customHeight="false" outlineLevel="0" collapsed="false">
      <c r="Z120" s="66"/>
    </row>
    <row r="121" customFormat="false" ht="14.25" hidden="false" customHeight="false" outlineLevel="0" collapsed="false">
      <c r="Z121" s="66"/>
    </row>
    <row r="122" customFormat="false" ht="14.25" hidden="false" customHeight="false" outlineLevel="0" collapsed="false">
      <c r="Z122" s="66"/>
    </row>
    <row r="123" customFormat="false" ht="14.25" hidden="false" customHeight="false" outlineLevel="0" collapsed="false">
      <c r="Z123" s="66"/>
    </row>
    <row r="124" customFormat="false" ht="14.25" hidden="false" customHeight="false" outlineLevel="0" collapsed="false">
      <c r="Z124" s="66"/>
    </row>
    <row r="125" customFormat="false" ht="14.25" hidden="false" customHeight="false" outlineLevel="0" collapsed="false">
      <c r="Z125" s="66"/>
    </row>
    <row r="126" customFormat="false" ht="14.25" hidden="false" customHeight="false" outlineLevel="0" collapsed="false">
      <c r="Z126" s="66"/>
      <c r="AO126" s="35"/>
      <c r="AP126" s="36"/>
    </row>
    <row r="127" customFormat="false" ht="14.25" hidden="false" customHeight="false" outlineLevel="0" collapsed="false">
      <c r="Z127" s="66"/>
    </row>
    <row r="128" customFormat="false" ht="14.25" hidden="false" customHeight="false" outlineLevel="0" collapsed="false">
      <c r="Z128" s="66"/>
    </row>
    <row r="129" customFormat="false" ht="14.25" hidden="false" customHeight="false" outlineLevel="0" collapsed="false">
      <c r="Z129" s="66"/>
    </row>
    <row r="130" customFormat="false" ht="14.25" hidden="false" customHeight="false" outlineLevel="0" collapsed="false">
      <c r="Z130" s="38"/>
      <c r="AA130" s="39"/>
    </row>
    <row r="131" customFormat="false" ht="14.25" hidden="false" customHeight="false" outlineLevel="0" collapsed="false">
      <c r="Z131" s="66"/>
    </row>
    <row r="132" customFormat="false" ht="14.25" hidden="false" customHeight="false" outlineLevel="0" collapsed="false">
      <c r="Z132" s="66"/>
    </row>
    <row r="133" customFormat="false" ht="14.25" hidden="false" customHeight="false" outlineLevel="0" collapsed="false">
      <c r="Z133" s="66"/>
      <c r="AO133" s="35"/>
      <c r="AP133" s="36"/>
    </row>
    <row r="134" customFormat="false" ht="14.25" hidden="false" customHeight="false" outlineLevel="0" collapsed="false">
      <c r="Z134" s="66"/>
    </row>
    <row r="135" customFormat="false" ht="14.25" hidden="false" customHeight="false" outlineLevel="0" collapsed="false">
      <c r="Z135" s="66"/>
    </row>
    <row r="136" customFormat="false" ht="14.25" hidden="false" customHeight="false" outlineLevel="0" collapsed="false">
      <c r="Z136" s="66"/>
    </row>
    <row r="137" customFormat="false" ht="14.25" hidden="false" customHeight="false" outlineLevel="0" collapsed="false">
      <c r="Z137" s="66"/>
    </row>
    <row r="138" customFormat="false" ht="14.25" hidden="false" customHeight="false" outlineLevel="0" collapsed="false">
      <c r="Z138" s="66"/>
    </row>
    <row r="139" customFormat="false" ht="14.25" hidden="false" customHeight="false" outlineLevel="0" collapsed="false">
      <c r="Z139" s="66"/>
    </row>
    <row r="140" customFormat="false" ht="14.25" hidden="false" customHeight="false" outlineLevel="0" collapsed="false">
      <c r="Z140" s="66"/>
    </row>
    <row r="141" customFormat="false" ht="14.25" hidden="false" customHeight="false" outlineLevel="0" collapsed="false">
      <c r="Z141" s="66"/>
    </row>
    <row r="142" customFormat="false" ht="14.25" hidden="false" customHeight="false" outlineLevel="0" collapsed="false">
      <c r="Z142" s="66"/>
    </row>
  </sheetData>
  <mergeCells count="18">
    <mergeCell ref="O1:P1"/>
    <mergeCell ref="Q1:R1"/>
    <mergeCell ref="S1:T1"/>
    <mergeCell ref="AF1:AG1"/>
    <mergeCell ref="AP1:AQ1"/>
    <mergeCell ref="AS1:AT1"/>
    <mergeCell ref="AV1:AW1"/>
    <mergeCell ref="AY1:AZ1"/>
    <mergeCell ref="BB1:BC1"/>
    <mergeCell ref="BE1:BF1"/>
    <mergeCell ref="E2:E13"/>
    <mergeCell ref="BB8:BC8"/>
    <mergeCell ref="AP11:AQ11"/>
    <mergeCell ref="E14:E25"/>
    <mergeCell ref="AV14:AW14"/>
    <mergeCell ref="BE26:BF26"/>
    <mergeCell ref="AY28:AZ28"/>
    <mergeCell ref="AS35:AT35"/>
  </mergeCells>
  <conditionalFormatting sqref="T2:T7">
    <cfRule type="dataBar" priority="2">
      <dataBar showValue="1" minLength="10" maxLength="90">
        <cfvo type="min" val="0"/>
        <cfvo type="max" val="0"/>
        <color rgb="FF638EC6"/>
      </dataBar>
      <extLst>
        <ext xmlns:x14="http://schemas.microsoft.com/office/spreadsheetml/2009/9/main" uri="{B025F937-C7B1-47D3-B67F-A62EFF666E3E}">
          <x14:id>{5C19D632-B0D5-4317-80B0-7214F087B0E0}</x14:id>
        </ext>
      </extLst>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C19D632-B0D5-4317-80B0-7214F087B0E0}">
            <x14:dataBar minLength="10" maxLength="90" axisPosition="automatic" gradient="true">
              <x14:cfvo type="autoMin"/>
              <x14:cfvo type="autoMax"/>
              <x14:negativeFillColor rgb="FFFF0000"/>
              <x14:axisColor rgb="FF000000"/>
            </x14:dataBar>
          </x14:cfRule>
          <xm:sqref>T2:T7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36"/>
  <sheetViews>
    <sheetView showFormulas="false" showGridLines="true" showRowColHeaders="true" showZeros="true" rightToLeft="false" tabSelected="false" showOutlineSymbols="true" defaultGridColor="true" view="normal" topLeftCell="X2" colorId="64" zoomScale="60" zoomScaleNormal="60" zoomScalePageLayoutView="100" workbookViewId="0">
      <selection pane="topLeft" activeCell="AN1" activeCellId="0" sqref="AN1"/>
    </sheetView>
  </sheetViews>
  <sheetFormatPr defaultColWidth="8.54296875" defaultRowHeight="14.25" customHeight="true" zeroHeight="false" outlineLevelRow="0" outlineLevelCol="0"/>
  <cols>
    <col collapsed="false" customWidth="true" hidden="false" outlineLevel="0" max="1" min="1" style="0" width="18"/>
    <col collapsed="false" customWidth="true" hidden="false" outlineLevel="0" max="3" min="2" style="0" width="16"/>
    <col collapsed="false" customWidth="true" hidden="false" outlineLevel="0" max="4" min="4" style="0" width="25.77"/>
    <col collapsed="false" customWidth="true" hidden="false" outlineLevel="0" max="5" min="5" style="0" width="22.22"/>
    <col collapsed="false" customWidth="true" hidden="false" outlineLevel="0" max="11" min="11" style="0" width="9.44"/>
    <col collapsed="false" customWidth="true" hidden="false" outlineLevel="0" max="13" min="13" style="0" width="12.44"/>
    <col collapsed="false" customWidth="true" hidden="false" outlineLevel="0" max="16" min="16" style="0" width="9.88"/>
    <col collapsed="false" customWidth="true" hidden="false" outlineLevel="0" max="18" min="18" style="0" width="14.44"/>
    <col collapsed="false" customWidth="true" hidden="false" outlineLevel="0" max="19" min="19" style="0" width="12.88"/>
    <col collapsed="false" customWidth="true" hidden="false" outlineLevel="0" max="40" min="40" style="0" width="13.77"/>
  </cols>
  <sheetData>
    <row r="1" customFormat="false" ht="14.25" hidden="false" customHeight="false" outlineLevel="0" collapsed="false">
      <c r="I1" s="67"/>
      <c r="J1" s="67" t="s">
        <v>1</v>
      </c>
      <c r="K1" s="67" t="s">
        <v>6</v>
      </c>
      <c r="L1" s="67" t="s">
        <v>184</v>
      </c>
      <c r="M1" s="67" t="s">
        <v>212</v>
      </c>
      <c r="O1" s="67"/>
      <c r="P1" s="67" t="s">
        <v>1</v>
      </c>
      <c r="Q1" s="67" t="s">
        <v>6</v>
      </c>
      <c r="R1" s="67" t="s">
        <v>213</v>
      </c>
      <c r="S1" s="67" t="s">
        <v>214</v>
      </c>
      <c r="U1" s="67" t="s">
        <v>6</v>
      </c>
      <c r="V1" s="67" t="s">
        <v>215</v>
      </c>
      <c r="W1" s="67" t="s">
        <v>216</v>
      </c>
      <c r="X1" s="67" t="s">
        <v>217</v>
      </c>
      <c r="Z1" s="68" t="s">
        <v>11</v>
      </c>
      <c r="AA1" s="68" t="s">
        <v>6</v>
      </c>
      <c r="AC1" s="67" t="s">
        <v>11</v>
      </c>
      <c r="AD1" s="67" t="s">
        <v>6</v>
      </c>
      <c r="AF1" s="67" t="s">
        <v>11</v>
      </c>
      <c r="AG1" s="67" t="s">
        <v>205</v>
      </c>
      <c r="AI1" s="68"/>
      <c r="AJ1" s="68" t="s">
        <v>218</v>
      </c>
      <c r="AK1" s="68" t="s">
        <v>219</v>
      </c>
      <c r="AM1" s="68" t="s">
        <v>218</v>
      </c>
      <c r="AN1" s="69" t="n">
        <v>64778581</v>
      </c>
    </row>
    <row r="2" customFormat="false" ht="14.25" hidden="false" customHeight="false" outlineLevel="0" collapsed="false">
      <c r="I2" s="67" t="s">
        <v>218</v>
      </c>
      <c r="J2" s="14" t="n">
        <v>64778581</v>
      </c>
      <c r="K2" s="4" t="n">
        <v>1335529</v>
      </c>
      <c r="L2" s="12" t="n">
        <v>0.420692084542064</v>
      </c>
      <c r="M2" s="4" t="n">
        <v>46.1092001657688</v>
      </c>
      <c r="O2" s="18" t="s">
        <v>215</v>
      </c>
      <c r="P2" s="14" t="n">
        <v>40391617</v>
      </c>
      <c r="Q2" s="4" t="n">
        <v>740510</v>
      </c>
      <c r="R2" s="12" t="n">
        <v>0.427280647168637</v>
      </c>
      <c r="S2" s="46" t="n">
        <v>50.9617299315495</v>
      </c>
      <c r="U2" s="67" t="s">
        <v>29</v>
      </c>
      <c r="V2" s="4" t="n">
        <v>114739</v>
      </c>
      <c r="W2" s="4" t="n">
        <v>109928</v>
      </c>
      <c r="X2" s="4" t="n">
        <v>166670</v>
      </c>
      <c r="Z2" s="67" t="s">
        <v>215</v>
      </c>
      <c r="AA2" s="67" t="n">
        <v>740510</v>
      </c>
      <c r="AC2" s="67" t="s">
        <v>215</v>
      </c>
      <c r="AD2" s="67" t="n">
        <v>740510</v>
      </c>
      <c r="AF2" s="67" t="s">
        <v>218</v>
      </c>
      <c r="AG2" s="67" t="n">
        <v>1335529</v>
      </c>
      <c r="AI2" s="68" t="s">
        <v>15</v>
      </c>
      <c r="AJ2" s="4" t="n">
        <v>110932</v>
      </c>
      <c r="AK2" s="4" t="n">
        <v>87058</v>
      </c>
      <c r="AM2" s="30" t="s">
        <v>66</v>
      </c>
      <c r="AN2" s="14" t="n">
        <v>1197827</v>
      </c>
    </row>
    <row r="3" customFormat="false" ht="14.25" hidden="false" customHeight="false" outlineLevel="0" collapsed="false">
      <c r="A3" s="16" t="s">
        <v>191</v>
      </c>
      <c r="B3" s="17" t="s">
        <v>185</v>
      </c>
      <c r="I3" s="67" t="s">
        <v>220</v>
      </c>
      <c r="J3" s="14" t="n">
        <v>55388069</v>
      </c>
      <c r="K3" s="4" t="n">
        <v>1143332</v>
      </c>
      <c r="L3" s="12" t="n">
        <v>0.425292409788472</v>
      </c>
      <c r="M3" s="4" t="n">
        <v>44.3233098299461</v>
      </c>
      <c r="O3" s="18" t="s">
        <v>216</v>
      </c>
      <c r="P3" s="14" t="n">
        <v>34892701</v>
      </c>
      <c r="Q3" s="4" t="n">
        <v>752762</v>
      </c>
      <c r="R3" s="12" t="n">
        <v>0.413516791044777</v>
      </c>
      <c r="S3" s="46" t="n">
        <v>42.4477611940299</v>
      </c>
      <c r="U3" s="67" t="s">
        <v>26</v>
      </c>
      <c r="V3" s="4" t="n">
        <v>152079</v>
      </c>
      <c r="W3" s="4" t="n">
        <v>140938</v>
      </c>
      <c r="X3" s="4" t="n">
        <v>208262</v>
      </c>
      <c r="Z3" s="30" t="s">
        <v>66</v>
      </c>
      <c r="AA3" s="4" t="n">
        <v>19113</v>
      </c>
      <c r="AC3" s="30" t="s">
        <v>67</v>
      </c>
      <c r="AD3" s="4" t="n">
        <v>18087</v>
      </c>
      <c r="AF3" s="30" t="s">
        <v>67</v>
      </c>
      <c r="AG3" s="4" t="n">
        <v>30628</v>
      </c>
      <c r="AI3" s="68" t="s">
        <v>13</v>
      </c>
      <c r="AJ3" s="4" t="n">
        <v>334391</v>
      </c>
      <c r="AK3" s="4" t="n">
        <v>269978</v>
      </c>
      <c r="AM3" s="30" t="s">
        <v>70</v>
      </c>
      <c r="AN3" s="14" t="n">
        <v>1054837</v>
      </c>
    </row>
    <row r="4" customFormat="false" ht="14.25" hidden="false" customHeight="false" outlineLevel="0" collapsed="false">
      <c r="A4" s="70" t="s">
        <v>218</v>
      </c>
      <c r="B4" s="59" t="n">
        <v>1335529</v>
      </c>
      <c r="O4" s="18" t="s">
        <v>217</v>
      </c>
      <c r="P4" s="14" t="n">
        <v>44882332</v>
      </c>
      <c r="Q4" s="4" t="n">
        <v>985589</v>
      </c>
      <c r="R4" s="12" t="n">
        <v>0.428175885643258</v>
      </c>
      <c r="S4" s="46" t="n">
        <v>42.2458048477315</v>
      </c>
      <c r="U4" s="67" t="s">
        <v>40</v>
      </c>
      <c r="V4" s="4" t="n">
        <v>149381</v>
      </c>
      <c r="W4" s="4" t="n">
        <v>154077</v>
      </c>
      <c r="X4" s="4" t="n">
        <v>188802</v>
      </c>
      <c r="Z4" s="30" t="s">
        <v>70</v>
      </c>
      <c r="AA4" s="4" t="n">
        <v>8754</v>
      </c>
      <c r="AC4" s="30" t="s">
        <v>71</v>
      </c>
      <c r="AD4" s="4" t="n">
        <v>14961</v>
      </c>
      <c r="AF4" s="30" t="s">
        <v>71</v>
      </c>
      <c r="AG4" s="4" t="n">
        <v>27822</v>
      </c>
      <c r="AI4" s="68" t="s">
        <v>22</v>
      </c>
      <c r="AJ4" s="4" t="n">
        <v>153936</v>
      </c>
      <c r="AK4" s="4" t="n">
        <v>133439</v>
      </c>
      <c r="AM4" s="30" t="s">
        <v>75</v>
      </c>
      <c r="AN4" s="14" t="n">
        <v>1172075</v>
      </c>
    </row>
    <row r="5" customFormat="false" ht="14.25" hidden="false" customHeight="false" outlineLevel="0" collapsed="false">
      <c r="A5" s="71" t="s">
        <v>66</v>
      </c>
      <c r="B5" s="60" t="n">
        <v>32129</v>
      </c>
      <c r="U5" s="67" t="s">
        <v>34</v>
      </c>
      <c r="V5" s="4" t="n">
        <v>123224</v>
      </c>
      <c r="W5" s="4" t="n">
        <v>126421</v>
      </c>
      <c r="X5" s="4" t="n">
        <v>157355</v>
      </c>
      <c r="Z5" s="30" t="s">
        <v>75</v>
      </c>
      <c r="AA5" s="4" t="n">
        <v>12899</v>
      </c>
      <c r="AC5" s="30" t="s">
        <v>76</v>
      </c>
      <c r="AD5" s="4" t="n">
        <v>8754</v>
      </c>
      <c r="AF5" s="30" t="s">
        <v>76</v>
      </c>
      <c r="AG5" s="4" t="n">
        <v>17630</v>
      </c>
      <c r="AI5" s="68" t="s">
        <v>30</v>
      </c>
      <c r="AJ5" s="4" t="n">
        <v>292242</v>
      </c>
      <c r="AK5" s="4" t="n">
        <v>265398</v>
      </c>
      <c r="AM5" s="30" t="s">
        <v>80</v>
      </c>
      <c r="AN5" s="14" t="n">
        <v>1017462</v>
      </c>
    </row>
    <row r="6" customFormat="false" ht="14.25" hidden="false" customHeight="false" outlineLevel="0" collapsed="false">
      <c r="A6" s="71" t="s">
        <v>70</v>
      </c>
      <c r="B6" s="60" t="n">
        <v>17630</v>
      </c>
      <c r="U6" s="67" t="s">
        <v>18</v>
      </c>
      <c r="V6" s="4" t="n">
        <v>201087</v>
      </c>
      <c r="W6" s="4" t="n">
        <v>221398</v>
      </c>
      <c r="X6" s="4" t="n">
        <v>264500</v>
      </c>
      <c r="Z6" s="30" t="s">
        <v>80</v>
      </c>
      <c r="AA6" s="4" t="n">
        <v>15071</v>
      </c>
      <c r="AC6" s="30" t="s">
        <v>81</v>
      </c>
      <c r="AD6" s="4" t="n">
        <v>15490</v>
      </c>
      <c r="AF6" s="30" t="s">
        <v>81</v>
      </c>
      <c r="AG6" s="4" t="n">
        <v>30341</v>
      </c>
      <c r="AI6" s="68" t="s">
        <v>37</v>
      </c>
      <c r="AJ6" s="4" t="n">
        <v>109643</v>
      </c>
      <c r="AK6" s="4" t="n">
        <v>96582</v>
      </c>
      <c r="AM6" s="30" t="s">
        <v>19</v>
      </c>
      <c r="AN6" s="14" t="n">
        <v>4369654</v>
      </c>
    </row>
    <row r="7" customFormat="false" ht="14.25" hidden="false" customHeight="false" outlineLevel="0" collapsed="false">
      <c r="A7" s="71" t="s">
        <v>75</v>
      </c>
      <c r="B7" s="60" t="n">
        <v>25053</v>
      </c>
      <c r="D7" s="35"/>
      <c r="E7" s="36"/>
      <c r="H7" s="67"/>
      <c r="I7" s="67" t="s">
        <v>14</v>
      </c>
      <c r="J7" s="67" t="s">
        <v>23</v>
      </c>
      <c r="K7" s="67" t="s">
        <v>31</v>
      </c>
      <c r="Z7" s="30" t="s">
        <v>19</v>
      </c>
      <c r="AA7" s="4" t="n">
        <v>49991</v>
      </c>
      <c r="AC7" s="30" t="s">
        <v>85</v>
      </c>
      <c r="AD7" s="4" t="n">
        <v>5788</v>
      </c>
      <c r="AF7" s="30" t="s">
        <v>85</v>
      </c>
      <c r="AG7" s="4" t="n">
        <v>12386</v>
      </c>
      <c r="AI7" s="68" t="s">
        <v>43</v>
      </c>
      <c r="AJ7" s="4" t="n">
        <v>334385</v>
      </c>
      <c r="AK7" s="4" t="n">
        <v>290877</v>
      </c>
      <c r="AM7" s="30" t="s">
        <v>27</v>
      </c>
      <c r="AN7" s="14" t="n">
        <v>1328140</v>
      </c>
    </row>
    <row r="8" customFormat="false" ht="14.25" hidden="false" customHeight="false" outlineLevel="0" collapsed="false">
      <c r="A8" s="71" t="s">
        <v>80</v>
      </c>
      <c r="B8" s="60" t="n">
        <v>26714</v>
      </c>
      <c r="G8" s="36"/>
      <c r="H8" s="67" t="s">
        <v>215</v>
      </c>
      <c r="I8" s="4" t="n">
        <v>205875</v>
      </c>
      <c r="J8" s="4" t="n">
        <v>281703</v>
      </c>
      <c r="K8" s="4" t="n">
        <v>252932</v>
      </c>
      <c r="U8" s="67"/>
      <c r="V8" s="67" t="s">
        <v>218</v>
      </c>
      <c r="W8" s="67" t="s">
        <v>219</v>
      </c>
      <c r="Z8" s="30" t="s">
        <v>27</v>
      </c>
      <c r="AA8" s="4" t="n">
        <v>11634</v>
      </c>
      <c r="AC8" s="30" t="s">
        <v>87</v>
      </c>
      <c r="AD8" s="4" t="n">
        <v>11750</v>
      </c>
      <c r="AF8" s="30" t="s">
        <v>87</v>
      </c>
      <c r="AG8" s="4" t="n">
        <v>22768</v>
      </c>
      <c r="AM8" s="30" t="s">
        <v>86</v>
      </c>
      <c r="AN8" s="14" t="n">
        <v>947332</v>
      </c>
    </row>
    <row r="9" customFormat="false" ht="14.25" hidden="false" customHeight="false" outlineLevel="0" collapsed="false">
      <c r="A9" s="71" t="s">
        <v>19</v>
      </c>
      <c r="B9" s="60" t="n">
        <v>84877</v>
      </c>
      <c r="H9" s="67" t="s">
        <v>216</v>
      </c>
      <c r="I9" s="4" t="n">
        <v>202600</v>
      </c>
      <c r="J9" s="4" t="n">
        <v>284610</v>
      </c>
      <c r="K9" s="4" t="n">
        <v>265552</v>
      </c>
      <c r="U9" s="67" t="s">
        <v>29</v>
      </c>
      <c r="V9" s="4" t="n">
        <v>220285</v>
      </c>
      <c r="W9" s="4" t="n">
        <v>171052</v>
      </c>
      <c r="Z9" s="30" t="s">
        <v>86</v>
      </c>
      <c r="AA9" s="4" t="n">
        <v>10434</v>
      </c>
      <c r="AC9" s="30" t="s">
        <v>90</v>
      </c>
      <c r="AD9" s="4" t="n">
        <v>19113</v>
      </c>
      <c r="AF9" s="30" t="s">
        <v>90</v>
      </c>
      <c r="AG9" s="4" t="n">
        <v>32129</v>
      </c>
      <c r="AM9" s="30" t="s">
        <v>89</v>
      </c>
      <c r="AN9" s="14" t="n">
        <v>862280</v>
      </c>
    </row>
    <row r="10" customFormat="false" ht="14.25" hidden="false" customHeight="false" outlineLevel="0" collapsed="false">
      <c r="A10" s="71" t="s">
        <v>27</v>
      </c>
      <c r="B10" s="60" t="n">
        <v>21883</v>
      </c>
      <c r="D10" s="35"/>
      <c r="E10" s="36"/>
      <c r="H10" s="67" t="s">
        <v>217</v>
      </c>
      <c r="I10" s="4" t="n">
        <v>281515</v>
      </c>
      <c r="J10" s="4" t="n">
        <v>372780</v>
      </c>
      <c r="K10" s="4" t="n">
        <v>331294</v>
      </c>
      <c r="U10" s="67" t="s">
        <v>26</v>
      </c>
      <c r="V10" s="4" t="n">
        <v>277757</v>
      </c>
      <c r="W10" s="4" t="n">
        <v>223522</v>
      </c>
      <c r="Z10" s="30" t="s">
        <v>89</v>
      </c>
      <c r="AA10" s="4" t="n">
        <v>9138</v>
      </c>
      <c r="AC10" s="30" t="s">
        <v>91</v>
      </c>
      <c r="AD10" s="4" t="n">
        <v>19053</v>
      </c>
      <c r="AF10" s="30" t="s">
        <v>91</v>
      </c>
      <c r="AG10" s="4" t="n">
        <v>32226</v>
      </c>
      <c r="AM10" s="30" t="s">
        <v>35</v>
      </c>
      <c r="AN10" s="14" t="n">
        <v>4180571</v>
      </c>
    </row>
    <row r="11" customFormat="false" ht="14.25" hidden="false" customHeight="false" outlineLevel="0" collapsed="false">
      <c r="A11" s="71" t="s">
        <v>86</v>
      </c>
      <c r="B11" s="60" t="n">
        <v>19593</v>
      </c>
      <c r="D11" s="34"/>
      <c r="H11" s="67" t="s">
        <v>218</v>
      </c>
      <c r="I11" s="4" t="n">
        <v>378555</v>
      </c>
      <c r="J11" s="4" t="n">
        <v>506742</v>
      </c>
      <c r="K11" s="4" t="n">
        <v>450232</v>
      </c>
      <c r="O11" s="67"/>
      <c r="P11" s="67" t="s">
        <v>215</v>
      </c>
      <c r="Q11" s="67" t="s">
        <v>216</v>
      </c>
      <c r="R11" s="67" t="s">
        <v>217</v>
      </c>
      <c r="U11" s="67" t="s">
        <v>40</v>
      </c>
      <c r="V11" s="4" t="n">
        <v>257265</v>
      </c>
      <c r="W11" s="4" t="n">
        <v>234995</v>
      </c>
      <c r="Z11" s="30" t="s">
        <v>35</v>
      </c>
      <c r="AA11" s="4" t="n">
        <v>41335</v>
      </c>
      <c r="AC11" s="30" t="s">
        <v>93</v>
      </c>
      <c r="AD11" s="4" t="n">
        <v>9469</v>
      </c>
      <c r="AF11" s="30" t="s">
        <v>93</v>
      </c>
      <c r="AG11" s="4" t="n">
        <v>18466</v>
      </c>
      <c r="AM11" s="30" t="s">
        <v>92</v>
      </c>
      <c r="AN11" s="14" t="n">
        <v>1439752</v>
      </c>
    </row>
    <row r="12" customFormat="false" ht="14.25" hidden="false" customHeight="false" outlineLevel="0" collapsed="false">
      <c r="A12" s="71" t="s">
        <v>89</v>
      </c>
      <c r="B12" s="60" t="n">
        <v>16970</v>
      </c>
      <c r="D12" s="34"/>
      <c r="G12" s="36"/>
      <c r="H12" s="67" t="s">
        <v>219</v>
      </c>
      <c r="I12" s="4" t="n">
        <v>311435</v>
      </c>
      <c r="J12" s="4" t="n">
        <v>432351</v>
      </c>
      <c r="K12" s="4" t="n">
        <v>399546</v>
      </c>
      <c r="O12" s="67" t="s">
        <v>15</v>
      </c>
      <c r="P12" s="4" t="n">
        <v>59947</v>
      </c>
      <c r="Q12" s="4" t="n">
        <v>54531</v>
      </c>
      <c r="R12" s="4" t="n">
        <v>83512</v>
      </c>
      <c r="U12" s="67" t="s">
        <v>34</v>
      </c>
      <c r="V12" s="4" t="n">
        <v>217381</v>
      </c>
      <c r="W12" s="4" t="n">
        <v>189619</v>
      </c>
      <c r="Z12" s="30" t="s">
        <v>92</v>
      </c>
      <c r="AA12" s="4" t="n">
        <v>15490</v>
      </c>
      <c r="AC12" s="30" t="s">
        <v>95</v>
      </c>
      <c r="AD12" s="4" t="n">
        <v>11589</v>
      </c>
      <c r="AF12" s="30" t="s">
        <v>95</v>
      </c>
      <c r="AG12" s="4" t="n">
        <v>21663</v>
      </c>
      <c r="AM12" s="30" t="s">
        <v>94</v>
      </c>
      <c r="AN12" s="14" t="n">
        <v>1432969</v>
      </c>
    </row>
    <row r="13" customFormat="false" ht="14.25" hidden="false" customHeight="false" outlineLevel="0" collapsed="false">
      <c r="A13" s="71" t="s">
        <v>35</v>
      </c>
      <c r="B13" s="60" t="n">
        <v>70633</v>
      </c>
      <c r="D13" s="35"/>
      <c r="E13" s="36"/>
      <c r="F13" s="34"/>
      <c r="O13" s="67" t="s">
        <v>13</v>
      </c>
      <c r="P13" s="4" t="n">
        <v>176032</v>
      </c>
      <c r="Q13" s="4" t="n">
        <v>176871</v>
      </c>
      <c r="R13" s="4" t="n">
        <v>251466</v>
      </c>
      <c r="U13" s="67" t="s">
        <v>18</v>
      </c>
      <c r="V13" s="4" t="n">
        <v>362841</v>
      </c>
      <c r="W13" s="4" t="n">
        <v>324144</v>
      </c>
      <c r="Z13" s="30" t="s">
        <v>94</v>
      </c>
      <c r="AA13" s="4" t="n">
        <v>11287</v>
      </c>
      <c r="AC13" s="30" t="s">
        <v>164</v>
      </c>
      <c r="AD13" s="4" t="n">
        <v>23378</v>
      </c>
      <c r="AF13" s="30" t="s">
        <v>164</v>
      </c>
      <c r="AG13" s="4" t="n">
        <v>38203</v>
      </c>
      <c r="AM13" s="30" t="s">
        <v>96</v>
      </c>
      <c r="AN13" s="14" t="n">
        <v>1311853</v>
      </c>
    </row>
    <row r="14" customFormat="false" ht="14.25" hidden="false" customHeight="false" outlineLevel="0" collapsed="false">
      <c r="A14" s="71" t="s">
        <v>92</v>
      </c>
      <c r="B14" s="60" t="n">
        <v>30341</v>
      </c>
      <c r="D14" s="34"/>
      <c r="F14" s="34"/>
      <c r="O14" s="67" t="s">
        <v>22</v>
      </c>
      <c r="P14" s="4" t="n">
        <v>85092</v>
      </c>
      <c r="Q14" s="4" t="n">
        <v>89529</v>
      </c>
      <c r="R14" s="4" t="n">
        <v>112754</v>
      </c>
      <c r="Z14" s="30" t="s">
        <v>96</v>
      </c>
      <c r="AA14" s="4" t="n">
        <v>19053</v>
      </c>
      <c r="AC14" s="30" t="s">
        <v>171</v>
      </c>
      <c r="AD14" s="4" t="n">
        <v>9225</v>
      </c>
      <c r="AF14" s="30" t="s">
        <v>171</v>
      </c>
      <c r="AG14" s="4" t="n">
        <v>16706</v>
      </c>
      <c r="AM14" s="30" t="s">
        <v>98</v>
      </c>
      <c r="AN14" s="14" t="n">
        <v>706962</v>
      </c>
    </row>
    <row r="15" customFormat="false" ht="14.25" hidden="false" customHeight="false" outlineLevel="0" collapsed="false">
      <c r="A15" s="71" t="s">
        <v>94</v>
      </c>
      <c r="B15" s="60" t="n">
        <v>21461</v>
      </c>
      <c r="D15" s="34"/>
      <c r="F15" s="34"/>
      <c r="O15" s="67" t="s">
        <v>30</v>
      </c>
      <c r="P15" s="4" t="n">
        <v>166550</v>
      </c>
      <c r="Q15" s="4" t="n">
        <v>173900</v>
      </c>
      <c r="R15" s="4" t="n">
        <v>217190</v>
      </c>
      <c r="Z15" s="30" t="s">
        <v>98</v>
      </c>
      <c r="AA15" s="4" t="n">
        <v>6845</v>
      </c>
      <c r="AC15" s="30" t="s">
        <v>97</v>
      </c>
      <c r="AD15" s="4" t="n">
        <v>20231</v>
      </c>
      <c r="AF15" s="30" t="s">
        <v>97</v>
      </c>
      <c r="AG15" s="4" t="n">
        <v>33234</v>
      </c>
      <c r="AK15" s="36"/>
      <c r="AM15" s="30" t="s">
        <v>100</v>
      </c>
      <c r="AN15" s="14" t="n">
        <v>636472</v>
      </c>
    </row>
    <row r="16" customFormat="false" ht="14.25" hidden="false" customHeight="false" outlineLevel="0" collapsed="false">
      <c r="A16" s="71" t="s">
        <v>96</v>
      </c>
      <c r="B16" s="60" t="n">
        <v>32226</v>
      </c>
      <c r="G16" s="36"/>
      <c r="H16" s="36"/>
      <c r="O16" s="67" t="s">
        <v>37</v>
      </c>
      <c r="P16" s="4" t="n">
        <v>68508</v>
      </c>
      <c r="Q16" s="4" t="n">
        <v>63992</v>
      </c>
      <c r="R16" s="4" t="n">
        <v>73725</v>
      </c>
      <c r="Z16" s="30" t="s">
        <v>100</v>
      </c>
      <c r="AA16" s="4" t="n">
        <v>7786</v>
      </c>
      <c r="AC16" s="30" t="s">
        <v>99</v>
      </c>
      <c r="AD16" s="4" t="n">
        <v>16057</v>
      </c>
      <c r="AF16" s="30" t="s">
        <v>99</v>
      </c>
      <c r="AG16" s="4" t="n">
        <v>26670</v>
      </c>
      <c r="AM16" s="30" t="s">
        <v>103</v>
      </c>
      <c r="AN16" s="14" t="n">
        <v>543397</v>
      </c>
    </row>
    <row r="17" customFormat="false" ht="14.25" hidden="false" customHeight="false" outlineLevel="0" collapsed="false">
      <c r="A17" s="71" t="s">
        <v>98</v>
      </c>
      <c r="B17" s="60" t="n">
        <v>14716</v>
      </c>
      <c r="F17" s="34"/>
      <c r="O17" s="67" t="s">
        <v>43</v>
      </c>
      <c r="P17" s="4" t="n">
        <v>184381</v>
      </c>
      <c r="Q17" s="4" t="n">
        <v>193939</v>
      </c>
      <c r="R17" s="4" t="n">
        <v>246942</v>
      </c>
      <c r="Z17" s="30" t="s">
        <v>103</v>
      </c>
      <c r="AA17" s="4" t="n">
        <v>6806</v>
      </c>
      <c r="AC17" s="30" t="s">
        <v>101</v>
      </c>
      <c r="AD17" s="4" t="n">
        <v>6845</v>
      </c>
      <c r="AF17" s="30" t="s">
        <v>101</v>
      </c>
      <c r="AG17" s="4" t="n">
        <v>14716</v>
      </c>
      <c r="AM17" s="30" t="s">
        <v>105</v>
      </c>
      <c r="AN17" s="14" t="n">
        <v>707039</v>
      </c>
    </row>
    <row r="18" customFormat="false" ht="14.25" hidden="false" customHeight="false" outlineLevel="0" collapsed="false">
      <c r="A18" s="71" t="s">
        <v>100</v>
      </c>
      <c r="B18" s="60" t="n">
        <v>15109</v>
      </c>
      <c r="F18" s="34"/>
      <c r="Z18" s="30" t="s">
        <v>105</v>
      </c>
      <c r="AA18" s="4" t="n">
        <v>8912</v>
      </c>
      <c r="AC18" s="30" t="s">
        <v>104</v>
      </c>
      <c r="AD18" s="4" t="n">
        <v>15257</v>
      </c>
      <c r="AF18" s="30" t="s">
        <v>104</v>
      </c>
      <c r="AG18" s="4" t="n">
        <v>25755</v>
      </c>
      <c r="AM18" s="30" t="s">
        <v>107</v>
      </c>
      <c r="AN18" s="14" t="n">
        <v>734003</v>
      </c>
    </row>
    <row r="19" customFormat="false" ht="14.25" hidden="false" customHeight="false" outlineLevel="0" collapsed="false">
      <c r="A19" s="71" t="s">
        <v>103</v>
      </c>
      <c r="B19" s="60" t="n">
        <v>13691</v>
      </c>
      <c r="F19" s="34"/>
      <c r="Z19" s="30" t="s">
        <v>107</v>
      </c>
      <c r="AA19" s="4" t="n">
        <v>8259</v>
      </c>
      <c r="AC19" s="30" t="s">
        <v>106</v>
      </c>
      <c r="AD19" s="4" t="n">
        <v>21368</v>
      </c>
      <c r="AF19" s="30" t="s">
        <v>106</v>
      </c>
      <c r="AG19" s="4" t="n">
        <v>34999</v>
      </c>
      <c r="AM19" s="30" t="s">
        <v>109</v>
      </c>
      <c r="AN19" s="14" t="n">
        <v>1746264</v>
      </c>
    </row>
    <row r="20" customFormat="false" ht="14.25" hidden="false" customHeight="false" outlineLevel="0" collapsed="false">
      <c r="A20" s="71" t="s">
        <v>105</v>
      </c>
      <c r="B20" s="60" t="n">
        <v>16640</v>
      </c>
      <c r="G20" s="34"/>
      <c r="U20" s="36"/>
      <c r="X20" s="36"/>
      <c r="Z20" s="30" t="s">
        <v>109</v>
      </c>
      <c r="AA20" s="4" t="n">
        <v>15987</v>
      </c>
      <c r="AC20" s="30" t="s">
        <v>20</v>
      </c>
      <c r="AD20" s="4" t="n">
        <v>11634</v>
      </c>
      <c r="AF20" s="30" t="s">
        <v>20</v>
      </c>
      <c r="AG20" s="4" t="n">
        <v>21883</v>
      </c>
      <c r="AM20" s="30" t="s">
        <v>111</v>
      </c>
      <c r="AN20" s="14" t="n">
        <v>666450</v>
      </c>
    </row>
    <row r="21" customFormat="false" ht="14.25" hidden="false" customHeight="false" outlineLevel="0" collapsed="false">
      <c r="A21" s="71" t="s">
        <v>107</v>
      </c>
      <c r="B21" s="60" t="n">
        <v>16469</v>
      </c>
      <c r="F21" s="41"/>
      <c r="G21" s="72"/>
      <c r="H21" s="73" t="s">
        <v>215</v>
      </c>
      <c r="I21" s="73" t="s">
        <v>216</v>
      </c>
      <c r="J21" s="73" t="s">
        <v>217</v>
      </c>
      <c r="K21" s="73" t="s">
        <v>218</v>
      </c>
      <c r="L21" s="73" t="s">
        <v>219</v>
      </c>
      <c r="P21" s="74"/>
      <c r="Q21" s="74"/>
      <c r="T21" s="38"/>
      <c r="U21" s="39"/>
      <c r="W21" s="38"/>
      <c r="X21" s="39"/>
      <c r="Z21" s="30" t="s">
        <v>111</v>
      </c>
      <c r="AA21" s="4" t="n">
        <v>6298</v>
      </c>
      <c r="AC21" s="30" t="s">
        <v>108</v>
      </c>
      <c r="AD21" s="4" t="n">
        <v>6806</v>
      </c>
      <c r="AF21" s="30" t="s">
        <v>108</v>
      </c>
      <c r="AG21" s="4" t="n">
        <v>13691</v>
      </c>
      <c r="AM21" s="30" t="s">
        <v>113</v>
      </c>
      <c r="AN21" s="14" t="n">
        <v>577931</v>
      </c>
    </row>
    <row r="22" customFormat="false" ht="14.25" hidden="false" customHeight="false" outlineLevel="0" collapsed="false">
      <c r="A22" s="71" t="s">
        <v>109</v>
      </c>
      <c r="B22" s="60" t="n">
        <v>30942</v>
      </c>
      <c r="F22" s="5" t="n">
        <v>2020</v>
      </c>
      <c r="G22" s="75" t="s">
        <v>73</v>
      </c>
      <c r="H22" s="4" t="n">
        <v>763950</v>
      </c>
      <c r="I22" s="4" t="n">
        <v>660014</v>
      </c>
      <c r="J22" s="4" t="n">
        <v>888782</v>
      </c>
      <c r="K22" s="4" t="n">
        <v>1248065</v>
      </c>
      <c r="L22" s="4" t="n">
        <v>1064681</v>
      </c>
      <c r="Q22" s="36"/>
      <c r="T22" s="66"/>
      <c r="W22" s="66"/>
      <c r="Z22" s="30" t="s">
        <v>113</v>
      </c>
      <c r="AA22" s="4" t="n">
        <v>5788</v>
      </c>
      <c r="AC22" s="30" t="s">
        <v>110</v>
      </c>
      <c r="AD22" s="4" t="n">
        <v>15879</v>
      </c>
      <c r="AF22" s="30" t="s">
        <v>110</v>
      </c>
      <c r="AG22" s="4" t="n">
        <v>26927</v>
      </c>
      <c r="AK22" s="36"/>
      <c r="AM22" s="30" t="s">
        <v>115</v>
      </c>
      <c r="AN22" s="14" t="n">
        <v>909201</v>
      </c>
    </row>
    <row r="23" customFormat="false" ht="14.25" hidden="false" customHeight="false" outlineLevel="0" collapsed="false">
      <c r="A23" s="71" t="s">
        <v>111</v>
      </c>
      <c r="B23" s="60" t="n">
        <v>13047</v>
      </c>
      <c r="F23" s="5"/>
      <c r="G23" s="75" t="s">
        <v>17</v>
      </c>
      <c r="H23" s="4" t="n">
        <v>628627</v>
      </c>
      <c r="I23" s="4" t="n">
        <v>747991</v>
      </c>
      <c r="J23" s="4" t="n">
        <v>764195</v>
      </c>
      <c r="K23" s="4" t="n">
        <v>1174545</v>
      </c>
      <c r="L23" s="4" t="n">
        <v>966268</v>
      </c>
      <c r="T23" s="66"/>
      <c r="W23" s="66"/>
      <c r="Z23" s="30" t="s">
        <v>115</v>
      </c>
      <c r="AA23" s="4" t="n">
        <v>9469</v>
      </c>
      <c r="AC23" s="30" t="s">
        <v>112</v>
      </c>
      <c r="AD23" s="4" t="n">
        <v>6578</v>
      </c>
      <c r="AF23" s="30" t="s">
        <v>112</v>
      </c>
      <c r="AG23" s="4" t="n">
        <v>13368</v>
      </c>
      <c r="AJ23" s="34"/>
      <c r="AM23" s="30" t="s">
        <v>117</v>
      </c>
      <c r="AN23" s="14" t="n">
        <v>1271895</v>
      </c>
    </row>
    <row r="24" customFormat="false" ht="14.25" hidden="false" customHeight="false" outlineLevel="0" collapsed="false">
      <c r="A24" s="71" t="s">
        <v>113</v>
      </c>
      <c r="B24" s="60" t="n">
        <v>12386</v>
      </c>
      <c r="F24" s="5"/>
      <c r="G24" s="75" t="s">
        <v>25</v>
      </c>
      <c r="H24" s="4" t="n">
        <v>809960</v>
      </c>
      <c r="I24" s="4" t="n">
        <v>783376</v>
      </c>
      <c r="J24" s="4" t="n">
        <v>880866</v>
      </c>
      <c r="K24" s="4" t="n">
        <v>1273681</v>
      </c>
      <c r="L24" s="4" t="n">
        <v>1200521</v>
      </c>
      <c r="T24" s="66"/>
      <c r="W24" s="66"/>
      <c r="Z24" s="30" t="s">
        <v>117</v>
      </c>
      <c r="AA24" s="4" t="n">
        <v>15879</v>
      </c>
      <c r="AC24" s="30" t="s">
        <v>114</v>
      </c>
      <c r="AD24" s="4" t="n">
        <v>10434</v>
      </c>
      <c r="AF24" s="30" t="s">
        <v>114</v>
      </c>
      <c r="AG24" s="4" t="n">
        <v>19593</v>
      </c>
      <c r="AJ24" s="34"/>
      <c r="AM24" s="30" t="s">
        <v>41</v>
      </c>
      <c r="AN24" s="14" t="n">
        <v>539287</v>
      </c>
    </row>
    <row r="25" customFormat="false" ht="14.25" hidden="false" customHeight="false" outlineLevel="0" collapsed="false">
      <c r="A25" s="71" t="s">
        <v>115</v>
      </c>
      <c r="B25" s="60" t="n">
        <v>18466</v>
      </c>
      <c r="F25" s="5"/>
      <c r="G25" s="75" t="s">
        <v>33</v>
      </c>
      <c r="H25" s="4" t="n">
        <v>1153930</v>
      </c>
      <c r="I25" s="4" t="n">
        <v>917988</v>
      </c>
      <c r="J25" s="4" t="n">
        <v>1121163</v>
      </c>
      <c r="K25" s="4" t="n">
        <v>1729887</v>
      </c>
      <c r="L25" s="4" t="n">
        <v>1463194</v>
      </c>
      <c r="T25" s="66"/>
      <c r="W25" s="66"/>
      <c r="Z25" s="30" t="s">
        <v>41</v>
      </c>
      <c r="AA25" s="4" t="n">
        <v>5635</v>
      </c>
      <c r="AC25" s="30" t="s">
        <v>116</v>
      </c>
      <c r="AD25" s="4" t="n">
        <v>11287</v>
      </c>
      <c r="AF25" s="30" t="s">
        <v>116</v>
      </c>
      <c r="AG25" s="4" t="n">
        <v>21461</v>
      </c>
      <c r="AJ25" s="34"/>
      <c r="AM25" s="30" t="s">
        <v>119</v>
      </c>
      <c r="AN25" s="14" t="n">
        <v>1237028</v>
      </c>
    </row>
    <row r="26" customFormat="false" ht="14.25" hidden="false" customHeight="false" outlineLevel="0" collapsed="false">
      <c r="A26" s="71" t="s">
        <v>117</v>
      </c>
      <c r="B26" s="60" t="n">
        <v>26927</v>
      </c>
      <c r="F26" s="5"/>
      <c r="G26" s="75" t="s">
        <v>39</v>
      </c>
      <c r="H26" s="4" t="n">
        <v>809771</v>
      </c>
      <c r="I26" s="4" t="n">
        <v>644739</v>
      </c>
      <c r="J26" s="4" t="n">
        <v>710254</v>
      </c>
      <c r="K26" s="4" t="n">
        <v>1173408</v>
      </c>
      <c r="L26" s="4" t="n">
        <v>991356</v>
      </c>
      <c r="T26" s="66"/>
      <c r="W26" s="66"/>
      <c r="Z26" s="30" t="s">
        <v>119</v>
      </c>
      <c r="AA26" s="4" t="n">
        <v>17879</v>
      </c>
      <c r="AC26" s="30" t="s">
        <v>28</v>
      </c>
      <c r="AD26" s="4" t="n">
        <v>27544</v>
      </c>
      <c r="AF26" s="30" t="s">
        <v>28</v>
      </c>
      <c r="AG26" s="4" t="n">
        <v>45404</v>
      </c>
      <c r="AJ26" s="34"/>
      <c r="AM26" s="30" t="s">
        <v>121</v>
      </c>
      <c r="AN26" s="14" t="n">
        <v>694246</v>
      </c>
    </row>
    <row r="27" customFormat="false" ht="14.25" hidden="false" customHeight="false" outlineLevel="0" collapsed="false">
      <c r="A27" s="71" t="s">
        <v>41</v>
      </c>
      <c r="B27" s="60" t="n">
        <v>12206</v>
      </c>
      <c r="F27" s="5"/>
      <c r="G27" s="75" t="s">
        <v>45</v>
      </c>
      <c r="H27" s="4" t="n">
        <v>331456</v>
      </c>
      <c r="I27" s="4" t="n">
        <v>331093</v>
      </c>
      <c r="J27" s="4" t="n">
        <v>421645</v>
      </c>
      <c r="K27" s="4" t="n">
        <v>518755</v>
      </c>
      <c r="L27" s="4" t="n">
        <v>565439</v>
      </c>
      <c r="T27" s="66"/>
      <c r="W27" s="66"/>
      <c r="Z27" s="30" t="s">
        <v>121</v>
      </c>
      <c r="AA27" s="4" t="n">
        <v>11029</v>
      </c>
      <c r="AC27" s="30" t="s">
        <v>118</v>
      </c>
      <c r="AD27" s="4" t="n">
        <v>7786</v>
      </c>
      <c r="AF27" s="30" t="s">
        <v>118</v>
      </c>
      <c r="AG27" s="4" t="n">
        <v>15109</v>
      </c>
      <c r="AJ27" s="34"/>
      <c r="AM27" s="30" t="s">
        <v>124</v>
      </c>
      <c r="AN27" s="14" t="n">
        <v>993905</v>
      </c>
    </row>
    <row r="28" customFormat="false" ht="14.25" hidden="false" customHeight="false" outlineLevel="0" collapsed="false">
      <c r="A28" s="71" t="s">
        <v>119</v>
      </c>
      <c r="B28" s="60" t="n">
        <v>30804</v>
      </c>
      <c r="F28" s="5"/>
      <c r="G28" s="75" t="s">
        <v>49</v>
      </c>
      <c r="H28" s="4" t="n">
        <v>723287</v>
      </c>
      <c r="I28" s="4" t="n">
        <v>671817</v>
      </c>
      <c r="J28" s="4" t="n">
        <v>787284</v>
      </c>
      <c r="K28" s="4" t="n">
        <v>1172209</v>
      </c>
      <c r="L28" s="4" t="n">
        <v>1010179</v>
      </c>
      <c r="O28" s="76"/>
      <c r="P28" s="76" t="s">
        <v>1</v>
      </c>
      <c r="Q28" s="76" t="s">
        <v>6</v>
      </c>
      <c r="R28" s="76" t="s">
        <v>184</v>
      </c>
      <c r="S28" s="76" t="s">
        <v>212</v>
      </c>
      <c r="T28" s="66"/>
      <c r="W28" s="66"/>
      <c r="Z28" s="30" t="s">
        <v>124</v>
      </c>
      <c r="AA28" s="4" t="n">
        <v>11750</v>
      </c>
      <c r="AC28" s="30" t="s">
        <v>120</v>
      </c>
      <c r="AD28" s="4" t="n">
        <v>17879</v>
      </c>
      <c r="AF28" s="30" t="s">
        <v>120</v>
      </c>
      <c r="AG28" s="4" t="n">
        <v>30804</v>
      </c>
      <c r="AJ28" s="34"/>
      <c r="AM28" s="30" t="s">
        <v>128</v>
      </c>
      <c r="AN28" s="14" t="n">
        <v>443454</v>
      </c>
    </row>
    <row r="29" customFormat="false" ht="14.25" hidden="false" customHeight="false" outlineLevel="0" collapsed="false">
      <c r="A29" s="71" t="s">
        <v>121</v>
      </c>
      <c r="B29" s="60" t="n">
        <v>20105</v>
      </c>
      <c r="F29" s="5"/>
      <c r="G29" s="75" t="s">
        <v>53</v>
      </c>
      <c r="H29" s="4" t="n">
        <v>904815</v>
      </c>
      <c r="I29" s="4" t="n">
        <v>916561</v>
      </c>
      <c r="J29" s="4" t="n">
        <v>820254</v>
      </c>
      <c r="K29" s="4" t="n">
        <v>1393877</v>
      </c>
      <c r="L29" s="4" t="n">
        <v>1247753</v>
      </c>
      <c r="O29" s="76" t="s">
        <v>218</v>
      </c>
      <c r="P29" s="14" t="n">
        <v>64778581</v>
      </c>
      <c r="Q29" s="4" t="n">
        <v>1335529</v>
      </c>
      <c r="R29" s="12" t="n">
        <v>0.420692084542064</v>
      </c>
      <c r="S29" s="46" t="n">
        <v>46.1092001657688</v>
      </c>
      <c r="T29" s="66"/>
      <c r="W29" s="66"/>
      <c r="Z29" s="30" t="s">
        <v>128</v>
      </c>
      <c r="AA29" s="4" t="n">
        <v>4721</v>
      </c>
      <c r="AC29" s="30" t="s">
        <v>122</v>
      </c>
      <c r="AD29" s="4" t="n">
        <v>20082</v>
      </c>
      <c r="AF29" s="30" t="s">
        <v>122</v>
      </c>
      <c r="AG29" s="4" t="n">
        <v>33586</v>
      </c>
      <c r="AM29" s="30" t="s">
        <v>46</v>
      </c>
      <c r="AN29" s="14" t="n">
        <v>1552468</v>
      </c>
    </row>
    <row r="30" customFormat="false" ht="14.25" hidden="false" customHeight="false" outlineLevel="0" collapsed="false">
      <c r="A30" s="71" t="s">
        <v>124</v>
      </c>
      <c r="B30" s="60" t="n">
        <v>22768</v>
      </c>
      <c r="F30" s="5"/>
      <c r="G30" s="75" t="s">
        <v>58</v>
      </c>
      <c r="H30" s="4" t="n">
        <v>855542</v>
      </c>
      <c r="I30" s="4" t="n">
        <v>670081</v>
      </c>
      <c r="J30" s="4" t="n">
        <v>842063</v>
      </c>
      <c r="K30" s="4" t="n">
        <v>1151893</v>
      </c>
      <c r="L30" s="4" t="n">
        <v>1215793</v>
      </c>
      <c r="O30" s="76" t="s">
        <v>220</v>
      </c>
      <c r="P30" s="14" t="n">
        <v>55388069</v>
      </c>
      <c r="Q30" s="4" t="n">
        <v>1143332</v>
      </c>
      <c r="R30" s="12" t="n">
        <v>0.425292409788472</v>
      </c>
      <c r="S30" s="46" t="n">
        <v>44.3233098299461</v>
      </c>
      <c r="T30" s="66"/>
      <c r="W30" s="66"/>
      <c r="Z30" s="30" t="s">
        <v>46</v>
      </c>
      <c r="AA30" s="4" t="n">
        <v>14647</v>
      </c>
      <c r="AC30" s="30" t="s">
        <v>36</v>
      </c>
      <c r="AD30" s="4" t="n">
        <v>14647</v>
      </c>
      <c r="AF30" s="30" t="s">
        <v>36</v>
      </c>
      <c r="AG30" s="4" t="n">
        <v>27526</v>
      </c>
      <c r="AM30" s="30" t="s">
        <v>130</v>
      </c>
      <c r="AN30" s="14" t="n">
        <v>1328401</v>
      </c>
    </row>
    <row r="31" customFormat="false" ht="14.25" hidden="false" customHeight="false" outlineLevel="0" collapsed="false">
      <c r="A31" s="71" t="s">
        <v>128</v>
      </c>
      <c r="B31" s="60" t="n">
        <v>11547</v>
      </c>
      <c r="F31" s="5"/>
      <c r="G31" s="75" t="s">
        <v>62</v>
      </c>
      <c r="H31" s="4" t="n">
        <v>525633</v>
      </c>
      <c r="I31" s="4" t="n">
        <v>403060</v>
      </c>
      <c r="J31" s="4" t="n">
        <v>499876</v>
      </c>
      <c r="K31" s="4" t="n">
        <v>677939</v>
      </c>
      <c r="L31" s="4" t="n">
        <v>750630</v>
      </c>
      <c r="O31" s="77" t="s">
        <v>4</v>
      </c>
      <c r="P31" s="77"/>
      <c r="Q31" s="77"/>
      <c r="R31" s="77"/>
      <c r="S31" s="77"/>
      <c r="T31" s="66"/>
      <c r="W31" s="66"/>
      <c r="Z31" s="30" t="s">
        <v>130</v>
      </c>
      <c r="AA31" s="4" t="n">
        <v>12427</v>
      </c>
      <c r="AC31" s="30" t="s">
        <v>125</v>
      </c>
      <c r="AD31" s="4" t="n">
        <v>15071</v>
      </c>
      <c r="AF31" s="30" t="s">
        <v>125</v>
      </c>
      <c r="AG31" s="4" t="n">
        <v>26714</v>
      </c>
      <c r="AM31" s="30" t="s">
        <v>132</v>
      </c>
      <c r="AN31" s="14" t="n">
        <v>712910</v>
      </c>
    </row>
    <row r="32" customFormat="false" ht="14.25" hidden="false" customHeight="false" outlineLevel="0" collapsed="false">
      <c r="A32" s="71" t="s">
        <v>46</v>
      </c>
      <c r="B32" s="60" t="n">
        <v>27526</v>
      </c>
      <c r="F32" s="5"/>
      <c r="G32" s="75" t="s">
        <v>65</v>
      </c>
      <c r="H32" s="4" t="n">
        <v>311407</v>
      </c>
      <c r="I32" s="4" t="n">
        <v>340065</v>
      </c>
      <c r="J32" s="4" t="n">
        <v>516578</v>
      </c>
      <c r="K32" s="4" t="n">
        <v>652073</v>
      </c>
      <c r="L32" s="4" t="n">
        <v>515977</v>
      </c>
      <c r="O32" s="76" t="s">
        <v>215</v>
      </c>
      <c r="P32" s="14" t="n">
        <v>40391617</v>
      </c>
      <c r="Q32" s="4" t="n">
        <v>740510</v>
      </c>
      <c r="R32" s="12" t="n">
        <v>0.427280647168637</v>
      </c>
      <c r="S32" s="46" t="n">
        <v>50.9617299315495</v>
      </c>
      <c r="T32" s="66"/>
      <c r="W32" s="66"/>
      <c r="Z32" s="30" t="s">
        <v>132</v>
      </c>
      <c r="AA32" s="4" t="n">
        <v>7817</v>
      </c>
      <c r="AC32" s="30" t="s">
        <v>129</v>
      </c>
      <c r="AD32" s="4" t="n">
        <v>23504</v>
      </c>
      <c r="AF32" s="30" t="s">
        <v>129</v>
      </c>
      <c r="AG32" s="4" t="n">
        <v>39908</v>
      </c>
      <c r="AM32" s="30" t="s">
        <v>134</v>
      </c>
      <c r="AN32" s="14" t="n">
        <v>1453127</v>
      </c>
    </row>
    <row r="33" customFormat="false" ht="14.25" hidden="false" customHeight="false" outlineLevel="0" collapsed="false">
      <c r="A33" s="71" t="s">
        <v>130</v>
      </c>
      <c r="B33" s="60" t="n">
        <v>22718</v>
      </c>
      <c r="F33" s="5"/>
      <c r="G33" s="75" t="s">
        <v>68</v>
      </c>
      <c r="H33" s="4" t="n">
        <v>369668</v>
      </c>
      <c r="I33" s="4" t="n">
        <v>305694</v>
      </c>
      <c r="J33" s="4" t="n">
        <v>403840</v>
      </c>
      <c r="K33" s="4" t="n">
        <v>557614</v>
      </c>
      <c r="L33" s="4" t="n">
        <v>521588</v>
      </c>
      <c r="O33" s="76" t="s">
        <v>216</v>
      </c>
      <c r="P33" s="14" t="n">
        <v>34892701</v>
      </c>
      <c r="Q33" s="4" t="n">
        <v>752762</v>
      </c>
      <c r="R33" s="12" t="n">
        <v>0.413516791044777</v>
      </c>
      <c r="S33" s="46" t="n">
        <v>42.4477611940299</v>
      </c>
      <c r="T33" s="66"/>
      <c r="W33" s="66"/>
      <c r="Z33" s="30" t="s">
        <v>134</v>
      </c>
      <c r="AA33" s="4" t="n">
        <v>14961</v>
      </c>
      <c r="AC33" s="30" t="s">
        <v>131</v>
      </c>
      <c r="AD33" s="4" t="n">
        <v>8259</v>
      </c>
      <c r="AF33" s="30" t="s">
        <v>131</v>
      </c>
      <c r="AG33" s="4" t="n">
        <v>16469</v>
      </c>
      <c r="AM33" s="30" t="s">
        <v>50</v>
      </c>
      <c r="AN33" s="14" t="n">
        <v>4704189</v>
      </c>
    </row>
    <row r="34" customFormat="false" ht="14.25" hidden="false" customHeight="false" outlineLevel="0" collapsed="false">
      <c r="A34" s="71" t="s">
        <v>132</v>
      </c>
      <c r="B34" s="60" t="n">
        <v>15154</v>
      </c>
      <c r="F34" s="5" t="n">
        <v>2021</v>
      </c>
      <c r="G34" s="75" t="s">
        <v>73</v>
      </c>
      <c r="H34" s="4" t="n">
        <v>2460046</v>
      </c>
      <c r="I34" s="4" t="n">
        <v>2274959</v>
      </c>
      <c r="J34" s="4" t="n">
        <v>2697016</v>
      </c>
      <c r="K34" s="4" t="n">
        <v>4044684</v>
      </c>
      <c r="L34" s="4" t="n">
        <v>3387337</v>
      </c>
      <c r="O34" s="76" t="s">
        <v>217</v>
      </c>
      <c r="P34" s="14" t="n">
        <v>44882332</v>
      </c>
      <c r="Q34" s="4" t="n">
        <v>985589</v>
      </c>
      <c r="R34" s="12" t="n">
        <v>0.428175885643258</v>
      </c>
      <c r="S34" s="46" t="n">
        <v>42.2458048477315</v>
      </c>
      <c r="T34" s="38"/>
      <c r="U34" s="39"/>
      <c r="W34" s="38"/>
      <c r="X34" s="39"/>
      <c r="Z34" s="30" t="s">
        <v>50</v>
      </c>
      <c r="AA34" s="4" t="n">
        <v>54577</v>
      </c>
      <c r="AC34" s="30" t="s">
        <v>133</v>
      </c>
      <c r="AD34" s="4" t="n">
        <v>12427</v>
      </c>
      <c r="AF34" s="30" t="s">
        <v>133</v>
      </c>
      <c r="AG34" s="4" t="n">
        <v>22718</v>
      </c>
      <c r="AM34" s="30" t="s">
        <v>138</v>
      </c>
      <c r="AN34" s="14" t="n">
        <v>1600649</v>
      </c>
    </row>
    <row r="35" customFormat="false" ht="14.25" hidden="false" customHeight="false" outlineLevel="0" collapsed="false">
      <c r="A35" s="71" t="s">
        <v>134</v>
      </c>
      <c r="B35" s="60" t="n">
        <v>27822</v>
      </c>
      <c r="F35" s="5"/>
      <c r="G35" s="75" t="s">
        <v>17</v>
      </c>
      <c r="H35" s="4" t="n">
        <v>2014961</v>
      </c>
      <c r="I35" s="4" t="n">
        <v>1717874</v>
      </c>
      <c r="J35" s="4" t="n">
        <v>2390205</v>
      </c>
      <c r="K35" s="4" t="n">
        <v>3464315</v>
      </c>
      <c r="L35" s="4" t="n">
        <v>2658725</v>
      </c>
      <c r="R35" s="36"/>
      <c r="T35" s="66"/>
      <c r="W35" s="66"/>
      <c r="Z35" s="30" t="s">
        <v>138</v>
      </c>
      <c r="AA35" s="4" t="n">
        <v>20231</v>
      </c>
      <c r="AC35" s="30" t="s">
        <v>42</v>
      </c>
      <c r="AD35" s="4" t="n">
        <v>24407</v>
      </c>
      <c r="AF35" s="30" t="s">
        <v>42</v>
      </c>
      <c r="AG35" s="4" t="n">
        <v>38497</v>
      </c>
      <c r="AM35" s="30" t="s">
        <v>141</v>
      </c>
      <c r="AN35" s="14" t="n">
        <v>568656</v>
      </c>
    </row>
    <row r="36" customFormat="false" ht="14.25" hidden="false" customHeight="false" outlineLevel="0" collapsed="false">
      <c r="A36" s="71" t="s">
        <v>50</v>
      </c>
      <c r="B36" s="60" t="n">
        <v>88934</v>
      </c>
      <c r="F36" s="5"/>
      <c r="G36" s="75" t="s">
        <v>25</v>
      </c>
      <c r="H36" s="4" t="n">
        <v>1599000</v>
      </c>
      <c r="I36" s="4" t="n">
        <v>1539046</v>
      </c>
      <c r="J36" s="4" t="n">
        <v>2082736</v>
      </c>
      <c r="K36" s="4" t="n">
        <v>2881035</v>
      </c>
      <c r="L36" s="4" t="n">
        <v>2339747</v>
      </c>
      <c r="T36" s="66"/>
      <c r="W36" s="66"/>
      <c r="Z36" s="30" t="s">
        <v>141</v>
      </c>
      <c r="AA36" s="4" t="n">
        <v>6578</v>
      </c>
      <c r="AC36" s="30" t="s">
        <v>135</v>
      </c>
      <c r="AD36" s="4" t="n">
        <v>6933</v>
      </c>
      <c r="AF36" s="30" t="s">
        <v>135</v>
      </c>
      <c r="AG36" s="4" t="n">
        <v>13985</v>
      </c>
      <c r="AM36" s="30" t="s">
        <v>143</v>
      </c>
      <c r="AN36" s="14" t="n">
        <v>1254978</v>
      </c>
    </row>
    <row r="37" customFormat="false" ht="14.25" hidden="false" customHeight="false" outlineLevel="0" collapsed="false">
      <c r="A37" s="71" t="s">
        <v>138</v>
      </c>
      <c r="B37" s="60" t="n">
        <v>33234</v>
      </c>
      <c r="F37" s="5"/>
      <c r="G37" s="75" t="s">
        <v>33</v>
      </c>
      <c r="H37" s="4" t="n">
        <v>2215151</v>
      </c>
      <c r="I37" s="4" t="n">
        <v>1773552</v>
      </c>
      <c r="J37" s="4" t="n">
        <v>2509636</v>
      </c>
      <c r="K37" s="4" t="n">
        <v>3416436</v>
      </c>
      <c r="L37" s="4" t="n">
        <v>3081903</v>
      </c>
      <c r="T37" s="66"/>
      <c r="W37" s="66"/>
      <c r="Z37" s="30" t="s">
        <v>143</v>
      </c>
      <c r="AA37" s="4" t="n">
        <v>15257</v>
      </c>
      <c r="AC37" s="30" t="s">
        <v>47</v>
      </c>
      <c r="AD37" s="4" t="n">
        <v>5635</v>
      </c>
      <c r="AF37" s="30" t="s">
        <v>47</v>
      </c>
      <c r="AG37" s="4" t="n">
        <v>12206</v>
      </c>
      <c r="AM37" s="30" t="s">
        <v>145</v>
      </c>
      <c r="AN37" s="14" t="n">
        <v>866105</v>
      </c>
    </row>
    <row r="38" customFormat="false" ht="14.25" hidden="false" customHeight="false" outlineLevel="0" collapsed="false">
      <c r="A38" s="71" t="s">
        <v>141</v>
      </c>
      <c r="B38" s="60" t="n">
        <v>13368</v>
      </c>
      <c r="F38" s="5"/>
      <c r="G38" s="75" t="s">
        <v>39</v>
      </c>
      <c r="H38" s="4" t="n">
        <v>2980203</v>
      </c>
      <c r="I38" s="4" t="n">
        <v>2333579</v>
      </c>
      <c r="J38" s="4" t="n">
        <v>3263174</v>
      </c>
      <c r="K38" s="4" t="n">
        <v>4557290</v>
      </c>
      <c r="L38" s="4" t="n">
        <v>4019666</v>
      </c>
      <c r="T38" s="66"/>
      <c r="W38" s="66"/>
      <c r="Z38" s="30" t="s">
        <v>145</v>
      </c>
      <c r="AA38" s="4" t="n">
        <v>12337</v>
      </c>
      <c r="AC38" s="30" t="s">
        <v>136</v>
      </c>
      <c r="AD38" s="4" t="n">
        <v>15987</v>
      </c>
      <c r="AF38" s="30" t="s">
        <v>136</v>
      </c>
      <c r="AG38" s="4" t="n">
        <v>30942</v>
      </c>
      <c r="AM38" s="30" t="s">
        <v>147</v>
      </c>
      <c r="AN38" s="14" t="n">
        <v>1575845</v>
      </c>
    </row>
    <row r="39" customFormat="false" ht="14.25" hidden="false" customHeight="false" outlineLevel="0" collapsed="false">
      <c r="A39" s="71" t="s">
        <v>143</v>
      </c>
      <c r="B39" s="60" t="n">
        <v>25755</v>
      </c>
      <c r="F39" s="5"/>
      <c r="G39" s="75" t="s">
        <v>45</v>
      </c>
      <c r="H39" s="4" t="n">
        <v>3191224</v>
      </c>
      <c r="I39" s="4" t="n">
        <v>2309698</v>
      </c>
      <c r="J39" s="4" t="n">
        <v>3218031</v>
      </c>
      <c r="K39" s="4" t="n">
        <v>4446162</v>
      </c>
      <c r="L39" s="4" t="n">
        <v>4272791</v>
      </c>
      <c r="T39" s="66"/>
      <c r="W39" s="66"/>
      <c r="Z39" s="30" t="s">
        <v>147</v>
      </c>
      <c r="AA39" s="4" t="n">
        <v>14042</v>
      </c>
      <c r="AC39" s="30" t="s">
        <v>50</v>
      </c>
      <c r="AD39" s="4" t="n">
        <v>36490</v>
      </c>
      <c r="AF39" s="30" t="s">
        <v>50</v>
      </c>
      <c r="AG39" s="4" t="n">
        <v>58306</v>
      </c>
      <c r="AM39" s="30" t="s">
        <v>54</v>
      </c>
      <c r="AN39" s="14" t="n">
        <v>872468</v>
      </c>
    </row>
    <row r="40" customFormat="false" ht="14.25" hidden="false" customHeight="false" outlineLevel="0" collapsed="false">
      <c r="A40" s="71" t="s">
        <v>145</v>
      </c>
      <c r="B40" s="60" t="n">
        <v>22687</v>
      </c>
      <c r="F40" s="5"/>
      <c r="G40" s="75" t="s">
        <v>49</v>
      </c>
      <c r="H40" s="4" t="n">
        <v>3565834</v>
      </c>
      <c r="I40" s="4" t="n">
        <v>2872447</v>
      </c>
      <c r="J40" s="4" t="n">
        <v>3929750</v>
      </c>
      <c r="K40" s="4" t="n">
        <v>5693120</v>
      </c>
      <c r="L40" s="4" t="n">
        <v>4674911</v>
      </c>
      <c r="T40" s="66"/>
      <c r="W40" s="66"/>
      <c r="Z40" s="30" t="s">
        <v>54</v>
      </c>
      <c r="AA40" s="4" t="n">
        <v>7472</v>
      </c>
      <c r="AC40" s="30" t="s">
        <v>139</v>
      </c>
      <c r="AD40" s="4" t="n">
        <v>7817</v>
      </c>
      <c r="AF40" s="30" t="s">
        <v>139</v>
      </c>
      <c r="AG40" s="4" t="n">
        <v>15154</v>
      </c>
      <c r="AM40" s="30" t="s">
        <v>149</v>
      </c>
      <c r="AN40" s="14" t="n">
        <v>713758</v>
      </c>
    </row>
    <row r="41" customFormat="false" ht="14.25" hidden="false" customHeight="false" outlineLevel="0" collapsed="false">
      <c r="A41" s="71" t="s">
        <v>147</v>
      </c>
      <c r="B41" s="60" t="n">
        <v>26773</v>
      </c>
      <c r="F41" s="5"/>
      <c r="G41" s="75" t="s">
        <v>53</v>
      </c>
      <c r="H41" s="4" t="n">
        <v>2792713</v>
      </c>
      <c r="I41" s="4" t="n">
        <v>2960743</v>
      </c>
      <c r="J41" s="4" t="n">
        <v>3898140</v>
      </c>
      <c r="K41" s="4" t="n">
        <v>5509723</v>
      </c>
      <c r="L41" s="4" t="n">
        <v>4141873</v>
      </c>
      <c r="T41" s="66"/>
      <c r="W41" s="66"/>
      <c r="Z41" s="30" t="s">
        <v>149</v>
      </c>
      <c r="AA41" s="4" t="n">
        <v>7845</v>
      </c>
      <c r="AC41" s="30" t="s">
        <v>142</v>
      </c>
      <c r="AD41" s="4" t="n">
        <v>12337</v>
      </c>
      <c r="AF41" s="30" t="s">
        <v>142</v>
      </c>
      <c r="AG41" s="4" t="n">
        <v>22687</v>
      </c>
      <c r="AM41" s="30" t="s">
        <v>151</v>
      </c>
      <c r="AN41" s="14" t="n">
        <v>1955837</v>
      </c>
    </row>
    <row r="42" customFormat="false" ht="14.25" hidden="false" customHeight="false" outlineLevel="0" collapsed="false">
      <c r="A42" s="71" t="s">
        <v>54</v>
      </c>
      <c r="B42" s="60" t="n">
        <v>16092</v>
      </c>
      <c r="F42" s="5"/>
      <c r="G42" s="75" t="s">
        <v>58</v>
      </c>
      <c r="H42" s="4" t="n">
        <v>2520913</v>
      </c>
      <c r="I42" s="4" t="n">
        <v>2437891</v>
      </c>
      <c r="J42" s="4" t="n">
        <v>3079094</v>
      </c>
      <c r="K42" s="4" t="n">
        <v>4491385</v>
      </c>
      <c r="L42" s="4" t="n">
        <v>3546513</v>
      </c>
      <c r="R42" s="36"/>
      <c r="T42" s="66"/>
      <c r="W42" s="66"/>
      <c r="Z42" s="30" t="s">
        <v>151</v>
      </c>
      <c r="AA42" s="4" t="n">
        <v>23378</v>
      </c>
      <c r="AC42" s="30" t="s">
        <v>144</v>
      </c>
      <c r="AD42" s="4" t="n">
        <v>4721</v>
      </c>
      <c r="AF42" s="30" t="s">
        <v>144</v>
      </c>
      <c r="AG42" s="4" t="n">
        <v>11547</v>
      </c>
      <c r="AM42" s="30" t="s">
        <v>153</v>
      </c>
      <c r="AN42" s="14" t="n">
        <v>624572</v>
      </c>
    </row>
    <row r="43" customFormat="false" ht="14.25" hidden="false" customHeight="false" outlineLevel="0" collapsed="false">
      <c r="A43" s="71" t="s">
        <v>149</v>
      </c>
      <c r="B43" s="60" t="n">
        <v>16028</v>
      </c>
      <c r="F43" s="5"/>
      <c r="G43" s="75" t="s">
        <v>62</v>
      </c>
      <c r="H43" s="4" t="n">
        <v>2418663</v>
      </c>
      <c r="I43" s="4" t="n">
        <v>2074303</v>
      </c>
      <c r="J43" s="4" t="n">
        <v>2617223</v>
      </c>
      <c r="K43" s="4" t="n">
        <v>3833373</v>
      </c>
      <c r="L43" s="4" t="n">
        <v>3276816</v>
      </c>
      <c r="Q43" s="34"/>
      <c r="T43" s="66"/>
      <c r="W43" s="66"/>
      <c r="Z43" s="30" t="s">
        <v>153</v>
      </c>
      <c r="AA43" s="4" t="n">
        <v>6608</v>
      </c>
      <c r="AC43" s="30" t="s">
        <v>146</v>
      </c>
      <c r="AD43" s="4" t="n">
        <v>16928</v>
      </c>
      <c r="AF43" s="30" t="s">
        <v>146</v>
      </c>
      <c r="AG43" s="4" t="n">
        <v>32136</v>
      </c>
      <c r="AM43" s="30" t="s">
        <v>155</v>
      </c>
      <c r="AN43" s="14" t="n">
        <v>1241515</v>
      </c>
    </row>
    <row r="44" customFormat="false" ht="14.25" hidden="false" customHeight="false" outlineLevel="0" collapsed="false">
      <c r="A44" s="71" t="s">
        <v>151</v>
      </c>
      <c r="B44" s="60" t="n">
        <v>38203</v>
      </c>
      <c r="F44" s="5"/>
      <c r="G44" s="75" t="s">
        <v>65</v>
      </c>
      <c r="H44" s="4" t="n">
        <v>3059304</v>
      </c>
      <c r="I44" s="4" t="n">
        <v>2175630</v>
      </c>
      <c r="J44" s="4" t="n">
        <v>2620456</v>
      </c>
      <c r="K44" s="4" t="n">
        <v>4037875</v>
      </c>
      <c r="L44" s="4" t="n">
        <v>3817515</v>
      </c>
      <c r="Q44" s="34"/>
      <c r="T44" s="66"/>
      <c r="W44" s="66"/>
      <c r="Z44" s="30" t="s">
        <v>155</v>
      </c>
      <c r="AA44" s="4" t="n">
        <v>20082</v>
      </c>
      <c r="AC44" s="30" t="s">
        <v>55</v>
      </c>
      <c r="AD44" s="4" t="n">
        <v>7472</v>
      </c>
      <c r="AF44" s="30" t="s">
        <v>55</v>
      </c>
      <c r="AG44" s="4" t="n">
        <v>16092</v>
      </c>
      <c r="AM44" s="30" t="s">
        <v>59</v>
      </c>
      <c r="AN44" s="14" t="n">
        <v>3200299</v>
      </c>
    </row>
    <row r="45" customFormat="false" ht="14.25" hidden="false" customHeight="false" outlineLevel="0" collapsed="false">
      <c r="A45" s="71" t="s">
        <v>153</v>
      </c>
      <c r="B45" s="60" t="n">
        <v>13468</v>
      </c>
      <c r="F45" s="5"/>
      <c r="G45" s="75" t="s">
        <v>68</v>
      </c>
      <c r="H45" s="4" t="n">
        <v>3385559</v>
      </c>
      <c r="I45" s="4" t="n">
        <v>3030500</v>
      </c>
      <c r="J45" s="4" t="n">
        <v>3920071</v>
      </c>
      <c r="K45" s="4" t="n">
        <v>5679237</v>
      </c>
      <c r="L45" s="4" t="n">
        <v>4656893</v>
      </c>
      <c r="Q45" s="34"/>
      <c r="T45" s="66"/>
      <c r="W45" s="66"/>
      <c r="Z45" s="30" t="s">
        <v>59</v>
      </c>
      <c r="AA45" s="4" t="n">
        <v>48912</v>
      </c>
      <c r="AC45" s="30" t="s">
        <v>148</v>
      </c>
      <c r="AD45" s="4" t="n">
        <v>12899</v>
      </c>
      <c r="AF45" s="30" t="s">
        <v>148</v>
      </c>
      <c r="AG45" s="4" t="n">
        <v>25053</v>
      </c>
      <c r="AM45" s="30" t="s">
        <v>157</v>
      </c>
      <c r="AN45" s="14" t="n">
        <v>788519</v>
      </c>
    </row>
    <row r="46" customFormat="false" ht="14.25" hidden="false" customHeight="false" outlineLevel="0" collapsed="false">
      <c r="A46" s="71" t="s">
        <v>155</v>
      </c>
      <c r="B46" s="60" t="n">
        <v>33586</v>
      </c>
      <c r="Q46" s="34"/>
      <c r="T46" s="66"/>
      <c r="W46" s="66"/>
      <c r="Z46" s="30" t="s">
        <v>157</v>
      </c>
      <c r="AA46" s="4" t="n">
        <v>15125</v>
      </c>
      <c r="AC46" s="30" t="s">
        <v>166</v>
      </c>
      <c r="AD46" s="4" t="n">
        <v>6298</v>
      </c>
      <c r="AF46" s="30" t="s">
        <v>166</v>
      </c>
      <c r="AG46" s="4" t="n">
        <v>13047</v>
      </c>
      <c r="AM46" s="30" t="s">
        <v>159</v>
      </c>
      <c r="AN46" s="14" t="n">
        <v>1168858</v>
      </c>
    </row>
    <row r="47" customFormat="false" ht="14.25" hidden="false" customHeight="false" outlineLevel="0" collapsed="false">
      <c r="A47" s="71" t="s">
        <v>59</v>
      </c>
      <c r="B47" s="60" t="n">
        <v>80403</v>
      </c>
      <c r="Q47" s="34"/>
      <c r="U47" s="36"/>
      <c r="X47" s="36"/>
      <c r="Z47" s="30" t="s">
        <v>159</v>
      </c>
      <c r="AA47" s="4" t="n">
        <v>11589</v>
      </c>
      <c r="AC47" s="30" t="s">
        <v>168</v>
      </c>
      <c r="AD47" s="4" t="n">
        <v>14042</v>
      </c>
      <c r="AF47" s="30" t="s">
        <v>168</v>
      </c>
      <c r="AG47" s="4" t="n">
        <v>26773</v>
      </c>
      <c r="AM47" s="30" t="s">
        <v>161</v>
      </c>
      <c r="AN47" s="14" t="n">
        <v>1619906</v>
      </c>
    </row>
    <row r="48" customFormat="false" ht="14.25" hidden="false" customHeight="false" outlineLevel="0" collapsed="false">
      <c r="A48" s="71" t="s">
        <v>157</v>
      </c>
      <c r="B48" s="60" t="n">
        <v>26224</v>
      </c>
      <c r="Q48" s="34"/>
      <c r="T48" s="38"/>
      <c r="U48" s="39"/>
      <c r="W48" s="38"/>
      <c r="X48" s="39"/>
      <c r="Z48" s="30" t="s">
        <v>161</v>
      </c>
      <c r="AA48" s="4" t="n">
        <v>14531</v>
      </c>
      <c r="AC48" s="30" t="s">
        <v>150</v>
      </c>
      <c r="AD48" s="4" t="n">
        <v>7845</v>
      </c>
      <c r="AF48" s="30" t="s">
        <v>150</v>
      </c>
      <c r="AG48" s="4" t="n">
        <v>16028</v>
      </c>
      <c r="AM48" s="30" t="s">
        <v>63</v>
      </c>
      <c r="AN48" s="14" t="n">
        <v>1690598</v>
      </c>
    </row>
    <row r="49" customFormat="false" ht="14.25" hidden="false" customHeight="false" outlineLevel="0" collapsed="false">
      <c r="A49" s="71" t="s">
        <v>159</v>
      </c>
      <c r="B49" s="60" t="n">
        <v>21663</v>
      </c>
      <c r="R49" s="36"/>
      <c r="T49" s="66"/>
      <c r="W49" s="66"/>
      <c r="Z49" s="30" t="s">
        <v>63</v>
      </c>
      <c r="AA49" s="4" t="n">
        <v>12637</v>
      </c>
      <c r="AC49" s="30" t="s">
        <v>152</v>
      </c>
      <c r="AD49" s="4" t="n">
        <v>14531</v>
      </c>
      <c r="AF49" s="30" t="s">
        <v>152</v>
      </c>
      <c r="AG49" s="4" t="n">
        <v>28501</v>
      </c>
      <c r="AM49" s="30" t="s">
        <v>163</v>
      </c>
      <c r="AN49" s="14" t="n">
        <v>748445</v>
      </c>
    </row>
    <row r="50" customFormat="false" ht="14.25" hidden="false" customHeight="false" outlineLevel="0" collapsed="false">
      <c r="A50" s="71" t="s">
        <v>161</v>
      </c>
      <c r="B50" s="60" t="n">
        <v>28501</v>
      </c>
      <c r="Q50" s="34"/>
      <c r="T50" s="66"/>
      <c r="W50" s="66"/>
      <c r="Z50" s="30" t="s">
        <v>163</v>
      </c>
      <c r="AA50" s="4" t="n">
        <v>9225</v>
      </c>
      <c r="AC50" s="30" t="s">
        <v>154</v>
      </c>
      <c r="AD50" s="4" t="n">
        <v>15125</v>
      </c>
      <c r="AF50" s="30" t="s">
        <v>154</v>
      </c>
      <c r="AG50" s="4" t="n">
        <v>26224</v>
      </c>
      <c r="AL50" s="67" t="s">
        <v>221</v>
      </c>
      <c r="AM50" s="30" t="s">
        <v>165</v>
      </c>
      <c r="AN50" s="14" t="n">
        <v>565572</v>
      </c>
    </row>
    <row r="51" customFormat="false" ht="14.25" hidden="false" customHeight="false" outlineLevel="0" collapsed="false">
      <c r="A51" s="71" t="s">
        <v>63</v>
      </c>
      <c r="B51" s="60" t="n">
        <v>24696</v>
      </c>
      <c r="Q51" s="34"/>
      <c r="T51" s="66"/>
      <c r="W51" s="66"/>
      <c r="Y51" s="67" t="s">
        <v>221</v>
      </c>
      <c r="Z51" s="30" t="s">
        <v>165</v>
      </c>
      <c r="AA51" s="4" t="n">
        <v>6933</v>
      </c>
      <c r="AC51" s="30" t="s">
        <v>60</v>
      </c>
      <c r="AD51" s="4" t="n">
        <v>26487</v>
      </c>
      <c r="AF51" s="30" t="s">
        <v>60</v>
      </c>
      <c r="AG51" s="4" t="n">
        <v>44969</v>
      </c>
      <c r="AL51" s="0" t="n">
        <f aca="false">COUNTA(AM2:AM51)</f>
        <v>50</v>
      </c>
      <c r="AM51" s="30" t="s">
        <v>167</v>
      </c>
      <c r="AN51" s="14" t="n">
        <v>1248620</v>
      </c>
    </row>
    <row r="52" customFormat="false" ht="14.25" hidden="false" customHeight="false" outlineLevel="0" collapsed="false">
      <c r="A52" s="71" t="s">
        <v>163</v>
      </c>
      <c r="B52" s="60" t="n">
        <v>16706</v>
      </c>
      <c r="Q52" s="34"/>
      <c r="T52" s="66"/>
      <c r="W52" s="66"/>
      <c r="Y52" s="0" t="n">
        <f aca="false">COUNTA(Z3:Z52)</f>
        <v>50</v>
      </c>
      <c r="Z52" s="30" t="s">
        <v>167</v>
      </c>
      <c r="AA52" s="4" t="n">
        <v>16057</v>
      </c>
      <c r="AC52" s="30" t="s">
        <v>64</v>
      </c>
      <c r="AD52" s="4" t="n">
        <v>12637</v>
      </c>
      <c r="AF52" s="30" t="s">
        <v>64</v>
      </c>
      <c r="AG52" s="4" t="n">
        <v>24696</v>
      </c>
      <c r="AM52" s="68" t="s">
        <v>219</v>
      </c>
      <c r="AN52" s="69" t="n">
        <v>55388069</v>
      </c>
    </row>
    <row r="53" customFormat="false" ht="14.25" hidden="false" customHeight="false" outlineLevel="0" collapsed="false">
      <c r="A53" s="71" t="s">
        <v>165</v>
      </c>
      <c r="B53" s="60" t="n">
        <v>13985</v>
      </c>
      <c r="Q53" s="34"/>
      <c r="T53" s="66"/>
      <c r="W53" s="66"/>
      <c r="Z53" s="67" t="s">
        <v>216</v>
      </c>
      <c r="AA53" s="67" t="n">
        <v>752762</v>
      </c>
      <c r="AC53" s="30" t="s">
        <v>156</v>
      </c>
      <c r="AD53" s="4" t="n">
        <v>6608</v>
      </c>
      <c r="AF53" s="30" t="s">
        <v>156</v>
      </c>
      <c r="AG53" s="4" t="n">
        <v>13468</v>
      </c>
      <c r="AM53" s="30" t="s">
        <v>66</v>
      </c>
      <c r="AN53" s="14" t="n">
        <v>1315597</v>
      </c>
    </row>
    <row r="54" customFormat="false" ht="14.25" hidden="false" customHeight="false" outlineLevel="0" collapsed="false">
      <c r="A54" s="78" t="s">
        <v>167</v>
      </c>
      <c r="B54" s="61" t="n">
        <v>26670</v>
      </c>
      <c r="Q54" s="34"/>
      <c r="T54" s="66"/>
      <c r="W54" s="66"/>
      <c r="Z54" s="30" t="s">
        <v>66</v>
      </c>
      <c r="AA54" s="4" t="n">
        <v>20235</v>
      </c>
      <c r="AC54" s="30" t="s">
        <v>158</v>
      </c>
      <c r="AD54" s="4" t="n">
        <v>11029</v>
      </c>
      <c r="AF54" s="30" t="s">
        <v>158</v>
      </c>
      <c r="AG54" s="4" t="n">
        <v>20105</v>
      </c>
      <c r="AM54" s="30" t="s">
        <v>70</v>
      </c>
      <c r="AN54" s="14" t="n">
        <v>755591</v>
      </c>
    </row>
    <row r="55" customFormat="false" ht="14.25" hidden="false" customHeight="false" outlineLevel="0" collapsed="false">
      <c r="A55" s="70" t="s">
        <v>219</v>
      </c>
      <c r="B55" s="59" t="n">
        <v>1143332</v>
      </c>
      <c r="Q55" s="34"/>
      <c r="T55" s="66"/>
      <c r="W55" s="66"/>
      <c r="Z55" s="30" t="s">
        <v>70</v>
      </c>
      <c r="AA55" s="4" t="n">
        <v>8526</v>
      </c>
      <c r="AC55" s="30" t="s">
        <v>160</v>
      </c>
      <c r="AD55" s="4" t="n">
        <v>8912</v>
      </c>
      <c r="AF55" s="30" t="s">
        <v>160</v>
      </c>
      <c r="AG55" s="4" t="n">
        <v>16640</v>
      </c>
      <c r="AM55" s="30" t="s">
        <v>75</v>
      </c>
      <c r="AN55" s="14" t="n">
        <v>1082021</v>
      </c>
    </row>
    <row r="56" customFormat="false" ht="14.25" hidden="false" customHeight="false" outlineLevel="0" collapsed="false">
      <c r="A56" s="71" t="s">
        <v>66</v>
      </c>
      <c r="B56" s="60" t="n">
        <v>31198</v>
      </c>
      <c r="T56" s="66"/>
      <c r="W56" s="66"/>
      <c r="Z56" s="30" t="s">
        <v>75</v>
      </c>
      <c r="AA56" s="4" t="n">
        <v>15410</v>
      </c>
      <c r="AC56" s="30" t="s">
        <v>162</v>
      </c>
      <c r="AD56" s="4" t="n">
        <v>9138</v>
      </c>
      <c r="AF56" s="30" t="s">
        <v>162</v>
      </c>
      <c r="AG56" s="4" t="n">
        <v>16970</v>
      </c>
      <c r="AM56" s="30" t="s">
        <v>80</v>
      </c>
      <c r="AN56" s="14" t="n">
        <v>785210</v>
      </c>
    </row>
    <row r="57" customFormat="false" ht="14.25" hidden="false" customHeight="false" outlineLevel="0" collapsed="false">
      <c r="A57" s="71" t="s">
        <v>70</v>
      </c>
      <c r="B57" s="60" t="n">
        <v>13185</v>
      </c>
      <c r="T57" s="66"/>
      <c r="W57" s="66"/>
      <c r="Z57" s="30" t="s">
        <v>80</v>
      </c>
      <c r="AA57" s="4" t="n">
        <v>13780</v>
      </c>
      <c r="AC57" s="67" t="s">
        <v>216</v>
      </c>
      <c r="AD57" s="67" t="n">
        <v>752762</v>
      </c>
      <c r="AF57" s="67" t="s">
        <v>219</v>
      </c>
      <c r="AG57" s="67" t="n">
        <v>1143332</v>
      </c>
      <c r="AM57" s="30" t="s">
        <v>19</v>
      </c>
      <c r="AN57" s="14" t="n">
        <v>4210854</v>
      </c>
    </row>
    <row r="58" customFormat="false" ht="14.25" hidden="false" customHeight="false" outlineLevel="0" collapsed="false">
      <c r="A58" s="71" t="s">
        <v>75</v>
      </c>
      <c r="B58" s="60" t="n">
        <v>21866</v>
      </c>
      <c r="T58" s="66"/>
      <c r="W58" s="66"/>
      <c r="Z58" s="30" t="s">
        <v>19</v>
      </c>
      <c r="AA58" s="4" t="n">
        <v>53549</v>
      </c>
      <c r="AC58" s="30" t="s">
        <v>67</v>
      </c>
      <c r="AD58" s="4" t="n">
        <v>17180</v>
      </c>
      <c r="AF58" s="30" t="s">
        <v>67</v>
      </c>
      <c r="AG58" s="4" t="n">
        <v>26558</v>
      </c>
      <c r="AM58" s="30" t="s">
        <v>27</v>
      </c>
      <c r="AN58" s="14" t="n">
        <v>1240896</v>
      </c>
    </row>
    <row r="59" customFormat="false" ht="14.25" hidden="false" customHeight="false" outlineLevel="0" collapsed="false">
      <c r="A59" s="71" t="s">
        <v>80</v>
      </c>
      <c r="B59" s="60" t="n">
        <v>21754</v>
      </c>
      <c r="E59" s="41" t="s">
        <v>218</v>
      </c>
      <c r="F59" s="79" t="n">
        <v>1335529</v>
      </c>
      <c r="T59" s="66"/>
      <c r="W59" s="66"/>
      <c r="Z59" s="30" t="s">
        <v>27</v>
      </c>
      <c r="AA59" s="4" t="n">
        <v>13673</v>
      </c>
      <c r="AC59" s="30" t="s">
        <v>71</v>
      </c>
      <c r="AD59" s="4" t="n">
        <v>17319</v>
      </c>
      <c r="AF59" s="30" t="s">
        <v>71</v>
      </c>
      <c r="AG59" s="4" t="n">
        <v>24811</v>
      </c>
      <c r="AM59" s="30" t="s">
        <v>86</v>
      </c>
      <c r="AN59" s="14" t="n">
        <v>699116</v>
      </c>
    </row>
    <row r="60" customFormat="false" ht="14.25" hidden="false" customHeight="false" outlineLevel="0" collapsed="false">
      <c r="A60" s="71" t="s">
        <v>19</v>
      </c>
      <c r="B60" s="60" t="n">
        <v>78407</v>
      </c>
      <c r="E60" s="30" t="s">
        <v>66</v>
      </c>
      <c r="F60" s="47" t="n">
        <v>32129</v>
      </c>
      <c r="T60" s="66"/>
      <c r="W60" s="66"/>
      <c r="Z60" s="30" t="s">
        <v>86</v>
      </c>
      <c r="AA60" s="4" t="n">
        <v>9246</v>
      </c>
      <c r="AC60" s="30" t="s">
        <v>76</v>
      </c>
      <c r="AD60" s="4" t="n">
        <v>8526</v>
      </c>
      <c r="AF60" s="30" t="s">
        <v>76</v>
      </c>
      <c r="AG60" s="4" t="n">
        <v>13185</v>
      </c>
      <c r="AM60" s="30" t="s">
        <v>89</v>
      </c>
      <c r="AN60" s="14" t="n">
        <v>646257</v>
      </c>
    </row>
    <row r="61" customFormat="false" ht="14.25" hidden="false" customHeight="false" outlineLevel="0" collapsed="false">
      <c r="A61" s="71" t="s">
        <v>27</v>
      </c>
      <c r="B61" s="60" t="n">
        <v>19495</v>
      </c>
      <c r="E61" s="30" t="s">
        <v>70</v>
      </c>
      <c r="F61" s="47" t="n">
        <v>17630</v>
      </c>
      <c r="T61" s="38"/>
      <c r="U61" s="39"/>
      <c r="W61" s="38"/>
      <c r="X61" s="39"/>
      <c r="Z61" s="30" t="s">
        <v>89</v>
      </c>
      <c r="AA61" s="4" t="n">
        <v>8242</v>
      </c>
      <c r="AC61" s="30" t="s">
        <v>81</v>
      </c>
      <c r="AD61" s="4" t="n">
        <v>18268</v>
      </c>
      <c r="AF61" s="30" t="s">
        <v>81</v>
      </c>
      <c r="AG61" s="4" t="n">
        <v>26050</v>
      </c>
      <c r="AM61" s="30" t="s">
        <v>35</v>
      </c>
      <c r="AN61" s="14" t="n">
        <v>3640018</v>
      </c>
    </row>
    <row r="62" customFormat="false" ht="14.25" hidden="false" customHeight="false" outlineLevel="0" collapsed="false">
      <c r="A62" s="71" t="s">
        <v>86</v>
      </c>
      <c r="B62" s="60" t="n">
        <v>15103</v>
      </c>
      <c r="E62" s="30" t="s">
        <v>75</v>
      </c>
      <c r="F62" s="47" t="n">
        <v>25053</v>
      </c>
      <c r="T62" s="66"/>
      <c r="W62" s="66"/>
      <c r="Z62" s="30" t="s">
        <v>35</v>
      </c>
      <c r="AA62" s="4" t="n">
        <v>41758</v>
      </c>
      <c r="AC62" s="30" t="s">
        <v>85</v>
      </c>
      <c r="AD62" s="4" t="n">
        <v>5101</v>
      </c>
      <c r="AF62" s="30" t="s">
        <v>85</v>
      </c>
      <c r="AG62" s="4" t="n">
        <v>8432</v>
      </c>
      <c r="AM62" s="30" t="s">
        <v>92</v>
      </c>
      <c r="AN62" s="14" t="n">
        <v>1268839</v>
      </c>
    </row>
    <row r="63" customFormat="false" ht="14.25" hidden="false" customHeight="false" outlineLevel="0" collapsed="false">
      <c r="A63" s="71" t="s">
        <v>89</v>
      </c>
      <c r="B63" s="60" t="n">
        <v>13305</v>
      </c>
      <c r="E63" s="30" t="s">
        <v>80</v>
      </c>
      <c r="F63" s="47" t="n">
        <v>26714</v>
      </c>
      <c r="T63" s="66"/>
      <c r="W63" s="66"/>
      <c r="Z63" s="30" t="s">
        <v>92</v>
      </c>
      <c r="AA63" s="4" t="n">
        <v>18268</v>
      </c>
      <c r="AC63" s="30" t="s">
        <v>87</v>
      </c>
      <c r="AD63" s="4" t="n">
        <v>14295</v>
      </c>
      <c r="AF63" s="30" t="s">
        <v>87</v>
      </c>
      <c r="AG63" s="4" t="n">
        <v>19945</v>
      </c>
      <c r="AM63" s="30" t="s">
        <v>94</v>
      </c>
      <c r="AN63" s="14" t="n">
        <v>1301488</v>
      </c>
    </row>
    <row r="64" customFormat="false" ht="14.25" hidden="false" customHeight="false" outlineLevel="0" collapsed="false">
      <c r="A64" s="71" t="s">
        <v>35</v>
      </c>
      <c r="B64" s="60" t="n">
        <v>62797</v>
      </c>
      <c r="E64" s="30" t="s">
        <v>19</v>
      </c>
      <c r="F64" s="47" t="n">
        <v>84877</v>
      </c>
      <c r="T64" s="66"/>
      <c r="W64" s="66"/>
      <c r="Z64" s="30" t="s">
        <v>94</v>
      </c>
      <c r="AA64" s="4" t="n">
        <v>13349</v>
      </c>
      <c r="AC64" s="30" t="s">
        <v>90</v>
      </c>
      <c r="AD64" s="4" t="n">
        <v>20235</v>
      </c>
      <c r="AF64" s="30" t="s">
        <v>90</v>
      </c>
      <c r="AG64" s="4" t="n">
        <v>31198</v>
      </c>
      <c r="AM64" s="30" t="s">
        <v>96</v>
      </c>
      <c r="AN64" s="14" t="n">
        <v>1430900</v>
      </c>
    </row>
    <row r="65" customFormat="false" ht="14.25" hidden="false" customHeight="false" outlineLevel="0" collapsed="false">
      <c r="A65" s="71" t="s">
        <v>92</v>
      </c>
      <c r="B65" s="60" t="n">
        <v>26050</v>
      </c>
      <c r="E65" s="30" t="s">
        <v>27</v>
      </c>
      <c r="F65" s="47" t="n">
        <v>21883</v>
      </c>
      <c r="T65" s="66"/>
      <c r="W65" s="66"/>
      <c r="Z65" s="30" t="s">
        <v>96</v>
      </c>
      <c r="AA65" s="4" t="n">
        <v>20709</v>
      </c>
      <c r="AC65" s="30" t="s">
        <v>91</v>
      </c>
      <c r="AD65" s="4" t="n">
        <v>20709</v>
      </c>
      <c r="AF65" s="30" t="s">
        <v>91</v>
      </c>
      <c r="AG65" s="4" t="n">
        <v>31601</v>
      </c>
      <c r="AM65" s="30" t="s">
        <v>98</v>
      </c>
      <c r="AN65" s="14" t="n">
        <v>497101</v>
      </c>
    </row>
    <row r="66" customFormat="false" ht="14.25" hidden="false" customHeight="false" outlineLevel="0" collapsed="false">
      <c r="A66" s="71" t="s">
        <v>94</v>
      </c>
      <c r="B66" s="60" t="n">
        <v>18914</v>
      </c>
      <c r="E66" s="30" t="s">
        <v>86</v>
      </c>
      <c r="F66" s="47" t="n">
        <v>19593</v>
      </c>
      <c r="T66" s="66"/>
      <c r="W66" s="66"/>
      <c r="Z66" s="30" t="s">
        <v>98</v>
      </c>
      <c r="AA66" s="4" t="n">
        <v>7133</v>
      </c>
      <c r="AC66" s="30" t="s">
        <v>93</v>
      </c>
      <c r="AD66" s="4" t="n">
        <v>9114</v>
      </c>
      <c r="AF66" s="30" t="s">
        <v>93</v>
      </c>
      <c r="AG66" s="4" t="n">
        <v>14429</v>
      </c>
      <c r="AM66" s="30" t="s">
        <v>100</v>
      </c>
      <c r="AN66" s="14" t="n">
        <v>448251</v>
      </c>
    </row>
    <row r="67" customFormat="false" ht="14.25" hidden="false" customHeight="false" outlineLevel="0" collapsed="false">
      <c r="A67" s="71" t="s">
        <v>96</v>
      </c>
      <c r="B67" s="60" t="n">
        <v>31601</v>
      </c>
      <c r="E67" s="30" t="s">
        <v>89</v>
      </c>
      <c r="F67" s="47" t="n">
        <v>16970</v>
      </c>
      <c r="T67" s="66"/>
      <c r="W67" s="66"/>
      <c r="Z67" s="30" t="s">
        <v>100</v>
      </c>
      <c r="AA67" s="4" t="n">
        <v>7005</v>
      </c>
      <c r="AC67" s="30" t="s">
        <v>95</v>
      </c>
      <c r="AD67" s="4" t="n">
        <v>10594</v>
      </c>
      <c r="AF67" s="30" t="s">
        <v>95</v>
      </c>
      <c r="AG67" s="4" t="n">
        <v>17022</v>
      </c>
      <c r="AM67" s="30" t="s">
        <v>103</v>
      </c>
      <c r="AN67" s="14" t="n">
        <v>366414</v>
      </c>
    </row>
    <row r="68" customFormat="false" ht="14.25" hidden="false" customHeight="false" outlineLevel="0" collapsed="false">
      <c r="A68" s="71" t="s">
        <v>98</v>
      </c>
      <c r="B68" s="60" t="n">
        <v>10691</v>
      </c>
      <c r="E68" s="30" t="s">
        <v>35</v>
      </c>
      <c r="F68" s="47" t="n">
        <v>70633</v>
      </c>
      <c r="T68" s="66"/>
      <c r="W68" s="66"/>
      <c r="Z68" s="30" t="s">
        <v>103</v>
      </c>
      <c r="AA68" s="4" t="n">
        <v>6019</v>
      </c>
      <c r="AC68" s="30" t="s">
        <v>164</v>
      </c>
      <c r="AD68" s="4" t="n">
        <v>22356</v>
      </c>
      <c r="AF68" s="30" t="s">
        <v>164</v>
      </c>
      <c r="AG68" s="4" t="n">
        <v>34407</v>
      </c>
      <c r="AM68" s="30" t="s">
        <v>105</v>
      </c>
      <c r="AN68" s="14" t="n">
        <v>518275</v>
      </c>
    </row>
    <row r="69" customFormat="false" ht="14.25" hidden="false" customHeight="false" outlineLevel="0" collapsed="false">
      <c r="A69" s="71" t="s">
        <v>100</v>
      </c>
      <c r="B69" s="60" t="n">
        <v>11223</v>
      </c>
      <c r="E69" s="30" t="s">
        <v>92</v>
      </c>
      <c r="F69" s="47" t="n">
        <v>30341</v>
      </c>
      <c r="T69" s="66"/>
      <c r="W69" s="66"/>
      <c r="Z69" s="30" t="s">
        <v>105</v>
      </c>
      <c r="AA69" s="4" t="n">
        <v>7965</v>
      </c>
      <c r="AC69" s="30" t="s">
        <v>171</v>
      </c>
      <c r="AD69" s="4" t="n">
        <v>8220</v>
      </c>
      <c r="AF69" s="30" t="s">
        <v>171</v>
      </c>
      <c r="AG69" s="4" t="n">
        <v>13167</v>
      </c>
      <c r="AM69" s="30" t="s">
        <v>107</v>
      </c>
      <c r="AN69" s="14" t="n">
        <v>507145</v>
      </c>
    </row>
    <row r="70" customFormat="false" ht="14.25" hidden="false" customHeight="false" outlineLevel="0" collapsed="false">
      <c r="A70" s="71" t="s">
        <v>103</v>
      </c>
      <c r="B70" s="60" t="n">
        <v>9755</v>
      </c>
      <c r="E70" s="30" t="s">
        <v>94</v>
      </c>
      <c r="F70" s="47" t="n">
        <v>21461</v>
      </c>
      <c r="T70" s="66"/>
      <c r="W70" s="66"/>
      <c r="Z70" s="30" t="s">
        <v>107</v>
      </c>
      <c r="AA70" s="4" t="n">
        <v>7694</v>
      </c>
      <c r="AC70" s="30" t="s">
        <v>97</v>
      </c>
      <c r="AD70" s="4" t="n">
        <v>19062</v>
      </c>
      <c r="AF70" s="30" t="s">
        <v>97</v>
      </c>
      <c r="AG70" s="4" t="n">
        <v>29702</v>
      </c>
      <c r="AM70" s="30" t="s">
        <v>109</v>
      </c>
      <c r="AN70" s="14" t="n">
        <v>1630767</v>
      </c>
    </row>
    <row r="71" customFormat="false" ht="14.25" hidden="false" customHeight="false" outlineLevel="0" collapsed="false">
      <c r="A71" s="71" t="s">
        <v>105</v>
      </c>
      <c r="B71" s="60" t="n">
        <v>12823</v>
      </c>
      <c r="E71" s="30" t="s">
        <v>96</v>
      </c>
      <c r="F71" s="47" t="n">
        <v>32226</v>
      </c>
      <c r="T71" s="66"/>
      <c r="W71" s="66"/>
      <c r="Z71" s="30" t="s">
        <v>109</v>
      </c>
      <c r="AA71" s="4" t="n">
        <v>19501</v>
      </c>
      <c r="AC71" s="30" t="s">
        <v>99</v>
      </c>
      <c r="AD71" s="4" t="n">
        <v>15161</v>
      </c>
      <c r="AF71" s="30" t="s">
        <v>99</v>
      </c>
      <c r="AG71" s="4" t="n">
        <v>23558</v>
      </c>
      <c r="AM71" s="30" t="s">
        <v>111</v>
      </c>
      <c r="AN71" s="14" t="n">
        <v>463278</v>
      </c>
    </row>
    <row r="72" customFormat="false" ht="14.25" hidden="false" customHeight="false" outlineLevel="0" collapsed="false">
      <c r="A72" s="71" t="s">
        <v>107</v>
      </c>
      <c r="B72" s="60" t="n">
        <v>12195</v>
      </c>
      <c r="E72" s="30" t="s">
        <v>98</v>
      </c>
      <c r="F72" s="47" t="n">
        <v>14716</v>
      </c>
      <c r="T72" s="66"/>
      <c r="W72" s="66"/>
      <c r="Z72" s="30" t="s">
        <v>111</v>
      </c>
      <c r="AA72" s="4" t="n">
        <v>5810</v>
      </c>
      <c r="AC72" s="30" t="s">
        <v>101</v>
      </c>
      <c r="AD72" s="4" t="n">
        <v>7133</v>
      </c>
      <c r="AF72" s="30" t="s">
        <v>101</v>
      </c>
      <c r="AG72" s="4" t="n">
        <v>10691</v>
      </c>
      <c r="AM72" s="30" t="s">
        <v>113</v>
      </c>
      <c r="AN72" s="14" t="n">
        <v>373203</v>
      </c>
    </row>
    <row r="73" customFormat="false" ht="14.25" hidden="false" customHeight="false" outlineLevel="0" collapsed="false">
      <c r="A73" s="71" t="s">
        <v>109</v>
      </c>
      <c r="B73" s="60" t="n">
        <v>26673</v>
      </c>
      <c r="E73" s="30" t="s">
        <v>100</v>
      </c>
      <c r="F73" s="47" t="n">
        <v>15109</v>
      </c>
      <c r="T73" s="66"/>
      <c r="W73" s="66"/>
      <c r="Z73" s="30" t="s">
        <v>113</v>
      </c>
      <c r="AA73" s="4" t="n">
        <v>5101</v>
      </c>
      <c r="AC73" s="30" t="s">
        <v>104</v>
      </c>
      <c r="AD73" s="4" t="n">
        <v>14116</v>
      </c>
      <c r="AF73" s="30" t="s">
        <v>104</v>
      </c>
      <c r="AG73" s="4" t="n">
        <v>22026</v>
      </c>
      <c r="AM73" s="30" t="s">
        <v>115</v>
      </c>
      <c r="AN73" s="14" t="n">
        <v>669234</v>
      </c>
    </row>
    <row r="74" customFormat="false" ht="14.25" hidden="false" customHeight="false" outlineLevel="0" collapsed="false">
      <c r="A74" s="71" t="s">
        <v>111</v>
      </c>
      <c r="B74" s="60" t="n">
        <v>9363</v>
      </c>
      <c r="E74" s="30" t="s">
        <v>103</v>
      </c>
      <c r="F74" s="47" t="n">
        <v>13691</v>
      </c>
      <c r="U74" s="36"/>
      <c r="Z74" s="30" t="s">
        <v>115</v>
      </c>
      <c r="AA74" s="4" t="n">
        <v>9114</v>
      </c>
      <c r="AC74" s="30" t="s">
        <v>106</v>
      </c>
      <c r="AD74" s="4" t="n">
        <v>22058</v>
      </c>
      <c r="AF74" s="30" t="s">
        <v>106</v>
      </c>
      <c r="AG74" s="4" t="n">
        <v>34179</v>
      </c>
      <c r="AM74" s="30" t="s">
        <v>117</v>
      </c>
      <c r="AN74" s="14" t="n">
        <v>1015388</v>
      </c>
    </row>
    <row r="75" customFormat="false" ht="14.25" hidden="false" customHeight="false" outlineLevel="0" collapsed="false">
      <c r="A75" s="71" t="s">
        <v>113</v>
      </c>
      <c r="B75" s="60" t="n">
        <v>8432</v>
      </c>
      <c r="E75" s="30" t="s">
        <v>105</v>
      </c>
      <c r="F75" s="47" t="n">
        <v>16640</v>
      </c>
      <c r="T75" s="38"/>
      <c r="U75" s="39"/>
      <c r="Z75" s="30" t="s">
        <v>117</v>
      </c>
      <c r="AA75" s="4" t="n">
        <v>14898</v>
      </c>
      <c r="AC75" s="30" t="s">
        <v>20</v>
      </c>
      <c r="AD75" s="4" t="n">
        <v>13673</v>
      </c>
      <c r="AF75" s="30" t="s">
        <v>20</v>
      </c>
      <c r="AG75" s="4" t="n">
        <v>19495</v>
      </c>
      <c r="AM75" s="30" t="s">
        <v>41</v>
      </c>
      <c r="AN75" s="14" t="n">
        <v>364631</v>
      </c>
    </row>
    <row r="76" customFormat="false" ht="14.25" hidden="false" customHeight="false" outlineLevel="0" collapsed="false">
      <c r="A76" s="71" t="s">
        <v>115</v>
      </c>
      <c r="B76" s="60" t="n">
        <v>14429</v>
      </c>
      <c r="E76" s="30" t="s">
        <v>107</v>
      </c>
      <c r="F76" s="47" t="n">
        <v>16469</v>
      </c>
      <c r="T76" s="66"/>
      <c r="Z76" s="30" t="s">
        <v>41</v>
      </c>
      <c r="AA76" s="4" t="n">
        <v>5403</v>
      </c>
      <c r="AC76" s="30" t="s">
        <v>108</v>
      </c>
      <c r="AD76" s="4" t="n">
        <v>6019</v>
      </c>
      <c r="AF76" s="30" t="s">
        <v>108</v>
      </c>
      <c r="AG76" s="4" t="n">
        <v>9755</v>
      </c>
      <c r="AM76" s="30" t="s">
        <v>119</v>
      </c>
      <c r="AN76" s="14" t="n">
        <v>981581</v>
      </c>
    </row>
    <row r="77" customFormat="false" ht="14.25" hidden="false" customHeight="false" outlineLevel="0" collapsed="false">
      <c r="A77" s="71" t="s">
        <v>117</v>
      </c>
      <c r="B77" s="60" t="n">
        <v>23168</v>
      </c>
      <c r="E77" s="30" t="s">
        <v>109</v>
      </c>
      <c r="F77" s="47" t="n">
        <v>30942</v>
      </c>
      <c r="T77" s="66"/>
      <c r="Z77" s="30" t="s">
        <v>119</v>
      </c>
      <c r="AA77" s="4" t="n">
        <v>16572</v>
      </c>
      <c r="AC77" s="30" t="s">
        <v>110</v>
      </c>
      <c r="AD77" s="4" t="n">
        <v>14898</v>
      </c>
      <c r="AF77" s="30" t="s">
        <v>110</v>
      </c>
      <c r="AG77" s="4" t="n">
        <v>23168</v>
      </c>
      <c r="AM77" s="30" t="s">
        <v>121</v>
      </c>
      <c r="AN77" s="14" t="n">
        <v>495269</v>
      </c>
    </row>
    <row r="78" customFormat="false" ht="14.25" hidden="false" customHeight="false" outlineLevel="0" collapsed="false">
      <c r="A78" s="71" t="s">
        <v>41</v>
      </c>
      <c r="B78" s="60" t="n">
        <v>8632</v>
      </c>
      <c r="E78" s="30" t="s">
        <v>111</v>
      </c>
      <c r="F78" s="47" t="n">
        <v>13047</v>
      </c>
      <c r="T78" s="66"/>
      <c r="Z78" s="30" t="s">
        <v>121</v>
      </c>
      <c r="AA78" s="4" t="n">
        <v>10217</v>
      </c>
      <c r="AC78" s="30" t="s">
        <v>112</v>
      </c>
      <c r="AD78" s="4" t="n">
        <v>5788</v>
      </c>
      <c r="AF78" s="30" t="s">
        <v>112</v>
      </c>
      <c r="AG78" s="4" t="n">
        <v>9413</v>
      </c>
      <c r="AM78" s="30" t="s">
        <v>124</v>
      </c>
      <c r="AN78" s="14" t="n">
        <v>936856</v>
      </c>
    </row>
    <row r="79" customFormat="false" ht="14.25" hidden="false" customHeight="false" outlineLevel="0" collapsed="false">
      <c r="A79" s="71" t="s">
        <v>119</v>
      </c>
      <c r="B79" s="60" t="n">
        <v>26010</v>
      </c>
      <c r="E79" s="30" t="s">
        <v>113</v>
      </c>
      <c r="F79" s="47" t="n">
        <v>12386</v>
      </c>
      <c r="T79" s="66"/>
      <c r="Z79" s="30" t="s">
        <v>124</v>
      </c>
      <c r="AA79" s="4" t="n">
        <v>14295</v>
      </c>
      <c r="AC79" s="30" t="s">
        <v>114</v>
      </c>
      <c r="AD79" s="4" t="n">
        <v>9246</v>
      </c>
      <c r="AF79" s="30" t="s">
        <v>114</v>
      </c>
      <c r="AG79" s="4" t="n">
        <v>15103</v>
      </c>
      <c r="AM79" s="30" t="s">
        <v>128</v>
      </c>
      <c r="AN79" s="14" t="n">
        <v>285384</v>
      </c>
    </row>
    <row r="80" customFormat="false" ht="14.25" hidden="false" customHeight="false" outlineLevel="0" collapsed="false">
      <c r="A80" s="71" t="s">
        <v>121</v>
      </c>
      <c r="B80" s="60" t="n">
        <v>16299</v>
      </c>
      <c r="E80" s="30" t="s">
        <v>115</v>
      </c>
      <c r="F80" s="47" t="n">
        <v>18466</v>
      </c>
      <c r="T80" s="66"/>
      <c r="Z80" s="30" t="s">
        <v>128</v>
      </c>
      <c r="AA80" s="4" t="n">
        <v>5059</v>
      </c>
      <c r="AC80" s="30" t="s">
        <v>116</v>
      </c>
      <c r="AD80" s="4" t="n">
        <v>13349</v>
      </c>
      <c r="AF80" s="30" t="s">
        <v>116</v>
      </c>
      <c r="AG80" s="4" t="n">
        <v>18914</v>
      </c>
      <c r="AM80" s="30" t="s">
        <v>46</v>
      </c>
      <c r="AN80" s="14" t="n">
        <v>1428666</v>
      </c>
    </row>
    <row r="81" customFormat="false" ht="14.25" hidden="false" customHeight="false" outlineLevel="0" collapsed="false">
      <c r="A81" s="71" t="s">
        <v>124</v>
      </c>
      <c r="B81" s="60" t="n">
        <v>19945</v>
      </c>
      <c r="E81" s="30" t="s">
        <v>117</v>
      </c>
      <c r="F81" s="47" t="n">
        <v>26927</v>
      </c>
      <c r="T81" s="66"/>
      <c r="Z81" s="30" t="s">
        <v>46</v>
      </c>
      <c r="AA81" s="4" t="n">
        <v>17068</v>
      </c>
      <c r="AC81" s="30" t="s">
        <v>28</v>
      </c>
      <c r="AD81" s="4" t="n">
        <v>29686</v>
      </c>
      <c r="AF81" s="30" t="s">
        <v>28</v>
      </c>
      <c r="AG81" s="4" t="n">
        <v>44918</v>
      </c>
      <c r="AM81" s="30" t="s">
        <v>130</v>
      </c>
      <c r="AN81" s="14" t="n">
        <v>1010866</v>
      </c>
    </row>
    <row r="82" customFormat="false" ht="14.25" hidden="false" customHeight="false" outlineLevel="0" collapsed="false">
      <c r="A82" s="71" t="s">
        <v>128</v>
      </c>
      <c r="B82" s="60" t="n">
        <v>7607</v>
      </c>
      <c r="E82" s="30" t="s">
        <v>41</v>
      </c>
      <c r="F82" s="47" t="n">
        <v>12206</v>
      </c>
      <c r="T82" s="66"/>
      <c r="Z82" s="30" t="s">
        <v>130</v>
      </c>
      <c r="AA82" s="4" t="n">
        <v>11243</v>
      </c>
      <c r="AC82" s="30" t="s">
        <v>118</v>
      </c>
      <c r="AD82" s="4" t="n">
        <v>7005</v>
      </c>
      <c r="AF82" s="30" t="s">
        <v>118</v>
      </c>
      <c r="AG82" s="4" t="n">
        <v>11223</v>
      </c>
      <c r="AM82" s="30" t="s">
        <v>132</v>
      </c>
      <c r="AN82" s="14" t="n">
        <v>507536</v>
      </c>
    </row>
    <row r="83" customFormat="false" ht="14.25" hidden="false" customHeight="false" outlineLevel="0" collapsed="false">
      <c r="A83" s="71" t="s">
        <v>46</v>
      </c>
      <c r="B83" s="60" t="n">
        <v>24305</v>
      </c>
      <c r="E83" s="30" t="s">
        <v>119</v>
      </c>
      <c r="F83" s="47" t="n">
        <v>30804</v>
      </c>
      <c r="T83" s="66"/>
      <c r="Z83" s="30" t="s">
        <v>132</v>
      </c>
      <c r="AA83" s="4" t="n">
        <v>6991</v>
      </c>
      <c r="AC83" s="30" t="s">
        <v>120</v>
      </c>
      <c r="AD83" s="4" t="n">
        <v>16572</v>
      </c>
      <c r="AF83" s="30" t="s">
        <v>120</v>
      </c>
      <c r="AG83" s="4" t="n">
        <v>26010</v>
      </c>
      <c r="AM83" s="30" t="s">
        <v>134</v>
      </c>
      <c r="AN83" s="14" t="n">
        <v>1371514</v>
      </c>
    </row>
    <row r="84" customFormat="false" ht="14.25" hidden="false" customHeight="false" outlineLevel="0" collapsed="false">
      <c r="A84" s="71" t="s">
        <v>130</v>
      </c>
      <c r="B84" s="60" t="n">
        <v>18094</v>
      </c>
      <c r="E84" s="30" t="s">
        <v>121</v>
      </c>
      <c r="F84" s="47" t="n">
        <v>20105</v>
      </c>
      <c r="T84" s="66"/>
      <c r="Z84" s="30" t="s">
        <v>134</v>
      </c>
      <c r="AA84" s="4" t="n">
        <v>17319</v>
      </c>
      <c r="AC84" s="30" t="s">
        <v>122</v>
      </c>
      <c r="AD84" s="4" t="n">
        <v>21131</v>
      </c>
      <c r="AF84" s="30" t="s">
        <v>122</v>
      </c>
      <c r="AG84" s="4" t="n">
        <v>32491</v>
      </c>
      <c r="AM84" s="30" t="s">
        <v>50</v>
      </c>
      <c r="AN84" s="14" t="n">
        <v>3966275</v>
      </c>
    </row>
    <row r="85" customFormat="false" ht="14.25" hidden="false" customHeight="false" outlineLevel="0" collapsed="false">
      <c r="A85" s="71" t="s">
        <v>132</v>
      </c>
      <c r="B85" s="60" t="n">
        <v>11386</v>
      </c>
      <c r="E85" s="30" t="s">
        <v>124</v>
      </c>
      <c r="F85" s="47" t="n">
        <v>22768</v>
      </c>
      <c r="T85" s="66"/>
      <c r="Z85" s="30" t="s">
        <v>50</v>
      </c>
      <c r="AA85" s="4" t="n">
        <v>52153</v>
      </c>
      <c r="AC85" s="30" t="s">
        <v>36</v>
      </c>
      <c r="AD85" s="4" t="n">
        <v>17068</v>
      </c>
      <c r="AF85" s="30" t="s">
        <v>36</v>
      </c>
      <c r="AG85" s="4" t="n">
        <v>24305</v>
      </c>
      <c r="AM85" s="30" t="s">
        <v>138</v>
      </c>
      <c r="AN85" s="14" t="n">
        <v>1335932</v>
      </c>
    </row>
    <row r="86" customFormat="false" ht="14.25" hidden="false" customHeight="false" outlineLevel="0" collapsed="false">
      <c r="A86" s="71" t="s">
        <v>134</v>
      </c>
      <c r="B86" s="60" t="n">
        <v>24811</v>
      </c>
      <c r="E86" s="30" t="s">
        <v>128</v>
      </c>
      <c r="F86" s="47" t="n">
        <v>11547</v>
      </c>
      <c r="T86" s="66"/>
      <c r="Z86" s="30" t="s">
        <v>138</v>
      </c>
      <c r="AA86" s="4" t="n">
        <v>19062</v>
      </c>
      <c r="AC86" s="30" t="s">
        <v>125</v>
      </c>
      <c r="AD86" s="4" t="n">
        <v>13780</v>
      </c>
      <c r="AF86" s="30" t="s">
        <v>125</v>
      </c>
      <c r="AG86" s="4" t="n">
        <v>21754</v>
      </c>
      <c r="AM86" s="30" t="s">
        <v>141</v>
      </c>
      <c r="AN86" s="14" t="n">
        <v>382274</v>
      </c>
    </row>
    <row r="87" customFormat="false" ht="14.25" hidden="false" customHeight="false" outlineLevel="0" collapsed="false">
      <c r="A87" s="71" t="s">
        <v>50</v>
      </c>
      <c r="B87" s="60" t="n">
        <v>80206</v>
      </c>
      <c r="E87" s="30" t="s">
        <v>46</v>
      </c>
      <c r="F87" s="47" t="n">
        <v>27526</v>
      </c>
      <c r="T87" s="66"/>
      <c r="Z87" s="30" t="s">
        <v>141</v>
      </c>
      <c r="AA87" s="4" t="n">
        <v>5788</v>
      </c>
      <c r="AC87" s="30" t="s">
        <v>129</v>
      </c>
      <c r="AD87" s="4" t="n">
        <v>24823</v>
      </c>
      <c r="AF87" s="30" t="s">
        <v>129</v>
      </c>
      <c r="AG87" s="4" t="n">
        <v>36476</v>
      </c>
      <c r="AM87" s="30" t="s">
        <v>143</v>
      </c>
      <c r="AN87" s="14" t="n">
        <v>1014305</v>
      </c>
    </row>
    <row r="88" customFormat="false" ht="14.25" hidden="false" customHeight="false" outlineLevel="0" collapsed="false">
      <c r="A88" s="71" t="s">
        <v>138</v>
      </c>
      <c r="B88" s="60" t="n">
        <v>29702</v>
      </c>
      <c r="E88" s="30" t="s">
        <v>130</v>
      </c>
      <c r="F88" s="47" t="n">
        <v>22718</v>
      </c>
      <c r="T88" s="38"/>
      <c r="U88" s="39"/>
      <c r="Z88" s="30" t="s">
        <v>143</v>
      </c>
      <c r="AA88" s="4" t="n">
        <v>14116</v>
      </c>
      <c r="AC88" s="30" t="s">
        <v>131</v>
      </c>
      <c r="AD88" s="4" t="n">
        <v>7694</v>
      </c>
      <c r="AF88" s="30" t="s">
        <v>131</v>
      </c>
      <c r="AG88" s="4" t="n">
        <v>12195</v>
      </c>
      <c r="AM88" s="30" t="s">
        <v>145</v>
      </c>
      <c r="AN88" s="14" t="n">
        <v>645954</v>
      </c>
    </row>
    <row r="89" customFormat="false" ht="14.25" hidden="false" customHeight="false" outlineLevel="0" collapsed="false">
      <c r="A89" s="71" t="s">
        <v>141</v>
      </c>
      <c r="B89" s="60" t="n">
        <v>9413</v>
      </c>
      <c r="E89" s="30" t="s">
        <v>132</v>
      </c>
      <c r="F89" s="47" t="n">
        <v>15154</v>
      </c>
      <c r="T89" s="66"/>
      <c r="Z89" s="30" t="s">
        <v>145</v>
      </c>
      <c r="AA89" s="4" t="n">
        <v>11114</v>
      </c>
      <c r="AC89" s="30" t="s">
        <v>133</v>
      </c>
      <c r="AD89" s="4" t="n">
        <v>11243</v>
      </c>
      <c r="AF89" s="30" t="s">
        <v>133</v>
      </c>
      <c r="AG89" s="4" t="n">
        <v>18094</v>
      </c>
      <c r="AM89" s="30" t="s">
        <v>147</v>
      </c>
      <c r="AN89" s="14" t="n">
        <v>1471204</v>
      </c>
    </row>
    <row r="90" customFormat="false" ht="14.25" hidden="false" customHeight="false" outlineLevel="0" collapsed="false">
      <c r="A90" s="71" t="s">
        <v>143</v>
      </c>
      <c r="B90" s="60" t="n">
        <v>22026</v>
      </c>
      <c r="E90" s="30" t="s">
        <v>134</v>
      </c>
      <c r="F90" s="47" t="n">
        <v>27822</v>
      </c>
      <c r="T90" s="66"/>
      <c r="Z90" s="30" t="s">
        <v>147</v>
      </c>
      <c r="AA90" s="4" t="n">
        <v>16764</v>
      </c>
      <c r="AC90" s="30" t="s">
        <v>42</v>
      </c>
      <c r="AD90" s="4" t="n">
        <v>22015</v>
      </c>
      <c r="AF90" s="30" t="s">
        <v>42</v>
      </c>
      <c r="AG90" s="4" t="n">
        <v>34638</v>
      </c>
      <c r="AM90" s="30" t="s">
        <v>54</v>
      </c>
      <c r="AN90" s="14" t="n">
        <v>606326</v>
      </c>
    </row>
    <row r="91" customFormat="false" ht="14.25" hidden="false" customHeight="false" outlineLevel="0" collapsed="false">
      <c r="A91" s="71" t="s">
        <v>145</v>
      </c>
      <c r="B91" s="60" t="n">
        <v>17772</v>
      </c>
      <c r="E91" s="30" t="s">
        <v>50</v>
      </c>
      <c r="F91" s="47" t="n">
        <v>88934</v>
      </c>
      <c r="T91" s="66"/>
      <c r="Z91" s="30" t="s">
        <v>54</v>
      </c>
      <c r="AA91" s="4" t="n">
        <v>7326</v>
      </c>
      <c r="AC91" s="30" t="s">
        <v>135</v>
      </c>
      <c r="AD91" s="4" t="n">
        <v>6184</v>
      </c>
      <c r="AF91" s="30" t="s">
        <v>135</v>
      </c>
      <c r="AG91" s="4" t="n">
        <v>9965</v>
      </c>
      <c r="AM91" s="30" t="s">
        <v>149</v>
      </c>
      <c r="AN91" s="14" t="n">
        <v>488498</v>
      </c>
    </row>
    <row r="92" customFormat="false" ht="14.25" hidden="false" customHeight="false" outlineLevel="0" collapsed="false">
      <c r="A92" s="71" t="s">
        <v>147</v>
      </c>
      <c r="B92" s="60" t="n">
        <v>23763</v>
      </c>
      <c r="E92" s="30" t="s">
        <v>138</v>
      </c>
      <c r="F92" s="47" t="n">
        <v>33234</v>
      </c>
      <c r="T92" s="66"/>
      <c r="Z92" s="30" t="s">
        <v>149</v>
      </c>
      <c r="AA92" s="4" t="n">
        <v>6898</v>
      </c>
      <c r="AC92" s="30" t="s">
        <v>47</v>
      </c>
      <c r="AD92" s="4" t="n">
        <v>5403</v>
      </c>
      <c r="AF92" s="30" t="s">
        <v>47</v>
      </c>
      <c r="AG92" s="4" t="n">
        <v>8632</v>
      </c>
      <c r="AM92" s="30" t="s">
        <v>151</v>
      </c>
      <c r="AN92" s="14" t="n">
        <v>1637275</v>
      </c>
    </row>
    <row r="93" customFormat="false" ht="14.25" hidden="false" customHeight="false" outlineLevel="0" collapsed="false">
      <c r="A93" s="71" t="s">
        <v>54</v>
      </c>
      <c r="B93" s="60" t="n">
        <v>11570</v>
      </c>
      <c r="E93" s="30" t="s">
        <v>141</v>
      </c>
      <c r="F93" s="47" t="n">
        <v>13368</v>
      </c>
      <c r="T93" s="66"/>
      <c r="Z93" s="30" t="s">
        <v>151</v>
      </c>
      <c r="AA93" s="4" t="n">
        <v>22356</v>
      </c>
      <c r="AC93" s="30" t="s">
        <v>136</v>
      </c>
      <c r="AD93" s="4" t="n">
        <v>19501</v>
      </c>
      <c r="AF93" s="30" t="s">
        <v>136</v>
      </c>
      <c r="AG93" s="4" t="n">
        <v>26673</v>
      </c>
      <c r="AM93" s="30" t="s">
        <v>153</v>
      </c>
      <c r="AN93" s="14" t="n">
        <v>416529</v>
      </c>
    </row>
    <row r="94" customFormat="false" ht="14.25" hidden="false" customHeight="false" outlineLevel="0" collapsed="false">
      <c r="A94" s="71" t="s">
        <v>149</v>
      </c>
      <c r="B94" s="60" t="n">
        <v>11445</v>
      </c>
      <c r="E94" s="30" t="s">
        <v>143</v>
      </c>
      <c r="F94" s="47" t="n">
        <v>25755</v>
      </c>
      <c r="T94" s="66"/>
      <c r="Z94" s="30" t="s">
        <v>153</v>
      </c>
      <c r="AA94" s="4" t="n">
        <v>5846</v>
      </c>
      <c r="AC94" s="30" t="s">
        <v>50</v>
      </c>
      <c r="AD94" s="4" t="n">
        <v>34973</v>
      </c>
      <c r="AF94" s="30" t="s">
        <v>50</v>
      </c>
      <c r="AG94" s="4" t="n">
        <v>53648</v>
      </c>
      <c r="AM94" s="30" t="s">
        <v>155</v>
      </c>
      <c r="AN94" s="14" t="n">
        <v>1325675</v>
      </c>
    </row>
    <row r="95" customFormat="false" ht="14.25" hidden="false" customHeight="false" outlineLevel="0" collapsed="false">
      <c r="A95" s="71" t="s">
        <v>151</v>
      </c>
      <c r="B95" s="60" t="n">
        <v>34407</v>
      </c>
      <c r="E95" s="30" t="s">
        <v>145</v>
      </c>
      <c r="F95" s="47" t="n">
        <v>22687</v>
      </c>
      <c r="T95" s="66"/>
      <c r="Z95" s="30" t="s">
        <v>155</v>
      </c>
      <c r="AA95" s="4" t="n">
        <v>21131</v>
      </c>
      <c r="AC95" s="30" t="s">
        <v>139</v>
      </c>
      <c r="AD95" s="4" t="n">
        <v>6991</v>
      </c>
      <c r="AF95" s="30" t="s">
        <v>139</v>
      </c>
      <c r="AG95" s="4" t="n">
        <v>11386</v>
      </c>
      <c r="AM95" s="30" t="s">
        <v>59</v>
      </c>
      <c r="AN95" s="14" t="n">
        <v>3412072</v>
      </c>
    </row>
    <row r="96" customFormat="false" ht="14.25" hidden="false" customHeight="false" outlineLevel="0" collapsed="false">
      <c r="A96" s="71" t="s">
        <v>153</v>
      </c>
      <c r="B96" s="60" t="n">
        <v>9505</v>
      </c>
      <c r="E96" s="30" t="s">
        <v>147</v>
      </c>
      <c r="F96" s="47" t="n">
        <v>26773</v>
      </c>
      <c r="T96" s="66"/>
      <c r="Z96" s="30" t="s">
        <v>59</v>
      </c>
      <c r="AA96" s="4" t="n">
        <v>51744</v>
      </c>
      <c r="AC96" s="30" t="s">
        <v>142</v>
      </c>
      <c r="AD96" s="4" t="n">
        <v>11114</v>
      </c>
      <c r="AF96" s="30" t="s">
        <v>142</v>
      </c>
      <c r="AG96" s="4" t="n">
        <v>17772</v>
      </c>
      <c r="AM96" s="30" t="s">
        <v>157</v>
      </c>
      <c r="AN96" s="14" t="n">
        <v>599101</v>
      </c>
    </row>
    <row r="97" customFormat="false" ht="14.25" hidden="false" customHeight="false" outlineLevel="0" collapsed="false">
      <c r="A97" s="71" t="s">
        <v>155</v>
      </c>
      <c r="B97" s="60" t="n">
        <v>32491</v>
      </c>
      <c r="E97" s="30" t="s">
        <v>54</v>
      </c>
      <c r="F97" s="47" t="n">
        <v>16092</v>
      </c>
      <c r="T97" s="66"/>
      <c r="Z97" s="30" t="s">
        <v>157</v>
      </c>
      <c r="AA97" s="4" t="n">
        <v>14198</v>
      </c>
      <c r="AC97" s="30" t="s">
        <v>144</v>
      </c>
      <c r="AD97" s="4" t="n">
        <v>5059</v>
      </c>
      <c r="AF97" s="30" t="s">
        <v>144</v>
      </c>
      <c r="AG97" s="4" t="n">
        <v>7607</v>
      </c>
      <c r="AM97" s="30" t="s">
        <v>159</v>
      </c>
      <c r="AN97" s="14" t="n">
        <v>872740</v>
      </c>
    </row>
    <row r="98" customFormat="false" ht="14.25" hidden="false" customHeight="false" outlineLevel="0" collapsed="false">
      <c r="A98" s="71" t="s">
        <v>59</v>
      </c>
      <c r="B98" s="60" t="n">
        <v>79097</v>
      </c>
      <c r="E98" s="30" t="s">
        <v>149</v>
      </c>
      <c r="F98" s="47" t="n">
        <v>16028</v>
      </c>
      <c r="T98" s="66"/>
      <c r="Z98" s="30" t="s">
        <v>159</v>
      </c>
      <c r="AA98" s="4" t="n">
        <v>10594</v>
      </c>
      <c r="AC98" s="30" t="s">
        <v>146</v>
      </c>
      <c r="AD98" s="4" t="n">
        <v>19743</v>
      </c>
      <c r="AF98" s="30" t="s">
        <v>146</v>
      </c>
      <c r="AG98" s="4" t="n">
        <v>28159</v>
      </c>
      <c r="AM98" s="30" t="s">
        <v>161</v>
      </c>
      <c r="AN98" s="14" t="n">
        <v>1454509</v>
      </c>
    </row>
    <row r="99" customFormat="false" ht="14.25" hidden="false" customHeight="false" outlineLevel="0" collapsed="false">
      <c r="A99" s="71" t="s">
        <v>157</v>
      </c>
      <c r="B99" s="60" t="n">
        <v>22324</v>
      </c>
      <c r="E99" s="30" t="s">
        <v>151</v>
      </c>
      <c r="F99" s="47" t="n">
        <v>38203</v>
      </c>
      <c r="T99" s="66"/>
      <c r="Z99" s="30" t="s">
        <v>161</v>
      </c>
      <c r="AA99" s="4" t="n">
        <v>17283</v>
      </c>
      <c r="AC99" s="30" t="s">
        <v>55</v>
      </c>
      <c r="AD99" s="4" t="n">
        <v>7326</v>
      </c>
      <c r="AF99" s="30" t="s">
        <v>55</v>
      </c>
      <c r="AG99" s="4" t="n">
        <v>11570</v>
      </c>
      <c r="AM99" s="30" t="s">
        <v>63</v>
      </c>
      <c r="AN99" s="14" t="n">
        <v>1531495</v>
      </c>
    </row>
    <row r="100" customFormat="false" ht="14.25" hidden="false" customHeight="false" outlineLevel="0" collapsed="false">
      <c r="A100" s="71" t="s">
        <v>159</v>
      </c>
      <c r="B100" s="60" t="n">
        <v>17022</v>
      </c>
      <c r="E100" s="30" t="s">
        <v>153</v>
      </c>
      <c r="F100" s="47" t="n">
        <v>13468</v>
      </c>
      <c r="T100" s="66"/>
      <c r="Z100" s="30" t="s">
        <v>63</v>
      </c>
      <c r="AA100" s="4" t="n">
        <v>15672</v>
      </c>
      <c r="AC100" s="30" t="s">
        <v>148</v>
      </c>
      <c r="AD100" s="4" t="n">
        <v>15410</v>
      </c>
      <c r="AF100" s="30" t="s">
        <v>148</v>
      </c>
      <c r="AG100" s="4" t="n">
        <v>21866</v>
      </c>
      <c r="AM100" s="30" t="s">
        <v>163</v>
      </c>
      <c r="AN100" s="14" t="n">
        <v>562715</v>
      </c>
    </row>
    <row r="101" customFormat="false" ht="14.25" hidden="false" customHeight="false" outlineLevel="0" collapsed="false">
      <c r="A101" s="71" t="s">
        <v>161</v>
      </c>
      <c r="B101" s="60" t="n">
        <v>24468</v>
      </c>
      <c r="E101" s="30" t="s">
        <v>155</v>
      </c>
      <c r="F101" s="47" t="n">
        <v>33586</v>
      </c>
      <c r="Z101" s="30" t="s">
        <v>163</v>
      </c>
      <c r="AA101" s="4" t="n">
        <v>8220</v>
      </c>
      <c r="AC101" s="30" t="s">
        <v>166</v>
      </c>
      <c r="AD101" s="4" t="n">
        <v>5810</v>
      </c>
      <c r="AF101" s="30" t="s">
        <v>166</v>
      </c>
      <c r="AG101" s="4" t="n">
        <v>9363</v>
      </c>
      <c r="AL101" s="67" t="s">
        <v>221</v>
      </c>
      <c r="AM101" s="30" t="s">
        <v>165</v>
      </c>
      <c r="AN101" s="14" t="n">
        <v>383322</v>
      </c>
    </row>
    <row r="102" customFormat="false" ht="14.25" hidden="false" customHeight="false" outlineLevel="0" collapsed="false">
      <c r="A102" s="71" t="s">
        <v>63</v>
      </c>
      <c r="B102" s="60" t="n">
        <v>21915</v>
      </c>
      <c r="E102" s="30" t="s">
        <v>59</v>
      </c>
      <c r="F102" s="47" t="n">
        <v>80403</v>
      </c>
      <c r="Y102" s="67" t="s">
        <v>221</v>
      </c>
      <c r="Z102" s="30" t="s">
        <v>165</v>
      </c>
      <c r="AA102" s="4" t="n">
        <v>6184</v>
      </c>
      <c r="AC102" s="30" t="s">
        <v>168</v>
      </c>
      <c r="AD102" s="4" t="n">
        <v>16764</v>
      </c>
      <c r="AF102" s="30" t="s">
        <v>168</v>
      </c>
      <c r="AG102" s="4" t="n">
        <v>23763</v>
      </c>
      <c r="AL102" s="0" t="n">
        <f aca="false">COUNTA(AM53:AM102)</f>
        <v>50</v>
      </c>
      <c r="AM102" s="30" t="s">
        <v>167</v>
      </c>
      <c r="AN102" s="14" t="n">
        <v>1033722</v>
      </c>
    </row>
    <row r="103" customFormat="false" ht="14.25" hidden="false" customHeight="false" outlineLevel="0" collapsed="false">
      <c r="A103" s="71" t="s">
        <v>163</v>
      </c>
      <c r="B103" s="60" t="n">
        <v>13167</v>
      </c>
      <c r="E103" s="30" t="s">
        <v>157</v>
      </c>
      <c r="F103" s="47" t="n">
        <v>26224</v>
      </c>
      <c r="Y103" s="0" t="n">
        <f aca="false">COUNTA(Z54:Z103)</f>
        <v>50</v>
      </c>
      <c r="Z103" s="30" t="s">
        <v>167</v>
      </c>
      <c r="AA103" s="4" t="n">
        <v>15161</v>
      </c>
      <c r="AC103" s="30" t="s">
        <v>150</v>
      </c>
      <c r="AD103" s="4" t="n">
        <v>6898</v>
      </c>
      <c r="AF103" s="30" t="s">
        <v>150</v>
      </c>
      <c r="AG103" s="4" t="n">
        <v>11445</v>
      </c>
    </row>
    <row r="104" customFormat="false" ht="14.25" hidden="false" customHeight="false" outlineLevel="0" collapsed="false">
      <c r="A104" s="71" t="s">
        <v>165</v>
      </c>
      <c r="B104" s="60" t="n">
        <v>9965</v>
      </c>
      <c r="E104" s="30" t="s">
        <v>159</v>
      </c>
      <c r="F104" s="47" t="n">
        <v>21663</v>
      </c>
      <c r="Z104" s="67" t="s">
        <v>217</v>
      </c>
      <c r="AA104" s="67" t="n">
        <v>985589</v>
      </c>
      <c r="AC104" s="30" t="s">
        <v>152</v>
      </c>
      <c r="AD104" s="4" t="n">
        <v>17283</v>
      </c>
      <c r="AF104" s="30" t="s">
        <v>152</v>
      </c>
      <c r="AG104" s="4" t="n">
        <v>24468</v>
      </c>
    </row>
    <row r="105" customFormat="false" ht="14.25" hidden="false" customHeight="false" outlineLevel="0" collapsed="false">
      <c r="A105" s="78" t="s">
        <v>167</v>
      </c>
      <c r="B105" s="61" t="n">
        <v>23558</v>
      </c>
      <c r="E105" s="30" t="s">
        <v>161</v>
      </c>
      <c r="F105" s="47" t="n">
        <v>28501</v>
      </c>
      <c r="Z105" s="30" t="s">
        <v>66</v>
      </c>
      <c r="AA105" s="4" t="n">
        <v>23979</v>
      </c>
      <c r="AC105" s="30" t="s">
        <v>154</v>
      </c>
      <c r="AD105" s="4" t="n">
        <v>14198</v>
      </c>
      <c r="AF105" s="30" t="s">
        <v>154</v>
      </c>
      <c r="AG105" s="4" t="n">
        <v>22324</v>
      </c>
    </row>
    <row r="106" customFormat="false" ht="14.25" hidden="false" customHeight="false" outlineLevel="0" collapsed="false">
      <c r="A106" s="26" t="s">
        <v>56</v>
      </c>
      <c r="B106" s="62" t="n">
        <v>2478861</v>
      </c>
      <c r="E106" s="30" t="s">
        <v>63</v>
      </c>
      <c r="F106" s="47" t="n">
        <v>24696</v>
      </c>
      <c r="Z106" s="30" t="s">
        <v>70</v>
      </c>
      <c r="AA106" s="4" t="n">
        <v>13535</v>
      </c>
      <c r="AC106" s="30" t="s">
        <v>60</v>
      </c>
      <c r="AD106" s="4" t="n">
        <v>28726</v>
      </c>
      <c r="AF106" s="30" t="s">
        <v>60</v>
      </c>
      <c r="AG106" s="4" t="n">
        <v>41931</v>
      </c>
    </row>
    <row r="107" customFormat="false" ht="14.25" hidden="false" customHeight="false" outlineLevel="0" collapsed="false">
      <c r="E107" s="30" t="s">
        <v>163</v>
      </c>
      <c r="F107" s="47" t="n">
        <v>16706</v>
      </c>
      <c r="Z107" s="30" t="s">
        <v>75</v>
      </c>
      <c r="AA107" s="4" t="n">
        <v>18610</v>
      </c>
      <c r="AC107" s="30" t="s">
        <v>64</v>
      </c>
      <c r="AD107" s="4" t="n">
        <v>15672</v>
      </c>
      <c r="AF107" s="30" t="s">
        <v>64</v>
      </c>
      <c r="AG107" s="4" t="n">
        <v>21915</v>
      </c>
    </row>
    <row r="108" customFormat="false" ht="14.25" hidden="false" customHeight="false" outlineLevel="0" collapsed="false">
      <c r="E108" s="30" t="s">
        <v>165</v>
      </c>
      <c r="F108" s="47" t="n">
        <v>13985</v>
      </c>
      <c r="Z108" s="30" t="s">
        <v>80</v>
      </c>
      <c r="AA108" s="4" t="n">
        <v>19617</v>
      </c>
      <c r="AC108" s="30" t="s">
        <v>156</v>
      </c>
      <c r="AD108" s="4" t="n">
        <v>5846</v>
      </c>
      <c r="AF108" s="30" t="s">
        <v>156</v>
      </c>
      <c r="AG108" s="4" t="n">
        <v>9505</v>
      </c>
    </row>
    <row r="109" customFormat="false" ht="14.25" hidden="false" customHeight="false" outlineLevel="0" collapsed="false">
      <c r="E109" s="30" t="s">
        <v>167</v>
      </c>
      <c r="F109" s="47" t="n">
        <v>26670</v>
      </c>
      <c r="Z109" s="30" t="s">
        <v>19</v>
      </c>
      <c r="AA109" s="4" t="n">
        <v>59744</v>
      </c>
      <c r="AC109" s="30" t="s">
        <v>158</v>
      </c>
      <c r="AD109" s="4" t="n">
        <v>10217</v>
      </c>
      <c r="AF109" s="30" t="s">
        <v>158</v>
      </c>
      <c r="AG109" s="4" t="n">
        <v>16299</v>
      </c>
    </row>
    <row r="110" customFormat="false" ht="14.25" hidden="false" customHeight="false" outlineLevel="0" collapsed="false">
      <c r="E110" s="41" t="s">
        <v>219</v>
      </c>
      <c r="F110" s="79" t="n">
        <v>1143332</v>
      </c>
      <c r="Z110" s="30" t="s">
        <v>27</v>
      </c>
      <c r="AA110" s="4" t="n">
        <v>16071</v>
      </c>
      <c r="AC110" s="30" t="s">
        <v>160</v>
      </c>
      <c r="AD110" s="4" t="n">
        <v>7965</v>
      </c>
      <c r="AF110" s="30" t="s">
        <v>160</v>
      </c>
      <c r="AG110" s="4" t="n">
        <v>12823</v>
      </c>
    </row>
    <row r="111" customFormat="false" ht="14.25" hidden="false" customHeight="false" outlineLevel="0" collapsed="false">
      <c r="E111" s="30" t="s">
        <v>66</v>
      </c>
      <c r="F111" s="47" t="n">
        <v>31198</v>
      </c>
      <c r="Z111" s="30" t="s">
        <v>86</v>
      </c>
      <c r="AA111" s="4" t="n">
        <v>15016</v>
      </c>
      <c r="AC111" s="30" t="s">
        <v>162</v>
      </c>
      <c r="AD111" s="4" t="n">
        <v>8242</v>
      </c>
      <c r="AF111" s="30" t="s">
        <v>162</v>
      </c>
      <c r="AG111" s="4" t="n">
        <v>13305</v>
      </c>
    </row>
    <row r="112" customFormat="false" ht="14.25" hidden="false" customHeight="false" outlineLevel="0" collapsed="false">
      <c r="E112" s="30" t="s">
        <v>70</v>
      </c>
      <c r="F112" s="47" t="n">
        <v>13185</v>
      </c>
      <c r="Z112" s="30" t="s">
        <v>89</v>
      </c>
      <c r="AA112" s="4" t="n">
        <v>12895</v>
      </c>
      <c r="AC112" s="67" t="s">
        <v>217</v>
      </c>
      <c r="AD112" s="67" t="n">
        <v>985589</v>
      </c>
    </row>
    <row r="113" customFormat="false" ht="14.25" hidden="false" customHeight="false" outlineLevel="0" collapsed="false">
      <c r="E113" s="30" t="s">
        <v>75</v>
      </c>
      <c r="F113" s="47" t="n">
        <v>21866</v>
      </c>
      <c r="Z113" s="30" t="s">
        <v>35</v>
      </c>
      <c r="AA113" s="4" t="n">
        <v>50337</v>
      </c>
      <c r="AC113" s="30" t="s">
        <v>67</v>
      </c>
      <c r="AD113" s="4" t="n">
        <v>21919</v>
      </c>
    </row>
    <row r="114" customFormat="false" ht="14.25" hidden="false" customHeight="false" outlineLevel="0" collapsed="false">
      <c r="E114" s="30" t="s">
        <v>80</v>
      </c>
      <c r="F114" s="47" t="n">
        <v>21754</v>
      </c>
      <c r="Z114" s="30" t="s">
        <v>92</v>
      </c>
      <c r="AA114" s="4" t="n">
        <v>22633</v>
      </c>
      <c r="AC114" s="30" t="s">
        <v>71</v>
      </c>
      <c r="AD114" s="4" t="n">
        <v>20353</v>
      </c>
    </row>
    <row r="115" customFormat="false" ht="14.25" hidden="false" customHeight="false" outlineLevel="0" collapsed="false">
      <c r="E115" s="30" t="s">
        <v>19</v>
      </c>
      <c r="F115" s="47" t="n">
        <v>78407</v>
      </c>
      <c r="Z115" s="30" t="s">
        <v>94</v>
      </c>
      <c r="AA115" s="4" t="n">
        <v>15739</v>
      </c>
      <c r="AC115" s="30" t="s">
        <v>76</v>
      </c>
      <c r="AD115" s="4" t="n">
        <v>13535</v>
      </c>
    </row>
    <row r="116" customFormat="false" ht="14.25" hidden="false" customHeight="false" outlineLevel="0" collapsed="false">
      <c r="E116" s="30" t="s">
        <v>27</v>
      </c>
      <c r="F116" s="47" t="n">
        <v>19495</v>
      </c>
      <c r="Z116" s="30" t="s">
        <v>96</v>
      </c>
      <c r="AA116" s="4" t="n">
        <v>24065</v>
      </c>
      <c r="AC116" s="30" t="s">
        <v>81</v>
      </c>
      <c r="AD116" s="4" t="n">
        <v>22633</v>
      </c>
    </row>
    <row r="117" customFormat="false" ht="14.25" hidden="false" customHeight="false" outlineLevel="0" collapsed="false">
      <c r="E117" s="30" t="s">
        <v>86</v>
      </c>
      <c r="F117" s="47" t="n">
        <v>15103</v>
      </c>
      <c r="Z117" s="30" t="s">
        <v>98</v>
      </c>
      <c r="AA117" s="4" t="n">
        <v>11429</v>
      </c>
      <c r="AC117" s="30" t="s">
        <v>85</v>
      </c>
      <c r="AD117" s="4" t="n">
        <v>9929</v>
      </c>
    </row>
    <row r="118" customFormat="false" ht="14.25" hidden="false" customHeight="false" outlineLevel="0" collapsed="false">
      <c r="E118" s="30" t="s">
        <v>89</v>
      </c>
      <c r="F118" s="47" t="n">
        <v>13305</v>
      </c>
      <c r="Z118" s="30" t="s">
        <v>100</v>
      </c>
      <c r="AA118" s="4" t="n">
        <v>11541</v>
      </c>
      <c r="AC118" s="30" t="s">
        <v>87</v>
      </c>
      <c r="AD118" s="4" t="n">
        <v>16668</v>
      </c>
    </row>
    <row r="119" customFormat="false" ht="14.25" hidden="false" customHeight="false" outlineLevel="0" collapsed="false">
      <c r="E119" s="30" t="s">
        <v>35</v>
      </c>
      <c r="F119" s="47" t="n">
        <v>62797</v>
      </c>
      <c r="Z119" s="30" t="s">
        <v>103</v>
      </c>
      <c r="AA119" s="4" t="n">
        <v>10621</v>
      </c>
      <c r="AC119" s="30" t="s">
        <v>90</v>
      </c>
      <c r="AD119" s="4" t="n">
        <v>23979</v>
      </c>
    </row>
    <row r="120" customFormat="false" ht="14.25" hidden="false" customHeight="false" outlineLevel="0" collapsed="false">
      <c r="E120" s="30" t="s">
        <v>92</v>
      </c>
      <c r="F120" s="47" t="n">
        <v>26050</v>
      </c>
      <c r="Z120" s="30" t="s">
        <v>105</v>
      </c>
      <c r="AA120" s="4" t="n">
        <v>12586</v>
      </c>
      <c r="AC120" s="30" t="s">
        <v>91</v>
      </c>
      <c r="AD120" s="4" t="n">
        <v>24065</v>
      </c>
    </row>
    <row r="121" customFormat="false" ht="14.25" hidden="false" customHeight="false" outlineLevel="0" collapsed="false">
      <c r="E121" s="30" t="s">
        <v>94</v>
      </c>
      <c r="F121" s="47" t="n">
        <v>18914</v>
      </c>
      <c r="Z121" s="30" t="s">
        <v>107</v>
      </c>
      <c r="AA121" s="4" t="n">
        <v>12711</v>
      </c>
      <c r="AC121" s="30" t="s">
        <v>93</v>
      </c>
      <c r="AD121" s="4" t="n">
        <v>14312</v>
      </c>
    </row>
    <row r="122" customFormat="false" ht="14.25" hidden="false" customHeight="false" outlineLevel="0" collapsed="false">
      <c r="E122" s="30" t="s">
        <v>96</v>
      </c>
      <c r="F122" s="47" t="n">
        <v>31601</v>
      </c>
      <c r="Z122" s="30" t="s">
        <v>109</v>
      </c>
      <c r="AA122" s="4" t="n">
        <v>22127</v>
      </c>
      <c r="AC122" s="30" t="s">
        <v>95</v>
      </c>
      <c r="AD122" s="4" t="n">
        <v>16502</v>
      </c>
    </row>
    <row r="123" customFormat="false" ht="14.25" hidden="false" customHeight="false" outlineLevel="0" collapsed="false">
      <c r="E123" s="30" t="s">
        <v>98</v>
      </c>
      <c r="F123" s="47" t="n">
        <v>10691</v>
      </c>
      <c r="Z123" s="30" t="s">
        <v>111</v>
      </c>
      <c r="AA123" s="4" t="n">
        <v>10302</v>
      </c>
      <c r="AC123" s="30" t="s">
        <v>164</v>
      </c>
      <c r="AD123" s="4" t="n">
        <v>26876</v>
      </c>
    </row>
    <row r="124" customFormat="false" ht="14.25" hidden="false" customHeight="false" outlineLevel="0" collapsed="false">
      <c r="E124" s="30" t="s">
        <v>100</v>
      </c>
      <c r="F124" s="47" t="n">
        <v>11223</v>
      </c>
      <c r="Z124" s="30" t="s">
        <v>113</v>
      </c>
      <c r="AA124" s="4" t="n">
        <v>9929</v>
      </c>
      <c r="AC124" s="30" t="s">
        <v>171</v>
      </c>
      <c r="AD124" s="4" t="n">
        <v>12428</v>
      </c>
    </row>
    <row r="125" customFormat="false" ht="14.25" hidden="false" customHeight="false" outlineLevel="0" collapsed="false">
      <c r="E125" s="30" t="s">
        <v>103</v>
      </c>
      <c r="F125" s="47" t="n">
        <v>9755</v>
      </c>
      <c r="Z125" s="30" t="s">
        <v>115</v>
      </c>
      <c r="AA125" s="4" t="n">
        <v>14312</v>
      </c>
      <c r="AC125" s="30" t="s">
        <v>97</v>
      </c>
      <c r="AD125" s="4" t="n">
        <v>23643</v>
      </c>
    </row>
    <row r="126" customFormat="false" ht="14.25" hidden="false" customHeight="false" outlineLevel="0" collapsed="false">
      <c r="E126" s="30" t="s">
        <v>105</v>
      </c>
      <c r="F126" s="47" t="n">
        <v>12823</v>
      </c>
      <c r="Z126" s="30" t="s">
        <v>117</v>
      </c>
      <c r="AA126" s="4" t="n">
        <v>19318</v>
      </c>
      <c r="AC126" s="30" t="s">
        <v>99</v>
      </c>
      <c r="AD126" s="4" t="n">
        <v>19010</v>
      </c>
    </row>
    <row r="127" customFormat="false" ht="14.25" hidden="false" customHeight="false" outlineLevel="0" collapsed="false">
      <c r="E127" s="30" t="s">
        <v>107</v>
      </c>
      <c r="F127" s="47" t="n">
        <v>12195</v>
      </c>
      <c r="Z127" s="30" t="s">
        <v>41</v>
      </c>
      <c r="AA127" s="4" t="n">
        <v>9800</v>
      </c>
      <c r="AC127" s="30" t="s">
        <v>101</v>
      </c>
      <c r="AD127" s="4" t="n">
        <v>11429</v>
      </c>
    </row>
    <row r="128" customFormat="false" ht="14.25" hidden="false" customHeight="false" outlineLevel="0" collapsed="false">
      <c r="E128" s="30" t="s">
        <v>109</v>
      </c>
      <c r="F128" s="47" t="n">
        <v>26673</v>
      </c>
      <c r="Z128" s="30" t="s">
        <v>119</v>
      </c>
      <c r="AA128" s="4" t="n">
        <v>22363</v>
      </c>
      <c r="AC128" s="30" t="s">
        <v>104</v>
      </c>
      <c r="AD128" s="4" t="n">
        <v>18408</v>
      </c>
    </row>
    <row r="129" customFormat="false" ht="14.25" hidden="false" customHeight="false" outlineLevel="0" collapsed="false">
      <c r="E129" s="30" t="s">
        <v>111</v>
      </c>
      <c r="F129" s="47" t="n">
        <v>9363</v>
      </c>
      <c r="Z129" s="30" t="s">
        <v>121</v>
      </c>
      <c r="AA129" s="4" t="n">
        <v>15158</v>
      </c>
      <c r="AC129" s="30" t="s">
        <v>106</v>
      </c>
      <c r="AD129" s="4" t="n">
        <v>25752</v>
      </c>
    </row>
    <row r="130" customFormat="false" ht="14.25" hidden="false" customHeight="false" outlineLevel="0" collapsed="false">
      <c r="E130" s="30" t="s">
        <v>113</v>
      </c>
      <c r="F130" s="47" t="n">
        <v>8432</v>
      </c>
      <c r="Z130" s="30" t="s">
        <v>124</v>
      </c>
      <c r="AA130" s="4" t="n">
        <v>16668</v>
      </c>
      <c r="AC130" s="30" t="s">
        <v>20</v>
      </c>
      <c r="AD130" s="4" t="n">
        <v>16071</v>
      </c>
    </row>
    <row r="131" customFormat="false" ht="14.25" hidden="false" customHeight="false" outlineLevel="0" collapsed="false">
      <c r="E131" s="30" t="s">
        <v>115</v>
      </c>
      <c r="F131" s="47" t="n">
        <v>14429</v>
      </c>
      <c r="Z131" s="30" t="s">
        <v>128</v>
      </c>
      <c r="AA131" s="4" t="n">
        <v>9374</v>
      </c>
      <c r="AC131" s="30" t="s">
        <v>108</v>
      </c>
      <c r="AD131" s="4" t="n">
        <v>10621</v>
      </c>
    </row>
    <row r="132" customFormat="false" ht="14.25" hidden="false" customHeight="false" outlineLevel="0" collapsed="false">
      <c r="E132" s="30" t="s">
        <v>117</v>
      </c>
      <c r="F132" s="47" t="n">
        <v>23168</v>
      </c>
      <c r="Z132" s="30" t="s">
        <v>46</v>
      </c>
      <c r="AA132" s="4" t="n">
        <v>20116</v>
      </c>
      <c r="AC132" s="30" t="s">
        <v>110</v>
      </c>
      <c r="AD132" s="4" t="n">
        <v>19318</v>
      </c>
    </row>
    <row r="133" customFormat="false" ht="14.25" hidden="false" customHeight="false" outlineLevel="0" collapsed="false">
      <c r="E133" s="30" t="s">
        <v>41</v>
      </c>
      <c r="F133" s="47" t="n">
        <v>8632</v>
      </c>
      <c r="Z133" s="30" t="s">
        <v>130</v>
      </c>
      <c r="AA133" s="4" t="n">
        <v>17142</v>
      </c>
      <c r="AC133" s="30" t="s">
        <v>112</v>
      </c>
      <c r="AD133" s="4" t="n">
        <v>10415</v>
      </c>
    </row>
    <row r="134" customFormat="false" ht="14.25" hidden="false" customHeight="false" outlineLevel="0" collapsed="false">
      <c r="E134" s="30" t="s">
        <v>119</v>
      </c>
      <c r="F134" s="47" t="n">
        <v>26010</v>
      </c>
      <c r="Z134" s="30" t="s">
        <v>132</v>
      </c>
      <c r="AA134" s="4" t="n">
        <v>11732</v>
      </c>
      <c r="AC134" s="30" t="s">
        <v>114</v>
      </c>
      <c r="AD134" s="4" t="n">
        <v>15016</v>
      </c>
    </row>
    <row r="135" customFormat="false" ht="14.25" hidden="false" customHeight="false" outlineLevel="0" collapsed="false">
      <c r="E135" s="30" t="s">
        <v>121</v>
      </c>
      <c r="F135" s="47" t="n">
        <v>16299</v>
      </c>
      <c r="Q135" s="35" t="s">
        <v>218</v>
      </c>
      <c r="R135" s="36" t="n">
        <v>1335529</v>
      </c>
      <c r="Z135" s="30" t="s">
        <v>134</v>
      </c>
      <c r="AA135" s="4" t="n">
        <v>20353</v>
      </c>
      <c r="AC135" s="30" t="s">
        <v>116</v>
      </c>
      <c r="AD135" s="4" t="n">
        <v>15739</v>
      </c>
    </row>
    <row r="136" customFormat="false" ht="14.25" hidden="false" customHeight="false" outlineLevel="0" collapsed="false">
      <c r="E136" s="30" t="s">
        <v>124</v>
      </c>
      <c r="F136" s="47" t="n">
        <v>19945</v>
      </c>
      <c r="Q136" s="34" t="s">
        <v>66</v>
      </c>
      <c r="R136" s="0" t="n">
        <v>32129</v>
      </c>
      <c r="Z136" s="30" t="s">
        <v>50</v>
      </c>
      <c r="AA136" s="4" t="n">
        <v>62410</v>
      </c>
      <c r="AC136" s="30" t="s">
        <v>28</v>
      </c>
      <c r="AD136" s="4" t="n">
        <v>33092</v>
      </c>
    </row>
    <row r="137" customFormat="false" ht="14.25" hidden="false" customHeight="false" outlineLevel="0" collapsed="false">
      <c r="E137" s="30" t="s">
        <v>128</v>
      </c>
      <c r="F137" s="47" t="n">
        <v>7607</v>
      </c>
      <c r="Q137" s="34" t="s">
        <v>70</v>
      </c>
      <c r="R137" s="0" t="n">
        <v>17630</v>
      </c>
      <c r="Z137" s="30" t="s">
        <v>138</v>
      </c>
      <c r="AA137" s="4" t="n">
        <v>23643</v>
      </c>
      <c r="AC137" s="30" t="s">
        <v>118</v>
      </c>
      <c r="AD137" s="4" t="n">
        <v>11541</v>
      </c>
    </row>
    <row r="138" customFormat="false" ht="14.25" hidden="false" customHeight="false" outlineLevel="0" collapsed="false">
      <c r="E138" s="30" t="s">
        <v>46</v>
      </c>
      <c r="F138" s="47" t="n">
        <v>24305</v>
      </c>
      <c r="Q138" s="34" t="s">
        <v>75</v>
      </c>
      <c r="R138" s="0" t="n">
        <v>25053</v>
      </c>
      <c r="Z138" s="30" t="s">
        <v>141</v>
      </c>
      <c r="AA138" s="4" t="n">
        <v>10415</v>
      </c>
      <c r="AC138" s="30" t="s">
        <v>120</v>
      </c>
      <c r="AD138" s="4" t="n">
        <v>22363</v>
      </c>
    </row>
    <row r="139" customFormat="false" ht="14.25" hidden="false" customHeight="false" outlineLevel="0" collapsed="false">
      <c r="E139" s="30" t="s">
        <v>130</v>
      </c>
      <c r="F139" s="47" t="n">
        <v>18094</v>
      </c>
      <c r="Q139" s="34" t="s">
        <v>80</v>
      </c>
      <c r="R139" s="0" t="n">
        <v>26714</v>
      </c>
      <c r="Z139" s="30" t="s">
        <v>143</v>
      </c>
      <c r="AA139" s="4" t="n">
        <v>18408</v>
      </c>
      <c r="AC139" s="30" t="s">
        <v>122</v>
      </c>
      <c r="AD139" s="4" t="n">
        <v>24864</v>
      </c>
    </row>
    <row r="140" customFormat="false" ht="14.25" hidden="false" customHeight="false" outlineLevel="0" collapsed="false">
      <c r="E140" s="30" t="s">
        <v>132</v>
      </c>
      <c r="F140" s="47" t="n">
        <v>11386</v>
      </c>
      <c r="Q140" s="34" t="s">
        <v>19</v>
      </c>
      <c r="R140" s="0" t="n">
        <v>84877</v>
      </c>
      <c r="Z140" s="30" t="s">
        <v>145</v>
      </c>
      <c r="AA140" s="4" t="n">
        <v>17008</v>
      </c>
      <c r="AC140" s="30" t="s">
        <v>36</v>
      </c>
      <c r="AD140" s="4" t="n">
        <v>20116</v>
      </c>
    </row>
    <row r="141" customFormat="false" ht="14.25" hidden="false" customHeight="false" outlineLevel="0" collapsed="false">
      <c r="E141" s="30" t="s">
        <v>134</v>
      </c>
      <c r="F141" s="47" t="n">
        <v>24811</v>
      </c>
      <c r="Q141" s="34" t="s">
        <v>27</v>
      </c>
      <c r="R141" s="0" t="n">
        <v>21883</v>
      </c>
      <c r="Z141" s="30" t="s">
        <v>147</v>
      </c>
      <c r="AA141" s="4" t="n">
        <v>19730</v>
      </c>
      <c r="AC141" s="30" t="s">
        <v>125</v>
      </c>
      <c r="AD141" s="4" t="n">
        <v>19617</v>
      </c>
    </row>
    <row r="142" customFormat="false" ht="14.25" hidden="false" customHeight="false" outlineLevel="0" collapsed="false">
      <c r="E142" s="30" t="s">
        <v>50</v>
      </c>
      <c r="F142" s="47" t="n">
        <v>80206</v>
      </c>
      <c r="Q142" s="34" t="s">
        <v>86</v>
      </c>
      <c r="R142" s="0" t="n">
        <v>19593</v>
      </c>
      <c r="Z142" s="30" t="s">
        <v>54</v>
      </c>
      <c r="AA142" s="4" t="n">
        <v>12864</v>
      </c>
      <c r="AC142" s="30" t="s">
        <v>129</v>
      </c>
      <c r="AD142" s="4" t="n">
        <v>28057</v>
      </c>
    </row>
    <row r="143" customFormat="false" ht="14.25" hidden="false" customHeight="false" outlineLevel="0" collapsed="false">
      <c r="E143" s="30" t="s">
        <v>138</v>
      </c>
      <c r="F143" s="47" t="n">
        <v>29702</v>
      </c>
      <c r="Q143" s="34" t="s">
        <v>89</v>
      </c>
      <c r="R143" s="0" t="n">
        <v>16970</v>
      </c>
      <c r="Z143" s="30" t="s">
        <v>149</v>
      </c>
      <c r="AA143" s="4" t="n">
        <v>12730</v>
      </c>
      <c r="AC143" s="30" t="s">
        <v>131</v>
      </c>
      <c r="AD143" s="4" t="n">
        <v>12711</v>
      </c>
    </row>
    <row r="144" customFormat="false" ht="14.25" hidden="false" customHeight="false" outlineLevel="0" collapsed="false">
      <c r="E144" s="30" t="s">
        <v>141</v>
      </c>
      <c r="F144" s="47" t="n">
        <v>9413</v>
      </c>
      <c r="Q144" s="34" t="s">
        <v>35</v>
      </c>
      <c r="R144" s="0" t="n">
        <v>70633</v>
      </c>
      <c r="Z144" s="30" t="s">
        <v>151</v>
      </c>
      <c r="AA144" s="4" t="n">
        <v>26876</v>
      </c>
      <c r="AC144" s="30" t="s">
        <v>133</v>
      </c>
      <c r="AD144" s="4" t="n">
        <v>17142</v>
      </c>
    </row>
    <row r="145" customFormat="false" ht="14.25" hidden="false" customHeight="false" outlineLevel="0" collapsed="false">
      <c r="E145" s="30" t="s">
        <v>143</v>
      </c>
      <c r="F145" s="47" t="n">
        <v>22026</v>
      </c>
      <c r="Q145" s="34" t="s">
        <v>92</v>
      </c>
      <c r="R145" s="0" t="n">
        <v>30341</v>
      </c>
      <c r="Z145" s="30" t="s">
        <v>153</v>
      </c>
      <c r="AA145" s="4" t="n">
        <v>10519</v>
      </c>
      <c r="AC145" s="30" t="s">
        <v>42</v>
      </c>
      <c r="AD145" s="4" t="n">
        <v>26713</v>
      </c>
    </row>
    <row r="146" customFormat="false" ht="14.25" hidden="false" customHeight="false" outlineLevel="0" collapsed="false">
      <c r="E146" s="30" t="s">
        <v>145</v>
      </c>
      <c r="F146" s="47" t="n">
        <v>17772</v>
      </c>
      <c r="Q146" s="34" t="s">
        <v>94</v>
      </c>
      <c r="R146" s="0" t="n">
        <v>21461</v>
      </c>
      <c r="Z146" s="30" t="s">
        <v>155</v>
      </c>
      <c r="AA146" s="4" t="n">
        <v>24864</v>
      </c>
      <c r="AC146" s="30" t="s">
        <v>135</v>
      </c>
      <c r="AD146" s="4" t="n">
        <v>10833</v>
      </c>
    </row>
    <row r="147" customFormat="false" ht="14.25" hidden="false" customHeight="false" outlineLevel="0" collapsed="false">
      <c r="E147" s="30" t="s">
        <v>147</v>
      </c>
      <c r="F147" s="47" t="n">
        <v>23763</v>
      </c>
      <c r="Q147" s="34" t="s">
        <v>96</v>
      </c>
      <c r="R147" s="0" t="n">
        <v>32226</v>
      </c>
      <c r="Z147" s="30" t="s">
        <v>59</v>
      </c>
      <c r="AA147" s="4" t="n">
        <v>58844</v>
      </c>
      <c r="AC147" s="30" t="s">
        <v>47</v>
      </c>
      <c r="AD147" s="4" t="n">
        <v>9800</v>
      </c>
    </row>
    <row r="148" customFormat="false" ht="14.25" hidden="false" customHeight="false" outlineLevel="0" collapsed="false">
      <c r="E148" s="30" t="s">
        <v>54</v>
      </c>
      <c r="F148" s="47" t="n">
        <v>11570</v>
      </c>
      <c r="Q148" s="34" t="s">
        <v>98</v>
      </c>
      <c r="R148" s="0" t="n">
        <v>14716</v>
      </c>
      <c r="Z148" s="30" t="s">
        <v>157</v>
      </c>
      <c r="AA148" s="4" t="n">
        <v>19225</v>
      </c>
      <c r="AC148" s="30" t="s">
        <v>136</v>
      </c>
      <c r="AD148" s="4" t="n">
        <v>22127</v>
      </c>
    </row>
    <row r="149" customFormat="false" ht="14.25" hidden="false" customHeight="false" outlineLevel="0" collapsed="false">
      <c r="E149" s="30" t="s">
        <v>149</v>
      </c>
      <c r="F149" s="47" t="n">
        <v>11445</v>
      </c>
      <c r="Q149" s="34" t="s">
        <v>100</v>
      </c>
      <c r="R149" s="0" t="n">
        <v>15109</v>
      </c>
      <c r="Z149" s="30" t="s">
        <v>159</v>
      </c>
      <c r="AA149" s="4" t="n">
        <v>16502</v>
      </c>
      <c r="AC149" s="30" t="s">
        <v>50</v>
      </c>
      <c r="AD149" s="4" t="n">
        <v>40491</v>
      </c>
    </row>
    <row r="150" customFormat="false" ht="14.25" hidden="false" customHeight="false" outlineLevel="0" collapsed="false">
      <c r="E150" s="30" t="s">
        <v>151</v>
      </c>
      <c r="F150" s="47" t="n">
        <v>34407</v>
      </c>
      <c r="Q150" s="34" t="s">
        <v>103</v>
      </c>
      <c r="R150" s="0" t="n">
        <v>13691</v>
      </c>
      <c r="Z150" s="30" t="s">
        <v>161</v>
      </c>
      <c r="AA150" s="4" t="n">
        <v>21155</v>
      </c>
      <c r="AC150" s="30" t="s">
        <v>139</v>
      </c>
      <c r="AD150" s="4" t="n">
        <v>11732</v>
      </c>
    </row>
    <row r="151" customFormat="false" ht="14.25" hidden="false" customHeight="false" outlineLevel="0" collapsed="false">
      <c r="E151" s="30" t="s">
        <v>153</v>
      </c>
      <c r="F151" s="47" t="n">
        <v>9505</v>
      </c>
      <c r="Q151" s="34" t="s">
        <v>105</v>
      </c>
      <c r="R151" s="0" t="n">
        <v>16640</v>
      </c>
      <c r="Z151" s="30" t="s">
        <v>63</v>
      </c>
      <c r="AA151" s="4" t="n">
        <v>18302</v>
      </c>
      <c r="AC151" s="30" t="s">
        <v>142</v>
      </c>
      <c r="AD151" s="4" t="n">
        <v>17008</v>
      </c>
    </row>
    <row r="152" customFormat="false" ht="14.25" hidden="false" customHeight="false" outlineLevel="0" collapsed="false">
      <c r="E152" s="30" t="s">
        <v>155</v>
      </c>
      <c r="F152" s="47" t="n">
        <v>32491</v>
      </c>
      <c r="Q152" s="34" t="s">
        <v>107</v>
      </c>
      <c r="R152" s="0" t="n">
        <v>16469</v>
      </c>
      <c r="Z152" s="30" t="s">
        <v>163</v>
      </c>
      <c r="AA152" s="4" t="n">
        <v>12428</v>
      </c>
      <c r="AC152" s="30" t="s">
        <v>144</v>
      </c>
      <c r="AD152" s="4" t="n">
        <v>9374</v>
      </c>
    </row>
    <row r="153" customFormat="false" ht="14.25" hidden="false" customHeight="false" outlineLevel="0" collapsed="false">
      <c r="E153" s="30" t="s">
        <v>59</v>
      </c>
      <c r="F153" s="47" t="n">
        <v>79097</v>
      </c>
      <c r="Q153" s="34" t="s">
        <v>109</v>
      </c>
      <c r="R153" s="0" t="n">
        <v>30942</v>
      </c>
      <c r="Y153" s="67" t="s">
        <v>221</v>
      </c>
      <c r="Z153" s="30" t="s">
        <v>165</v>
      </c>
      <c r="AA153" s="4" t="n">
        <v>10833</v>
      </c>
      <c r="AC153" s="30" t="s">
        <v>146</v>
      </c>
      <c r="AD153" s="4" t="n">
        <v>23624</v>
      </c>
    </row>
    <row r="154" customFormat="false" ht="14.25" hidden="false" customHeight="false" outlineLevel="0" collapsed="false">
      <c r="E154" s="30" t="s">
        <v>157</v>
      </c>
      <c r="F154" s="47" t="n">
        <v>22324</v>
      </c>
      <c r="Q154" s="34" t="s">
        <v>111</v>
      </c>
      <c r="R154" s="0" t="n">
        <v>13047</v>
      </c>
      <c r="Y154" s="0" t="n">
        <f aca="false">COUNTA(Z105:Z154)</f>
        <v>50</v>
      </c>
      <c r="Z154" s="30" t="s">
        <v>167</v>
      </c>
      <c r="AA154" s="4" t="n">
        <v>19010</v>
      </c>
      <c r="AC154" s="30" t="s">
        <v>55</v>
      </c>
      <c r="AD154" s="4" t="n">
        <v>12864</v>
      </c>
    </row>
    <row r="155" customFormat="false" ht="14.25" hidden="false" customHeight="false" outlineLevel="0" collapsed="false">
      <c r="E155" s="30" t="s">
        <v>159</v>
      </c>
      <c r="F155" s="47" t="n">
        <v>17022</v>
      </c>
      <c r="Q155" s="34" t="s">
        <v>113</v>
      </c>
      <c r="R155" s="0" t="n">
        <v>12386</v>
      </c>
      <c r="AC155" s="30" t="s">
        <v>148</v>
      </c>
      <c r="AD155" s="4" t="n">
        <v>18610</v>
      </c>
    </row>
    <row r="156" customFormat="false" ht="14.25" hidden="false" customHeight="false" outlineLevel="0" collapsed="false">
      <c r="E156" s="30" t="s">
        <v>161</v>
      </c>
      <c r="F156" s="47" t="n">
        <v>24468</v>
      </c>
      <c r="Q156" s="34" t="s">
        <v>115</v>
      </c>
      <c r="R156" s="0" t="n">
        <v>18466</v>
      </c>
      <c r="AC156" s="30" t="s">
        <v>166</v>
      </c>
      <c r="AD156" s="4" t="n">
        <v>10302</v>
      </c>
    </row>
    <row r="157" customFormat="false" ht="14.25" hidden="false" customHeight="false" outlineLevel="0" collapsed="false">
      <c r="E157" s="30" t="s">
        <v>63</v>
      </c>
      <c r="F157" s="47" t="n">
        <v>21915</v>
      </c>
      <c r="Q157" s="34" t="s">
        <v>117</v>
      </c>
      <c r="R157" s="0" t="n">
        <v>26927</v>
      </c>
      <c r="AC157" s="30" t="s">
        <v>168</v>
      </c>
      <c r="AD157" s="4" t="n">
        <v>19730</v>
      </c>
    </row>
    <row r="158" customFormat="false" ht="14.25" hidden="false" customHeight="false" outlineLevel="0" collapsed="false">
      <c r="E158" s="30" t="s">
        <v>163</v>
      </c>
      <c r="F158" s="47" t="n">
        <v>13167</v>
      </c>
      <c r="Q158" s="34" t="s">
        <v>41</v>
      </c>
      <c r="R158" s="0" t="n">
        <v>12206</v>
      </c>
      <c r="AC158" s="30" t="s">
        <v>150</v>
      </c>
      <c r="AD158" s="4" t="n">
        <v>12730</v>
      </c>
    </row>
    <row r="159" customFormat="false" ht="14.25" hidden="false" customHeight="false" outlineLevel="0" collapsed="false">
      <c r="E159" s="30" t="s">
        <v>165</v>
      </c>
      <c r="F159" s="47" t="n">
        <v>9965</v>
      </c>
      <c r="Q159" s="34" t="s">
        <v>119</v>
      </c>
      <c r="R159" s="0" t="n">
        <v>30804</v>
      </c>
      <c r="AC159" s="30" t="s">
        <v>152</v>
      </c>
      <c r="AD159" s="4" t="n">
        <v>21155</v>
      </c>
    </row>
    <row r="160" customFormat="false" ht="14.25" hidden="false" customHeight="false" outlineLevel="0" collapsed="false">
      <c r="E160" s="30" t="s">
        <v>167</v>
      </c>
      <c r="F160" s="47" t="n">
        <v>23558</v>
      </c>
      <c r="Q160" s="34" t="s">
        <v>121</v>
      </c>
      <c r="R160" s="0" t="n">
        <v>20105</v>
      </c>
      <c r="AC160" s="30" t="s">
        <v>154</v>
      </c>
      <c r="AD160" s="4" t="n">
        <v>19225</v>
      </c>
    </row>
    <row r="161" customFormat="false" ht="14.25" hidden="false" customHeight="false" outlineLevel="0" collapsed="false">
      <c r="Q161" s="34" t="s">
        <v>124</v>
      </c>
      <c r="R161" s="0" t="n">
        <v>22768</v>
      </c>
      <c r="AC161" s="30" t="s">
        <v>60</v>
      </c>
      <c r="AD161" s="4" t="n">
        <v>31687</v>
      </c>
    </row>
    <row r="162" customFormat="false" ht="14.25" hidden="false" customHeight="false" outlineLevel="0" collapsed="false">
      <c r="Q162" s="34" t="s">
        <v>128</v>
      </c>
      <c r="R162" s="0" t="n">
        <v>11547</v>
      </c>
      <c r="AC162" s="30" t="s">
        <v>64</v>
      </c>
      <c r="AD162" s="4" t="n">
        <v>18302</v>
      </c>
    </row>
    <row r="163" customFormat="false" ht="14.25" hidden="false" customHeight="false" outlineLevel="0" collapsed="false">
      <c r="Q163" s="34" t="s">
        <v>46</v>
      </c>
      <c r="R163" s="0" t="n">
        <v>27526</v>
      </c>
      <c r="AC163" s="30" t="s">
        <v>156</v>
      </c>
      <c r="AD163" s="4" t="n">
        <v>10519</v>
      </c>
    </row>
    <row r="164" customFormat="false" ht="14.25" hidden="false" customHeight="false" outlineLevel="0" collapsed="false">
      <c r="Q164" s="34" t="s">
        <v>130</v>
      </c>
      <c r="R164" s="0" t="n">
        <v>22718</v>
      </c>
      <c r="AC164" s="30" t="s">
        <v>158</v>
      </c>
      <c r="AD164" s="4" t="n">
        <v>15158</v>
      </c>
    </row>
    <row r="165" customFormat="false" ht="14.25" hidden="false" customHeight="false" outlineLevel="0" collapsed="false">
      <c r="Q165" s="34" t="s">
        <v>132</v>
      </c>
      <c r="R165" s="0" t="n">
        <v>15154</v>
      </c>
      <c r="AC165" s="30" t="s">
        <v>160</v>
      </c>
      <c r="AD165" s="4" t="n">
        <v>12586</v>
      </c>
    </row>
    <row r="166" customFormat="false" ht="14.25" hidden="false" customHeight="false" outlineLevel="0" collapsed="false">
      <c r="Q166" s="34" t="s">
        <v>134</v>
      </c>
      <c r="R166" s="0" t="n">
        <v>27822</v>
      </c>
      <c r="AC166" s="30" t="s">
        <v>162</v>
      </c>
      <c r="AD166" s="4" t="n">
        <v>12895</v>
      </c>
    </row>
    <row r="167" customFormat="false" ht="14.25" hidden="false" customHeight="false" outlineLevel="0" collapsed="false">
      <c r="Q167" s="34" t="s">
        <v>50</v>
      </c>
      <c r="R167" s="0" t="n">
        <v>88934</v>
      </c>
    </row>
    <row r="168" customFormat="false" ht="14.25" hidden="false" customHeight="false" outlineLevel="0" collapsed="false">
      <c r="Q168" s="34" t="s">
        <v>138</v>
      </c>
      <c r="R168" s="0" t="n">
        <v>33234</v>
      </c>
    </row>
    <row r="169" customFormat="false" ht="14.25" hidden="false" customHeight="false" outlineLevel="0" collapsed="false">
      <c r="Q169" s="34" t="s">
        <v>141</v>
      </c>
      <c r="R169" s="0" t="n">
        <v>13368</v>
      </c>
    </row>
    <row r="170" customFormat="false" ht="14.25" hidden="false" customHeight="false" outlineLevel="0" collapsed="false">
      <c r="Q170" s="34" t="s">
        <v>143</v>
      </c>
      <c r="R170" s="0" t="n">
        <v>25755</v>
      </c>
    </row>
    <row r="171" customFormat="false" ht="14.25" hidden="false" customHeight="false" outlineLevel="0" collapsed="false">
      <c r="Q171" s="34" t="s">
        <v>145</v>
      </c>
      <c r="R171" s="0" t="n">
        <v>22687</v>
      </c>
    </row>
    <row r="172" customFormat="false" ht="14.25" hidden="false" customHeight="false" outlineLevel="0" collapsed="false">
      <c r="Q172" s="34" t="s">
        <v>147</v>
      </c>
      <c r="R172" s="0" t="n">
        <v>26773</v>
      </c>
    </row>
    <row r="173" customFormat="false" ht="14.25" hidden="false" customHeight="false" outlineLevel="0" collapsed="false">
      <c r="Q173" s="34" t="s">
        <v>54</v>
      </c>
      <c r="R173" s="0" t="n">
        <v>16092</v>
      </c>
    </row>
    <row r="174" customFormat="false" ht="14.25" hidden="false" customHeight="false" outlineLevel="0" collapsed="false">
      <c r="Q174" s="34" t="s">
        <v>149</v>
      </c>
      <c r="R174" s="0" t="n">
        <v>16028</v>
      </c>
    </row>
    <row r="175" customFormat="false" ht="14.25" hidden="false" customHeight="false" outlineLevel="0" collapsed="false">
      <c r="Q175" s="34" t="s">
        <v>151</v>
      </c>
      <c r="R175" s="0" t="n">
        <v>38203</v>
      </c>
    </row>
    <row r="176" customFormat="false" ht="14.25" hidden="false" customHeight="false" outlineLevel="0" collapsed="false">
      <c r="Q176" s="34" t="s">
        <v>153</v>
      </c>
      <c r="R176" s="0" t="n">
        <v>13468</v>
      </c>
    </row>
    <row r="177" customFormat="false" ht="14.25" hidden="false" customHeight="false" outlineLevel="0" collapsed="false">
      <c r="Q177" s="34" t="s">
        <v>155</v>
      </c>
      <c r="R177" s="0" t="n">
        <v>33586</v>
      </c>
    </row>
    <row r="178" customFormat="false" ht="14.25" hidden="false" customHeight="false" outlineLevel="0" collapsed="false">
      <c r="Q178" s="34" t="s">
        <v>59</v>
      </c>
      <c r="R178" s="0" t="n">
        <v>80403</v>
      </c>
    </row>
    <row r="179" customFormat="false" ht="14.25" hidden="false" customHeight="false" outlineLevel="0" collapsed="false">
      <c r="Q179" s="34" t="s">
        <v>157</v>
      </c>
      <c r="R179" s="0" t="n">
        <v>26224</v>
      </c>
    </row>
    <row r="180" customFormat="false" ht="14.25" hidden="false" customHeight="false" outlineLevel="0" collapsed="false">
      <c r="Q180" s="34" t="s">
        <v>159</v>
      </c>
      <c r="R180" s="0" t="n">
        <v>21663</v>
      </c>
    </row>
    <row r="181" customFormat="false" ht="14.25" hidden="false" customHeight="false" outlineLevel="0" collapsed="false">
      <c r="Q181" s="34" t="s">
        <v>161</v>
      </c>
      <c r="R181" s="0" t="n">
        <v>28501</v>
      </c>
    </row>
    <row r="182" customFormat="false" ht="14.25" hidden="false" customHeight="false" outlineLevel="0" collapsed="false">
      <c r="Q182" s="34" t="s">
        <v>63</v>
      </c>
      <c r="R182" s="0" t="n">
        <v>24696</v>
      </c>
    </row>
    <row r="183" customFormat="false" ht="14.25" hidden="false" customHeight="false" outlineLevel="0" collapsed="false">
      <c r="Q183" s="34" t="s">
        <v>163</v>
      </c>
      <c r="R183" s="0" t="n">
        <v>16706</v>
      </c>
    </row>
    <row r="184" customFormat="false" ht="14.25" hidden="false" customHeight="false" outlineLevel="0" collapsed="false">
      <c r="Q184" s="34" t="s">
        <v>165</v>
      </c>
      <c r="R184" s="0" t="n">
        <v>13985</v>
      </c>
    </row>
    <row r="185" customFormat="false" ht="14.25" hidden="false" customHeight="false" outlineLevel="0" collapsed="false">
      <c r="Q185" s="34" t="s">
        <v>167</v>
      </c>
      <c r="R185" s="0" t="n">
        <v>26670</v>
      </c>
    </row>
    <row r="186" customFormat="false" ht="14.25" hidden="false" customHeight="false" outlineLevel="0" collapsed="false">
      <c r="Q186" s="35" t="s">
        <v>219</v>
      </c>
      <c r="R186" s="36" t="n">
        <v>1143332</v>
      </c>
    </row>
    <row r="187" customFormat="false" ht="14.25" hidden="false" customHeight="false" outlineLevel="0" collapsed="false">
      <c r="Q187" s="34" t="s">
        <v>66</v>
      </c>
      <c r="R187" s="0" t="n">
        <v>31198</v>
      </c>
    </row>
    <row r="188" customFormat="false" ht="14.25" hidden="false" customHeight="false" outlineLevel="0" collapsed="false">
      <c r="Q188" s="34" t="s">
        <v>70</v>
      </c>
      <c r="R188" s="0" t="n">
        <v>13185</v>
      </c>
    </row>
    <row r="189" customFormat="false" ht="14.25" hidden="false" customHeight="false" outlineLevel="0" collapsed="false">
      <c r="Q189" s="34" t="s">
        <v>75</v>
      </c>
      <c r="R189" s="0" t="n">
        <v>21866</v>
      </c>
    </row>
    <row r="190" customFormat="false" ht="14.25" hidden="false" customHeight="false" outlineLevel="0" collapsed="false">
      <c r="Q190" s="34" t="s">
        <v>80</v>
      </c>
      <c r="R190" s="0" t="n">
        <v>21754</v>
      </c>
    </row>
    <row r="191" customFormat="false" ht="14.25" hidden="false" customHeight="false" outlineLevel="0" collapsed="false">
      <c r="Q191" s="34" t="s">
        <v>19</v>
      </c>
      <c r="R191" s="0" t="n">
        <v>78407</v>
      </c>
    </row>
    <row r="192" customFormat="false" ht="14.25" hidden="false" customHeight="false" outlineLevel="0" collapsed="false">
      <c r="Q192" s="34" t="s">
        <v>27</v>
      </c>
      <c r="R192" s="0" t="n">
        <v>19495</v>
      </c>
    </row>
    <row r="193" customFormat="false" ht="14.25" hidden="false" customHeight="false" outlineLevel="0" collapsed="false">
      <c r="Q193" s="34" t="s">
        <v>86</v>
      </c>
      <c r="R193" s="0" t="n">
        <v>15103</v>
      </c>
    </row>
    <row r="194" customFormat="false" ht="14.25" hidden="false" customHeight="false" outlineLevel="0" collapsed="false">
      <c r="Q194" s="34" t="s">
        <v>89</v>
      </c>
      <c r="R194" s="0" t="n">
        <v>13305</v>
      </c>
    </row>
    <row r="195" customFormat="false" ht="14.25" hidden="false" customHeight="false" outlineLevel="0" collapsed="false">
      <c r="Q195" s="34" t="s">
        <v>35</v>
      </c>
      <c r="R195" s="0" t="n">
        <v>62797</v>
      </c>
    </row>
    <row r="196" customFormat="false" ht="14.25" hidden="false" customHeight="false" outlineLevel="0" collapsed="false">
      <c r="Q196" s="34" t="s">
        <v>92</v>
      </c>
      <c r="R196" s="0" t="n">
        <v>26050</v>
      </c>
    </row>
    <row r="197" customFormat="false" ht="14.25" hidden="false" customHeight="false" outlineLevel="0" collapsed="false">
      <c r="Q197" s="34" t="s">
        <v>94</v>
      </c>
      <c r="R197" s="0" t="n">
        <v>18914</v>
      </c>
    </row>
    <row r="198" customFormat="false" ht="14.25" hidden="false" customHeight="false" outlineLevel="0" collapsed="false">
      <c r="Q198" s="34" t="s">
        <v>96</v>
      </c>
      <c r="R198" s="0" t="n">
        <v>31601</v>
      </c>
    </row>
    <row r="199" customFormat="false" ht="14.25" hidden="false" customHeight="false" outlineLevel="0" collapsed="false">
      <c r="Q199" s="34" t="s">
        <v>98</v>
      </c>
      <c r="R199" s="0" t="n">
        <v>10691</v>
      </c>
    </row>
    <row r="200" customFormat="false" ht="14.25" hidden="false" customHeight="false" outlineLevel="0" collapsed="false">
      <c r="Q200" s="34" t="s">
        <v>100</v>
      </c>
      <c r="R200" s="0" t="n">
        <v>11223</v>
      </c>
    </row>
    <row r="201" customFormat="false" ht="14.25" hidden="false" customHeight="false" outlineLevel="0" collapsed="false">
      <c r="Q201" s="34" t="s">
        <v>103</v>
      </c>
      <c r="R201" s="0" t="n">
        <v>9755</v>
      </c>
    </row>
    <row r="202" customFormat="false" ht="14.25" hidden="false" customHeight="false" outlineLevel="0" collapsed="false">
      <c r="Q202" s="34" t="s">
        <v>105</v>
      </c>
      <c r="R202" s="0" t="n">
        <v>12823</v>
      </c>
    </row>
    <row r="203" customFormat="false" ht="14.25" hidden="false" customHeight="false" outlineLevel="0" collapsed="false">
      <c r="Q203" s="34" t="s">
        <v>107</v>
      </c>
      <c r="R203" s="0" t="n">
        <v>12195</v>
      </c>
    </row>
    <row r="204" customFormat="false" ht="14.25" hidden="false" customHeight="false" outlineLevel="0" collapsed="false">
      <c r="Q204" s="34" t="s">
        <v>109</v>
      </c>
      <c r="R204" s="0" t="n">
        <v>26673</v>
      </c>
    </row>
    <row r="205" customFormat="false" ht="14.25" hidden="false" customHeight="false" outlineLevel="0" collapsed="false">
      <c r="Q205" s="34" t="s">
        <v>111</v>
      </c>
      <c r="R205" s="0" t="n">
        <v>9363</v>
      </c>
    </row>
    <row r="206" customFormat="false" ht="14.25" hidden="false" customHeight="false" outlineLevel="0" collapsed="false">
      <c r="Q206" s="34" t="s">
        <v>113</v>
      </c>
      <c r="R206" s="0" t="n">
        <v>8432</v>
      </c>
    </row>
    <row r="207" customFormat="false" ht="14.25" hidden="false" customHeight="false" outlineLevel="0" collapsed="false">
      <c r="Q207" s="34" t="s">
        <v>115</v>
      </c>
      <c r="R207" s="0" t="n">
        <v>14429</v>
      </c>
    </row>
    <row r="208" customFormat="false" ht="14.25" hidden="false" customHeight="false" outlineLevel="0" collapsed="false">
      <c r="Q208" s="34" t="s">
        <v>117</v>
      </c>
      <c r="R208" s="0" t="n">
        <v>23168</v>
      </c>
    </row>
    <row r="209" customFormat="false" ht="14.25" hidden="false" customHeight="false" outlineLevel="0" collapsed="false">
      <c r="Q209" s="34" t="s">
        <v>41</v>
      </c>
      <c r="R209" s="0" t="n">
        <v>8632</v>
      </c>
    </row>
    <row r="210" customFormat="false" ht="14.25" hidden="false" customHeight="false" outlineLevel="0" collapsed="false">
      <c r="Q210" s="34" t="s">
        <v>119</v>
      </c>
      <c r="R210" s="0" t="n">
        <v>26010</v>
      </c>
    </row>
    <row r="211" customFormat="false" ht="14.25" hidden="false" customHeight="false" outlineLevel="0" collapsed="false">
      <c r="Q211" s="34" t="s">
        <v>121</v>
      </c>
      <c r="R211" s="0" t="n">
        <v>16299</v>
      </c>
    </row>
    <row r="212" customFormat="false" ht="14.25" hidden="false" customHeight="false" outlineLevel="0" collapsed="false">
      <c r="Q212" s="34" t="s">
        <v>124</v>
      </c>
      <c r="R212" s="0" t="n">
        <v>19945</v>
      </c>
    </row>
    <row r="213" customFormat="false" ht="14.25" hidden="false" customHeight="false" outlineLevel="0" collapsed="false">
      <c r="Q213" s="34" t="s">
        <v>128</v>
      </c>
      <c r="R213" s="0" t="n">
        <v>7607</v>
      </c>
    </row>
    <row r="214" customFormat="false" ht="14.25" hidden="false" customHeight="false" outlineLevel="0" collapsed="false">
      <c r="Q214" s="34" t="s">
        <v>46</v>
      </c>
      <c r="R214" s="0" t="n">
        <v>24305</v>
      </c>
    </row>
    <row r="215" customFormat="false" ht="14.25" hidden="false" customHeight="false" outlineLevel="0" collapsed="false">
      <c r="Q215" s="34" t="s">
        <v>130</v>
      </c>
      <c r="R215" s="0" t="n">
        <v>18094</v>
      </c>
    </row>
    <row r="216" customFormat="false" ht="14.25" hidden="false" customHeight="false" outlineLevel="0" collapsed="false">
      <c r="Q216" s="34" t="s">
        <v>132</v>
      </c>
      <c r="R216" s="0" t="n">
        <v>11386</v>
      </c>
    </row>
    <row r="217" customFormat="false" ht="14.25" hidden="false" customHeight="false" outlineLevel="0" collapsed="false">
      <c r="Q217" s="34" t="s">
        <v>134</v>
      </c>
      <c r="R217" s="0" t="n">
        <v>24811</v>
      </c>
    </row>
    <row r="218" customFormat="false" ht="14.25" hidden="false" customHeight="false" outlineLevel="0" collapsed="false">
      <c r="Q218" s="34" t="s">
        <v>50</v>
      </c>
      <c r="R218" s="0" t="n">
        <v>80206</v>
      </c>
    </row>
    <row r="219" customFormat="false" ht="14.25" hidden="false" customHeight="false" outlineLevel="0" collapsed="false">
      <c r="Q219" s="34" t="s">
        <v>138</v>
      </c>
      <c r="R219" s="0" t="n">
        <v>29702</v>
      </c>
    </row>
    <row r="220" customFormat="false" ht="14.25" hidden="false" customHeight="false" outlineLevel="0" collapsed="false">
      <c r="Q220" s="34" t="s">
        <v>141</v>
      </c>
      <c r="R220" s="0" t="n">
        <v>9413</v>
      </c>
    </row>
    <row r="221" customFormat="false" ht="14.25" hidden="false" customHeight="false" outlineLevel="0" collapsed="false">
      <c r="Q221" s="34" t="s">
        <v>143</v>
      </c>
      <c r="R221" s="0" t="n">
        <v>22026</v>
      </c>
    </row>
    <row r="222" customFormat="false" ht="14.25" hidden="false" customHeight="false" outlineLevel="0" collapsed="false">
      <c r="Q222" s="34" t="s">
        <v>145</v>
      </c>
      <c r="R222" s="0" t="n">
        <v>17772</v>
      </c>
    </row>
    <row r="223" customFormat="false" ht="14.25" hidden="false" customHeight="false" outlineLevel="0" collapsed="false">
      <c r="Q223" s="34" t="s">
        <v>147</v>
      </c>
      <c r="R223" s="0" t="n">
        <v>23763</v>
      </c>
    </row>
    <row r="224" customFormat="false" ht="14.25" hidden="false" customHeight="false" outlineLevel="0" collapsed="false">
      <c r="Q224" s="34" t="s">
        <v>54</v>
      </c>
      <c r="R224" s="0" t="n">
        <v>11570</v>
      </c>
    </row>
    <row r="225" customFormat="false" ht="14.25" hidden="false" customHeight="false" outlineLevel="0" collapsed="false">
      <c r="Q225" s="34" t="s">
        <v>149</v>
      </c>
      <c r="R225" s="0" t="n">
        <v>11445</v>
      </c>
    </row>
    <row r="226" customFormat="false" ht="14.25" hidden="false" customHeight="false" outlineLevel="0" collapsed="false">
      <c r="Q226" s="34" t="s">
        <v>151</v>
      </c>
      <c r="R226" s="0" t="n">
        <v>34407</v>
      </c>
    </row>
    <row r="227" customFormat="false" ht="14.25" hidden="false" customHeight="false" outlineLevel="0" collapsed="false">
      <c r="Q227" s="34" t="s">
        <v>153</v>
      </c>
      <c r="R227" s="0" t="n">
        <v>9505</v>
      </c>
    </row>
    <row r="228" customFormat="false" ht="14.25" hidden="false" customHeight="false" outlineLevel="0" collapsed="false">
      <c r="Q228" s="34" t="s">
        <v>155</v>
      </c>
      <c r="R228" s="0" t="n">
        <v>32491</v>
      </c>
    </row>
    <row r="229" customFormat="false" ht="14.25" hidden="false" customHeight="false" outlineLevel="0" collapsed="false">
      <c r="Q229" s="34" t="s">
        <v>59</v>
      </c>
      <c r="R229" s="0" t="n">
        <v>79097</v>
      </c>
    </row>
    <row r="230" customFormat="false" ht="14.25" hidden="false" customHeight="false" outlineLevel="0" collapsed="false">
      <c r="Q230" s="34" t="s">
        <v>157</v>
      </c>
      <c r="R230" s="0" t="n">
        <v>22324</v>
      </c>
    </row>
    <row r="231" customFormat="false" ht="14.25" hidden="false" customHeight="false" outlineLevel="0" collapsed="false">
      <c r="Q231" s="34" t="s">
        <v>159</v>
      </c>
      <c r="R231" s="0" t="n">
        <v>17022</v>
      </c>
    </row>
    <row r="232" customFormat="false" ht="14.25" hidden="false" customHeight="false" outlineLevel="0" collapsed="false">
      <c r="Q232" s="34" t="s">
        <v>161</v>
      </c>
      <c r="R232" s="0" t="n">
        <v>24468</v>
      </c>
    </row>
    <row r="233" customFormat="false" ht="14.25" hidden="false" customHeight="false" outlineLevel="0" collapsed="false">
      <c r="Q233" s="34" t="s">
        <v>63</v>
      </c>
      <c r="R233" s="0" t="n">
        <v>21915</v>
      </c>
    </row>
    <row r="234" customFormat="false" ht="14.25" hidden="false" customHeight="false" outlineLevel="0" collapsed="false">
      <c r="Q234" s="34" t="s">
        <v>163</v>
      </c>
      <c r="R234" s="0" t="n">
        <v>13167</v>
      </c>
    </row>
    <row r="235" customFormat="false" ht="14.25" hidden="false" customHeight="false" outlineLevel="0" collapsed="false">
      <c r="Q235" s="34" t="s">
        <v>165</v>
      </c>
      <c r="R235" s="0" t="n">
        <v>9965</v>
      </c>
    </row>
    <row r="236" customFormat="false" ht="14.25" hidden="false" customHeight="false" outlineLevel="0" collapsed="false">
      <c r="Q236" s="34" t="s">
        <v>167</v>
      </c>
      <c r="R236" s="0" t="n">
        <v>23558</v>
      </c>
    </row>
  </sheetData>
  <mergeCells count="3">
    <mergeCell ref="F22:F33"/>
    <mergeCell ref="O31:S31"/>
    <mergeCell ref="F34:F4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9653"/>
  <sheetViews>
    <sheetView showFormulas="false" showGridLines="true" showRowColHeaders="true" showZeros="true" rightToLeft="false" tabSelected="false" showOutlineSymbols="true" defaultGridColor="true" view="normal" topLeftCell="B5" colorId="64" zoomScale="60" zoomScaleNormal="60" zoomScalePageLayoutView="100" workbookViewId="0">
      <selection pane="topLeft" activeCell="B5" activeCellId="0" sqref="B5"/>
    </sheetView>
  </sheetViews>
  <sheetFormatPr defaultColWidth="14.4453125" defaultRowHeight="15" customHeight="true" zeroHeight="false" outlineLevelRow="0" outlineLevelCol="0"/>
  <cols>
    <col collapsed="false" customWidth="true" hidden="false" outlineLevel="0" max="1" min="1" style="0" width="2.56"/>
    <col collapsed="false" customWidth="true" hidden="false" outlineLevel="0" max="2" min="2" style="0" width="11.11"/>
    <col collapsed="false" customWidth="true" hidden="false" outlineLevel="0" max="3" min="3" style="80" width="11.44"/>
    <col collapsed="false" customWidth="true" hidden="false" outlineLevel="0" max="4" min="4" style="81" width="13"/>
    <col collapsed="false" customWidth="true" hidden="false" outlineLevel="0" max="5" min="5" style="0" width="13"/>
    <col collapsed="false" customWidth="true" hidden="false" outlineLevel="0" max="6" min="6" style="0" width="12.11"/>
    <col collapsed="false" customWidth="true" hidden="false" outlineLevel="0" max="7" min="7" style="0" width="22.44"/>
    <col collapsed="false" customWidth="true" hidden="false" outlineLevel="0" max="8" min="8" style="0" width="14.11"/>
    <col collapsed="false" customWidth="true" hidden="false" outlineLevel="0" max="9" min="9" style="0" width="14"/>
    <col collapsed="false" customWidth="true" hidden="false" outlineLevel="0" max="10" min="10" style="0" width="11"/>
    <col collapsed="false" customWidth="true" hidden="false" outlineLevel="0" max="11" min="11" style="0" width="13.44"/>
    <col collapsed="false" customWidth="true" hidden="false" outlineLevel="0" max="12" min="12" style="0" width="16.11"/>
    <col collapsed="false" customWidth="true" hidden="false" outlineLevel="0" max="13" min="13" style="0" width="17.44"/>
    <col collapsed="false" customWidth="true" hidden="false" outlineLevel="0" max="14" min="14" style="0" width="16.56"/>
    <col collapsed="false" customWidth="true" hidden="false" outlineLevel="0" max="15" min="15" style="0" width="16.89"/>
    <col collapsed="false" customWidth="true" hidden="false" outlineLevel="0" max="16" min="16" style="0" width="15.56"/>
  </cols>
  <sheetData>
    <row r="1" customFormat="false" ht="6.75" hidden="false" customHeight="true" outlineLevel="0" collapsed="false"/>
    <row r="2" customFormat="false" ht="14.25" hidden="false" customHeight="true" outlineLevel="0" collapsed="false">
      <c r="C2" s="82" t="s">
        <v>222</v>
      </c>
      <c r="D2" s="82"/>
      <c r="E2" s="82"/>
      <c r="F2" s="82"/>
      <c r="G2" s="82"/>
    </row>
    <row r="3" customFormat="false" ht="17.25" hidden="false" customHeight="true" outlineLevel="0" collapsed="false">
      <c r="B3" s="83"/>
      <c r="C3" s="82"/>
      <c r="D3" s="82"/>
      <c r="E3" s="82"/>
      <c r="F3" s="82"/>
      <c r="G3" s="82"/>
      <c r="H3" s="84"/>
      <c r="I3" s="84"/>
      <c r="J3" s="84"/>
      <c r="K3" s="84"/>
      <c r="L3" s="84"/>
      <c r="M3" s="84"/>
      <c r="N3" s="84"/>
      <c r="O3" s="84"/>
    </row>
    <row r="4" customFormat="false" ht="14.25" hidden="false" customHeight="true" outlineLevel="0" collapsed="false"/>
    <row r="5" customFormat="false" ht="14.25" hidden="false" customHeight="true" outlineLevel="0" collapsed="false">
      <c r="B5" s="85" t="s">
        <v>0</v>
      </c>
      <c r="C5" s="86" t="s">
        <v>223</v>
      </c>
      <c r="D5" s="87" t="s">
        <v>224</v>
      </c>
      <c r="E5" s="85" t="s">
        <v>9</v>
      </c>
      <c r="F5" s="85" t="s">
        <v>10</v>
      </c>
      <c r="G5" s="85" t="s">
        <v>11</v>
      </c>
      <c r="H5" s="85" t="s">
        <v>192</v>
      </c>
      <c r="I5" s="85" t="s">
        <v>225</v>
      </c>
      <c r="J5" s="85" t="s">
        <v>6</v>
      </c>
      <c r="K5" s="85" t="s">
        <v>1</v>
      </c>
      <c r="L5" s="85" t="s">
        <v>12</v>
      </c>
      <c r="M5" s="85" t="s">
        <v>226</v>
      </c>
      <c r="N5" s="85" t="s">
        <v>2</v>
      </c>
      <c r="O5" s="85" t="s">
        <v>227</v>
      </c>
      <c r="P5" s="85" t="s">
        <v>4</v>
      </c>
    </row>
    <row r="6" customFormat="false" ht="14.25" hidden="false" customHeight="true" outlineLevel="0" collapsed="false">
      <c r="B6" s="88" t="s">
        <v>13</v>
      </c>
      <c r="C6" s="89" t="n">
        <v>1185732</v>
      </c>
      <c r="D6" s="90" t="n">
        <v>43831</v>
      </c>
      <c r="E6" s="88" t="s">
        <v>26</v>
      </c>
      <c r="F6" s="88" t="s">
        <v>50</v>
      </c>
      <c r="G6" s="88" t="s">
        <v>50</v>
      </c>
      <c r="H6" s="91" t="s">
        <v>32</v>
      </c>
      <c r="I6" s="92" t="n">
        <v>50</v>
      </c>
      <c r="J6" s="93" t="n">
        <v>1200</v>
      </c>
      <c r="K6" s="94" t="n">
        <f aca="false">I6 * J6</f>
        <v>60000</v>
      </c>
      <c r="L6" s="94" t="n">
        <f aca="false">K6 *M6</f>
        <v>30000</v>
      </c>
      <c r="M6" s="95" t="n">
        <v>0.5</v>
      </c>
      <c r="N6" s="88" t="s">
        <v>14</v>
      </c>
      <c r="O6" s="91" t="s">
        <v>218</v>
      </c>
      <c r="P6" s="0" t="str">
        <f aca="false">RIGHT(H6,LEN(H6) - FIND(" ", H6))</f>
        <v>Street Footwear</v>
      </c>
    </row>
    <row r="7" customFormat="false" ht="14.25" hidden="false" customHeight="true" outlineLevel="0" collapsed="false">
      <c r="B7" s="88" t="s">
        <v>13</v>
      </c>
      <c r="C7" s="89" t="n">
        <v>1185732</v>
      </c>
      <c r="D7" s="90" t="n">
        <v>43831</v>
      </c>
      <c r="E7" s="88" t="s">
        <v>26</v>
      </c>
      <c r="F7" s="88" t="s">
        <v>54</v>
      </c>
      <c r="G7" s="88" t="s">
        <v>55</v>
      </c>
      <c r="H7" s="91" t="s">
        <v>38</v>
      </c>
      <c r="I7" s="92" t="n">
        <v>75</v>
      </c>
      <c r="J7" s="93" t="n">
        <v>275</v>
      </c>
      <c r="K7" s="94" t="n">
        <f aca="false">I7 * J7</f>
        <v>20625</v>
      </c>
      <c r="L7" s="94" t="n">
        <f aca="false">K7 *M7</f>
        <v>6187.5</v>
      </c>
      <c r="M7" s="95" t="n">
        <v>0.3</v>
      </c>
      <c r="N7" s="88" t="s">
        <v>31</v>
      </c>
      <c r="O7" s="91" t="s">
        <v>219</v>
      </c>
      <c r="P7" s="0" t="str">
        <f aca="false">RIGHT(H7,LEN(H7) - FIND(" ", H7))</f>
        <v>Apparel</v>
      </c>
    </row>
    <row r="8" customFormat="false" ht="14.25" hidden="false" customHeight="true" outlineLevel="0" collapsed="false">
      <c r="B8" s="88" t="s">
        <v>13</v>
      </c>
      <c r="C8" s="89" t="n">
        <v>1185732</v>
      </c>
      <c r="D8" s="90" t="n">
        <v>43831</v>
      </c>
      <c r="E8" s="88" t="s">
        <v>26</v>
      </c>
      <c r="F8" s="88" t="s">
        <v>50</v>
      </c>
      <c r="G8" s="88" t="s">
        <v>50</v>
      </c>
      <c r="H8" s="91" t="s">
        <v>32</v>
      </c>
      <c r="I8" s="92" t="n">
        <v>47</v>
      </c>
      <c r="J8" s="93" t="n">
        <v>336</v>
      </c>
      <c r="K8" s="94" t="n">
        <f aca="false">I8 * J8</f>
        <v>15792</v>
      </c>
      <c r="L8" s="94" t="n">
        <f aca="false">K8 *M8</f>
        <v>9633.12</v>
      </c>
      <c r="M8" s="95" t="n">
        <v>0.61</v>
      </c>
      <c r="N8" s="88" t="s">
        <v>23</v>
      </c>
      <c r="O8" s="91" t="s">
        <v>218</v>
      </c>
      <c r="P8" s="0" t="str">
        <f aca="false">RIGHT(H8,LEN(H8) - FIND(" ", H8))</f>
        <v>Street Footwear</v>
      </c>
    </row>
    <row r="9" customFormat="false" ht="14.25" hidden="false" customHeight="true" outlineLevel="0" collapsed="false">
      <c r="B9" s="88" t="s">
        <v>13</v>
      </c>
      <c r="C9" s="89" t="n">
        <v>1185732</v>
      </c>
      <c r="D9" s="90" t="n">
        <v>43831</v>
      </c>
      <c r="E9" s="88" t="s">
        <v>26</v>
      </c>
      <c r="F9" s="88" t="s">
        <v>54</v>
      </c>
      <c r="G9" s="88" t="s">
        <v>55</v>
      </c>
      <c r="H9" s="91" t="s">
        <v>38</v>
      </c>
      <c r="I9" s="92" t="n">
        <v>68</v>
      </c>
      <c r="J9" s="93" t="n">
        <v>83</v>
      </c>
      <c r="K9" s="94" t="n">
        <f aca="false">I9 * J9</f>
        <v>5644</v>
      </c>
      <c r="L9" s="94" t="n">
        <f aca="false">K9 *M9</f>
        <v>2426.92</v>
      </c>
      <c r="M9" s="95" t="n">
        <v>0.43</v>
      </c>
      <c r="N9" s="88" t="s">
        <v>23</v>
      </c>
      <c r="O9" s="91" t="s">
        <v>219</v>
      </c>
      <c r="P9" s="0" t="str">
        <f aca="false">RIGHT(H9,LEN(H9) - FIND(" ", H9))</f>
        <v>Apparel</v>
      </c>
    </row>
    <row r="10" customFormat="false" ht="14.25" hidden="false" customHeight="true" outlineLevel="0" collapsed="false">
      <c r="B10" s="88" t="s">
        <v>13</v>
      </c>
      <c r="C10" s="89" t="n">
        <v>1185732</v>
      </c>
      <c r="D10" s="90" t="n">
        <v>43831</v>
      </c>
      <c r="E10" s="88" t="s">
        <v>26</v>
      </c>
      <c r="F10" s="88" t="s">
        <v>50</v>
      </c>
      <c r="G10" s="88" t="s">
        <v>50</v>
      </c>
      <c r="H10" s="91" t="s">
        <v>32</v>
      </c>
      <c r="I10" s="92" t="n">
        <v>34</v>
      </c>
      <c r="J10" s="93" t="n">
        <v>384</v>
      </c>
      <c r="K10" s="94" t="n">
        <f aca="false">I10 * J10</f>
        <v>13056</v>
      </c>
      <c r="L10" s="94" t="n">
        <f aca="false">K10 *M10</f>
        <v>6789.12</v>
      </c>
      <c r="M10" s="95" t="n">
        <v>0.52</v>
      </c>
      <c r="N10" s="88" t="s">
        <v>31</v>
      </c>
      <c r="O10" s="91" t="s">
        <v>218</v>
      </c>
      <c r="P10" s="0" t="str">
        <f aca="false">RIGHT(H10,LEN(H10) - FIND(" ", H10))</f>
        <v>Street Footwear</v>
      </c>
    </row>
    <row r="11" customFormat="false" ht="14.25" hidden="false" customHeight="true" outlineLevel="0" collapsed="false">
      <c r="B11" s="88" t="s">
        <v>13</v>
      </c>
      <c r="C11" s="89" t="n">
        <v>1185732</v>
      </c>
      <c r="D11" s="90" t="n">
        <v>43831</v>
      </c>
      <c r="E11" s="88" t="s">
        <v>26</v>
      </c>
      <c r="F11" s="88" t="s">
        <v>54</v>
      </c>
      <c r="G11" s="88" t="s">
        <v>55</v>
      </c>
      <c r="H11" s="91" t="s">
        <v>38</v>
      </c>
      <c r="I11" s="92" t="n">
        <v>53</v>
      </c>
      <c r="J11" s="93" t="n">
        <v>83</v>
      </c>
      <c r="K11" s="94" t="n">
        <f aca="false">I11 * J11</f>
        <v>4399</v>
      </c>
      <c r="L11" s="94" t="n">
        <f aca="false">K11 *M11</f>
        <v>1407.68</v>
      </c>
      <c r="M11" s="95" t="n">
        <v>0.32</v>
      </c>
      <c r="N11" s="88" t="s">
        <v>31</v>
      </c>
      <c r="O11" s="91" t="s">
        <v>219</v>
      </c>
      <c r="P11" s="0" t="str">
        <f aca="false">RIGHT(H11,LEN(H11) - FIND(" ", H11))</f>
        <v>Apparel</v>
      </c>
    </row>
    <row r="12" customFormat="false" ht="14.25" hidden="false" customHeight="true" outlineLevel="0" collapsed="false">
      <c r="B12" s="88" t="s">
        <v>13</v>
      </c>
      <c r="C12" s="89" t="n">
        <v>1185732</v>
      </c>
      <c r="D12" s="90" t="n">
        <v>43832</v>
      </c>
      <c r="E12" s="88" t="s">
        <v>26</v>
      </c>
      <c r="F12" s="88" t="s">
        <v>50</v>
      </c>
      <c r="G12" s="88" t="s">
        <v>50</v>
      </c>
      <c r="H12" s="91" t="s">
        <v>24</v>
      </c>
      <c r="I12" s="92" t="n">
        <v>50</v>
      </c>
      <c r="J12" s="93" t="n">
        <v>1000</v>
      </c>
      <c r="K12" s="94" t="n">
        <f aca="false">I12 * J12</f>
        <v>50000</v>
      </c>
      <c r="L12" s="94" t="n">
        <f aca="false">K12 *M12</f>
        <v>15000</v>
      </c>
      <c r="M12" s="95" t="n">
        <v>0.3</v>
      </c>
      <c r="N12" s="88" t="s">
        <v>14</v>
      </c>
      <c r="O12" s="91" t="s">
        <v>218</v>
      </c>
      <c r="P12" s="0" t="str">
        <f aca="false">RIGHT(H12,LEN(H12) - FIND(" ", H12))</f>
        <v>Athletic Footwear</v>
      </c>
    </row>
    <row r="13" customFormat="false" ht="14.25" hidden="false" customHeight="true" outlineLevel="0" collapsed="false">
      <c r="B13" s="88" t="s">
        <v>43</v>
      </c>
      <c r="C13" s="89" t="n">
        <v>1128299</v>
      </c>
      <c r="D13" s="90" t="n">
        <v>43832</v>
      </c>
      <c r="E13" s="88" t="s">
        <v>26</v>
      </c>
      <c r="F13" s="88" t="s">
        <v>54</v>
      </c>
      <c r="G13" s="88" t="s">
        <v>55</v>
      </c>
      <c r="H13" s="91" t="s">
        <v>32</v>
      </c>
      <c r="I13" s="92" t="n">
        <v>35</v>
      </c>
      <c r="J13" s="93" t="n">
        <v>450</v>
      </c>
      <c r="K13" s="94" t="n">
        <f aca="false">I13 * J13</f>
        <v>15750</v>
      </c>
      <c r="L13" s="94" t="n">
        <f aca="false">K13 *M13</f>
        <v>6300</v>
      </c>
      <c r="M13" s="95" t="n">
        <v>0.4</v>
      </c>
      <c r="N13" s="88" t="s">
        <v>31</v>
      </c>
      <c r="O13" s="91" t="s">
        <v>218</v>
      </c>
      <c r="P13" s="0" t="str">
        <f aca="false">RIGHT(H13,LEN(H13) - FIND(" ", H13))</f>
        <v>Street Footwear</v>
      </c>
    </row>
    <row r="14" customFormat="false" ht="14.25" hidden="false" customHeight="true" outlineLevel="0" collapsed="false">
      <c r="B14" s="88" t="s">
        <v>13</v>
      </c>
      <c r="C14" s="89" t="n">
        <v>1185732</v>
      </c>
      <c r="D14" s="90" t="n">
        <v>43832</v>
      </c>
      <c r="E14" s="88" t="s">
        <v>26</v>
      </c>
      <c r="F14" s="88" t="s">
        <v>50</v>
      </c>
      <c r="G14" s="88" t="s">
        <v>50</v>
      </c>
      <c r="H14" s="91" t="s">
        <v>24</v>
      </c>
      <c r="I14" s="92" t="n">
        <v>47</v>
      </c>
      <c r="J14" s="93" t="n">
        <v>260</v>
      </c>
      <c r="K14" s="94" t="n">
        <f aca="false">I14 * J14</f>
        <v>12220</v>
      </c>
      <c r="L14" s="94" t="n">
        <f aca="false">K14 *M14</f>
        <v>5132.4</v>
      </c>
      <c r="M14" s="95" t="n">
        <v>0.42</v>
      </c>
      <c r="N14" s="88" t="s">
        <v>23</v>
      </c>
      <c r="O14" s="91" t="s">
        <v>218</v>
      </c>
      <c r="P14" s="0" t="str">
        <f aca="false">RIGHT(H14,LEN(H14) - FIND(" ", H14))</f>
        <v>Athletic Footwear</v>
      </c>
    </row>
    <row r="15" customFormat="false" ht="14.25" hidden="false" customHeight="true" outlineLevel="0" collapsed="false">
      <c r="B15" s="88" t="s">
        <v>43</v>
      </c>
      <c r="C15" s="89" t="n">
        <v>1128299</v>
      </c>
      <c r="D15" s="90" t="n">
        <v>43832</v>
      </c>
      <c r="E15" s="88" t="s">
        <v>26</v>
      </c>
      <c r="F15" s="88" t="s">
        <v>54</v>
      </c>
      <c r="G15" s="88" t="s">
        <v>55</v>
      </c>
      <c r="H15" s="91" t="s">
        <v>32</v>
      </c>
      <c r="I15" s="92" t="n">
        <v>32</v>
      </c>
      <c r="J15" s="93" t="n">
        <v>122</v>
      </c>
      <c r="K15" s="94" t="n">
        <f aca="false">I15 * J15</f>
        <v>3904</v>
      </c>
      <c r="L15" s="94" t="n">
        <f aca="false">K15 *M15</f>
        <v>1991.04</v>
      </c>
      <c r="M15" s="95" t="n">
        <v>0.51</v>
      </c>
      <c r="N15" s="88" t="s">
        <v>23</v>
      </c>
      <c r="O15" s="91" t="s">
        <v>218</v>
      </c>
      <c r="P15" s="0" t="str">
        <f aca="false">RIGHT(H15,LEN(H15) - FIND(" ", H15))</f>
        <v>Street Footwear</v>
      </c>
    </row>
    <row r="16" customFormat="false" ht="14.25" hidden="false" customHeight="true" outlineLevel="0" collapsed="false">
      <c r="B16" s="88" t="s">
        <v>13</v>
      </c>
      <c r="C16" s="89" t="n">
        <v>1185732</v>
      </c>
      <c r="D16" s="90" t="n">
        <v>43832</v>
      </c>
      <c r="E16" s="88" t="s">
        <v>26</v>
      </c>
      <c r="F16" s="88" t="s">
        <v>50</v>
      </c>
      <c r="G16" s="88" t="s">
        <v>50</v>
      </c>
      <c r="H16" s="91" t="s">
        <v>24</v>
      </c>
      <c r="I16" s="92" t="n">
        <v>36</v>
      </c>
      <c r="J16" s="93" t="n">
        <v>320</v>
      </c>
      <c r="K16" s="94" t="n">
        <f aca="false">I16 * J16</f>
        <v>11520</v>
      </c>
      <c r="L16" s="94" t="n">
        <f aca="false">K16 *M16</f>
        <v>4032</v>
      </c>
      <c r="M16" s="95" t="n">
        <v>0.35</v>
      </c>
      <c r="N16" s="88" t="s">
        <v>31</v>
      </c>
      <c r="O16" s="91" t="s">
        <v>218</v>
      </c>
      <c r="P16" s="0" t="str">
        <f aca="false">RIGHT(H16,LEN(H16) - FIND(" ", H16))</f>
        <v>Athletic Footwear</v>
      </c>
    </row>
    <row r="17" customFormat="false" ht="14.25" hidden="false" customHeight="true" outlineLevel="0" collapsed="false">
      <c r="B17" s="88" t="s">
        <v>43</v>
      </c>
      <c r="C17" s="89" t="n">
        <v>1128299</v>
      </c>
      <c r="D17" s="90" t="n">
        <v>43832</v>
      </c>
      <c r="E17" s="88" t="s">
        <v>26</v>
      </c>
      <c r="F17" s="88" t="s">
        <v>54</v>
      </c>
      <c r="G17" s="88" t="s">
        <v>55</v>
      </c>
      <c r="H17" s="91" t="s">
        <v>32</v>
      </c>
      <c r="I17" s="92" t="n">
        <v>27</v>
      </c>
      <c r="J17" s="93" t="n">
        <v>158</v>
      </c>
      <c r="K17" s="94" t="n">
        <f aca="false">I17 * J17</f>
        <v>4266</v>
      </c>
      <c r="L17" s="94" t="n">
        <f aca="false">K17 *M17</f>
        <v>1791.72</v>
      </c>
      <c r="M17" s="95" t="n">
        <v>0.42</v>
      </c>
      <c r="N17" s="88" t="s">
        <v>31</v>
      </c>
      <c r="O17" s="91" t="s">
        <v>218</v>
      </c>
      <c r="P17" s="0" t="str">
        <f aca="false">RIGHT(H17,LEN(H17) - FIND(" ", H17))</f>
        <v>Street Footwear</v>
      </c>
    </row>
    <row r="18" customFormat="false" ht="14.25" hidden="false" customHeight="true" outlineLevel="0" collapsed="false">
      <c r="B18" s="88" t="s">
        <v>13</v>
      </c>
      <c r="C18" s="89" t="n">
        <v>1185732</v>
      </c>
      <c r="D18" s="90" t="n">
        <v>43833</v>
      </c>
      <c r="E18" s="88" t="s">
        <v>26</v>
      </c>
      <c r="F18" s="88" t="s">
        <v>50</v>
      </c>
      <c r="G18" s="88" t="s">
        <v>50</v>
      </c>
      <c r="H18" s="91" t="s">
        <v>48</v>
      </c>
      <c r="I18" s="92" t="n">
        <v>40</v>
      </c>
      <c r="J18" s="93" t="n">
        <v>1000</v>
      </c>
      <c r="K18" s="94" t="n">
        <f aca="false">I18 * J18</f>
        <v>40000</v>
      </c>
      <c r="L18" s="94" t="n">
        <f aca="false">K18 *M18</f>
        <v>14000</v>
      </c>
      <c r="M18" s="95" t="n">
        <v>0.35</v>
      </c>
      <c r="N18" s="88" t="s">
        <v>14</v>
      </c>
      <c r="O18" s="91" t="s">
        <v>219</v>
      </c>
      <c r="P18" s="0" t="str">
        <f aca="false">RIGHT(H18,LEN(H18) - FIND(" ", H18))</f>
        <v>Street Footwear</v>
      </c>
    </row>
    <row r="19" customFormat="false" ht="14.25" hidden="false" customHeight="true" outlineLevel="0" collapsed="false">
      <c r="B19" s="88" t="s">
        <v>43</v>
      </c>
      <c r="C19" s="89" t="n">
        <v>1128299</v>
      </c>
      <c r="D19" s="90" t="n">
        <v>43833</v>
      </c>
      <c r="E19" s="88" t="s">
        <v>26</v>
      </c>
      <c r="F19" s="88" t="s">
        <v>54</v>
      </c>
      <c r="G19" s="88" t="s">
        <v>55</v>
      </c>
      <c r="H19" s="91" t="s">
        <v>24</v>
      </c>
      <c r="I19" s="92" t="n">
        <v>45</v>
      </c>
      <c r="J19" s="93" t="n">
        <v>450</v>
      </c>
      <c r="K19" s="94" t="n">
        <f aca="false">I19 * J19</f>
        <v>20250</v>
      </c>
      <c r="L19" s="94" t="n">
        <f aca="false">K19 *M19</f>
        <v>5062.5</v>
      </c>
      <c r="M19" s="95" t="n">
        <v>0.25</v>
      </c>
      <c r="N19" s="88" t="s">
        <v>31</v>
      </c>
      <c r="O19" s="91" t="s">
        <v>218</v>
      </c>
      <c r="P19" s="0" t="str">
        <f aca="false">RIGHT(H19,LEN(H19) - FIND(" ", H19))</f>
        <v>Athletic Footwear</v>
      </c>
    </row>
    <row r="20" customFormat="false" ht="14.25" hidden="false" customHeight="true" outlineLevel="0" collapsed="false">
      <c r="B20" s="88" t="s">
        <v>13</v>
      </c>
      <c r="C20" s="89" t="n">
        <v>1185732</v>
      </c>
      <c r="D20" s="90" t="n">
        <v>43833</v>
      </c>
      <c r="E20" s="88" t="s">
        <v>26</v>
      </c>
      <c r="F20" s="88" t="s">
        <v>50</v>
      </c>
      <c r="G20" s="88" t="s">
        <v>50</v>
      </c>
      <c r="H20" s="91" t="s">
        <v>48</v>
      </c>
      <c r="I20" s="92" t="n">
        <v>36</v>
      </c>
      <c r="J20" s="93" t="n">
        <v>250</v>
      </c>
      <c r="K20" s="94" t="n">
        <f aca="false">I20 * J20</f>
        <v>9000</v>
      </c>
      <c r="L20" s="94" t="n">
        <f aca="false">K20 *M20</f>
        <v>4140</v>
      </c>
      <c r="M20" s="95" t="n">
        <v>0.46</v>
      </c>
      <c r="N20" s="88" t="s">
        <v>23</v>
      </c>
      <c r="O20" s="91" t="s">
        <v>219</v>
      </c>
      <c r="P20" s="0" t="str">
        <f aca="false">RIGHT(H20,LEN(H20) - FIND(" ", H20))</f>
        <v>Street Footwear</v>
      </c>
    </row>
    <row r="21" customFormat="false" ht="14.25" hidden="false" customHeight="true" outlineLevel="0" collapsed="false">
      <c r="B21" s="88" t="s">
        <v>43</v>
      </c>
      <c r="C21" s="89" t="n">
        <v>1128299</v>
      </c>
      <c r="D21" s="90" t="n">
        <v>43833</v>
      </c>
      <c r="E21" s="88" t="s">
        <v>26</v>
      </c>
      <c r="F21" s="88" t="s">
        <v>54</v>
      </c>
      <c r="G21" s="88" t="s">
        <v>55</v>
      </c>
      <c r="H21" s="91" t="s">
        <v>24</v>
      </c>
      <c r="I21" s="92" t="n">
        <v>44</v>
      </c>
      <c r="J21" s="93" t="n">
        <v>117</v>
      </c>
      <c r="K21" s="94" t="n">
        <f aca="false">I21 * J21</f>
        <v>5148</v>
      </c>
      <c r="L21" s="94" t="n">
        <f aca="false">K21 *M21</f>
        <v>1904.76</v>
      </c>
      <c r="M21" s="95" t="n">
        <v>0.37</v>
      </c>
      <c r="N21" s="88" t="s">
        <v>23</v>
      </c>
      <c r="O21" s="91" t="s">
        <v>218</v>
      </c>
      <c r="P21" s="0" t="str">
        <f aca="false">RIGHT(H21,LEN(H21) - FIND(" ", H21))</f>
        <v>Athletic Footwear</v>
      </c>
    </row>
    <row r="22" customFormat="false" ht="14.25" hidden="false" customHeight="true" outlineLevel="0" collapsed="false">
      <c r="B22" s="88" t="s">
        <v>13</v>
      </c>
      <c r="C22" s="89" t="n">
        <v>1185732</v>
      </c>
      <c r="D22" s="90" t="n">
        <v>43833</v>
      </c>
      <c r="E22" s="88" t="s">
        <v>26</v>
      </c>
      <c r="F22" s="88" t="s">
        <v>50</v>
      </c>
      <c r="G22" s="88" t="s">
        <v>50</v>
      </c>
      <c r="H22" s="91" t="s">
        <v>48</v>
      </c>
      <c r="I22" s="92" t="n">
        <v>32</v>
      </c>
      <c r="J22" s="93" t="n">
        <v>350</v>
      </c>
      <c r="K22" s="94" t="n">
        <f aca="false">I22 * J22</f>
        <v>11200</v>
      </c>
      <c r="L22" s="94" t="n">
        <f aca="false">K22 *M22</f>
        <v>4144</v>
      </c>
      <c r="M22" s="95" t="n">
        <v>0.37</v>
      </c>
      <c r="N22" s="88" t="s">
        <v>31</v>
      </c>
      <c r="O22" s="91" t="s">
        <v>219</v>
      </c>
      <c r="P22" s="0" t="str">
        <f aca="false">RIGHT(H22,LEN(H22) - FIND(" ", H22))</f>
        <v>Street Footwear</v>
      </c>
    </row>
    <row r="23" customFormat="false" ht="14.25" hidden="false" customHeight="true" outlineLevel="0" collapsed="false">
      <c r="B23" s="88" t="s">
        <v>43</v>
      </c>
      <c r="C23" s="89" t="n">
        <v>1128299</v>
      </c>
      <c r="D23" s="90" t="n">
        <v>43833</v>
      </c>
      <c r="E23" s="88" t="s">
        <v>26</v>
      </c>
      <c r="F23" s="88" t="s">
        <v>54</v>
      </c>
      <c r="G23" s="88" t="s">
        <v>55</v>
      </c>
      <c r="H23" s="91" t="s">
        <v>24</v>
      </c>
      <c r="I23" s="92" t="n">
        <v>35</v>
      </c>
      <c r="J23" s="93" t="n">
        <v>135</v>
      </c>
      <c r="K23" s="94" t="n">
        <f aca="false">I23 * J23</f>
        <v>4725</v>
      </c>
      <c r="L23" s="94" t="n">
        <f aca="false">K23 *M23</f>
        <v>1464.75</v>
      </c>
      <c r="M23" s="95" t="n">
        <v>0.31</v>
      </c>
      <c r="N23" s="88" t="s">
        <v>31</v>
      </c>
      <c r="O23" s="91" t="s">
        <v>218</v>
      </c>
      <c r="P23" s="0" t="str">
        <f aca="false">RIGHT(H23,LEN(H23) - FIND(" ", H23))</f>
        <v>Athletic Footwear</v>
      </c>
    </row>
    <row r="24" customFormat="false" ht="14.25" hidden="false" customHeight="true" outlineLevel="0" collapsed="false">
      <c r="B24" s="88" t="s">
        <v>13</v>
      </c>
      <c r="C24" s="89" t="n">
        <v>1185732</v>
      </c>
      <c r="D24" s="90" t="n">
        <v>43834</v>
      </c>
      <c r="E24" s="88" t="s">
        <v>26</v>
      </c>
      <c r="F24" s="88" t="s">
        <v>50</v>
      </c>
      <c r="G24" s="88" t="s">
        <v>50</v>
      </c>
      <c r="H24" s="91" t="s">
        <v>44</v>
      </c>
      <c r="I24" s="92" t="n">
        <v>45</v>
      </c>
      <c r="J24" s="93" t="n">
        <v>850</v>
      </c>
      <c r="K24" s="94" t="n">
        <f aca="false">I24 * J24</f>
        <v>38250</v>
      </c>
      <c r="L24" s="94" t="n">
        <f aca="false">K24 *M24</f>
        <v>13387.5</v>
      </c>
      <c r="M24" s="95" t="n">
        <v>0.35</v>
      </c>
      <c r="N24" s="88" t="s">
        <v>14</v>
      </c>
      <c r="O24" s="91" t="s">
        <v>219</v>
      </c>
      <c r="P24" s="0" t="str">
        <f aca="false">RIGHT(H24,LEN(H24) - FIND(" ", H24))</f>
        <v>Athletic Footwear</v>
      </c>
    </row>
    <row r="25" customFormat="false" ht="14.25" hidden="false" customHeight="true" outlineLevel="0" collapsed="false">
      <c r="B25" s="88" t="s">
        <v>43</v>
      </c>
      <c r="C25" s="89" t="n">
        <v>1128299</v>
      </c>
      <c r="D25" s="90" t="n">
        <v>43834</v>
      </c>
      <c r="E25" s="88" t="s">
        <v>26</v>
      </c>
      <c r="F25" s="88" t="s">
        <v>54</v>
      </c>
      <c r="G25" s="88" t="s">
        <v>55</v>
      </c>
      <c r="H25" s="91" t="s">
        <v>48</v>
      </c>
      <c r="I25" s="92" t="n">
        <v>45</v>
      </c>
      <c r="J25" s="93" t="n">
        <v>450</v>
      </c>
      <c r="K25" s="94" t="n">
        <f aca="false">I25 * J25</f>
        <v>20250</v>
      </c>
      <c r="L25" s="94" t="n">
        <f aca="false">K25 *M25</f>
        <v>8100</v>
      </c>
      <c r="M25" s="95" t="n">
        <v>0.4</v>
      </c>
      <c r="N25" s="88" t="s">
        <v>31</v>
      </c>
      <c r="O25" s="91" t="s">
        <v>219</v>
      </c>
      <c r="P25" s="0" t="str">
        <f aca="false">RIGHT(H25,LEN(H25) - FIND(" ", H25))</f>
        <v>Street Footwear</v>
      </c>
    </row>
    <row r="26" customFormat="false" ht="14.25" hidden="false" customHeight="true" outlineLevel="0" collapsed="false">
      <c r="B26" s="88" t="s">
        <v>13</v>
      </c>
      <c r="C26" s="89" t="n">
        <v>1185732</v>
      </c>
      <c r="D26" s="90" t="n">
        <v>43834</v>
      </c>
      <c r="E26" s="88" t="s">
        <v>26</v>
      </c>
      <c r="F26" s="88" t="s">
        <v>50</v>
      </c>
      <c r="G26" s="88" t="s">
        <v>50</v>
      </c>
      <c r="H26" s="91" t="s">
        <v>44</v>
      </c>
      <c r="I26" s="92" t="n">
        <v>41</v>
      </c>
      <c r="J26" s="93" t="n">
        <v>247</v>
      </c>
      <c r="K26" s="94" t="n">
        <f aca="false">I26 * J26</f>
        <v>10127</v>
      </c>
      <c r="L26" s="94" t="n">
        <f aca="false">K26 *M26</f>
        <v>4658.42</v>
      </c>
      <c r="M26" s="95" t="n">
        <v>0.46</v>
      </c>
      <c r="N26" s="88" t="s">
        <v>23</v>
      </c>
      <c r="O26" s="91" t="s">
        <v>219</v>
      </c>
      <c r="P26" s="0" t="str">
        <f aca="false">RIGHT(H26,LEN(H26) - FIND(" ", H26))</f>
        <v>Athletic Footwear</v>
      </c>
    </row>
    <row r="27" customFormat="false" ht="14.25" hidden="false" customHeight="true" outlineLevel="0" collapsed="false">
      <c r="B27" s="88" t="s">
        <v>43</v>
      </c>
      <c r="C27" s="89" t="n">
        <v>1128299</v>
      </c>
      <c r="D27" s="90" t="n">
        <v>43834</v>
      </c>
      <c r="E27" s="88" t="s">
        <v>26</v>
      </c>
      <c r="F27" s="88" t="s">
        <v>54</v>
      </c>
      <c r="G27" s="88" t="s">
        <v>55</v>
      </c>
      <c r="H27" s="91" t="s">
        <v>48</v>
      </c>
      <c r="I27" s="92" t="n">
        <v>41</v>
      </c>
      <c r="J27" s="93" t="n">
        <v>117</v>
      </c>
      <c r="K27" s="94" t="n">
        <f aca="false">I27 * J27</f>
        <v>4797</v>
      </c>
      <c r="L27" s="94" t="n">
        <f aca="false">K27 *M27</f>
        <v>2590.38</v>
      </c>
      <c r="M27" s="95" t="n">
        <v>0.54</v>
      </c>
      <c r="N27" s="88" t="s">
        <v>23</v>
      </c>
      <c r="O27" s="91" t="s">
        <v>219</v>
      </c>
      <c r="P27" s="0" t="str">
        <f aca="false">RIGHT(H27,LEN(H27) - FIND(" ", H27))</f>
        <v>Street Footwear</v>
      </c>
    </row>
    <row r="28" customFormat="false" ht="14.25" hidden="false" customHeight="true" outlineLevel="0" collapsed="false">
      <c r="B28" s="88" t="s">
        <v>13</v>
      </c>
      <c r="C28" s="89" t="n">
        <v>1185732</v>
      </c>
      <c r="D28" s="90" t="n">
        <v>43834</v>
      </c>
      <c r="E28" s="88" t="s">
        <v>26</v>
      </c>
      <c r="F28" s="88" t="s">
        <v>50</v>
      </c>
      <c r="G28" s="88" t="s">
        <v>50</v>
      </c>
      <c r="H28" s="91" t="s">
        <v>44</v>
      </c>
      <c r="I28" s="92" t="n">
        <v>36</v>
      </c>
      <c r="J28" s="93" t="n">
        <v>281</v>
      </c>
      <c r="K28" s="94" t="n">
        <f aca="false">I28 * J28</f>
        <v>10116</v>
      </c>
      <c r="L28" s="94" t="n">
        <f aca="false">K28 *M28</f>
        <v>3742.92</v>
      </c>
      <c r="M28" s="95" t="n">
        <v>0.37</v>
      </c>
      <c r="N28" s="88" t="s">
        <v>31</v>
      </c>
      <c r="O28" s="91" t="s">
        <v>219</v>
      </c>
      <c r="P28" s="0" t="str">
        <f aca="false">RIGHT(H28,LEN(H28) - FIND(" ", H28))</f>
        <v>Athletic Footwear</v>
      </c>
    </row>
    <row r="29" customFormat="false" ht="14.25" hidden="false" customHeight="true" outlineLevel="0" collapsed="false">
      <c r="B29" s="88" t="s">
        <v>43</v>
      </c>
      <c r="C29" s="89" t="n">
        <v>1128299</v>
      </c>
      <c r="D29" s="90" t="n">
        <v>43834</v>
      </c>
      <c r="E29" s="88" t="s">
        <v>26</v>
      </c>
      <c r="F29" s="88" t="s">
        <v>54</v>
      </c>
      <c r="G29" s="88" t="s">
        <v>55</v>
      </c>
      <c r="H29" s="91" t="s">
        <v>48</v>
      </c>
      <c r="I29" s="92" t="n">
        <v>36</v>
      </c>
      <c r="J29" s="93" t="n">
        <v>140</v>
      </c>
      <c r="K29" s="94" t="n">
        <f aca="false">I29 * J29</f>
        <v>5040</v>
      </c>
      <c r="L29" s="94" t="n">
        <f aca="false">K29 *M29</f>
        <v>2368.8</v>
      </c>
      <c r="M29" s="95" t="n">
        <v>0.47</v>
      </c>
      <c r="N29" s="88" t="s">
        <v>31</v>
      </c>
      <c r="O29" s="91" t="s">
        <v>219</v>
      </c>
      <c r="P29" s="0" t="str">
        <f aca="false">RIGHT(H29,LEN(H29) - FIND(" ", H29))</f>
        <v>Street Footwear</v>
      </c>
    </row>
    <row r="30" customFormat="false" ht="14.25" hidden="false" customHeight="true" outlineLevel="0" collapsed="false">
      <c r="B30" s="88" t="s">
        <v>13</v>
      </c>
      <c r="C30" s="89" t="n">
        <v>1185732</v>
      </c>
      <c r="D30" s="90" t="n">
        <v>43835</v>
      </c>
      <c r="E30" s="88" t="s">
        <v>26</v>
      </c>
      <c r="F30" s="88" t="s">
        <v>50</v>
      </c>
      <c r="G30" s="88" t="s">
        <v>50</v>
      </c>
      <c r="H30" s="91" t="s">
        <v>16</v>
      </c>
      <c r="I30" s="92" t="n">
        <v>60</v>
      </c>
      <c r="J30" s="93" t="n">
        <v>900</v>
      </c>
      <c r="K30" s="94" t="n">
        <f aca="false">I30 * J30</f>
        <v>54000</v>
      </c>
      <c r="L30" s="94" t="n">
        <f aca="false">K30 *M30</f>
        <v>16200</v>
      </c>
      <c r="M30" s="95" t="n">
        <v>0.3</v>
      </c>
      <c r="N30" s="88" t="s">
        <v>14</v>
      </c>
      <c r="O30" s="91" t="s">
        <v>218</v>
      </c>
      <c r="P30" s="0" t="str">
        <f aca="false">RIGHT(H30,LEN(H30) - FIND(" ", H30))</f>
        <v>Apparel</v>
      </c>
    </row>
    <row r="31" customFormat="false" ht="14.25" hidden="false" customHeight="true" outlineLevel="0" collapsed="false">
      <c r="B31" s="88" t="s">
        <v>43</v>
      </c>
      <c r="C31" s="89" t="n">
        <v>1128299</v>
      </c>
      <c r="D31" s="90" t="n">
        <v>43835</v>
      </c>
      <c r="E31" s="88" t="s">
        <v>26</v>
      </c>
      <c r="F31" s="88" t="s">
        <v>54</v>
      </c>
      <c r="G31" s="88" t="s">
        <v>55</v>
      </c>
      <c r="H31" s="91" t="s">
        <v>44</v>
      </c>
      <c r="I31" s="92" t="n">
        <v>45</v>
      </c>
      <c r="J31" s="93" t="n">
        <v>300</v>
      </c>
      <c r="K31" s="94" t="n">
        <f aca="false">I31 * J31</f>
        <v>13500</v>
      </c>
      <c r="L31" s="94" t="n">
        <f aca="false">K31 *M31</f>
        <v>4725</v>
      </c>
      <c r="M31" s="95" t="n">
        <v>0.35</v>
      </c>
      <c r="N31" s="88" t="s">
        <v>31</v>
      </c>
      <c r="O31" s="91" t="s">
        <v>219</v>
      </c>
      <c r="P31" s="0" t="str">
        <f aca="false">RIGHT(H31,LEN(H31) - FIND(" ", H31))</f>
        <v>Athletic Footwear</v>
      </c>
    </row>
    <row r="32" customFormat="false" ht="14.25" hidden="false" customHeight="true" outlineLevel="0" collapsed="false">
      <c r="B32" s="88" t="s">
        <v>13</v>
      </c>
      <c r="C32" s="89" t="n">
        <v>1185732</v>
      </c>
      <c r="D32" s="90" t="n">
        <v>43835</v>
      </c>
      <c r="E32" s="88" t="s">
        <v>26</v>
      </c>
      <c r="F32" s="88" t="s">
        <v>50</v>
      </c>
      <c r="G32" s="88" t="s">
        <v>50</v>
      </c>
      <c r="H32" s="91" t="s">
        <v>16</v>
      </c>
      <c r="I32" s="92" t="n">
        <v>55</v>
      </c>
      <c r="J32" s="93" t="n">
        <v>234</v>
      </c>
      <c r="K32" s="94" t="n">
        <f aca="false">I32 * J32</f>
        <v>12870</v>
      </c>
      <c r="L32" s="94" t="n">
        <f aca="false">K32 *M32</f>
        <v>5148</v>
      </c>
      <c r="M32" s="95" t="n">
        <v>0.4</v>
      </c>
      <c r="N32" s="88" t="s">
        <v>23</v>
      </c>
      <c r="O32" s="91" t="s">
        <v>218</v>
      </c>
      <c r="P32" s="0" t="str">
        <f aca="false">RIGHT(H32,LEN(H32) - FIND(" ", H32))</f>
        <v>Apparel</v>
      </c>
    </row>
    <row r="33" customFormat="false" ht="14.25" hidden="false" customHeight="true" outlineLevel="0" collapsed="false">
      <c r="B33" s="88" t="s">
        <v>43</v>
      </c>
      <c r="C33" s="89" t="n">
        <v>1128299</v>
      </c>
      <c r="D33" s="90" t="n">
        <v>43835</v>
      </c>
      <c r="E33" s="88" t="s">
        <v>26</v>
      </c>
      <c r="F33" s="88" t="s">
        <v>54</v>
      </c>
      <c r="G33" s="88" t="s">
        <v>55</v>
      </c>
      <c r="H33" s="91" t="s">
        <v>44</v>
      </c>
      <c r="I33" s="92" t="n">
        <v>43</v>
      </c>
      <c r="J33" s="93" t="n">
        <v>87</v>
      </c>
      <c r="K33" s="94" t="n">
        <f aca="false">I33 * J33</f>
        <v>3741</v>
      </c>
      <c r="L33" s="94" t="n">
        <f aca="false">K33 *M33</f>
        <v>1870.5</v>
      </c>
      <c r="M33" s="95" t="n">
        <v>0.5</v>
      </c>
      <c r="N33" s="88" t="s">
        <v>23</v>
      </c>
      <c r="O33" s="91" t="s">
        <v>219</v>
      </c>
      <c r="P33" s="0" t="str">
        <f aca="false">RIGHT(H33,LEN(H33) - FIND(" ", H33))</f>
        <v>Athletic Footwear</v>
      </c>
    </row>
    <row r="34" customFormat="false" ht="14.25" hidden="false" customHeight="true" outlineLevel="0" collapsed="false">
      <c r="B34" s="88" t="s">
        <v>13</v>
      </c>
      <c r="C34" s="89" t="n">
        <v>1185732</v>
      </c>
      <c r="D34" s="90" t="n">
        <v>43835</v>
      </c>
      <c r="E34" s="88" t="s">
        <v>26</v>
      </c>
      <c r="F34" s="88" t="s">
        <v>50</v>
      </c>
      <c r="G34" s="88" t="s">
        <v>50</v>
      </c>
      <c r="H34" s="91" t="s">
        <v>16</v>
      </c>
      <c r="I34" s="92" t="n">
        <v>43</v>
      </c>
      <c r="J34" s="93" t="n">
        <v>306</v>
      </c>
      <c r="K34" s="94" t="n">
        <f aca="false">I34 * J34</f>
        <v>13158</v>
      </c>
      <c r="L34" s="94" t="n">
        <f aca="false">K34 *M34</f>
        <v>4868.46</v>
      </c>
      <c r="M34" s="95" t="n">
        <v>0.37</v>
      </c>
      <c r="N34" s="88" t="s">
        <v>31</v>
      </c>
      <c r="O34" s="91" t="s">
        <v>218</v>
      </c>
      <c r="P34" s="0" t="str">
        <f aca="false">RIGHT(H34,LEN(H34) - FIND(" ", H34))</f>
        <v>Apparel</v>
      </c>
    </row>
    <row r="35" customFormat="false" ht="14.25" hidden="false" customHeight="true" outlineLevel="0" collapsed="false">
      <c r="B35" s="88" t="s">
        <v>43</v>
      </c>
      <c r="C35" s="89" t="n">
        <v>1128299</v>
      </c>
      <c r="D35" s="90" t="n">
        <v>43835</v>
      </c>
      <c r="E35" s="88" t="s">
        <v>26</v>
      </c>
      <c r="F35" s="88" t="s">
        <v>54</v>
      </c>
      <c r="G35" s="88" t="s">
        <v>55</v>
      </c>
      <c r="H35" s="91" t="s">
        <v>44</v>
      </c>
      <c r="I35" s="92" t="n">
        <v>34</v>
      </c>
      <c r="J35" s="93" t="n">
        <v>90</v>
      </c>
      <c r="K35" s="94" t="n">
        <f aca="false">I35 * J35</f>
        <v>3060</v>
      </c>
      <c r="L35" s="94" t="n">
        <f aca="false">K35 *M35</f>
        <v>1254.6</v>
      </c>
      <c r="M35" s="95" t="n">
        <v>0.41</v>
      </c>
      <c r="N35" s="88" t="s">
        <v>31</v>
      </c>
      <c r="O35" s="91" t="s">
        <v>219</v>
      </c>
      <c r="P35" s="0" t="str">
        <f aca="false">RIGHT(H35,LEN(H35) - FIND(" ", H35))</f>
        <v>Athletic Footwear</v>
      </c>
    </row>
    <row r="36" customFormat="false" ht="14.25" hidden="false" customHeight="true" outlineLevel="0" collapsed="false">
      <c r="B36" s="88" t="s">
        <v>13</v>
      </c>
      <c r="C36" s="89" t="n">
        <v>1185732</v>
      </c>
      <c r="D36" s="90" t="n">
        <v>43836</v>
      </c>
      <c r="E36" s="88" t="s">
        <v>26</v>
      </c>
      <c r="F36" s="88" t="s">
        <v>50</v>
      </c>
      <c r="G36" s="88" t="s">
        <v>50</v>
      </c>
      <c r="H36" s="91" t="s">
        <v>38</v>
      </c>
      <c r="I36" s="92" t="n">
        <v>50</v>
      </c>
      <c r="J36" s="93" t="n">
        <v>1000</v>
      </c>
      <c r="K36" s="94" t="n">
        <f aca="false">I36 * J36</f>
        <v>50000</v>
      </c>
      <c r="L36" s="94" t="n">
        <f aca="false">K36 *M36</f>
        <v>12500</v>
      </c>
      <c r="M36" s="95" t="n">
        <v>0.25</v>
      </c>
      <c r="N36" s="88" t="s">
        <v>14</v>
      </c>
      <c r="O36" s="91" t="s">
        <v>219</v>
      </c>
      <c r="P36" s="0" t="str">
        <f aca="false">RIGHT(H36,LEN(H36) - FIND(" ", H36))</f>
        <v>Apparel</v>
      </c>
    </row>
    <row r="37" customFormat="false" ht="14.25" hidden="false" customHeight="true" outlineLevel="0" collapsed="false">
      <c r="B37" s="88" t="s">
        <v>43</v>
      </c>
      <c r="C37" s="89" t="n">
        <v>1128299</v>
      </c>
      <c r="D37" s="90" t="n">
        <v>43836</v>
      </c>
      <c r="E37" s="88" t="s">
        <v>18</v>
      </c>
      <c r="F37" s="88" t="s">
        <v>46</v>
      </c>
      <c r="G37" s="88" t="s">
        <v>36</v>
      </c>
      <c r="H37" s="91" t="s">
        <v>16</v>
      </c>
      <c r="I37" s="92" t="n">
        <v>50</v>
      </c>
      <c r="J37" s="93" t="n">
        <v>250</v>
      </c>
      <c r="K37" s="94" t="n">
        <f aca="false">I37 * J37</f>
        <v>12500</v>
      </c>
      <c r="L37" s="94" t="n">
        <f aca="false">K37 *M37</f>
        <v>6875</v>
      </c>
      <c r="M37" s="95" t="n">
        <v>0.55</v>
      </c>
      <c r="N37" s="88" t="s">
        <v>31</v>
      </c>
      <c r="O37" s="91" t="s">
        <v>218</v>
      </c>
      <c r="P37" s="0" t="str">
        <f aca="false">RIGHT(H37,LEN(H37) - FIND(" ", H37))</f>
        <v>Apparel</v>
      </c>
    </row>
    <row r="38" customFormat="false" ht="14.25" hidden="false" customHeight="true" outlineLevel="0" collapsed="false">
      <c r="B38" s="88" t="s">
        <v>13</v>
      </c>
      <c r="C38" s="89" t="n">
        <v>1185732</v>
      </c>
      <c r="D38" s="90" t="n">
        <v>43836</v>
      </c>
      <c r="E38" s="88" t="s">
        <v>26</v>
      </c>
      <c r="F38" s="88" t="s">
        <v>50</v>
      </c>
      <c r="G38" s="88" t="s">
        <v>50</v>
      </c>
      <c r="H38" s="91" t="s">
        <v>38</v>
      </c>
      <c r="I38" s="92" t="n">
        <v>46</v>
      </c>
      <c r="J38" s="93" t="n">
        <v>260</v>
      </c>
      <c r="K38" s="94" t="n">
        <f aca="false">I38 * J38</f>
        <v>11960</v>
      </c>
      <c r="L38" s="94" t="n">
        <f aca="false">K38 *M38</f>
        <v>4425.2</v>
      </c>
      <c r="M38" s="95" t="n">
        <v>0.37</v>
      </c>
      <c r="N38" s="88" t="s">
        <v>23</v>
      </c>
      <c r="O38" s="91" t="s">
        <v>219</v>
      </c>
      <c r="P38" s="0" t="str">
        <f aca="false">RIGHT(H38,LEN(H38) - FIND(" ", H38))</f>
        <v>Apparel</v>
      </c>
    </row>
    <row r="39" customFormat="false" ht="14.25" hidden="false" customHeight="true" outlineLevel="0" collapsed="false">
      <c r="B39" s="88" t="s">
        <v>43</v>
      </c>
      <c r="C39" s="89" t="n">
        <v>1128299</v>
      </c>
      <c r="D39" s="90" t="n">
        <v>43836</v>
      </c>
      <c r="E39" s="88" t="s">
        <v>18</v>
      </c>
      <c r="F39" s="88" t="s">
        <v>46</v>
      </c>
      <c r="G39" s="88" t="s">
        <v>36</v>
      </c>
      <c r="H39" s="91" t="s">
        <v>16</v>
      </c>
      <c r="I39" s="92" t="n">
        <v>47</v>
      </c>
      <c r="J39" s="93" t="n">
        <v>70</v>
      </c>
      <c r="K39" s="94" t="n">
        <f aca="false">I39 * J39</f>
        <v>3290</v>
      </c>
      <c r="L39" s="94" t="n">
        <f aca="false">K39 *M39</f>
        <v>2138.5</v>
      </c>
      <c r="M39" s="95" t="n">
        <v>0.65</v>
      </c>
      <c r="N39" s="88" t="s">
        <v>23</v>
      </c>
      <c r="O39" s="91" t="s">
        <v>218</v>
      </c>
      <c r="P39" s="0" t="str">
        <f aca="false">RIGHT(H39,LEN(H39) - FIND(" ", H39))</f>
        <v>Apparel</v>
      </c>
    </row>
    <row r="40" customFormat="false" ht="14.25" hidden="false" customHeight="true" outlineLevel="0" collapsed="false">
      <c r="B40" s="88" t="s">
        <v>13</v>
      </c>
      <c r="C40" s="89" t="n">
        <v>1185732</v>
      </c>
      <c r="D40" s="90" t="n">
        <v>43836</v>
      </c>
      <c r="E40" s="88" t="s">
        <v>26</v>
      </c>
      <c r="F40" s="88" t="s">
        <v>50</v>
      </c>
      <c r="G40" s="88" t="s">
        <v>50</v>
      </c>
      <c r="H40" s="91" t="s">
        <v>38</v>
      </c>
      <c r="I40" s="92" t="n">
        <v>38</v>
      </c>
      <c r="J40" s="93" t="n">
        <v>330</v>
      </c>
      <c r="K40" s="94" t="n">
        <f aca="false">I40 * J40</f>
        <v>12540</v>
      </c>
      <c r="L40" s="94" t="n">
        <f aca="false">K40 *M40</f>
        <v>4012.8</v>
      </c>
      <c r="M40" s="95" t="n">
        <v>0.32</v>
      </c>
      <c r="N40" s="88" t="s">
        <v>31</v>
      </c>
      <c r="O40" s="91" t="s">
        <v>219</v>
      </c>
      <c r="P40" s="0" t="str">
        <f aca="false">RIGHT(H40,LEN(H40) - FIND(" ", H40))</f>
        <v>Apparel</v>
      </c>
    </row>
    <row r="41" customFormat="false" ht="14.25" hidden="false" customHeight="true" outlineLevel="0" collapsed="false">
      <c r="B41" s="88" t="s">
        <v>43</v>
      </c>
      <c r="C41" s="89" t="n">
        <v>1128299</v>
      </c>
      <c r="D41" s="90" t="n">
        <v>43836</v>
      </c>
      <c r="E41" s="88" t="s">
        <v>18</v>
      </c>
      <c r="F41" s="88" t="s">
        <v>46</v>
      </c>
      <c r="G41" s="88" t="s">
        <v>36</v>
      </c>
      <c r="H41" s="91" t="s">
        <v>16</v>
      </c>
      <c r="I41" s="92" t="n">
        <v>37</v>
      </c>
      <c r="J41" s="93" t="n">
        <v>80</v>
      </c>
      <c r="K41" s="94" t="n">
        <f aca="false">I41 * J41</f>
        <v>2960</v>
      </c>
      <c r="L41" s="94" t="n">
        <f aca="false">K41 *M41</f>
        <v>1687.2</v>
      </c>
      <c r="M41" s="95" t="n">
        <v>0.57</v>
      </c>
      <c r="N41" s="88" t="s">
        <v>31</v>
      </c>
      <c r="O41" s="91" t="s">
        <v>218</v>
      </c>
      <c r="P41" s="0" t="str">
        <f aca="false">RIGHT(H41,LEN(H41) - FIND(" ", H41))</f>
        <v>Apparel</v>
      </c>
    </row>
    <row r="42" customFormat="false" ht="14.25" hidden="false" customHeight="true" outlineLevel="0" collapsed="false">
      <c r="B42" s="88" t="s">
        <v>13</v>
      </c>
      <c r="C42" s="89" t="n">
        <v>1185732</v>
      </c>
      <c r="D42" s="90" t="n">
        <v>43837</v>
      </c>
      <c r="E42" s="88" t="s">
        <v>26</v>
      </c>
      <c r="F42" s="88" t="s">
        <v>50</v>
      </c>
      <c r="G42" s="88" t="s">
        <v>50</v>
      </c>
      <c r="H42" s="91" t="s">
        <v>32</v>
      </c>
      <c r="I42" s="92" t="n">
        <v>50</v>
      </c>
      <c r="J42" s="93" t="n">
        <v>1250</v>
      </c>
      <c r="K42" s="94" t="n">
        <f aca="false">I42 * J42</f>
        <v>62500</v>
      </c>
      <c r="L42" s="94" t="n">
        <f aca="false">K42 *M42</f>
        <v>31250</v>
      </c>
      <c r="M42" s="95" t="n">
        <v>0.5</v>
      </c>
      <c r="N42" s="88" t="s">
        <v>14</v>
      </c>
      <c r="O42" s="91" t="s">
        <v>218</v>
      </c>
      <c r="P42" s="0" t="str">
        <f aca="false">RIGHT(H42,LEN(H42) - FIND(" ", H42))</f>
        <v>Street Footwear</v>
      </c>
    </row>
    <row r="43" customFormat="false" ht="14.25" hidden="false" customHeight="true" outlineLevel="0" collapsed="false">
      <c r="B43" s="88" t="s">
        <v>43</v>
      </c>
      <c r="C43" s="89" t="n">
        <v>1128299</v>
      </c>
      <c r="D43" s="90" t="n">
        <v>43837</v>
      </c>
      <c r="E43" s="88" t="s">
        <v>18</v>
      </c>
      <c r="F43" s="88" t="s">
        <v>46</v>
      </c>
      <c r="G43" s="88" t="s">
        <v>36</v>
      </c>
      <c r="H43" s="91" t="s">
        <v>38</v>
      </c>
      <c r="I43" s="92" t="n">
        <v>45</v>
      </c>
      <c r="J43" s="93" t="n">
        <v>475</v>
      </c>
      <c r="K43" s="94" t="n">
        <f aca="false">I43 * J43</f>
        <v>21375</v>
      </c>
      <c r="L43" s="94" t="n">
        <f aca="false">K43 *M43</f>
        <v>4275</v>
      </c>
      <c r="M43" s="95" t="n">
        <v>0.2</v>
      </c>
      <c r="N43" s="88" t="s">
        <v>31</v>
      </c>
      <c r="O43" s="91" t="s">
        <v>219</v>
      </c>
      <c r="P43" s="0" t="str">
        <f aca="false">RIGHT(H43,LEN(H43) - FIND(" ", H43))</f>
        <v>Apparel</v>
      </c>
    </row>
    <row r="44" customFormat="false" ht="14.25" hidden="false" customHeight="true" outlineLevel="0" collapsed="false">
      <c r="B44" s="88" t="s">
        <v>13</v>
      </c>
      <c r="C44" s="89" t="n">
        <v>1185732</v>
      </c>
      <c r="D44" s="90" t="n">
        <v>43837</v>
      </c>
      <c r="E44" s="88" t="s">
        <v>26</v>
      </c>
      <c r="F44" s="88" t="s">
        <v>50</v>
      </c>
      <c r="G44" s="88" t="s">
        <v>50</v>
      </c>
      <c r="H44" s="91" t="s">
        <v>32</v>
      </c>
      <c r="I44" s="92" t="n">
        <v>46</v>
      </c>
      <c r="J44" s="93" t="n">
        <v>313</v>
      </c>
      <c r="K44" s="94" t="n">
        <f aca="false">I44 * J44</f>
        <v>14398</v>
      </c>
      <c r="L44" s="94" t="n">
        <f aca="false">K44 *M44</f>
        <v>8926.76</v>
      </c>
      <c r="M44" s="95" t="n">
        <v>0.62</v>
      </c>
      <c r="N44" s="88" t="s">
        <v>23</v>
      </c>
      <c r="O44" s="91" t="s">
        <v>218</v>
      </c>
      <c r="P44" s="0" t="str">
        <f aca="false">RIGHT(H44,LEN(H44) - FIND(" ", H44))</f>
        <v>Street Footwear</v>
      </c>
    </row>
    <row r="45" customFormat="false" ht="14.25" hidden="false" customHeight="true" outlineLevel="0" collapsed="false">
      <c r="B45" s="88" t="s">
        <v>43</v>
      </c>
      <c r="C45" s="89" t="n">
        <v>1128299</v>
      </c>
      <c r="D45" s="90" t="n">
        <v>43837</v>
      </c>
      <c r="E45" s="88" t="s">
        <v>18</v>
      </c>
      <c r="F45" s="88" t="s">
        <v>46</v>
      </c>
      <c r="G45" s="88" t="s">
        <v>36</v>
      </c>
      <c r="H45" s="91" t="s">
        <v>38</v>
      </c>
      <c r="I45" s="92" t="n">
        <v>41</v>
      </c>
      <c r="J45" s="93" t="n">
        <v>128</v>
      </c>
      <c r="K45" s="94" t="n">
        <f aca="false">I45 * J45</f>
        <v>5248</v>
      </c>
      <c r="L45" s="94" t="n">
        <f aca="false">K45 *M45</f>
        <v>1574.4</v>
      </c>
      <c r="M45" s="95" t="n">
        <v>0.3</v>
      </c>
      <c r="N45" s="88" t="s">
        <v>23</v>
      </c>
      <c r="O45" s="91" t="s">
        <v>219</v>
      </c>
      <c r="P45" s="0" t="str">
        <f aca="false">RIGHT(H45,LEN(H45) - FIND(" ", H45))</f>
        <v>Apparel</v>
      </c>
    </row>
    <row r="46" customFormat="false" ht="14.25" hidden="false" customHeight="true" outlineLevel="0" collapsed="false">
      <c r="B46" s="88" t="s">
        <v>13</v>
      </c>
      <c r="C46" s="89" t="n">
        <v>1185732</v>
      </c>
      <c r="D46" s="90" t="n">
        <v>43837</v>
      </c>
      <c r="E46" s="88" t="s">
        <v>26</v>
      </c>
      <c r="F46" s="88" t="s">
        <v>50</v>
      </c>
      <c r="G46" s="88" t="s">
        <v>50</v>
      </c>
      <c r="H46" s="91" t="s">
        <v>32</v>
      </c>
      <c r="I46" s="92" t="n">
        <v>33</v>
      </c>
      <c r="J46" s="93" t="n">
        <v>388</v>
      </c>
      <c r="K46" s="94" t="n">
        <f aca="false">I46 * J46</f>
        <v>12804</v>
      </c>
      <c r="L46" s="94" t="n">
        <f aca="false">K46 *M46</f>
        <v>6658.08</v>
      </c>
      <c r="M46" s="95" t="n">
        <v>0.52</v>
      </c>
      <c r="N46" s="88" t="s">
        <v>31</v>
      </c>
      <c r="O46" s="91" t="s">
        <v>218</v>
      </c>
      <c r="P46" s="0" t="str">
        <f aca="false">RIGHT(H46,LEN(H46) - FIND(" ", H46))</f>
        <v>Street Footwear</v>
      </c>
    </row>
    <row r="47" customFormat="false" ht="14.25" hidden="false" customHeight="true" outlineLevel="0" collapsed="false">
      <c r="B47" s="88" t="s">
        <v>43</v>
      </c>
      <c r="C47" s="89" t="n">
        <v>1128299</v>
      </c>
      <c r="D47" s="90" t="n">
        <v>43837</v>
      </c>
      <c r="E47" s="88" t="s">
        <v>18</v>
      </c>
      <c r="F47" s="88" t="s">
        <v>46</v>
      </c>
      <c r="G47" s="88" t="s">
        <v>36</v>
      </c>
      <c r="H47" s="91" t="s">
        <v>38</v>
      </c>
      <c r="I47" s="92" t="n">
        <v>36</v>
      </c>
      <c r="J47" s="93" t="n">
        <v>166</v>
      </c>
      <c r="K47" s="94" t="n">
        <f aca="false">I47 * J47</f>
        <v>5976</v>
      </c>
      <c r="L47" s="94" t="n">
        <f aca="false">K47 *M47</f>
        <v>1434.24</v>
      </c>
      <c r="M47" s="95" t="n">
        <v>0.24</v>
      </c>
      <c r="N47" s="88" t="s">
        <v>31</v>
      </c>
      <c r="O47" s="91" t="s">
        <v>219</v>
      </c>
      <c r="P47" s="0" t="str">
        <f aca="false">RIGHT(H47,LEN(H47) - FIND(" ", H47))</f>
        <v>Apparel</v>
      </c>
    </row>
    <row r="48" customFormat="false" ht="14.25" hidden="false" customHeight="true" outlineLevel="0" collapsed="false">
      <c r="B48" s="88" t="s">
        <v>13</v>
      </c>
      <c r="C48" s="89" t="n">
        <v>1185732</v>
      </c>
      <c r="D48" s="90" t="n">
        <v>43838</v>
      </c>
      <c r="E48" s="88" t="s">
        <v>26</v>
      </c>
      <c r="F48" s="88" t="s">
        <v>50</v>
      </c>
      <c r="G48" s="88" t="s">
        <v>50</v>
      </c>
      <c r="H48" s="91" t="s">
        <v>24</v>
      </c>
      <c r="I48" s="92" t="n">
        <v>50</v>
      </c>
      <c r="J48" s="93" t="n">
        <v>900</v>
      </c>
      <c r="K48" s="94" t="n">
        <f aca="false">I48 * J48</f>
        <v>45000</v>
      </c>
      <c r="L48" s="94" t="n">
        <f aca="false">K48 *M48</f>
        <v>13500</v>
      </c>
      <c r="M48" s="95" t="n">
        <v>0.3</v>
      </c>
      <c r="N48" s="88" t="s">
        <v>31</v>
      </c>
      <c r="O48" s="91" t="s">
        <v>218</v>
      </c>
      <c r="P48" s="0" t="str">
        <f aca="false">RIGHT(H48,LEN(H48) - FIND(" ", H48))</f>
        <v>Athletic Footwear</v>
      </c>
    </row>
    <row r="49" customFormat="false" ht="14.25" hidden="false" customHeight="true" outlineLevel="0" collapsed="false">
      <c r="B49" s="88" t="s">
        <v>43</v>
      </c>
      <c r="C49" s="89" t="n">
        <v>1128299</v>
      </c>
      <c r="D49" s="90" t="n">
        <v>43838</v>
      </c>
      <c r="E49" s="88" t="s">
        <v>18</v>
      </c>
      <c r="F49" s="88" t="s">
        <v>46</v>
      </c>
      <c r="G49" s="88" t="s">
        <v>36</v>
      </c>
      <c r="H49" s="91" t="s">
        <v>32</v>
      </c>
      <c r="I49" s="92" t="n">
        <v>35</v>
      </c>
      <c r="J49" s="93" t="n">
        <v>525</v>
      </c>
      <c r="K49" s="94" t="n">
        <f aca="false">I49 * J49</f>
        <v>18375</v>
      </c>
      <c r="L49" s="94" t="n">
        <f aca="false">K49 *M49</f>
        <v>7350</v>
      </c>
      <c r="M49" s="95" t="n">
        <v>0.4</v>
      </c>
      <c r="N49" s="88" t="s">
        <v>31</v>
      </c>
      <c r="O49" s="91" t="s">
        <v>218</v>
      </c>
      <c r="P49" s="0" t="str">
        <f aca="false">RIGHT(H49,LEN(H49) - FIND(" ", H49))</f>
        <v>Street Footwear</v>
      </c>
    </row>
    <row r="50" customFormat="false" ht="14.25" hidden="false" customHeight="true" outlineLevel="0" collapsed="false">
      <c r="B50" s="88" t="s">
        <v>13</v>
      </c>
      <c r="C50" s="89" t="n">
        <v>1185732</v>
      </c>
      <c r="D50" s="90" t="n">
        <v>43838</v>
      </c>
      <c r="E50" s="88" t="s">
        <v>26</v>
      </c>
      <c r="F50" s="88" t="s">
        <v>50</v>
      </c>
      <c r="G50" s="88" t="s">
        <v>50</v>
      </c>
      <c r="H50" s="91" t="s">
        <v>24</v>
      </c>
      <c r="I50" s="92" t="n">
        <v>46</v>
      </c>
      <c r="J50" s="93" t="n">
        <v>261</v>
      </c>
      <c r="K50" s="94" t="n">
        <f aca="false">I50 * J50</f>
        <v>12006</v>
      </c>
      <c r="L50" s="94" t="n">
        <f aca="false">K50 *M50</f>
        <v>5282.64</v>
      </c>
      <c r="M50" s="95" t="n">
        <v>0.44</v>
      </c>
      <c r="N50" s="88" t="s">
        <v>23</v>
      </c>
      <c r="O50" s="91" t="s">
        <v>218</v>
      </c>
      <c r="P50" s="0" t="str">
        <f aca="false">RIGHT(H50,LEN(H50) - FIND(" ", H50))</f>
        <v>Athletic Footwear</v>
      </c>
    </row>
    <row r="51" customFormat="false" ht="14.25" hidden="false" customHeight="true" outlineLevel="0" collapsed="false">
      <c r="B51" s="88" t="s">
        <v>43</v>
      </c>
      <c r="C51" s="89" t="n">
        <v>1128299</v>
      </c>
      <c r="D51" s="90" t="n">
        <v>43838</v>
      </c>
      <c r="E51" s="88" t="s">
        <v>18</v>
      </c>
      <c r="F51" s="88" t="s">
        <v>46</v>
      </c>
      <c r="G51" s="88" t="s">
        <v>36</v>
      </c>
      <c r="H51" s="91" t="s">
        <v>32</v>
      </c>
      <c r="I51" s="92" t="n">
        <v>34</v>
      </c>
      <c r="J51" s="93" t="n">
        <v>158</v>
      </c>
      <c r="K51" s="94" t="n">
        <f aca="false">I51 * J51</f>
        <v>5372</v>
      </c>
      <c r="L51" s="94" t="n">
        <f aca="false">K51 *M51</f>
        <v>2686</v>
      </c>
      <c r="M51" s="95" t="n">
        <v>0.5</v>
      </c>
      <c r="N51" s="88" t="s">
        <v>23</v>
      </c>
      <c r="O51" s="91" t="s">
        <v>218</v>
      </c>
      <c r="P51" s="0" t="str">
        <f aca="false">RIGHT(H51,LEN(H51) - FIND(" ", H51))</f>
        <v>Street Footwear</v>
      </c>
    </row>
    <row r="52" customFormat="false" ht="14.25" hidden="false" customHeight="true" outlineLevel="0" collapsed="false">
      <c r="B52" s="88" t="s">
        <v>13</v>
      </c>
      <c r="C52" s="89" t="n">
        <v>1185732</v>
      </c>
      <c r="D52" s="90" t="n">
        <v>43838</v>
      </c>
      <c r="E52" s="88" t="s">
        <v>26</v>
      </c>
      <c r="F52" s="88" t="s">
        <v>50</v>
      </c>
      <c r="G52" s="88" t="s">
        <v>50</v>
      </c>
      <c r="H52" s="91" t="s">
        <v>24</v>
      </c>
      <c r="I52" s="92" t="n">
        <v>39</v>
      </c>
      <c r="J52" s="93" t="n">
        <v>315</v>
      </c>
      <c r="K52" s="94" t="n">
        <f aca="false">I52 * J52</f>
        <v>12285</v>
      </c>
      <c r="L52" s="94" t="n">
        <f aca="false">K52 *M52</f>
        <v>4054.05</v>
      </c>
      <c r="M52" s="95" t="n">
        <v>0.33</v>
      </c>
      <c r="N52" s="88" t="s">
        <v>31</v>
      </c>
      <c r="O52" s="91" t="s">
        <v>218</v>
      </c>
      <c r="P52" s="0" t="str">
        <f aca="false">RIGHT(H52,LEN(H52) - FIND(" ", H52))</f>
        <v>Athletic Footwear</v>
      </c>
    </row>
    <row r="53" customFormat="false" ht="14.25" hidden="false" customHeight="true" outlineLevel="0" collapsed="false">
      <c r="B53" s="88" t="s">
        <v>43</v>
      </c>
      <c r="C53" s="89" t="n">
        <v>1128299</v>
      </c>
      <c r="D53" s="90" t="n">
        <v>43838</v>
      </c>
      <c r="E53" s="88" t="s">
        <v>18</v>
      </c>
      <c r="F53" s="88" t="s">
        <v>46</v>
      </c>
      <c r="G53" s="88" t="s">
        <v>36</v>
      </c>
      <c r="H53" s="91" t="s">
        <v>32</v>
      </c>
      <c r="I53" s="92" t="n">
        <v>27</v>
      </c>
      <c r="J53" s="93" t="n">
        <v>173</v>
      </c>
      <c r="K53" s="94" t="n">
        <f aca="false">I53 * J53</f>
        <v>4671</v>
      </c>
      <c r="L53" s="94" t="n">
        <f aca="false">K53 *M53</f>
        <v>2008.53</v>
      </c>
      <c r="M53" s="95" t="n">
        <v>0.43</v>
      </c>
      <c r="N53" s="88" t="s">
        <v>31</v>
      </c>
      <c r="O53" s="91" t="s">
        <v>218</v>
      </c>
      <c r="P53" s="0" t="str">
        <f aca="false">RIGHT(H53,LEN(H53) - FIND(" ", H53))</f>
        <v>Street Footwear</v>
      </c>
    </row>
    <row r="54" customFormat="false" ht="14.25" hidden="false" customHeight="true" outlineLevel="0" collapsed="false">
      <c r="B54" s="88" t="s">
        <v>43</v>
      </c>
      <c r="C54" s="89" t="n">
        <v>1128299</v>
      </c>
      <c r="D54" s="90" t="n">
        <v>43839</v>
      </c>
      <c r="E54" s="88" t="s">
        <v>18</v>
      </c>
      <c r="F54" s="88" t="s">
        <v>46</v>
      </c>
      <c r="G54" s="88" t="s">
        <v>36</v>
      </c>
      <c r="H54" s="91" t="s">
        <v>24</v>
      </c>
      <c r="I54" s="92" t="n">
        <v>45</v>
      </c>
      <c r="J54" s="93" t="n">
        <v>425</v>
      </c>
      <c r="K54" s="94" t="n">
        <f aca="false">I54 * J54</f>
        <v>19125</v>
      </c>
      <c r="L54" s="94" t="n">
        <f aca="false">K54 *M54</f>
        <v>4781.25</v>
      </c>
      <c r="M54" s="95" t="n">
        <v>0.25</v>
      </c>
      <c r="N54" s="88" t="s">
        <v>31</v>
      </c>
      <c r="O54" s="91" t="s">
        <v>218</v>
      </c>
      <c r="P54" s="0" t="str">
        <f aca="false">RIGHT(H54,LEN(H54) - FIND(" ", H54))</f>
        <v>Athletic Footwear</v>
      </c>
    </row>
    <row r="55" customFormat="false" ht="14.25" hidden="false" customHeight="true" outlineLevel="0" collapsed="false">
      <c r="B55" s="88" t="s">
        <v>43</v>
      </c>
      <c r="C55" s="89" t="n">
        <v>1128299</v>
      </c>
      <c r="D55" s="90" t="n">
        <v>43839</v>
      </c>
      <c r="E55" s="88" t="s">
        <v>18</v>
      </c>
      <c r="F55" s="88" t="s">
        <v>46</v>
      </c>
      <c r="G55" s="88" t="s">
        <v>36</v>
      </c>
      <c r="H55" s="91" t="s">
        <v>24</v>
      </c>
      <c r="I55" s="92" t="n">
        <v>43</v>
      </c>
      <c r="J55" s="93" t="n">
        <v>128</v>
      </c>
      <c r="K55" s="94" t="n">
        <f aca="false">I55 * J55</f>
        <v>5504</v>
      </c>
      <c r="L55" s="94" t="n">
        <f aca="false">K55 *M55</f>
        <v>2201.6</v>
      </c>
      <c r="M55" s="95" t="n">
        <v>0.4</v>
      </c>
      <c r="N55" s="88" t="s">
        <v>23</v>
      </c>
      <c r="O55" s="91" t="s">
        <v>218</v>
      </c>
      <c r="P55" s="0" t="str">
        <f aca="false">RIGHT(H55,LEN(H55) - FIND(" ", H55))</f>
        <v>Athletic Footwear</v>
      </c>
    </row>
    <row r="56" customFormat="false" ht="14.25" hidden="false" customHeight="true" outlineLevel="0" collapsed="false">
      <c r="B56" s="88" t="s">
        <v>43</v>
      </c>
      <c r="C56" s="89" t="n">
        <v>1128299</v>
      </c>
      <c r="D56" s="90" t="n">
        <v>43839</v>
      </c>
      <c r="E56" s="88" t="s">
        <v>18</v>
      </c>
      <c r="F56" s="88" t="s">
        <v>46</v>
      </c>
      <c r="G56" s="88" t="s">
        <v>36</v>
      </c>
      <c r="H56" s="91" t="s">
        <v>24</v>
      </c>
      <c r="I56" s="92" t="n">
        <v>35</v>
      </c>
      <c r="J56" s="93" t="n">
        <v>145</v>
      </c>
      <c r="K56" s="94" t="n">
        <f aca="false">I56 * J56</f>
        <v>5075</v>
      </c>
      <c r="L56" s="94" t="n">
        <f aca="false">K56 *M56</f>
        <v>1573.25</v>
      </c>
      <c r="M56" s="95" t="n">
        <v>0.31</v>
      </c>
      <c r="N56" s="88" t="s">
        <v>31</v>
      </c>
      <c r="O56" s="91" t="s">
        <v>218</v>
      </c>
      <c r="P56" s="0" t="str">
        <f aca="false">RIGHT(H56,LEN(H56) - FIND(" ", H56))</f>
        <v>Athletic Footwear</v>
      </c>
    </row>
    <row r="57" customFormat="false" ht="14.25" hidden="false" customHeight="true" outlineLevel="0" collapsed="false">
      <c r="B57" s="88" t="s">
        <v>43</v>
      </c>
      <c r="C57" s="89" t="n">
        <v>1128299</v>
      </c>
      <c r="D57" s="90" t="n">
        <v>43840</v>
      </c>
      <c r="E57" s="88" t="s">
        <v>18</v>
      </c>
      <c r="F57" s="88" t="s">
        <v>46</v>
      </c>
      <c r="G57" s="88" t="s">
        <v>36</v>
      </c>
      <c r="H57" s="91" t="s">
        <v>48</v>
      </c>
      <c r="I57" s="92" t="n">
        <v>45</v>
      </c>
      <c r="J57" s="93" t="n">
        <v>425</v>
      </c>
      <c r="K57" s="94" t="n">
        <f aca="false">I57 * J57</f>
        <v>19125</v>
      </c>
      <c r="L57" s="94" t="n">
        <f aca="false">K57 *M57</f>
        <v>7650</v>
      </c>
      <c r="M57" s="95" t="n">
        <v>0.4</v>
      </c>
      <c r="N57" s="88" t="s">
        <v>31</v>
      </c>
      <c r="O57" s="91" t="s">
        <v>219</v>
      </c>
      <c r="P57" s="0" t="str">
        <f aca="false">RIGHT(H57,LEN(H57) - FIND(" ", H57))</f>
        <v>Street Footwear</v>
      </c>
    </row>
    <row r="58" customFormat="false" ht="14.25" hidden="false" customHeight="true" outlineLevel="0" collapsed="false">
      <c r="B58" s="88" t="s">
        <v>43</v>
      </c>
      <c r="C58" s="89" t="n">
        <v>1128299</v>
      </c>
      <c r="D58" s="90" t="n">
        <v>43840</v>
      </c>
      <c r="E58" s="88" t="s">
        <v>18</v>
      </c>
      <c r="F58" s="88" t="s">
        <v>46</v>
      </c>
      <c r="G58" s="88" t="s">
        <v>36</v>
      </c>
      <c r="H58" s="91" t="s">
        <v>48</v>
      </c>
      <c r="I58" s="92" t="n">
        <v>41</v>
      </c>
      <c r="J58" s="93" t="n">
        <v>119</v>
      </c>
      <c r="K58" s="94" t="n">
        <f aca="false">I58 * J58</f>
        <v>4879</v>
      </c>
      <c r="L58" s="94" t="n">
        <f aca="false">K58 *M58</f>
        <v>2585.87</v>
      </c>
      <c r="M58" s="95" t="n">
        <v>0.53</v>
      </c>
      <c r="N58" s="88" t="s">
        <v>23</v>
      </c>
      <c r="O58" s="91" t="s">
        <v>219</v>
      </c>
      <c r="P58" s="0" t="str">
        <f aca="false">RIGHT(H58,LEN(H58) - FIND(" ", H58))</f>
        <v>Street Footwear</v>
      </c>
    </row>
    <row r="59" customFormat="false" ht="14.25" hidden="false" customHeight="true" outlineLevel="0" collapsed="false">
      <c r="B59" s="88" t="s">
        <v>43</v>
      </c>
      <c r="C59" s="89" t="n">
        <v>1128299</v>
      </c>
      <c r="D59" s="90" t="n">
        <v>43840</v>
      </c>
      <c r="E59" s="88" t="s">
        <v>18</v>
      </c>
      <c r="F59" s="88" t="s">
        <v>46</v>
      </c>
      <c r="G59" s="88" t="s">
        <v>36</v>
      </c>
      <c r="H59" s="91" t="s">
        <v>48</v>
      </c>
      <c r="I59" s="92" t="n">
        <v>31</v>
      </c>
      <c r="J59" s="93" t="n">
        <v>140</v>
      </c>
      <c r="K59" s="94" t="n">
        <f aca="false">I59 * J59</f>
        <v>4340</v>
      </c>
      <c r="L59" s="94" t="n">
        <f aca="false">K59 *M59</f>
        <v>1866.2</v>
      </c>
      <c r="M59" s="95" t="n">
        <v>0.43</v>
      </c>
      <c r="N59" s="88" t="s">
        <v>31</v>
      </c>
      <c r="O59" s="91" t="s">
        <v>219</v>
      </c>
      <c r="P59" s="0" t="str">
        <f aca="false">RIGHT(H59,LEN(H59) - FIND(" ", H59))</f>
        <v>Street Footwear</v>
      </c>
    </row>
    <row r="60" customFormat="false" ht="14.25" hidden="false" customHeight="true" outlineLevel="0" collapsed="false">
      <c r="B60" s="88" t="s">
        <v>43</v>
      </c>
      <c r="C60" s="89" t="n">
        <v>1128299</v>
      </c>
      <c r="D60" s="90" t="n">
        <v>43841</v>
      </c>
      <c r="E60" s="88" t="s">
        <v>18</v>
      </c>
      <c r="F60" s="88" t="s">
        <v>46</v>
      </c>
      <c r="G60" s="88" t="s">
        <v>36</v>
      </c>
      <c r="H60" s="91" t="s">
        <v>44</v>
      </c>
      <c r="I60" s="92" t="n">
        <v>45</v>
      </c>
      <c r="J60" s="93" t="n">
        <v>275</v>
      </c>
      <c r="K60" s="94" t="n">
        <f aca="false">I60 * J60</f>
        <v>12375</v>
      </c>
      <c r="L60" s="94" t="n">
        <f aca="false">K60 *M60</f>
        <v>4331.25</v>
      </c>
      <c r="M60" s="95" t="n">
        <v>0.35</v>
      </c>
      <c r="N60" s="88" t="s">
        <v>31</v>
      </c>
      <c r="O60" s="91" t="s">
        <v>219</v>
      </c>
      <c r="P60" s="0" t="str">
        <f aca="false">RIGHT(H60,LEN(H60) - FIND(" ", H60))</f>
        <v>Athletic Footwear</v>
      </c>
    </row>
    <row r="61" customFormat="false" ht="14.25" hidden="false" customHeight="true" outlineLevel="0" collapsed="false">
      <c r="B61" s="88" t="s">
        <v>43</v>
      </c>
      <c r="C61" s="89" t="n">
        <v>1128299</v>
      </c>
      <c r="D61" s="90" t="n">
        <v>43841</v>
      </c>
      <c r="E61" s="88" t="s">
        <v>18</v>
      </c>
      <c r="F61" s="88" t="s">
        <v>46</v>
      </c>
      <c r="G61" s="88" t="s">
        <v>36</v>
      </c>
      <c r="H61" s="91" t="s">
        <v>44</v>
      </c>
      <c r="I61" s="92" t="n">
        <v>44</v>
      </c>
      <c r="J61" s="93" t="n">
        <v>74</v>
      </c>
      <c r="K61" s="94" t="n">
        <f aca="false">I61 * J61</f>
        <v>3256</v>
      </c>
      <c r="L61" s="94" t="n">
        <f aca="false">K61 *M61</f>
        <v>1497.76</v>
      </c>
      <c r="M61" s="95" t="n">
        <v>0.46</v>
      </c>
      <c r="N61" s="88" t="s">
        <v>23</v>
      </c>
      <c r="O61" s="91" t="s">
        <v>219</v>
      </c>
      <c r="P61" s="0" t="str">
        <f aca="false">RIGHT(H61,LEN(H61) - FIND(" ", H61))</f>
        <v>Athletic Footwear</v>
      </c>
    </row>
    <row r="62" customFormat="false" ht="14.25" hidden="false" customHeight="true" outlineLevel="0" collapsed="false">
      <c r="B62" s="88" t="s">
        <v>43</v>
      </c>
      <c r="C62" s="89" t="n">
        <v>1128299</v>
      </c>
      <c r="D62" s="90" t="n">
        <v>43841</v>
      </c>
      <c r="E62" s="88" t="s">
        <v>18</v>
      </c>
      <c r="F62" s="88" t="s">
        <v>46</v>
      </c>
      <c r="G62" s="88" t="s">
        <v>36</v>
      </c>
      <c r="H62" s="91" t="s">
        <v>44</v>
      </c>
      <c r="I62" s="92" t="n">
        <v>30</v>
      </c>
      <c r="J62" s="93" t="n">
        <v>85</v>
      </c>
      <c r="K62" s="94" t="n">
        <f aca="false">I62 * J62</f>
        <v>2550</v>
      </c>
      <c r="L62" s="94" t="n">
        <f aca="false">K62 *M62</f>
        <v>1045.5</v>
      </c>
      <c r="M62" s="95" t="n">
        <v>0.41</v>
      </c>
      <c r="N62" s="88" t="s">
        <v>31</v>
      </c>
      <c r="O62" s="91" t="s">
        <v>219</v>
      </c>
      <c r="P62" s="0" t="str">
        <f aca="false">RIGHT(H62,LEN(H62) - FIND(" ", H62))</f>
        <v>Athletic Footwear</v>
      </c>
    </row>
    <row r="63" customFormat="false" ht="14.25" hidden="false" customHeight="true" outlineLevel="0" collapsed="false">
      <c r="B63" s="88" t="s">
        <v>43</v>
      </c>
      <c r="C63" s="89" t="n">
        <v>1128299</v>
      </c>
      <c r="D63" s="90" t="n">
        <v>43842</v>
      </c>
      <c r="E63" s="88" t="s">
        <v>18</v>
      </c>
      <c r="F63" s="88" t="s">
        <v>46</v>
      </c>
      <c r="G63" s="88" t="s">
        <v>36</v>
      </c>
      <c r="H63" s="91" t="s">
        <v>16</v>
      </c>
      <c r="I63" s="92" t="n">
        <v>50</v>
      </c>
      <c r="J63" s="93" t="n">
        <v>200</v>
      </c>
      <c r="K63" s="94" t="n">
        <f aca="false">I63 * J63</f>
        <v>10000</v>
      </c>
      <c r="L63" s="94" t="n">
        <f aca="false">K63 *M63</f>
        <v>5500</v>
      </c>
      <c r="M63" s="95" t="n">
        <v>0.55</v>
      </c>
      <c r="N63" s="88" t="s">
        <v>31</v>
      </c>
      <c r="O63" s="91" t="s">
        <v>218</v>
      </c>
      <c r="P63" s="0" t="str">
        <f aca="false">RIGHT(H63,LEN(H63) - FIND(" ", H63))</f>
        <v>Apparel</v>
      </c>
    </row>
    <row r="64" customFormat="false" ht="14.25" hidden="false" customHeight="true" outlineLevel="0" collapsed="false">
      <c r="B64" s="88" t="s">
        <v>43</v>
      </c>
      <c r="C64" s="89" t="n">
        <v>1128299</v>
      </c>
      <c r="D64" s="90" t="n">
        <v>43842</v>
      </c>
      <c r="E64" s="88" t="s">
        <v>18</v>
      </c>
      <c r="F64" s="88" t="s">
        <v>46</v>
      </c>
      <c r="G64" s="88" t="s">
        <v>36</v>
      </c>
      <c r="H64" s="91" t="s">
        <v>16</v>
      </c>
      <c r="I64" s="92" t="n">
        <v>46</v>
      </c>
      <c r="J64" s="93" t="n">
        <v>52</v>
      </c>
      <c r="K64" s="94" t="n">
        <f aca="false">I64 * J64</f>
        <v>2392</v>
      </c>
      <c r="L64" s="94" t="n">
        <f aca="false">K64 *M64</f>
        <v>1674.4</v>
      </c>
      <c r="M64" s="95" t="n">
        <v>0.7</v>
      </c>
      <c r="N64" s="88" t="s">
        <v>23</v>
      </c>
      <c r="O64" s="91" t="s">
        <v>218</v>
      </c>
      <c r="P64" s="0" t="str">
        <f aca="false">RIGHT(H64,LEN(H64) - FIND(" ", H64))</f>
        <v>Apparel</v>
      </c>
    </row>
    <row r="65" customFormat="false" ht="14.25" hidden="false" customHeight="true" outlineLevel="0" collapsed="false">
      <c r="B65" s="88" t="s">
        <v>43</v>
      </c>
      <c r="C65" s="89" t="n">
        <v>1128299</v>
      </c>
      <c r="D65" s="90" t="n">
        <v>43842</v>
      </c>
      <c r="E65" s="88" t="s">
        <v>18</v>
      </c>
      <c r="F65" s="88" t="s">
        <v>46</v>
      </c>
      <c r="G65" s="88" t="s">
        <v>36</v>
      </c>
      <c r="H65" s="91" t="s">
        <v>16</v>
      </c>
      <c r="I65" s="92" t="n">
        <v>37</v>
      </c>
      <c r="J65" s="93" t="n">
        <v>70</v>
      </c>
      <c r="K65" s="94" t="n">
        <f aca="false">I65 * J65</f>
        <v>2590</v>
      </c>
      <c r="L65" s="94" t="n">
        <f aca="false">K65 *M65</f>
        <v>1579.9</v>
      </c>
      <c r="M65" s="95" t="n">
        <v>0.61</v>
      </c>
      <c r="N65" s="88" t="s">
        <v>31</v>
      </c>
      <c r="O65" s="91" t="s">
        <v>218</v>
      </c>
      <c r="P65" s="0" t="str">
        <f aca="false">RIGHT(H65,LEN(H65) - FIND(" ", H65))</f>
        <v>Apparel</v>
      </c>
    </row>
    <row r="66" customFormat="false" ht="14.25" hidden="false" customHeight="true" outlineLevel="0" collapsed="false">
      <c r="B66" s="88" t="s">
        <v>43</v>
      </c>
      <c r="C66" s="89" t="n">
        <v>1128299</v>
      </c>
      <c r="D66" s="90" t="n">
        <v>43843</v>
      </c>
      <c r="E66" s="88" t="s">
        <v>18</v>
      </c>
      <c r="F66" s="88" t="s">
        <v>46</v>
      </c>
      <c r="G66" s="88" t="s">
        <v>36</v>
      </c>
      <c r="H66" s="91" t="s">
        <v>38</v>
      </c>
      <c r="I66" s="92" t="n">
        <v>45</v>
      </c>
      <c r="J66" s="93" t="n">
        <v>400</v>
      </c>
      <c r="K66" s="94" t="n">
        <f aca="false">I66 * J66</f>
        <v>18000</v>
      </c>
      <c r="L66" s="94" t="n">
        <f aca="false">K66 *M66</f>
        <v>3600</v>
      </c>
      <c r="M66" s="95" t="n">
        <v>0.2</v>
      </c>
      <c r="N66" s="88" t="s">
        <v>31</v>
      </c>
      <c r="O66" s="91" t="s">
        <v>219</v>
      </c>
      <c r="P66" s="0" t="str">
        <f aca="false">RIGHT(H66,LEN(H66) - FIND(" ", H66))</f>
        <v>Apparel</v>
      </c>
    </row>
    <row r="67" customFormat="false" ht="14.25" hidden="false" customHeight="true" outlineLevel="0" collapsed="false">
      <c r="B67" s="88" t="s">
        <v>43</v>
      </c>
      <c r="C67" s="89" t="n">
        <v>1128299</v>
      </c>
      <c r="D67" s="90" t="n">
        <v>43843</v>
      </c>
      <c r="E67" s="88" t="s">
        <v>18</v>
      </c>
      <c r="F67" s="88" t="s">
        <v>46</v>
      </c>
      <c r="G67" s="88" t="s">
        <v>36</v>
      </c>
      <c r="H67" s="91" t="s">
        <v>38</v>
      </c>
      <c r="I67" s="92" t="n">
        <v>41</v>
      </c>
      <c r="J67" s="93" t="n">
        <v>116</v>
      </c>
      <c r="K67" s="94" t="n">
        <f aca="false">I67 * J67</f>
        <v>4756</v>
      </c>
      <c r="L67" s="94" t="n">
        <f aca="false">K67 *M67</f>
        <v>1617.04</v>
      </c>
      <c r="M67" s="95" t="n">
        <v>0.34</v>
      </c>
      <c r="N67" s="88" t="s">
        <v>23</v>
      </c>
      <c r="O67" s="91" t="s">
        <v>219</v>
      </c>
      <c r="P67" s="0" t="str">
        <f aca="false">RIGHT(H67,LEN(H67) - FIND(" ", H67))</f>
        <v>Apparel</v>
      </c>
    </row>
    <row r="68" customFormat="false" ht="14.25" hidden="false" customHeight="true" outlineLevel="0" collapsed="false">
      <c r="B68" s="88" t="s">
        <v>43</v>
      </c>
      <c r="C68" s="89" t="n">
        <v>1128299</v>
      </c>
      <c r="D68" s="90" t="n">
        <v>43843</v>
      </c>
      <c r="E68" s="88" t="s">
        <v>18</v>
      </c>
      <c r="F68" s="88" t="s">
        <v>46</v>
      </c>
      <c r="G68" s="88" t="s">
        <v>36</v>
      </c>
      <c r="H68" s="91" t="s">
        <v>38</v>
      </c>
      <c r="I68" s="92" t="n">
        <v>31</v>
      </c>
      <c r="J68" s="93" t="n">
        <v>140</v>
      </c>
      <c r="K68" s="94" t="n">
        <f aca="false">I68 * J68</f>
        <v>4340</v>
      </c>
      <c r="L68" s="94" t="n">
        <f aca="false">K68 *M68</f>
        <v>998.2</v>
      </c>
      <c r="M68" s="95" t="n">
        <v>0.23</v>
      </c>
      <c r="N68" s="88" t="s">
        <v>31</v>
      </c>
      <c r="O68" s="91" t="s">
        <v>219</v>
      </c>
      <c r="P68" s="0" t="str">
        <f aca="false">RIGHT(H68,LEN(H68) - FIND(" ", H68))</f>
        <v>Apparel</v>
      </c>
    </row>
    <row r="69" customFormat="false" ht="14.25" hidden="false" customHeight="true" outlineLevel="0" collapsed="false">
      <c r="B69" s="88" t="s">
        <v>43</v>
      </c>
      <c r="C69" s="89" t="n">
        <v>1128299</v>
      </c>
      <c r="D69" s="90" t="n">
        <v>43844</v>
      </c>
      <c r="E69" s="88" t="s">
        <v>18</v>
      </c>
      <c r="F69" s="88" t="s">
        <v>46</v>
      </c>
      <c r="G69" s="88" t="s">
        <v>36</v>
      </c>
      <c r="H69" s="91" t="s">
        <v>32</v>
      </c>
      <c r="I69" s="92" t="n">
        <v>45</v>
      </c>
      <c r="J69" s="93" t="n">
        <v>550</v>
      </c>
      <c r="K69" s="94" t="n">
        <f aca="false">I69 * J69</f>
        <v>24750</v>
      </c>
      <c r="L69" s="94" t="n">
        <f aca="false">K69 *M69</f>
        <v>9900</v>
      </c>
      <c r="M69" s="95" t="n">
        <v>0.4</v>
      </c>
      <c r="N69" s="88" t="s">
        <v>31</v>
      </c>
      <c r="O69" s="91" t="s">
        <v>218</v>
      </c>
      <c r="P69" s="0" t="str">
        <f aca="false">RIGHT(H69,LEN(H69) - FIND(" ", H69))</f>
        <v>Street Footwear</v>
      </c>
    </row>
    <row r="70" customFormat="false" ht="14.25" hidden="false" customHeight="true" outlineLevel="0" collapsed="false">
      <c r="B70" s="88" t="s">
        <v>43</v>
      </c>
      <c r="C70" s="89" t="n">
        <v>1128299</v>
      </c>
      <c r="D70" s="90" t="n">
        <v>43844</v>
      </c>
      <c r="E70" s="88" t="s">
        <v>18</v>
      </c>
      <c r="F70" s="88" t="s">
        <v>46</v>
      </c>
      <c r="G70" s="88" t="s">
        <v>36</v>
      </c>
      <c r="H70" s="91" t="s">
        <v>32</v>
      </c>
      <c r="I70" s="92" t="n">
        <v>43</v>
      </c>
      <c r="J70" s="93" t="n">
        <v>160</v>
      </c>
      <c r="K70" s="94" t="n">
        <f aca="false">I70 * J70</f>
        <v>6880</v>
      </c>
      <c r="L70" s="94" t="n">
        <f aca="false">K70 *M70</f>
        <v>3784</v>
      </c>
      <c r="M70" s="95" t="n">
        <v>0.55</v>
      </c>
      <c r="N70" s="88" t="s">
        <v>23</v>
      </c>
      <c r="O70" s="91" t="s">
        <v>218</v>
      </c>
      <c r="P70" s="0" t="str">
        <f aca="false">RIGHT(H70,LEN(H70) - FIND(" ", H70))</f>
        <v>Street Footwear</v>
      </c>
    </row>
    <row r="71" customFormat="false" ht="14.25" hidden="false" customHeight="true" outlineLevel="0" collapsed="false">
      <c r="B71" s="88" t="s">
        <v>43</v>
      </c>
      <c r="C71" s="89" t="n">
        <v>1128299</v>
      </c>
      <c r="D71" s="90" t="n">
        <v>43844</v>
      </c>
      <c r="E71" s="88" t="s">
        <v>18</v>
      </c>
      <c r="F71" s="88" t="s">
        <v>46</v>
      </c>
      <c r="G71" s="88" t="s">
        <v>36</v>
      </c>
      <c r="H71" s="91" t="s">
        <v>32</v>
      </c>
      <c r="I71" s="92" t="n">
        <v>31</v>
      </c>
      <c r="J71" s="93" t="n">
        <v>182</v>
      </c>
      <c r="K71" s="94" t="n">
        <f aca="false">I71 * J71</f>
        <v>5642</v>
      </c>
      <c r="L71" s="94" t="n">
        <f aca="false">K71 *M71</f>
        <v>2538.9</v>
      </c>
      <c r="M71" s="95" t="n">
        <v>0.45</v>
      </c>
      <c r="N71" s="88" t="s">
        <v>31</v>
      </c>
      <c r="O71" s="91" t="s">
        <v>218</v>
      </c>
      <c r="P71" s="0" t="str">
        <f aca="false">RIGHT(H71,LEN(H71) - FIND(" ", H71))</f>
        <v>Street Footwear</v>
      </c>
    </row>
    <row r="72" customFormat="false" ht="14.25" hidden="false" customHeight="true" outlineLevel="0" collapsed="false">
      <c r="B72" s="88" t="s">
        <v>43</v>
      </c>
      <c r="C72" s="89" t="n">
        <v>1128299</v>
      </c>
      <c r="D72" s="90" t="n">
        <v>43845</v>
      </c>
      <c r="E72" s="88" t="s">
        <v>18</v>
      </c>
      <c r="F72" s="88" t="s">
        <v>46</v>
      </c>
      <c r="G72" s="88" t="s">
        <v>36</v>
      </c>
      <c r="H72" s="91" t="s">
        <v>24</v>
      </c>
      <c r="I72" s="92" t="n">
        <v>55</v>
      </c>
      <c r="J72" s="93" t="n">
        <v>400</v>
      </c>
      <c r="K72" s="94" t="n">
        <f aca="false">I72 * J72</f>
        <v>22000</v>
      </c>
      <c r="L72" s="94" t="n">
        <f aca="false">K72 *M72</f>
        <v>5500</v>
      </c>
      <c r="M72" s="95" t="n">
        <v>0.25</v>
      </c>
      <c r="N72" s="88" t="s">
        <v>31</v>
      </c>
      <c r="O72" s="91" t="s">
        <v>218</v>
      </c>
      <c r="P72" s="0" t="str">
        <f aca="false">RIGHT(H72,LEN(H72) - FIND(" ", H72))</f>
        <v>Athletic Footwear</v>
      </c>
    </row>
    <row r="73" customFormat="false" ht="14.25" hidden="false" customHeight="true" outlineLevel="0" collapsed="false">
      <c r="B73" s="88" t="s">
        <v>43</v>
      </c>
      <c r="C73" s="89" t="n">
        <v>1128299</v>
      </c>
      <c r="D73" s="90" t="n">
        <v>43845</v>
      </c>
      <c r="E73" s="88" t="s">
        <v>18</v>
      </c>
      <c r="F73" s="88" t="s">
        <v>46</v>
      </c>
      <c r="G73" s="88" t="s">
        <v>36</v>
      </c>
      <c r="H73" s="91" t="s">
        <v>24</v>
      </c>
      <c r="I73" s="92" t="n">
        <v>50</v>
      </c>
      <c r="J73" s="93" t="n">
        <v>120</v>
      </c>
      <c r="K73" s="94" t="n">
        <f aca="false">I73 * J73</f>
        <v>6000</v>
      </c>
      <c r="L73" s="94" t="n">
        <f aca="false">K73 *M73</f>
        <v>2400</v>
      </c>
      <c r="M73" s="95" t="n">
        <v>0.4</v>
      </c>
      <c r="N73" s="88" t="s">
        <v>23</v>
      </c>
      <c r="O73" s="91" t="s">
        <v>218</v>
      </c>
      <c r="P73" s="0" t="str">
        <f aca="false">RIGHT(H73,LEN(H73) - FIND(" ", H73))</f>
        <v>Athletic Footwear</v>
      </c>
    </row>
    <row r="74" customFormat="false" ht="14.25" hidden="false" customHeight="true" outlineLevel="0" collapsed="false">
      <c r="B74" s="88" t="s">
        <v>43</v>
      </c>
      <c r="C74" s="89" t="n">
        <v>1128299</v>
      </c>
      <c r="D74" s="90" t="n">
        <v>43845</v>
      </c>
      <c r="E74" s="88" t="s">
        <v>18</v>
      </c>
      <c r="F74" s="88" t="s">
        <v>46</v>
      </c>
      <c r="G74" s="88" t="s">
        <v>36</v>
      </c>
      <c r="H74" s="91" t="s">
        <v>24</v>
      </c>
      <c r="I74" s="92" t="n">
        <v>42</v>
      </c>
      <c r="J74" s="93" t="n">
        <v>124</v>
      </c>
      <c r="K74" s="94" t="n">
        <f aca="false">I74 * J74</f>
        <v>5208</v>
      </c>
      <c r="L74" s="94" t="n">
        <f aca="false">K74 *M74</f>
        <v>1666.56</v>
      </c>
      <c r="M74" s="95" t="n">
        <v>0.32</v>
      </c>
      <c r="N74" s="88" t="s">
        <v>31</v>
      </c>
      <c r="O74" s="91" t="s">
        <v>218</v>
      </c>
      <c r="P74" s="0" t="str">
        <f aca="false">RIGHT(H74,LEN(H74) - FIND(" ", H74))</f>
        <v>Athletic Footwear</v>
      </c>
    </row>
    <row r="75" customFormat="false" ht="14.25" hidden="false" customHeight="true" outlineLevel="0" collapsed="false">
      <c r="B75" s="88" t="s">
        <v>43</v>
      </c>
      <c r="C75" s="89" t="n">
        <v>1128299</v>
      </c>
      <c r="D75" s="90" t="n">
        <v>43846</v>
      </c>
      <c r="E75" s="88" t="s">
        <v>18</v>
      </c>
      <c r="F75" s="88" t="s">
        <v>46</v>
      </c>
      <c r="G75" s="88" t="s">
        <v>36</v>
      </c>
      <c r="H75" s="91" t="s">
        <v>48</v>
      </c>
      <c r="I75" s="92" t="n">
        <v>55</v>
      </c>
      <c r="J75" s="93" t="n">
        <v>400</v>
      </c>
      <c r="K75" s="94" t="n">
        <f aca="false">I75 * J75</f>
        <v>22000</v>
      </c>
      <c r="L75" s="94" t="n">
        <f aca="false">K75 *M75</f>
        <v>8800</v>
      </c>
      <c r="M75" s="95" t="n">
        <v>0.4</v>
      </c>
      <c r="N75" s="88" t="s">
        <v>31</v>
      </c>
      <c r="O75" s="91" t="s">
        <v>219</v>
      </c>
      <c r="P75" s="0" t="str">
        <f aca="false">RIGHT(H75,LEN(H75) - FIND(" ", H75))</f>
        <v>Street Footwear</v>
      </c>
    </row>
    <row r="76" customFormat="false" ht="14.25" hidden="false" customHeight="true" outlineLevel="0" collapsed="false">
      <c r="B76" s="88" t="s">
        <v>43</v>
      </c>
      <c r="C76" s="89" t="n">
        <v>1128299</v>
      </c>
      <c r="D76" s="90" t="n">
        <v>43846</v>
      </c>
      <c r="E76" s="88" t="s">
        <v>18</v>
      </c>
      <c r="F76" s="88" t="s">
        <v>46</v>
      </c>
      <c r="G76" s="88" t="s">
        <v>36</v>
      </c>
      <c r="H76" s="91" t="s">
        <v>48</v>
      </c>
      <c r="I76" s="92" t="n">
        <v>52</v>
      </c>
      <c r="J76" s="93" t="n">
        <v>104</v>
      </c>
      <c r="K76" s="94" t="n">
        <f aca="false">I76 * J76</f>
        <v>5408</v>
      </c>
      <c r="L76" s="94" t="n">
        <f aca="false">K76 *M76</f>
        <v>2866.24</v>
      </c>
      <c r="M76" s="95" t="n">
        <v>0.53</v>
      </c>
      <c r="N76" s="88" t="s">
        <v>23</v>
      </c>
      <c r="O76" s="91" t="s">
        <v>219</v>
      </c>
      <c r="P76" s="0" t="str">
        <f aca="false">RIGHT(H76,LEN(H76) - FIND(" ", H76))</f>
        <v>Street Footwear</v>
      </c>
    </row>
    <row r="77" customFormat="false" ht="14.25" hidden="false" customHeight="true" outlineLevel="0" collapsed="false">
      <c r="B77" s="88" t="s">
        <v>43</v>
      </c>
      <c r="C77" s="89" t="n">
        <v>1128299</v>
      </c>
      <c r="D77" s="90" t="n">
        <v>43846</v>
      </c>
      <c r="E77" s="88" t="s">
        <v>18</v>
      </c>
      <c r="F77" s="88" t="s">
        <v>46</v>
      </c>
      <c r="G77" s="88" t="s">
        <v>36</v>
      </c>
      <c r="H77" s="91" t="s">
        <v>48</v>
      </c>
      <c r="I77" s="92" t="n">
        <v>43</v>
      </c>
      <c r="J77" s="93" t="n">
        <v>128</v>
      </c>
      <c r="K77" s="94" t="n">
        <f aca="false">I77 * J77</f>
        <v>5504</v>
      </c>
      <c r="L77" s="94" t="n">
        <f aca="false">K77 *M77</f>
        <v>2586.88</v>
      </c>
      <c r="M77" s="95" t="n">
        <v>0.47</v>
      </c>
      <c r="N77" s="88" t="s">
        <v>31</v>
      </c>
      <c r="O77" s="91" t="s">
        <v>219</v>
      </c>
      <c r="P77" s="0" t="str">
        <f aca="false">RIGHT(H77,LEN(H77) - FIND(" ", H77))</f>
        <v>Street Footwear</v>
      </c>
    </row>
    <row r="78" customFormat="false" ht="14.25" hidden="false" customHeight="true" outlineLevel="0" collapsed="false">
      <c r="B78" s="88" t="s">
        <v>43</v>
      </c>
      <c r="C78" s="89" t="n">
        <v>1128299</v>
      </c>
      <c r="D78" s="90" t="n">
        <v>43847</v>
      </c>
      <c r="E78" s="88" t="s">
        <v>18</v>
      </c>
      <c r="F78" s="88" t="s">
        <v>46</v>
      </c>
      <c r="G78" s="88" t="s">
        <v>36</v>
      </c>
      <c r="H78" s="91" t="s">
        <v>44</v>
      </c>
      <c r="I78" s="92" t="n">
        <v>55</v>
      </c>
      <c r="J78" s="93" t="n">
        <v>300</v>
      </c>
      <c r="K78" s="94" t="n">
        <f aca="false">I78 * J78</f>
        <v>16500</v>
      </c>
      <c r="L78" s="94" t="n">
        <f aca="false">K78 *M78</f>
        <v>5775</v>
      </c>
      <c r="M78" s="95" t="n">
        <v>0.35</v>
      </c>
      <c r="N78" s="88" t="s">
        <v>31</v>
      </c>
      <c r="O78" s="91" t="s">
        <v>219</v>
      </c>
      <c r="P78" s="0" t="str">
        <f aca="false">RIGHT(H78,LEN(H78) - FIND(" ", H78))</f>
        <v>Athletic Footwear</v>
      </c>
    </row>
    <row r="79" customFormat="false" ht="14.25" hidden="false" customHeight="true" outlineLevel="0" collapsed="false">
      <c r="B79" s="88" t="s">
        <v>43</v>
      </c>
      <c r="C79" s="89" t="n">
        <v>1128299</v>
      </c>
      <c r="D79" s="90" t="n">
        <v>43847</v>
      </c>
      <c r="E79" s="88" t="s">
        <v>18</v>
      </c>
      <c r="F79" s="88" t="s">
        <v>46</v>
      </c>
      <c r="G79" s="88" t="s">
        <v>36</v>
      </c>
      <c r="H79" s="91" t="s">
        <v>44</v>
      </c>
      <c r="I79" s="92" t="n">
        <v>50</v>
      </c>
      <c r="J79" s="93" t="n">
        <v>84</v>
      </c>
      <c r="K79" s="94" t="n">
        <f aca="false">I79 * J79</f>
        <v>4200</v>
      </c>
      <c r="L79" s="94" t="n">
        <f aca="false">K79 *M79</f>
        <v>1974</v>
      </c>
      <c r="M79" s="95" t="n">
        <v>0.47</v>
      </c>
      <c r="N79" s="88" t="s">
        <v>23</v>
      </c>
      <c r="O79" s="91" t="s">
        <v>219</v>
      </c>
      <c r="P79" s="0" t="str">
        <f aca="false">RIGHT(H79,LEN(H79) - FIND(" ", H79))</f>
        <v>Athletic Footwear</v>
      </c>
    </row>
    <row r="80" customFormat="false" ht="14.25" hidden="false" customHeight="true" outlineLevel="0" collapsed="false">
      <c r="B80" s="88" t="s">
        <v>43</v>
      </c>
      <c r="C80" s="89" t="n">
        <v>1128299</v>
      </c>
      <c r="D80" s="90" t="n">
        <v>43847</v>
      </c>
      <c r="E80" s="88" t="s">
        <v>18</v>
      </c>
      <c r="F80" s="88" t="s">
        <v>46</v>
      </c>
      <c r="G80" s="88" t="s">
        <v>36</v>
      </c>
      <c r="H80" s="91" t="s">
        <v>44</v>
      </c>
      <c r="I80" s="92" t="n">
        <v>41</v>
      </c>
      <c r="J80" s="93" t="n">
        <v>93</v>
      </c>
      <c r="K80" s="94" t="n">
        <f aca="false">I80 * J80</f>
        <v>3813</v>
      </c>
      <c r="L80" s="94" t="n">
        <f aca="false">K80 *M80</f>
        <v>1563.33</v>
      </c>
      <c r="M80" s="95" t="n">
        <v>0.41</v>
      </c>
      <c r="N80" s="88" t="s">
        <v>31</v>
      </c>
      <c r="O80" s="91" t="s">
        <v>219</v>
      </c>
      <c r="P80" s="0" t="str">
        <f aca="false">RIGHT(H80,LEN(H80) - FIND(" ", H80))</f>
        <v>Athletic Footwear</v>
      </c>
    </row>
    <row r="81" customFormat="false" ht="14.25" hidden="false" customHeight="true" outlineLevel="0" collapsed="false">
      <c r="B81" s="88" t="s">
        <v>43</v>
      </c>
      <c r="C81" s="89" t="n">
        <v>1128299</v>
      </c>
      <c r="D81" s="90" t="n">
        <v>43848</v>
      </c>
      <c r="E81" s="88" t="s">
        <v>18</v>
      </c>
      <c r="F81" s="88" t="s">
        <v>46</v>
      </c>
      <c r="G81" s="88" t="s">
        <v>36</v>
      </c>
      <c r="H81" s="91" t="s">
        <v>16</v>
      </c>
      <c r="I81" s="92" t="n">
        <v>60</v>
      </c>
      <c r="J81" s="93" t="n">
        <v>175</v>
      </c>
      <c r="K81" s="94" t="n">
        <f aca="false">I81 * J81</f>
        <v>10500</v>
      </c>
      <c r="L81" s="94" t="n">
        <f aca="false">K81 *M81</f>
        <v>5775</v>
      </c>
      <c r="M81" s="95" t="n">
        <v>0.55</v>
      </c>
      <c r="N81" s="88" t="s">
        <v>31</v>
      </c>
      <c r="O81" s="91" t="s">
        <v>218</v>
      </c>
      <c r="P81" s="0" t="str">
        <f aca="false">RIGHT(H81,LEN(H81) - FIND(" ", H81))</f>
        <v>Apparel</v>
      </c>
    </row>
    <row r="82" customFormat="false" ht="14.25" hidden="false" customHeight="true" outlineLevel="0" collapsed="false">
      <c r="B82" s="88" t="s">
        <v>43</v>
      </c>
      <c r="C82" s="89" t="n">
        <v>1128299</v>
      </c>
      <c r="D82" s="90" t="n">
        <v>43848</v>
      </c>
      <c r="E82" s="88" t="s">
        <v>18</v>
      </c>
      <c r="F82" s="88" t="s">
        <v>46</v>
      </c>
      <c r="G82" s="88" t="s">
        <v>36</v>
      </c>
      <c r="H82" s="91" t="s">
        <v>16</v>
      </c>
      <c r="I82" s="92" t="n">
        <v>55</v>
      </c>
      <c r="J82" s="93" t="n">
        <v>47</v>
      </c>
      <c r="K82" s="94" t="n">
        <f aca="false">I82 * J82</f>
        <v>2585</v>
      </c>
      <c r="L82" s="94" t="n">
        <f aca="false">K82 *M82</f>
        <v>1809.5</v>
      </c>
      <c r="M82" s="95" t="n">
        <v>0.7</v>
      </c>
      <c r="N82" s="88" t="s">
        <v>23</v>
      </c>
      <c r="O82" s="91" t="s">
        <v>218</v>
      </c>
      <c r="P82" s="0" t="str">
        <f aca="false">RIGHT(H82,LEN(H82) - FIND(" ", H82))</f>
        <v>Apparel</v>
      </c>
    </row>
    <row r="83" customFormat="false" ht="14.25" hidden="false" customHeight="true" outlineLevel="0" collapsed="false">
      <c r="B83" s="88" t="s">
        <v>43</v>
      </c>
      <c r="C83" s="89" t="n">
        <v>1128299</v>
      </c>
      <c r="D83" s="90" t="n">
        <v>43848</v>
      </c>
      <c r="E83" s="88" t="s">
        <v>18</v>
      </c>
      <c r="F83" s="88" t="s">
        <v>46</v>
      </c>
      <c r="G83" s="88" t="s">
        <v>36</v>
      </c>
      <c r="H83" s="91" t="s">
        <v>16</v>
      </c>
      <c r="I83" s="92" t="n">
        <v>44</v>
      </c>
      <c r="J83" s="93" t="n">
        <v>60</v>
      </c>
      <c r="K83" s="94" t="n">
        <f aca="false">I83 * J83</f>
        <v>2640</v>
      </c>
      <c r="L83" s="94" t="n">
        <f aca="false">K83 *M83</f>
        <v>1636.8</v>
      </c>
      <c r="M83" s="95" t="n">
        <v>0.62</v>
      </c>
      <c r="N83" s="88" t="s">
        <v>31</v>
      </c>
      <c r="O83" s="91" t="s">
        <v>218</v>
      </c>
      <c r="P83" s="0" t="str">
        <f aca="false">RIGHT(H83,LEN(H83) - FIND(" ", H83))</f>
        <v>Apparel</v>
      </c>
    </row>
    <row r="84" customFormat="false" ht="14.25" hidden="false" customHeight="true" outlineLevel="0" collapsed="false">
      <c r="B84" s="88" t="s">
        <v>43</v>
      </c>
      <c r="C84" s="89" t="n">
        <v>1128299</v>
      </c>
      <c r="D84" s="90" t="n">
        <v>43849</v>
      </c>
      <c r="E84" s="88" t="s">
        <v>18</v>
      </c>
      <c r="F84" s="88" t="s">
        <v>46</v>
      </c>
      <c r="G84" s="88" t="s">
        <v>36</v>
      </c>
      <c r="H84" s="91" t="s">
        <v>38</v>
      </c>
      <c r="I84" s="92" t="n">
        <v>55</v>
      </c>
      <c r="J84" s="93" t="n">
        <v>375</v>
      </c>
      <c r="K84" s="94" t="n">
        <f aca="false">I84 * J84</f>
        <v>20625</v>
      </c>
      <c r="L84" s="94" t="n">
        <f aca="false">K84 *M84</f>
        <v>4125</v>
      </c>
      <c r="M84" s="95" t="n">
        <v>0.2</v>
      </c>
      <c r="N84" s="88" t="s">
        <v>31</v>
      </c>
      <c r="O84" s="91" t="s">
        <v>219</v>
      </c>
      <c r="P84" s="0" t="str">
        <f aca="false">RIGHT(H84,LEN(H84) - FIND(" ", H84))</f>
        <v>Apparel</v>
      </c>
    </row>
    <row r="85" customFormat="false" ht="14.25" hidden="false" customHeight="true" outlineLevel="0" collapsed="false">
      <c r="B85" s="88" t="s">
        <v>43</v>
      </c>
      <c r="C85" s="89" t="n">
        <v>1128299</v>
      </c>
      <c r="D85" s="90" t="n">
        <v>43849</v>
      </c>
      <c r="E85" s="88" t="s">
        <v>18</v>
      </c>
      <c r="F85" s="88" t="s">
        <v>46</v>
      </c>
      <c r="G85" s="88" t="s">
        <v>36</v>
      </c>
      <c r="H85" s="91" t="s">
        <v>38</v>
      </c>
      <c r="I85" s="92" t="n">
        <v>54</v>
      </c>
      <c r="J85" s="93" t="n">
        <v>94</v>
      </c>
      <c r="K85" s="94" t="n">
        <f aca="false">I85 * J85</f>
        <v>5076</v>
      </c>
      <c r="L85" s="94" t="n">
        <f aca="false">K85 *M85</f>
        <v>1725.84</v>
      </c>
      <c r="M85" s="95" t="n">
        <v>0.34</v>
      </c>
      <c r="N85" s="88" t="s">
        <v>23</v>
      </c>
      <c r="O85" s="91" t="s">
        <v>219</v>
      </c>
      <c r="P85" s="0" t="str">
        <f aca="false">RIGHT(H85,LEN(H85) - FIND(" ", H85))</f>
        <v>Apparel</v>
      </c>
    </row>
    <row r="86" customFormat="false" ht="14.25" hidden="false" customHeight="true" outlineLevel="0" collapsed="false">
      <c r="B86" s="88" t="s">
        <v>43</v>
      </c>
      <c r="C86" s="89" t="n">
        <v>1128299</v>
      </c>
      <c r="D86" s="90" t="n">
        <v>43849</v>
      </c>
      <c r="E86" s="88" t="s">
        <v>18</v>
      </c>
      <c r="F86" s="88" t="s">
        <v>46</v>
      </c>
      <c r="G86" s="88" t="s">
        <v>36</v>
      </c>
      <c r="H86" s="91" t="s">
        <v>38</v>
      </c>
      <c r="I86" s="92" t="n">
        <v>39</v>
      </c>
      <c r="J86" s="93" t="n">
        <v>124</v>
      </c>
      <c r="K86" s="94" t="n">
        <f aca="false">I86 * J86</f>
        <v>4836</v>
      </c>
      <c r="L86" s="94" t="n">
        <f aca="false">K86 *M86</f>
        <v>1257.36</v>
      </c>
      <c r="M86" s="95" t="n">
        <v>0.26</v>
      </c>
      <c r="N86" s="88" t="s">
        <v>31</v>
      </c>
      <c r="O86" s="91" t="s">
        <v>219</v>
      </c>
      <c r="P86" s="0" t="str">
        <f aca="false">RIGHT(H86,LEN(H86) - FIND(" ", H86))</f>
        <v>Apparel</v>
      </c>
    </row>
    <row r="87" customFormat="false" ht="14.25" hidden="false" customHeight="true" outlineLevel="0" collapsed="false">
      <c r="B87" s="88" t="s">
        <v>43</v>
      </c>
      <c r="C87" s="89" t="n">
        <v>1128299</v>
      </c>
      <c r="D87" s="90" t="n">
        <v>43850</v>
      </c>
      <c r="E87" s="88" t="s">
        <v>18</v>
      </c>
      <c r="F87" s="88" t="s">
        <v>46</v>
      </c>
      <c r="G87" s="88" t="s">
        <v>36</v>
      </c>
      <c r="H87" s="91" t="s">
        <v>32</v>
      </c>
      <c r="I87" s="92" t="n">
        <v>60</v>
      </c>
      <c r="J87" s="93" t="n">
        <v>550</v>
      </c>
      <c r="K87" s="94" t="n">
        <f aca="false">I87 * J87</f>
        <v>33000</v>
      </c>
      <c r="L87" s="94" t="n">
        <f aca="false">K87 *M87</f>
        <v>13200</v>
      </c>
      <c r="M87" s="95" t="n">
        <v>0.4</v>
      </c>
      <c r="N87" s="88" t="s">
        <v>31</v>
      </c>
      <c r="O87" s="91" t="s">
        <v>218</v>
      </c>
      <c r="P87" s="0" t="str">
        <f aca="false">RIGHT(H87,LEN(H87) - FIND(" ", H87))</f>
        <v>Street Footwear</v>
      </c>
    </row>
    <row r="88" customFormat="false" ht="14.25" hidden="false" customHeight="true" outlineLevel="0" collapsed="false">
      <c r="B88" s="88" t="s">
        <v>43</v>
      </c>
      <c r="C88" s="89" t="n">
        <v>1128299</v>
      </c>
      <c r="D88" s="90" t="n">
        <v>43850</v>
      </c>
      <c r="E88" s="88" t="s">
        <v>18</v>
      </c>
      <c r="F88" s="88" t="s">
        <v>46</v>
      </c>
      <c r="G88" s="88" t="s">
        <v>36</v>
      </c>
      <c r="H88" s="91" t="s">
        <v>32</v>
      </c>
      <c r="I88" s="92" t="n">
        <v>58</v>
      </c>
      <c r="J88" s="93" t="n">
        <v>143</v>
      </c>
      <c r="K88" s="94" t="n">
        <f aca="false">I88 * J88</f>
        <v>8294</v>
      </c>
      <c r="L88" s="94" t="n">
        <f aca="false">K88 *M88</f>
        <v>4229.94</v>
      </c>
      <c r="M88" s="95" t="n">
        <v>0.51</v>
      </c>
      <c r="N88" s="88" t="s">
        <v>23</v>
      </c>
      <c r="O88" s="91" t="s">
        <v>218</v>
      </c>
      <c r="P88" s="0" t="str">
        <f aca="false">RIGHT(H88,LEN(H88) - FIND(" ", H88))</f>
        <v>Street Footwear</v>
      </c>
    </row>
    <row r="89" customFormat="false" ht="14.25" hidden="false" customHeight="true" outlineLevel="0" collapsed="false">
      <c r="B89" s="88" t="s">
        <v>43</v>
      </c>
      <c r="C89" s="89" t="n">
        <v>1128299</v>
      </c>
      <c r="D89" s="90" t="n">
        <v>43850</v>
      </c>
      <c r="E89" s="88" t="s">
        <v>18</v>
      </c>
      <c r="F89" s="88" t="s">
        <v>46</v>
      </c>
      <c r="G89" s="88" t="s">
        <v>36</v>
      </c>
      <c r="H89" s="91" t="s">
        <v>32</v>
      </c>
      <c r="I89" s="92" t="n">
        <v>41</v>
      </c>
      <c r="J89" s="93" t="n">
        <v>171</v>
      </c>
      <c r="K89" s="94" t="n">
        <f aca="false">I89 * J89</f>
        <v>7011</v>
      </c>
      <c r="L89" s="94" t="n">
        <f aca="false">K89 *M89</f>
        <v>2944.62</v>
      </c>
      <c r="M89" s="95" t="n">
        <v>0.42</v>
      </c>
      <c r="N89" s="88" t="s">
        <v>31</v>
      </c>
      <c r="O89" s="91" t="s">
        <v>218</v>
      </c>
      <c r="P89" s="0" t="str">
        <f aca="false">RIGHT(H89,LEN(H89) - FIND(" ", H89))</f>
        <v>Street Footwear</v>
      </c>
    </row>
    <row r="90" customFormat="false" ht="14.25" hidden="false" customHeight="true" outlineLevel="0" collapsed="false">
      <c r="B90" s="88" t="s">
        <v>13</v>
      </c>
      <c r="C90" s="89" t="n">
        <v>1185732</v>
      </c>
      <c r="D90" s="90" t="n">
        <v>43851</v>
      </c>
      <c r="E90" s="88" t="s">
        <v>26</v>
      </c>
      <c r="F90" s="88" t="s">
        <v>50</v>
      </c>
      <c r="G90" s="88" t="s">
        <v>50</v>
      </c>
      <c r="H90" s="91" t="s">
        <v>48</v>
      </c>
      <c r="I90" s="92" t="n">
        <v>40</v>
      </c>
      <c r="J90" s="93" t="n">
        <v>950</v>
      </c>
      <c r="K90" s="94" t="n">
        <f aca="false">I90 * J90</f>
        <v>38000</v>
      </c>
      <c r="L90" s="94" t="n">
        <f aca="false">K90 *M90</f>
        <v>13300</v>
      </c>
      <c r="M90" s="95" t="n">
        <v>0.35</v>
      </c>
      <c r="N90" s="88" t="s">
        <v>31</v>
      </c>
      <c r="O90" s="91" t="s">
        <v>219</v>
      </c>
      <c r="P90" s="0" t="str">
        <f aca="false">RIGHT(H90,LEN(H90) - FIND(" ", H90))</f>
        <v>Street Footwear</v>
      </c>
    </row>
    <row r="91" customFormat="false" ht="14.25" hidden="false" customHeight="true" outlineLevel="0" collapsed="false">
      <c r="B91" s="88" t="s">
        <v>43</v>
      </c>
      <c r="C91" s="89" t="n">
        <v>1128299</v>
      </c>
      <c r="D91" s="90" t="n">
        <v>43851</v>
      </c>
      <c r="E91" s="88" t="s">
        <v>18</v>
      </c>
      <c r="F91" s="88" t="s">
        <v>46</v>
      </c>
      <c r="G91" s="88" t="s">
        <v>36</v>
      </c>
      <c r="H91" s="91" t="s">
        <v>24</v>
      </c>
      <c r="I91" s="92" t="n">
        <v>65</v>
      </c>
      <c r="J91" s="93" t="n">
        <v>350</v>
      </c>
      <c r="K91" s="94" t="n">
        <f aca="false">I91 * J91</f>
        <v>22750</v>
      </c>
      <c r="L91" s="94" t="n">
        <f aca="false">K91 *M91</f>
        <v>5687.5</v>
      </c>
      <c r="M91" s="95" t="n">
        <v>0.25</v>
      </c>
      <c r="N91" s="88" t="s">
        <v>31</v>
      </c>
      <c r="O91" s="91" t="s">
        <v>218</v>
      </c>
      <c r="P91" s="0" t="str">
        <f aca="false">RIGHT(H91,LEN(H91) - FIND(" ", H91))</f>
        <v>Athletic Footwear</v>
      </c>
    </row>
    <row r="92" customFormat="false" ht="14.25" hidden="false" customHeight="true" outlineLevel="0" collapsed="false">
      <c r="B92" s="88" t="s">
        <v>13</v>
      </c>
      <c r="C92" s="89" t="n">
        <v>1185732</v>
      </c>
      <c r="D92" s="90" t="n">
        <v>43851</v>
      </c>
      <c r="E92" s="88" t="s">
        <v>26</v>
      </c>
      <c r="F92" s="88" t="s">
        <v>50</v>
      </c>
      <c r="G92" s="88" t="s">
        <v>50</v>
      </c>
      <c r="H92" s="91" t="s">
        <v>48</v>
      </c>
      <c r="I92" s="92" t="n">
        <v>36</v>
      </c>
      <c r="J92" s="93" t="n">
        <v>276</v>
      </c>
      <c r="K92" s="94" t="n">
        <f aca="false">I92 * J92</f>
        <v>9936</v>
      </c>
      <c r="L92" s="94" t="n">
        <f aca="false">K92 *M92</f>
        <v>4669.92</v>
      </c>
      <c r="M92" s="95" t="n">
        <v>0.47</v>
      </c>
      <c r="N92" s="88" t="s">
        <v>23</v>
      </c>
      <c r="O92" s="91" t="s">
        <v>219</v>
      </c>
      <c r="P92" s="0" t="str">
        <f aca="false">RIGHT(H92,LEN(H92) - FIND(" ", H92))</f>
        <v>Street Footwear</v>
      </c>
    </row>
    <row r="93" customFormat="false" ht="14.25" hidden="false" customHeight="true" outlineLevel="0" collapsed="false">
      <c r="B93" s="88" t="s">
        <v>43</v>
      </c>
      <c r="C93" s="89" t="n">
        <v>1128299</v>
      </c>
      <c r="D93" s="90" t="n">
        <v>43851</v>
      </c>
      <c r="E93" s="88" t="s">
        <v>18</v>
      </c>
      <c r="F93" s="88" t="s">
        <v>46</v>
      </c>
      <c r="G93" s="88" t="s">
        <v>36</v>
      </c>
      <c r="H93" s="91" t="s">
        <v>24</v>
      </c>
      <c r="I93" s="92" t="n">
        <v>62</v>
      </c>
      <c r="J93" s="93" t="n">
        <v>102</v>
      </c>
      <c r="K93" s="94" t="n">
        <f aca="false">I93 * J93</f>
        <v>6324</v>
      </c>
      <c r="L93" s="94" t="n">
        <f aca="false">K93 *M93</f>
        <v>2403.12</v>
      </c>
      <c r="M93" s="95" t="n">
        <v>0.38</v>
      </c>
      <c r="N93" s="88" t="s">
        <v>23</v>
      </c>
      <c r="O93" s="91" t="s">
        <v>218</v>
      </c>
      <c r="P93" s="0" t="str">
        <f aca="false">RIGHT(H93,LEN(H93) - FIND(" ", H93))</f>
        <v>Athletic Footwear</v>
      </c>
    </row>
    <row r="94" customFormat="false" ht="14.25" hidden="false" customHeight="true" outlineLevel="0" collapsed="false">
      <c r="B94" s="88" t="s">
        <v>13</v>
      </c>
      <c r="C94" s="89" t="n">
        <v>1185732</v>
      </c>
      <c r="D94" s="90" t="n">
        <v>43851</v>
      </c>
      <c r="E94" s="88" t="s">
        <v>26</v>
      </c>
      <c r="F94" s="88" t="s">
        <v>50</v>
      </c>
      <c r="G94" s="88" t="s">
        <v>50</v>
      </c>
      <c r="H94" s="91" t="s">
        <v>48</v>
      </c>
      <c r="I94" s="92" t="n">
        <v>32</v>
      </c>
      <c r="J94" s="93" t="n">
        <v>323</v>
      </c>
      <c r="K94" s="94" t="n">
        <f aca="false">I94 * J94</f>
        <v>10336</v>
      </c>
      <c r="L94" s="94" t="n">
        <f aca="false">K94 *M94</f>
        <v>3927.68</v>
      </c>
      <c r="M94" s="95" t="n">
        <v>0.38</v>
      </c>
      <c r="N94" s="88" t="s">
        <v>31</v>
      </c>
      <c r="O94" s="91" t="s">
        <v>219</v>
      </c>
      <c r="P94" s="0" t="str">
        <f aca="false">RIGHT(H94,LEN(H94) - FIND(" ", H94))</f>
        <v>Street Footwear</v>
      </c>
    </row>
    <row r="95" customFormat="false" ht="14.25" hidden="false" customHeight="true" outlineLevel="0" collapsed="false">
      <c r="B95" s="88" t="s">
        <v>43</v>
      </c>
      <c r="C95" s="89" t="n">
        <v>1128299</v>
      </c>
      <c r="D95" s="90" t="n">
        <v>43851</v>
      </c>
      <c r="E95" s="88" t="s">
        <v>18</v>
      </c>
      <c r="F95" s="88" t="s">
        <v>46</v>
      </c>
      <c r="G95" s="88" t="s">
        <v>36</v>
      </c>
      <c r="H95" s="91" t="s">
        <v>24</v>
      </c>
      <c r="I95" s="92" t="n">
        <v>46</v>
      </c>
      <c r="J95" s="93" t="n">
        <v>116</v>
      </c>
      <c r="K95" s="94" t="n">
        <f aca="false">I95 * J95</f>
        <v>5336</v>
      </c>
      <c r="L95" s="94" t="n">
        <f aca="false">K95 *M95</f>
        <v>1547.44</v>
      </c>
      <c r="M95" s="95" t="n">
        <v>0.29</v>
      </c>
      <c r="N95" s="88" t="s">
        <v>31</v>
      </c>
      <c r="O95" s="91" t="s">
        <v>218</v>
      </c>
      <c r="P95" s="0" t="str">
        <f aca="false">RIGHT(H95,LEN(H95) - FIND(" ", H95))</f>
        <v>Athletic Footwear</v>
      </c>
    </row>
    <row r="96" customFormat="false" ht="14.25" hidden="false" customHeight="true" outlineLevel="0" collapsed="false">
      <c r="B96" s="88" t="s">
        <v>13</v>
      </c>
      <c r="C96" s="89" t="n">
        <v>1185732</v>
      </c>
      <c r="D96" s="90" t="n">
        <v>43852</v>
      </c>
      <c r="E96" s="88" t="s">
        <v>26</v>
      </c>
      <c r="F96" s="88" t="s">
        <v>50</v>
      </c>
      <c r="G96" s="88" t="s">
        <v>50</v>
      </c>
      <c r="H96" s="91" t="s">
        <v>44</v>
      </c>
      <c r="I96" s="92" t="n">
        <v>45</v>
      </c>
      <c r="J96" s="93" t="n">
        <v>825</v>
      </c>
      <c r="K96" s="94" t="n">
        <f aca="false">I96 * J96</f>
        <v>37125</v>
      </c>
      <c r="L96" s="94" t="n">
        <f aca="false">K96 *M96</f>
        <v>12993.75</v>
      </c>
      <c r="M96" s="95" t="n">
        <v>0.35</v>
      </c>
      <c r="N96" s="88" t="s">
        <v>31</v>
      </c>
      <c r="O96" s="91" t="s">
        <v>219</v>
      </c>
      <c r="P96" s="0" t="str">
        <f aca="false">RIGHT(H96,LEN(H96) - FIND(" ", H96))</f>
        <v>Athletic Footwear</v>
      </c>
    </row>
    <row r="97" customFormat="false" ht="14.25" hidden="false" customHeight="true" outlineLevel="0" collapsed="false">
      <c r="B97" s="88" t="s">
        <v>43</v>
      </c>
      <c r="C97" s="89" t="n">
        <v>1128299</v>
      </c>
      <c r="D97" s="90" t="n">
        <v>43852</v>
      </c>
      <c r="E97" s="88" t="s">
        <v>18</v>
      </c>
      <c r="F97" s="88" t="s">
        <v>46</v>
      </c>
      <c r="G97" s="88" t="s">
        <v>36</v>
      </c>
      <c r="H97" s="91" t="s">
        <v>48</v>
      </c>
      <c r="I97" s="92" t="n">
        <v>65</v>
      </c>
      <c r="J97" s="93" t="n">
        <v>400</v>
      </c>
      <c r="K97" s="94" t="n">
        <f aca="false">I97 * J97</f>
        <v>26000</v>
      </c>
      <c r="L97" s="94" t="n">
        <f aca="false">K97 *M97</f>
        <v>10400</v>
      </c>
      <c r="M97" s="95" t="n">
        <v>0.4</v>
      </c>
      <c r="N97" s="88" t="s">
        <v>31</v>
      </c>
      <c r="O97" s="91" t="s">
        <v>219</v>
      </c>
      <c r="P97" s="0" t="str">
        <f aca="false">RIGHT(H97,LEN(H97) - FIND(" ", H97))</f>
        <v>Street Footwear</v>
      </c>
    </row>
    <row r="98" customFormat="false" ht="14.25" hidden="false" customHeight="true" outlineLevel="0" collapsed="false">
      <c r="B98" s="88" t="s">
        <v>13</v>
      </c>
      <c r="C98" s="89" t="n">
        <v>1185732</v>
      </c>
      <c r="D98" s="90" t="n">
        <v>43852</v>
      </c>
      <c r="E98" s="88" t="s">
        <v>26</v>
      </c>
      <c r="F98" s="88" t="s">
        <v>50</v>
      </c>
      <c r="G98" s="88" t="s">
        <v>50</v>
      </c>
      <c r="H98" s="91" t="s">
        <v>44</v>
      </c>
      <c r="I98" s="92" t="n">
        <v>44</v>
      </c>
      <c r="J98" s="93" t="n">
        <v>206</v>
      </c>
      <c r="K98" s="94" t="n">
        <f aca="false">I98 * J98</f>
        <v>9064</v>
      </c>
      <c r="L98" s="94" t="n">
        <f aca="false">K98 *M98</f>
        <v>4441.36</v>
      </c>
      <c r="M98" s="95" t="n">
        <v>0.49</v>
      </c>
      <c r="N98" s="88" t="s">
        <v>23</v>
      </c>
      <c r="O98" s="91" t="s">
        <v>219</v>
      </c>
      <c r="P98" s="0" t="str">
        <f aca="false">RIGHT(H98,LEN(H98) - FIND(" ", H98))</f>
        <v>Athletic Footwear</v>
      </c>
    </row>
    <row r="99" customFormat="false" ht="14.25" hidden="false" customHeight="true" outlineLevel="0" collapsed="false">
      <c r="B99" s="88" t="s">
        <v>43</v>
      </c>
      <c r="C99" s="89" t="n">
        <v>1128299</v>
      </c>
      <c r="D99" s="90" t="n">
        <v>43852</v>
      </c>
      <c r="E99" s="88" t="s">
        <v>18</v>
      </c>
      <c r="F99" s="88" t="s">
        <v>46</v>
      </c>
      <c r="G99" s="88" t="s">
        <v>36</v>
      </c>
      <c r="H99" s="91" t="s">
        <v>48</v>
      </c>
      <c r="I99" s="92" t="n">
        <v>61</v>
      </c>
      <c r="J99" s="93" t="n">
        <v>120</v>
      </c>
      <c r="K99" s="94" t="n">
        <f aca="false">I99 * J99</f>
        <v>7320</v>
      </c>
      <c r="L99" s="94" t="n">
        <f aca="false">K99 *M99</f>
        <v>3879.6</v>
      </c>
      <c r="M99" s="95" t="n">
        <v>0.53</v>
      </c>
      <c r="N99" s="88" t="s">
        <v>23</v>
      </c>
      <c r="O99" s="91" t="s">
        <v>219</v>
      </c>
      <c r="P99" s="0" t="str">
        <f aca="false">RIGHT(H99,LEN(H99) - FIND(" ", H99))</f>
        <v>Street Footwear</v>
      </c>
    </row>
    <row r="100" customFormat="false" ht="14.25" hidden="false" customHeight="true" outlineLevel="0" collapsed="false">
      <c r="B100" s="88" t="s">
        <v>13</v>
      </c>
      <c r="C100" s="89" t="n">
        <v>1185732</v>
      </c>
      <c r="D100" s="90" t="n">
        <v>43852</v>
      </c>
      <c r="E100" s="88" t="s">
        <v>26</v>
      </c>
      <c r="F100" s="88" t="s">
        <v>50</v>
      </c>
      <c r="G100" s="88" t="s">
        <v>50</v>
      </c>
      <c r="H100" s="91" t="s">
        <v>44</v>
      </c>
      <c r="I100" s="92" t="n">
        <v>32</v>
      </c>
      <c r="J100" s="93" t="n">
        <v>248</v>
      </c>
      <c r="K100" s="94" t="n">
        <f aca="false">I100 * J100</f>
        <v>7936</v>
      </c>
      <c r="L100" s="94" t="n">
        <f aca="false">K100 *M100</f>
        <v>3015.68</v>
      </c>
      <c r="M100" s="95" t="n">
        <v>0.38</v>
      </c>
      <c r="N100" s="88" t="s">
        <v>31</v>
      </c>
      <c r="O100" s="91" t="s">
        <v>219</v>
      </c>
      <c r="P100" s="0" t="str">
        <f aca="false">RIGHT(H100,LEN(H100) - FIND(" ", H100))</f>
        <v>Athletic Footwear</v>
      </c>
    </row>
    <row r="101" customFormat="false" ht="14.25" hidden="false" customHeight="true" outlineLevel="0" collapsed="false">
      <c r="B101" s="88" t="s">
        <v>43</v>
      </c>
      <c r="C101" s="89" t="n">
        <v>1128299</v>
      </c>
      <c r="D101" s="90" t="n">
        <v>43852</v>
      </c>
      <c r="E101" s="88" t="s">
        <v>18</v>
      </c>
      <c r="F101" s="88" t="s">
        <v>46</v>
      </c>
      <c r="G101" s="88" t="s">
        <v>36</v>
      </c>
      <c r="H101" s="91" t="s">
        <v>48</v>
      </c>
      <c r="I101" s="92" t="n">
        <v>47</v>
      </c>
      <c r="J101" s="93" t="n">
        <v>120</v>
      </c>
      <c r="K101" s="94" t="n">
        <f aca="false">I101 * J101</f>
        <v>5640</v>
      </c>
      <c r="L101" s="94" t="n">
        <f aca="false">K101 *M101</f>
        <v>2538</v>
      </c>
      <c r="M101" s="95" t="n">
        <v>0.45</v>
      </c>
      <c r="N101" s="88" t="s">
        <v>31</v>
      </c>
      <c r="O101" s="91" t="s">
        <v>219</v>
      </c>
      <c r="P101" s="0" t="str">
        <f aca="false">RIGHT(H101,LEN(H101) - FIND(" ", H101))</f>
        <v>Street Footwear</v>
      </c>
    </row>
    <row r="102" customFormat="false" ht="14.25" hidden="false" customHeight="true" outlineLevel="0" collapsed="false">
      <c r="B102" s="88" t="s">
        <v>13</v>
      </c>
      <c r="C102" s="89" t="n">
        <v>1185732</v>
      </c>
      <c r="D102" s="90" t="n">
        <v>43853</v>
      </c>
      <c r="E102" s="88" t="s">
        <v>26</v>
      </c>
      <c r="F102" s="88" t="s">
        <v>50</v>
      </c>
      <c r="G102" s="88" t="s">
        <v>50</v>
      </c>
      <c r="H102" s="91" t="s">
        <v>16</v>
      </c>
      <c r="I102" s="92" t="n">
        <v>60</v>
      </c>
      <c r="J102" s="93" t="n">
        <v>900</v>
      </c>
      <c r="K102" s="94" t="n">
        <f aca="false">I102 * J102</f>
        <v>54000</v>
      </c>
      <c r="L102" s="94" t="n">
        <f aca="false">K102 *M102</f>
        <v>16200</v>
      </c>
      <c r="M102" s="95" t="n">
        <v>0.3</v>
      </c>
      <c r="N102" s="88" t="s">
        <v>31</v>
      </c>
      <c r="O102" s="91" t="s">
        <v>218</v>
      </c>
      <c r="P102" s="0" t="str">
        <f aca="false">RIGHT(H102,LEN(H102) - FIND(" ", H102))</f>
        <v>Apparel</v>
      </c>
    </row>
    <row r="103" customFormat="false" ht="14.25" hidden="false" customHeight="true" outlineLevel="0" collapsed="false">
      <c r="B103" s="88" t="s">
        <v>43</v>
      </c>
      <c r="C103" s="89" t="n">
        <v>1128299</v>
      </c>
      <c r="D103" s="90" t="n">
        <v>43853</v>
      </c>
      <c r="E103" s="88" t="s">
        <v>18</v>
      </c>
      <c r="F103" s="88" t="s">
        <v>46</v>
      </c>
      <c r="G103" s="88" t="s">
        <v>36</v>
      </c>
      <c r="H103" s="91" t="s">
        <v>44</v>
      </c>
      <c r="I103" s="92" t="n">
        <v>60</v>
      </c>
      <c r="J103" s="93" t="n">
        <v>300</v>
      </c>
      <c r="K103" s="94" t="n">
        <f aca="false">I103 * J103</f>
        <v>18000</v>
      </c>
      <c r="L103" s="94" t="n">
        <f aca="false">K103 *M103</f>
        <v>6300</v>
      </c>
      <c r="M103" s="95" t="n">
        <v>0.35</v>
      </c>
      <c r="N103" s="88" t="s">
        <v>31</v>
      </c>
      <c r="O103" s="91" t="s">
        <v>219</v>
      </c>
      <c r="P103" s="0" t="str">
        <f aca="false">RIGHT(H103,LEN(H103) - FIND(" ", H103))</f>
        <v>Athletic Footwear</v>
      </c>
    </row>
    <row r="104" customFormat="false" ht="14.25" hidden="false" customHeight="true" outlineLevel="0" collapsed="false">
      <c r="B104" s="88" t="s">
        <v>13</v>
      </c>
      <c r="C104" s="89" t="n">
        <v>1185732</v>
      </c>
      <c r="D104" s="90" t="n">
        <v>43853</v>
      </c>
      <c r="E104" s="88" t="s">
        <v>26</v>
      </c>
      <c r="F104" s="88" t="s">
        <v>50</v>
      </c>
      <c r="G104" s="88" t="s">
        <v>50</v>
      </c>
      <c r="H104" s="91" t="s">
        <v>16</v>
      </c>
      <c r="I104" s="92" t="n">
        <v>58</v>
      </c>
      <c r="J104" s="93" t="n">
        <v>243</v>
      </c>
      <c r="K104" s="94" t="n">
        <f aca="false">I104 * J104</f>
        <v>14094</v>
      </c>
      <c r="L104" s="94" t="n">
        <f aca="false">K104 *M104</f>
        <v>6060.42</v>
      </c>
      <c r="M104" s="95" t="n">
        <v>0.43</v>
      </c>
      <c r="N104" s="88" t="s">
        <v>23</v>
      </c>
      <c r="O104" s="91" t="s">
        <v>218</v>
      </c>
      <c r="P104" s="0" t="str">
        <f aca="false">RIGHT(H104,LEN(H104) - FIND(" ", H104))</f>
        <v>Apparel</v>
      </c>
    </row>
    <row r="105" customFormat="false" ht="14.25" hidden="false" customHeight="true" outlineLevel="0" collapsed="false">
      <c r="B105" s="88" t="s">
        <v>43</v>
      </c>
      <c r="C105" s="89" t="n">
        <v>1128299</v>
      </c>
      <c r="D105" s="90" t="n">
        <v>43853</v>
      </c>
      <c r="E105" s="88" t="s">
        <v>18</v>
      </c>
      <c r="F105" s="88" t="s">
        <v>46</v>
      </c>
      <c r="G105" s="88" t="s">
        <v>36</v>
      </c>
      <c r="H105" s="91" t="s">
        <v>44</v>
      </c>
      <c r="I105" s="92" t="n">
        <v>59</v>
      </c>
      <c r="J105" s="93" t="n">
        <v>75</v>
      </c>
      <c r="K105" s="94" t="n">
        <f aca="false">I105 * J105</f>
        <v>4425</v>
      </c>
      <c r="L105" s="94" t="n">
        <f aca="false">K105 *M105</f>
        <v>2035.5</v>
      </c>
      <c r="M105" s="95" t="n">
        <v>0.46</v>
      </c>
      <c r="N105" s="88" t="s">
        <v>23</v>
      </c>
      <c r="O105" s="91" t="s">
        <v>219</v>
      </c>
      <c r="P105" s="0" t="str">
        <f aca="false">RIGHT(H105,LEN(H105) - FIND(" ", H105))</f>
        <v>Athletic Footwear</v>
      </c>
    </row>
    <row r="106" customFormat="false" ht="14.25" hidden="false" customHeight="true" outlineLevel="0" collapsed="false">
      <c r="B106" s="88" t="s">
        <v>13</v>
      </c>
      <c r="C106" s="89" t="n">
        <v>1185732</v>
      </c>
      <c r="D106" s="90" t="n">
        <v>43853</v>
      </c>
      <c r="E106" s="88" t="s">
        <v>26</v>
      </c>
      <c r="F106" s="88" t="s">
        <v>50</v>
      </c>
      <c r="G106" s="88" t="s">
        <v>50</v>
      </c>
      <c r="H106" s="91" t="s">
        <v>16</v>
      </c>
      <c r="I106" s="92" t="n">
        <v>43</v>
      </c>
      <c r="J106" s="93" t="n">
        <v>306</v>
      </c>
      <c r="K106" s="94" t="n">
        <f aca="false">I106 * J106</f>
        <v>13158</v>
      </c>
      <c r="L106" s="94" t="n">
        <f aca="false">K106 *M106</f>
        <v>4605.3</v>
      </c>
      <c r="M106" s="95" t="n">
        <v>0.35</v>
      </c>
      <c r="N106" s="88" t="s">
        <v>31</v>
      </c>
      <c r="O106" s="91" t="s">
        <v>218</v>
      </c>
      <c r="P106" s="0" t="str">
        <f aca="false">RIGHT(H106,LEN(H106) - FIND(" ", H106))</f>
        <v>Apparel</v>
      </c>
    </row>
    <row r="107" customFormat="false" ht="14.25" hidden="false" customHeight="true" outlineLevel="0" collapsed="false">
      <c r="B107" s="88" t="s">
        <v>43</v>
      </c>
      <c r="C107" s="89" t="n">
        <v>1128299</v>
      </c>
      <c r="D107" s="90" t="n">
        <v>43853</v>
      </c>
      <c r="E107" s="88" t="s">
        <v>18</v>
      </c>
      <c r="F107" s="88" t="s">
        <v>46</v>
      </c>
      <c r="G107" s="88" t="s">
        <v>36</v>
      </c>
      <c r="H107" s="91" t="s">
        <v>44</v>
      </c>
      <c r="I107" s="92" t="n">
        <v>40</v>
      </c>
      <c r="J107" s="93" t="n">
        <v>90</v>
      </c>
      <c r="K107" s="94" t="n">
        <f aca="false">I107 * J107</f>
        <v>3600</v>
      </c>
      <c r="L107" s="94" t="n">
        <f aca="false">K107 *M107</f>
        <v>1476</v>
      </c>
      <c r="M107" s="95" t="n">
        <v>0.41</v>
      </c>
      <c r="N107" s="88" t="s">
        <v>31</v>
      </c>
      <c r="O107" s="91" t="s">
        <v>219</v>
      </c>
      <c r="P107" s="0" t="str">
        <f aca="false">RIGHT(H107,LEN(H107) - FIND(" ", H107))</f>
        <v>Athletic Footwear</v>
      </c>
    </row>
    <row r="108" customFormat="false" ht="14.25" hidden="false" customHeight="true" outlineLevel="0" collapsed="false">
      <c r="B108" s="88" t="s">
        <v>13</v>
      </c>
      <c r="C108" s="89" t="n">
        <v>1185732</v>
      </c>
      <c r="D108" s="90" t="n">
        <v>43854</v>
      </c>
      <c r="E108" s="88" t="s">
        <v>26</v>
      </c>
      <c r="F108" s="88" t="s">
        <v>50</v>
      </c>
      <c r="G108" s="88" t="s">
        <v>50</v>
      </c>
      <c r="H108" s="91" t="s">
        <v>38</v>
      </c>
      <c r="I108" s="92" t="n">
        <v>50</v>
      </c>
      <c r="J108" s="93" t="n">
        <v>1000</v>
      </c>
      <c r="K108" s="94" t="n">
        <f aca="false">I108 * J108</f>
        <v>50000</v>
      </c>
      <c r="L108" s="94" t="n">
        <f aca="false">K108 *M108</f>
        <v>12500</v>
      </c>
      <c r="M108" s="95" t="n">
        <v>0.25</v>
      </c>
      <c r="N108" s="88" t="s">
        <v>31</v>
      </c>
      <c r="O108" s="91" t="s">
        <v>219</v>
      </c>
      <c r="P108" s="0" t="str">
        <f aca="false">RIGHT(H108,LEN(H108) - FIND(" ", H108))</f>
        <v>Apparel</v>
      </c>
    </row>
    <row r="109" customFormat="false" ht="14.25" hidden="false" customHeight="true" outlineLevel="0" collapsed="false">
      <c r="B109" s="88" t="s">
        <v>43</v>
      </c>
      <c r="C109" s="89" t="n">
        <v>1128299</v>
      </c>
      <c r="D109" s="90" t="n">
        <v>43854</v>
      </c>
      <c r="E109" s="88" t="s">
        <v>18</v>
      </c>
      <c r="F109" s="88" t="s">
        <v>46</v>
      </c>
      <c r="G109" s="88" t="s">
        <v>36</v>
      </c>
      <c r="H109" s="91" t="s">
        <v>16</v>
      </c>
      <c r="I109" s="92" t="n">
        <v>65</v>
      </c>
      <c r="J109" s="93" t="n">
        <v>200</v>
      </c>
      <c r="K109" s="94" t="n">
        <f aca="false">I109 * J109</f>
        <v>13000</v>
      </c>
      <c r="L109" s="94" t="n">
        <f aca="false">K109 *M109</f>
        <v>7150</v>
      </c>
      <c r="M109" s="95" t="n">
        <v>0.55</v>
      </c>
      <c r="N109" s="88" t="s">
        <v>31</v>
      </c>
      <c r="O109" s="91" t="s">
        <v>218</v>
      </c>
      <c r="P109" s="0" t="str">
        <f aca="false">RIGHT(H109,LEN(H109) - FIND(" ", H109))</f>
        <v>Apparel</v>
      </c>
    </row>
    <row r="110" customFormat="false" ht="14.25" hidden="false" customHeight="true" outlineLevel="0" collapsed="false">
      <c r="B110" s="88" t="s">
        <v>13</v>
      </c>
      <c r="C110" s="89" t="n">
        <v>1185732</v>
      </c>
      <c r="D110" s="90" t="n">
        <v>43854</v>
      </c>
      <c r="E110" s="88" t="s">
        <v>26</v>
      </c>
      <c r="F110" s="88" t="s">
        <v>50</v>
      </c>
      <c r="G110" s="88" t="s">
        <v>50</v>
      </c>
      <c r="H110" s="91" t="s">
        <v>38</v>
      </c>
      <c r="I110" s="92" t="n">
        <v>48</v>
      </c>
      <c r="J110" s="93" t="n">
        <v>290</v>
      </c>
      <c r="K110" s="94" t="n">
        <f aca="false">I110 * J110</f>
        <v>13920</v>
      </c>
      <c r="L110" s="94" t="n">
        <f aca="false">K110 *M110</f>
        <v>5289.6</v>
      </c>
      <c r="M110" s="95" t="n">
        <v>0.38</v>
      </c>
      <c r="N110" s="88" t="s">
        <v>23</v>
      </c>
      <c r="O110" s="91" t="s">
        <v>219</v>
      </c>
      <c r="P110" s="0" t="str">
        <f aca="false">RIGHT(H110,LEN(H110) - FIND(" ", H110))</f>
        <v>Apparel</v>
      </c>
    </row>
    <row r="111" customFormat="false" ht="14.25" hidden="false" customHeight="true" outlineLevel="0" collapsed="false">
      <c r="B111" s="88" t="s">
        <v>43</v>
      </c>
      <c r="C111" s="89" t="n">
        <v>1128299</v>
      </c>
      <c r="D111" s="90" t="n">
        <v>43854</v>
      </c>
      <c r="E111" s="88" t="s">
        <v>18</v>
      </c>
      <c r="F111" s="88" t="s">
        <v>46</v>
      </c>
      <c r="G111" s="88" t="s">
        <v>36</v>
      </c>
      <c r="H111" s="91" t="s">
        <v>16</v>
      </c>
      <c r="I111" s="92" t="n">
        <v>63</v>
      </c>
      <c r="J111" s="93" t="n">
        <v>52</v>
      </c>
      <c r="K111" s="94" t="n">
        <f aca="false">I111 * J111</f>
        <v>3276</v>
      </c>
      <c r="L111" s="94" t="n">
        <f aca="false">K111 *M111</f>
        <v>2162.16</v>
      </c>
      <c r="M111" s="95" t="n">
        <v>0.66</v>
      </c>
      <c r="N111" s="88" t="s">
        <v>23</v>
      </c>
      <c r="O111" s="91" t="s">
        <v>218</v>
      </c>
      <c r="P111" s="0" t="str">
        <f aca="false">RIGHT(H111,LEN(H111) - FIND(" ", H111))</f>
        <v>Apparel</v>
      </c>
    </row>
    <row r="112" customFormat="false" ht="14.25" hidden="false" customHeight="true" outlineLevel="0" collapsed="false">
      <c r="B112" s="88" t="s">
        <v>13</v>
      </c>
      <c r="C112" s="89" t="n">
        <v>1185732</v>
      </c>
      <c r="D112" s="90" t="n">
        <v>43854</v>
      </c>
      <c r="E112" s="88" t="s">
        <v>26</v>
      </c>
      <c r="F112" s="88" t="s">
        <v>50</v>
      </c>
      <c r="G112" s="88" t="s">
        <v>50</v>
      </c>
      <c r="H112" s="91" t="s">
        <v>38</v>
      </c>
      <c r="I112" s="92" t="n">
        <v>36</v>
      </c>
      <c r="J112" s="93" t="n">
        <v>350</v>
      </c>
      <c r="K112" s="94" t="n">
        <f aca="false">I112 * J112</f>
        <v>12600</v>
      </c>
      <c r="L112" s="94" t="n">
        <f aca="false">K112 *M112</f>
        <v>3654</v>
      </c>
      <c r="M112" s="95" t="n">
        <v>0.29</v>
      </c>
      <c r="N112" s="88" t="s">
        <v>31</v>
      </c>
      <c r="O112" s="91" t="s">
        <v>219</v>
      </c>
      <c r="P112" s="0" t="str">
        <f aca="false">RIGHT(H112,LEN(H112) - FIND(" ", H112))</f>
        <v>Apparel</v>
      </c>
    </row>
    <row r="113" customFormat="false" ht="14.25" hidden="false" customHeight="true" outlineLevel="0" collapsed="false">
      <c r="B113" s="88" t="s">
        <v>43</v>
      </c>
      <c r="C113" s="89" t="n">
        <v>1128299</v>
      </c>
      <c r="D113" s="90" t="n">
        <v>43854</v>
      </c>
      <c r="E113" s="88" t="s">
        <v>18</v>
      </c>
      <c r="F113" s="88" t="s">
        <v>46</v>
      </c>
      <c r="G113" s="88" t="s">
        <v>36</v>
      </c>
      <c r="H113" s="91" t="s">
        <v>16</v>
      </c>
      <c r="I113" s="92" t="n">
        <v>47</v>
      </c>
      <c r="J113" s="93" t="n">
        <v>62</v>
      </c>
      <c r="K113" s="94" t="n">
        <f aca="false">I113 * J113</f>
        <v>2914</v>
      </c>
      <c r="L113" s="94" t="n">
        <f aca="false">K113 *M113</f>
        <v>1777.54</v>
      </c>
      <c r="M113" s="95" t="n">
        <v>0.61</v>
      </c>
      <c r="N113" s="88" t="s">
        <v>31</v>
      </c>
      <c r="O113" s="91" t="s">
        <v>218</v>
      </c>
      <c r="P113" s="0" t="str">
        <f aca="false">RIGHT(H113,LEN(H113) - FIND(" ", H113))</f>
        <v>Apparel</v>
      </c>
    </row>
    <row r="114" customFormat="false" ht="14.25" hidden="false" customHeight="true" outlineLevel="0" collapsed="false">
      <c r="B114" s="88" t="s">
        <v>13</v>
      </c>
      <c r="C114" s="89" t="n">
        <v>1185732</v>
      </c>
      <c r="D114" s="90" t="n">
        <v>43855</v>
      </c>
      <c r="E114" s="88" t="s">
        <v>26</v>
      </c>
      <c r="F114" s="88" t="s">
        <v>50</v>
      </c>
      <c r="G114" s="88" t="s">
        <v>50</v>
      </c>
      <c r="H114" s="91" t="s">
        <v>32</v>
      </c>
      <c r="I114" s="92" t="n">
        <v>50</v>
      </c>
      <c r="J114" s="93" t="n">
        <v>1220</v>
      </c>
      <c r="K114" s="94" t="n">
        <f aca="false">I114 * J114</f>
        <v>61000</v>
      </c>
      <c r="L114" s="94" t="n">
        <f aca="false">K114 *M114</f>
        <v>30500</v>
      </c>
      <c r="M114" s="95" t="n">
        <v>0.5</v>
      </c>
      <c r="N114" s="88" t="s">
        <v>31</v>
      </c>
      <c r="O114" s="91" t="s">
        <v>218</v>
      </c>
      <c r="P114" s="0" t="str">
        <f aca="false">RIGHT(H114,LEN(H114) - FIND(" ", H114))</f>
        <v>Street Footwear</v>
      </c>
    </row>
    <row r="115" customFormat="false" ht="14.25" hidden="false" customHeight="true" outlineLevel="0" collapsed="false">
      <c r="B115" s="88" t="s">
        <v>43</v>
      </c>
      <c r="C115" s="89" t="n">
        <v>1128299</v>
      </c>
      <c r="D115" s="90" t="n">
        <v>43855</v>
      </c>
      <c r="E115" s="88" t="s">
        <v>18</v>
      </c>
      <c r="F115" s="88" t="s">
        <v>46</v>
      </c>
      <c r="G115" s="88" t="s">
        <v>36</v>
      </c>
      <c r="H115" s="91" t="s">
        <v>38</v>
      </c>
      <c r="I115" s="92" t="n">
        <v>80</v>
      </c>
      <c r="J115" s="93" t="n">
        <v>350</v>
      </c>
      <c r="K115" s="94" t="n">
        <f aca="false">I115 * J115</f>
        <v>28000</v>
      </c>
      <c r="L115" s="94" t="n">
        <f aca="false">K115 *M115</f>
        <v>5600</v>
      </c>
      <c r="M115" s="95" t="n">
        <v>0.2</v>
      </c>
      <c r="N115" s="88" t="s">
        <v>31</v>
      </c>
      <c r="O115" s="91" t="s">
        <v>219</v>
      </c>
      <c r="P115" s="0" t="str">
        <f aca="false">RIGHT(H115,LEN(H115) - FIND(" ", H115))</f>
        <v>Apparel</v>
      </c>
    </row>
    <row r="116" customFormat="false" ht="14.25" hidden="false" customHeight="true" outlineLevel="0" collapsed="false">
      <c r="B116" s="88" t="s">
        <v>13</v>
      </c>
      <c r="C116" s="89" t="n">
        <v>1185732</v>
      </c>
      <c r="D116" s="90" t="n">
        <v>43855</v>
      </c>
      <c r="E116" s="88" t="s">
        <v>26</v>
      </c>
      <c r="F116" s="88" t="s">
        <v>50</v>
      </c>
      <c r="G116" s="88" t="s">
        <v>50</v>
      </c>
      <c r="H116" s="91" t="s">
        <v>32</v>
      </c>
      <c r="I116" s="92" t="n">
        <v>46</v>
      </c>
      <c r="J116" s="93" t="n">
        <v>354</v>
      </c>
      <c r="K116" s="94" t="n">
        <f aca="false">I116 * J116</f>
        <v>16284</v>
      </c>
      <c r="L116" s="94" t="n">
        <f aca="false">K116 *M116</f>
        <v>10258.92</v>
      </c>
      <c r="M116" s="95" t="n">
        <v>0.63</v>
      </c>
      <c r="N116" s="88" t="s">
        <v>23</v>
      </c>
      <c r="O116" s="91" t="s">
        <v>218</v>
      </c>
      <c r="P116" s="0" t="str">
        <f aca="false">RIGHT(H116,LEN(H116) - FIND(" ", H116))</f>
        <v>Street Footwear</v>
      </c>
    </row>
    <row r="117" customFormat="false" ht="14.25" hidden="false" customHeight="true" outlineLevel="0" collapsed="false">
      <c r="B117" s="88" t="s">
        <v>43</v>
      </c>
      <c r="C117" s="89" t="n">
        <v>1128299</v>
      </c>
      <c r="D117" s="90" t="n">
        <v>43855</v>
      </c>
      <c r="E117" s="88" t="s">
        <v>18</v>
      </c>
      <c r="F117" s="88" t="s">
        <v>46</v>
      </c>
      <c r="G117" s="88" t="s">
        <v>36</v>
      </c>
      <c r="H117" s="91" t="s">
        <v>38</v>
      </c>
      <c r="I117" s="92" t="n">
        <v>78</v>
      </c>
      <c r="J117" s="93" t="n">
        <v>95</v>
      </c>
      <c r="K117" s="94" t="n">
        <f aca="false">I117 * J117</f>
        <v>7410</v>
      </c>
      <c r="L117" s="94" t="n">
        <f aca="false">K117 *M117</f>
        <v>2519.4</v>
      </c>
      <c r="M117" s="95" t="n">
        <v>0.34</v>
      </c>
      <c r="N117" s="88" t="s">
        <v>23</v>
      </c>
      <c r="O117" s="91" t="s">
        <v>219</v>
      </c>
      <c r="P117" s="0" t="str">
        <f aca="false">RIGHT(H117,LEN(H117) - FIND(" ", H117))</f>
        <v>Apparel</v>
      </c>
    </row>
    <row r="118" customFormat="false" ht="14.25" hidden="false" customHeight="true" outlineLevel="0" collapsed="false">
      <c r="B118" s="88" t="s">
        <v>13</v>
      </c>
      <c r="C118" s="89" t="n">
        <v>1185732</v>
      </c>
      <c r="D118" s="90" t="n">
        <v>43855</v>
      </c>
      <c r="E118" s="88" t="s">
        <v>26</v>
      </c>
      <c r="F118" s="88" t="s">
        <v>50</v>
      </c>
      <c r="G118" s="88" t="s">
        <v>50</v>
      </c>
      <c r="H118" s="91" t="s">
        <v>32</v>
      </c>
      <c r="I118" s="92" t="n">
        <v>40</v>
      </c>
      <c r="J118" s="93" t="n">
        <v>390</v>
      </c>
      <c r="K118" s="94" t="n">
        <f aca="false">I118 * J118</f>
        <v>15600</v>
      </c>
      <c r="L118" s="94" t="n">
        <f aca="false">K118 *M118</f>
        <v>8112</v>
      </c>
      <c r="M118" s="95" t="n">
        <v>0.52</v>
      </c>
      <c r="N118" s="88" t="s">
        <v>31</v>
      </c>
      <c r="O118" s="91" t="s">
        <v>218</v>
      </c>
      <c r="P118" s="0" t="str">
        <f aca="false">RIGHT(H118,LEN(H118) - FIND(" ", H118))</f>
        <v>Street Footwear</v>
      </c>
    </row>
    <row r="119" customFormat="false" ht="14.25" hidden="false" customHeight="true" outlineLevel="0" collapsed="false">
      <c r="B119" s="88" t="s">
        <v>43</v>
      </c>
      <c r="C119" s="89" t="n">
        <v>1128299</v>
      </c>
      <c r="D119" s="90" t="n">
        <v>43855</v>
      </c>
      <c r="E119" s="88" t="s">
        <v>18</v>
      </c>
      <c r="F119" s="88" t="s">
        <v>46</v>
      </c>
      <c r="G119" s="88" t="s">
        <v>36</v>
      </c>
      <c r="H119" s="91" t="s">
        <v>38</v>
      </c>
      <c r="I119" s="92" t="n">
        <v>54</v>
      </c>
      <c r="J119" s="93" t="n">
        <v>123</v>
      </c>
      <c r="K119" s="94" t="n">
        <f aca="false">I119 * J119</f>
        <v>6642</v>
      </c>
      <c r="L119" s="94" t="n">
        <f aca="false">K119 *M119</f>
        <v>1793.34</v>
      </c>
      <c r="M119" s="95" t="n">
        <v>0.27</v>
      </c>
      <c r="N119" s="88" t="s">
        <v>31</v>
      </c>
      <c r="O119" s="91" t="s">
        <v>219</v>
      </c>
      <c r="P119" s="0" t="str">
        <f aca="false">RIGHT(H119,LEN(H119) - FIND(" ", H119))</f>
        <v>Apparel</v>
      </c>
    </row>
    <row r="120" customFormat="false" ht="14.25" hidden="false" customHeight="true" outlineLevel="0" collapsed="false">
      <c r="B120" s="88" t="s">
        <v>13</v>
      </c>
      <c r="C120" s="89" t="n">
        <v>1185732</v>
      </c>
      <c r="D120" s="90" t="n">
        <v>43856</v>
      </c>
      <c r="E120" s="88" t="s">
        <v>26</v>
      </c>
      <c r="F120" s="88" t="s">
        <v>50</v>
      </c>
      <c r="G120" s="88" t="s">
        <v>50</v>
      </c>
      <c r="H120" s="91" t="s">
        <v>24</v>
      </c>
      <c r="I120" s="92" t="n">
        <v>50</v>
      </c>
      <c r="J120" s="93" t="n">
        <v>925</v>
      </c>
      <c r="K120" s="94" t="n">
        <f aca="false">I120 * J120</f>
        <v>46250</v>
      </c>
      <c r="L120" s="94" t="n">
        <f aca="false">K120 *M120</f>
        <v>13875</v>
      </c>
      <c r="M120" s="95" t="n">
        <v>0.3</v>
      </c>
      <c r="N120" s="88" t="s">
        <v>31</v>
      </c>
      <c r="O120" s="91" t="s">
        <v>218</v>
      </c>
      <c r="P120" s="0" t="str">
        <f aca="false">RIGHT(H120,LEN(H120) - FIND(" ", H120))</f>
        <v>Athletic Footwear</v>
      </c>
    </row>
    <row r="121" customFormat="false" ht="14.25" hidden="false" customHeight="true" outlineLevel="0" collapsed="false">
      <c r="B121" s="88" t="s">
        <v>43</v>
      </c>
      <c r="C121" s="89" t="n">
        <v>1128299</v>
      </c>
      <c r="D121" s="90" t="n">
        <v>43856</v>
      </c>
      <c r="E121" s="88" t="s">
        <v>18</v>
      </c>
      <c r="F121" s="88" t="s">
        <v>46</v>
      </c>
      <c r="G121" s="88" t="s">
        <v>36</v>
      </c>
      <c r="H121" s="91" t="s">
        <v>32</v>
      </c>
      <c r="I121" s="92" t="n">
        <v>60</v>
      </c>
      <c r="J121" s="93" t="n">
        <v>550</v>
      </c>
      <c r="K121" s="94" t="n">
        <f aca="false">I121 * J121</f>
        <v>33000</v>
      </c>
      <c r="L121" s="94" t="n">
        <f aca="false">K121 *M121</f>
        <v>14850</v>
      </c>
      <c r="M121" s="95" t="n">
        <v>0.45</v>
      </c>
      <c r="N121" s="88" t="s">
        <v>31</v>
      </c>
      <c r="O121" s="91" t="s">
        <v>218</v>
      </c>
      <c r="P121" s="0" t="str">
        <f aca="false">RIGHT(H121,LEN(H121) - FIND(" ", H121))</f>
        <v>Street Footwear</v>
      </c>
    </row>
    <row r="122" customFormat="false" ht="14.25" hidden="false" customHeight="true" outlineLevel="0" collapsed="false">
      <c r="B122" s="88" t="s">
        <v>13</v>
      </c>
      <c r="C122" s="89" t="n">
        <v>1185732</v>
      </c>
      <c r="D122" s="90" t="n">
        <v>43856</v>
      </c>
      <c r="E122" s="88" t="s">
        <v>26</v>
      </c>
      <c r="F122" s="88" t="s">
        <v>50</v>
      </c>
      <c r="G122" s="88" t="s">
        <v>50</v>
      </c>
      <c r="H122" s="91" t="s">
        <v>24</v>
      </c>
      <c r="I122" s="92" t="n">
        <v>48</v>
      </c>
      <c r="J122" s="93" t="n">
        <v>259</v>
      </c>
      <c r="K122" s="94" t="n">
        <f aca="false">I122 * J122</f>
        <v>12432</v>
      </c>
      <c r="L122" s="94" t="n">
        <f aca="false">K122 *M122</f>
        <v>5345.76</v>
      </c>
      <c r="M122" s="95" t="n">
        <v>0.43</v>
      </c>
      <c r="N122" s="88" t="s">
        <v>23</v>
      </c>
      <c r="O122" s="91" t="s">
        <v>218</v>
      </c>
      <c r="P122" s="0" t="str">
        <f aca="false">RIGHT(H122,LEN(H122) - FIND(" ", H122))</f>
        <v>Athletic Footwear</v>
      </c>
    </row>
    <row r="123" customFormat="false" ht="14.25" hidden="false" customHeight="true" outlineLevel="0" collapsed="false">
      <c r="B123" s="88" t="s">
        <v>43</v>
      </c>
      <c r="C123" s="89" t="n">
        <v>1128299</v>
      </c>
      <c r="D123" s="90" t="n">
        <v>43856</v>
      </c>
      <c r="E123" s="88" t="s">
        <v>18</v>
      </c>
      <c r="F123" s="88" t="s">
        <v>46</v>
      </c>
      <c r="G123" s="88" t="s">
        <v>36</v>
      </c>
      <c r="H123" s="91" t="s">
        <v>32</v>
      </c>
      <c r="I123" s="92" t="n">
        <v>58</v>
      </c>
      <c r="J123" s="93" t="n">
        <v>149</v>
      </c>
      <c r="K123" s="94" t="n">
        <f aca="false">I123 * J123</f>
        <v>8642</v>
      </c>
      <c r="L123" s="94" t="n">
        <f aca="false">K123 *M123</f>
        <v>5012.36</v>
      </c>
      <c r="M123" s="95" t="n">
        <v>0.58</v>
      </c>
      <c r="N123" s="88" t="s">
        <v>23</v>
      </c>
      <c r="O123" s="91" t="s">
        <v>218</v>
      </c>
      <c r="P123" s="0" t="str">
        <f aca="false">RIGHT(H123,LEN(H123) - FIND(" ", H123))</f>
        <v>Street Footwear</v>
      </c>
    </row>
    <row r="124" customFormat="false" ht="14.25" hidden="false" customHeight="true" outlineLevel="0" collapsed="false">
      <c r="B124" s="88" t="s">
        <v>13</v>
      </c>
      <c r="C124" s="89" t="n">
        <v>1185732</v>
      </c>
      <c r="D124" s="90" t="n">
        <v>43856</v>
      </c>
      <c r="E124" s="88" t="s">
        <v>26</v>
      </c>
      <c r="F124" s="88" t="s">
        <v>50</v>
      </c>
      <c r="G124" s="88" t="s">
        <v>50</v>
      </c>
      <c r="H124" s="91" t="s">
        <v>24</v>
      </c>
      <c r="I124" s="92" t="n">
        <v>35</v>
      </c>
      <c r="J124" s="93" t="n">
        <v>315</v>
      </c>
      <c r="K124" s="94" t="n">
        <f aca="false">I124 * J124</f>
        <v>11025</v>
      </c>
      <c r="L124" s="94" t="n">
        <f aca="false">K124 *M124</f>
        <v>3969</v>
      </c>
      <c r="M124" s="95" t="n">
        <v>0.36</v>
      </c>
      <c r="N124" s="88" t="s">
        <v>31</v>
      </c>
      <c r="O124" s="91" t="s">
        <v>218</v>
      </c>
      <c r="P124" s="0" t="str">
        <f aca="false">RIGHT(H124,LEN(H124) - FIND(" ", H124))</f>
        <v>Athletic Footwear</v>
      </c>
    </row>
    <row r="125" customFormat="false" ht="14.25" hidden="false" customHeight="true" outlineLevel="0" collapsed="false">
      <c r="B125" s="88" t="s">
        <v>43</v>
      </c>
      <c r="C125" s="89" t="n">
        <v>1128299</v>
      </c>
      <c r="D125" s="90" t="n">
        <v>43856</v>
      </c>
      <c r="E125" s="88" t="s">
        <v>18</v>
      </c>
      <c r="F125" s="88" t="s">
        <v>46</v>
      </c>
      <c r="G125" s="88" t="s">
        <v>36</v>
      </c>
      <c r="H125" s="91" t="s">
        <v>32</v>
      </c>
      <c r="I125" s="92" t="n">
        <v>43</v>
      </c>
      <c r="J125" s="93" t="n">
        <v>171</v>
      </c>
      <c r="K125" s="94" t="n">
        <f aca="false">I125 * J125</f>
        <v>7353</v>
      </c>
      <c r="L125" s="94" t="n">
        <f aca="false">K125 *M125</f>
        <v>3529.44</v>
      </c>
      <c r="M125" s="95" t="n">
        <v>0.48</v>
      </c>
      <c r="N125" s="88" t="s">
        <v>31</v>
      </c>
      <c r="O125" s="91" t="s">
        <v>218</v>
      </c>
      <c r="P125" s="0" t="str">
        <f aca="false">RIGHT(H125,LEN(H125) - FIND(" ", H125))</f>
        <v>Street Footwear</v>
      </c>
    </row>
    <row r="126" customFormat="false" ht="14.25" hidden="false" customHeight="true" outlineLevel="0" collapsed="false">
      <c r="B126" s="88" t="s">
        <v>13</v>
      </c>
      <c r="C126" s="89" t="n">
        <v>1185732</v>
      </c>
      <c r="D126" s="90" t="n">
        <v>43857</v>
      </c>
      <c r="E126" s="88" t="s">
        <v>26</v>
      </c>
      <c r="F126" s="88" t="s">
        <v>50</v>
      </c>
      <c r="G126" s="88" t="s">
        <v>50</v>
      </c>
      <c r="H126" s="91" t="s">
        <v>48</v>
      </c>
      <c r="I126" s="92" t="n">
        <v>40</v>
      </c>
      <c r="J126" s="93" t="n">
        <v>950</v>
      </c>
      <c r="K126" s="94" t="n">
        <f aca="false">I126 * J126</f>
        <v>38000</v>
      </c>
      <c r="L126" s="94" t="n">
        <f aca="false">K126 *M126</f>
        <v>13300</v>
      </c>
      <c r="M126" s="95" t="n">
        <v>0.35</v>
      </c>
      <c r="N126" s="88" t="s">
        <v>31</v>
      </c>
      <c r="O126" s="91" t="s">
        <v>219</v>
      </c>
      <c r="P126" s="0" t="str">
        <f aca="false">RIGHT(H126,LEN(H126) - FIND(" ", H126))</f>
        <v>Street Footwear</v>
      </c>
    </row>
    <row r="127" customFormat="false" ht="14.25" hidden="false" customHeight="true" outlineLevel="0" collapsed="false">
      <c r="B127" s="88" t="s">
        <v>43</v>
      </c>
      <c r="C127" s="89" t="n">
        <v>1128299</v>
      </c>
      <c r="D127" s="90" t="n">
        <v>43857</v>
      </c>
      <c r="E127" s="88" t="s">
        <v>18</v>
      </c>
      <c r="F127" s="88" t="s">
        <v>46</v>
      </c>
      <c r="G127" s="88" t="s">
        <v>36</v>
      </c>
      <c r="H127" s="91" t="s">
        <v>24</v>
      </c>
      <c r="I127" s="92" t="n">
        <v>65</v>
      </c>
      <c r="J127" s="93" t="n">
        <v>400</v>
      </c>
      <c r="K127" s="94" t="n">
        <f aca="false">I127 * J127</f>
        <v>26000</v>
      </c>
      <c r="L127" s="94" t="n">
        <f aca="false">K127 *M127</f>
        <v>7800</v>
      </c>
      <c r="M127" s="95" t="n">
        <v>0.3</v>
      </c>
      <c r="N127" s="88" t="s">
        <v>31</v>
      </c>
      <c r="O127" s="91" t="s">
        <v>218</v>
      </c>
      <c r="P127" s="0" t="str">
        <f aca="false">RIGHT(H127,LEN(H127) - FIND(" ", H127))</f>
        <v>Athletic Footwear</v>
      </c>
    </row>
    <row r="128" customFormat="false" ht="14.25" hidden="false" customHeight="true" outlineLevel="0" collapsed="false">
      <c r="B128" s="88" t="s">
        <v>13</v>
      </c>
      <c r="C128" s="89" t="n">
        <v>1185732</v>
      </c>
      <c r="D128" s="90" t="n">
        <v>43857</v>
      </c>
      <c r="E128" s="88" t="s">
        <v>26</v>
      </c>
      <c r="F128" s="88" t="s">
        <v>50</v>
      </c>
      <c r="G128" s="88" t="s">
        <v>50</v>
      </c>
      <c r="H128" s="91" t="s">
        <v>48</v>
      </c>
      <c r="I128" s="92" t="n">
        <v>39</v>
      </c>
      <c r="J128" s="93" t="n">
        <v>247</v>
      </c>
      <c r="K128" s="94" t="n">
        <f aca="false">I128 * J128</f>
        <v>9633</v>
      </c>
      <c r="L128" s="94" t="n">
        <f aca="false">K128 *M128</f>
        <v>4720.17</v>
      </c>
      <c r="M128" s="95" t="n">
        <v>0.49</v>
      </c>
      <c r="N128" s="88" t="s">
        <v>23</v>
      </c>
      <c r="O128" s="91" t="s">
        <v>219</v>
      </c>
      <c r="P128" s="0" t="str">
        <f aca="false">RIGHT(H128,LEN(H128) - FIND(" ", H128))</f>
        <v>Street Footwear</v>
      </c>
    </row>
    <row r="129" customFormat="false" ht="14.25" hidden="false" customHeight="true" outlineLevel="0" collapsed="false">
      <c r="B129" s="88" t="s">
        <v>43</v>
      </c>
      <c r="C129" s="89" t="n">
        <v>1128299</v>
      </c>
      <c r="D129" s="90" t="n">
        <v>43857</v>
      </c>
      <c r="E129" s="88" t="s">
        <v>18</v>
      </c>
      <c r="F129" s="88" t="s">
        <v>46</v>
      </c>
      <c r="G129" s="88" t="s">
        <v>36</v>
      </c>
      <c r="H129" s="91" t="s">
        <v>24</v>
      </c>
      <c r="I129" s="92" t="n">
        <v>60</v>
      </c>
      <c r="J129" s="93" t="n">
        <v>104</v>
      </c>
      <c r="K129" s="94" t="n">
        <f aca="false">I129 * J129</f>
        <v>6240</v>
      </c>
      <c r="L129" s="94" t="n">
        <f aca="false">K129 *M129</f>
        <v>2683.2</v>
      </c>
      <c r="M129" s="95" t="n">
        <v>0.43</v>
      </c>
      <c r="N129" s="88" t="s">
        <v>23</v>
      </c>
      <c r="O129" s="91" t="s">
        <v>218</v>
      </c>
      <c r="P129" s="0" t="str">
        <f aca="false">RIGHT(H129,LEN(H129) - FIND(" ", H129))</f>
        <v>Athletic Footwear</v>
      </c>
    </row>
    <row r="130" customFormat="false" ht="14.25" hidden="false" customHeight="true" outlineLevel="0" collapsed="false">
      <c r="B130" s="88" t="s">
        <v>13</v>
      </c>
      <c r="C130" s="89" t="n">
        <v>1185732</v>
      </c>
      <c r="D130" s="90" t="n">
        <v>43857</v>
      </c>
      <c r="E130" s="88" t="s">
        <v>26</v>
      </c>
      <c r="F130" s="88" t="s">
        <v>50</v>
      </c>
      <c r="G130" s="88" t="s">
        <v>50</v>
      </c>
      <c r="H130" s="91" t="s">
        <v>48</v>
      </c>
      <c r="I130" s="92" t="n">
        <v>27</v>
      </c>
      <c r="J130" s="93" t="n">
        <v>314</v>
      </c>
      <c r="K130" s="94" t="n">
        <f aca="false">I130 * J130</f>
        <v>8478</v>
      </c>
      <c r="L130" s="94" t="n">
        <f aca="false">K130 *M130</f>
        <v>3475.98</v>
      </c>
      <c r="M130" s="95" t="n">
        <v>0.41</v>
      </c>
      <c r="N130" s="88" t="s">
        <v>31</v>
      </c>
      <c r="O130" s="91" t="s">
        <v>219</v>
      </c>
      <c r="P130" s="0" t="str">
        <f aca="false">RIGHT(H130,LEN(H130) - FIND(" ", H130))</f>
        <v>Street Footwear</v>
      </c>
    </row>
    <row r="131" customFormat="false" ht="14.25" hidden="false" customHeight="true" outlineLevel="0" collapsed="false">
      <c r="B131" s="88" t="s">
        <v>43</v>
      </c>
      <c r="C131" s="89" t="n">
        <v>1128299</v>
      </c>
      <c r="D131" s="90" t="n">
        <v>43857</v>
      </c>
      <c r="E131" s="88" t="s">
        <v>18</v>
      </c>
      <c r="F131" s="88" t="s">
        <v>46</v>
      </c>
      <c r="G131" s="88" t="s">
        <v>36</v>
      </c>
      <c r="H131" s="91" t="s">
        <v>24</v>
      </c>
      <c r="I131" s="92" t="n">
        <v>43</v>
      </c>
      <c r="J131" s="93" t="n">
        <v>120</v>
      </c>
      <c r="K131" s="94" t="n">
        <f aca="false">I131 * J131</f>
        <v>5160</v>
      </c>
      <c r="L131" s="94" t="n">
        <f aca="false">K131 *M131</f>
        <v>1806</v>
      </c>
      <c r="M131" s="95" t="n">
        <v>0.35</v>
      </c>
      <c r="N131" s="88" t="s">
        <v>31</v>
      </c>
      <c r="O131" s="91" t="s">
        <v>218</v>
      </c>
      <c r="P131" s="0" t="str">
        <f aca="false">RIGHT(H131,LEN(H131) - FIND(" ", H131))</f>
        <v>Athletic Footwear</v>
      </c>
    </row>
    <row r="132" customFormat="false" ht="14.25" hidden="false" customHeight="true" outlineLevel="0" collapsed="false">
      <c r="B132" s="88" t="s">
        <v>13</v>
      </c>
      <c r="C132" s="89" t="n">
        <v>1185732</v>
      </c>
      <c r="D132" s="90" t="n">
        <v>43858</v>
      </c>
      <c r="E132" s="88" t="s">
        <v>26</v>
      </c>
      <c r="F132" s="88" t="s">
        <v>50</v>
      </c>
      <c r="G132" s="88" t="s">
        <v>50</v>
      </c>
      <c r="H132" s="91" t="s">
        <v>44</v>
      </c>
      <c r="I132" s="92" t="n">
        <v>45</v>
      </c>
      <c r="J132" s="93" t="n">
        <v>800</v>
      </c>
      <c r="K132" s="94" t="n">
        <f aca="false">I132 * J132</f>
        <v>36000</v>
      </c>
      <c r="L132" s="94" t="n">
        <f aca="false">K132 *M132</f>
        <v>12600</v>
      </c>
      <c r="M132" s="95" t="n">
        <v>0.35</v>
      </c>
      <c r="N132" s="88" t="s">
        <v>31</v>
      </c>
      <c r="O132" s="91" t="s">
        <v>219</v>
      </c>
      <c r="P132" s="0" t="str">
        <f aca="false">RIGHT(H132,LEN(H132) - FIND(" ", H132))</f>
        <v>Athletic Footwear</v>
      </c>
    </row>
    <row r="133" customFormat="false" ht="14.25" hidden="false" customHeight="true" outlineLevel="0" collapsed="false">
      <c r="B133" s="88" t="s">
        <v>43</v>
      </c>
      <c r="C133" s="89" t="n">
        <v>1128299</v>
      </c>
      <c r="D133" s="90" t="n">
        <v>43858</v>
      </c>
      <c r="E133" s="88" t="s">
        <v>18</v>
      </c>
      <c r="F133" s="88" t="s">
        <v>46</v>
      </c>
      <c r="G133" s="88" t="s">
        <v>36</v>
      </c>
      <c r="H133" s="91" t="s">
        <v>48</v>
      </c>
      <c r="I133" s="92" t="n">
        <v>65</v>
      </c>
      <c r="J133" s="93" t="n">
        <v>400</v>
      </c>
      <c r="K133" s="94" t="n">
        <f aca="false">I133 * J133</f>
        <v>26000</v>
      </c>
      <c r="L133" s="94" t="n">
        <f aca="false">K133 *M133</f>
        <v>11700</v>
      </c>
      <c r="M133" s="95" t="n">
        <v>0.45</v>
      </c>
      <c r="N133" s="88" t="s">
        <v>31</v>
      </c>
      <c r="O133" s="91" t="s">
        <v>219</v>
      </c>
      <c r="P133" s="0" t="str">
        <f aca="false">RIGHT(H133,LEN(H133) - FIND(" ", H133))</f>
        <v>Street Footwear</v>
      </c>
    </row>
    <row r="134" customFormat="false" ht="14.25" hidden="false" customHeight="true" outlineLevel="0" collapsed="false">
      <c r="B134" s="88" t="s">
        <v>13</v>
      </c>
      <c r="C134" s="89" t="n">
        <v>1185732</v>
      </c>
      <c r="D134" s="90" t="n">
        <v>43858</v>
      </c>
      <c r="E134" s="88" t="s">
        <v>26</v>
      </c>
      <c r="F134" s="88" t="s">
        <v>50</v>
      </c>
      <c r="G134" s="88" t="s">
        <v>50</v>
      </c>
      <c r="H134" s="91" t="s">
        <v>44</v>
      </c>
      <c r="I134" s="92" t="n">
        <v>43</v>
      </c>
      <c r="J134" s="93" t="n">
        <v>216</v>
      </c>
      <c r="K134" s="94" t="n">
        <f aca="false">I134 * J134</f>
        <v>9288</v>
      </c>
      <c r="L134" s="94" t="n">
        <f aca="false">K134 *M134</f>
        <v>4644</v>
      </c>
      <c r="M134" s="95" t="n">
        <v>0.5</v>
      </c>
      <c r="N134" s="88" t="s">
        <v>23</v>
      </c>
      <c r="O134" s="91" t="s">
        <v>219</v>
      </c>
      <c r="P134" s="0" t="str">
        <f aca="false">RIGHT(H134,LEN(H134) - FIND(" ", H134))</f>
        <v>Athletic Footwear</v>
      </c>
    </row>
    <row r="135" customFormat="false" ht="14.25" hidden="false" customHeight="true" outlineLevel="0" collapsed="false">
      <c r="B135" s="88" t="s">
        <v>43</v>
      </c>
      <c r="C135" s="89" t="n">
        <v>1128299</v>
      </c>
      <c r="D135" s="90" t="n">
        <v>43858</v>
      </c>
      <c r="E135" s="88" t="s">
        <v>18</v>
      </c>
      <c r="F135" s="88" t="s">
        <v>46</v>
      </c>
      <c r="G135" s="88" t="s">
        <v>36</v>
      </c>
      <c r="H135" s="91" t="s">
        <v>48</v>
      </c>
      <c r="I135" s="92" t="n">
        <v>63</v>
      </c>
      <c r="J135" s="93" t="n">
        <v>116</v>
      </c>
      <c r="K135" s="94" t="n">
        <f aca="false">I135 * J135</f>
        <v>7308</v>
      </c>
      <c r="L135" s="94" t="n">
        <f aca="false">K135 *M135</f>
        <v>4165.56</v>
      </c>
      <c r="M135" s="95" t="n">
        <v>0.57</v>
      </c>
      <c r="N135" s="88" t="s">
        <v>23</v>
      </c>
      <c r="O135" s="91" t="s">
        <v>219</v>
      </c>
      <c r="P135" s="0" t="str">
        <f aca="false">RIGHT(H135,LEN(H135) - FIND(" ", H135))</f>
        <v>Street Footwear</v>
      </c>
    </row>
    <row r="136" customFormat="false" ht="14.25" hidden="false" customHeight="true" outlineLevel="0" collapsed="false">
      <c r="B136" s="88" t="s">
        <v>13</v>
      </c>
      <c r="C136" s="89" t="n">
        <v>1185732</v>
      </c>
      <c r="D136" s="90" t="n">
        <v>43858</v>
      </c>
      <c r="E136" s="88" t="s">
        <v>26</v>
      </c>
      <c r="F136" s="88" t="s">
        <v>50</v>
      </c>
      <c r="G136" s="88" t="s">
        <v>50</v>
      </c>
      <c r="H136" s="91" t="s">
        <v>44</v>
      </c>
      <c r="I136" s="92" t="n">
        <v>31</v>
      </c>
      <c r="J136" s="93" t="n">
        <v>240</v>
      </c>
      <c r="K136" s="94" t="n">
        <f aca="false">I136 * J136</f>
        <v>7440</v>
      </c>
      <c r="L136" s="94" t="n">
        <f aca="false">K136 *M136</f>
        <v>2976</v>
      </c>
      <c r="M136" s="95" t="n">
        <v>0.4</v>
      </c>
      <c r="N136" s="88" t="s">
        <v>31</v>
      </c>
      <c r="O136" s="91" t="s">
        <v>219</v>
      </c>
      <c r="P136" s="0" t="str">
        <f aca="false">RIGHT(H136,LEN(H136) - FIND(" ", H136))</f>
        <v>Athletic Footwear</v>
      </c>
    </row>
    <row r="137" customFormat="false" ht="14.25" hidden="false" customHeight="true" outlineLevel="0" collapsed="false">
      <c r="B137" s="88" t="s">
        <v>43</v>
      </c>
      <c r="C137" s="89" t="n">
        <v>1128299</v>
      </c>
      <c r="D137" s="90" t="n">
        <v>43858</v>
      </c>
      <c r="E137" s="88" t="s">
        <v>18</v>
      </c>
      <c r="F137" s="88" t="s">
        <v>46</v>
      </c>
      <c r="G137" s="88" t="s">
        <v>36</v>
      </c>
      <c r="H137" s="91" t="s">
        <v>48</v>
      </c>
      <c r="I137" s="92" t="n">
        <v>49</v>
      </c>
      <c r="J137" s="93" t="n">
        <v>132</v>
      </c>
      <c r="K137" s="94" t="n">
        <f aca="false">I137 * J137</f>
        <v>6468</v>
      </c>
      <c r="L137" s="94" t="n">
        <f aca="false">K137 *M137</f>
        <v>3039.96</v>
      </c>
      <c r="M137" s="95" t="n">
        <v>0.47</v>
      </c>
      <c r="N137" s="88" t="s">
        <v>31</v>
      </c>
      <c r="O137" s="91" t="s">
        <v>219</v>
      </c>
      <c r="P137" s="0" t="str">
        <f aca="false">RIGHT(H137,LEN(H137) - FIND(" ", H137))</f>
        <v>Street Footwear</v>
      </c>
    </row>
    <row r="138" customFormat="false" ht="14.25" hidden="false" customHeight="true" outlineLevel="0" collapsed="false">
      <c r="B138" s="88" t="s">
        <v>13</v>
      </c>
      <c r="C138" s="89" t="n">
        <v>1185732</v>
      </c>
      <c r="D138" s="90" t="n">
        <v>43859</v>
      </c>
      <c r="E138" s="88" t="s">
        <v>26</v>
      </c>
      <c r="F138" s="88" t="s">
        <v>50</v>
      </c>
      <c r="G138" s="88" t="s">
        <v>50</v>
      </c>
      <c r="H138" s="91" t="s">
        <v>16</v>
      </c>
      <c r="I138" s="92" t="n">
        <v>60</v>
      </c>
      <c r="J138" s="93" t="n">
        <v>850</v>
      </c>
      <c r="K138" s="94" t="n">
        <f aca="false">I138 * J138</f>
        <v>51000</v>
      </c>
      <c r="L138" s="94" t="n">
        <f aca="false">K138 *M138</f>
        <v>15300</v>
      </c>
      <c r="M138" s="95" t="n">
        <v>0.3</v>
      </c>
      <c r="N138" s="88" t="s">
        <v>31</v>
      </c>
      <c r="O138" s="91" t="s">
        <v>218</v>
      </c>
      <c r="P138" s="0" t="str">
        <f aca="false">RIGHT(H138,LEN(H138) - FIND(" ", H138))</f>
        <v>Apparel</v>
      </c>
    </row>
    <row r="139" customFormat="false" ht="14.25" hidden="false" customHeight="true" outlineLevel="0" collapsed="false">
      <c r="B139" s="88" t="s">
        <v>43</v>
      </c>
      <c r="C139" s="89" t="n">
        <v>1128299</v>
      </c>
      <c r="D139" s="90" t="n">
        <v>43859</v>
      </c>
      <c r="E139" s="88" t="s">
        <v>18</v>
      </c>
      <c r="F139" s="88" t="s">
        <v>46</v>
      </c>
      <c r="G139" s="88" t="s">
        <v>36</v>
      </c>
      <c r="H139" s="91" t="s">
        <v>44</v>
      </c>
      <c r="I139" s="92" t="n">
        <v>60</v>
      </c>
      <c r="J139" s="93" t="n">
        <v>300</v>
      </c>
      <c r="K139" s="94" t="n">
        <f aca="false">I139 * J139</f>
        <v>18000</v>
      </c>
      <c r="L139" s="94" t="n">
        <f aca="false">K139 *M139</f>
        <v>7200</v>
      </c>
      <c r="M139" s="95" t="n">
        <v>0.4</v>
      </c>
      <c r="N139" s="88" t="s">
        <v>31</v>
      </c>
      <c r="O139" s="91" t="s">
        <v>219</v>
      </c>
      <c r="P139" s="0" t="str">
        <f aca="false">RIGHT(H139,LEN(H139) - FIND(" ", H139))</f>
        <v>Athletic Footwear</v>
      </c>
    </row>
    <row r="140" customFormat="false" ht="14.25" hidden="false" customHeight="true" outlineLevel="0" collapsed="false">
      <c r="B140" s="88" t="s">
        <v>13</v>
      </c>
      <c r="C140" s="89" t="n">
        <v>1185732</v>
      </c>
      <c r="D140" s="90" t="n">
        <v>43859</v>
      </c>
      <c r="E140" s="88" t="s">
        <v>26</v>
      </c>
      <c r="F140" s="88" t="s">
        <v>50</v>
      </c>
      <c r="G140" s="88" t="s">
        <v>50</v>
      </c>
      <c r="H140" s="91" t="s">
        <v>16</v>
      </c>
      <c r="I140" s="92" t="n">
        <v>59</v>
      </c>
      <c r="J140" s="93" t="n">
        <v>230</v>
      </c>
      <c r="K140" s="94" t="n">
        <f aca="false">I140 * J140</f>
        <v>13570</v>
      </c>
      <c r="L140" s="94" t="n">
        <f aca="false">K140 *M140</f>
        <v>5699.4</v>
      </c>
      <c r="M140" s="95" t="n">
        <v>0.42</v>
      </c>
      <c r="N140" s="88" t="s">
        <v>23</v>
      </c>
      <c r="O140" s="91" t="s">
        <v>218</v>
      </c>
      <c r="P140" s="0" t="str">
        <f aca="false">RIGHT(H140,LEN(H140) - FIND(" ", H140))</f>
        <v>Apparel</v>
      </c>
    </row>
    <row r="141" customFormat="false" ht="14.25" hidden="false" customHeight="true" outlineLevel="0" collapsed="false">
      <c r="B141" s="88" t="s">
        <v>43</v>
      </c>
      <c r="C141" s="89" t="n">
        <v>1128299</v>
      </c>
      <c r="D141" s="90" t="n">
        <v>43859</v>
      </c>
      <c r="E141" s="88" t="s">
        <v>18</v>
      </c>
      <c r="F141" s="88" t="s">
        <v>46</v>
      </c>
      <c r="G141" s="88" t="s">
        <v>36</v>
      </c>
      <c r="H141" s="91" t="s">
        <v>44</v>
      </c>
      <c r="I141" s="92" t="n">
        <v>57</v>
      </c>
      <c r="J141" s="93" t="n">
        <v>90</v>
      </c>
      <c r="K141" s="94" t="n">
        <f aca="false">I141 * J141</f>
        <v>5130</v>
      </c>
      <c r="L141" s="94" t="n">
        <f aca="false">K141 *M141</f>
        <v>2565</v>
      </c>
      <c r="M141" s="95" t="n">
        <v>0.5</v>
      </c>
      <c r="N141" s="88" t="s">
        <v>23</v>
      </c>
      <c r="O141" s="91" t="s">
        <v>219</v>
      </c>
      <c r="P141" s="0" t="str">
        <f aca="false">RIGHT(H141,LEN(H141) - FIND(" ", H141))</f>
        <v>Athletic Footwear</v>
      </c>
    </row>
    <row r="142" customFormat="false" ht="14.25" hidden="false" customHeight="true" outlineLevel="0" collapsed="false">
      <c r="B142" s="88" t="s">
        <v>13</v>
      </c>
      <c r="C142" s="89" t="n">
        <v>1185732</v>
      </c>
      <c r="D142" s="90" t="n">
        <v>43859</v>
      </c>
      <c r="E142" s="88" t="s">
        <v>26</v>
      </c>
      <c r="F142" s="88" t="s">
        <v>50</v>
      </c>
      <c r="G142" s="88" t="s">
        <v>50</v>
      </c>
      <c r="H142" s="91" t="s">
        <v>16</v>
      </c>
      <c r="I142" s="92" t="n">
        <v>43</v>
      </c>
      <c r="J142" s="93" t="n">
        <v>289</v>
      </c>
      <c r="K142" s="94" t="n">
        <f aca="false">I142 * J142</f>
        <v>12427</v>
      </c>
      <c r="L142" s="94" t="n">
        <f aca="false">K142 *M142</f>
        <v>3976.64</v>
      </c>
      <c r="M142" s="95" t="n">
        <v>0.32</v>
      </c>
      <c r="N142" s="88" t="s">
        <v>31</v>
      </c>
      <c r="O142" s="91" t="s">
        <v>218</v>
      </c>
      <c r="P142" s="0" t="str">
        <f aca="false">RIGHT(H142,LEN(H142) - FIND(" ", H142))</f>
        <v>Apparel</v>
      </c>
    </row>
    <row r="143" customFormat="false" ht="14.25" hidden="false" customHeight="true" outlineLevel="0" collapsed="false">
      <c r="B143" s="88" t="s">
        <v>43</v>
      </c>
      <c r="C143" s="89" t="n">
        <v>1128299</v>
      </c>
      <c r="D143" s="90" t="n">
        <v>43859</v>
      </c>
      <c r="E143" s="88" t="s">
        <v>18</v>
      </c>
      <c r="F143" s="88" t="s">
        <v>46</v>
      </c>
      <c r="G143" s="88" t="s">
        <v>36</v>
      </c>
      <c r="H143" s="91" t="s">
        <v>44</v>
      </c>
      <c r="I143" s="92" t="n">
        <v>47</v>
      </c>
      <c r="J143" s="93" t="n">
        <v>105</v>
      </c>
      <c r="K143" s="94" t="n">
        <f aca="false">I143 * J143</f>
        <v>4935</v>
      </c>
      <c r="L143" s="94" t="n">
        <f aca="false">K143 *M143</f>
        <v>2270.1</v>
      </c>
      <c r="M143" s="95" t="n">
        <v>0.46</v>
      </c>
      <c r="N143" s="88" t="s">
        <v>31</v>
      </c>
      <c r="O143" s="91" t="s">
        <v>219</v>
      </c>
      <c r="P143" s="0" t="str">
        <f aca="false">RIGHT(H143,LEN(H143) - FIND(" ", H143))</f>
        <v>Athletic Footwear</v>
      </c>
    </row>
    <row r="144" customFormat="false" ht="14.25" hidden="false" customHeight="true" outlineLevel="0" collapsed="false">
      <c r="B144" s="88" t="s">
        <v>13</v>
      </c>
      <c r="C144" s="89" t="n">
        <v>1185732</v>
      </c>
      <c r="D144" s="90" t="n">
        <v>43860</v>
      </c>
      <c r="E144" s="88" t="s">
        <v>26</v>
      </c>
      <c r="F144" s="88" t="s">
        <v>50</v>
      </c>
      <c r="G144" s="88" t="s">
        <v>50</v>
      </c>
      <c r="H144" s="91" t="s">
        <v>38</v>
      </c>
      <c r="I144" s="92" t="n">
        <v>50</v>
      </c>
      <c r="J144" s="93" t="n">
        <v>950</v>
      </c>
      <c r="K144" s="94" t="n">
        <f aca="false">I144 * J144</f>
        <v>47500</v>
      </c>
      <c r="L144" s="94" t="n">
        <f aca="false">K144 *M144</f>
        <v>11875</v>
      </c>
      <c r="M144" s="95" t="n">
        <v>0.25</v>
      </c>
      <c r="N144" s="88" t="s">
        <v>31</v>
      </c>
      <c r="O144" s="91" t="s">
        <v>219</v>
      </c>
      <c r="P144" s="0" t="str">
        <f aca="false">RIGHT(H144,LEN(H144) - FIND(" ", H144))</f>
        <v>Apparel</v>
      </c>
    </row>
    <row r="145" customFormat="false" ht="14.25" hidden="false" customHeight="true" outlineLevel="0" collapsed="false">
      <c r="B145" s="88" t="s">
        <v>43</v>
      </c>
      <c r="C145" s="89" t="n">
        <v>1128299</v>
      </c>
      <c r="D145" s="90" t="n">
        <v>43860</v>
      </c>
      <c r="E145" s="88" t="s">
        <v>18</v>
      </c>
      <c r="F145" s="88" t="s">
        <v>46</v>
      </c>
      <c r="G145" s="88" t="s">
        <v>36</v>
      </c>
      <c r="H145" s="91" t="s">
        <v>16</v>
      </c>
      <c r="I145" s="92" t="n">
        <v>65</v>
      </c>
      <c r="J145" s="93" t="n">
        <v>200</v>
      </c>
      <c r="K145" s="94" t="n">
        <f aca="false">I145 * J145</f>
        <v>13000</v>
      </c>
      <c r="L145" s="94" t="n">
        <f aca="false">K145 *M145</f>
        <v>7800</v>
      </c>
      <c r="M145" s="95" t="n">
        <v>0.6</v>
      </c>
      <c r="N145" s="88" t="s">
        <v>31</v>
      </c>
      <c r="O145" s="91" t="s">
        <v>218</v>
      </c>
      <c r="P145" s="0" t="str">
        <f aca="false">RIGHT(H145,LEN(H145) - FIND(" ", H145))</f>
        <v>Apparel</v>
      </c>
    </row>
    <row r="146" customFormat="false" ht="14.25" hidden="false" customHeight="true" outlineLevel="0" collapsed="false">
      <c r="B146" s="88" t="s">
        <v>13</v>
      </c>
      <c r="C146" s="89" t="n">
        <v>1185732</v>
      </c>
      <c r="D146" s="90" t="n">
        <v>43860</v>
      </c>
      <c r="E146" s="88" t="s">
        <v>26</v>
      </c>
      <c r="F146" s="88" t="s">
        <v>50</v>
      </c>
      <c r="G146" s="88" t="s">
        <v>50</v>
      </c>
      <c r="H146" s="91" t="s">
        <v>38</v>
      </c>
      <c r="I146" s="92" t="n">
        <v>45</v>
      </c>
      <c r="J146" s="93" t="n">
        <v>238</v>
      </c>
      <c r="K146" s="94" t="n">
        <f aca="false">I146 * J146</f>
        <v>10710</v>
      </c>
      <c r="L146" s="94" t="n">
        <f aca="false">K146 *M146</f>
        <v>3748.5</v>
      </c>
      <c r="M146" s="95" t="n">
        <v>0.35</v>
      </c>
      <c r="N146" s="88" t="s">
        <v>23</v>
      </c>
      <c r="O146" s="91" t="s">
        <v>219</v>
      </c>
      <c r="P146" s="0" t="str">
        <f aca="false">RIGHT(H146,LEN(H146) - FIND(" ", H146))</f>
        <v>Apparel</v>
      </c>
    </row>
    <row r="147" customFormat="false" ht="14.25" hidden="false" customHeight="true" outlineLevel="0" collapsed="false">
      <c r="B147" s="88" t="s">
        <v>43</v>
      </c>
      <c r="C147" s="89" t="n">
        <v>1128299</v>
      </c>
      <c r="D147" s="90" t="n">
        <v>43860</v>
      </c>
      <c r="E147" s="88" t="s">
        <v>18</v>
      </c>
      <c r="F147" s="88" t="s">
        <v>46</v>
      </c>
      <c r="G147" s="88" t="s">
        <v>36</v>
      </c>
      <c r="H147" s="91" t="s">
        <v>16</v>
      </c>
      <c r="I147" s="92" t="n">
        <v>60</v>
      </c>
      <c r="J147" s="93" t="n">
        <v>60</v>
      </c>
      <c r="K147" s="94" t="n">
        <f aca="false">I147 * J147</f>
        <v>3600</v>
      </c>
      <c r="L147" s="94" t="n">
        <f aca="false">K147 *M147</f>
        <v>2520</v>
      </c>
      <c r="M147" s="95" t="n">
        <v>0.7</v>
      </c>
      <c r="N147" s="88" t="s">
        <v>23</v>
      </c>
      <c r="O147" s="91" t="s">
        <v>218</v>
      </c>
      <c r="P147" s="0" t="str">
        <f aca="false">RIGHT(H147,LEN(H147) - FIND(" ", H147))</f>
        <v>Apparel</v>
      </c>
    </row>
    <row r="148" customFormat="false" ht="14.25" hidden="false" customHeight="true" outlineLevel="0" collapsed="false">
      <c r="B148" s="88" t="s">
        <v>13</v>
      </c>
      <c r="C148" s="89" t="n">
        <v>1185732</v>
      </c>
      <c r="D148" s="90" t="n">
        <v>43860</v>
      </c>
      <c r="E148" s="88" t="s">
        <v>26</v>
      </c>
      <c r="F148" s="88" t="s">
        <v>50</v>
      </c>
      <c r="G148" s="88" t="s">
        <v>50</v>
      </c>
      <c r="H148" s="91" t="s">
        <v>38</v>
      </c>
      <c r="I148" s="92" t="n">
        <v>36</v>
      </c>
      <c r="J148" s="93" t="n">
        <v>323</v>
      </c>
      <c r="K148" s="94" t="n">
        <f aca="false">I148 * J148</f>
        <v>11628</v>
      </c>
      <c r="L148" s="94" t="n">
        <f aca="false">K148 *M148</f>
        <v>3139.56</v>
      </c>
      <c r="M148" s="95" t="n">
        <v>0.27</v>
      </c>
      <c r="N148" s="88" t="s">
        <v>31</v>
      </c>
      <c r="O148" s="91" t="s">
        <v>219</v>
      </c>
      <c r="P148" s="0" t="str">
        <f aca="false">RIGHT(H148,LEN(H148) - FIND(" ", H148))</f>
        <v>Apparel</v>
      </c>
    </row>
    <row r="149" customFormat="false" ht="14.25" hidden="false" customHeight="true" outlineLevel="0" collapsed="false">
      <c r="B149" s="88" t="s">
        <v>43</v>
      </c>
      <c r="C149" s="89" t="n">
        <v>1128299</v>
      </c>
      <c r="D149" s="90" t="n">
        <v>43860</v>
      </c>
      <c r="E149" s="88" t="s">
        <v>18</v>
      </c>
      <c r="F149" s="88" t="s">
        <v>46</v>
      </c>
      <c r="G149" s="88" t="s">
        <v>36</v>
      </c>
      <c r="H149" s="91" t="s">
        <v>16</v>
      </c>
      <c r="I149" s="92" t="n">
        <v>43</v>
      </c>
      <c r="J149" s="93" t="n">
        <v>66</v>
      </c>
      <c r="K149" s="94" t="n">
        <f aca="false">I149 * J149</f>
        <v>2838</v>
      </c>
      <c r="L149" s="94" t="n">
        <f aca="false">K149 *M149</f>
        <v>1873.08</v>
      </c>
      <c r="M149" s="95" t="n">
        <v>0.66</v>
      </c>
      <c r="N149" s="88" t="s">
        <v>31</v>
      </c>
      <c r="O149" s="91" t="s">
        <v>218</v>
      </c>
      <c r="P149" s="0" t="str">
        <f aca="false">RIGHT(H149,LEN(H149) - FIND(" ", H149))</f>
        <v>Apparel</v>
      </c>
    </row>
    <row r="150" customFormat="false" ht="14.25" hidden="false" customHeight="true" outlineLevel="0" collapsed="false">
      <c r="B150" s="88" t="s">
        <v>13</v>
      </c>
      <c r="C150" s="89" t="n">
        <v>1185732</v>
      </c>
      <c r="D150" s="90" t="n">
        <v>43861</v>
      </c>
      <c r="E150" s="88" t="s">
        <v>26</v>
      </c>
      <c r="F150" s="88" t="s">
        <v>50</v>
      </c>
      <c r="G150" s="88" t="s">
        <v>50</v>
      </c>
      <c r="H150" s="91" t="s">
        <v>32</v>
      </c>
      <c r="I150" s="92" t="n">
        <v>50</v>
      </c>
      <c r="J150" s="93" t="n">
        <v>1200</v>
      </c>
      <c r="K150" s="94" t="n">
        <f aca="false">I150 * J150</f>
        <v>60000</v>
      </c>
      <c r="L150" s="94" t="n">
        <f aca="false">K150 *M150</f>
        <v>30000</v>
      </c>
      <c r="M150" s="95" t="n">
        <v>0.5</v>
      </c>
      <c r="N150" s="88" t="s">
        <v>31</v>
      </c>
      <c r="O150" s="91" t="s">
        <v>218</v>
      </c>
      <c r="P150" s="0" t="str">
        <f aca="false">RIGHT(H150,LEN(H150) - FIND(" ", H150))</f>
        <v>Street Footwear</v>
      </c>
    </row>
    <row r="151" customFormat="false" ht="14.25" hidden="false" customHeight="true" outlineLevel="0" collapsed="false">
      <c r="B151" s="88" t="s">
        <v>43</v>
      </c>
      <c r="C151" s="89" t="n">
        <v>1128299</v>
      </c>
      <c r="D151" s="90" t="n">
        <v>43861</v>
      </c>
      <c r="E151" s="88" t="s">
        <v>18</v>
      </c>
      <c r="F151" s="88" t="s">
        <v>46</v>
      </c>
      <c r="G151" s="88" t="s">
        <v>36</v>
      </c>
      <c r="H151" s="91" t="s">
        <v>38</v>
      </c>
      <c r="I151" s="92" t="n">
        <v>80</v>
      </c>
      <c r="J151" s="93" t="n">
        <v>450</v>
      </c>
      <c r="K151" s="94" t="n">
        <f aca="false">I151 * J151</f>
        <v>36000</v>
      </c>
      <c r="L151" s="94" t="n">
        <f aca="false">K151 *M151</f>
        <v>9000</v>
      </c>
      <c r="M151" s="95" t="n">
        <v>0.25</v>
      </c>
      <c r="N151" s="88" t="s">
        <v>31</v>
      </c>
      <c r="O151" s="91" t="s">
        <v>219</v>
      </c>
      <c r="P151" s="0" t="str">
        <f aca="false">RIGHT(H151,LEN(H151) - FIND(" ", H151))</f>
        <v>Apparel</v>
      </c>
    </row>
    <row r="152" customFormat="false" ht="14.25" hidden="false" customHeight="true" outlineLevel="0" collapsed="false">
      <c r="B152" s="88" t="s">
        <v>13</v>
      </c>
      <c r="C152" s="89" t="n">
        <v>1185732</v>
      </c>
      <c r="D152" s="90" t="n">
        <v>43861</v>
      </c>
      <c r="E152" s="88" t="s">
        <v>26</v>
      </c>
      <c r="F152" s="88" t="s">
        <v>50</v>
      </c>
      <c r="G152" s="88" t="s">
        <v>50</v>
      </c>
      <c r="H152" s="91" t="s">
        <v>32</v>
      </c>
      <c r="I152" s="92" t="n">
        <v>45</v>
      </c>
      <c r="J152" s="93" t="n">
        <v>300</v>
      </c>
      <c r="K152" s="94" t="n">
        <f aca="false">I152 * J152</f>
        <v>13500</v>
      </c>
      <c r="L152" s="94" t="n">
        <f aca="false">K152 *M152</f>
        <v>8370</v>
      </c>
      <c r="M152" s="95" t="n">
        <v>0.62</v>
      </c>
      <c r="N152" s="88" t="s">
        <v>23</v>
      </c>
      <c r="O152" s="91" t="s">
        <v>218</v>
      </c>
      <c r="P152" s="0" t="str">
        <f aca="false">RIGHT(H152,LEN(H152) - FIND(" ", H152))</f>
        <v>Street Footwear</v>
      </c>
    </row>
    <row r="153" customFormat="false" ht="14.25" hidden="false" customHeight="true" outlineLevel="0" collapsed="false">
      <c r="B153" s="88" t="s">
        <v>43</v>
      </c>
      <c r="C153" s="89" t="n">
        <v>1128299</v>
      </c>
      <c r="D153" s="90" t="n">
        <v>43861</v>
      </c>
      <c r="E153" s="88" t="s">
        <v>18</v>
      </c>
      <c r="F153" s="88" t="s">
        <v>46</v>
      </c>
      <c r="G153" s="88" t="s">
        <v>36</v>
      </c>
      <c r="H153" s="91" t="s">
        <v>38</v>
      </c>
      <c r="I153" s="92" t="n">
        <v>78</v>
      </c>
      <c r="J153" s="93" t="n">
        <v>131</v>
      </c>
      <c r="K153" s="94" t="n">
        <f aca="false">I153 * J153</f>
        <v>10218</v>
      </c>
      <c r="L153" s="94" t="n">
        <f aca="false">K153 *M153</f>
        <v>3576.3</v>
      </c>
      <c r="M153" s="95" t="n">
        <v>0.35</v>
      </c>
      <c r="N153" s="88" t="s">
        <v>23</v>
      </c>
      <c r="O153" s="91" t="s">
        <v>219</v>
      </c>
      <c r="P153" s="0" t="str">
        <f aca="false">RIGHT(H153,LEN(H153) - FIND(" ", H153))</f>
        <v>Apparel</v>
      </c>
    </row>
    <row r="154" customFormat="false" ht="14.25" hidden="false" customHeight="true" outlineLevel="0" collapsed="false">
      <c r="B154" s="88" t="s">
        <v>13</v>
      </c>
      <c r="C154" s="89" t="n">
        <v>1185732</v>
      </c>
      <c r="D154" s="90" t="n">
        <v>43861</v>
      </c>
      <c r="E154" s="88" t="s">
        <v>26</v>
      </c>
      <c r="F154" s="88" t="s">
        <v>50</v>
      </c>
      <c r="G154" s="88" t="s">
        <v>50</v>
      </c>
      <c r="H154" s="91" t="s">
        <v>32</v>
      </c>
      <c r="I154" s="92" t="n">
        <v>33</v>
      </c>
      <c r="J154" s="93" t="n">
        <v>372</v>
      </c>
      <c r="K154" s="94" t="n">
        <f aca="false">I154 * J154</f>
        <v>12276</v>
      </c>
      <c r="L154" s="94" t="n">
        <f aca="false">K154 *M154</f>
        <v>6629.04</v>
      </c>
      <c r="M154" s="95" t="n">
        <v>0.54</v>
      </c>
      <c r="N154" s="88" t="s">
        <v>31</v>
      </c>
      <c r="O154" s="91" t="s">
        <v>218</v>
      </c>
      <c r="P154" s="0" t="str">
        <f aca="false">RIGHT(H154,LEN(H154) - FIND(" ", H154))</f>
        <v>Street Footwear</v>
      </c>
    </row>
    <row r="155" customFormat="false" ht="14.25" hidden="false" customHeight="true" outlineLevel="0" collapsed="false">
      <c r="B155" s="88" t="s">
        <v>43</v>
      </c>
      <c r="C155" s="89" t="n">
        <v>1128299</v>
      </c>
      <c r="D155" s="90" t="n">
        <v>43861</v>
      </c>
      <c r="E155" s="88" t="s">
        <v>18</v>
      </c>
      <c r="F155" s="88" t="s">
        <v>46</v>
      </c>
      <c r="G155" s="88" t="s">
        <v>36</v>
      </c>
      <c r="H155" s="91" t="s">
        <v>38</v>
      </c>
      <c r="I155" s="92" t="n">
        <v>54</v>
      </c>
      <c r="J155" s="93" t="n">
        <v>140</v>
      </c>
      <c r="K155" s="94" t="n">
        <f aca="false">I155 * J155</f>
        <v>7560</v>
      </c>
      <c r="L155" s="94" t="n">
        <f aca="false">K155 *M155</f>
        <v>2419.2</v>
      </c>
      <c r="M155" s="95" t="n">
        <v>0.32</v>
      </c>
      <c r="N155" s="88" t="s">
        <v>31</v>
      </c>
      <c r="O155" s="91" t="s">
        <v>219</v>
      </c>
      <c r="P155" s="0" t="str">
        <f aca="false">RIGHT(H155,LEN(H155) - FIND(" ", H155))</f>
        <v>Apparel</v>
      </c>
    </row>
    <row r="156" customFormat="false" ht="14.25" hidden="false" customHeight="true" outlineLevel="0" collapsed="false">
      <c r="B156" s="88" t="s">
        <v>13</v>
      </c>
      <c r="C156" s="89" t="n">
        <v>1185732</v>
      </c>
      <c r="D156" s="90" t="n">
        <v>43862</v>
      </c>
      <c r="E156" s="88" t="s">
        <v>26</v>
      </c>
      <c r="F156" s="88" t="s">
        <v>50</v>
      </c>
      <c r="G156" s="88" t="s">
        <v>50</v>
      </c>
      <c r="H156" s="91" t="s">
        <v>24</v>
      </c>
      <c r="I156" s="92" t="n">
        <v>50</v>
      </c>
      <c r="J156" s="93" t="n">
        <v>900</v>
      </c>
      <c r="K156" s="94" t="n">
        <f aca="false">I156 * J156</f>
        <v>45000</v>
      </c>
      <c r="L156" s="94" t="n">
        <f aca="false">K156 *M156</f>
        <v>13500</v>
      </c>
      <c r="M156" s="95" t="n">
        <v>0.3</v>
      </c>
      <c r="N156" s="88" t="s">
        <v>31</v>
      </c>
      <c r="O156" s="91" t="s">
        <v>218</v>
      </c>
      <c r="P156" s="0" t="str">
        <f aca="false">RIGHT(H156,LEN(H156) - FIND(" ", H156))</f>
        <v>Athletic Footwear</v>
      </c>
    </row>
    <row r="157" customFormat="false" ht="14.25" hidden="false" customHeight="true" outlineLevel="0" collapsed="false">
      <c r="B157" s="88" t="s">
        <v>43</v>
      </c>
      <c r="C157" s="89" t="n">
        <v>1128299</v>
      </c>
      <c r="D157" s="90" t="n">
        <v>43862</v>
      </c>
      <c r="E157" s="88" t="s">
        <v>18</v>
      </c>
      <c r="F157" s="88" t="s">
        <v>46</v>
      </c>
      <c r="G157" s="88" t="s">
        <v>36</v>
      </c>
      <c r="H157" s="91" t="s">
        <v>32</v>
      </c>
      <c r="I157" s="92" t="n">
        <v>60</v>
      </c>
      <c r="J157" s="93" t="n">
        <v>700</v>
      </c>
      <c r="K157" s="94" t="n">
        <f aca="false">I157 * J157</f>
        <v>42000</v>
      </c>
      <c r="L157" s="94" t="n">
        <f aca="false">K157 *M157</f>
        <v>18900</v>
      </c>
      <c r="M157" s="95" t="n">
        <v>0.45</v>
      </c>
      <c r="N157" s="88" t="s">
        <v>31</v>
      </c>
      <c r="O157" s="91" t="s">
        <v>218</v>
      </c>
      <c r="P157" s="0" t="str">
        <f aca="false">RIGHT(H157,LEN(H157) - FIND(" ", H157))</f>
        <v>Street Footwear</v>
      </c>
    </row>
    <row r="158" customFormat="false" ht="14.25" hidden="false" customHeight="true" outlineLevel="0" collapsed="false">
      <c r="B158" s="88" t="s">
        <v>13</v>
      </c>
      <c r="C158" s="89" t="n">
        <v>1185732</v>
      </c>
      <c r="D158" s="90" t="n">
        <v>43862</v>
      </c>
      <c r="E158" s="88" t="s">
        <v>26</v>
      </c>
      <c r="F158" s="88" t="s">
        <v>50</v>
      </c>
      <c r="G158" s="88" t="s">
        <v>50</v>
      </c>
      <c r="H158" s="91" t="s">
        <v>24</v>
      </c>
      <c r="I158" s="92" t="n">
        <v>47</v>
      </c>
      <c r="J158" s="93" t="n">
        <v>234</v>
      </c>
      <c r="K158" s="94" t="n">
        <f aca="false">I158 * J158</f>
        <v>10998</v>
      </c>
      <c r="L158" s="94" t="n">
        <f aca="false">K158 *M158</f>
        <v>4509.18</v>
      </c>
      <c r="M158" s="95" t="n">
        <v>0.41</v>
      </c>
      <c r="N158" s="88" t="s">
        <v>23</v>
      </c>
      <c r="O158" s="91" t="s">
        <v>218</v>
      </c>
      <c r="P158" s="0" t="str">
        <f aca="false">RIGHT(H158,LEN(H158) - FIND(" ", H158))</f>
        <v>Athletic Footwear</v>
      </c>
    </row>
    <row r="159" customFormat="false" ht="14.25" hidden="false" customHeight="true" outlineLevel="0" collapsed="false">
      <c r="B159" s="88" t="s">
        <v>43</v>
      </c>
      <c r="C159" s="89" t="n">
        <v>1128299</v>
      </c>
      <c r="D159" s="90" t="n">
        <v>43862</v>
      </c>
      <c r="E159" s="88" t="s">
        <v>18</v>
      </c>
      <c r="F159" s="88" t="s">
        <v>46</v>
      </c>
      <c r="G159" s="88" t="s">
        <v>36</v>
      </c>
      <c r="H159" s="91" t="s">
        <v>32</v>
      </c>
      <c r="I159" s="92" t="n">
        <v>56</v>
      </c>
      <c r="J159" s="93" t="n">
        <v>189</v>
      </c>
      <c r="K159" s="94" t="n">
        <f aca="false">I159 * J159</f>
        <v>10584</v>
      </c>
      <c r="L159" s="94" t="n">
        <f aca="false">K159 *M159</f>
        <v>6032.88</v>
      </c>
      <c r="M159" s="95" t="n">
        <v>0.57</v>
      </c>
      <c r="N159" s="88" t="s">
        <v>23</v>
      </c>
      <c r="O159" s="91" t="s">
        <v>218</v>
      </c>
      <c r="P159" s="0" t="str">
        <f aca="false">RIGHT(H159,LEN(H159) - FIND(" ", H159))</f>
        <v>Street Footwear</v>
      </c>
    </row>
    <row r="160" customFormat="false" ht="14.25" hidden="false" customHeight="true" outlineLevel="0" collapsed="false">
      <c r="B160" s="88" t="s">
        <v>13</v>
      </c>
      <c r="C160" s="89" t="n">
        <v>1185732</v>
      </c>
      <c r="D160" s="90" t="n">
        <v>43862</v>
      </c>
      <c r="E160" s="88" t="s">
        <v>26</v>
      </c>
      <c r="F160" s="88" t="s">
        <v>50</v>
      </c>
      <c r="G160" s="88" t="s">
        <v>50</v>
      </c>
      <c r="H160" s="91" t="s">
        <v>24</v>
      </c>
      <c r="I160" s="92" t="n">
        <v>35</v>
      </c>
      <c r="J160" s="93" t="n">
        <v>315</v>
      </c>
      <c r="K160" s="94" t="n">
        <f aca="false">I160 * J160</f>
        <v>11025</v>
      </c>
      <c r="L160" s="94" t="n">
        <f aca="false">K160 *M160</f>
        <v>3638.25</v>
      </c>
      <c r="M160" s="95" t="n">
        <v>0.33</v>
      </c>
      <c r="N160" s="88" t="s">
        <v>31</v>
      </c>
      <c r="O160" s="91" t="s">
        <v>218</v>
      </c>
      <c r="P160" s="0" t="str">
        <f aca="false">RIGHT(H160,LEN(H160) - FIND(" ", H160))</f>
        <v>Athletic Footwear</v>
      </c>
    </row>
    <row r="161" customFormat="false" ht="14.25" hidden="false" customHeight="true" outlineLevel="0" collapsed="false">
      <c r="B161" s="88" t="s">
        <v>43</v>
      </c>
      <c r="C161" s="89" t="n">
        <v>1128299</v>
      </c>
      <c r="D161" s="90" t="n">
        <v>43862</v>
      </c>
      <c r="E161" s="88" t="s">
        <v>18</v>
      </c>
      <c r="F161" s="88" t="s">
        <v>46</v>
      </c>
      <c r="G161" s="88" t="s">
        <v>36</v>
      </c>
      <c r="H161" s="91" t="s">
        <v>32</v>
      </c>
      <c r="I161" s="92" t="n">
        <v>47</v>
      </c>
      <c r="J161" s="93" t="n">
        <v>245</v>
      </c>
      <c r="K161" s="94" t="n">
        <f aca="false">I161 * J161</f>
        <v>11515</v>
      </c>
      <c r="L161" s="94" t="n">
        <f aca="false">K161 *M161</f>
        <v>5757.5</v>
      </c>
      <c r="M161" s="95" t="n">
        <v>0.5</v>
      </c>
      <c r="N161" s="88" t="s">
        <v>31</v>
      </c>
      <c r="O161" s="91" t="s">
        <v>218</v>
      </c>
      <c r="P161" s="0" t="str">
        <f aca="false">RIGHT(H161,LEN(H161) - FIND(" ", H161))</f>
        <v>Street Footwear</v>
      </c>
    </row>
    <row r="162" customFormat="false" ht="14.25" hidden="false" customHeight="true" outlineLevel="0" collapsed="false">
      <c r="B162" s="88" t="s">
        <v>13</v>
      </c>
      <c r="C162" s="89" t="n">
        <v>1185732</v>
      </c>
      <c r="D162" s="90" t="n">
        <v>43863</v>
      </c>
      <c r="E162" s="88" t="s">
        <v>26</v>
      </c>
      <c r="F162" s="88" t="s">
        <v>50</v>
      </c>
      <c r="G162" s="88" t="s">
        <v>50</v>
      </c>
      <c r="H162" s="91" t="s">
        <v>48</v>
      </c>
      <c r="I162" s="92" t="n">
        <v>40</v>
      </c>
      <c r="J162" s="93" t="n">
        <v>900</v>
      </c>
      <c r="K162" s="94" t="n">
        <f aca="false">I162 * J162</f>
        <v>36000</v>
      </c>
      <c r="L162" s="94" t="n">
        <f aca="false">K162 *M162</f>
        <v>12600</v>
      </c>
      <c r="M162" s="95" t="n">
        <v>0.35</v>
      </c>
      <c r="N162" s="88" t="s">
        <v>31</v>
      </c>
      <c r="O162" s="91" t="s">
        <v>219</v>
      </c>
      <c r="P162" s="0" t="str">
        <f aca="false">RIGHT(H162,LEN(H162) - FIND(" ", H162))</f>
        <v>Street Footwear</v>
      </c>
    </row>
    <row r="163" customFormat="false" ht="14.25" hidden="false" customHeight="true" outlineLevel="0" collapsed="false">
      <c r="B163" s="88" t="s">
        <v>43</v>
      </c>
      <c r="C163" s="89" t="n">
        <v>1128299</v>
      </c>
      <c r="D163" s="90" t="n">
        <v>43863</v>
      </c>
      <c r="E163" s="88" t="s">
        <v>18</v>
      </c>
      <c r="F163" s="88" t="s">
        <v>46</v>
      </c>
      <c r="G163" s="88" t="s">
        <v>36</v>
      </c>
      <c r="H163" s="91" t="s">
        <v>24</v>
      </c>
      <c r="I163" s="92" t="n">
        <v>65</v>
      </c>
      <c r="J163" s="93" t="n">
        <v>550</v>
      </c>
      <c r="K163" s="94" t="n">
        <f aca="false">I163 * J163</f>
        <v>35750</v>
      </c>
      <c r="L163" s="94" t="n">
        <f aca="false">K163 *M163</f>
        <v>10725</v>
      </c>
      <c r="M163" s="95" t="n">
        <v>0.3</v>
      </c>
      <c r="N163" s="88" t="s">
        <v>31</v>
      </c>
      <c r="O163" s="91" t="s">
        <v>218</v>
      </c>
      <c r="P163" s="0" t="str">
        <f aca="false">RIGHT(H163,LEN(H163) - FIND(" ", H163))</f>
        <v>Athletic Footwear</v>
      </c>
    </row>
    <row r="164" customFormat="false" ht="14.25" hidden="false" customHeight="true" outlineLevel="0" collapsed="false">
      <c r="B164" s="88" t="s">
        <v>13</v>
      </c>
      <c r="C164" s="89" t="n">
        <v>1185732</v>
      </c>
      <c r="D164" s="90" t="n">
        <v>43863</v>
      </c>
      <c r="E164" s="88" t="s">
        <v>26</v>
      </c>
      <c r="F164" s="88" t="s">
        <v>50</v>
      </c>
      <c r="G164" s="88" t="s">
        <v>50</v>
      </c>
      <c r="H164" s="91" t="s">
        <v>48</v>
      </c>
      <c r="I164" s="92" t="n">
        <v>39</v>
      </c>
      <c r="J164" s="93" t="n">
        <v>252</v>
      </c>
      <c r="K164" s="94" t="n">
        <f aca="false">I164 * J164</f>
        <v>9828</v>
      </c>
      <c r="L164" s="94" t="n">
        <f aca="false">K164 *M164</f>
        <v>4914</v>
      </c>
      <c r="M164" s="95" t="n">
        <v>0.5</v>
      </c>
      <c r="N164" s="88" t="s">
        <v>23</v>
      </c>
      <c r="O164" s="91" t="s">
        <v>219</v>
      </c>
      <c r="P164" s="0" t="str">
        <f aca="false">RIGHT(H164,LEN(H164) - FIND(" ", H164))</f>
        <v>Street Footwear</v>
      </c>
    </row>
    <row r="165" customFormat="false" ht="14.25" hidden="false" customHeight="true" outlineLevel="0" collapsed="false">
      <c r="B165" s="88" t="s">
        <v>43</v>
      </c>
      <c r="C165" s="89" t="n">
        <v>1128299</v>
      </c>
      <c r="D165" s="90" t="n">
        <v>43863</v>
      </c>
      <c r="E165" s="88" t="s">
        <v>18</v>
      </c>
      <c r="F165" s="88" t="s">
        <v>46</v>
      </c>
      <c r="G165" s="88" t="s">
        <v>36</v>
      </c>
      <c r="H165" s="91" t="s">
        <v>24</v>
      </c>
      <c r="I165" s="92" t="n">
        <v>62</v>
      </c>
      <c r="J165" s="93" t="n">
        <v>165</v>
      </c>
      <c r="K165" s="94" t="n">
        <f aca="false">I165 * J165</f>
        <v>10230</v>
      </c>
      <c r="L165" s="94" t="n">
        <f aca="false">K165 *M165</f>
        <v>4194.3</v>
      </c>
      <c r="M165" s="95" t="n">
        <v>0.41</v>
      </c>
      <c r="N165" s="88" t="s">
        <v>23</v>
      </c>
      <c r="O165" s="91" t="s">
        <v>218</v>
      </c>
      <c r="P165" s="0" t="str">
        <f aca="false">RIGHT(H165,LEN(H165) - FIND(" ", H165))</f>
        <v>Athletic Footwear</v>
      </c>
    </row>
    <row r="166" customFormat="false" ht="14.25" hidden="false" customHeight="true" outlineLevel="0" collapsed="false">
      <c r="B166" s="88" t="s">
        <v>13</v>
      </c>
      <c r="C166" s="89" t="n">
        <v>1185732</v>
      </c>
      <c r="D166" s="90" t="n">
        <v>43863</v>
      </c>
      <c r="E166" s="88" t="s">
        <v>26</v>
      </c>
      <c r="F166" s="88" t="s">
        <v>50</v>
      </c>
      <c r="G166" s="88" t="s">
        <v>50</v>
      </c>
      <c r="H166" s="91" t="s">
        <v>48</v>
      </c>
      <c r="I166" s="92" t="n">
        <v>28</v>
      </c>
      <c r="J166" s="93" t="n">
        <v>315</v>
      </c>
      <c r="K166" s="94" t="n">
        <f aca="false">I166 * J166</f>
        <v>8820</v>
      </c>
      <c r="L166" s="94" t="n">
        <f aca="false">K166 *M166</f>
        <v>3351.6</v>
      </c>
      <c r="M166" s="95" t="n">
        <v>0.38</v>
      </c>
      <c r="N166" s="88" t="s">
        <v>31</v>
      </c>
      <c r="O166" s="91" t="s">
        <v>219</v>
      </c>
      <c r="P166" s="0" t="str">
        <f aca="false">RIGHT(H166,LEN(H166) - FIND(" ", H166))</f>
        <v>Street Footwear</v>
      </c>
    </row>
    <row r="167" customFormat="false" ht="14.25" hidden="false" customHeight="true" outlineLevel="0" collapsed="false">
      <c r="B167" s="88" t="s">
        <v>43</v>
      </c>
      <c r="C167" s="89" t="n">
        <v>1128299</v>
      </c>
      <c r="D167" s="90" t="n">
        <v>43863</v>
      </c>
      <c r="E167" s="88" t="s">
        <v>18</v>
      </c>
      <c r="F167" s="88" t="s">
        <v>46</v>
      </c>
      <c r="G167" s="88" t="s">
        <v>36</v>
      </c>
      <c r="H167" s="91" t="s">
        <v>24</v>
      </c>
      <c r="I167" s="92" t="n">
        <v>51</v>
      </c>
      <c r="J167" s="93" t="n">
        <v>182</v>
      </c>
      <c r="K167" s="94" t="n">
        <f aca="false">I167 * J167</f>
        <v>9282</v>
      </c>
      <c r="L167" s="94" t="n">
        <f aca="false">K167 *M167</f>
        <v>3341.52</v>
      </c>
      <c r="M167" s="95" t="n">
        <v>0.36</v>
      </c>
      <c r="N167" s="88" t="s">
        <v>31</v>
      </c>
      <c r="O167" s="91" t="s">
        <v>218</v>
      </c>
      <c r="P167" s="0" t="str">
        <f aca="false">RIGHT(H167,LEN(H167) - FIND(" ", H167))</f>
        <v>Athletic Footwear</v>
      </c>
    </row>
    <row r="168" customFormat="false" ht="14.25" hidden="false" customHeight="true" outlineLevel="0" collapsed="false">
      <c r="B168" s="88" t="s">
        <v>13</v>
      </c>
      <c r="C168" s="89" t="n">
        <v>1185732</v>
      </c>
      <c r="D168" s="90" t="n">
        <v>43864</v>
      </c>
      <c r="E168" s="88" t="s">
        <v>26</v>
      </c>
      <c r="F168" s="88" t="s">
        <v>50</v>
      </c>
      <c r="G168" s="88" t="s">
        <v>50</v>
      </c>
      <c r="H168" s="91" t="s">
        <v>44</v>
      </c>
      <c r="I168" s="92" t="n">
        <v>45</v>
      </c>
      <c r="J168" s="93" t="n">
        <v>825</v>
      </c>
      <c r="K168" s="94" t="n">
        <f aca="false">I168 * J168</f>
        <v>37125</v>
      </c>
      <c r="L168" s="94" t="n">
        <f aca="false">K168 *M168</f>
        <v>12993.75</v>
      </c>
      <c r="M168" s="95" t="n">
        <v>0.35</v>
      </c>
      <c r="N168" s="88" t="s">
        <v>31</v>
      </c>
      <c r="O168" s="91" t="s">
        <v>219</v>
      </c>
      <c r="P168" s="0" t="str">
        <f aca="false">RIGHT(H168,LEN(H168) - FIND(" ", H168))</f>
        <v>Athletic Footwear</v>
      </c>
    </row>
    <row r="169" customFormat="false" ht="14.25" hidden="false" customHeight="true" outlineLevel="0" collapsed="false">
      <c r="B169" s="88" t="s">
        <v>43</v>
      </c>
      <c r="C169" s="89" t="n">
        <v>1128299</v>
      </c>
      <c r="D169" s="90" t="n">
        <v>43864</v>
      </c>
      <c r="E169" s="88" t="s">
        <v>18</v>
      </c>
      <c r="F169" s="88" t="s">
        <v>46</v>
      </c>
      <c r="G169" s="88" t="s">
        <v>36</v>
      </c>
      <c r="H169" s="91" t="s">
        <v>48</v>
      </c>
      <c r="I169" s="92" t="n">
        <v>65</v>
      </c>
      <c r="J169" s="93" t="n">
        <v>550</v>
      </c>
      <c r="K169" s="94" t="n">
        <f aca="false">I169 * J169</f>
        <v>35750</v>
      </c>
      <c r="L169" s="94" t="n">
        <f aca="false">K169 *M169</f>
        <v>16087.5</v>
      </c>
      <c r="M169" s="95" t="n">
        <v>0.45</v>
      </c>
      <c r="N169" s="88" t="s">
        <v>31</v>
      </c>
      <c r="O169" s="91" t="s">
        <v>219</v>
      </c>
      <c r="P169" s="0" t="str">
        <f aca="false">RIGHT(H169,LEN(H169) - FIND(" ", H169))</f>
        <v>Street Footwear</v>
      </c>
    </row>
    <row r="170" customFormat="false" ht="14.25" hidden="false" customHeight="true" outlineLevel="0" collapsed="false">
      <c r="B170" s="88" t="s">
        <v>13</v>
      </c>
      <c r="C170" s="89" t="n">
        <v>1185732</v>
      </c>
      <c r="D170" s="90" t="n">
        <v>43864</v>
      </c>
      <c r="E170" s="88" t="s">
        <v>26</v>
      </c>
      <c r="F170" s="88" t="s">
        <v>50</v>
      </c>
      <c r="G170" s="88" t="s">
        <v>50</v>
      </c>
      <c r="H170" s="91" t="s">
        <v>44</v>
      </c>
      <c r="I170" s="92" t="n">
        <v>41</v>
      </c>
      <c r="J170" s="93" t="n">
        <v>239</v>
      </c>
      <c r="K170" s="94" t="n">
        <f aca="false">I170 * J170</f>
        <v>9799</v>
      </c>
      <c r="L170" s="94" t="n">
        <f aca="false">K170 *M170</f>
        <v>4801.51</v>
      </c>
      <c r="M170" s="95" t="n">
        <v>0.49</v>
      </c>
      <c r="N170" s="88" t="s">
        <v>23</v>
      </c>
      <c r="O170" s="91" t="s">
        <v>219</v>
      </c>
      <c r="P170" s="0" t="str">
        <f aca="false">RIGHT(H170,LEN(H170) - FIND(" ", H170))</f>
        <v>Athletic Footwear</v>
      </c>
    </row>
    <row r="171" customFormat="false" ht="14.25" hidden="false" customHeight="true" outlineLevel="0" collapsed="false">
      <c r="B171" s="88" t="s">
        <v>43</v>
      </c>
      <c r="C171" s="89" t="n">
        <v>1128299</v>
      </c>
      <c r="D171" s="90" t="n">
        <v>43864</v>
      </c>
      <c r="E171" s="88" t="s">
        <v>18</v>
      </c>
      <c r="F171" s="88" t="s">
        <v>46</v>
      </c>
      <c r="G171" s="88" t="s">
        <v>36</v>
      </c>
      <c r="H171" s="91" t="s">
        <v>48</v>
      </c>
      <c r="I171" s="92" t="n">
        <v>62</v>
      </c>
      <c r="J171" s="93" t="n">
        <v>165</v>
      </c>
      <c r="K171" s="94" t="n">
        <f aca="false">I171 * J171</f>
        <v>10230</v>
      </c>
      <c r="L171" s="94" t="n">
        <f aca="false">K171 *M171</f>
        <v>6035.7</v>
      </c>
      <c r="M171" s="95" t="n">
        <v>0.59</v>
      </c>
      <c r="N171" s="88" t="s">
        <v>23</v>
      </c>
      <c r="O171" s="91" t="s">
        <v>219</v>
      </c>
      <c r="P171" s="0" t="str">
        <f aca="false">RIGHT(H171,LEN(H171) - FIND(" ", H171))</f>
        <v>Street Footwear</v>
      </c>
    </row>
    <row r="172" customFormat="false" ht="14.25" hidden="false" customHeight="true" outlineLevel="0" collapsed="false">
      <c r="B172" s="88" t="s">
        <v>13</v>
      </c>
      <c r="C172" s="89" t="n">
        <v>1185732</v>
      </c>
      <c r="D172" s="90" t="n">
        <v>43864</v>
      </c>
      <c r="E172" s="88" t="s">
        <v>26</v>
      </c>
      <c r="F172" s="88" t="s">
        <v>50</v>
      </c>
      <c r="G172" s="88" t="s">
        <v>50</v>
      </c>
      <c r="H172" s="91" t="s">
        <v>44</v>
      </c>
      <c r="I172" s="92" t="n">
        <v>31</v>
      </c>
      <c r="J172" s="93" t="n">
        <v>289</v>
      </c>
      <c r="K172" s="94" t="n">
        <f aca="false">I172 * J172</f>
        <v>8959</v>
      </c>
      <c r="L172" s="94" t="n">
        <f aca="false">K172 *M172</f>
        <v>3314.83</v>
      </c>
      <c r="M172" s="95" t="n">
        <v>0.37</v>
      </c>
      <c r="N172" s="88" t="s">
        <v>31</v>
      </c>
      <c r="O172" s="91" t="s">
        <v>219</v>
      </c>
      <c r="P172" s="0" t="str">
        <f aca="false">RIGHT(H172,LEN(H172) - FIND(" ", H172))</f>
        <v>Athletic Footwear</v>
      </c>
    </row>
    <row r="173" customFormat="false" ht="14.25" hidden="false" customHeight="true" outlineLevel="0" collapsed="false">
      <c r="B173" s="88" t="s">
        <v>43</v>
      </c>
      <c r="C173" s="89" t="n">
        <v>1128299</v>
      </c>
      <c r="D173" s="90" t="n">
        <v>43864</v>
      </c>
      <c r="E173" s="88" t="s">
        <v>18</v>
      </c>
      <c r="F173" s="88" t="s">
        <v>46</v>
      </c>
      <c r="G173" s="88" t="s">
        <v>36</v>
      </c>
      <c r="H173" s="91" t="s">
        <v>48</v>
      </c>
      <c r="I173" s="92" t="n">
        <v>46</v>
      </c>
      <c r="J173" s="93" t="n">
        <v>176</v>
      </c>
      <c r="K173" s="94" t="n">
        <f aca="false">I173 * J173</f>
        <v>8096</v>
      </c>
      <c r="L173" s="94" t="n">
        <f aca="false">K173 *M173</f>
        <v>3886.08</v>
      </c>
      <c r="M173" s="95" t="n">
        <v>0.48</v>
      </c>
      <c r="N173" s="88" t="s">
        <v>31</v>
      </c>
      <c r="O173" s="91" t="s">
        <v>219</v>
      </c>
      <c r="P173" s="0" t="str">
        <f aca="false">RIGHT(H173,LEN(H173) - FIND(" ", H173))</f>
        <v>Street Footwear</v>
      </c>
    </row>
    <row r="174" customFormat="false" ht="14.25" hidden="false" customHeight="true" outlineLevel="0" collapsed="false">
      <c r="B174" s="88" t="s">
        <v>13</v>
      </c>
      <c r="C174" s="89" t="n">
        <v>1185732</v>
      </c>
      <c r="D174" s="90" t="n">
        <v>43865</v>
      </c>
      <c r="E174" s="88" t="s">
        <v>26</v>
      </c>
      <c r="F174" s="88" t="s">
        <v>50</v>
      </c>
      <c r="G174" s="88" t="s">
        <v>50</v>
      </c>
      <c r="H174" s="91" t="s">
        <v>16</v>
      </c>
      <c r="I174" s="92" t="n">
        <v>60</v>
      </c>
      <c r="J174" s="93" t="n">
        <v>825</v>
      </c>
      <c r="K174" s="94" t="n">
        <f aca="false">I174 * J174</f>
        <v>49500</v>
      </c>
      <c r="L174" s="94" t="n">
        <f aca="false">K174 *M174</f>
        <v>14850</v>
      </c>
      <c r="M174" s="95" t="n">
        <v>0.3</v>
      </c>
      <c r="N174" s="88" t="s">
        <v>31</v>
      </c>
      <c r="O174" s="91" t="s">
        <v>218</v>
      </c>
      <c r="P174" s="0" t="str">
        <f aca="false">RIGHT(H174,LEN(H174) - FIND(" ", H174))</f>
        <v>Apparel</v>
      </c>
    </row>
    <row r="175" customFormat="false" ht="14.25" hidden="false" customHeight="true" outlineLevel="0" collapsed="false">
      <c r="B175" s="88" t="s">
        <v>43</v>
      </c>
      <c r="C175" s="89" t="n">
        <v>1128299</v>
      </c>
      <c r="D175" s="90" t="n">
        <v>43865</v>
      </c>
      <c r="E175" s="88" t="s">
        <v>18</v>
      </c>
      <c r="F175" s="88" t="s">
        <v>46</v>
      </c>
      <c r="G175" s="88" t="s">
        <v>36</v>
      </c>
      <c r="H175" s="91" t="s">
        <v>44</v>
      </c>
      <c r="I175" s="92" t="n">
        <v>60</v>
      </c>
      <c r="J175" s="93" t="n">
        <v>425</v>
      </c>
      <c r="K175" s="94" t="n">
        <f aca="false">I175 * J175</f>
        <v>25500</v>
      </c>
      <c r="L175" s="94" t="n">
        <f aca="false">K175 *M175</f>
        <v>10200</v>
      </c>
      <c r="M175" s="95" t="n">
        <v>0.4</v>
      </c>
      <c r="N175" s="88" t="s">
        <v>31</v>
      </c>
      <c r="O175" s="91" t="s">
        <v>219</v>
      </c>
      <c r="P175" s="0" t="str">
        <f aca="false">RIGHT(H175,LEN(H175) - FIND(" ", H175))</f>
        <v>Athletic Footwear</v>
      </c>
    </row>
    <row r="176" customFormat="false" ht="14.25" hidden="false" customHeight="true" outlineLevel="0" collapsed="false">
      <c r="B176" s="88" t="s">
        <v>13</v>
      </c>
      <c r="C176" s="89" t="n">
        <v>1185732</v>
      </c>
      <c r="D176" s="90" t="n">
        <v>43865</v>
      </c>
      <c r="E176" s="88" t="s">
        <v>26</v>
      </c>
      <c r="F176" s="88" t="s">
        <v>50</v>
      </c>
      <c r="G176" s="88" t="s">
        <v>50</v>
      </c>
      <c r="H176" s="91" t="s">
        <v>16</v>
      </c>
      <c r="I176" s="92" t="n">
        <v>56</v>
      </c>
      <c r="J176" s="93" t="n">
        <v>215</v>
      </c>
      <c r="K176" s="94" t="n">
        <f aca="false">I176 * J176</f>
        <v>12040</v>
      </c>
      <c r="L176" s="94" t="n">
        <f aca="false">K176 *M176</f>
        <v>5056.8</v>
      </c>
      <c r="M176" s="95" t="n">
        <v>0.42</v>
      </c>
      <c r="N176" s="88" t="s">
        <v>23</v>
      </c>
      <c r="O176" s="91" t="s">
        <v>218</v>
      </c>
      <c r="P176" s="0" t="str">
        <f aca="false">RIGHT(H176,LEN(H176) - FIND(" ", H176))</f>
        <v>Apparel</v>
      </c>
    </row>
    <row r="177" customFormat="false" ht="14.25" hidden="false" customHeight="true" outlineLevel="0" collapsed="false">
      <c r="B177" s="88" t="s">
        <v>43</v>
      </c>
      <c r="C177" s="89" t="n">
        <v>1128299</v>
      </c>
      <c r="D177" s="90" t="n">
        <v>43865</v>
      </c>
      <c r="E177" s="88" t="s">
        <v>18</v>
      </c>
      <c r="F177" s="88" t="s">
        <v>46</v>
      </c>
      <c r="G177" s="88" t="s">
        <v>36</v>
      </c>
      <c r="H177" s="91" t="s">
        <v>44</v>
      </c>
      <c r="I177" s="92" t="n">
        <v>58</v>
      </c>
      <c r="J177" s="93" t="n">
        <v>111</v>
      </c>
      <c r="K177" s="94" t="n">
        <f aca="false">I177 * J177</f>
        <v>6438</v>
      </c>
      <c r="L177" s="94" t="n">
        <f aca="false">K177 *M177</f>
        <v>3283.38</v>
      </c>
      <c r="M177" s="95" t="n">
        <v>0.51</v>
      </c>
      <c r="N177" s="88" t="s">
        <v>23</v>
      </c>
      <c r="O177" s="91" t="s">
        <v>219</v>
      </c>
      <c r="P177" s="0" t="str">
        <f aca="false">RIGHT(H177,LEN(H177) - FIND(" ", H177))</f>
        <v>Athletic Footwear</v>
      </c>
    </row>
    <row r="178" customFormat="false" ht="14.25" hidden="false" customHeight="true" outlineLevel="0" collapsed="false">
      <c r="B178" s="88" t="s">
        <v>13</v>
      </c>
      <c r="C178" s="89" t="n">
        <v>1185732</v>
      </c>
      <c r="D178" s="90" t="n">
        <v>43865</v>
      </c>
      <c r="E178" s="88" t="s">
        <v>26</v>
      </c>
      <c r="F178" s="88" t="s">
        <v>50</v>
      </c>
      <c r="G178" s="88" t="s">
        <v>50</v>
      </c>
      <c r="H178" s="91" t="s">
        <v>16</v>
      </c>
      <c r="I178" s="92" t="n">
        <v>44</v>
      </c>
      <c r="J178" s="93" t="n">
        <v>281</v>
      </c>
      <c r="K178" s="94" t="n">
        <f aca="false">I178 * J178</f>
        <v>12364</v>
      </c>
      <c r="L178" s="94" t="n">
        <f aca="false">K178 *M178</f>
        <v>4451.04</v>
      </c>
      <c r="M178" s="95" t="n">
        <v>0.36</v>
      </c>
      <c r="N178" s="88" t="s">
        <v>31</v>
      </c>
      <c r="O178" s="91" t="s">
        <v>218</v>
      </c>
      <c r="P178" s="0" t="str">
        <f aca="false">RIGHT(H178,LEN(H178) - FIND(" ", H178))</f>
        <v>Apparel</v>
      </c>
    </row>
    <row r="179" customFormat="false" ht="14.25" hidden="false" customHeight="true" outlineLevel="0" collapsed="false">
      <c r="B179" s="88" t="s">
        <v>43</v>
      </c>
      <c r="C179" s="89" t="n">
        <v>1128299</v>
      </c>
      <c r="D179" s="90" t="n">
        <v>43865</v>
      </c>
      <c r="E179" s="88" t="s">
        <v>18</v>
      </c>
      <c r="F179" s="88" t="s">
        <v>46</v>
      </c>
      <c r="G179" s="88" t="s">
        <v>36</v>
      </c>
      <c r="H179" s="91" t="s">
        <v>44</v>
      </c>
      <c r="I179" s="92" t="n">
        <v>47</v>
      </c>
      <c r="J179" s="93" t="n">
        <v>145</v>
      </c>
      <c r="K179" s="94" t="n">
        <f aca="false">I179 * J179</f>
        <v>6815</v>
      </c>
      <c r="L179" s="94" t="n">
        <f aca="false">K179 *M179</f>
        <v>3066.75</v>
      </c>
      <c r="M179" s="95" t="n">
        <v>0.45</v>
      </c>
      <c r="N179" s="88" t="s">
        <v>31</v>
      </c>
      <c r="O179" s="91" t="s">
        <v>219</v>
      </c>
      <c r="P179" s="0" t="str">
        <f aca="false">RIGHT(H179,LEN(H179) - FIND(" ", H179))</f>
        <v>Athletic Footwear</v>
      </c>
    </row>
    <row r="180" customFormat="false" ht="14.25" hidden="false" customHeight="true" outlineLevel="0" collapsed="false">
      <c r="B180" s="88" t="s">
        <v>13</v>
      </c>
      <c r="C180" s="89" t="n">
        <v>1185732</v>
      </c>
      <c r="D180" s="90" t="n">
        <v>43866</v>
      </c>
      <c r="E180" s="88" t="s">
        <v>26</v>
      </c>
      <c r="F180" s="88" t="s">
        <v>50</v>
      </c>
      <c r="G180" s="88" t="s">
        <v>50</v>
      </c>
      <c r="H180" s="91" t="s">
        <v>38</v>
      </c>
      <c r="I180" s="92" t="n">
        <v>50</v>
      </c>
      <c r="J180" s="93" t="n">
        <v>950</v>
      </c>
      <c r="K180" s="94" t="n">
        <f aca="false">I180 * J180</f>
        <v>47500</v>
      </c>
      <c r="L180" s="94" t="n">
        <f aca="false">K180 *M180</f>
        <v>11875</v>
      </c>
      <c r="M180" s="95" t="n">
        <v>0.25</v>
      </c>
      <c r="N180" s="88" t="s">
        <v>31</v>
      </c>
      <c r="O180" s="91" t="s">
        <v>219</v>
      </c>
      <c r="P180" s="0" t="str">
        <f aca="false">RIGHT(H180,LEN(H180) - FIND(" ", H180))</f>
        <v>Apparel</v>
      </c>
    </row>
    <row r="181" customFormat="false" ht="14.25" hidden="false" customHeight="true" outlineLevel="0" collapsed="false">
      <c r="B181" s="88" t="s">
        <v>43</v>
      </c>
      <c r="C181" s="89" t="n">
        <v>1128299</v>
      </c>
      <c r="D181" s="90" t="n">
        <v>43866</v>
      </c>
      <c r="E181" s="88" t="s">
        <v>18</v>
      </c>
      <c r="F181" s="88" t="s">
        <v>46</v>
      </c>
      <c r="G181" s="88" t="s">
        <v>36</v>
      </c>
      <c r="H181" s="91" t="s">
        <v>16</v>
      </c>
      <c r="I181" s="92" t="n">
        <v>65</v>
      </c>
      <c r="J181" s="93" t="n">
        <v>300</v>
      </c>
      <c r="K181" s="94" t="n">
        <f aca="false">I181 * J181</f>
        <v>19500</v>
      </c>
      <c r="L181" s="94" t="n">
        <f aca="false">K181 *M181</f>
        <v>11700</v>
      </c>
      <c r="M181" s="95" t="n">
        <v>0.6</v>
      </c>
      <c r="N181" s="88" t="s">
        <v>31</v>
      </c>
      <c r="O181" s="91" t="s">
        <v>218</v>
      </c>
      <c r="P181" s="0" t="str">
        <f aca="false">RIGHT(H181,LEN(H181) - FIND(" ", H181))</f>
        <v>Apparel</v>
      </c>
    </row>
    <row r="182" customFormat="false" ht="14.25" hidden="false" customHeight="true" outlineLevel="0" collapsed="false">
      <c r="B182" s="88" t="s">
        <v>13</v>
      </c>
      <c r="C182" s="89" t="n">
        <v>1185732</v>
      </c>
      <c r="D182" s="90" t="n">
        <v>43866</v>
      </c>
      <c r="E182" s="88" t="s">
        <v>26</v>
      </c>
      <c r="F182" s="88" t="s">
        <v>50</v>
      </c>
      <c r="G182" s="88" t="s">
        <v>50</v>
      </c>
      <c r="H182" s="91" t="s">
        <v>38</v>
      </c>
      <c r="I182" s="92" t="n">
        <v>49</v>
      </c>
      <c r="J182" s="93" t="n">
        <v>238</v>
      </c>
      <c r="K182" s="94" t="n">
        <f aca="false">I182 * J182</f>
        <v>11662</v>
      </c>
      <c r="L182" s="94" t="n">
        <f aca="false">K182 *M182</f>
        <v>4314.94</v>
      </c>
      <c r="M182" s="95" t="n">
        <v>0.37</v>
      </c>
      <c r="N182" s="88" t="s">
        <v>23</v>
      </c>
      <c r="O182" s="91" t="s">
        <v>219</v>
      </c>
      <c r="P182" s="0" t="str">
        <f aca="false">RIGHT(H182,LEN(H182) - FIND(" ", H182))</f>
        <v>Apparel</v>
      </c>
    </row>
    <row r="183" customFormat="false" ht="14.25" hidden="false" customHeight="true" outlineLevel="0" collapsed="false">
      <c r="B183" s="88" t="s">
        <v>43</v>
      </c>
      <c r="C183" s="89" t="n">
        <v>1128299</v>
      </c>
      <c r="D183" s="90" t="n">
        <v>43866</v>
      </c>
      <c r="E183" s="88" t="s">
        <v>18</v>
      </c>
      <c r="F183" s="88" t="s">
        <v>46</v>
      </c>
      <c r="G183" s="88" t="s">
        <v>36</v>
      </c>
      <c r="H183" s="91" t="s">
        <v>16</v>
      </c>
      <c r="I183" s="92" t="n">
        <v>59</v>
      </c>
      <c r="J183" s="93" t="n">
        <v>81</v>
      </c>
      <c r="K183" s="94" t="n">
        <f aca="false">I183 * J183</f>
        <v>4779</v>
      </c>
      <c r="L183" s="94" t="n">
        <f aca="false">K183 *M183</f>
        <v>3536.46</v>
      </c>
      <c r="M183" s="95" t="n">
        <v>0.74</v>
      </c>
      <c r="N183" s="88" t="s">
        <v>23</v>
      </c>
      <c r="O183" s="91" t="s">
        <v>218</v>
      </c>
      <c r="P183" s="0" t="str">
        <f aca="false">RIGHT(H183,LEN(H183) - FIND(" ", H183))</f>
        <v>Apparel</v>
      </c>
    </row>
    <row r="184" customFormat="false" ht="14.25" hidden="false" customHeight="true" outlineLevel="0" collapsed="false">
      <c r="B184" s="88" t="s">
        <v>13</v>
      </c>
      <c r="C184" s="89" t="n">
        <v>1185732</v>
      </c>
      <c r="D184" s="90" t="n">
        <v>43866</v>
      </c>
      <c r="E184" s="88" t="s">
        <v>26</v>
      </c>
      <c r="F184" s="88" t="s">
        <v>50</v>
      </c>
      <c r="G184" s="88" t="s">
        <v>50</v>
      </c>
      <c r="H184" s="91" t="s">
        <v>38</v>
      </c>
      <c r="I184" s="92" t="n">
        <v>39</v>
      </c>
      <c r="J184" s="93" t="n">
        <v>333</v>
      </c>
      <c r="K184" s="94" t="n">
        <f aca="false">I184 * J184</f>
        <v>12987</v>
      </c>
      <c r="L184" s="94" t="n">
        <f aca="false">K184 *M184</f>
        <v>3506.49</v>
      </c>
      <c r="M184" s="95" t="n">
        <v>0.27</v>
      </c>
      <c r="N184" s="88" t="s">
        <v>31</v>
      </c>
      <c r="O184" s="91" t="s">
        <v>219</v>
      </c>
      <c r="P184" s="0" t="str">
        <f aca="false">RIGHT(H184,LEN(H184) - FIND(" ", H184))</f>
        <v>Apparel</v>
      </c>
    </row>
    <row r="185" customFormat="false" ht="14.25" hidden="false" customHeight="true" outlineLevel="0" collapsed="false">
      <c r="B185" s="88" t="s">
        <v>43</v>
      </c>
      <c r="C185" s="89" t="n">
        <v>1128299</v>
      </c>
      <c r="D185" s="90" t="n">
        <v>43866</v>
      </c>
      <c r="E185" s="88" t="s">
        <v>18</v>
      </c>
      <c r="F185" s="88" t="s">
        <v>46</v>
      </c>
      <c r="G185" s="88" t="s">
        <v>36</v>
      </c>
      <c r="H185" s="91" t="s">
        <v>16</v>
      </c>
      <c r="I185" s="92" t="n">
        <v>47</v>
      </c>
      <c r="J185" s="93" t="n">
        <v>105</v>
      </c>
      <c r="K185" s="94" t="n">
        <f aca="false">I185 * J185</f>
        <v>4935</v>
      </c>
      <c r="L185" s="94" t="n">
        <f aca="false">K185 *M185</f>
        <v>3207.75</v>
      </c>
      <c r="M185" s="95" t="n">
        <v>0.65</v>
      </c>
      <c r="N185" s="88" t="s">
        <v>31</v>
      </c>
      <c r="O185" s="91" t="s">
        <v>218</v>
      </c>
      <c r="P185" s="0" t="str">
        <f aca="false">RIGHT(H185,LEN(H185) - FIND(" ", H185))</f>
        <v>Apparel</v>
      </c>
    </row>
    <row r="186" customFormat="false" ht="14.25" hidden="false" customHeight="true" outlineLevel="0" collapsed="false">
      <c r="B186" s="88" t="s">
        <v>13</v>
      </c>
      <c r="C186" s="89" t="n">
        <v>1185732</v>
      </c>
      <c r="D186" s="90" t="n">
        <v>43867</v>
      </c>
      <c r="E186" s="88" t="s">
        <v>26</v>
      </c>
      <c r="F186" s="88" t="s">
        <v>50</v>
      </c>
      <c r="G186" s="88" t="s">
        <v>50</v>
      </c>
      <c r="H186" s="91" t="s">
        <v>32</v>
      </c>
      <c r="I186" s="92" t="n">
        <v>60</v>
      </c>
      <c r="J186" s="93" t="n">
        <v>1220</v>
      </c>
      <c r="K186" s="94" t="n">
        <f aca="false">I186 * J186</f>
        <v>73200</v>
      </c>
      <c r="L186" s="94" t="n">
        <f aca="false">K186 *M186</f>
        <v>36600</v>
      </c>
      <c r="M186" s="95" t="n">
        <v>0.5</v>
      </c>
      <c r="N186" s="88" t="s">
        <v>31</v>
      </c>
      <c r="O186" s="91" t="s">
        <v>218</v>
      </c>
      <c r="P186" s="0" t="str">
        <f aca="false">RIGHT(H186,LEN(H186) - FIND(" ", H186))</f>
        <v>Street Footwear</v>
      </c>
    </row>
    <row r="187" customFormat="false" ht="14.25" hidden="false" customHeight="true" outlineLevel="0" collapsed="false">
      <c r="B187" s="88" t="s">
        <v>43</v>
      </c>
      <c r="C187" s="89" t="n">
        <v>1128299</v>
      </c>
      <c r="D187" s="90" t="n">
        <v>43867</v>
      </c>
      <c r="E187" s="88" t="s">
        <v>18</v>
      </c>
      <c r="F187" s="88" t="s">
        <v>46</v>
      </c>
      <c r="G187" s="88" t="s">
        <v>36</v>
      </c>
      <c r="H187" s="91" t="s">
        <v>38</v>
      </c>
      <c r="I187" s="92" t="n">
        <v>80</v>
      </c>
      <c r="J187" s="93" t="n">
        <v>600</v>
      </c>
      <c r="K187" s="94" t="n">
        <f aca="false">I187 * J187</f>
        <v>48000</v>
      </c>
      <c r="L187" s="94" t="n">
        <f aca="false">K187 *M187</f>
        <v>12000</v>
      </c>
      <c r="M187" s="95" t="n">
        <v>0.25</v>
      </c>
      <c r="N187" s="88" t="s">
        <v>31</v>
      </c>
      <c r="O187" s="91" t="s">
        <v>219</v>
      </c>
      <c r="P187" s="0" t="str">
        <f aca="false">RIGHT(H187,LEN(H187) - FIND(" ", H187))</f>
        <v>Apparel</v>
      </c>
    </row>
    <row r="188" customFormat="false" ht="14.25" hidden="false" customHeight="true" outlineLevel="0" collapsed="false">
      <c r="B188" s="88" t="s">
        <v>13</v>
      </c>
      <c r="C188" s="89" t="n">
        <v>1185732</v>
      </c>
      <c r="D188" s="90" t="n">
        <v>43867</v>
      </c>
      <c r="E188" s="88" t="s">
        <v>26</v>
      </c>
      <c r="F188" s="88" t="s">
        <v>50</v>
      </c>
      <c r="G188" s="88" t="s">
        <v>50</v>
      </c>
      <c r="H188" s="91" t="s">
        <v>32</v>
      </c>
      <c r="I188" s="92" t="n">
        <v>54</v>
      </c>
      <c r="J188" s="93" t="n">
        <v>317</v>
      </c>
      <c r="K188" s="94" t="n">
        <f aca="false">I188 * J188</f>
        <v>17118</v>
      </c>
      <c r="L188" s="94" t="n">
        <f aca="false">K188 *M188</f>
        <v>10955.52</v>
      </c>
      <c r="M188" s="95" t="n">
        <v>0.64</v>
      </c>
      <c r="N188" s="88" t="s">
        <v>23</v>
      </c>
      <c r="O188" s="91" t="s">
        <v>218</v>
      </c>
      <c r="P188" s="0" t="str">
        <f aca="false">RIGHT(H188,LEN(H188) - FIND(" ", H188))</f>
        <v>Street Footwear</v>
      </c>
    </row>
    <row r="189" customFormat="false" ht="14.25" hidden="false" customHeight="true" outlineLevel="0" collapsed="false">
      <c r="B189" s="88" t="s">
        <v>43</v>
      </c>
      <c r="C189" s="89" t="n">
        <v>1128299</v>
      </c>
      <c r="D189" s="90" t="n">
        <v>43867</v>
      </c>
      <c r="E189" s="88" t="s">
        <v>18</v>
      </c>
      <c r="F189" s="88" t="s">
        <v>46</v>
      </c>
      <c r="G189" s="88" t="s">
        <v>36</v>
      </c>
      <c r="H189" s="91" t="s">
        <v>38</v>
      </c>
      <c r="I189" s="92" t="n">
        <v>73</v>
      </c>
      <c r="J189" s="93" t="n">
        <v>174</v>
      </c>
      <c r="K189" s="94" t="n">
        <f aca="false">I189 * J189</f>
        <v>12702</v>
      </c>
      <c r="L189" s="94" t="n">
        <f aca="false">K189 *M189</f>
        <v>5080.8</v>
      </c>
      <c r="M189" s="95" t="n">
        <v>0.4</v>
      </c>
      <c r="N189" s="88" t="s">
        <v>23</v>
      </c>
      <c r="O189" s="91" t="s">
        <v>219</v>
      </c>
      <c r="P189" s="0" t="str">
        <f aca="false">RIGHT(H189,LEN(H189) - FIND(" ", H189))</f>
        <v>Apparel</v>
      </c>
    </row>
    <row r="190" customFormat="false" ht="14.25" hidden="false" customHeight="true" outlineLevel="0" collapsed="false">
      <c r="B190" s="88" t="s">
        <v>13</v>
      </c>
      <c r="C190" s="89" t="n">
        <v>1185732</v>
      </c>
      <c r="D190" s="90" t="n">
        <v>43867</v>
      </c>
      <c r="E190" s="88" t="s">
        <v>26</v>
      </c>
      <c r="F190" s="88" t="s">
        <v>50</v>
      </c>
      <c r="G190" s="88" t="s">
        <v>50</v>
      </c>
      <c r="H190" s="91" t="s">
        <v>32</v>
      </c>
      <c r="I190" s="92" t="n">
        <v>44</v>
      </c>
      <c r="J190" s="93" t="n">
        <v>366</v>
      </c>
      <c r="K190" s="94" t="n">
        <f aca="false">I190 * J190</f>
        <v>16104</v>
      </c>
      <c r="L190" s="94" t="n">
        <f aca="false">K190 *M190</f>
        <v>8374.08</v>
      </c>
      <c r="M190" s="95" t="n">
        <v>0.52</v>
      </c>
      <c r="N190" s="88" t="s">
        <v>31</v>
      </c>
      <c r="O190" s="91" t="s">
        <v>218</v>
      </c>
      <c r="P190" s="0" t="str">
        <f aca="false">RIGHT(H190,LEN(H190) - FIND(" ", H190))</f>
        <v>Street Footwear</v>
      </c>
    </row>
    <row r="191" customFormat="false" ht="14.25" hidden="false" customHeight="true" outlineLevel="0" collapsed="false">
      <c r="B191" s="88" t="s">
        <v>43</v>
      </c>
      <c r="C191" s="89" t="n">
        <v>1128299</v>
      </c>
      <c r="D191" s="90" t="n">
        <v>43867</v>
      </c>
      <c r="E191" s="88" t="s">
        <v>18</v>
      </c>
      <c r="F191" s="88" t="s">
        <v>46</v>
      </c>
      <c r="G191" s="88" t="s">
        <v>36</v>
      </c>
      <c r="H191" s="91" t="s">
        <v>38</v>
      </c>
      <c r="I191" s="92" t="n">
        <v>57</v>
      </c>
      <c r="J191" s="93" t="n">
        <v>192</v>
      </c>
      <c r="K191" s="94" t="n">
        <f aca="false">I191 * J191</f>
        <v>10944</v>
      </c>
      <c r="L191" s="94" t="n">
        <f aca="false">K191 *M191</f>
        <v>3064.32</v>
      </c>
      <c r="M191" s="95" t="n">
        <v>0.28</v>
      </c>
      <c r="N191" s="88" t="s">
        <v>31</v>
      </c>
      <c r="O191" s="91" t="s">
        <v>219</v>
      </c>
      <c r="P191" s="0" t="str">
        <f aca="false">RIGHT(H191,LEN(H191) - FIND(" ", H191))</f>
        <v>Apparel</v>
      </c>
    </row>
    <row r="192" customFormat="false" ht="14.25" hidden="false" customHeight="true" outlineLevel="0" collapsed="false">
      <c r="B192" s="88" t="s">
        <v>13</v>
      </c>
      <c r="C192" s="89" t="n">
        <v>1185732</v>
      </c>
      <c r="D192" s="90" t="n">
        <v>43868</v>
      </c>
      <c r="E192" s="88" t="s">
        <v>26</v>
      </c>
      <c r="F192" s="88" t="s">
        <v>50</v>
      </c>
      <c r="G192" s="88" t="s">
        <v>50</v>
      </c>
      <c r="H192" s="91" t="s">
        <v>24</v>
      </c>
      <c r="I192" s="92" t="n">
        <v>55</v>
      </c>
      <c r="J192" s="93" t="n">
        <v>925</v>
      </c>
      <c r="K192" s="94" t="n">
        <f aca="false">I192 * J192</f>
        <v>50875</v>
      </c>
      <c r="L192" s="94" t="n">
        <f aca="false">K192 *M192</f>
        <v>15262.5</v>
      </c>
      <c r="M192" s="95" t="n">
        <v>0.3</v>
      </c>
      <c r="N192" s="88" t="s">
        <v>31</v>
      </c>
      <c r="O192" s="91" t="s">
        <v>218</v>
      </c>
      <c r="P192" s="0" t="str">
        <f aca="false">RIGHT(H192,LEN(H192) - FIND(" ", H192))</f>
        <v>Athletic Footwear</v>
      </c>
    </row>
    <row r="193" customFormat="false" ht="14.25" hidden="false" customHeight="true" outlineLevel="0" collapsed="false">
      <c r="B193" s="88" t="s">
        <v>43</v>
      </c>
      <c r="C193" s="89" t="n">
        <v>1128299</v>
      </c>
      <c r="D193" s="90" t="n">
        <v>43868</v>
      </c>
      <c r="E193" s="88" t="s">
        <v>18</v>
      </c>
      <c r="F193" s="88" t="s">
        <v>46</v>
      </c>
      <c r="G193" s="88" t="s">
        <v>36</v>
      </c>
      <c r="H193" s="91" t="s">
        <v>32</v>
      </c>
      <c r="I193" s="92" t="n">
        <v>60</v>
      </c>
      <c r="J193" s="93" t="n">
        <v>750</v>
      </c>
      <c r="K193" s="94" t="n">
        <f aca="false">I193 * J193</f>
        <v>45000</v>
      </c>
      <c r="L193" s="94" t="n">
        <f aca="false">K193 *M193</f>
        <v>18000</v>
      </c>
      <c r="M193" s="95" t="n">
        <v>0.4</v>
      </c>
      <c r="N193" s="88" t="s">
        <v>31</v>
      </c>
      <c r="O193" s="91" t="s">
        <v>218</v>
      </c>
      <c r="P193" s="0" t="str">
        <f aca="false">RIGHT(H193,LEN(H193) - FIND(" ", H193))</f>
        <v>Street Footwear</v>
      </c>
    </row>
    <row r="194" customFormat="false" ht="14.25" hidden="false" customHeight="true" outlineLevel="0" collapsed="false">
      <c r="B194" s="88" t="s">
        <v>13</v>
      </c>
      <c r="C194" s="89" t="n">
        <v>1185732</v>
      </c>
      <c r="D194" s="90" t="n">
        <v>43868</v>
      </c>
      <c r="E194" s="88" t="s">
        <v>26</v>
      </c>
      <c r="F194" s="88" t="s">
        <v>50</v>
      </c>
      <c r="G194" s="88" t="s">
        <v>50</v>
      </c>
      <c r="H194" s="91" t="s">
        <v>24</v>
      </c>
      <c r="I194" s="92" t="n">
        <v>50</v>
      </c>
      <c r="J194" s="93" t="n">
        <v>259</v>
      </c>
      <c r="K194" s="94" t="n">
        <f aca="false">I194 * J194</f>
        <v>12950</v>
      </c>
      <c r="L194" s="94" t="n">
        <f aca="false">K194 *M194</f>
        <v>5180</v>
      </c>
      <c r="M194" s="95" t="n">
        <v>0.4</v>
      </c>
      <c r="N194" s="88" t="s">
        <v>23</v>
      </c>
      <c r="O194" s="91" t="s">
        <v>218</v>
      </c>
      <c r="P194" s="0" t="str">
        <f aca="false">RIGHT(H194,LEN(H194) - FIND(" ", H194))</f>
        <v>Athletic Footwear</v>
      </c>
    </row>
    <row r="195" customFormat="false" ht="14.25" hidden="false" customHeight="true" outlineLevel="0" collapsed="false">
      <c r="B195" s="88" t="s">
        <v>43</v>
      </c>
      <c r="C195" s="89" t="n">
        <v>1128299</v>
      </c>
      <c r="D195" s="90" t="n">
        <v>43868</v>
      </c>
      <c r="E195" s="88" t="s">
        <v>18</v>
      </c>
      <c r="F195" s="88" t="s">
        <v>46</v>
      </c>
      <c r="G195" s="88" t="s">
        <v>36</v>
      </c>
      <c r="H195" s="91" t="s">
        <v>32</v>
      </c>
      <c r="I195" s="92" t="n">
        <v>58</v>
      </c>
      <c r="J195" s="93" t="n">
        <v>218</v>
      </c>
      <c r="K195" s="94" t="n">
        <f aca="false">I195 * J195</f>
        <v>12644</v>
      </c>
      <c r="L195" s="94" t="n">
        <f aca="false">K195 *M195</f>
        <v>6701.32</v>
      </c>
      <c r="M195" s="95" t="n">
        <v>0.53</v>
      </c>
      <c r="N195" s="88" t="s">
        <v>23</v>
      </c>
      <c r="O195" s="91" t="s">
        <v>218</v>
      </c>
      <c r="P195" s="0" t="str">
        <f aca="false">RIGHT(H195,LEN(H195) - FIND(" ", H195))</f>
        <v>Street Footwear</v>
      </c>
    </row>
    <row r="196" customFormat="false" ht="14.25" hidden="false" customHeight="true" outlineLevel="0" collapsed="false">
      <c r="B196" s="88" t="s">
        <v>13</v>
      </c>
      <c r="C196" s="89" t="n">
        <v>1185732</v>
      </c>
      <c r="D196" s="90" t="n">
        <v>43868</v>
      </c>
      <c r="E196" s="88" t="s">
        <v>26</v>
      </c>
      <c r="F196" s="88" t="s">
        <v>50</v>
      </c>
      <c r="G196" s="88" t="s">
        <v>50</v>
      </c>
      <c r="H196" s="91" t="s">
        <v>24</v>
      </c>
      <c r="I196" s="92" t="n">
        <v>37</v>
      </c>
      <c r="J196" s="93" t="n">
        <v>296</v>
      </c>
      <c r="K196" s="94" t="n">
        <f aca="false">I196 * J196</f>
        <v>10952</v>
      </c>
      <c r="L196" s="94" t="n">
        <f aca="false">K196 *M196</f>
        <v>3833.2</v>
      </c>
      <c r="M196" s="95" t="n">
        <v>0.35</v>
      </c>
      <c r="N196" s="88" t="s">
        <v>31</v>
      </c>
      <c r="O196" s="91" t="s">
        <v>218</v>
      </c>
      <c r="P196" s="0" t="str">
        <f aca="false">RIGHT(H196,LEN(H196) - FIND(" ", H196))</f>
        <v>Athletic Footwear</v>
      </c>
    </row>
    <row r="197" customFormat="false" ht="14.25" hidden="false" customHeight="true" outlineLevel="0" collapsed="false">
      <c r="B197" s="88" t="s">
        <v>43</v>
      </c>
      <c r="C197" s="89" t="n">
        <v>1128299</v>
      </c>
      <c r="D197" s="90" t="n">
        <v>43868</v>
      </c>
      <c r="E197" s="88" t="s">
        <v>18</v>
      </c>
      <c r="F197" s="88" t="s">
        <v>46</v>
      </c>
      <c r="G197" s="88" t="s">
        <v>36</v>
      </c>
      <c r="H197" s="91" t="s">
        <v>32</v>
      </c>
      <c r="I197" s="92" t="n">
        <v>48</v>
      </c>
      <c r="J197" s="93" t="n">
        <v>233</v>
      </c>
      <c r="K197" s="94" t="n">
        <f aca="false">I197 * J197</f>
        <v>11184</v>
      </c>
      <c r="L197" s="94" t="n">
        <f aca="false">K197 *M197</f>
        <v>4920.96</v>
      </c>
      <c r="M197" s="95" t="n">
        <v>0.44</v>
      </c>
      <c r="N197" s="88" t="s">
        <v>31</v>
      </c>
      <c r="O197" s="91" t="s">
        <v>218</v>
      </c>
      <c r="P197" s="0" t="str">
        <f aca="false">RIGHT(H197,LEN(H197) - FIND(" ", H197))</f>
        <v>Street Footwear</v>
      </c>
    </row>
    <row r="198" customFormat="false" ht="14.25" hidden="false" customHeight="true" outlineLevel="0" collapsed="false">
      <c r="B198" s="88" t="s">
        <v>13</v>
      </c>
      <c r="C198" s="89" t="n">
        <v>1185732</v>
      </c>
      <c r="D198" s="90" t="n">
        <v>43869</v>
      </c>
      <c r="E198" s="88" t="s">
        <v>26</v>
      </c>
      <c r="F198" s="88" t="s">
        <v>50</v>
      </c>
      <c r="G198" s="88" t="s">
        <v>50</v>
      </c>
      <c r="H198" s="91" t="s">
        <v>48</v>
      </c>
      <c r="I198" s="92" t="n">
        <v>50</v>
      </c>
      <c r="J198" s="93" t="n">
        <v>900</v>
      </c>
      <c r="K198" s="94" t="n">
        <f aca="false">I198 * J198</f>
        <v>45000</v>
      </c>
      <c r="L198" s="94" t="n">
        <f aca="false">K198 *M198</f>
        <v>15750</v>
      </c>
      <c r="M198" s="95" t="n">
        <v>0.35</v>
      </c>
      <c r="N198" s="88" t="s">
        <v>31</v>
      </c>
      <c r="O198" s="91" t="s">
        <v>219</v>
      </c>
      <c r="P198" s="0" t="str">
        <f aca="false">RIGHT(H198,LEN(H198) - FIND(" ", H198))</f>
        <v>Street Footwear</v>
      </c>
    </row>
    <row r="199" customFormat="false" ht="14.25" hidden="false" customHeight="true" outlineLevel="0" collapsed="false">
      <c r="B199" s="88" t="s">
        <v>43</v>
      </c>
      <c r="C199" s="89" t="n">
        <v>1128299</v>
      </c>
      <c r="D199" s="90" t="n">
        <v>43869</v>
      </c>
      <c r="E199" s="88" t="s">
        <v>18</v>
      </c>
      <c r="F199" s="88" t="s">
        <v>46</v>
      </c>
      <c r="G199" s="88" t="s">
        <v>36</v>
      </c>
      <c r="H199" s="91" t="s">
        <v>24</v>
      </c>
      <c r="I199" s="92" t="n">
        <v>65</v>
      </c>
      <c r="J199" s="93" t="n">
        <v>600</v>
      </c>
      <c r="K199" s="94" t="n">
        <f aca="false">I199 * J199</f>
        <v>39000</v>
      </c>
      <c r="L199" s="94" t="n">
        <f aca="false">K199 *M199</f>
        <v>9750</v>
      </c>
      <c r="M199" s="95" t="n">
        <v>0.25</v>
      </c>
      <c r="N199" s="88" t="s">
        <v>31</v>
      </c>
      <c r="O199" s="91" t="s">
        <v>218</v>
      </c>
      <c r="P199" s="0" t="str">
        <f aca="false">RIGHT(H199,LEN(H199) - FIND(" ", H199))</f>
        <v>Athletic Footwear</v>
      </c>
    </row>
    <row r="200" customFormat="false" ht="14.25" hidden="false" customHeight="true" outlineLevel="0" collapsed="false">
      <c r="B200" s="88" t="s">
        <v>13</v>
      </c>
      <c r="C200" s="89" t="n">
        <v>1185732</v>
      </c>
      <c r="D200" s="90" t="n">
        <v>43869</v>
      </c>
      <c r="E200" s="88" t="s">
        <v>26</v>
      </c>
      <c r="F200" s="88" t="s">
        <v>50</v>
      </c>
      <c r="G200" s="88" t="s">
        <v>50</v>
      </c>
      <c r="H200" s="91" t="s">
        <v>48</v>
      </c>
      <c r="I200" s="92" t="n">
        <v>46</v>
      </c>
      <c r="J200" s="93" t="n">
        <v>261</v>
      </c>
      <c r="K200" s="94" t="n">
        <f aca="false">I200 * J200</f>
        <v>12006</v>
      </c>
      <c r="L200" s="94" t="n">
        <f aca="false">K200 *M200</f>
        <v>5642.82</v>
      </c>
      <c r="M200" s="95" t="n">
        <v>0.47</v>
      </c>
      <c r="N200" s="88" t="s">
        <v>23</v>
      </c>
      <c r="O200" s="91" t="s">
        <v>219</v>
      </c>
      <c r="P200" s="0" t="str">
        <f aca="false">RIGHT(H200,LEN(H200) - FIND(" ", H200))</f>
        <v>Street Footwear</v>
      </c>
    </row>
    <row r="201" customFormat="false" ht="14.25" hidden="false" customHeight="true" outlineLevel="0" collapsed="false">
      <c r="B201" s="88" t="s">
        <v>43</v>
      </c>
      <c r="C201" s="89" t="n">
        <v>1128299</v>
      </c>
      <c r="D201" s="90" t="n">
        <v>43869</v>
      </c>
      <c r="E201" s="88" t="s">
        <v>18</v>
      </c>
      <c r="F201" s="88" t="s">
        <v>46</v>
      </c>
      <c r="G201" s="88" t="s">
        <v>36</v>
      </c>
      <c r="H201" s="91" t="s">
        <v>24</v>
      </c>
      <c r="I201" s="92" t="n">
        <v>61</v>
      </c>
      <c r="J201" s="93" t="n">
        <v>174</v>
      </c>
      <c r="K201" s="94" t="n">
        <f aca="false">I201 * J201</f>
        <v>10614</v>
      </c>
      <c r="L201" s="94" t="n">
        <f aca="false">K201 *M201</f>
        <v>3821.04</v>
      </c>
      <c r="M201" s="95" t="n">
        <v>0.36</v>
      </c>
      <c r="N201" s="88" t="s">
        <v>23</v>
      </c>
      <c r="O201" s="91" t="s">
        <v>218</v>
      </c>
      <c r="P201" s="0" t="str">
        <f aca="false">RIGHT(H201,LEN(H201) - FIND(" ", H201))</f>
        <v>Athletic Footwear</v>
      </c>
    </row>
    <row r="202" customFormat="false" ht="14.25" hidden="false" customHeight="true" outlineLevel="0" collapsed="false">
      <c r="B202" s="88" t="s">
        <v>13</v>
      </c>
      <c r="C202" s="89" t="n">
        <v>1185732</v>
      </c>
      <c r="D202" s="90" t="n">
        <v>43869</v>
      </c>
      <c r="E202" s="88" t="s">
        <v>26</v>
      </c>
      <c r="F202" s="88" t="s">
        <v>50</v>
      </c>
      <c r="G202" s="88" t="s">
        <v>50</v>
      </c>
      <c r="H202" s="91" t="s">
        <v>48</v>
      </c>
      <c r="I202" s="92" t="n">
        <v>36</v>
      </c>
      <c r="J202" s="93" t="n">
        <v>288</v>
      </c>
      <c r="K202" s="94" t="n">
        <f aca="false">I202 * J202</f>
        <v>10368</v>
      </c>
      <c r="L202" s="94" t="n">
        <f aca="false">K202 *M202</f>
        <v>4354.56</v>
      </c>
      <c r="M202" s="95" t="n">
        <v>0.42</v>
      </c>
      <c r="N202" s="88" t="s">
        <v>31</v>
      </c>
      <c r="O202" s="91" t="s">
        <v>219</v>
      </c>
      <c r="P202" s="0" t="str">
        <f aca="false">RIGHT(H202,LEN(H202) - FIND(" ", H202))</f>
        <v>Street Footwear</v>
      </c>
    </row>
    <row r="203" customFormat="false" ht="14.25" hidden="false" customHeight="true" outlineLevel="0" collapsed="false">
      <c r="B203" s="88" t="s">
        <v>43</v>
      </c>
      <c r="C203" s="89" t="n">
        <v>1128299</v>
      </c>
      <c r="D203" s="90" t="n">
        <v>43869</v>
      </c>
      <c r="E203" s="88" t="s">
        <v>18</v>
      </c>
      <c r="F203" s="88" t="s">
        <v>46</v>
      </c>
      <c r="G203" s="88" t="s">
        <v>36</v>
      </c>
      <c r="H203" s="91" t="s">
        <v>24</v>
      </c>
      <c r="I203" s="92" t="n">
        <v>46</v>
      </c>
      <c r="J203" s="93" t="n">
        <v>204</v>
      </c>
      <c r="K203" s="94" t="n">
        <f aca="false">I203 * J203</f>
        <v>9384</v>
      </c>
      <c r="L203" s="94" t="n">
        <f aca="false">K203 *M203</f>
        <v>2533.68</v>
      </c>
      <c r="M203" s="95" t="n">
        <v>0.27</v>
      </c>
      <c r="N203" s="88" t="s">
        <v>31</v>
      </c>
      <c r="O203" s="91" t="s">
        <v>218</v>
      </c>
      <c r="P203" s="0" t="str">
        <f aca="false">RIGHT(H203,LEN(H203) - FIND(" ", H203))</f>
        <v>Athletic Footwear</v>
      </c>
    </row>
    <row r="204" customFormat="false" ht="14.25" hidden="false" customHeight="true" outlineLevel="0" collapsed="false">
      <c r="B204" s="88" t="s">
        <v>13</v>
      </c>
      <c r="C204" s="89" t="n">
        <v>1185732</v>
      </c>
      <c r="D204" s="90" t="n">
        <v>43870</v>
      </c>
      <c r="E204" s="88" t="s">
        <v>26</v>
      </c>
      <c r="F204" s="88" t="s">
        <v>50</v>
      </c>
      <c r="G204" s="88" t="s">
        <v>50</v>
      </c>
      <c r="H204" s="91" t="s">
        <v>44</v>
      </c>
      <c r="I204" s="92" t="n">
        <v>50</v>
      </c>
      <c r="J204" s="93" t="n">
        <v>850</v>
      </c>
      <c r="K204" s="94" t="n">
        <f aca="false">I204 * J204</f>
        <v>42500</v>
      </c>
      <c r="L204" s="94" t="n">
        <f aca="false">K204 *M204</f>
        <v>14875</v>
      </c>
      <c r="M204" s="95" t="n">
        <v>0.35</v>
      </c>
      <c r="N204" s="88" t="s">
        <v>31</v>
      </c>
      <c r="O204" s="91" t="s">
        <v>219</v>
      </c>
      <c r="P204" s="0" t="str">
        <f aca="false">RIGHT(H204,LEN(H204) - FIND(" ", H204))</f>
        <v>Athletic Footwear</v>
      </c>
    </row>
    <row r="205" customFormat="false" ht="14.25" hidden="false" customHeight="true" outlineLevel="0" collapsed="false">
      <c r="B205" s="88" t="s">
        <v>43</v>
      </c>
      <c r="C205" s="89" t="n">
        <v>1128299</v>
      </c>
      <c r="D205" s="90" t="n">
        <v>43870</v>
      </c>
      <c r="E205" s="88" t="s">
        <v>18</v>
      </c>
      <c r="F205" s="88" t="s">
        <v>46</v>
      </c>
      <c r="G205" s="88" t="s">
        <v>36</v>
      </c>
      <c r="H205" s="91" t="s">
        <v>48</v>
      </c>
      <c r="I205" s="92" t="n">
        <v>65</v>
      </c>
      <c r="J205" s="93" t="n">
        <v>550</v>
      </c>
      <c r="K205" s="94" t="n">
        <f aca="false">I205 * J205</f>
        <v>35750</v>
      </c>
      <c r="L205" s="94" t="n">
        <f aca="false">K205 *M205</f>
        <v>14300</v>
      </c>
      <c r="M205" s="95" t="n">
        <v>0.4</v>
      </c>
      <c r="N205" s="88" t="s">
        <v>14</v>
      </c>
      <c r="O205" s="91" t="s">
        <v>219</v>
      </c>
      <c r="P205" s="0" t="str">
        <f aca="false">RIGHT(H205,LEN(H205) - FIND(" ", H205))</f>
        <v>Street Footwear</v>
      </c>
    </row>
    <row r="206" customFormat="false" ht="14.25" hidden="false" customHeight="true" outlineLevel="0" collapsed="false">
      <c r="B206" s="88" t="s">
        <v>13</v>
      </c>
      <c r="C206" s="89" t="n">
        <v>1185732</v>
      </c>
      <c r="D206" s="90" t="n">
        <v>43870</v>
      </c>
      <c r="E206" s="88" t="s">
        <v>26</v>
      </c>
      <c r="F206" s="88" t="s">
        <v>50</v>
      </c>
      <c r="G206" s="88" t="s">
        <v>50</v>
      </c>
      <c r="H206" s="91" t="s">
        <v>44</v>
      </c>
      <c r="I206" s="92" t="n">
        <v>46</v>
      </c>
      <c r="J206" s="93" t="n">
        <v>230</v>
      </c>
      <c r="K206" s="94" t="n">
        <f aca="false">I206 * J206</f>
        <v>10580</v>
      </c>
      <c r="L206" s="94" t="n">
        <f aca="false">K206 *M206</f>
        <v>5078.4</v>
      </c>
      <c r="M206" s="95" t="n">
        <v>0.48</v>
      </c>
      <c r="N206" s="88" t="s">
        <v>23</v>
      </c>
      <c r="O206" s="91" t="s">
        <v>219</v>
      </c>
      <c r="P206" s="0" t="str">
        <f aca="false">RIGHT(H206,LEN(H206) - FIND(" ", H206))</f>
        <v>Athletic Footwear</v>
      </c>
    </row>
    <row r="207" customFormat="false" ht="14.25" hidden="false" customHeight="true" outlineLevel="0" collapsed="false">
      <c r="B207" s="88" t="s">
        <v>43</v>
      </c>
      <c r="C207" s="89" t="n">
        <v>1128299</v>
      </c>
      <c r="D207" s="90" t="n">
        <v>43870</v>
      </c>
      <c r="E207" s="88" t="s">
        <v>18</v>
      </c>
      <c r="F207" s="88" t="s">
        <v>46</v>
      </c>
      <c r="G207" s="88" t="s">
        <v>36</v>
      </c>
      <c r="H207" s="91" t="s">
        <v>48</v>
      </c>
      <c r="I207" s="92" t="n">
        <v>61</v>
      </c>
      <c r="J207" s="93" t="n">
        <v>143</v>
      </c>
      <c r="K207" s="94" t="n">
        <f aca="false">I207 * J207</f>
        <v>8723</v>
      </c>
      <c r="L207" s="94" t="n">
        <f aca="false">K207 *M207</f>
        <v>4623.19</v>
      </c>
      <c r="M207" s="95" t="n">
        <v>0.53</v>
      </c>
      <c r="N207" s="88" t="s">
        <v>23</v>
      </c>
      <c r="O207" s="91" t="s">
        <v>219</v>
      </c>
      <c r="P207" s="0" t="str">
        <f aca="false">RIGHT(H207,LEN(H207) - FIND(" ", H207))</f>
        <v>Street Footwear</v>
      </c>
    </row>
    <row r="208" customFormat="false" ht="14.25" hidden="false" customHeight="true" outlineLevel="0" collapsed="false">
      <c r="B208" s="88" t="s">
        <v>13</v>
      </c>
      <c r="C208" s="89" t="n">
        <v>1185732</v>
      </c>
      <c r="D208" s="90" t="n">
        <v>43870</v>
      </c>
      <c r="E208" s="88" t="s">
        <v>26</v>
      </c>
      <c r="F208" s="88" t="s">
        <v>50</v>
      </c>
      <c r="G208" s="88" t="s">
        <v>50</v>
      </c>
      <c r="H208" s="91" t="s">
        <v>44</v>
      </c>
      <c r="I208" s="92" t="n">
        <v>33</v>
      </c>
      <c r="J208" s="93" t="n">
        <v>289</v>
      </c>
      <c r="K208" s="94" t="n">
        <f aca="false">I208 * J208</f>
        <v>9537</v>
      </c>
      <c r="L208" s="94" t="n">
        <f aca="false">K208 *M208</f>
        <v>3814.8</v>
      </c>
      <c r="M208" s="95" t="n">
        <v>0.4</v>
      </c>
      <c r="N208" s="88" t="s">
        <v>31</v>
      </c>
      <c r="O208" s="91" t="s">
        <v>219</v>
      </c>
      <c r="P208" s="0" t="str">
        <f aca="false">RIGHT(H208,LEN(H208) - FIND(" ", H208))</f>
        <v>Athletic Footwear</v>
      </c>
    </row>
    <row r="209" customFormat="false" ht="14.25" hidden="false" customHeight="true" outlineLevel="0" collapsed="false">
      <c r="B209" s="88" t="s">
        <v>43</v>
      </c>
      <c r="C209" s="89" t="n">
        <v>1128299</v>
      </c>
      <c r="D209" s="90" t="n">
        <v>43870</v>
      </c>
      <c r="E209" s="88" t="s">
        <v>18</v>
      </c>
      <c r="F209" s="88" t="s">
        <v>46</v>
      </c>
      <c r="G209" s="88" t="s">
        <v>36</v>
      </c>
      <c r="H209" s="91" t="s">
        <v>48</v>
      </c>
      <c r="I209" s="92" t="n">
        <v>47</v>
      </c>
      <c r="J209" s="93" t="n">
        <v>171</v>
      </c>
      <c r="K209" s="94" t="n">
        <f aca="false">I209 * J209</f>
        <v>8037</v>
      </c>
      <c r="L209" s="94" t="n">
        <f aca="false">K209 *M209</f>
        <v>3616.65</v>
      </c>
      <c r="M209" s="95" t="n">
        <v>0.45</v>
      </c>
      <c r="N209" s="88" t="s">
        <v>31</v>
      </c>
      <c r="O209" s="91" t="s">
        <v>219</v>
      </c>
      <c r="P209" s="0" t="str">
        <f aca="false">RIGHT(H209,LEN(H209) - FIND(" ", H209))</f>
        <v>Street Footwear</v>
      </c>
    </row>
    <row r="210" customFormat="false" ht="14.25" hidden="false" customHeight="true" outlineLevel="0" collapsed="false">
      <c r="B210" s="88" t="s">
        <v>13</v>
      </c>
      <c r="C210" s="89" t="n">
        <v>1185732</v>
      </c>
      <c r="D210" s="90" t="n">
        <v>43871</v>
      </c>
      <c r="E210" s="88" t="s">
        <v>26</v>
      </c>
      <c r="F210" s="88" t="s">
        <v>50</v>
      </c>
      <c r="G210" s="88" t="s">
        <v>50</v>
      </c>
      <c r="H210" s="91" t="s">
        <v>16</v>
      </c>
      <c r="I210" s="92" t="n">
        <v>60</v>
      </c>
      <c r="J210" s="93" t="n">
        <v>875</v>
      </c>
      <c r="K210" s="94" t="n">
        <f aca="false">I210 * J210</f>
        <v>52500</v>
      </c>
      <c r="L210" s="94" t="n">
        <f aca="false">K210 *M210</f>
        <v>15750</v>
      </c>
      <c r="M210" s="95" t="n">
        <v>0.3</v>
      </c>
      <c r="N210" s="88" t="s">
        <v>31</v>
      </c>
      <c r="O210" s="91" t="s">
        <v>218</v>
      </c>
      <c r="P210" s="0" t="str">
        <f aca="false">RIGHT(H210,LEN(H210) - FIND(" ", H210))</f>
        <v>Apparel</v>
      </c>
    </row>
    <row r="211" customFormat="false" ht="14.25" hidden="false" customHeight="true" outlineLevel="0" collapsed="false">
      <c r="B211" s="88" t="s">
        <v>43</v>
      </c>
      <c r="C211" s="89" t="n">
        <v>1128299</v>
      </c>
      <c r="D211" s="90" t="n">
        <v>43871</v>
      </c>
      <c r="E211" s="88" t="s">
        <v>18</v>
      </c>
      <c r="F211" s="88" t="s">
        <v>46</v>
      </c>
      <c r="G211" s="88" t="s">
        <v>36</v>
      </c>
      <c r="H211" s="91" t="s">
        <v>44</v>
      </c>
      <c r="I211" s="92" t="n">
        <v>60</v>
      </c>
      <c r="J211" s="93" t="n">
        <v>450</v>
      </c>
      <c r="K211" s="94" t="n">
        <f aca="false">I211 * J211</f>
        <v>27000</v>
      </c>
      <c r="L211" s="94" t="n">
        <f aca="false">K211 *M211</f>
        <v>9450</v>
      </c>
      <c r="M211" s="95" t="n">
        <v>0.35</v>
      </c>
      <c r="N211" s="88" t="s">
        <v>14</v>
      </c>
      <c r="O211" s="91" t="s">
        <v>219</v>
      </c>
      <c r="P211" s="0" t="str">
        <f aca="false">RIGHT(H211,LEN(H211) - FIND(" ", H211))</f>
        <v>Athletic Footwear</v>
      </c>
    </row>
    <row r="212" customFormat="false" ht="14.25" hidden="false" customHeight="true" outlineLevel="0" collapsed="false">
      <c r="B212" s="88" t="s">
        <v>13</v>
      </c>
      <c r="C212" s="89" t="n">
        <v>1185732</v>
      </c>
      <c r="D212" s="90" t="n">
        <v>43871</v>
      </c>
      <c r="E212" s="88" t="s">
        <v>26</v>
      </c>
      <c r="F212" s="88" t="s">
        <v>50</v>
      </c>
      <c r="G212" s="88" t="s">
        <v>50</v>
      </c>
      <c r="H212" s="91" t="s">
        <v>16</v>
      </c>
      <c r="I212" s="92" t="n">
        <v>59</v>
      </c>
      <c r="J212" s="93" t="n">
        <v>245</v>
      </c>
      <c r="K212" s="94" t="n">
        <f aca="false">I212 * J212</f>
        <v>14455</v>
      </c>
      <c r="L212" s="94" t="n">
        <f aca="false">K212 *M212</f>
        <v>6504.75</v>
      </c>
      <c r="M212" s="95" t="n">
        <v>0.45</v>
      </c>
      <c r="N212" s="88" t="s">
        <v>23</v>
      </c>
      <c r="O212" s="91" t="s">
        <v>218</v>
      </c>
      <c r="P212" s="0" t="str">
        <f aca="false">RIGHT(H212,LEN(H212) - FIND(" ", H212))</f>
        <v>Apparel</v>
      </c>
    </row>
    <row r="213" customFormat="false" ht="14.25" hidden="false" customHeight="true" outlineLevel="0" collapsed="false">
      <c r="B213" s="88" t="s">
        <v>43</v>
      </c>
      <c r="C213" s="89" t="n">
        <v>1128299</v>
      </c>
      <c r="D213" s="90" t="n">
        <v>43871</v>
      </c>
      <c r="E213" s="88" t="s">
        <v>18</v>
      </c>
      <c r="F213" s="88" t="s">
        <v>46</v>
      </c>
      <c r="G213" s="88" t="s">
        <v>36</v>
      </c>
      <c r="H213" s="91" t="s">
        <v>44</v>
      </c>
      <c r="I213" s="92" t="n">
        <v>55</v>
      </c>
      <c r="J213" s="93" t="n">
        <v>117</v>
      </c>
      <c r="K213" s="94" t="n">
        <f aca="false">I213 * J213</f>
        <v>6435</v>
      </c>
      <c r="L213" s="94" t="n">
        <f aca="false">K213 *M213</f>
        <v>3153.15</v>
      </c>
      <c r="M213" s="95" t="n">
        <v>0.49</v>
      </c>
      <c r="N213" s="88" t="s">
        <v>23</v>
      </c>
      <c r="O213" s="91" t="s">
        <v>219</v>
      </c>
      <c r="P213" s="0" t="str">
        <f aca="false">RIGHT(H213,LEN(H213) - FIND(" ", H213))</f>
        <v>Athletic Footwear</v>
      </c>
    </row>
    <row r="214" customFormat="false" ht="14.25" hidden="false" customHeight="true" outlineLevel="0" collapsed="false">
      <c r="B214" s="88" t="s">
        <v>13</v>
      </c>
      <c r="C214" s="89" t="n">
        <v>1185732</v>
      </c>
      <c r="D214" s="90" t="n">
        <v>43871</v>
      </c>
      <c r="E214" s="88" t="s">
        <v>26</v>
      </c>
      <c r="F214" s="88" t="s">
        <v>50</v>
      </c>
      <c r="G214" s="88" t="s">
        <v>50</v>
      </c>
      <c r="H214" s="91" t="s">
        <v>16</v>
      </c>
      <c r="I214" s="92" t="n">
        <v>47</v>
      </c>
      <c r="J214" s="93" t="n">
        <v>280</v>
      </c>
      <c r="K214" s="94" t="n">
        <f aca="false">I214 * J214</f>
        <v>13160</v>
      </c>
      <c r="L214" s="94" t="n">
        <f aca="false">K214 *M214</f>
        <v>4606</v>
      </c>
      <c r="M214" s="95" t="n">
        <v>0.35</v>
      </c>
      <c r="N214" s="88" t="s">
        <v>31</v>
      </c>
      <c r="O214" s="91" t="s">
        <v>218</v>
      </c>
      <c r="P214" s="0" t="str">
        <f aca="false">RIGHT(H214,LEN(H214) - FIND(" ", H214))</f>
        <v>Apparel</v>
      </c>
    </row>
    <row r="215" customFormat="false" ht="14.25" hidden="false" customHeight="true" outlineLevel="0" collapsed="false">
      <c r="B215" s="88" t="s">
        <v>43</v>
      </c>
      <c r="C215" s="89" t="n">
        <v>1128299</v>
      </c>
      <c r="D215" s="90" t="n">
        <v>43871</v>
      </c>
      <c r="E215" s="88" t="s">
        <v>18</v>
      </c>
      <c r="F215" s="88" t="s">
        <v>46</v>
      </c>
      <c r="G215" s="88" t="s">
        <v>36</v>
      </c>
      <c r="H215" s="91" t="s">
        <v>44</v>
      </c>
      <c r="I215" s="92" t="n">
        <v>46</v>
      </c>
      <c r="J215" s="93" t="n">
        <v>140</v>
      </c>
      <c r="K215" s="94" t="n">
        <f aca="false">I215 * J215</f>
        <v>6440</v>
      </c>
      <c r="L215" s="94" t="n">
        <f aca="false">K215 *M215</f>
        <v>2704.8</v>
      </c>
      <c r="M215" s="95" t="n">
        <v>0.42</v>
      </c>
      <c r="N215" s="88" t="s">
        <v>31</v>
      </c>
      <c r="O215" s="91" t="s">
        <v>219</v>
      </c>
      <c r="P215" s="0" t="str">
        <f aca="false">RIGHT(H215,LEN(H215) - FIND(" ", H215))</f>
        <v>Athletic Footwear</v>
      </c>
    </row>
    <row r="216" customFormat="false" ht="14.25" hidden="false" customHeight="true" outlineLevel="0" collapsed="false">
      <c r="B216" s="88" t="s">
        <v>43</v>
      </c>
      <c r="C216" s="89" t="n">
        <v>1128299</v>
      </c>
      <c r="D216" s="90" t="n">
        <v>43872</v>
      </c>
      <c r="E216" s="88" t="s">
        <v>18</v>
      </c>
      <c r="F216" s="88" t="s">
        <v>46</v>
      </c>
      <c r="G216" s="88" t="s">
        <v>36</v>
      </c>
      <c r="H216" s="91" t="s">
        <v>16</v>
      </c>
      <c r="I216" s="92" t="n">
        <v>65</v>
      </c>
      <c r="J216" s="93" t="n">
        <v>500</v>
      </c>
      <c r="K216" s="94" t="n">
        <f aca="false">I216 * J216</f>
        <v>32500</v>
      </c>
      <c r="L216" s="94" t="n">
        <f aca="false">K216 *M216</f>
        <v>17875</v>
      </c>
      <c r="M216" s="95" t="n">
        <v>0.55</v>
      </c>
      <c r="N216" s="88" t="s">
        <v>14</v>
      </c>
      <c r="O216" s="91" t="s">
        <v>218</v>
      </c>
      <c r="P216" s="0" t="str">
        <f aca="false">RIGHT(H216,LEN(H216) - FIND(" ", H216))</f>
        <v>Apparel</v>
      </c>
    </row>
    <row r="217" customFormat="false" ht="14.25" hidden="false" customHeight="true" outlineLevel="0" collapsed="false">
      <c r="B217" s="88" t="s">
        <v>43</v>
      </c>
      <c r="C217" s="89" t="n">
        <v>1128299</v>
      </c>
      <c r="D217" s="90" t="n">
        <v>43872</v>
      </c>
      <c r="E217" s="88" t="s">
        <v>18</v>
      </c>
      <c r="F217" s="88" t="s">
        <v>46</v>
      </c>
      <c r="G217" s="88" t="s">
        <v>36</v>
      </c>
      <c r="H217" s="91" t="s">
        <v>16</v>
      </c>
      <c r="I217" s="92" t="n">
        <v>60</v>
      </c>
      <c r="J217" s="93" t="n">
        <v>130</v>
      </c>
      <c r="K217" s="94" t="n">
        <f aca="false">I217 * J217</f>
        <v>7800</v>
      </c>
      <c r="L217" s="94" t="n">
        <f aca="false">K217 *M217</f>
        <v>5460</v>
      </c>
      <c r="M217" s="95" t="n">
        <v>0.7</v>
      </c>
      <c r="N217" s="88" t="s">
        <v>23</v>
      </c>
      <c r="O217" s="91" t="s">
        <v>218</v>
      </c>
      <c r="P217" s="0" t="str">
        <f aca="false">RIGHT(H217,LEN(H217) - FIND(" ", H217))</f>
        <v>Apparel</v>
      </c>
    </row>
    <row r="218" customFormat="false" ht="14.25" hidden="false" customHeight="true" outlineLevel="0" collapsed="false">
      <c r="B218" s="88" t="s">
        <v>43</v>
      </c>
      <c r="C218" s="89" t="n">
        <v>1128299</v>
      </c>
      <c r="D218" s="90" t="n">
        <v>43872</v>
      </c>
      <c r="E218" s="88" t="s">
        <v>18</v>
      </c>
      <c r="F218" s="88" t="s">
        <v>46</v>
      </c>
      <c r="G218" s="88" t="s">
        <v>36</v>
      </c>
      <c r="H218" s="91" t="s">
        <v>16</v>
      </c>
      <c r="I218" s="92" t="n">
        <v>47</v>
      </c>
      <c r="J218" s="93" t="n">
        <v>150</v>
      </c>
      <c r="K218" s="94" t="n">
        <f aca="false">I218 * J218</f>
        <v>7050</v>
      </c>
      <c r="L218" s="94" t="n">
        <f aca="false">K218 *M218</f>
        <v>4159.5</v>
      </c>
      <c r="M218" s="95" t="n">
        <v>0.59</v>
      </c>
      <c r="N218" s="88" t="s">
        <v>31</v>
      </c>
      <c r="O218" s="91" t="s">
        <v>218</v>
      </c>
      <c r="P218" s="0" t="str">
        <f aca="false">RIGHT(H218,LEN(H218) - FIND(" ", H218))</f>
        <v>Apparel</v>
      </c>
    </row>
    <row r="219" customFormat="false" ht="14.25" hidden="false" customHeight="true" outlineLevel="0" collapsed="false">
      <c r="B219" s="88" t="s">
        <v>43</v>
      </c>
      <c r="C219" s="89" t="n">
        <v>1128299</v>
      </c>
      <c r="D219" s="90" t="n">
        <v>43873</v>
      </c>
      <c r="E219" s="88" t="s">
        <v>18</v>
      </c>
      <c r="F219" s="88" t="s">
        <v>46</v>
      </c>
      <c r="G219" s="88" t="s">
        <v>36</v>
      </c>
      <c r="H219" s="91" t="s">
        <v>38</v>
      </c>
      <c r="I219" s="92" t="n">
        <v>80</v>
      </c>
      <c r="J219" s="93" t="n">
        <v>500</v>
      </c>
      <c r="K219" s="94" t="n">
        <f aca="false">I219 * J219</f>
        <v>40000</v>
      </c>
      <c r="L219" s="94" t="n">
        <f aca="false">K219 *M219</f>
        <v>8000</v>
      </c>
      <c r="M219" s="95" t="n">
        <v>0.2</v>
      </c>
      <c r="N219" s="88" t="s">
        <v>14</v>
      </c>
      <c r="O219" s="91" t="s">
        <v>219</v>
      </c>
      <c r="P219" s="0" t="str">
        <f aca="false">RIGHT(H219,LEN(H219) - FIND(" ", H219))</f>
        <v>Apparel</v>
      </c>
    </row>
    <row r="220" customFormat="false" ht="14.25" hidden="false" customHeight="true" outlineLevel="0" collapsed="false">
      <c r="B220" s="88" t="s">
        <v>43</v>
      </c>
      <c r="C220" s="89" t="n">
        <v>1128299</v>
      </c>
      <c r="D220" s="90" t="n">
        <v>43873</v>
      </c>
      <c r="E220" s="88" t="s">
        <v>18</v>
      </c>
      <c r="F220" s="88" t="s">
        <v>46</v>
      </c>
      <c r="G220" s="88" t="s">
        <v>36</v>
      </c>
      <c r="H220" s="91" t="s">
        <v>38</v>
      </c>
      <c r="I220" s="92" t="n">
        <v>78</v>
      </c>
      <c r="J220" s="93" t="n">
        <v>145</v>
      </c>
      <c r="K220" s="94" t="n">
        <f aca="false">I220 * J220</f>
        <v>11310</v>
      </c>
      <c r="L220" s="94" t="n">
        <f aca="false">K220 *M220</f>
        <v>3393</v>
      </c>
      <c r="M220" s="95" t="n">
        <v>0.3</v>
      </c>
      <c r="N220" s="88" t="s">
        <v>23</v>
      </c>
      <c r="O220" s="91" t="s">
        <v>219</v>
      </c>
      <c r="P220" s="0" t="str">
        <f aca="false">RIGHT(H220,LEN(H220) - FIND(" ", H220))</f>
        <v>Apparel</v>
      </c>
    </row>
    <row r="221" customFormat="false" ht="14.25" hidden="false" customHeight="true" outlineLevel="0" collapsed="false">
      <c r="B221" s="88" t="s">
        <v>43</v>
      </c>
      <c r="C221" s="89" t="n">
        <v>1128299</v>
      </c>
      <c r="D221" s="90" t="n">
        <v>43873</v>
      </c>
      <c r="E221" s="88" t="s">
        <v>18</v>
      </c>
      <c r="F221" s="88" t="s">
        <v>46</v>
      </c>
      <c r="G221" s="88" t="s">
        <v>36</v>
      </c>
      <c r="H221" s="91" t="s">
        <v>38</v>
      </c>
      <c r="I221" s="92" t="n">
        <v>61</v>
      </c>
      <c r="J221" s="93" t="n">
        <v>170</v>
      </c>
      <c r="K221" s="94" t="n">
        <f aca="false">I221 * J221</f>
        <v>10370</v>
      </c>
      <c r="L221" s="94" t="n">
        <f aca="false">K221 *M221</f>
        <v>2799.9</v>
      </c>
      <c r="M221" s="95" t="n">
        <v>0.27</v>
      </c>
      <c r="N221" s="88" t="s">
        <v>31</v>
      </c>
      <c r="O221" s="91" t="s">
        <v>219</v>
      </c>
      <c r="P221" s="0" t="str">
        <f aca="false">RIGHT(H221,LEN(H221) - FIND(" ", H221))</f>
        <v>Apparel</v>
      </c>
    </row>
    <row r="222" customFormat="false" ht="14.25" hidden="false" customHeight="true" outlineLevel="0" collapsed="false">
      <c r="B222" s="88" t="s">
        <v>43</v>
      </c>
      <c r="C222" s="89" t="n">
        <v>1128299</v>
      </c>
      <c r="D222" s="90" t="n">
        <v>43874</v>
      </c>
      <c r="E222" s="88" t="s">
        <v>18</v>
      </c>
      <c r="F222" s="88" t="s">
        <v>46</v>
      </c>
      <c r="G222" s="88" t="s">
        <v>36</v>
      </c>
      <c r="H222" s="91" t="s">
        <v>32</v>
      </c>
      <c r="I222" s="92" t="n">
        <v>65</v>
      </c>
      <c r="J222" s="93" t="n">
        <v>700</v>
      </c>
      <c r="K222" s="94" t="n">
        <f aca="false">I222 * J222</f>
        <v>45500</v>
      </c>
      <c r="L222" s="94" t="n">
        <f aca="false">K222 *M222</f>
        <v>18200</v>
      </c>
      <c r="M222" s="95" t="n">
        <v>0.4</v>
      </c>
      <c r="N222" s="88" t="s">
        <v>14</v>
      </c>
      <c r="O222" s="91" t="s">
        <v>218</v>
      </c>
      <c r="P222" s="0" t="str">
        <f aca="false">RIGHT(H222,LEN(H222) - FIND(" ", H222))</f>
        <v>Street Footwear</v>
      </c>
    </row>
    <row r="223" customFormat="false" ht="14.25" hidden="false" customHeight="true" outlineLevel="0" collapsed="false">
      <c r="B223" s="88" t="s">
        <v>43</v>
      </c>
      <c r="C223" s="89" t="n">
        <v>1128299</v>
      </c>
      <c r="D223" s="90" t="n">
        <v>43874</v>
      </c>
      <c r="E223" s="88" t="s">
        <v>18</v>
      </c>
      <c r="F223" s="88" t="s">
        <v>46</v>
      </c>
      <c r="G223" s="88" t="s">
        <v>36</v>
      </c>
      <c r="H223" s="91" t="s">
        <v>32</v>
      </c>
      <c r="I223" s="92" t="n">
        <v>62</v>
      </c>
      <c r="J223" s="93" t="n">
        <v>210</v>
      </c>
      <c r="K223" s="94" t="n">
        <f aca="false">I223 * J223</f>
        <v>13020</v>
      </c>
      <c r="L223" s="94" t="n">
        <f aca="false">K223 *M223</f>
        <v>6900.6</v>
      </c>
      <c r="M223" s="95" t="n">
        <v>0.53</v>
      </c>
      <c r="N223" s="88" t="s">
        <v>23</v>
      </c>
      <c r="O223" s="91" t="s">
        <v>218</v>
      </c>
      <c r="P223" s="0" t="str">
        <f aca="false">RIGHT(H223,LEN(H223) - FIND(" ", H223))</f>
        <v>Street Footwear</v>
      </c>
    </row>
    <row r="224" customFormat="false" ht="14.25" hidden="false" customHeight="true" outlineLevel="0" collapsed="false">
      <c r="B224" s="88" t="s">
        <v>43</v>
      </c>
      <c r="C224" s="89" t="n">
        <v>1128299</v>
      </c>
      <c r="D224" s="90" t="n">
        <v>43874</v>
      </c>
      <c r="E224" s="88" t="s">
        <v>18</v>
      </c>
      <c r="F224" s="88" t="s">
        <v>46</v>
      </c>
      <c r="G224" s="88" t="s">
        <v>36</v>
      </c>
      <c r="H224" s="91" t="s">
        <v>32</v>
      </c>
      <c r="I224" s="92" t="n">
        <v>44</v>
      </c>
      <c r="J224" s="93" t="n">
        <v>238</v>
      </c>
      <c r="K224" s="94" t="n">
        <f aca="false">I224 * J224</f>
        <v>10472</v>
      </c>
      <c r="L224" s="94" t="n">
        <f aca="false">K224 *M224</f>
        <v>4817.12</v>
      </c>
      <c r="M224" s="95" t="n">
        <v>0.46</v>
      </c>
      <c r="N224" s="88" t="s">
        <v>31</v>
      </c>
      <c r="O224" s="91" t="s">
        <v>218</v>
      </c>
      <c r="P224" s="0" t="str">
        <f aca="false">RIGHT(H224,LEN(H224) - FIND(" ", H224))</f>
        <v>Street Footwear</v>
      </c>
    </row>
    <row r="225" customFormat="false" ht="14.25" hidden="false" customHeight="true" outlineLevel="0" collapsed="false">
      <c r="B225" s="88" t="s">
        <v>43</v>
      </c>
      <c r="C225" s="89" t="n">
        <v>1128299</v>
      </c>
      <c r="D225" s="90" t="n">
        <v>43875</v>
      </c>
      <c r="E225" s="88" t="s">
        <v>18</v>
      </c>
      <c r="F225" s="88" t="s">
        <v>46</v>
      </c>
      <c r="G225" s="88" t="s">
        <v>36</v>
      </c>
      <c r="H225" s="91" t="s">
        <v>24</v>
      </c>
      <c r="I225" s="92" t="n">
        <v>70</v>
      </c>
      <c r="J225" s="93" t="n">
        <v>650</v>
      </c>
      <c r="K225" s="94" t="n">
        <f aca="false">I225 * J225</f>
        <v>45500</v>
      </c>
      <c r="L225" s="94" t="n">
        <f aca="false">K225 *M225</f>
        <v>11375</v>
      </c>
      <c r="M225" s="95" t="n">
        <v>0.25</v>
      </c>
      <c r="N225" s="88" t="s">
        <v>14</v>
      </c>
      <c r="O225" s="91" t="s">
        <v>218</v>
      </c>
      <c r="P225" s="0" t="str">
        <f aca="false">RIGHT(H225,LEN(H225) - FIND(" ", H225))</f>
        <v>Athletic Footwear</v>
      </c>
    </row>
    <row r="226" customFormat="false" ht="14.25" hidden="false" customHeight="true" outlineLevel="0" collapsed="false">
      <c r="B226" s="88" t="s">
        <v>43</v>
      </c>
      <c r="C226" s="89" t="n">
        <v>1128299</v>
      </c>
      <c r="D226" s="90" t="n">
        <v>43875</v>
      </c>
      <c r="E226" s="88" t="s">
        <v>18</v>
      </c>
      <c r="F226" s="88" t="s">
        <v>46</v>
      </c>
      <c r="G226" s="88" t="s">
        <v>36</v>
      </c>
      <c r="H226" s="91" t="s">
        <v>24</v>
      </c>
      <c r="I226" s="92" t="n">
        <v>64</v>
      </c>
      <c r="J226" s="93" t="n">
        <v>182</v>
      </c>
      <c r="K226" s="94" t="n">
        <f aca="false">I226 * J226</f>
        <v>11648</v>
      </c>
      <c r="L226" s="94" t="n">
        <f aca="false">K226 *M226</f>
        <v>4542.72</v>
      </c>
      <c r="M226" s="95" t="n">
        <v>0.39</v>
      </c>
      <c r="N226" s="88" t="s">
        <v>23</v>
      </c>
      <c r="O226" s="91" t="s">
        <v>218</v>
      </c>
      <c r="P226" s="0" t="str">
        <f aca="false">RIGHT(H226,LEN(H226) - FIND(" ", H226))</f>
        <v>Athletic Footwear</v>
      </c>
    </row>
    <row r="227" customFormat="false" ht="14.25" hidden="false" customHeight="true" outlineLevel="0" collapsed="false">
      <c r="B227" s="88" t="s">
        <v>43</v>
      </c>
      <c r="C227" s="89" t="n">
        <v>1128299</v>
      </c>
      <c r="D227" s="90" t="n">
        <v>43875</v>
      </c>
      <c r="E227" s="88" t="s">
        <v>18</v>
      </c>
      <c r="F227" s="88" t="s">
        <v>46</v>
      </c>
      <c r="G227" s="88" t="s">
        <v>36</v>
      </c>
      <c r="H227" s="91" t="s">
        <v>24</v>
      </c>
      <c r="I227" s="92" t="n">
        <v>56</v>
      </c>
      <c r="J227" s="93" t="n">
        <v>208</v>
      </c>
      <c r="K227" s="94" t="n">
        <f aca="false">I227 * J227</f>
        <v>11648</v>
      </c>
      <c r="L227" s="94" t="n">
        <f aca="false">K227 *M227</f>
        <v>3377.92</v>
      </c>
      <c r="M227" s="95" t="n">
        <v>0.29</v>
      </c>
      <c r="N227" s="88" t="s">
        <v>31</v>
      </c>
      <c r="O227" s="91" t="s">
        <v>218</v>
      </c>
      <c r="P227" s="0" t="str">
        <f aca="false">RIGHT(H227,LEN(H227) - FIND(" ", H227))</f>
        <v>Athletic Footwear</v>
      </c>
    </row>
    <row r="228" customFormat="false" ht="14.25" hidden="false" customHeight="true" outlineLevel="0" collapsed="false">
      <c r="B228" s="88" t="s">
        <v>43</v>
      </c>
      <c r="C228" s="89" t="n">
        <v>1128299</v>
      </c>
      <c r="D228" s="90" t="n">
        <v>43876</v>
      </c>
      <c r="E228" s="88" t="s">
        <v>18</v>
      </c>
      <c r="F228" s="88" t="s">
        <v>46</v>
      </c>
      <c r="G228" s="88" t="s">
        <v>36</v>
      </c>
      <c r="H228" s="91" t="s">
        <v>48</v>
      </c>
      <c r="I228" s="92" t="n">
        <v>65</v>
      </c>
      <c r="J228" s="93" t="n">
        <v>525</v>
      </c>
      <c r="K228" s="94" t="n">
        <f aca="false">I228 * J228</f>
        <v>34125</v>
      </c>
      <c r="L228" s="94" t="n">
        <f aca="false">K228 *M228</f>
        <v>13650</v>
      </c>
      <c r="M228" s="95" t="n">
        <v>0.4</v>
      </c>
      <c r="N228" s="88" t="s">
        <v>14</v>
      </c>
      <c r="O228" s="91" t="s">
        <v>219</v>
      </c>
      <c r="P228" s="0" t="str">
        <f aca="false">RIGHT(H228,LEN(H228) - FIND(" ", H228))</f>
        <v>Street Footwear</v>
      </c>
    </row>
    <row r="229" customFormat="false" ht="14.25" hidden="false" customHeight="true" outlineLevel="0" collapsed="false">
      <c r="B229" s="88" t="s">
        <v>43</v>
      </c>
      <c r="C229" s="89" t="n">
        <v>1128299</v>
      </c>
      <c r="D229" s="90" t="n">
        <v>43876</v>
      </c>
      <c r="E229" s="88" t="s">
        <v>18</v>
      </c>
      <c r="F229" s="88" t="s">
        <v>46</v>
      </c>
      <c r="G229" s="88" t="s">
        <v>36</v>
      </c>
      <c r="H229" s="91" t="s">
        <v>48</v>
      </c>
      <c r="I229" s="92" t="n">
        <v>60</v>
      </c>
      <c r="J229" s="93" t="n">
        <v>152</v>
      </c>
      <c r="K229" s="94" t="n">
        <f aca="false">I229 * J229</f>
        <v>9120</v>
      </c>
      <c r="L229" s="94" t="n">
        <f aca="false">K229 *M229</f>
        <v>4742.4</v>
      </c>
      <c r="M229" s="95" t="n">
        <v>0.52</v>
      </c>
      <c r="N229" s="88" t="s">
        <v>23</v>
      </c>
      <c r="O229" s="91" t="s">
        <v>219</v>
      </c>
      <c r="P229" s="0" t="str">
        <f aca="false">RIGHT(H229,LEN(H229) - FIND(" ", H229))</f>
        <v>Street Footwear</v>
      </c>
    </row>
    <row r="230" customFormat="false" ht="14.25" hidden="false" customHeight="true" outlineLevel="0" collapsed="false">
      <c r="B230" s="88" t="s">
        <v>43</v>
      </c>
      <c r="C230" s="89" t="n">
        <v>1128299</v>
      </c>
      <c r="D230" s="90" t="n">
        <v>43876</v>
      </c>
      <c r="E230" s="88" t="s">
        <v>18</v>
      </c>
      <c r="F230" s="88" t="s">
        <v>46</v>
      </c>
      <c r="G230" s="88" t="s">
        <v>36</v>
      </c>
      <c r="H230" s="91" t="s">
        <v>48</v>
      </c>
      <c r="I230" s="92" t="n">
        <v>44</v>
      </c>
      <c r="J230" s="93" t="n">
        <v>179</v>
      </c>
      <c r="K230" s="94" t="n">
        <f aca="false">I230 * J230</f>
        <v>7876</v>
      </c>
      <c r="L230" s="94" t="n">
        <f aca="false">K230 *M230</f>
        <v>3307.92</v>
      </c>
      <c r="M230" s="95" t="n">
        <v>0.42</v>
      </c>
      <c r="N230" s="88" t="s">
        <v>31</v>
      </c>
      <c r="O230" s="91" t="s">
        <v>219</v>
      </c>
      <c r="P230" s="0" t="str">
        <f aca="false">RIGHT(H230,LEN(H230) - FIND(" ", H230))</f>
        <v>Street Footwear</v>
      </c>
    </row>
    <row r="231" customFormat="false" ht="14.25" hidden="false" customHeight="true" outlineLevel="0" collapsed="false">
      <c r="B231" s="88" t="s">
        <v>43</v>
      </c>
      <c r="C231" s="89" t="n">
        <v>1128299</v>
      </c>
      <c r="D231" s="90" t="n">
        <v>43877</v>
      </c>
      <c r="E231" s="88" t="s">
        <v>18</v>
      </c>
      <c r="F231" s="88" t="s">
        <v>46</v>
      </c>
      <c r="G231" s="88" t="s">
        <v>36</v>
      </c>
      <c r="H231" s="91" t="s">
        <v>44</v>
      </c>
      <c r="I231" s="92" t="n">
        <v>65</v>
      </c>
      <c r="J231" s="93" t="n">
        <v>475</v>
      </c>
      <c r="K231" s="94" t="n">
        <f aca="false">I231 * J231</f>
        <v>30875</v>
      </c>
      <c r="L231" s="94" t="n">
        <f aca="false">K231 *M231</f>
        <v>10806.25</v>
      </c>
      <c r="M231" s="95" t="n">
        <v>0.35</v>
      </c>
      <c r="N231" s="88" t="s">
        <v>14</v>
      </c>
      <c r="O231" s="91" t="s">
        <v>219</v>
      </c>
      <c r="P231" s="0" t="str">
        <f aca="false">RIGHT(H231,LEN(H231) - FIND(" ", H231))</f>
        <v>Athletic Footwear</v>
      </c>
    </row>
    <row r="232" customFormat="false" ht="14.25" hidden="false" customHeight="true" outlineLevel="0" collapsed="false">
      <c r="B232" s="88" t="s">
        <v>43</v>
      </c>
      <c r="C232" s="89" t="n">
        <v>1128299</v>
      </c>
      <c r="D232" s="90" t="n">
        <v>43877</v>
      </c>
      <c r="E232" s="88" t="s">
        <v>18</v>
      </c>
      <c r="F232" s="88" t="s">
        <v>46</v>
      </c>
      <c r="G232" s="88" t="s">
        <v>36</v>
      </c>
      <c r="H232" s="91" t="s">
        <v>44</v>
      </c>
      <c r="I232" s="92" t="n">
        <v>64</v>
      </c>
      <c r="J232" s="93" t="n">
        <v>124</v>
      </c>
      <c r="K232" s="94" t="n">
        <f aca="false">I232 * J232</f>
        <v>7936</v>
      </c>
      <c r="L232" s="94" t="n">
        <f aca="false">K232 *M232</f>
        <v>3729.92</v>
      </c>
      <c r="M232" s="95" t="n">
        <v>0.47</v>
      </c>
      <c r="N232" s="88" t="s">
        <v>23</v>
      </c>
      <c r="O232" s="91" t="s">
        <v>219</v>
      </c>
      <c r="P232" s="0" t="str">
        <f aca="false">RIGHT(H232,LEN(H232) - FIND(" ", H232))</f>
        <v>Athletic Footwear</v>
      </c>
    </row>
    <row r="233" customFormat="false" ht="14.25" hidden="false" customHeight="true" outlineLevel="0" collapsed="false">
      <c r="B233" s="88" t="s">
        <v>43</v>
      </c>
      <c r="C233" s="89" t="n">
        <v>1128299</v>
      </c>
      <c r="D233" s="90" t="n">
        <v>43877</v>
      </c>
      <c r="E233" s="88" t="s">
        <v>18</v>
      </c>
      <c r="F233" s="88" t="s">
        <v>46</v>
      </c>
      <c r="G233" s="88" t="s">
        <v>36</v>
      </c>
      <c r="H233" s="91" t="s">
        <v>44</v>
      </c>
      <c r="I233" s="92" t="n">
        <v>42</v>
      </c>
      <c r="J233" s="93" t="n">
        <v>152</v>
      </c>
      <c r="K233" s="94" t="n">
        <f aca="false">I233 * J233</f>
        <v>6384</v>
      </c>
      <c r="L233" s="94" t="n">
        <f aca="false">K233 *M233</f>
        <v>2681.28</v>
      </c>
      <c r="M233" s="95" t="n">
        <v>0.42</v>
      </c>
      <c r="N233" s="88" t="s">
        <v>31</v>
      </c>
      <c r="O233" s="91" t="s">
        <v>219</v>
      </c>
      <c r="P233" s="0" t="str">
        <f aca="false">RIGHT(H233,LEN(H233) - FIND(" ", H233))</f>
        <v>Athletic Footwear</v>
      </c>
    </row>
    <row r="234" customFormat="false" ht="14.25" hidden="false" customHeight="true" outlineLevel="0" collapsed="false">
      <c r="B234" s="88" t="s">
        <v>43</v>
      </c>
      <c r="C234" s="89" t="n">
        <v>1128299</v>
      </c>
      <c r="D234" s="90" t="n">
        <v>43878</v>
      </c>
      <c r="E234" s="88" t="s">
        <v>18</v>
      </c>
      <c r="F234" s="88" t="s">
        <v>46</v>
      </c>
      <c r="G234" s="88" t="s">
        <v>36</v>
      </c>
      <c r="H234" s="91" t="s">
        <v>16</v>
      </c>
      <c r="I234" s="92" t="n">
        <v>75</v>
      </c>
      <c r="J234" s="93" t="n">
        <v>475</v>
      </c>
      <c r="K234" s="94" t="n">
        <f aca="false">I234 * J234</f>
        <v>35625</v>
      </c>
      <c r="L234" s="94" t="n">
        <f aca="false">K234 *M234</f>
        <v>19593.75</v>
      </c>
      <c r="M234" s="95" t="n">
        <v>0.55</v>
      </c>
      <c r="N234" s="88" t="s">
        <v>14</v>
      </c>
      <c r="O234" s="91" t="s">
        <v>218</v>
      </c>
      <c r="P234" s="0" t="str">
        <f aca="false">RIGHT(H234,LEN(H234) - FIND(" ", H234))</f>
        <v>Apparel</v>
      </c>
    </row>
    <row r="235" customFormat="false" ht="14.25" hidden="false" customHeight="true" outlineLevel="0" collapsed="false">
      <c r="B235" s="88" t="s">
        <v>43</v>
      </c>
      <c r="C235" s="89" t="n">
        <v>1128299</v>
      </c>
      <c r="D235" s="90" t="n">
        <v>43878</v>
      </c>
      <c r="E235" s="88" t="s">
        <v>18</v>
      </c>
      <c r="F235" s="88" t="s">
        <v>46</v>
      </c>
      <c r="G235" s="88" t="s">
        <v>36</v>
      </c>
      <c r="H235" s="91" t="s">
        <v>16</v>
      </c>
      <c r="I235" s="92" t="n">
        <v>68</v>
      </c>
      <c r="J235" s="93" t="n">
        <v>138</v>
      </c>
      <c r="K235" s="94" t="n">
        <f aca="false">I235 * J235</f>
        <v>9384</v>
      </c>
      <c r="L235" s="94" t="n">
        <f aca="false">K235 *M235</f>
        <v>6381.12</v>
      </c>
      <c r="M235" s="95" t="n">
        <v>0.68</v>
      </c>
      <c r="N235" s="88" t="s">
        <v>23</v>
      </c>
      <c r="O235" s="91" t="s">
        <v>218</v>
      </c>
      <c r="P235" s="0" t="str">
        <f aca="false">RIGHT(H235,LEN(H235) - FIND(" ", H235))</f>
        <v>Apparel</v>
      </c>
    </row>
    <row r="236" customFormat="false" ht="14.25" hidden="false" customHeight="true" outlineLevel="0" collapsed="false">
      <c r="B236" s="88" t="s">
        <v>43</v>
      </c>
      <c r="C236" s="89" t="n">
        <v>1128299</v>
      </c>
      <c r="D236" s="90" t="n">
        <v>43878</v>
      </c>
      <c r="E236" s="88" t="s">
        <v>18</v>
      </c>
      <c r="F236" s="88" t="s">
        <v>46</v>
      </c>
      <c r="G236" s="88" t="s">
        <v>36</v>
      </c>
      <c r="H236" s="91" t="s">
        <v>16</v>
      </c>
      <c r="I236" s="92" t="n">
        <v>50</v>
      </c>
      <c r="J236" s="93" t="n">
        <v>152</v>
      </c>
      <c r="K236" s="94" t="n">
        <f aca="false">I236 * J236</f>
        <v>7600</v>
      </c>
      <c r="L236" s="94" t="n">
        <f aca="false">K236 *M236</f>
        <v>4484</v>
      </c>
      <c r="M236" s="95" t="n">
        <v>0.59</v>
      </c>
      <c r="N236" s="88" t="s">
        <v>31</v>
      </c>
      <c r="O236" s="91" t="s">
        <v>218</v>
      </c>
      <c r="P236" s="0" t="str">
        <f aca="false">RIGHT(H236,LEN(H236) - FIND(" ", H236))</f>
        <v>Apparel</v>
      </c>
    </row>
    <row r="237" customFormat="false" ht="14.25" hidden="false" customHeight="true" outlineLevel="0" collapsed="false">
      <c r="B237" s="88" t="s">
        <v>43</v>
      </c>
      <c r="C237" s="89" t="n">
        <v>1128299</v>
      </c>
      <c r="D237" s="90" t="n">
        <v>43879</v>
      </c>
      <c r="E237" s="88" t="s">
        <v>18</v>
      </c>
      <c r="F237" s="88" t="s">
        <v>46</v>
      </c>
      <c r="G237" s="88" t="s">
        <v>36</v>
      </c>
      <c r="H237" s="91" t="s">
        <v>38</v>
      </c>
      <c r="I237" s="92" t="n">
        <v>80</v>
      </c>
      <c r="J237" s="93" t="n">
        <v>400</v>
      </c>
      <c r="K237" s="94" t="n">
        <f aca="false">I237 * J237</f>
        <v>32000</v>
      </c>
      <c r="L237" s="94" t="n">
        <f aca="false">K237 *M237</f>
        <v>6400</v>
      </c>
      <c r="M237" s="95" t="n">
        <v>0.2</v>
      </c>
      <c r="N237" s="88" t="s">
        <v>14</v>
      </c>
      <c r="O237" s="91" t="s">
        <v>219</v>
      </c>
      <c r="P237" s="0" t="str">
        <f aca="false">RIGHT(H237,LEN(H237) - FIND(" ", H237))</f>
        <v>Apparel</v>
      </c>
    </row>
    <row r="238" customFormat="false" ht="14.25" hidden="false" customHeight="true" outlineLevel="0" collapsed="false">
      <c r="B238" s="88" t="s">
        <v>43</v>
      </c>
      <c r="C238" s="89" t="n">
        <v>1128299</v>
      </c>
      <c r="D238" s="90" t="n">
        <v>43879</v>
      </c>
      <c r="E238" s="88" t="s">
        <v>18</v>
      </c>
      <c r="F238" s="88" t="s">
        <v>46</v>
      </c>
      <c r="G238" s="88" t="s">
        <v>36</v>
      </c>
      <c r="H238" s="91" t="s">
        <v>38</v>
      </c>
      <c r="I238" s="92" t="n">
        <v>78</v>
      </c>
      <c r="J238" s="93" t="n">
        <v>108</v>
      </c>
      <c r="K238" s="94" t="n">
        <f aca="false">I238 * J238</f>
        <v>8424</v>
      </c>
      <c r="L238" s="94" t="n">
        <f aca="false">K238 *M238</f>
        <v>2864.16</v>
      </c>
      <c r="M238" s="95" t="n">
        <v>0.34</v>
      </c>
      <c r="N238" s="88" t="s">
        <v>23</v>
      </c>
      <c r="O238" s="91" t="s">
        <v>219</v>
      </c>
      <c r="P238" s="0" t="str">
        <f aca="false">RIGHT(H238,LEN(H238) - FIND(" ", H238))</f>
        <v>Apparel</v>
      </c>
    </row>
    <row r="239" customFormat="false" ht="14.25" hidden="false" customHeight="true" outlineLevel="0" collapsed="false">
      <c r="B239" s="88" t="s">
        <v>43</v>
      </c>
      <c r="C239" s="89" t="n">
        <v>1128299</v>
      </c>
      <c r="D239" s="90" t="n">
        <v>43879</v>
      </c>
      <c r="E239" s="88" t="s">
        <v>18</v>
      </c>
      <c r="F239" s="88" t="s">
        <v>46</v>
      </c>
      <c r="G239" s="88" t="s">
        <v>36</v>
      </c>
      <c r="H239" s="91" t="s">
        <v>38</v>
      </c>
      <c r="I239" s="92" t="n">
        <v>55</v>
      </c>
      <c r="J239" s="93" t="n">
        <v>128</v>
      </c>
      <c r="K239" s="94" t="n">
        <f aca="false">I239 * J239</f>
        <v>7040</v>
      </c>
      <c r="L239" s="94" t="n">
        <f aca="false">K239 *M239</f>
        <v>1830.4</v>
      </c>
      <c r="M239" s="95" t="n">
        <v>0.26</v>
      </c>
      <c r="N239" s="88" t="s">
        <v>31</v>
      </c>
      <c r="O239" s="91" t="s">
        <v>219</v>
      </c>
      <c r="P239" s="0" t="str">
        <f aca="false">RIGHT(H239,LEN(H239) - FIND(" ", H239))</f>
        <v>Apparel</v>
      </c>
    </row>
    <row r="240" customFormat="false" ht="14.25" hidden="false" customHeight="true" outlineLevel="0" collapsed="false">
      <c r="B240" s="88" t="s">
        <v>43</v>
      </c>
      <c r="C240" s="89" t="n">
        <v>1128299</v>
      </c>
      <c r="D240" s="90" t="n">
        <v>43880</v>
      </c>
      <c r="E240" s="88" t="s">
        <v>18</v>
      </c>
      <c r="F240" s="88" t="s">
        <v>46</v>
      </c>
      <c r="G240" s="88" t="s">
        <v>36</v>
      </c>
      <c r="H240" s="91" t="s">
        <v>32</v>
      </c>
      <c r="I240" s="92" t="n">
        <v>60</v>
      </c>
      <c r="J240" s="93" t="n">
        <v>600</v>
      </c>
      <c r="K240" s="94" t="n">
        <f aca="false">I240 * J240</f>
        <v>36000</v>
      </c>
      <c r="L240" s="94" t="n">
        <f aca="false">K240 *M240</f>
        <v>12600</v>
      </c>
      <c r="M240" s="95" t="n">
        <v>0.35</v>
      </c>
      <c r="N240" s="88" t="s">
        <v>14</v>
      </c>
      <c r="O240" s="91" t="s">
        <v>218</v>
      </c>
      <c r="P240" s="0" t="str">
        <f aca="false">RIGHT(H240,LEN(H240) - FIND(" ", H240))</f>
        <v>Street Footwear</v>
      </c>
    </row>
    <row r="241" customFormat="false" ht="14.25" hidden="false" customHeight="true" outlineLevel="0" collapsed="false">
      <c r="B241" s="88" t="s">
        <v>43</v>
      </c>
      <c r="C241" s="89" t="n">
        <v>1128299</v>
      </c>
      <c r="D241" s="90" t="n">
        <v>43880</v>
      </c>
      <c r="E241" s="88" t="s">
        <v>18</v>
      </c>
      <c r="F241" s="88" t="s">
        <v>46</v>
      </c>
      <c r="G241" s="88" t="s">
        <v>36</v>
      </c>
      <c r="H241" s="91" t="s">
        <v>32</v>
      </c>
      <c r="I241" s="92" t="n">
        <v>56</v>
      </c>
      <c r="J241" s="93" t="n">
        <v>174</v>
      </c>
      <c r="K241" s="94" t="n">
        <f aca="false">I241 * J241</f>
        <v>9744</v>
      </c>
      <c r="L241" s="94" t="n">
        <f aca="false">K241 *M241</f>
        <v>4677.12</v>
      </c>
      <c r="M241" s="95" t="n">
        <v>0.48</v>
      </c>
      <c r="N241" s="88" t="s">
        <v>23</v>
      </c>
      <c r="O241" s="91" t="s">
        <v>218</v>
      </c>
      <c r="P241" s="0" t="str">
        <f aca="false">RIGHT(H241,LEN(H241) - FIND(" ", H241))</f>
        <v>Street Footwear</v>
      </c>
    </row>
    <row r="242" customFormat="false" ht="14.25" hidden="false" customHeight="true" outlineLevel="0" collapsed="false">
      <c r="B242" s="88" t="s">
        <v>43</v>
      </c>
      <c r="C242" s="89" t="n">
        <v>1128299</v>
      </c>
      <c r="D242" s="90" t="n">
        <v>43880</v>
      </c>
      <c r="E242" s="88" t="s">
        <v>18</v>
      </c>
      <c r="F242" s="88" t="s">
        <v>46</v>
      </c>
      <c r="G242" s="88" t="s">
        <v>36</v>
      </c>
      <c r="H242" s="91" t="s">
        <v>32</v>
      </c>
      <c r="I242" s="92" t="n">
        <v>41</v>
      </c>
      <c r="J242" s="93" t="n">
        <v>186</v>
      </c>
      <c r="K242" s="94" t="n">
        <f aca="false">I242 * J242</f>
        <v>7626</v>
      </c>
      <c r="L242" s="94" t="n">
        <f aca="false">K242 *M242</f>
        <v>2897.88</v>
      </c>
      <c r="M242" s="95" t="n">
        <v>0.38</v>
      </c>
      <c r="N242" s="88" t="s">
        <v>31</v>
      </c>
      <c r="O242" s="91" t="s">
        <v>218</v>
      </c>
      <c r="P242" s="0" t="str">
        <f aca="false">RIGHT(H242,LEN(H242) - FIND(" ", H242))</f>
        <v>Street Footwear</v>
      </c>
    </row>
    <row r="243" customFormat="false" ht="14.25" hidden="false" customHeight="true" outlineLevel="0" collapsed="false">
      <c r="B243" s="88" t="s">
        <v>43</v>
      </c>
      <c r="C243" s="89" t="n">
        <v>1128299</v>
      </c>
      <c r="D243" s="90" t="n">
        <v>43881</v>
      </c>
      <c r="E243" s="88" t="s">
        <v>18</v>
      </c>
      <c r="F243" s="88" t="s">
        <v>46</v>
      </c>
      <c r="G243" s="88" t="s">
        <v>36</v>
      </c>
      <c r="H243" s="91" t="s">
        <v>24</v>
      </c>
      <c r="I243" s="92" t="n">
        <v>65</v>
      </c>
      <c r="J243" s="93" t="n">
        <v>600</v>
      </c>
      <c r="K243" s="94" t="n">
        <f aca="false">I243 * J243</f>
        <v>39000</v>
      </c>
      <c r="L243" s="94" t="n">
        <f aca="false">K243 *M243</f>
        <v>7800</v>
      </c>
      <c r="M243" s="95" t="n">
        <v>0.2</v>
      </c>
      <c r="N243" s="88" t="s">
        <v>14</v>
      </c>
      <c r="O243" s="91" t="s">
        <v>218</v>
      </c>
      <c r="P243" s="0" t="str">
        <f aca="false">RIGHT(H243,LEN(H243) - FIND(" ", H243))</f>
        <v>Athletic Footwear</v>
      </c>
    </row>
    <row r="244" customFormat="false" ht="14.25" hidden="false" customHeight="true" outlineLevel="0" collapsed="false">
      <c r="B244" s="88" t="s">
        <v>43</v>
      </c>
      <c r="C244" s="89" t="n">
        <v>1128299</v>
      </c>
      <c r="D244" s="90" t="n">
        <v>43881</v>
      </c>
      <c r="E244" s="88" t="s">
        <v>18</v>
      </c>
      <c r="F244" s="88" t="s">
        <v>46</v>
      </c>
      <c r="G244" s="88" t="s">
        <v>36</v>
      </c>
      <c r="H244" s="91" t="s">
        <v>24</v>
      </c>
      <c r="I244" s="92" t="n">
        <v>61</v>
      </c>
      <c r="J244" s="93" t="n">
        <v>162</v>
      </c>
      <c r="K244" s="94" t="n">
        <f aca="false">I244 * J244</f>
        <v>9882</v>
      </c>
      <c r="L244" s="94" t="n">
        <f aca="false">K244 *M244</f>
        <v>3359.88</v>
      </c>
      <c r="M244" s="95" t="n">
        <v>0.34</v>
      </c>
      <c r="N244" s="88" t="s">
        <v>23</v>
      </c>
      <c r="O244" s="91" t="s">
        <v>218</v>
      </c>
      <c r="P244" s="0" t="str">
        <f aca="false">RIGHT(H244,LEN(H244) - FIND(" ", H244))</f>
        <v>Athletic Footwear</v>
      </c>
    </row>
    <row r="245" customFormat="false" ht="14.25" hidden="false" customHeight="true" outlineLevel="0" collapsed="false">
      <c r="B245" s="88" t="s">
        <v>43</v>
      </c>
      <c r="C245" s="89" t="n">
        <v>1128299</v>
      </c>
      <c r="D245" s="90" t="n">
        <v>43881</v>
      </c>
      <c r="E245" s="88" t="s">
        <v>18</v>
      </c>
      <c r="F245" s="88" t="s">
        <v>46</v>
      </c>
      <c r="G245" s="88" t="s">
        <v>36</v>
      </c>
      <c r="H245" s="91" t="s">
        <v>24</v>
      </c>
      <c r="I245" s="92" t="n">
        <v>51</v>
      </c>
      <c r="J245" s="93" t="n">
        <v>180</v>
      </c>
      <c r="K245" s="94" t="n">
        <f aca="false">I245 * J245</f>
        <v>9180</v>
      </c>
      <c r="L245" s="94" t="n">
        <f aca="false">K245 *M245</f>
        <v>2478.6</v>
      </c>
      <c r="M245" s="95" t="n">
        <v>0.27</v>
      </c>
      <c r="N245" s="88" t="s">
        <v>31</v>
      </c>
      <c r="O245" s="91" t="s">
        <v>218</v>
      </c>
      <c r="P245" s="0" t="str">
        <f aca="false">RIGHT(H245,LEN(H245) - FIND(" ", H245))</f>
        <v>Athletic Footwear</v>
      </c>
    </row>
    <row r="246" customFormat="false" ht="14.25" hidden="false" customHeight="true" outlineLevel="0" collapsed="false">
      <c r="B246" s="88" t="s">
        <v>43</v>
      </c>
      <c r="C246" s="89" t="n">
        <v>1128299</v>
      </c>
      <c r="D246" s="90" t="n">
        <v>43882</v>
      </c>
      <c r="E246" s="88" t="s">
        <v>18</v>
      </c>
      <c r="F246" s="88" t="s">
        <v>46</v>
      </c>
      <c r="G246" s="88" t="s">
        <v>36</v>
      </c>
      <c r="H246" s="91" t="s">
        <v>48</v>
      </c>
      <c r="I246" s="92" t="n">
        <v>60</v>
      </c>
      <c r="J246" s="93" t="n">
        <v>450</v>
      </c>
      <c r="K246" s="94" t="n">
        <f aca="false">I246 * J246</f>
        <v>27000</v>
      </c>
      <c r="L246" s="94" t="n">
        <f aca="false">K246 *M246</f>
        <v>9450</v>
      </c>
      <c r="M246" s="95" t="n">
        <v>0.35</v>
      </c>
      <c r="N246" s="88" t="s">
        <v>14</v>
      </c>
      <c r="O246" s="91" t="s">
        <v>219</v>
      </c>
      <c r="P246" s="0" t="str">
        <f aca="false">RIGHT(H246,LEN(H246) - FIND(" ", H246))</f>
        <v>Street Footwear</v>
      </c>
    </row>
    <row r="247" customFormat="false" ht="14.25" hidden="false" customHeight="true" outlineLevel="0" collapsed="false">
      <c r="B247" s="88" t="s">
        <v>43</v>
      </c>
      <c r="C247" s="89" t="n">
        <v>1128299</v>
      </c>
      <c r="D247" s="90" t="n">
        <v>43882</v>
      </c>
      <c r="E247" s="88" t="s">
        <v>18</v>
      </c>
      <c r="F247" s="88" t="s">
        <v>46</v>
      </c>
      <c r="G247" s="88" t="s">
        <v>36</v>
      </c>
      <c r="H247" s="91" t="s">
        <v>48</v>
      </c>
      <c r="I247" s="92" t="n">
        <v>57</v>
      </c>
      <c r="J247" s="93" t="n">
        <v>117</v>
      </c>
      <c r="K247" s="94" t="n">
        <f aca="false">I247 * J247</f>
        <v>6669</v>
      </c>
      <c r="L247" s="94" t="n">
        <f aca="false">K247 *M247</f>
        <v>3334.5</v>
      </c>
      <c r="M247" s="95" t="n">
        <v>0.5</v>
      </c>
      <c r="N247" s="88" t="s">
        <v>23</v>
      </c>
      <c r="O247" s="91" t="s">
        <v>219</v>
      </c>
      <c r="P247" s="0" t="str">
        <f aca="false">RIGHT(H247,LEN(H247) - FIND(" ", H247))</f>
        <v>Street Footwear</v>
      </c>
    </row>
    <row r="248" customFormat="false" ht="14.25" hidden="false" customHeight="true" outlineLevel="0" collapsed="false">
      <c r="B248" s="88" t="s">
        <v>43</v>
      </c>
      <c r="C248" s="89" t="n">
        <v>1128299</v>
      </c>
      <c r="D248" s="90" t="n">
        <v>43882</v>
      </c>
      <c r="E248" s="88" t="s">
        <v>18</v>
      </c>
      <c r="F248" s="88" t="s">
        <v>46</v>
      </c>
      <c r="G248" s="88" t="s">
        <v>36</v>
      </c>
      <c r="H248" s="91" t="s">
        <v>48</v>
      </c>
      <c r="I248" s="92" t="n">
        <v>46</v>
      </c>
      <c r="J248" s="93" t="n">
        <v>144</v>
      </c>
      <c r="K248" s="94" t="n">
        <f aca="false">I248 * J248</f>
        <v>6624</v>
      </c>
      <c r="L248" s="94" t="n">
        <f aca="false">K248 *M248</f>
        <v>2715.84</v>
      </c>
      <c r="M248" s="95" t="n">
        <v>0.41</v>
      </c>
      <c r="N248" s="88" t="s">
        <v>31</v>
      </c>
      <c r="O248" s="91" t="s">
        <v>219</v>
      </c>
      <c r="P248" s="0" t="str">
        <f aca="false">RIGHT(H248,LEN(H248) - FIND(" ", H248))</f>
        <v>Street Footwear</v>
      </c>
    </row>
    <row r="249" customFormat="false" ht="14.25" hidden="false" customHeight="true" outlineLevel="0" collapsed="false">
      <c r="B249" s="88" t="s">
        <v>43</v>
      </c>
      <c r="C249" s="89" t="n">
        <v>1128299</v>
      </c>
      <c r="D249" s="90" t="n">
        <v>43883</v>
      </c>
      <c r="E249" s="88" t="s">
        <v>18</v>
      </c>
      <c r="F249" s="88" t="s">
        <v>46</v>
      </c>
      <c r="G249" s="88" t="s">
        <v>36</v>
      </c>
      <c r="H249" s="91" t="s">
        <v>44</v>
      </c>
      <c r="I249" s="92" t="n">
        <v>60</v>
      </c>
      <c r="J249" s="93" t="n">
        <v>400</v>
      </c>
      <c r="K249" s="94" t="n">
        <f aca="false">I249 * J249</f>
        <v>24000</v>
      </c>
      <c r="L249" s="94" t="n">
        <f aca="false">K249 *M249</f>
        <v>7200</v>
      </c>
      <c r="M249" s="95" t="n">
        <v>0.3</v>
      </c>
      <c r="N249" s="88" t="s">
        <v>14</v>
      </c>
      <c r="O249" s="91" t="s">
        <v>219</v>
      </c>
      <c r="P249" s="0" t="str">
        <f aca="false">RIGHT(H249,LEN(H249) - FIND(" ", H249))</f>
        <v>Athletic Footwear</v>
      </c>
    </row>
    <row r="250" customFormat="false" ht="14.25" hidden="false" customHeight="true" outlineLevel="0" collapsed="false">
      <c r="B250" s="88" t="s">
        <v>43</v>
      </c>
      <c r="C250" s="89" t="n">
        <v>1128299</v>
      </c>
      <c r="D250" s="90" t="n">
        <v>43883</v>
      </c>
      <c r="E250" s="88" t="s">
        <v>18</v>
      </c>
      <c r="F250" s="88" t="s">
        <v>46</v>
      </c>
      <c r="G250" s="88" t="s">
        <v>36</v>
      </c>
      <c r="H250" s="91" t="s">
        <v>44</v>
      </c>
      <c r="I250" s="92" t="n">
        <v>58</v>
      </c>
      <c r="J250" s="93" t="n">
        <v>112</v>
      </c>
      <c r="K250" s="94" t="n">
        <f aca="false">I250 * J250</f>
        <v>6496</v>
      </c>
      <c r="L250" s="94" t="n">
        <f aca="false">K250 *M250</f>
        <v>2858.24</v>
      </c>
      <c r="M250" s="95" t="n">
        <v>0.44</v>
      </c>
      <c r="N250" s="88" t="s">
        <v>23</v>
      </c>
      <c r="O250" s="91" t="s">
        <v>219</v>
      </c>
      <c r="P250" s="0" t="str">
        <f aca="false">RIGHT(H250,LEN(H250) - FIND(" ", H250))</f>
        <v>Athletic Footwear</v>
      </c>
    </row>
    <row r="251" customFormat="false" ht="14.25" hidden="false" customHeight="true" outlineLevel="0" collapsed="false">
      <c r="B251" s="88" t="s">
        <v>43</v>
      </c>
      <c r="C251" s="89" t="n">
        <v>1128299</v>
      </c>
      <c r="D251" s="90" t="n">
        <v>43883</v>
      </c>
      <c r="E251" s="88" t="s">
        <v>18</v>
      </c>
      <c r="F251" s="88" t="s">
        <v>46</v>
      </c>
      <c r="G251" s="88" t="s">
        <v>36</v>
      </c>
      <c r="H251" s="91" t="s">
        <v>44</v>
      </c>
      <c r="I251" s="92" t="n">
        <v>43</v>
      </c>
      <c r="J251" s="93" t="n">
        <v>124</v>
      </c>
      <c r="K251" s="94" t="n">
        <f aca="false">I251 * J251</f>
        <v>5332</v>
      </c>
      <c r="L251" s="94" t="n">
        <f aca="false">K251 *M251</f>
        <v>1866.2</v>
      </c>
      <c r="M251" s="95" t="n">
        <v>0.35</v>
      </c>
      <c r="N251" s="88" t="s">
        <v>31</v>
      </c>
      <c r="O251" s="91" t="s">
        <v>219</v>
      </c>
      <c r="P251" s="0" t="str">
        <f aca="false">RIGHT(H251,LEN(H251) - FIND(" ", H251))</f>
        <v>Athletic Footwear</v>
      </c>
    </row>
    <row r="252" customFormat="false" ht="14.25" hidden="false" customHeight="true" outlineLevel="0" collapsed="false">
      <c r="B252" s="88" t="s">
        <v>43</v>
      </c>
      <c r="C252" s="89" t="n">
        <v>1128299</v>
      </c>
      <c r="D252" s="90" t="n">
        <v>43884</v>
      </c>
      <c r="E252" s="88" t="s">
        <v>18</v>
      </c>
      <c r="F252" s="88" t="s">
        <v>46</v>
      </c>
      <c r="G252" s="88" t="s">
        <v>36</v>
      </c>
      <c r="H252" s="91" t="s">
        <v>16</v>
      </c>
      <c r="I252" s="92" t="n">
        <v>70</v>
      </c>
      <c r="J252" s="93" t="n">
        <v>400</v>
      </c>
      <c r="K252" s="94" t="n">
        <f aca="false">I252 * J252</f>
        <v>28000</v>
      </c>
      <c r="L252" s="94" t="n">
        <f aca="false">K252 *M252</f>
        <v>14000</v>
      </c>
      <c r="M252" s="95" t="n">
        <v>0.5</v>
      </c>
      <c r="N252" s="88" t="s">
        <v>14</v>
      </c>
      <c r="O252" s="91" t="s">
        <v>218</v>
      </c>
      <c r="P252" s="0" t="str">
        <f aca="false">RIGHT(H252,LEN(H252) - FIND(" ", H252))</f>
        <v>Apparel</v>
      </c>
    </row>
    <row r="253" customFormat="false" ht="14.25" hidden="false" customHeight="true" outlineLevel="0" collapsed="false">
      <c r="B253" s="88" t="s">
        <v>43</v>
      </c>
      <c r="C253" s="89" t="n">
        <v>1128299</v>
      </c>
      <c r="D253" s="90" t="n">
        <v>43884</v>
      </c>
      <c r="E253" s="88" t="s">
        <v>18</v>
      </c>
      <c r="F253" s="88" t="s">
        <v>46</v>
      </c>
      <c r="G253" s="88" t="s">
        <v>36</v>
      </c>
      <c r="H253" s="91" t="s">
        <v>16</v>
      </c>
      <c r="I253" s="92" t="n">
        <v>67</v>
      </c>
      <c r="J253" s="93" t="n">
        <v>120</v>
      </c>
      <c r="K253" s="94" t="n">
        <f aca="false">I253 * J253</f>
        <v>8040</v>
      </c>
      <c r="L253" s="94" t="n">
        <f aca="false">K253 *M253</f>
        <v>4904.4</v>
      </c>
      <c r="M253" s="95" t="n">
        <v>0.61</v>
      </c>
      <c r="N253" s="88" t="s">
        <v>23</v>
      </c>
      <c r="O253" s="91" t="s">
        <v>218</v>
      </c>
      <c r="P253" s="0" t="str">
        <f aca="false">RIGHT(H253,LEN(H253) - FIND(" ", H253))</f>
        <v>Apparel</v>
      </c>
    </row>
    <row r="254" customFormat="false" ht="14.25" hidden="false" customHeight="true" outlineLevel="0" collapsed="false">
      <c r="B254" s="88" t="s">
        <v>43</v>
      </c>
      <c r="C254" s="89" t="n">
        <v>1128299</v>
      </c>
      <c r="D254" s="90" t="n">
        <v>43884</v>
      </c>
      <c r="E254" s="88" t="s">
        <v>18</v>
      </c>
      <c r="F254" s="88" t="s">
        <v>46</v>
      </c>
      <c r="G254" s="88" t="s">
        <v>36</v>
      </c>
      <c r="H254" s="91" t="s">
        <v>16</v>
      </c>
      <c r="I254" s="92" t="n">
        <v>53</v>
      </c>
      <c r="J254" s="93" t="n">
        <v>128</v>
      </c>
      <c r="K254" s="94" t="n">
        <f aca="false">I254 * J254</f>
        <v>6784</v>
      </c>
      <c r="L254" s="94" t="n">
        <f aca="false">K254 *M254</f>
        <v>3595.52</v>
      </c>
      <c r="M254" s="95" t="n">
        <v>0.53</v>
      </c>
      <c r="N254" s="88" t="s">
        <v>31</v>
      </c>
      <c r="O254" s="91" t="s">
        <v>218</v>
      </c>
      <c r="P254" s="0" t="str">
        <f aca="false">RIGHT(H254,LEN(H254) - FIND(" ", H254))</f>
        <v>Apparel</v>
      </c>
    </row>
    <row r="255" customFormat="false" ht="14.25" hidden="false" customHeight="true" outlineLevel="0" collapsed="false">
      <c r="B255" s="88" t="s">
        <v>43</v>
      </c>
      <c r="C255" s="89" t="n">
        <v>1128299</v>
      </c>
      <c r="D255" s="90" t="n">
        <v>43885</v>
      </c>
      <c r="E255" s="88" t="s">
        <v>18</v>
      </c>
      <c r="F255" s="88" t="s">
        <v>46</v>
      </c>
      <c r="G255" s="88" t="s">
        <v>36</v>
      </c>
      <c r="H255" s="91" t="s">
        <v>38</v>
      </c>
      <c r="I255" s="92" t="n">
        <v>75</v>
      </c>
      <c r="J255" s="93" t="n">
        <v>450</v>
      </c>
      <c r="K255" s="94" t="n">
        <f aca="false">I255 * J255</f>
        <v>33750</v>
      </c>
      <c r="L255" s="94" t="n">
        <f aca="false">K255 *M255</f>
        <v>5062.5</v>
      </c>
      <c r="M255" s="95" t="n">
        <v>0.15</v>
      </c>
      <c r="N255" s="88" t="s">
        <v>14</v>
      </c>
      <c r="O255" s="91" t="s">
        <v>219</v>
      </c>
      <c r="P255" s="0" t="str">
        <f aca="false">RIGHT(H255,LEN(H255) - FIND(" ", H255))</f>
        <v>Apparel</v>
      </c>
    </row>
    <row r="256" customFormat="false" ht="14.25" hidden="false" customHeight="true" outlineLevel="0" collapsed="false">
      <c r="B256" s="88" t="s">
        <v>43</v>
      </c>
      <c r="C256" s="89" t="n">
        <v>1128299</v>
      </c>
      <c r="D256" s="90" t="n">
        <v>43885</v>
      </c>
      <c r="E256" s="88" t="s">
        <v>18</v>
      </c>
      <c r="F256" s="88" t="s">
        <v>46</v>
      </c>
      <c r="G256" s="88" t="s">
        <v>36</v>
      </c>
      <c r="H256" s="91" t="s">
        <v>38</v>
      </c>
      <c r="I256" s="92" t="n">
        <v>74</v>
      </c>
      <c r="J256" s="93" t="n">
        <v>113</v>
      </c>
      <c r="K256" s="94" t="n">
        <f aca="false">I256 * J256</f>
        <v>8362</v>
      </c>
      <c r="L256" s="94" t="n">
        <f aca="false">K256 *M256</f>
        <v>2508.6</v>
      </c>
      <c r="M256" s="95" t="n">
        <v>0.3</v>
      </c>
      <c r="N256" s="88" t="s">
        <v>23</v>
      </c>
      <c r="O256" s="91" t="s">
        <v>219</v>
      </c>
      <c r="P256" s="0" t="str">
        <f aca="false">RIGHT(H256,LEN(H256) - FIND(" ", H256))</f>
        <v>Apparel</v>
      </c>
    </row>
    <row r="257" customFormat="false" ht="14.25" hidden="false" customHeight="true" outlineLevel="0" collapsed="false">
      <c r="B257" s="88" t="s">
        <v>43</v>
      </c>
      <c r="C257" s="89" t="n">
        <v>1128299</v>
      </c>
      <c r="D257" s="90" t="n">
        <v>43885</v>
      </c>
      <c r="E257" s="88" t="s">
        <v>18</v>
      </c>
      <c r="F257" s="88" t="s">
        <v>46</v>
      </c>
      <c r="G257" s="88" t="s">
        <v>36</v>
      </c>
      <c r="H257" s="91" t="s">
        <v>38</v>
      </c>
      <c r="I257" s="92" t="n">
        <v>54</v>
      </c>
      <c r="J257" s="93" t="n">
        <v>140</v>
      </c>
      <c r="K257" s="94" t="n">
        <f aca="false">I257 * J257</f>
        <v>7560</v>
      </c>
      <c r="L257" s="94" t="n">
        <f aca="false">K257 *M257</f>
        <v>1587.6</v>
      </c>
      <c r="M257" s="95" t="n">
        <v>0.21</v>
      </c>
      <c r="N257" s="88" t="s">
        <v>31</v>
      </c>
      <c r="O257" s="91" t="s">
        <v>219</v>
      </c>
      <c r="P257" s="0" t="str">
        <f aca="false">RIGHT(H257,LEN(H257) - FIND(" ", H257))</f>
        <v>Apparel</v>
      </c>
    </row>
    <row r="258" customFormat="false" ht="14.25" hidden="false" customHeight="true" outlineLevel="0" collapsed="false">
      <c r="B258" s="88" t="s">
        <v>43</v>
      </c>
      <c r="C258" s="89" t="n">
        <v>1128299</v>
      </c>
      <c r="D258" s="90" t="n">
        <v>43886</v>
      </c>
      <c r="E258" s="88" t="s">
        <v>18</v>
      </c>
      <c r="F258" s="88" t="s">
        <v>46</v>
      </c>
      <c r="G258" s="88" t="s">
        <v>36</v>
      </c>
      <c r="H258" s="91" t="s">
        <v>32</v>
      </c>
      <c r="I258" s="92" t="n">
        <v>60</v>
      </c>
      <c r="J258" s="93" t="n">
        <v>550</v>
      </c>
      <c r="K258" s="94" t="n">
        <f aca="false">I258 * J258</f>
        <v>33000</v>
      </c>
      <c r="L258" s="94" t="n">
        <f aca="false">K258 *M258</f>
        <v>11550</v>
      </c>
      <c r="M258" s="95" t="n">
        <v>0.35</v>
      </c>
      <c r="N258" s="88" t="s">
        <v>14</v>
      </c>
      <c r="O258" s="91" t="s">
        <v>218</v>
      </c>
      <c r="P258" s="0" t="str">
        <f aca="false">RIGHT(H258,LEN(H258) - FIND(" ", H258))</f>
        <v>Street Footwear</v>
      </c>
    </row>
    <row r="259" customFormat="false" ht="14.25" hidden="false" customHeight="true" outlineLevel="0" collapsed="false">
      <c r="B259" s="88" t="s">
        <v>43</v>
      </c>
      <c r="C259" s="89" t="n">
        <v>1128299</v>
      </c>
      <c r="D259" s="90" t="n">
        <v>43886</v>
      </c>
      <c r="E259" s="88" t="s">
        <v>18</v>
      </c>
      <c r="F259" s="88" t="s">
        <v>46</v>
      </c>
      <c r="G259" s="88" t="s">
        <v>36</v>
      </c>
      <c r="H259" s="91" t="s">
        <v>32</v>
      </c>
      <c r="I259" s="92" t="n">
        <v>56</v>
      </c>
      <c r="J259" s="93" t="n">
        <v>138</v>
      </c>
      <c r="K259" s="94" t="n">
        <f aca="false">I259 * J259</f>
        <v>7728</v>
      </c>
      <c r="L259" s="94" t="n">
        <f aca="false">K259 *M259</f>
        <v>3786.72</v>
      </c>
      <c r="M259" s="95" t="n">
        <v>0.49</v>
      </c>
      <c r="N259" s="88" t="s">
        <v>23</v>
      </c>
      <c r="O259" s="91" t="s">
        <v>218</v>
      </c>
      <c r="P259" s="0" t="str">
        <f aca="false">RIGHT(H259,LEN(H259) - FIND(" ", H259))</f>
        <v>Street Footwear</v>
      </c>
    </row>
    <row r="260" customFormat="false" ht="14.25" hidden="false" customHeight="true" outlineLevel="0" collapsed="false">
      <c r="B260" s="88" t="s">
        <v>43</v>
      </c>
      <c r="C260" s="89" t="n">
        <v>1128299</v>
      </c>
      <c r="D260" s="90" t="n">
        <v>43886</v>
      </c>
      <c r="E260" s="88" t="s">
        <v>18</v>
      </c>
      <c r="F260" s="88" t="s">
        <v>46</v>
      </c>
      <c r="G260" s="88" t="s">
        <v>36</v>
      </c>
      <c r="H260" s="91" t="s">
        <v>32</v>
      </c>
      <c r="I260" s="92" t="n">
        <v>47</v>
      </c>
      <c r="J260" s="93" t="n">
        <v>171</v>
      </c>
      <c r="K260" s="94" t="n">
        <f aca="false">I260 * J260</f>
        <v>8037</v>
      </c>
      <c r="L260" s="94" t="n">
        <f aca="false">K260 *M260</f>
        <v>3214.8</v>
      </c>
      <c r="M260" s="95" t="n">
        <v>0.4</v>
      </c>
      <c r="N260" s="88" t="s">
        <v>31</v>
      </c>
      <c r="O260" s="91" t="s">
        <v>218</v>
      </c>
      <c r="P260" s="0" t="str">
        <f aca="false">RIGHT(H260,LEN(H260) - FIND(" ", H260))</f>
        <v>Street Footwear</v>
      </c>
    </row>
    <row r="261" customFormat="false" ht="14.25" hidden="false" customHeight="true" outlineLevel="0" collapsed="false">
      <c r="B261" s="88" t="s">
        <v>43</v>
      </c>
      <c r="C261" s="89" t="n">
        <v>1128299</v>
      </c>
      <c r="D261" s="90" t="n">
        <v>43887</v>
      </c>
      <c r="E261" s="88" t="s">
        <v>18</v>
      </c>
      <c r="F261" s="88" t="s">
        <v>46</v>
      </c>
      <c r="G261" s="88" t="s">
        <v>36</v>
      </c>
      <c r="H261" s="91" t="s">
        <v>24</v>
      </c>
      <c r="I261" s="92" t="n">
        <v>65</v>
      </c>
      <c r="J261" s="93" t="n">
        <v>550</v>
      </c>
      <c r="K261" s="94" t="n">
        <f aca="false">I261 * J261</f>
        <v>35750</v>
      </c>
      <c r="L261" s="94" t="n">
        <f aca="false">K261 *M261</f>
        <v>7150</v>
      </c>
      <c r="M261" s="95" t="n">
        <v>0.2</v>
      </c>
      <c r="N261" s="88" t="s">
        <v>14</v>
      </c>
      <c r="O261" s="91" t="s">
        <v>218</v>
      </c>
      <c r="P261" s="0" t="str">
        <f aca="false">RIGHT(H261,LEN(H261) - FIND(" ", H261))</f>
        <v>Athletic Footwear</v>
      </c>
    </row>
    <row r="262" customFormat="false" ht="14.25" hidden="false" customHeight="true" outlineLevel="0" collapsed="false">
      <c r="B262" s="88" t="s">
        <v>43</v>
      </c>
      <c r="C262" s="89" t="n">
        <v>1128299</v>
      </c>
      <c r="D262" s="90" t="n">
        <v>43887</v>
      </c>
      <c r="E262" s="88" t="s">
        <v>18</v>
      </c>
      <c r="F262" s="88" t="s">
        <v>46</v>
      </c>
      <c r="G262" s="88" t="s">
        <v>36</v>
      </c>
      <c r="H262" s="91" t="s">
        <v>24</v>
      </c>
      <c r="I262" s="92" t="n">
        <v>59</v>
      </c>
      <c r="J262" s="93" t="n">
        <v>165</v>
      </c>
      <c r="K262" s="94" t="n">
        <f aca="false">I262 * J262</f>
        <v>9735</v>
      </c>
      <c r="L262" s="94" t="n">
        <f aca="false">K262 *M262</f>
        <v>3407.25</v>
      </c>
      <c r="M262" s="95" t="n">
        <v>0.35</v>
      </c>
      <c r="N262" s="88" t="s">
        <v>23</v>
      </c>
      <c r="O262" s="91" t="s">
        <v>218</v>
      </c>
      <c r="P262" s="0" t="str">
        <f aca="false">RIGHT(H262,LEN(H262) - FIND(" ", H262))</f>
        <v>Athletic Footwear</v>
      </c>
    </row>
    <row r="263" customFormat="false" ht="14.25" hidden="false" customHeight="true" outlineLevel="0" collapsed="false">
      <c r="B263" s="88" t="s">
        <v>43</v>
      </c>
      <c r="C263" s="89" t="n">
        <v>1128299</v>
      </c>
      <c r="D263" s="90" t="n">
        <v>43887</v>
      </c>
      <c r="E263" s="88" t="s">
        <v>18</v>
      </c>
      <c r="F263" s="88" t="s">
        <v>46</v>
      </c>
      <c r="G263" s="88" t="s">
        <v>36</v>
      </c>
      <c r="H263" s="91" t="s">
        <v>24</v>
      </c>
      <c r="I263" s="92" t="n">
        <v>50</v>
      </c>
      <c r="J263" s="93" t="n">
        <v>193</v>
      </c>
      <c r="K263" s="94" t="n">
        <f aca="false">I263 * J263</f>
        <v>9650</v>
      </c>
      <c r="L263" s="94" t="n">
        <f aca="false">K263 *M263</f>
        <v>2412.5</v>
      </c>
      <c r="M263" s="95" t="n">
        <v>0.25</v>
      </c>
      <c r="N263" s="88" t="s">
        <v>31</v>
      </c>
      <c r="O263" s="91" t="s">
        <v>218</v>
      </c>
      <c r="P263" s="0" t="str">
        <f aca="false">RIGHT(H263,LEN(H263) - FIND(" ", H263))</f>
        <v>Athletic Footwear</v>
      </c>
    </row>
    <row r="264" customFormat="false" ht="14.25" hidden="false" customHeight="true" outlineLevel="0" collapsed="false">
      <c r="B264" s="88" t="s">
        <v>43</v>
      </c>
      <c r="C264" s="89" t="n">
        <v>1128299</v>
      </c>
      <c r="D264" s="90" t="n">
        <v>43888</v>
      </c>
      <c r="E264" s="88" t="s">
        <v>18</v>
      </c>
      <c r="F264" s="88" t="s">
        <v>46</v>
      </c>
      <c r="G264" s="88" t="s">
        <v>36</v>
      </c>
      <c r="H264" s="91" t="s">
        <v>48</v>
      </c>
      <c r="I264" s="92" t="n">
        <v>60</v>
      </c>
      <c r="J264" s="93" t="n">
        <v>375</v>
      </c>
      <c r="K264" s="94" t="n">
        <f aca="false">I264 * J264</f>
        <v>22500</v>
      </c>
      <c r="L264" s="94" t="n">
        <f aca="false">K264 *M264</f>
        <v>7875</v>
      </c>
      <c r="M264" s="95" t="n">
        <v>0.35</v>
      </c>
      <c r="N264" s="88" t="s">
        <v>14</v>
      </c>
      <c r="O264" s="91" t="s">
        <v>219</v>
      </c>
      <c r="P264" s="0" t="str">
        <f aca="false">RIGHT(H264,LEN(H264) - FIND(" ", H264))</f>
        <v>Street Footwear</v>
      </c>
    </row>
    <row r="265" customFormat="false" ht="14.25" hidden="false" customHeight="true" outlineLevel="0" collapsed="false">
      <c r="B265" s="88" t="s">
        <v>43</v>
      </c>
      <c r="C265" s="89" t="n">
        <v>1128299</v>
      </c>
      <c r="D265" s="90" t="n">
        <v>43888</v>
      </c>
      <c r="E265" s="88" t="s">
        <v>18</v>
      </c>
      <c r="F265" s="88" t="s">
        <v>46</v>
      </c>
      <c r="G265" s="88" t="s">
        <v>36</v>
      </c>
      <c r="H265" s="91" t="s">
        <v>48</v>
      </c>
      <c r="I265" s="92" t="n">
        <v>54</v>
      </c>
      <c r="J265" s="93" t="n">
        <v>109</v>
      </c>
      <c r="K265" s="94" t="n">
        <f aca="false">I265 * J265</f>
        <v>5886</v>
      </c>
      <c r="L265" s="94" t="n">
        <f aca="false">K265 *M265</f>
        <v>2648.7</v>
      </c>
      <c r="M265" s="95" t="n">
        <v>0.45</v>
      </c>
      <c r="N265" s="88" t="s">
        <v>23</v>
      </c>
      <c r="O265" s="91" t="s">
        <v>219</v>
      </c>
      <c r="P265" s="0" t="str">
        <f aca="false">RIGHT(H265,LEN(H265) - FIND(" ", H265))</f>
        <v>Street Footwear</v>
      </c>
    </row>
    <row r="266" customFormat="false" ht="14.25" hidden="false" customHeight="true" outlineLevel="0" collapsed="false">
      <c r="B266" s="88" t="s">
        <v>43</v>
      </c>
      <c r="C266" s="89" t="n">
        <v>1128299</v>
      </c>
      <c r="D266" s="90" t="n">
        <v>43888</v>
      </c>
      <c r="E266" s="88" t="s">
        <v>18</v>
      </c>
      <c r="F266" s="88" t="s">
        <v>46</v>
      </c>
      <c r="G266" s="88" t="s">
        <v>36</v>
      </c>
      <c r="H266" s="91" t="s">
        <v>48</v>
      </c>
      <c r="I266" s="92" t="n">
        <v>47</v>
      </c>
      <c r="J266" s="93" t="n">
        <v>113</v>
      </c>
      <c r="K266" s="94" t="n">
        <f aca="false">I266 * J266</f>
        <v>5311</v>
      </c>
      <c r="L266" s="94" t="n">
        <f aca="false">K266 *M266</f>
        <v>2230.62</v>
      </c>
      <c r="M266" s="95" t="n">
        <v>0.42</v>
      </c>
      <c r="N266" s="88" t="s">
        <v>31</v>
      </c>
      <c r="O266" s="91" t="s">
        <v>219</v>
      </c>
      <c r="P266" s="0" t="str">
        <f aca="false">RIGHT(H266,LEN(H266) - FIND(" ", H266))</f>
        <v>Street Footwear</v>
      </c>
    </row>
    <row r="267" customFormat="false" ht="14.25" hidden="false" customHeight="true" outlineLevel="0" collapsed="false">
      <c r="B267" s="88" t="s">
        <v>43</v>
      </c>
      <c r="C267" s="89" t="n">
        <v>1128299</v>
      </c>
      <c r="D267" s="90" t="n">
        <v>43889</v>
      </c>
      <c r="E267" s="88" t="s">
        <v>18</v>
      </c>
      <c r="F267" s="88" t="s">
        <v>46</v>
      </c>
      <c r="G267" s="88" t="s">
        <v>36</v>
      </c>
      <c r="H267" s="91" t="s">
        <v>44</v>
      </c>
      <c r="I267" s="92" t="n">
        <v>60</v>
      </c>
      <c r="J267" s="93" t="n">
        <v>350</v>
      </c>
      <c r="K267" s="94" t="n">
        <f aca="false">I267 * J267</f>
        <v>21000</v>
      </c>
      <c r="L267" s="94" t="n">
        <f aca="false">K267 *M267</f>
        <v>6300</v>
      </c>
      <c r="M267" s="95" t="n">
        <v>0.3</v>
      </c>
      <c r="N267" s="88" t="s">
        <v>14</v>
      </c>
      <c r="O267" s="91" t="s">
        <v>219</v>
      </c>
      <c r="P267" s="0" t="str">
        <f aca="false">RIGHT(H267,LEN(H267) - FIND(" ", H267))</f>
        <v>Athletic Footwear</v>
      </c>
    </row>
    <row r="268" customFormat="false" ht="14.25" hidden="false" customHeight="true" outlineLevel="0" collapsed="false">
      <c r="B268" s="88" t="s">
        <v>43</v>
      </c>
      <c r="C268" s="89" t="n">
        <v>1128299</v>
      </c>
      <c r="D268" s="90" t="n">
        <v>43889</v>
      </c>
      <c r="E268" s="88" t="s">
        <v>18</v>
      </c>
      <c r="F268" s="88" t="s">
        <v>46</v>
      </c>
      <c r="G268" s="88" t="s">
        <v>36</v>
      </c>
      <c r="H268" s="91" t="s">
        <v>44</v>
      </c>
      <c r="I268" s="92" t="n">
        <v>54</v>
      </c>
      <c r="J268" s="93" t="n">
        <v>105</v>
      </c>
      <c r="K268" s="94" t="n">
        <f aca="false">I268 * J268</f>
        <v>5670</v>
      </c>
      <c r="L268" s="94" t="n">
        <f aca="false">K268 *M268</f>
        <v>2381.4</v>
      </c>
      <c r="M268" s="95" t="n">
        <v>0.42</v>
      </c>
      <c r="N268" s="88" t="s">
        <v>23</v>
      </c>
      <c r="O268" s="91" t="s">
        <v>219</v>
      </c>
      <c r="P268" s="0" t="str">
        <f aca="false">RIGHT(H268,LEN(H268) - FIND(" ", H268))</f>
        <v>Athletic Footwear</v>
      </c>
    </row>
    <row r="269" customFormat="false" ht="14.25" hidden="false" customHeight="true" outlineLevel="0" collapsed="false">
      <c r="B269" s="88" t="s">
        <v>43</v>
      </c>
      <c r="C269" s="89" t="n">
        <v>1128299</v>
      </c>
      <c r="D269" s="90" t="n">
        <v>43889</v>
      </c>
      <c r="E269" s="88" t="s">
        <v>18</v>
      </c>
      <c r="F269" s="88" t="s">
        <v>46</v>
      </c>
      <c r="G269" s="88" t="s">
        <v>36</v>
      </c>
      <c r="H269" s="91" t="s">
        <v>44</v>
      </c>
      <c r="I269" s="92" t="n">
        <v>43</v>
      </c>
      <c r="J269" s="93" t="n">
        <v>119</v>
      </c>
      <c r="K269" s="94" t="n">
        <f aca="false">I269 * J269</f>
        <v>5117</v>
      </c>
      <c r="L269" s="94" t="n">
        <f aca="false">K269 *M269</f>
        <v>1688.61</v>
      </c>
      <c r="M269" s="95" t="n">
        <v>0.33</v>
      </c>
      <c r="N269" s="88" t="s">
        <v>31</v>
      </c>
      <c r="O269" s="91" t="s">
        <v>219</v>
      </c>
      <c r="P269" s="0" t="str">
        <f aca="false">RIGHT(H269,LEN(H269) - FIND(" ", H269))</f>
        <v>Athletic Footwear</v>
      </c>
    </row>
    <row r="270" customFormat="false" ht="14.25" hidden="false" customHeight="true" outlineLevel="0" collapsed="false">
      <c r="B270" s="88" t="s">
        <v>43</v>
      </c>
      <c r="C270" s="89" t="n">
        <v>1128299</v>
      </c>
      <c r="D270" s="90" t="n">
        <v>43891</v>
      </c>
      <c r="E270" s="88" t="s">
        <v>18</v>
      </c>
      <c r="F270" s="88" t="s">
        <v>46</v>
      </c>
      <c r="G270" s="88" t="s">
        <v>36</v>
      </c>
      <c r="H270" s="91" t="s">
        <v>16</v>
      </c>
      <c r="I270" s="92" t="n">
        <v>70</v>
      </c>
      <c r="J270" s="93" t="n">
        <v>325</v>
      </c>
      <c r="K270" s="94" t="n">
        <f aca="false">I270 * J270</f>
        <v>22750</v>
      </c>
      <c r="L270" s="94" t="n">
        <f aca="false">K270 *M270</f>
        <v>11375</v>
      </c>
      <c r="M270" s="95" t="n">
        <v>0.5</v>
      </c>
      <c r="N270" s="88" t="s">
        <v>14</v>
      </c>
      <c r="O270" s="91" t="s">
        <v>218</v>
      </c>
      <c r="P270" s="0" t="str">
        <f aca="false">RIGHT(H270,LEN(H270) - FIND(" ", H270))</f>
        <v>Apparel</v>
      </c>
    </row>
    <row r="271" customFormat="false" ht="14.25" hidden="false" customHeight="true" outlineLevel="0" collapsed="false">
      <c r="B271" s="88" t="s">
        <v>43</v>
      </c>
      <c r="C271" s="89" t="n">
        <v>1128299</v>
      </c>
      <c r="D271" s="90" t="n">
        <v>43891</v>
      </c>
      <c r="E271" s="88" t="s">
        <v>18</v>
      </c>
      <c r="F271" s="88" t="s">
        <v>46</v>
      </c>
      <c r="G271" s="88" t="s">
        <v>36</v>
      </c>
      <c r="H271" s="91" t="s">
        <v>16</v>
      </c>
      <c r="I271" s="92" t="n">
        <v>63</v>
      </c>
      <c r="J271" s="93" t="n">
        <v>81</v>
      </c>
      <c r="K271" s="94" t="n">
        <f aca="false">I271 * J271</f>
        <v>5103</v>
      </c>
      <c r="L271" s="94" t="n">
        <f aca="false">K271 *M271</f>
        <v>3112.83</v>
      </c>
      <c r="M271" s="95" t="n">
        <v>0.61</v>
      </c>
      <c r="N271" s="88" t="s">
        <v>23</v>
      </c>
      <c r="O271" s="91" t="s">
        <v>218</v>
      </c>
      <c r="P271" s="0" t="str">
        <f aca="false">RIGHT(H271,LEN(H271) - FIND(" ", H271))</f>
        <v>Apparel</v>
      </c>
    </row>
    <row r="272" customFormat="false" ht="14.25" hidden="false" customHeight="true" outlineLevel="0" collapsed="false">
      <c r="B272" s="88" t="s">
        <v>43</v>
      </c>
      <c r="C272" s="89" t="n">
        <v>1128299</v>
      </c>
      <c r="D272" s="90" t="n">
        <v>43891</v>
      </c>
      <c r="E272" s="88" t="s">
        <v>18</v>
      </c>
      <c r="F272" s="88" t="s">
        <v>46</v>
      </c>
      <c r="G272" s="88" t="s">
        <v>36</v>
      </c>
      <c r="H272" s="91" t="s">
        <v>16</v>
      </c>
      <c r="I272" s="92" t="n">
        <v>48</v>
      </c>
      <c r="J272" s="93" t="n">
        <v>107</v>
      </c>
      <c r="K272" s="94" t="n">
        <f aca="false">I272 * J272</f>
        <v>5136</v>
      </c>
      <c r="L272" s="94" t="n">
        <f aca="false">K272 *M272</f>
        <v>2773.44</v>
      </c>
      <c r="M272" s="95" t="n">
        <v>0.54</v>
      </c>
      <c r="N272" s="88" t="s">
        <v>31</v>
      </c>
      <c r="O272" s="91" t="s">
        <v>218</v>
      </c>
      <c r="P272" s="0" t="str">
        <f aca="false">RIGHT(H272,LEN(H272) - FIND(" ", H272))</f>
        <v>Apparel</v>
      </c>
    </row>
    <row r="273" customFormat="false" ht="14.25" hidden="false" customHeight="true" outlineLevel="0" collapsed="false">
      <c r="B273" s="88" t="s">
        <v>43</v>
      </c>
      <c r="C273" s="89" t="n">
        <v>1128299</v>
      </c>
      <c r="D273" s="90" t="n">
        <v>43892</v>
      </c>
      <c r="E273" s="88" t="s">
        <v>18</v>
      </c>
      <c r="F273" s="88" t="s">
        <v>46</v>
      </c>
      <c r="G273" s="88" t="s">
        <v>36</v>
      </c>
      <c r="H273" s="91" t="s">
        <v>38</v>
      </c>
      <c r="I273" s="92" t="n">
        <v>75</v>
      </c>
      <c r="J273" s="93" t="n">
        <v>375</v>
      </c>
      <c r="K273" s="94" t="n">
        <f aca="false">I273 * J273</f>
        <v>28125</v>
      </c>
      <c r="L273" s="94" t="n">
        <f aca="false">K273 *M273</f>
        <v>4218.75</v>
      </c>
      <c r="M273" s="95" t="n">
        <v>0.15</v>
      </c>
      <c r="N273" s="88" t="s">
        <v>14</v>
      </c>
      <c r="O273" s="91" t="s">
        <v>219</v>
      </c>
      <c r="P273" s="0" t="str">
        <f aca="false">RIGHT(H273,LEN(H273) - FIND(" ", H273))</f>
        <v>Apparel</v>
      </c>
    </row>
    <row r="274" customFormat="false" ht="14.25" hidden="false" customHeight="true" outlineLevel="0" collapsed="false">
      <c r="B274" s="88" t="s">
        <v>43</v>
      </c>
      <c r="C274" s="89" t="n">
        <v>1128299</v>
      </c>
      <c r="D274" s="90" t="n">
        <v>43892</v>
      </c>
      <c r="E274" s="88" t="s">
        <v>18</v>
      </c>
      <c r="F274" s="88" t="s">
        <v>46</v>
      </c>
      <c r="G274" s="88" t="s">
        <v>36</v>
      </c>
      <c r="H274" s="91" t="s">
        <v>38</v>
      </c>
      <c r="I274" s="92" t="n">
        <v>68</v>
      </c>
      <c r="J274" s="93" t="n">
        <v>94</v>
      </c>
      <c r="K274" s="94" t="n">
        <f aca="false">I274 * J274</f>
        <v>6392</v>
      </c>
      <c r="L274" s="94" t="n">
        <f aca="false">K274 *M274</f>
        <v>1598</v>
      </c>
      <c r="M274" s="95" t="n">
        <v>0.25</v>
      </c>
      <c r="N274" s="88" t="s">
        <v>23</v>
      </c>
      <c r="O274" s="91" t="s">
        <v>219</v>
      </c>
      <c r="P274" s="0" t="str">
        <f aca="false">RIGHT(H274,LEN(H274) - FIND(" ", H274))</f>
        <v>Apparel</v>
      </c>
    </row>
    <row r="275" customFormat="false" ht="14.25" hidden="false" customHeight="true" outlineLevel="0" collapsed="false">
      <c r="B275" s="88" t="s">
        <v>43</v>
      </c>
      <c r="C275" s="89" t="n">
        <v>1128299</v>
      </c>
      <c r="D275" s="90" t="n">
        <v>43892</v>
      </c>
      <c r="E275" s="88" t="s">
        <v>18</v>
      </c>
      <c r="F275" s="88" t="s">
        <v>46</v>
      </c>
      <c r="G275" s="88" t="s">
        <v>36</v>
      </c>
      <c r="H275" s="91" t="s">
        <v>38</v>
      </c>
      <c r="I275" s="92" t="n">
        <v>53</v>
      </c>
      <c r="J275" s="93" t="n">
        <v>120</v>
      </c>
      <c r="K275" s="94" t="n">
        <f aca="false">I275 * J275</f>
        <v>6360</v>
      </c>
      <c r="L275" s="94" t="n">
        <f aca="false">K275 *M275</f>
        <v>1399.2</v>
      </c>
      <c r="M275" s="95" t="n">
        <v>0.22</v>
      </c>
      <c r="N275" s="88" t="s">
        <v>31</v>
      </c>
      <c r="O275" s="91" t="s">
        <v>219</v>
      </c>
      <c r="P275" s="0" t="str">
        <f aca="false">RIGHT(H275,LEN(H275) - FIND(" ", H275))</f>
        <v>Apparel</v>
      </c>
    </row>
    <row r="276" customFormat="false" ht="14.25" hidden="false" customHeight="true" outlineLevel="0" collapsed="false">
      <c r="B276" s="88" t="s">
        <v>13</v>
      </c>
      <c r="C276" s="89" t="n">
        <v>1185732</v>
      </c>
      <c r="D276" s="90" t="n">
        <v>43893</v>
      </c>
      <c r="E276" s="88" t="s">
        <v>26</v>
      </c>
      <c r="F276" s="88" t="s">
        <v>50</v>
      </c>
      <c r="G276" s="88" t="s">
        <v>50</v>
      </c>
      <c r="H276" s="91" t="s">
        <v>38</v>
      </c>
      <c r="I276" s="92" t="n">
        <v>65</v>
      </c>
      <c r="J276" s="93" t="n">
        <v>1000</v>
      </c>
      <c r="K276" s="94" t="n">
        <f aca="false">I276 * J276</f>
        <v>65000</v>
      </c>
      <c r="L276" s="94" t="n">
        <f aca="false">K276 *M276</f>
        <v>16250</v>
      </c>
      <c r="M276" s="95" t="n">
        <v>0.25</v>
      </c>
      <c r="N276" s="88" t="s">
        <v>31</v>
      </c>
      <c r="O276" s="91" t="s">
        <v>219</v>
      </c>
      <c r="P276" s="0" t="str">
        <f aca="false">RIGHT(H276,LEN(H276) - FIND(" ", H276))</f>
        <v>Apparel</v>
      </c>
    </row>
    <row r="277" customFormat="false" ht="14.25" hidden="false" customHeight="true" outlineLevel="0" collapsed="false">
      <c r="B277" s="88" t="s">
        <v>43</v>
      </c>
      <c r="C277" s="89" t="n">
        <v>1128299</v>
      </c>
      <c r="D277" s="90" t="n">
        <v>43893</v>
      </c>
      <c r="E277" s="88" t="s">
        <v>18</v>
      </c>
      <c r="F277" s="88" t="s">
        <v>46</v>
      </c>
      <c r="G277" s="88" t="s">
        <v>36</v>
      </c>
      <c r="H277" s="91" t="s">
        <v>32</v>
      </c>
      <c r="I277" s="92" t="n">
        <v>60</v>
      </c>
      <c r="J277" s="93" t="n">
        <v>575</v>
      </c>
      <c r="K277" s="94" t="n">
        <f aca="false">I277 * J277</f>
        <v>34500</v>
      </c>
      <c r="L277" s="94" t="n">
        <f aca="false">K277 *M277</f>
        <v>12075</v>
      </c>
      <c r="M277" s="95" t="n">
        <v>0.35</v>
      </c>
      <c r="N277" s="88" t="s">
        <v>14</v>
      </c>
      <c r="O277" s="91" t="s">
        <v>218</v>
      </c>
      <c r="P277" s="0" t="str">
        <f aca="false">RIGHT(H277,LEN(H277) - FIND(" ", H277))</f>
        <v>Street Footwear</v>
      </c>
    </row>
    <row r="278" customFormat="false" ht="14.25" hidden="false" customHeight="true" outlineLevel="0" collapsed="false">
      <c r="B278" s="88" t="s">
        <v>13</v>
      </c>
      <c r="C278" s="89" t="n">
        <v>1185732</v>
      </c>
      <c r="D278" s="90" t="n">
        <v>43893</v>
      </c>
      <c r="E278" s="88" t="s">
        <v>26</v>
      </c>
      <c r="F278" s="88" t="s">
        <v>50</v>
      </c>
      <c r="G278" s="88" t="s">
        <v>50</v>
      </c>
      <c r="H278" s="91" t="s">
        <v>38</v>
      </c>
      <c r="I278" s="92" t="n">
        <v>59</v>
      </c>
      <c r="J278" s="93" t="n">
        <v>290</v>
      </c>
      <c r="K278" s="94" t="n">
        <f aca="false">I278 * J278</f>
        <v>17110</v>
      </c>
      <c r="L278" s="94" t="n">
        <f aca="false">K278 *M278</f>
        <v>6159.6</v>
      </c>
      <c r="M278" s="95" t="n">
        <v>0.36</v>
      </c>
      <c r="N278" s="88" t="s">
        <v>23</v>
      </c>
      <c r="O278" s="91" t="s">
        <v>219</v>
      </c>
      <c r="P278" s="0" t="str">
        <f aca="false">RIGHT(H278,LEN(H278) - FIND(" ", H278))</f>
        <v>Apparel</v>
      </c>
    </row>
    <row r="279" customFormat="false" ht="14.25" hidden="false" customHeight="true" outlineLevel="0" collapsed="false">
      <c r="B279" s="88" t="s">
        <v>43</v>
      </c>
      <c r="C279" s="89" t="n">
        <v>1128299</v>
      </c>
      <c r="D279" s="90" t="n">
        <v>43893</v>
      </c>
      <c r="E279" s="88" t="s">
        <v>18</v>
      </c>
      <c r="F279" s="88" t="s">
        <v>46</v>
      </c>
      <c r="G279" s="88" t="s">
        <v>36</v>
      </c>
      <c r="H279" s="91" t="s">
        <v>32</v>
      </c>
      <c r="I279" s="92" t="n">
        <v>57</v>
      </c>
      <c r="J279" s="93" t="n">
        <v>155</v>
      </c>
      <c r="K279" s="94" t="n">
        <f aca="false">I279 * J279</f>
        <v>8835</v>
      </c>
      <c r="L279" s="94" t="n">
        <f aca="false">K279 *M279</f>
        <v>4240.8</v>
      </c>
      <c r="M279" s="95" t="n">
        <v>0.48</v>
      </c>
      <c r="N279" s="88" t="s">
        <v>23</v>
      </c>
      <c r="O279" s="91" t="s">
        <v>218</v>
      </c>
      <c r="P279" s="0" t="str">
        <f aca="false">RIGHT(H279,LEN(H279) - FIND(" ", H279))</f>
        <v>Street Footwear</v>
      </c>
    </row>
    <row r="280" customFormat="false" ht="14.25" hidden="false" customHeight="true" outlineLevel="0" collapsed="false">
      <c r="B280" s="88" t="s">
        <v>13</v>
      </c>
      <c r="C280" s="89" t="n">
        <v>1185732</v>
      </c>
      <c r="D280" s="90" t="n">
        <v>43893</v>
      </c>
      <c r="E280" s="88" t="s">
        <v>26</v>
      </c>
      <c r="F280" s="88" t="s">
        <v>50</v>
      </c>
      <c r="G280" s="88" t="s">
        <v>50</v>
      </c>
      <c r="H280" s="91" t="s">
        <v>38</v>
      </c>
      <c r="I280" s="92" t="n">
        <v>44</v>
      </c>
      <c r="J280" s="93" t="n">
        <v>320</v>
      </c>
      <c r="K280" s="94" t="n">
        <f aca="false">I280 * J280</f>
        <v>14080</v>
      </c>
      <c r="L280" s="94" t="n">
        <f aca="false">K280 *M280</f>
        <v>4083.2</v>
      </c>
      <c r="M280" s="95" t="n">
        <v>0.29</v>
      </c>
      <c r="N280" s="88" t="s">
        <v>31</v>
      </c>
      <c r="O280" s="91" t="s">
        <v>219</v>
      </c>
      <c r="P280" s="0" t="str">
        <f aca="false">RIGHT(H280,LEN(H280) - FIND(" ", H280))</f>
        <v>Apparel</v>
      </c>
    </row>
    <row r="281" customFormat="false" ht="14.25" hidden="false" customHeight="true" outlineLevel="0" collapsed="false">
      <c r="B281" s="88" t="s">
        <v>43</v>
      </c>
      <c r="C281" s="89" t="n">
        <v>1128299</v>
      </c>
      <c r="D281" s="90" t="n">
        <v>43893</v>
      </c>
      <c r="E281" s="88" t="s">
        <v>18</v>
      </c>
      <c r="F281" s="88" t="s">
        <v>46</v>
      </c>
      <c r="G281" s="88" t="s">
        <v>36</v>
      </c>
      <c r="H281" s="91" t="s">
        <v>32</v>
      </c>
      <c r="I281" s="92" t="n">
        <v>47</v>
      </c>
      <c r="J281" s="93" t="n">
        <v>196</v>
      </c>
      <c r="K281" s="94" t="n">
        <f aca="false">I281 * J281</f>
        <v>9212</v>
      </c>
      <c r="L281" s="94" t="n">
        <f aca="false">K281 *M281</f>
        <v>3869.04</v>
      </c>
      <c r="M281" s="95" t="n">
        <v>0.42</v>
      </c>
      <c r="N281" s="88" t="s">
        <v>31</v>
      </c>
      <c r="O281" s="91" t="s">
        <v>218</v>
      </c>
      <c r="P281" s="0" t="str">
        <f aca="false">RIGHT(H281,LEN(H281) - FIND(" ", H281))</f>
        <v>Street Footwear</v>
      </c>
    </row>
    <row r="282" customFormat="false" ht="14.25" hidden="false" customHeight="true" outlineLevel="0" collapsed="false">
      <c r="B282" s="88" t="s">
        <v>13</v>
      </c>
      <c r="C282" s="89" t="n">
        <v>1185732</v>
      </c>
      <c r="D282" s="90" t="n">
        <v>43894</v>
      </c>
      <c r="E282" s="88" t="s">
        <v>26</v>
      </c>
      <c r="F282" s="88" t="s">
        <v>50</v>
      </c>
      <c r="G282" s="88" t="s">
        <v>50</v>
      </c>
      <c r="H282" s="91" t="s">
        <v>32</v>
      </c>
      <c r="I282" s="92" t="n">
        <v>60</v>
      </c>
      <c r="J282" s="93" t="n">
        <v>1250</v>
      </c>
      <c r="K282" s="94" t="n">
        <f aca="false">I282 * J282</f>
        <v>75000</v>
      </c>
      <c r="L282" s="94" t="n">
        <f aca="false">K282 *M282</f>
        <v>37500</v>
      </c>
      <c r="M282" s="95" t="n">
        <v>0.5</v>
      </c>
      <c r="N282" s="88" t="s">
        <v>31</v>
      </c>
      <c r="O282" s="91" t="s">
        <v>218</v>
      </c>
      <c r="P282" s="0" t="str">
        <f aca="false">RIGHT(H282,LEN(H282) - FIND(" ", H282))</f>
        <v>Street Footwear</v>
      </c>
    </row>
    <row r="283" customFormat="false" ht="14.25" hidden="false" customHeight="true" outlineLevel="0" collapsed="false">
      <c r="B283" s="88" t="s">
        <v>43</v>
      </c>
      <c r="C283" s="89" t="n">
        <v>1128299</v>
      </c>
      <c r="D283" s="90" t="n">
        <v>43894</v>
      </c>
      <c r="E283" s="88" t="s">
        <v>18</v>
      </c>
      <c r="F283" s="88" t="s">
        <v>46</v>
      </c>
      <c r="G283" s="88" t="s">
        <v>36</v>
      </c>
      <c r="H283" s="91" t="s">
        <v>24</v>
      </c>
      <c r="I283" s="92" t="n">
        <v>65</v>
      </c>
      <c r="J283" s="93" t="n">
        <v>575</v>
      </c>
      <c r="K283" s="94" t="n">
        <f aca="false">I283 * J283</f>
        <v>37375</v>
      </c>
      <c r="L283" s="94" t="n">
        <f aca="false">K283 *M283</f>
        <v>7475</v>
      </c>
      <c r="M283" s="95" t="n">
        <v>0.2</v>
      </c>
      <c r="N283" s="88" t="s">
        <v>14</v>
      </c>
      <c r="O283" s="91" t="s">
        <v>218</v>
      </c>
      <c r="P283" s="0" t="str">
        <f aca="false">RIGHT(H283,LEN(H283) - FIND(" ", H283))</f>
        <v>Athletic Footwear</v>
      </c>
    </row>
    <row r="284" customFormat="false" ht="14.25" hidden="false" customHeight="true" outlineLevel="0" collapsed="false">
      <c r="B284" s="88" t="s">
        <v>13</v>
      </c>
      <c r="C284" s="89" t="n">
        <v>1185732</v>
      </c>
      <c r="D284" s="90" t="n">
        <v>43894</v>
      </c>
      <c r="E284" s="88" t="s">
        <v>26</v>
      </c>
      <c r="F284" s="88" t="s">
        <v>50</v>
      </c>
      <c r="G284" s="88" t="s">
        <v>50</v>
      </c>
      <c r="H284" s="91" t="s">
        <v>32</v>
      </c>
      <c r="I284" s="92" t="n">
        <v>55</v>
      </c>
      <c r="J284" s="93" t="n">
        <v>313</v>
      </c>
      <c r="K284" s="94" t="n">
        <f aca="false">I284 * J284</f>
        <v>17215</v>
      </c>
      <c r="L284" s="94" t="n">
        <f aca="false">K284 *M284</f>
        <v>10501.15</v>
      </c>
      <c r="M284" s="95" t="n">
        <v>0.61</v>
      </c>
      <c r="N284" s="88" t="s">
        <v>23</v>
      </c>
      <c r="O284" s="91" t="s">
        <v>218</v>
      </c>
      <c r="P284" s="0" t="str">
        <f aca="false">RIGHT(H284,LEN(H284) - FIND(" ", H284))</f>
        <v>Street Footwear</v>
      </c>
    </row>
    <row r="285" customFormat="false" ht="14.25" hidden="false" customHeight="true" outlineLevel="0" collapsed="false">
      <c r="B285" s="88" t="s">
        <v>43</v>
      </c>
      <c r="C285" s="89" t="n">
        <v>1128299</v>
      </c>
      <c r="D285" s="90" t="n">
        <v>43894</v>
      </c>
      <c r="E285" s="88" t="s">
        <v>18</v>
      </c>
      <c r="F285" s="88" t="s">
        <v>46</v>
      </c>
      <c r="G285" s="88" t="s">
        <v>36</v>
      </c>
      <c r="H285" s="91" t="s">
        <v>24</v>
      </c>
      <c r="I285" s="92" t="n">
        <v>64</v>
      </c>
      <c r="J285" s="93" t="n">
        <v>150</v>
      </c>
      <c r="K285" s="94" t="n">
        <f aca="false">I285 * J285</f>
        <v>9600</v>
      </c>
      <c r="L285" s="94" t="n">
        <f aca="false">K285 *M285</f>
        <v>3264</v>
      </c>
      <c r="M285" s="95" t="n">
        <v>0.34</v>
      </c>
      <c r="N285" s="88" t="s">
        <v>23</v>
      </c>
      <c r="O285" s="91" t="s">
        <v>218</v>
      </c>
      <c r="P285" s="0" t="str">
        <f aca="false">RIGHT(H285,LEN(H285) - FIND(" ", H285))</f>
        <v>Athletic Footwear</v>
      </c>
    </row>
    <row r="286" customFormat="false" ht="14.25" hidden="false" customHeight="true" outlineLevel="0" collapsed="false">
      <c r="B286" s="88" t="s">
        <v>13</v>
      </c>
      <c r="C286" s="89" t="n">
        <v>1185732</v>
      </c>
      <c r="D286" s="90" t="n">
        <v>43894</v>
      </c>
      <c r="E286" s="88" t="s">
        <v>26</v>
      </c>
      <c r="F286" s="88" t="s">
        <v>50</v>
      </c>
      <c r="G286" s="88" t="s">
        <v>50</v>
      </c>
      <c r="H286" s="91" t="s">
        <v>32</v>
      </c>
      <c r="I286" s="92" t="n">
        <v>47</v>
      </c>
      <c r="J286" s="93" t="n">
        <v>400</v>
      </c>
      <c r="K286" s="94" t="n">
        <f aca="false">I286 * J286</f>
        <v>18800</v>
      </c>
      <c r="L286" s="94" t="n">
        <f aca="false">K286 *M286</f>
        <v>9776</v>
      </c>
      <c r="M286" s="95" t="n">
        <v>0.52</v>
      </c>
      <c r="N286" s="88" t="s">
        <v>31</v>
      </c>
      <c r="O286" s="91" t="s">
        <v>218</v>
      </c>
      <c r="P286" s="0" t="str">
        <f aca="false">RIGHT(H286,LEN(H286) - FIND(" ", H286))</f>
        <v>Street Footwear</v>
      </c>
    </row>
    <row r="287" customFormat="false" ht="14.25" hidden="false" customHeight="true" outlineLevel="0" collapsed="false">
      <c r="B287" s="88" t="s">
        <v>43</v>
      </c>
      <c r="C287" s="89" t="n">
        <v>1128299</v>
      </c>
      <c r="D287" s="90" t="n">
        <v>43894</v>
      </c>
      <c r="E287" s="88" t="s">
        <v>18</v>
      </c>
      <c r="F287" s="88" t="s">
        <v>46</v>
      </c>
      <c r="G287" s="88" t="s">
        <v>36</v>
      </c>
      <c r="H287" s="91" t="s">
        <v>24</v>
      </c>
      <c r="I287" s="92" t="n">
        <v>52</v>
      </c>
      <c r="J287" s="93" t="n">
        <v>201</v>
      </c>
      <c r="K287" s="94" t="n">
        <f aca="false">I287 * J287</f>
        <v>10452</v>
      </c>
      <c r="L287" s="94" t="n">
        <f aca="false">K287 *M287</f>
        <v>2613</v>
      </c>
      <c r="M287" s="95" t="n">
        <v>0.25</v>
      </c>
      <c r="N287" s="88" t="s">
        <v>31</v>
      </c>
      <c r="O287" s="91" t="s">
        <v>218</v>
      </c>
      <c r="P287" s="0" t="str">
        <f aca="false">RIGHT(H287,LEN(H287) - FIND(" ", H287))</f>
        <v>Athletic Footwear</v>
      </c>
    </row>
    <row r="288" customFormat="false" ht="14.25" hidden="false" customHeight="true" outlineLevel="0" collapsed="false">
      <c r="B288" s="88" t="s">
        <v>13</v>
      </c>
      <c r="C288" s="89" t="n">
        <v>1185732</v>
      </c>
      <c r="D288" s="90" t="n">
        <v>43895</v>
      </c>
      <c r="E288" s="88" t="s">
        <v>26</v>
      </c>
      <c r="F288" s="88" t="s">
        <v>50</v>
      </c>
      <c r="G288" s="88" t="s">
        <v>50</v>
      </c>
      <c r="H288" s="91" t="s">
        <v>24</v>
      </c>
      <c r="I288" s="92" t="n">
        <v>55</v>
      </c>
      <c r="J288" s="93" t="n">
        <v>1000</v>
      </c>
      <c r="K288" s="94" t="n">
        <f aca="false">I288 * J288</f>
        <v>55000</v>
      </c>
      <c r="L288" s="94" t="n">
        <f aca="false">K288 *M288</f>
        <v>16500</v>
      </c>
      <c r="M288" s="95" t="n">
        <v>0.3</v>
      </c>
      <c r="N288" s="88" t="s">
        <v>31</v>
      </c>
      <c r="O288" s="91" t="s">
        <v>218</v>
      </c>
      <c r="P288" s="0" t="str">
        <f aca="false">RIGHT(H288,LEN(H288) - FIND(" ", H288))</f>
        <v>Athletic Footwear</v>
      </c>
    </row>
    <row r="289" customFormat="false" ht="14.25" hidden="false" customHeight="true" outlineLevel="0" collapsed="false">
      <c r="B289" s="88" t="s">
        <v>43</v>
      </c>
      <c r="C289" s="89" t="n">
        <v>1128299</v>
      </c>
      <c r="D289" s="90" t="n">
        <v>43895</v>
      </c>
      <c r="E289" s="88" t="s">
        <v>18</v>
      </c>
      <c r="F289" s="88" t="s">
        <v>46</v>
      </c>
      <c r="G289" s="88" t="s">
        <v>36</v>
      </c>
      <c r="H289" s="91" t="s">
        <v>48</v>
      </c>
      <c r="I289" s="92" t="n">
        <v>60</v>
      </c>
      <c r="J289" s="93" t="n">
        <v>425</v>
      </c>
      <c r="K289" s="94" t="n">
        <f aca="false">I289 * J289</f>
        <v>25500</v>
      </c>
      <c r="L289" s="94" t="n">
        <f aca="false">K289 *M289</f>
        <v>8925</v>
      </c>
      <c r="M289" s="95" t="n">
        <v>0.35</v>
      </c>
      <c r="N289" s="88" t="s">
        <v>14</v>
      </c>
      <c r="O289" s="91" t="s">
        <v>219</v>
      </c>
      <c r="P289" s="0" t="str">
        <f aca="false">RIGHT(H289,LEN(H289) - FIND(" ", H289))</f>
        <v>Street Footwear</v>
      </c>
    </row>
    <row r="290" customFormat="false" ht="14.25" hidden="false" customHeight="true" outlineLevel="0" collapsed="false">
      <c r="B290" s="88" t="s">
        <v>13</v>
      </c>
      <c r="C290" s="89" t="n">
        <v>1185732</v>
      </c>
      <c r="D290" s="90" t="n">
        <v>43895</v>
      </c>
      <c r="E290" s="88" t="s">
        <v>26</v>
      </c>
      <c r="F290" s="88" t="s">
        <v>50</v>
      </c>
      <c r="G290" s="88" t="s">
        <v>50</v>
      </c>
      <c r="H290" s="91" t="s">
        <v>24</v>
      </c>
      <c r="I290" s="92" t="n">
        <v>54</v>
      </c>
      <c r="J290" s="93" t="n">
        <v>270</v>
      </c>
      <c r="K290" s="94" t="n">
        <f aca="false">I290 * J290</f>
        <v>14580</v>
      </c>
      <c r="L290" s="94" t="n">
        <f aca="false">K290 *M290</f>
        <v>5977.8</v>
      </c>
      <c r="M290" s="95" t="n">
        <v>0.41</v>
      </c>
      <c r="N290" s="88" t="s">
        <v>23</v>
      </c>
      <c r="O290" s="91" t="s">
        <v>218</v>
      </c>
      <c r="P290" s="0" t="str">
        <f aca="false">RIGHT(H290,LEN(H290) - FIND(" ", H290))</f>
        <v>Athletic Footwear</v>
      </c>
    </row>
    <row r="291" customFormat="false" ht="14.25" hidden="false" customHeight="true" outlineLevel="0" collapsed="false">
      <c r="B291" s="88" t="s">
        <v>43</v>
      </c>
      <c r="C291" s="89" t="n">
        <v>1128299</v>
      </c>
      <c r="D291" s="90" t="n">
        <v>43895</v>
      </c>
      <c r="E291" s="88" t="s">
        <v>18</v>
      </c>
      <c r="F291" s="88" t="s">
        <v>46</v>
      </c>
      <c r="G291" s="88" t="s">
        <v>36</v>
      </c>
      <c r="H291" s="91" t="s">
        <v>48</v>
      </c>
      <c r="I291" s="92" t="n">
        <v>55</v>
      </c>
      <c r="J291" s="93" t="n">
        <v>106</v>
      </c>
      <c r="K291" s="94" t="n">
        <f aca="false">I291 * J291</f>
        <v>5830</v>
      </c>
      <c r="L291" s="94" t="n">
        <f aca="false">K291 *M291</f>
        <v>2681.8</v>
      </c>
      <c r="M291" s="95" t="n">
        <v>0.46</v>
      </c>
      <c r="N291" s="88" t="s">
        <v>23</v>
      </c>
      <c r="O291" s="91" t="s">
        <v>219</v>
      </c>
      <c r="P291" s="0" t="str">
        <f aca="false">RIGHT(H291,LEN(H291) - FIND(" ", H291))</f>
        <v>Street Footwear</v>
      </c>
    </row>
    <row r="292" customFormat="false" ht="14.25" hidden="false" customHeight="true" outlineLevel="0" collapsed="false">
      <c r="B292" s="88" t="s">
        <v>13</v>
      </c>
      <c r="C292" s="89" t="n">
        <v>1185732</v>
      </c>
      <c r="D292" s="90" t="n">
        <v>43895</v>
      </c>
      <c r="E292" s="88" t="s">
        <v>26</v>
      </c>
      <c r="F292" s="88" t="s">
        <v>50</v>
      </c>
      <c r="G292" s="88" t="s">
        <v>50</v>
      </c>
      <c r="H292" s="91" t="s">
        <v>24</v>
      </c>
      <c r="I292" s="92" t="n">
        <v>41</v>
      </c>
      <c r="J292" s="93" t="n">
        <v>340</v>
      </c>
      <c r="K292" s="94" t="n">
        <f aca="false">I292 * J292</f>
        <v>13940</v>
      </c>
      <c r="L292" s="94" t="n">
        <f aca="false">K292 *M292</f>
        <v>4739.6</v>
      </c>
      <c r="M292" s="95" t="n">
        <v>0.34</v>
      </c>
      <c r="N292" s="88" t="s">
        <v>31</v>
      </c>
      <c r="O292" s="91" t="s">
        <v>218</v>
      </c>
      <c r="P292" s="0" t="str">
        <f aca="false">RIGHT(H292,LEN(H292) - FIND(" ", H292))</f>
        <v>Athletic Footwear</v>
      </c>
    </row>
    <row r="293" customFormat="false" ht="14.25" hidden="false" customHeight="true" outlineLevel="0" collapsed="false">
      <c r="B293" s="88" t="s">
        <v>43</v>
      </c>
      <c r="C293" s="89" t="n">
        <v>1128299</v>
      </c>
      <c r="D293" s="90" t="n">
        <v>43895</v>
      </c>
      <c r="E293" s="88" t="s">
        <v>18</v>
      </c>
      <c r="F293" s="88" t="s">
        <v>46</v>
      </c>
      <c r="G293" s="88" t="s">
        <v>36</v>
      </c>
      <c r="H293" s="91" t="s">
        <v>48</v>
      </c>
      <c r="I293" s="92" t="n">
        <v>44</v>
      </c>
      <c r="J293" s="93" t="n">
        <v>140</v>
      </c>
      <c r="K293" s="94" t="n">
        <f aca="false">I293 * J293</f>
        <v>6160</v>
      </c>
      <c r="L293" s="94" t="n">
        <f aca="false">K293 *M293</f>
        <v>2587.2</v>
      </c>
      <c r="M293" s="95" t="n">
        <v>0.42</v>
      </c>
      <c r="N293" s="88" t="s">
        <v>31</v>
      </c>
      <c r="O293" s="91" t="s">
        <v>219</v>
      </c>
      <c r="P293" s="0" t="str">
        <f aca="false">RIGHT(H293,LEN(H293) - FIND(" ", H293))</f>
        <v>Street Footwear</v>
      </c>
    </row>
    <row r="294" customFormat="false" ht="14.25" hidden="false" customHeight="true" outlineLevel="0" collapsed="false">
      <c r="B294" s="88" t="s">
        <v>13</v>
      </c>
      <c r="C294" s="89" t="n">
        <v>1185732</v>
      </c>
      <c r="D294" s="90" t="n">
        <v>43896</v>
      </c>
      <c r="E294" s="88" t="s">
        <v>26</v>
      </c>
      <c r="F294" s="88" t="s">
        <v>50</v>
      </c>
      <c r="G294" s="88" t="s">
        <v>50</v>
      </c>
      <c r="H294" s="91" t="s">
        <v>48</v>
      </c>
      <c r="I294" s="92" t="n">
        <v>50</v>
      </c>
      <c r="J294" s="93" t="n">
        <v>925</v>
      </c>
      <c r="K294" s="94" t="n">
        <f aca="false">I294 * J294</f>
        <v>46250</v>
      </c>
      <c r="L294" s="94" t="n">
        <f aca="false">K294 *M294</f>
        <v>16187.5</v>
      </c>
      <c r="M294" s="95" t="n">
        <v>0.35</v>
      </c>
      <c r="N294" s="88" t="s">
        <v>31</v>
      </c>
      <c r="O294" s="91" t="s">
        <v>219</v>
      </c>
      <c r="P294" s="0" t="str">
        <f aca="false">RIGHT(H294,LEN(H294) - FIND(" ", H294))</f>
        <v>Street Footwear</v>
      </c>
    </row>
    <row r="295" customFormat="false" ht="14.25" hidden="false" customHeight="true" outlineLevel="0" collapsed="false">
      <c r="B295" s="88" t="s">
        <v>43</v>
      </c>
      <c r="C295" s="89" t="n">
        <v>1128299</v>
      </c>
      <c r="D295" s="90" t="n">
        <v>43896</v>
      </c>
      <c r="E295" s="88" t="s">
        <v>18</v>
      </c>
      <c r="F295" s="88" t="s">
        <v>46</v>
      </c>
      <c r="G295" s="88" t="s">
        <v>36</v>
      </c>
      <c r="H295" s="91" t="s">
        <v>44</v>
      </c>
      <c r="I295" s="92" t="n">
        <v>60</v>
      </c>
      <c r="J295" s="93" t="n">
        <v>400</v>
      </c>
      <c r="K295" s="94" t="n">
        <f aca="false">I295 * J295</f>
        <v>24000</v>
      </c>
      <c r="L295" s="94" t="n">
        <f aca="false">K295 *M295</f>
        <v>7200</v>
      </c>
      <c r="M295" s="95" t="n">
        <v>0.3</v>
      </c>
      <c r="N295" s="88" t="s">
        <v>14</v>
      </c>
      <c r="O295" s="91" t="s">
        <v>219</v>
      </c>
      <c r="P295" s="0" t="str">
        <f aca="false">RIGHT(H295,LEN(H295) - FIND(" ", H295))</f>
        <v>Athletic Footwear</v>
      </c>
    </row>
    <row r="296" customFormat="false" ht="14.25" hidden="false" customHeight="true" outlineLevel="0" collapsed="false">
      <c r="B296" s="88" t="s">
        <v>13</v>
      </c>
      <c r="C296" s="89" t="n">
        <v>1185732</v>
      </c>
      <c r="D296" s="90" t="n">
        <v>43896</v>
      </c>
      <c r="E296" s="88" t="s">
        <v>26</v>
      </c>
      <c r="F296" s="88" t="s">
        <v>50</v>
      </c>
      <c r="G296" s="88" t="s">
        <v>50</v>
      </c>
      <c r="H296" s="91" t="s">
        <v>48</v>
      </c>
      <c r="I296" s="92" t="n">
        <v>46</v>
      </c>
      <c r="J296" s="93" t="n">
        <v>278</v>
      </c>
      <c r="K296" s="94" t="n">
        <f aca="false">I296 * J296</f>
        <v>12788</v>
      </c>
      <c r="L296" s="94" t="n">
        <f aca="false">K296 *M296</f>
        <v>6138.24</v>
      </c>
      <c r="M296" s="95" t="n">
        <v>0.48</v>
      </c>
      <c r="N296" s="88" t="s">
        <v>23</v>
      </c>
      <c r="O296" s="91" t="s">
        <v>219</v>
      </c>
      <c r="P296" s="0" t="str">
        <f aca="false">RIGHT(H296,LEN(H296) - FIND(" ", H296))</f>
        <v>Street Footwear</v>
      </c>
    </row>
    <row r="297" customFormat="false" ht="14.25" hidden="false" customHeight="true" outlineLevel="0" collapsed="false">
      <c r="B297" s="88" t="s">
        <v>43</v>
      </c>
      <c r="C297" s="89" t="n">
        <v>1128299</v>
      </c>
      <c r="D297" s="90" t="n">
        <v>43896</v>
      </c>
      <c r="E297" s="88" t="s">
        <v>18</v>
      </c>
      <c r="F297" s="88" t="s">
        <v>46</v>
      </c>
      <c r="G297" s="88" t="s">
        <v>36</v>
      </c>
      <c r="H297" s="91" t="s">
        <v>44</v>
      </c>
      <c r="I297" s="92" t="n">
        <v>56</v>
      </c>
      <c r="J297" s="93" t="n">
        <v>108</v>
      </c>
      <c r="K297" s="94" t="n">
        <f aca="false">I297 * J297</f>
        <v>6048</v>
      </c>
      <c r="L297" s="94" t="n">
        <f aca="false">K297 *M297</f>
        <v>2479.68</v>
      </c>
      <c r="M297" s="95" t="n">
        <v>0.41</v>
      </c>
      <c r="N297" s="88" t="s">
        <v>23</v>
      </c>
      <c r="O297" s="91" t="s">
        <v>219</v>
      </c>
      <c r="P297" s="0" t="str">
        <f aca="false">RIGHT(H297,LEN(H297) - FIND(" ", H297))</f>
        <v>Athletic Footwear</v>
      </c>
    </row>
    <row r="298" customFormat="false" ht="14.25" hidden="false" customHeight="true" outlineLevel="0" collapsed="false">
      <c r="B298" s="88" t="s">
        <v>13</v>
      </c>
      <c r="C298" s="89" t="n">
        <v>1185732</v>
      </c>
      <c r="D298" s="90" t="n">
        <v>43896</v>
      </c>
      <c r="E298" s="88" t="s">
        <v>26</v>
      </c>
      <c r="F298" s="88" t="s">
        <v>50</v>
      </c>
      <c r="G298" s="88" t="s">
        <v>50</v>
      </c>
      <c r="H298" s="91" t="s">
        <v>48</v>
      </c>
      <c r="I298" s="92" t="n">
        <v>37</v>
      </c>
      <c r="J298" s="93" t="n">
        <v>296</v>
      </c>
      <c r="K298" s="94" t="n">
        <f aca="false">I298 * J298</f>
        <v>10952</v>
      </c>
      <c r="L298" s="94" t="n">
        <f aca="false">K298 *M298</f>
        <v>4490.32</v>
      </c>
      <c r="M298" s="95" t="n">
        <v>0.41</v>
      </c>
      <c r="N298" s="88" t="s">
        <v>31</v>
      </c>
      <c r="O298" s="91" t="s">
        <v>219</v>
      </c>
      <c r="P298" s="0" t="str">
        <f aca="false">RIGHT(H298,LEN(H298) - FIND(" ", H298))</f>
        <v>Street Footwear</v>
      </c>
    </row>
    <row r="299" customFormat="false" ht="14.25" hidden="false" customHeight="true" outlineLevel="0" collapsed="false">
      <c r="B299" s="88" t="s">
        <v>43</v>
      </c>
      <c r="C299" s="89" t="n">
        <v>1128299</v>
      </c>
      <c r="D299" s="90" t="n">
        <v>43896</v>
      </c>
      <c r="E299" s="88" t="s">
        <v>18</v>
      </c>
      <c r="F299" s="88" t="s">
        <v>46</v>
      </c>
      <c r="G299" s="88" t="s">
        <v>36</v>
      </c>
      <c r="H299" s="91" t="s">
        <v>44</v>
      </c>
      <c r="I299" s="92" t="n">
        <v>43</v>
      </c>
      <c r="J299" s="93" t="n">
        <v>132</v>
      </c>
      <c r="K299" s="94" t="n">
        <f aca="false">I299 * J299</f>
        <v>5676</v>
      </c>
      <c r="L299" s="94" t="n">
        <f aca="false">K299 *M299</f>
        <v>1986.6</v>
      </c>
      <c r="M299" s="95" t="n">
        <v>0.35</v>
      </c>
      <c r="N299" s="88" t="s">
        <v>31</v>
      </c>
      <c r="O299" s="91" t="s">
        <v>219</v>
      </c>
      <c r="P299" s="0" t="str">
        <f aca="false">RIGHT(H299,LEN(H299) - FIND(" ", H299))</f>
        <v>Athletic Footwear</v>
      </c>
    </row>
    <row r="300" customFormat="false" ht="14.25" hidden="false" customHeight="true" outlineLevel="0" collapsed="false">
      <c r="B300" s="88" t="s">
        <v>13</v>
      </c>
      <c r="C300" s="89" t="n">
        <v>1185732</v>
      </c>
      <c r="D300" s="90" t="n">
        <v>43897</v>
      </c>
      <c r="E300" s="88" t="s">
        <v>26</v>
      </c>
      <c r="F300" s="88" t="s">
        <v>50</v>
      </c>
      <c r="G300" s="88" t="s">
        <v>50</v>
      </c>
      <c r="H300" s="91" t="s">
        <v>44</v>
      </c>
      <c r="I300" s="92" t="n">
        <v>50</v>
      </c>
      <c r="J300" s="93" t="n">
        <v>900</v>
      </c>
      <c r="K300" s="94" t="n">
        <f aca="false">I300 * J300</f>
        <v>45000</v>
      </c>
      <c r="L300" s="94" t="n">
        <f aca="false">K300 *M300</f>
        <v>15750</v>
      </c>
      <c r="M300" s="95" t="n">
        <v>0.35</v>
      </c>
      <c r="N300" s="88" t="s">
        <v>31</v>
      </c>
      <c r="O300" s="91" t="s">
        <v>219</v>
      </c>
      <c r="P300" s="0" t="str">
        <f aca="false">RIGHT(H300,LEN(H300) - FIND(" ", H300))</f>
        <v>Athletic Footwear</v>
      </c>
    </row>
    <row r="301" customFormat="false" ht="14.25" hidden="false" customHeight="true" outlineLevel="0" collapsed="false">
      <c r="B301" s="88" t="s">
        <v>43</v>
      </c>
      <c r="C301" s="89" t="n">
        <v>1128299</v>
      </c>
      <c r="D301" s="90" t="n">
        <v>43897</v>
      </c>
      <c r="E301" s="88" t="s">
        <v>18</v>
      </c>
      <c r="F301" s="88" t="s">
        <v>46</v>
      </c>
      <c r="G301" s="88" t="s">
        <v>36</v>
      </c>
      <c r="H301" s="91" t="s">
        <v>16</v>
      </c>
      <c r="I301" s="92" t="n">
        <v>70</v>
      </c>
      <c r="J301" s="93" t="n">
        <v>350</v>
      </c>
      <c r="K301" s="94" t="n">
        <f aca="false">I301 * J301</f>
        <v>24500</v>
      </c>
      <c r="L301" s="94" t="n">
        <f aca="false">K301 *M301</f>
        <v>12250</v>
      </c>
      <c r="M301" s="95" t="n">
        <v>0.5</v>
      </c>
      <c r="N301" s="88" t="s">
        <v>14</v>
      </c>
      <c r="O301" s="91" t="s">
        <v>218</v>
      </c>
      <c r="P301" s="0" t="str">
        <f aca="false">RIGHT(H301,LEN(H301) - FIND(" ", H301))</f>
        <v>Apparel</v>
      </c>
    </row>
    <row r="302" customFormat="false" ht="14.25" hidden="false" customHeight="true" outlineLevel="0" collapsed="false">
      <c r="B302" s="88" t="s">
        <v>13</v>
      </c>
      <c r="C302" s="89" t="n">
        <v>1185732</v>
      </c>
      <c r="D302" s="90" t="n">
        <v>43897</v>
      </c>
      <c r="E302" s="88" t="s">
        <v>26</v>
      </c>
      <c r="F302" s="88" t="s">
        <v>50</v>
      </c>
      <c r="G302" s="88" t="s">
        <v>50</v>
      </c>
      <c r="H302" s="91" t="s">
        <v>44</v>
      </c>
      <c r="I302" s="92" t="n">
        <v>47</v>
      </c>
      <c r="J302" s="93" t="n">
        <v>261</v>
      </c>
      <c r="K302" s="94" t="n">
        <f aca="false">I302 * J302</f>
        <v>12267</v>
      </c>
      <c r="L302" s="94" t="n">
        <f aca="false">K302 *M302</f>
        <v>5520.15</v>
      </c>
      <c r="M302" s="95" t="n">
        <v>0.45</v>
      </c>
      <c r="N302" s="88" t="s">
        <v>23</v>
      </c>
      <c r="O302" s="91" t="s">
        <v>219</v>
      </c>
      <c r="P302" s="0" t="str">
        <f aca="false">RIGHT(H302,LEN(H302) - FIND(" ", H302))</f>
        <v>Athletic Footwear</v>
      </c>
    </row>
    <row r="303" customFormat="false" ht="14.25" hidden="false" customHeight="true" outlineLevel="0" collapsed="false">
      <c r="B303" s="88" t="s">
        <v>43</v>
      </c>
      <c r="C303" s="89" t="n">
        <v>1128299</v>
      </c>
      <c r="D303" s="90" t="n">
        <v>43897</v>
      </c>
      <c r="E303" s="88" t="s">
        <v>18</v>
      </c>
      <c r="F303" s="88" t="s">
        <v>46</v>
      </c>
      <c r="G303" s="88" t="s">
        <v>36</v>
      </c>
      <c r="H303" s="91" t="s">
        <v>16</v>
      </c>
      <c r="I303" s="92" t="n">
        <v>64</v>
      </c>
      <c r="J303" s="93" t="n">
        <v>88</v>
      </c>
      <c r="K303" s="94" t="n">
        <f aca="false">I303 * J303</f>
        <v>5632</v>
      </c>
      <c r="L303" s="94" t="n">
        <f aca="false">K303 *M303</f>
        <v>3604.48</v>
      </c>
      <c r="M303" s="95" t="n">
        <v>0.64</v>
      </c>
      <c r="N303" s="88" t="s">
        <v>23</v>
      </c>
      <c r="O303" s="91" t="s">
        <v>218</v>
      </c>
      <c r="P303" s="0" t="str">
        <f aca="false">RIGHT(H303,LEN(H303) - FIND(" ", H303))</f>
        <v>Apparel</v>
      </c>
    </row>
    <row r="304" customFormat="false" ht="14.25" hidden="false" customHeight="true" outlineLevel="0" collapsed="false">
      <c r="B304" s="88" t="s">
        <v>13</v>
      </c>
      <c r="C304" s="89" t="n">
        <v>1185732</v>
      </c>
      <c r="D304" s="90" t="n">
        <v>43897</v>
      </c>
      <c r="E304" s="88" t="s">
        <v>26</v>
      </c>
      <c r="F304" s="88" t="s">
        <v>50</v>
      </c>
      <c r="G304" s="88" t="s">
        <v>50</v>
      </c>
      <c r="H304" s="91" t="s">
        <v>44</v>
      </c>
      <c r="I304" s="92" t="n">
        <v>38</v>
      </c>
      <c r="J304" s="93" t="n">
        <v>297</v>
      </c>
      <c r="K304" s="94" t="n">
        <f aca="false">I304 * J304</f>
        <v>11286</v>
      </c>
      <c r="L304" s="94" t="n">
        <f aca="false">K304 *M304</f>
        <v>4288.68</v>
      </c>
      <c r="M304" s="95" t="n">
        <v>0.38</v>
      </c>
      <c r="N304" s="88" t="s">
        <v>31</v>
      </c>
      <c r="O304" s="91" t="s">
        <v>219</v>
      </c>
      <c r="P304" s="0" t="str">
        <f aca="false">RIGHT(H304,LEN(H304) - FIND(" ", H304))</f>
        <v>Athletic Footwear</v>
      </c>
    </row>
    <row r="305" customFormat="false" ht="14.25" hidden="false" customHeight="true" outlineLevel="0" collapsed="false">
      <c r="B305" s="88" t="s">
        <v>43</v>
      </c>
      <c r="C305" s="89" t="n">
        <v>1128299</v>
      </c>
      <c r="D305" s="90" t="n">
        <v>43897</v>
      </c>
      <c r="E305" s="88" t="s">
        <v>18</v>
      </c>
      <c r="F305" s="88" t="s">
        <v>46</v>
      </c>
      <c r="G305" s="88" t="s">
        <v>36</v>
      </c>
      <c r="H305" s="91" t="s">
        <v>16</v>
      </c>
      <c r="I305" s="92" t="n">
        <v>46</v>
      </c>
      <c r="J305" s="93" t="n">
        <v>119</v>
      </c>
      <c r="K305" s="94" t="n">
        <f aca="false">I305 * J305</f>
        <v>5474</v>
      </c>
      <c r="L305" s="94" t="n">
        <f aca="false">K305 *M305</f>
        <v>2955.96</v>
      </c>
      <c r="M305" s="95" t="n">
        <v>0.54</v>
      </c>
      <c r="N305" s="88" t="s">
        <v>31</v>
      </c>
      <c r="O305" s="91" t="s">
        <v>218</v>
      </c>
      <c r="P305" s="0" t="str">
        <f aca="false">RIGHT(H305,LEN(H305) - FIND(" ", H305))</f>
        <v>Apparel</v>
      </c>
    </row>
    <row r="306" customFormat="false" ht="14.25" hidden="false" customHeight="true" outlineLevel="0" collapsed="false">
      <c r="B306" s="88" t="s">
        <v>13</v>
      </c>
      <c r="C306" s="89" t="n">
        <v>1185732</v>
      </c>
      <c r="D306" s="90" t="n">
        <v>43898</v>
      </c>
      <c r="E306" s="88" t="s">
        <v>26</v>
      </c>
      <c r="F306" s="88" t="s">
        <v>50</v>
      </c>
      <c r="G306" s="88" t="s">
        <v>50</v>
      </c>
      <c r="H306" s="91" t="s">
        <v>16</v>
      </c>
      <c r="I306" s="92" t="n">
        <v>60</v>
      </c>
      <c r="J306" s="93" t="n">
        <v>900</v>
      </c>
      <c r="K306" s="94" t="n">
        <f aca="false">I306 * J306</f>
        <v>54000</v>
      </c>
      <c r="L306" s="94" t="n">
        <f aca="false">K306 *M306</f>
        <v>16200</v>
      </c>
      <c r="M306" s="95" t="n">
        <v>0.3</v>
      </c>
      <c r="N306" s="88" t="s">
        <v>31</v>
      </c>
      <c r="O306" s="91" t="s">
        <v>218</v>
      </c>
      <c r="P306" s="0" t="str">
        <f aca="false">RIGHT(H306,LEN(H306) - FIND(" ", H306))</f>
        <v>Apparel</v>
      </c>
    </row>
    <row r="307" customFormat="false" ht="14.25" hidden="false" customHeight="true" outlineLevel="0" collapsed="false">
      <c r="B307" s="88" t="s">
        <v>43</v>
      </c>
      <c r="C307" s="89" t="n">
        <v>1128299</v>
      </c>
      <c r="D307" s="90" t="n">
        <v>43898</v>
      </c>
      <c r="E307" s="88" t="s">
        <v>18</v>
      </c>
      <c r="F307" s="88" t="s">
        <v>46</v>
      </c>
      <c r="G307" s="88" t="s">
        <v>36</v>
      </c>
      <c r="H307" s="91" t="s">
        <v>38</v>
      </c>
      <c r="I307" s="92" t="n">
        <v>75</v>
      </c>
      <c r="J307" s="93" t="n">
        <v>475</v>
      </c>
      <c r="K307" s="94" t="n">
        <f aca="false">I307 * J307</f>
        <v>35625</v>
      </c>
      <c r="L307" s="94" t="n">
        <f aca="false">K307 *M307</f>
        <v>5343.75</v>
      </c>
      <c r="M307" s="95" t="n">
        <v>0.15</v>
      </c>
      <c r="N307" s="88" t="s">
        <v>14</v>
      </c>
      <c r="O307" s="91" t="s">
        <v>219</v>
      </c>
      <c r="P307" s="0" t="str">
        <f aca="false">RIGHT(H307,LEN(H307) - FIND(" ", H307))</f>
        <v>Apparel</v>
      </c>
    </row>
    <row r="308" customFormat="false" ht="14.25" hidden="false" customHeight="true" outlineLevel="0" collapsed="false">
      <c r="B308" s="88" t="s">
        <v>13</v>
      </c>
      <c r="C308" s="89" t="n">
        <v>1185732</v>
      </c>
      <c r="D308" s="90" t="n">
        <v>43898</v>
      </c>
      <c r="E308" s="88" t="s">
        <v>26</v>
      </c>
      <c r="F308" s="88" t="s">
        <v>50</v>
      </c>
      <c r="G308" s="88" t="s">
        <v>50</v>
      </c>
      <c r="H308" s="91" t="s">
        <v>16</v>
      </c>
      <c r="I308" s="92" t="n">
        <v>55</v>
      </c>
      <c r="J308" s="93" t="n">
        <v>252</v>
      </c>
      <c r="K308" s="94" t="n">
        <f aca="false">I308 * J308</f>
        <v>13860</v>
      </c>
      <c r="L308" s="94" t="n">
        <f aca="false">K308 *M308</f>
        <v>6237</v>
      </c>
      <c r="M308" s="95" t="n">
        <v>0.45</v>
      </c>
      <c r="N308" s="88" t="s">
        <v>23</v>
      </c>
      <c r="O308" s="91" t="s">
        <v>218</v>
      </c>
      <c r="P308" s="0" t="str">
        <f aca="false">RIGHT(H308,LEN(H308) - FIND(" ", H308))</f>
        <v>Apparel</v>
      </c>
    </row>
    <row r="309" customFormat="false" ht="14.25" hidden="false" customHeight="true" outlineLevel="0" collapsed="false">
      <c r="B309" s="88" t="s">
        <v>43</v>
      </c>
      <c r="C309" s="89" t="n">
        <v>1128299</v>
      </c>
      <c r="D309" s="90" t="n">
        <v>43898</v>
      </c>
      <c r="E309" s="88" t="s">
        <v>18</v>
      </c>
      <c r="F309" s="88" t="s">
        <v>46</v>
      </c>
      <c r="G309" s="88" t="s">
        <v>36</v>
      </c>
      <c r="H309" s="91" t="s">
        <v>38</v>
      </c>
      <c r="I309" s="92" t="n">
        <v>68</v>
      </c>
      <c r="J309" s="93" t="n">
        <v>133</v>
      </c>
      <c r="K309" s="94" t="n">
        <f aca="false">I309 * J309</f>
        <v>9044</v>
      </c>
      <c r="L309" s="94" t="n">
        <f aca="false">K309 *M309</f>
        <v>2351.44</v>
      </c>
      <c r="M309" s="95" t="n">
        <v>0.26</v>
      </c>
      <c r="N309" s="88" t="s">
        <v>23</v>
      </c>
      <c r="O309" s="91" t="s">
        <v>219</v>
      </c>
      <c r="P309" s="0" t="str">
        <f aca="false">RIGHT(H309,LEN(H309) - FIND(" ", H309))</f>
        <v>Apparel</v>
      </c>
    </row>
    <row r="310" customFormat="false" ht="14.25" hidden="false" customHeight="true" outlineLevel="0" collapsed="false">
      <c r="B310" s="88" t="s">
        <v>13</v>
      </c>
      <c r="C310" s="89" t="n">
        <v>1185732</v>
      </c>
      <c r="D310" s="90" t="n">
        <v>43898</v>
      </c>
      <c r="E310" s="88" t="s">
        <v>26</v>
      </c>
      <c r="F310" s="88" t="s">
        <v>50</v>
      </c>
      <c r="G310" s="88" t="s">
        <v>50</v>
      </c>
      <c r="H310" s="91" t="s">
        <v>16</v>
      </c>
      <c r="I310" s="92" t="n">
        <v>45</v>
      </c>
      <c r="J310" s="93" t="n">
        <v>288</v>
      </c>
      <c r="K310" s="94" t="n">
        <f aca="false">I310 * J310</f>
        <v>12960</v>
      </c>
      <c r="L310" s="94" t="n">
        <f aca="false">K310 *M310</f>
        <v>4406.4</v>
      </c>
      <c r="M310" s="95" t="n">
        <v>0.34</v>
      </c>
      <c r="N310" s="88" t="s">
        <v>31</v>
      </c>
      <c r="O310" s="91" t="s">
        <v>218</v>
      </c>
      <c r="P310" s="0" t="str">
        <f aca="false">RIGHT(H310,LEN(H310) - FIND(" ", H310))</f>
        <v>Apparel</v>
      </c>
    </row>
    <row r="311" customFormat="false" ht="14.25" hidden="false" customHeight="true" outlineLevel="0" collapsed="false">
      <c r="B311" s="88" t="s">
        <v>43</v>
      </c>
      <c r="C311" s="89" t="n">
        <v>1128299</v>
      </c>
      <c r="D311" s="90" t="n">
        <v>43898</v>
      </c>
      <c r="E311" s="88" t="s">
        <v>18</v>
      </c>
      <c r="F311" s="88" t="s">
        <v>46</v>
      </c>
      <c r="G311" s="88" t="s">
        <v>36</v>
      </c>
      <c r="H311" s="91" t="s">
        <v>38</v>
      </c>
      <c r="I311" s="92" t="n">
        <v>51</v>
      </c>
      <c r="J311" s="93" t="n">
        <v>162</v>
      </c>
      <c r="K311" s="94" t="n">
        <f aca="false">I311 * J311</f>
        <v>8262</v>
      </c>
      <c r="L311" s="94" t="n">
        <f aca="false">K311 *M311</f>
        <v>1735.02</v>
      </c>
      <c r="M311" s="95" t="n">
        <v>0.21</v>
      </c>
      <c r="N311" s="88" t="s">
        <v>31</v>
      </c>
      <c r="O311" s="91" t="s">
        <v>219</v>
      </c>
      <c r="P311" s="0" t="str">
        <f aca="false">RIGHT(H311,LEN(H311) - FIND(" ", H311))</f>
        <v>Apparel</v>
      </c>
    </row>
    <row r="312" customFormat="false" ht="14.25" hidden="false" customHeight="true" outlineLevel="0" collapsed="false">
      <c r="B312" s="88" t="s">
        <v>13</v>
      </c>
      <c r="C312" s="89" t="n">
        <v>1185732</v>
      </c>
      <c r="D312" s="90" t="n">
        <v>43899</v>
      </c>
      <c r="E312" s="88" t="s">
        <v>26</v>
      </c>
      <c r="F312" s="88" t="s">
        <v>50</v>
      </c>
      <c r="G312" s="88" t="s">
        <v>50</v>
      </c>
      <c r="H312" s="91" t="s">
        <v>38</v>
      </c>
      <c r="I312" s="92" t="n">
        <v>65</v>
      </c>
      <c r="J312" s="93" t="n">
        <v>1050</v>
      </c>
      <c r="K312" s="94" t="n">
        <f aca="false">I312 * J312</f>
        <v>68250</v>
      </c>
      <c r="L312" s="94" t="n">
        <f aca="false">K312 *M312</f>
        <v>17062.5</v>
      </c>
      <c r="M312" s="95" t="n">
        <v>0.25</v>
      </c>
      <c r="N312" s="88" t="s">
        <v>31</v>
      </c>
      <c r="O312" s="91" t="s">
        <v>219</v>
      </c>
      <c r="P312" s="0" t="str">
        <f aca="false">RIGHT(H312,LEN(H312) - FIND(" ", H312))</f>
        <v>Apparel</v>
      </c>
    </row>
    <row r="313" customFormat="false" ht="14.25" hidden="false" customHeight="true" outlineLevel="0" collapsed="false">
      <c r="B313" s="88" t="s">
        <v>43</v>
      </c>
      <c r="C313" s="89" t="n">
        <v>1128299</v>
      </c>
      <c r="D313" s="90" t="n">
        <v>43899</v>
      </c>
      <c r="E313" s="88" t="s">
        <v>18</v>
      </c>
      <c r="F313" s="88" t="s">
        <v>46</v>
      </c>
      <c r="G313" s="88" t="s">
        <v>36</v>
      </c>
      <c r="H313" s="91" t="s">
        <v>32</v>
      </c>
      <c r="I313" s="92" t="n">
        <v>60</v>
      </c>
      <c r="J313" s="93" t="n">
        <v>675</v>
      </c>
      <c r="K313" s="94" t="n">
        <f aca="false">I313 * J313</f>
        <v>40500</v>
      </c>
      <c r="L313" s="94" t="n">
        <f aca="false">K313 *M313</f>
        <v>14175</v>
      </c>
      <c r="M313" s="95" t="n">
        <v>0.35</v>
      </c>
      <c r="N313" s="88" t="s">
        <v>14</v>
      </c>
      <c r="O313" s="91" t="s">
        <v>218</v>
      </c>
      <c r="P313" s="0" t="str">
        <f aca="false">RIGHT(H313,LEN(H313) - FIND(" ", H313))</f>
        <v>Street Footwear</v>
      </c>
    </row>
    <row r="314" customFormat="false" ht="14.25" hidden="false" customHeight="true" outlineLevel="0" collapsed="false">
      <c r="B314" s="88" t="s">
        <v>13</v>
      </c>
      <c r="C314" s="89" t="n">
        <v>1185732</v>
      </c>
      <c r="D314" s="90" t="n">
        <v>43899</v>
      </c>
      <c r="E314" s="88" t="s">
        <v>26</v>
      </c>
      <c r="F314" s="88" t="s">
        <v>50</v>
      </c>
      <c r="G314" s="88" t="s">
        <v>50</v>
      </c>
      <c r="H314" s="91" t="s">
        <v>38</v>
      </c>
      <c r="I314" s="92" t="n">
        <v>64</v>
      </c>
      <c r="J314" s="93" t="n">
        <v>305</v>
      </c>
      <c r="K314" s="94" t="n">
        <f aca="false">I314 * J314</f>
        <v>19520</v>
      </c>
      <c r="L314" s="94" t="n">
        <f aca="false">K314 *M314</f>
        <v>7612.8</v>
      </c>
      <c r="M314" s="95" t="n">
        <v>0.39</v>
      </c>
      <c r="N314" s="88" t="s">
        <v>23</v>
      </c>
      <c r="O314" s="91" t="s">
        <v>219</v>
      </c>
      <c r="P314" s="0" t="str">
        <f aca="false">RIGHT(H314,LEN(H314) - FIND(" ", H314))</f>
        <v>Apparel</v>
      </c>
    </row>
    <row r="315" customFormat="false" ht="14.25" hidden="false" customHeight="true" outlineLevel="0" collapsed="false">
      <c r="B315" s="88" t="s">
        <v>43</v>
      </c>
      <c r="C315" s="89" t="n">
        <v>1128299</v>
      </c>
      <c r="D315" s="90" t="n">
        <v>43899</v>
      </c>
      <c r="E315" s="88" t="s">
        <v>18</v>
      </c>
      <c r="F315" s="88" t="s">
        <v>46</v>
      </c>
      <c r="G315" s="88" t="s">
        <v>36</v>
      </c>
      <c r="H315" s="91" t="s">
        <v>32</v>
      </c>
      <c r="I315" s="92" t="n">
        <v>58</v>
      </c>
      <c r="J315" s="93" t="n">
        <v>196</v>
      </c>
      <c r="K315" s="94" t="n">
        <f aca="false">I315 * J315</f>
        <v>11368</v>
      </c>
      <c r="L315" s="94" t="n">
        <f aca="false">K315 *M315</f>
        <v>5342.96</v>
      </c>
      <c r="M315" s="95" t="n">
        <v>0.47</v>
      </c>
      <c r="N315" s="88" t="s">
        <v>23</v>
      </c>
      <c r="O315" s="91" t="s">
        <v>218</v>
      </c>
      <c r="P315" s="0" t="str">
        <f aca="false">RIGHT(H315,LEN(H315) - FIND(" ", H315))</f>
        <v>Street Footwear</v>
      </c>
    </row>
    <row r="316" customFormat="false" ht="14.25" hidden="false" customHeight="true" outlineLevel="0" collapsed="false">
      <c r="B316" s="88" t="s">
        <v>13</v>
      </c>
      <c r="C316" s="89" t="n">
        <v>1185732</v>
      </c>
      <c r="D316" s="90" t="n">
        <v>43899</v>
      </c>
      <c r="E316" s="88" t="s">
        <v>26</v>
      </c>
      <c r="F316" s="88" t="s">
        <v>50</v>
      </c>
      <c r="G316" s="88" t="s">
        <v>50</v>
      </c>
      <c r="H316" s="91" t="s">
        <v>38</v>
      </c>
      <c r="I316" s="92" t="n">
        <v>46</v>
      </c>
      <c r="J316" s="93" t="n">
        <v>347</v>
      </c>
      <c r="K316" s="94" t="n">
        <f aca="false">I316 * J316</f>
        <v>15962</v>
      </c>
      <c r="L316" s="94" t="n">
        <f aca="false">K316 *M316</f>
        <v>5107.84</v>
      </c>
      <c r="M316" s="95" t="n">
        <v>0.32</v>
      </c>
      <c r="N316" s="88" t="s">
        <v>31</v>
      </c>
      <c r="O316" s="91" t="s">
        <v>219</v>
      </c>
      <c r="P316" s="0" t="str">
        <f aca="false">RIGHT(H316,LEN(H316) - FIND(" ", H316))</f>
        <v>Apparel</v>
      </c>
    </row>
    <row r="317" customFormat="false" ht="14.25" hidden="false" customHeight="true" outlineLevel="0" collapsed="false">
      <c r="B317" s="88" t="s">
        <v>43</v>
      </c>
      <c r="C317" s="89" t="n">
        <v>1128299</v>
      </c>
      <c r="D317" s="90" t="n">
        <v>43899</v>
      </c>
      <c r="E317" s="88" t="s">
        <v>18</v>
      </c>
      <c r="F317" s="88" t="s">
        <v>46</v>
      </c>
      <c r="G317" s="88" t="s">
        <v>36</v>
      </c>
      <c r="H317" s="91" t="s">
        <v>32</v>
      </c>
      <c r="I317" s="92" t="n">
        <v>47</v>
      </c>
      <c r="J317" s="93" t="n">
        <v>216</v>
      </c>
      <c r="K317" s="94" t="n">
        <f aca="false">I317 * J317</f>
        <v>10152</v>
      </c>
      <c r="L317" s="94" t="n">
        <f aca="false">K317 *M317</f>
        <v>3756.24</v>
      </c>
      <c r="M317" s="95" t="n">
        <v>0.37</v>
      </c>
      <c r="N317" s="88" t="s">
        <v>31</v>
      </c>
      <c r="O317" s="91" t="s">
        <v>218</v>
      </c>
      <c r="P317" s="0" t="str">
        <f aca="false">RIGHT(H317,LEN(H317) - FIND(" ", H317))</f>
        <v>Street Footwear</v>
      </c>
    </row>
    <row r="318" customFormat="false" ht="14.25" hidden="false" customHeight="true" outlineLevel="0" collapsed="false">
      <c r="B318" s="88" t="s">
        <v>13</v>
      </c>
      <c r="C318" s="89" t="n">
        <v>1185732</v>
      </c>
      <c r="D318" s="90" t="n">
        <v>43900</v>
      </c>
      <c r="E318" s="88" t="s">
        <v>26</v>
      </c>
      <c r="F318" s="88" t="s">
        <v>50</v>
      </c>
      <c r="G318" s="88" t="s">
        <v>50</v>
      </c>
      <c r="H318" s="91" t="s">
        <v>32</v>
      </c>
      <c r="I318" s="92" t="n">
        <v>60</v>
      </c>
      <c r="J318" s="93" t="n">
        <v>1275</v>
      </c>
      <c r="K318" s="94" t="n">
        <f aca="false">I318 * J318</f>
        <v>76500</v>
      </c>
      <c r="L318" s="94" t="n">
        <f aca="false">K318 *M318</f>
        <v>38250</v>
      </c>
      <c r="M318" s="95" t="n">
        <v>0.5</v>
      </c>
      <c r="N318" s="88" t="s">
        <v>31</v>
      </c>
      <c r="O318" s="91" t="s">
        <v>218</v>
      </c>
      <c r="P318" s="0" t="str">
        <f aca="false">RIGHT(H318,LEN(H318) - FIND(" ", H318))</f>
        <v>Street Footwear</v>
      </c>
    </row>
    <row r="319" customFormat="false" ht="14.25" hidden="false" customHeight="true" outlineLevel="0" collapsed="false">
      <c r="B319" s="88" t="s">
        <v>43</v>
      </c>
      <c r="C319" s="89" t="n">
        <v>1128299</v>
      </c>
      <c r="D319" s="90" t="n">
        <v>43900</v>
      </c>
      <c r="E319" s="88" t="s">
        <v>18</v>
      </c>
      <c r="F319" s="88" t="s">
        <v>46</v>
      </c>
      <c r="G319" s="88" t="s">
        <v>36</v>
      </c>
      <c r="H319" s="91" t="s">
        <v>24</v>
      </c>
      <c r="I319" s="92" t="n">
        <v>65</v>
      </c>
      <c r="J319" s="93" t="n">
        <v>675</v>
      </c>
      <c r="K319" s="94" t="n">
        <f aca="false">I319 * J319</f>
        <v>43875</v>
      </c>
      <c r="L319" s="94" t="n">
        <f aca="false">K319 *M319</f>
        <v>8775</v>
      </c>
      <c r="M319" s="95" t="n">
        <v>0.2</v>
      </c>
      <c r="N319" s="88" t="s">
        <v>14</v>
      </c>
      <c r="O319" s="91" t="s">
        <v>218</v>
      </c>
      <c r="P319" s="0" t="str">
        <f aca="false">RIGHT(H319,LEN(H319) - FIND(" ", H319))</f>
        <v>Athletic Footwear</v>
      </c>
    </row>
    <row r="320" customFormat="false" ht="14.25" hidden="false" customHeight="true" outlineLevel="0" collapsed="false">
      <c r="B320" s="88" t="s">
        <v>13</v>
      </c>
      <c r="C320" s="89" t="n">
        <v>1185732</v>
      </c>
      <c r="D320" s="90" t="n">
        <v>43900</v>
      </c>
      <c r="E320" s="88" t="s">
        <v>26</v>
      </c>
      <c r="F320" s="88" t="s">
        <v>50</v>
      </c>
      <c r="G320" s="88" t="s">
        <v>50</v>
      </c>
      <c r="H320" s="91" t="s">
        <v>32</v>
      </c>
      <c r="I320" s="92" t="n">
        <v>59</v>
      </c>
      <c r="J320" s="93" t="n">
        <v>319</v>
      </c>
      <c r="K320" s="94" t="n">
        <f aca="false">I320 * J320</f>
        <v>18821</v>
      </c>
      <c r="L320" s="94" t="n">
        <f aca="false">K320 *M320</f>
        <v>11292.6</v>
      </c>
      <c r="M320" s="95" t="n">
        <v>0.6</v>
      </c>
      <c r="N320" s="88" t="s">
        <v>23</v>
      </c>
      <c r="O320" s="91" t="s">
        <v>218</v>
      </c>
      <c r="P320" s="0" t="str">
        <f aca="false">RIGHT(H320,LEN(H320) - FIND(" ", H320))</f>
        <v>Street Footwear</v>
      </c>
    </row>
    <row r="321" customFormat="false" ht="14.25" hidden="false" customHeight="true" outlineLevel="0" collapsed="false">
      <c r="B321" s="88" t="s">
        <v>43</v>
      </c>
      <c r="C321" s="89" t="n">
        <v>1128299</v>
      </c>
      <c r="D321" s="90" t="n">
        <v>43900</v>
      </c>
      <c r="E321" s="88" t="s">
        <v>18</v>
      </c>
      <c r="F321" s="88" t="s">
        <v>46</v>
      </c>
      <c r="G321" s="88" t="s">
        <v>36</v>
      </c>
      <c r="H321" s="91" t="s">
        <v>24</v>
      </c>
      <c r="I321" s="92" t="n">
        <v>62</v>
      </c>
      <c r="J321" s="93" t="n">
        <v>189</v>
      </c>
      <c r="K321" s="94" t="n">
        <f aca="false">I321 * J321</f>
        <v>11718</v>
      </c>
      <c r="L321" s="94" t="n">
        <f aca="false">K321 *M321</f>
        <v>3984.12</v>
      </c>
      <c r="M321" s="95" t="n">
        <v>0.34</v>
      </c>
      <c r="N321" s="88" t="s">
        <v>23</v>
      </c>
      <c r="O321" s="91" t="s">
        <v>218</v>
      </c>
      <c r="P321" s="0" t="str">
        <f aca="false">RIGHT(H321,LEN(H321) - FIND(" ", H321))</f>
        <v>Athletic Footwear</v>
      </c>
    </row>
    <row r="322" customFormat="false" ht="14.25" hidden="false" customHeight="true" outlineLevel="0" collapsed="false">
      <c r="B322" s="88" t="s">
        <v>13</v>
      </c>
      <c r="C322" s="89" t="n">
        <v>1185732</v>
      </c>
      <c r="D322" s="90" t="n">
        <v>43900</v>
      </c>
      <c r="E322" s="88" t="s">
        <v>26</v>
      </c>
      <c r="F322" s="88" t="s">
        <v>50</v>
      </c>
      <c r="G322" s="88" t="s">
        <v>50</v>
      </c>
      <c r="H322" s="91" t="s">
        <v>32</v>
      </c>
      <c r="I322" s="92" t="n">
        <v>44</v>
      </c>
      <c r="J322" s="93" t="n">
        <v>434</v>
      </c>
      <c r="K322" s="94" t="n">
        <f aca="false">I322 * J322</f>
        <v>19096</v>
      </c>
      <c r="L322" s="94" t="n">
        <f aca="false">K322 *M322</f>
        <v>9929.92</v>
      </c>
      <c r="M322" s="95" t="n">
        <v>0.52</v>
      </c>
      <c r="N322" s="88" t="s">
        <v>31</v>
      </c>
      <c r="O322" s="91" t="s">
        <v>218</v>
      </c>
      <c r="P322" s="0" t="str">
        <f aca="false">RIGHT(H322,LEN(H322) - FIND(" ", H322))</f>
        <v>Street Footwear</v>
      </c>
    </row>
    <row r="323" customFormat="false" ht="14.25" hidden="false" customHeight="true" outlineLevel="0" collapsed="false">
      <c r="B323" s="88" t="s">
        <v>43</v>
      </c>
      <c r="C323" s="89" t="n">
        <v>1128299</v>
      </c>
      <c r="D323" s="90" t="n">
        <v>43900</v>
      </c>
      <c r="E323" s="88" t="s">
        <v>18</v>
      </c>
      <c r="F323" s="88" t="s">
        <v>46</v>
      </c>
      <c r="G323" s="88" t="s">
        <v>36</v>
      </c>
      <c r="H323" s="91" t="s">
        <v>24</v>
      </c>
      <c r="I323" s="92" t="n">
        <v>50</v>
      </c>
      <c r="J323" s="93" t="n">
        <v>209</v>
      </c>
      <c r="K323" s="94" t="n">
        <f aca="false">I323 * J323</f>
        <v>10450</v>
      </c>
      <c r="L323" s="94" t="n">
        <f aca="false">K323 *M323</f>
        <v>2612.5</v>
      </c>
      <c r="M323" s="95" t="n">
        <v>0.25</v>
      </c>
      <c r="N323" s="88" t="s">
        <v>31</v>
      </c>
      <c r="O323" s="91" t="s">
        <v>218</v>
      </c>
      <c r="P323" s="0" t="str">
        <f aca="false">RIGHT(H323,LEN(H323) - FIND(" ", H323))</f>
        <v>Athletic Footwear</v>
      </c>
    </row>
    <row r="324" customFormat="false" ht="14.25" hidden="false" customHeight="true" outlineLevel="0" collapsed="false">
      <c r="B324" s="88" t="s">
        <v>13</v>
      </c>
      <c r="C324" s="89" t="n">
        <v>1185732</v>
      </c>
      <c r="D324" s="90" t="n">
        <v>43901</v>
      </c>
      <c r="E324" s="88" t="s">
        <v>26</v>
      </c>
      <c r="F324" s="88" t="s">
        <v>50</v>
      </c>
      <c r="G324" s="88" t="s">
        <v>50</v>
      </c>
      <c r="H324" s="91" t="s">
        <v>24</v>
      </c>
      <c r="I324" s="92" t="n">
        <v>55</v>
      </c>
      <c r="J324" s="93" t="n">
        <v>1025</v>
      </c>
      <c r="K324" s="94" t="n">
        <f aca="false">I324 * J324</f>
        <v>56375</v>
      </c>
      <c r="L324" s="94" t="n">
        <f aca="false">K324 *M324</f>
        <v>16912.5</v>
      </c>
      <c r="M324" s="95" t="n">
        <v>0.3</v>
      </c>
      <c r="N324" s="88" t="s">
        <v>31</v>
      </c>
      <c r="O324" s="91" t="s">
        <v>218</v>
      </c>
      <c r="P324" s="0" t="str">
        <f aca="false">RIGHT(H324,LEN(H324) - FIND(" ", H324))</f>
        <v>Athletic Footwear</v>
      </c>
    </row>
    <row r="325" customFormat="false" ht="14.25" hidden="false" customHeight="true" outlineLevel="0" collapsed="false">
      <c r="B325" s="88" t="s">
        <v>43</v>
      </c>
      <c r="C325" s="89" t="n">
        <v>1128299</v>
      </c>
      <c r="D325" s="90" t="n">
        <v>43901</v>
      </c>
      <c r="E325" s="88" t="s">
        <v>18</v>
      </c>
      <c r="F325" s="88" t="s">
        <v>46</v>
      </c>
      <c r="G325" s="88" t="s">
        <v>36</v>
      </c>
      <c r="H325" s="91" t="s">
        <v>48</v>
      </c>
      <c r="I325" s="92" t="n">
        <v>60</v>
      </c>
      <c r="J325" s="93" t="n">
        <v>475</v>
      </c>
      <c r="K325" s="94" t="n">
        <f aca="false">I325 * J325</f>
        <v>28500</v>
      </c>
      <c r="L325" s="94" t="n">
        <f aca="false">K325 *M325</f>
        <v>9975</v>
      </c>
      <c r="M325" s="95" t="n">
        <v>0.35</v>
      </c>
      <c r="N325" s="88" t="s">
        <v>14</v>
      </c>
      <c r="O325" s="91" t="s">
        <v>219</v>
      </c>
      <c r="P325" s="0" t="str">
        <f aca="false">RIGHT(H325,LEN(H325) - FIND(" ", H325))</f>
        <v>Street Footwear</v>
      </c>
    </row>
    <row r="326" customFormat="false" ht="14.25" hidden="false" customHeight="true" outlineLevel="0" collapsed="false">
      <c r="B326" s="88" t="s">
        <v>13</v>
      </c>
      <c r="C326" s="89" t="n">
        <v>1185732</v>
      </c>
      <c r="D326" s="90" t="n">
        <v>43901</v>
      </c>
      <c r="E326" s="88" t="s">
        <v>26</v>
      </c>
      <c r="F326" s="88" t="s">
        <v>50</v>
      </c>
      <c r="G326" s="88" t="s">
        <v>50</v>
      </c>
      <c r="H326" s="91" t="s">
        <v>24</v>
      </c>
      <c r="I326" s="92" t="n">
        <v>53</v>
      </c>
      <c r="J326" s="93" t="n">
        <v>267</v>
      </c>
      <c r="K326" s="94" t="n">
        <f aca="false">I326 * J326</f>
        <v>14151</v>
      </c>
      <c r="L326" s="94" t="n">
        <f aca="false">K326 *M326</f>
        <v>5943.42</v>
      </c>
      <c r="M326" s="95" t="n">
        <v>0.42</v>
      </c>
      <c r="N326" s="88" t="s">
        <v>23</v>
      </c>
      <c r="O326" s="91" t="s">
        <v>218</v>
      </c>
      <c r="P326" s="0" t="str">
        <f aca="false">RIGHT(H326,LEN(H326) - FIND(" ", H326))</f>
        <v>Athletic Footwear</v>
      </c>
    </row>
    <row r="327" customFormat="false" ht="14.25" hidden="false" customHeight="true" outlineLevel="0" collapsed="false">
      <c r="B327" s="88" t="s">
        <v>43</v>
      </c>
      <c r="C327" s="89" t="n">
        <v>1128299</v>
      </c>
      <c r="D327" s="90" t="n">
        <v>43901</v>
      </c>
      <c r="E327" s="88" t="s">
        <v>18</v>
      </c>
      <c r="F327" s="88" t="s">
        <v>46</v>
      </c>
      <c r="G327" s="88" t="s">
        <v>36</v>
      </c>
      <c r="H327" s="91" t="s">
        <v>48</v>
      </c>
      <c r="I327" s="92" t="n">
        <v>59</v>
      </c>
      <c r="J327" s="93" t="n">
        <v>119</v>
      </c>
      <c r="K327" s="94" t="n">
        <f aca="false">I327 * J327</f>
        <v>7021</v>
      </c>
      <c r="L327" s="94" t="n">
        <f aca="false">K327 *M327</f>
        <v>3299.87</v>
      </c>
      <c r="M327" s="95" t="n">
        <v>0.47</v>
      </c>
      <c r="N327" s="88" t="s">
        <v>23</v>
      </c>
      <c r="O327" s="91" t="s">
        <v>219</v>
      </c>
      <c r="P327" s="0" t="str">
        <f aca="false">RIGHT(H327,LEN(H327) - FIND(" ", H327))</f>
        <v>Street Footwear</v>
      </c>
    </row>
    <row r="328" customFormat="false" ht="14.25" hidden="false" customHeight="true" outlineLevel="0" collapsed="false">
      <c r="B328" s="88" t="s">
        <v>13</v>
      </c>
      <c r="C328" s="89" t="n">
        <v>1185732</v>
      </c>
      <c r="D328" s="90" t="n">
        <v>43901</v>
      </c>
      <c r="E328" s="88" t="s">
        <v>26</v>
      </c>
      <c r="F328" s="88" t="s">
        <v>50</v>
      </c>
      <c r="G328" s="88" t="s">
        <v>50</v>
      </c>
      <c r="H328" s="91" t="s">
        <v>24</v>
      </c>
      <c r="I328" s="92" t="n">
        <v>41</v>
      </c>
      <c r="J328" s="93" t="n">
        <v>318</v>
      </c>
      <c r="K328" s="94" t="n">
        <f aca="false">I328 * J328</f>
        <v>13038</v>
      </c>
      <c r="L328" s="94" t="n">
        <f aca="false">K328 *M328</f>
        <v>4824.06</v>
      </c>
      <c r="M328" s="95" t="n">
        <v>0.37</v>
      </c>
      <c r="N328" s="88" t="s">
        <v>31</v>
      </c>
      <c r="O328" s="91" t="s">
        <v>218</v>
      </c>
      <c r="P328" s="0" t="str">
        <f aca="false">RIGHT(H328,LEN(H328) - FIND(" ", H328))</f>
        <v>Athletic Footwear</v>
      </c>
    </row>
    <row r="329" customFormat="false" ht="14.25" hidden="false" customHeight="true" outlineLevel="0" collapsed="false">
      <c r="B329" s="88" t="s">
        <v>43</v>
      </c>
      <c r="C329" s="89" t="n">
        <v>1128299</v>
      </c>
      <c r="D329" s="90" t="n">
        <v>43901</v>
      </c>
      <c r="E329" s="88" t="s">
        <v>18</v>
      </c>
      <c r="F329" s="88" t="s">
        <v>46</v>
      </c>
      <c r="G329" s="88" t="s">
        <v>36</v>
      </c>
      <c r="H329" s="91" t="s">
        <v>48</v>
      </c>
      <c r="I329" s="92" t="n">
        <v>47</v>
      </c>
      <c r="J329" s="93" t="n">
        <v>166</v>
      </c>
      <c r="K329" s="94" t="n">
        <f aca="false">I329 * J329</f>
        <v>7802</v>
      </c>
      <c r="L329" s="94" t="n">
        <f aca="false">K329 *M329</f>
        <v>3276.84</v>
      </c>
      <c r="M329" s="95" t="n">
        <v>0.42</v>
      </c>
      <c r="N329" s="88" t="s">
        <v>31</v>
      </c>
      <c r="O329" s="91" t="s">
        <v>219</v>
      </c>
      <c r="P329" s="0" t="str">
        <f aca="false">RIGHT(H329,LEN(H329) - FIND(" ", H329))</f>
        <v>Street Footwear</v>
      </c>
    </row>
    <row r="330" customFormat="false" ht="14.25" hidden="false" customHeight="true" outlineLevel="0" collapsed="false">
      <c r="B330" s="88" t="s">
        <v>13</v>
      </c>
      <c r="C330" s="89" t="n">
        <v>1185732</v>
      </c>
      <c r="D330" s="90" t="n">
        <v>43902</v>
      </c>
      <c r="E330" s="88" t="s">
        <v>26</v>
      </c>
      <c r="F330" s="88" t="s">
        <v>50</v>
      </c>
      <c r="G330" s="88" t="s">
        <v>50</v>
      </c>
      <c r="H330" s="91" t="s">
        <v>48</v>
      </c>
      <c r="I330" s="92" t="n">
        <v>50</v>
      </c>
      <c r="J330" s="93" t="n">
        <v>950</v>
      </c>
      <c r="K330" s="94" t="n">
        <f aca="false">I330 * J330</f>
        <v>47500</v>
      </c>
      <c r="L330" s="94" t="n">
        <f aca="false">K330 *M330</f>
        <v>16625</v>
      </c>
      <c r="M330" s="95" t="n">
        <v>0.35</v>
      </c>
      <c r="N330" s="88" t="s">
        <v>31</v>
      </c>
      <c r="O330" s="91" t="s">
        <v>219</v>
      </c>
      <c r="P330" s="0" t="str">
        <f aca="false">RIGHT(H330,LEN(H330) - FIND(" ", H330))</f>
        <v>Street Footwear</v>
      </c>
    </row>
    <row r="331" customFormat="false" ht="14.25" hidden="false" customHeight="true" outlineLevel="0" collapsed="false">
      <c r="B331" s="88" t="s">
        <v>43</v>
      </c>
      <c r="C331" s="89" t="n">
        <v>1128299</v>
      </c>
      <c r="D331" s="90" t="n">
        <v>43902</v>
      </c>
      <c r="E331" s="88" t="s">
        <v>18</v>
      </c>
      <c r="F331" s="88" t="s">
        <v>46</v>
      </c>
      <c r="G331" s="88" t="s">
        <v>36</v>
      </c>
      <c r="H331" s="91" t="s">
        <v>44</v>
      </c>
      <c r="I331" s="92" t="n">
        <v>60</v>
      </c>
      <c r="J331" s="93" t="n">
        <v>475</v>
      </c>
      <c r="K331" s="94" t="n">
        <f aca="false">I331 * J331</f>
        <v>28500</v>
      </c>
      <c r="L331" s="94" t="n">
        <f aca="false">K331 *M331</f>
        <v>8550</v>
      </c>
      <c r="M331" s="95" t="n">
        <v>0.3</v>
      </c>
      <c r="N331" s="88" t="s">
        <v>14</v>
      </c>
      <c r="O331" s="91" t="s">
        <v>219</v>
      </c>
      <c r="P331" s="0" t="str">
        <f aca="false">RIGHT(H331,LEN(H331) - FIND(" ", H331))</f>
        <v>Athletic Footwear</v>
      </c>
    </row>
    <row r="332" customFormat="false" ht="14.25" hidden="false" customHeight="true" outlineLevel="0" collapsed="false">
      <c r="B332" s="88" t="s">
        <v>13</v>
      </c>
      <c r="C332" s="89" t="n">
        <v>1185732</v>
      </c>
      <c r="D332" s="90" t="n">
        <v>43902</v>
      </c>
      <c r="E332" s="88" t="s">
        <v>26</v>
      </c>
      <c r="F332" s="88" t="s">
        <v>50</v>
      </c>
      <c r="G332" s="88" t="s">
        <v>50</v>
      </c>
      <c r="H332" s="91" t="s">
        <v>48</v>
      </c>
      <c r="I332" s="92" t="n">
        <v>46</v>
      </c>
      <c r="J332" s="93" t="n">
        <v>247</v>
      </c>
      <c r="K332" s="94" t="n">
        <f aca="false">I332 * J332</f>
        <v>11362</v>
      </c>
      <c r="L332" s="94" t="n">
        <f aca="false">K332 *M332</f>
        <v>5112.9</v>
      </c>
      <c r="M332" s="95" t="n">
        <v>0.45</v>
      </c>
      <c r="N332" s="88" t="s">
        <v>23</v>
      </c>
      <c r="O332" s="91" t="s">
        <v>219</v>
      </c>
      <c r="P332" s="0" t="str">
        <f aca="false">RIGHT(H332,LEN(H332) - FIND(" ", H332))</f>
        <v>Street Footwear</v>
      </c>
    </row>
    <row r="333" customFormat="false" ht="14.25" hidden="false" customHeight="true" outlineLevel="0" collapsed="false">
      <c r="B333" s="88" t="s">
        <v>43</v>
      </c>
      <c r="C333" s="89" t="n">
        <v>1128299</v>
      </c>
      <c r="D333" s="90" t="n">
        <v>43902</v>
      </c>
      <c r="E333" s="88" t="s">
        <v>18</v>
      </c>
      <c r="F333" s="88" t="s">
        <v>46</v>
      </c>
      <c r="G333" s="88" t="s">
        <v>36</v>
      </c>
      <c r="H333" s="91" t="s">
        <v>44</v>
      </c>
      <c r="I333" s="92" t="n">
        <v>57</v>
      </c>
      <c r="J333" s="93" t="n">
        <v>133</v>
      </c>
      <c r="K333" s="94" t="n">
        <f aca="false">I333 * J333</f>
        <v>7581</v>
      </c>
      <c r="L333" s="94" t="n">
        <f aca="false">K333 *M333</f>
        <v>3335.64</v>
      </c>
      <c r="M333" s="95" t="n">
        <v>0.44</v>
      </c>
      <c r="N333" s="88" t="s">
        <v>23</v>
      </c>
      <c r="O333" s="91" t="s">
        <v>219</v>
      </c>
      <c r="P333" s="0" t="str">
        <f aca="false">RIGHT(H333,LEN(H333) - FIND(" ", H333))</f>
        <v>Athletic Footwear</v>
      </c>
    </row>
    <row r="334" customFormat="false" ht="14.25" hidden="false" customHeight="true" outlineLevel="0" collapsed="false">
      <c r="B334" s="88" t="s">
        <v>13</v>
      </c>
      <c r="C334" s="89" t="n">
        <v>1185732</v>
      </c>
      <c r="D334" s="90" t="n">
        <v>43902</v>
      </c>
      <c r="E334" s="88" t="s">
        <v>26</v>
      </c>
      <c r="F334" s="88" t="s">
        <v>50</v>
      </c>
      <c r="G334" s="88" t="s">
        <v>50</v>
      </c>
      <c r="H334" s="91" t="s">
        <v>48</v>
      </c>
      <c r="I334" s="92" t="n">
        <v>35</v>
      </c>
      <c r="J334" s="93" t="n">
        <v>295</v>
      </c>
      <c r="K334" s="94" t="n">
        <f aca="false">I334 * J334</f>
        <v>10325</v>
      </c>
      <c r="L334" s="94" t="n">
        <f aca="false">K334 *M334</f>
        <v>4336.5</v>
      </c>
      <c r="M334" s="95" t="n">
        <v>0.42</v>
      </c>
      <c r="N334" s="88" t="s">
        <v>31</v>
      </c>
      <c r="O334" s="91" t="s">
        <v>219</v>
      </c>
      <c r="P334" s="0" t="str">
        <f aca="false">RIGHT(H334,LEN(H334) - FIND(" ", H334))</f>
        <v>Street Footwear</v>
      </c>
    </row>
    <row r="335" customFormat="false" ht="14.25" hidden="false" customHeight="true" outlineLevel="0" collapsed="false">
      <c r="B335" s="88" t="s">
        <v>43</v>
      </c>
      <c r="C335" s="89" t="n">
        <v>1128299</v>
      </c>
      <c r="D335" s="90" t="n">
        <v>43902</v>
      </c>
      <c r="E335" s="88" t="s">
        <v>18</v>
      </c>
      <c r="F335" s="88" t="s">
        <v>46</v>
      </c>
      <c r="G335" s="88" t="s">
        <v>36</v>
      </c>
      <c r="H335" s="91" t="s">
        <v>44</v>
      </c>
      <c r="I335" s="92" t="n">
        <v>40</v>
      </c>
      <c r="J335" s="93" t="n">
        <v>166</v>
      </c>
      <c r="K335" s="94" t="n">
        <f aca="false">I335 * J335</f>
        <v>6640</v>
      </c>
      <c r="L335" s="94" t="n">
        <f aca="false">K335 *M335</f>
        <v>2390.4</v>
      </c>
      <c r="M335" s="95" t="n">
        <v>0.36</v>
      </c>
      <c r="N335" s="88" t="s">
        <v>31</v>
      </c>
      <c r="O335" s="91" t="s">
        <v>219</v>
      </c>
      <c r="P335" s="0" t="str">
        <f aca="false">RIGHT(H335,LEN(H335) - FIND(" ", H335))</f>
        <v>Athletic Footwear</v>
      </c>
    </row>
    <row r="336" customFormat="false" ht="14.25" hidden="false" customHeight="true" outlineLevel="0" collapsed="false">
      <c r="B336" s="88" t="s">
        <v>13</v>
      </c>
      <c r="C336" s="89" t="n">
        <v>1185732</v>
      </c>
      <c r="D336" s="90" t="n">
        <v>43903</v>
      </c>
      <c r="E336" s="88" t="s">
        <v>26</v>
      </c>
      <c r="F336" s="88" t="s">
        <v>50</v>
      </c>
      <c r="G336" s="88" t="s">
        <v>50</v>
      </c>
      <c r="H336" s="91" t="s">
        <v>44</v>
      </c>
      <c r="I336" s="92" t="n">
        <v>50</v>
      </c>
      <c r="J336" s="93" t="n">
        <v>900</v>
      </c>
      <c r="K336" s="94" t="n">
        <f aca="false">I336 * J336</f>
        <v>45000</v>
      </c>
      <c r="L336" s="94" t="n">
        <f aca="false">K336 *M336</f>
        <v>15750</v>
      </c>
      <c r="M336" s="95" t="n">
        <v>0.35</v>
      </c>
      <c r="N336" s="88" t="s">
        <v>31</v>
      </c>
      <c r="O336" s="91" t="s">
        <v>219</v>
      </c>
      <c r="P336" s="0" t="str">
        <f aca="false">RIGHT(H336,LEN(H336) - FIND(" ", H336))</f>
        <v>Athletic Footwear</v>
      </c>
    </row>
    <row r="337" customFormat="false" ht="14.25" hidden="false" customHeight="true" outlineLevel="0" collapsed="false">
      <c r="B337" s="88" t="s">
        <v>43</v>
      </c>
      <c r="C337" s="89" t="n">
        <v>1128299</v>
      </c>
      <c r="D337" s="90" t="n">
        <v>43903</v>
      </c>
      <c r="E337" s="88" t="s">
        <v>18</v>
      </c>
      <c r="F337" s="88" t="s">
        <v>46</v>
      </c>
      <c r="G337" s="88" t="s">
        <v>36</v>
      </c>
      <c r="H337" s="91" t="s">
        <v>16</v>
      </c>
      <c r="I337" s="92" t="n">
        <v>70</v>
      </c>
      <c r="J337" s="93" t="n">
        <v>400</v>
      </c>
      <c r="K337" s="94" t="n">
        <f aca="false">I337 * J337</f>
        <v>28000</v>
      </c>
      <c r="L337" s="94" t="n">
        <f aca="false">K337 *M337</f>
        <v>14000</v>
      </c>
      <c r="M337" s="95" t="n">
        <v>0.5</v>
      </c>
      <c r="N337" s="88" t="s">
        <v>14</v>
      </c>
      <c r="O337" s="91" t="s">
        <v>218</v>
      </c>
      <c r="P337" s="0" t="str">
        <f aca="false">RIGHT(H337,LEN(H337) - FIND(" ", H337))</f>
        <v>Apparel</v>
      </c>
    </row>
    <row r="338" customFormat="false" ht="14.25" hidden="false" customHeight="true" outlineLevel="0" collapsed="false">
      <c r="B338" s="88" t="s">
        <v>13</v>
      </c>
      <c r="C338" s="89" t="n">
        <v>1185732</v>
      </c>
      <c r="D338" s="90" t="n">
        <v>43903</v>
      </c>
      <c r="E338" s="88" t="s">
        <v>26</v>
      </c>
      <c r="F338" s="88" t="s">
        <v>50</v>
      </c>
      <c r="G338" s="88" t="s">
        <v>50</v>
      </c>
      <c r="H338" s="91" t="s">
        <v>44</v>
      </c>
      <c r="I338" s="92" t="n">
        <v>46</v>
      </c>
      <c r="J338" s="93" t="n">
        <v>243</v>
      </c>
      <c r="K338" s="94" t="n">
        <f aca="false">I338 * J338</f>
        <v>11178</v>
      </c>
      <c r="L338" s="94" t="n">
        <f aca="false">K338 *M338</f>
        <v>5141.88</v>
      </c>
      <c r="M338" s="95" t="n">
        <v>0.46</v>
      </c>
      <c r="N338" s="88" t="s">
        <v>23</v>
      </c>
      <c r="O338" s="91" t="s">
        <v>219</v>
      </c>
      <c r="P338" s="0" t="str">
        <f aca="false">RIGHT(H338,LEN(H338) - FIND(" ", H338))</f>
        <v>Athletic Footwear</v>
      </c>
    </row>
    <row r="339" customFormat="false" ht="14.25" hidden="false" customHeight="true" outlineLevel="0" collapsed="false">
      <c r="B339" s="88" t="s">
        <v>43</v>
      </c>
      <c r="C339" s="89" t="n">
        <v>1128299</v>
      </c>
      <c r="D339" s="90" t="n">
        <v>43903</v>
      </c>
      <c r="E339" s="88" t="s">
        <v>18</v>
      </c>
      <c r="F339" s="88" t="s">
        <v>46</v>
      </c>
      <c r="G339" s="88" t="s">
        <v>36</v>
      </c>
      <c r="H339" s="91" t="s">
        <v>16</v>
      </c>
      <c r="I339" s="92" t="n">
        <v>69</v>
      </c>
      <c r="J339" s="93" t="n">
        <v>112</v>
      </c>
      <c r="K339" s="94" t="n">
        <f aca="false">I339 * J339</f>
        <v>7728</v>
      </c>
      <c r="L339" s="94" t="n">
        <f aca="false">K339 *M339</f>
        <v>4636.8</v>
      </c>
      <c r="M339" s="95" t="n">
        <v>0.6</v>
      </c>
      <c r="N339" s="88" t="s">
        <v>23</v>
      </c>
      <c r="O339" s="91" t="s">
        <v>218</v>
      </c>
      <c r="P339" s="0" t="str">
        <f aca="false">RIGHT(H339,LEN(H339) - FIND(" ", H339))</f>
        <v>Apparel</v>
      </c>
    </row>
    <row r="340" customFormat="false" ht="14.25" hidden="false" customHeight="true" outlineLevel="0" collapsed="false">
      <c r="B340" s="88" t="s">
        <v>13</v>
      </c>
      <c r="C340" s="89" t="n">
        <v>1185732</v>
      </c>
      <c r="D340" s="90" t="n">
        <v>43903</v>
      </c>
      <c r="E340" s="88" t="s">
        <v>26</v>
      </c>
      <c r="F340" s="88" t="s">
        <v>50</v>
      </c>
      <c r="G340" s="88" t="s">
        <v>50</v>
      </c>
      <c r="H340" s="91" t="s">
        <v>44</v>
      </c>
      <c r="I340" s="92" t="n">
        <v>35</v>
      </c>
      <c r="J340" s="93" t="n">
        <v>270</v>
      </c>
      <c r="K340" s="94" t="n">
        <f aca="false">I340 * J340</f>
        <v>9450</v>
      </c>
      <c r="L340" s="94" t="n">
        <f aca="false">K340 *M340</f>
        <v>3496.5</v>
      </c>
      <c r="M340" s="95" t="n">
        <v>0.37</v>
      </c>
      <c r="N340" s="88" t="s">
        <v>31</v>
      </c>
      <c r="O340" s="91" t="s">
        <v>219</v>
      </c>
      <c r="P340" s="0" t="str">
        <f aca="false">RIGHT(H340,LEN(H340) - FIND(" ", H340))</f>
        <v>Athletic Footwear</v>
      </c>
    </row>
    <row r="341" customFormat="false" ht="14.25" hidden="false" customHeight="true" outlineLevel="0" collapsed="false">
      <c r="B341" s="88" t="s">
        <v>43</v>
      </c>
      <c r="C341" s="89" t="n">
        <v>1128299</v>
      </c>
      <c r="D341" s="90" t="n">
        <v>43903</v>
      </c>
      <c r="E341" s="88" t="s">
        <v>18</v>
      </c>
      <c r="F341" s="88" t="s">
        <v>46</v>
      </c>
      <c r="G341" s="88" t="s">
        <v>36</v>
      </c>
      <c r="H341" s="91" t="s">
        <v>16</v>
      </c>
      <c r="I341" s="92" t="n">
        <v>49</v>
      </c>
      <c r="J341" s="93" t="n">
        <v>136</v>
      </c>
      <c r="K341" s="94" t="n">
        <f aca="false">I341 * J341</f>
        <v>6664</v>
      </c>
      <c r="L341" s="94" t="n">
        <f aca="false">K341 *M341</f>
        <v>3598.56</v>
      </c>
      <c r="M341" s="95" t="n">
        <v>0.54</v>
      </c>
      <c r="N341" s="88" t="s">
        <v>31</v>
      </c>
      <c r="O341" s="91" t="s">
        <v>218</v>
      </c>
      <c r="P341" s="0" t="str">
        <f aca="false">RIGHT(H341,LEN(H341) - FIND(" ", H341))</f>
        <v>Apparel</v>
      </c>
    </row>
    <row r="342" customFormat="false" ht="14.25" hidden="false" customHeight="true" outlineLevel="0" collapsed="false">
      <c r="B342" s="88" t="s">
        <v>13</v>
      </c>
      <c r="C342" s="89" t="n">
        <v>1185732</v>
      </c>
      <c r="D342" s="90" t="n">
        <v>43904</v>
      </c>
      <c r="E342" s="88" t="s">
        <v>26</v>
      </c>
      <c r="F342" s="88" t="s">
        <v>50</v>
      </c>
      <c r="G342" s="88" t="s">
        <v>50</v>
      </c>
      <c r="H342" s="91" t="s">
        <v>16</v>
      </c>
      <c r="I342" s="92" t="n">
        <v>60</v>
      </c>
      <c r="J342" s="93" t="n">
        <v>925</v>
      </c>
      <c r="K342" s="94" t="n">
        <f aca="false">I342 * J342</f>
        <v>55500</v>
      </c>
      <c r="L342" s="94" t="n">
        <f aca="false">K342 *M342</f>
        <v>16650</v>
      </c>
      <c r="M342" s="95" t="n">
        <v>0.3</v>
      </c>
      <c r="N342" s="88" t="s">
        <v>31</v>
      </c>
      <c r="O342" s="91" t="s">
        <v>218</v>
      </c>
      <c r="P342" s="0" t="str">
        <f aca="false">RIGHT(H342,LEN(H342) - FIND(" ", H342))</f>
        <v>Apparel</v>
      </c>
    </row>
    <row r="343" customFormat="false" ht="14.25" hidden="false" customHeight="true" outlineLevel="0" collapsed="false">
      <c r="B343" s="88" t="s">
        <v>43</v>
      </c>
      <c r="C343" s="89" t="n">
        <v>1128299</v>
      </c>
      <c r="D343" s="90" t="n">
        <v>43904</v>
      </c>
      <c r="E343" s="88" t="s">
        <v>18</v>
      </c>
      <c r="F343" s="88" t="s">
        <v>46</v>
      </c>
      <c r="G343" s="88" t="s">
        <v>36</v>
      </c>
      <c r="H343" s="91" t="s">
        <v>38</v>
      </c>
      <c r="I343" s="92" t="n">
        <v>75</v>
      </c>
      <c r="J343" s="93" t="n">
        <v>500</v>
      </c>
      <c r="K343" s="94" t="n">
        <f aca="false">I343 * J343</f>
        <v>37500</v>
      </c>
      <c r="L343" s="94" t="n">
        <f aca="false">K343 *M343</f>
        <v>5625</v>
      </c>
      <c r="M343" s="95" t="n">
        <v>0.15</v>
      </c>
      <c r="N343" s="88" t="s">
        <v>14</v>
      </c>
      <c r="O343" s="91" t="s">
        <v>219</v>
      </c>
      <c r="P343" s="0" t="str">
        <f aca="false">RIGHT(H343,LEN(H343) - FIND(" ", H343))</f>
        <v>Apparel</v>
      </c>
    </row>
    <row r="344" customFormat="false" ht="14.25" hidden="false" customHeight="true" outlineLevel="0" collapsed="false">
      <c r="B344" s="88" t="s">
        <v>13</v>
      </c>
      <c r="C344" s="89" t="n">
        <v>1185732</v>
      </c>
      <c r="D344" s="90" t="n">
        <v>43904</v>
      </c>
      <c r="E344" s="88" t="s">
        <v>26</v>
      </c>
      <c r="F344" s="88" t="s">
        <v>50</v>
      </c>
      <c r="G344" s="88" t="s">
        <v>50</v>
      </c>
      <c r="H344" s="91" t="s">
        <v>16</v>
      </c>
      <c r="I344" s="92" t="n">
        <v>58</v>
      </c>
      <c r="J344" s="93" t="n">
        <v>231</v>
      </c>
      <c r="K344" s="94" t="n">
        <f aca="false">I344 * J344</f>
        <v>13398</v>
      </c>
      <c r="L344" s="94" t="n">
        <f aca="false">K344 *M344</f>
        <v>5761.14</v>
      </c>
      <c r="M344" s="95" t="n">
        <v>0.43</v>
      </c>
      <c r="N344" s="88" t="s">
        <v>23</v>
      </c>
      <c r="O344" s="91" t="s">
        <v>218</v>
      </c>
      <c r="P344" s="0" t="str">
        <f aca="false">RIGHT(H344,LEN(H344) - FIND(" ", H344))</f>
        <v>Apparel</v>
      </c>
    </row>
    <row r="345" customFormat="false" ht="14.25" hidden="false" customHeight="true" outlineLevel="0" collapsed="false">
      <c r="B345" s="88" t="s">
        <v>43</v>
      </c>
      <c r="C345" s="89" t="n">
        <v>1128299</v>
      </c>
      <c r="D345" s="90" t="n">
        <v>43904</v>
      </c>
      <c r="E345" s="88" t="s">
        <v>18</v>
      </c>
      <c r="F345" s="88" t="s">
        <v>46</v>
      </c>
      <c r="G345" s="88" t="s">
        <v>36</v>
      </c>
      <c r="H345" s="91" t="s">
        <v>38</v>
      </c>
      <c r="I345" s="92" t="n">
        <v>74</v>
      </c>
      <c r="J345" s="93" t="n">
        <v>150</v>
      </c>
      <c r="K345" s="94" t="n">
        <f aca="false">I345 * J345</f>
        <v>11100</v>
      </c>
      <c r="L345" s="94" t="n">
        <f aca="false">K345 *M345</f>
        <v>2997</v>
      </c>
      <c r="M345" s="95" t="n">
        <v>0.27</v>
      </c>
      <c r="N345" s="88" t="s">
        <v>23</v>
      </c>
      <c r="O345" s="91" t="s">
        <v>219</v>
      </c>
      <c r="P345" s="0" t="str">
        <f aca="false">RIGHT(H345,LEN(H345) - FIND(" ", H345))</f>
        <v>Apparel</v>
      </c>
    </row>
    <row r="346" customFormat="false" ht="14.25" hidden="false" customHeight="true" outlineLevel="0" collapsed="false">
      <c r="B346" s="88" t="s">
        <v>13</v>
      </c>
      <c r="C346" s="89" t="n">
        <v>1185732</v>
      </c>
      <c r="D346" s="90" t="n">
        <v>43904</v>
      </c>
      <c r="E346" s="88" t="s">
        <v>26</v>
      </c>
      <c r="F346" s="88" t="s">
        <v>50</v>
      </c>
      <c r="G346" s="88" t="s">
        <v>50</v>
      </c>
      <c r="H346" s="91" t="s">
        <v>16</v>
      </c>
      <c r="I346" s="92" t="n">
        <v>46</v>
      </c>
      <c r="J346" s="93" t="n">
        <v>278</v>
      </c>
      <c r="K346" s="94" t="n">
        <f aca="false">I346 * J346</f>
        <v>12788</v>
      </c>
      <c r="L346" s="94" t="n">
        <f aca="false">K346 *M346</f>
        <v>4347.92</v>
      </c>
      <c r="M346" s="95" t="n">
        <v>0.34</v>
      </c>
      <c r="N346" s="88" t="s">
        <v>31</v>
      </c>
      <c r="O346" s="91" t="s">
        <v>218</v>
      </c>
      <c r="P346" s="0" t="str">
        <f aca="false">RIGHT(H346,LEN(H346) - FIND(" ", H346))</f>
        <v>Apparel</v>
      </c>
    </row>
    <row r="347" customFormat="false" ht="14.25" hidden="false" customHeight="true" outlineLevel="0" collapsed="false">
      <c r="B347" s="88" t="s">
        <v>43</v>
      </c>
      <c r="C347" s="89" t="n">
        <v>1128299</v>
      </c>
      <c r="D347" s="90" t="n">
        <v>43904</v>
      </c>
      <c r="E347" s="88" t="s">
        <v>18</v>
      </c>
      <c r="F347" s="88" t="s">
        <v>46</v>
      </c>
      <c r="G347" s="88" t="s">
        <v>36</v>
      </c>
      <c r="H347" s="91" t="s">
        <v>38</v>
      </c>
      <c r="I347" s="92" t="n">
        <v>56</v>
      </c>
      <c r="J347" s="93" t="n">
        <v>170</v>
      </c>
      <c r="K347" s="94" t="n">
        <f aca="false">I347 * J347</f>
        <v>9520</v>
      </c>
      <c r="L347" s="94" t="n">
        <f aca="false">K347 *M347</f>
        <v>1713.6</v>
      </c>
      <c r="M347" s="95" t="n">
        <v>0.18</v>
      </c>
      <c r="N347" s="88" t="s">
        <v>31</v>
      </c>
      <c r="O347" s="91" t="s">
        <v>219</v>
      </c>
      <c r="P347" s="0" t="str">
        <f aca="false">RIGHT(H347,LEN(H347) - FIND(" ", H347))</f>
        <v>Apparel</v>
      </c>
    </row>
    <row r="348" customFormat="false" ht="14.25" hidden="false" customHeight="true" outlineLevel="0" collapsed="false">
      <c r="B348" s="88" t="s">
        <v>13</v>
      </c>
      <c r="C348" s="89" t="n">
        <v>1185732</v>
      </c>
      <c r="D348" s="90" t="n">
        <v>43905</v>
      </c>
      <c r="E348" s="88" t="s">
        <v>26</v>
      </c>
      <c r="F348" s="88" t="s">
        <v>50</v>
      </c>
      <c r="G348" s="88" t="s">
        <v>50</v>
      </c>
      <c r="H348" s="91" t="s">
        <v>38</v>
      </c>
      <c r="I348" s="92" t="n">
        <v>65</v>
      </c>
      <c r="J348" s="93" t="n">
        <v>1100</v>
      </c>
      <c r="K348" s="94" t="n">
        <f aca="false">I348 * J348</f>
        <v>71500</v>
      </c>
      <c r="L348" s="94" t="n">
        <f aca="false">K348 *M348</f>
        <v>17875</v>
      </c>
      <c r="M348" s="95" t="n">
        <v>0.25</v>
      </c>
      <c r="N348" s="88" t="s">
        <v>31</v>
      </c>
      <c r="O348" s="91" t="s">
        <v>219</v>
      </c>
      <c r="P348" s="0" t="str">
        <f aca="false">RIGHT(H348,LEN(H348) - FIND(" ", H348))</f>
        <v>Apparel</v>
      </c>
    </row>
    <row r="349" customFormat="false" ht="14.25" hidden="false" customHeight="true" outlineLevel="0" collapsed="false">
      <c r="B349" s="88" t="s">
        <v>43</v>
      </c>
      <c r="C349" s="89" t="n">
        <v>1128299</v>
      </c>
      <c r="D349" s="90" t="n">
        <v>43905</v>
      </c>
      <c r="E349" s="88" t="s">
        <v>18</v>
      </c>
      <c r="F349" s="88" t="s">
        <v>46</v>
      </c>
      <c r="G349" s="88" t="s">
        <v>36</v>
      </c>
      <c r="H349" s="91" t="s">
        <v>32</v>
      </c>
      <c r="I349" s="92" t="n">
        <v>30</v>
      </c>
      <c r="J349" s="93" t="n">
        <v>425</v>
      </c>
      <c r="K349" s="94" t="n">
        <f aca="false">I349 * J349</f>
        <v>12750</v>
      </c>
      <c r="L349" s="94" t="n">
        <f aca="false">K349 *M349</f>
        <v>4462.5</v>
      </c>
      <c r="M349" s="95" t="n">
        <v>0.35</v>
      </c>
      <c r="N349" s="88" t="s">
        <v>14</v>
      </c>
      <c r="O349" s="91" t="s">
        <v>218</v>
      </c>
      <c r="P349" s="0" t="str">
        <f aca="false">RIGHT(H349,LEN(H349) - FIND(" ", H349))</f>
        <v>Street Footwear</v>
      </c>
    </row>
    <row r="350" customFormat="false" ht="14.25" hidden="false" customHeight="true" outlineLevel="0" collapsed="false">
      <c r="B350" s="88" t="s">
        <v>13</v>
      </c>
      <c r="C350" s="89" t="n">
        <v>1185732</v>
      </c>
      <c r="D350" s="90" t="n">
        <v>43905</v>
      </c>
      <c r="E350" s="88" t="s">
        <v>26</v>
      </c>
      <c r="F350" s="88" t="s">
        <v>50</v>
      </c>
      <c r="G350" s="88" t="s">
        <v>50</v>
      </c>
      <c r="H350" s="91" t="s">
        <v>38</v>
      </c>
      <c r="I350" s="92" t="n">
        <v>61</v>
      </c>
      <c r="J350" s="93" t="n">
        <v>286</v>
      </c>
      <c r="K350" s="94" t="n">
        <f aca="false">I350 * J350</f>
        <v>17446</v>
      </c>
      <c r="L350" s="94" t="n">
        <f aca="false">K350 *M350</f>
        <v>6978.4</v>
      </c>
      <c r="M350" s="95" t="n">
        <v>0.4</v>
      </c>
      <c r="N350" s="88" t="s">
        <v>23</v>
      </c>
      <c r="O350" s="91" t="s">
        <v>219</v>
      </c>
      <c r="P350" s="0" t="str">
        <f aca="false">RIGHT(H350,LEN(H350) - FIND(" ", H350))</f>
        <v>Apparel</v>
      </c>
    </row>
    <row r="351" customFormat="false" ht="14.25" hidden="false" customHeight="true" outlineLevel="0" collapsed="false">
      <c r="B351" s="88" t="s">
        <v>43</v>
      </c>
      <c r="C351" s="89" t="n">
        <v>1128299</v>
      </c>
      <c r="D351" s="90" t="n">
        <v>43905</v>
      </c>
      <c r="E351" s="88" t="s">
        <v>18</v>
      </c>
      <c r="F351" s="88" t="s">
        <v>46</v>
      </c>
      <c r="G351" s="88" t="s">
        <v>36</v>
      </c>
      <c r="H351" s="91" t="s">
        <v>32</v>
      </c>
      <c r="I351" s="92" t="n">
        <v>28</v>
      </c>
      <c r="J351" s="93" t="n">
        <v>123</v>
      </c>
      <c r="K351" s="94" t="n">
        <f aca="false">I351 * J351</f>
        <v>3444</v>
      </c>
      <c r="L351" s="94" t="n">
        <f aca="false">K351 *M351</f>
        <v>1722</v>
      </c>
      <c r="M351" s="95" t="n">
        <v>0.5</v>
      </c>
      <c r="N351" s="88" t="s">
        <v>23</v>
      </c>
      <c r="O351" s="91" t="s">
        <v>218</v>
      </c>
      <c r="P351" s="0" t="str">
        <f aca="false">RIGHT(H351,LEN(H351) - FIND(" ", H351))</f>
        <v>Street Footwear</v>
      </c>
    </row>
    <row r="352" customFormat="false" ht="14.25" hidden="false" customHeight="true" outlineLevel="0" collapsed="false">
      <c r="B352" s="88" t="s">
        <v>13</v>
      </c>
      <c r="C352" s="89" t="n">
        <v>1185732</v>
      </c>
      <c r="D352" s="90" t="n">
        <v>43905</v>
      </c>
      <c r="E352" s="88" t="s">
        <v>26</v>
      </c>
      <c r="F352" s="88" t="s">
        <v>50</v>
      </c>
      <c r="G352" s="88" t="s">
        <v>50</v>
      </c>
      <c r="H352" s="91" t="s">
        <v>38</v>
      </c>
      <c r="I352" s="92" t="n">
        <v>47</v>
      </c>
      <c r="J352" s="93" t="n">
        <v>352</v>
      </c>
      <c r="K352" s="94" t="n">
        <f aca="false">I352 * J352</f>
        <v>16544</v>
      </c>
      <c r="L352" s="94" t="n">
        <f aca="false">K352 *M352</f>
        <v>4466.88</v>
      </c>
      <c r="M352" s="95" t="n">
        <v>0.27</v>
      </c>
      <c r="N352" s="88" t="s">
        <v>31</v>
      </c>
      <c r="O352" s="91" t="s">
        <v>219</v>
      </c>
      <c r="P352" s="0" t="str">
        <f aca="false">RIGHT(H352,LEN(H352) - FIND(" ", H352))</f>
        <v>Apparel</v>
      </c>
    </row>
    <row r="353" customFormat="false" ht="14.25" hidden="false" customHeight="true" outlineLevel="0" collapsed="false">
      <c r="B353" s="88" t="s">
        <v>43</v>
      </c>
      <c r="C353" s="89" t="n">
        <v>1128299</v>
      </c>
      <c r="D353" s="90" t="n">
        <v>43905</v>
      </c>
      <c r="E353" s="88" t="s">
        <v>18</v>
      </c>
      <c r="F353" s="88" t="s">
        <v>46</v>
      </c>
      <c r="G353" s="88" t="s">
        <v>36</v>
      </c>
      <c r="H353" s="91" t="s">
        <v>32</v>
      </c>
      <c r="I353" s="92" t="n">
        <v>20</v>
      </c>
      <c r="J353" s="93" t="n">
        <v>149</v>
      </c>
      <c r="K353" s="94" t="n">
        <f aca="false">I353 * J353</f>
        <v>2980</v>
      </c>
      <c r="L353" s="94" t="n">
        <f aca="false">K353 *M353</f>
        <v>1192</v>
      </c>
      <c r="M353" s="95" t="n">
        <v>0.4</v>
      </c>
      <c r="N353" s="88" t="s">
        <v>31</v>
      </c>
      <c r="O353" s="91" t="s">
        <v>218</v>
      </c>
      <c r="P353" s="0" t="str">
        <f aca="false">RIGHT(H353,LEN(H353) - FIND(" ", H353))</f>
        <v>Street Footwear</v>
      </c>
    </row>
    <row r="354" customFormat="false" ht="14.25" hidden="false" customHeight="true" outlineLevel="0" collapsed="false">
      <c r="B354" s="88" t="s">
        <v>13</v>
      </c>
      <c r="C354" s="89" t="n">
        <v>1185732</v>
      </c>
      <c r="D354" s="90" t="n">
        <v>43906</v>
      </c>
      <c r="E354" s="88" t="s">
        <v>26</v>
      </c>
      <c r="F354" s="88" t="s">
        <v>50</v>
      </c>
      <c r="G354" s="88" t="s">
        <v>50</v>
      </c>
      <c r="H354" s="91" t="s">
        <v>32</v>
      </c>
      <c r="I354" s="92" t="n">
        <v>60</v>
      </c>
      <c r="J354" s="93" t="n">
        <v>1250</v>
      </c>
      <c r="K354" s="94" t="n">
        <f aca="false">I354 * J354</f>
        <v>75000</v>
      </c>
      <c r="L354" s="94" t="n">
        <f aca="false">K354 *M354</f>
        <v>37500</v>
      </c>
      <c r="M354" s="95" t="n">
        <v>0.5</v>
      </c>
      <c r="N354" s="88" t="s">
        <v>31</v>
      </c>
      <c r="O354" s="91" t="s">
        <v>218</v>
      </c>
      <c r="P354" s="0" t="str">
        <f aca="false">RIGHT(H354,LEN(H354) - FIND(" ", H354))</f>
        <v>Street Footwear</v>
      </c>
    </row>
    <row r="355" customFormat="false" ht="14.25" hidden="false" customHeight="true" outlineLevel="0" collapsed="false">
      <c r="B355" s="88" t="s">
        <v>43</v>
      </c>
      <c r="C355" s="89" t="n">
        <v>1128299</v>
      </c>
      <c r="D355" s="90" t="n">
        <v>43906</v>
      </c>
      <c r="E355" s="88" t="s">
        <v>18</v>
      </c>
      <c r="F355" s="88" t="s">
        <v>46</v>
      </c>
      <c r="G355" s="88" t="s">
        <v>36</v>
      </c>
      <c r="H355" s="91" t="s">
        <v>24</v>
      </c>
      <c r="I355" s="92" t="n">
        <v>40</v>
      </c>
      <c r="J355" s="93" t="n">
        <v>425</v>
      </c>
      <c r="K355" s="94" t="n">
        <f aca="false">I355 * J355</f>
        <v>17000</v>
      </c>
      <c r="L355" s="94" t="n">
        <f aca="false">K355 *M355</f>
        <v>3400</v>
      </c>
      <c r="M355" s="95" t="n">
        <v>0.2</v>
      </c>
      <c r="N355" s="88" t="s">
        <v>14</v>
      </c>
      <c r="O355" s="91" t="s">
        <v>218</v>
      </c>
      <c r="P355" s="0" t="str">
        <f aca="false">RIGHT(H355,LEN(H355) - FIND(" ", H355))</f>
        <v>Athletic Footwear</v>
      </c>
    </row>
    <row r="356" customFormat="false" ht="14.25" hidden="false" customHeight="true" outlineLevel="0" collapsed="false">
      <c r="B356" s="88" t="s">
        <v>13</v>
      </c>
      <c r="C356" s="89" t="n">
        <v>1185732</v>
      </c>
      <c r="D356" s="90" t="n">
        <v>43906</v>
      </c>
      <c r="E356" s="88" t="s">
        <v>26</v>
      </c>
      <c r="F356" s="88" t="s">
        <v>50</v>
      </c>
      <c r="G356" s="88" t="s">
        <v>50</v>
      </c>
      <c r="H356" s="91" t="s">
        <v>32</v>
      </c>
      <c r="I356" s="92" t="n">
        <v>58</v>
      </c>
      <c r="J356" s="93" t="n">
        <v>325</v>
      </c>
      <c r="K356" s="94" t="n">
        <f aca="false">I356 * J356</f>
        <v>18850</v>
      </c>
      <c r="L356" s="94" t="n">
        <f aca="false">K356 *M356</f>
        <v>11498.5</v>
      </c>
      <c r="M356" s="95" t="n">
        <v>0.61</v>
      </c>
      <c r="N356" s="88" t="s">
        <v>23</v>
      </c>
      <c r="O356" s="91" t="s">
        <v>218</v>
      </c>
      <c r="P356" s="0" t="str">
        <f aca="false">RIGHT(H356,LEN(H356) - FIND(" ", H356))</f>
        <v>Street Footwear</v>
      </c>
    </row>
    <row r="357" customFormat="false" ht="14.25" hidden="false" customHeight="true" outlineLevel="0" collapsed="false">
      <c r="B357" s="88" t="s">
        <v>43</v>
      </c>
      <c r="C357" s="89" t="n">
        <v>1128299</v>
      </c>
      <c r="D357" s="90" t="n">
        <v>43906</v>
      </c>
      <c r="E357" s="88" t="s">
        <v>18</v>
      </c>
      <c r="F357" s="88" t="s">
        <v>46</v>
      </c>
      <c r="G357" s="88" t="s">
        <v>36</v>
      </c>
      <c r="H357" s="91" t="s">
        <v>24</v>
      </c>
      <c r="I357" s="92" t="n">
        <v>38</v>
      </c>
      <c r="J357" s="93" t="n">
        <v>123</v>
      </c>
      <c r="K357" s="94" t="n">
        <f aca="false">I357 * J357</f>
        <v>4674</v>
      </c>
      <c r="L357" s="94" t="n">
        <f aca="false">K357 *M357</f>
        <v>1542.42</v>
      </c>
      <c r="M357" s="95" t="n">
        <v>0.33</v>
      </c>
      <c r="N357" s="88" t="s">
        <v>23</v>
      </c>
      <c r="O357" s="91" t="s">
        <v>218</v>
      </c>
      <c r="P357" s="0" t="str">
        <f aca="false">RIGHT(H357,LEN(H357) - FIND(" ", H357))</f>
        <v>Athletic Footwear</v>
      </c>
    </row>
    <row r="358" customFormat="false" ht="14.25" hidden="false" customHeight="true" outlineLevel="0" collapsed="false">
      <c r="B358" s="88" t="s">
        <v>13</v>
      </c>
      <c r="C358" s="89" t="n">
        <v>1185732</v>
      </c>
      <c r="D358" s="90" t="n">
        <v>43906</v>
      </c>
      <c r="E358" s="88" t="s">
        <v>26</v>
      </c>
      <c r="F358" s="88" t="s">
        <v>50</v>
      </c>
      <c r="G358" s="88" t="s">
        <v>50</v>
      </c>
      <c r="H358" s="91" t="s">
        <v>32</v>
      </c>
      <c r="I358" s="92" t="n">
        <v>41</v>
      </c>
      <c r="J358" s="93" t="n">
        <v>375</v>
      </c>
      <c r="K358" s="94" t="n">
        <f aca="false">I358 * J358</f>
        <v>15375</v>
      </c>
      <c r="L358" s="94" t="n">
        <f aca="false">K358 *M358</f>
        <v>7995</v>
      </c>
      <c r="M358" s="95" t="n">
        <v>0.52</v>
      </c>
      <c r="N358" s="88" t="s">
        <v>31</v>
      </c>
      <c r="O358" s="91" t="s">
        <v>218</v>
      </c>
      <c r="P358" s="0" t="str">
        <f aca="false">RIGHT(H358,LEN(H358) - FIND(" ", H358))</f>
        <v>Street Footwear</v>
      </c>
    </row>
    <row r="359" customFormat="false" ht="14.25" hidden="false" customHeight="true" outlineLevel="0" collapsed="false">
      <c r="B359" s="88" t="s">
        <v>43</v>
      </c>
      <c r="C359" s="89" t="n">
        <v>1128299</v>
      </c>
      <c r="D359" s="90" t="n">
        <v>43906</v>
      </c>
      <c r="E359" s="88" t="s">
        <v>18</v>
      </c>
      <c r="F359" s="88" t="s">
        <v>46</v>
      </c>
      <c r="G359" s="88" t="s">
        <v>36</v>
      </c>
      <c r="H359" s="91" t="s">
        <v>24</v>
      </c>
      <c r="I359" s="92" t="n">
        <v>31</v>
      </c>
      <c r="J359" s="93" t="n">
        <v>145</v>
      </c>
      <c r="K359" s="94" t="n">
        <f aca="false">I359 * J359</f>
        <v>4495</v>
      </c>
      <c r="L359" s="94" t="n">
        <f aca="false">K359 *M359</f>
        <v>1123.75</v>
      </c>
      <c r="M359" s="95" t="n">
        <v>0.25</v>
      </c>
      <c r="N359" s="88" t="s">
        <v>31</v>
      </c>
      <c r="O359" s="91" t="s">
        <v>218</v>
      </c>
      <c r="P359" s="0" t="str">
        <f aca="false">RIGHT(H359,LEN(H359) - FIND(" ", H359))</f>
        <v>Athletic Footwear</v>
      </c>
    </row>
    <row r="360" customFormat="false" ht="14.25" hidden="false" customHeight="true" outlineLevel="0" collapsed="false">
      <c r="B360" s="88" t="s">
        <v>13</v>
      </c>
      <c r="C360" s="89" t="n">
        <v>1185732</v>
      </c>
      <c r="D360" s="90" t="n">
        <v>43907</v>
      </c>
      <c r="E360" s="88" t="s">
        <v>26</v>
      </c>
      <c r="F360" s="88" t="s">
        <v>50</v>
      </c>
      <c r="G360" s="88" t="s">
        <v>50</v>
      </c>
      <c r="H360" s="91" t="s">
        <v>24</v>
      </c>
      <c r="I360" s="92" t="n">
        <v>55</v>
      </c>
      <c r="J360" s="93" t="n">
        <v>1025</v>
      </c>
      <c r="K360" s="94" t="n">
        <f aca="false">I360 * J360</f>
        <v>56375</v>
      </c>
      <c r="L360" s="94" t="n">
        <f aca="false">K360 *M360</f>
        <v>16912.5</v>
      </c>
      <c r="M360" s="95" t="n">
        <v>0.3</v>
      </c>
      <c r="N360" s="88" t="s">
        <v>31</v>
      </c>
      <c r="O360" s="91" t="s">
        <v>218</v>
      </c>
      <c r="P360" s="0" t="str">
        <f aca="false">RIGHT(H360,LEN(H360) - FIND(" ", H360))</f>
        <v>Athletic Footwear</v>
      </c>
    </row>
    <row r="361" customFormat="false" ht="14.25" hidden="false" customHeight="true" outlineLevel="0" collapsed="false">
      <c r="B361" s="88" t="s">
        <v>43</v>
      </c>
      <c r="C361" s="89" t="n">
        <v>1128299</v>
      </c>
      <c r="D361" s="90" t="n">
        <v>43907</v>
      </c>
      <c r="E361" s="88" t="s">
        <v>18</v>
      </c>
      <c r="F361" s="88" t="s">
        <v>46</v>
      </c>
      <c r="G361" s="88" t="s">
        <v>36</v>
      </c>
      <c r="H361" s="91" t="s">
        <v>48</v>
      </c>
      <c r="I361" s="92" t="n">
        <v>40</v>
      </c>
      <c r="J361" s="93" t="n">
        <v>425</v>
      </c>
      <c r="K361" s="94" t="n">
        <f aca="false">I361 * J361</f>
        <v>17000</v>
      </c>
      <c r="L361" s="94" t="n">
        <f aca="false">K361 *M361</f>
        <v>5950</v>
      </c>
      <c r="M361" s="95" t="n">
        <v>0.35</v>
      </c>
      <c r="N361" s="88" t="s">
        <v>14</v>
      </c>
      <c r="O361" s="91" t="s">
        <v>219</v>
      </c>
      <c r="P361" s="0" t="str">
        <f aca="false">RIGHT(H361,LEN(H361) - FIND(" ", H361))</f>
        <v>Street Footwear</v>
      </c>
    </row>
    <row r="362" customFormat="false" ht="14.25" hidden="false" customHeight="true" outlineLevel="0" collapsed="false">
      <c r="B362" s="88" t="s">
        <v>13</v>
      </c>
      <c r="C362" s="89" t="n">
        <v>1185732</v>
      </c>
      <c r="D362" s="90" t="n">
        <v>43907</v>
      </c>
      <c r="E362" s="88" t="s">
        <v>26</v>
      </c>
      <c r="F362" s="88" t="s">
        <v>50</v>
      </c>
      <c r="G362" s="88" t="s">
        <v>50</v>
      </c>
      <c r="H362" s="91" t="s">
        <v>24</v>
      </c>
      <c r="I362" s="92" t="n">
        <v>53</v>
      </c>
      <c r="J362" s="93" t="n">
        <v>308</v>
      </c>
      <c r="K362" s="94" t="n">
        <f aca="false">I362 * J362</f>
        <v>16324</v>
      </c>
      <c r="L362" s="94" t="n">
        <f aca="false">K362 *M362</f>
        <v>6692.84</v>
      </c>
      <c r="M362" s="95" t="n">
        <v>0.41</v>
      </c>
      <c r="N362" s="88" t="s">
        <v>23</v>
      </c>
      <c r="O362" s="91" t="s">
        <v>218</v>
      </c>
      <c r="P362" s="0" t="str">
        <f aca="false">RIGHT(H362,LEN(H362) - FIND(" ", H362))</f>
        <v>Athletic Footwear</v>
      </c>
    </row>
    <row r="363" customFormat="false" ht="14.25" hidden="false" customHeight="true" outlineLevel="0" collapsed="false">
      <c r="B363" s="88" t="s">
        <v>43</v>
      </c>
      <c r="C363" s="89" t="n">
        <v>1128299</v>
      </c>
      <c r="D363" s="90" t="n">
        <v>43907</v>
      </c>
      <c r="E363" s="88" t="s">
        <v>18</v>
      </c>
      <c r="F363" s="88" t="s">
        <v>46</v>
      </c>
      <c r="G363" s="88" t="s">
        <v>36</v>
      </c>
      <c r="H363" s="91" t="s">
        <v>48</v>
      </c>
      <c r="I363" s="92" t="n">
        <v>39</v>
      </c>
      <c r="J363" s="93" t="n">
        <v>115</v>
      </c>
      <c r="K363" s="94" t="n">
        <f aca="false">I363 * J363</f>
        <v>4485</v>
      </c>
      <c r="L363" s="94" t="n">
        <f aca="false">K363 *M363</f>
        <v>2063.1</v>
      </c>
      <c r="M363" s="95" t="n">
        <v>0.46</v>
      </c>
      <c r="N363" s="88" t="s">
        <v>23</v>
      </c>
      <c r="O363" s="91" t="s">
        <v>219</v>
      </c>
      <c r="P363" s="0" t="str">
        <f aca="false">RIGHT(H363,LEN(H363) - FIND(" ", H363))</f>
        <v>Street Footwear</v>
      </c>
    </row>
    <row r="364" customFormat="false" ht="14.25" hidden="false" customHeight="true" outlineLevel="0" collapsed="false">
      <c r="B364" s="88" t="s">
        <v>13</v>
      </c>
      <c r="C364" s="89" t="n">
        <v>1185732</v>
      </c>
      <c r="D364" s="90" t="n">
        <v>43907</v>
      </c>
      <c r="E364" s="88" t="s">
        <v>26</v>
      </c>
      <c r="F364" s="88" t="s">
        <v>50</v>
      </c>
      <c r="G364" s="88" t="s">
        <v>50</v>
      </c>
      <c r="H364" s="91" t="s">
        <v>24</v>
      </c>
      <c r="I364" s="92" t="n">
        <v>37</v>
      </c>
      <c r="J364" s="93" t="n">
        <v>359</v>
      </c>
      <c r="K364" s="94" t="n">
        <f aca="false">I364 * J364</f>
        <v>13283</v>
      </c>
      <c r="L364" s="94" t="n">
        <f aca="false">K364 *M364</f>
        <v>4516.22</v>
      </c>
      <c r="M364" s="95" t="n">
        <v>0.34</v>
      </c>
      <c r="N364" s="88" t="s">
        <v>31</v>
      </c>
      <c r="O364" s="91" t="s">
        <v>218</v>
      </c>
      <c r="P364" s="0" t="str">
        <f aca="false">RIGHT(H364,LEN(H364) - FIND(" ", H364))</f>
        <v>Athletic Footwear</v>
      </c>
    </row>
    <row r="365" customFormat="false" ht="14.25" hidden="false" customHeight="true" outlineLevel="0" collapsed="false">
      <c r="B365" s="88" t="s">
        <v>43</v>
      </c>
      <c r="C365" s="89" t="n">
        <v>1128299</v>
      </c>
      <c r="D365" s="90" t="n">
        <v>43907</v>
      </c>
      <c r="E365" s="88" t="s">
        <v>18</v>
      </c>
      <c r="F365" s="88" t="s">
        <v>46</v>
      </c>
      <c r="G365" s="88" t="s">
        <v>36</v>
      </c>
      <c r="H365" s="91" t="s">
        <v>48</v>
      </c>
      <c r="I365" s="92" t="n">
        <v>26</v>
      </c>
      <c r="J365" s="93" t="n">
        <v>128</v>
      </c>
      <c r="K365" s="94" t="n">
        <f aca="false">I365 * J365</f>
        <v>3328</v>
      </c>
      <c r="L365" s="94" t="n">
        <f aca="false">K365 *M365</f>
        <v>1397.76</v>
      </c>
      <c r="M365" s="95" t="n">
        <v>0.42</v>
      </c>
      <c r="N365" s="88" t="s">
        <v>31</v>
      </c>
      <c r="O365" s="91" t="s">
        <v>219</v>
      </c>
      <c r="P365" s="0" t="str">
        <f aca="false">RIGHT(H365,LEN(H365) - FIND(" ", H365))</f>
        <v>Street Footwear</v>
      </c>
    </row>
    <row r="366" customFormat="false" ht="14.25" hidden="false" customHeight="true" outlineLevel="0" collapsed="false">
      <c r="B366" s="88" t="s">
        <v>13</v>
      </c>
      <c r="C366" s="89" t="n">
        <v>1185732</v>
      </c>
      <c r="D366" s="90" t="n">
        <v>43908</v>
      </c>
      <c r="E366" s="88" t="s">
        <v>26</v>
      </c>
      <c r="F366" s="88" t="s">
        <v>50</v>
      </c>
      <c r="G366" s="88" t="s">
        <v>50</v>
      </c>
      <c r="H366" s="91" t="s">
        <v>48</v>
      </c>
      <c r="I366" s="92" t="n">
        <v>50</v>
      </c>
      <c r="J366" s="93" t="n">
        <v>950</v>
      </c>
      <c r="K366" s="94" t="n">
        <f aca="false">I366 * J366</f>
        <v>47500</v>
      </c>
      <c r="L366" s="94" t="n">
        <f aca="false">K366 *M366</f>
        <v>16625</v>
      </c>
      <c r="M366" s="95" t="n">
        <v>0.35</v>
      </c>
      <c r="N366" s="88" t="s">
        <v>31</v>
      </c>
      <c r="O366" s="91" t="s">
        <v>219</v>
      </c>
      <c r="P366" s="0" t="str">
        <f aca="false">RIGHT(H366,LEN(H366) - FIND(" ", H366))</f>
        <v>Street Footwear</v>
      </c>
    </row>
    <row r="367" customFormat="false" ht="14.25" hidden="false" customHeight="true" outlineLevel="0" collapsed="false">
      <c r="B367" s="88" t="s">
        <v>43</v>
      </c>
      <c r="C367" s="89" t="n">
        <v>1128299</v>
      </c>
      <c r="D367" s="90" t="n">
        <v>43908</v>
      </c>
      <c r="E367" s="88" t="s">
        <v>18</v>
      </c>
      <c r="F367" s="88" t="s">
        <v>46</v>
      </c>
      <c r="G367" s="88" t="s">
        <v>36</v>
      </c>
      <c r="H367" s="91" t="s">
        <v>44</v>
      </c>
      <c r="I367" s="92" t="n">
        <v>40</v>
      </c>
      <c r="J367" s="93" t="n">
        <v>275</v>
      </c>
      <c r="K367" s="94" t="n">
        <f aca="false">I367 * J367</f>
        <v>11000</v>
      </c>
      <c r="L367" s="94" t="n">
        <f aca="false">K367 *M367</f>
        <v>3300</v>
      </c>
      <c r="M367" s="95" t="n">
        <v>0.3</v>
      </c>
      <c r="N367" s="88" t="s">
        <v>14</v>
      </c>
      <c r="O367" s="91" t="s">
        <v>219</v>
      </c>
      <c r="P367" s="0" t="str">
        <f aca="false">RIGHT(H367,LEN(H367) - FIND(" ", H367))</f>
        <v>Athletic Footwear</v>
      </c>
    </row>
    <row r="368" customFormat="false" ht="14.25" hidden="false" customHeight="true" outlineLevel="0" collapsed="false">
      <c r="B368" s="88" t="s">
        <v>13</v>
      </c>
      <c r="C368" s="89" t="n">
        <v>1185732</v>
      </c>
      <c r="D368" s="90" t="n">
        <v>43908</v>
      </c>
      <c r="E368" s="88" t="s">
        <v>26</v>
      </c>
      <c r="F368" s="88" t="s">
        <v>50</v>
      </c>
      <c r="G368" s="88" t="s">
        <v>50</v>
      </c>
      <c r="H368" s="91" t="s">
        <v>48</v>
      </c>
      <c r="I368" s="92" t="n">
        <v>45</v>
      </c>
      <c r="J368" s="93" t="n">
        <v>257</v>
      </c>
      <c r="K368" s="94" t="n">
        <f aca="false">I368 * J368</f>
        <v>11565</v>
      </c>
      <c r="L368" s="94" t="n">
        <f aca="false">K368 *M368</f>
        <v>5319.9</v>
      </c>
      <c r="M368" s="95" t="n">
        <v>0.46</v>
      </c>
      <c r="N368" s="88" t="s">
        <v>23</v>
      </c>
      <c r="O368" s="91" t="s">
        <v>219</v>
      </c>
      <c r="P368" s="0" t="str">
        <f aca="false">RIGHT(H368,LEN(H368) - FIND(" ", H368))</f>
        <v>Street Footwear</v>
      </c>
    </row>
    <row r="369" customFormat="false" ht="14.25" hidden="false" customHeight="true" outlineLevel="0" collapsed="false">
      <c r="B369" s="88" t="s">
        <v>43</v>
      </c>
      <c r="C369" s="89" t="n">
        <v>1128299</v>
      </c>
      <c r="D369" s="90" t="n">
        <v>43908</v>
      </c>
      <c r="E369" s="88" t="s">
        <v>18</v>
      </c>
      <c r="F369" s="88" t="s">
        <v>46</v>
      </c>
      <c r="G369" s="88" t="s">
        <v>36</v>
      </c>
      <c r="H369" s="91" t="s">
        <v>44</v>
      </c>
      <c r="I369" s="92" t="n">
        <v>38</v>
      </c>
      <c r="J369" s="93" t="n">
        <v>72</v>
      </c>
      <c r="K369" s="94" t="n">
        <f aca="false">I369 * J369</f>
        <v>2736</v>
      </c>
      <c r="L369" s="94" t="n">
        <f aca="false">K369 *M369</f>
        <v>1231.2</v>
      </c>
      <c r="M369" s="95" t="n">
        <v>0.45</v>
      </c>
      <c r="N369" s="88" t="s">
        <v>23</v>
      </c>
      <c r="O369" s="91" t="s">
        <v>219</v>
      </c>
      <c r="P369" s="0" t="str">
        <f aca="false">RIGHT(H369,LEN(H369) - FIND(" ", H369))</f>
        <v>Athletic Footwear</v>
      </c>
    </row>
    <row r="370" customFormat="false" ht="14.25" hidden="false" customHeight="true" outlineLevel="0" collapsed="false">
      <c r="B370" s="88" t="s">
        <v>13</v>
      </c>
      <c r="C370" s="89" t="n">
        <v>1185732</v>
      </c>
      <c r="D370" s="90" t="n">
        <v>43908</v>
      </c>
      <c r="E370" s="88" t="s">
        <v>26</v>
      </c>
      <c r="F370" s="88" t="s">
        <v>50</v>
      </c>
      <c r="G370" s="88" t="s">
        <v>50</v>
      </c>
      <c r="H370" s="91" t="s">
        <v>48</v>
      </c>
      <c r="I370" s="92" t="n">
        <v>37</v>
      </c>
      <c r="J370" s="93" t="n">
        <v>314</v>
      </c>
      <c r="K370" s="94" t="n">
        <f aca="false">I370 * J370</f>
        <v>11618</v>
      </c>
      <c r="L370" s="94" t="n">
        <f aca="false">K370 *M370</f>
        <v>4298.66</v>
      </c>
      <c r="M370" s="95" t="n">
        <v>0.37</v>
      </c>
      <c r="N370" s="88" t="s">
        <v>31</v>
      </c>
      <c r="O370" s="91" t="s">
        <v>219</v>
      </c>
      <c r="P370" s="0" t="str">
        <f aca="false">RIGHT(H370,LEN(H370) - FIND(" ", H370))</f>
        <v>Street Footwear</v>
      </c>
    </row>
    <row r="371" customFormat="false" ht="14.25" hidden="false" customHeight="true" outlineLevel="0" collapsed="false">
      <c r="B371" s="88" t="s">
        <v>43</v>
      </c>
      <c r="C371" s="89" t="n">
        <v>1128299</v>
      </c>
      <c r="D371" s="90" t="n">
        <v>43908</v>
      </c>
      <c r="E371" s="88" t="s">
        <v>18</v>
      </c>
      <c r="F371" s="88" t="s">
        <v>46</v>
      </c>
      <c r="G371" s="88" t="s">
        <v>36</v>
      </c>
      <c r="H371" s="91" t="s">
        <v>44</v>
      </c>
      <c r="I371" s="92" t="n">
        <v>26</v>
      </c>
      <c r="J371" s="93" t="n">
        <v>96</v>
      </c>
      <c r="K371" s="94" t="n">
        <f aca="false">I371 * J371</f>
        <v>2496</v>
      </c>
      <c r="L371" s="94" t="n">
        <f aca="false">K371 *M371</f>
        <v>848.64</v>
      </c>
      <c r="M371" s="95" t="n">
        <v>0.34</v>
      </c>
      <c r="N371" s="88" t="s">
        <v>31</v>
      </c>
      <c r="O371" s="91" t="s">
        <v>219</v>
      </c>
      <c r="P371" s="0" t="str">
        <f aca="false">RIGHT(H371,LEN(H371) - FIND(" ", H371))</f>
        <v>Athletic Footwear</v>
      </c>
    </row>
    <row r="372" customFormat="false" ht="14.25" hidden="false" customHeight="true" outlineLevel="0" collapsed="false">
      <c r="B372" s="88" t="s">
        <v>43</v>
      </c>
      <c r="C372" s="89" t="n">
        <v>1128299</v>
      </c>
      <c r="D372" s="90" t="n">
        <v>43909</v>
      </c>
      <c r="E372" s="88" t="s">
        <v>18</v>
      </c>
      <c r="F372" s="88" t="s">
        <v>27</v>
      </c>
      <c r="G372" s="88" t="s">
        <v>20</v>
      </c>
      <c r="H372" s="91" t="s">
        <v>16</v>
      </c>
      <c r="I372" s="92" t="n">
        <v>45</v>
      </c>
      <c r="J372" s="93" t="n">
        <v>225</v>
      </c>
      <c r="K372" s="94" t="n">
        <f aca="false">I372 * J372</f>
        <v>10125</v>
      </c>
      <c r="L372" s="94" t="n">
        <f aca="false">K372 *M372</f>
        <v>5062.5</v>
      </c>
      <c r="M372" s="95" t="n">
        <v>0.5</v>
      </c>
      <c r="N372" s="88" t="s">
        <v>14</v>
      </c>
      <c r="O372" s="91" t="s">
        <v>218</v>
      </c>
      <c r="P372" s="0" t="str">
        <f aca="false">RIGHT(H372,LEN(H372) - FIND(" ", H372))</f>
        <v>Apparel</v>
      </c>
    </row>
    <row r="373" customFormat="false" ht="14.25" hidden="false" customHeight="true" outlineLevel="0" collapsed="false">
      <c r="B373" s="88" t="s">
        <v>43</v>
      </c>
      <c r="C373" s="89" t="n">
        <v>1128299</v>
      </c>
      <c r="D373" s="90" t="n">
        <v>43909</v>
      </c>
      <c r="E373" s="88" t="s">
        <v>18</v>
      </c>
      <c r="F373" s="88" t="s">
        <v>27</v>
      </c>
      <c r="G373" s="88" t="s">
        <v>20</v>
      </c>
      <c r="H373" s="91" t="s">
        <v>16</v>
      </c>
      <c r="I373" s="92" t="n">
        <v>41</v>
      </c>
      <c r="J373" s="93" t="n">
        <v>56</v>
      </c>
      <c r="K373" s="94" t="n">
        <f aca="false">I373 * J373</f>
        <v>2296</v>
      </c>
      <c r="L373" s="94" t="n">
        <f aca="false">K373 *M373</f>
        <v>1469.44</v>
      </c>
      <c r="M373" s="95" t="n">
        <v>0.64</v>
      </c>
      <c r="N373" s="88" t="s">
        <v>23</v>
      </c>
      <c r="O373" s="91" t="s">
        <v>218</v>
      </c>
      <c r="P373" s="0" t="str">
        <f aca="false">RIGHT(H373,LEN(H373) - FIND(" ", H373))</f>
        <v>Apparel</v>
      </c>
    </row>
    <row r="374" customFormat="false" ht="14.25" hidden="false" customHeight="true" outlineLevel="0" collapsed="false">
      <c r="B374" s="88" t="s">
        <v>43</v>
      </c>
      <c r="C374" s="89" t="n">
        <v>1128299</v>
      </c>
      <c r="D374" s="90" t="n">
        <v>43910</v>
      </c>
      <c r="E374" s="88" t="s">
        <v>18</v>
      </c>
      <c r="F374" s="88" t="s">
        <v>27</v>
      </c>
      <c r="G374" s="88" t="s">
        <v>20</v>
      </c>
      <c r="H374" s="91" t="s">
        <v>38</v>
      </c>
      <c r="I374" s="92" t="n">
        <v>40</v>
      </c>
      <c r="J374" s="93" t="n">
        <v>475</v>
      </c>
      <c r="K374" s="94" t="n">
        <f aca="false">I374 * J374</f>
        <v>19000</v>
      </c>
      <c r="L374" s="94" t="n">
        <f aca="false">K374 *M374</f>
        <v>2850</v>
      </c>
      <c r="M374" s="95" t="n">
        <v>0.15</v>
      </c>
      <c r="N374" s="88" t="s">
        <v>14</v>
      </c>
      <c r="O374" s="91" t="s">
        <v>219</v>
      </c>
      <c r="P374" s="0" t="str">
        <f aca="false">RIGHT(H374,LEN(H374) - FIND(" ", H374))</f>
        <v>Apparel</v>
      </c>
    </row>
    <row r="375" customFormat="false" ht="14.25" hidden="false" customHeight="true" outlineLevel="0" collapsed="false">
      <c r="B375" s="88" t="s">
        <v>43</v>
      </c>
      <c r="C375" s="89" t="n">
        <v>1128299</v>
      </c>
      <c r="D375" s="90" t="n">
        <v>43910</v>
      </c>
      <c r="E375" s="88" t="s">
        <v>18</v>
      </c>
      <c r="F375" s="88" t="s">
        <v>27</v>
      </c>
      <c r="G375" s="88" t="s">
        <v>20</v>
      </c>
      <c r="H375" s="91" t="s">
        <v>38</v>
      </c>
      <c r="I375" s="92" t="n">
        <v>37</v>
      </c>
      <c r="J375" s="93" t="n">
        <v>128</v>
      </c>
      <c r="K375" s="94" t="n">
        <f aca="false">I375 * J375</f>
        <v>4736</v>
      </c>
      <c r="L375" s="94" t="n">
        <f aca="false">K375 *M375</f>
        <v>1231.36</v>
      </c>
      <c r="M375" s="95" t="n">
        <v>0.26</v>
      </c>
      <c r="N375" s="88" t="s">
        <v>23</v>
      </c>
      <c r="O375" s="91" t="s">
        <v>219</v>
      </c>
      <c r="P375" s="0" t="str">
        <f aca="false">RIGHT(H375,LEN(H375) - FIND(" ", H375))</f>
        <v>Apparel</v>
      </c>
    </row>
    <row r="376" customFormat="false" ht="14.25" hidden="false" customHeight="true" outlineLevel="0" collapsed="false">
      <c r="B376" s="88" t="s">
        <v>43</v>
      </c>
      <c r="C376" s="89" t="n">
        <v>1128299</v>
      </c>
      <c r="D376" s="90" t="n">
        <v>43911</v>
      </c>
      <c r="E376" s="88" t="s">
        <v>18</v>
      </c>
      <c r="F376" s="88" t="s">
        <v>27</v>
      </c>
      <c r="G376" s="88" t="s">
        <v>20</v>
      </c>
      <c r="H376" s="91" t="s">
        <v>32</v>
      </c>
      <c r="I376" s="92" t="n">
        <v>30</v>
      </c>
      <c r="J376" s="93" t="n">
        <v>525</v>
      </c>
      <c r="K376" s="94" t="n">
        <f aca="false">I376 * J376</f>
        <v>15750</v>
      </c>
      <c r="L376" s="94" t="n">
        <f aca="false">K376 *M376</f>
        <v>5512.5</v>
      </c>
      <c r="M376" s="95" t="n">
        <v>0.35</v>
      </c>
      <c r="N376" s="88" t="s">
        <v>14</v>
      </c>
      <c r="O376" s="91" t="s">
        <v>218</v>
      </c>
      <c r="P376" s="0" t="str">
        <f aca="false">RIGHT(H376,LEN(H376) - FIND(" ", H376))</f>
        <v>Street Footwear</v>
      </c>
    </row>
    <row r="377" customFormat="false" ht="14.25" hidden="false" customHeight="true" outlineLevel="0" collapsed="false">
      <c r="B377" s="88" t="s">
        <v>43</v>
      </c>
      <c r="C377" s="89" t="n">
        <v>1128299</v>
      </c>
      <c r="D377" s="90" t="n">
        <v>43911</v>
      </c>
      <c r="E377" s="88" t="s">
        <v>18</v>
      </c>
      <c r="F377" s="88" t="s">
        <v>27</v>
      </c>
      <c r="G377" s="88" t="s">
        <v>20</v>
      </c>
      <c r="H377" s="91" t="s">
        <v>32</v>
      </c>
      <c r="I377" s="92" t="n">
        <v>27</v>
      </c>
      <c r="J377" s="93" t="n">
        <v>131</v>
      </c>
      <c r="K377" s="94" t="n">
        <f aca="false">I377 * J377</f>
        <v>3537</v>
      </c>
      <c r="L377" s="94" t="n">
        <f aca="false">K377 *M377</f>
        <v>1697.76</v>
      </c>
      <c r="M377" s="95" t="n">
        <v>0.48</v>
      </c>
      <c r="N377" s="88" t="s">
        <v>23</v>
      </c>
      <c r="O377" s="91" t="s">
        <v>218</v>
      </c>
      <c r="P377" s="0" t="str">
        <f aca="false">RIGHT(H377,LEN(H377) - FIND(" ", H377))</f>
        <v>Street Footwear</v>
      </c>
    </row>
    <row r="378" customFormat="false" ht="14.25" hidden="false" customHeight="true" outlineLevel="0" collapsed="false">
      <c r="B378" s="88" t="s">
        <v>43</v>
      </c>
      <c r="C378" s="89" t="n">
        <v>1128299</v>
      </c>
      <c r="D378" s="90" t="n">
        <v>43912</v>
      </c>
      <c r="E378" s="88" t="s">
        <v>18</v>
      </c>
      <c r="F378" s="88" t="s">
        <v>27</v>
      </c>
      <c r="G378" s="88" t="s">
        <v>20</v>
      </c>
      <c r="H378" s="91" t="s">
        <v>24</v>
      </c>
      <c r="I378" s="92" t="n">
        <v>40</v>
      </c>
      <c r="J378" s="93" t="n">
        <v>425</v>
      </c>
      <c r="K378" s="94" t="n">
        <f aca="false">I378 * J378</f>
        <v>17000</v>
      </c>
      <c r="L378" s="94" t="n">
        <f aca="false">K378 *M378</f>
        <v>3400</v>
      </c>
      <c r="M378" s="95" t="n">
        <v>0.2</v>
      </c>
      <c r="N378" s="88" t="s">
        <v>14</v>
      </c>
      <c r="O378" s="91" t="s">
        <v>218</v>
      </c>
      <c r="P378" s="0" t="str">
        <f aca="false">RIGHT(H378,LEN(H378) - FIND(" ", H378))</f>
        <v>Athletic Footwear</v>
      </c>
    </row>
    <row r="379" customFormat="false" ht="14.25" hidden="false" customHeight="true" outlineLevel="0" collapsed="false">
      <c r="B379" s="88" t="s">
        <v>43</v>
      </c>
      <c r="C379" s="89" t="n">
        <v>1128299</v>
      </c>
      <c r="D379" s="90" t="n">
        <v>43912</v>
      </c>
      <c r="E379" s="88" t="s">
        <v>18</v>
      </c>
      <c r="F379" s="88" t="s">
        <v>27</v>
      </c>
      <c r="G379" s="88" t="s">
        <v>20</v>
      </c>
      <c r="H379" s="91" t="s">
        <v>24</v>
      </c>
      <c r="I379" s="92" t="n">
        <v>38</v>
      </c>
      <c r="J379" s="93" t="n">
        <v>111</v>
      </c>
      <c r="K379" s="94" t="n">
        <f aca="false">I379 * J379</f>
        <v>4218</v>
      </c>
      <c r="L379" s="94" t="n">
        <f aca="false">K379 *M379</f>
        <v>1265.4</v>
      </c>
      <c r="M379" s="95" t="n">
        <v>0.3</v>
      </c>
      <c r="N379" s="88" t="s">
        <v>23</v>
      </c>
      <c r="O379" s="91" t="s">
        <v>218</v>
      </c>
      <c r="P379" s="0" t="str">
        <f aca="false">RIGHT(H379,LEN(H379) - FIND(" ", H379))</f>
        <v>Athletic Footwear</v>
      </c>
    </row>
    <row r="380" customFormat="false" ht="14.25" hidden="false" customHeight="true" outlineLevel="0" collapsed="false">
      <c r="B380" s="88" t="s">
        <v>43</v>
      </c>
      <c r="C380" s="89" t="n">
        <v>1128299</v>
      </c>
      <c r="D380" s="90" t="n">
        <v>43913</v>
      </c>
      <c r="E380" s="88" t="s">
        <v>18</v>
      </c>
      <c r="F380" s="88" t="s">
        <v>27</v>
      </c>
      <c r="G380" s="88" t="s">
        <v>20</v>
      </c>
      <c r="H380" s="91" t="s">
        <v>48</v>
      </c>
      <c r="I380" s="92" t="n">
        <v>40</v>
      </c>
      <c r="J380" s="93" t="n">
        <v>425</v>
      </c>
      <c r="K380" s="94" t="n">
        <f aca="false">I380 * J380</f>
        <v>17000</v>
      </c>
      <c r="L380" s="94" t="n">
        <f aca="false">K380 *M380</f>
        <v>5950</v>
      </c>
      <c r="M380" s="95" t="n">
        <v>0.35</v>
      </c>
      <c r="N380" s="88" t="s">
        <v>14</v>
      </c>
      <c r="O380" s="91" t="s">
        <v>219</v>
      </c>
      <c r="P380" s="0" t="str">
        <f aca="false">RIGHT(H380,LEN(H380) - FIND(" ", H380))</f>
        <v>Street Footwear</v>
      </c>
    </row>
    <row r="381" customFormat="false" ht="14.25" hidden="false" customHeight="true" outlineLevel="0" collapsed="false">
      <c r="B381" s="88" t="s">
        <v>43</v>
      </c>
      <c r="C381" s="89" t="n">
        <v>1128299</v>
      </c>
      <c r="D381" s="90" t="n">
        <v>43913</v>
      </c>
      <c r="E381" s="88" t="s">
        <v>18</v>
      </c>
      <c r="F381" s="88" t="s">
        <v>27</v>
      </c>
      <c r="G381" s="88" t="s">
        <v>20</v>
      </c>
      <c r="H381" s="91" t="s">
        <v>48</v>
      </c>
      <c r="I381" s="92" t="n">
        <v>38</v>
      </c>
      <c r="J381" s="93" t="n">
        <v>123</v>
      </c>
      <c r="K381" s="94" t="n">
        <f aca="false">I381 * J381</f>
        <v>4674</v>
      </c>
      <c r="L381" s="94" t="n">
        <f aca="false">K381 *M381</f>
        <v>2337</v>
      </c>
      <c r="M381" s="95" t="n">
        <v>0.5</v>
      </c>
      <c r="N381" s="88" t="s">
        <v>23</v>
      </c>
      <c r="O381" s="91" t="s">
        <v>219</v>
      </c>
      <c r="P381" s="0" t="str">
        <f aca="false">RIGHT(H381,LEN(H381) - FIND(" ", H381))</f>
        <v>Street Footwear</v>
      </c>
    </row>
    <row r="382" customFormat="false" ht="14.25" hidden="false" customHeight="true" outlineLevel="0" collapsed="false">
      <c r="B382" s="88" t="s">
        <v>43</v>
      </c>
      <c r="C382" s="89" t="n">
        <v>1128299</v>
      </c>
      <c r="D382" s="90" t="n">
        <v>43914</v>
      </c>
      <c r="E382" s="88" t="s">
        <v>18</v>
      </c>
      <c r="F382" s="88" t="s">
        <v>27</v>
      </c>
      <c r="G382" s="88" t="s">
        <v>20</v>
      </c>
      <c r="H382" s="91" t="s">
        <v>44</v>
      </c>
      <c r="I382" s="92" t="n">
        <v>40</v>
      </c>
      <c r="J382" s="93" t="n">
        <v>275</v>
      </c>
      <c r="K382" s="94" t="n">
        <f aca="false">I382 * J382</f>
        <v>11000</v>
      </c>
      <c r="L382" s="94" t="n">
        <f aca="false">K382 *M382</f>
        <v>3300</v>
      </c>
      <c r="M382" s="95" t="n">
        <v>0.3</v>
      </c>
      <c r="N382" s="88" t="s">
        <v>14</v>
      </c>
      <c r="O382" s="91" t="s">
        <v>219</v>
      </c>
      <c r="P382" s="0" t="str">
        <f aca="false">RIGHT(H382,LEN(H382) - FIND(" ", H382))</f>
        <v>Athletic Footwear</v>
      </c>
    </row>
    <row r="383" customFormat="false" ht="14.25" hidden="false" customHeight="true" outlineLevel="0" collapsed="false">
      <c r="B383" s="88" t="s">
        <v>43</v>
      </c>
      <c r="C383" s="89" t="n">
        <v>1128299</v>
      </c>
      <c r="D383" s="90" t="n">
        <v>43914</v>
      </c>
      <c r="E383" s="88" t="s">
        <v>18</v>
      </c>
      <c r="F383" s="88" t="s">
        <v>27</v>
      </c>
      <c r="G383" s="88" t="s">
        <v>20</v>
      </c>
      <c r="H383" s="91" t="s">
        <v>44</v>
      </c>
      <c r="I383" s="92" t="n">
        <v>36</v>
      </c>
      <c r="J383" s="93" t="n">
        <v>72</v>
      </c>
      <c r="K383" s="94" t="n">
        <f aca="false">I383 * J383</f>
        <v>2592</v>
      </c>
      <c r="L383" s="94" t="n">
        <f aca="false">K383 *M383</f>
        <v>1166.4</v>
      </c>
      <c r="M383" s="95" t="n">
        <v>0.45</v>
      </c>
      <c r="N383" s="88" t="s">
        <v>23</v>
      </c>
      <c r="O383" s="91" t="s">
        <v>219</v>
      </c>
      <c r="P383" s="0" t="str">
        <f aca="false">RIGHT(H383,LEN(H383) - FIND(" ", H383))</f>
        <v>Athletic Footwear</v>
      </c>
    </row>
    <row r="384" customFormat="false" ht="14.25" hidden="false" customHeight="true" outlineLevel="0" collapsed="false">
      <c r="B384" s="88" t="s">
        <v>43</v>
      </c>
      <c r="C384" s="89" t="n">
        <v>1128299</v>
      </c>
      <c r="D384" s="90" t="n">
        <v>43915</v>
      </c>
      <c r="E384" s="88" t="s">
        <v>18</v>
      </c>
      <c r="F384" s="88" t="s">
        <v>27</v>
      </c>
      <c r="G384" s="88" t="s">
        <v>20</v>
      </c>
      <c r="H384" s="91" t="s">
        <v>16</v>
      </c>
      <c r="I384" s="92" t="n">
        <v>45</v>
      </c>
      <c r="J384" s="93" t="n">
        <v>200</v>
      </c>
      <c r="K384" s="94" t="n">
        <f aca="false">I384 * J384</f>
        <v>9000</v>
      </c>
      <c r="L384" s="94" t="n">
        <f aca="false">K384 *M384</f>
        <v>4500</v>
      </c>
      <c r="M384" s="95" t="n">
        <v>0.5</v>
      </c>
      <c r="N384" s="88" t="s">
        <v>14</v>
      </c>
      <c r="O384" s="91" t="s">
        <v>218</v>
      </c>
      <c r="P384" s="0" t="str">
        <f aca="false">RIGHT(H384,LEN(H384) - FIND(" ", H384))</f>
        <v>Apparel</v>
      </c>
    </row>
    <row r="385" customFormat="false" ht="14.25" hidden="false" customHeight="true" outlineLevel="0" collapsed="false">
      <c r="B385" s="88" t="s">
        <v>43</v>
      </c>
      <c r="C385" s="89" t="n">
        <v>1128299</v>
      </c>
      <c r="D385" s="90" t="n">
        <v>43915</v>
      </c>
      <c r="E385" s="88" t="s">
        <v>18</v>
      </c>
      <c r="F385" s="88" t="s">
        <v>27</v>
      </c>
      <c r="G385" s="88" t="s">
        <v>20</v>
      </c>
      <c r="H385" s="91" t="s">
        <v>16</v>
      </c>
      <c r="I385" s="92" t="n">
        <v>43</v>
      </c>
      <c r="J385" s="93" t="n">
        <v>58</v>
      </c>
      <c r="K385" s="94" t="n">
        <f aca="false">I385 * J385</f>
        <v>2494</v>
      </c>
      <c r="L385" s="94" t="n">
        <f aca="false">K385 *M385</f>
        <v>1546.28</v>
      </c>
      <c r="M385" s="95" t="n">
        <v>0.62</v>
      </c>
      <c r="N385" s="88" t="s">
        <v>23</v>
      </c>
      <c r="O385" s="91" t="s">
        <v>218</v>
      </c>
      <c r="P385" s="0" t="str">
        <f aca="false">RIGHT(H385,LEN(H385) - FIND(" ", H385))</f>
        <v>Apparel</v>
      </c>
    </row>
    <row r="386" customFormat="false" ht="14.25" hidden="false" customHeight="true" outlineLevel="0" collapsed="false">
      <c r="B386" s="88" t="s">
        <v>43</v>
      </c>
      <c r="C386" s="89" t="n">
        <v>1128299</v>
      </c>
      <c r="D386" s="90" t="n">
        <v>43916</v>
      </c>
      <c r="E386" s="88" t="s">
        <v>18</v>
      </c>
      <c r="F386" s="88" t="s">
        <v>27</v>
      </c>
      <c r="G386" s="88" t="s">
        <v>20</v>
      </c>
      <c r="H386" s="91" t="s">
        <v>38</v>
      </c>
      <c r="I386" s="92" t="n">
        <v>40</v>
      </c>
      <c r="J386" s="93" t="n">
        <v>400</v>
      </c>
      <c r="K386" s="94" t="n">
        <f aca="false">I386 * J386</f>
        <v>16000</v>
      </c>
      <c r="L386" s="94" t="n">
        <f aca="false">K386 *M386</f>
        <v>2400</v>
      </c>
      <c r="M386" s="95" t="n">
        <v>0.15</v>
      </c>
      <c r="N386" s="88" t="s">
        <v>14</v>
      </c>
      <c r="O386" s="91" t="s">
        <v>219</v>
      </c>
      <c r="P386" s="0" t="str">
        <f aca="false">RIGHT(H386,LEN(H386) - FIND(" ", H386))</f>
        <v>Apparel</v>
      </c>
    </row>
    <row r="387" customFormat="false" ht="14.25" hidden="false" customHeight="true" outlineLevel="0" collapsed="false">
      <c r="B387" s="88" t="s">
        <v>43</v>
      </c>
      <c r="C387" s="89" t="n">
        <v>1128299</v>
      </c>
      <c r="D387" s="90" t="n">
        <v>43916</v>
      </c>
      <c r="E387" s="88" t="s">
        <v>18</v>
      </c>
      <c r="F387" s="88" t="s">
        <v>27</v>
      </c>
      <c r="G387" s="88" t="s">
        <v>20</v>
      </c>
      <c r="H387" s="91" t="s">
        <v>38</v>
      </c>
      <c r="I387" s="92" t="n">
        <v>37</v>
      </c>
      <c r="J387" s="93" t="n">
        <v>116</v>
      </c>
      <c r="K387" s="94" t="n">
        <f aca="false">I387 * J387</f>
        <v>4292</v>
      </c>
      <c r="L387" s="94" t="n">
        <f aca="false">K387 *M387</f>
        <v>1158.84</v>
      </c>
      <c r="M387" s="95" t="n">
        <v>0.27</v>
      </c>
      <c r="N387" s="88" t="s">
        <v>23</v>
      </c>
      <c r="O387" s="91" t="s">
        <v>219</v>
      </c>
      <c r="P387" s="0" t="str">
        <f aca="false">RIGHT(H387,LEN(H387) - FIND(" ", H387))</f>
        <v>Apparel</v>
      </c>
    </row>
    <row r="388" customFormat="false" ht="14.25" hidden="false" customHeight="true" outlineLevel="0" collapsed="false">
      <c r="B388" s="88" t="s">
        <v>43</v>
      </c>
      <c r="C388" s="89" t="n">
        <v>1128299</v>
      </c>
      <c r="D388" s="90" t="n">
        <v>43917</v>
      </c>
      <c r="E388" s="88" t="s">
        <v>18</v>
      </c>
      <c r="F388" s="88" t="s">
        <v>27</v>
      </c>
      <c r="G388" s="88" t="s">
        <v>20</v>
      </c>
      <c r="H388" s="91" t="s">
        <v>32</v>
      </c>
      <c r="I388" s="92" t="n">
        <v>40</v>
      </c>
      <c r="J388" s="93" t="n">
        <v>550</v>
      </c>
      <c r="K388" s="94" t="n">
        <f aca="false">I388 * J388</f>
        <v>22000</v>
      </c>
      <c r="L388" s="94" t="n">
        <f aca="false">K388 *M388</f>
        <v>7700</v>
      </c>
      <c r="M388" s="95" t="n">
        <v>0.35</v>
      </c>
      <c r="N388" s="88" t="s">
        <v>14</v>
      </c>
      <c r="O388" s="91" t="s">
        <v>218</v>
      </c>
      <c r="P388" s="0" t="str">
        <f aca="false">RIGHT(H388,LEN(H388) - FIND(" ", H388))</f>
        <v>Street Footwear</v>
      </c>
    </row>
    <row r="389" customFormat="false" ht="14.25" hidden="false" customHeight="true" outlineLevel="0" collapsed="false">
      <c r="B389" s="88" t="s">
        <v>43</v>
      </c>
      <c r="C389" s="89" t="n">
        <v>1128299</v>
      </c>
      <c r="D389" s="90" t="n">
        <v>43917</v>
      </c>
      <c r="E389" s="88" t="s">
        <v>18</v>
      </c>
      <c r="F389" s="88" t="s">
        <v>27</v>
      </c>
      <c r="G389" s="88" t="s">
        <v>20</v>
      </c>
      <c r="H389" s="91" t="s">
        <v>32</v>
      </c>
      <c r="I389" s="92" t="n">
        <v>37</v>
      </c>
      <c r="J389" s="93" t="n">
        <v>165</v>
      </c>
      <c r="K389" s="94" t="n">
        <f aca="false">I389 * J389</f>
        <v>6105</v>
      </c>
      <c r="L389" s="94" t="n">
        <f aca="false">K389 *M389</f>
        <v>2930.4</v>
      </c>
      <c r="M389" s="95" t="n">
        <v>0.48</v>
      </c>
      <c r="N389" s="88" t="s">
        <v>23</v>
      </c>
      <c r="O389" s="91" t="s">
        <v>218</v>
      </c>
      <c r="P389" s="0" t="str">
        <f aca="false">RIGHT(H389,LEN(H389) - FIND(" ", H389))</f>
        <v>Street Footwear</v>
      </c>
    </row>
    <row r="390" customFormat="false" ht="14.25" hidden="false" customHeight="true" outlineLevel="0" collapsed="false">
      <c r="B390" s="88" t="s">
        <v>43</v>
      </c>
      <c r="C390" s="89" t="n">
        <v>1128299</v>
      </c>
      <c r="D390" s="90" t="n">
        <v>43918</v>
      </c>
      <c r="E390" s="88" t="s">
        <v>18</v>
      </c>
      <c r="F390" s="88" t="s">
        <v>27</v>
      </c>
      <c r="G390" s="88" t="s">
        <v>20</v>
      </c>
      <c r="H390" s="91" t="s">
        <v>24</v>
      </c>
      <c r="I390" s="92" t="n">
        <v>50</v>
      </c>
      <c r="J390" s="93" t="n">
        <v>400</v>
      </c>
      <c r="K390" s="94" t="n">
        <f aca="false">I390 * J390</f>
        <v>20000</v>
      </c>
      <c r="L390" s="94" t="n">
        <f aca="false">K390 *M390</f>
        <v>4000</v>
      </c>
      <c r="M390" s="95" t="n">
        <v>0.2</v>
      </c>
      <c r="N390" s="88" t="s">
        <v>14</v>
      </c>
      <c r="O390" s="91" t="s">
        <v>218</v>
      </c>
      <c r="P390" s="0" t="str">
        <f aca="false">RIGHT(H390,LEN(H390) - FIND(" ", H390))</f>
        <v>Athletic Footwear</v>
      </c>
    </row>
    <row r="391" customFormat="false" ht="14.25" hidden="false" customHeight="true" outlineLevel="0" collapsed="false">
      <c r="B391" s="88" t="s">
        <v>43</v>
      </c>
      <c r="C391" s="89" t="n">
        <v>1128299</v>
      </c>
      <c r="D391" s="90" t="n">
        <v>43918</v>
      </c>
      <c r="E391" s="88" t="s">
        <v>18</v>
      </c>
      <c r="F391" s="88" t="s">
        <v>27</v>
      </c>
      <c r="G391" s="88" t="s">
        <v>20</v>
      </c>
      <c r="H391" s="91" t="s">
        <v>24</v>
      </c>
      <c r="I391" s="92" t="n">
        <v>48</v>
      </c>
      <c r="J391" s="93" t="n">
        <v>112</v>
      </c>
      <c r="K391" s="94" t="n">
        <f aca="false">I391 * J391</f>
        <v>5376</v>
      </c>
      <c r="L391" s="94" t="n">
        <f aca="false">K391 *M391</f>
        <v>1827.84</v>
      </c>
      <c r="M391" s="95" t="n">
        <v>0.34</v>
      </c>
      <c r="N391" s="88" t="s">
        <v>23</v>
      </c>
      <c r="O391" s="91" t="s">
        <v>218</v>
      </c>
      <c r="P391" s="0" t="str">
        <f aca="false">RIGHT(H391,LEN(H391) - FIND(" ", H391))</f>
        <v>Athletic Footwear</v>
      </c>
    </row>
    <row r="392" customFormat="false" ht="14.25" hidden="false" customHeight="true" outlineLevel="0" collapsed="false">
      <c r="B392" s="88" t="s">
        <v>43</v>
      </c>
      <c r="C392" s="89" t="n">
        <v>1128299</v>
      </c>
      <c r="D392" s="90" t="n">
        <v>43919</v>
      </c>
      <c r="E392" s="88" t="s">
        <v>18</v>
      </c>
      <c r="F392" s="88" t="s">
        <v>27</v>
      </c>
      <c r="G392" s="88" t="s">
        <v>20</v>
      </c>
      <c r="H392" s="91" t="s">
        <v>48</v>
      </c>
      <c r="I392" s="92" t="n">
        <v>55</v>
      </c>
      <c r="J392" s="93" t="n">
        <v>400</v>
      </c>
      <c r="K392" s="94" t="n">
        <f aca="false">I392 * J392</f>
        <v>22000</v>
      </c>
      <c r="L392" s="94" t="n">
        <f aca="false">K392 *M392</f>
        <v>7700</v>
      </c>
      <c r="M392" s="95" t="n">
        <v>0.35</v>
      </c>
      <c r="N392" s="88" t="s">
        <v>14</v>
      </c>
      <c r="O392" s="91" t="s">
        <v>219</v>
      </c>
      <c r="P392" s="0" t="str">
        <f aca="false">RIGHT(H392,LEN(H392) - FIND(" ", H392))</f>
        <v>Street Footwear</v>
      </c>
    </row>
    <row r="393" customFormat="false" ht="14.25" hidden="false" customHeight="true" outlineLevel="0" collapsed="false">
      <c r="B393" s="88" t="s">
        <v>43</v>
      </c>
      <c r="C393" s="89" t="n">
        <v>1128299</v>
      </c>
      <c r="D393" s="90" t="n">
        <v>43919</v>
      </c>
      <c r="E393" s="88" t="s">
        <v>18</v>
      </c>
      <c r="F393" s="88" t="s">
        <v>27</v>
      </c>
      <c r="G393" s="88" t="s">
        <v>20</v>
      </c>
      <c r="H393" s="91" t="s">
        <v>48</v>
      </c>
      <c r="I393" s="92" t="n">
        <v>51</v>
      </c>
      <c r="J393" s="93" t="n">
        <v>116</v>
      </c>
      <c r="K393" s="94" t="n">
        <f aca="false">I393 * J393</f>
        <v>5916</v>
      </c>
      <c r="L393" s="94" t="n">
        <f aca="false">K393 *M393</f>
        <v>2898.84</v>
      </c>
      <c r="M393" s="95" t="n">
        <v>0.49</v>
      </c>
      <c r="N393" s="88" t="s">
        <v>23</v>
      </c>
      <c r="O393" s="91" t="s">
        <v>219</v>
      </c>
      <c r="P393" s="0" t="str">
        <f aca="false">RIGHT(H393,LEN(H393) - FIND(" ", H393))</f>
        <v>Street Footwear</v>
      </c>
    </row>
    <row r="394" customFormat="false" ht="14.25" hidden="false" customHeight="true" outlineLevel="0" collapsed="false">
      <c r="B394" s="88" t="s">
        <v>43</v>
      </c>
      <c r="C394" s="89" t="n">
        <v>1128299</v>
      </c>
      <c r="D394" s="90" t="n">
        <v>43920</v>
      </c>
      <c r="E394" s="88" t="s">
        <v>18</v>
      </c>
      <c r="F394" s="88" t="s">
        <v>27</v>
      </c>
      <c r="G394" s="88" t="s">
        <v>20</v>
      </c>
      <c r="H394" s="91" t="s">
        <v>44</v>
      </c>
      <c r="I394" s="92" t="n">
        <v>55</v>
      </c>
      <c r="J394" s="93" t="n">
        <v>300</v>
      </c>
      <c r="K394" s="94" t="n">
        <f aca="false">I394 * J394</f>
        <v>16500</v>
      </c>
      <c r="L394" s="94" t="n">
        <f aca="false">K394 *M394</f>
        <v>4950</v>
      </c>
      <c r="M394" s="95" t="n">
        <v>0.3</v>
      </c>
      <c r="N394" s="88" t="s">
        <v>14</v>
      </c>
      <c r="O394" s="91" t="s">
        <v>219</v>
      </c>
      <c r="P394" s="0" t="str">
        <f aca="false">RIGHT(H394,LEN(H394) - FIND(" ", H394))</f>
        <v>Athletic Footwear</v>
      </c>
    </row>
    <row r="395" customFormat="false" ht="14.25" hidden="false" customHeight="true" outlineLevel="0" collapsed="false">
      <c r="B395" s="88" t="s">
        <v>43</v>
      </c>
      <c r="C395" s="89" t="n">
        <v>1128299</v>
      </c>
      <c r="D395" s="90" t="n">
        <v>43920</v>
      </c>
      <c r="E395" s="88" t="s">
        <v>18</v>
      </c>
      <c r="F395" s="88" t="s">
        <v>27</v>
      </c>
      <c r="G395" s="88" t="s">
        <v>20</v>
      </c>
      <c r="H395" s="91" t="s">
        <v>44</v>
      </c>
      <c r="I395" s="92" t="n">
        <v>51</v>
      </c>
      <c r="J395" s="93" t="n">
        <v>90</v>
      </c>
      <c r="K395" s="94" t="n">
        <f aca="false">I395 * J395</f>
        <v>4590</v>
      </c>
      <c r="L395" s="94" t="n">
        <f aca="false">K395 *M395</f>
        <v>1973.7</v>
      </c>
      <c r="M395" s="95" t="n">
        <v>0.43</v>
      </c>
      <c r="N395" s="88" t="s">
        <v>23</v>
      </c>
      <c r="O395" s="91" t="s">
        <v>219</v>
      </c>
      <c r="P395" s="0" t="str">
        <f aca="false">RIGHT(H395,LEN(H395) - FIND(" ", H395))</f>
        <v>Athletic Footwear</v>
      </c>
    </row>
    <row r="396" customFormat="false" ht="14.25" hidden="false" customHeight="true" outlineLevel="0" collapsed="false">
      <c r="B396" s="88" t="s">
        <v>13</v>
      </c>
      <c r="C396" s="89" t="n">
        <v>1185732</v>
      </c>
      <c r="D396" s="90" t="n">
        <v>43921</v>
      </c>
      <c r="E396" s="88" t="s">
        <v>26</v>
      </c>
      <c r="F396" s="88" t="s">
        <v>50</v>
      </c>
      <c r="G396" s="88" t="s">
        <v>50</v>
      </c>
      <c r="H396" s="91" t="s">
        <v>44</v>
      </c>
      <c r="I396" s="92" t="n">
        <v>50</v>
      </c>
      <c r="J396" s="93" t="n">
        <v>925</v>
      </c>
      <c r="K396" s="94" t="n">
        <f aca="false">I396 * J396</f>
        <v>46250</v>
      </c>
      <c r="L396" s="94" t="n">
        <f aca="false">K396 *M396</f>
        <v>16187.5</v>
      </c>
      <c r="M396" s="95" t="n">
        <v>0.35</v>
      </c>
      <c r="N396" s="88" t="s">
        <v>31</v>
      </c>
      <c r="O396" s="91" t="s">
        <v>219</v>
      </c>
      <c r="P396" s="0" t="str">
        <f aca="false">RIGHT(H396,LEN(H396) - FIND(" ", H396))</f>
        <v>Athletic Footwear</v>
      </c>
    </row>
    <row r="397" customFormat="false" ht="14.25" hidden="false" customHeight="true" outlineLevel="0" collapsed="false">
      <c r="B397" s="88" t="s">
        <v>43</v>
      </c>
      <c r="C397" s="89" t="n">
        <v>1128299</v>
      </c>
      <c r="D397" s="90" t="n">
        <v>43921</v>
      </c>
      <c r="E397" s="88" t="s">
        <v>18</v>
      </c>
      <c r="F397" s="88" t="s">
        <v>27</v>
      </c>
      <c r="G397" s="88" t="s">
        <v>20</v>
      </c>
      <c r="H397" s="91" t="s">
        <v>16</v>
      </c>
      <c r="I397" s="92" t="n">
        <v>60</v>
      </c>
      <c r="J397" s="93" t="n">
        <v>150</v>
      </c>
      <c r="K397" s="94" t="n">
        <f aca="false">I397 * J397</f>
        <v>9000</v>
      </c>
      <c r="L397" s="94" t="n">
        <f aca="false">K397 *M397</f>
        <v>4500</v>
      </c>
      <c r="M397" s="95" t="n">
        <v>0.5</v>
      </c>
      <c r="N397" s="88" t="s">
        <v>14</v>
      </c>
      <c r="O397" s="91" t="s">
        <v>218</v>
      </c>
      <c r="P397" s="0" t="str">
        <f aca="false">RIGHT(H397,LEN(H397) - FIND(" ", H397))</f>
        <v>Apparel</v>
      </c>
    </row>
    <row r="398" customFormat="false" ht="14.25" hidden="false" customHeight="true" outlineLevel="0" collapsed="false">
      <c r="B398" s="88" t="s">
        <v>13</v>
      </c>
      <c r="C398" s="89" t="n">
        <v>1185732</v>
      </c>
      <c r="D398" s="90" t="n">
        <v>43921</v>
      </c>
      <c r="E398" s="88" t="s">
        <v>26</v>
      </c>
      <c r="F398" s="88" t="s">
        <v>50</v>
      </c>
      <c r="G398" s="88" t="s">
        <v>50</v>
      </c>
      <c r="H398" s="91" t="s">
        <v>44</v>
      </c>
      <c r="I398" s="92" t="n">
        <v>47</v>
      </c>
      <c r="J398" s="93" t="n">
        <v>241</v>
      </c>
      <c r="K398" s="94" t="n">
        <f aca="false">I398 * J398</f>
        <v>11327</v>
      </c>
      <c r="L398" s="94" t="n">
        <f aca="false">K398 *M398</f>
        <v>5323.69</v>
      </c>
      <c r="M398" s="95" t="n">
        <v>0.47</v>
      </c>
      <c r="N398" s="88" t="s">
        <v>23</v>
      </c>
      <c r="O398" s="91" t="s">
        <v>219</v>
      </c>
      <c r="P398" s="0" t="str">
        <f aca="false">RIGHT(H398,LEN(H398) - FIND(" ", H398))</f>
        <v>Athletic Footwear</v>
      </c>
    </row>
    <row r="399" customFormat="false" ht="14.25" hidden="false" customHeight="true" outlineLevel="0" collapsed="false">
      <c r="B399" s="88" t="s">
        <v>43</v>
      </c>
      <c r="C399" s="89" t="n">
        <v>1128299</v>
      </c>
      <c r="D399" s="90" t="n">
        <v>43921</v>
      </c>
      <c r="E399" s="88" t="s">
        <v>18</v>
      </c>
      <c r="F399" s="88" t="s">
        <v>27</v>
      </c>
      <c r="G399" s="88" t="s">
        <v>20</v>
      </c>
      <c r="H399" s="91" t="s">
        <v>16</v>
      </c>
      <c r="I399" s="92" t="n">
        <v>56</v>
      </c>
      <c r="J399" s="93" t="n">
        <v>39</v>
      </c>
      <c r="K399" s="94" t="n">
        <f aca="false">I399 * J399</f>
        <v>2184</v>
      </c>
      <c r="L399" s="94" t="n">
        <f aca="false">K399 *M399</f>
        <v>1310.4</v>
      </c>
      <c r="M399" s="95" t="n">
        <v>0.6</v>
      </c>
      <c r="N399" s="88" t="s">
        <v>23</v>
      </c>
      <c r="O399" s="91" t="s">
        <v>218</v>
      </c>
      <c r="P399" s="0" t="str">
        <f aca="false">RIGHT(H399,LEN(H399) - FIND(" ", H399))</f>
        <v>Apparel</v>
      </c>
    </row>
    <row r="400" customFormat="false" ht="14.25" hidden="false" customHeight="true" outlineLevel="0" collapsed="false">
      <c r="B400" s="88" t="s">
        <v>13</v>
      </c>
      <c r="C400" s="89" t="n">
        <v>1185732</v>
      </c>
      <c r="D400" s="90" t="n">
        <v>43921</v>
      </c>
      <c r="E400" s="88" t="s">
        <v>26</v>
      </c>
      <c r="F400" s="88" t="s">
        <v>50</v>
      </c>
      <c r="G400" s="88" t="s">
        <v>50</v>
      </c>
      <c r="H400" s="91" t="s">
        <v>44</v>
      </c>
      <c r="I400" s="92" t="n">
        <v>40</v>
      </c>
      <c r="J400" s="93" t="n">
        <v>324</v>
      </c>
      <c r="K400" s="94" t="n">
        <f aca="false">I400 * J400</f>
        <v>12960</v>
      </c>
      <c r="L400" s="94" t="n">
        <f aca="false">K400 *M400</f>
        <v>5184</v>
      </c>
      <c r="M400" s="95" t="n">
        <v>0.4</v>
      </c>
      <c r="N400" s="88" t="s">
        <v>31</v>
      </c>
      <c r="O400" s="91" t="s">
        <v>219</v>
      </c>
      <c r="P400" s="0" t="str">
        <f aca="false">RIGHT(H400,LEN(H400) - FIND(" ", H400))</f>
        <v>Athletic Footwear</v>
      </c>
    </row>
    <row r="401" customFormat="false" ht="14.25" hidden="false" customHeight="true" outlineLevel="0" collapsed="false">
      <c r="B401" s="88" t="s">
        <v>43</v>
      </c>
      <c r="C401" s="89" t="n">
        <v>1128299</v>
      </c>
      <c r="D401" s="90" t="n">
        <v>43922</v>
      </c>
      <c r="E401" s="88" t="s">
        <v>18</v>
      </c>
      <c r="F401" s="88" t="s">
        <v>27</v>
      </c>
      <c r="G401" s="88" t="s">
        <v>20</v>
      </c>
      <c r="H401" s="91" t="s">
        <v>38</v>
      </c>
      <c r="I401" s="92" t="n">
        <v>55</v>
      </c>
      <c r="J401" s="93" t="n">
        <v>350</v>
      </c>
      <c r="K401" s="94" t="n">
        <f aca="false">I401 * J401</f>
        <v>19250</v>
      </c>
      <c r="L401" s="94" t="n">
        <f aca="false">K401 *M401</f>
        <v>2887.5</v>
      </c>
      <c r="M401" s="95" t="n">
        <v>0.15</v>
      </c>
      <c r="N401" s="88" t="s">
        <v>14</v>
      </c>
      <c r="O401" s="91" t="s">
        <v>219</v>
      </c>
      <c r="P401" s="0" t="str">
        <f aca="false">RIGHT(H401,LEN(H401) - FIND(" ", H401))</f>
        <v>Apparel</v>
      </c>
    </row>
    <row r="402" customFormat="false" ht="14.25" hidden="false" customHeight="true" outlineLevel="0" collapsed="false">
      <c r="B402" s="88" t="s">
        <v>43</v>
      </c>
      <c r="C402" s="89" t="n">
        <v>1128299</v>
      </c>
      <c r="D402" s="90" t="n">
        <v>43922</v>
      </c>
      <c r="E402" s="88" t="s">
        <v>18</v>
      </c>
      <c r="F402" s="88" t="s">
        <v>27</v>
      </c>
      <c r="G402" s="88" t="s">
        <v>20</v>
      </c>
      <c r="H402" s="91" t="s">
        <v>38</v>
      </c>
      <c r="I402" s="92" t="n">
        <v>52</v>
      </c>
      <c r="J402" s="93" t="n">
        <v>95</v>
      </c>
      <c r="K402" s="94" t="n">
        <f aca="false">I402 * J402</f>
        <v>4940</v>
      </c>
      <c r="L402" s="94" t="n">
        <f aca="false">K402 *M402</f>
        <v>1432.6</v>
      </c>
      <c r="M402" s="95" t="n">
        <v>0.29</v>
      </c>
      <c r="N402" s="88" t="s">
        <v>23</v>
      </c>
      <c r="O402" s="91" t="s">
        <v>219</v>
      </c>
      <c r="P402" s="0" t="str">
        <f aca="false">RIGHT(H402,LEN(H402) - FIND(" ", H402))</f>
        <v>Apparel</v>
      </c>
    </row>
    <row r="403" customFormat="false" ht="14.25" hidden="false" customHeight="true" outlineLevel="0" collapsed="false">
      <c r="B403" s="88" t="s">
        <v>43</v>
      </c>
      <c r="C403" s="89" t="n">
        <v>1128299</v>
      </c>
      <c r="D403" s="90" t="n">
        <v>43923</v>
      </c>
      <c r="E403" s="88" t="s">
        <v>18</v>
      </c>
      <c r="F403" s="88" t="s">
        <v>27</v>
      </c>
      <c r="G403" s="88" t="s">
        <v>20</v>
      </c>
      <c r="H403" s="91" t="s">
        <v>32</v>
      </c>
      <c r="I403" s="92" t="n">
        <v>60</v>
      </c>
      <c r="J403" s="93" t="n">
        <v>525</v>
      </c>
      <c r="K403" s="94" t="n">
        <f aca="false">I403 * J403</f>
        <v>31500</v>
      </c>
      <c r="L403" s="94" t="n">
        <f aca="false">K403 *M403</f>
        <v>11025</v>
      </c>
      <c r="M403" s="95" t="n">
        <v>0.35</v>
      </c>
      <c r="N403" s="88" t="s">
        <v>14</v>
      </c>
      <c r="O403" s="91" t="s">
        <v>218</v>
      </c>
      <c r="P403" s="0" t="str">
        <f aca="false">RIGHT(H403,LEN(H403) - FIND(" ", H403))</f>
        <v>Street Footwear</v>
      </c>
    </row>
    <row r="404" customFormat="false" ht="14.25" hidden="false" customHeight="true" outlineLevel="0" collapsed="false">
      <c r="B404" s="88" t="s">
        <v>43</v>
      </c>
      <c r="C404" s="89" t="n">
        <v>1128299</v>
      </c>
      <c r="D404" s="90" t="n">
        <v>43923</v>
      </c>
      <c r="E404" s="88" t="s">
        <v>18</v>
      </c>
      <c r="F404" s="88" t="s">
        <v>27</v>
      </c>
      <c r="G404" s="88" t="s">
        <v>20</v>
      </c>
      <c r="H404" s="91" t="s">
        <v>32</v>
      </c>
      <c r="I404" s="92" t="n">
        <v>55</v>
      </c>
      <c r="J404" s="93" t="n">
        <v>131</v>
      </c>
      <c r="K404" s="94" t="n">
        <f aca="false">I404 * J404</f>
        <v>7205</v>
      </c>
      <c r="L404" s="94" t="n">
        <f aca="false">K404 *M404</f>
        <v>3386.35</v>
      </c>
      <c r="M404" s="95" t="n">
        <v>0.47</v>
      </c>
      <c r="N404" s="88" t="s">
        <v>23</v>
      </c>
      <c r="O404" s="91" t="s">
        <v>218</v>
      </c>
      <c r="P404" s="0" t="str">
        <f aca="false">RIGHT(H404,LEN(H404) - FIND(" ", H404))</f>
        <v>Street Footwear</v>
      </c>
    </row>
    <row r="405" customFormat="false" ht="14.25" hidden="false" customHeight="true" outlineLevel="0" collapsed="false">
      <c r="B405" s="88" t="s">
        <v>43</v>
      </c>
      <c r="C405" s="89" t="n">
        <v>1128299</v>
      </c>
      <c r="D405" s="90" t="n">
        <v>43924</v>
      </c>
      <c r="E405" s="88" t="s">
        <v>18</v>
      </c>
      <c r="F405" s="88" t="s">
        <v>27</v>
      </c>
      <c r="G405" s="88" t="s">
        <v>20</v>
      </c>
      <c r="H405" s="91" t="s">
        <v>24</v>
      </c>
      <c r="I405" s="92" t="n">
        <v>65</v>
      </c>
      <c r="J405" s="93" t="n">
        <v>325</v>
      </c>
      <c r="K405" s="94" t="n">
        <f aca="false">I405 * J405</f>
        <v>21125</v>
      </c>
      <c r="L405" s="94" t="n">
        <f aca="false">K405 *M405</f>
        <v>4225</v>
      </c>
      <c r="M405" s="95" t="n">
        <v>0.2</v>
      </c>
      <c r="N405" s="88" t="s">
        <v>14</v>
      </c>
      <c r="O405" s="91" t="s">
        <v>218</v>
      </c>
      <c r="P405" s="0" t="str">
        <f aca="false">RIGHT(H405,LEN(H405) - FIND(" ", H405))</f>
        <v>Athletic Footwear</v>
      </c>
    </row>
    <row r="406" customFormat="false" ht="14.25" hidden="false" customHeight="true" outlineLevel="0" collapsed="false">
      <c r="B406" s="88" t="s">
        <v>43</v>
      </c>
      <c r="C406" s="89" t="n">
        <v>1128299</v>
      </c>
      <c r="D406" s="90" t="n">
        <v>43924</v>
      </c>
      <c r="E406" s="88" t="s">
        <v>18</v>
      </c>
      <c r="F406" s="88" t="s">
        <v>27</v>
      </c>
      <c r="G406" s="88" t="s">
        <v>20</v>
      </c>
      <c r="H406" s="91" t="s">
        <v>24</v>
      </c>
      <c r="I406" s="92" t="n">
        <v>59</v>
      </c>
      <c r="J406" s="93" t="n">
        <v>94</v>
      </c>
      <c r="K406" s="94" t="n">
        <f aca="false">I406 * J406</f>
        <v>5546</v>
      </c>
      <c r="L406" s="94" t="n">
        <f aca="false">K406 *M406</f>
        <v>1941.1</v>
      </c>
      <c r="M406" s="95" t="n">
        <v>0.35</v>
      </c>
      <c r="N406" s="88" t="s">
        <v>23</v>
      </c>
      <c r="O406" s="91" t="s">
        <v>218</v>
      </c>
      <c r="P406" s="0" t="str">
        <f aca="false">RIGHT(H406,LEN(H406) - FIND(" ", H406))</f>
        <v>Athletic Footwear</v>
      </c>
    </row>
    <row r="407" customFormat="false" ht="14.25" hidden="false" customHeight="true" outlineLevel="0" collapsed="false">
      <c r="B407" s="88" t="s">
        <v>43</v>
      </c>
      <c r="C407" s="89" t="n">
        <v>1128299</v>
      </c>
      <c r="D407" s="90" t="n">
        <v>43925</v>
      </c>
      <c r="E407" s="88" t="s">
        <v>18</v>
      </c>
      <c r="F407" s="88" t="s">
        <v>27</v>
      </c>
      <c r="G407" s="88" t="s">
        <v>20</v>
      </c>
      <c r="H407" s="91" t="s">
        <v>48</v>
      </c>
      <c r="I407" s="92" t="n">
        <v>65</v>
      </c>
      <c r="J407" s="93" t="n">
        <v>375</v>
      </c>
      <c r="K407" s="94" t="n">
        <f aca="false">I407 * J407</f>
        <v>24375</v>
      </c>
      <c r="L407" s="94" t="n">
        <f aca="false">K407 *M407</f>
        <v>8531.25</v>
      </c>
      <c r="M407" s="95" t="n">
        <v>0.35</v>
      </c>
      <c r="N407" s="88" t="s">
        <v>14</v>
      </c>
      <c r="O407" s="91" t="s">
        <v>219</v>
      </c>
      <c r="P407" s="0" t="str">
        <f aca="false">RIGHT(H407,LEN(H407) - FIND(" ", H407))</f>
        <v>Street Footwear</v>
      </c>
    </row>
    <row r="408" customFormat="false" ht="14.25" hidden="false" customHeight="true" outlineLevel="0" collapsed="false">
      <c r="B408" s="88" t="s">
        <v>43</v>
      </c>
      <c r="C408" s="89" t="n">
        <v>1128299</v>
      </c>
      <c r="D408" s="90" t="n">
        <v>43925</v>
      </c>
      <c r="E408" s="88" t="s">
        <v>18</v>
      </c>
      <c r="F408" s="88" t="s">
        <v>27</v>
      </c>
      <c r="G408" s="88" t="s">
        <v>20</v>
      </c>
      <c r="H408" s="91" t="s">
        <v>48</v>
      </c>
      <c r="I408" s="92" t="n">
        <v>61</v>
      </c>
      <c r="J408" s="93" t="n">
        <v>113</v>
      </c>
      <c r="K408" s="94" t="n">
        <f aca="false">I408 * J408</f>
        <v>6893</v>
      </c>
      <c r="L408" s="94" t="n">
        <f aca="false">K408 *M408</f>
        <v>3446.5</v>
      </c>
      <c r="M408" s="95" t="n">
        <v>0.5</v>
      </c>
      <c r="N408" s="88" t="s">
        <v>23</v>
      </c>
      <c r="O408" s="91" t="s">
        <v>219</v>
      </c>
      <c r="P408" s="0" t="str">
        <f aca="false">RIGHT(H408,LEN(H408) - FIND(" ", H408))</f>
        <v>Street Footwear</v>
      </c>
    </row>
    <row r="409" customFormat="false" ht="14.25" hidden="false" customHeight="true" outlineLevel="0" collapsed="false">
      <c r="B409" s="88" t="s">
        <v>43</v>
      </c>
      <c r="C409" s="89" t="n">
        <v>1128299</v>
      </c>
      <c r="D409" s="90" t="n">
        <v>43926</v>
      </c>
      <c r="E409" s="88" t="s">
        <v>18</v>
      </c>
      <c r="F409" s="88" t="s">
        <v>27</v>
      </c>
      <c r="G409" s="88" t="s">
        <v>20</v>
      </c>
      <c r="H409" s="91" t="s">
        <v>44</v>
      </c>
      <c r="I409" s="92" t="n">
        <v>60</v>
      </c>
      <c r="J409" s="93" t="n">
        <v>275</v>
      </c>
      <c r="K409" s="94" t="n">
        <f aca="false">I409 * J409</f>
        <v>16500</v>
      </c>
      <c r="L409" s="94" t="n">
        <f aca="false">K409 *M409</f>
        <v>4950</v>
      </c>
      <c r="M409" s="95" t="n">
        <v>0.3</v>
      </c>
      <c r="N409" s="88" t="s">
        <v>14</v>
      </c>
      <c r="O409" s="91" t="s">
        <v>219</v>
      </c>
      <c r="P409" s="0" t="str">
        <f aca="false">RIGHT(H409,LEN(H409) - FIND(" ", H409))</f>
        <v>Athletic Footwear</v>
      </c>
    </row>
    <row r="410" customFormat="false" ht="14.25" hidden="false" customHeight="true" outlineLevel="0" collapsed="false">
      <c r="B410" s="88" t="s">
        <v>43</v>
      </c>
      <c r="C410" s="89" t="n">
        <v>1128299</v>
      </c>
      <c r="D410" s="90" t="n">
        <v>43926</v>
      </c>
      <c r="E410" s="88" t="s">
        <v>18</v>
      </c>
      <c r="F410" s="88" t="s">
        <v>27</v>
      </c>
      <c r="G410" s="88" t="s">
        <v>20</v>
      </c>
      <c r="H410" s="91" t="s">
        <v>44</v>
      </c>
      <c r="I410" s="92" t="n">
        <v>56</v>
      </c>
      <c r="J410" s="93" t="n">
        <v>74</v>
      </c>
      <c r="K410" s="94" t="n">
        <f aca="false">I410 * J410</f>
        <v>4144</v>
      </c>
      <c r="L410" s="94" t="n">
        <f aca="false">K410 *M410</f>
        <v>1781.92</v>
      </c>
      <c r="M410" s="95" t="n">
        <v>0.43</v>
      </c>
      <c r="N410" s="88" t="s">
        <v>23</v>
      </c>
      <c r="O410" s="91" t="s">
        <v>219</v>
      </c>
      <c r="P410" s="0" t="str">
        <f aca="false">RIGHT(H410,LEN(H410) - FIND(" ", H410))</f>
        <v>Athletic Footwear</v>
      </c>
    </row>
    <row r="411" customFormat="false" ht="14.25" hidden="false" customHeight="true" outlineLevel="0" collapsed="false">
      <c r="B411" s="88" t="s">
        <v>43</v>
      </c>
      <c r="C411" s="89" t="n">
        <v>1128299</v>
      </c>
      <c r="D411" s="90" t="n">
        <v>43927</v>
      </c>
      <c r="E411" s="88" t="s">
        <v>18</v>
      </c>
      <c r="F411" s="88" t="s">
        <v>27</v>
      </c>
      <c r="G411" s="88" t="s">
        <v>20</v>
      </c>
      <c r="H411" s="91" t="s">
        <v>16</v>
      </c>
      <c r="I411" s="92" t="n">
        <v>65</v>
      </c>
      <c r="J411" s="93" t="n">
        <v>175</v>
      </c>
      <c r="K411" s="94" t="n">
        <f aca="false">I411 * J411</f>
        <v>11375</v>
      </c>
      <c r="L411" s="94" t="n">
        <f aca="false">K411 *M411</f>
        <v>5687.5</v>
      </c>
      <c r="M411" s="95" t="n">
        <v>0.5</v>
      </c>
      <c r="N411" s="88" t="s">
        <v>14</v>
      </c>
      <c r="O411" s="91" t="s">
        <v>218</v>
      </c>
      <c r="P411" s="0" t="str">
        <f aca="false">RIGHT(H411,LEN(H411) - FIND(" ", H411))</f>
        <v>Apparel</v>
      </c>
    </row>
    <row r="412" customFormat="false" ht="14.25" hidden="false" customHeight="true" outlineLevel="0" collapsed="false">
      <c r="B412" s="88" t="s">
        <v>43</v>
      </c>
      <c r="C412" s="89" t="n">
        <v>1128299</v>
      </c>
      <c r="D412" s="90" t="n">
        <v>43927</v>
      </c>
      <c r="E412" s="88" t="s">
        <v>18</v>
      </c>
      <c r="F412" s="88" t="s">
        <v>27</v>
      </c>
      <c r="G412" s="88" t="s">
        <v>20</v>
      </c>
      <c r="H412" s="91" t="s">
        <v>16</v>
      </c>
      <c r="I412" s="92" t="n">
        <v>62</v>
      </c>
      <c r="J412" s="93" t="n">
        <v>44</v>
      </c>
      <c r="K412" s="94" t="n">
        <f aca="false">I412 * J412</f>
        <v>2728</v>
      </c>
      <c r="L412" s="94" t="n">
        <f aca="false">K412 *M412</f>
        <v>1664.08</v>
      </c>
      <c r="M412" s="95" t="n">
        <v>0.61</v>
      </c>
      <c r="N412" s="88" t="s">
        <v>23</v>
      </c>
      <c r="O412" s="91" t="s">
        <v>218</v>
      </c>
      <c r="P412" s="0" t="str">
        <f aca="false">RIGHT(H412,LEN(H412) - FIND(" ", H412))</f>
        <v>Apparel</v>
      </c>
    </row>
    <row r="413" customFormat="false" ht="14.25" hidden="false" customHeight="true" outlineLevel="0" collapsed="false">
      <c r="B413" s="88" t="s">
        <v>43</v>
      </c>
      <c r="C413" s="89" t="n">
        <v>1128299</v>
      </c>
      <c r="D413" s="90" t="n">
        <v>43928</v>
      </c>
      <c r="E413" s="88" t="s">
        <v>18</v>
      </c>
      <c r="F413" s="88" t="s">
        <v>27</v>
      </c>
      <c r="G413" s="88" t="s">
        <v>20</v>
      </c>
      <c r="H413" s="91" t="s">
        <v>38</v>
      </c>
      <c r="I413" s="92" t="n">
        <v>80</v>
      </c>
      <c r="J413" s="93" t="n">
        <v>325</v>
      </c>
      <c r="K413" s="94" t="n">
        <f aca="false">I413 * J413</f>
        <v>26000</v>
      </c>
      <c r="L413" s="94" t="n">
        <f aca="false">K413 *M413</f>
        <v>3900</v>
      </c>
      <c r="M413" s="95" t="n">
        <v>0.15</v>
      </c>
      <c r="N413" s="88" t="s">
        <v>14</v>
      </c>
      <c r="O413" s="91" t="s">
        <v>219</v>
      </c>
      <c r="P413" s="0" t="str">
        <f aca="false">RIGHT(H413,LEN(H413) - FIND(" ", H413))</f>
        <v>Apparel</v>
      </c>
    </row>
    <row r="414" customFormat="false" ht="14.25" hidden="false" customHeight="true" outlineLevel="0" collapsed="false">
      <c r="B414" s="88" t="s">
        <v>43</v>
      </c>
      <c r="C414" s="89" t="n">
        <v>1128299</v>
      </c>
      <c r="D414" s="90" t="n">
        <v>43928</v>
      </c>
      <c r="E414" s="88" t="s">
        <v>18</v>
      </c>
      <c r="F414" s="88" t="s">
        <v>27</v>
      </c>
      <c r="G414" s="88" t="s">
        <v>20</v>
      </c>
      <c r="H414" s="91" t="s">
        <v>38</v>
      </c>
      <c r="I414" s="92" t="n">
        <v>72</v>
      </c>
      <c r="J414" s="93" t="n">
        <v>98</v>
      </c>
      <c r="K414" s="94" t="n">
        <f aca="false">I414 * J414</f>
        <v>7056</v>
      </c>
      <c r="L414" s="94" t="n">
        <f aca="false">K414 *M414</f>
        <v>1764</v>
      </c>
      <c r="M414" s="95" t="n">
        <v>0.25</v>
      </c>
      <c r="N414" s="88" t="s">
        <v>23</v>
      </c>
      <c r="O414" s="91" t="s">
        <v>219</v>
      </c>
      <c r="P414" s="0" t="str">
        <f aca="false">RIGHT(H414,LEN(H414) - FIND(" ", H414))</f>
        <v>Apparel</v>
      </c>
    </row>
    <row r="415" customFormat="false" ht="14.25" hidden="false" customHeight="true" outlineLevel="0" collapsed="false">
      <c r="B415" s="88" t="s">
        <v>43</v>
      </c>
      <c r="C415" s="89" t="n">
        <v>1128299</v>
      </c>
      <c r="D415" s="90" t="n">
        <v>43929</v>
      </c>
      <c r="E415" s="88" t="s">
        <v>18</v>
      </c>
      <c r="F415" s="88" t="s">
        <v>27</v>
      </c>
      <c r="G415" s="88" t="s">
        <v>20</v>
      </c>
      <c r="H415" s="91" t="s">
        <v>32</v>
      </c>
      <c r="I415" s="92" t="n">
        <v>60</v>
      </c>
      <c r="J415" s="93" t="n">
        <v>525</v>
      </c>
      <c r="K415" s="94" t="n">
        <f aca="false">I415 * J415</f>
        <v>31500</v>
      </c>
      <c r="L415" s="94" t="n">
        <f aca="false">K415 *M415</f>
        <v>15750</v>
      </c>
      <c r="M415" s="95" t="n">
        <v>0.5</v>
      </c>
      <c r="N415" s="88" t="s">
        <v>14</v>
      </c>
      <c r="O415" s="91" t="s">
        <v>218</v>
      </c>
      <c r="P415" s="0" t="str">
        <f aca="false">RIGHT(H415,LEN(H415) - FIND(" ", H415))</f>
        <v>Street Footwear</v>
      </c>
    </row>
    <row r="416" customFormat="false" ht="14.25" hidden="false" customHeight="true" outlineLevel="0" collapsed="false">
      <c r="B416" s="88" t="s">
        <v>43</v>
      </c>
      <c r="C416" s="89" t="n">
        <v>1128299</v>
      </c>
      <c r="D416" s="90" t="n">
        <v>43929</v>
      </c>
      <c r="E416" s="88" t="s">
        <v>18</v>
      </c>
      <c r="F416" s="88" t="s">
        <v>27</v>
      </c>
      <c r="G416" s="88" t="s">
        <v>20</v>
      </c>
      <c r="H416" s="91" t="s">
        <v>32</v>
      </c>
      <c r="I416" s="92" t="n">
        <v>55</v>
      </c>
      <c r="J416" s="93" t="n">
        <v>131</v>
      </c>
      <c r="K416" s="94" t="n">
        <f aca="false">I416 * J416</f>
        <v>7205</v>
      </c>
      <c r="L416" s="94" t="n">
        <f aca="false">K416 *M416</f>
        <v>4395.05</v>
      </c>
      <c r="M416" s="95" t="n">
        <v>0.61</v>
      </c>
      <c r="N416" s="88" t="s">
        <v>23</v>
      </c>
      <c r="O416" s="91" t="s">
        <v>218</v>
      </c>
      <c r="P416" s="0" t="str">
        <f aca="false">RIGHT(H416,LEN(H416) - FIND(" ", H416))</f>
        <v>Street Footwear</v>
      </c>
    </row>
    <row r="417" customFormat="false" ht="14.25" hidden="false" customHeight="true" outlineLevel="0" collapsed="false">
      <c r="B417" s="88" t="s">
        <v>43</v>
      </c>
      <c r="C417" s="89" t="n">
        <v>1128299</v>
      </c>
      <c r="D417" s="90" t="n">
        <v>43930</v>
      </c>
      <c r="E417" s="88" t="s">
        <v>18</v>
      </c>
      <c r="F417" s="88" t="s">
        <v>27</v>
      </c>
      <c r="G417" s="88" t="s">
        <v>20</v>
      </c>
      <c r="H417" s="91" t="s">
        <v>24</v>
      </c>
      <c r="I417" s="92" t="n">
        <v>65</v>
      </c>
      <c r="J417" s="93" t="n">
        <v>375</v>
      </c>
      <c r="K417" s="94" t="n">
        <f aca="false">I417 * J417</f>
        <v>24375</v>
      </c>
      <c r="L417" s="94" t="n">
        <f aca="false">K417 *M417</f>
        <v>8531.25</v>
      </c>
      <c r="M417" s="95" t="n">
        <v>0.35</v>
      </c>
      <c r="N417" s="88" t="s">
        <v>14</v>
      </c>
      <c r="O417" s="91" t="s">
        <v>218</v>
      </c>
      <c r="P417" s="0" t="str">
        <f aca="false">RIGHT(H417,LEN(H417) - FIND(" ", H417))</f>
        <v>Athletic Footwear</v>
      </c>
    </row>
    <row r="418" customFormat="false" ht="14.25" hidden="false" customHeight="true" outlineLevel="0" collapsed="false">
      <c r="B418" s="88" t="s">
        <v>43</v>
      </c>
      <c r="C418" s="89" t="n">
        <v>1128299</v>
      </c>
      <c r="D418" s="90" t="n">
        <v>43930</v>
      </c>
      <c r="E418" s="88" t="s">
        <v>18</v>
      </c>
      <c r="F418" s="88" t="s">
        <v>27</v>
      </c>
      <c r="G418" s="88" t="s">
        <v>20</v>
      </c>
      <c r="H418" s="91" t="s">
        <v>24</v>
      </c>
      <c r="I418" s="92" t="n">
        <v>60</v>
      </c>
      <c r="J418" s="93" t="n">
        <v>105</v>
      </c>
      <c r="K418" s="94" t="n">
        <f aca="false">I418 * J418</f>
        <v>6300</v>
      </c>
      <c r="L418" s="94" t="n">
        <f aca="false">K418 *M418</f>
        <v>2898</v>
      </c>
      <c r="M418" s="95" t="n">
        <v>0.46</v>
      </c>
      <c r="N418" s="88" t="s">
        <v>23</v>
      </c>
      <c r="O418" s="91" t="s">
        <v>218</v>
      </c>
      <c r="P418" s="0" t="str">
        <f aca="false">RIGHT(H418,LEN(H418) - FIND(" ", H418))</f>
        <v>Athletic Footwear</v>
      </c>
    </row>
    <row r="419" customFormat="false" ht="14.25" hidden="false" customHeight="true" outlineLevel="0" collapsed="false">
      <c r="B419" s="88" t="s">
        <v>43</v>
      </c>
      <c r="C419" s="89" t="n">
        <v>1128299</v>
      </c>
      <c r="D419" s="90" t="n">
        <v>43931</v>
      </c>
      <c r="E419" s="88" t="s">
        <v>18</v>
      </c>
      <c r="F419" s="88" t="s">
        <v>27</v>
      </c>
      <c r="G419" s="88" t="s">
        <v>20</v>
      </c>
      <c r="H419" s="91" t="s">
        <v>48</v>
      </c>
      <c r="I419" s="92" t="n">
        <v>65</v>
      </c>
      <c r="J419" s="93" t="n">
        <v>375</v>
      </c>
      <c r="K419" s="94" t="n">
        <f aca="false">I419 * J419</f>
        <v>24375</v>
      </c>
      <c r="L419" s="94" t="n">
        <f aca="false">K419 *M419</f>
        <v>12187.5</v>
      </c>
      <c r="M419" s="95" t="n">
        <v>0.5</v>
      </c>
      <c r="N419" s="88" t="s">
        <v>14</v>
      </c>
      <c r="O419" s="91" t="s">
        <v>219</v>
      </c>
      <c r="P419" s="0" t="str">
        <f aca="false">RIGHT(H419,LEN(H419) - FIND(" ", H419))</f>
        <v>Street Footwear</v>
      </c>
    </row>
    <row r="420" customFormat="false" ht="14.25" hidden="false" customHeight="true" outlineLevel="0" collapsed="false">
      <c r="B420" s="88" t="s">
        <v>43</v>
      </c>
      <c r="C420" s="89" t="n">
        <v>1128299</v>
      </c>
      <c r="D420" s="90" t="n">
        <v>43931</v>
      </c>
      <c r="E420" s="88" t="s">
        <v>18</v>
      </c>
      <c r="F420" s="88" t="s">
        <v>27</v>
      </c>
      <c r="G420" s="88" t="s">
        <v>20</v>
      </c>
      <c r="H420" s="91" t="s">
        <v>48</v>
      </c>
      <c r="I420" s="92" t="n">
        <v>59</v>
      </c>
      <c r="J420" s="93" t="n">
        <v>98</v>
      </c>
      <c r="K420" s="94" t="n">
        <f aca="false">I420 * J420</f>
        <v>5782</v>
      </c>
      <c r="L420" s="94" t="n">
        <f aca="false">K420 *M420</f>
        <v>3469.2</v>
      </c>
      <c r="M420" s="95" t="n">
        <v>0.6</v>
      </c>
      <c r="N420" s="88" t="s">
        <v>23</v>
      </c>
      <c r="O420" s="91" t="s">
        <v>219</v>
      </c>
      <c r="P420" s="0" t="str">
        <f aca="false">RIGHT(H420,LEN(H420) - FIND(" ", H420))</f>
        <v>Street Footwear</v>
      </c>
    </row>
    <row r="421" customFormat="false" ht="14.25" hidden="false" customHeight="true" outlineLevel="0" collapsed="false">
      <c r="B421" s="88" t="s">
        <v>43</v>
      </c>
      <c r="C421" s="89" t="n">
        <v>1128299</v>
      </c>
      <c r="D421" s="90" t="n">
        <v>43932</v>
      </c>
      <c r="E421" s="88" t="s">
        <v>18</v>
      </c>
      <c r="F421" s="88" t="s">
        <v>27</v>
      </c>
      <c r="G421" s="88" t="s">
        <v>20</v>
      </c>
      <c r="H421" s="91" t="s">
        <v>44</v>
      </c>
      <c r="I421" s="92" t="n">
        <v>60</v>
      </c>
      <c r="J421" s="93" t="n">
        <v>275</v>
      </c>
      <c r="K421" s="94" t="n">
        <f aca="false">I421 * J421</f>
        <v>16500</v>
      </c>
      <c r="L421" s="94" t="n">
        <f aca="false">K421 *M421</f>
        <v>7425</v>
      </c>
      <c r="M421" s="95" t="n">
        <v>0.45</v>
      </c>
      <c r="N421" s="88" t="s">
        <v>14</v>
      </c>
      <c r="O421" s="91" t="s">
        <v>219</v>
      </c>
      <c r="P421" s="0" t="str">
        <f aca="false">RIGHT(H421,LEN(H421) - FIND(" ", H421))</f>
        <v>Athletic Footwear</v>
      </c>
    </row>
    <row r="422" customFormat="false" ht="14.25" hidden="false" customHeight="true" outlineLevel="0" collapsed="false">
      <c r="B422" s="88" t="s">
        <v>43</v>
      </c>
      <c r="C422" s="89" t="n">
        <v>1128299</v>
      </c>
      <c r="D422" s="90" t="n">
        <v>43932</v>
      </c>
      <c r="E422" s="88" t="s">
        <v>18</v>
      </c>
      <c r="F422" s="88" t="s">
        <v>27</v>
      </c>
      <c r="G422" s="88" t="s">
        <v>20</v>
      </c>
      <c r="H422" s="91" t="s">
        <v>44</v>
      </c>
      <c r="I422" s="92" t="n">
        <v>58</v>
      </c>
      <c r="J422" s="93" t="n">
        <v>69</v>
      </c>
      <c r="K422" s="94" t="n">
        <f aca="false">I422 * J422</f>
        <v>4002</v>
      </c>
      <c r="L422" s="94" t="n">
        <f aca="false">K422 *M422</f>
        <v>2361.18</v>
      </c>
      <c r="M422" s="95" t="n">
        <v>0.59</v>
      </c>
      <c r="N422" s="88" t="s">
        <v>23</v>
      </c>
      <c r="O422" s="91" t="s">
        <v>219</v>
      </c>
      <c r="P422" s="0" t="str">
        <f aca="false">RIGHT(H422,LEN(H422) - FIND(" ", H422))</f>
        <v>Athletic Footwear</v>
      </c>
    </row>
    <row r="423" customFormat="false" ht="14.25" hidden="false" customHeight="true" outlineLevel="0" collapsed="false">
      <c r="B423" s="88" t="s">
        <v>43</v>
      </c>
      <c r="C423" s="89" t="n">
        <v>1128299</v>
      </c>
      <c r="D423" s="90" t="n">
        <v>43933</v>
      </c>
      <c r="E423" s="88" t="s">
        <v>18</v>
      </c>
      <c r="F423" s="88" t="s">
        <v>27</v>
      </c>
      <c r="G423" s="88" t="s">
        <v>20</v>
      </c>
      <c r="H423" s="91" t="s">
        <v>16</v>
      </c>
      <c r="I423" s="92" t="n">
        <v>65</v>
      </c>
      <c r="J423" s="93" t="n">
        <v>175</v>
      </c>
      <c r="K423" s="94" t="n">
        <f aca="false">I423 * J423</f>
        <v>11375</v>
      </c>
      <c r="L423" s="94" t="n">
        <f aca="false">K423 *M423</f>
        <v>7393.75</v>
      </c>
      <c r="M423" s="95" t="n">
        <v>0.65</v>
      </c>
      <c r="N423" s="88" t="s">
        <v>14</v>
      </c>
      <c r="O423" s="91" t="s">
        <v>218</v>
      </c>
      <c r="P423" s="0" t="str">
        <f aca="false">RIGHT(H423,LEN(H423) - FIND(" ", H423))</f>
        <v>Apparel</v>
      </c>
    </row>
    <row r="424" customFormat="false" ht="14.25" hidden="false" customHeight="true" outlineLevel="0" collapsed="false">
      <c r="B424" s="88" t="s">
        <v>43</v>
      </c>
      <c r="C424" s="89" t="n">
        <v>1128299</v>
      </c>
      <c r="D424" s="90" t="n">
        <v>43933</v>
      </c>
      <c r="E424" s="88" t="s">
        <v>18</v>
      </c>
      <c r="F424" s="88" t="s">
        <v>27</v>
      </c>
      <c r="G424" s="88" t="s">
        <v>20</v>
      </c>
      <c r="H424" s="91" t="s">
        <v>16</v>
      </c>
      <c r="I424" s="92" t="n">
        <v>63</v>
      </c>
      <c r="J424" s="93" t="n">
        <v>44</v>
      </c>
      <c r="K424" s="94" t="n">
        <f aca="false">I424 * J424</f>
        <v>2772</v>
      </c>
      <c r="L424" s="94" t="n">
        <f aca="false">K424 *M424</f>
        <v>2106.72</v>
      </c>
      <c r="M424" s="95" t="n">
        <v>0.76</v>
      </c>
      <c r="N424" s="88" t="s">
        <v>23</v>
      </c>
      <c r="O424" s="91" t="s">
        <v>218</v>
      </c>
      <c r="P424" s="0" t="str">
        <f aca="false">RIGHT(H424,LEN(H424) - FIND(" ", H424))</f>
        <v>Apparel</v>
      </c>
    </row>
    <row r="425" customFormat="false" ht="14.25" hidden="false" customHeight="true" outlineLevel="0" collapsed="false">
      <c r="B425" s="88" t="s">
        <v>43</v>
      </c>
      <c r="C425" s="89" t="n">
        <v>1128299</v>
      </c>
      <c r="D425" s="90" t="n">
        <v>43934</v>
      </c>
      <c r="E425" s="88" t="s">
        <v>18</v>
      </c>
      <c r="F425" s="88" t="s">
        <v>27</v>
      </c>
      <c r="G425" s="88" t="s">
        <v>20</v>
      </c>
      <c r="H425" s="91" t="s">
        <v>38</v>
      </c>
      <c r="I425" s="92" t="n">
        <v>80</v>
      </c>
      <c r="J425" s="93" t="n">
        <v>475</v>
      </c>
      <c r="K425" s="94" t="n">
        <f aca="false">I425 * J425</f>
        <v>38000</v>
      </c>
      <c r="L425" s="94" t="n">
        <f aca="false">K425 *M425</f>
        <v>11400</v>
      </c>
      <c r="M425" s="95" t="n">
        <v>0.3</v>
      </c>
      <c r="N425" s="88" t="s">
        <v>14</v>
      </c>
      <c r="O425" s="91" t="s">
        <v>219</v>
      </c>
      <c r="P425" s="0" t="str">
        <f aca="false">RIGHT(H425,LEN(H425) - FIND(" ", H425))</f>
        <v>Apparel</v>
      </c>
    </row>
    <row r="426" customFormat="false" ht="14.25" hidden="false" customHeight="true" outlineLevel="0" collapsed="false">
      <c r="B426" s="88" t="s">
        <v>43</v>
      </c>
      <c r="C426" s="89" t="n">
        <v>1128299</v>
      </c>
      <c r="D426" s="90" t="n">
        <v>43934</v>
      </c>
      <c r="E426" s="88" t="s">
        <v>18</v>
      </c>
      <c r="F426" s="88" t="s">
        <v>27</v>
      </c>
      <c r="G426" s="88" t="s">
        <v>20</v>
      </c>
      <c r="H426" s="91" t="s">
        <v>38</v>
      </c>
      <c r="I426" s="92" t="n">
        <v>74</v>
      </c>
      <c r="J426" s="93" t="n">
        <v>133</v>
      </c>
      <c r="K426" s="94" t="n">
        <f aca="false">I426 * J426</f>
        <v>9842</v>
      </c>
      <c r="L426" s="94" t="n">
        <f aca="false">K426 *M426</f>
        <v>4232.06</v>
      </c>
      <c r="M426" s="95" t="n">
        <v>0.43</v>
      </c>
      <c r="N426" s="88" t="s">
        <v>23</v>
      </c>
      <c r="O426" s="91" t="s">
        <v>219</v>
      </c>
      <c r="P426" s="0" t="str">
        <f aca="false">RIGHT(H426,LEN(H426) - FIND(" ", H426))</f>
        <v>Apparel</v>
      </c>
    </row>
    <row r="427" customFormat="false" ht="14.25" hidden="false" customHeight="true" outlineLevel="0" collapsed="false">
      <c r="B427" s="88" t="s">
        <v>43</v>
      </c>
      <c r="C427" s="89" t="n">
        <v>1128299</v>
      </c>
      <c r="D427" s="90" t="n">
        <v>43935</v>
      </c>
      <c r="E427" s="88" t="s">
        <v>18</v>
      </c>
      <c r="F427" s="88" t="s">
        <v>27</v>
      </c>
      <c r="G427" s="88" t="s">
        <v>20</v>
      </c>
      <c r="H427" s="91" t="s">
        <v>32</v>
      </c>
      <c r="I427" s="92" t="n">
        <v>60</v>
      </c>
      <c r="J427" s="93" t="n">
        <v>725</v>
      </c>
      <c r="K427" s="94" t="n">
        <f aca="false">I427 * J427</f>
        <v>43500</v>
      </c>
      <c r="L427" s="94" t="n">
        <f aca="false">K427 *M427</f>
        <v>21750</v>
      </c>
      <c r="M427" s="95" t="n">
        <v>0.5</v>
      </c>
      <c r="N427" s="88" t="s">
        <v>14</v>
      </c>
      <c r="O427" s="91" t="s">
        <v>218</v>
      </c>
      <c r="P427" s="0" t="str">
        <f aca="false">RIGHT(H427,LEN(H427) - FIND(" ", H427))</f>
        <v>Street Footwear</v>
      </c>
    </row>
    <row r="428" customFormat="false" ht="14.25" hidden="false" customHeight="true" outlineLevel="0" collapsed="false">
      <c r="B428" s="88" t="s">
        <v>43</v>
      </c>
      <c r="C428" s="89" t="n">
        <v>1128299</v>
      </c>
      <c r="D428" s="90" t="n">
        <v>43935</v>
      </c>
      <c r="E428" s="88" t="s">
        <v>18</v>
      </c>
      <c r="F428" s="88" t="s">
        <v>27</v>
      </c>
      <c r="G428" s="88" t="s">
        <v>20</v>
      </c>
      <c r="H428" s="91" t="s">
        <v>32</v>
      </c>
      <c r="I428" s="92" t="n">
        <v>54</v>
      </c>
      <c r="J428" s="93" t="n">
        <v>189</v>
      </c>
      <c r="K428" s="94" t="n">
        <f aca="false">I428 * J428</f>
        <v>10206</v>
      </c>
      <c r="L428" s="94" t="n">
        <f aca="false">K428 *M428</f>
        <v>6531.84</v>
      </c>
      <c r="M428" s="95" t="n">
        <v>0.64</v>
      </c>
      <c r="N428" s="88" t="s">
        <v>23</v>
      </c>
      <c r="O428" s="91" t="s">
        <v>218</v>
      </c>
      <c r="P428" s="0" t="str">
        <f aca="false">RIGHT(H428,LEN(H428) - FIND(" ", H428))</f>
        <v>Street Footwear</v>
      </c>
    </row>
    <row r="429" customFormat="false" ht="14.25" hidden="false" customHeight="true" outlineLevel="0" collapsed="false">
      <c r="B429" s="88" t="s">
        <v>43</v>
      </c>
      <c r="C429" s="89" t="n">
        <v>1128299</v>
      </c>
      <c r="D429" s="90" t="n">
        <v>43936</v>
      </c>
      <c r="E429" s="88" t="s">
        <v>18</v>
      </c>
      <c r="F429" s="88" t="s">
        <v>27</v>
      </c>
      <c r="G429" s="88" t="s">
        <v>20</v>
      </c>
      <c r="H429" s="91" t="s">
        <v>24</v>
      </c>
      <c r="I429" s="92" t="n">
        <v>65</v>
      </c>
      <c r="J429" s="93" t="n">
        <v>575</v>
      </c>
      <c r="K429" s="94" t="n">
        <f aca="false">I429 * J429</f>
        <v>37375</v>
      </c>
      <c r="L429" s="94" t="n">
        <f aca="false">K429 *M429</f>
        <v>13081.25</v>
      </c>
      <c r="M429" s="95" t="n">
        <v>0.35</v>
      </c>
      <c r="N429" s="88" t="s">
        <v>14</v>
      </c>
      <c r="O429" s="91" t="s">
        <v>218</v>
      </c>
      <c r="P429" s="0" t="str">
        <f aca="false">RIGHT(H429,LEN(H429) - FIND(" ", H429))</f>
        <v>Athletic Footwear</v>
      </c>
    </row>
    <row r="430" customFormat="false" ht="14.25" hidden="false" customHeight="true" outlineLevel="0" collapsed="false">
      <c r="B430" s="88" t="s">
        <v>43</v>
      </c>
      <c r="C430" s="89" t="n">
        <v>1128299</v>
      </c>
      <c r="D430" s="90" t="n">
        <v>43936</v>
      </c>
      <c r="E430" s="88" t="s">
        <v>18</v>
      </c>
      <c r="F430" s="88" t="s">
        <v>27</v>
      </c>
      <c r="G430" s="88" t="s">
        <v>20</v>
      </c>
      <c r="H430" s="91" t="s">
        <v>24</v>
      </c>
      <c r="I430" s="92" t="n">
        <v>59</v>
      </c>
      <c r="J430" s="93" t="n">
        <v>144</v>
      </c>
      <c r="K430" s="94" t="n">
        <f aca="false">I430 * J430</f>
        <v>8496</v>
      </c>
      <c r="L430" s="94" t="n">
        <f aca="false">K430 *M430</f>
        <v>4248</v>
      </c>
      <c r="M430" s="95" t="n">
        <v>0.5</v>
      </c>
      <c r="N430" s="88" t="s">
        <v>23</v>
      </c>
      <c r="O430" s="91" t="s">
        <v>218</v>
      </c>
      <c r="P430" s="0" t="str">
        <f aca="false">RIGHT(H430,LEN(H430) - FIND(" ", H430))</f>
        <v>Athletic Footwear</v>
      </c>
    </row>
    <row r="431" customFormat="false" ht="14.25" hidden="false" customHeight="true" outlineLevel="0" collapsed="false">
      <c r="B431" s="88" t="s">
        <v>43</v>
      </c>
      <c r="C431" s="89" t="n">
        <v>1128299</v>
      </c>
      <c r="D431" s="90" t="n">
        <v>43937</v>
      </c>
      <c r="E431" s="88" t="s">
        <v>18</v>
      </c>
      <c r="F431" s="88" t="s">
        <v>27</v>
      </c>
      <c r="G431" s="88" t="s">
        <v>20</v>
      </c>
      <c r="H431" s="91" t="s">
        <v>48</v>
      </c>
      <c r="I431" s="92" t="n">
        <v>65</v>
      </c>
      <c r="J431" s="93" t="n">
        <v>575</v>
      </c>
      <c r="K431" s="94" t="n">
        <f aca="false">I431 * J431</f>
        <v>37375</v>
      </c>
      <c r="L431" s="94" t="n">
        <f aca="false">K431 *M431</f>
        <v>18687.5</v>
      </c>
      <c r="M431" s="95" t="n">
        <v>0.5</v>
      </c>
      <c r="N431" s="88" t="s">
        <v>14</v>
      </c>
      <c r="O431" s="91" t="s">
        <v>219</v>
      </c>
      <c r="P431" s="0" t="str">
        <f aca="false">RIGHT(H431,LEN(H431) - FIND(" ", H431))</f>
        <v>Street Footwear</v>
      </c>
    </row>
    <row r="432" customFormat="false" ht="14.25" hidden="false" customHeight="true" outlineLevel="0" collapsed="false">
      <c r="B432" s="88" t="s">
        <v>43</v>
      </c>
      <c r="C432" s="89" t="n">
        <v>1128299</v>
      </c>
      <c r="D432" s="90" t="n">
        <v>43937</v>
      </c>
      <c r="E432" s="88" t="s">
        <v>18</v>
      </c>
      <c r="F432" s="88" t="s">
        <v>27</v>
      </c>
      <c r="G432" s="88" t="s">
        <v>20</v>
      </c>
      <c r="H432" s="91" t="s">
        <v>48</v>
      </c>
      <c r="I432" s="92" t="n">
        <v>64</v>
      </c>
      <c r="J432" s="93" t="n">
        <v>150</v>
      </c>
      <c r="K432" s="94" t="n">
        <f aca="false">I432 * J432</f>
        <v>9600</v>
      </c>
      <c r="L432" s="94" t="n">
        <f aca="false">K432 *M432</f>
        <v>6144</v>
      </c>
      <c r="M432" s="95" t="n">
        <v>0.64</v>
      </c>
      <c r="N432" s="88" t="s">
        <v>23</v>
      </c>
      <c r="O432" s="91" t="s">
        <v>219</v>
      </c>
      <c r="P432" s="0" t="str">
        <f aca="false">RIGHT(H432,LEN(H432) - FIND(" ", H432))</f>
        <v>Street Footwear</v>
      </c>
    </row>
    <row r="433" customFormat="false" ht="14.25" hidden="false" customHeight="true" outlineLevel="0" collapsed="false">
      <c r="B433" s="88" t="s">
        <v>37</v>
      </c>
      <c r="C433" s="89" t="n">
        <v>1185732</v>
      </c>
      <c r="D433" s="90" t="n">
        <v>43938</v>
      </c>
      <c r="E433" s="88" t="s">
        <v>26</v>
      </c>
      <c r="F433" s="88" t="s">
        <v>50</v>
      </c>
      <c r="G433" s="88" t="s">
        <v>50</v>
      </c>
      <c r="H433" s="91" t="s">
        <v>16</v>
      </c>
      <c r="I433" s="92" t="n">
        <v>60</v>
      </c>
      <c r="J433" s="93" t="n">
        <v>900</v>
      </c>
      <c r="K433" s="94" t="n">
        <f aca="false">I433 * J433</f>
        <v>54000</v>
      </c>
      <c r="L433" s="94" t="n">
        <f aca="false">K433 *M433</f>
        <v>16200</v>
      </c>
      <c r="M433" s="95" t="n">
        <v>0.3</v>
      </c>
      <c r="N433" s="88" t="s">
        <v>31</v>
      </c>
      <c r="O433" s="91" t="s">
        <v>218</v>
      </c>
      <c r="P433" s="0" t="str">
        <f aca="false">RIGHT(H433,LEN(H433) - FIND(" ", H433))</f>
        <v>Apparel</v>
      </c>
    </row>
    <row r="434" customFormat="false" ht="14.25" hidden="false" customHeight="true" outlineLevel="0" collapsed="false">
      <c r="B434" s="88" t="s">
        <v>43</v>
      </c>
      <c r="C434" s="89" t="n">
        <v>1128299</v>
      </c>
      <c r="D434" s="90" t="n">
        <v>43938</v>
      </c>
      <c r="E434" s="88" t="s">
        <v>18</v>
      </c>
      <c r="F434" s="88" t="s">
        <v>27</v>
      </c>
      <c r="G434" s="88" t="s">
        <v>20</v>
      </c>
      <c r="H434" s="91" t="s">
        <v>44</v>
      </c>
      <c r="I434" s="92" t="n">
        <v>65</v>
      </c>
      <c r="J434" s="93" t="n">
        <v>450</v>
      </c>
      <c r="K434" s="94" t="n">
        <f aca="false">I434 * J434</f>
        <v>29250</v>
      </c>
      <c r="L434" s="94" t="n">
        <f aca="false">K434 *M434</f>
        <v>13162.5</v>
      </c>
      <c r="M434" s="95" t="n">
        <v>0.45</v>
      </c>
      <c r="N434" s="88" t="s">
        <v>14</v>
      </c>
      <c r="O434" s="91" t="s">
        <v>219</v>
      </c>
      <c r="P434" s="0" t="str">
        <f aca="false">RIGHT(H434,LEN(H434) - FIND(" ", H434))</f>
        <v>Athletic Footwear</v>
      </c>
    </row>
    <row r="435" customFormat="false" ht="14.25" hidden="false" customHeight="true" outlineLevel="0" collapsed="false">
      <c r="B435" s="88" t="s">
        <v>37</v>
      </c>
      <c r="C435" s="89" t="n">
        <v>1185732</v>
      </c>
      <c r="D435" s="90" t="n">
        <v>43938</v>
      </c>
      <c r="E435" s="88" t="s">
        <v>26</v>
      </c>
      <c r="F435" s="88" t="s">
        <v>50</v>
      </c>
      <c r="G435" s="88" t="s">
        <v>50</v>
      </c>
      <c r="H435" s="91" t="s">
        <v>16</v>
      </c>
      <c r="I435" s="92" t="n">
        <v>54</v>
      </c>
      <c r="J435" s="93" t="n">
        <v>270</v>
      </c>
      <c r="K435" s="94" t="n">
        <f aca="false">I435 * J435</f>
        <v>14580</v>
      </c>
      <c r="L435" s="94" t="n">
        <f aca="false">K435 *M435</f>
        <v>6561</v>
      </c>
      <c r="M435" s="95" t="n">
        <v>0.45</v>
      </c>
      <c r="N435" s="88" t="s">
        <v>23</v>
      </c>
      <c r="O435" s="91" t="s">
        <v>218</v>
      </c>
      <c r="P435" s="0" t="str">
        <f aca="false">RIGHT(H435,LEN(H435) - FIND(" ", H435))</f>
        <v>Apparel</v>
      </c>
    </row>
    <row r="436" customFormat="false" ht="14.25" hidden="false" customHeight="true" outlineLevel="0" collapsed="false">
      <c r="B436" s="88" t="s">
        <v>43</v>
      </c>
      <c r="C436" s="89" t="n">
        <v>1128299</v>
      </c>
      <c r="D436" s="90" t="n">
        <v>43938</v>
      </c>
      <c r="E436" s="88" t="s">
        <v>18</v>
      </c>
      <c r="F436" s="88" t="s">
        <v>27</v>
      </c>
      <c r="G436" s="88" t="s">
        <v>20</v>
      </c>
      <c r="H436" s="91" t="s">
        <v>44</v>
      </c>
      <c r="I436" s="92" t="n">
        <v>62</v>
      </c>
      <c r="J436" s="93" t="n">
        <v>135</v>
      </c>
      <c r="K436" s="94" t="n">
        <f aca="false">I436 * J436</f>
        <v>8370</v>
      </c>
      <c r="L436" s="94" t="n">
        <f aca="false">K436 *M436</f>
        <v>5022</v>
      </c>
      <c r="M436" s="95" t="n">
        <v>0.6</v>
      </c>
      <c r="N436" s="88" t="s">
        <v>23</v>
      </c>
      <c r="O436" s="91" t="s">
        <v>219</v>
      </c>
      <c r="P436" s="0" t="str">
        <f aca="false">RIGHT(H436,LEN(H436) - FIND(" ", H436))</f>
        <v>Athletic Footwear</v>
      </c>
    </row>
    <row r="437" customFormat="false" ht="14.25" hidden="false" customHeight="true" outlineLevel="0" collapsed="false">
      <c r="B437" s="88" t="s">
        <v>37</v>
      </c>
      <c r="C437" s="89" t="n">
        <v>1185732</v>
      </c>
      <c r="D437" s="90" t="n">
        <v>43938</v>
      </c>
      <c r="E437" s="88" t="s">
        <v>26</v>
      </c>
      <c r="F437" s="88" t="s">
        <v>50</v>
      </c>
      <c r="G437" s="88" t="s">
        <v>50</v>
      </c>
      <c r="H437" s="91" t="s">
        <v>16</v>
      </c>
      <c r="I437" s="92" t="n">
        <v>43</v>
      </c>
      <c r="J437" s="93" t="n">
        <v>279</v>
      </c>
      <c r="K437" s="94" t="n">
        <f aca="false">I437 * J437</f>
        <v>11997</v>
      </c>
      <c r="L437" s="94" t="n">
        <f aca="false">K437 *M437</f>
        <v>3959.01</v>
      </c>
      <c r="M437" s="95" t="n">
        <v>0.33</v>
      </c>
      <c r="N437" s="88" t="s">
        <v>31</v>
      </c>
      <c r="O437" s="91" t="s">
        <v>218</v>
      </c>
      <c r="P437" s="0" t="str">
        <f aca="false">RIGHT(H437,LEN(H437) - FIND(" ", H437))</f>
        <v>Apparel</v>
      </c>
    </row>
    <row r="438" customFormat="false" ht="14.25" hidden="false" customHeight="true" outlineLevel="0" collapsed="false">
      <c r="B438" s="88" t="s">
        <v>37</v>
      </c>
      <c r="C438" s="89" t="n">
        <v>1185732</v>
      </c>
      <c r="D438" s="90" t="n">
        <v>43939</v>
      </c>
      <c r="E438" s="88" t="s">
        <v>26</v>
      </c>
      <c r="F438" s="88" t="s">
        <v>50</v>
      </c>
      <c r="G438" s="88" t="s">
        <v>50</v>
      </c>
      <c r="H438" s="91" t="s">
        <v>38</v>
      </c>
      <c r="I438" s="92" t="n">
        <v>65</v>
      </c>
      <c r="J438" s="93" t="n">
        <v>1075</v>
      </c>
      <c r="K438" s="94" t="n">
        <f aca="false">I438 * J438</f>
        <v>69875</v>
      </c>
      <c r="L438" s="94" t="n">
        <f aca="false">K438 *M438</f>
        <v>17468.75</v>
      </c>
      <c r="M438" s="95" t="n">
        <v>0.25</v>
      </c>
      <c r="N438" s="88" t="s">
        <v>31</v>
      </c>
      <c r="O438" s="91" t="s">
        <v>219</v>
      </c>
      <c r="P438" s="0" t="str">
        <f aca="false">RIGHT(H438,LEN(H438) - FIND(" ", H438))</f>
        <v>Apparel</v>
      </c>
    </row>
    <row r="439" customFormat="false" ht="14.25" hidden="false" customHeight="true" outlineLevel="0" collapsed="false">
      <c r="B439" s="88" t="s">
        <v>43</v>
      </c>
      <c r="C439" s="89" t="n">
        <v>1128299</v>
      </c>
      <c r="D439" s="90" t="n">
        <v>43939</v>
      </c>
      <c r="E439" s="88" t="s">
        <v>18</v>
      </c>
      <c r="F439" s="88" t="s">
        <v>27</v>
      </c>
      <c r="G439" s="88" t="s">
        <v>20</v>
      </c>
      <c r="H439" s="91" t="s">
        <v>16</v>
      </c>
      <c r="I439" s="92" t="n">
        <v>70</v>
      </c>
      <c r="J439" s="93" t="n">
        <v>325</v>
      </c>
      <c r="K439" s="94" t="n">
        <f aca="false">I439 * J439</f>
        <v>22750</v>
      </c>
      <c r="L439" s="94" t="n">
        <f aca="false">K439 *M439</f>
        <v>14787.5</v>
      </c>
      <c r="M439" s="95" t="n">
        <v>0.65</v>
      </c>
      <c r="N439" s="88" t="s">
        <v>14</v>
      </c>
      <c r="O439" s="91" t="s">
        <v>218</v>
      </c>
      <c r="P439" s="0" t="str">
        <f aca="false">RIGHT(H439,LEN(H439) - FIND(" ", H439))</f>
        <v>Apparel</v>
      </c>
    </row>
    <row r="440" customFormat="false" ht="14.25" hidden="false" customHeight="true" outlineLevel="0" collapsed="false">
      <c r="B440" s="88" t="s">
        <v>37</v>
      </c>
      <c r="C440" s="89" t="n">
        <v>1185732</v>
      </c>
      <c r="D440" s="90" t="n">
        <v>43939</v>
      </c>
      <c r="E440" s="88" t="s">
        <v>26</v>
      </c>
      <c r="F440" s="88" t="s">
        <v>50</v>
      </c>
      <c r="G440" s="88" t="s">
        <v>50</v>
      </c>
      <c r="H440" s="91" t="s">
        <v>38</v>
      </c>
      <c r="I440" s="92" t="n">
        <v>62</v>
      </c>
      <c r="J440" s="93" t="n">
        <v>290</v>
      </c>
      <c r="K440" s="94" t="n">
        <f aca="false">I440 * J440</f>
        <v>17980</v>
      </c>
      <c r="L440" s="94" t="n">
        <f aca="false">K440 *M440</f>
        <v>6652.6</v>
      </c>
      <c r="M440" s="95" t="n">
        <v>0.37</v>
      </c>
      <c r="N440" s="88" t="s">
        <v>23</v>
      </c>
      <c r="O440" s="91" t="s">
        <v>219</v>
      </c>
      <c r="P440" s="0" t="str">
        <f aca="false">RIGHT(H440,LEN(H440) - FIND(" ", H440))</f>
        <v>Apparel</v>
      </c>
    </row>
    <row r="441" customFormat="false" ht="14.25" hidden="false" customHeight="true" outlineLevel="0" collapsed="false">
      <c r="B441" s="88" t="s">
        <v>43</v>
      </c>
      <c r="C441" s="89" t="n">
        <v>1128299</v>
      </c>
      <c r="D441" s="90" t="n">
        <v>43939</v>
      </c>
      <c r="E441" s="88" t="s">
        <v>18</v>
      </c>
      <c r="F441" s="88" t="s">
        <v>27</v>
      </c>
      <c r="G441" s="88" t="s">
        <v>20</v>
      </c>
      <c r="H441" s="91" t="s">
        <v>16</v>
      </c>
      <c r="I441" s="92" t="n">
        <v>66</v>
      </c>
      <c r="J441" s="93" t="n">
        <v>91</v>
      </c>
      <c r="K441" s="94" t="n">
        <f aca="false">I441 * J441</f>
        <v>6006</v>
      </c>
      <c r="L441" s="94" t="n">
        <f aca="false">K441 *M441</f>
        <v>4624.62</v>
      </c>
      <c r="M441" s="95" t="n">
        <v>0.77</v>
      </c>
      <c r="N441" s="88" t="s">
        <v>23</v>
      </c>
      <c r="O441" s="91" t="s">
        <v>218</v>
      </c>
      <c r="P441" s="0" t="str">
        <f aca="false">RIGHT(H441,LEN(H441) - FIND(" ", H441))</f>
        <v>Apparel</v>
      </c>
    </row>
    <row r="442" customFormat="false" ht="14.25" hidden="false" customHeight="true" outlineLevel="0" collapsed="false">
      <c r="B442" s="88" t="s">
        <v>37</v>
      </c>
      <c r="C442" s="89" t="n">
        <v>1185732</v>
      </c>
      <c r="D442" s="90" t="n">
        <v>43939</v>
      </c>
      <c r="E442" s="88" t="s">
        <v>26</v>
      </c>
      <c r="F442" s="88" t="s">
        <v>50</v>
      </c>
      <c r="G442" s="88" t="s">
        <v>50</v>
      </c>
      <c r="H442" s="91" t="s">
        <v>38</v>
      </c>
      <c r="I442" s="92" t="n">
        <v>48</v>
      </c>
      <c r="J442" s="93" t="n">
        <v>355</v>
      </c>
      <c r="K442" s="94" t="n">
        <f aca="false">I442 * J442</f>
        <v>17040</v>
      </c>
      <c r="L442" s="94" t="n">
        <f aca="false">K442 *M442</f>
        <v>5112</v>
      </c>
      <c r="M442" s="95" t="n">
        <v>0.3</v>
      </c>
      <c r="N442" s="88" t="s">
        <v>31</v>
      </c>
      <c r="O442" s="91" t="s">
        <v>219</v>
      </c>
      <c r="P442" s="0" t="str">
        <f aca="false">RIGHT(H442,LEN(H442) - FIND(" ", H442))</f>
        <v>Apparel</v>
      </c>
    </row>
    <row r="443" customFormat="false" ht="14.25" hidden="false" customHeight="true" outlineLevel="0" collapsed="false">
      <c r="B443" s="88" t="s">
        <v>37</v>
      </c>
      <c r="C443" s="89" t="n">
        <v>1185732</v>
      </c>
      <c r="D443" s="90" t="n">
        <v>43940</v>
      </c>
      <c r="E443" s="88" t="s">
        <v>26</v>
      </c>
      <c r="F443" s="88" t="s">
        <v>50</v>
      </c>
      <c r="G443" s="88" t="s">
        <v>50</v>
      </c>
      <c r="H443" s="91" t="s">
        <v>32</v>
      </c>
      <c r="I443" s="92" t="n">
        <v>60</v>
      </c>
      <c r="J443" s="93" t="n">
        <v>1200</v>
      </c>
      <c r="K443" s="94" t="n">
        <f aca="false">I443 * J443</f>
        <v>72000</v>
      </c>
      <c r="L443" s="94" t="n">
        <f aca="false">K443 *M443</f>
        <v>36000</v>
      </c>
      <c r="M443" s="95" t="n">
        <v>0.5</v>
      </c>
      <c r="N443" s="88" t="s">
        <v>31</v>
      </c>
      <c r="O443" s="91" t="s">
        <v>218</v>
      </c>
      <c r="P443" s="0" t="str">
        <f aca="false">RIGHT(H443,LEN(H443) - FIND(" ", H443))</f>
        <v>Street Footwear</v>
      </c>
    </row>
    <row r="444" customFormat="false" ht="14.25" hidden="false" customHeight="true" outlineLevel="0" collapsed="false">
      <c r="B444" s="88" t="s">
        <v>43</v>
      </c>
      <c r="C444" s="89" t="n">
        <v>1128299</v>
      </c>
      <c r="D444" s="90" t="n">
        <v>43940</v>
      </c>
      <c r="E444" s="88" t="s">
        <v>18</v>
      </c>
      <c r="F444" s="88" t="s">
        <v>27</v>
      </c>
      <c r="G444" s="88" t="s">
        <v>20</v>
      </c>
      <c r="H444" s="91" t="s">
        <v>38</v>
      </c>
      <c r="I444" s="92" t="n">
        <v>85</v>
      </c>
      <c r="J444" s="93" t="n">
        <v>625</v>
      </c>
      <c r="K444" s="94" t="n">
        <f aca="false">I444 * J444</f>
        <v>53125</v>
      </c>
      <c r="L444" s="94" t="n">
        <f aca="false">K444 *M444</f>
        <v>15937.5</v>
      </c>
      <c r="M444" s="95" t="n">
        <v>0.3</v>
      </c>
      <c r="N444" s="88" t="s">
        <v>14</v>
      </c>
      <c r="O444" s="91" t="s">
        <v>219</v>
      </c>
      <c r="P444" s="0" t="str">
        <f aca="false">RIGHT(H444,LEN(H444) - FIND(" ", H444))</f>
        <v>Apparel</v>
      </c>
    </row>
    <row r="445" customFormat="false" ht="14.25" hidden="false" customHeight="true" outlineLevel="0" collapsed="false">
      <c r="B445" s="88" t="s">
        <v>37</v>
      </c>
      <c r="C445" s="89" t="n">
        <v>1185732</v>
      </c>
      <c r="D445" s="90" t="n">
        <v>43940</v>
      </c>
      <c r="E445" s="88" t="s">
        <v>26</v>
      </c>
      <c r="F445" s="88" t="s">
        <v>50</v>
      </c>
      <c r="G445" s="88" t="s">
        <v>50</v>
      </c>
      <c r="H445" s="91" t="s">
        <v>32</v>
      </c>
      <c r="I445" s="92" t="n">
        <v>56</v>
      </c>
      <c r="J445" s="93" t="n">
        <v>360</v>
      </c>
      <c r="K445" s="94" t="n">
        <f aca="false">I445 * J445</f>
        <v>20160</v>
      </c>
      <c r="L445" s="94" t="n">
        <f aca="false">K445 *M445</f>
        <v>12499.2</v>
      </c>
      <c r="M445" s="95" t="n">
        <v>0.62</v>
      </c>
      <c r="N445" s="88" t="s">
        <v>23</v>
      </c>
      <c r="O445" s="91" t="s">
        <v>218</v>
      </c>
      <c r="P445" s="0" t="str">
        <f aca="false">RIGHT(H445,LEN(H445) - FIND(" ", H445))</f>
        <v>Street Footwear</v>
      </c>
    </row>
    <row r="446" customFormat="false" ht="14.25" hidden="false" customHeight="true" outlineLevel="0" collapsed="false">
      <c r="B446" s="88" t="s">
        <v>43</v>
      </c>
      <c r="C446" s="89" t="n">
        <v>1128299</v>
      </c>
      <c r="D446" s="90" t="n">
        <v>43940</v>
      </c>
      <c r="E446" s="88" t="s">
        <v>18</v>
      </c>
      <c r="F446" s="88" t="s">
        <v>27</v>
      </c>
      <c r="G446" s="88" t="s">
        <v>20</v>
      </c>
      <c r="H446" s="91" t="s">
        <v>38</v>
      </c>
      <c r="I446" s="92" t="n">
        <v>83</v>
      </c>
      <c r="J446" s="93" t="n">
        <v>181</v>
      </c>
      <c r="K446" s="94" t="n">
        <f aca="false">I446 * J446</f>
        <v>15023</v>
      </c>
      <c r="L446" s="94" t="n">
        <f aca="false">K446 *M446</f>
        <v>6459.89</v>
      </c>
      <c r="M446" s="95" t="n">
        <v>0.43</v>
      </c>
      <c r="N446" s="88" t="s">
        <v>23</v>
      </c>
      <c r="O446" s="91" t="s">
        <v>219</v>
      </c>
      <c r="P446" s="0" t="str">
        <f aca="false">RIGHT(H446,LEN(H446) - FIND(" ", H446))</f>
        <v>Apparel</v>
      </c>
    </row>
    <row r="447" customFormat="false" ht="14.25" hidden="false" customHeight="true" outlineLevel="0" collapsed="false">
      <c r="B447" s="88" t="s">
        <v>37</v>
      </c>
      <c r="C447" s="89" t="n">
        <v>1185732</v>
      </c>
      <c r="D447" s="90" t="n">
        <v>43940</v>
      </c>
      <c r="E447" s="88" t="s">
        <v>26</v>
      </c>
      <c r="F447" s="88" t="s">
        <v>50</v>
      </c>
      <c r="G447" s="88" t="s">
        <v>50</v>
      </c>
      <c r="H447" s="91" t="s">
        <v>32</v>
      </c>
      <c r="I447" s="92" t="n">
        <v>39</v>
      </c>
      <c r="J447" s="93" t="n">
        <v>408</v>
      </c>
      <c r="K447" s="94" t="n">
        <f aca="false">I447 * J447</f>
        <v>15912</v>
      </c>
      <c r="L447" s="94" t="n">
        <f aca="false">K447 *M447</f>
        <v>8751.6</v>
      </c>
      <c r="M447" s="95" t="n">
        <v>0.55</v>
      </c>
      <c r="N447" s="88" t="s">
        <v>31</v>
      </c>
      <c r="O447" s="91" t="s">
        <v>218</v>
      </c>
      <c r="P447" s="0" t="str">
        <f aca="false">RIGHT(H447,LEN(H447) - FIND(" ", H447))</f>
        <v>Street Footwear</v>
      </c>
    </row>
    <row r="448" customFormat="false" ht="14.25" hidden="false" customHeight="true" outlineLevel="0" collapsed="false">
      <c r="B448" s="88" t="s">
        <v>37</v>
      </c>
      <c r="C448" s="89" t="n">
        <v>1185732</v>
      </c>
      <c r="D448" s="90" t="n">
        <v>43941</v>
      </c>
      <c r="E448" s="88" t="s">
        <v>26</v>
      </c>
      <c r="F448" s="88" t="s">
        <v>50</v>
      </c>
      <c r="G448" s="88" t="s">
        <v>50</v>
      </c>
      <c r="H448" s="91" t="s">
        <v>24</v>
      </c>
      <c r="I448" s="92" t="n">
        <v>55</v>
      </c>
      <c r="J448" s="93" t="n">
        <v>1000</v>
      </c>
      <c r="K448" s="94" t="n">
        <f aca="false">I448 * J448</f>
        <v>55000</v>
      </c>
      <c r="L448" s="94" t="n">
        <f aca="false">K448 *M448</f>
        <v>16500</v>
      </c>
      <c r="M448" s="95" t="n">
        <v>0.3</v>
      </c>
      <c r="N448" s="88" t="s">
        <v>31</v>
      </c>
      <c r="O448" s="91" t="s">
        <v>218</v>
      </c>
      <c r="P448" s="0" t="str">
        <f aca="false">RIGHT(H448,LEN(H448) - FIND(" ", H448))</f>
        <v>Athletic Footwear</v>
      </c>
    </row>
    <row r="449" customFormat="false" ht="14.25" hidden="false" customHeight="true" outlineLevel="0" collapsed="false">
      <c r="B449" s="88" t="s">
        <v>43</v>
      </c>
      <c r="C449" s="89" t="n">
        <v>1128299</v>
      </c>
      <c r="D449" s="90" t="n">
        <v>43941</v>
      </c>
      <c r="E449" s="88" t="s">
        <v>18</v>
      </c>
      <c r="F449" s="88" t="s">
        <v>27</v>
      </c>
      <c r="G449" s="88" t="s">
        <v>20</v>
      </c>
      <c r="H449" s="91" t="s">
        <v>32</v>
      </c>
      <c r="I449" s="92" t="n">
        <v>65</v>
      </c>
      <c r="J449" s="93" t="n">
        <v>775</v>
      </c>
      <c r="K449" s="94" t="n">
        <f aca="false">I449 * J449</f>
        <v>50375</v>
      </c>
      <c r="L449" s="94" t="n">
        <f aca="false">K449 *M449</f>
        <v>22668.75</v>
      </c>
      <c r="M449" s="95" t="n">
        <v>0.45</v>
      </c>
      <c r="N449" s="88" t="s">
        <v>14</v>
      </c>
      <c r="O449" s="91" t="s">
        <v>218</v>
      </c>
      <c r="P449" s="0" t="str">
        <f aca="false">RIGHT(H449,LEN(H449) - FIND(" ", H449))</f>
        <v>Street Footwear</v>
      </c>
    </row>
    <row r="450" customFormat="false" ht="14.25" hidden="false" customHeight="true" outlineLevel="0" collapsed="false">
      <c r="B450" s="88" t="s">
        <v>37</v>
      </c>
      <c r="C450" s="89" t="n">
        <v>1185732</v>
      </c>
      <c r="D450" s="90" t="n">
        <v>43941</v>
      </c>
      <c r="E450" s="88" t="s">
        <v>26</v>
      </c>
      <c r="F450" s="88" t="s">
        <v>50</v>
      </c>
      <c r="G450" s="88" t="s">
        <v>50</v>
      </c>
      <c r="H450" s="91" t="s">
        <v>24</v>
      </c>
      <c r="I450" s="92" t="n">
        <v>50</v>
      </c>
      <c r="J450" s="93" t="n">
        <v>270</v>
      </c>
      <c r="K450" s="94" t="n">
        <f aca="false">I450 * J450</f>
        <v>13500</v>
      </c>
      <c r="L450" s="94" t="n">
        <f aca="false">K450 *M450</f>
        <v>5940</v>
      </c>
      <c r="M450" s="95" t="n">
        <v>0.44</v>
      </c>
      <c r="N450" s="88" t="s">
        <v>23</v>
      </c>
      <c r="O450" s="91" t="s">
        <v>218</v>
      </c>
      <c r="P450" s="0" t="str">
        <f aca="false">RIGHT(H450,LEN(H450) - FIND(" ", H450))</f>
        <v>Athletic Footwear</v>
      </c>
    </row>
    <row r="451" customFormat="false" ht="14.25" hidden="false" customHeight="true" outlineLevel="0" collapsed="false">
      <c r="B451" s="88" t="s">
        <v>43</v>
      </c>
      <c r="C451" s="89" t="n">
        <v>1128299</v>
      </c>
      <c r="D451" s="90" t="n">
        <v>43941</v>
      </c>
      <c r="E451" s="88" t="s">
        <v>18</v>
      </c>
      <c r="F451" s="88" t="s">
        <v>27</v>
      </c>
      <c r="G451" s="88" t="s">
        <v>20</v>
      </c>
      <c r="H451" s="91" t="s">
        <v>32</v>
      </c>
      <c r="I451" s="92" t="n">
        <v>64</v>
      </c>
      <c r="J451" s="93" t="n">
        <v>202</v>
      </c>
      <c r="K451" s="94" t="n">
        <f aca="false">I451 * J451</f>
        <v>12928</v>
      </c>
      <c r="L451" s="94" t="n">
        <f aca="false">K451 *M451</f>
        <v>7756.8</v>
      </c>
      <c r="M451" s="95" t="n">
        <v>0.6</v>
      </c>
      <c r="N451" s="88" t="s">
        <v>23</v>
      </c>
      <c r="O451" s="91" t="s">
        <v>218</v>
      </c>
      <c r="P451" s="0" t="str">
        <f aca="false">RIGHT(H451,LEN(H451) - FIND(" ", H451))</f>
        <v>Street Footwear</v>
      </c>
    </row>
    <row r="452" customFormat="false" ht="14.25" hidden="false" customHeight="true" outlineLevel="0" collapsed="false">
      <c r="B452" s="88" t="s">
        <v>37</v>
      </c>
      <c r="C452" s="89" t="n">
        <v>1185732</v>
      </c>
      <c r="D452" s="90" t="n">
        <v>43941</v>
      </c>
      <c r="E452" s="88" t="s">
        <v>26</v>
      </c>
      <c r="F452" s="88" t="s">
        <v>50</v>
      </c>
      <c r="G452" s="88" t="s">
        <v>50</v>
      </c>
      <c r="H452" s="91" t="s">
        <v>24</v>
      </c>
      <c r="I452" s="92" t="n">
        <v>43</v>
      </c>
      <c r="J452" s="93" t="n">
        <v>350</v>
      </c>
      <c r="K452" s="94" t="n">
        <f aca="false">I452 * J452</f>
        <v>15050</v>
      </c>
      <c r="L452" s="94" t="n">
        <f aca="false">K452 *M452</f>
        <v>4966.5</v>
      </c>
      <c r="M452" s="95" t="n">
        <v>0.33</v>
      </c>
      <c r="N452" s="88" t="s">
        <v>31</v>
      </c>
      <c r="O452" s="91" t="s">
        <v>218</v>
      </c>
      <c r="P452" s="0" t="str">
        <f aca="false">RIGHT(H452,LEN(H452) - FIND(" ", H452))</f>
        <v>Athletic Footwear</v>
      </c>
    </row>
    <row r="453" customFormat="false" ht="14.25" hidden="false" customHeight="true" outlineLevel="0" collapsed="false">
      <c r="B453" s="88" t="s">
        <v>37</v>
      </c>
      <c r="C453" s="89" t="n">
        <v>1185732</v>
      </c>
      <c r="D453" s="90" t="n">
        <v>43942</v>
      </c>
      <c r="E453" s="88" t="s">
        <v>26</v>
      </c>
      <c r="F453" s="88" t="s">
        <v>50</v>
      </c>
      <c r="G453" s="88" t="s">
        <v>50</v>
      </c>
      <c r="H453" s="91" t="s">
        <v>48</v>
      </c>
      <c r="I453" s="92" t="n">
        <v>50</v>
      </c>
      <c r="J453" s="93" t="n">
        <v>925</v>
      </c>
      <c r="K453" s="94" t="n">
        <f aca="false">I453 * J453</f>
        <v>46250</v>
      </c>
      <c r="L453" s="94" t="n">
        <f aca="false">K453 *M453</f>
        <v>16187.5</v>
      </c>
      <c r="M453" s="95" t="n">
        <v>0.35</v>
      </c>
      <c r="N453" s="88" t="s">
        <v>31</v>
      </c>
      <c r="O453" s="91" t="s">
        <v>219</v>
      </c>
      <c r="P453" s="0" t="str">
        <f aca="false">RIGHT(H453,LEN(H453) - FIND(" ", H453))</f>
        <v>Street Footwear</v>
      </c>
    </row>
    <row r="454" customFormat="false" ht="14.25" hidden="false" customHeight="true" outlineLevel="0" collapsed="false">
      <c r="B454" s="88" t="s">
        <v>43</v>
      </c>
      <c r="C454" s="89" t="n">
        <v>1128299</v>
      </c>
      <c r="D454" s="90" t="n">
        <v>43942</v>
      </c>
      <c r="E454" s="88" t="s">
        <v>18</v>
      </c>
      <c r="F454" s="88" t="s">
        <v>27</v>
      </c>
      <c r="G454" s="88" t="s">
        <v>20</v>
      </c>
      <c r="H454" s="91" t="s">
        <v>24</v>
      </c>
      <c r="I454" s="92" t="n">
        <v>70</v>
      </c>
      <c r="J454" s="93" t="n">
        <v>625</v>
      </c>
      <c r="K454" s="94" t="n">
        <f aca="false">I454 * J454</f>
        <v>43750</v>
      </c>
      <c r="L454" s="94" t="n">
        <f aca="false">K454 *M454</f>
        <v>13125</v>
      </c>
      <c r="M454" s="95" t="n">
        <v>0.3</v>
      </c>
      <c r="N454" s="88" t="s">
        <v>14</v>
      </c>
      <c r="O454" s="91" t="s">
        <v>218</v>
      </c>
      <c r="P454" s="0" t="str">
        <f aca="false">RIGHT(H454,LEN(H454) - FIND(" ", H454))</f>
        <v>Athletic Footwear</v>
      </c>
    </row>
    <row r="455" customFormat="false" ht="14.25" hidden="false" customHeight="true" outlineLevel="0" collapsed="false">
      <c r="B455" s="88" t="s">
        <v>37</v>
      </c>
      <c r="C455" s="89" t="n">
        <v>1185732</v>
      </c>
      <c r="D455" s="90" t="n">
        <v>43942</v>
      </c>
      <c r="E455" s="88" t="s">
        <v>26</v>
      </c>
      <c r="F455" s="88" t="s">
        <v>50</v>
      </c>
      <c r="G455" s="88" t="s">
        <v>50</v>
      </c>
      <c r="H455" s="91" t="s">
        <v>48</v>
      </c>
      <c r="I455" s="92" t="n">
        <v>47</v>
      </c>
      <c r="J455" s="93" t="n">
        <v>268</v>
      </c>
      <c r="K455" s="94" t="n">
        <f aca="false">I455 * J455</f>
        <v>12596</v>
      </c>
      <c r="L455" s="94" t="n">
        <f aca="false">K455 *M455</f>
        <v>5920.12</v>
      </c>
      <c r="M455" s="95" t="n">
        <v>0.47</v>
      </c>
      <c r="N455" s="88" t="s">
        <v>23</v>
      </c>
      <c r="O455" s="91" t="s">
        <v>219</v>
      </c>
      <c r="P455" s="0" t="str">
        <f aca="false">RIGHT(H455,LEN(H455) - FIND(" ", H455))</f>
        <v>Street Footwear</v>
      </c>
    </row>
    <row r="456" customFormat="false" ht="14.25" hidden="false" customHeight="true" outlineLevel="0" collapsed="false">
      <c r="B456" s="88" t="s">
        <v>43</v>
      </c>
      <c r="C456" s="89" t="n">
        <v>1128299</v>
      </c>
      <c r="D456" s="90" t="n">
        <v>43942</v>
      </c>
      <c r="E456" s="88" t="s">
        <v>18</v>
      </c>
      <c r="F456" s="88" t="s">
        <v>27</v>
      </c>
      <c r="G456" s="88" t="s">
        <v>20</v>
      </c>
      <c r="H456" s="91" t="s">
        <v>24</v>
      </c>
      <c r="I456" s="92" t="n">
        <v>67</v>
      </c>
      <c r="J456" s="93" t="n">
        <v>188</v>
      </c>
      <c r="K456" s="94" t="n">
        <f aca="false">I456 * J456</f>
        <v>12596</v>
      </c>
      <c r="L456" s="94" t="n">
        <f aca="false">K456 *M456</f>
        <v>5038.4</v>
      </c>
      <c r="M456" s="95" t="n">
        <v>0.4</v>
      </c>
      <c r="N456" s="88" t="s">
        <v>23</v>
      </c>
      <c r="O456" s="91" t="s">
        <v>218</v>
      </c>
      <c r="P456" s="0" t="str">
        <f aca="false">RIGHT(H456,LEN(H456) - FIND(" ", H456))</f>
        <v>Athletic Footwear</v>
      </c>
    </row>
    <row r="457" customFormat="false" ht="14.25" hidden="false" customHeight="true" outlineLevel="0" collapsed="false">
      <c r="B457" s="88" t="s">
        <v>37</v>
      </c>
      <c r="C457" s="89" t="n">
        <v>1185732</v>
      </c>
      <c r="D457" s="90" t="n">
        <v>43942</v>
      </c>
      <c r="E457" s="88" t="s">
        <v>26</v>
      </c>
      <c r="F457" s="88" t="s">
        <v>50</v>
      </c>
      <c r="G457" s="88" t="s">
        <v>50</v>
      </c>
      <c r="H457" s="91" t="s">
        <v>48</v>
      </c>
      <c r="I457" s="92" t="n">
        <v>36</v>
      </c>
      <c r="J457" s="93" t="n">
        <v>315</v>
      </c>
      <c r="K457" s="94" t="n">
        <f aca="false">I457 * J457</f>
        <v>11340</v>
      </c>
      <c r="L457" s="94" t="n">
        <f aca="false">K457 *M457</f>
        <v>4422.6</v>
      </c>
      <c r="M457" s="95" t="n">
        <v>0.39</v>
      </c>
      <c r="N457" s="88" t="s">
        <v>31</v>
      </c>
      <c r="O457" s="91" t="s">
        <v>219</v>
      </c>
      <c r="P457" s="0" t="str">
        <f aca="false">RIGHT(H457,LEN(H457) - FIND(" ", H457))</f>
        <v>Street Footwear</v>
      </c>
    </row>
    <row r="458" customFormat="false" ht="14.25" hidden="false" customHeight="true" outlineLevel="0" collapsed="false">
      <c r="B458" s="88" t="s">
        <v>37</v>
      </c>
      <c r="C458" s="89" t="n">
        <v>1185732</v>
      </c>
      <c r="D458" s="90" t="n">
        <v>43943</v>
      </c>
      <c r="E458" s="88" t="s">
        <v>26</v>
      </c>
      <c r="F458" s="88" t="s">
        <v>50</v>
      </c>
      <c r="G458" s="88" t="s">
        <v>50</v>
      </c>
      <c r="H458" s="91" t="s">
        <v>44</v>
      </c>
      <c r="I458" s="92" t="n">
        <v>50</v>
      </c>
      <c r="J458" s="93" t="n">
        <v>900</v>
      </c>
      <c r="K458" s="94" t="n">
        <f aca="false">I458 * J458</f>
        <v>45000</v>
      </c>
      <c r="L458" s="94" t="n">
        <f aca="false">K458 *M458</f>
        <v>15750</v>
      </c>
      <c r="M458" s="95" t="n">
        <v>0.35</v>
      </c>
      <c r="N458" s="88" t="s">
        <v>31</v>
      </c>
      <c r="O458" s="91" t="s">
        <v>219</v>
      </c>
      <c r="P458" s="0" t="str">
        <f aca="false">RIGHT(H458,LEN(H458) - FIND(" ", H458))</f>
        <v>Athletic Footwear</v>
      </c>
    </row>
    <row r="459" customFormat="false" ht="14.25" hidden="false" customHeight="true" outlineLevel="0" collapsed="false">
      <c r="B459" s="88" t="s">
        <v>43</v>
      </c>
      <c r="C459" s="89" t="n">
        <v>1128299</v>
      </c>
      <c r="D459" s="90" t="n">
        <v>43943</v>
      </c>
      <c r="E459" s="88" t="s">
        <v>18</v>
      </c>
      <c r="F459" s="88" t="s">
        <v>27</v>
      </c>
      <c r="G459" s="88" t="s">
        <v>20</v>
      </c>
      <c r="H459" s="91" t="s">
        <v>48</v>
      </c>
      <c r="I459" s="92" t="n">
        <v>70</v>
      </c>
      <c r="J459" s="93" t="n">
        <v>575</v>
      </c>
      <c r="K459" s="94" t="n">
        <f aca="false">I459 * J459</f>
        <v>40250</v>
      </c>
      <c r="L459" s="94" t="n">
        <f aca="false">K459 *M459</f>
        <v>18112.5</v>
      </c>
      <c r="M459" s="95" t="n">
        <v>0.45</v>
      </c>
      <c r="N459" s="88" t="s">
        <v>14</v>
      </c>
      <c r="O459" s="91" t="s">
        <v>219</v>
      </c>
      <c r="P459" s="0" t="str">
        <f aca="false">RIGHT(H459,LEN(H459) - FIND(" ", H459))</f>
        <v>Street Footwear</v>
      </c>
    </row>
    <row r="460" customFormat="false" ht="14.25" hidden="false" customHeight="true" outlineLevel="0" collapsed="false">
      <c r="B460" s="88" t="s">
        <v>37</v>
      </c>
      <c r="C460" s="89" t="n">
        <v>1185732</v>
      </c>
      <c r="D460" s="90" t="n">
        <v>43943</v>
      </c>
      <c r="E460" s="88" t="s">
        <v>26</v>
      </c>
      <c r="F460" s="88" t="s">
        <v>50</v>
      </c>
      <c r="G460" s="88" t="s">
        <v>50</v>
      </c>
      <c r="H460" s="91" t="s">
        <v>44</v>
      </c>
      <c r="I460" s="92" t="n">
        <v>47</v>
      </c>
      <c r="J460" s="93" t="n">
        <v>252</v>
      </c>
      <c r="K460" s="94" t="n">
        <f aca="false">I460 * J460</f>
        <v>11844</v>
      </c>
      <c r="L460" s="94" t="n">
        <f aca="false">K460 *M460</f>
        <v>5448.24</v>
      </c>
      <c r="M460" s="95" t="n">
        <v>0.46</v>
      </c>
      <c r="N460" s="88" t="s">
        <v>23</v>
      </c>
      <c r="O460" s="91" t="s">
        <v>219</v>
      </c>
      <c r="P460" s="0" t="str">
        <f aca="false">RIGHT(H460,LEN(H460) - FIND(" ", H460))</f>
        <v>Athletic Footwear</v>
      </c>
    </row>
    <row r="461" customFormat="false" ht="14.25" hidden="false" customHeight="true" outlineLevel="0" collapsed="false">
      <c r="B461" s="88" t="s">
        <v>43</v>
      </c>
      <c r="C461" s="89" t="n">
        <v>1128299</v>
      </c>
      <c r="D461" s="90" t="n">
        <v>43943</v>
      </c>
      <c r="E461" s="88" t="s">
        <v>18</v>
      </c>
      <c r="F461" s="88" t="s">
        <v>27</v>
      </c>
      <c r="G461" s="88" t="s">
        <v>20</v>
      </c>
      <c r="H461" s="91" t="s">
        <v>48</v>
      </c>
      <c r="I461" s="92" t="n">
        <v>67</v>
      </c>
      <c r="J461" s="93" t="n">
        <v>161</v>
      </c>
      <c r="K461" s="94" t="n">
        <f aca="false">I461 * J461</f>
        <v>10787</v>
      </c>
      <c r="L461" s="94" t="n">
        <f aca="false">K461 *M461</f>
        <v>5932.85</v>
      </c>
      <c r="M461" s="95" t="n">
        <v>0.55</v>
      </c>
      <c r="N461" s="88" t="s">
        <v>23</v>
      </c>
      <c r="O461" s="91" t="s">
        <v>219</v>
      </c>
      <c r="P461" s="0" t="str">
        <f aca="false">RIGHT(H461,LEN(H461) - FIND(" ", H461))</f>
        <v>Street Footwear</v>
      </c>
    </row>
    <row r="462" customFormat="false" ht="14.25" hidden="false" customHeight="true" outlineLevel="0" collapsed="false">
      <c r="B462" s="88" t="s">
        <v>37</v>
      </c>
      <c r="C462" s="89" t="n">
        <v>1185732</v>
      </c>
      <c r="D462" s="90" t="n">
        <v>43943</v>
      </c>
      <c r="E462" s="88" t="s">
        <v>26</v>
      </c>
      <c r="F462" s="88" t="s">
        <v>50</v>
      </c>
      <c r="G462" s="88" t="s">
        <v>50</v>
      </c>
      <c r="H462" s="91" t="s">
        <v>44</v>
      </c>
      <c r="I462" s="92" t="n">
        <v>34</v>
      </c>
      <c r="J462" s="93" t="n">
        <v>306</v>
      </c>
      <c r="K462" s="94" t="n">
        <f aca="false">I462 * J462</f>
        <v>10404</v>
      </c>
      <c r="L462" s="94" t="n">
        <f aca="false">K462 *M462</f>
        <v>4057.56</v>
      </c>
      <c r="M462" s="95" t="n">
        <v>0.39</v>
      </c>
      <c r="N462" s="88" t="s">
        <v>31</v>
      </c>
      <c r="O462" s="91" t="s">
        <v>219</v>
      </c>
      <c r="P462" s="0" t="str">
        <f aca="false">RIGHT(H462,LEN(H462) - FIND(" ", H462))</f>
        <v>Athletic Footwear</v>
      </c>
    </row>
    <row r="463" customFormat="false" ht="14.25" hidden="false" customHeight="true" outlineLevel="0" collapsed="false">
      <c r="B463" s="88" t="s">
        <v>37</v>
      </c>
      <c r="C463" s="89" t="n">
        <v>1185732</v>
      </c>
      <c r="D463" s="90" t="n">
        <v>43944</v>
      </c>
      <c r="E463" s="88" t="s">
        <v>26</v>
      </c>
      <c r="F463" s="88" t="s">
        <v>50</v>
      </c>
      <c r="G463" s="88" t="s">
        <v>50</v>
      </c>
      <c r="H463" s="91" t="s">
        <v>16</v>
      </c>
      <c r="I463" s="92" t="n">
        <v>60</v>
      </c>
      <c r="J463" s="93" t="n">
        <v>900</v>
      </c>
      <c r="K463" s="94" t="n">
        <f aca="false">I463 * J463</f>
        <v>54000</v>
      </c>
      <c r="L463" s="94" t="n">
        <f aca="false">K463 *M463</f>
        <v>16200</v>
      </c>
      <c r="M463" s="95" t="n">
        <v>0.3</v>
      </c>
      <c r="N463" s="88" t="s">
        <v>31</v>
      </c>
      <c r="O463" s="91" t="s">
        <v>218</v>
      </c>
      <c r="P463" s="0" t="str">
        <f aca="false">RIGHT(H463,LEN(H463) - FIND(" ", H463))</f>
        <v>Apparel</v>
      </c>
    </row>
    <row r="464" customFormat="false" ht="14.25" hidden="false" customHeight="true" outlineLevel="0" collapsed="false">
      <c r="B464" s="88" t="s">
        <v>43</v>
      </c>
      <c r="C464" s="89" t="n">
        <v>1128299</v>
      </c>
      <c r="D464" s="90" t="n">
        <v>43944</v>
      </c>
      <c r="E464" s="88" t="s">
        <v>18</v>
      </c>
      <c r="F464" s="88" t="s">
        <v>27</v>
      </c>
      <c r="G464" s="88" t="s">
        <v>20</v>
      </c>
      <c r="H464" s="91" t="s">
        <v>44</v>
      </c>
      <c r="I464" s="92" t="n">
        <v>65</v>
      </c>
      <c r="J464" s="93" t="n">
        <v>475</v>
      </c>
      <c r="K464" s="94" t="n">
        <f aca="false">I464 * J464</f>
        <v>30875</v>
      </c>
      <c r="L464" s="94" t="n">
        <f aca="false">K464 *M464</f>
        <v>12350</v>
      </c>
      <c r="M464" s="95" t="n">
        <v>0.4</v>
      </c>
      <c r="N464" s="88" t="s">
        <v>14</v>
      </c>
      <c r="O464" s="91" t="s">
        <v>219</v>
      </c>
      <c r="P464" s="0" t="str">
        <f aca="false">RIGHT(H464,LEN(H464) - FIND(" ", H464))</f>
        <v>Athletic Footwear</v>
      </c>
    </row>
    <row r="465" customFormat="false" ht="14.25" hidden="false" customHeight="true" outlineLevel="0" collapsed="false">
      <c r="B465" s="88" t="s">
        <v>37</v>
      </c>
      <c r="C465" s="89" t="n">
        <v>1185732</v>
      </c>
      <c r="D465" s="90" t="n">
        <v>43944</v>
      </c>
      <c r="E465" s="88" t="s">
        <v>26</v>
      </c>
      <c r="F465" s="88" t="s">
        <v>50</v>
      </c>
      <c r="G465" s="88" t="s">
        <v>50</v>
      </c>
      <c r="H465" s="91" t="s">
        <v>16</v>
      </c>
      <c r="I465" s="92" t="n">
        <v>58</v>
      </c>
      <c r="J465" s="93" t="n">
        <v>252</v>
      </c>
      <c r="K465" s="94" t="n">
        <f aca="false">I465 * J465</f>
        <v>14616</v>
      </c>
      <c r="L465" s="94" t="n">
        <f aca="false">K465 *M465</f>
        <v>5846.4</v>
      </c>
      <c r="M465" s="95" t="n">
        <v>0.4</v>
      </c>
      <c r="N465" s="88" t="s">
        <v>23</v>
      </c>
      <c r="O465" s="91" t="s">
        <v>218</v>
      </c>
      <c r="P465" s="0" t="str">
        <f aca="false">RIGHT(H465,LEN(H465) - FIND(" ", H465))</f>
        <v>Apparel</v>
      </c>
    </row>
    <row r="466" customFormat="false" ht="14.25" hidden="false" customHeight="true" outlineLevel="0" collapsed="false">
      <c r="B466" s="88" t="s">
        <v>43</v>
      </c>
      <c r="C466" s="89" t="n">
        <v>1128299</v>
      </c>
      <c r="D466" s="90" t="n">
        <v>43944</v>
      </c>
      <c r="E466" s="88" t="s">
        <v>18</v>
      </c>
      <c r="F466" s="88" t="s">
        <v>27</v>
      </c>
      <c r="G466" s="88" t="s">
        <v>20</v>
      </c>
      <c r="H466" s="91" t="s">
        <v>44</v>
      </c>
      <c r="I466" s="92" t="n">
        <v>61</v>
      </c>
      <c r="J466" s="93" t="n">
        <v>143</v>
      </c>
      <c r="K466" s="94" t="n">
        <f aca="false">I466 * J466</f>
        <v>8723</v>
      </c>
      <c r="L466" s="94" t="n">
        <f aca="false">K466 *M466</f>
        <v>4535.96</v>
      </c>
      <c r="M466" s="95" t="n">
        <v>0.52</v>
      </c>
      <c r="N466" s="88" t="s">
        <v>23</v>
      </c>
      <c r="O466" s="91" t="s">
        <v>219</v>
      </c>
      <c r="P466" s="0" t="str">
        <f aca="false">RIGHT(H466,LEN(H466) - FIND(" ", H466))</f>
        <v>Athletic Footwear</v>
      </c>
    </row>
    <row r="467" customFormat="false" ht="14.25" hidden="false" customHeight="true" outlineLevel="0" collapsed="false">
      <c r="B467" s="88" t="s">
        <v>37</v>
      </c>
      <c r="C467" s="89" t="n">
        <v>1185732</v>
      </c>
      <c r="D467" s="90" t="n">
        <v>43944</v>
      </c>
      <c r="E467" s="88" t="s">
        <v>26</v>
      </c>
      <c r="F467" s="88" t="s">
        <v>50</v>
      </c>
      <c r="G467" s="88" t="s">
        <v>50</v>
      </c>
      <c r="H467" s="91" t="s">
        <v>16</v>
      </c>
      <c r="I467" s="92" t="n">
        <v>44</v>
      </c>
      <c r="J467" s="93" t="n">
        <v>315</v>
      </c>
      <c r="K467" s="94" t="n">
        <f aca="false">I467 * J467</f>
        <v>13860</v>
      </c>
      <c r="L467" s="94" t="n">
        <f aca="false">K467 *M467</f>
        <v>5128.2</v>
      </c>
      <c r="M467" s="95" t="n">
        <v>0.37</v>
      </c>
      <c r="N467" s="88" t="s">
        <v>31</v>
      </c>
      <c r="O467" s="91" t="s">
        <v>218</v>
      </c>
      <c r="P467" s="0" t="str">
        <f aca="false">RIGHT(H467,LEN(H467) - FIND(" ", H467))</f>
        <v>Apparel</v>
      </c>
    </row>
    <row r="468" customFormat="false" ht="14.25" hidden="false" customHeight="true" outlineLevel="0" collapsed="false">
      <c r="B468" s="88" t="s">
        <v>37</v>
      </c>
      <c r="C468" s="89" t="n">
        <v>1185732</v>
      </c>
      <c r="D468" s="90" t="n">
        <v>43945</v>
      </c>
      <c r="E468" s="88" t="s">
        <v>26</v>
      </c>
      <c r="F468" s="88" t="s">
        <v>50</v>
      </c>
      <c r="G468" s="88" t="s">
        <v>50</v>
      </c>
      <c r="H468" s="91" t="s">
        <v>38</v>
      </c>
      <c r="I468" s="92" t="n">
        <v>65</v>
      </c>
      <c r="J468" s="93" t="n">
        <v>1000</v>
      </c>
      <c r="K468" s="94" t="n">
        <f aca="false">I468 * J468</f>
        <v>65000</v>
      </c>
      <c r="L468" s="94" t="n">
        <f aca="false">K468 *M468</f>
        <v>16250</v>
      </c>
      <c r="M468" s="95" t="n">
        <v>0.25</v>
      </c>
      <c r="N468" s="88" t="s">
        <v>31</v>
      </c>
      <c r="O468" s="91" t="s">
        <v>219</v>
      </c>
      <c r="P468" s="0" t="str">
        <f aca="false">RIGHT(H468,LEN(H468) - FIND(" ", H468))</f>
        <v>Apparel</v>
      </c>
    </row>
    <row r="469" customFormat="false" ht="14.25" hidden="false" customHeight="true" outlineLevel="0" collapsed="false">
      <c r="B469" s="88" t="s">
        <v>43</v>
      </c>
      <c r="C469" s="89" t="n">
        <v>1128299</v>
      </c>
      <c r="D469" s="90" t="n">
        <v>43945</v>
      </c>
      <c r="E469" s="88" t="s">
        <v>18</v>
      </c>
      <c r="F469" s="88" t="s">
        <v>27</v>
      </c>
      <c r="G469" s="88" t="s">
        <v>20</v>
      </c>
      <c r="H469" s="91" t="s">
        <v>16</v>
      </c>
      <c r="I469" s="92" t="n">
        <v>70</v>
      </c>
      <c r="J469" s="93" t="n">
        <v>525</v>
      </c>
      <c r="K469" s="94" t="n">
        <f aca="false">I469 * J469</f>
        <v>36750</v>
      </c>
      <c r="L469" s="94" t="n">
        <f aca="false">K469 *M469</f>
        <v>22050</v>
      </c>
      <c r="M469" s="95" t="n">
        <v>0.6</v>
      </c>
      <c r="N469" s="88" t="s">
        <v>14</v>
      </c>
      <c r="O469" s="91" t="s">
        <v>218</v>
      </c>
      <c r="P469" s="0" t="str">
        <f aca="false">RIGHT(H469,LEN(H469) - FIND(" ", H469))</f>
        <v>Apparel</v>
      </c>
    </row>
    <row r="470" customFormat="false" ht="14.25" hidden="false" customHeight="true" outlineLevel="0" collapsed="false">
      <c r="B470" s="88" t="s">
        <v>13</v>
      </c>
      <c r="C470" s="89" t="n">
        <v>1185732</v>
      </c>
      <c r="D470" s="90" t="n">
        <v>43945</v>
      </c>
      <c r="E470" s="88" t="s">
        <v>34</v>
      </c>
      <c r="F470" s="88" t="s">
        <v>35</v>
      </c>
      <c r="G470" s="88" t="s">
        <v>42</v>
      </c>
      <c r="H470" s="91" t="s">
        <v>32</v>
      </c>
      <c r="I470" s="92" t="n">
        <v>45</v>
      </c>
      <c r="J470" s="93" t="n">
        <v>1025</v>
      </c>
      <c r="K470" s="94" t="n">
        <f aca="false">I470 * J470</f>
        <v>46125</v>
      </c>
      <c r="L470" s="94" t="n">
        <f aca="false">K470 *M470</f>
        <v>20756.25</v>
      </c>
      <c r="M470" s="95" t="n">
        <v>0.45</v>
      </c>
      <c r="N470" s="88" t="s">
        <v>14</v>
      </c>
      <c r="O470" s="91" t="s">
        <v>218</v>
      </c>
      <c r="P470" s="0" t="str">
        <f aca="false">RIGHT(H470,LEN(H470) - FIND(" ", H470))</f>
        <v>Street Footwear</v>
      </c>
    </row>
    <row r="471" customFormat="false" ht="14.25" hidden="false" customHeight="true" outlineLevel="0" collapsed="false">
      <c r="B471" s="88" t="s">
        <v>13</v>
      </c>
      <c r="C471" s="89" t="n">
        <v>1185732</v>
      </c>
      <c r="D471" s="90" t="n">
        <v>43945</v>
      </c>
      <c r="E471" s="88" t="s">
        <v>34</v>
      </c>
      <c r="F471" s="88" t="s">
        <v>35</v>
      </c>
      <c r="G471" s="88" t="s">
        <v>42</v>
      </c>
      <c r="H471" s="91" t="s">
        <v>24</v>
      </c>
      <c r="I471" s="92" t="n">
        <v>45</v>
      </c>
      <c r="J471" s="93" t="n">
        <v>725</v>
      </c>
      <c r="K471" s="94" t="n">
        <f aca="false">I471 * J471</f>
        <v>32625</v>
      </c>
      <c r="L471" s="94" t="n">
        <f aca="false">K471 *M471</f>
        <v>11418.75</v>
      </c>
      <c r="M471" s="95" t="n">
        <v>0.35</v>
      </c>
      <c r="N471" s="88" t="s">
        <v>14</v>
      </c>
      <c r="O471" s="91" t="s">
        <v>218</v>
      </c>
      <c r="P471" s="0" t="str">
        <f aca="false">RIGHT(H471,LEN(H471) - FIND(" ", H471))</f>
        <v>Athletic Footwear</v>
      </c>
    </row>
    <row r="472" customFormat="false" ht="14.25" hidden="false" customHeight="true" outlineLevel="0" collapsed="false">
      <c r="B472" s="88" t="s">
        <v>43</v>
      </c>
      <c r="C472" s="89" t="n">
        <v>1185732</v>
      </c>
      <c r="D472" s="90" t="n">
        <v>43945</v>
      </c>
      <c r="E472" s="88" t="s">
        <v>34</v>
      </c>
      <c r="F472" s="88" t="s">
        <v>35</v>
      </c>
      <c r="G472" s="88" t="s">
        <v>42</v>
      </c>
      <c r="H472" s="91" t="s">
        <v>48</v>
      </c>
      <c r="I472" s="92" t="n">
        <v>35</v>
      </c>
      <c r="J472" s="93" t="n">
        <v>725</v>
      </c>
      <c r="K472" s="94" t="n">
        <f aca="false">I472 * J472</f>
        <v>25375</v>
      </c>
      <c r="L472" s="94" t="n">
        <f aca="false">K472 *M472</f>
        <v>6343.75</v>
      </c>
      <c r="M472" s="95" t="n">
        <v>0.25</v>
      </c>
      <c r="N472" s="88" t="s">
        <v>14</v>
      </c>
      <c r="O472" s="91" t="s">
        <v>219</v>
      </c>
      <c r="P472" s="0" t="str">
        <f aca="false">RIGHT(H472,LEN(H472) - FIND(" ", H472))</f>
        <v>Street Footwear</v>
      </c>
    </row>
    <row r="473" customFormat="false" ht="14.25" hidden="false" customHeight="true" outlineLevel="0" collapsed="false">
      <c r="B473" s="88" t="s">
        <v>43</v>
      </c>
      <c r="C473" s="89" t="n">
        <v>1185732</v>
      </c>
      <c r="D473" s="90" t="n">
        <v>43945</v>
      </c>
      <c r="E473" s="88" t="s">
        <v>34</v>
      </c>
      <c r="F473" s="88" t="s">
        <v>35</v>
      </c>
      <c r="G473" s="88" t="s">
        <v>42</v>
      </c>
      <c r="H473" s="91" t="s">
        <v>44</v>
      </c>
      <c r="I473" s="92" t="n">
        <v>40</v>
      </c>
      <c r="J473" s="93" t="n">
        <v>650</v>
      </c>
      <c r="K473" s="94" t="n">
        <f aca="false">I473 * J473</f>
        <v>26000</v>
      </c>
      <c r="L473" s="94" t="n">
        <f aca="false">K473 *M473</f>
        <v>7800</v>
      </c>
      <c r="M473" s="95" t="n">
        <v>0.3</v>
      </c>
      <c r="N473" s="88" t="s">
        <v>14</v>
      </c>
      <c r="O473" s="91" t="s">
        <v>219</v>
      </c>
      <c r="P473" s="0" t="str">
        <f aca="false">RIGHT(H473,LEN(H473) - FIND(" ", H473))</f>
        <v>Athletic Footwear</v>
      </c>
    </row>
    <row r="474" customFormat="false" ht="14.25" hidden="false" customHeight="true" outlineLevel="0" collapsed="false">
      <c r="B474" s="88" t="s">
        <v>43</v>
      </c>
      <c r="C474" s="89" t="n">
        <v>1185732</v>
      </c>
      <c r="D474" s="90" t="n">
        <v>43945</v>
      </c>
      <c r="E474" s="88" t="s">
        <v>34</v>
      </c>
      <c r="F474" s="88" t="s">
        <v>35</v>
      </c>
      <c r="G474" s="88" t="s">
        <v>42</v>
      </c>
      <c r="H474" s="91" t="s">
        <v>16</v>
      </c>
      <c r="I474" s="92" t="n">
        <v>55</v>
      </c>
      <c r="J474" s="93" t="n">
        <v>675</v>
      </c>
      <c r="K474" s="94" t="n">
        <f aca="false">I474 * J474</f>
        <v>37125</v>
      </c>
      <c r="L474" s="94" t="n">
        <f aca="false">K474 *M474</f>
        <v>12993.75</v>
      </c>
      <c r="M474" s="95" t="n">
        <v>0.35</v>
      </c>
      <c r="N474" s="88" t="s">
        <v>14</v>
      </c>
      <c r="O474" s="91" t="s">
        <v>218</v>
      </c>
      <c r="P474" s="0" t="str">
        <f aca="false">RIGHT(H474,LEN(H474) - FIND(" ", H474))</f>
        <v>Apparel</v>
      </c>
    </row>
    <row r="475" customFormat="false" ht="14.25" hidden="false" customHeight="true" outlineLevel="0" collapsed="false">
      <c r="B475" s="88" t="s">
        <v>43</v>
      </c>
      <c r="C475" s="89" t="n">
        <v>1185732</v>
      </c>
      <c r="D475" s="90" t="n">
        <v>43945</v>
      </c>
      <c r="E475" s="88" t="s">
        <v>34</v>
      </c>
      <c r="F475" s="88" t="s">
        <v>35</v>
      </c>
      <c r="G475" s="88" t="s">
        <v>42</v>
      </c>
      <c r="H475" s="91" t="s">
        <v>38</v>
      </c>
      <c r="I475" s="92" t="n">
        <v>45</v>
      </c>
      <c r="J475" s="93" t="n">
        <v>800</v>
      </c>
      <c r="K475" s="94" t="n">
        <f aca="false">I475 * J475</f>
        <v>36000</v>
      </c>
      <c r="L475" s="94" t="n">
        <f aca="false">K475 *M475</f>
        <v>18000</v>
      </c>
      <c r="M475" s="95" t="n">
        <v>0.5</v>
      </c>
      <c r="N475" s="88" t="s">
        <v>14</v>
      </c>
      <c r="O475" s="91" t="s">
        <v>219</v>
      </c>
      <c r="P475" s="0" t="str">
        <f aca="false">RIGHT(H475,LEN(H475) - FIND(" ", H475))</f>
        <v>Apparel</v>
      </c>
    </row>
    <row r="476" customFormat="false" ht="14.25" hidden="false" customHeight="true" outlineLevel="0" collapsed="false">
      <c r="B476" s="88" t="s">
        <v>43</v>
      </c>
      <c r="C476" s="89" t="n">
        <v>1185732</v>
      </c>
      <c r="D476" s="90" t="n">
        <v>43945</v>
      </c>
      <c r="E476" s="88" t="s">
        <v>34</v>
      </c>
      <c r="F476" s="88" t="s">
        <v>35</v>
      </c>
      <c r="G476" s="88" t="s">
        <v>42</v>
      </c>
      <c r="H476" s="91" t="s">
        <v>32</v>
      </c>
      <c r="I476" s="92" t="n">
        <v>55</v>
      </c>
      <c r="J476" s="93" t="n">
        <v>1070</v>
      </c>
      <c r="K476" s="94" t="n">
        <f aca="false">I476 * J476</f>
        <v>58850</v>
      </c>
      <c r="L476" s="94" t="n">
        <f aca="false">K476 *M476</f>
        <v>26482.5</v>
      </c>
      <c r="M476" s="95" t="n">
        <v>0.45</v>
      </c>
      <c r="N476" s="88" t="s">
        <v>14</v>
      </c>
      <c r="O476" s="91" t="s">
        <v>218</v>
      </c>
      <c r="P476" s="0" t="str">
        <f aca="false">RIGHT(H476,LEN(H476) - FIND(" ", H476))</f>
        <v>Street Footwear</v>
      </c>
    </row>
    <row r="477" customFormat="false" ht="14.25" hidden="false" customHeight="true" outlineLevel="0" collapsed="false">
      <c r="B477" s="88" t="s">
        <v>43</v>
      </c>
      <c r="C477" s="89" t="n">
        <v>1185732</v>
      </c>
      <c r="D477" s="90" t="n">
        <v>43945</v>
      </c>
      <c r="E477" s="88" t="s">
        <v>34</v>
      </c>
      <c r="F477" s="88" t="s">
        <v>35</v>
      </c>
      <c r="G477" s="88" t="s">
        <v>42</v>
      </c>
      <c r="H477" s="91" t="s">
        <v>24</v>
      </c>
      <c r="I477" s="92" t="n">
        <v>55</v>
      </c>
      <c r="J477" s="93" t="n">
        <v>775</v>
      </c>
      <c r="K477" s="94" t="n">
        <f aca="false">I477 * J477</f>
        <v>42625</v>
      </c>
      <c r="L477" s="94" t="n">
        <f aca="false">K477 *M477</f>
        <v>14918.75</v>
      </c>
      <c r="M477" s="95" t="n">
        <v>0.35</v>
      </c>
      <c r="N477" s="88" t="s">
        <v>14</v>
      </c>
      <c r="O477" s="91" t="s">
        <v>218</v>
      </c>
      <c r="P477" s="0" t="str">
        <f aca="false">RIGHT(H477,LEN(H477) - FIND(" ", H477))</f>
        <v>Athletic Footwear</v>
      </c>
    </row>
    <row r="478" customFormat="false" ht="14.25" hidden="false" customHeight="true" outlineLevel="0" collapsed="false">
      <c r="B478" s="88" t="s">
        <v>43</v>
      </c>
      <c r="C478" s="89" t="n">
        <v>1185732</v>
      </c>
      <c r="D478" s="90" t="n">
        <v>43945</v>
      </c>
      <c r="E478" s="88" t="s">
        <v>34</v>
      </c>
      <c r="F478" s="88" t="s">
        <v>35</v>
      </c>
      <c r="G478" s="88" t="s">
        <v>42</v>
      </c>
      <c r="H478" s="91" t="s">
        <v>48</v>
      </c>
      <c r="I478" s="92" t="n">
        <v>50</v>
      </c>
      <c r="J478" s="93" t="n">
        <v>750</v>
      </c>
      <c r="K478" s="94" t="n">
        <f aca="false">I478 * J478</f>
        <v>37500</v>
      </c>
      <c r="L478" s="94" t="n">
        <f aca="false">K478 *M478</f>
        <v>9375</v>
      </c>
      <c r="M478" s="95" t="n">
        <v>0.25</v>
      </c>
      <c r="N478" s="88" t="s">
        <v>14</v>
      </c>
      <c r="O478" s="91" t="s">
        <v>219</v>
      </c>
      <c r="P478" s="0" t="str">
        <f aca="false">RIGHT(H478,LEN(H478) - FIND(" ", H478))</f>
        <v>Street Footwear</v>
      </c>
    </row>
    <row r="479" customFormat="false" ht="14.25" hidden="false" customHeight="true" outlineLevel="0" collapsed="false">
      <c r="B479" s="88" t="s">
        <v>43</v>
      </c>
      <c r="C479" s="89" t="n">
        <v>1185732</v>
      </c>
      <c r="D479" s="90" t="n">
        <v>43945</v>
      </c>
      <c r="E479" s="88" t="s">
        <v>34</v>
      </c>
      <c r="F479" s="88" t="s">
        <v>35</v>
      </c>
      <c r="G479" s="88" t="s">
        <v>42</v>
      </c>
      <c r="H479" s="91" t="s">
        <v>44</v>
      </c>
      <c r="I479" s="92" t="n">
        <v>50</v>
      </c>
      <c r="J479" s="93" t="n">
        <v>700</v>
      </c>
      <c r="K479" s="94" t="n">
        <f aca="false">I479 * J479</f>
        <v>35000</v>
      </c>
      <c r="L479" s="94" t="n">
        <f aca="false">K479 *M479</f>
        <v>10500</v>
      </c>
      <c r="M479" s="95" t="n">
        <v>0.3</v>
      </c>
      <c r="N479" s="88" t="s">
        <v>14</v>
      </c>
      <c r="O479" s="91" t="s">
        <v>219</v>
      </c>
      <c r="P479" s="0" t="str">
        <f aca="false">RIGHT(H479,LEN(H479) - FIND(" ", H479))</f>
        <v>Athletic Footwear</v>
      </c>
    </row>
    <row r="480" customFormat="false" ht="14.25" hidden="false" customHeight="true" outlineLevel="0" collapsed="false">
      <c r="B480" s="88" t="s">
        <v>43</v>
      </c>
      <c r="C480" s="89" t="n">
        <v>1185732</v>
      </c>
      <c r="D480" s="90" t="n">
        <v>43945</v>
      </c>
      <c r="E480" s="88" t="s">
        <v>34</v>
      </c>
      <c r="F480" s="88" t="s">
        <v>35</v>
      </c>
      <c r="G480" s="88" t="s">
        <v>42</v>
      </c>
      <c r="H480" s="91" t="s">
        <v>16</v>
      </c>
      <c r="I480" s="92" t="n">
        <v>60</v>
      </c>
      <c r="J480" s="93" t="n">
        <v>725</v>
      </c>
      <c r="K480" s="94" t="n">
        <f aca="false">I480 * J480</f>
        <v>43500</v>
      </c>
      <c r="L480" s="94" t="n">
        <f aca="false">K480 *M480</f>
        <v>15225</v>
      </c>
      <c r="M480" s="95" t="n">
        <v>0.35</v>
      </c>
      <c r="N480" s="88" t="s">
        <v>14</v>
      </c>
      <c r="O480" s="91" t="s">
        <v>218</v>
      </c>
      <c r="P480" s="0" t="str">
        <f aca="false">RIGHT(H480,LEN(H480) - FIND(" ", H480))</f>
        <v>Apparel</v>
      </c>
    </row>
    <row r="481" customFormat="false" ht="14.25" hidden="false" customHeight="true" outlineLevel="0" collapsed="false">
      <c r="B481" s="88" t="s">
        <v>43</v>
      </c>
      <c r="C481" s="89" t="n">
        <v>1185732</v>
      </c>
      <c r="D481" s="90" t="n">
        <v>43945</v>
      </c>
      <c r="E481" s="88" t="s">
        <v>34</v>
      </c>
      <c r="F481" s="88" t="s">
        <v>35</v>
      </c>
      <c r="G481" s="88" t="s">
        <v>42</v>
      </c>
      <c r="H481" s="91" t="s">
        <v>38</v>
      </c>
      <c r="I481" s="92" t="n">
        <v>65</v>
      </c>
      <c r="J481" s="93" t="n">
        <v>825</v>
      </c>
      <c r="K481" s="94" t="n">
        <f aca="false">I481 * J481</f>
        <v>53625</v>
      </c>
      <c r="L481" s="94" t="n">
        <f aca="false">K481 *M481</f>
        <v>26812.5</v>
      </c>
      <c r="M481" s="95" t="n">
        <v>0.5</v>
      </c>
      <c r="N481" s="88" t="s">
        <v>14</v>
      </c>
      <c r="O481" s="91" t="s">
        <v>219</v>
      </c>
      <c r="P481" s="0" t="str">
        <f aca="false">RIGHT(H481,LEN(H481) - FIND(" ", H481))</f>
        <v>Apparel</v>
      </c>
    </row>
    <row r="482" customFormat="false" ht="14.25" hidden="false" customHeight="true" outlineLevel="0" collapsed="false">
      <c r="B482" s="88" t="s">
        <v>43</v>
      </c>
      <c r="C482" s="89" t="n">
        <v>1185732</v>
      </c>
      <c r="D482" s="90" t="n">
        <v>43945</v>
      </c>
      <c r="E482" s="88" t="s">
        <v>34</v>
      </c>
      <c r="F482" s="88" t="s">
        <v>35</v>
      </c>
      <c r="G482" s="88" t="s">
        <v>42</v>
      </c>
      <c r="H482" s="91" t="s">
        <v>32</v>
      </c>
      <c r="I482" s="92" t="n">
        <v>60</v>
      </c>
      <c r="J482" s="93" t="n">
        <v>1075</v>
      </c>
      <c r="K482" s="94" t="n">
        <f aca="false">I482 * J482</f>
        <v>64500</v>
      </c>
      <c r="L482" s="94" t="n">
        <f aca="false">K482 *M482</f>
        <v>29025</v>
      </c>
      <c r="M482" s="95" t="n">
        <v>0.45</v>
      </c>
      <c r="N482" s="88" t="s">
        <v>14</v>
      </c>
      <c r="O482" s="91" t="s">
        <v>218</v>
      </c>
      <c r="P482" s="0" t="str">
        <f aca="false">RIGHT(H482,LEN(H482) - FIND(" ", H482))</f>
        <v>Street Footwear</v>
      </c>
    </row>
    <row r="483" customFormat="false" ht="14.25" hidden="false" customHeight="true" outlineLevel="0" collapsed="false">
      <c r="B483" s="88" t="s">
        <v>43</v>
      </c>
      <c r="C483" s="89" t="n">
        <v>1185732</v>
      </c>
      <c r="D483" s="90" t="n">
        <v>43945</v>
      </c>
      <c r="E483" s="88" t="s">
        <v>34</v>
      </c>
      <c r="F483" s="88" t="s">
        <v>35</v>
      </c>
      <c r="G483" s="88" t="s">
        <v>42</v>
      </c>
      <c r="H483" s="91" t="s">
        <v>24</v>
      </c>
      <c r="I483" s="92" t="n">
        <v>55</v>
      </c>
      <c r="J483" s="93" t="n">
        <v>825</v>
      </c>
      <c r="K483" s="94" t="n">
        <f aca="false">I483 * J483</f>
        <v>45375</v>
      </c>
      <c r="L483" s="94" t="n">
        <f aca="false">K483 *M483</f>
        <v>15881.25</v>
      </c>
      <c r="M483" s="95" t="n">
        <v>0.35</v>
      </c>
      <c r="N483" s="88" t="s">
        <v>14</v>
      </c>
      <c r="O483" s="91" t="s">
        <v>218</v>
      </c>
      <c r="P483" s="0" t="str">
        <f aca="false">RIGHT(H483,LEN(H483) - FIND(" ", H483))</f>
        <v>Athletic Footwear</v>
      </c>
    </row>
    <row r="484" customFormat="false" ht="14.25" hidden="false" customHeight="true" outlineLevel="0" collapsed="false">
      <c r="B484" s="88" t="s">
        <v>37</v>
      </c>
      <c r="C484" s="89" t="n">
        <v>1185732</v>
      </c>
      <c r="D484" s="90" t="n">
        <v>43945</v>
      </c>
      <c r="E484" s="88" t="s">
        <v>26</v>
      </c>
      <c r="F484" s="88" t="s">
        <v>50</v>
      </c>
      <c r="G484" s="88" t="s">
        <v>50</v>
      </c>
      <c r="H484" s="91" t="s">
        <v>38</v>
      </c>
      <c r="I484" s="92" t="n">
        <v>59</v>
      </c>
      <c r="J484" s="93" t="n">
        <v>280</v>
      </c>
      <c r="K484" s="94" t="n">
        <f aca="false">I484 * J484</f>
        <v>16520</v>
      </c>
      <c r="L484" s="94" t="n">
        <f aca="false">K484 *M484</f>
        <v>6608</v>
      </c>
      <c r="M484" s="95" t="n">
        <v>0.4</v>
      </c>
      <c r="N484" s="88" t="s">
        <v>23</v>
      </c>
      <c r="O484" s="91" t="s">
        <v>219</v>
      </c>
      <c r="P484" s="0" t="str">
        <f aca="false">RIGHT(H484,LEN(H484) - FIND(" ", H484))</f>
        <v>Apparel</v>
      </c>
    </row>
    <row r="485" customFormat="false" ht="14.25" hidden="false" customHeight="true" outlineLevel="0" collapsed="false">
      <c r="B485" s="88" t="s">
        <v>43</v>
      </c>
      <c r="C485" s="89" t="n">
        <v>1128299</v>
      </c>
      <c r="D485" s="90" t="n">
        <v>43945</v>
      </c>
      <c r="E485" s="88" t="s">
        <v>18</v>
      </c>
      <c r="F485" s="88" t="s">
        <v>27</v>
      </c>
      <c r="G485" s="88" t="s">
        <v>20</v>
      </c>
      <c r="H485" s="91" t="s">
        <v>16</v>
      </c>
      <c r="I485" s="92" t="n">
        <v>67</v>
      </c>
      <c r="J485" s="93" t="n">
        <v>131</v>
      </c>
      <c r="K485" s="94" t="n">
        <f aca="false">I485 * J485</f>
        <v>8777</v>
      </c>
      <c r="L485" s="94" t="n">
        <f aca="false">K485 *M485</f>
        <v>6143.9</v>
      </c>
      <c r="M485" s="95" t="n">
        <v>0.7</v>
      </c>
      <c r="N485" s="88" t="s">
        <v>23</v>
      </c>
      <c r="O485" s="91" t="s">
        <v>218</v>
      </c>
      <c r="P485" s="0" t="str">
        <f aca="false">RIGHT(H485,LEN(H485) - FIND(" ", H485))</f>
        <v>Apparel</v>
      </c>
    </row>
    <row r="486" customFormat="false" ht="14.25" hidden="false" customHeight="true" outlineLevel="0" collapsed="false">
      <c r="B486" s="88" t="s">
        <v>13</v>
      </c>
      <c r="C486" s="89" t="n">
        <v>1185732</v>
      </c>
      <c r="D486" s="90" t="n">
        <v>43945</v>
      </c>
      <c r="E486" s="88" t="s">
        <v>34</v>
      </c>
      <c r="F486" s="88" t="s">
        <v>35</v>
      </c>
      <c r="G486" s="88" t="s">
        <v>42</v>
      </c>
      <c r="H486" s="91" t="s">
        <v>32</v>
      </c>
      <c r="I486" s="92" t="n">
        <v>42</v>
      </c>
      <c r="J486" s="93" t="n">
        <v>256</v>
      </c>
      <c r="K486" s="94" t="n">
        <f aca="false">I486 * J486</f>
        <v>10752</v>
      </c>
      <c r="L486" s="94" t="n">
        <f aca="false">K486 *M486</f>
        <v>6236.16</v>
      </c>
      <c r="M486" s="95" t="n">
        <v>0.58</v>
      </c>
      <c r="N486" s="88" t="s">
        <v>23</v>
      </c>
      <c r="O486" s="91" t="s">
        <v>218</v>
      </c>
      <c r="P486" s="0" t="str">
        <f aca="false">RIGHT(H486,LEN(H486) - FIND(" ", H486))</f>
        <v>Street Footwear</v>
      </c>
    </row>
    <row r="487" customFormat="false" ht="14.25" hidden="false" customHeight="true" outlineLevel="0" collapsed="false">
      <c r="B487" s="88" t="s">
        <v>13</v>
      </c>
      <c r="C487" s="89" t="n">
        <v>1185732</v>
      </c>
      <c r="D487" s="90" t="n">
        <v>43945</v>
      </c>
      <c r="E487" s="88" t="s">
        <v>34</v>
      </c>
      <c r="F487" s="88" t="s">
        <v>35</v>
      </c>
      <c r="G487" s="88" t="s">
        <v>42</v>
      </c>
      <c r="H487" s="91" t="s">
        <v>24</v>
      </c>
      <c r="I487" s="92" t="n">
        <v>41</v>
      </c>
      <c r="J487" s="93" t="n">
        <v>210</v>
      </c>
      <c r="K487" s="94" t="n">
        <f aca="false">I487 * J487</f>
        <v>8610</v>
      </c>
      <c r="L487" s="94" t="n">
        <f aca="false">K487 *M487</f>
        <v>4305</v>
      </c>
      <c r="M487" s="95" t="n">
        <v>0.5</v>
      </c>
      <c r="N487" s="88" t="s">
        <v>23</v>
      </c>
      <c r="O487" s="91" t="s">
        <v>218</v>
      </c>
      <c r="P487" s="0" t="str">
        <f aca="false">RIGHT(H487,LEN(H487) - FIND(" ", H487))</f>
        <v>Athletic Footwear</v>
      </c>
    </row>
    <row r="488" customFormat="false" ht="14.25" hidden="false" customHeight="true" outlineLevel="0" collapsed="false">
      <c r="B488" s="88" t="s">
        <v>43</v>
      </c>
      <c r="C488" s="89" t="n">
        <v>1185732</v>
      </c>
      <c r="D488" s="90" t="n">
        <v>43945</v>
      </c>
      <c r="E488" s="88" t="s">
        <v>34</v>
      </c>
      <c r="F488" s="88" t="s">
        <v>35</v>
      </c>
      <c r="G488" s="88" t="s">
        <v>42</v>
      </c>
      <c r="H488" s="91" t="s">
        <v>48</v>
      </c>
      <c r="I488" s="92" t="n">
        <v>32</v>
      </c>
      <c r="J488" s="93" t="n">
        <v>203</v>
      </c>
      <c r="K488" s="94" t="n">
        <f aca="false">I488 * J488</f>
        <v>6496</v>
      </c>
      <c r="L488" s="94" t="n">
        <f aca="false">K488 *M488</f>
        <v>2598.4</v>
      </c>
      <c r="M488" s="95" t="n">
        <v>0.4</v>
      </c>
      <c r="N488" s="88" t="s">
        <v>23</v>
      </c>
      <c r="O488" s="91" t="s">
        <v>219</v>
      </c>
      <c r="P488" s="0" t="str">
        <f aca="false">RIGHT(H488,LEN(H488) - FIND(" ", H488))</f>
        <v>Street Footwear</v>
      </c>
    </row>
    <row r="489" customFormat="false" ht="14.25" hidden="false" customHeight="true" outlineLevel="0" collapsed="false">
      <c r="B489" s="88" t="s">
        <v>43</v>
      </c>
      <c r="C489" s="89" t="n">
        <v>1185732</v>
      </c>
      <c r="D489" s="90" t="n">
        <v>43945</v>
      </c>
      <c r="E489" s="88" t="s">
        <v>34</v>
      </c>
      <c r="F489" s="88" t="s">
        <v>35</v>
      </c>
      <c r="G489" s="88" t="s">
        <v>42</v>
      </c>
      <c r="H489" s="91" t="s">
        <v>44</v>
      </c>
      <c r="I489" s="92" t="n">
        <v>38</v>
      </c>
      <c r="J489" s="93" t="n">
        <v>189</v>
      </c>
      <c r="K489" s="94" t="n">
        <f aca="false">I489 * J489</f>
        <v>7182</v>
      </c>
      <c r="L489" s="94" t="n">
        <f aca="false">K489 *M489</f>
        <v>3231.9</v>
      </c>
      <c r="M489" s="95" t="n">
        <v>0.45</v>
      </c>
      <c r="N489" s="88" t="s">
        <v>23</v>
      </c>
      <c r="O489" s="91" t="s">
        <v>219</v>
      </c>
      <c r="P489" s="0" t="str">
        <f aca="false">RIGHT(H489,LEN(H489) - FIND(" ", H489))</f>
        <v>Athletic Footwear</v>
      </c>
    </row>
    <row r="490" customFormat="false" ht="14.25" hidden="false" customHeight="true" outlineLevel="0" collapsed="false">
      <c r="B490" s="88" t="s">
        <v>43</v>
      </c>
      <c r="C490" s="89" t="n">
        <v>1185732</v>
      </c>
      <c r="D490" s="90" t="n">
        <v>43945</v>
      </c>
      <c r="E490" s="88" t="s">
        <v>34</v>
      </c>
      <c r="F490" s="88" t="s">
        <v>35</v>
      </c>
      <c r="G490" s="88" t="s">
        <v>42</v>
      </c>
      <c r="H490" s="91" t="s">
        <v>16</v>
      </c>
      <c r="I490" s="92" t="n">
        <v>52</v>
      </c>
      <c r="J490" s="93" t="n">
        <v>196</v>
      </c>
      <c r="K490" s="94" t="n">
        <f aca="false">I490 * J490</f>
        <v>10192</v>
      </c>
      <c r="L490" s="94" t="n">
        <f aca="false">K490 *M490</f>
        <v>4586.4</v>
      </c>
      <c r="M490" s="95" t="n">
        <v>0.45</v>
      </c>
      <c r="N490" s="88" t="s">
        <v>23</v>
      </c>
      <c r="O490" s="91" t="s">
        <v>218</v>
      </c>
      <c r="P490" s="0" t="str">
        <f aca="false">RIGHT(H490,LEN(H490) - FIND(" ", H490))</f>
        <v>Apparel</v>
      </c>
    </row>
    <row r="491" customFormat="false" ht="14.25" hidden="false" customHeight="true" outlineLevel="0" collapsed="false">
      <c r="B491" s="88" t="s">
        <v>43</v>
      </c>
      <c r="C491" s="89" t="n">
        <v>1185732</v>
      </c>
      <c r="D491" s="90" t="n">
        <v>43945</v>
      </c>
      <c r="E491" s="88" t="s">
        <v>34</v>
      </c>
      <c r="F491" s="88" t="s">
        <v>35</v>
      </c>
      <c r="G491" s="88" t="s">
        <v>42</v>
      </c>
      <c r="H491" s="91" t="s">
        <v>38</v>
      </c>
      <c r="I491" s="92" t="n">
        <v>44</v>
      </c>
      <c r="J491" s="93" t="n">
        <v>208</v>
      </c>
      <c r="K491" s="94" t="n">
        <f aca="false">I491 * J491</f>
        <v>9152</v>
      </c>
      <c r="L491" s="94" t="n">
        <f aca="false">K491 *M491</f>
        <v>5491.2</v>
      </c>
      <c r="M491" s="95" t="n">
        <v>0.6</v>
      </c>
      <c r="N491" s="88" t="s">
        <v>23</v>
      </c>
      <c r="O491" s="91" t="s">
        <v>219</v>
      </c>
      <c r="P491" s="0" t="str">
        <f aca="false">RIGHT(H491,LEN(H491) - FIND(" ", H491))</f>
        <v>Apparel</v>
      </c>
    </row>
    <row r="492" customFormat="false" ht="14.25" hidden="false" customHeight="true" outlineLevel="0" collapsed="false">
      <c r="B492" s="88" t="s">
        <v>43</v>
      </c>
      <c r="C492" s="89" t="n">
        <v>1185732</v>
      </c>
      <c r="D492" s="90" t="n">
        <v>43945</v>
      </c>
      <c r="E492" s="88" t="s">
        <v>34</v>
      </c>
      <c r="F492" s="88" t="s">
        <v>35</v>
      </c>
      <c r="G492" s="88" t="s">
        <v>42</v>
      </c>
      <c r="H492" s="91" t="s">
        <v>32</v>
      </c>
      <c r="I492" s="92" t="n">
        <v>52</v>
      </c>
      <c r="J492" s="93" t="n">
        <v>300</v>
      </c>
      <c r="K492" s="94" t="n">
        <f aca="false">I492 * J492</f>
        <v>15600</v>
      </c>
      <c r="L492" s="94" t="n">
        <f aca="false">K492 *M492</f>
        <v>8736</v>
      </c>
      <c r="M492" s="95" t="n">
        <v>0.56</v>
      </c>
      <c r="N492" s="88" t="s">
        <v>23</v>
      </c>
      <c r="O492" s="91" t="s">
        <v>218</v>
      </c>
      <c r="P492" s="0" t="str">
        <f aca="false">RIGHT(H492,LEN(H492) - FIND(" ", H492))</f>
        <v>Street Footwear</v>
      </c>
    </row>
    <row r="493" customFormat="false" ht="14.25" hidden="false" customHeight="true" outlineLevel="0" collapsed="false">
      <c r="B493" s="88" t="s">
        <v>43</v>
      </c>
      <c r="C493" s="89" t="n">
        <v>1185732</v>
      </c>
      <c r="D493" s="90" t="n">
        <v>43945</v>
      </c>
      <c r="E493" s="88" t="s">
        <v>34</v>
      </c>
      <c r="F493" s="88" t="s">
        <v>35</v>
      </c>
      <c r="G493" s="88" t="s">
        <v>42</v>
      </c>
      <c r="H493" s="91" t="s">
        <v>24</v>
      </c>
      <c r="I493" s="92" t="n">
        <v>54</v>
      </c>
      <c r="J493" s="93" t="n">
        <v>194</v>
      </c>
      <c r="K493" s="94" t="n">
        <f aca="false">I493 * J493</f>
        <v>10476</v>
      </c>
      <c r="L493" s="94" t="n">
        <f aca="false">K493 *M493</f>
        <v>5238</v>
      </c>
      <c r="M493" s="95" t="n">
        <v>0.5</v>
      </c>
      <c r="N493" s="88" t="s">
        <v>23</v>
      </c>
      <c r="O493" s="91" t="s">
        <v>218</v>
      </c>
      <c r="P493" s="0" t="str">
        <f aca="false">RIGHT(H493,LEN(H493) - FIND(" ", H493))</f>
        <v>Athletic Footwear</v>
      </c>
    </row>
    <row r="494" customFormat="false" ht="14.25" hidden="false" customHeight="true" outlineLevel="0" collapsed="false">
      <c r="B494" s="88" t="s">
        <v>43</v>
      </c>
      <c r="C494" s="89" t="n">
        <v>1185732</v>
      </c>
      <c r="D494" s="90" t="n">
        <v>43945</v>
      </c>
      <c r="E494" s="88" t="s">
        <v>34</v>
      </c>
      <c r="F494" s="88" t="s">
        <v>35</v>
      </c>
      <c r="G494" s="88" t="s">
        <v>42</v>
      </c>
      <c r="H494" s="91" t="s">
        <v>48</v>
      </c>
      <c r="I494" s="92" t="n">
        <v>47</v>
      </c>
      <c r="J494" s="93" t="n">
        <v>188</v>
      </c>
      <c r="K494" s="94" t="n">
        <f aca="false">I494 * J494</f>
        <v>8836</v>
      </c>
      <c r="L494" s="94" t="n">
        <f aca="false">K494 *M494</f>
        <v>3269.32</v>
      </c>
      <c r="M494" s="95" t="n">
        <v>0.37</v>
      </c>
      <c r="N494" s="88" t="s">
        <v>23</v>
      </c>
      <c r="O494" s="91" t="s">
        <v>219</v>
      </c>
      <c r="P494" s="0" t="str">
        <f aca="false">RIGHT(H494,LEN(H494) - FIND(" ", H494))</f>
        <v>Street Footwear</v>
      </c>
    </row>
    <row r="495" customFormat="false" ht="14.25" hidden="false" customHeight="true" outlineLevel="0" collapsed="false">
      <c r="B495" s="88" t="s">
        <v>43</v>
      </c>
      <c r="C495" s="89" t="n">
        <v>1185732</v>
      </c>
      <c r="D495" s="90" t="n">
        <v>43945</v>
      </c>
      <c r="E495" s="88" t="s">
        <v>34</v>
      </c>
      <c r="F495" s="88" t="s">
        <v>35</v>
      </c>
      <c r="G495" s="88" t="s">
        <v>42</v>
      </c>
      <c r="H495" s="91" t="s">
        <v>44</v>
      </c>
      <c r="I495" s="92" t="n">
        <v>49</v>
      </c>
      <c r="J495" s="93" t="n">
        <v>175</v>
      </c>
      <c r="K495" s="94" t="n">
        <f aca="false">I495 * J495</f>
        <v>8575</v>
      </c>
      <c r="L495" s="94" t="n">
        <f aca="false">K495 *M495</f>
        <v>3687.25</v>
      </c>
      <c r="M495" s="95" t="n">
        <v>0.43</v>
      </c>
      <c r="N495" s="88" t="s">
        <v>23</v>
      </c>
      <c r="O495" s="91" t="s">
        <v>219</v>
      </c>
      <c r="P495" s="0" t="str">
        <f aca="false">RIGHT(H495,LEN(H495) - FIND(" ", H495))</f>
        <v>Athletic Footwear</v>
      </c>
    </row>
    <row r="496" customFormat="false" ht="14.25" hidden="false" customHeight="true" outlineLevel="0" collapsed="false">
      <c r="B496" s="88" t="s">
        <v>43</v>
      </c>
      <c r="C496" s="89" t="n">
        <v>1185732</v>
      </c>
      <c r="D496" s="90" t="n">
        <v>43945</v>
      </c>
      <c r="E496" s="88" t="s">
        <v>34</v>
      </c>
      <c r="F496" s="88" t="s">
        <v>35</v>
      </c>
      <c r="G496" s="88" t="s">
        <v>42</v>
      </c>
      <c r="H496" s="91" t="s">
        <v>16</v>
      </c>
      <c r="I496" s="92" t="n">
        <v>58</v>
      </c>
      <c r="J496" s="93" t="n">
        <v>196</v>
      </c>
      <c r="K496" s="94" t="n">
        <f aca="false">I496 * J496</f>
        <v>11368</v>
      </c>
      <c r="L496" s="94" t="n">
        <f aca="false">K496 *M496</f>
        <v>5342.96</v>
      </c>
      <c r="M496" s="95" t="n">
        <v>0.47</v>
      </c>
      <c r="N496" s="88" t="s">
        <v>23</v>
      </c>
      <c r="O496" s="91" t="s">
        <v>218</v>
      </c>
      <c r="P496" s="0" t="str">
        <f aca="false">RIGHT(H496,LEN(H496) - FIND(" ", H496))</f>
        <v>Apparel</v>
      </c>
    </row>
    <row r="497" customFormat="false" ht="14.25" hidden="false" customHeight="true" outlineLevel="0" collapsed="false">
      <c r="B497" s="88" t="s">
        <v>43</v>
      </c>
      <c r="C497" s="89" t="n">
        <v>1185732</v>
      </c>
      <c r="D497" s="90" t="n">
        <v>43945</v>
      </c>
      <c r="E497" s="88" t="s">
        <v>34</v>
      </c>
      <c r="F497" s="88" t="s">
        <v>35</v>
      </c>
      <c r="G497" s="88" t="s">
        <v>42</v>
      </c>
      <c r="H497" s="91" t="s">
        <v>38</v>
      </c>
      <c r="I497" s="92" t="n">
        <v>64</v>
      </c>
      <c r="J497" s="93" t="n">
        <v>248</v>
      </c>
      <c r="K497" s="94" t="n">
        <f aca="false">I497 * J497</f>
        <v>15872</v>
      </c>
      <c r="L497" s="94" t="n">
        <f aca="false">K497 *M497</f>
        <v>10158.08</v>
      </c>
      <c r="M497" s="95" t="n">
        <v>0.64</v>
      </c>
      <c r="N497" s="88" t="s">
        <v>23</v>
      </c>
      <c r="O497" s="91" t="s">
        <v>219</v>
      </c>
      <c r="P497" s="0" t="str">
        <f aca="false">RIGHT(H497,LEN(H497) - FIND(" ", H497))</f>
        <v>Apparel</v>
      </c>
    </row>
    <row r="498" customFormat="false" ht="14.25" hidden="false" customHeight="true" outlineLevel="0" collapsed="false">
      <c r="B498" s="88" t="s">
        <v>43</v>
      </c>
      <c r="C498" s="89" t="n">
        <v>1185732</v>
      </c>
      <c r="D498" s="90" t="n">
        <v>43945</v>
      </c>
      <c r="E498" s="88" t="s">
        <v>34</v>
      </c>
      <c r="F498" s="88" t="s">
        <v>35</v>
      </c>
      <c r="G498" s="88" t="s">
        <v>42</v>
      </c>
      <c r="H498" s="91" t="s">
        <v>32</v>
      </c>
      <c r="I498" s="92" t="n">
        <v>55</v>
      </c>
      <c r="J498" s="93" t="n">
        <v>290</v>
      </c>
      <c r="K498" s="94" t="n">
        <f aca="false">I498 * J498</f>
        <v>15950</v>
      </c>
      <c r="L498" s="94" t="n">
        <f aca="false">K498 *M498</f>
        <v>9410.5</v>
      </c>
      <c r="M498" s="95" t="n">
        <v>0.59</v>
      </c>
      <c r="N498" s="88" t="s">
        <v>23</v>
      </c>
      <c r="O498" s="91" t="s">
        <v>218</v>
      </c>
      <c r="P498" s="0" t="str">
        <f aca="false">RIGHT(H498,LEN(H498) - FIND(" ", H498))</f>
        <v>Street Footwear</v>
      </c>
    </row>
    <row r="499" customFormat="false" ht="14.25" hidden="false" customHeight="true" outlineLevel="0" collapsed="false">
      <c r="B499" s="88" t="s">
        <v>43</v>
      </c>
      <c r="C499" s="89" t="n">
        <v>1185732</v>
      </c>
      <c r="D499" s="90" t="n">
        <v>43945</v>
      </c>
      <c r="E499" s="88" t="s">
        <v>34</v>
      </c>
      <c r="F499" s="88" t="s">
        <v>35</v>
      </c>
      <c r="G499" s="88" t="s">
        <v>42</v>
      </c>
      <c r="H499" s="91" t="s">
        <v>24</v>
      </c>
      <c r="I499" s="92" t="n">
        <v>54</v>
      </c>
      <c r="J499" s="93" t="n">
        <v>206</v>
      </c>
      <c r="K499" s="94" t="n">
        <f aca="false">I499 * J499</f>
        <v>11124</v>
      </c>
      <c r="L499" s="94" t="n">
        <f aca="false">K499 *M499</f>
        <v>5450.76</v>
      </c>
      <c r="M499" s="95" t="n">
        <v>0.49</v>
      </c>
      <c r="N499" s="88" t="s">
        <v>23</v>
      </c>
      <c r="O499" s="91" t="s">
        <v>218</v>
      </c>
      <c r="P499" s="0" t="str">
        <f aca="false">RIGHT(H499,LEN(H499) - FIND(" ", H499))</f>
        <v>Athletic Footwear</v>
      </c>
    </row>
    <row r="500" customFormat="false" ht="14.25" hidden="false" customHeight="true" outlineLevel="0" collapsed="false">
      <c r="B500" s="88" t="s">
        <v>37</v>
      </c>
      <c r="C500" s="89" t="n">
        <v>1185732</v>
      </c>
      <c r="D500" s="90" t="n">
        <v>43945</v>
      </c>
      <c r="E500" s="88" t="s">
        <v>26</v>
      </c>
      <c r="F500" s="88" t="s">
        <v>50</v>
      </c>
      <c r="G500" s="88" t="s">
        <v>50</v>
      </c>
      <c r="H500" s="91" t="s">
        <v>38</v>
      </c>
      <c r="I500" s="92" t="n">
        <v>45</v>
      </c>
      <c r="J500" s="93" t="n">
        <v>350</v>
      </c>
      <c r="K500" s="94" t="n">
        <f aca="false">I500 * J500</f>
        <v>15750</v>
      </c>
      <c r="L500" s="94" t="n">
        <f aca="false">K500 *M500</f>
        <v>4725</v>
      </c>
      <c r="M500" s="95" t="n">
        <v>0.3</v>
      </c>
      <c r="N500" s="88" t="s">
        <v>31</v>
      </c>
      <c r="O500" s="91" t="s">
        <v>219</v>
      </c>
      <c r="P500" s="0" t="str">
        <f aca="false">RIGHT(H500,LEN(H500) - FIND(" ", H500))</f>
        <v>Apparel</v>
      </c>
    </row>
    <row r="501" customFormat="false" ht="14.25" hidden="false" customHeight="true" outlineLevel="0" collapsed="false">
      <c r="B501" s="88" t="s">
        <v>37</v>
      </c>
      <c r="C501" s="89" t="n">
        <v>1185732</v>
      </c>
      <c r="D501" s="90" t="n">
        <v>43946</v>
      </c>
      <c r="E501" s="88" t="s">
        <v>26</v>
      </c>
      <c r="F501" s="88" t="s">
        <v>50</v>
      </c>
      <c r="G501" s="88" t="s">
        <v>50</v>
      </c>
      <c r="H501" s="91" t="s">
        <v>16</v>
      </c>
      <c r="I501" s="92" t="n">
        <v>65</v>
      </c>
      <c r="J501" s="93" t="n">
        <v>875</v>
      </c>
      <c r="K501" s="94" t="n">
        <f aca="false">I501 * J501</f>
        <v>56875</v>
      </c>
      <c r="L501" s="94" t="n">
        <f aca="false">K501 *M501</f>
        <v>17062.5</v>
      </c>
      <c r="M501" s="95" t="n">
        <v>0.3</v>
      </c>
      <c r="N501" s="88" t="s">
        <v>31</v>
      </c>
      <c r="O501" s="91" t="s">
        <v>218</v>
      </c>
      <c r="P501" s="0" t="str">
        <f aca="false">RIGHT(H501,LEN(H501) - FIND(" ", H501))</f>
        <v>Apparel</v>
      </c>
    </row>
    <row r="502" customFormat="false" ht="14.25" hidden="false" customHeight="true" outlineLevel="0" collapsed="false">
      <c r="B502" s="88" t="s">
        <v>43</v>
      </c>
      <c r="C502" s="89" t="n">
        <v>1128299</v>
      </c>
      <c r="D502" s="90" t="n">
        <v>43946</v>
      </c>
      <c r="E502" s="88" t="s">
        <v>18</v>
      </c>
      <c r="F502" s="88" t="s">
        <v>27</v>
      </c>
      <c r="G502" s="88" t="s">
        <v>20</v>
      </c>
      <c r="H502" s="91" t="s">
        <v>38</v>
      </c>
      <c r="I502" s="92" t="n">
        <v>85</v>
      </c>
      <c r="J502" s="93" t="n">
        <v>525</v>
      </c>
      <c r="K502" s="94" t="n">
        <f aca="false">I502 * J502</f>
        <v>44625</v>
      </c>
      <c r="L502" s="94" t="n">
        <f aca="false">K502 *M502</f>
        <v>11156.25</v>
      </c>
      <c r="M502" s="95" t="n">
        <v>0.25</v>
      </c>
      <c r="N502" s="88" t="s">
        <v>14</v>
      </c>
      <c r="O502" s="91" t="s">
        <v>219</v>
      </c>
      <c r="P502" s="0" t="str">
        <f aca="false">RIGHT(H502,LEN(H502) - FIND(" ", H502))</f>
        <v>Apparel</v>
      </c>
    </row>
    <row r="503" customFormat="false" ht="14.25" hidden="false" customHeight="true" outlineLevel="0" collapsed="false">
      <c r="B503" s="88" t="s">
        <v>37</v>
      </c>
      <c r="C503" s="89" t="n">
        <v>1185732</v>
      </c>
      <c r="D503" s="90" t="n">
        <v>43946</v>
      </c>
      <c r="E503" s="88" t="s">
        <v>26</v>
      </c>
      <c r="F503" s="88" t="s">
        <v>50</v>
      </c>
      <c r="G503" s="88" t="s">
        <v>50</v>
      </c>
      <c r="H503" s="91" t="s">
        <v>16</v>
      </c>
      <c r="I503" s="92" t="n">
        <v>64</v>
      </c>
      <c r="J503" s="93" t="n">
        <v>236</v>
      </c>
      <c r="K503" s="94" t="n">
        <f aca="false">I503 * J503</f>
        <v>15104</v>
      </c>
      <c r="L503" s="94" t="n">
        <f aca="false">K503 *M503</f>
        <v>6343.68</v>
      </c>
      <c r="M503" s="95" t="n">
        <v>0.42</v>
      </c>
      <c r="N503" s="88" t="s">
        <v>23</v>
      </c>
      <c r="O503" s="91" t="s">
        <v>218</v>
      </c>
      <c r="P503" s="0" t="str">
        <f aca="false">RIGHT(H503,LEN(H503) - FIND(" ", H503))</f>
        <v>Apparel</v>
      </c>
    </row>
    <row r="504" customFormat="false" ht="14.25" hidden="false" customHeight="true" outlineLevel="0" collapsed="false">
      <c r="B504" s="88" t="s">
        <v>43</v>
      </c>
      <c r="C504" s="89" t="n">
        <v>1128299</v>
      </c>
      <c r="D504" s="90" t="n">
        <v>43946</v>
      </c>
      <c r="E504" s="88" t="s">
        <v>18</v>
      </c>
      <c r="F504" s="88" t="s">
        <v>27</v>
      </c>
      <c r="G504" s="88" t="s">
        <v>20</v>
      </c>
      <c r="H504" s="91" t="s">
        <v>38</v>
      </c>
      <c r="I504" s="92" t="n">
        <v>78</v>
      </c>
      <c r="J504" s="93" t="n">
        <v>137</v>
      </c>
      <c r="K504" s="94" t="n">
        <f aca="false">I504 * J504</f>
        <v>10686</v>
      </c>
      <c r="L504" s="94" t="n">
        <f aca="false">K504 *M504</f>
        <v>4274.4</v>
      </c>
      <c r="M504" s="95" t="n">
        <v>0.4</v>
      </c>
      <c r="N504" s="88" t="s">
        <v>23</v>
      </c>
      <c r="O504" s="91" t="s">
        <v>219</v>
      </c>
      <c r="P504" s="0" t="str">
        <f aca="false">RIGHT(H504,LEN(H504) - FIND(" ", H504))</f>
        <v>Apparel</v>
      </c>
    </row>
    <row r="505" customFormat="false" ht="14.25" hidden="false" customHeight="true" outlineLevel="0" collapsed="false">
      <c r="B505" s="88" t="s">
        <v>37</v>
      </c>
      <c r="C505" s="89" t="n">
        <v>1185732</v>
      </c>
      <c r="D505" s="90" t="n">
        <v>43946</v>
      </c>
      <c r="E505" s="88" t="s">
        <v>26</v>
      </c>
      <c r="F505" s="88" t="s">
        <v>50</v>
      </c>
      <c r="G505" s="88" t="s">
        <v>50</v>
      </c>
      <c r="H505" s="91" t="s">
        <v>16</v>
      </c>
      <c r="I505" s="92" t="n">
        <v>51</v>
      </c>
      <c r="J505" s="93" t="n">
        <v>289</v>
      </c>
      <c r="K505" s="94" t="n">
        <f aca="false">I505 * J505</f>
        <v>14739</v>
      </c>
      <c r="L505" s="94" t="n">
        <f aca="false">K505 *M505</f>
        <v>4716.48</v>
      </c>
      <c r="M505" s="95" t="n">
        <v>0.32</v>
      </c>
      <c r="N505" s="88" t="s">
        <v>31</v>
      </c>
      <c r="O505" s="91" t="s">
        <v>218</v>
      </c>
      <c r="P505" s="0" t="str">
        <f aca="false">RIGHT(H505,LEN(H505) - FIND(" ", H505))</f>
        <v>Apparel</v>
      </c>
    </row>
    <row r="506" customFormat="false" ht="14.25" hidden="false" customHeight="true" outlineLevel="0" collapsed="false">
      <c r="B506" s="88" t="s">
        <v>37</v>
      </c>
      <c r="C506" s="89" t="n">
        <v>1185732</v>
      </c>
      <c r="D506" s="90" t="n">
        <v>43947</v>
      </c>
      <c r="E506" s="88" t="s">
        <v>26</v>
      </c>
      <c r="F506" s="88" t="s">
        <v>50</v>
      </c>
      <c r="G506" s="88" t="s">
        <v>50</v>
      </c>
      <c r="H506" s="91" t="s">
        <v>38</v>
      </c>
      <c r="I506" s="92" t="n">
        <v>70</v>
      </c>
      <c r="J506" s="93" t="n">
        <v>1000</v>
      </c>
      <c r="K506" s="94" t="n">
        <f aca="false">I506 * J506</f>
        <v>70000</v>
      </c>
      <c r="L506" s="94" t="n">
        <f aca="false">K506 *M506</f>
        <v>17500</v>
      </c>
      <c r="M506" s="95" t="n">
        <v>0.25</v>
      </c>
      <c r="N506" s="88" t="s">
        <v>31</v>
      </c>
      <c r="O506" s="91" t="s">
        <v>219</v>
      </c>
      <c r="P506" s="0" t="str">
        <f aca="false">RIGHT(H506,LEN(H506) - FIND(" ", H506))</f>
        <v>Apparel</v>
      </c>
    </row>
    <row r="507" customFormat="false" ht="14.25" hidden="false" customHeight="true" outlineLevel="0" collapsed="false">
      <c r="B507" s="88" t="s">
        <v>43</v>
      </c>
      <c r="C507" s="89" t="n">
        <v>1128299</v>
      </c>
      <c r="D507" s="90" t="n">
        <v>43947</v>
      </c>
      <c r="E507" s="88" t="s">
        <v>18</v>
      </c>
      <c r="F507" s="88" t="s">
        <v>27</v>
      </c>
      <c r="G507" s="88" t="s">
        <v>20</v>
      </c>
      <c r="H507" s="91" t="s">
        <v>32</v>
      </c>
      <c r="I507" s="92" t="n">
        <v>70</v>
      </c>
      <c r="J507" s="93" t="n">
        <v>725</v>
      </c>
      <c r="K507" s="94" t="n">
        <f aca="false">I507 * J507</f>
        <v>50750</v>
      </c>
      <c r="L507" s="94" t="n">
        <f aca="false">K507 *M507</f>
        <v>22837.5</v>
      </c>
      <c r="M507" s="95" t="n">
        <v>0.45</v>
      </c>
      <c r="N507" s="88" t="s">
        <v>14</v>
      </c>
      <c r="O507" s="91" t="s">
        <v>218</v>
      </c>
      <c r="P507" s="0" t="str">
        <f aca="false">RIGHT(H507,LEN(H507) - FIND(" ", H507))</f>
        <v>Street Footwear</v>
      </c>
    </row>
    <row r="508" customFormat="false" ht="14.25" hidden="false" customHeight="true" outlineLevel="0" collapsed="false">
      <c r="B508" s="88" t="s">
        <v>37</v>
      </c>
      <c r="C508" s="89" t="n">
        <v>1185732</v>
      </c>
      <c r="D508" s="90" t="n">
        <v>43947</v>
      </c>
      <c r="E508" s="88" t="s">
        <v>26</v>
      </c>
      <c r="F508" s="88" t="s">
        <v>50</v>
      </c>
      <c r="G508" s="88" t="s">
        <v>50</v>
      </c>
      <c r="H508" s="91" t="s">
        <v>38</v>
      </c>
      <c r="I508" s="92" t="n">
        <v>68</v>
      </c>
      <c r="J508" s="93" t="n">
        <v>290</v>
      </c>
      <c r="K508" s="94" t="n">
        <f aca="false">I508 * J508</f>
        <v>19720</v>
      </c>
      <c r="L508" s="94" t="n">
        <f aca="false">K508 *M508</f>
        <v>7493.6</v>
      </c>
      <c r="M508" s="95" t="n">
        <v>0.38</v>
      </c>
      <c r="N508" s="88" t="s">
        <v>23</v>
      </c>
      <c r="O508" s="91" t="s">
        <v>219</v>
      </c>
      <c r="P508" s="0" t="str">
        <f aca="false">RIGHT(H508,LEN(H508) - FIND(" ", H508))</f>
        <v>Apparel</v>
      </c>
    </row>
    <row r="509" customFormat="false" ht="14.25" hidden="false" customHeight="true" outlineLevel="0" collapsed="false">
      <c r="B509" s="88" t="s">
        <v>43</v>
      </c>
      <c r="C509" s="89" t="n">
        <v>1128299</v>
      </c>
      <c r="D509" s="90" t="n">
        <v>43947</v>
      </c>
      <c r="E509" s="88" t="s">
        <v>18</v>
      </c>
      <c r="F509" s="88" t="s">
        <v>27</v>
      </c>
      <c r="G509" s="88" t="s">
        <v>20</v>
      </c>
      <c r="H509" s="91" t="s">
        <v>32</v>
      </c>
      <c r="I509" s="92" t="n">
        <v>63</v>
      </c>
      <c r="J509" s="93" t="n">
        <v>196</v>
      </c>
      <c r="K509" s="94" t="n">
        <f aca="false">I509 * J509</f>
        <v>12348</v>
      </c>
      <c r="L509" s="94" t="n">
        <f aca="false">K509 *M509</f>
        <v>7285.32</v>
      </c>
      <c r="M509" s="95" t="n">
        <v>0.59</v>
      </c>
      <c r="N509" s="88" t="s">
        <v>23</v>
      </c>
      <c r="O509" s="91" t="s">
        <v>218</v>
      </c>
      <c r="P509" s="0" t="str">
        <f aca="false">RIGHT(H509,LEN(H509) - FIND(" ", H509))</f>
        <v>Street Footwear</v>
      </c>
    </row>
    <row r="510" customFormat="false" ht="14.25" hidden="false" customHeight="true" outlineLevel="0" collapsed="false">
      <c r="B510" s="88" t="s">
        <v>37</v>
      </c>
      <c r="C510" s="89" t="n">
        <v>1185732</v>
      </c>
      <c r="D510" s="90" t="n">
        <v>43947</v>
      </c>
      <c r="E510" s="88" t="s">
        <v>26</v>
      </c>
      <c r="F510" s="88" t="s">
        <v>50</v>
      </c>
      <c r="G510" s="88" t="s">
        <v>50</v>
      </c>
      <c r="H510" s="91" t="s">
        <v>38</v>
      </c>
      <c r="I510" s="92" t="n">
        <v>50</v>
      </c>
      <c r="J510" s="93" t="n">
        <v>330</v>
      </c>
      <c r="K510" s="94" t="n">
        <f aca="false">I510 * J510</f>
        <v>16500</v>
      </c>
      <c r="L510" s="94" t="n">
        <f aca="false">K510 *M510</f>
        <v>4620</v>
      </c>
      <c r="M510" s="95" t="n">
        <v>0.28</v>
      </c>
      <c r="N510" s="88" t="s">
        <v>31</v>
      </c>
      <c r="O510" s="91" t="s">
        <v>219</v>
      </c>
      <c r="P510" s="0" t="str">
        <f aca="false">RIGHT(H510,LEN(H510) - FIND(" ", H510))</f>
        <v>Apparel</v>
      </c>
    </row>
    <row r="511" customFormat="false" ht="14.25" hidden="false" customHeight="true" outlineLevel="0" collapsed="false">
      <c r="B511" s="88" t="s">
        <v>37</v>
      </c>
      <c r="C511" s="89" t="n">
        <v>1185732</v>
      </c>
      <c r="D511" s="90" t="n">
        <v>43948</v>
      </c>
      <c r="E511" s="88" t="s">
        <v>26</v>
      </c>
      <c r="F511" s="88" t="s">
        <v>50</v>
      </c>
      <c r="G511" s="88" t="s">
        <v>50</v>
      </c>
      <c r="H511" s="91" t="s">
        <v>32</v>
      </c>
      <c r="I511" s="92" t="n">
        <v>65</v>
      </c>
      <c r="J511" s="93" t="n">
        <v>1150</v>
      </c>
      <c r="K511" s="94" t="n">
        <f aca="false">I511 * J511</f>
        <v>74750</v>
      </c>
      <c r="L511" s="94" t="n">
        <f aca="false">K511 *M511</f>
        <v>37375</v>
      </c>
      <c r="M511" s="95" t="n">
        <v>0.5</v>
      </c>
      <c r="N511" s="88" t="s">
        <v>31</v>
      </c>
      <c r="O511" s="91" t="s">
        <v>218</v>
      </c>
      <c r="P511" s="0" t="str">
        <f aca="false">RIGHT(H511,LEN(H511) - FIND(" ", H511))</f>
        <v>Street Footwear</v>
      </c>
    </row>
    <row r="512" customFormat="false" ht="14.25" hidden="false" customHeight="true" outlineLevel="0" collapsed="false">
      <c r="B512" s="88" t="s">
        <v>43</v>
      </c>
      <c r="C512" s="89" t="n">
        <v>1128299</v>
      </c>
      <c r="D512" s="90" t="n">
        <v>43948</v>
      </c>
      <c r="E512" s="88" t="s">
        <v>18</v>
      </c>
      <c r="F512" s="88" t="s">
        <v>27</v>
      </c>
      <c r="G512" s="88" t="s">
        <v>20</v>
      </c>
      <c r="H512" s="91" t="s">
        <v>24</v>
      </c>
      <c r="I512" s="92" t="n">
        <v>75</v>
      </c>
      <c r="J512" s="93" t="n">
        <v>675</v>
      </c>
      <c r="K512" s="94" t="n">
        <f aca="false">I512 * J512</f>
        <v>50625</v>
      </c>
      <c r="L512" s="94" t="n">
        <f aca="false">K512 *M512</f>
        <v>15187.5</v>
      </c>
      <c r="M512" s="95" t="n">
        <v>0.3</v>
      </c>
      <c r="N512" s="88" t="s">
        <v>14</v>
      </c>
      <c r="O512" s="91" t="s">
        <v>218</v>
      </c>
      <c r="P512" s="0" t="str">
        <f aca="false">RIGHT(H512,LEN(H512) - FIND(" ", H512))</f>
        <v>Athletic Footwear</v>
      </c>
    </row>
    <row r="513" customFormat="false" ht="14.25" hidden="false" customHeight="true" outlineLevel="0" collapsed="false">
      <c r="B513" s="88" t="s">
        <v>37</v>
      </c>
      <c r="C513" s="89" t="n">
        <v>1185732</v>
      </c>
      <c r="D513" s="90" t="n">
        <v>43948</v>
      </c>
      <c r="E513" s="88" t="s">
        <v>26</v>
      </c>
      <c r="F513" s="88" t="s">
        <v>50</v>
      </c>
      <c r="G513" s="88" t="s">
        <v>50</v>
      </c>
      <c r="H513" s="91" t="s">
        <v>32</v>
      </c>
      <c r="I513" s="92" t="n">
        <v>60</v>
      </c>
      <c r="J513" s="93" t="n">
        <v>299</v>
      </c>
      <c r="K513" s="94" t="n">
        <f aca="false">I513 * J513</f>
        <v>17940</v>
      </c>
      <c r="L513" s="94" t="n">
        <f aca="false">K513 *M513</f>
        <v>10764</v>
      </c>
      <c r="M513" s="95" t="n">
        <v>0.6</v>
      </c>
      <c r="N513" s="88" t="s">
        <v>23</v>
      </c>
      <c r="O513" s="91" t="s">
        <v>218</v>
      </c>
      <c r="P513" s="0" t="str">
        <f aca="false">RIGHT(H513,LEN(H513) - FIND(" ", H513))</f>
        <v>Street Footwear</v>
      </c>
    </row>
    <row r="514" customFormat="false" ht="14.25" hidden="false" customHeight="true" outlineLevel="0" collapsed="false">
      <c r="B514" s="88" t="s">
        <v>43</v>
      </c>
      <c r="C514" s="89" t="n">
        <v>1128299</v>
      </c>
      <c r="D514" s="90" t="n">
        <v>43948</v>
      </c>
      <c r="E514" s="88" t="s">
        <v>18</v>
      </c>
      <c r="F514" s="88" t="s">
        <v>27</v>
      </c>
      <c r="G514" s="88" t="s">
        <v>20</v>
      </c>
      <c r="H514" s="91" t="s">
        <v>24</v>
      </c>
      <c r="I514" s="92" t="n">
        <v>73</v>
      </c>
      <c r="J514" s="93" t="n">
        <v>189</v>
      </c>
      <c r="K514" s="94" t="n">
        <f aca="false">I514 * J514</f>
        <v>13797</v>
      </c>
      <c r="L514" s="94" t="n">
        <f aca="false">K514 *M514</f>
        <v>5794.74</v>
      </c>
      <c r="M514" s="95" t="n">
        <v>0.42</v>
      </c>
      <c r="N514" s="88" t="s">
        <v>23</v>
      </c>
      <c r="O514" s="91" t="s">
        <v>218</v>
      </c>
      <c r="P514" s="0" t="str">
        <f aca="false">RIGHT(H514,LEN(H514) - FIND(" ", H514))</f>
        <v>Athletic Footwear</v>
      </c>
    </row>
    <row r="515" customFormat="false" ht="14.25" hidden="false" customHeight="true" outlineLevel="0" collapsed="false">
      <c r="B515" s="88" t="s">
        <v>37</v>
      </c>
      <c r="C515" s="89" t="n">
        <v>1185732</v>
      </c>
      <c r="D515" s="90" t="n">
        <v>43948</v>
      </c>
      <c r="E515" s="88" t="s">
        <v>26</v>
      </c>
      <c r="F515" s="88" t="s">
        <v>50</v>
      </c>
      <c r="G515" s="88" t="s">
        <v>50</v>
      </c>
      <c r="H515" s="91" t="s">
        <v>32</v>
      </c>
      <c r="I515" s="92" t="n">
        <v>46</v>
      </c>
      <c r="J515" s="93" t="n">
        <v>403</v>
      </c>
      <c r="K515" s="94" t="n">
        <f aca="false">I515 * J515</f>
        <v>18538</v>
      </c>
      <c r="L515" s="94" t="n">
        <f aca="false">K515 *M515</f>
        <v>10381.28</v>
      </c>
      <c r="M515" s="95" t="n">
        <v>0.56</v>
      </c>
      <c r="N515" s="88" t="s">
        <v>31</v>
      </c>
      <c r="O515" s="91" t="s">
        <v>218</v>
      </c>
      <c r="P515" s="0" t="str">
        <f aca="false">RIGHT(H515,LEN(H515) - FIND(" ", H515))</f>
        <v>Street Footwear</v>
      </c>
    </row>
    <row r="516" customFormat="false" ht="14.25" hidden="false" customHeight="true" outlineLevel="0" collapsed="false">
      <c r="B516" s="88" t="s">
        <v>37</v>
      </c>
      <c r="C516" s="89" t="n">
        <v>1185732</v>
      </c>
      <c r="D516" s="90" t="n">
        <v>43949</v>
      </c>
      <c r="E516" s="88" t="s">
        <v>26</v>
      </c>
      <c r="F516" s="88" t="s">
        <v>50</v>
      </c>
      <c r="G516" s="88" t="s">
        <v>50</v>
      </c>
      <c r="H516" s="91" t="s">
        <v>24</v>
      </c>
      <c r="I516" s="92" t="n">
        <v>55</v>
      </c>
      <c r="J516" s="93" t="n">
        <v>975</v>
      </c>
      <c r="K516" s="94" t="n">
        <f aca="false">I516 * J516</f>
        <v>53625</v>
      </c>
      <c r="L516" s="94" t="n">
        <f aca="false">K516 *M516</f>
        <v>16087.5</v>
      </c>
      <c r="M516" s="95" t="n">
        <v>0.3</v>
      </c>
      <c r="N516" s="88" t="s">
        <v>31</v>
      </c>
      <c r="O516" s="91" t="s">
        <v>218</v>
      </c>
      <c r="P516" s="0" t="str">
        <f aca="false">RIGHT(H516,LEN(H516) - FIND(" ", H516))</f>
        <v>Athletic Footwear</v>
      </c>
    </row>
    <row r="517" customFormat="false" ht="14.25" hidden="false" customHeight="true" outlineLevel="0" collapsed="false">
      <c r="B517" s="88" t="s">
        <v>43</v>
      </c>
      <c r="C517" s="89" t="n">
        <v>1128299</v>
      </c>
      <c r="D517" s="90" t="n">
        <v>43949</v>
      </c>
      <c r="E517" s="88" t="s">
        <v>18</v>
      </c>
      <c r="F517" s="88" t="s">
        <v>27</v>
      </c>
      <c r="G517" s="88" t="s">
        <v>20</v>
      </c>
      <c r="H517" s="91" t="s">
        <v>48</v>
      </c>
      <c r="I517" s="92" t="n">
        <v>70</v>
      </c>
      <c r="J517" s="93" t="n">
        <v>550</v>
      </c>
      <c r="K517" s="94" t="n">
        <f aca="false">I517 * J517</f>
        <v>38500</v>
      </c>
      <c r="L517" s="94" t="n">
        <f aca="false">K517 *M517</f>
        <v>17325</v>
      </c>
      <c r="M517" s="95" t="n">
        <v>0.45</v>
      </c>
      <c r="N517" s="88" t="s">
        <v>14</v>
      </c>
      <c r="O517" s="91" t="s">
        <v>219</v>
      </c>
      <c r="P517" s="0" t="str">
        <f aca="false">RIGHT(H517,LEN(H517) - FIND(" ", H517))</f>
        <v>Street Footwear</v>
      </c>
    </row>
    <row r="518" customFormat="false" ht="14.25" hidden="false" customHeight="true" outlineLevel="0" collapsed="false">
      <c r="B518" s="88" t="s">
        <v>37</v>
      </c>
      <c r="C518" s="89" t="n">
        <v>1185732</v>
      </c>
      <c r="D518" s="90" t="n">
        <v>43949</v>
      </c>
      <c r="E518" s="88" t="s">
        <v>26</v>
      </c>
      <c r="F518" s="88" t="s">
        <v>50</v>
      </c>
      <c r="G518" s="88" t="s">
        <v>50</v>
      </c>
      <c r="H518" s="91" t="s">
        <v>24</v>
      </c>
      <c r="I518" s="92" t="n">
        <v>53</v>
      </c>
      <c r="J518" s="93" t="n">
        <v>273</v>
      </c>
      <c r="K518" s="94" t="n">
        <f aca="false">I518 * J518</f>
        <v>14469</v>
      </c>
      <c r="L518" s="94" t="n">
        <f aca="false">K518 *M518</f>
        <v>6221.67</v>
      </c>
      <c r="M518" s="95" t="n">
        <v>0.43</v>
      </c>
      <c r="N518" s="88" t="s">
        <v>23</v>
      </c>
      <c r="O518" s="91" t="s">
        <v>218</v>
      </c>
      <c r="P518" s="0" t="str">
        <f aca="false">RIGHT(H518,LEN(H518) - FIND(" ", H518))</f>
        <v>Athletic Footwear</v>
      </c>
    </row>
    <row r="519" customFormat="false" ht="14.25" hidden="false" customHeight="true" outlineLevel="0" collapsed="false">
      <c r="B519" s="88" t="s">
        <v>43</v>
      </c>
      <c r="C519" s="89" t="n">
        <v>1128299</v>
      </c>
      <c r="D519" s="90" t="n">
        <v>43949</v>
      </c>
      <c r="E519" s="88" t="s">
        <v>18</v>
      </c>
      <c r="F519" s="88" t="s">
        <v>27</v>
      </c>
      <c r="G519" s="88" t="s">
        <v>20</v>
      </c>
      <c r="H519" s="91" t="s">
        <v>48</v>
      </c>
      <c r="I519" s="92" t="n">
        <v>67</v>
      </c>
      <c r="J519" s="93" t="n">
        <v>143</v>
      </c>
      <c r="K519" s="94" t="n">
        <f aca="false">I519 * J519</f>
        <v>9581</v>
      </c>
      <c r="L519" s="94" t="n">
        <f aca="false">K519 *M519</f>
        <v>5461.17</v>
      </c>
      <c r="M519" s="95" t="n">
        <v>0.57</v>
      </c>
      <c r="N519" s="88" t="s">
        <v>23</v>
      </c>
      <c r="O519" s="91" t="s">
        <v>219</v>
      </c>
      <c r="P519" s="0" t="str">
        <f aca="false">RIGHT(H519,LEN(H519) - FIND(" ", H519))</f>
        <v>Street Footwear</v>
      </c>
    </row>
    <row r="520" customFormat="false" ht="14.25" hidden="false" customHeight="true" outlineLevel="0" collapsed="false">
      <c r="B520" s="88" t="s">
        <v>37</v>
      </c>
      <c r="C520" s="89" t="n">
        <v>1185732</v>
      </c>
      <c r="D520" s="90" t="n">
        <v>43949</v>
      </c>
      <c r="E520" s="88" t="s">
        <v>26</v>
      </c>
      <c r="F520" s="88" t="s">
        <v>50</v>
      </c>
      <c r="G520" s="88" t="s">
        <v>50</v>
      </c>
      <c r="H520" s="91" t="s">
        <v>24</v>
      </c>
      <c r="I520" s="92" t="n">
        <v>40</v>
      </c>
      <c r="J520" s="93" t="n">
        <v>312</v>
      </c>
      <c r="K520" s="94" t="n">
        <f aca="false">I520 * J520</f>
        <v>12480</v>
      </c>
      <c r="L520" s="94" t="n">
        <f aca="false">K520 *M520</f>
        <v>4492.8</v>
      </c>
      <c r="M520" s="95" t="n">
        <v>0.36</v>
      </c>
      <c r="N520" s="88" t="s">
        <v>31</v>
      </c>
      <c r="O520" s="91" t="s">
        <v>218</v>
      </c>
      <c r="P520" s="0" t="str">
        <f aca="false">RIGHT(H520,LEN(H520) - FIND(" ", H520))</f>
        <v>Athletic Footwear</v>
      </c>
    </row>
    <row r="521" customFormat="false" ht="14.25" hidden="false" customHeight="true" outlineLevel="0" collapsed="false">
      <c r="B521" s="88" t="s">
        <v>37</v>
      </c>
      <c r="C521" s="89" t="n">
        <v>1185732</v>
      </c>
      <c r="D521" s="90" t="n">
        <v>43950</v>
      </c>
      <c r="E521" s="88" t="s">
        <v>26</v>
      </c>
      <c r="F521" s="88" t="s">
        <v>50</v>
      </c>
      <c r="G521" s="88" t="s">
        <v>50</v>
      </c>
      <c r="H521" s="91" t="s">
        <v>48</v>
      </c>
      <c r="I521" s="92" t="n">
        <v>55</v>
      </c>
      <c r="J521" s="93" t="n">
        <v>920</v>
      </c>
      <c r="K521" s="94" t="n">
        <f aca="false">I521 * J521</f>
        <v>50600</v>
      </c>
      <c r="L521" s="94" t="n">
        <f aca="false">K521 *M521</f>
        <v>17710</v>
      </c>
      <c r="M521" s="95" t="n">
        <v>0.35</v>
      </c>
      <c r="N521" s="88" t="s">
        <v>31</v>
      </c>
      <c r="O521" s="91" t="s">
        <v>219</v>
      </c>
      <c r="P521" s="0" t="str">
        <f aca="false">RIGHT(H521,LEN(H521) - FIND(" ", H521))</f>
        <v>Street Footwear</v>
      </c>
    </row>
    <row r="522" customFormat="false" ht="14.25" hidden="false" customHeight="true" outlineLevel="0" collapsed="false">
      <c r="B522" s="88" t="s">
        <v>43</v>
      </c>
      <c r="C522" s="89" t="n">
        <v>1128299</v>
      </c>
      <c r="D522" s="90" t="n">
        <v>43950</v>
      </c>
      <c r="E522" s="88" t="s">
        <v>18</v>
      </c>
      <c r="F522" s="88" t="s">
        <v>27</v>
      </c>
      <c r="G522" s="88" t="s">
        <v>20</v>
      </c>
      <c r="H522" s="91" t="s">
        <v>44</v>
      </c>
      <c r="I522" s="92" t="n">
        <v>70</v>
      </c>
      <c r="J522" s="93" t="n">
        <v>500</v>
      </c>
      <c r="K522" s="94" t="n">
        <f aca="false">I522 * J522</f>
        <v>35000</v>
      </c>
      <c r="L522" s="94" t="n">
        <f aca="false">K522 *M522</f>
        <v>14000</v>
      </c>
      <c r="M522" s="95" t="n">
        <v>0.4</v>
      </c>
      <c r="N522" s="88" t="s">
        <v>14</v>
      </c>
      <c r="O522" s="91" t="s">
        <v>219</v>
      </c>
      <c r="P522" s="0" t="str">
        <f aca="false">RIGHT(H522,LEN(H522) - FIND(" ", H522))</f>
        <v>Athletic Footwear</v>
      </c>
    </row>
    <row r="523" customFormat="false" ht="14.25" hidden="false" customHeight="true" outlineLevel="0" collapsed="false">
      <c r="B523" s="88" t="s">
        <v>37</v>
      </c>
      <c r="C523" s="89" t="n">
        <v>1185732</v>
      </c>
      <c r="D523" s="90" t="n">
        <v>43950</v>
      </c>
      <c r="E523" s="88" t="s">
        <v>26</v>
      </c>
      <c r="F523" s="88" t="s">
        <v>50</v>
      </c>
      <c r="G523" s="88" t="s">
        <v>50</v>
      </c>
      <c r="H523" s="91" t="s">
        <v>48</v>
      </c>
      <c r="I523" s="92" t="n">
        <v>52</v>
      </c>
      <c r="J523" s="93" t="n">
        <v>258</v>
      </c>
      <c r="K523" s="94" t="n">
        <f aca="false">I523 * J523</f>
        <v>13416</v>
      </c>
      <c r="L523" s="94" t="n">
        <f aca="false">K523 *M523</f>
        <v>6439.68</v>
      </c>
      <c r="M523" s="95" t="n">
        <v>0.48</v>
      </c>
      <c r="N523" s="88" t="s">
        <v>23</v>
      </c>
      <c r="O523" s="91" t="s">
        <v>219</v>
      </c>
      <c r="P523" s="0" t="str">
        <f aca="false">RIGHT(H523,LEN(H523) - FIND(" ", H523))</f>
        <v>Street Footwear</v>
      </c>
    </row>
    <row r="524" customFormat="false" ht="14.25" hidden="false" customHeight="true" outlineLevel="0" collapsed="false">
      <c r="B524" s="88" t="s">
        <v>43</v>
      </c>
      <c r="C524" s="89" t="n">
        <v>1128299</v>
      </c>
      <c r="D524" s="90" t="n">
        <v>43950</v>
      </c>
      <c r="E524" s="88" t="s">
        <v>18</v>
      </c>
      <c r="F524" s="88" t="s">
        <v>27</v>
      </c>
      <c r="G524" s="88" t="s">
        <v>20</v>
      </c>
      <c r="H524" s="91" t="s">
        <v>44</v>
      </c>
      <c r="I524" s="92" t="n">
        <v>63</v>
      </c>
      <c r="J524" s="93" t="n">
        <v>135</v>
      </c>
      <c r="K524" s="94" t="n">
        <f aca="false">I524 * J524</f>
        <v>8505</v>
      </c>
      <c r="L524" s="94" t="n">
        <f aca="false">K524 *M524</f>
        <v>4592.7</v>
      </c>
      <c r="M524" s="95" t="n">
        <v>0.54</v>
      </c>
      <c r="N524" s="88" t="s">
        <v>23</v>
      </c>
      <c r="O524" s="91" t="s">
        <v>219</v>
      </c>
      <c r="P524" s="0" t="str">
        <f aca="false">RIGHT(H524,LEN(H524) - FIND(" ", H524))</f>
        <v>Athletic Footwear</v>
      </c>
    </row>
    <row r="525" customFormat="false" ht="14.25" hidden="false" customHeight="true" outlineLevel="0" collapsed="false">
      <c r="B525" s="88" t="s">
        <v>37</v>
      </c>
      <c r="C525" s="89" t="n">
        <v>1185732</v>
      </c>
      <c r="D525" s="90" t="n">
        <v>43950</v>
      </c>
      <c r="E525" s="88" t="s">
        <v>26</v>
      </c>
      <c r="F525" s="88" t="s">
        <v>50</v>
      </c>
      <c r="G525" s="88" t="s">
        <v>50</v>
      </c>
      <c r="H525" s="91" t="s">
        <v>48</v>
      </c>
      <c r="I525" s="92" t="n">
        <v>43</v>
      </c>
      <c r="J525" s="93" t="n">
        <v>294</v>
      </c>
      <c r="K525" s="94" t="n">
        <f aca="false">I525 * J525</f>
        <v>12642</v>
      </c>
      <c r="L525" s="94" t="n">
        <f aca="false">K525 *M525</f>
        <v>5309.64</v>
      </c>
      <c r="M525" s="95" t="n">
        <v>0.42</v>
      </c>
      <c r="N525" s="88" t="s">
        <v>31</v>
      </c>
      <c r="O525" s="91" t="s">
        <v>219</v>
      </c>
      <c r="P525" s="0" t="str">
        <f aca="false">RIGHT(H525,LEN(H525) - FIND(" ", H525))</f>
        <v>Street Footwear</v>
      </c>
    </row>
    <row r="526" customFormat="false" ht="14.25" hidden="false" customHeight="true" outlineLevel="0" collapsed="false">
      <c r="B526" s="88" t="s">
        <v>37</v>
      </c>
      <c r="C526" s="89" t="n">
        <v>1185732</v>
      </c>
      <c r="D526" s="90" t="n">
        <v>43951</v>
      </c>
      <c r="E526" s="88" t="s">
        <v>26</v>
      </c>
      <c r="F526" s="88" t="s">
        <v>50</v>
      </c>
      <c r="G526" s="88" t="s">
        <v>50</v>
      </c>
      <c r="H526" s="91" t="s">
        <v>44</v>
      </c>
      <c r="I526" s="92" t="n">
        <v>55</v>
      </c>
      <c r="J526" s="93" t="n">
        <v>900</v>
      </c>
      <c r="K526" s="94" t="n">
        <f aca="false">I526 * J526</f>
        <v>49500</v>
      </c>
      <c r="L526" s="94" t="n">
        <f aca="false">K526 *M526</f>
        <v>17325</v>
      </c>
      <c r="M526" s="95" t="n">
        <v>0.35</v>
      </c>
      <c r="N526" s="88" t="s">
        <v>31</v>
      </c>
      <c r="O526" s="91" t="s">
        <v>219</v>
      </c>
      <c r="P526" s="0" t="str">
        <f aca="false">RIGHT(H526,LEN(H526) - FIND(" ", H526))</f>
        <v>Athletic Footwear</v>
      </c>
    </row>
    <row r="527" customFormat="false" ht="14.25" hidden="false" customHeight="true" outlineLevel="0" collapsed="false">
      <c r="B527" s="88" t="s">
        <v>43</v>
      </c>
      <c r="C527" s="89" t="n">
        <v>1128299</v>
      </c>
      <c r="D527" s="90" t="n">
        <v>43951</v>
      </c>
      <c r="E527" s="88" t="s">
        <v>18</v>
      </c>
      <c r="F527" s="88" t="s">
        <v>27</v>
      </c>
      <c r="G527" s="88" t="s">
        <v>20</v>
      </c>
      <c r="H527" s="91" t="s">
        <v>16</v>
      </c>
      <c r="I527" s="92" t="n">
        <v>75</v>
      </c>
      <c r="J527" s="93" t="n">
        <v>500</v>
      </c>
      <c r="K527" s="94" t="n">
        <f aca="false">I527 * J527</f>
        <v>37500</v>
      </c>
      <c r="L527" s="94" t="n">
        <f aca="false">K527 *M527</f>
        <v>22500</v>
      </c>
      <c r="M527" s="95" t="n">
        <v>0.6</v>
      </c>
      <c r="N527" s="88" t="s">
        <v>14</v>
      </c>
      <c r="O527" s="91" t="s">
        <v>218</v>
      </c>
      <c r="P527" s="0" t="str">
        <f aca="false">RIGHT(H527,LEN(H527) - FIND(" ", H527))</f>
        <v>Apparel</v>
      </c>
    </row>
    <row r="528" customFormat="false" ht="14.25" hidden="false" customHeight="true" outlineLevel="0" collapsed="false">
      <c r="B528" s="88" t="s">
        <v>37</v>
      </c>
      <c r="C528" s="89" t="n">
        <v>1185732</v>
      </c>
      <c r="D528" s="90" t="n">
        <v>43951</v>
      </c>
      <c r="E528" s="88" t="s">
        <v>26</v>
      </c>
      <c r="F528" s="88" t="s">
        <v>50</v>
      </c>
      <c r="G528" s="88" t="s">
        <v>50</v>
      </c>
      <c r="H528" s="91" t="s">
        <v>44</v>
      </c>
      <c r="I528" s="92" t="n">
        <v>50</v>
      </c>
      <c r="J528" s="93" t="n">
        <v>252</v>
      </c>
      <c r="K528" s="94" t="n">
        <f aca="false">I528 * J528</f>
        <v>12600</v>
      </c>
      <c r="L528" s="94" t="n">
        <f aca="false">K528 *M528</f>
        <v>6174</v>
      </c>
      <c r="M528" s="95" t="n">
        <v>0.49</v>
      </c>
      <c r="N528" s="88" t="s">
        <v>23</v>
      </c>
      <c r="O528" s="91" t="s">
        <v>219</v>
      </c>
      <c r="P528" s="0" t="str">
        <f aca="false">RIGHT(H528,LEN(H528) - FIND(" ", H528))</f>
        <v>Athletic Footwear</v>
      </c>
    </row>
    <row r="529" customFormat="false" ht="14.25" hidden="false" customHeight="true" outlineLevel="0" collapsed="false">
      <c r="B529" s="88" t="s">
        <v>43</v>
      </c>
      <c r="C529" s="89" t="n">
        <v>1128299</v>
      </c>
      <c r="D529" s="90" t="n">
        <v>43951</v>
      </c>
      <c r="E529" s="88" t="s">
        <v>18</v>
      </c>
      <c r="F529" s="88" t="s">
        <v>27</v>
      </c>
      <c r="G529" s="88" t="s">
        <v>20</v>
      </c>
      <c r="H529" s="91" t="s">
        <v>16</v>
      </c>
      <c r="I529" s="92" t="n">
        <v>74</v>
      </c>
      <c r="J529" s="93" t="n">
        <v>140</v>
      </c>
      <c r="K529" s="94" t="n">
        <f aca="false">I529 * J529</f>
        <v>10360</v>
      </c>
      <c r="L529" s="94" t="n">
        <f aca="false">K529 *M529</f>
        <v>7562.8</v>
      </c>
      <c r="M529" s="95" t="n">
        <v>0.73</v>
      </c>
      <c r="N529" s="88" t="s">
        <v>23</v>
      </c>
      <c r="O529" s="91" t="s">
        <v>218</v>
      </c>
      <c r="P529" s="0" t="str">
        <f aca="false">RIGHT(H529,LEN(H529) - FIND(" ", H529))</f>
        <v>Apparel</v>
      </c>
    </row>
    <row r="530" customFormat="false" ht="14.25" hidden="false" customHeight="true" outlineLevel="0" collapsed="false">
      <c r="B530" s="88" t="s">
        <v>37</v>
      </c>
      <c r="C530" s="89" t="n">
        <v>1185732</v>
      </c>
      <c r="D530" s="90" t="n">
        <v>43951</v>
      </c>
      <c r="E530" s="88" t="s">
        <v>26</v>
      </c>
      <c r="F530" s="88" t="s">
        <v>50</v>
      </c>
      <c r="G530" s="88" t="s">
        <v>50</v>
      </c>
      <c r="H530" s="91" t="s">
        <v>44</v>
      </c>
      <c r="I530" s="92" t="n">
        <v>41</v>
      </c>
      <c r="J530" s="93" t="n">
        <v>270</v>
      </c>
      <c r="K530" s="94" t="n">
        <f aca="false">I530 * J530</f>
        <v>11070</v>
      </c>
      <c r="L530" s="94" t="n">
        <f aca="false">K530 *M530</f>
        <v>4095.9</v>
      </c>
      <c r="M530" s="95" t="n">
        <v>0.37</v>
      </c>
      <c r="N530" s="88" t="s">
        <v>31</v>
      </c>
      <c r="O530" s="91" t="s">
        <v>219</v>
      </c>
      <c r="P530" s="0" t="str">
        <f aca="false">RIGHT(H530,LEN(H530) - FIND(" ", H530))</f>
        <v>Athletic Footwear</v>
      </c>
    </row>
    <row r="531" customFormat="false" ht="14.25" hidden="false" customHeight="true" outlineLevel="0" collapsed="false">
      <c r="B531" s="88" t="s">
        <v>37</v>
      </c>
      <c r="C531" s="89" t="n">
        <v>1185732</v>
      </c>
      <c r="D531" s="90" t="n">
        <v>43952</v>
      </c>
      <c r="E531" s="88" t="s">
        <v>26</v>
      </c>
      <c r="F531" s="88" t="s">
        <v>50</v>
      </c>
      <c r="G531" s="88" t="s">
        <v>50</v>
      </c>
      <c r="H531" s="91" t="s">
        <v>16</v>
      </c>
      <c r="I531" s="92" t="n">
        <v>65</v>
      </c>
      <c r="J531" s="93" t="n">
        <v>875</v>
      </c>
      <c r="K531" s="94" t="n">
        <f aca="false">I531 * J531</f>
        <v>56875</v>
      </c>
      <c r="L531" s="94" t="n">
        <f aca="false">K531 *M531</f>
        <v>17062.5</v>
      </c>
      <c r="M531" s="95" t="n">
        <v>0.3</v>
      </c>
      <c r="N531" s="88" t="s">
        <v>31</v>
      </c>
      <c r="O531" s="91" t="s">
        <v>218</v>
      </c>
      <c r="P531" s="0" t="str">
        <f aca="false">RIGHT(H531,LEN(H531) - FIND(" ", H531))</f>
        <v>Apparel</v>
      </c>
    </row>
    <row r="532" customFormat="false" ht="14.25" hidden="false" customHeight="true" outlineLevel="0" collapsed="false">
      <c r="B532" s="88" t="s">
        <v>43</v>
      </c>
      <c r="C532" s="89" t="n">
        <v>1128299</v>
      </c>
      <c r="D532" s="90" t="n">
        <v>43952</v>
      </c>
      <c r="E532" s="88" t="s">
        <v>18</v>
      </c>
      <c r="F532" s="88" t="s">
        <v>27</v>
      </c>
      <c r="G532" s="88" t="s">
        <v>20</v>
      </c>
      <c r="H532" s="91" t="s">
        <v>38</v>
      </c>
      <c r="I532" s="92" t="n">
        <v>80</v>
      </c>
      <c r="J532" s="93" t="n">
        <v>400</v>
      </c>
      <c r="K532" s="94" t="n">
        <f aca="false">I532 * J532</f>
        <v>32000</v>
      </c>
      <c r="L532" s="94" t="n">
        <f aca="false">K532 *M532</f>
        <v>8000</v>
      </c>
      <c r="M532" s="95" t="n">
        <v>0.25</v>
      </c>
      <c r="N532" s="88" t="s">
        <v>14</v>
      </c>
      <c r="O532" s="91" t="s">
        <v>219</v>
      </c>
      <c r="P532" s="0" t="str">
        <f aca="false">RIGHT(H532,LEN(H532) - FIND(" ", H532))</f>
        <v>Apparel</v>
      </c>
    </row>
    <row r="533" customFormat="false" ht="14.25" hidden="false" customHeight="true" outlineLevel="0" collapsed="false">
      <c r="B533" s="88" t="s">
        <v>37</v>
      </c>
      <c r="C533" s="89" t="n">
        <v>1185732</v>
      </c>
      <c r="D533" s="90" t="n">
        <v>43952</v>
      </c>
      <c r="E533" s="88" t="s">
        <v>26</v>
      </c>
      <c r="F533" s="88" t="s">
        <v>50</v>
      </c>
      <c r="G533" s="88" t="s">
        <v>50</v>
      </c>
      <c r="H533" s="91" t="s">
        <v>16</v>
      </c>
      <c r="I533" s="92" t="n">
        <v>64</v>
      </c>
      <c r="J533" s="93" t="n">
        <v>254</v>
      </c>
      <c r="K533" s="94" t="n">
        <f aca="false">I533 * J533</f>
        <v>16256</v>
      </c>
      <c r="L533" s="94" t="n">
        <f aca="false">K533 *M533</f>
        <v>6827.52</v>
      </c>
      <c r="M533" s="95" t="n">
        <v>0.42</v>
      </c>
      <c r="N533" s="88" t="s">
        <v>23</v>
      </c>
      <c r="O533" s="91" t="s">
        <v>218</v>
      </c>
      <c r="P533" s="0" t="str">
        <f aca="false">RIGHT(H533,LEN(H533) - FIND(" ", H533))</f>
        <v>Apparel</v>
      </c>
    </row>
    <row r="534" customFormat="false" ht="14.25" hidden="false" customHeight="true" outlineLevel="0" collapsed="false">
      <c r="B534" s="88" t="s">
        <v>43</v>
      </c>
      <c r="C534" s="89" t="n">
        <v>1128299</v>
      </c>
      <c r="D534" s="90" t="n">
        <v>43952</v>
      </c>
      <c r="E534" s="88" t="s">
        <v>18</v>
      </c>
      <c r="F534" s="88" t="s">
        <v>27</v>
      </c>
      <c r="G534" s="88" t="s">
        <v>20</v>
      </c>
      <c r="H534" s="91" t="s">
        <v>38</v>
      </c>
      <c r="I534" s="92" t="n">
        <v>74</v>
      </c>
      <c r="J534" s="93" t="n">
        <v>100</v>
      </c>
      <c r="K534" s="94" t="n">
        <f aca="false">I534 * J534</f>
        <v>7400</v>
      </c>
      <c r="L534" s="94" t="n">
        <f aca="false">K534 *M534</f>
        <v>2590</v>
      </c>
      <c r="M534" s="95" t="n">
        <v>0.35</v>
      </c>
      <c r="N534" s="88" t="s">
        <v>23</v>
      </c>
      <c r="O534" s="91" t="s">
        <v>219</v>
      </c>
      <c r="P534" s="0" t="str">
        <f aca="false">RIGHT(H534,LEN(H534) - FIND(" ", H534))</f>
        <v>Apparel</v>
      </c>
    </row>
    <row r="535" customFormat="false" ht="14.25" hidden="false" customHeight="true" outlineLevel="0" collapsed="false">
      <c r="B535" s="88" t="s">
        <v>37</v>
      </c>
      <c r="C535" s="89" t="n">
        <v>1185732</v>
      </c>
      <c r="D535" s="90" t="n">
        <v>43952</v>
      </c>
      <c r="E535" s="88" t="s">
        <v>26</v>
      </c>
      <c r="F535" s="88" t="s">
        <v>50</v>
      </c>
      <c r="G535" s="88" t="s">
        <v>50</v>
      </c>
      <c r="H535" s="91" t="s">
        <v>16</v>
      </c>
      <c r="I535" s="92" t="n">
        <v>47</v>
      </c>
      <c r="J535" s="93" t="n">
        <v>280</v>
      </c>
      <c r="K535" s="94" t="n">
        <f aca="false">I535 * J535</f>
        <v>13160</v>
      </c>
      <c r="L535" s="94" t="n">
        <f aca="false">K535 *M535</f>
        <v>4737.6</v>
      </c>
      <c r="M535" s="95" t="n">
        <v>0.36</v>
      </c>
      <c r="N535" s="88" t="s">
        <v>31</v>
      </c>
      <c r="O535" s="91" t="s">
        <v>218</v>
      </c>
      <c r="P535" s="0" t="str">
        <f aca="false">RIGHT(H535,LEN(H535) - FIND(" ", H535))</f>
        <v>Apparel</v>
      </c>
    </row>
    <row r="536" customFormat="false" ht="14.25" hidden="false" customHeight="true" outlineLevel="0" collapsed="false">
      <c r="B536" s="88" t="s">
        <v>37</v>
      </c>
      <c r="C536" s="89" t="n">
        <v>1185732</v>
      </c>
      <c r="D536" s="90" t="n">
        <v>43953</v>
      </c>
      <c r="E536" s="88" t="s">
        <v>26</v>
      </c>
      <c r="F536" s="88" t="s">
        <v>50</v>
      </c>
      <c r="G536" s="88" t="s">
        <v>50</v>
      </c>
      <c r="H536" s="91" t="s">
        <v>38</v>
      </c>
      <c r="I536" s="92" t="n">
        <v>70</v>
      </c>
      <c r="J536" s="93" t="n">
        <v>975</v>
      </c>
      <c r="K536" s="94" t="n">
        <f aca="false">I536 * J536</f>
        <v>68250</v>
      </c>
      <c r="L536" s="94" t="n">
        <f aca="false">K536 *M536</f>
        <v>17062.5</v>
      </c>
      <c r="M536" s="95" t="n">
        <v>0.25</v>
      </c>
      <c r="N536" s="88" t="s">
        <v>31</v>
      </c>
      <c r="O536" s="91" t="s">
        <v>219</v>
      </c>
      <c r="P536" s="0" t="str">
        <f aca="false">RIGHT(H536,LEN(H536) - FIND(" ", H536))</f>
        <v>Apparel</v>
      </c>
    </row>
    <row r="537" customFormat="false" ht="14.25" hidden="false" customHeight="true" outlineLevel="0" collapsed="false">
      <c r="B537" s="88" t="s">
        <v>43</v>
      </c>
      <c r="C537" s="89" t="n">
        <v>1128299</v>
      </c>
      <c r="D537" s="90" t="n">
        <v>43953</v>
      </c>
      <c r="E537" s="88" t="s">
        <v>18</v>
      </c>
      <c r="F537" s="88" t="s">
        <v>27</v>
      </c>
      <c r="G537" s="88" t="s">
        <v>20</v>
      </c>
      <c r="H537" s="91" t="s">
        <v>32</v>
      </c>
      <c r="I537" s="92" t="n">
        <v>65</v>
      </c>
      <c r="J537" s="93" t="n">
        <v>600</v>
      </c>
      <c r="K537" s="94" t="n">
        <f aca="false">I537 * J537</f>
        <v>39000</v>
      </c>
      <c r="L537" s="94" t="n">
        <f aca="false">K537 *M537</f>
        <v>15600</v>
      </c>
      <c r="M537" s="95" t="n">
        <v>0.4</v>
      </c>
      <c r="N537" s="88" t="s">
        <v>14</v>
      </c>
      <c r="O537" s="91" t="s">
        <v>218</v>
      </c>
      <c r="P537" s="0" t="str">
        <f aca="false">RIGHT(H537,LEN(H537) - FIND(" ", H537))</f>
        <v>Street Footwear</v>
      </c>
    </row>
    <row r="538" customFormat="false" ht="14.25" hidden="false" customHeight="true" outlineLevel="0" collapsed="false">
      <c r="B538" s="88" t="s">
        <v>37</v>
      </c>
      <c r="C538" s="89" t="n">
        <v>1185732</v>
      </c>
      <c r="D538" s="90" t="n">
        <v>43953</v>
      </c>
      <c r="E538" s="88" t="s">
        <v>26</v>
      </c>
      <c r="F538" s="88" t="s">
        <v>50</v>
      </c>
      <c r="G538" s="88" t="s">
        <v>50</v>
      </c>
      <c r="H538" s="91" t="s">
        <v>38</v>
      </c>
      <c r="I538" s="92" t="n">
        <v>66</v>
      </c>
      <c r="J538" s="93" t="n">
        <v>263</v>
      </c>
      <c r="K538" s="94" t="n">
        <f aca="false">I538 * J538</f>
        <v>17358</v>
      </c>
      <c r="L538" s="94" t="n">
        <f aca="false">K538 *M538</f>
        <v>6422.46</v>
      </c>
      <c r="M538" s="95" t="n">
        <v>0.37</v>
      </c>
      <c r="N538" s="88" t="s">
        <v>23</v>
      </c>
      <c r="O538" s="91" t="s">
        <v>219</v>
      </c>
      <c r="P538" s="0" t="str">
        <f aca="false">RIGHT(H538,LEN(H538) - FIND(" ", H538))</f>
        <v>Apparel</v>
      </c>
    </row>
    <row r="539" customFormat="false" ht="14.25" hidden="false" customHeight="true" outlineLevel="0" collapsed="false">
      <c r="B539" s="88" t="s">
        <v>43</v>
      </c>
      <c r="C539" s="89" t="n">
        <v>1128299</v>
      </c>
      <c r="D539" s="90" t="n">
        <v>43953</v>
      </c>
      <c r="E539" s="88" t="s">
        <v>18</v>
      </c>
      <c r="F539" s="88" t="s">
        <v>27</v>
      </c>
      <c r="G539" s="88" t="s">
        <v>20</v>
      </c>
      <c r="H539" s="91" t="s">
        <v>32</v>
      </c>
      <c r="I539" s="92" t="n">
        <v>59</v>
      </c>
      <c r="J539" s="93" t="n">
        <v>162</v>
      </c>
      <c r="K539" s="94" t="n">
        <f aca="false">I539 * J539</f>
        <v>9558</v>
      </c>
      <c r="L539" s="94" t="n">
        <f aca="false">K539 *M539</f>
        <v>5065.74</v>
      </c>
      <c r="M539" s="95" t="n">
        <v>0.53</v>
      </c>
      <c r="N539" s="88" t="s">
        <v>23</v>
      </c>
      <c r="O539" s="91" t="s">
        <v>218</v>
      </c>
      <c r="P539" s="0" t="str">
        <f aca="false">RIGHT(H539,LEN(H539) - FIND(" ", H539))</f>
        <v>Street Footwear</v>
      </c>
    </row>
    <row r="540" customFormat="false" ht="14.25" hidden="false" customHeight="true" outlineLevel="0" collapsed="false">
      <c r="B540" s="88" t="s">
        <v>37</v>
      </c>
      <c r="C540" s="89" t="n">
        <v>1185732</v>
      </c>
      <c r="D540" s="90" t="n">
        <v>43953</v>
      </c>
      <c r="E540" s="88" t="s">
        <v>26</v>
      </c>
      <c r="F540" s="88" t="s">
        <v>50</v>
      </c>
      <c r="G540" s="88" t="s">
        <v>50</v>
      </c>
      <c r="H540" s="91" t="s">
        <v>38</v>
      </c>
      <c r="I540" s="92" t="n">
        <v>53</v>
      </c>
      <c r="J540" s="93" t="n">
        <v>322</v>
      </c>
      <c r="K540" s="94" t="n">
        <f aca="false">I540 * J540</f>
        <v>17066</v>
      </c>
      <c r="L540" s="94" t="n">
        <f aca="false">K540 *M540</f>
        <v>4778.48</v>
      </c>
      <c r="M540" s="95" t="n">
        <v>0.28</v>
      </c>
      <c r="N540" s="88" t="s">
        <v>31</v>
      </c>
      <c r="O540" s="91" t="s">
        <v>219</v>
      </c>
      <c r="P540" s="0" t="str">
        <f aca="false">RIGHT(H540,LEN(H540) - FIND(" ", H540))</f>
        <v>Apparel</v>
      </c>
    </row>
    <row r="541" customFormat="false" ht="14.25" hidden="false" customHeight="true" outlineLevel="0" collapsed="false">
      <c r="B541" s="88" t="s">
        <v>37</v>
      </c>
      <c r="C541" s="89" t="n">
        <v>1185732</v>
      </c>
      <c r="D541" s="90" t="n">
        <v>43954</v>
      </c>
      <c r="E541" s="88" t="s">
        <v>26</v>
      </c>
      <c r="F541" s="88" t="s">
        <v>50</v>
      </c>
      <c r="G541" s="88" t="s">
        <v>50</v>
      </c>
      <c r="H541" s="91" t="s">
        <v>32</v>
      </c>
      <c r="I541" s="92" t="n">
        <v>65</v>
      </c>
      <c r="J541" s="93" t="n">
        <v>1200</v>
      </c>
      <c r="K541" s="94" t="n">
        <f aca="false">I541 * J541</f>
        <v>78000</v>
      </c>
      <c r="L541" s="94" t="n">
        <f aca="false">K541 *M541</f>
        <v>39000</v>
      </c>
      <c r="M541" s="95" t="n">
        <v>0.5</v>
      </c>
      <c r="N541" s="88" t="s">
        <v>31</v>
      </c>
      <c r="O541" s="91" t="s">
        <v>218</v>
      </c>
      <c r="P541" s="0" t="str">
        <f aca="false">RIGHT(H541,LEN(H541) - FIND(" ", H541))</f>
        <v>Street Footwear</v>
      </c>
    </row>
    <row r="542" customFormat="false" ht="14.25" hidden="false" customHeight="true" outlineLevel="0" collapsed="false">
      <c r="B542" s="88" t="s">
        <v>43</v>
      </c>
      <c r="C542" s="89" t="n">
        <v>1128299</v>
      </c>
      <c r="D542" s="90" t="n">
        <v>43954</v>
      </c>
      <c r="E542" s="88" t="s">
        <v>18</v>
      </c>
      <c r="F542" s="88" t="s">
        <v>27</v>
      </c>
      <c r="G542" s="88" t="s">
        <v>20</v>
      </c>
      <c r="H542" s="91" t="s">
        <v>24</v>
      </c>
      <c r="I542" s="92" t="n">
        <v>70</v>
      </c>
      <c r="J542" s="93" t="n">
        <v>600</v>
      </c>
      <c r="K542" s="94" t="n">
        <f aca="false">I542 * J542</f>
        <v>42000</v>
      </c>
      <c r="L542" s="94" t="n">
        <f aca="false">K542 *M542</f>
        <v>10500</v>
      </c>
      <c r="M542" s="95" t="n">
        <v>0.25</v>
      </c>
      <c r="N542" s="88" t="s">
        <v>14</v>
      </c>
      <c r="O542" s="91" t="s">
        <v>218</v>
      </c>
      <c r="P542" s="0" t="str">
        <f aca="false">RIGHT(H542,LEN(H542) - FIND(" ", H542))</f>
        <v>Athletic Footwear</v>
      </c>
    </row>
    <row r="543" customFormat="false" ht="14.25" hidden="false" customHeight="true" outlineLevel="0" collapsed="false">
      <c r="B543" s="88" t="s">
        <v>37</v>
      </c>
      <c r="C543" s="89" t="n">
        <v>1185732</v>
      </c>
      <c r="D543" s="90" t="n">
        <v>43954</v>
      </c>
      <c r="E543" s="88" t="s">
        <v>26</v>
      </c>
      <c r="F543" s="88" t="s">
        <v>50</v>
      </c>
      <c r="G543" s="88" t="s">
        <v>50</v>
      </c>
      <c r="H543" s="91" t="s">
        <v>32</v>
      </c>
      <c r="I543" s="92" t="n">
        <v>62</v>
      </c>
      <c r="J543" s="93" t="n">
        <v>312</v>
      </c>
      <c r="K543" s="94" t="n">
        <f aca="false">I543 * J543</f>
        <v>19344</v>
      </c>
      <c r="L543" s="94" t="n">
        <f aca="false">K543 *M543</f>
        <v>12380.16</v>
      </c>
      <c r="M543" s="95" t="n">
        <v>0.64</v>
      </c>
      <c r="N543" s="88" t="s">
        <v>23</v>
      </c>
      <c r="O543" s="91" t="s">
        <v>218</v>
      </c>
      <c r="P543" s="0" t="str">
        <f aca="false">RIGHT(H543,LEN(H543) - FIND(" ", H543))</f>
        <v>Street Footwear</v>
      </c>
    </row>
    <row r="544" customFormat="false" ht="14.25" hidden="false" customHeight="true" outlineLevel="0" collapsed="false">
      <c r="B544" s="88" t="s">
        <v>43</v>
      </c>
      <c r="C544" s="89" t="n">
        <v>1128299</v>
      </c>
      <c r="D544" s="90" t="n">
        <v>43954</v>
      </c>
      <c r="E544" s="88" t="s">
        <v>18</v>
      </c>
      <c r="F544" s="88" t="s">
        <v>27</v>
      </c>
      <c r="G544" s="88" t="s">
        <v>20</v>
      </c>
      <c r="H544" s="91" t="s">
        <v>24</v>
      </c>
      <c r="I544" s="92" t="n">
        <v>69</v>
      </c>
      <c r="J544" s="93" t="n">
        <v>168</v>
      </c>
      <c r="K544" s="94" t="n">
        <f aca="false">I544 * J544</f>
        <v>11592</v>
      </c>
      <c r="L544" s="94" t="n">
        <f aca="false">K544 *M544</f>
        <v>4173.12</v>
      </c>
      <c r="M544" s="95" t="n">
        <v>0.36</v>
      </c>
      <c r="N544" s="88" t="s">
        <v>23</v>
      </c>
      <c r="O544" s="91" t="s">
        <v>218</v>
      </c>
      <c r="P544" s="0" t="str">
        <f aca="false">RIGHT(H544,LEN(H544) - FIND(" ", H544))</f>
        <v>Athletic Footwear</v>
      </c>
    </row>
    <row r="545" customFormat="false" ht="14.25" hidden="false" customHeight="true" outlineLevel="0" collapsed="false">
      <c r="B545" s="88" t="s">
        <v>37</v>
      </c>
      <c r="C545" s="89" t="n">
        <v>1185732</v>
      </c>
      <c r="D545" s="90" t="n">
        <v>43954</v>
      </c>
      <c r="E545" s="88" t="s">
        <v>26</v>
      </c>
      <c r="F545" s="88" t="s">
        <v>50</v>
      </c>
      <c r="G545" s="88" t="s">
        <v>50</v>
      </c>
      <c r="H545" s="91" t="s">
        <v>32</v>
      </c>
      <c r="I545" s="92" t="n">
        <v>48</v>
      </c>
      <c r="J545" s="93" t="n">
        <v>420</v>
      </c>
      <c r="K545" s="94" t="n">
        <f aca="false">I545 * J545</f>
        <v>20160</v>
      </c>
      <c r="L545" s="94" t="n">
        <f aca="false">K545 *M545</f>
        <v>11289.6</v>
      </c>
      <c r="M545" s="95" t="n">
        <v>0.56</v>
      </c>
      <c r="N545" s="88" t="s">
        <v>31</v>
      </c>
      <c r="O545" s="91" t="s">
        <v>218</v>
      </c>
      <c r="P545" s="0" t="str">
        <f aca="false">RIGHT(H545,LEN(H545) - FIND(" ", H545))</f>
        <v>Street Footwear</v>
      </c>
    </row>
    <row r="546" customFormat="false" ht="14.25" hidden="false" customHeight="true" outlineLevel="0" collapsed="false">
      <c r="B546" s="88" t="s">
        <v>37</v>
      </c>
      <c r="C546" s="89" t="n">
        <v>1185732</v>
      </c>
      <c r="D546" s="90" t="n">
        <v>43955</v>
      </c>
      <c r="E546" s="88" t="s">
        <v>26</v>
      </c>
      <c r="F546" s="88" t="s">
        <v>50</v>
      </c>
      <c r="G546" s="88" t="s">
        <v>50</v>
      </c>
      <c r="H546" s="91" t="s">
        <v>24</v>
      </c>
      <c r="I546" s="92" t="n">
        <v>55</v>
      </c>
      <c r="J546" s="93" t="n">
        <v>1000</v>
      </c>
      <c r="K546" s="94" t="n">
        <f aca="false">I546 * J546</f>
        <v>55000</v>
      </c>
      <c r="L546" s="94" t="n">
        <f aca="false">K546 *M546</f>
        <v>16500</v>
      </c>
      <c r="M546" s="95" t="n">
        <v>0.3</v>
      </c>
      <c r="N546" s="88" t="s">
        <v>31</v>
      </c>
      <c r="O546" s="91" t="s">
        <v>218</v>
      </c>
      <c r="P546" s="0" t="str">
        <f aca="false">RIGHT(H546,LEN(H546) - FIND(" ", H546))</f>
        <v>Athletic Footwear</v>
      </c>
    </row>
    <row r="547" customFormat="false" ht="14.25" hidden="false" customHeight="true" outlineLevel="0" collapsed="false">
      <c r="B547" s="88" t="s">
        <v>43</v>
      </c>
      <c r="C547" s="89" t="n">
        <v>1128299</v>
      </c>
      <c r="D547" s="90" t="n">
        <v>43955</v>
      </c>
      <c r="E547" s="88" t="s">
        <v>18</v>
      </c>
      <c r="F547" s="88" t="s">
        <v>27</v>
      </c>
      <c r="G547" s="88" t="s">
        <v>20</v>
      </c>
      <c r="H547" s="91" t="s">
        <v>48</v>
      </c>
      <c r="I547" s="92" t="n">
        <v>65</v>
      </c>
      <c r="J547" s="93" t="n">
        <v>450</v>
      </c>
      <c r="K547" s="94" t="n">
        <f aca="false">I547 * J547</f>
        <v>29250</v>
      </c>
      <c r="L547" s="94" t="n">
        <f aca="false">K547 *M547</f>
        <v>11700</v>
      </c>
      <c r="M547" s="95" t="n">
        <v>0.4</v>
      </c>
      <c r="N547" s="88" t="s">
        <v>14</v>
      </c>
      <c r="O547" s="91" t="s">
        <v>219</v>
      </c>
      <c r="P547" s="0" t="str">
        <f aca="false">RIGHT(H547,LEN(H547) - FIND(" ", H547))</f>
        <v>Street Footwear</v>
      </c>
    </row>
    <row r="548" customFormat="false" ht="14.25" hidden="false" customHeight="true" outlineLevel="0" collapsed="false">
      <c r="B548" s="88" t="s">
        <v>37</v>
      </c>
      <c r="C548" s="89" t="n">
        <v>1185732</v>
      </c>
      <c r="D548" s="90" t="n">
        <v>43955</v>
      </c>
      <c r="E548" s="88" t="s">
        <v>26</v>
      </c>
      <c r="F548" s="88" t="s">
        <v>50</v>
      </c>
      <c r="G548" s="88" t="s">
        <v>50</v>
      </c>
      <c r="H548" s="91" t="s">
        <v>24</v>
      </c>
      <c r="I548" s="92" t="n">
        <v>51</v>
      </c>
      <c r="J548" s="93" t="n">
        <v>300</v>
      </c>
      <c r="K548" s="94" t="n">
        <f aca="false">I548 * J548</f>
        <v>15300</v>
      </c>
      <c r="L548" s="94" t="n">
        <f aca="false">K548 *M548</f>
        <v>6426</v>
      </c>
      <c r="M548" s="95" t="n">
        <v>0.42</v>
      </c>
      <c r="N548" s="88" t="s">
        <v>23</v>
      </c>
      <c r="O548" s="91" t="s">
        <v>218</v>
      </c>
      <c r="P548" s="0" t="str">
        <f aca="false">RIGHT(H548,LEN(H548) - FIND(" ", H548))</f>
        <v>Athletic Footwear</v>
      </c>
    </row>
    <row r="549" customFormat="false" ht="14.25" hidden="false" customHeight="true" outlineLevel="0" collapsed="false">
      <c r="B549" s="88" t="s">
        <v>43</v>
      </c>
      <c r="C549" s="89" t="n">
        <v>1128299</v>
      </c>
      <c r="D549" s="90" t="n">
        <v>43955</v>
      </c>
      <c r="E549" s="88" t="s">
        <v>18</v>
      </c>
      <c r="F549" s="88" t="s">
        <v>27</v>
      </c>
      <c r="G549" s="88" t="s">
        <v>20</v>
      </c>
      <c r="H549" s="91" t="s">
        <v>48</v>
      </c>
      <c r="I549" s="92" t="n">
        <v>60</v>
      </c>
      <c r="J549" s="93" t="n">
        <v>113</v>
      </c>
      <c r="K549" s="94" t="n">
        <f aca="false">I549 * J549</f>
        <v>6780</v>
      </c>
      <c r="L549" s="94" t="n">
        <f aca="false">K549 *M549</f>
        <v>3390</v>
      </c>
      <c r="M549" s="95" t="n">
        <v>0.5</v>
      </c>
      <c r="N549" s="88" t="s">
        <v>23</v>
      </c>
      <c r="O549" s="91" t="s">
        <v>219</v>
      </c>
      <c r="P549" s="0" t="str">
        <f aca="false">RIGHT(H549,LEN(H549) - FIND(" ", H549))</f>
        <v>Street Footwear</v>
      </c>
    </row>
    <row r="550" customFormat="false" ht="14.25" hidden="false" customHeight="true" outlineLevel="0" collapsed="false">
      <c r="B550" s="88" t="s">
        <v>37</v>
      </c>
      <c r="C550" s="89" t="n">
        <v>1185732</v>
      </c>
      <c r="D550" s="90" t="n">
        <v>43955</v>
      </c>
      <c r="E550" s="88" t="s">
        <v>26</v>
      </c>
      <c r="F550" s="88" t="s">
        <v>50</v>
      </c>
      <c r="G550" s="88" t="s">
        <v>50</v>
      </c>
      <c r="H550" s="91" t="s">
        <v>24</v>
      </c>
      <c r="I550" s="92" t="n">
        <v>43</v>
      </c>
      <c r="J550" s="93" t="n">
        <v>310</v>
      </c>
      <c r="K550" s="94" t="n">
        <f aca="false">I550 * J550</f>
        <v>13330</v>
      </c>
      <c r="L550" s="94" t="n">
        <f aca="false">K550 *M550</f>
        <v>4665.5</v>
      </c>
      <c r="M550" s="95" t="n">
        <v>0.35</v>
      </c>
      <c r="N550" s="88" t="s">
        <v>31</v>
      </c>
      <c r="O550" s="91" t="s">
        <v>218</v>
      </c>
      <c r="P550" s="0" t="str">
        <f aca="false">RIGHT(H550,LEN(H550) - FIND(" ", H550))</f>
        <v>Athletic Footwear</v>
      </c>
    </row>
    <row r="551" customFormat="false" ht="14.25" hidden="false" customHeight="true" outlineLevel="0" collapsed="false">
      <c r="B551" s="88" t="s">
        <v>37</v>
      </c>
      <c r="C551" s="89" t="n">
        <v>1185732</v>
      </c>
      <c r="D551" s="90" t="n">
        <v>43956</v>
      </c>
      <c r="E551" s="88" t="s">
        <v>26</v>
      </c>
      <c r="F551" s="88" t="s">
        <v>50</v>
      </c>
      <c r="G551" s="88" t="s">
        <v>50</v>
      </c>
      <c r="H551" s="91" t="s">
        <v>48</v>
      </c>
      <c r="I551" s="92" t="n">
        <v>55</v>
      </c>
      <c r="J551" s="93" t="n">
        <v>950</v>
      </c>
      <c r="K551" s="94" t="n">
        <f aca="false">I551 * J551</f>
        <v>52250</v>
      </c>
      <c r="L551" s="94" t="n">
        <f aca="false">K551 *M551</f>
        <v>18287.5</v>
      </c>
      <c r="M551" s="95" t="n">
        <v>0.35</v>
      </c>
      <c r="N551" s="88" t="s">
        <v>31</v>
      </c>
      <c r="O551" s="91" t="s">
        <v>219</v>
      </c>
      <c r="P551" s="0" t="str">
        <f aca="false">RIGHT(H551,LEN(H551) - FIND(" ", H551))</f>
        <v>Street Footwear</v>
      </c>
    </row>
    <row r="552" customFormat="false" ht="14.25" hidden="false" customHeight="true" outlineLevel="0" collapsed="false">
      <c r="B552" s="88" t="s">
        <v>43</v>
      </c>
      <c r="C552" s="89" t="n">
        <v>1128299</v>
      </c>
      <c r="D552" s="90" t="n">
        <v>43956</v>
      </c>
      <c r="E552" s="88" t="s">
        <v>18</v>
      </c>
      <c r="F552" s="88" t="s">
        <v>27</v>
      </c>
      <c r="G552" s="88" t="s">
        <v>20</v>
      </c>
      <c r="H552" s="91" t="s">
        <v>44</v>
      </c>
      <c r="I552" s="92" t="n">
        <v>65</v>
      </c>
      <c r="J552" s="93" t="n">
        <v>400</v>
      </c>
      <c r="K552" s="94" t="n">
        <f aca="false">I552 * J552</f>
        <v>26000</v>
      </c>
      <c r="L552" s="94" t="n">
        <f aca="false">K552 *M552</f>
        <v>9100</v>
      </c>
      <c r="M552" s="95" t="n">
        <v>0.35</v>
      </c>
      <c r="N552" s="88" t="s">
        <v>14</v>
      </c>
      <c r="O552" s="91" t="s">
        <v>219</v>
      </c>
      <c r="P552" s="0" t="str">
        <f aca="false">RIGHT(H552,LEN(H552) - FIND(" ", H552))</f>
        <v>Athletic Footwear</v>
      </c>
    </row>
    <row r="553" customFormat="false" ht="14.25" hidden="false" customHeight="true" outlineLevel="0" collapsed="false">
      <c r="B553" s="88" t="s">
        <v>37</v>
      </c>
      <c r="C553" s="89" t="n">
        <v>1185732</v>
      </c>
      <c r="D553" s="90" t="n">
        <v>43956</v>
      </c>
      <c r="E553" s="88" t="s">
        <v>26</v>
      </c>
      <c r="F553" s="88" t="s">
        <v>50</v>
      </c>
      <c r="G553" s="88" t="s">
        <v>50</v>
      </c>
      <c r="H553" s="91" t="s">
        <v>48</v>
      </c>
      <c r="I553" s="92" t="n">
        <v>54</v>
      </c>
      <c r="J553" s="93" t="n">
        <v>285</v>
      </c>
      <c r="K553" s="94" t="n">
        <f aca="false">I553 * J553</f>
        <v>15390</v>
      </c>
      <c r="L553" s="94" t="n">
        <f aca="false">K553 *M553</f>
        <v>7233.3</v>
      </c>
      <c r="M553" s="95" t="n">
        <v>0.47</v>
      </c>
      <c r="N553" s="88" t="s">
        <v>23</v>
      </c>
      <c r="O553" s="91" t="s">
        <v>219</v>
      </c>
      <c r="P553" s="0" t="str">
        <f aca="false">RIGHT(H553,LEN(H553) - FIND(" ", H553))</f>
        <v>Street Footwear</v>
      </c>
    </row>
    <row r="554" customFormat="false" ht="14.25" hidden="false" customHeight="true" outlineLevel="0" collapsed="false">
      <c r="B554" s="88" t="s">
        <v>43</v>
      </c>
      <c r="C554" s="89" t="n">
        <v>1128299</v>
      </c>
      <c r="D554" s="90" t="n">
        <v>43956</v>
      </c>
      <c r="E554" s="88" t="s">
        <v>18</v>
      </c>
      <c r="F554" s="88" t="s">
        <v>27</v>
      </c>
      <c r="G554" s="88" t="s">
        <v>20</v>
      </c>
      <c r="H554" s="91" t="s">
        <v>44</v>
      </c>
      <c r="I554" s="92" t="n">
        <v>59</v>
      </c>
      <c r="J554" s="93" t="n">
        <v>100</v>
      </c>
      <c r="K554" s="94" t="n">
        <f aca="false">I554 * J554</f>
        <v>5900</v>
      </c>
      <c r="L554" s="94" t="n">
        <f aca="false">K554 *M554</f>
        <v>2832</v>
      </c>
      <c r="M554" s="95" t="n">
        <v>0.48</v>
      </c>
      <c r="N554" s="88" t="s">
        <v>23</v>
      </c>
      <c r="O554" s="91" t="s">
        <v>219</v>
      </c>
      <c r="P554" s="0" t="str">
        <f aca="false">RIGHT(H554,LEN(H554) - FIND(" ", H554))</f>
        <v>Athletic Footwear</v>
      </c>
    </row>
    <row r="555" customFormat="false" ht="14.25" hidden="false" customHeight="true" outlineLevel="0" collapsed="false">
      <c r="B555" s="88" t="s">
        <v>37</v>
      </c>
      <c r="C555" s="89" t="n">
        <v>1185732</v>
      </c>
      <c r="D555" s="90" t="n">
        <v>43956</v>
      </c>
      <c r="E555" s="88" t="s">
        <v>26</v>
      </c>
      <c r="F555" s="88" t="s">
        <v>50</v>
      </c>
      <c r="G555" s="88" t="s">
        <v>50</v>
      </c>
      <c r="H555" s="91" t="s">
        <v>48</v>
      </c>
      <c r="I555" s="92" t="n">
        <v>42</v>
      </c>
      <c r="J555" s="93" t="n">
        <v>333</v>
      </c>
      <c r="K555" s="94" t="n">
        <f aca="false">I555 * J555</f>
        <v>13986</v>
      </c>
      <c r="L555" s="94" t="n">
        <f aca="false">K555 *M555</f>
        <v>5594.4</v>
      </c>
      <c r="M555" s="95" t="n">
        <v>0.4</v>
      </c>
      <c r="N555" s="88" t="s">
        <v>31</v>
      </c>
      <c r="O555" s="91" t="s">
        <v>219</v>
      </c>
      <c r="P555" s="0" t="str">
        <f aca="false">RIGHT(H555,LEN(H555) - FIND(" ", H555))</f>
        <v>Street Footwear</v>
      </c>
    </row>
    <row r="556" customFormat="false" ht="14.25" hidden="false" customHeight="true" outlineLevel="0" collapsed="false">
      <c r="B556" s="88" t="s">
        <v>37</v>
      </c>
      <c r="C556" s="89" t="n">
        <v>1185732</v>
      </c>
      <c r="D556" s="90" t="n">
        <v>43957</v>
      </c>
      <c r="E556" s="88" t="s">
        <v>26</v>
      </c>
      <c r="F556" s="88" t="s">
        <v>50</v>
      </c>
      <c r="G556" s="88" t="s">
        <v>50</v>
      </c>
      <c r="H556" s="91" t="s">
        <v>44</v>
      </c>
      <c r="I556" s="92" t="n">
        <v>55</v>
      </c>
      <c r="J556" s="93" t="n">
        <v>900</v>
      </c>
      <c r="K556" s="94" t="n">
        <f aca="false">I556 * J556</f>
        <v>49500</v>
      </c>
      <c r="L556" s="94" t="n">
        <f aca="false">K556 *M556</f>
        <v>17325</v>
      </c>
      <c r="M556" s="95" t="n">
        <v>0.35</v>
      </c>
      <c r="N556" s="88" t="s">
        <v>31</v>
      </c>
      <c r="O556" s="91" t="s">
        <v>219</v>
      </c>
      <c r="P556" s="0" t="str">
        <f aca="false">RIGHT(H556,LEN(H556) - FIND(" ", H556))</f>
        <v>Athletic Footwear</v>
      </c>
    </row>
    <row r="557" customFormat="false" ht="14.25" hidden="false" customHeight="true" outlineLevel="0" collapsed="false">
      <c r="B557" s="88" t="s">
        <v>43</v>
      </c>
      <c r="C557" s="89" t="n">
        <v>1128299</v>
      </c>
      <c r="D557" s="90" t="n">
        <v>43957</v>
      </c>
      <c r="E557" s="88" t="s">
        <v>18</v>
      </c>
      <c r="F557" s="88" t="s">
        <v>27</v>
      </c>
      <c r="G557" s="88" t="s">
        <v>20</v>
      </c>
      <c r="H557" s="91" t="s">
        <v>16</v>
      </c>
      <c r="I557" s="92" t="n">
        <v>75</v>
      </c>
      <c r="J557" s="93" t="n">
        <v>400</v>
      </c>
      <c r="K557" s="94" t="n">
        <f aca="false">I557 * J557</f>
        <v>30000</v>
      </c>
      <c r="L557" s="94" t="n">
        <f aca="false">K557 *M557</f>
        <v>16500</v>
      </c>
      <c r="M557" s="95" t="n">
        <v>0.55</v>
      </c>
      <c r="N557" s="88" t="s">
        <v>14</v>
      </c>
      <c r="O557" s="91" t="s">
        <v>218</v>
      </c>
      <c r="P557" s="0" t="str">
        <f aca="false">RIGHT(H557,LEN(H557) - FIND(" ", H557))</f>
        <v>Apparel</v>
      </c>
    </row>
    <row r="558" customFormat="false" ht="14.25" hidden="false" customHeight="true" outlineLevel="0" collapsed="false">
      <c r="B558" s="88" t="s">
        <v>37</v>
      </c>
      <c r="C558" s="89" t="n">
        <v>1185732</v>
      </c>
      <c r="D558" s="90" t="n">
        <v>43957</v>
      </c>
      <c r="E558" s="88" t="s">
        <v>26</v>
      </c>
      <c r="F558" s="88" t="s">
        <v>50</v>
      </c>
      <c r="G558" s="88" t="s">
        <v>50</v>
      </c>
      <c r="H558" s="91" t="s">
        <v>44</v>
      </c>
      <c r="I558" s="92" t="n">
        <v>54</v>
      </c>
      <c r="J558" s="93" t="n">
        <v>225</v>
      </c>
      <c r="K558" s="94" t="n">
        <f aca="false">I558 * J558</f>
        <v>12150</v>
      </c>
      <c r="L558" s="94" t="n">
        <f aca="false">K558 *M558</f>
        <v>5589</v>
      </c>
      <c r="M558" s="95" t="n">
        <v>0.46</v>
      </c>
      <c r="N558" s="88" t="s">
        <v>23</v>
      </c>
      <c r="O558" s="91" t="s">
        <v>219</v>
      </c>
      <c r="P558" s="0" t="str">
        <f aca="false">RIGHT(H558,LEN(H558) - FIND(" ", H558))</f>
        <v>Athletic Footwear</v>
      </c>
    </row>
    <row r="559" customFormat="false" ht="14.25" hidden="false" customHeight="true" outlineLevel="0" collapsed="false">
      <c r="B559" s="88" t="s">
        <v>43</v>
      </c>
      <c r="C559" s="89" t="n">
        <v>1128299</v>
      </c>
      <c r="D559" s="90" t="n">
        <v>43957</v>
      </c>
      <c r="E559" s="88" t="s">
        <v>18</v>
      </c>
      <c r="F559" s="88" t="s">
        <v>27</v>
      </c>
      <c r="G559" s="88" t="s">
        <v>20</v>
      </c>
      <c r="H559" s="91" t="s">
        <v>16</v>
      </c>
      <c r="I559" s="92" t="n">
        <v>74</v>
      </c>
      <c r="J559" s="93" t="n">
        <v>120</v>
      </c>
      <c r="K559" s="94" t="n">
        <f aca="false">I559 * J559</f>
        <v>8880</v>
      </c>
      <c r="L559" s="94" t="n">
        <f aca="false">K559 *M559</f>
        <v>6127.2</v>
      </c>
      <c r="M559" s="95" t="n">
        <v>0.69</v>
      </c>
      <c r="N559" s="88" t="s">
        <v>23</v>
      </c>
      <c r="O559" s="91" t="s">
        <v>218</v>
      </c>
      <c r="P559" s="0" t="str">
        <f aca="false">RIGHT(H559,LEN(H559) - FIND(" ", H559))</f>
        <v>Apparel</v>
      </c>
    </row>
    <row r="560" customFormat="false" ht="14.25" hidden="false" customHeight="true" outlineLevel="0" collapsed="false">
      <c r="B560" s="88" t="s">
        <v>37</v>
      </c>
      <c r="C560" s="89" t="n">
        <v>1185732</v>
      </c>
      <c r="D560" s="90" t="n">
        <v>43957</v>
      </c>
      <c r="E560" s="88" t="s">
        <v>26</v>
      </c>
      <c r="F560" s="88" t="s">
        <v>50</v>
      </c>
      <c r="G560" s="88" t="s">
        <v>50</v>
      </c>
      <c r="H560" s="91" t="s">
        <v>44</v>
      </c>
      <c r="I560" s="92" t="n">
        <v>41</v>
      </c>
      <c r="J560" s="93" t="n">
        <v>306</v>
      </c>
      <c r="K560" s="94" t="n">
        <f aca="false">I560 * J560</f>
        <v>12546</v>
      </c>
      <c r="L560" s="94" t="n">
        <f aca="false">K560 *M560</f>
        <v>5018.4</v>
      </c>
      <c r="M560" s="95" t="n">
        <v>0.4</v>
      </c>
      <c r="N560" s="88" t="s">
        <v>31</v>
      </c>
      <c r="O560" s="91" t="s">
        <v>219</v>
      </c>
      <c r="P560" s="0" t="str">
        <f aca="false">RIGHT(H560,LEN(H560) - FIND(" ", H560))</f>
        <v>Athletic Footwear</v>
      </c>
    </row>
    <row r="561" customFormat="false" ht="14.25" hidden="false" customHeight="true" outlineLevel="0" collapsed="false">
      <c r="B561" s="88" t="s">
        <v>37</v>
      </c>
      <c r="C561" s="89" t="n">
        <v>1185732</v>
      </c>
      <c r="D561" s="90" t="n">
        <v>43958</v>
      </c>
      <c r="E561" s="88" t="s">
        <v>26</v>
      </c>
      <c r="F561" s="88" t="s">
        <v>50</v>
      </c>
      <c r="G561" s="88" t="s">
        <v>50</v>
      </c>
      <c r="H561" s="91" t="s">
        <v>16</v>
      </c>
      <c r="I561" s="92" t="n">
        <v>65</v>
      </c>
      <c r="J561" s="93" t="n">
        <v>900</v>
      </c>
      <c r="K561" s="94" t="n">
        <f aca="false">I561 * J561</f>
        <v>58500</v>
      </c>
      <c r="L561" s="94" t="n">
        <f aca="false">K561 *M561</f>
        <v>17550</v>
      </c>
      <c r="M561" s="95" t="n">
        <v>0.3</v>
      </c>
      <c r="N561" s="88" t="s">
        <v>31</v>
      </c>
      <c r="O561" s="91" t="s">
        <v>218</v>
      </c>
      <c r="P561" s="0" t="str">
        <f aca="false">RIGHT(H561,LEN(H561) - FIND(" ", H561))</f>
        <v>Apparel</v>
      </c>
    </row>
    <row r="562" customFormat="false" ht="14.25" hidden="false" customHeight="true" outlineLevel="0" collapsed="false">
      <c r="B562" s="88" t="s">
        <v>43</v>
      </c>
      <c r="C562" s="89" t="n">
        <v>1128299</v>
      </c>
      <c r="D562" s="90" t="n">
        <v>43958</v>
      </c>
      <c r="E562" s="88" t="s">
        <v>18</v>
      </c>
      <c r="F562" s="88" t="s">
        <v>27</v>
      </c>
      <c r="G562" s="88" t="s">
        <v>20</v>
      </c>
      <c r="H562" s="91" t="s">
        <v>38</v>
      </c>
      <c r="I562" s="92" t="n">
        <v>70</v>
      </c>
      <c r="J562" s="93" t="n">
        <v>425</v>
      </c>
      <c r="K562" s="94" t="n">
        <f aca="false">I562 * J562</f>
        <v>29750</v>
      </c>
      <c r="L562" s="94" t="n">
        <f aca="false">K562 *M562</f>
        <v>5950</v>
      </c>
      <c r="M562" s="95" t="n">
        <v>0.2</v>
      </c>
      <c r="N562" s="88" t="s">
        <v>14</v>
      </c>
      <c r="O562" s="91" t="s">
        <v>219</v>
      </c>
      <c r="P562" s="0" t="str">
        <f aca="false">RIGHT(H562,LEN(H562) - FIND(" ", H562))</f>
        <v>Apparel</v>
      </c>
    </row>
    <row r="563" customFormat="false" ht="14.25" hidden="false" customHeight="true" outlineLevel="0" collapsed="false">
      <c r="B563" s="88" t="s">
        <v>37</v>
      </c>
      <c r="C563" s="89" t="n">
        <v>1185732</v>
      </c>
      <c r="D563" s="90" t="n">
        <v>43958</v>
      </c>
      <c r="E563" s="88" t="s">
        <v>26</v>
      </c>
      <c r="F563" s="88" t="s">
        <v>50</v>
      </c>
      <c r="G563" s="88" t="s">
        <v>50</v>
      </c>
      <c r="H563" s="91" t="s">
        <v>16</v>
      </c>
      <c r="I563" s="92" t="n">
        <v>60</v>
      </c>
      <c r="J563" s="93" t="n">
        <v>261</v>
      </c>
      <c r="K563" s="94" t="n">
        <f aca="false">I563 * J563</f>
        <v>15660</v>
      </c>
      <c r="L563" s="94" t="n">
        <f aca="false">K563 *M563</f>
        <v>6733.8</v>
      </c>
      <c r="M563" s="95" t="n">
        <v>0.43</v>
      </c>
      <c r="N563" s="88" t="s">
        <v>23</v>
      </c>
      <c r="O563" s="91" t="s">
        <v>218</v>
      </c>
      <c r="P563" s="0" t="str">
        <f aca="false">RIGHT(H563,LEN(H563) - FIND(" ", H563))</f>
        <v>Apparel</v>
      </c>
    </row>
    <row r="564" customFormat="false" ht="14.25" hidden="false" customHeight="true" outlineLevel="0" collapsed="false">
      <c r="B564" s="88" t="s">
        <v>43</v>
      </c>
      <c r="C564" s="89" t="n">
        <v>1128299</v>
      </c>
      <c r="D564" s="90" t="n">
        <v>43958</v>
      </c>
      <c r="E564" s="88" t="s">
        <v>18</v>
      </c>
      <c r="F564" s="88" t="s">
        <v>27</v>
      </c>
      <c r="G564" s="88" t="s">
        <v>20</v>
      </c>
      <c r="H564" s="91" t="s">
        <v>38</v>
      </c>
      <c r="I564" s="92" t="n">
        <v>65</v>
      </c>
      <c r="J564" s="93" t="n">
        <v>106</v>
      </c>
      <c r="K564" s="94" t="n">
        <f aca="false">I564 * J564</f>
        <v>6890</v>
      </c>
      <c r="L564" s="94" t="n">
        <f aca="false">K564 *M564</f>
        <v>2135.9</v>
      </c>
      <c r="M564" s="95" t="n">
        <v>0.31</v>
      </c>
      <c r="N564" s="88" t="s">
        <v>23</v>
      </c>
      <c r="O564" s="91" t="s">
        <v>219</v>
      </c>
      <c r="P564" s="0" t="str">
        <f aca="false">RIGHT(H564,LEN(H564) - FIND(" ", H564))</f>
        <v>Apparel</v>
      </c>
    </row>
    <row r="565" customFormat="false" ht="14.25" hidden="false" customHeight="true" outlineLevel="0" collapsed="false">
      <c r="B565" s="88" t="s">
        <v>37</v>
      </c>
      <c r="C565" s="89" t="n">
        <v>1185732</v>
      </c>
      <c r="D565" s="90" t="n">
        <v>43958</v>
      </c>
      <c r="E565" s="88" t="s">
        <v>26</v>
      </c>
      <c r="F565" s="88" t="s">
        <v>50</v>
      </c>
      <c r="G565" s="88" t="s">
        <v>50</v>
      </c>
      <c r="H565" s="91" t="s">
        <v>16</v>
      </c>
      <c r="I565" s="92" t="n">
        <v>48</v>
      </c>
      <c r="J565" s="93" t="n">
        <v>279</v>
      </c>
      <c r="K565" s="94" t="n">
        <f aca="false">I565 * J565</f>
        <v>13392</v>
      </c>
      <c r="L565" s="94" t="n">
        <f aca="false">K565 *M565</f>
        <v>4955.04</v>
      </c>
      <c r="M565" s="95" t="n">
        <v>0.37</v>
      </c>
      <c r="N565" s="88" t="s">
        <v>31</v>
      </c>
      <c r="O565" s="91" t="s">
        <v>218</v>
      </c>
      <c r="P565" s="0" t="str">
        <f aca="false">RIGHT(H565,LEN(H565) - FIND(" ", H565))</f>
        <v>Apparel</v>
      </c>
    </row>
    <row r="566" customFormat="false" ht="14.25" hidden="false" customHeight="true" outlineLevel="0" collapsed="false">
      <c r="B566" s="88" t="s">
        <v>43</v>
      </c>
      <c r="C566" s="89" t="n">
        <v>1128299</v>
      </c>
      <c r="D566" s="90" t="n">
        <v>43959</v>
      </c>
      <c r="E566" s="88" t="s">
        <v>18</v>
      </c>
      <c r="F566" s="88" t="s">
        <v>27</v>
      </c>
      <c r="G566" s="88" t="s">
        <v>20</v>
      </c>
      <c r="H566" s="91" t="s">
        <v>32</v>
      </c>
      <c r="I566" s="92" t="n">
        <v>55</v>
      </c>
      <c r="J566" s="93" t="n">
        <v>525</v>
      </c>
      <c r="K566" s="94" t="n">
        <f aca="false">I566 * J566</f>
        <v>28875</v>
      </c>
      <c r="L566" s="94" t="n">
        <f aca="false">K566 *M566</f>
        <v>11550</v>
      </c>
      <c r="M566" s="95" t="n">
        <v>0.4</v>
      </c>
      <c r="N566" s="88" t="s">
        <v>14</v>
      </c>
      <c r="O566" s="91" t="s">
        <v>218</v>
      </c>
      <c r="P566" s="0" t="str">
        <f aca="false">RIGHT(H566,LEN(H566) - FIND(" ", H566))</f>
        <v>Street Footwear</v>
      </c>
    </row>
    <row r="567" customFormat="false" ht="14.25" hidden="false" customHeight="true" outlineLevel="0" collapsed="false">
      <c r="B567" s="88" t="s">
        <v>43</v>
      </c>
      <c r="C567" s="89" t="n">
        <v>1128299</v>
      </c>
      <c r="D567" s="90" t="n">
        <v>43959</v>
      </c>
      <c r="E567" s="88" t="s">
        <v>18</v>
      </c>
      <c r="F567" s="88" t="s">
        <v>27</v>
      </c>
      <c r="G567" s="88" t="s">
        <v>20</v>
      </c>
      <c r="H567" s="91" t="s">
        <v>32</v>
      </c>
      <c r="I567" s="92" t="n">
        <v>51</v>
      </c>
      <c r="J567" s="93" t="n">
        <v>137</v>
      </c>
      <c r="K567" s="94" t="n">
        <f aca="false">I567 * J567</f>
        <v>6987</v>
      </c>
      <c r="L567" s="94" t="n">
        <f aca="false">K567 *M567</f>
        <v>3493.5</v>
      </c>
      <c r="M567" s="95" t="n">
        <v>0.5</v>
      </c>
      <c r="N567" s="88" t="s">
        <v>23</v>
      </c>
      <c r="O567" s="91" t="s">
        <v>218</v>
      </c>
      <c r="P567" s="0" t="str">
        <f aca="false">RIGHT(H567,LEN(H567) - FIND(" ", H567))</f>
        <v>Street Footwear</v>
      </c>
    </row>
    <row r="568" customFormat="false" ht="14.25" hidden="false" customHeight="true" outlineLevel="0" collapsed="false">
      <c r="B568" s="88" t="s">
        <v>43</v>
      </c>
      <c r="C568" s="89" t="n">
        <v>1128299</v>
      </c>
      <c r="D568" s="90" t="n">
        <v>43960</v>
      </c>
      <c r="E568" s="88" t="s">
        <v>18</v>
      </c>
      <c r="F568" s="88" t="s">
        <v>27</v>
      </c>
      <c r="G568" s="88" t="s">
        <v>20</v>
      </c>
      <c r="H568" s="91" t="s">
        <v>24</v>
      </c>
      <c r="I568" s="92" t="n">
        <v>60</v>
      </c>
      <c r="J568" s="93" t="n">
        <v>525</v>
      </c>
      <c r="K568" s="94" t="n">
        <f aca="false">I568 * J568</f>
        <v>31500</v>
      </c>
      <c r="L568" s="94" t="n">
        <f aca="false">K568 *M568</f>
        <v>7875</v>
      </c>
      <c r="M568" s="95" t="n">
        <v>0.25</v>
      </c>
      <c r="N568" s="88" t="s">
        <v>14</v>
      </c>
      <c r="O568" s="91" t="s">
        <v>218</v>
      </c>
      <c r="P568" s="0" t="str">
        <f aca="false">RIGHT(H568,LEN(H568) - FIND(" ", H568))</f>
        <v>Athletic Footwear</v>
      </c>
    </row>
    <row r="569" customFormat="false" ht="14.25" hidden="false" customHeight="true" outlineLevel="0" collapsed="false">
      <c r="B569" s="88" t="s">
        <v>43</v>
      </c>
      <c r="C569" s="89" t="n">
        <v>1128299</v>
      </c>
      <c r="D569" s="90" t="n">
        <v>43960</v>
      </c>
      <c r="E569" s="88" t="s">
        <v>18</v>
      </c>
      <c r="F569" s="88" t="s">
        <v>27</v>
      </c>
      <c r="G569" s="88" t="s">
        <v>20</v>
      </c>
      <c r="H569" s="91" t="s">
        <v>24</v>
      </c>
      <c r="I569" s="92" t="n">
        <v>54</v>
      </c>
      <c r="J569" s="93" t="n">
        <v>152</v>
      </c>
      <c r="K569" s="94" t="n">
        <f aca="false">I569 * J569</f>
        <v>8208</v>
      </c>
      <c r="L569" s="94" t="n">
        <f aca="false">K569 *M569</f>
        <v>2872.8</v>
      </c>
      <c r="M569" s="95" t="n">
        <v>0.35</v>
      </c>
      <c r="N569" s="88" t="s">
        <v>23</v>
      </c>
      <c r="O569" s="91" t="s">
        <v>218</v>
      </c>
      <c r="P569" s="0" t="str">
        <f aca="false">RIGHT(H569,LEN(H569) - FIND(" ", H569))</f>
        <v>Athletic Footwear</v>
      </c>
    </row>
    <row r="570" customFormat="false" ht="14.25" hidden="false" customHeight="true" outlineLevel="0" collapsed="false">
      <c r="B570" s="88" t="s">
        <v>43</v>
      </c>
      <c r="C570" s="89" t="n">
        <v>1128299</v>
      </c>
      <c r="D570" s="90" t="n">
        <v>43961</v>
      </c>
      <c r="E570" s="88" t="s">
        <v>18</v>
      </c>
      <c r="F570" s="88" t="s">
        <v>27</v>
      </c>
      <c r="G570" s="88" t="s">
        <v>20</v>
      </c>
      <c r="H570" s="91" t="s">
        <v>48</v>
      </c>
      <c r="I570" s="92" t="n">
        <v>55</v>
      </c>
      <c r="J570" s="93" t="n">
        <v>350</v>
      </c>
      <c r="K570" s="94" t="n">
        <f aca="false">I570 * J570</f>
        <v>19250</v>
      </c>
      <c r="L570" s="94" t="n">
        <f aca="false">K570 *M570</f>
        <v>7700</v>
      </c>
      <c r="M570" s="95" t="n">
        <v>0.4</v>
      </c>
      <c r="N570" s="88" t="s">
        <v>14</v>
      </c>
      <c r="O570" s="91" t="s">
        <v>219</v>
      </c>
      <c r="P570" s="0" t="str">
        <f aca="false">RIGHT(H570,LEN(H570) - FIND(" ", H570))</f>
        <v>Street Footwear</v>
      </c>
    </row>
    <row r="571" customFormat="false" ht="14.25" hidden="false" customHeight="true" outlineLevel="0" collapsed="false">
      <c r="B571" s="88" t="s">
        <v>43</v>
      </c>
      <c r="C571" s="89" t="n">
        <v>1128299</v>
      </c>
      <c r="D571" s="90" t="n">
        <v>43961</v>
      </c>
      <c r="E571" s="88" t="s">
        <v>18</v>
      </c>
      <c r="F571" s="88" t="s">
        <v>27</v>
      </c>
      <c r="G571" s="88" t="s">
        <v>20</v>
      </c>
      <c r="H571" s="91" t="s">
        <v>48</v>
      </c>
      <c r="I571" s="92" t="n">
        <v>51</v>
      </c>
      <c r="J571" s="93" t="n">
        <v>102</v>
      </c>
      <c r="K571" s="94" t="n">
        <f aca="false">I571 * J571</f>
        <v>5202</v>
      </c>
      <c r="L571" s="94" t="n">
        <f aca="false">K571 *M571</f>
        <v>2601</v>
      </c>
      <c r="M571" s="95" t="n">
        <v>0.5</v>
      </c>
      <c r="N571" s="88" t="s">
        <v>23</v>
      </c>
      <c r="O571" s="91" t="s">
        <v>219</v>
      </c>
      <c r="P571" s="0" t="str">
        <f aca="false">RIGHT(H571,LEN(H571) - FIND(" ", H571))</f>
        <v>Street Footwear</v>
      </c>
    </row>
    <row r="572" customFormat="false" ht="14.25" hidden="false" customHeight="true" outlineLevel="0" collapsed="false">
      <c r="B572" s="88" t="s">
        <v>43</v>
      </c>
      <c r="C572" s="89" t="n">
        <v>1128299</v>
      </c>
      <c r="D572" s="90" t="n">
        <v>43962</v>
      </c>
      <c r="E572" s="88" t="s">
        <v>18</v>
      </c>
      <c r="F572" s="88" t="s">
        <v>27</v>
      </c>
      <c r="G572" s="88" t="s">
        <v>20</v>
      </c>
      <c r="H572" s="91" t="s">
        <v>44</v>
      </c>
      <c r="I572" s="92" t="n">
        <v>55</v>
      </c>
      <c r="J572" s="93" t="n">
        <v>325</v>
      </c>
      <c r="K572" s="94" t="n">
        <f aca="false">I572 * J572</f>
        <v>17875</v>
      </c>
      <c r="L572" s="94" t="n">
        <f aca="false">K572 *M572</f>
        <v>6256.25</v>
      </c>
      <c r="M572" s="95" t="n">
        <v>0.35</v>
      </c>
      <c r="N572" s="88" t="s">
        <v>14</v>
      </c>
      <c r="O572" s="91" t="s">
        <v>219</v>
      </c>
      <c r="P572" s="0" t="str">
        <f aca="false">RIGHT(H572,LEN(H572) - FIND(" ", H572))</f>
        <v>Athletic Footwear</v>
      </c>
    </row>
    <row r="573" customFormat="false" ht="14.25" hidden="false" customHeight="true" outlineLevel="0" collapsed="false">
      <c r="B573" s="88" t="s">
        <v>43</v>
      </c>
      <c r="C573" s="89" t="n">
        <v>1128299</v>
      </c>
      <c r="D573" s="90" t="n">
        <v>43962</v>
      </c>
      <c r="E573" s="88" t="s">
        <v>18</v>
      </c>
      <c r="F573" s="88" t="s">
        <v>27</v>
      </c>
      <c r="G573" s="88" t="s">
        <v>20</v>
      </c>
      <c r="H573" s="91" t="s">
        <v>44</v>
      </c>
      <c r="I573" s="92" t="n">
        <v>53</v>
      </c>
      <c r="J573" s="93" t="n">
        <v>85</v>
      </c>
      <c r="K573" s="94" t="n">
        <f aca="false">I573 * J573</f>
        <v>4505</v>
      </c>
      <c r="L573" s="94" t="n">
        <f aca="false">K573 *M573</f>
        <v>2072.3</v>
      </c>
      <c r="M573" s="95" t="n">
        <v>0.46</v>
      </c>
      <c r="N573" s="88" t="s">
        <v>23</v>
      </c>
      <c r="O573" s="91" t="s">
        <v>219</v>
      </c>
      <c r="P573" s="0" t="str">
        <f aca="false">RIGHT(H573,LEN(H573) - FIND(" ", H573))</f>
        <v>Athletic Footwear</v>
      </c>
    </row>
    <row r="574" customFormat="false" ht="14.25" hidden="false" customHeight="true" outlineLevel="0" collapsed="false">
      <c r="B574" s="88" t="s">
        <v>43</v>
      </c>
      <c r="C574" s="89" t="n">
        <v>1128299</v>
      </c>
      <c r="D574" s="90" t="n">
        <v>43963</v>
      </c>
      <c r="E574" s="88" t="s">
        <v>18</v>
      </c>
      <c r="F574" s="88" t="s">
        <v>27</v>
      </c>
      <c r="G574" s="88" t="s">
        <v>20</v>
      </c>
      <c r="H574" s="91" t="s">
        <v>16</v>
      </c>
      <c r="I574" s="92" t="n">
        <v>65</v>
      </c>
      <c r="J574" s="93" t="n">
        <v>300</v>
      </c>
      <c r="K574" s="94" t="n">
        <f aca="false">I574 * J574</f>
        <v>19500</v>
      </c>
      <c r="L574" s="94" t="n">
        <f aca="false">K574 *M574</f>
        <v>10725</v>
      </c>
      <c r="M574" s="95" t="n">
        <v>0.55</v>
      </c>
      <c r="N574" s="88" t="s">
        <v>14</v>
      </c>
      <c r="O574" s="91" t="s">
        <v>218</v>
      </c>
      <c r="P574" s="0" t="str">
        <f aca="false">RIGHT(H574,LEN(H574) - FIND(" ", H574))</f>
        <v>Apparel</v>
      </c>
    </row>
    <row r="575" customFormat="false" ht="14.25" hidden="false" customHeight="true" outlineLevel="0" collapsed="false">
      <c r="B575" s="88" t="s">
        <v>43</v>
      </c>
      <c r="C575" s="89" t="n">
        <v>1128299</v>
      </c>
      <c r="D575" s="90" t="n">
        <v>43963</v>
      </c>
      <c r="E575" s="88" t="s">
        <v>18</v>
      </c>
      <c r="F575" s="88" t="s">
        <v>27</v>
      </c>
      <c r="G575" s="88" t="s">
        <v>20</v>
      </c>
      <c r="H575" s="91" t="s">
        <v>16</v>
      </c>
      <c r="I575" s="92" t="n">
        <v>64</v>
      </c>
      <c r="J575" s="93" t="n">
        <v>75</v>
      </c>
      <c r="K575" s="94" t="n">
        <f aca="false">I575 * J575</f>
        <v>4800</v>
      </c>
      <c r="L575" s="94" t="n">
        <f aca="false">K575 *M575</f>
        <v>3168</v>
      </c>
      <c r="M575" s="95" t="n">
        <v>0.66</v>
      </c>
      <c r="N575" s="88" t="s">
        <v>23</v>
      </c>
      <c r="O575" s="91" t="s">
        <v>218</v>
      </c>
      <c r="P575" s="0" t="str">
        <f aca="false">RIGHT(H575,LEN(H575) - FIND(" ", H575))</f>
        <v>Apparel</v>
      </c>
    </row>
    <row r="576" customFormat="false" ht="14.25" hidden="false" customHeight="true" outlineLevel="0" collapsed="false">
      <c r="B576" s="88" t="s">
        <v>43</v>
      </c>
      <c r="C576" s="89" t="n">
        <v>1128299</v>
      </c>
      <c r="D576" s="90" t="n">
        <v>43964</v>
      </c>
      <c r="E576" s="88" t="s">
        <v>18</v>
      </c>
      <c r="F576" s="88" t="s">
        <v>27</v>
      </c>
      <c r="G576" s="88" t="s">
        <v>20</v>
      </c>
      <c r="H576" s="91" t="s">
        <v>38</v>
      </c>
      <c r="I576" s="92" t="n">
        <v>70</v>
      </c>
      <c r="J576" s="93" t="n">
        <v>350</v>
      </c>
      <c r="K576" s="94" t="n">
        <f aca="false">I576 * J576</f>
        <v>24500</v>
      </c>
      <c r="L576" s="94" t="n">
        <f aca="false">K576 *M576</f>
        <v>4900</v>
      </c>
      <c r="M576" s="95" t="n">
        <v>0.2</v>
      </c>
      <c r="N576" s="88" t="s">
        <v>14</v>
      </c>
      <c r="O576" s="91" t="s">
        <v>219</v>
      </c>
      <c r="P576" s="0" t="str">
        <f aca="false">RIGHT(H576,LEN(H576) - FIND(" ", H576))</f>
        <v>Apparel</v>
      </c>
    </row>
    <row r="577" customFormat="false" ht="14.25" hidden="false" customHeight="true" outlineLevel="0" collapsed="false">
      <c r="B577" s="88" t="s">
        <v>43</v>
      </c>
      <c r="C577" s="89" t="n">
        <v>1128299</v>
      </c>
      <c r="D577" s="90" t="n">
        <v>43964</v>
      </c>
      <c r="E577" s="88" t="s">
        <v>18</v>
      </c>
      <c r="F577" s="88" t="s">
        <v>27</v>
      </c>
      <c r="G577" s="88" t="s">
        <v>20</v>
      </c>
      <c r="H577" s="91" t="s">
        <v>38</v>
      </c>
      <c r="I577" s="92" t="n">
        <v>65</v>
      </c>
      <c r="J577" s="93" t="n">
        <v>105</v>
      </c>
      <c r="K577" s="94" t="n">
        <f aca="false">I577 * J577</f>
        <v>6825</v>
      </c>
      <c r="L577" s="94" t="n">
        <f aca="false">K577 *M577</f>
        <v>2047.5</v>
      </c>
      <c r="M577" s="95" t="n">
        <v>0.3</v>
      </c>
      <c r="N577" s="88" t="s">
        <v>23</v>
      </c>
      <c r="O577" s="91" t="s">
        <v>219</v>
      </c>
      <c r="P577" s="0" t="str">
        <f aca="false">RIGHT(H577,LEN(H577) - FIND(" ", H577))</f>
        <v>Apparel</v>
      </c>
    </row>
    <row r="578" customFormat="false" ht="14.25" hidden="false" customHeight="true" outlineLevel="0" collapsed="false">
      <c r="B578" s="88" t="s">
        <v>43</v>
      </c>
      <c r="C578" s="89" t="n">
        <v>1128299</v>
      </c>
      <c r="D578" s="90" t="n">
        <v>43965</v>
      </c>
      <c r="E578" s="88" t="s">
        <v>18</v>
      </c>
      <c r="F578" s="88" t="s">
        <v>27</v>
      </c>
      <c r="G578" s="88" t="s">
        <v>20</v>
      </c>
      <c r="H578" s="91" t="s">
        <v>32</v>
      </c>
      <c r="I578" s="92" t="n">
        <v>55</v>
      </c>
      <c r="J578" s="93" t="n">
        <v>575</v>
      </c>
      <c r="K578" s="94" t="n">
        <f aca="false">I578 * J578</f>
        <v>31625</v>
      </c>
      <c r="L578" s="94" t="n">
        <f aca="false">K578 *M578</f>
        <v>12650</v>
      </c>
      <c r="M578" s="95" t="n">
        <v>0.4</v>
      </c>
      <c r="N578" s="88" t="s">
        <v>14</v>
      </c>
      <c r="O578" s="91" t="s">
        <v>218</v>
      </c>
      <c r="P578" s="0" t="str">
        <f aca="false">RIGHT(H578,LEN(H578) - FIND(" ", H578))</f>
        <v>Street Footwear</v>
      </c>
    </row>
    <row r="579" customFormat="false" ht="14.25" hidden="false" customHeight="true" outlineLevel="0" collapsed="false">
      <c r="B579" s="88" t="s">
        <v>43</v>
      </c>
      <c r="C579" s="89" t="n">
        <v>1128299</v>
      </c>
      <c r="D579" s="90" t="n">
        <v>43965</v>
      </c>
      <c r="E579" s="88" t="s">
        <v>18</v>
      </c>
      <c r="F579" s="88" t="s">
        <v>27</v>
      </c>
      <c r="G579" s="88" t="s">
        <v>20</v>
      </c>
      <c r="H579" s="91" t="s">
        <v>32</v>
      </c>
      <c r="I579" s="92" t="n">
        <v>52</v>
      </c>
      <c r="J579" s="93" t="n">
        <v>150</v>
      </c>
      <c r="K579" s="94" t="n">
        <f aca="false">I579 * J579</f>
        <v>7800</v>
      </c>
      <c r="L579" s="94" t="n">
        <f aca="false">K579 *M579</f>
        <v>4290</v>
      </c>
      <c r="M579" s="95" t="n">
        <v>0.55</v>
      </c>
      <c r="N579" s="88" t="s">
        <v>23</v>
      </c>
      <c r="O579" s="91" t="s">
        <v>218</v>
      </c>
      <c r="P579" s="0" t="str">
        <f aca="false">RIGHT(H579,LEN(H579) - FIND(" ", H579))</f>
        <v>Street Footwear</v>
      </c>
    </row>
    <row r="580" customFormat="false" ht="14.25" hidden="false" customHeight="true" outlineLevel="0" collapsed="false">
      <c r="B580" s="88" t="s">
        <v>43</v>
      </c>
      <c r="C580" s="89" t="n">
        <v>1128299</v>
      </c>
      <c r="D580" s="90" t="n">
        <v>43966</v>
      </c>
      <c r="E580" s="88" t="s">
        <v>18</v>
      </c>
      <c r="F580" s="88" t="s">
        <v>27</v>
      </c>
      <c r="G580" s="88" t="s">
        <v>20</v>
      </c>
      <c r="H580" s="91" t="s">
        <v>24</v>
      </c>
      <c r="I580" s="92" t="n">
        <v>60</v>
      </c>
      <c r="J580" s="93" t="n">
        <v>575</v>
      </c>
      <c r="K580" s="94" t="n">
        <f aca="false">I580 * J580</f>
        <v>34500</v>
      </c>
      <c r="L580" s="94" t="n">
        <f aca="false">K580 *M580</f>
        <v>8625</v>
      </c>
      <c r="M580" s="95" t="n">
        <v>0.25</v>
      </c>
      <c r="N580" s="88" t="s">
        <v>14</v>
      </c>
      <c r="O580" s="91" t="s">
        <v>218</v>
      </c>
      <c r="P580" s="0" t="str">
        <f aca="false">RIGHT(H580,LEN(H580) - FIND(" ", H580))</f>
        <v>Athletic Footwear</v>
      </c>
    </row>
    <row r="581" customFormat="false" ht="14.25" hidden="false" customHeight="true" outlineLevel="0" collapsed="false">
      <c r="B581" s="88" t="s">
        <v>43</v>
      </c>
      <c r="C581" s="89" t="n">
        <v>1128299</v>
      </c>
      <c r="D581" s="90" t="n">
        <v>43966</v>
      </c>
      <c r="E581" s="88" t="s">
        <v>18</v>
      </c>
      <c r="F581" s="88" t="s">
        <v>27</v>
      </c>
      <c r="G581" s="88" t="s">
        <v>20</v>
      </c>
      <c r="H581" s="91" t="s">
        <v>24</v>
      </c>
      <c r="I581" s="92" t="n">
        <v>55</v>
      </c>
      <c r="J581" s="93" t="n">
        <v>150</v>
      </c>
      <c r="K581" s="94" t="n">
        <f aca="false">I581 * J581</f>
        <v>8250</v>
      </c>
      <c r="L581" s="94" t="n">
        <f aca="false">K581 *M581</f>
        <v>3052.5</v>
      </c>
      <c r="M581" s="95" t="n">
        <v>0.37</v>
      </c>
      <c r="N581" s="88" t="s">
        <v>23</v>
      </c>
      <c r="O581" s="91" t="s">
        <v>218</v>
      </c>
      <c r="P581" s="0" t="str">
        <f aca="false">RIGHT(H581,LEN(H581) - FIND(" ", H581))</f>
        <v>Athletic Footwear</v>
      </c>
    </row>
    <row r="582" customFormat="false" ht="14.25" hidden="false" customHeight="true" outlineLevel="0" collapsed="false">
      <c r="B582" s="88" t="s">
        <v>43</v>
      </c>
      <c r="C582" s="89" t="n">
        <v>1128299</v>
      </c>
      <c r="D582" s="90" t="n">
        <v>43967</v>
      </c>
      <c r="E582" s="88" t="s">
        <v>18</v>
      </c>
      <c r="F582" s="88" t="s">
        <v>27</v>
      </c>
      <c r="G582" s="88" t="s">
        <v>20</v>
      </c>
      <c r="H582" s="91" t="s">
        <v>48</v>
      </c>
      <c r="I582" s="92" t="n">
        <v>55</v>
      </c>
      <c r="J582" s="93" t="n">
        <v>425</v>
      </c>
      <c r="K582" s="94" t="n">
        <f aca="false">I582 * J582</f>
        <v>23375</v>
      </c>
      <c r="L582" s="94" t="n">
        <f aca="false">K582 *M582</f>
        <v>9350</v>
      </c>
      <c r="M582" s="95" t="n">
        <v>0.4</v>
      </c>
      <c r="N582" s="88" t="s">
        <v>14</v>
      </c>
      <c r="O582" s="91" t="s">
        <v>219</v>
      </c>
      <c r="P582" s="0" t="str">
        <f aca="false">RIGHT(H582,LEN(H582) - FIND(" ", H582))</f>
        <v>Street Footwear</v>
      </c>
    </row>
    <row r="583" customFormat="false" ht="14.25" hidden="false" customHeight="true" outlineLevel="0" collapsed="false">
      <c r="B583" s="88" t="s">
        <v>43</v>
      </c>
      <c r="C583" s="89" t="n">
        <v>1128299</v>
      </c>
      <c r="D583" s="90" t="n">
        <v>43967</v>
      </c>
      <c r="E583" s="88" t="s">
        <v>18</v>
      </c>
      <c r="F583" s="88" t="s">
        <v>27</v>
      </c>
      <c r="G583" s="88" t="s">
        <v>20</v>
      </c>
      <c r="H583" s="91" t="s">
        <v>48</v>
      </c>
      <c r="I583" s="92" t="n">
        <v>51</v>
      </c>
      <c r="J583" s="93" t="n">
        <v>128</v>
      </c>
      <c r="K583" s="94" t="n">
        <f aca="false">I583 * J583</f>
        <v>6528</v>
      </c>
      <c r="L583" s="94" t="n">
        <f aca="false">K583 *M583</f>
        <v>3459.84</v>
      </c>
      <c r="M583" s="95" t="n">
        <v>0.53</v>
      </c>
      <c r="N583" s="88" t="s">
        <v>23</v>
      </c>
      <c r="O583" s="91" t="s">
        <v>219</v>
      </c>
      <c r="P583" s="0" t="str">
        <f aca="false">RIGHT(H583,LEN(H583) - FIND(" ", H583))</f>
        <v>Street Footwear</v>
      </c>
    </row>
    <row r="584" customFormat="false" ht="14.25" hidden="false" customHeight="true" outlineLevel="0" collapsed="false">
      <c r="B584" s="88" t="s">
        <v>43</v>
      </c>
      <c r="C584" s="89" t="n">
        <v>1128299</v>
      </c>
      <c r="D584" s="90" t="n">
        <v>43968</v>
      </c>
      <c r="E584" s="88" t="s">
        <v>18</v>
      </c>
      <c r="F584" s="88" t="s">
        <v>27</v>
      </c>
      <c r="G584" s="88" t="s">
        <v>20</v>
      </c>
      <c r="H584" s="91" t="s">
        <v>44</v>
      </c>
      <c r="I584" s="92" t="n">
        <v>65</v>
      </c>
      <c r="J584" s="93" t="n">
        <v>400</v>
      </c>
      <c r="K584" s="94" t="n">
        <f aca="false">I584 * J584</f>
        <v>26000</v>
      </c>
      <c r="L584" s="94" t="n">
        <f aca="false">K584 *M584</f>
        <v>9100</v>
      </c>
      <c r="M584" s="95" t="n">
        <v>0.35</v>
      </c>
      <c r="N584" s="88" t="s">
        <v>14</v>
      </c>
      <c r="O584" s="91" t="s">
        <v>219</v>
      </c>
      <c r="P584" s="0" t="str">
        <f aca="false">RIGHT(H584,LEN(H584) - FIND(" ", H584))</f>
        <v>Athletic Footwear</v>
      </c>
    </row>
    <row r="585" customFormat="false" ht="14.25" hidden="false" customHeight="true" outlineLevel="0" collapsed="false">
      <c r="B585" s="88" t="s">
        <v>43</v>
      </c>
      <c r="C585" s="89" t="n">
        <v>1128299</v>
      </c>
      <c r="D585" s="90" t="n">
        <v>43968</v>
      </c>
      <c r="E585" s="88" t="s">
        <v>18</v>
      </c>
      <c r="F585" s="88" t="s">
        <v>27</v>
      </c>
      <c r="G585" s="88" t="s">
        <v>20</v>
      </c>
      <c r="H585" s="91" t="s">
        <v>44</v>
      </c>
      <c r="I585" s="92" t="n">
        <v>60</v>
      </c>
      <c r="J585" s="93" t="n">
        <v>116</v>
      </c>
      <c r="K585" s="94" t="n">
        <f aca="false">I585 * J585</f>
        <v>6960</v>
      </c>
      <c r="L585" s="94" t="n">
        <f aca="false">K585 *M585</f>
        <v>3340.8</v>
      </c>
      <c r="M585" s="95" t="n">
        <v>0.48</v>
      </c>
      <c r="N585" s="88" t="s">
        <v>23</v>
      </c>
      <c r="O585" s="91" t="s">
        <v>219</v>
      </c>
      <c r="P585" s="0" t="str">
        <f aca="false">RIGHT(H585,LEN(H585) - FIND(" ", H585))</f>
        <v>Athletic Footwear</v>
      </c>
    </row>
    <row r="586" customFormat="false" ht="14.25" hidden="false" customHeight="true" outlineLevel="0" collapsed="false">
      <c r="B586" s="88" t="s">
        <v>43</v>
      </c>
      <c r="C586" s="89" t="n">
        <v>1128299</v>
      </c>
      <c r="D586" s="90" t="n">
        <v>43969</v>
      </c>
      <c r="E586" s="88" t="s">
        <v>18</v>
      </c>
      <c r="F586" s="88" t="s">
        <v>27</v>
      </c>
      <c r="G586" s="88" t="s">
        <v>20</v>
      </c>
      <c r="H586" s="91" t="s">
        <v>16</v>
      </c>
      <c r="I586" s="92" t="n">
        <v>75</v>
      </c>
      <c r="J586" s="93" t="n">
        <v>375</v>
      </c>
      <c r="K586" s="94" t="n">
        <f aca="false">I586 * J586</f>
        <v>28125</v>
      </c>
      <c r="L586" s="94" t="n">
        <f aca="false">K586 *M586</f>
        <v>15468.75</v>
      </c>
      <c r="M586" s="95" t="n">
        <v>0.55</v>
      </c>
      <c r="N586" s="88" t="s">
        <v>14</v>
      </c>
      <c r="O586" s="91" t="s">
        <v>218</v>
      </c>
      <c r="P586" s="0" t="str">
        <f aca="false">RIGHT(H586,LEN(H586) - FIND(" ", H586))</f>
        <v>Apparel</v>
      </c>
    </row>
    <row r="587" customFormat="false" ht="14.25" hidden="false" customHeight="true" outlineLevel="0" collapsed="false">
      <c r="B587" s="88" t="s">
        <v>43</v>
      </c>
      <c r="C587" s="89" t="n">
        <v>1128299</v>
      </c>
      <c r="D587" s="90" t="n">
        <v>43969</v>
      </c>
      <c r="E587" s="88" t="s">
        <v>18</v>
      </c>
      <c r="F587" s="88" t="s">
        <v>27</v>
      </c>
      <c r="G587" s="88" t="s">
        <v>20</v>
      </c>
      <c r="H587" s="91" t="s">
        <v>16</v>
      </c>
      <c r="I587" s="92" t="n">
        <v>68</v>
      </c>
      <c r="J587" s="93" t="n">
        <v>105</v>
      </c>
      <c r="K587" s="94" t="n">
        <f aca="false">I587 * J587</f>
        <v>7140</v>
      </c>
      <c r="L587" s="94" t="n">
        <f aca="false">K587 *M587</f>
        <v>4926.6</v>
      </c>
      <c r="M587" s="95" t="n">
        <v>0.69</v>
      </c>
      <c r="N587" s="88" t="s">
        <v>23</v>
      </c>
      <c r="O587" s="91" t="s">
        <v>218</v>
      </c>
      <c r="P587" s="0" t="str">
        <f aca="false">RIGHT(H587,LEN(H587) - FIND(" ", H587))</f>
        <v>Apparel</v>
      </c>
    </row>
    <row r="588" customFormat="false" ht="14.25" hidden="false" customHeight="true" outlineLevel="0" collapsed="false">
      <c r="B588" s="88" t="s">
        <v>43</v>
      </c>
      <c r="C588" s="89" t="n">
        <v>1128299</v>
      </c>
      <c r="D588" s="90" t="n">
        <v>43970</v>
      </c>
      <c r="E588" s="88" t="s">
        <v>18</v>
      </c>
      <c r="F588" s="88" t="s">
        <v>27</v>
      </c>
      <c r="G588" s="88" t="s">
        <v>20</v>
      </c>
      <c r="H588" s="91" t="s">
        <v>38</v>
      </c>
      <c r="I588" s="92" t="n">
        <v>80</v>
      </c>
      <c r="J588" s="93" t="n">
        <v>500</v>
      </c>
      <c r="K588" s="94" t="n">
        <f aca="false">I588 * J588</f>
        <v>40000</v>
      </c>
      <c r="L588" s="94" t="n">
        <f aca="false">K588 *M588</f>
        <v>8000</v>
      </c>
      <c r="M588" s="95" t="n">
        <v>0.2</v>
      </c>
      <c r="N588" s="88" t="s">
        <v>14</v>
      </c>
      <c r="O588" s="91" t="s">
        <v>219</v>
      </c>
      <c r="P588" s="0" t="str">
        <f aca="false">RIGHT(H588,LEN(H588) - FIND(" ", H588))</f>
        <v>Apparel</v>
      </c>
    </row>
    <row r="589" customFormat="false" ht="14.25" hidden="false" customHeight="true" outlineLevel="0" collapsed="false">
      <c r="B589" s="88" t="s">
        <v>43</v>
      </c>
      <c r="C589" s="89" t="n">
        <v>1128299</v>
      </c>
      <c r="D589" s="90" t="n">
        <v>43970</v>
      </c>
      <c r="E589" s="88" t="s">
        <v>18</v>
      </c>
      <c r="F589" s="88" t="s">
        <v>27</v>
      </c>
      <c r="G589" s="88" t="s">
        <v>20</v>
      </c>
      <c r="H589" s="91" t="s">
        <v>38</v>
      </c>
      <c r="I589" s="92" t="n">
        <v>73</v>
      </c>
      <c r="J589" s="93" t="n">
        <v>130</v>
      </c>
      <c r="K589" s="94" t="n">
        <f aca="false">I589 * J589</f>
        <v>9490</v>
      </c>
      <c r="L589" s="94" t="n">
        <f aca="false">K589 *M589</f>
        <v>2941.9</v>
      </c>
      <c r="M589" s="95" t="n">
        <v>0.31</v>
      </c>
      <c r="N589" s="88" t="s">
        <v>23</v>
      </c>
      <c r="O589" s="91" t="s">
        <v>219</v>
      </c>
      <c r="P589" s="0" t="str">
        <f aca="false">RIGHT(H589,LEN(H589) - FIND(" ", H589))</f>
        <v>Apparel</v>
      </c>
    </row>
    <row r="590" customFormat="false" ht="14.25" hidden="false" customHeight="true" outlineLevel="0" collapsed="false">
      <c r="B590" s="88" t="s">
        <v>43</v>
      </c>
      <c r="C590" s="89" t="n">
        <v>1128299</v>
      </c>
      <c r="D590" s="90" t="n">
        <v>43971</v>
      </c>
      <c r="E590" s="88" t="s">
        <v>18</v>
      </c>
      <c r="F590" s="88" t="s">
        <v>27</v>
      </c>
      <c r="G590" s="88" t="s">
        <v>20</v>
      </c>
      <c r="H590" s="91" t="s">
        <v>32</v>
      </c>
      <c r="I590" s="92" t="n">
        <v>65</v>
      </c>
      <c r="J590" s="93" t="n">
        <v>700</v>
      </c>
      <c r="K590" s="94" t="n">
        <f aca="false">I590 * J590</f>
        <v>45500</v>
      </c>
      <c r="L590" s="94" t="n">
        <f aca="false">K590 *M590</f>
        <v>18200</v>
      </c>
      <c r="M590" s="95" t="n">
        <v>0.4</v>
      </c>
      <c r="N590" s="88" t="s">
        <v>14</v>
      </c>
      <c r="O590" s="91" t="s">
        <v>218</v>
      </c>
      <c r="P590" s="0" t="str">
        <f aca="false">RIGHT(H590,LEN(H590) - FIND(" ", H590))</f>
        <v>Street Footwear</v>
      </c>
    </row>
    <row r="591" customFormat="false" ht="14.25" hidden="false" customHeight="true" outlineLevel="0" collapsed="false">
      <c r="B591" s="88" t="s">
        <v>43</v>
      </c>
      <c r="C591" s="89" t="n">
        <v>1128299</v>
      </c>
      <c r="D591" s="90" t="n">
        <v>43971</v>
      </c>
      <c r="E591" s="88" t="s">
        <v>18</v>
      </c>
      <c r="F591" s="88" t="s">
        <v>27</v>
      </c>
      <c r="G591" s="88" t="s">
        <v>20</v>
      </c>
      <c r="H591" s="91" t="s">
        <v>32</v>
      </c>
      <c r="I591" s="92" t="n">
        <v>59</v>
      </c>
      <c r="J591" s="93" t="n">
        <v>203</v>
      </c>
      <c r="K591" s="94" t="n">
        <f aca="false">I591 * J591</f>
        <v>11977</v>
      </c>
      <c r="L591" s="94" t="n">
        <f aca="false">K591 *M591</f>
        <v>6228.04</v>
      </c>
      <c r="M591" s="95" t="n">
        <v>0.52</v>
      </c>
      <c r="N591" s="88" t="s">
        <v>23</v>
      </c>
      <c r="O591" s="91" t="s">
        <v>218</v>
      </c>
      <c r="P591" s="0" t="str">
        <f aca="false">RIGHT(H591,LEN(H591) - FIND(" ", H591))</f>
        <v>Street Footwear</v>
      </c>
    </row>
    <row r="592" customFormat="false" ht="14.25" hidden="false" customHeight="true" outlineLevel="0" collapsed="false">
      <c r="B592" s="88" t="s">
        <v>43</v>
      </c>
      <c r="C592" s="89" t="n">
        <v>1128299</v>
      </c>
      <c r="D592" s="90" t="n">
        <v>43972</v>
      </c>
      <c r="E592" s="88" t="s">
        <v>18</v>
      </c>
      <c r="F592" s="88" t="s">
        <v>27</v>
      </c>
      <c r="G592" s="88" t="s">
        <v>20</v>
      </c>
      <c r="H592" s="91" t="s">
        <v>24</v>
      </c>
      <c r="I592" s="92" t="n">
        <v>70</v>
      </c>
      <c r="J592" s="93" t="n">
        <v>700</v>
      </c>
      <c r="K592" s="94" t="n">
        <f aca="false">I592 * J592</f>
        <v>49000</v>
      </c>
      <c r="L592" s="94" t="n">
        <f aca="false">K592 *M592</f>
        <v>12250</v>
      </c>
      <c r="M592" s="95" t="n">
        <v>0.25</v>
      </c>
      <c r="N592" s="88" t="s">
        <v>14</v>
      </c>
      <c r="O592" s="91" t="s">
        <v>218</v>
      </c>
      <c r="P592" s="0" t="str">
        <f aca="false">RIGHT(H592,LEN(H592) - FIND(" ", H592))</f>
        <v>Athletic Footwear</v>
      </c>
    </row>
    <row r="593" customFormat="false" ht="14.25" hidden="false" customHeight="true" outlineLevel="0" collapsed="false">
      <c r="B593" s="88" t="s">
        <v>43</v>
      </c>
      <c r="C593" s="89" t="n">
        <v>1128299</v>
      </c>
      <c r="D593" s="90" t="n">
        <v>43972</v>
      </c>
      <c r="E593" s="88" t="s">
        <v>18</v>
      </c>
      <c r="F593" s="88" t="s">
        <v>27</v>
      </c>
      <c r="G593" s="88" t="s">
        <v>20</v>
      </c>
      <c r="H593" s="91" t="s">
        <v>24</v>
      </c>
      <c r="I593" s="92" t="n">
        <v>64</v>
      </c>
      <c r="J593" s="93" t="n">
        <v>182</v>
      </c>
      <c r="K593" s="94" t="n">
        <f aca="false">I593 * J593</f>
        <v>11648</v>
      </c>
      <c r="L593" s="94" t="n">
        <f aca="false">K593 *M593</f>
        <v>4426.24</v>
      </c>
      <c r="M593" s="95" t="n">
        <v>0.38</v>
      </c>
      <c r="N593" s="88" t="s">
        <v>23</v>
      </c>
      <c r="O593" s="91" t="s">
        <v>218</v>
      </c>
      <c r="P593" s="0" t="str">
        <f aca="false">RIGHT(H593,LEN(H593) - FIND(" ", H593))</f>
        <v>Athletic Footwear</v>
      </c>
    </row>
    <row r="594" customFormat="false" ht="14.25" hidden="false" customHeight="true" outlineLevel="0" collapsed="false">
      <c r="B594" s="88" t="s">
        <v>43</v>
      </c>
      <c r="C594" s="89" t="n">
        <v>1128299</v>
      </c>
      <c r="D594" s="90" t="n">
        <v>43973</v>
      </c>
      <c r="E594" s="88" t="s">
        <v>18</v>
      </c>
      <c r="F594" s="88" t="s">
        <v>27</v>
      </c>
      <c r="G594" s="88" t="s">
        <v>20</v>
      </c>
      <c r="H594" s="91" t="s">
        <v>48</v>
      </c>
      <c r="I594" s="92" t="n">
        <v>65</v>
      </c>
      <c r="J594" s="93" t="n">
        <v>500</v>
      </c>
      <c r="K594" s="94" t="n">
        <f aca="false">I594 * J594</f>
        <v>32500</v>
      </c>
      <c r="L594" s="94" t="n">
        <f aca="false">K594 *M594</f>
        <v>13000</v>
      </c>
      <c r="M594" s="95" t="n">
        <v>0.4</v>
      </c>
      <c r="N594" s="88" t="s">
        <v>14</v>
      </c>
      <c r="O594" s="91" t="s">
        <v>219</v>
      </c>
      <c r="P594" s="0" t="str">
        <f aca="false">RIGHT(H594,LEN(H594) - FIND(" ", H594))</f>
        <v>Street Footwear</v>
      </c>
    </row>
    <row r="595" customFormat="false" ht="14.25" hidden="false" customHeight="true" outlineLevel="0" collapsed="false">
      <c r="B595" s="88" t="s">
        <v>43</v>
      </c>
      <c r="C595" s="89" t="n">
        <v>1128299</v>
      </c>
      <c r="D595" s="90" t="n">
        <v>43973</v>
      </c>
      <c r="E595" s="88" t="s">
        <v>18</v>
      </c>
      <c r="F595" s="88" t="s">
        <v>27</v>
      </c>
      <c r="G595" s="88" t="s">
        <v>20</v>
      </c>
      <c r="H595" s="91" t="s">
        <v>48</v>
      </c>
      <c r="I595" s="92" t="n">
        <v>60</v>
      </c>
      <c r="J595" s="93" t="n">
        <v>125</v>
      </c>
      <c r="K595" s="94" t="n">
        <f aca="false">I595 * J595</f>
        <v>7500</v>
      </c>
      <c r="L595" s="94" t="n">
        <f aca="false">K595 *M595</f>
        <v>4125</v>
      </c>
      <c r="M595" s="95" t="n">
        <v>0.55</v>
      </c>
      <c r="N595" s="88" t="s">
        <v>23</v>
      </c>
      <c r="O595" s="91" t="s">
        <v>219</v>
      </c>
      <c r="P595" s="0" t="str">
        <f aca="false">RIGHT(H595,LEN(H595) - FIND(" ", H595))</f>
        <v>Street Footwear</v>
      </c>
    </row>
    <row r="596" customFormat="false" ht="14.25" hidden="false" customHeight="true" outlineLevel="0" collapsed="false">
      <c r="B596" s="88" t="s">
        <v>43</v>
      </c>
      <c r="C596" s="89" t="n">
        <v>1128299</v>
      </c>
      <c r="D596" s="90" t="n">
        <v>43974</v>
      </c>
      <c r="E596" s="88" t="s">
        <v>18</v>
      </c>
      <c r="F596" s="88" t="s">
        <v>27</v>
      </c>
      <c r="G596" s="88" t="s">
        <v>20</v>
      </c>
      <c r="H596" s="91" t="s">
        <v>44</v>
      </c>
      <c r="I596" s="92" t="n">
        <v>65</v>
      </c>
      <c r="J596" s="93" t="n">
        <v>500</v>
      </c>
      <c r="K596" s="94" t="n">
        <f aca="false">I596 * J596</f>
        <v>32500</v>
      </c>
      <c r="L596" s="94" t="n">
        <f aca="false">K596 *M596</f>
        <v>11375</v>
      </c>
      <c r="M596" s="95" t="n">
        <v>0.35</v>
      </c>
      <c r="N596" s="88" t="s">
        <v>14</v>
      </c>
      <c r="O596" s="91" t="s">
        <v>219</v>
      </c>
      <c r="P596" s="0" t="str">
        <f aca="false">RIGHT(H596,LEN(H596) - FIND(" ", H596))</f>
        <v>Athletic Footwear</v>
      </c>
    </row>
    <row r="597" customFormat="false" ht="14.25" hidden="false" customHeight="true" outlineLevel="0" collapsed="false">
      <c r="B597" s="88" t="s">
        <v>43</v>
      </c>
      <c r="C597" s="89" t="n">
        <v>1128299</v>
      </c>
      <c r="D597" s="90" t="n">
        <v>43974</v>
      </c>
      <c r="E597" s="88" t="s">
        <v>18</v>
      </c>
      <c r="F597" s="88" t="s">
        <v>27</v>
      </c>
      <c r="G597" s="88" t="s">
        <v>20</v>
      </c>
      <c r="H597" s="91" t="s">
        <v>44</v>
      </c>
      <c r="I597" s="92" t="n">
        <v>63</v>
      </c>
      <c r="J597" s="93" t="n">
        <v>125</v>
      </c>
      <c r="K597" s="94" t="n">
        <f aca="false">I597 * J597</f>
        <v>7875</v>
      </c>
      <c r="L597" s="94" t="n">
        <f aca="false">K597 *M597</f>
        <v>3543.75</v>
      </c>
      <c r="M597" s="95" t="n">
        <v>0.45</v>
      </c>
      <c r="N597" s="88" t="s">
        <v>23</v>
      </c>
      <c r="O597" s="91" t="s">
        <v>219</v>
      </c>
      <c r="P597" s="0" t="str">
        <f aca="false">RIGHT(H597,LEN(H597) - FIND(" ", H597))</f>
        <v>Athletic Footwear</v>
      </c>
    </row>
    <row r="598" customFormat="false" ht="14.25" hidden="false" customHeight="true" outlineLevel="0" collapsed="false">
      <c r="B598" s="88" t="s">
        <v>43</v>
      </c>
      <c r="C598" s="89" t="n">
        <v>1128299</v>
      </c>
      <c r="D598" s="90" t="n">
        <v>43975</v>
      </c>
      <c r="E598" s="88" t="s">
        <v>18</v>
      </c>
      <c r="F598" s="88" t="s">
        <v>27</v>
      </c>
      <c r="G598" s="88" t="s">
        <v>20</v>
      </c>
      <c r="H598" s="91" t="s">
        <v>16</v>
      </c>
      <c r="I598" s="92" t="n">
        <v>75</v>
      </c>
      <c r="J598" s="93" t="n">
        <v>425</v>
      </c>
      <c r="K598" s="94" t="n">
        <f aca="false">I598 * J598</f>
        <v>31875</v>
      </c>
      <c r="L598" s="94" t="n">
        <f aca="false">K598 *M598</f>
        <v>17531.25</v>
      </c>
      <c r="M598" s="95" t="n">
        <v>0.55</v>
      </c>
      <c r="N598" s="88" t="s">
        <v>14</v>
      </c>
      <c r="O598" s="91" t="s">
        <v>218</v>
      </c>
      <c r="P598" s="0" t="str">
        <f aca="false">RIGHT(H598,LEN(H598) - FIND(" ", H598))</f>
        <v>Apparel</v>
      </c>
    </row>
    <row r="599" customFormat="false" ht="14.25" hidden="false" customHeight="true" outlineLevel="0" collapsed="false">
      <c r="B599" s="88" t="s">
        <v>30</v>
      </c>
      <c r="C599" s="89" t="n">
        <v>1185732</v>
      </c>
      <c r="D599" s="90" t="n">
        <v>43975</v>
      </c>
      <c r="E599" s="88" t="s">
        <v>34</v>
      </c>
      <c r="F599" s="88" t="s">
        <v>35</v>
      </c>
      <c r="G599" s="88" t="s">
        <v>42</v>
      </c>
      <c r="H599" s="91" t="s">
        <v>32</v>
      </c>
      <c r="I599" s="92" t="n">
        <v>65</v>
      </c>
      <c r="J599" s="93" t="n">
        <v>1075</v>
      </c>
      <c r="K599" s="94" t="n">
        <f aca="false">I599 * J599</f>
        <v>69875</v>
      </c>
      <c r="L599" s="94" t="n">
        <f aca="false">K599 *M599</f>
        <v>31443.75</v>
      </c>
      <c r="M599" s="95" t="n">
        <v>0.45</v>
      </c>
      <c r="N599" s="88" t="s">
        <v>14</v>
      </c>
      <c r="O599" s="91" t="s">
        <v>218</v>
      </c>
      <c r="P599" s="0" t="str">
        <f aca="false">RIGHT(H599,LEN(H599) - FIND(" ", H599))</f>
        <v>Street Footwear</v>
      </c>
    </row>
    <row r="600" customFormat="false" ht="14.25" hidden="false" customHeight="true" outlineLevel="0" collapsed="false">
      <c r="B600" s="88" t="s">
        <v>30</v>
      </c>
      <c r="C600" s="89" t="n">
        <v>1185732</v>
      </c>
      <c r="D600" s="90" t="n">
        <v>43975</v>
      </c>
      <c r="E600" s="88" t="s">
        <v>34</v>
      </c>
      <c r="F600" s="88" t="s">
        <v>35</v>
      </c>
      <c r="G600" s="88" t="s">
        <v>42</v>
      </c>
      <c r="H600" s="91" t="s">
        <v>24</v>
      </c>
      <c r="I600" s="92" t="n">
        <v>55</v>
      </c>
      <c r="J600" s="93" t="n">
        <v>875</v>
      </c>
      <c r="K600" s="94" t="n">
        <f aca="false">I600 * J600</f>
        <v>48125</v>
      </c>
      <c r="L600" s="94" t="n">
        <f aca="false">K600 *M600</f>
        <v>16843.75</v>
      </c>
      <c r="M600" s="95" t="n">
        <v>0.35</v>
      </c>
      <c r="N600" s="88" t="s">
        <v>14</v>
      </c>
      <c r="O600" s="91" t="s">
        <v>218</v>
      </c>
      <c r="P600" s="0" t="str">
        <f aca="false">RIGHT(H600,LEN(H600) - FIND(" ", H600))</f>
        <v>Athletic Footwear</v>
      </c>
    </row>
    <row r="601" customFormat="false" ht="14.25" hidden="false" customHeight="true" outlineLevel="0" collapsed="false">
      <c r="B601" s="88" t="s">
        <v>30</v>
      </c>
      <c r="C601" s="89" t="n">
        <v>1185732</v>
      </c>
      <c r="D601" s="90" t="n">
        <v>43975</v>
      </c>
      <c r="E601" s="88" t="s">
        <v>34</v>
      </c>
      <c r="F601" s="88" t="s">
        <v>35</v>
      </c>
      <c r="G601" s="88" t="s">
        <v>42</v>
      </c>
      <c r="H601" s="91" t="s">
        <v>48</v>
      </c>
      <c r="I601" s="92" t="n">
        <v>55</v>
      </c>
      <c r="J601" s="93" t="n">
        <v>825</v>
      </c>
      <c r="K601" s="94" t="n">
        <f aca="false">I601 * J601</f>
        <v>45375</v>
      </c>
      <c r="L601" s="94" t="n">
        <f aca="false">K601 *M601</f>
        <v>11343.75</v>
      </c>
      <c r="M601" s="95" t="n">
        <v>0.25</v>
      </c>
      <c r="N601" s="88" t="s">
        <v>14</v>
      </c>
      <c r="O601" s="91" t="s">
        <v>219</v>
      </c>
      <c r="P601" s="0" t="str">
        <f aca="false">RIGHT(H601,LEN(H601) - FIND(" ", H601))</f>
        <v>Street Footwear</v>
      </c>
    </row>
    <row r="602" customFormat="false" ht="14.25" hidden="false" customHeight="true" outlineLevel="0" collapsed="false">
      <c r="B602" s="88" t="s">
        <v>30</v>
      </c>
      <c r="C602" s="89" t="n">
        <v>1185732</v>
      </c>
      <c r="D602" s="90" t="n">
        <v>43975</v>
      </c>
      <c r="E602" s="88" t="s">
        <v>34</v>
      </c>
      <c r="F602" s="88" t="s">
        <v>35</v>
      </c>
      <c r="G602" s="88" t="s">
        <v>42</v>
      </c>
      <c r="H602" s="91" t="s">
        <v>44</v>
      </c>
      <c r="I602" s="92" t="n">
        <v>55</v>
      </c>
      <c r="J602" s="93" t="n">
        <v>775</v>
      </c>
      <c r="K602" s="94" t="n">
        <f aca="false">I602 * J602</f>
        <v>42625</v>
      </c>
      <c r="L602" s="94" t="n">
        <f aca="false">K602 *M602</f>
        <v>12787.5</v>
      </c>
      <c r="M602" s="95" t="n">
        <v>0.3</v>
      </c>
      <c r="N602" s="88" t="s">
        <v>14</v>
      </c>
      <c r="O602" s="91" t="s">
        <v>219</v>
      </c>
      <c r="P602" s="0" t="str">
        <f aca="false">RIGHT(H602,LEN(H602) - FIND(" ", H602))</f>
        <v>Athletic Footwear</v>
      </c>
    </row>
    <row r="603" customFormat="false" ht="14.25" hidden="false" customHeight="true" outlineLevel="0" collapsed="false">
      <c r="B603" s="88" t="s">
        <v>13</v>
      </c>
      <c r="C603" s="89" t="n">
        <v>1185732</v>
      </c>
      <c r="D603" s="90" t="n">
        <v>43975</v>
      </c>
      <c r="E603" s="88" t="s">
        <v>34</v>
      </c>
      <c r="F603" s="88" t="s">
        <v>35</v>
      </c>
      <c r="G603" s="88" t="s">
        <v>42</v>
      </c>
      <c r="H603" s="91" t="s">
        <v>16</v>
      </c>
      <c r="I603" s="92" t="n">
        <v>65</v>
      </c>
      <c r="J603" s="93" t="n">
        <v>775</v>
      </c>
      <c r="K603" s="94" t="n">
        <f aca="false">I603 * J603</f>
        <v>50375</v>
      </c>
      <c r="L603" s="94" t="n">
        <f aca="false">K603 *M603</f>
        <v>17631.25</v>
      </c>
      <c r="M603" s="95" t="n">
        <v>0.35</v>
      </c>
      <c r="N603" s="88" t="s">
        <v>14</v>
      </c>
      <c r="O603" s="91" t="s">
        <v>218</v>
      </c>
      <c r="P603" s="0" t="str">
        <f aca="false">RIGHT(H603,LEN(H603) - FIND(" ", H603))</f>
        <v>Apparel</v>
      </c>
    </row>
    <row r="604" customFormat="false" ht="14.25" hidden="false" customHeight="true" outlineLevel="0" collapsed="false">
      <c r="B604" s="88" t="s">
        <v>13</v>
      </c>
      <c r="C604" s="89" t="n">
        <v>1185732</v>
      </c>
      <c r="D604" s="90" t="n">
        <v>43975</v>
      </c>
      <c r="E604" s="88" t="s">
        <v>34</v>
      </c>
      <c r="F604" s="88" t="s">
        <v>35</v>
      </c>
      <c r="G604" s="88" t="s">
        <v>42</v>
      </c>
      <c r="H604" s="91" t="s">
        <v>38</v>
      </c>
      <c r="I604" s="92" t="n">
        <v>70</v>
      </c>
      <c r="J604" s="93" t="n">
        <v>875</v>
      </c>
      <c r="K604" s="94" t="n">
        <f aca="false">I604 * J604</f>
        <v>61250</v>
      </c>
      <c r="L604" s="94" t="n">
        <f aca="false">K604 *M604</f>
        <v>30625</v>
      </c>
      <c r="M604" s="95" t="n">
        <v>0.5</v>
      </c>
      <c r="N604" s="88" t="s">
        <v>14</v>
      </c>
      <c r="O604" s="91" t="s">
        <v>219</v>
      </c>
      <c r="P604" s="0" t="str">
        <f aca="false">RIGHT(H604,LEN(H604) - FIND(" ", H604))</f>
        <v>Apparel</v>
      </c>
    </row>
    <row r="605" customFormat="false" ht="14.25" hidden="false" customHeight="true" outlineLevel="0" collapsed="false">
      <c r="B605" s="88" t="s">
        <v>43</v>
      </c>
      <c r="C605" s="89" t="n">
        <v>1128299</v>
      </c>
      <c r="D605" s="90" t="n">
        <v>43975</v>
      </c>
      <c r="E605" s="88" t="s">
        <v>18</v>
      </c>
      <c r="F605" s="88" t="s">
        <v>27</v>
      </c>
      <c r="G605" s="88" t="s">
        <v>20</v>
      </c>
      <c r="H605" s="91" t="s">
        <v>16</v>
      </c>
      <c r="I605" s="92" t="n">
        <v>68</v>
      </c>
      <c r="J605" s="93" t="n">
        <v>115</v>
      </c>
      <c r="K605" s="94" t="n">
        <f aca="false">I605 * J605</f>
        <v>7820</v>
      </c>
      <c r="L605" s="94" t="n">
        <f aca="false">K605 *M605</f>
        <v>5239.4</v>
      </c>
      <c r="M605" s="95" t="n">
        <v>0.67</v>
      </c>
      <c r="N605" s="88" t="s">
        <v>23</v>
      </c>
      <c r="O605" s="91" t="s">
        <v>218</v>
      </c>
      <c r="P605" s="0" t="str">
        <f aca="false">RIGHT(H605,LEN(H605) - FIND(" ", H605))</f>
        <v>Apparel</v>
      </c>
    </row>
    <row r="606" customFormat="false" ht="14.25" hidden="false" customHeight="true" outlineLevel="0" collapsed="false">
      <c r="B606" s="88" t="s">
        <v>30</v>
      </c>
      <c r="C606" s="89" t="n">
        <v>1185732</v>
      </c>
      <c r="D606" s="90" t="n">
        <v>43975</v>
      </c>
      <c r="E606" s="88" t="s">
        <v>34</v>
      </c>
      <c r="F606" s="88" t="s">
        <v>35</v>
      </c>
      <c r="G606" s="88" t="s">
        <v>42</v>
      </c>
      <c r="H606" s="91" t="s">
        <v>32</v>
      </c>
      <c r="I606" s="92" t="n">
        <v>63</v>
      </c>
      <c r="J606" s="93" t="n">
        <v>323</v>
      </c>
      <c r="K606" s="94" t="n">
        <f aca="false">I606 * J606</f>
        <v>20349</v>
      </c>
      <c r="L606" s="94" t="n">
        <f aca="false">K606 *M606</f>
        <v>11395.44</v>
      </c>
      <c r="M606" s="95" t="n">
        <v>0.56</v>
      </c>
      <c r="N606" s="88" t="s">
        <v>23</v>
      </c>
      <c r="O606" s="91" t="s">
        <v>218</v>
      </c>
      <c r="P606" s="0" t="str">
        <f aca="false">RIGHT(H606,LEN(H606) - FIND(" ", H606))</f>
        <v>Street Footwear</v>
      </c>
    </row>
    <row r="607" customFormat="false" ht="14.25" hidden="false" customHeight="true" outlineLevel="0" collapsed="false">
      <c r="B607" s="88" t="s">
        <v>30</v>
      </c>
      <c r="C607" s="89" t="n">
        <v>1185732</v>
      </c>
      <c r="D607" s="90" t="n">
        <v>43975</v>
      </c>
      <c r="E607" s="88" t="s">
        <v>34</v>
      </c>
      <c r="F607" s="88" t="s">
        <v>35</v>
      </c>
      <c r="G607" s="88" t="s">
        <v>42</v>
      </c>
      <c r="H607" s="91" t="s">
        <v>24</v>
      </c>
      <c r="I607" s="92" t="n">
        <v>51</v>
      </c>
      <c r="J607" s="93" t="n">
        <v>254</v>
      </c>
      <c r="K607" s="94" t="n">
        <f aca="false">I607 * J607</f>
        <v>12954</v>
      </c>
      <c r="L607" s="94" t="n">
        <f aca="false">K607 *M607</f>
        <v>6088.38</v>
      </c>
      <c r="M607" s="95" t="n">
        <v>0.47</v>
      </c>
      <c r="N607" s="88" t="s">
        <v>23</v>
      </c>
      <c r="O607" s="91" t="s">
        <v>218</v>
      </c>
      <c r="P607" s="0" t="str">
        <f aca="false">RIGHT(H607,LEN(H607) - FIND(" ", H607))</f>
        <v>Athletic Footwear</v>
      </c>
    </row>
    <row r="608" customFormat="false" ht="14.25" hidden="false" customHeight="true" outlineLevel="0" collapsed="false">
      <c r="B608" s="88" t="s">
        <v>30</v>
      </c>
      <c r="C608" s="89" t="n">
        <v>1185732</v>
      </c>
      <c r="D608" s="90" t="n">
        <v>43975</v>
      </c>
      <c r="E608" s="88" t="s">
        <v>34</v>
      </c>
      <c r="F608" s="88" t="s">
        <v>35</v>
      </c>
      <c r="G608" s="88" t="s">
        <v>42</v>
      </c>
      <c r="H608" s="91" t="s">
        <v>48</v>
      </c>
      <c r="I608" s="92" t="n">
        <v>52</v>
      </c>
      <c r="J608" s="93" t="n">
        <v>248</v>
      </c>
      <c r="K608" s="94" t="n">
        <f aca="false">I608 * J608</f>
        <v>12896</v>
      </c>
      <c r="L608" s="94" t="n">
        <f aca="false">K608 *M608</f>
        <v>4771.52</v>
      </c>
      <c r="M608" s="95" t="n">
        <v>0.37</v>
      </c>
      <c r="N608" s="88" t="s">
        <v>23</v>
      </c>
      <c r="O608" s="91" t="s">
        <v>219</v>
      </c>
      <c r="P608" s="0" t="str">
        <f aca="false">RIGHT(H608,LEN(H608) - FIND(" ", H608))</f>
        <v>Street Footwear</v>
      </c>
    </row>
    <row r="609" customFormat="false" ht="14.25" hidden="false" customHeight="true" outlineLevel="0" collapsed="false">
      <c r="B609" s="88" t="s">
        <v>30</v>
      </c>
      <c r="C609" s="89" t="n">
        <v>1185732</v>
      </c>
      <c r="D609" s="90" t="n">
        <v>43975</v>
      </c>
      <c r="E609" s="88" t="s">
        <v>34</v>
      </c>
      <c r="F609" s="88" t="s">
        <v>35</v>
      </c>
      <c r="G609" s="88" t="s">
        <v>42</v>
      </c>
      <c r="H609" s="91" t="s">
        <v>44</v>
      </c>
      <c r="I609" s="92" t="n">
        <v>54</v>
      </c>
      <c r="J609" s="93" t="n">
        <v>209</v>
      </c>
      <c r="K609" s="94" t="n">
        <f aca="false">I609 * J609</f>
        <v>11286</v>
      </c>
      <c r="L609" s="94" t="n">
        <f aca="false">K609 *M609</f>
        <v>4852.98</v>
      </c>
      <c r="M609" s="95" t="n">
        <v>0.43</v>
      </c>
      <c r="N609" s="88" t="s">
        <v>23</v>
      </c>
      <c r="O609" s="91" t="s">
        <v>219</v>
      </c>
      <c r="P609" s="0" t="str">
        <f aca="false">RIGHT(H609,LEN(H609) - FIND(" ", H609))</f>
        <v>Athletic Footwear</v>
      </c>
    </row>
    <row r="610" customFormat="false" ht="14.25" hidden="false" customHeight="true" outlineLevel="0" collapsed="false">
      <c r="B610" s="88" t="s">
        <v>13</v>
      </c>
      <c r="C610" s="89" t="n">
        <v>1185732</v>
      </c>
      <c r="D610" s="90" t="n">
        <v>43975</v>
      </c>
      <c r="E610" s="88" t="s">
        <v>34</v>
      </c>
      <c r="F610" s="88" t="s">
        <v>35</v>
      </c>
      <c r="G610" s="88" t="s">
        <v>42</v>
      </c>
      <c r="H610" s="91" t="s">
        <v>16</v>
      </c>
      <c r="I610" s="92" t="n">
        <v>60</v>
      </c>
      <c r="J610" s="93" t="n">
        <v>202</v>
      </c>
      <c r="K610" s="94" t="n">
        <f aca="false">I610 * J610</f>
        <v>12120</v>
      </c>
      <c r="L610" s="94" t="n">
        <f aca="false">K610 *M610</f>
        <v>5938.8</v>
      </c>
      <c r="M610" s="95" t="n">
        <v>0.49</v>
      </c>
      <c r="N610" s="88" t="s">
        <v>23</v>
      </c>
      <c r="O610" s="91" t="s">
        <v>218</v>
      </c>
      <c r="P610" s="0" t="str">
        <f aca="false">RIGHT(H610,LEN(H610) - FIND(" ", H610))</f>
        <v>Apparel</v>
      </c>
    </row>
    <row r="611" customFormat="false" ht="14.25" hidden="false" customHeight="true" outlineLevel="0" collapsed="false">
      <c r="B611" s="88" t="s">
        <v>13</v>
      </c>
      <c r="C611" s="89" t="n">
        <v>1185732</v>
      </c>
      <c r="D611" s="90" t="n">
        <v>43975</v>
      </c>
      <c r="E611" s="88" t="s">
        <v>34</v>
      </c>
      <c r="F611" s="88" t="s">
        <v>35</v>
      </c>
      <c r="G611" s="88" t="s">
        <v>42</v>
      </c>
      <c r="H611" s="91" t="s">
        <v>38</v>
      </c>
      <c r="I611" s="92" t="n">
        <v>64</v>
      </c>
      <c r="J611" s="93" t="n">
        <v>219</v>
      </c>
      <c r="K611" s="94" t="n">
        <f aca="false">I611 * J611</f>
        <v>14016</v>
      </c>
      <c r="L611" s="94" t="n">
        <f aca="false">K611 *M611</f>
        <v>8830.08</v>
      </c>
      <c r="M611" s="95" t="n">
        <v>0.63</v>
      </c>
      <c r="N611" s="88" t="s">
        <v>23</v>
      </c>
      <c r="O611" s="91" t="s">
        <v>219</v>
      </c>
      <c r="P611" s="0" t="str">
        <f aca="false">RIGHT(H611,LEN(H611) - FIND(" ", H611))</f>
        <v>Apparel</v>
      </c>
    </row>
    <row r="612" customFormat="false" ht="14.25" hidden="false" customHeight="true" outlineLevel="0" collapsed="false">
      <c r="B612" s="88" t="s">
        <v>43</v>
      </c>
      <c r="C612" s="89" t="n">
        <v>1128299</v>
      </c>
      <c r="D612" s="90" t="n">
        <v>43976</v>
      </c>
      <c r="E612" s="88" t="s">
        <v>18</v>
      </c>
      <c r="F612" s="88" t="s">
        <v>27</v>
      </c>
      <c r="G612" s="88" t="s">
        <v>20</v>
      </c>
      <c r="H612" s="91" t="s">
        <v>38</v>
      </c>
      <c r="I612" s="92" t="n">
        <v>80</v>
      </c>
      <c r="J612" s="93" t="n">
        <v>525</v>
      </c>
      <c r="K612" s="94" t="n">
        <f aca="false">I612 * J612</f>
        <v>42000</v>
      </c>
      <c r="L612" s="94" t="n">
        <f aca="false">K612 *M612</f>
        <v>8400</v>
      </c>
      <c r="M612" s="95" t="n">
        <v>0.2</v>
      </c>
      <c r="N612" s="88" t="s">
        <v>14</v>
      </c>
      <c r="O612" s="91" t="s">
        <v>219</v>
      </c>
      <c r="P612" s="0" t="str">
        <f aca="false">RIGHT(H612,LEN(H612) - FIND(" ", H612))</f>
        <v>Apparel</v>
      </c>
    </row>
    <row r="613" customFormat="false" ht="14.25" hidden="false" customHeight="true" outlineLevel="0" collapsed="false">
      <c r="B613" s="88" t="s">
        <v>43</v>
      </c>
      <c r="C613" s="89" t="n">
        <v>1128299</v>
      </c>
      <c r="D613" s="90" t="n">
        <v>43976</v>
      </c>
      <c r="E613" s="88" t="s">
        <v>18</v>
      </c>
      <c r="F613" s="88" t="s">
        <v>27</v>
      </c>
      <c r="G613" s="88" t="s">
        <v>20</v>
      </c>
      <c r="H613" s="91" t="s">
        <v>38</v>
      </c>
      <c r="I613" s="92" t="n">
        <v>75</v>
      </c>
      <c r="J613" s="93" t="n">
        <v>137</v>
      </c>
      <c r="K613" s="94" t="n">
        <f aca="false">I613 * J613</f>
        <v>10275</v>
      </c>
      <c r="L613" s="94" t="n">
        <f aca="false">K613 *M613</f>
        <v>3390.75</v>
      </c>
      <c r="M613" s="95" t="n">
        <v>0.33</v>
      </c>
      <c r="N613" s="88" t="s">
        <v>23</v>
      </c>
      <c r="O613" s="91" t="s">
        <v>219</v>
      </c>
      <c r="P613" s="0" t="str">
        <f aca="false">RIGHT(H613,LEN(H613) - FIND(" ", H613))</f>
        <v>Apparel</v>
      </c>
    </row>
    <row r="614" customFormat="false" ht="14.25" hidden="false" customHeight="true" outlineLevel="0" collapsed="false">
      <c r="B614" s="88" t="s">
        <v>43</v>
      </c>
      <c r="C614" s="89" t="n">
        <v>1128299</v>
      </c>
      <c r="D614" s="90" t="n">
        <v>43977</v>
      </c>
      <c r="E614" s="88" t="s">
        <v>18</v>
      </c>
      <c r="F614" s="88" t="s">
        <v>27</v>
      </c>
      <c r="G614" s="88" t="s">
        <v>20</v>
      </c>
      <c r="H614" s="91" t="s">
        <v>32</v>
      </c>
      <c r="I614" s="92" t="n">
        <v>40</v>
      </c>
      <c r="J614" s="93" t="n">
        <v>450</v>
      </c>
      <c r="K614" s="94" t="n">
        <f aca="false">I614 * J614</f>
        <v>18000</v>
      </c>
      <c r="L614" s="94" t="n">
        <f aca="false">K614 *M614</f>
        <v>5400</v>
      </c>
      <c r="M614" s="95" t="n">
        <v>0.3</v>
      </c>
      <c r="N614" s="88" t="s">
        <v>14</v>
      </c>
      <c r="O614" s="91" t="s">
        <v>218</v>
      </c>
      <c r="P614" s="0" t="str">
        <f aca="false">RIGHT(H614,LEN(H614) - FIND(" ", H614))</f>
        <v>Street Footwear</v>
      </c>
    </row>
    <row r="615" customFormat="false" ht="14.25" hidden="false" customHeight="true" outlineLevel="0" collapsed="false">
      <c r="B615" s="88" t="s">
        <v>43</v>
      </c>
      <c r="C615" s="89" t="n">
        <v>1128299</v>
      </c>
      <c r="D615" s="90" t="n">
        <v>43977</v>
      </c>
      <c r="E615" s="88" t="s">
        <v>18</v>
      </c>
      <c r="F615" s="88" t="s">
        <v>27</v>
      </c>
      <c r="G615" s="88" t="s">
        <v>20</v>
      </c>
      <c r="H615" s="91" t="s">
        <v>32</v>
      </c>
      <c r="I615" s="92" t="n">
        <v>36</v>
      </c>
      <c r="J615" s="93" t="n">
        <v>117</v>
      </c>
      <c r="K615" s="94" t="n">
        <f aca="false">I615 * J615</f>
        <v>4212</v>
      </c>
      <c r="L615" s="94" t="n">
        <f aca="false">K615 *M615</f>
        <v>1726.92</v>
      </c>
      <c r="M615" s="95" t="n">
        <v>0.41</v>
      </c>
      <c r="N615" s="88" t="s">
        <v>23</v>
      </c>
      <c r="O615" s="91" t="s">
        <v>218</v>
      </c>
      <c r="P615" s="0" t="str">
        <f aca="false">RIGHT(H615,LEN(H615) - FIND(" ", H615))</f>
        <v>Street Footwear</v>
      </c>
    </row>
    <row r="616" customFormat="false" ht="14.25" hidden="false" customHeight="true" outlineLevel="0" collapsed="false">
      <c r="B616" s="88" t="s">
        <v>43</v>
      </c>
      <c r="C616" s="89" t="n">
        <v>1128299</v>
      </c>
      <c r="D616" s="90" t="n">
        <v>43978</v>
      </c>
      <c r="E616" s="88" t="s">
        <v>18</v>
      </c>
      <c r="F616" s="88" t="s">
        <v>27</v>
      </c>
      <c r="G616" s="88" t="s">
        <v>20</v>
      </c>
      <c r="H616" s="91" t="s">
        <v>24</v>
      </c>
      <c r="I616" s="92" t="n">
        <v>50</v>
      </c>
      <c r="J616" s="93" t="n">
        <v>450</v>
      </c>
      <c r="K616" s="94" t="n">
        <f aca="false">I616 * J616</f>
        <v>22500</v>
      </c>
      <c r="L616" s="94" t="n">
        <f aca="false">K616 *M616</f>
        <v>5625</v>
      </c>
      <c r="M616" s="95" t="n">
        <v>0.25</v>
      </c>
      <c r="N616" s="88" t="s">
        <v>14</v>
      </c>
      <c r="O616" s="91" t="s">
        <v>218</v>
      </c>
      <c r="P616" s="0" t="str">
        <f aca="false">RIGHT(H616,LEN(H616) - FIND(" ", H616))</f>
        <v>Athletic Footwear</v>
      </c>
    </row>
    <row r="617" customFormat="false" ht="14.25" hidden="false" customHeight="true" outlineLevel="0" collapsed="false">
      <c r="B617" s="88" t="s">
        <v>43</v>
      </c>
      <c r="C617" s="89" t="n">
        <v>1128299</v>
      </c>
      <c r="D617" s="90" t="n">
        <v>43978</v>
      </c>
      <c r="E617" s="88" t="s">
        <v>18</v>
      </c>
      <c r="F617" s="88" t="s">
        <v>27</v>
      </c>
      <c r="G617" s="88" t="s">
        <v>20</v>
      </c>
      <c r="H617" s="91" t="s">
        <v>24</v>
      </c>
      <c r="I617" s="92" t="n">
        <v>48</v>
      </c>
      <c r="J617" s="93" t="n">
        <v>131</v>
      </c>
      <c r="K617" s="94" t="n">
        <f aca="false">I617 * J617</f>
        <v>6288</v>
      </c>
      <c r="L617" s="94" t="n">
        <f aca="false">K617 *M617</f>
        <v>2515.2</v>
      </c>
      <c r="M617" s="95" t="n">
        <v>0.4</v>
      </c>
      <c r="N617" s="88" t="s">
        <v>23</v>
      </c>
      <c r="O617" s="91" t="s">
        <v>218</v>
      </c>
      <c r="P617" s="0" t="str">
        <f aca="false">RIGHT(H617,LEN(H617) - FIND(" ", H617))</f>
        <v>Athletic Footwear</v>
      </c>
    </row>
    <row r="618" customFormat="false" ht="14.25" hidden="false" customHeight="true" outlineLevel="0" collapsed="false">
      <c r="B618" s="88" t="s">
        <v>43</v>
      </c>
      <c r="C618" s="89" t="n">
        <v>1128299</v>
      </c>
      <c r="D618" s="90" t="n">
        <v>43979</v>
      </c>
      <c r="E618" s="88" t="s">
        <v>18</v>
      </c>
      <c r="F618" s="88" t="s">
        <v>27</v>
      </c>
      <c r="G618" s="88" t="s">
        <v>20</v>
      </c>
      <c r="H618" s="91" t="s">
        <v>48</v>
      </c>
      <c r="I618" s="92" t="n">
        <v>50</v>
      </c>
      <c r="J618" s="93" t="n">
        <v>450</v>
      </c>
      <c r="K618" s="94" t="n">
        <f aca="false">I618 * J618</f>
        <v>22500</v>
      </c>
      <c r="L618" s="94" t="n">
        <f aca="false">K618 *M618</f>
        <v>5625</v>
      </c>
      <c r="M618" s="95" t="n">
        <v>0.25</v>
      </c>
      <c r="N618" s="88" t="s">
        <v>14</v>
      </c>
      <c r="O618" s="91" t="s">
        <v>219</v>
      </c>
      <c r="P618" s="0" t="str">
        <f aca="false">RIGHT(H618,LEN(H618) - FIND(" ", H618))</f>
        <v>Street Footwear</v>
      </c>
    </row>
    <row r="619" customFormat="false" ht="14.25" hidden="false" customHeight="true" outlineLevel="0" collapsed="false">
      <c r="B619" s="88" t="s">
        <v>43</v>
      </c>
      <c r="C619" s="89" t="n">
        <v>1128299</v>
      </c>
      <c r="D619" s="90" t="n">
        <v>43979</v>
      </c>
      <c r="E619" s="88" t="s">
        <v>18</v>
      </c>
      <c r="F619" s="88" t="s">
        <v>27</v>
      </c>
      <c r="G619" s="88" t="s">
        <v>20</v>
      </c>
      <c r="H619" s="91" t="s">
        <v>48</v>
      </c>
      <c r="I619" s="92" t="n">
        <v>46</v>
      </c>
      <c r="J619" s="93" t="n">
        <v>135</v>
      </c>
      <c r="K619" s="94" t="n">
        <f aca="false">I619 * J619</f>
        <v>6210</v>
      </c>
      <c r="L619" s="94" t="n">
        <f aca="false">K619 *M619</f>
        <v>2173.5</v>
      </c>
      <c r="M619" s="95" t="n">
        <v>0.35</v>
      </c>
      <c r="N619" s="88" t="s">
        <v>23</v>
      </c>
      <c r="O619" s="91" t="s">
        <v>219</v>
      </c>
      <c r="P619" s="0" t="str">
        <f aca="false">RIGHT(H619,LEN(H619) - FIND(" ", H619))</f>
        <v>Street Footwear</v>
      </c>
    </row>
    <row r="620" customFormat="false" ht="14.25" hidden="false" customHeight="true" outlineLevel="0" collapsed="false">
      <c r="B620" s="88" t="s">
        <v>43</v>
      </c>
      <c r="C620" s="89" t="n">
        <v>1128299</v>
      </c>
      <c r="D620" s="90" t="n">
        <v>43980</v>
      </c>
      <c r="E620" s="88" t="s">
        <v>18</v>
      </c>
      <c r="F620" s="88" t="s">
        <v>27</v>
      </c>
      <c r="G620" s="88" t="s">
        <v>20</v>
      </c>
      <c r="H620" s="91" t="s">
        <v>44</v>
      </c>
      <c r="I620" s="92" t="n">
        <v>50</v>
      </c>
      <c r="J620" s="93" t="n">
        <v>300</v>
      </c>
      <c r="K620" s="94" t="n">
        <f aca="false">I620 * J620</f>
        <v>15000</v>
      </c>
      <c r="L620" s="94" t="n">
        <f aca="false">K620 *M620</f>
        <v>4500</v>
      </c>
      <c r="M620" s="95" t="n">
        <v>0.3</v>
      </c>
      <c r="N620" s="88" t="s">
        <v>14</v>
      </c>
      <c r="O620" s="91" t="s">
        <v>219</v>
      </c>
      <c r="P620" s="0" t="str">
        <f aca="false">RIGHT(H620,LEN(H620) - FIND(" ", H620))</f>
        <v>Athletic Footwear</v>
      </c>
    </row>
    <row r="621" customFormat="false" ht="14.25" hidden="false" customHeight="true" outlineLevel="0" collapsed="false">
      <c r="B621" s="88" t="s">
        <v>43</v>
      </c>
      <c r="C621" s="89" t="n">
        <v>1128299</v>
      </c>
      <c r="D621" s="90" t="n">
        <v>43980</v>
      </c>
      <c r="E621" s="88" t="s">
        <v>18</v>
      </c>
      <c r="F621" s="88" t="s">
        <v>27</v>
      </c>
      <c r="G621" s="88" t="s">
        <v>20</v>
      </c>
      <c r="H621" s="91" t="s">
        <v>44</v>
      </c>
      <c r="I621" s="92" t="n">
        <v>49</v>
      </c>
      <c r="J621" s="93" t="n">
        <v>78</v>
      </c>
      <c r="K621" s="94" t="n">
        <f aca="false">I621 * J621</f>
        <v>3822</v>
      </c>
      <c r="L621" s="94" t="n">
        <f aca="false">K621 *M621</f>
        <v>1567.02</v>
      </c>
      <c r="M621" s="95" t="n">
        <v>0.41</v>
      </c>
      <c r="N621" s="88" t="s">
        <v>23</v>
      </c>
      <c r="O621" s="91" t="s">
        <v>219</v>
      </c>
      <c r="P621" s="0" t="str">
        <f aca="false">RIGHT(H621,LEN(H621) - FIND(" ", H621))</f>
        <v>Athletic Footwear</v>
      </c>
    </row>
    <row r="622" customFormat="false" ht="14.25" hidden="false" customHeight="true" outlineLevel="0" collapsed="false">
      <c r="B622" s="88" t="s">
        <v>43</v>
      </c>
      <c r="C622" s="89" t="n">
        <v>1128299</v>
      </c>
      <c r="D622" s="90" t="n">
        <v>43981</v>
      </c>
      <c r="E622" s="88" t="s">
        <v>18</v>
      </c>
      <c r="F622" s="88" t="s">
        <v>63</v>
      </c>
      <c r="G622" s="88" t="s">
        <v>64</v>
      </c>
      <c r="H622" s="91" t="s">
        <v>16</v>
      </c>
      <c r="I622" s="92" t="n">
        <v>55</v>
      </c>
      <c r="J622" s="93" t="n">
        <v>250</v>
      </c>
      <c r="K622" s="94" t="n">
        <f aca="false">I622 * J622</f>
        <v>13750</v>
      </c>
      <c r="L622" s="94" t="n">
        <f aca="false">K622 *M622</f>
        <v>3437.5</v>
      </c>
      <c r="M622" s="95" t="n">
        <v>0.25</v>
      </c>
      <c r="N622" s="88" t="s">
        <v>14</v>
      </c>
      <c r="O622" s="91" t="s">
        <v>218</v>
      </c>
      <c r="P622" s="0" t="str">
        <f aca="false">RIGHT(H622,LEN(H622) - FIND(" ", H622))</f>
        <v>Apparel</v>
      </c>
    </row>
    <row r="623" customFormat="false" ht="14.25" hidden="false" customHeight="true" outlineLevel="0" collapsed="false">
      <c r="B623" s="88" t="s">
        <v>43</v>
      </c>
      <c r="C623" s="89" t="n">
        <v>1128299</v>
      </c>
      <c r="D623" s="90" t="n">
        <v>43981</v>
      </c>
      <c r="E623" s="88" t="s">
        <v>18</v>
      </c>
      <c r="F623" s="88" t="s">
        <v>63</v>
      </c>
      <c r="G623" s="88" t="s">
        <v>64</v>
      </c>
      <c r="H623" s="91" t="s">
        <v>16</v>
      </c>
      <c r="I623" s="92" t="n">
        <v>51</v>
      </c>
      <c r="J623" s="93" t="n">
        <v>73</v>
      </c>
      <c r="K623" s="94" t="n">
        <f aca="false">I623 * J623</f>
        <v>3723</v>
      </c>
      <c r="L623" s="94" t="n">
        <f aca="false">K623 *M623</f>
        <v>1451.97</v>
      </c>
      <c r="M623" s="95" t="n">
        <v>0.39</v>
      </c>
      <c r="N623" s="88" t="s">
        <v>23</v>
      </c>
      <c r="O623" s="91" t="s">
        <v>218</v>
      </c>
      <c r="P623" s="0" t="str">
        <f aca="false">RIGHT(H623,LEN(H623) - FIND(" ", H623))</f>
        <v>Apparel</v>
      </c>
    </row>
    <row r="624" customFormat="false" ht="14.25" hidden="false" customHeight="true" outlineLevel="0" collapsed="false">
      <c r="B624" s="88" t="s">
        <v>43</v>
      </c>
      <c r="C624" s="89" t="n">
        <v>1128299</v>
      </c>
      <c r="D624" s="90" t="n">
        <v>43982</v>
      </c>
      <c r="E624" s="88" t="s">
        <v>18</v>
      </c>
      <c r="F624" s="88" t="s">
        <v>63</v>
      </c>
      <c r="G624" s="88" t="s">
        <v>64</v>
      </c>
      <c r="H624" s="91" t="s">
        <v>38</v>
      </c>
      <c r="I624" s="92" t="n">
        <v>50</v>
      </c>
      <c r="J624" s="93" t="n">
        <v>500</v>
      </c>
      <c r="K624" s="94" t="n">
        <f aca="false">I624 * J624</f>
        <v>25000</v>
      </c>
      <c r="L624" s="94" t="n">
        <f aca="false">K624 *M624</f>
        <v>5000</v>
      </c>
      <c r="M624" s="95" t="n">
        <v>0.2</v>
      </c>
      <c r="N624" s="88" t="s">
        <v>14</v>
      </c>
      <c r="O624" s="91" t="s">
        <v>219</v>
      </c>
      <c r="P624" s="0" t="str">
        <f aca="false">RIGHT(H624,LEN(H624) - FIND(" ", H624))</f>
        <v>Apparel</v>
      </c>
    </row>
    <row r="625" customFormat="false" ht="14.25" hidden="false" customHeight="true" outlineLevel="0" collapsed="false">
      <c r="B625" s="88" t="s">
        <v>43</v>
      </c>
      <c r="C625" s="89" t="n">
        <v>1128299</v>
      </c>
      <c r="D625" s="90" t="n">
        <v>43982</v>
      </c>
      <c r="E625" s="88" t="s">
        <v>18</v>
      </c>
      <c r="F625" s="88" t="s">
        <v>63</v>
      </c>
      <c r="G625" s="88" t="s">
        <v>64</v>
      </c>
      <c r="H625" s="91" t="s">
        <v>38</v>
      </c>
      <c r="I625" s="92" t="n">
        <v>46</v>
      </c>
      <c r="J625" s="93" t="n">
        <v>125</v>
      </c>
      <c r="K625" s="94" t="n">
        <f aca="false">I625 * J625</f>
        <v>5750</v>
      </c>
      <c r="L625" s="94" t="n">
        <f aca="false">K625 *M625</f>
        <v>1782.5</v>
      </c>
      <c r="M625" s="95" t="n">
        <v>0.31</v>
      </c>
      <c r="N625" s="88" t="s">
        <v>23</v>
      </c>
      <c r="O625" s="91" t="s">
        <v>219</v>
      </c>
      <c r="P625" s="0" t="str">
        <f aca="false">RIGHT(H625,LEN(H625) - FIND(" ", H625))</f>
        <v>Apparel</v>
      </c>
    </row>
    <row r="626" customFormat="false" ht="14.25" hidden="false" customHeight="true" outlineLevel="0" collapsed="false">
      <c r="B626" s="88" t="s">
        <v>43</v>
      </c>
      <c r="C626" s="89" t="n">
        <v>1128299</v>
      </c>
      <c r="D626" s="90" t="n">
        <v>43983</v>
      </c>
      <c r="E626" s="88" t="s">
        <v>18</v>
      </c>
      <c r="F626" s="88" t="s">
        <v>63</v>
      </c>
      <c r="G626" s="88" t="s">
        <v>64</v>
      </c>
      <c r="H626" s="91" t="s">
        <v>32</v>
      </c>
      <c r="I626" s="92" t="n">
        <v>40</v>
      </c>
      <c r="J626" s="93" t="n">
        <v>550</v>
      </c>
      <c r="K626" s="94" t="n">
        <f aca="false">I626 * J626</f>
        <v>22000</v>
      </c>
      <c r="L626" s="94" t="n">
        <f aca="false">K626 *M626</f>
        <v>6600</v>
      </c>
      <c r="M626" s="95" t="n">
        <v>0.3</v>
      </c>
      <c r="N626" s="88" t="s">
        <v>14</v>
      </c>
      <c r="O626" s="91" t="s">
        <v>218</v>
      </c>
      <c r="P626" s="0" t="str">
        <f aca="false">RIGHT(H626,LEN(H626) - FIND(" ", H626))</f>
        <v>Street Footwear</v>
      </c>
    </row>
    <row r="627" customFormat="false" ht="14.25" hidden="false" customHeight="true" outlineLevel="0" collapsed="false">
      <c r="B627" s="88" t="s">
        <v>43</v>
      </c>
      <c r="C627" s="89" t="n">
        <v>1128299</v>
      </c>
      <c r="D627" s="90" t="n">
        <v>43983</v>
      </c>
      <c r="E627" s="88" t="s">
        <v>18</v>
      </c>
      <c r="F627" s="88" t="s">
        <v>63</v>
      </c>
      <c r="G627" s="88" t="s">
        <v>64</v>
      </c>
      <c r="H627" s="91" t="s">
        <v>32</v>
      </c>
      <c r="I627" s="92" t="n">
        <v>36</v>
      </c>
      <c r="J627" s="93" t="n">
        <v>138</v>
      </c>
      <c r="K627" s="94" t="n">
        <f aca="false">I627 * J627</f>
        <v>4968</v>
      </c>
      <c r="L627" s="94" t="n">
        <f aca="false">K627 *M627</f>
        <v>2136.24</v>
      </c>
      <c r="M627" s="95" t="n">
        <v>0.43</v>
      </c>
      <c r="N627" s="88" t="s">
        <v>23</v>
      </c>
      <c r="O627" s="91" t="s">
        <v>218</v>
      </c>
      <c r="P627" s="0" t="str">
        <f aca="false">RIGHT(H627,LEN(H627) - FIND(" ", H627))</f>
        <v>Street Footwear</v>
      </c>
    </row>
    <row r="628" customFormat="false" ht="14.25" hidden="false" customHeight="true" outlineLevel="0" collapsed="false">
      <c r="B628" s="88" t="s">
        <v>43</v>
      </c>
      <c r="C628" s="89" t="n">
        <v>1128299</v>
      </c>
      <c r="D628" s="90" t="n">
        <v>43984</v>
      </c>
      <c r="E628" s="88" t="s">
        <v>18</v>
      </c>
      <c r="F628" s="88" t="s">
        <v>63</v>
      </c>
      <c r="G628" s="88" t="s">
        <v>64</v>
      </c>
      <c r="H628" s="91" t="s">
        <v>24</v>
      </c>
      <c r="I628" s="92" t="n">
        <v>50</v>
      </c>
      <c r="J628" s="93" t="n">
        <v>450</v>
      </c>
      <c r="K628" s="94" t="n">
        <f aca="false">I628 * J628</f>
        <v>22500</v>
      </c>
      <c r="L628" s="94" t="n">
        <f aca="false">K628 *M628</f>
        <v>5625</v>
      </c>
      <c r="M628" s="95" t="n">
        <v>0.25</v>
      </c>
      <c r="N628" s="88" t="s">
        <v>14</v>
      </c>
      <c r="O628" s="91" t="s">
        <v>218</v>
      </c>
      <c r="P628" s="0" t="str">
        <f aca="false">RIGHT(H628,LEN(H628) - FIND(" ", H628))</f>
        <v>Athletic Footwear</v>
      </c>
    </row>
    <row r="629" customFormat="false" ht="14.25" hidden="false" customHeight="true" outlineLevel="0" collapsed="false">
      <c r="B629" s="88" t="s">
        <v>43</v>
      </c>
      <c r="C629" s="89" t="n">
        <v>1128299</v>
      </c>
      <c r="D629" s="90" t="n">
        <v>43984</v>
      </c>
      <c r="E629" s="88" t="s">
        <v>18</v>
      </c>
      <c r="F629" s="88" t="s">
        <v>63</v>
      </c>
      <c r="G629" s="88" t="s">
        <v>64</v>
      </c>
      <c r="H629" s="91" t="s">
        <v>24</v>
      </c>
      <c r="I629" s="92" t="n">
        <v>47</v>
      </c>
      <c r="J629" s="93" t="n">
        <v>131</v>
      </c>
      <c r="K629" s="94" t="n">
        <f aca="false">I629 * J629</f>
        <v>6157</v>
      </c>
      <c r="L629" s="94" t="n">
        <f aca="false">K629 *M629</f>
        <v>2401.23</v>
      </c>
      <c r="M629" s="95" t="n">
        <v>0.39</v>
      </c>
      <c r="N629" s="88" t="s">
        <v>23</v>
      </c>
      <c r="O629" s="91" t="s">
        <v>218</v>
      </c>
      <c r="P629" s="0" t="str">
        <f aca="false">RIGHT(H629,LEN(H629) - FIND(" ", H629))</f>
        <v>Athletic Footwear</v>
      </c>
    </row>
    <row r="630" customFormat="false" ht="14.25" hidden="false" customHeight="true" outlineLevel="0" collapsed="false">
      <c r="B630" s="88" t="s">
        <v>43</v>
      </c>
      <c r="C630" s="89" t="n">
        <v>1128299</v>
      </c>
      <c r="D630" s="90" t="n">
        <v>43985</v>
      </c>
      <c r="E630" s="88" t="s">
        <v>18</v>
      </c>
      <c r="F630" s="88" t="s">
        <v>63</v>
      </c>
      <c r="G630" s="88" t="s">
        <v>64</v>
      </c>
      <c r="H630" s="91" t="s">
        <v>48</v>
      </c>
      <c r="I630" s="92" t="n">
        <v>50</v>
      </c>
      <c r="J630" s="93" t="n">
        <v>450</v>
      </c>
      <c r="K630" s="94" t="n">
        <f aca="false">I630 * J630</f>
        <v>22500</v>
      </c>
      <c r="L630" s="94" t="n">
        <f aca="false">K630 *M630</f>
        <v>5625</v>
      </c>
      <c r="M630" s="95" t="n">
        <v>0.25</v>
      </c>
      <c r="N630" s="88" t="s">
        <v>14</v>
      </c>
      <c r="O630" s="91" t="s">
        <v>219</v>
      </c>
      <c r="P630" s="0" t="str">
        <f aca="false">RIGHT(H630,LEN(H630) - FIND(" ", H630))</f>
        <v>Street Footwear</v>
      </c>
    </row>
    <row r="631" customFormat="false" ht="14.25" hidden="false" customHeight="true" outlineLevel="0" collapsed="false">
      <c r="B631" s="88" t="s">
        <v>43</v>
      </c>
      <c r="C631" s="89" t="n">
        <v>1128299</v>
      </c>
      <c r="D631" s="90" t="n">
        <v>43985</v>
      </c>
      <c r="E631" s="88" t="s">
        <v>18</v>
      </c>
      <c r="F631" s="88" t="s">
        <v>63</v>
      </c>
      <c r="G631" s="88" t="s">
        <v>64</v>
      </c>
      <c r="H631" s="91" t="s">
        <v>48</v>
      </c>
      <c r="I631" s="92" t="n">
        <v>47</v>
      </c>
      <c r="J631" s="93" t="n">
        <v>122</v>
      </c>
      <c r="K631" s="94" t="n">
        <f aca="false">I631 * J631</f>
        <v>5734</v>
      </c>
      <c r="L631" s="94" t="n">
        <f aca="false">K631 *M631</f>
        <v>2236.26</v>
      </c>
      <c r="M631" s="95" t="n">
        <v>0.39</v>
      </c>
      <c r="N631" s="88" t="s">
        <v>23</v>
      </c>
      <c r="O631" s="91" t="s">
        <v>219</v>
      </c>
      <c r="P631" s="0" t="str">
        <f aca="false">RIGHT(H631,LEN(H631) - FIND(" ", H631))</f>
        <v>Street Footwear</v>
      </c>
    </row>
    <row r="632" customFormat="false" ht="14.25" hidden="false" customHeight="true" outlineLevel="0" collapsed="false">
      <c r="B632" s="88" t="s">
        <v>43</v>
      </c>
      <c r="C632" s="89" t="n">
        <v>1128299</v>
      </c>
      <c r="D632" s="90" t="n">
        <v>43986</v>
      </c>
      <c r="E632" s="88" t="s">
        <v>18</v>
      </c>
      <c r="F632" s="88" t="s">
        <v>63</v>
      </c>
      <c r="G632" s="88" t="s">
        <v>64</v>
      </c>
      <c r="H632" s="91" t="s">
        <v>44</v>
      </c>
      <c r="I632" s="92" t="n">
        <v>50</v>
      </c>
      <c r="J632" s="93" t="n">
        <v>300</v>
      </c>
      <c r="K632" s="94" t="n">
        <f aca="false">I632 * J632</f>
        <v>15000</v>
      </c>
      <c r="L632" s="94" t="n">
        <f aca="false">K632 *M632</f>
        <v>4500</v>
      </c>
      <c r="M632" s="95" t="n">
        <v>0.3</v>
      </c>
      <c r="N632" s="88" t="s">
        <v>14</v>
      </c>
      <c r="O632" s="91" t="s">
        <v>219</v>
      </c>
      <c r="P632" s="0" t="str">
        <f aca="false">RIGHT(H632,LEN(H632) - FIND(" ", H632))</f>
        <v>Athletic Footwear</v>
      </c>
    </row>
    <row r="633" customFormat="false" ht="14.25" hidden="false" customHeight="true" outlineLevel="0" collapsed="false">
      <c r="B633" s="88" t="s">
        <v>43</v>
      </c>
      <c r="C633" s="89" t="n">
        <v>1128299</v>
      </c>
      <c r="D633" s="90" t="n">
        <v>43986</v>
      </c>
      <c r="E633" s="88" t="s">
        <v>18</v>
      </c>
      <c r="F633" s="88" t="s">
        <v>63</v>
      </c>
      <c r="G633" s="88" t="s">
        <v>64</v>
      </c>
      <c r="H633" s="91" t="s">
        <v>44</v>
      </c>
      <c r="I633" s="92" t="n">
        <v>48</v>
      </c>
      <c r="J633" s="93" t="n">
        <v>87</v>
      </c>
      <c r="K633" s="94" t="n">
        <f aca="false">I633 * J633</f>
        <v>4176</v>
      </c>
      <c r="L633" s="94" t="n">
        <f aca="false">K633 *M633</f>
        <v>1753.92</v>
      </c>
      <c r="M633" s="95" t="n">
        <v>0.42</v>
      </c>
      <c r="N633" s="88" t="s">
        <v>23</v>
      </c>
      <c r="O633" s="91" t="s">
        <v>219</v>
      </c>
      <c r="P633" s="0" t="str">
        <f aca="false">RIGHT(H633,LEN(H633) - FIND(" ", H633))</f>
        <v>Athletic Footwear</v>
      </c>
    </row>
    <row r="634" customFormat="false" ht="14.25" hidden="false" customHeight="true" outlineLevel="0" collapsed="false">
      <c r="B634" s="88" t="s">
        <v>43</v>
      </c>
      <c r="C634" s="89" t="n">
        <v>1128299</v>
      </c>
      <c r="D634" s="90" t="n">
        <v>43987</v>
      </c>
      <c r="E634" s="88" t="s">
        <v>18</v>
      </c>
      <c r="F634" s="88" t="s">
        <v>63</v>
      </c>
      <c r="G634" s="88" t="s">
        <v>64</v>
      </c>
      <c r="H634" s="91" t="s">
        <v>16</v>
      </c>
      <c r="I634" s="92" t="n">
        <v>55</v>
      </c>
      <c r="J634" s="93" t="n">
        <v>225</v>
      </c>
      <c r="K634" s="94" t="n">
        <f aca="false">I634 * J634</f>
        <v>12375</v>
      </c>
      <c r="L634" s="94" t="n">
        <f aca="false">K634 *M634</f>
        <v>3093.75</v>
      </c>
      <c r="M634" s="95" t="n">
        <v>0.25</v>
      </c>
      <c r="N634" s="88" t="s">
        <v>14</v>
      </c>
      <c r="O634" s="91" t="s">
        <v>218</v>
      </c>
      <c r="P634" s="0" t="str">
        <f aca="false">RIGHT(H634,LEN(H634) - FIND(" ", H634))</f>
        <v>Apparel</v>
      </c>
    </row>
    <row r="635" customFormat="false" ht="14.25" hidden="false" customHeight="true" outlineLevel="0" collapsed="false">
      <c r="B635" s="88" t="s">
        <v>43</v>
      </c>
      <c r="C635" s="89" t="n">
        <v>1128299</v>
      </c>
      <c r="D635" s="90" t="n">
        <v>43987</v>
      </c>
      <c r="E635" s="88" t="s">
        <v>18</v>
      </c>
      <c r="F635" s="88" t="s">
        <v>63</v>
      </c>
      <c r="G635" s="88" t="s">
        <v>64</v>
      </c>
      <c r="H635" s="91" t="s">
        <v>16</v>
      </c>
      <c r="I635" s="92" t="n">
        <v>52</v>
      </c>
      <c r="J635" s="93" t="n">
        <v>65</v>
      </c>
      <c r="K635" s="94" t="n">
        <f aca="false">I635 * J635</f>
        <v>3380</v>
      </c>
      <c r="L635" s="94" t="n">
        <f aca="false">K635 *M635</f>
        <v>1352</v>
      </c>
      <c r="M635" s="95" t="n">
        <v>0.4</v>
      </c>
      <c r="N635" s="88" t="s">
        <v>23</v>
      </c>
      <c r="O635" s="91" t="s">
        <v>218</v>
      </c>
      <c r="P635" s="0" t="str">
        <f aca="false">RIGHT(H635,LEN(H635) - FIND(" ", H635))</f>
        <v>Apparel</v>
      </c>
    </row>
    <row r="636" customFormat="false" ht="14.25" hidden="false" customHeight="true" outlineLevel="0" collapsed="false">
      <c r="B636" s="88" t="s">
        <v>43</v>
      </c>
      <c r="C636" s="89" t="n">
        <v>1128299</v>
      </c>
      <c r="D636" s="90" t="n">
        <v>43988</v>
      </c>
      <c r="E636" s="88" t="s">
        <v>18</v>
      </c>
      <c r="F636" s="88" t="s">
        <v>63</v>
      </c>
      <c r="G636" s="88" t="s">
        <v>64</v>
      </c>
      <c r="H636" s="91" t="s">
        <v>38</v>
      </c>
      <c r="I636" s="92" t="n">
        <v>50</v>
      </c>
      <c r="J636" s="93" t="n">
        <v>425</v>
      </c>
      <c r="K636" s="94" t="n">
        <f aca="false">I636 * J636</f>
        <v>21250</v>
      </c>
      <c r="L636" s="94" t="n">
        <f aca="false">K636 *M636</f>
        <v>4250</v>
      </c>
      <c r="M636" s="95" t="n">
        <v>0.2</v>
      </c>
      <c r="N636" s="88" t="s">
        <v>14</v>
      </c>
      <c r="O636" s="91" t="s">
        <v>219</v>
      </c>
      <c r="P636" s="0" t="str">
        <f aca="false">RIGHT(H636,LEN(H636) - FIND(" ", H636))</f>
        <v>Apparel</v>
      </c>
    </row>
    <row r="637" customFormat="false" ht="14.25" hidden="false" customHeight="true" outlineLevel="0" collapsed="false">
      <c r="B637" s="88" t="s">
        <v>43</v>
      </c>
      <c r="C637" s="89" t="n">
        <v>1128299</v>
      </c>
      <c r="D637" s="90" t="n">
        <v>43988</v>
      </c>
      <c r="E637" s="88" t="s">
        <v>18</v>
      </c>
      <c r="F637" s="88" t="s">
        <v>63</v>
      </c>
      <c r="G637" s="88" t="s">
        <v>64</v>
      </c>
      <c r="H637" s="91" t="s">
        <v>38</v>
      </c>
      <c r="I637" s="92" t="n">
        <v>46</v>
      </c>
      <c r="J637" s="93" t="n">
        <v>123</v>
      </c>
      <c r="K637" s="94" t="n">
        <f aca="false">I637 * J637</f>
        <v>5658</v>
      </c>
      <c r="L637" s="94" t="n">
        <f aca="false">K637 *M637</f>
        <v>1753.98</v>
      </c>
      <c r="M637" s="95" t="n">
        <v>0.31</v>
      </c>
      <c r="N637" s="88" t="s">
        <v>23</v>
      </c>
      <c r="O637" s="91" t="s">
        <v>219</v>
      </c>
      <c r="P637" s="0" t="str">
        <f aca="false">RIGHT(H637,LEN(H637) - FIND(" ", H637))</f>
        <v>Apparel</v>
      </c>
    </row>
    <row r="638" customFormat="false" ht="14.25" hidden="false" customHeight="true" outlineLevel="0" collapsed="false">
      <c r="B638" s="88" t="s">
        <v>43</v>
      </c>
      <c r="C638" s="89" t="n">
        <v>1128299</v>
      </c>
      <c r="D638" s="90" t="n">
        <v>43989</v>
      </c>
      <c r="E638" s="88" t="s">
        <v>18</v>
      </c>
      <c r="F638" s="88" t="s">
        <v>63</v>
      </c>
      <c r="G638" s="88" t="s">
        <v>64</v>
      </c>
      <c r="H638" s="91" t="s">
        <v>32</v>
      </c>
      <c r="I638" s="92" t="n">
        <v>50</v>
      </c>
      <c r="J638" s="93" t="n">
        <v>575</v>
      </c>
      <c r="K638" s="94" t="n">
        <f aca="false">I638 * J638</f>
        <v>28750</v>
      </c>
      <c r="L638" s="94" t="n">
        <f aca="false">K638 *M638</f>
        <v>8625</v>
      </c>
      <c r="M638" s="95" t="n">
        <v>0.3</v>
      </c>
      <c r="N638" s="88" t="s">
        <v>14</v>
      </c>
      <c r="O638" s="91" t="s">
        <v>218</v>
      </c>
      <c r="P638" s="0" t="str">
        <f aca="false">RIGHT(H638,LEN(H638) - FIND(" ", H638))</f>
        <v>Street Footwear</v>
      </c>
    </row>
    <row r="639" customFormat="false" ht="14.25" hidden="false" customHeight="true" outlineLevel="0" collapsed="false">
      <c r="B639" s="88" t="s">
        <v>43</v>
      </c>
      <c r="C639" s="89" t="n">
        <v>1128299</v>
      </c>
      <c r="D639" s="90" t="n">
        <v>43989</v>
      </c>
      <c r="E639" s="88" t="s">
        <v>18</v>
      </c>
      <c r="F639" s="88" t="s">
        <v>63</v>
      </c>
      <c r="G639" s="88" t="s">
        <v>64</v>
      </c>
      <c r="H639" s="91" t="s">
        <v>32</v>
      </c>
      <c r="I639" s="92" t="n">
        <v>46</v>
      </c>
      <c r="J639" s="93" t="n">
        <v>167</v>
      </c>
      <c r="K639" s="94" t="n">
        <f aca="false">I639 * J639</f>
        <v>7682</v>
      </c>
      <c r="L639" s="94" t="n">
        <f aca="false">K639 *M639</f>
        <v>3456.9</v>
      </c>
      <c r="M639" s="95" t="n">
        <v>0.45</v>
      </c>
      <c r="N639" s="88" t="s">
        <v>23</v>
      </c>
      <c r="O639" s="91" t="s">
        <v>218</v>
      </c>
      <c r="P639" s="0" t="str">
        <f aca="false">RIGHT(H639,LEN(H639) - FIND(" ", H639))</f>
        <v>Street Footwear</v>
      </c>
    </row>
    <row r="640" customFormat="false" ht="14.25" hidden="false" customHeight="true" outlineLevel="0" collapsed="false">
      <c r="B640" s="88" t="s">
        <v>43</v>
      </c>
      <c r="C640" s="89" t="n">
        <v>1128299</v>
      </c>
      <c r="D640" s="90" t="n">
        <v>43990</v>
      </c>
      <c r="E640" s="88" t="s">
        <v>18</v>
      </c>
      <c r="F640" s="88" t="s">
        <v>63</v>
      </c>
      <c r="G640" s="88" t="s">
        <v>64</v>
      </c>
      <c r="H640" s="91" t="s">
        <v>24</v>
      </c>
      <c r="I640" s="92" t="n">
        <v>60</v>
      </c>
      <c r="J640" s="93" t="n">
        <v>425</v>
      </c>
      <c r="K640" s="94" t="n">
        <f aca="false">I640 * J640</f>
        <v>25500</v>
      </c>
      <c r="L640" s="94" t="n">
        <f aca="false">K640 *M640</f>
        <v>6375</v>
      </c>
      <c r="M640" s="95" t="n">
        <v>0.25</v>
      </c>
      <c r="N640" s="88" t="s">
        <v>14</v>
      </c>
      <c r="O640" s="91" t="s">
        <v>218</v>
      </c>
      <c r="P640" s="0" t="str">
        <f aca="false">RIGHT(H640,LEN(H640) - FIND(" ", H640))</f>
        <v>Athletic Footwear</v>
      </c>
    </row>
    <row r="641" customFormat="false" ht="14.25" hidden="false" customHeight="true" outlineLevel="0" collapsed="false">
      <c r="B641" s="88" t="s">
        <v>43</v>
      </c>
      <c r="C641" s="89" t="n">
        <v>1128299</v>
      </c>
      <c r="D641" s="90" t="n">
        <v>43990</v>
      </c>
      <c r="E641" s="88" t="s">
        <v>18</v>
      </c>
      <c r="F641" s="88" t="s">
        <v>63</v>
      </c>
      <c r="G641" s="88" t="s">
        <v>64</v>
      </c>
      <c r="H641" s="91" t="s">
        <v>24</v>
      </c>
      <c r="I641" s="92" t="n">
        <v>58</v>
      </c>
      <c r="J641" s="93" t="n">
        <v>115</v>
      </c>
      <c r="K641" s="94" t="n">
        <f aca="false">I641 * J641</f>
        <v>6670</v>
      </c>
      <c r="L641" s="94" t="n">
        <f aca="false">K641 *M641</f>
        <v>2401.2</v>
      </c>
      <c r="M641" s="95" t="n">
        <v>0.36</v>
      </c>
      <c r="N641" s="88" t="s">
        <v>23</v>
      </c>
      <c r="O641" s="91" t="s">
        <v>218</v>
      </c>
      <c r="P641" s="0" t="str">
        <f aca="false">RIGHT(H641,LEN(H641) - FIND(" ", H641))</f>
        <v>Athletic Footwear</v>
      </c>
    </row>
    <row r="642" customFormat="false" ht="14.25" hidden="false" customHeight="true" outlineLevel="0" collapsed="false">
      <c r="B642" s="88" t="s">
        <v>43</v>
      </c>
      <c r="C642" s="89" t="n">
        <v>1128299</v>
      </c>
      <c r="D642" s="90" t="n">
        <v>43991</v>
      </c>
      <c r="E642" s="88" t="s">
        <v>18</v>
      </c>
      <c r="F642" s="88" t="s">
        <v>63</v>
      </c>
      <c r="G642" s="88" t="s">
        <v>64</v>
      </c>
      <c r="H642" s="91" t="s">
        <v>48</v>
      </c>
      <c r="I642" s="92" t="n">
        <v>65</v>
      </c>
      <c r="J642" s="93" t="n">
        <v>425</v>
      </c>
      <c r="K642" s="94" t="n">
        <f aca="false">I642 * J642</f>
        <v>27625</v>
      </c>
      <c r="L642" s="94" t="n">
        <f aca="false">K642 *M642</f>
        <v>6906.25</v>
      </c>
      <c r="M642" s="95" t="n">
        <v>0.25</v>
      </c>
      <c r="N642" s="88" t="s">
        <v>14</v>
      </c>
      <c r="O642" s="91" t="s">
        <v>219</v>
      </c>
      <c r="P642" s="0" t="str">
        <f aca="false">RIGHT(H642,LEN(H642) - FIND(" ", H642))</f>
        <v>Street Footwear</v>
      </c>
    </row>
    <row r="643" customFormat="false" ht="14.25" hidden="false" customHeight="true" outlineLevel="0" collapsed="false">
      <c r="B643" s="88" t="s">
        <v>43</v>
      </c>
      <c r="C643" s="89" t="n">
        <v>1128299</v>
      </c>
      <c r="D643" s="90" t="n">
        <v>43991</v>
      </c>
      <c r="E643" s="88" t="s">
        <v>18</v>
      </c>
      <c r="F643" s="88" t="s">
        <v>63</v>
      </c>
      <c r="G643" s="88" t="s">
        <v>64</v>
      </c>
      <c r="H643" s="91" t="s">
        <v>48</v>
      </c>
      <c r="I643" s="92" t="n">
        <v>60</v>
      </c>
      <c r="J643" s="93" t="n">
        <v>115</v>
      </c>
      <c r="K643" s="94" t="n">
        <f aca="false">I643 * J643</f>
        <v>6900</v>
      </c>
      <c r="L643" s="94" t="n">
        <f aca="false">K643 *M643</f>
        <v>2760</v>
      </c>
      <c r="M643" s="95" t="n">
        <v>0.4</v>
      </c>
      <c r="N643" s="88" t="s">
        <v>23</v>
      </c>
      <c r="O643" s="91" t="s">
        <v>219</v>
      </c>
      <c r="P643" s="0" t="str">
        <f aca="false">RIGHT(H643,LEN(H643) - FIND(" ", H643))</f>
        <v>Street Footwear</v>
      </c>
    </row>
    <row r="644" customFormat="false" ht="14.25" hidden="false" customHeight="true" outlineLevel="0" collapsed="false">
      <c r="B644" s="88" t="s">
        <v>43</v>
      </c>
      <c r="C644" s="89" t="n">
        <v>1128299</v>
      </c>
      <c r="D644" s="90" t="n">
        <v>43992</v>
      </c>
      <c r="E644" s="88" t="s">
        <v>18</v>
      </c>
      <c r="F644" s="88" t="s">
        <v>63</v>
      </c>
      <c r="G644" s="88" t="s">
        <v>64</v>
      </c>
      <c r="H644" s="91" t="s">
        <v>44</v>
      </c>
      <c r="I644" s="92" t="n">
        <v>65</v>
      </c>
      <c r="J644" s="93" t="n">
        <v>325</v>
      </c>
      <c r="K644" s="94" t="n">
        <f aca="false">I644 * J644</f>
        <v>21125</v>
      </c>
      <c r="L644" s="94" t="n">
        <f aca="false">K644 *M644</f>
        <v>6337.5</v>
      </c>
      <c r="M644" s="95" t="n">
        <v>0.3</v>
      </c>
      <c r="N644" s="88" t="s">
        <v>14</v>
      </c>
      <c r="O644" s="91" t="s">
        <v>219</v>
      </c>
      <c r="P644" s="0" t="str">
        <f aca="false">RIGHT(H644,LEN(H644) - FIND(" ", H644))</f>
        <v>Athletic Footwear</v>
      </c>
    </row>
    <row r="645" customFormat="false" ht="14.25" hidden="false" customHeight="true" outlineLevel="0" collapsed="false">
      <c r="B645" s="88" t="s">
        <v>43</v>
      </c>
      <c r="C645" s="89" t="n">
        <v>1128299</v>
      </c>
      <c r="D645" s="90" t="n">
        <v>43992</v>
      </c>
      <c r="E645" s="88" t="s">
        <v>18</v>
      </c>
      <c r="F645" s="88" t="s">
        <v>63</v>
      </c>
      <c r="G645" s="88" t="s">
        <v>64</v>
      </c>
      <c r="H645" s="91" t="s">
        <v>44</v>
      </c>
      <c r="I645" s="92" t="n">
        <v>64</v>
      </c>
      <c r="J645" s="93" t="n">
        <v>85</v>
      </c>
      <c r="K645" s="94" t="n">
        <f aca="false">I645 * J645</f>
        <v>5440</v>
      </c>
      <c r="L645" s="94" t="n">
        <f aca="false">K645 *M645</f>
        <v>2284.8</v>
      </c>
      <c r="M645" s="95" t="n">
        <v>0.42</v>
      </c>
      <c r="N645" s="88" t="s">
        <v>23</v>
      </c>
      <c r="O645" s="91" t="s">
        <v>219</v>
      </c>
      <c r="P645" s="0" t="str">
        <f aca="false">RIGHT(H645,LEN(H645) - FIND(" ", H645))</f>
        <v>Athletic Footwear</v>
      </c>
    </row>
    <row r="646" customFormat="false" ht="14.25" hidden="false" customHeight="true" outlineLevel="0" collapsed="false">
      <c r="B646" s="88" t="s">
        <v>43</v>
      </c>
      <c r="C646" s="89" t="n">
        <v>1128299</v>
      </c>
      <c r="D646" s="90" t="n">
        <v>43993</v>
      </c>
      <c r="E646" s="88" t="s">
        <v>18</v>
      </c>
      <c r="F646" s="88" t="s">
        <v>63</v>
      </c>
      <c r="G646" s="88" t="s">
        <v>64</v>
      </c>
      <c r="H646" s="91" t="s">
        <v>16</v>
      </c>
      <c r="I646" s="92" t="n">
        <v>70</v>
      </c>
      <c r="J646" s="93" t="n">
        <v>175</v>
      </c>
      <c r="K646" s="94" t="n">
        <f aca="false">I646 * J646</f>
        <v>12250</v>
      </c>
      <c r="L646" s="94" t="n">
        <f aca="false">K646 *M646</f>
        <v>3062.5</v>
      </c>
      <c r="M646" s="95" t="n">
        <v>0.25</v>
      </c>
      <c r="N646" s="88" t="s">
        <v>14</v>
      </c>
      <c r="O646" s="91" t="s">
        <v>218</v>
      </c>
      <c r="P646" s="0" t="str">
        <f aca="false">RIGHT(H646,LEN(H646) - FIND(" ", H646))</f>
        <v>Apparel</v>
      </c>
    </row>
    <row r="647" customFormat="false" ht="14.25" hidden="false" customHeight="true" outlineLevel="0" collapsed="false">
      <c r="B647" s="88" t="s">
        <v>43</v>
      </c>
      <c r="C647" s="89" t="n">
        <v>1128299</v>
      </c>
      <c r="D647" s="90" t="n">
        <v>43993</v>
      </c>
      <c r="E647" s="88" t="s">
        <v>18</v>
      </c>
      <c r="F647" s="88" t="s">
        <v>63</v>
      </c>
      <c r="G647" s="88" t="s">
        <v>64</v>
      </c>
      <c r="H647" s="91" t="s">
        <v>16</v>
      </c>
      <c r="I647" s="92" t="n">
        <v>69</v>
      </c>
      <c r="J647" s="93" t="n">
        <v>46</v>
      </c>
      <c r="K647" s="94" t="n">
        <f aca="false">I647 * J647</f>
        <v>3174</v>
      </c>
      <c r="L647" s="94" t="n">
        <f aca="false">K647 *M647</f>
        <v>1206.12</v>
      </c>
      <c r="M647" s="95" t="n">
        <v>0.38</v>
      </c>
      <c r="N647" s="88" t="s">
        <v>23</v>
      </c>
      <c r="O647" s="91" t="s">
        <v>218</v>
      </c>
      <c r="P647" s="0" t="str">
        <f aca="false">RIGHT(H647,LEN(H647) - FIND(" ", H647))</f>
        <v>Apparel</v>
      </c>
    </row>
    <row r="648" customFormat="false" ht="14.25" hidden="false" customHeight="true" outlineLevel="0" collapsed="false">
      <c r="B648" s="88" t="s">
        <v>43</v>
      </c>
      <c r="C648" s="89" t="n">
        <v>1128299</v>
      </c>
      <c r="D648" s="90" t="n">
        <v>43994</v>
      </c>
      <c r="E648" s="88" t="s">
        <v>18</v>
      </c>
      <c r="F648" s="88" t="s">
        <v>63</v>
      </c>
      <c r="G648" s="88" t="s">
        <v>64</v>
      </c>
      <c r="H648" s="91" t="s">
        <v>38</v>
      </c>
      <c r="I648" s="92" t="n">
        <v>65</v>
      </c>
      <c r="J648" s="93" t="n">
        <v>375</v>
      </c>
      <c r="K648" s="94" t="n">
        <f aca="false">I648 * J648</f>
        <v>24375</v>
      </c>
      <c r="L648" s="94" t="n">
        <f aca="false">K648 *M648</f>
        <v>4875</v>
      </c>
      <c r="M648" s="95" t="n">
        <v>0.2</v>
      </c>
      <c r="N648" s="88" t="s">
        <v>14</v>
      </c>
      <c r="O648" s="91" t="s">
        <v>219</v>
      </c>
      <c r="P648" s="0" t="str">
        <f aca="false">RIGHT(H648,LEN(H648) - FIND(" ", H648))</f>
        <v>Apparel</v>
      </c>
    </row>
    <row r="649" customFormat="false" ht="14.25" hidden="false" customHeight="true" outlineLevel="0" collapsed="false">
      <c r="B649" s="88" t="s">
        <v>43</v>
      </c>
      <c r="C649" s="89" t="n">
        <v>1128299</v>
      </c>
      <c r="D649" s="90" t="n">
        <v>43994</v>
      </c>
      <c r="E649" s="88" t="s">
        <v>18</v>
      </c>
      <c r="F649" s="88" t="s">
        <v>63</v>
      </c>
      <c r="G649" s="88" t="s">
        <v>64</v>
      </c>
      <c r="H649" s="91" t="s">
        <v>38</v>
      </c>
      <c r="I649" s="92" t="n">
        <v>62</v>
      </c>
      <c r="J649" s="93" t="n">
        <v>105</v>
      </c>
      <c r="K649" s="94" t="n">
        <f aca="false">I649 * J649</f>
        <v>6510</v>
      </c>
      <c r="L649" s="94" t="n">
        <f aca="false">K649 *M649</f>
        <v>2213.4</v>
      </c>
      <c r="M649" s="95" t="n">
        <v>0.34</v>
      </c>
      <c r="N649" s="88" t="s">
        <v>23</v>
      </c>
      <c r="O649" s="91" t="s">
        <v>219</v>
      </c>
      <c r="P649" s="0" t="str">
        <f aca="false">RIGHT(H649,LEN(H649) - FIND(" ", H649))</f>
        <v>Apparel</v>
      </c>
    </row>
    <row r="650" customFormat="false" ht="14.25" hidden="false" customHeight="true" outlineLevel="0" collapsed="false">
      <c r="B650" s="88" t="s">
        <v>43</v>
      </c>
      <c r="C650" s="89" t="n">
        <v>1128299</v>
      </c>
      <c r="D650" s="90" t="n">
        <v>43995</v>
      </c>
      <c r="E650" s="88" t="s">
        <v>18</v>
      </c>
      <c r="F650" s="88" t="s">
        <v>63</v>
      </c>
      <c r="G650" s="88" t="s">
        <v>64</v>
      </c>
      <c r="H650" s="91" t="s">
        <v>32</v>
      </c>
      <c r="I650" s="92" t="n">
        <v>70</v>
      </c>
      <c r="J650" s="93" t="n">
        <v>550</v>
      </c>
      <c r="K650" s="94" t="n">
        <f aca="false">I650 * J650</f>
        <v>38500</v>
      </c>
      <c r="L650" s="94" t="n">
        <f aca="false">K650 *M650</f>
        <v>11550</v>
      </c>
      <c r="M650" s="95" t="n">
        <v>0.3</v>
      </c>
      <c r="N650" s="88" t="s">
        <v>14</v>
      </c>
      <c r="O650" s="91" t="s">
        <v>218</v>
      </c>
      <c r="P650" s="0" t="str">
        <f aca="false">RIGHT(H650,LEN(H650) - FIND(" ", H650))</f>
        <v>Street Footwear</v>
      </c>
    </row>
    <row r="651" customFormat="false" ht="14.25" hidden="false" customHeight="true" outlineLevel="0" collapsed="false">
      <c r="B651" s="88" t="s">
        <v>43</v>
      </c>
      <c r="C651" s="89" t="n">
        <v>1128299</v>
      </c>
      <c r="D651" s="90" t="n">
        <v>43995</v>
      </c>
      <c r="E651" s="88" t="s">
        <v>18</v>
      </c>
      <c r="F651" s="88" t="s">
        <v>63</v>
      </c>
      <c r="G651" s="88" t="s">
        <v>64</v>
      </c>
      <c r="H651" s="91" t="s">
        <v>32</v>
      </c>
      <c r="I651" s="92" t="n">
        <v>68</v>
      </c>
      <c r="J651" s="93" t="n">
        <v>160</v>
      </c>
      <c r="K651" s="94" t="n">
        <f aca="false">I651 * J651</f>
        <v>10880</v>
      </c>
      <c r="L651" s="94" t="n">
        <f aca="false">K651 *M651</f>
        <v>4787.2</v>
      </c>
      <c r="M651" s="95" t="n">
        <v>0.44</v>
      </c>
      <c r="N651" s="88" t="s">
        <v>23</v>
      </c>
      <c r="O651" s="91" t="s">
        <v>218</v>
      </c>
      <c r="P651" s="0" t="str">
        <f aca="false">RIGHT(H651,LEN(H651) - FIND(" ", H651))</f>
        <v>Street Footwear</v>
      </c>
    </row>
    <row r="652" customFormat="false" ht="14.25" hidden="false" customHeight="true" outlineLevel="0" collapsed="false">
      <c r="B652" s="88" t="s">
        <v>43</v>
      </c>
      <c r="C652" s="89" t="n">
        <v>1128299</v>
      </c>
      <c r="D652" s="90" t="n">
        <v>43996</v>
      </c>
      <c r="E652" s="88" t="s">
        <v>18</v>
      </c>
      <c r="F652" s="88" t="s">
        <v>63</v>
      </c>
      <c r="G652" s="88" t="s">
        <v>64</v>
      </c>
      <c r="H652" s="91" t="s">
        <v>24</v>
      </c>
      <c r="I652" s="92" t="n">
        <v>75</v>
      </c>
      <c r="J652" s="93" t="n">
        <v>350</v>
      </c>
      <c r="K652" s="94" t="n">
        <f aca="false">I652 * J652</f>
        <v>26250</v>
      </c>
      <c r="L652" s="94" t="n">
        <f aca="false">K652 *M652</f>
        <v>6562.5</v>
      </c>
      <c r="M652" s="95" t="n">
        <v>0.25</v>
      </c>
      <c r="N652" s="88" t="s">
        <v>14</v>
      </c>
      <c r="O652" s="91" t="s">
        <v>218</v>
      </c>
      <c r="P652" s="0" t="str">
        <f aca="false">RIGHT(H652,LEN(H652) - FIND(" ", H652))</f>
        <v>Athletic Footwear</v>
      </c>
    </row>
    <row r="653" customFormat="false" ht="14.25" hidden="false" customHeight="true" outlineLevel="0" collapsed="false">
      <c r="B653" s="88" t="s">
        <v>43</v>
      </c>
      <c r="C653" s="89" t="n">
        <v>1128299</v>
      </c>
      <c r="D653" s="90" t="n">
        <v>43996</v>
      </c>
      <c r="E653" s="88" t="s">
        <v>18</v>
      </c>
      <c r="F653" s="88" t="s">
        <v>63</v>
      </c>
      <c r="G653" s="88" t="s">
        <v>64</v>
      </c>
      <c r="H653" s="91" t="s">
        <v>24</v>
      </c>
      <c r="I653" s="92" t="n">
        <v>71</v>
      </c>
      <c r="J653" s="93" t="n">
        <v>88</v>
      </c>
      <c r="K653" s="94" t="n">
        <f aca="false">I653 * J653</f>
        <v>6248</v>
      </c>
      <c r="L653" s="94" t="n">
        <f aca="false">K653 *M653</f>
        <v>2436.72</v>
      </c>
      <c r="M653" s="95" t="n">
        <v>0.39</v>
      </c>
      <c r="N653" s="88" t="s">
        <v>23</v>
      </c>
      <c r="O653" s="91" t="s">
        <v>218</v>
      </c>
      <c r="P653" s="0" t="str">
        <f aca="false">RIGHT(H653,LEN(H653) - FIND(" ", H653))</f>
        <v>Athletic Footwear</v>
      </c>
    </row>
    <row r="654" customFormat="false" ht="14.25" hidden="false" customHeight="true" outlineLevel="0" collapsed="false">
      <c r="B654" s="88" t="s">
        <v>43</v>
      </c>
      <c r="C654" s="89" t="n">
        <v>1128299</v>
      </c>
      <c r="D654" s="90" t="n">
        <v>43997</v>
      </c>
      <c r="E654" s="88" t="s">
        <v>18</v>
      </c>
      <c r="F654" s="88" t="s">
        <v>63</v>
      </c>
      <c r="G654" s="88" t="s">
        <v>64</v>
      </c>
      <c r="H654" s="91" t="s">
        <v>48</v>
      </c>
      <c r="I654" s="92" t="n">
        <v>75</v>
      </c>
      <c r="J654" s="93" t="n">
        <v>400</v>
      </c>
      <c r="K654" s="94" t="n">
        <f aca="false">I654 * J654</f>
        <v>30000</v>
      </c>
      <c r="L654" s="94" t="n">
        <f aca="false">K654 *M654</f>
        <v>7500</v>
      </c>
      <c r="M654" s="95" t="n">
        <v>0.25</v>
      </c>
      <c r="N654" s="88" t="s">
        <v>14</v>
      </c>
      <c r="O654" s="91" t="s">
        <v>219</v>
      </c>
      <c r="P654" s="0" t="str">
        <f aca="false">RIGHT(H654,LEN(H654) - FIND(" ", H654))</f>
        <v>Street Footwear</v>
      </c>
    </row>
    <row r="655" customFormat="false" ht="14.25" hidden="false" customHeight="true" outlineLevel="0" collapsed="false">
      <c r="B655" s="88" t="s">
        <v>43</v>
      </c>
      <c r="C655" s="89" t="n">
        <v>1128299</v>
      </c>
      <c r="D655" s="90" t="n">
        <v>43997</v>
      </c>
      <c r="E655" s="88" t="s">
        <v>18</v>
      </c>
      <c r="F655" s="88" t="s">
        <v>63</v>
      </c>
      <c r="G655" s="88" t="s">
        <v>64</v>
      </c>
      <c r="H655" s="91" t="s">
        <v>48</v>
      </c>
      <c r="I655" s="92" t="n">
        <v>74</v>
      </c>
      <c r="J655" s="93" t="n">
        <v>120</v>
      </c>
      <c r="K655" s="94" t="n">
        <f aca="false">I655 * J655</f>
        <v>8880</v>
      </c>
      <c r="L655" s="94" t="n">
        <f aca="false">K655 *M655</f>
        <v>3463.2</v>
      </c>
      <c r="M655" s="95" t="n">
        <v>0.39</v>
      </c>
      <c r="N655" s="88" t="s">
        <v>23</v>
      </c>
      <c r="O655" s="91" t="s">
        <v>219</v>
      </c>
      <c r="P655" s="0" t="str">
        <f aca="false">RIGHT(H655,LEN(H655) - FIND(" ", H655))</f>
        <v>Street Footwear</v>
      </c>
    </row>
    <row r="656" customFormat="false" ht="14.25" hidden="false" customHeight="true" outlineLevel="0" collapsed="false">
      <c r="B656" s="88" t="s">
        <v>43</v>
      </c>
      <c r="C656" s="89" t="n">
        <v>1128299</v>
      </c>
      <c r="D656" s="90" t="n">
        <v>43998</v>
      </c>
      <c r="E656" s="88" t="s">
        <v>18</v>
      </c>
      <c r="F656" s="88" t="s">
        <v>63</v>
      </c>
      <c r="G656" s="88" t="s">
        <v>64</v>
      </c>
      <c r="H656" s="91" t="s">
        <v>44</v>
      </c>
      <c r="I656" s="92" t="n">
        <v>60</v>
      </c>
      <c r="J656" s="93" t="n">
        <v>300</v>
      </c>
      <c r="K656" s="94" t="n">
        <f aca="false">I656 * J656</f>
        <v>18000</v>
      </c>
      <c r="L656" s="94" t="n">
        <f aca="false">K656 *M656</f>
        <v>5400</v>
      </c>
      <c r="M656" s="95" t="n">
        <v>0.3</v>
      </c>
      <c r="N656" s="88" t="s">
        <v>14</v>
      </c>
      <c r="O656" s="91" t="s">
        <v>219</v>
      </c>
      <c r="P656" s="0" t="str">
        <f aca="false">RIGHT(H656,LEN(H656) - FIND(" ", H656))</f>
        <v>Athletic Footwear</v>
      </c>
    </row>
    <row r="657" customFormat="false" ht="14.25" hidden="false" customHeight="true" outlineLevel="0" collapsed="false">
      <c r="B657" s="88" t="s">
        <v>43</v>
      </c>
      <c r="C657" s="89" t="n">
        <v>1128299</v>
      </c>
      <c r="D657" s="90" t="n">
        <v>43998</v>
      </c>
      <c r="E657" s="88" t="s">
        <v>18</v>
      </c>
      <c r="F657" s="88" t="s">
        <v>63</v>
      </c>
      <c r="G657" s="88" t="s">
        <v>64</v>
      </c>
      <c r="H657" s="91" t="s">
        <v>44</v>
      </c>
      <c r="I657" s="92" t="n">
        <v>55</v>
      </c>
      <c r="J657" s="93" t="n">
        <v>90</v>
      </c>
      <c r="K657" s="94" t="n">
        <f aca="false">I657 * J657</f>
        <v>4950</v>
      </c>
      <c r="L657" s="94" t="n">
        <f aca="false">K657 *M657</f>
        <v>2079</v>
      </c>
      <c r="M657" s="95" t="n">
        <v>0.42</v>
      </c>
      <c r="N657" s="88" t="s">
        <v>23</v>
      </c>
      <c r="O657" s="91" t="s">
        <v>219</v>
      </c>
      <c r="P657" s="0" t="str">
        <f aca="false">RIGHT(H657,LEN(H657) - FIND(" ", H657))</f>
        <v>Athletic Footwear</v>
      </c>
    </row>
    <row r="658" customFormat="false" ht="14.25" hidden="false" customHeight="true" outlineLevel="0" collapsed="false">
      <c r="B658" s="88" t="s">
        <v>43</v>
      </c>
      <c r="C658" s="89" t="n">
        <v>1128299</v>
      </c>
      <c r="D658" s="90" t="n">
        <v>43999</v>
      </c>
      <c r="E658" s="88" t="s">
        <v>18</v>
      </c>
      <c r="F658" s="88" t="s">
        <v>63</v>
      </c>
      <c r="G658" s="88" t="s">
        <v>64</v>
      </c>
      <c r="H658" s="91" t="s">
        <v>16</v>
      </c>
      <c r="I658" s="92" t="n">
        <v>65</v>
      </c>
      <c r="J658" s="93" t="n">
        <v>200</v>
      </c>
      <c r="K658" s="94" t="n">
        <f aca="false">I658 * J658</f>
        <v>13000</v>
      </c>
      <c r="L658" s="94" t="n">
        <f aca="false">K658 *M658</f>
        <v>3250</v>
      </c>
      <c r="M658" s="95" t="n">
        <v>0.25</v>
      </c>
      <c r="N658" s="88" t="s">
        <v>14</v>
      </c>
      <c r="O658" s="91" t="s">
        <v>218</v>
      </c>
      <c r="P658" s="0" t="str">
        <f aca="false">RIGHT(H658,LEN(H658) - FIND(" ", H658))</f>
        <v>Apparel</v>
      </c>
    </row>
    <row r="659" customFormat="false" ht="14.25" hidden="false" customHeight="true" outlineLevel="0" collapsed="false">
      <c r="B659" s="88" t="s">
        <v>43</v>
      </c>
      <c r="C659" s="89" t="n">
        <v>1128299</v>
      </c>
      <c r="D659" s="90" t="n">
        <v>43999</v>
      </c>
      <c r="E659" s="88" t="s">
        <v>18</v>
      </c>
      <c r="F659" s="88" t="s">
        <v>63</v>
      </c>
      <c r="G659" s="88" t="s">
        <v>64</v>
      </c>
      <c r="H659" s="91" t="s">
        <v>16</v>
      </c>
      <c r="I659" s="92" t="n">
        <v>59</v>
      </c>
      <c r="J659" s="93" t="n">
        <v>56</v>
      </c>
      <c r="K659" s="94" t="n">
        <f aca="false">I659 * J659</f>
        <v>3304</v>
      </c>
      <c r="L659" s="94" t="n">
        <f aca="false">K659 *M659</f>
        <v>1321.6</v>
      </c>
      <c r="M659" s="95" t="n">
        <v>0.4</v>
      </c>
      <c r="N659" s="88" t="s">
        <v>23</v>
      </c>
      <c r="O659" s="91" t="s">
        <v>218</v>
      </c>
      <c r="P659" s="0" t="str">
        <f aca="false">RIGHT(H659,LEN(H659) - FIND(" ", H659))</f>
        <v>Apparel</v>
      </c>
    </row>
    <row r="660" customFormat="false" ht="14.25" hidden="false" customHeight="true" outlineLevel="0" collapsed="false">
      <c r="B660" s="88" t="s">
        <v>43</v>
      </c>
      <c r="C660" s="89" t="n">
        <v>1128299</v>
      </c>
      <c r="D660" s="90" t="n">
        <v>44000</v>
      </c>
      <c r="E660" s="88" t="s">
        <v>18</v>
      </c>
      <c r="F660" s="88" t="s">
        <v>63</v>
      </c>
      <c r="G660" s="88" t="s">
        <v>64</v>
      </c>
      <c r="H660" s="91" t="s">
        <v>38</v>
      </c>
      <c r="I660" s="92" t="n">
        <v>80</v>
      </c>
      <c r="J660" s="93" t="n">
        <v>350</v>
      </c>
      <c r="K660" s="94" t="n">
        <f aca="false">I660 * J660</f>
        <v>28000</v>
      </c>
      <c r="L660" s="94" t="n">
        <f aca="false">K660 *M660</f>
        <v>5600</v>
      </c>
      <c r="M660" s="95" t="n">
        <v>0.2</v>
      </c>
      <c r="N660" s="88" t="s">
        <v>14</v>
      </c>
      <c r="O660" s="91" t="s">
        <v>219</v>
      </c>
      <c r="P660" s="0" t="str">
        <f aca="false">RIGHT(H660,LEN(H660) - FIND(" ", H660))</f>
        <v>Apparel</v>
      </c>
    </row>
    <row r="661" customFormat="false" ht="14.25" hidden="false" customHeight="true" outlineLevel="0" collapsed="false">
      <c r="B661" s="88" t="s">
        <v>43</v>
      </c>
      <c r="C661" s="89" t="n">
        <v>1128299</v>
      </c>
      <c r="D661" s="90" t="n">
        <v>44000</v>
      </c>
      <c r="E661" s="88" t="s">
        <v>18</v>
      </c>
      <c r="F661" s="88" t="s">
        <v>63</v>
      </c>
      <c r="G661" s="88" t="s">
        <v>64</v>
      </c>
      <c r="H661" s="91" t="s">
        <v>38</v>
      </c>
      <c r="I661" s="92" t="n">
        <v>78</v>
      </c>
      <c r="J661" s="93" t="n">
        <v>88</v>
      </c>
      <c r="K661" s="94" t="n">
        <f aca="false">I661 * J661</f>
        <v>6864</v>
      </c>
      <c r="L661" s="94" t="n">
        <f aca="false">K661 *M661</f>
        <v>2196.48</v>
      </c>
      <c r="M661" s="95" t="n">
        <v>0.32</v>
      </c>
      <c r="N661" s="88" t="s">
        <v>23</v>
      </c>
      <c r="O661" s="91" t="s">
        <v>219</v>
      </c>
      <c r="P661" s="0" t="str">
        <f aca="false">RIGHT(H661,LEN(H661) - FIND(" ", H661))</f>
        <v>Apparel</v>
      </c>
    </row>
    <row r="662" customFormat="false" ht="14.25" hidden="false" customHeight="true" outlineLevel="0" collapsed="false">
      <c r="B662" s="88" t="s">
        <v>43</v>
      </c>
      <c r="C662" s="89" t="n">
        <v>1128299</v>
      </c>
      <c r="D662" s="90" t="n">
        <v>44001</v>
      </c>
      <c r="E662" s="88" t="s">
        <v>18</v>
      </c>
      <c r="F662" s="88" t="s">
        <v>63</v>
      </c>
      <c r="G662" s="88" t="s">
        <v>64</v>
      </c>
      <c r="H662" s="91" t="s">
        <v>32</v>
      </c>
      <c r="I662" s="92" t="n">
        <v>60</v>
      </c>
      <c r="J662" s="93" t="n">
        <v>550</v>
      </c>
      <c r="K662" s="94" t="n">
        <f aca="false">I662 * J662</f>
        <v>33000</v>
      </c>
      <c r="L662" s="94" t="n">
        <f aca="false">K662 *M662</f>
        <v>9900</v>
      </c>
      <c r="M662" s="95" t="n">
        <v>0.3</v>
      </c>
      <c r="N662" s="88" t="s">
        <v>14</v>
      </c>
      <c r="O662" s="91" t="s">
        <v>218</v>
      </c>
      <c r="P662" s="0" t="str">
        <f aca="false">RIGHT(H662,LEN(H662) - FIND(" ", H662))</f>
        <v>Street Footwear</v>
      </c>
    </row>
    <row r="663" customFormat="false" ht="14.25" hidden="false" customHeight="true" outlineLevel="0" collapsed="false">
      <c r="B663" s="88" t="s">
        <v>43</v>
      </c>
      <c r="C663" s="89" t="n">
        <v>1128299</v>
      </c>
      <c r="D663" s="90" t="n">
        <v>44001</v>
      </c>
      <c r="E663" s="88" t="s">
        <v>18</v>
      </c>
      <c r="F663" s="88" t="s">
        <v>63</v>
      </c>
      <c r="G663" s="88" t="s">
        <v>64</v>
      </c>
      <c r="H663" s="91" t="s">
        <v>32</v>
      </c>
      <c r="I663" s="92" t="n">
        <v>55</v>
      </c>
      <c r="J663" s="93" t="n">
        <v>165</v>
      </c>
      <c r="K663" s="94" t="n">
        <f aca="false">I663 * J663</f>
        <v>9075</v>
      </c>
      <c r="L663" s="94" t="n">
        <f aca="false">K663 *M663</f>
        <v>3720.75</v>
      </c>
      <c r="M663" s="95" t="n">
        <v>0.41</v>
      </c>
      <c r="N663" s="88" t="s">
        <v>23</v>
      </c>
      <c r="O663" s="91" t="s">
        <v>218</v>
      </c>
      <c r="P663" s="0" t="str">
        <f aca="false">RIGHT(H663,LEN(H663) - FIND(" ", H663))</f>
        <v>Street Footwear</v>
      </c>
    </row>
    <row r="664" customFormat="false" ht="14.25" hidden="false" customHeight="true" outlineLevel="0" collapsed="false">
      <c r="B664" s="88" t="s">
        <v>43</v>
      </c>
      <c r="C664" s="89" t="n">
        <v>1128299</v>
      </c>
      <c r="D664" s="90" t="n">
        <v>44002</v>
      </c>
      <c r="E664" s="88" t="s">
        <v>18</v>
      </c>
      <c r="F664" s="88" t="s">
        <v>63</v>
      </c>
      <c r="G664" s="88" t="s">
        <v>64</v>
      </c>
      <c r="H664" s="91" t="s">
        <v>24</v>
      </c>
      <c r="I664" s="92" t="n">
        <v>65</v>
      </c>
      <c r="J664" s="93" t="n">
        <v>400</v>
      </c>
      <c r="K664" s="94" t="n">
        <f aca="false">I664 * J664</f>
        <v>26000</v>
      </c>
      <c r="L664" s="94" t="n">
        <f aca="false">K664 *M664</f>
        <v>6500</v>
      </c>
      <c r="M664" s="95" t="n">
        <v>0.25</v>
      </c>
      <c r="N664" s="88" t="s">
        <v>14</v>
      </c>
      <c r="O664" s="91" t="s">
        <v>218</v>
      </c>
      <c r="P664" s="0" t="str">
        <f aca="false">RIGHT(H664,LEN(H664) - FIND(" ", H664))</f>
        <v>Athletic Footwear</v>
      </c>
    </row>
    <row r="665" customFormat="false" ht="14.25" hidden="false" customHeight="true" outlineLevel="0" collapsed="false">
      <c r="B665" s="88" t="s">
        <v>43</v>
      </c>
      <c r="C665" s="89" t="n">
        <v>1128299</v>
      </c>
      <c r="D665" s="90" t="n">
        <v>44002</v>
      </c>
      <c r="E665" s="88" t="s">
        <v>18</v>
      </c>
      <c r="F665" s="88" t="s">
        <v>63</v>
      </c>
      <c r="G665" s="88" t="s">
        <v>64</v>
      </c>
      <c r="H665" s="91" t="s">
        <v>24</v>
      </c>
      <c r="I665" s="92" t="n">
        <v>60</v>
      </c>
      <c r="J665" s="93" t="n">
        <v>108</v>
      </c>
      <c r="K665" s="94" t="n">
        <f aca="false">I665 * J665</f>
        <v>6480</v>
      </c>
      <c r="L665" s="94" t="n">
        <f aca="false">K665 *M665</f>
        <v>2462.4</v>
      </c>
      <c r="M665" s="95" t="n">
        <v>0.38</v>
      </c>
      <c r="N665" s="88" t="s">
        <v>23</v>
      </c>
      <c r="O665" s="91" t="s">
        <v>218</v>
      </c>
      <c r="P665" s="0" t="str">
        <f aca="false">RIGHT(H665,LEN(H665) - FIND(" ", H665))</f>
        <v>Athletic Footwear</v>
      </c>
    </row>
    <row r="666" customFormat="false" ht="14.25" hidden="false" customHeight="true" outlineLevel="0" collapsed="false">
      <c r="B666" s="88" t="s">
        <v>43</v>
      </c>
      <c r="C666" s="89" t="n">
        <v>1128299</v>
      </c>
      <c r="D666" s="90" t="n">
        <v>44003</v>
      </c>
      <c r="E666" s="88" t="s">
        <v>18</v>
      </c>
      <c r="F666" s="88" t="s">
        <v>63</v>
      </c>
      <c r="G666" s="88" t="s">
        <v>64</v>
      </c>
      <c r="H666" s="91" t="s">
        <v>48</v>
      </c>
      <c r="I666" s="92" t="n">
        <v>65</v>
      </c>
      <c r="J666" s="93" t="n">
        <v>400</v>
      </c>
      <c r="K666" s="94" t="n">
        <f aca="false">I666 * J666</f>
        <v>26000</v>
      </c>
      <c r="L666" s="94" t="n">
        <f aca="false">K666 *M666</f>
        <v>6500</v>
      </c>
      <c r="M666" s="95" t="n">
        <v>0.25</v>
      </c>
      <c r="N666" s="88" t="s">
        <v>14</v>
      </c>
      <c r="O666" s="91" t="s">
        <v>219</v>
      </c>
      <c r="P666" s="0" t="str">
        <f aca="false">RIGHT(H666,LEN(H666) - FIND(" ", H666))</f>
        <v>Street Footwear</v>
      </c>
    </row>
    <row r="667" customFormat="false" ht="14.25" hidden="false" customHeight="true" outlineLevel="0" collapsed="false">
      <c r="B667" s="88" t="s">
        <v>43</v>
      </c>
      <c r="C667" s="89" t="n">
        <v>1128299</v>
      </c>
      <c r="D667" s="90" t="n">
        <v>44003</v>
      </c>
      <c r="E667" s="88" t="s">
        <v>18</v>
      </c>
      <c r="F667" s="88" t="s">
        <v>63</v>
      </c>
      <c r="G667" s="88" t="s">
        <v>64</v>
      </c>
      <c r="H667" s="91" t="s">
        <v>48</v>
      </c>
      <c r="I667" s="92" t="n">
        <v>61</v>
      </c>
      <c r="J667" s="93" t="n">
        <v>120</v>
      </c>
      <c r="K667" s="94" t="n">
        <f aca="false">I667 * J667</f>
        <v>7320</v>
      </c>
      <c r="L667" s="94" t="n">
        <f aca="false">K667 *M667</f>
        <v>2781.6</v>
      </c>
      <c r="M667" s="95" t="n">
        <v>0.38</v>
      </c>
      <c r="N667" s="88" t="s">
        <v>23</v>
      </c>
      <c r="O667" s="91" t="s">
        <v>219</v>
      </c>
      <c r="P667" s="0" t="str">
        <f aca="false">RIGHT(H667,LEN(H667) - FIND(" ", H667))</f>
        <v>Street Footwear</v>
      </c>
    </row>
    <row r="668" customFormat="false" ht="14.25" hidden="false" customHeight="true" outlineLevel="0" collapsed="false">
      <c r="B668" s="88" t="s">
        <v>43</v>
      </c>
      <c r="C668" s="89" t="n">
        <v>1128299</v>
      </c>
      <c r="D668" s="90" t="n">
        <v>44004</v>
      </c>
      <c r="E668" s="88" t="s">
        <v>18</v>
      </c>
      <c r="F668" s="88" t="s">
        <v>63</v>
      </c>
      <c r="G668" s="88" t="s">
        <v>64</v>
      </c>
      <c r="H668" s="91" t="s">
        <v>44</v>
      </c>
      <c r="I668" s="92" t="n">
        <v>60</v>
      </c>
      <c r="J668" s="93" t="n">
        <v>300</v>
      </c>
      <c r="K668" s="94" t="n">
        <f aca="false">I668 * J668</f>
        <v>18000</v>
      </c>
      <c r="L668" s="94" t="n">
        <f aca="false">K668 *M668</f>
        <v>5400</v>
      </c>
      <c r="M668" s="95" t="n">
        <v>0.3</v>
      </c>
      <c r="N668" s="88" t="s">
        <v>14</v>
      </c>
      <c r="O668" s="91" t="s">
        <v>219</v>
      </c>
      <c r="P668" s="0" t="str">
        <f aca="false">RIGHT(H668,LEN(H668) - FIND(" ", H668))</f>
        <v>Athletic Footwear</v>
      </c>
    </row>
    <row r="669" customFormat="false" ht="14.25" hidden="false" customHeight="true" outlineLevel="0" collapsed="false">
      <c r="B669" s="88" t="s">
        <v>43</v>
      </c>
      <c r="C669" s="89" t="n">
        <v>1128299</v>
      </c>
      <c r="D669" s="90" t="n">
        <v>44004</v>
      </c>
      <c r="E669" s="88" t="s">
        <v>18</v>
      </c>
      <c r="F669" s="88" t="s">
        <v>63</v>
      </c>
      <c r="G669" s="88" t="s">
        <v>64</v>
      </c>
      <c r="H669" s="91" t="s">
        <v>44</v>
      </c>
      <c r="I669" s="92" t="n">
        <v>59</v>
      </c>
      <c r="J669" s="93" t="n">
        <v>90</v>
      </c>
      <c r="K669" s="94" t="n">
        <f aca="false">I669 * J669</f>
        <v>5310</v>
      </c>
      <c r="L669" s="94" t="n">
        <f aca="false">K669 *M669</f>
        <v>2336.4</v>
      </c>
      <c r="M669" s="95" t="n">
        <v>0.44</v>
      </c>
      <c r="N669" s="88" t="s">
        <v>23</v>
      </c>
      <c r="O669" s="91" t="s">
        <v>219</v>
      </c>
      <c r="P669" s="0" t="str">
        <f aca="false">RIGHT(H669,LEN(H669) - FIND(" ", H669))</f>
        <v>Athletic Footwear</v>
      </c>
    </row>
    <row r="670" customFormat="false" ht="14.25" hidden="false" customHeight="true" outlineLevel="0" collapsed="false">
      <c r="B670" s="88" t="s">
        <v>43</v>
      </c>
      <c r="C670" s="89" t="n">
        <v>1128299</v>
      </c>
      <c r="D670" s="90" t="n">
        <v>44005</v>
      </c>
      <c r="E670" s="88" t="s">
        <v>18</v>
      </c>
      <c r="F670" s="88" t="s">
        <v>63</v>
      </c>
      <c r="G670" s="88" t="s">
        <v>64</v>
      </c>
      <c r="H670" s="91" t="s">
        <v>16</v>
      </c>
      <c r="I670" s="92" t="n">
        <v>65</v>
      </c>
      <c r="J670" s="93" t="n">
        <v>200</v>
      </c>
      <c r="K670" s="94" t="n">
        <f aca="false">I670 * J670</f>
        <v>13000</v>
      </c>
      <c r="L670" s="94" t="n">
        <f aca="false">K670 *M670</f>
        <v>3250</v>
      </c>
      <c r="M670" s="95" t="n">
        <v>0.25</v>
      </c>
      <c r="N670" s="88" t="s">
        <v>14</v>
      </c>
      <c r="O670" s="91" t="s">
        <v>218</v>
      </c>
      <c r="P670" s="0" t="str">
        <f aca="false">RIGHT(H670,LEN(H670) - FIND(" ", H670))</f>
        <v>Apparel</v>
      </c>
    </row>
    <row r="671" customFormat="false" ht="14.25" hidden="false" customHeight="true" outlineLevel="0" collapsed="false">
      <c r="B671" s="88" t="s">
        <v>43</v>
      </c>
      <c r="C671" s="89" t="n">
        <v>1128299</v>
      </c>
      <c r="D671" s="90" t="n">
        <v>44005</v>
      </c>
      <c r="E671" s="88" t="s">
        <v>18</v>
      </c>
      <c r="F671" s="88" t="s">
        <v>63</v>
      </c>
      <c r="G671" s="88" t="s">
        <v>64</v>
      </c>
      <c r="H671" s="91" t="s">
        <v>16</v>
      </c>
      <c r="I671" s="92" t="n">
        <v>60</v>
      </c>
      <c r="J671" s="93" t="n">
        <v>52</v>
      </c>
      <c r="K671" s="94" t="n">
        <f aca="false">I671 * J671</f>
        <v>3120</v>
      </c>
      <c r="L671" s="94" t="n">
        <f aca="false">K671 *M671</f>
        <v>1185.6</v>
      </c>
      <c r="M671" s="95" t="n">
        <v>0.38</v>
      </c>
      <c r="N671" s="88" t="s">
        <v>23</v>
      </c>
      <c r="O671" s="91" t="s">
        <v>218</v>
      </c>
      <c r="P671" s="0" t="str">
        <f aca="false">RIGHT(H671,LEN(H671) - FIND(" ", H671))</f>
        <v>Apparel</v>
      </c>
    </row>
    <row r="672" customFormat="false" ht="14.25" hidden="false" customHeight="true" outlineLevel="0" collapsed="false">
      <c r="B672" s="88" t="s">
        <v>43</v>
      </c>
      <c r="C672" s="89" t="n">
        <v>1128299</v>
      </c>
      <c r="D672" s="90" t="n">
        <v>44006</v>
      </c>
      <c r="E672" s="88" t="s">
        <v>18</v>
      </c>
      <c r="F672" s="88" t="s">
        <v>63</v>
      </c>
      <c r="G672" s="88" t="s">
        <v>64</v>
      </c>
      <c r="H672" s="91" t="s">
        <v>38</v>
      </c>
      <c r="I672" s="92" t="n">
        <v>80</v>
      </c>
      <c r="J672" s="93" t="n">
        <v>500</v>
      </c>
      <c r="K672" s="94" t="n">
        <f aca="false">I672 * J672</f>
        <v>40000</v>
      </c>
      <c r="L672" s="94" t="n">
        <f aca="false">K672 *M672</f>
        <v>8000</v>
      </c>
      <c r="M672" s="95" t="n">
        <v>0.2</v>
      </c>
      <c r="N672" s="88" t="s">
        <v>14</v>
      </c>
      <c r="O672" s="91" t="s">
        <v>219</v>
      </c>
      <c r="P672" s="0" t="str">
        <f aca="false">RIGHT(H672,LEN(H672) - FIND(" ", H672))</f>
        <v>Apparel</v>
      </c>
    </row>
    <row r="673" customFormat="false" ht="14.25" hidden="false" customHeight="true" outlineLevel="0" collapsed="false">
      <c r="B673" s="88" t="s">
        <v>43</v>
      </c>
      <c r="C673" s="89" t="n">
        <v>1128299</v>
      </c>
      <c r="D673" s="90" t="n">
        <v>44006</v>
      </c>
      <c r="E673" s="88" t="s">
        <v>18</v>
      </c>
      <c r="F673" s="88" t="s">
        <v>63</v>
      </c>
      <c r="G673" s="88" t="s">
        <v>64</v>
      </c>
      <c r="H673" s="91" t="s">
        <v>38</v>
      </c>
      <c r="I673" s="92" t="n">
        <v>75</v>
      </c>
      <c r="J673" s="93" t="n">
        <v>125</v>
      </c>
      <c r="K673" s="94" t="n">
        <f aca="false">I673 * J673</f>
        <v>9375</v>
      </c>
      <c r="L673" s="94" t="n">
        <f aca="false">K673 *M673</f>
        <v>3093.75</v>
      </c>
      <c r="M673" s="95" t="n">
        <v>0.33</v>
      </c>
      <c r="N673" s="88" t="s">
        <v>23</v>
      </c>
      <c r="O673" s="91" t="s">
        <v>219</v>
      </c>
      <c r="P673" s="0" t="str">
        <f aca="false">RIGHT(H673,LEN(H673) - FIND(" ", H673))</f>
        <v>Apparel</v>
      </c>
    </row>
    <row r="674" customFormat="false" ht="14.25" hidden="false" customHeight="true" outlineLevel="0" collapsed="false">
      <c r="B674" s="88" t="s">
        <v>43</v>
      </c>
      <c r="C674" s="89" t="n">
        <v>1128299</v>
      </c>
      <c r="D674" s="90" t="n">
        <v>44007</v>
      </c>
      <c r="E674" s="88" t="s">
        <v>18</v>
      </c>
      <c r="F674" s="88" t="s">
        <v>63</v>
      </c>
      <c r="G674" s="88" t="s">
        <v>64</v>
      </c>
      <c r="H674" s="91" t="s">
        <v>32</v>
      </c>
      <c r="I674" s="92" t="n">
        <v>75</v>
      </c>
      <c r="J674" s="93" t="n">
        <v>750</v>
      </c>
      <c r="K674" s="94" t="n">
        <f aca="false">I674 * J674</f>
        <v>56250</v>
      </c>
      <c r="L674" s="94" t="n">
        <f aca="false">K674 *M674</f>
        <v>16875</v>
      </c>
      <c r="M674" s="95" t="n">
        <v>0.3</v>
      </c>
      <c r="N674" s="88" t="s">
        <v>14</v>
      </c>
      <c r="O674" s="91" t="s">
        <v>218</v>
      </c>
      <c r="P674" s="0" t="str">
        <f aca="false">RIGHT(H674,LEN(H674) - FIND(" ", H674))</f>
        <v>Street Footwear</v>
      </c>
    </row>
    <row r="675" customFormat="false" ht="14.25" hidden="false" customHeight="true" outlineLevel="0" collapsed="false">
      <c r="B675" s="88" t="s">
        <v>43</v>
      </c>
      <c r="C675" s="89" t="n">
        <v>1128299</v>
      </c>
      <c r="D675" s="90" t="n">
        <v>44007</v>
      </c>
      <c r="E675" s="88" t="s">
        <v>18</v>
      </c>
      <c r="F675" s="88" t="s">
        <v>63</v>
      </c>
      <c r="G675" s="88" t="s">
        <v>64</v>
      </c>
      <c r="H675" s="91" t="s">
        <v>32</v>
      </c>
      <c r="I675" s="92" t="n">
        <v>71</v>
      </c>
      <c r="J675" s="93" t="n">
        <v>195</v>
      </c>
      <c r="K675" s="94" t="n">
        <f aca="false">I675 * J675</f>
        <v>13845</v>
      </c>
      <c r="L675" s="94" t="n">
        <f aca="false">K675 *M675</f>
        <v>5814.9</v>
      </c>
      <c r="M675" s="95" t="n">
        <v>0.42</v>
      </c>
      <c r="N675" s="88" t="s">
        <v>23</v>
      </c>
      <c r="O675" s="91" t="s">
        <v>218</v>
      </c>
      <c r="P675" s="0" t="str">
        <f aca="false">RIGHT(H675,LEN(H675) - FIND(" ", H675))</f>
        <v>Street Footwear</v>
      </c>
    </row>
    <row r="676" customFormat="false" ht="14.25" hidden="false" customHeight="true" outlineLevel="0" collapsed="false">
      <c r="B676" s="88" t="s">
        <v>43</v>
      </c>
      <c r="C676" s="89" t="n">
        <v>1128299</v>
      </c>
      <c r="D676" s="90" t="n">
        <v>44008</v>
      </c>
      <c r="E676" s="88" t="s">
        <v>18</v>
      </c>
      <c r="F676" s="88" t="s">
        <v>63</v>
      </c>
      <c r="G676" s="88" t="s">
        <v>64</v>
      </c>
      <c r="H676" s="91" t="s">
        <v>24</v>
      </c>
      <c r="I676" s="92" t="n">
        <v>80</v>
      </c>
      <c r="J676" s="93" t="n">
        <v>625</v>
      </c>
      <c r="K676" s="94" t="n">
        <f aca="false">I676 * J676</f>
        <v>50000</v>
      </c>
      <c r="L676" s="94" t="n">
        <f aca="false">K676 *M676</f>
        <v>12500</v>
      </c>
      <c r="M676" s="95" t="n">
        <v>0.25</v>
      </c>
      <c r="N676" s="88" t="s">
        <v>14</v>
      </c>
      <c r="O676" s="91" t="s">
        <v>218</v>
      </c>
      <c r="P676" s="0" t="str">
        <f aca="false">RIGHT(H676,LEN(H676) - FIND(" ", H676))</f>
        <v>Athletic Footwear</v>
      </c>
    </row>
    <row r="677" customFormat="false" ht="14.25" hidden="false" customHeight="true" outlineLevel="0" collapsed="false">
      <c r="B677" s="88" t="s">
        <v>43</v>
      </c>
      <c r="C677" s="89" t="n">
        <v>1128299</v>
      </c>
      <c r="D677" s="90" t="n">
        <v>44008</v>
      </c>
      <c r="E677" s="88" t="s">
        <v>18</v>
      </c>
      <c r="F677" s="88" t="s">
        <v>63</v>
      </c>
      <c r="G677" s="88" t="s">
        <v>64</v>
      </c>
      <c r="H677" s="91" t="s">
        <v>24</v>
      </c>
      <c r="I677" s="92" t="n">
        <v>74</v>
      </c>
      <c r="J677" s="93" t="n">
        <v>188</v>
      </c>
      <c r="K677" s="94" t="n">
        <f aca="false">I677 * J677</f>
        <v>13912</v>
      </c>
      <c r="L677" s="94" t="n">
        <f aca="false">K677 *M677</f>
        <v>5147.44</v>
      </c>
      <c r="M677" s="95" t="n">
        <v>0.37</v>
      </c>
      <c r="N677" s="88" t="s">
        <v>23</v>
      </c>
      <c r="O677" s="91" t="s">
        <v>218</v>
      </c>
      <c r="P677" s="0" t="str">
        <f aca="false">RIGHT(H677,LEN(H677) - FIND(" ", H677))</f>
        <v>Athletic Footwear</v>
      </c>
    </row>
    <row r="678" customFormat="false" ht="14.25" hidden="false" customHeight="true" outlineLevel="0" collapsed="false">
      <c r="B678" s="88" t="s">
        <v>43</v>
      </c>
      <c r="C678" s="89" t="n">
        <v>1128299</v>
      </c>
      <c r="D678" s="90" t="n">
        <v>44009</v>
      </c>
      <c r="E678" s="88" t="s">
        <v>18</v>
      </c>
      <c r="F678" s="88" t="s">
        <v>63</v>
      </c>
      <c r="G678" s="88" t="s">
        <v>64</v>
      </c>
      <c r="H678" s="91" t="s">
        <v>48</v>
      </c>
      <c r="I678" s="92" t="n">
        <v>80</v>
      </c>
      <c r="J678" s="93" t="n">
        <v>625</v>
      </c>
      <c r="K678" s="94" t="n">
        <f aca="false">I678 * J678</f>
        <v>50000</v>
      </c>
      <c r="L678" s="94" t="n">
        <f aca="false">K678 *M678</f>
        <v>12500</v>
      </c>
      <c r="M678" s="95" t="n">
        <v>0.25</v>
      </c>
      <c r="N678" s="88" t="s">
        <v>14</v>
      </c>
      <c r="O678" s="91" t="s">
        <v>219</v>
      </c>
      <c r="P678" s="0" t="str">
        <f aca="false">RIGHT(H678,LEN(H678) - FIND(" ", H678))</f>
        <v>Street Footwear</v>
      </c>
    </row>
    <row r="679" customFormat="false" ht="14.25" hidden="false" customHeight="true" outlineLevel="0" collapsed="false">
      <c r="B679" s="88" t="s">
        <v>43</v>
      </c>
      <c r="C679" s="89" t="n">
        <v>1128299</v>
      </c>
      <c r="D679" s="90" t="n">
        <v>44009</v>
      </c>
      <c r="E679" s="88" t="s">
        <v>18</v>
      </c>
      <c r="F679" s="88" t="s">
        <v>63</v>
      </c>
      <c r="G679" s="88" t="s">
        <v>64</v>
      </c>
      <c r="H679" s="91" t="s">
        <v>48</v>
      </c>
      <c r="I679" s="92" t="n">
        <v>72</v>
      </c>
      <c r="J679" s="93" t="n">
        <v>163</v>
      </c>
      <c r="K679" s="94" t="n">
        <f aca="false">I679 * J679</f>
        <v>11736</v>
      </c>
      <c r="L679" s="94" t="n">
        <f aca="false">K679 *M679</f>
        <v>4459.68</v>
      </c>
      <c r="M679" s="95" t="n">
        <v>0.38</v>
      </c>
      <c r="N679" s="88" t="s">
        <v>23</v>
      </c>
      <c r="O679" s="91" t="s">
        <v>219</v>
      </c>
      <c r="P679" s="0" t="str">
        <f aca="false">RIGHT(H679,LEN(H679) - FIND(" ", H679))</f>
        <v>Street Footwear</v>
      </c>
    </row>
    <row r="680" customFormat="false" ht="14.25" hidden="false" customHeight="true" outlineLevel="0" collapsed="false">
      <c r="B680" s="88" t="s">
        <v>43</v>
      </c>
      <c r="C680" s="89" t="n">
        <v>1128299</v>
      </c>
      <c r="D680" s="90" t="n">
        <v>44010</v>
      </c>
      <c r="E680" s="88" t="s">
        <v>18</v>
      </c>
      <c r="F680" s="88" t="s">
        <v>63</v>
      </c>
      <c r="G680" s="88" t="s">
        <v>64</v>
      </c>
      <c r="H680" s="91" t="s">
        <v>44</v>
      </c>
      <c r="I680" s="92" t="n">
        <v>80</v>
      </c>
      <c r="J680" s="93" t="n">
        <v>500</v>
      </c>
      <c r="K680" s="94" t="n">
        <f aca="false">I680 * J680</f>
        <v>40000</v>
      </c>
      <c r="L680" s="94" t="n">
        <f aca="false">K680 *M680</f>
        <v>12000</v>
      </c>
      <c r="M680" s="95" t="n">
        <v>0.3</v>
      </c>
      <c r="N680" s="88" t="s">
        <v>14</v>
      </c>
      <c r="O680" s="91" t="s">
        <v>219</v>
      </c>
      <c r="P680" s="0" t="str">
        <f aca="false">RIGHT(H680,LEN(H680) - FIND(" ", H680))</f>
        <v>Athletic Footwear</v>
      </c>
    </row>
    <row r="681" customFormat="false" ht="14.25" hidden="false" customHeight="true" outlineLevel="0" collapsed="false">
      <c r="B681" s="88" t="s">
        <v>43</v>
      </c>
      <c r="C681" s="89" t="n">
        <v>1128299</v>
      </c>
      <c r="D681" s="90" t="n">
        <v>44010</v>
      </c>
      <c r="E681" s="88" t="s">
        <v>18</v>
      </c>
      <c r="F681" s="88" t="s">
        <v>63</v>
      </c>
      <c r="G681" s="88" t="s">
        <v>64</v>
      </c>
      <c r="H681" s="91" t="s">
        <v>44</v>
      </c>
      <c r="I681" s="92" t="n">
        <v>75</v>
      </c>
      <c r="J681" s="93" t="n">
        <v>125</v>
      </c>
      <c r="K681" s="94" t="n">
        <f aca="false">I681 * J681</f>
        <v>9375</v>
      </c>
      <c r="L681" s="94" t="n">
        <f aca="false">K681 *M681</f>
        <v>3750</v>
      </c>
      <c r="M681" s="95" t="n">
        <v>0.4</v>
      </c>
      <c r="N681" s="88" t="s">
        <v>23</v>
      </c>
      <c r="O681" s="91" t="s">
        <v>219</v>
      </c>
      <c r="P681" s="0" t="str">
        <f aca="false">RIGHT(H681,LEN(H681) - FIND(" ", H681))</f>
        <v>Athletic Footwear</v>
      </c>
    </row>
    <row r="682" customFormat="false" ht="14.25" hidden="false" customHeight="true" outlineLevel="0" collapsed="false">
      <c r="B682" s="88" t="s">
        <v>43</v>
      </c>
      <c r="C682" s="89" t="n">
        <v>1128299</v>
      </c>
      <c r="D682" s="90" t="n">
        <v>44011</v>
      </c>
      <c r="E682" s="88" t="s">
        <v>18</v>
      </c>
      <c r="F682" s="88" t="s">
        <v>63</v>
      </c>
      <c r="G682" s="88" t="s">
        <v>64</v>
      </c>
      <c r="H682" s="91" t="s">
        <v>16</v>
      </c>
      <c r="I682" s="92" t="n">
        <v>85</v>
      </c>
      <c r="J682" s="93" t="n">
        <v>375</v>
      </c>
      <c r="K682" s="94" t="n">
        <f aca="false">I682 * J682</f>
        <v>31875</v>
      </c>
      <c r="L682" s="94" t="n">
        <f aca="false">K682 *M682</f>
        <v>7968.75</v>
      </c>
      <c r="M682" s="95" t="n">
        <v>0.25</v>
      </c>
      <c r="N682" s="88" t="s">
        <v>14</v>
      </c>
      <c r="O682" s="91" t="s">
        <v>218</v>
      </c>
      <c r="P682" s="0" t="str">
        <f aca="false">RIGHT(H682,LEN(H682) - FIND(" ", H682))</f>
        <v>Apparel</v>
      </c>
    </row>
    <row r="683" customFormat="false" ht="14.25" hidden="false" customHeight="true" outlineLevel="0" collapsed="false">
      <c r="B683" s="88" t="s">
        <v>43</v>
      </c>
      <c r="C683" s="89" t="n">
        <v>1128299</v>
      </c>
      <c r="D683" s="90" t="n">
        <v>44011</v>
      </c>
      <c r="E683" s="88" t="s">
        <v>18</v>
      </c>
      <c r="F683" s="88" t="s">
        <v>63</v>
      </c>
      <c r="G683" s="88" t="s">
        <v>64</v>
      </c>
      <c r="H683" s="91" t="s">
        <v>16</v>
      </c>
      <c r="I683" s="92" t="n">
        <v>82</v>
      </c>
      <c r="J683" s="93" t="n">
        <v>105</v>
      </c>
      <c r="K683" s="94" t="n">
        <f aca="false">I683 * J683</f>
        <v>8610</v>
      </c>
      <c r="L683" s="94" t="n">
        <f aca="false">K683 *M683</f>
        <v>3357.9</v>
      </c>
      <c r="M683" s="95" t="n">
        <v>0.39</v>
      </c>
      <c r="N683" s="88" t="s">
        <v>23</v>
      </c>
      <c r="O683" s="91" t="s">
        <v>218</v>
      </c>
      <c r="P683" s="0" t="str">
        <f aca="false">RIGHT(H683,LEN(H683) - FIND(" ", H683))</f>
        <v>Apparel</v>
      </c>
    </row>
    <row r="684" customFormat="false" ht="14.25" hidden="false" customHeight="true" outlineLevel="0" collapsed="false">
      <c r="B684" s="88" t="s">
        <v>43</v>
      </c>
      <c r="C684" s="89" t="n">
        <v>1128299</v>
      </c>
      <c r="D684" s="90" t="n">
        <v>44012</v>
      </c>
      <c r="E684" s="88" t="s">
        <v>18</v>
      </c>
      <c r="F684" s="88" t="s">
        <v>63</v>
      </c>
      <c r="G684" s="88" t="s">
        <v>64</v>
      </c>
      <c r="H684" s="91" t="s">
        <v>38</v>
      </c>
      <c r="I684" s="92" t="n">
        <v>100</v>
      </c>
      <c r="J684" s="93" t="n">
        <v>675</v>
      </c>
      <c r="K684" s="94" t="n">
        <f aca="false">I684 * J684</f>
        <v>67500</v>
      </c>
      <c r="L684" s="94" t="n">
        <f aca="false">K684 *M684</f>
        <v>13500</v>
      </c>
      <c r="M684" s="95" t="n">
        <v>0.2</v>
      </c>
      <c r="N684" s="88" t="s">
        <v>14</v>
      </c>
      <c r="O684" s="91" t="s">
        <v>219</v>
      </c>
      <c r="P684" s="0" t="str">
        <f aca="false">RIGHT(H684,LEN(H684) - FIND(" ", H684))</f>
        <v>Apparel</v>
      </c>
    </row>
    <row r="685" customFormat="false" ht="14.25" hidden="false" customHeight="true" outlineLevel="0" collapsed="false">
      <c r="B685" s="88" t="s">
        <v>43</v>
      </c>
      <c r="C685" s="89" t="n">
        <v>1128299</v>
      </c>
      <c r="D685" s="90" t="n">
        <v>44012</v>
      </c>
      <c r="E685" s="88" t="s">
        <v>18</v>
      </c>
      <c r="F685" s="88" t="s">
        <v>63</v>
      </c>
      <c r="G685" s="88" t="s">
        <v>64</v>
      </c>
      <c r="H685" s="91" t="s">
        <v>38</v>
      </c>
      <c r="I685" s="92" t="n">
        <v>98</v>
      </c>
      <c r="J685" s="93" t="n">
        <v>182</v>
      </c>
      <c r="K685" s="94" t="n">
        <f aca="false">I685 * J685</f>
        <v>17836</v>
      </c>
      <c r="L685" s="94" t="n">
        <f aca="false">K685 *M685</f>
        <v>6064.24</v>
      </c>
      <c r="M685" s="95" t="n">
        <v>0.34</v>
      </c>
      <c r="N685" s="88" t="s">
        <v>23</v>
      </c>
      <c r="O685" s="91" t="s">
        <v>219</v>
      </c>
      <c r="P685" s="0" t="str">
        <f aca="false">RIGHT(H685,LEN(H685) - FIND(" ", H685))</f>
        <v>Apparel</v>
      </c>
    </row>
    <row r="686" customFormat="false" ht="14.25" hidden="false" customHeight="true" outlineLevel="0" collapsed="false">
      <c r="B686" s="88" t="s">
        <v>43</v>
      </c>
      <c r="C686" s="89" t="n">
        <v>1128299</v>
      </c>
      <c r="D686" s="90" t="n">
        <v>44013</v>
      </c>
      <c r="E686" s="88" t="s">
        <v>18</v>
      </c>
      <c r="F686" s="88" t="s">
        <v>63</v>
      </c>
      <c r="G686" s="88" t="s">
        <v>64</v>
      </c>
      <c r="H686" s="91" t="s">
        <v>32</v>
      </c>
      <c r="I686" s="92" t="n">
        <v>80</v>
      </c>
      <c r="J686" s="93" t="n">
        <v>825</v>
      </c>
      <c r="K686" s="94" t="n">
        <f aca="false">I686 * J686</f>
        <v>66000</v>
      </c>
      <c r="L686" s="94" t="n">
        <f aca="false">K686 *M686</f>
        <v>19800</v>
      </c>
      <c r="M686" s="95" t="n">
        <v>0.3</v>
      </c>
      <c r="N686" s="88" t="s">
        <v>14</v>
      </c>
      <c r="O686" s="91" t="s">
        <v>218</v>
      </c>
      <c r="P686" s="0" t="str">
        <f aca="false">RIGHT(H686,LEN(H686) - FIND(" ", H686))</f>
        <v>Street Footwear</v>
      </c>
    </row>
    <row r="687" customFormat="false" ht="14.25" hidden="false" customHeight="true" outlineLevel="0" collapsed="false">
      <c r="B687" s="88" t="s">
        <v>43</v>
      </c>
      <c r="C687" s="89" t="n">
        <v>1128299</v>
      </c>
      <c r="D687" s="90" t="n">
        <v>44013</v>
      </c>
      <c r="E687" s="88" t="s">
        <v>18</v>
      </c>
      <c r="F687" s="88" t="s">
        <v>63</v>
      </c>
      <c r="G687" s="88" t="s">
        <v>64</v>
      </c>
      <c r="H687" s="91" t="s">
        <v>32</v>
      </c>
      <c r="I687" s="92" t="n">
        <v>73</v>
      </c>
      <c r="J687" s="93" t="n">
        <v>239</v>
      </c>
      <c r="K687" s="94" t="n">
        <f aca="false">I687 * J687</f>
        <v>17447</v>
      </c>
      <c r="L687" s="94" t="n">
        <f aca="false">K687 *M687</f>
        <v>6978.8</v>
      </c>
      <c r="M687" s="95" t="n">
        <v>0.4</v>
      </c>
      <c r="N687" s="88" t="s">
        <v>23</v>
      </c>
      <c r="O687" s="91" t="s">
        <v>218</v>
      </c>
      <c r="P687" s="0" t="str">
        <f aca="false">RIGHT(H687,LEN(H687) - FIND(" ", H687))</f>
        <v>Street Footwear</v>
      </c>
    </row>
    <row r="688" customFormat="false" ht="14.25" hidden="false" customHeight="true" outlineLevel="0" collapsed="false">
      <c r="B688" s="88" t="s">
        <v>43</v>
      </c>
      <c r="C688" s="89" t="n">
        <v>1128299</v>
      </c>
      <c r="D688" s="90" t="n">
        <v>44014</v>
      </c>
      <c r="E688" s="88" t="s">
        <v>18</v>
      </c>
      <c r="F688" s="88" t="s">
        <v>63</v>
      </c>
      <c r="G688" s="88" t="s">
        <v>64</v>
      </c>
      <c r="H688" s="91" t="s">
        <v>24</v>
      </c>
      <c r="I688" s="92" t="n">
        <v>85</v>
      </c>
      <c r="J688" s="93" t="n">
        <v>675</v>
      </c>
      <c r="K688" s="94" t="n">
        <f aca="false">I688 * J688</f>
        <v>57375</v>
      </c>
      <c r="L688" s="94" t="n">
        <f aca="false">K688 *M688</f>
        <v>14343.75</v>
      </c>
      <c r="M688" s="95" t="n">
        <v>0.25</v>
      </c>
      <c r="N688" s="88" t="s">
        <v>14</v>
      </c>
      <c r="O688" s="91" t="s">
        <v>218</v>
      </c>
      <c r="P688" s="0" t="str">
        <f aca="false">RIGHT(H688,LEN(H688) - FIND(" ", H688))</f>
        <v>Athletic Footwear</v>
      </c>
    </row>
    <row r="689" customFormat="false" ht="14.25" hidden="false" customHeight="true" outlineLevel="0" collapsed="false">
      <c r="B689" s="88" t="s">
        <v>43</v>
      </c>
      <c r="C689" s="89" t="n">
        <v>1128299</v>
      </c>
      <c r="D689" s="90" t="n">
        <v>44014</v>
      </c>
      <c r="E689" s="88" t="s">
        <v>18</v>
      </c>
      <c r="F689" s="88" t="s">
        <v>63</v>
      </c>
      <c r="G689" s="88" t="s">
        <v>64</v>
      </c>
      <c r="H689" s="91" t="s">
        <v>24</v>
      </c>
      <c r="I689" s="92" t="n">
        <v>82</v>
      </c>
      <c r="J689" s="93" t="n">
        <v>182</v>
      </c>
      <c r="K689" s="94" t="n">
        <f aca="false">I689 * J689</f>
        <v>14924</v>
      </c>
      <c r="L689" s="94" t="n">
        <f aca="false">K689 *M689</f>
        <v>5372.64</v>
      </c>
      <c r="M689" s="95" t="n">
        <v>0.36</v>
      </c>
      <c r="N689" s="88" t="s">
        <v>23</v>
      </c>
      <c r="O689" s="91" t="s">
        <v>218</v>
      </c>
      <c r="P689" s="0" t="str">
        <f aca="false">RIGHT(H689,LEN(H689) - FIND(" ", H689))</f>
        <v>Athletic Footwear</v>
      </c>
    </row>
    <row r="690" customFormat="false" ht="14.25" hidden="false" customHeight="true" outlineLevel="0" collapsed="false">
      <c r="B690" s="88" t="s">
        <v>43</v>
      </c>
      <c r="C690" s="89" t="n">
        <v>1128299</v>
      </c>
      <c r="D690" s="90" t="n">
        <v>44015</v>
      </c>
      <c r="E690" s="88" t="s">
        <v>18</v>
      </c>
      <c r="F690" s="88" t="s">
        <v>63</v>
      </c>
      <c r="G690" s="88" t="s">
        <v>64</v>
      </c>
      <c r="H690" s="91" t="s">
        <v>48</v>
      </c>
      <c r="I690" s="92" t="n">
        <v>85</v>
      </c>
      <c r="J690" s="93" t="n">
        <v>625</v>
      </c>
      <c r="K690" s="94" t="n">
        <f aca="false">I690 * J690</f>
        <v>53125</v>
      </c>
      <c r="L690" s="94" t="n">
        <f aca="false">K690 *M690</f>
        <v>13281.25</v>
      </c>
      <c r="M690" s="95" t="n">
        <v>0.25</v>
      </c>
      <c r="N690" s="88" t="s">
        <v>14</v>
      </c>
      <c r="O690" s="91" t="s">
        <v>219</v>
      </c>
      <c r="P690" s="0" t="str">
        <f aca="false">RIGHT(H690,LEN(H690) - FIND(" ", H690))</f>
        <v>Street Footwear</v>
      </c>
    </row>
    <row r="691" customFormat="false" ht="14.25" hidden="false" customHeight="true" outlineLevel="0" collapsed="false">
      <c r="B691" s="88" t="s">
        <v>43</v>
      </c>
      <c r="C691" s="89" t="n">
        <v>1128299</v>
      </c>
      <c r="D691" s="90" t="n">
        <v>44015</v>
      </c>
      <c r="E691" s="88" t="s">
        <v>18</v>
      </c>
      <c r="F691" s="88" t="s">
        <v>63</v>
      </c>
      <c r="G691" s="88" t="s">
        <v>64</v>
      </c>
      <c r="H691" s="91" t="s">
        <v>48</v>
      </c>
      <c r="I691" s="92" t="n">
        <v>78</v>
      </c>
      <c r="J691" s="93" t="n">
        <v>175</v>
      </c>
      <c r="K691" s="94" t="n">
        <f aca="false">I691 * J691</f>
        <v>13650</v>
      </c>
      <c r="L691" s="94" t="n">
        <f aca="false">K691 *M691</f>
        <v>4777.5</v>
      </c>
      <c r="M691" s="95" t="n">
        <v>0.35</v>
      </c>
      <c r="N691" s="88" t="s">
        <v>23</v>
      </c>
      <c r="O691" s="91" t="s">
        <v>219</v>
      </c>
      <c r="P691" s="0" t="str">
        <f aca="false">RIGHT(H691,LEN(H691) - FIND(" ", H691))</f>
        <v>Street Footwear</v>
      </c>
    </row>
    <row r="692" customFormat="false" ht="14.25" hidden="false" customHeight="true" outlineLevel="0" collapsed="false">
      <c r="B692" s="88" t="s">
        <v>43</v>
      </c>
      <c r="C692" s="89" t="n">
        <v>1128299</v>
      </c>
      <c r="D692" s="90" t="n">
        <v>44016</v>
      </c>
      <c r="E692" s="88" t="s">
        <v>18</v>
      </c>
      <c r="F692" s="88" t="s">
        <v>63</v>
      </c>
      <c r="G692" s="88" t="s">
        <v>64</v>
      </c>
      <c r="H692" s="91" t="s">
        <v>44</v>
      </c>
      <c r="I692" s="92" t="n">
        <v>80</v>
      </c>
      <c r="J692" s="93" t="n">
        <v>525</v>
      </c>
      <c r="K692" s="94" t="n">
        <f aca="false">I692 * J692</f>
        <v>42000</v>
      </c>
      <c r="L692" s="94" t="n">
        <f aca="false">K692 *M692</f>
        <v>12600</v>
      </c>
      <c r="M692" s="95" t="n">
        <v>0.3</v>
      </c>
      <c r="N692" s="88" t="s">
        <v>14</v>
      </c>
      <c r="O692" s="91" t="s">
        <v>219</v>
      </c>
      <c r="P692" s="0" t="str">
        <f aca="false">RIGHT(H692,LEN(H692) - FIND(" ", H692))</f>
        <v>Athletic Footwear</v>
      </c>
    </row>
    <row r="693" customFormat="false" ht="14.25" hidden="false" customHeight="true" outlineLevel="0" collapsed="false">
      <c r="B693" s="88" t="s">
        <v>43</v>
      </c>
      <c r="C693" s="89" t="n">
        <v>1128299</v>
      </c>
      <c r="D693" s="90" t="n">
        <v>44016</v>
      </c>
      <c r="E693" s="88" t="s">
        <v>18</v>
      </c>
      <c r="F693" s="88" t="s">
        <v>63</v>
      </c>
      <c r="G693" s="88" t="s">
        <v>64</v>
      </c>
      <c r="H693" s="91" t="s">
        <v>44</v>
      </c>
      <c r="I693" s="92" t="n">
        <v>78</v>
      </c>
      <c r="J693" s="93" t="n">
        <v>137</v>
      </c>
      <c r="K693" s="94" t="n">
        <f aca="false">I693 * J693</f>
        <v>10686</v>
      </c>
      <c r="L693" s="94" t="n">
        <f aca="false">K693 *M693</f>
        <v>4381.26</v>
      </c>
      <c r="M693" s="95" t="n">
        <v>0.41</v>
      </c>
      <c r="N693" s="88" t="s">
        <v>23</v>
      </c>
      <c r="O693" s="91" t="s">
        <v>219</v>
      </c>
      <c r="P693" s="0" t="str">
        <f aca="false">RIGHT(H693,LEN(H693) - FIND(" ", H693))</f>
        <v>Athletic Footwear</v>
      </c>
    </row>
    <row r="694" customFormat="false" ht="14.25" hidden="false" customHeight="true" outlineLevel="0" collapsed="false">
      <c r="B694" s="88" t="s">
        <v>43</v>
      </c>
      <c r="C694" s="89" t="n">
        <v>1128299</v>
      </c>
      <c r="D694" s="90" t="n">
        <v>44017</v>
      </c>
      <c r="E694" s="88" t="s">
        <v>18</v>
      </c>
      <c r="F694" s="88" t="s">
        <v>63</v>
      </c>
      <c r="G694" s="88" t="s">
        <v>64</v>
      </c>
      <c r="H694" s="91" t="s">
        <v>16</v>
      </c>
      <c r="I694" s="92" t="n">
        <v>85</v>
      </c>
      <c r="J694" s="93" t="n">
        <v>575</v>
      </c>
      <c r="K694" s="94" t="n">
        <f aca="false">I694 * J694</f>
        <v>48875</v>
      </c>
      <c r="L694" s="94" t="n">
        <f aca="false">K694 *M694</f>
        <v>12218.75</v>
      </c>
      <c r="M694" s="95" t="n">
        <v>0.25</v>
      </c>
      <c r="N694" s="88" t="s">
        <v>14</v>
      </c>
      <c r="O694" s="91" t="s">
        <v>218</v>
      </c>
      <c r="P694" s="0" t="str">
        <f aca="false">RIGHT(H694,LEN(H694) - FIND(" ", H694))</f>
        <v>Apparel</v>
      </c>
    </row>
    <row r="695" customFormat="false" ht="14.25" hidden="false" customHeight="true" outlineLevel="0" collapsed="false">
      <c r="B695" s="88" t="s">
        <v>43</v>
      </c>
      <c r="C695" s="89" t="n">
        <v>1128299</v>
      </c>
      <c r="D695" s="90" t="n">
        <v>44017</v>
      </c>
      <c r="E695" s="88" t="s">
        <v>18</v>
      </c>
      <c r="F695" s="88" t="s">
        <v>63</v>
      </c>
      <c r="G695" s="88" t="s">
        <v>64</v>
      </c>
      <c r="H695" s="91" t="s">
        <v>16</v>
      </c>
      <c r="I695" s="92" t="n">
        <v>77</v>
      </c>
      <c r="J695" s="93" t="n">
        <v>144</v>
      </c>
      <c r="K695" s="94" t="n">
        <f aca="false">I695 * J695</f>
        <v>11088</v>
      </c>
      <c r="L695" s="94" t="n">
        <f aca="false">K695 *M695</f>
        <v>3880.8</v>
      </c>
      <c r="M695" s="95" t="n">
        <v>0.35</v>
      </c>
      <c r="N695" s="88" t="s">
        <v>23</v>
      </c>
      <c r="O695" s="91" t="s">
        <v>218</v>
      </c>
      <c r="P695" s="0" t="str">
        <f aca="false">RIGHT(H695,LEN(H695) - FIND(" ", H695))</f>
        <v>Apparel</v>
      </c>
    </row>
    <row r="696" customFormat="false" ht="14.25" hidden="false" customHeight="true" outlineLevel="0" collapsed="false">
      <c r="B696" s="88" t="s">
        <v>43</v>
      </c>
      <c r="C696" s="89" t="n">
        <v>1128299</v>
      </c>
      <c r="D696" s="90" t="n">
        <v>44018</v>
      </c>
      <c r="E696" s="88" t="s">
        <v>18</v>
      </c>
      <c r="F696" s="88" t="s">
        <v>63</v>
      </c>
      <c r="G696" s="88" t="s">
        <v>64</v>
      </c>
      <c r="H696" s="91" t="s">
        <v>38</v>
      </c>
      <c r="I696" s="92" t="n">
        <v>100</v>
      </c>
      <c r="J696" s="93" t="n">
        <v>575</v>
      </c>
      <c r="K696" s="94" t="n">
        <f aca="false">I696 * J696</f>
        <v>57500</v>
      </c>
      <c r="L696" s="94" t="n">
        <f aca="false">K696 *M696</f>
        <v>11500</v>
      </c>
      <c r="M696" s="95" t="n">
        <v>0.2</v>
      </c>
      <c r="N696" s="88" t="s">
        <v>14</v>
      </c>
      <c r="O696" s="91" t="s">
        <v>219</v>
      </c>
      <c r="P696" s="0" t="str">
        <f aca="false">RIGHT(H696,LEN(H696) - FIND(" ", H696))</f>
        <v>Apparel</v>
      </c>
    </row>
    <row r="697" customFormat="false" ht="14.25" hidden="false" customHeight="true" outlineLevel="0" collapsed="false">
      <c r="B697" s="88" t="s">
        <v>43</v>
      </c>
      <c r="C697" s="89" t="n">
        <v>1128299</v>
      </c>
      <c r="D697" s="90" t="n">
        <v>44018</v>
      </c>
      <c r="E697" s="88" t="s">
        <v>18</v>
      </c>
      <c r="F697" s="88" t="s">
        <v>63</v>
      </c>
      <c r="G697" s="88" t="s">
        <v>64</v>
      </c>
      <c r="H697" s="91" t="s">
        <v>38</v>
      </c>
      <c r="I697" s="92" t="n">
        <v>95</v>
      </c>
      <c r="J697" s="93" t="n">
        <v>155</v>
      </c>
      <c r="K697" s="94" t="n">
        <f aca="false">I697 * J697</f>
        <v>14725</v>
      </c>
      <c r="L697" s="94" t="n">
        <f aca="false">K697 *M697</f>
        <v>5153.75</v>
      </c>
      <c r="M697" s="95" t="n">
        <v>0.35</v>
      </c>
      <c r="N697" s="88" t="s">
        <v>23</v>
      </c>
      <c r="O697" s="91" t="s">
        <v>219</v>
      </c>
      <c r="P697" s="0" t="str">
        <f aca="false">RIGHT(H697,LEN(H697) - FIND(" ", H697))</f>
        <v>Apparel</v>
      </c>
    </row>
    <row r="698" customFormat="false" ht="14.25" hidden="false" customHeight="true" outlineLevel="0" collapsed="false">
      <c r="B698" s="88" t="s">
        <v>43</v>
      </c>
      <c r="C698" s="89" t="n">
        <v>1128299</v>
      </c>
      <c r="D698" s="90" t="n">
        <v>44019</v>
      </c>
      <c r="E698" s="88" t="s">
        <v>18</v>
      </c>
      <c r="F698" s="88" t="s">
        <v>63</v>
      </c>
      <c r="G698" s="88" t="s">
        <v>64</v>
      </c>
      <c r="H698" s="91" t="s">
        <v>32</v>
      </c>
      <c r="I698" s="92" t="n">
        <v>85</v>
      </c>
      <c r="J698" s="93" t="n">
        <v>775</v>
      </c>
      <c r="K698" s="94" t="n">
        <f aca="false">I698 * J698</f>
        <v>65875</v>
      </c>
      <c r="L698" s="94" t="n">
        <f aca="false">K698 *M698</f>
        <v>19762.5</v>
      </c>
      <c r="M698" s="95" t="n">
        <v>0.3</v>
      </c>
      <c r="N698" s="88" t="s">
        <v>14</v>
      </c>
      <c r="O698" s="91" t="s">
        <v>218</v>
      </c>
      <c r="P698" s="0" t="str">
        <f aca="false">RIGHT(H698,LEN(H698) - FIND(" ", H698))</f>
        <v>Street Footwear</v>
      </c>
    </row>
    <row r="699" customFormat="false" ht="14.25" hidden="false" customHeight="true" outlineLevel="0" collapsed="false">
      <c r="B699" s="88" t="s">
        <v>43</v>
      </c>
      <c r="C699" s="89" t="n">
        <v>1128299</v>
      </c>
      <c r="D699" s="90" t="n">
        <v>44019</v>
      </c>
      <c r="E699" s="88" t="s">
        <v>18</v>
      </c>
      <c r="F699" s="88" t="s">
        <v>63</v>
      </c>
      <c r="G699" s="88" t="s">
        <v>64</v>
      </c>
      <c r="H699" s="91" t="s">
        <v>32</v>
      </c>
      <c r="I699" s="92" t="n">
        <v>80</v>
      </c>
      <c r="J699" s="93" t="n">
        <v>217</v>
      </c>
      <c r="K699" s="94" t="n">
        <f aca="false">I699 * J699</f>
        <v>17360</v>
      </c>
      <c r="L699" s="94" t="n">
        <f aca="false">K699 *M699</f>
        <v>7812</v>
      </c>
      <c r="M699" s="95" t="n">
        <v>0.45</v>
      </c>
      <c r="N699" s="88" t="s">
        <v>23</v>
      </c>
      <c r="O699" s="91" t="s">
        <v>218</v>
      </c>
      <c r="P699" s="0" t="str">
        <f aca="false">RIGHT(H699,LEN(H699) - FIND(" ", H699))</f>
        <v>Street Footwear</v>
      </c>
    </row>
    <row r="700" customFormat="false" ht="14.25" hidden="false" customHeight="true" outlineLevel="0" collapsed="false">
      <c r="B700" s="88" t="s">
        <v>43</v>
      </c>
      <c r="C700" s="89" t="n">
        <v>1128299</v>
      </c>
      <c r="D700" s="90" t="n">
        <v>44020</v>
      </c>
      <c r="E700" s="88" t="s">
        <v>18</v>
      </c>
      <c r="F700" s="88" t="s">
        <v>63</v>
      </c>
      <c r="G700" s="88" t="s">
        <v>64</v>
      </c>
      <c r="H700" s="91" t="s">
        <v>24</v>
      </c>
      <c r="I700" s="92" t="n">
        <v>80</v>
      </c>
      <c r="J700" s="93" t="n">
        <v>750</v>
      </c>
      <c r="K700" s="94" t="n">
        <f aca="false">I700 * J700</f>
        <v>60000</v>
      </c>
      <c r="L700" s="94" t="n">
        <f aca="false">K700 *M700</f>
        <v>15000</v>
      </c>
      <c r="M700" s="95" t="n">
        <v>0.25</v>
      </c>
      <c r="N700" s="88" t="s">
        <v>14</v>
      </c>
      <c r="O700" s="91" t="s">
        <v>218</v>
      </c>
      <c r="P700" s="0" t="str">
        <f aca="false">RIGHT(H700,LEN(H700) - FIND(" ", H700))</f>
        <v>Athletic Footwear</v>
      </c>
    </row>
    <row r="701" customFormat="false" ht="14.25" hidden="false" customHeight="true" outlineLevel="0" collapsed="false">
      <c r="B701" s="88" t="s">
        <v>43</v>
      </c>
      <c r="C701" s="89" t="n">
        <v>1128299</v>
      </c>
      <c r="D701" s="90" t="n">
        <v>44020</v>
      </c>
      <c r="E701" s="88" t="s">
        <v>18</v>
      </c>
      <c r="F701" s="88" t="s">
        <v>63</v>
      </c>
      <c r="G701" s="88" t="s">
        <v>64</v>
      </c>
      <c r="H701" s="91" t="s">
        <v>24</v>
      </c>
      <c r="I701" s="92" t="n">
        <v>77</v>
      </c>
      <c r="J701" s="93" t="n">
        <v>210</v>
      </c>
      <c r="K701" s="94" t="n">
        <f aca="false">I701 * J701</f>
        <v>16170</v>
      </c>
      <c r="L701" s="94" t="n">
        <f aca="false">K701 *M701</f>
        <v>6306.3</v>
      </c>
      <c r="M701" s="95" t="n">
        <v>0.39</v>
      </c>
      <c r="N701" s="88" t="s">
        <v>23</v>
      </c>
      <c r="O701" s="91" t="s">
        <v>218</v>
      </c>
      <c r="P701" s="0" t="str">
        <f aca="false">RIGHT(H701,LEN(H701) - FIND(" ", H701))</f>
        <v>Athletic Footwear</v>
      </c>
    </row>
    <row r="702" customFormat="false" ht="14.25" hidden="false" customHeight="true" outlineLevel="0" collapsed="false">
      <c r="B702" s="88" t="s">
        <v>43</v>
      </c>
      <c r="C702" s="89" t="n">
        <v>1128299</v>
      </c>
      <c r="D702" s="90" t="n">
        <v>44021</v>
      </c>
      <c r="E702" s="88" t="s">
        <v>18</v>
      </c>
      <c r="F702" s="88" t="s">
        <v>63</v>
      </c>
      <c r="G702" s="88" t="s">
        <v>64</v>
      </c>
      <c r="H702" s="91" t="s">
        <v>48</v>
      </c>
      <c r="I702" s="92" t="n">
        <v>75</v>
      </c>
      <c r="J702" s="93" t="n">
        <v>625</v>
      </c>
      <c r="K702" s="94" t="n">
        <f aca="false">I702 * J702</f>
        <v>46875</v>
      </c>
      <c r="L702" s="94" t="n">
        <f aca="false">K702 *M702</f>
        <v>11718.75</v>
      </c>
      <c r="M702" s="95" t="n">
        <v>0.25</v>
      </c>
      <c r="N702" s="88" t="s">
        <v>14</v>
      </c>
      <c r="O702" s="91" t="s">
        <v>219</v>
      </c>
      <c r="P702" s="0" t="str">
        <f aca="false">RIGHT(H702,LEN(H702) - FIND(" ", H702))</f>
        <v>Street Footwear</v>
      </c>
    </row>
    <row r="703" customFormat="false" ht="14.25" hidden="false" customHeight="true" outlineLevel="0" collapsed="false">
      <c r="B703" s="88" t="s">
        <v>43</v>
      </c>
      <c r="C703" s="89" t="n">
        <v>1128299</v>
      </c>
      <c r="D703" s="90" t="n">
        <v>44021</v>
      </c>
      <c r="E703" s="88" t="s">
        <v>18</v>
      </c>
      <c r="F703" s="88" t="s">
        <v>63</v>
      </c>
      <c r="G703" s="88" t="s">
        <v>64</v>
      </c>
      <c r="H703" s="91" t="s">
        <v>48</v>
      </c>
      <c r="I703" s="92" t="n">
        <v>73</v>
      </c>
      <c r="J703" s="93" t="n">
        <v>163</v>
      </c>
      <c r="K703" s="94" t="n">
        <f aca="false">I703 * J703</f>
        <v>11899</v>
      </c>
      <c r="L703" s="94" t="n">
        <f aca="false">K703 *M703</f>
        <v>4164.65</v>
      </c>
      <c r="M703" s="95" t="n">
        <v>0.35</v>
      </c>
      <c r="N703" s="88" t="s">
        <v>23</v>
      </c>
      <c r="O703" s="91" t="s">
        <v>219</v>
      </c>
      <c r="P703" s="0" t="str">
        <f aca="false">RIGHT(H703,LEN(H703) - FIND(" ", H703))</f>
        <v>Street Footwear</v>
      </c>
    </row>
    <row r="704" customFormat="false" ht="14.25" hidden="false" customHeight="true" outlineLevel="0" collapsed="false">
      <c r="B704" s="88" t="s">
        <v>43</v>
      </c>
      <c r="C704" s="89" t="n">
        <v>1128299</v>
      </c>
      <c r="D704" s="90" t="n">
        <v>44022</v>
      </c>
      <c r="E704" s="88" t="s">
        <v>18</v>
      </c>
      <c r="F704" s="88" t="s">
        <v>63</v>
      </c>
      <c r="G704" s="88" t="s">
        <v>64</v>
      </c>
      <c r="H704" s="91" t="s">
        <v>44</v>
      </c>
      <c r="I704" s="92" t="n">
        <v>75</v>
      </c>
      <c r="J704" s="93" t="n">
        <v>575</v>
      </c>
      <c r="K704" s="94" t="n">
        <f aca="false">I704 * J704</f>
        <v>43125</v>
      </c>
      <c r="L704" s="94" t="n">
        <f aca="false">K704 *M704</f>
        <v>12937.5</v>
      </c>
      <c r="M704" s="95" t="n">
        <v>0.3</v>
      </c>
      <c r="N704" s="88" t="s">
        <v>14</v>
      </c>
      <c r="O704" s="91" t="s">
        <v>219</v>
      </c>
      <c r="P704" s="0" t="str">
        <f aca="false">RIGHT(H704,LEN(H704) - FIND(" ", H704))</f>
        <v>Athletic Footwear</v>
      </c>
    </row>
    <row r="705" customFormat="false" ht="14.25" hidden="false" customHeight="true" outlineLevel="0" collapsed="false">
      <c r="B705" s="88" t="s">
        <v>43</v>
      </c>
      <c r="C705" s="89" t="n">
        <v>1128299</v>
      </c>
      <c r="D705" s="90" t="n">
        <v>44022</v>
      </c>
      <c r="E705" s="88" t="s">
        <v>18</v>
      </c>
      <c r="F705" s="88" t="s">
        <v>63</v>
      </c>
      <c r="G705" s="88" t="s">
        <v>64</v>
      </c>
      <c r="H705" s="91" t="s">
        <v>44</v>
      </c>
      <c r="I705" s="92" t="n">
        <v>74</v>
      </c>
      <c r="J705" s="93" t="n">
        <v>155</v>
      </c>
      <c r="K705" s="94" t="n">
        <f aca="false">I705 * J705</f>
        <v>11470</v>
      </c>
      <c r="L705" s="94" t="n">
        <f aca="false">K705 *M705</f>
        <v>5046.8</v>
      </c>
      <c r="M705" s="95" t="n">
        <v>0.44</v>
      </c>
      <c r="N705" s="88" t="s">
        <v>23</v>
      </c>
      <c r="O705" s="91" t="s">
        <v>219</v>
      </c>
      <c r="P705" s="0" t="str">
        <f aca="false">RIGHT(H705,LEN(H705) - FIND(" ", H705))</f>
        <v>Athletic Footwear</v>
      </c>
    </row>
    <row r="706" customFormat="false" ht="14.25" hidden="false" customHeight="true" outlineLevel="0" collapsed="false">
      <c r="B706" s="88" t="s">
        <v>43</v>
      </c>
      <c r="C706" s="89" t="n">
        <v>1128299</v>
      </c>
      <c r="D706" s="90" t="n">
        <v>44023</v>
      </c>
      <c r="E706" s="88" t="s">
        <v>18</v>
      </c>
      <c r="F706" s="88" t="s">
        <v>63</v>
      </c>
      <c r="G706" s="88" t="s">
        <v>64</v>
      </c>
      <c r="H706" s="91" t="s">
        <v>16</v>
      </c>
      <c r="I706" s="92" t="n">
        <v>75</v>
      </c>
      <c r="J706" s="93" t="n">
        <v>575</v>
      </c>
      <c r="K706" s="94" t="n">
        <f aca="false">I706 * J706</f>
        <v>43125</v>
      </c>
      <c r="L706" s="94" t="n">
        <f aca="false">K706 *M706</f>
        <v>10781.25</v>
      </c>
      <c r="M706" s="95" t="n">
        <v>0.25</v>
      </c>
      <c r="N706" s="88" t="s">
        <v>14</v>
      </c>
      <c r="O706" s="91" t="s">
        <v>218</v>
      </c>
      <c r="P706" s="0" t="str">
        <f aca="false">RIGHT(H706,LEN(H706) - FIND(" ", H706))</f>
        <v>Apparel</v>
      </c>
    </row>
    <row r="707" customFormat="false" ht="14.25" hidden="false" customHeight="true" outlineLevel="0" collapsed="false">
      <c r="B707" s="88" t="s">
        <v>43</v>
      </c>
      <c r="C707" s="89" t="n">
        <v>1128299</v>
      </c>
      <c r="D707" s="90" t="n">
        <v>44023</v>
      </c>
      <c r="E707" s="88" t="s">
        <v>18</v>
      </c>
      <c r="F707" s="88" t="s">
        <v>63</v>
      </c>
      <c r="G707" s="88" t="s">
        <v>64</v>
      </c>
      <c r="H707" s="91" t="s">
        <v>16</v>
      </c>
      <c r="I707" s="92" t="n">
        <v>71</v>
      </c>
      <c r="J707" s="93" t="n">
        <v>155</v>
      </c>
      <c r="K707" s="94" t="n">
        <f aca="false">I707 * J707</f>
        <v>11005</v>
      </c>
      <c r="L707" s="94" t="n">
        <f aca="false">K707 *M707</f>
        <v>4291.95</v>
      </c>
      <c r="M707" s="95" t="n">
        <v>0.39</v>
      </c>
      <c r="N707" s="88" t="s">
        <v>23</v>
      </c>
      <c r="O707" s="91" t="s">
        <v>218</v>
      </c>
      <c r="P707" s="0" t="str">
        <f aca="false">RIGHT(H707,LEN(H707) - FIND(" ", H707))</f>
        <v>Apparel</v>
      </c>
    </row>
    <row r="708" customFormat="false" ht="14.25" hidden="false" customHeight="true" outlineLevel="0" collapsed="false">
      <c r="B708" s="88" t="s">
        <v>43</v>
      </c>
      <c r="C708" s="89" t="n">
        <v>1128299</v>
      </c>
      <c r="D708" s="90" t="n">
        <v>44024</v>
      </c>
      <c r="E708" s="88" t="s">
        <v>18</v>
      </c>
      <c r="F708" s="88" t="s">
        <v>63</v>
      </c>
      <c r="G708" s="88" t="s">
        <v>64</v>
      </c>
      <c r="H708" s="91" t="s">
        <v>38</v>
      </c>
      <c r="I708" s="92" t="n">
        <v>80</v>
      </c>
      <c r="J708" s="93" t="n">
        <v>400</v>
      </c>
      <c r="K708" s="94" t="n">
        <f aca="false">I708 * J708</f>
        <v>32000</v>
      </c>
      <c r="L708" s="94" t="n">
        <f aca="false">K708 *M708</f>
        <v>6400</v>
      </c>
      <c r="M708" s="95" t="n">
        <v>0.2</v>
      </c>
      <c r="N708" s="88" t="s">
        <v>14</v>
      </c>
      <c r="O708" s="91" t="s">
        <v>219</v>
      </c>
      <c r="P708" s="0" t="str">
        <f aca="false">RIGHT(H708,LEN(H708) - FIND(" ", H708))</f>
        <v>Apparel</v>
      </c>
    </row>
    <row r="709" customFormat="false" ht="14.25" hidden="false" customHeight="true" outlineLevel="0" collapsed="false">
      <c r="B709" s="88" t="s">
        <v>43</v>
      </c>
      <c r="C709" s="89" t="n">
        <v>1128299</v>
      </c>
      <c r="D709" s="90" t="n">
        <v>44024</v>
      </c>
      <c r="E709" s="88" t="s">
        <v>18</v>
      </c>
      <c r="F709" s="88" t="s">
        <v>63</v>
      </c>
      <c r="G709" s="88" t="s">
        <v>64</v>
      </c>
      <c r="H709" s="91" t="s">
        <v>38</v>
      </c>
      <c r="I709" s="92" t="n">
        <v>76</v>
      </c>
      <c r="J709" s="93" t="n">
        <v>108</v>
      </c>
      <c r="K709" s="94" t="n">
        <f aca="false">I709 * J709</f>
        <v>8208</v>
      </c>
      <c r="L709" s="94" t="n">
        <f aca="false">K709 *M709</f>
        <v>2708.64</v>
      </c>
      <c r="M709" s="95" t="n">
        <v>0.33</v>
      </c>
      <c r="N709" s="88" t="s">
        <v>23</v>
      </c>
      <c r="O709" s="91" t="s">
        <v>219</v>
      </c>
      <c r="P709" s="0" t="str">
        <f aca="false">RIGHT(H709,LEN(H709) - FIND(" ", H709))</f>
        <v>Apparel</v>
      </c>
    </row>
    <row r="710" customFormat="false" ht="14.25" hidden="false" customHeight="true" outlineLevel="0" collapsed="false">
      <c r="B710" s="88" t="s">
        <v>43</v>
      </c>
      <c r="C710" s="89" t="n">
        <v>1128299</v>
      </c>
      <c r="D710" s="90" t="n">
        <v>44025</v>
      </c>
      <c r="E710" s="88" t="s">
        <v>18</v>
      </c>
      <c r="F710" s="88" t="s">
        <v>63</v>
      </c>
      <c r="G710" s="88" t="s">
        <v>64</v>
      </c>
      <c r="H710" s="91" t="s">
        <v>32</v>
      </c>
      <c r="I710" s="92" t="n">
        <v>70</v>
      </c>
      <c r="J710" s="93" t="n">
        <v>600</v>
      </c>
      <c r="K710" s="94" t="n">
        <f aca="false">I710 * J710</f>
        <v>42000</v>
      </c>
      <c r="L710" s="94" t="n">
        <f aca="false">K710 *M710</f>
        <v>12600</v>
      </c>
      <c r="M710" s="95" t="n">
        <v>0.3</v>
      </c>
      <c r="N710" s="88" t="s">
        <v>14</v>
      </c>
      <c r="O710" s="91" t="s">
        <v>218</v>
      </c>
      <c r="P710" s="0" t="str">
        <f aca="false">RIGHT(H710,LEN(H710) - FIND(" ", H710))</f>
        <v>Street Footwear</v>
      </c>
    </row>
    <row r="711" customFormat="false" ht="14.25" hidden="false" customHeight="true" outlineLevel="0" collapsed="false">
      <c r="B711" s="88" t="s">
        <v>43</v>
      </c>
      <c r="C711" s="89" t="n">
        <v>1128299</v>
      </c>
      <c r="D711" s="90" t="n">
        <v>44025</v>
      </c>
      <c r="E711" s="88" t="s">
        <v>18</v>
      </c>
      <c r="F711" s="88" t="s">
        <v>63</v>
      </c>
      <c r="G711" s="88" t="s">
        <v>64</v>
      </c>
      <c r="H711" s="91" t="s">
        <v>32</v>
      </c>
      <c r="I711" s="92" t="n">
        <v>64</v>
      </c>
      <c r="J711" s="93" t="n">
        <v>156</v>
      </c>
      <c r="K711" s="94" t="n">
        <f aca="false">I711 * J711</f>
        <v>9984</v>
      </c>
      <c r="L711" s="94" t="n">
        <f aca="false">K711 *M711</f>
        <v>4093.44</v>
      </c>
      <c r="M711" s="95" t="n">
        <v>0.41</v>
      </c>
      <c r="N711" s="88" t="s">
        <v>23</v>
      </c>
      <c r="O711" s="91" t="s">
        <v>218</v>
      </c>
      <c r="P711" s="0" t="str">
        <f aca="false">RIGHT(H711,LEN(H711) - FIND(" ", H711))</f>
        <v>Street Footwear</v>
      </c>
    </row>
    <row r="712" customFormat="false" ht="14.25" hidden="false" customHeight="true" outlineLevel="0" collapsed="false">
      <c r="B712" s="88" t="s">
        <v>43</v>
      </c>
      <c r="C712" s="89" t="n">
        <v>1128299</v>
      </c>
      <c r="D712" s="90" t="n">
        <v>44026</v>
      </c>
      <c r="E712" s="88" t="s">
        <v>18</v>
      </c>
      <c r="F712" s="88" t="s">
        <v>63</v>
      </c>
      <c r="G712" s="88" t="s">
        <v>64</v>
      </c>
      <c r="H712" s="91" t="s">
        <v>24</v>
      </c>
      <c r="I712" s="92" t="n">
        <v>75</v>
      </c>
      <c r="J712" s="93" t="n">
        <v>600</v>
      </c>
      <c r="K712" s="94" t="n">
        <f aca="false">I712 * J712</f>
        <v>45000</v>
      </c>
      <c r="L712" s="94" t="n">
        <f aca="false">K712 *M712</f>
        <v>11250</v>
      </c>
      <c r="M712" s="95" t="n">
        <v>0.25</v>
      </c>
      <c r="N712" s="88" t="s">
        <v>14</v>
      </c>
      <c r="O712" s="91" t="s">
        <v>218</v>
      </c>
      <c r="P712" s="0" t="str">
        <f aca="false">RIGHT(H712,LEN(H712) - FIND(" ", H712))</f>
        <v>Athletic Footwear</v>
      </c>
    </row>
    <row r="713" customFormat="false" ht="14.25" hidden="false" customHeight="true" outlineLevel="0" collapsed="false">
      <c r="B713" s="88" t="s">
        <v>43</v>
      </c>
      <c r="C713" s="89" t="n">
        <v>1128299</v>
      </c>
      <c r="D713" s="90" t="n">
        <v>44026</v>
      </c>
      <c r="E713" s="88" t="s">
        <v>18</v>
      </c>
      <c r="F713" s="88" t="s">
        <v>63</v>
      </c>
      <c r="G713" s="88" t="s">
        <v>64</v>
      </c>
      <c r="H713" s="91" t="s">
        <v>24</v>
      </c>
      <c r="I713" s="92" t="n">
        <v>71</v>
      </c>
      <c r="J713" s="93" t="n">
        <v>174</v>
      </c>
      <c r="K713" s="94" t="n">
        <f aca="false">I713 * J713</f>
        <v>12354</v>
      </c>
      <c r="L713" s="94" t="n">
        <f aca="false">K713 *M713</f>
        <v>4323.9</v>
      </c>
      <c r="M713" s="95" t="n">
        <v>0.35</v>
      </c>
      <c r="N713" s="88" t="s">
        <v>23</v>
      </c>
      <c r="O713" s="91" t="s">
        <v>218</v>
      </c>
      <c r="P713" s="0" t="str">
        <f aca="false">RIGHT(H713,LEN(H713) - FIND(" ", H713))</f>
        <v>Athletic Footwear</v>
      </c>
    </row>
    <row r="714" customFormat="false" ht="14.25" hidden="false" customHeight="true" outlineLevel="0" collapsed="false">
      <c r="B714" s="88" t="s">
        <v>43</v>
      </c>
      <c r="C714" s="89" t="n">
        <v>1128299</v>
      </c>
      <c r="D714" s="90" t="n">
        <v>44027</v>
      </c>
      <c r="E714" s="88" t="s">
        <v>18</v>
      </c>
      <c r="F714" s="88" t="s">
        <v>63</v>
      </c>
      <c r="G714" s="88" t="s">
        <v>64</v>
      </c>
      <c r="H714" s="91" t="s">
        <v>48</v>
      </c>
      <c r="I714" s="92" t="n">
        <v>70</v>
      </c>
      <c r="J714" s="93" t="n">
        <v>450</v>
      </c>
      <c r="K714" s="94" t="n">
        <f aca="false">I714 * J714</f>
        <v>31500</v>
      </c>
      <c r="L714" s="94" t="n">
        <f aca="false">K714 *M714</f>
        <v>7875</v>
      </c>
      <c r="M714" s="95" t="n">
        <v>0.25</v>
      </c>
      <c r="N714" s="88" t="s">
        <v>14</v>
      </c>
      <c r="O714" s="91" t="s">
        <v>219</v>
      </c>
      <c r="P714" s="0" t="str">
        <f aca="false">RIGHT(H714,LEN(H714) - FIND(" ", H714))</f>
        <v>Street Footwear</v>
      </c>
    </row>
    <row r="715" customFormat="false" ht="14.25" hidden="false" customHeight="true" outlineLevel="0" collapsed="false">
      <c r="B715" s="88" t="s">
        <v>43</v>
      </c>
      <c r="C715" s="89" t="n">
        <v>1128299</v>
      </c>
      <c r="D715" s="90" t="n">
        <v>44027</v>
      </c>
      <c r="E715" s="88" t="s">
        <v>18</v>
      </c>
      <c r="F715" s="88" t="s">
        <v>63</v>
      </c>
      <c r="G715" s="88" t="s">
        <v>64</v>
      </c>
      <c r="H715" s="91" t="s">
        <v>48</v>
      </c>
      <c r="I715" s="92" t="n">
        <v>63</v>
      </c>
      <c r="J715" s="93" t="n">
        <v>135</v>
      </c>
      <c r="K715" s="94" t="n">
        <f aca="false">I715 * J715</f>
        <v>8505</v>
      </c>
      <c r="L715" s="94" t="n">
        <f aca="false">K715 *M715</f>
        <v>3146.85</v>
      </c>
      <c r="M715" s="95" t="n">
        <v>0.37</v>
      </c>
      <c r="N715" s="88" t="s">
        <v>23</v>
      </c>
      <c r="O715" s="91" t="s">
        <v>219</v>
      </c>
      <c r="P715" s="0" t="str">
        <f aca="false">RIGHT(H715,LEN(H715) - FIND(" ", H715))</f>
        <v>Street Footwear</v>
      </c>
    </row>
    <row r="716" customFormat="false" ht="14.25" hidden="false" customHeight="true" outlineLevel="0" collapsed="false">
      <c r="B716" s="88" t="s">
        <v>43</v>
      </c>
      <c r="C716" s="89" t="n">
        <v>1128299</v>
      </c>
      <c r="D716" s="90" t="n">
        <v>44028</v>
      </c>
      <c r="E716" s="88" t="s">
        <v>18</v>
      </c>
      <c r="F716" s="88" t="s">
        <v>63</v>
      </c>
      <c r="G716" s="88" t="s">
        <v>64</v>
      </c>
      <c r="H716" s="91" t="s">
        <v>44</v>
      </c>
      <c r="I716" s="92" t="n">
        <v>70</v>
      </c>
      <c r="J716" s="93" t="n">
        <v>400</v>
      </c>
      <c r="K716" s="94" t="n">
        <f aca="false">I716 * J716</f>
        <v>28000</v>
      </c>
      <c r="L716" s="94" t="n">
        <f aca="false">K716 *M716</f>
        <v>8400</v>
      </c>
      <c r="M716" s="95" t="n">
        <v>0.3</v>
      </c>
      <c r="N716" s="88" t="s">
        <v>14</v>
      </c>
      <c r="O716" s="91" t="s">
        <v>219</v>
      </c>
      <c r="P716" s="0" t="str">
        <f aca="false">RIGHT(H716,LEN(H716) - FIND(" ", H716))</f>
        <v>Athletic Footwear</v>
      </c>
    </row>
    <row r="717" customFormat="false" ht="14.25" hidden="false" customHeight="true" outlineLevel="0" collapsed="false">
      <c r="B717" s="88" t="s">
        <v>43</v>
      </c>
      <c r="C717" s="89" t="n">
        <v>1128299</v>
      </c>
      <c r="D717" s="90" t="n">
        <v>44028</v>
      </c>
      <c r="E717" s="88" t="s">
        <v>18</v>
      </c>
      <c r="F717" s="88" t="s">
        <v>63</v>
      </c>
      <c r="G717" s="88" t="s">
        <v>64</v>
      </c>
      <c r="H717" s="91" t="s">
        <v>44</v>
      </c>
      <c r="I717" s="92" t="n">
        <v>67</v>
      </c>
      <c r="J717" s="93" t="n">
        <v>112</v>
      </c>
      <c r="K717" s="94" t="n">
        <f aca="false">I717 * J717</f>
        <v>7504</v>
      </c>
      <c r="L717" s="94" t="n">
        <f aca="false">K717 *M717</f>
        <v>3001.6</v>
      </c>
      <c r="M717" s="95" t="n">
        <v>0.4</v>
      </c>
      <c r="N717" s="88" t="s">
        <v>23</v>
      </c>
      <c r="O717" s="91" t="s">
        <v>219</v>
      </c>
      <c r="P717" s="0" t="str">
        <f aca="false">RIGHT(H717,LEN(H717) - FIND(" ", H717))</f>
        <v>Athletic Footwear</v>
      </c>
    </row>
    <row r="718" customFormat="false" ht="14.25" hidden="false" customHeight="true" outlineLevel="0" collapsed="false">
      <c r="B718" s="88" t="s">
        <v>43</v>
      </c>
      <c r="C718" s="89" t="n">
        <v>1128299</v>
      </c>
      <c r="D718" s="90" t="n">
        <v>44029</v>
      </c>
      <c r="E718" s="88" t="s">
        <v>18</v>
      </c>
      <c r="F718" s="88" t="s">
        <v>63</v>
      </c>
      <c r="G718" s="88" t="s">
        <v>64</v>
      </c>
      <c r="H718" s="91" t="s">
        <v>16</v>
      </c>
      <c r="I718" s="92" t="n">
        <v>80</v>
      </c>
      <c r="J718" s="93" t="n">
        <v>425</v>
      </c>
      <c r="K718" s="94" t="n">
        <f aca="false">I718 * J718</f>
        <v>34000</v>
      </c>
      <c r="L718" s="94" t="n">
        <f aca="false">K718 *M718</f>
        <v>8500</v>
      </c>
      <c r="M718" s="95" t="n">
        <v>0.25</v>
      </c>
      <c r="N718" s="88" t="s">
        <v>14</v>
      </c>
      <c r="O718" s="91" t="s">
        <v>218</v>
      </c>
      <c r="P718" s="0" t="str">
        <f aca="false">RIGHT(H718,LEN(H718) - FIND(" ", H718))</f>
        <v>Apparel</v>
      </c>
    </row>
    <row r="719" customFormat="false" ht="14.25" hidden="false" customHeight="true" outlineLevel="0" collapsed="false">
      <c r="B719" s="88" t="s">
        <v>43</v>
      </c>
      <c r="C719" s="89" t="n">
        <v>1128299</v>
      </c>
      <c r="D719" s="90" t="n">
        <v>44029</v>
      </c>
      <c r="E719" s="88" t="s">
        <v>18</v>
      </c>
      <c r="F719" s="88" t="s">
        <v>63</v>
      </c>
      <c r="G719" s="88" t="s">
        <v>64</v>
      </c>
      <c r="H719" s="91" t="s">
        <v>16</v>
      </c>
      <c r="I719" s="92" t="n">
        <v>72</v>
      </c>
      <c r="J719" s="93" t="n">
        <v>111</v>
      </c>
      <c r="K719" s="94" t="n">
        <f aca="false">I719 * J719</f>
        <v>7992</v>
      </c>
      <c r="L719" s="94" t="n">
        <f aca="false">K719 *M719</f>
        <v>3196.8</v>
      </c>
      <c r="M719" s="95" t="n">
        <v>0.4</v>
      </c>
      <c r="N719" s="88" t="s">
        <v>23</v>
      </c>
      <c r="O719" s="91" t="s">
        <v>218</v>
      </c>
      <c r="P719" s="0" t="str">
        <f aca="false">RIGHT(H719,LEN(H719) - FIND(" ", H719))</f>
        <v>Apparel</v>
      </c>
    </row>
    <row r="720" customFormat="false" ht="14.25" hidden="false" customHeight="true" outlineLevel="0" collapsed="false">
      <c r="B720" s="88" t="s">
        <v>37</v>
      </c>
      <c r="C720" s="89" t="n">
        <v>1185732</v>
      </c>
      <c r="D720" s="90" t="n">
        <v>44030</v>
      </c>
      <c r="E720" s="88" t="s">
        <v>26</v>
      </c>
      <c r="F720" s="88" t="s">
        <v>50</v>
      </c>
      <c r="G720" s="88" t="s">
        <v>50</v>
      </c>
      <c r="H720" s="91" t="s">
        <v>38</v>
      </c>
      <c r="I720" s="92" t="n">
        <v>70</v>
      </c>
      <c r="J720" s="93" t="n">
        <v>1000</v>
      </c>
      <c r="K720" s="94" t="n">
        <f aca="false">I720 * J720</f>
        <v>70000</v>
      </c>
      <c r="L720" s="94" t="n">
        <f aca="false">K720 *M720</f>
        <v>17500</v>
      </c>
      <c r="M720" s="95" t="n">
        <v>0.25</v>
      </c>
      <c r="N720" s="88" t="s">
        <v>31</v>
      </c>
      <c r="O720" s="91" t="s">
        <v>219</v>
      </c>
      <c r="P720" s="0" t="str">
        <f aca="false">RIGHT(H720,LEN(H720) - FIND(" ", H720))</f>
        <v>Apparel</v>
      </c>
    </row>
    <row r="721" customFormat="false" ht="14.25" hidden="false" customHeight="true" outlineLevel="0" collapsed="false">
      <c r="B721" s="88" t="s">
        <v>43</v>
      </c>
      <c r="C721" s="89" t="n">
        <v>1128299</v>
      </c>
      <c r="D721" s="90" t="n">
        <v>44030</v>
      </c>
      <c r="E721" s="88" t="s">
        <v>18</v>
      </c>
      <c r="F721" s="88" t="s">
        <v>63</v>
      </c>
      <c r="G721" s="88" t="s">
        <v>64</v>
      </c>
      <c r="H721" s="91" t="s">
        <v>38</v>
      </c>
      <c r="I721" s="92" t="n">
        <v>65</v>
      </c>
      <c r="J721" s="93" t="n">
        <v>450</v>
      </c>
      <c r="K721" s="94" t="n">
        <f aca="false">I721 * J721</f>
        <v>29250</v>
      </c>
      <c r="L721" s="94" t="n">
        <f aca="false">K721 *M721</f>
        <v>5850</v>
      </c>
      <c r="M721" s="95" t="n">
        <v>0.2</v>
      </c>
      <c r="N721" s="88" t="s">
        <v>14</v>
      </c>
      <c r="O721" s="91" t="s">
        <v>219</v>
      </c>
      <c r="P721" s="0" t="str">
        <f aca="false">RIGHT(H721,LEN(H721) - FIND(" ", H721))</f>
        <v>Apparel</v>
      </c>
    </row>
    <row r="722" customFormat="false" ht="14.25" hidden="false" customHeight="true" outlineLevel="0" collapsed="false">
      <c r="B722" s="88" t="s">
        <v>37</v>
      </c>
      <c r="C722" s="89" t="n">
        <v>1185732</v>
      </c>
      <c r="D722" s="90" t="n">
        <v>44030</v>
      </c>
      <c r="E722" s="88" t="s">
        <v>26</v>
      </c>
      <c r="F722" s="88" t="s">
        <v>50</v>
      </c>
      <c r="G722" s="88" t="s">
        <v>50</v>
      </c>
      <c r="H722" s="91" t="s">
        <v>38</v>
      </c>
      <c r="I722" s="92" t="n">
        <v>68</v>
      </c>
      <c r="J722" s="93" t="n">
        <v>290</v>
      </c>
      <c r="K722" s="94" t="n">
        <f aca="false">I722 * J722</f>
        <v>19720</v>
      </c>
      <c r="L722" s="94" t="n">
        <f aca="false">K722 *M722</f>
        <v>6902</v>
      </c>
      <c r="M722" s="95" t="n">
        <v>0.35</v>
      </c>
      <c r="N722" s="88" t="s">
        <v>23</v>
      </c>
      <c r="O722" s="91" t="s">
        <v>219</v>
      </c>
      <c r="P722" s="0" t="str">
        <f aca="false">RIGHT(H722,LEN(H722) - FIND(" ", H722))</f>
        <v>Apparel</v>
      </c>
    </row>
    <row r="723" customFormat="false" ht="14.25" hidden="false" customHeight="true" outlineLevel="0" collapsed="false">
      <c r="B723" s="88" t="s">
        <v>43</v>
      </c>
      <c r="C723" s="89" t="n">
        <v>1128299</v>
      </c>
      <c r="D723" s="90" t="n">
        <v>44030</v>
      </c>
      <c r="E723" s="88" t="s">
        <v>18</v>
      </c>
      <c r="F723" s="88" t="s">
        <v>63</v>
      </c>
      <c r="G723" s="88" t="s">
        <v>64</v>
      </c>
      <c r="H723" s="91" t="s">
        <v>38</v>
      </c>
      <c r="I723" s="92" t="n">
        <v>62</v>
      </c>
      <c r="J723" s="93" t="n">
        <v>113</v>
      </c>
      <c r="K723" s="94" t="n">
        <f aca="false">I723 * J723</f>
        <v>7006</v>
      </c>
      <c r="L723" s="94" t="n">
        <f aca="false">K723 *M723</f>
        <v>2452.1</v>
      </c>
      <c r="M723" s="95" t="n">
        <v>0.35</v>
      </c>
      <c r="N723" s="88" t="s">
        <v>23</v>
      </c>
      <c r="O723" s="91" t="s">
        <v>219</v>
      </c>
      <c r="P723" s="0" t="str">
        <f aca="false">RIGHT(H723,LEN(H723) - FIND(" ", H723))</f>
        <v>Apparel</v>
      </c>
    </row>
    <row r="724" customFormat="false" ht="14.25" hidden="false" customHeight="true" outlineLevel="0" collapsed="false">
      <c r="B724" s="88" t="s">
        <v>37</v>
      </c>
      <c r="C724" s="89" t="n">
        <v>1185732</v>
      </c>
      <c r="D724" s="90" t="n">
        <v>44030</v>
      </c>
      <c r="E724" s="88" t="s">
        <v>26</v>
      </c>
      <c r="F724" s="88" t="s">
        <v>50</v>
      </c>
      <c r="G724" s="88" t="s">
        <v>50</v>
      </c>
      <c r="H724" s="91" t="s">
        <v>38</v>
      </c>
      <c r="I724" s="92" t="n">
        <v>48</v>
      </c>
      <c r="J724" s="93" t="n">
        <v>340</v>
      </c>
      <c r="K724" s="94" t="n">
        <f aca="false">I724 * J724</f>
        <v>16320</v>
      </c>
      <c r="L724" s="94" t="n">
        <f aca="false">K724 *M724</f>
        <v>4896</v>
      </c>
      <c r="M724" s="95" t="n">
        <v>0.3</v>
      </c>
      <c r="N724" s="88" t="s">
        <v>31</v>
      </c>
      <c r="O724" s="91" t="s">
        <v>219</v>
      </c>
      <c r="P724" s="0" t="str">
        <f aca="false">RIGHT(H724,LEN(H724) - FIND(" ", H724))</f>
        <v>Apparel</v>
      </c>
    </row>
    <row r="725" customFormat="false" ht="14.25" hidden="false" customHeight="true" outlineLevel="0" collapsed="false">
      <c r="B725" s="88" t="s">
        <v>30</v>
      </c>
      <c r="C725" s="89" t="n">
        <v>1197831</v>
      </c>
      <c r="D725" s="90" t="n">
        <v>44031</v>
      </c>
      <c r="E725" s="88" t="s">
        <v>26</v>
      </c>
      <c r="F725" s="88" t="s">
        <v>50</v>
      </c>
      <c r="G725" s="88" t="s">
        <v>50</v>
      </c>
      <c r="H725" s="91" t="s">
        <v>32</v>
      </c>
      <c r="I725" s="92" t="n">
        <v>25</v>
      </c>
      <c r="J725" s="93" t="n">
        <v>900</v>
      </c>
      <c r="K725" s="94" t="n">
        <f aca="false">I725 * J725</f>
        <v>22500</v>
      </c>
      <c r="L725" s="94" t="n">
        <f aca="false">K725 *M725</f>
        <v>7875</v>
      </c>
      <c r="M725" s="95" t="n">
        <v>0.35</v>
      </c>
      <c r="N725" s="88" t="s">
        <v>31</v>
      </c>
      <c r="O725" s="91" t="s">
        <v>218</v>
      </c>
      <c r="P725" s="0" t="str">
        <f aca="false">RIGHT(H725,LEN(H725) - FIND(" ", H725))</f>
        <v>Street Footwear</v>
      </c>
    </row>
    <row r="726" customFormat="false" ht="14.25" hidden="false" customHeight="true" outlineLevel="0" collapsed="false">
      <c r="B726" s="88" t="s">
        <v>43</v>
      </c>
      <c r="C726" s="89" t="n">
        <v>1128299</v>
      </c>
      <c r="D726" s="90" t="n">
        <v>44031</v>
      </c>
      <c r="E726" s="88" t="s">
        <v>18</v>
      </c>
      <c r="F726" s="88" t="s">
        <v>63</v>
      </c>
      <c r="G726" s="88" t="s">
        <v>64</v>
      </c>
      <c r="H726" s="91" t="s">
        <v>32</v>
      </c>
      <c r="I726" s="92" t="n">
        <v>60</v>
      </c>
      <c r="J726" s="93" t="n">
        <v>550</v>
      </c>
      <c r="K726" s="94" t="n">
        <f aca="false">I726 * J726</f>
        <v>33000</v>
      </c>
      <c r="L726" s="94" t="n">
        <f aca="false">K726 *M726</f>
        <v>9900</v>
      </c>
      <c r="M726" s="95" t="n">
        <v>0.3</v>
      </c>
      <c r="N726" s="88" t="s">
        <v>14</v>
      </c>
      <c r="O726" s="91" t="s">
        <v>218</v>
      </c>
      <c r="P726" s="0" t="str">
        <f aca="false">RIGHT(H726,LEN(H726) - FIND(" ", H726))</f>
        <v>Street Footwear</v>
      </c>
    </row>
    <row r="727" customFormat="false" ht="14.25" hidden="false" customHeight="true" outlineLevel="0" collapsed="false">
      <c r="B727" s="88" t="s">
        <v>30</v>
      </c>
      <c r="C727" s="89" t="n">
        <v>1197831</v>
      </c>
      <c r="D727" s="90" t="n">
        <v>44031</v>
      </c>
      <c r="E727" s="88" t="s">
        <v>26</v>
      </c>
      <c r="F727" s="88" t="s">
        <v>50</v>
      </c>
      <c r="G727" s="88" t="s">
        <v>50</v>
      </c>
      <c r="H727" s="91" t="s">
        <v>32</v>
      </c>
      <c r="I727" s="92" t="n">
        <v>24</v>
      </c>
      <c r="J727" s="93" t="n">
        <v>234</v>
      </c>
      <c r="K727" s="94" t="n">
        <f aca="false">I727 * J727</f>
        <v>5616</v>
      </c>
      <c r="L727" s="94" t="n">
        <f aca="false">K727 *M727</f>
        <v>2639.52</v>
      </c>
      <c r="M727" s="95" t="n">
        <v>0.47</v>
      </c>
      <c r="N727" s="88" t="s">
        <v>23</v>
      </c>
      <c r="O727" s="91" t="s">
        <v>218</v>
      </c>
      <c r="P727" s="0" t="str">
        <f aca="false">RIGHT(H727,LEN(H727) - FIND(" ", H727))</f>
        <v>Street Footwear</v>
      </c>
    </row>
    <row r="728" customFormat="false" ht="14.25" hidden="false" customHeight="true" outlineLevel="0" collapsed="false">
      <c r="B728" s="88" t="s">
        <v>43</v>
      </c>
      <c r="C728" s="89" t="n">
        <v>1128299</v>
      </c>
      <c r="D728" s="90" t="n">
        <v>44031</v>
      </c>
      <c r="E728" s="88" t="s">
        <v>18</v>
      </c>
      <c r="F728" s="88" t="s">
        <v>63</v>
      </c>
      <c r="G728" s="88" t="s">
        <v>64</v>
      </c>
      <c r="H728" s="91" t="s">
        <v>32</v>
      </c>
      <c r="I728" s="92" t="n">
        <v>58</v>
      </c>
      <c r="J728" s="93" t="n">
        <v>149</v>
      </c>
      <c r="K728" s="94" t="n">
        <f aca="false">I728 * J728</f>
        <v>8642</v>
      </c>
      <c r="L728" s="94" t="n">
        <f aca="false">K728 *M728</f>
        <v>3456.8</v>
      </c>
      <c r="M728" s="95" t="n">
        <v>0.4</v>
      </c>
      <c r="N728" s="88" t="s">
        <v>23</v>
      </c>
      <c r="O728" s="91" t="s">
        <v>218</v>
      </c>
      <c r="P728" s="0" t="str">
        <f aca="false">RIGHT(H728,LEN(H728) - FIND(" ", H728))</f>
        <v>Street Footwear</v>
      </c>
    </row>
    <row r="729" customFormat="false" ht="14.25" hidden="false" customHeight="true" outlineLevel="0" collapsed="false">
      <c r="B729" s="88" t="s">
        <v>30</v>
      </c>
      <c r="C729" s="89" t="n">
        <v>1197831</v>
      </c>
      <c r="D729" s="90" t="n">
        <v>44031</v>
      </c>
      <c r="E729" s="88" t="s">
        <v>26</v>
      </c>
      <c r="F729" s="88" t="s">
        <v>50</v>
      </c>
      <c r="G729" s="88" t="s">
        <v>50</v>
      </c>
      <c r="H729" s="91" t="s">
        <v>32</v>
      </c>
      <c r="I729" s="92" t="n">
        <v>20</v>
      </c>
      <c r="J729" s="93" t="n">
        <v>270</v>
      </c>
      <c r="K729" s="94" t="n">
        <f aca="false">I729 * J729</f>
        <v>5400</v>
      </c>
      <c r="L729" s="94" t="n">
        <f aca="false">K729 *M729</f>
        <v>2106</v>
      </c>
      <c r="M729" s="95" t="n">
        <v>0.39</v>
      </c>
      <c r="N729" s="88" t="s">
        <v>31</v>
      </c>
      <c r="O729" s="91" t="s">
        <v>218</v>
      </c>
      <c r="P729" s="0" t="str">
        <f aca="false">RIGHT(H729,LEN(H729) - FIND(" ", H729))</f>
        <v>Street Footwear</v>
      </c>
    </row>
    <row r="730" customFormat="false" ht="14.25" hidden="false" customHeight="true" outlineLevel="0" collapsed="false">
      <c r="B730" s="88" t="s">
        <v>30</v>
      </c>
      <c r="C730" s="89" t="n">
        <v>1197831</v>
      </c>
      <c r="D730" s="90" t="n">
        <v>44032</v>
      </c>
      <c r="E730" s="88" t="s">
        <v>26</v>
      </c>
      <c r="F730" s="88" t="s">
        <v>50</v>
      </c>
      <c r="G730" s="88" t="s">
        <v>50</v>
      </c>
      <c r="H730" s="91" t="s">
        <v>24</v>
      </c>
      <c r="I730" s="92" t="n">
        <v>35</v>
      </c>
      <c r="J730" s="93" t="n">
        <v>900</v>
      </c>
      <c r="K730" s="94" t="n">
        <f aca="false">I730 * J730</f>
        <v>31500</v>
      </c>
      <c r="L730" s="94" t="n">
        <f aca="false">K730 *M730</f>
        <v>11025</v>
      </c>
      <c r="M730" s="95" t="n">
        <v>0.35</v>
      </c>
      <c r="N730" s="88" t="s">
        <v>31</v>
      </c>
      <c r="O730" s="91" t="s">
        <v>218</v>
      </c>
      <c r="P730" s="0" t="str">
        <f aca="false">RIGHT(H730,LEN(H730) - FIND(" ", H730))</f>
        <v>Athletic Footwear</v>
      </c>
    </row>
    <row r="731" customFormat="false" ht="14.25" hidden="false" customHeight="true" outlineLevel="0" collapsed="false">
      <c r="B731" s="88" t="s">
        <v>43</v>
      </c>
      <c r="C731" s="89" t="n">
        <v>1128299</v>
      </c>
      <c r="D731" s="90" t="n">
        <v>44032</v>
      </c>
      <c r="E731" s="88" t="s">
        <v>18</v>
      </c>
      <c r="F731" s="88" t="s">
        <v>63</v>
      </c>
      <c r="G731" s="88" t="s">
        <v>64</v>
      </c>
      <c r="H731" s="91" t="s">
        <v>24</v>
      </c>
      <c r="I731" s="92" t="n">
        <v>65</v>
      </c>
      <c r="J731" s="93" t="n">
        <v>550</v>
      </c>
      <c r="K731" s="94" t="n">
        <f aca="false">I731 * J731</f>
        <v>35750</v>
      </c>
      <c r="L731" s="94" t="n">
        <f aca="false">K731 *M731</f>
        <v>8937.5</v>
      </c>
      <c r="M731" s="95" t="n">
        <v>0.25</v>
      </c>
      <c r="N731" s="88" t="s">
        <v>14</v>
      </c>
      <c r="O731" s="91" t="s">
        <v>218</v>
      </c>
      <c r="P731" s="0" t="str">
        <f aca="false">RIGHT(H731,LEN(H731) - FIND(" ", H731))</f>
        <v>Athletic Footwear</v>
      </c>
    </row>
    <row r="732" customFormat="false" ht="14.25" hidden="false" customHeight="true" outlineLevel="0" collapsed="false">
      <c r="B732" s="88" t="s">
        <v>30</v>
      </c>
      <c r="C732" s="89" t="n">
        <v>1197831</v>
      </c>
      <c r="D732" s="90" t="n">
        <v>44032</v>
      </c>
      <c r="E732" s="88" t="s">
        <v>26</v>
      </c>
      <c r="F732" s="88" t="s">
        <v>50</v>
      </c>
      <c r="G732" s="88" t="s">
        <v>50</v>
      </c>
      <c r="H732" s="91" t="s">
        <v>24</v>
      </c>
      <c r="I732" s="92" t="n">
        <v>34</v>
      </c>
      <c r="J732" s="93" t="n">
        <v>225</v>
      </c>
      <c r="K732" s="94" t="n">
        <f aca="false">I732 * J732</f>
        <v>7650</v>
      </c>
      <c r="L732" s="94" t="n">
        <f aca="false">K732 *M732</f>
        <v>3748.5</v>
      </c>
      <c r="M732" s="95" t="n">
        <v>0.49</v>
      </c>
      <c r="N732" s="88" t="s">
        <v>23</v>
      </c>
      <c r="O732" s="91" t="s">
        <v>218</v>
      </c>
      <c r="P732" s="0" t="str">
        <f aca="false">RIGHT(H732,LEN(H732) - FIND(" ", H732))</f>
        <v>Athletic Footwear</v>
      </c>
    </row>
    <row r="733" customFormat="false" ht="14.25" hidden="false" customHeight="true" outlineLevel="0" collapsed="false">
      <c r="B733" s="88" t="s">
        <v>43</v>
      </c>
      <c r="C733" s="89" t="n">
        <v>1128299</v>
      </c>
      <c r="D733" s="90" t="n">
        <v>44032</v>
      </c>
      <c r="E733" s="88" t="s">
        <v>18</v>
      </c>
      <c r="F733" s="88" t="s">
        <v>63</v>
      </c>
      <c r="G733" s="88" t="s">
        <v>64</v>
      </c>
      <c r="H733" s="91" t="s">
        <v>24</v>
      </c>
      <c r="I733" s="92" t="n">
        <v>64</v>
      </c>
      <c r="J733" s="93" t="n">
        <v>138</v>
      </c>
      <c r="K733" s="94" t="n">
        <f aca="false">I733 * J733</f>
        <v>8832</v>
      </c>
      <c r="L733" s="94" t="n">
        <f aca="false">K733 *M733</f>
        <v>3267.84</v>
      </c>
      <c r="M733" s="95" t="n">
        <v>0.37</v>
      </c>
      <c r="N733" s="88" t="s">
        <v>23</v>
      </c>
      <c r="O733" s="91" t="s">
        <v>218</v>
      </c>
      <c r="P733" s="0" t="str">
        <f aca="false">RIGHT(H733,LEN(H733) - FIND(" ", H733))</f>
        <v>Athletic Footwear</v>
      </c>
    </row>
    <row r="734" customFormat="false" ht="14.25" hidden="false" customHeight="true" outlineLevel="0" collapsed="false">
      <c r="B734" s="88" t="s">
        <v>30</v>
      </c>
      <c r="C734" s="89" t="n">
        <v>1197831</v>
      </c>
      <c r="D734" s="90" t="n">
        <v>44032</v>
      </c>
      <c r="E734" s="88" t="s">
        <v>26</v>
      </c>
      <c r="F734" s="88" t="s">
        <v>50</v>
      </c>
      <c r="G734" s="88" t="s">
        <v>50</v>
      </c>
      <c r="H734" s="91" t="s">
        <v>24</v>
      </c>
      <c r="I734" s="92" t="n">
        <v>26</v>
      </c>
      <c r="J734" s="93" t="n">
        <v>270</v>
      </c>
      <c r="K734" s="94" t="n">
        <f aca="false">I734 * J734</f>
        <v>7020</v>
      </c>
      <c r="L734" s="94" t="n">
        <f aca="false">K734 *M734</f>
        <v>2597.4</v>
      </c>
      <c r="M734" s="95" t="n">
        <v>0.37</v>
      </c>
      <c r="N734" s="88" t="s">
        <v>31</v>
      </c>
      <c r="O734" s="91" t="s">
        <v>218</v>
      </c>
      <c r="P734" s="0" t="str">
        <f aca="false">RIGHT(H734,LEN(H734) - FIND(" ", H734))</f>
        <v>Athletic Footwear</v>
      </c>
    </row>
    <row r="735" customFormat="false" ht="14.25" hidden="false" customHeight="true" outlineLevel="0" collapsed="false">
      <c r="B735" s="88" t="s">
        <v>30</v>
      </c>
      <c r="C735" s="89" t="n">
        <v>1197831</v>
      </c>
      <c r="D735" s="90" t="n">
        <v>44033</v>
      </c>
      <c r="E735" s="88" t="s">
        <v>26</v>
      </c>
      <c r="F735" s="88" t="s">
        <v>50</v>
      </c>
      <c r="G735" s="88" t="s">
        <v>50</v>
      </c>
      <c r="H735" s="91" t="s">
        <v>48</v>
      </c>
      <c r="I735" s="92" t="n">
        <v>35</v>
      </c>
      <c r="J735" s="93" t="n">
        <v>700</v>
      </c>
      <c r="K735" s="94" t="n">
        <f aca="false">I735 * J735</f>
        <v>24500</v>
      </c>
      <c r="L735" s="94" t="n">
        <f aca="false">K735 *M735</f>
        <v>8575</v>
      </c>
      <c r="M735" s="95" t="n">
        <v>0.35</v>
      </c>
      <c r="N735" s="88" t="s">
        <v>31</v>
      </c>
      <c r="O735" s="91" t="s">
        <v>219</v>
      </c>
      <c r="P735" s="0" t="str">
        <f aca="false">RIGHT(H735,LEN(H735) - FIND(" ", H735))</f>
        <v>Street Footwear</v>
      </c>
    </row>
    <row r="736" customFormat="false" ht="14.25" hidden="false" customHeight="true" outlineLevel="0" collapsed="false">
      <c r="B736" s="88" t="s">
        <v>43</v>
      </c>
      <c r="C736" s="89" t="n">
        <v>1128299</v>
      </c>
      <c r="D736" s="90" t="n">
        <v>44033</v>
      </c>
      <c r="E736" s="88" t="s">
        <v>18</v>
      </c>
      <c r="F736" s="88" t="s">
        <v>63</v>
      </c>
      <c r="G736" s="88" t="s">
        <v>64</v>
      </c>
      <c r="H736" s="91" t="s">
        <v>48</v>
      </c>
      <c r="I736" s="92" t="n">
        <v>60</v>
      </c>
      <c r="J736" s="93" t="n">
        <v>375</v>
      </c>
      <c r="K736" s="94" t="n">
        <f aca="false">I736 * J736</f>
        <v>22500</v>
      </c>
      <c r="L736" s="94" t="n">
        <f aca="false">K736 *M736</f>
        <v>5625</v>
      </c>
      <c r="M736" s="95" t="n">
        <v>0.25</v>
      </c>
      <c r="N736" s="88" t="s">
        <v>14</v>
      </c>
      <c r="O736" s="91" t="s">
        <v>219</v>
      </c>
      <c r="P736" s="0" t="str">
        <f aca="false">RIGHT(H736,LEN(H736) - FIND(" ", H736))</f>
        <v>Street Footwear</v>
      </c>
    </row>
    <row r="737" customFormat="false" ht="14.25" hidden="false" customHeight="true" outlineLevel="0" collapsed="false">
      <c r="B737" s="88" t="s">
        <v>30</v>
      </c>
      <c r="C737" s="89" t="n">
        <v>1197831</v>
      </c>
      <c r="D737" s="90" t="n">
        <v>44033</v>
      </c>
      <c r="E737" s="88" t="s">
        <v>26</v>
      </c>
      <c r="F737" s="88" t="s">
        <v>50</v>
      </c>
      <c r="G737" s="88" t="s">
        <v>50</v>
      </c>
      <c r="H737" s="91" t="s">
        <v>48</v>
      </c>
      <c r="I737" s="92" t="n">
        <v>33</v>
      </c>
      <c r="J737" s="93" t="n">
        <v>210</v>
      </c>
      <c r="K737" s="94" t="n">
        <f aca="false">I737 * J737</f>
        <v>6930</v>
      </c>
      <c r="L737" s="94" t="n">
        <f aca="false">K737 *M737</f>
        <v>3187.8</v>
      </c>
      <c r="M737" s="95" t="n">
        <v>0.46</v>
      </c>
      <c r="N737" s="88" t="s">
        <v>23</v>
      </c>
      <c r="O737" s="91" t="s">
        <v>219</v>
      </c>
      <c r="P737" s="0" t="str">
        <f aca="false">RIGHT(H737,LEN(H737) - FIND(" ", H737))</f>
        <v>Street Footwear</v>
      </c>
    </row>
    <row r="738" customFormat="false" ht="14.25" hidden="false" customHeight="true" outlineLevel="0" collapsed="false">
      <c r="B738" s="88" t="s">
        <v>43</v>
      </c>
      <c r="C738" s="89" t="n">
        <v>1128299</v>
      </c>
      <c r="D738" s="90" t="n">
        <v>44033</v>
      </c>
      <c r="E738" s="88" t="s">
        <v>18</v>
      </c>
      <c r="F738" s="88" t="s">
        <v>63</v>
      </c>
      <c r="G738" s="88" t="s">
        <v>64</v>
      </c>
      <c r="H738" s="91" t="s">
        <v>48</v>
      </c>
      <c r="I738" s="92" t="n">
        <v>56</v>
      </c>
      <c r="J738" s="93" t="n">
        <v>113</v>
      </c>
      <c r="K738" s="94" t="n">
        <f aca="false">I738 * J738</f>
        <v>6328</v>
      </c>
      <c r="L738" s="94" t="n">
        <f aca="false">K738 *M738</f>
        <v>2278.08</v>
      </c>
      <c r="M738" s="95" t="n">
        <v>0.36</v>
      </c>
      <c r="N738" s="88" t="s">
        <v>23</v>
      </c>
      <c r="O738" s="91" t="s">
        <v>219</v>
      </c>
      <c r="P738" s="0" t="str">
        <f aca="false">RIGHT(H738,LEN(H738) - FIND(" ", H738))</f>
        <v>Street Footwear</v>
      </c>
    </row>
    <row r="739" customFormat="false" ht="14.25" hidden="false" customHeight="true" outlineLevel="0" collapsed="false">
      <c r="B739" s="88" t="s">
        <v>30</v>
      </c>
      <c r="C739" s="89" t="n">
        <v>1197831</v>
      </c>
      <c r="D739" s="90" t="n">
        <v>44033</v>
      </c>
      <c r="E739" s="88" t="s">
        <v>26</v>
      </c>
      <c r="F739" s="88" t="s">
        <v>50</v>
      </c>
      <c r="G739" s="88" t="s">
        <v>50</v>
      </c>
      <c r="H739" s="91" t="s">
        <v>48</v>
      </c>
      <c r="I739" s="92" t="n">
        <v>27</v>
      </c>
      <c r="J739" s="93" t="n">
        <v>238</v>
      </c>
      <c r="K739" s="94" t="n">
        <f aca="false">I739 * J739</f>
        <v>6426</v>
      </c>
      <c r="L739" s="94" t="n">
        <f aca="false">K739 *M739</f>
        <v>2506.14</v>
      </c>
      <c r="M739" s="95" t="n">
        <v>0.39</v>
      </c>
      <c r="N739" s="88" t="s">
        <v>31</v>
      </c>
      <c r="O739" s="91" t="s">
        <v>219</v>
      </c>
      <c r="P739" s="0" t="str">
        <f aca="false">RIGHT(H739,LEN(H739) - FIND(" ", H739))</f>
        <v>Street Footwear</v>
      </c>
    </row>
    <row r="740" customFormat="false" ht="14.25" hidden="false" customHeight="true" outlineLevel="0" collapsed="false">
      <c r="B740" s="88" t="s">
        <v>30</v>
      </c>
      <c r="C740" s="89" t="n">
        <v>1197831</v>
      </c>
      <c r="D740" s="90" t="n">
        <v>44034</v>
      </c>
      <c r="E740" s="88" t="s">
        <v>26</v>
      </c>
      <c r="F740" s="88" t="s">
        <v>50</v>
      </c>
      <c r="G740" s="88" t="s">
        <v>50</v>
      </c>
      <c r="H740" s="91" t="s">
        <v>44</v>
      </c>
      <c r="I740" s="92" t="n">
        <v>35</v>
      </c>
      <c r="J740" s="93" t="n">
        <v>700</v>
      </c>
      <c r="K740" s="94" t="n">
        <f aca="false">I740 * J740</f>
        <v>24500</v>
      </c>
      <c r="L740" s="94" t="n">
        <f aca="false">K740 *M740</f>
        <v>11025</v>
      </c>
      <c r="M740" s="95" t="n">
        <v>0.45</v>
      </c>
      <c r="N740" s="88" t="s">
        <v>31</v>
      </c>
      <c r="O740" s="91" t="s">
        <v>219</v>
      </c>
      <c r="P740" s="0" t="str">
        <f aca="false">RIGHT(H740,LEN(H740) - FIND(" ", H740))</f>
        <v>Athletic Footwear</v>
      </c>
    </row>
    <row r="741" customFormat="false" ht="14.25" hidden="false" customHeight="true" outlineLevel="0" collapsed="false">
      <c r="B741" s="88" t="s">
        <v>43</v>
      </c>
      <c r="C741" s="89" t="n">
        <v>1128299</v>
      </c>
      <c r="D741" s="90" t="n">
        <v>44034</v>
      </c>
      <c r="E741" s="88" t="s">
        <v>18</v>
      </c>
      <c r="F741" s="88" t="s">
        <v>63</v>
      </c>
      <c r="G741" s="88" t="s">
        <v>64</v>
      </c>
      <c r="H741" s="91" t="s">
        <v>44</v>
      </c>
      <c r="I741" s="92" t="n">
        <v>60</v>
      </c>
      <c r="J741" s="93" t="n">
        <v>350</v>
      </c>
      <c r="K741" s="94" t="n">
        <f aca="false">I741 * J741</f>
        <v>21000</v>
      </c>
      <c r="L741" s="94" t="n">
        <f aca="false">K741 *M741</f>
        <v>6300</v>
      </c>
      <c r="M741" s="95" t="n">
        <v>0.3</v>
      </c>
      <c r="N741" s="88" t="s">
        <v>14</v>
      </c>
      <c r="O741" s="91" t="s">
        <v>219</v>
      </c>
      <c r="P741" s="0" t="str">
        <f aca="false">RIGHT(H741,LEN(H741) - FIND(" ", H741))</f>
        <v>Athletic Footwear</v>
      </c>
    </row>
    <row r="742" customFormat="false" ht="14.25" hidden="false" customHeight="true" outlineLevel="0" collapsed="false">
      <c r="B742" s="88" t="s">
        <v>30</v>
      </c>
      <c r="C742" s="89" t="n">
        <v>1197831</v>
      </c>
      <c r="D742" s="90" t="n">
        <v>44034</v>
      </c>
      <c r="E742" s="88" t="s">
        <v>26</v>
      </c>
      <c r="F742" s="88" t="s">
        <v>50</v>
      </c>
      <c r="G742" s="88" t="s">
        <v>50</v>
      </c>
      <c r="H742" s="91" t="s">
        <v>44</v>
      </c>
      <c r="I742" s="92" t="n">
        <v>34</v>
      </c>
      <c r="J742" s="93" t="n">
        <v>175</v>
      </c>
      <c r="K742" s="94" t="n">
        <f aca="false">I742 * J742</f>
        <v>5950</v>
      </c>
      <c r="L742" s="94" t="n">
        <f aca="false">K742 *M742</f>
        <v>3272.5</v>
      </c>
      <c r="M742" s="95" t="n">
        <v>0.55</v>
      </c>
      <c r="N742" s="88" t="s">
        <v>23</v>
      </c>
      <c r="O742" s="91" t="s">
        <v>219</v>
      </c>
      <c r="P742" s="0" t="str">
        <f aca="false">RIGHT(H742,LEN(H742) - FIND(" ", H742))</f>
        <v>Athletic Footwear</v>
      </c>
    </row>
    <row r="743" customFormat="false" ht="14.25" hidden="false" customHeight="true" outlineLevel="0" collapsed="false">
      <c r="B743" s="88" t="s">
        <v>43</v>
      </c>
      <c r="C743" s="89" t="n">
        <v>1128299</v>
      </c>
      <c r="D743" s="90" t="n">
        <v>44034</v>
      </c>
      <c r="E743" s="88" t="s">
        <v>18</v>
      </c>
      <c r="F743" s="88" t="s">
        <v>63</v>
      </c>
      <c r="G743" s="88" t="s">
        <v>64</v>
      </c>
      <c r="H743" s="91" t="s">
        <v>44</v>
      </c>
      <c r="I743" s="92" t="n">
        <v>58</v>
      </c>
      <c r="J743" s="93" t="n">
        <v>98</v>
      </c>
      <c r="K743" s="94" t="n">
        <f aca="false">I743 * J743</f>
        <v>5684</v>
      </c>
      <c r="L743" s="94" t="n">
        <f aca="false">K743 *M743</f>
        <v>2500.96</v>
      </c>
      <c r="M743" s="95" t="n">
        <v>0.44</v>
      </c>
      <c r="N743" s="88" t="s">
        <v>23</v>
      </c>
      <c r="O743" s="91" t="s">
        <v>219</v>
      </c>
      <c r="P743" s="0" t="str">
        <f aca="false">RIGHT(H743,LEN(H743) - FIND(" ", H743))</f>
        <v>Athletic Footwear</v>
      </c>
    </row>
    <row r="744" customFormat="false" ht="14.25" hidden="false" customHeight="true" outlineLevel="0" collapsed="false">
      <c r="B744" s="88" t="s">
        <v>30</v>
      </c>
      <c r="C744" s="89" t="n">
        <v>1197831</v>
      </c>
      <c r="D744" s="90" t="n">
        <v>44034</v>
      </c>
      <c r="E744" s="88" t="s">
        <v>26</v>
      </c>
      <c r="F744" s="88" t="s">
        <v>50</v>
      </c>
      <c r="G744" s="88" t="s">
        <v>50</v>
      </c>
      <c r="H744" s="91" t="s">
        <v>44</v>
      </c>
      <c r="I744" s="92" t="n">
        <v>27</v>
      </c>
      <c r="J744" s="93" t="n">
        <v>210</v>
      </c>
      <c r="K744" s="94" t="n">
        <f aca="false">I744 * J744</f>
        <v>5670</v>
      </c>
      <c r="L744" s="94" t="n">
        <f aca="false">K744 *M744</f>
        <v>2948.4</v>
      </c>
      <c r="M744" s="95" t="n">
        <v>0.52</v>
      </c>
      <c r="N744" s="88" t="s">
        <v>31</v>
      </c>
      <c r="O744" s="91" t="s">
        <v>219</v>
      </c>
      <c r="P744" s="0" t="str">
        <f aca="false">RIGHT(H744,LEN(H744) - FIND(" ", H744))</f>
        <v>Athletic Footwear</v>
      </c>
    </row>
    <row r="745" customFormat="false" ht="14.25" hidden="false" customHeight="true" outlineLevel="0" collapsed="false">
      <c r="B745" s="88" t="s">
        <v>30</v>
      </c>
      <c r="C745" s="89" t="n">
        <v>1197831</v>
      </c>
      <c r="D745" s="90" t="n">
        <v>44035</v>
      </c>
      <c r="E745" s="88" t="s">
        <v>40</v>
      </c>
      <c r="F745" s="88" t="s">
        <v>59</v>
      </c>
      <c r="G745" s="88" t="s">
        <v>28</v>
      </c>
      <c r="H745" s="91" t="s">
        <v>16</v>
      </c>
      <c r="I745" s="92" t="n">
        <v>40</v>
      </c>
      <c r="J745" s="93" t="n">
        <v>550</v>
      </c>
      <c r="K745" s="94" t="n">
        <f aca="false">I745 * J745</f>
        <v>22000</v>
      </c>
      <c r="L745" s="94" t="n">
        <f aca="false">K745 *M745</f>
        <v>6600</v>
      </c>
      <c r="M745" s="95" t="n">
        <v>0.3</v>
      </c>
      <c r="N745" s="88" t="s">
        <v>31</v>
      </c>
      <c r="O745" s="91" t="s">
        <v>218</v>
      </c>
      <c r="P745" s="0" t="str">
        <f aca="false">RIGHT(H745,LEN(H745) - FIND(" ", H745))</f>
        <v>Apparel</v>
      </c>
    </row>
    <row r="746" customFormat="false" ht="14.25" hidden="false" customHeight="true" outlineLevel="0" collapsed="false">
      <c r="B746" s="88" t="s">
        <v>43</v>
      </c>
      <c r="C746" s="89" t="n">
        <v>1128299</v>
      </c>
      <c r="D746" s="90" t="n">
        <v>44035</v>
      </c>
      <c r="E746" s="88" t="s">
        <v>18</v>
      </c>
      <c r="F746" s="88" t="s">
        <v>63</v>
      </c>
      <c r="G746" s="88" t="s">
        <v>64</v>
      </c>
      <c r="H746" s="91" t="s">
        <v>16</v>
      </c>
      <c r="I746" s="92" t="n">
        <v>70</v>
      </c>
      <c r="J746" s="93" t="n">
        <v>325</v>
      </c>
      <c r="K746" s="94" t="n">
        <f aca="false">I746 * J746</f>
        <v>22750</v>
      </c>
      <c r="L746" s="94" t="n">
        <f aca="false">K746 *M746</f>
        <v>5687.5</v>
      </c>
      <c r="M746" s="95" t="n">
        <v>0.25</v>
      </c>
      <c r="N746" s="88" t="s">
        <v>14</v>
      </c>
      <c r="O746" s="91" t="s">
        <v>218</v>
      </c>
      <c r="P746" s="0" t="str">
        <f aca="false">RIGHT(H746,LEN(H746) - FIND(" ", H746))</f>
        <v>Apparel</v>
      </c>
    </row>
    <row r="747" customFormat="false" ht="14.25" hidden="false" customHeight="true" outlineLevel="0" collapsed="false">
      <c r="B747" s="88" t="s">
        <v>30</v>
      </c>
      <c r="C747" s="89" t="n">
        <v>1197831</v>
      </c>
      <c r="D747" s="90" t="n">
        <v>44035</v>
      </c>
      <c r="E747" s="88" t="s">
        <v>40</v>
      </c>
      <c r="F747" s="88" t="s">
        <v>59</v>
      </c>
      <c r="G747" s="88" t="s">
        <v>28</v>
      </c>
      <c r="H747" s="91" t="s">
        <v>16</v>
      </c>
      <c r="I747" s="92" t="n">
        <v>36</v>
      </c>
      <c r="J747" s="93" t="n">
        <v>154</v>
      </c>
      <c r="K747" s="94" t="n">
        <f aca="false">I747 * J747</f>
        <v>5544</v>
      </c>
      <c r="L747" s="94" t="n">
        <f aca="false">K747 *M747</f>
        <v>2383.92</v>
      </c>
      <c r="M747" s="95" t="n">
        <v>0.43</v>
      </c>
      <c r="N747" s="88" t="s">
        <v>23</v>
      </c>
      <c r="O747" s="91" t="s">
        <v>218</v>
      </c>
      <c r="P747" s="0" t="str">
        <f aca="false">RIGHT(H747,LEN(H747) - FIND(" ", H747))</f>
        <v>Apparel</v>
      </c>
    </row>
    <row r="748" customFormat="false" ht="14.25" hidden="false" customHeight="true" outlineLevel="0" collapsed="false">
      <c r="B748" s="88" t="s">
        <v>43</v>
      </c>
      <c r="C748" s="89" t="n">
        <v>1128299</v>
      </c>
      <c r="D748" s="90" t="n">
        <v>44035</v>
      </c>
      <c r="E748" s="88" t="s">
        <v>18</v>
      </c>
      <c r="F748" s="88" t="s">
        <v>63</v>
      </c>
      <c r="G748" s="88" t="s">
        <v>64</v>
      </c>
      <c r="H748" s="91" t="s">
        <v>16</v>
      </c>
      <c r="I748" s="92" t="n">
        <v>69</v>
      </c>
      <c r="J748" s="93" t="n">
        <v>94</v>
      </c>
      <c r="K748" s="94" t="n">
        <f aca="false">I748 * J748</f>
        <v>6486</v>
      </c>
      <c r="L748" s="94" t="n">
        <f aca="false">K748 *M748</f>
        <v>2270.1</v>
      </c>
      <c r="M748" s="95" t="n">
        <v>0.35</v>
      </c>
      <c r="N748" s="88" t="s">
        <v>23</v>
      </c>
      <c r="O748" s="91" t="s">
        <v>218</v>
      </c>
      <c r="P748" s="0" t="str">
        <f aca="false">RIGHT(H748,LEN(H748) - FIND(" ", H748))</f>
        <v>Apparel</v>
      </c>
    </row>
    <row r="749" customFormat="false" ht="14.25" hidden="false" customHeight="true" outlineLevel="0" collapsed="false">
      <c r="B749" s="88" t="s">
        <v>30</v>
      </c>
      <c r="C749" s="89" t="n">
        <v>1197831</v>
      </c>
      <c r="D749" s="90" t="n">
        <v>44035</v>
      </c>
      <c r="E749" s="88" t="s">
        <v>40</v>
      </c>
      <c r="F749" s="88" t="s">
        <v>59</v>
      </c>
      <c r="G749" s="88" t="s">
        <v>28</v>
      </c>
      <c r="H749" s="91" t="s">
        <v>16</v>
      </c>
      <c r="I749" s="92" t="n">
        <v>26</v>
      </c>
      <c r="J749" s="93" t="n">
        <v>176</v>
      </c>
      <c r="K749" s="94" t="n">
        <f aca="false">I749 * J749</f>
        <v>4576</v>
      </c>
      <c r="L749" s="94" t="n">
        <f aca="false">K749 *M749</f>
        <v>1555.84</v>
      </c>
      <c r="M749" s="95" t="n">
        <v>0.34</v>
      </c>
      <c r="N749" s="88" t="s">
        <v>31</v>
      </c>
      <c r="O749" s="91" t="s">
        <v>218</v>
      </c>
      <c r="P749" s="0" t="str">
        <f aca="false">RIGHT(H749,LEN(H749) - FIND(" ", H749))</f>
        <v>Apparel</v>
      </c>
    </row>
    <row r="750" customFormat="false" ht="14.25" hidden="false" customHeight="true" outlineLevel="0" collapsed="false">
      <c r="B750" s="88" t="s">
        <v>30</v>
      </c>
      <c r="C750" s="89" t="n">
        <v>1197831</v>
      </c>
      <c r="D750" s="90" t="n">
        <v>44036</v>
      </c>
      <c r="E750" s="88" t="s">
        <v>40</v>
      </c>
      <c r="F750" s="88" t="s">
        <v>59</v>
      </c>
      <c r="G750" s="88" t="s">
        <v>28</v>
      </c>
      <c r="H750" s="91" t="s">
        <v>38</v>
      </c>
      <c r="I750" s="92" t="n">
        <v>35</v>
      </c>
      <c r="J750" s="93" t="n">
        <v>700</v>
      </c>
      <c r="K750" s="94" t="n">
        <f aca="false">I750 * J750</f>
        <v>24500</v>
      </c>
      <c r="L750" s="94" t="n">
        <f aca="false">K750 *M750</f>
        <v>12250</v>
      </c>
      <c r="M750" s="95" t="n">
        <v>0.5</v>
      </c>
      <c r="N750" s="88" t="s">
        <v>31</v>
      </c>
      <c r="O750" s="91" t="s">
        <v>219</v>
      </c>
      <c r="P750" s="0" t="str">
        <f aca="false">RIGHT(H750,LEN(H750) - FIND(" ", H750))</f>
        <v>Apparel</v>
      </c>
    </row>
    <row r="751" customFormat="false" ht="14.25" hidden="false" customHeight="true" outlineLevel="0" collapsed="false">
      <c r="B751" s="88" t="s">
        <v>43</v>
      </c>
      <c r="C751" s="89" t="n">
        <v>1128299</v>
      </c>
      <c r="D751" s="90" t="n">
        <v>44036</v>
      </c>
      <c r="E751" s="88" t="s">
        <v>18</v>
      </c>
      <c r="F751" s="88" t="s">
        <v>63</v>
      </c>
      <c r="G751" s="88" t="s">
        <v>64</v>
      </c>
      <c r="H751" s="91" t="s">
        <v>38</v>
      </c>
      <c r="I751" s="92" t="n">
        <v>75</v>
      </c>
      <c r="J751" s="93" t="n">
        <v>375</v>
      </c>
      <c r="K751" s="94" t="n">
        <f aca="false">I751 * J751</f>
        <v>28125</v>
      </c>
      <c r="L751" s="94" t="n">
        <f aca="false">K751 *M751</f>
        <v>5625</v>
      </c>
      <c r="M751" s="95" t="n">
        <v>0.2</v>
      </c>
      <c r="N751" s="88" t="s">
        <v>14</v>
      </c>
      <c r="O751" s="91" t="s">
        <v>219</v>
      </c>
      <c r="P751" s="0" t="str">
        <f aca="false">RIGHT(H751,LEN(H751) - FIND(" ", H751))</f>
        <v>Apparel</v>
      </c>
    </row>
    <row r="752" customFormat="false" ht="14.25" hidden="false" customHeight="true" outlineLevel="0" collapsed="false">
      <c r="B752" s="88" t="s">
        <v>30</v>
      </c>
      <c r="C752" s="89" t="n">
        <v>1197831</v>
      </c>
      <c r="D752" s="90" t="n">
        <v>44036</v>
      </c>
      <c r="E752" s="88" t="s">
        <v>40</v>
      </c>
      <c r="F752" s="88" t="s">
        <v>59</v>
      </c>
      <c r="G752" s="88" t="s">
        <v>28</v>
      </c>
      <c r="H752" s="91" t="s">
        <v>38</v>
      </c>
      <c r="I752" s="92" t="n">
        <v>34</v>
      </c>
      <c r="J752" s="93" t="n">
        <v>203</v>
      </c>
      <c r="K752" s="94" t="n">
        <f aca="false">I752 * J752</f>
        <v>6902</v>
      </c>
      <c r="L752" s="94" t="n">
        <f aca="false">K752 *M752</f>
        <v>4417.28</v>
      </c>
      <c r="M752" s="95" t="n">
        <v>0.64</v>
      </c>
      <c r="N752" s="88" t="s">
        <v>23</v>
      </c>
      <c r="O752" s="91" t="s">
        <v>219</v>
      </c>
      <c r="P752" s="0" t="str">
        <f aca="false">RIGHT(H752,LEN(H752) - FIND(" ", H752))</f>
        <v>Apparel</v>
      </c>
    </row>
    <row r="753" customFormat="false" ht="14.25" hidden="false" customHeight="true" outlineLevel="0" collapsed="false">
      <c r="B753" s="88" t="s">
        <v>43</v>
      </c>
      <c r="C753" s="89" t="n">
        <v>1128299</v>
      </c>
      <c r="D753" s="90" t="n">
        <v>44036</v>
      </c>
      <c r="E753" s="88" t="s">
        <v>18</v>
      </c>
      <c r="F753" s="88" t="s">
        <v>63</v>
      </c>
      <c r="G753" s="88" t="s">
        <v>64</v>
      </c>
      <c r="H753" s="91" t="s">
        <v>38</v>
      </c>
      <c r="I753" s="92" t="n">
        <v>71</v>
      </c>
      <c r="J753" s="93" t="n">
        <v>101</v>
      </c>
      <c r="K753" s="94" t="n">
        <f aca="false">I753 * J753</f>
        <v>7171</v>
      </c>
      <c r="L753" s="94" t="n">
        <f aca="false">K753 *M753</f>
        <v>2509.85</v>
      </c>
      <c r="M753" s="95" t="n">
        <v>0.35</v>
      </c>
      <c r="N753" s="88" t="s">
        <v>23</v>
      </c>
      <c r="O753" s="91" t="s">
        <v>219</v>
      </c>
      <c r="P753" s="0" t="str">
        <f aca="false">RIGHT(H753,LEN(H753) - FIND(" ", H753))</f>
        <v>Apparel</v>
      </c>
    </row>
    <row r="754" customFormat="false" ht="14.25" hidden="false" customHeight="true" outlineLevel="0" collapsed="false">
      <c r="B754" s="88" t="s">
        <v>30</v>
      </c>
      <c r="C754" s="89" t="n">
        <v>1197831</v>
      </c>
      <c r="D754" s="90" t="n">
        <v>44036</v>
      </c>
      <c r="E754" s="88" t="s">
        <v>40</v>
      </c>
      <c r="F754" s="88" t="s">
        <v>59</v>
      </c>
      <c r="G754" s="88" t="s">
        <v>28</v>
      </c>
      <c r="H754" s="91" t="s">
        <v>38</v>
      </c>
      <c r="I754" s="92" t="n">
        <v>25</v>
      </c>
      <c r="J754" s="93" t="n">
        <v>224</v>
      </c>
      <c r="K754" s="94" t="n">
        <f aca="false">I754 * J754</f>
        <v>5600</v>
      </c>
      <c r="L754" s="94" t="n">
        <f aca="false">K754 *M754</f>
        <v>3136</v>
      </c>
      <c r="M754" s="95" t="n">
        <v>0.56</v>
      </c>
      <c r="N754" s="88" t="s">
        <v>31</v>
      </c>
      <c r="O754" s="91" t="s">
        <v>219</v>
      </c>
      <c r="P754" s="0" t="str">
        <f aca="false">RIGHT(H754,LEN(H754) - FIND(" ", H754))</f>
        <v>Apparel</v>
      </c>
    </row>
    <row r="755" customFormat="false" ht="14.25" hidden="false" customHeight="true" outlineLevel="0" collapsed="false">
      <c r="B755" s="88" t="s">
        <v>30</v>
      </c>
      <c r="C755" s="89" t="n">
        <v>1197831</v>
      </c>
      <c r="D755" s="90" t="n">
        <v>44037</v>
      </c>
      <c r="E755" s="88" t="s">
        <v>40</v>
      </c>
      <c r="F755" s="88" t="s">
        <v>59</v>
      </c>
      <c r="G755" s="88" t="s">
        <v>28</v>
      </c>
      <c r="H755" s="91" t="s">
        <v>32</v>
      </c>
      <c r="I755" s="92" t="n">
        <v>25</v>
      </c>
      <c r="J755" s="93" t="n">
        <v>850</v>
      </c>
      <c r="K755" s="94" t="n">
        <f aca="false">I755 * J755</f>
        <v>21250</v>
      </c>
      <c r="L755" s="94" t="n">
        <f aca="false">K755 *M755</f>
        <v>7437.5</v>
      </c>
      <c r="M755" s="95" t="n">
        <v>0.35</v>
      </c>
      <c r="N755" s="88" t="s">
        <v>31</v>
      </c>
      <c r="O755" s="91" t="s">
        <v>218</v>
      </c>
      <c r="P755" s="0" t="str">
        <f aca="false">RIGHT(H755,LEN(H755) - FIND(" ", H755))</f>
        <v>Street Footwear</v>
      </c>
    </row>
    <row r="756" customFormat="false" ht="14.25" hidden="false" customHeight="true" outlineLevel="0" collapsed="false">
      <c r="B756" s="88" t="s">
        <v>43</v>
      </c>
      <c r="C756" s="89" t="n">
        <v>1128299</v>
      </c>
      <c r="D756" s="90" t="n">
        <v>44037</v>
      </c>
      <c r="E756" s="88" t="s">
        <v>18</v>
      </c>
      <c r="F756" s="88" t="s">
        <v>63</v>
      </c>
      <c r="G756" s="88" t="s">
        <v>64</v>
      </c>
      <c r="H756" s="91" t="s">
        <v>32</v>
      </c>
      <c r="I756" s="92" t="n">
        <v>60</v>
      </c>
      <c r="J756" s="93" t="n">
        <v>600</v>
      </c>
      <c r="K756" s="94" t="n">
        <f aca="false">I756 * J756</f>
        <v>36000</v>
      </c>
      <c r="L756" s="94" t="n">
        <f aca="false">K756 *M756</f>
        <v>10800</v>
      </c>
      <c r="M756" s="95" t="n">
        <v>0.3</v>
      </c>
      <c r="N756" s="88" t="s">
        <v>14</v>
      </c>
      <c r="O756" s="91" t="s">
        <v>218</v>
      </c>
      <c r="P756" s="0" t="str">
        <f aca="false">RIGHT(H756,LEN(H756) - FIND(" ", H756))</f>
        <v>Street Footwear</v>
      </c>
    </row>
    <row r="757" customFormat="false" ht="14.25" hidden="false" customHeight="true" outlineLevel="0" collapsed="false">
      <c r="B757" s="88" t="s">
        <v>30</v>
      </c>
      <c r="C757" s="89" t="n">
        <v>1197831</v>
      </c>
      <c r="D757" s="90" t="n">
        <v>44037</v>
      </c>
      <c r="E757" s="88" t="s">
        <v>40</v>
      </c>
      <c r="F757" s="88" t="s">
        <v>59</v>
      </c>
      <c r="G757" s="88" t="s">
        <v>28</v>
      </c>
      <c r="H757" s="91" t="s">
        <v>32</v>
      </c>
      <c r="I757" s="92" t="n">
        <v>23</v>
      </c>
      <c r="J757" s="93" t="n">
        <v>213</v>
      </c>
      <c r="K757" s="94" t="n">
        <f aca="false">I757 * J757</f>
        <v>4899</v>
      </c>
      <c r="L757" s="94" t="n">
        <f aca="false">K757 *M757</f>
        <v>2449.5</v>
      </c>
      <c r="M757" s="95" t="n">
        <v>0.5</v>
      </c>
      <c r="N757" s="88" t="s">
        <v>23</v>
      </c>
      <c r="O757" s="91" t="s">
        <v>218</v>
      </c>
      <c r="P757" s="0" t="str">
        <f aca="false">RIGHT(H757,LEN(H757) - FIND(" ", H757))</f>
        <v>Street Footwear</v>
      </c>
    </row>
    <row r="758" customFormat="false" ht="14.25" hidden="false" customHeight="true" outlineLevel="0" collapsed="false">
      <c r="B758" s="88" t="s">
        <v>43</v>
      </c>
      <c r="C758" s="89" t="n">
        <v>1128299</v>
      </c>
      <c r="D758" s="90" t="n">
        <v>44037</v>
      </c>
      <c r="E758" s="88" t="s">
        <v>18</v>
      </c>
      <c r="F758" s="88" t="s">
        <v>63</v>
      </c>
      <c r="G758" s="88" t="s">
        <v>64</v>
      </c>
      <c r="H758" s="91" t="s">
        <v>32</v>
      </c>
      <c r="I758" s="92" t="n">
        <v>54</v>
      </c>
      <c r="J758" s="93" t="n">
        <v>162</v>
      </c>
      <c r="K758" s="94" t="n">
        <f aca="false">I758 * J758</f>
        <v>8748</v>
      </c>
      <c r="L758" s="94" t="n">
        <f aca="false">K758 *M758</f>
        <v>3849.12</v>
      </c>
      <c r="M758" s="95" t="n">
        <v>0.44</v>
      </c>
      <c r="N758" s="88" t="s">
        <v>23</v>
      </c>
      <c r="O758" s="91" t="s">
        <v>218</v>
      </c>
      <c r="P758" s="0" t="str">
        <f aca="false">RIGHT(H758,LEN(H758) - FIND(" ", H758))</f>
        <v>Street Footwear</v>
      </c>
    </row>
    <row r="759" customFormat="false" ht="14.25" hidden="false" customHeight="true" outlineLevel="0" collapsed="false">
      <c r="B759" s="88" t="s">
        <v>30</v>
      </c>
      <c r="C759" s="89" t="n">
        <v>1197831</v>
      </c>
      <c r="D759" s="90" t="n">
        <v>44037</v>
      </c>
      <c r="E759" s="88" t="s">
        <v>40</v>
      </c>
      <c r="F759" s="88" t="s">
        <v>59</v>
      </c>
      <c r="G759" s="88" t="s">
        <v>28</v>
      </c>
      <c r="H759" s="91" t="s">
        <v>32</v>
      </c>
      <c r="I759" s="92" t="n">
        <v>20</v>
      </c>
      <c r="J759" s="93" t="n">
        <v>255</v>
      </c>
      <c r="K759" s="94" t="n">
        <f aca="false">I759 * J759</f>
        <v>5100</v>
      </c>
      <c r="L759" s="94" t="n">
        <f aca="false">K759 *M759</f>
        <v>2091</v>
      </c>
      <c r="M759" s="95" t="n">
        <v>0.41</v>
      </c>
      <c r="N759" s="88" t="s">
        <v>31</v>
      </c>
      <c r="O759" s="91" t="s">
        <v>218</v>
      </c>
      <c r="P759" s="0" t="str">
        <f aca="false">RIGHT(H759,LEN(H759) - FIND(" ", H759))</f>
        <v>Street Footwear</v>
      </c>
    </row>
    <row r="760" customFormat="false" ht="14.25" hidden="false" customHeight="true" outlineLevel="0" collapsed="false">
      <c r="B760" s="88" t="s">
        <v>30</v>
      </c>
      <c r="C760" s="89" t="n">
        <v>1197831</v>
      </c>
      <c r="D760" s="90" t="n">
        <v>44038</v>
      </c>
      <c r="E760" s="88" t="s">
        <v>40</v>
      </c>
      <c r="F760" s="88" t="s">
        <v>59</v>
      </c>
      <c r="G760" s="88" t="s">
        <v>28</v>
      </c>
      <c r="H760" s="91" t="s">
        <v>24</v>
      </c>
      <c r="I760" s="92" t="n">
        <v>35</v>
      </c>
      <c r="J760" s="93" t="n">
        <v>850</v>
      </c>
      <c r="K760" s="94" t="n">
        <f aca="false">I760 * J760</f>
        <v>29750</v>
      </c>
      <c r="L760" s="94" t="n">
        <f aca="false">K760 *M760</f>
        <v>10412.5</v>
      </c>
      <c r="M760" s="95" t="n">
        <v>0.35</v>
      </c>
      <c r="N760" s="88" t="s">
        <v>31</v>
      </c>
      <c r="O760" s="91" t="s">
        <v>218</v>
      </c>
      <c r="P760" s="0" t="str">
        <f aca="false">RIGHT(H760,LEN(H760) - FIND(" ", H760))</f>
        <v>Athletic Footwear</v>
      </c>
    </row>
    <row r="761" customFormat="false" ht="14.25" hidden="false" customHeight="true" outlineLevel="0" collapsed="false">
      <c r="B761" s="88" t="s">
        <v>43</v>
      </c>
      <c r="C761" s="89" t="n">
        <v>1128299</v>
      </c>
      <c r="D761" s="90" t="n">
        <v>44038</v>
      </c>
      <c r="E761" s="88" t="s">
        <v>18</v>
      </c>
      <c r="F761" s="88" t="s">
        <v>63</v>
      </c>
      <c r="G761" s="88" t="s">
        <v>64</v>
      </c>
      <c r="H761" s="91" t="s">
        <v>24</v>
      </c>
      <c r="I761" s="92" t="n">
        <v>65</v>
      </c>
      <c r="J761" s="93" t="n">
        <v>625</v>
      </c>
      <c r="K761" s="94" t="n">
        <f aca="false">I761 * J761</f>
        <v>40625</v>
      </c>
      <c r="L761" s="94" t="n">
        <f aca="false">K761 *M761</f>
        <v>10156.25</v>
      </c>
      <c r="M761" s="95" t="n">
        <v>0.25</v>
      </c>
      <c r="N761" s="88" t="s">
        <v>14</v>
      </c>
      <c r="O761" s="91" t="s">
        <v>218</v>
      </c>
      <c r="P761" s="0" t="str">
        <f aca="false">RIGHT(H761,LEN(H761) - FIND(" ", H761))</f>
        <v>Athletic Footwear</v>
      </c>
    </row>
    <row r="762" customFormat="false" ht="14.25" hidden="false" customHeight="true" outlineLevel="0" collapsed="false">
      <c r="B762" s="88" t="s">
        <v>30</v>
      </c>
      <c r="C762" s="89" t="n">
        <v>1197831</v>
      </c>
      <c r="D762" s="90" t="n">
        <v>44038</v>
      </c>
      <c r="E762" s="88" t="s">
        <v>40</v>
      </c>
      <c r="F762" s="88" t="s">
        <v>59</v>
      </c>
      <c r="G762" s="88" t="s">
        <v>28</v>
      </c>
      <c r="H762" s="91" t="s">
        <v>24</v>
      </c>
      <c r="I762" s="92" t="n">
        <v>33</v>
      </c>
      <c r="J762" s="93" t="n">
        <v>255</v>
      </c>
      <c r="K762" s="94" t="n">
        <f aca="false">I762 * J762</f>
        <v>8415</v>
      </c>
      <c r="L762" s="94" t="n">
        <f aca="false">K762 *M762</f>
        <v>3786.75</v>
      </c>
      <c r="M762" s="95" t="n">
        <v>0.45</v>
      </c>
      <c r="N762" s="88" t="s">
        <v>23</v>
      </c>
      <c r="O762" s="91" t="s">
        <v>218</v>
      </c>
      <c r="P762" s="0" t="str">
        <f aca="false">RIGHT(H762,LEN(H762) - FIND(" ", H762))</f>
        <v>Athletic Footwear</v>
      </c>
    </row>
    <row r="763" customFormat="false" ht="14.25" hidden="false" customHeight="true" outlineLevel="0" collapsed="false">
      <c r="B763" s="88" t="s">
        <v>43</v>
      </c>
      <c r="C763" s="89" t="n">
        <v>1128299</v>
      </c>
      <c r="D763" s="90" t="n">
        <v>44038</v>
      </c>
      <c r="E763" s="88" t="s">
        <v>18</v>
      </c>
      <c r="F763" s="88" t="s">
        <v>63</v>
      </c>
      <c r="G763" s="88" t="s">
        <v>64</v>
      </c>
      <c r="H763" s="91" t="s">
        <v>24</v>
      </c>
      <c r="I763" s="92" t="n">
        <v>60</v>
      </c>
      <c r="J763" s="93" t="n">
        <v>188</v>
      </c>
      <c r="K763" s="94" t="n">
        <f aca="false">I763 * J763</f>
        <v>11280</v>
      </c>
      <c r="L763" s="94" t="n">
        <f aca="false">K763 *M763</f>
        <v>4173.6</v>
      </c>
      <c r="M763" s="95" t="n">
        <v>0.37</v>
      </c>
      <c r="N763" s="88" t="s">
        <v>23</v>
      </c>
      <c r="O763" s="91" t="s">
        <v>218</v>
      </c>
      <c r="P763" s="0" t="str">
        <f aca="false">RIGHT(H763,LEN(H763) - FIND(" ", H763))</f>
        <v>Athletic Footwear</v>
      </c>
    </row>
    <row r="764" customFormat="false" ht="14.25" hidden="false" customHeight="true" outlineLevel="0" collapsed="false">
      <c r="B764" s="88" t="s">
        <v>30</v>
      </c>
      <c r="C764" s="89" t="n">
        <v>1197831</v>
      </c>
      <c r="D764" s="90" t="n">
        <v>44038</v>
      </c>
      <c r="E764" s="88" t="s">
        <v>40</v>
      </c>
      <c r="F764" s="88" t="s">
        <v>59</v>
      </c>
      <c r="G764" s="88" t="s">
        <v>28</v>
      </c>
      <c r="H764" s="91" t="s">
        <v>24</v>
      </c>
      <c r="I764" s="92" t="n">
        <v>23</v>
      </c>
      <c r="J764" s="93" t="n">
        <v>289</v>
      </c>
      <c r="K764" s="94" t="n">
        <f aca="false">I764 * J764</f>
        <v>6647</v>
      </c>
      <c r="L764" s="94" t="n">
        <f aca="false">K764 *M764</f>
        <v>2791.74</v>
      </c>
      <c r="M764" s="95" t="n">
        <v>0.42</v>
      </c>
      <c r="N764" s="88" t="s">
        <v>31</v>
      </c>
      <c r="O764" s="91" t="s">
        <v>218</v>
      </c>
      <c r="P764" s="0" t="str">
        <f aca="false">RIGHT(H764,LEN(H764) - FIND(" ", H764))</f>
        <v>Athletic Footwear</v>
      </c>
    </row>
    <row r="765" customFormat="false" ht="14.25" hidden="false" customHeight="true" outlineLevel="0" collapsed="false">
      <c r="B765" s="88" t="s">
        <v>30</v>
      </c>
      <c r="C765" s="89" t="n">
        <v>1197831</v>
      </c>
      <c r="D765" s="90" t="n">
        <v>44039</v>
      </c>
      <c r="E765" s="88" t="s">
        <v>40</v>
      </c>
      <c r="F765" s="88" t="s">
        <v>59</v>
      </c>
      <c r="G765" s="88" t="s">
        <v>28</v>
      </c>
      <c r="H765" s="91" t="s">
        <v>48</v>
      </c>
      <c r="I765" s="92" t="n">
        <v>35</v>
      </c>
      <c r="J765" s="93" t="n">
        <v>675</v>
      </c>
      <c r="K765" s="94" t="n">
        <f aca="false">I765 * J765</f>
        <v>23625</v>
      </c>
      <c r="L765" s="94" t="n">
        <f aca="false">K765 *M765</f>
        <v>8268.75</v>
      </c>
      <c r="M765" s="95" t="n">
        <v>0.35</v>
      </c>
      <c r="N765" s="88" t="s">
        <v>31</v>
      </c>
      <c r="O765" s="91" t="s">
        <v>219</v>
      </c>
      <c r="P765" s="0" t="str">
        <f aca="false">RIGHT(H765,LEN(H765) - FIND(" ", H765))</f>
        <v>Street Footwear</v>
      </c>
    </row>
    <row r="766" customFormat="false" ht="14.25" hidden="false" customHeight="true" outlineLevel="0" collapsed="false">
      <c r="B766" s="88" t="s">
        <v>43</v>
      </c>
      <c r="C766" s="89" t="n">
        <v>1128299</v>
      </c>
      <c r="D766" s="90" t="n">
        <v>44039</v>
      </c>
      <c r="E766" s="88" t="s">
        <v>18</v>
      </c>
      <c r="F766" s="88" t="s">
        <v>63</v>
      </c>
      <c r="G766" s="88" t="s">
        <v>64</v>
      </c>
      <c r="H766" s="91" t="s">
        <v>48</v>
      </c>
      <c r="I766" s="92" t="n">
        <v>60</v>
      </c>
      <c r="J766" s="93" t="n">
        <v>475</v>
      </c>
      <c r="K766" s="94" t="n">
        <f aca="false">I766 * J766</f>
        <v>28500</v>
      </c>
      <c r="L766" s="94" t="n">
        <f aca="false">K766 *M766</f>
        <v>7125</v>
      </c>
      <c r="M766" s="95" t="n">
        <v>0.25</v>
      </c>
      <c r="N766" s="88" t="s">
        <v>14</v>
      </c>
      <c r="O766" s="91" t="s">
        <v>219</v>
      </c>
      <c r="P766" s="0" t="str">
        <f aca="false">RIGHT(H766,LEN(H766) - FIND(" ", H766))</f>
        <v>Street Footwear</v>
      </c>
    </row>
    <row r="767" customFormat="false" ht="14.25" hidden="false" customHeight="true" outlineLevel="0" collapsed="false">
      <c r="B767" s="88" t="s">
        <v>30</v>
      </c>
      <c r="C767" s="89" t="n">
        <v>1197831</v>
      </c>
      <c r="D767" s="90" t="n">
        <v>44039</v>
      </c>
      <c r="E767" s="88" t="s">
        <v>40</v>
      </c>
      <c r="F767" s="88" t="s">
        <v>59</v>
      </c>
      <c r="G767" s="88" t="s">
        <v>28</v>
      </c>
      <c r="H767" s="91" t="s">
        <v>48</v>
      </c>
      <c r="I767" s="92" t="n">
        <v>32</v>
      </c>
      <c r="J767" s="93" t="n">
        <v>176</v>
      </c>
      <c r="K767" s="94" t="n">
        <f aca="false">I767 * J767</f>
        <v>5632</v>
      </c>
      <c r="L767" s="94" t="n">
        <f aca="false">K767 *M767</f>
        <v>2534.4</v>
      </c>
      <c r="M767" s="95" t="n">
        <v>0.45</v>
      </c>
      <c r="N767" s="88" t="s">
        <v>23</v>
      </c>
      <c r="O767" s="91" t="s">
        <v>219</v>
      </c>
      <c r="P767" s="0" t="str">
        <f aca="false">RIGHT(H767,LEN(H767) - FIND(" ", H767))</f>
        <v>Street Footwear</v>
      </c>
    </row>
    <row r="768" customFormat="false" ht="14.25" hidden="false" customHeight="true" outlineLevel="0" collapsed="false">
      <c r="B768" s="88" t="s">
        <v>43</v>
      </c>
      <c r="C768" s="89" t="n">
        <v>1128299</v>
      </c>
      <c r="D768" s="90" t="n">
        <v>44039</v>
      </c>
      <c r="E768" s="88" t="s">
        <v>18</v>
      </c>
      <c r="F768" s="88" t="s">
        <v>63</v>
      </c>
      <c r="G768" s="88" t="s">
        <v>64</v>
      </c>
      <c r="H768" s="91" t="s">
        <v>48</v>
      </c>
      <c r="I768" s="92" t="n">
        <v>54</v>
      </c>
      <c r="J768" s="93" t="n">
        <v>124</v>
      </c>
      <c r="K768" s="94" t="n">
        <f aca="false">I768 * J768</f>
        <v>6696</v>
      </c>
      <c r="L768" s="94" t="n">
        <f aca="false">K768 *M768</f>
        <v>2477.52</v>
      </c>
      <c r="M768" s="95" t="n">
        <v>0.37</v>
      </c>
      <c r="N768" s="88" t="s">
        <v>23</v>
      </c>
      <c r="O768" s="91" t="s">
        <v>219</v>
      </c>
      <c r="P768" s="0" t="str">
        <f aca="false">RIGHT(H768,LEN(H768) - FIND(" ", H768))</f>
        <v>Street Footwear</v>
      </c>
    </row>
    <row r="769" customFormat="false" ht="14.25" hidden="false" customHeight="true" outlineLevel="0" collapsed="false">
      <c r="B769" s="88" t="s">
        <v>30</v>
      </c>
      <c r="C769" s="89" t="n">
        <v>1197831</v>
      </c>
      <c r="D769" s="90" t="n">
        <v>44039</v>
      </c>
      <c r="E769" s="88" t="s">
        <v>40</v>
      </c>
      <c r="F769" s="88" t="s">
        <v>59</v>
      </c>
      <c r="G769" s="88" t="s">
        <v>28</v>
      </c>
      <c r="H769" s="91" t="s">
        <v>48</v>
      </c>
      <c r="I769" s="92" t="n">
        <v>27</v>
      </c>
      <c r="J769" s="93" t="n">
        <v>236</v>
      </c>
      <c r="K769" s="94" t="n">
        <f aca="false">I769 * J769</f>
        <v>6372</v>
      </c>
      <c r="L769" s="94" t="n">
        <f aca="false">K769 *M769</f>
        <v>2612.52</v>
      </c>
      <c r="M769" s="95" t="n">
        <v>0.41</v>
      </c>
      <c r="N769" s="88" t="s">
        <v>31</v>
      </c>
      <c r="O769" s="91" t="s">
        <v>219</v>
      </c>
      <c r="P769" s="0" t="str">
        <f aca="false">RIGHT(H769,LEN(H769) - FIND(" ", H769))</f>
        <v>Street Footwear</v>
      </c>
    </row>
    <row r="770" customFormat="false" ht="14.25" hidden="false" customHeight="true" outlineLevel="0" collapsed="false">
      <c r="B770" s="88" t="s">
        <v>30</v>
      </c>
      <c r="C770" s="89" t="n">
        <v>1197831</v>
      </c>
      <c r="D770" s="90" t="n">
        <v>44040</v>
      </c>
      <c r="E770" s="88" t="s">
        <v>40</v>
      </c>
      <c r="F770" s="88" t="s">
        <v>59</v>
      </c>
      <c r="G770" s="88" t="s">
        <v>28</v>
      </c>
      <c r="H770" s="91" t="s">
        <v>44</v>
      </c>
      <c r="I770" s="92" t="n">
        <v>35</v>
      </c>
      <c r="J770" s="93" t="n">
        <v>625</v>
      </c>
      <c r="K770" s="94" t="n">
        <f aca="false">I770 * J770</f>
        <v>21875</v>
      </c>
      <c r="L770" s="94" t="n">
        <f aca="false">K770 *M770</f>
        <v>9843.75</v>
      </c>
      <c r="M770" s="95" t="n">
        <v>0.45</v>
      </c>
      <c r="N770" s="88" t="s">
        <v>31</v>
      </c>
      <c r="O770" s="91" t="s">
        <v>219</v>
      </c>
      <c r="P770" s="0" t="str">
        <f aca="false">RIGHT(H770,LEN(H770) - FIND(" ", H770))</f>
        <v>Athletic Footwear</v>
      </c>
    </row>
    <row r="771" customFormat="false" ht="14.25" hidden="false" customHeight="true" outlineLevel="0" collapsed="false">
      <c r="B771" s="88" t="s">
        <v>43</v>
      </c>
      <c r="C771" s="89" t="n">
        <v>1128299</v>
      </c>
      <c r="D771" s="90" t="n">
        <v>44040</v>
      </c>
      <c r="E771" s="88" t="s">
        <v>18</v>
      </c>
      <c r="F771" s="88" t="s">
        <v>63</v>
      </c>
      <c r="G771" s="88" t="s">
        <v>64</v>
      </c>
      <c r="H771" s="91" t="s">
        <v>44</v>
      </c>
      <c r="I771" s="92" t="n">
        <v>70</v>
      </c>
      <c r="J771" s="93" t="n">
        <v>450</v>
      </c>
      <c r="K771" s="94" t="n">
        <f aca="false">I771 * J771</f>
        <v>31500</v>
      </c>
      <c r="L771" s="94" t="n">
        <f aca="false">K771 *M771</f>
        <v>9450</v>
      </c>
      <c r="M771" s="95" t="n">
        <v>0.3</v>
      </c>
      <c r="N771" s="88" t="s">
        <v>14</v>
      </c>
      <c r="O771" s="91" t="s">
        <v>219</v>
      </c>
      <c r="P771" s="0" t="str">
        <f aca="false">RIGHT(H771,LEN(H771) - FIND(" ", H771))</f>
        <v>Athletic Footwear</v>
      </c>
    </row>
    <row r="772" customFormat="false" ht="14.25" hidden="false" customHeight="true" outlineLevel="0" collapsed="false">
      <c r="B772" s="88" t="s">
        <v>30</v>
      </c>
      <c r="C772" s="89" t="n">
        <v>1197831</v>
      </c>
      <c r="D772" s="90" t="n">
        <v>44040</v>
      </c>
      <c r="E772" s="88" t="s">
        <v>40</v>
      </c>
      <c r="F772" s="88" t="s">
        <v>59</v>
      </c>
      <c r="G772" s="88" t="s">
        <v>28</v>
      </c>
      <c r="H772" s="91" t="s">
        <v>44</v>
      </c>
      <c r="I772" s="92" t="n">
        <v>34</v>
      </c>
      <c r="J772" s="93" t="n">
        <v>175</v>
      </c>
      <c r="K772" s="94" t="n">
        <f aca="false">I772 * J772</f>
        <v>5950</v>
      </c>
      <c r="L772" s="94" t="n">
        <f aca="false">K772 *M772</f>
        <v>3570</v>
      </c>
      <c r="M772" s="95" t="n">
        <v>0.6</v>
      </c>
      <c r="N772" s="88" t="s">
        <v>23</v>
      </c>
      <c r="O772" s="91" t="s">
        <v>219</v>
      </c>
      <c r="P772" s="0" t="str">
        <f aca="false">RIGHT(H772,LEN(H772) - FIND(" ", H772))</f>
        <v>Athletic Footwear</v>
      </c>
    </row>
    <row r="773" customFormat="false" ht="14.25" hidden="false" customHeight="true" outlineLevel="0" collapsed="false">
      <c r="B773" s="88" t="s">
        <v>43</v>
      </c>
      <c r="C773" s="89" t="n">
        <v>1128299</v>
      </c>
      <c r="D773" s="90" t="n">
        <v>44040</v>
      </c>
      <c r="E773" s="88" t="s">
        <v>18</v>
      </c>
      <c r="F773" s="88" t="s">
        <v>63</v>
      </c>
      <c r="G773" s="88" t="s">
        <v>64</v>
      </c>
      <c r="H773" s="91" t="s">
        <v>44</v>
      </c>
      <c r="I773" s="92" t="n">
        <v>69</v>
      </c>
      <c r="J773" s="93" t="n">
        <v>117</v>
      </c>
      <c r="K773" s="94" t="n">
        <f aca="false">I773 * J773</f>
        <v>8073</v>
      </c>
      <c r="L773" s="94" t="n">
        <f aca="false">K773 *M773</f>
        <v>3471.39</v>
      </c>
      <c r="M773" s="95" t="n">
        <v>0.43</v>
      </c>
      <c r="N773" s="88" t="s">
        <v>23</v>
      </c>
      <c r="O773" s="91" t="s">
        <v>219</v>
      </c>
      <c r="P773" s="0" t="str">
        <f aca="false">RIGHT(H773,LEN(H773) - FIND(" ", H773))</f>
        <v>Athletic Footwear</v>
      </c>
    </row>
    <row r="774" customFormat="false" ht="14.25" hidden="false" customHeight="true" outlineLevel="0" collapsed="false">
      <c r="B774" s="88" t="s">
        <v>30</v>
      </c>
      <c r="C774" s="89" t="n">
        <v>1197831</v>
      </c>
      <c r="D774" s="90" t="n">
        <v>44040</v>
      </c>
      <c r="E774" s="88" t="s">
        <v>40</v>
      </c>
      <c r="F774" s="88" t="s">
        <v>59</v>
      </c>
      <c r="G774" s="88" t="s">
        <v>28</v>
      </c>
      <c r="H774" s="91" t="s">
        <v>44</v>
      </c>
      <c r="I774" s="92" t="n">
        <v>26</v>
      </c>
      <c r="J774" s="93" t="n">
        <v>213</v>
      </c>
      <c r="K774" s="94" t="n">
        <f aca="false">I774 * J774</f>
        <v>5538</v>
      </c>
      <c r="L774" s="94" t="n">
        <f aca="false">K774 *M774</f>
        <v>2769</v>
      </c>
      <c r="M774" s="95" t="n">
        <v>0.5</v>
      </c>
      <c r="N774" s="88" t="s">
        <v>31</v>
      </c>
      <c r="O774" s="91" t="s">
        <v>219</v>
      </c>
      <c r="P774" s="0" t="str">
        <f aca="false">RIGHT(H774,LEN(H774) - FIND(" ", H774))</f>
        <v>Athletic Footwear</v>
      </c>
    </row>
    <row r="775" customFormat="false" ht="14.25" hidden="false" customHeight="true" outlineLevel="0" collapsed="false">
      <c r="B775" s="88" t="s">
        <v>30</v>
      </c>
      <c r="C775" s="89" t="n">
        <v>1197831</v>
      </c>
      <c r="D775" s="90" t="n">
        <v>44041</v>
      </c>
      <c r="E775" s="88" t="s">
        <v>40</v>
      </c>
      <c r="F775" s="88" t="s">
        <v>59</v>
      </c>
      <c r="G775" s="88" t="s">
        <v>28</v>
      </c>
      <c r="H775" s="91" t="s">
        <v>16</v>
      </c>
      <c r="I775" s="92" t="n">
        <v>40</v>
      </c>
      <c r="J775" s="93" t="n">
        <v>500</v>
      </c>
      <c r="K775" s="94" t="n">
        <f aca="false">I775 * J775</f>
        <v>20000</v>
      </c>
      <c r="L775" s="94" t="n">
        <f aca="false">K775 *M775</f>
        <v>6000</v>
      </c>
      <c r="M775" s="95" t="n">
        <v>0.3</v>
      </c>
      <c r="N775" s="88" t="s">
        <v>31</v>
      </c>
      <c r="O775" s="91" t="s">
        <v>218</v>
      </c>
      <c r="P775" s="0" t="str">
        <f aca="false">RIGHT(H775,LEN(H775) - FIND(" ", H775))</f>
        <v>Apparel</v>
      </c>
    </row>
    <row r="776" customFormat="false" ht="14.25" hidden="false" customHeight="true" outlineLevel="0" collapsed="false">
      <c r="B776" s="88" t="s">
        <v>43</v>
      </c>
      <c r="C776" s="89" t="n">
        <v>1128299</v>
      </c>
      <c r="D776" s="90" t="n">
        <v>44041</v>
      </c>
      <c r="E776" s="88" t="s">
        <v>18</v>
      </c>
      <c r="F776" s="88" t="s">
        <v>63</v>
      </c>
      <c r="G776" s="88" t="s">
        <v>64</v>
      </c>
      <c r="H776" s="91" t="s">
        <v>16</v>
      </c>
      <c r="I776" s="92" t="n">
        <v>90</v>
      </c>
      <c r="J776" s="93" t="n">
        <v>425</v>
      </c>
      <c r="K776" s="94" t="n">
        <f aca="false">I776 * J776</f>
        <v>38250</v>
      </c>
      <c r="L776" s="94" t="n">
        <f aca="false">K776 *M776</f>
        <v>9562.5</v>
      </c>
      <c r="M776" s="95" t="n">
        <v>0.25</v>
      </c>
      <c r="N776" s="88" t="s">
        <v>14</v>
      </c>
      <c r="O776" s="91" t="s">
        <v>218</v>
      </c>
      <c r="P776" s="0" t="str">
        <f aca="false">RIGHT(H776,LEN(H776) - FIND(" ", H776))</f>
        <v>Apparel</v>
      </c>
    </row>
    <row r="777" customFormat="false" ht="14.25" hidden="false" customHeight="true" outlineLevel="0" collapsed="false">
      <c r="B777" s="88" t="s">
        <v>30</v>
      </c>
      <c r="C777" s="89" t="n">
        <v>1197831</v>
      </c>
      <c r="D777" s="90" t="n">
        <v>44041</v>
      </c>
      <c r="E777" s="88" t="s">
        <v>40</v>
      </c>
      <c r="F777" s="88" t="s">
        <v>59</v>
      </c>
      <c r="G777" s="88" t="s">
        <v>28</v>
      </c>
      <c r="H777" s="91" t="s">
        <v>16</v>
      </c>
      <c r="I777" s="92" t="n">
        <v>38</v>
      </c>
      <c r="J777" s="93" t="n">
        <v>125</v>
      </c>
      <c r="K777" s="94" t="n">
        <f aca="false">I777 * J777</f>
        <v>4750</v>
      </c>
      <c r="L777" s="94" t="n">
        <f aca="false">K777 *M777</f>
        <v>2137.5</v>
      </c>
      <c r="M777" s="95" t="n">
        <v>0.45</v>
      </c>
      <c r="N777" s="88" t="s">
        <v>23</v>
      </c>
      <c r="O777" s="91" t="s">
        <v>218</v>
      </c>
      <c r="P777" s="0" t="str">
        <f aca="false">RIGHT(H777,LEN(H777) - FIND(" ", H777))</f>
        <v>Apparel</v>
      </c>
    </row>
    <row r="778" customFormat="false" ht="14.25" hidden="false" customHeight="true" outlineLevel="0" collapsed="false">
      <c r="B778" s="88" t="s">
        <v>43</v>
      </c>
      <c r="C778" s="89" t="n">
        <v>1128299</v>
      </c>
      <c r="D778" s="90" t="n">
        <v>44041</v>
      </c>
      <c r="E778" s="88" t="s">
        <v>18</v>
      </c>
      <c r="F778" s="88" t="s">
        <v>63</v>
      </c>
      <c r="G778" s="88" t="s">
        <v>64</v>
      </c>
      <c r="H778" s="91" t="s">
        <v>16</v>
      </c>
      <c r="I778" s="92" t="n">
        <v>85</v>
      </c>
      <c r="J778" s="93" t="n">
        <v>115</v>
      </c>
      <c r="K778" s="94" t="n">
        <f aca="false">I778 * J778</f>
        <v>9775</v>
      </c>
      <c r="L778" s="94" t="n">
        <f aca="false">K778 *M778</f>
        <v>3910</v>
      </c>
      <c r="M778" s="95" t="n">
        <v>0.4</v>
      </c>
      <c r="N778" s="88" t="s">
        <v>23</v>
      </c>
      <c r="O778" s="91" t="s">
        <v>218</v>
      </c>
      <c r="P778" s="0" t="str">
        <f aca="false">RIGHT(H778,LEN(H778) - FIND(" ", H778))</f>
        <v>Apparel</v>
      </c>
    </row>
    <row r="779" customFormat="false" ht="14.25" hidden="false" customHeight="true" outlineLevel="0" collapsed="false">
      <c r="B779" s="88" t="s">
        <v>30</v>
      </c>
      <c r="C779" s="89" t="n">
        <v>1197831</v>
      </c>
      <c r="D779" s="90" t="n">
        <v>44041</v>
      </c>
      <c r="E779" s="88" t="s">
        <v>40</v>
      </c>
      <c r="F779" s="88" t="s">
        <v>59</v>
      </c>
      <c r="G779" s="88" t="s">
        <v>28</v>
      </c>
      <c r="H779" s="91" t="s">
        <v>16</v>
      </c>
      <c r="I779" s="92" t="n">
        <v>28</v>
      </c>
      <c r="J779" s="93" t="n">
        <v>160</v>
      </c>
      <c r="K779" s="94" t="n">
        <f aca="false">I779 * J779</f>
        <v>4480</v>
      </c>
      <c r="L779" s="94" t="n">
        <f aca="false">K779 *M779</f>
        <v>1478.4</v>
      </c>
      <c r="M779" s="95" t="n">
        <v>0.33</v>
      </c>
      <c r="N779" s="88" t="s">
        <v>31</v>
      </c>
      <c r="O779" s="91" t="s">
        <v>218</v>
      </c>
      <c r="P779" s="0" t="str">
        <f aca="false">RIGHT(H779,LEN(H779) - FIND(" ", H779))</f>
        <v>Apparel</v>
      </c>
    </row>
    <row r="780" customFormat="false" ht="14.25" hidden="false" customHeight="true" outlineLevel="0" collapsed="false">
      <c r="B780" s="88" t="s">
        <v>30</v>
      </c>
      <c r="C780" s="89" t="n">
        <v>1197831</v>
      </c>
      <c r="D780" s="90" t="n">
        <v>44042</v>
      </c>
      <c r="E780" s="88" t="s">
        <v>40</v>
      </c>
      <c r="F780" s="88" t="s">
        <v>59</v>
      </c>
      <c r="G780" s="88" t="s">
        <v>28</v>
      </c>
      <c r="H780" s="91" t="s">
        <v>38</v>
      </c>
      <c r="I780" s="92" t="n">
        <v>35</v>
      </c>
      <c r="J780" s="93" t="n">
        <v>700</v>
      </c>
      <c r="K780" s="94" t="n">
        <f aca="false">I780 * J780</f>
        <v>24500</v>
      </c>
      <c r="L780" s="94" t="n">
        <f aca="false">K780 *M780</f>
        <v>12250</v>
      </c>
      <c r="M780" s="95" t="n">
        <v>0.5</v>
      </c>
      <c r="N780" s="88" t="s">
        <v>31</v>
      </c>
      <c r="O780" s="91" t="s">
        <v>219</v>
      </c>
      <c r="P780" s="0" t="str">
        <f aca="false">RIGHT(H780,LEN(H780) - FIND(" ", H780))</f>
        <v>Apparel</v>
      </c>
    </row>
    <row r="781" customFormat="false" ht="14.25" hidden="false" customHeight="true" outlineLevel="0" collapsed="false">
      <c r="B781" s="88" t="s">
        <v>43</v>
      </c>
      <c r="C781" s="89" t="n">
        <v>1128299</v>
      </c>
      <c r="D781" s="90" t="n">
        <v>44042</v>
      </c>
      <c r="E781" s="88" t="s">
        <v>18</v>
      </c>
      <c r="F781" s="88" t="s">
        <v>63</v>
      </c>
      <c r="G781" s="88" t="s">
        <v>64</v>
      </c>
      <c r="H781" s="91" t="s">
        <v>38</v>
      </c>
      <c r="I781" s="92" t="n">
        <v>95</v>
      </c>
      <c r="J781" s="93" t="n">
        <v>550</v>
      </c>
      <c r="K781" s="94" t="n">
        <f aca="false">I781 * J781</f>
        <v>52250</v>
      </c>
      <c r="L781" s="94" t="n">
        <f aca="false">K781 *M781</f>
        <v>10450</v>
      </c>
      <c r="M781" s="95" t="n">
        <v>0.2</v>
      </c>
      <c r="N781" s="88" t="s">
        <v>14</v>
      </c>
      <c r="O781" s="91" t="s">
        <v>219</v>
      </c>
      <c r="P781" s="0" t="str">
        <f aca="false">RIGHT(H781,LEN(H781) - FIND(" ", H781))</f>
        <v>Apparel</v>
      </c>
    </row>
    <row r="782" customFormat="false" ht="14.25" hidden="false" customHeight="true" outlineLevel="0" collapsed="false">
      <c r="B782" s="88" t="s">
        <v>30</v>
      </c>
      <c r="C782" s="89" t="n">
        <v>1197831</v>
      </c>
      <c r="D782" s="90" t="n">
        <v>44042</v>
      </c>
      <c r="E782" s="88" t="s">
        <v>40</v>
      </c>
      <c r="F782" s="88" t="s">
        <v>59</v>
      </c>
      <c r="G782" s="88" t="s">
        <v>28</v>
      </c>
      <c r="H782" s="91" t="s">
        <v>38</v>
      </c>
      <c r="I782" s="92" t="n">
        <v>34</v>
      </c>
      <c r="J782" s="93" t="n">
        <v>196</v>
      </c>
      <c r="K782" s="94" t="n">
        <f aca="false">I782 * J782</f>
        <v>6664</v>
      </c>
      <c r="L782" s="94" t="n">
        <f aca="false">K782 *M782</f>
        <v>4198.32</v>
      </c>
      <c r="M782" s="95" t="n">
        <v>0.63</v>
      </c>
      <c r="N782" s="88" t="s">
        <v>23</v>
      </c>
      <c r="O782" s="91" t="s">
        <v>219</v>
      </c>
      <c r="P782" s="0" t="str">
        <f aca="false">RIGHT(H782,LEN(H782) - FIND(" ", H782))</f>
        <v>Apparel</v>
      </c>
    </row>
    <row r="783" customFormat="false" ht="14.25" hidden="false" customHeight="true" outlineLevel="0" collapsed="false">
      <c r="B783" s="88" t="s">
        <v>43</v>
      </c>
      <c r="C783" s="89" t="n">
        <v>1128299</v>
      </c>
      <c r="D783" s="90" t="n">
        <v>44042</v>
      </c>
      <c r="E783" s="88" t="s">
        <v>18</v>
      </c>
      <c r="F783" s="88" t="s">
        <v>63</v>
      </c>
      <c r="G783" s="88" t="s">
        <v>64</v>
      </c>
      <c r="H783" s="91" t="s">
        <v>38</v>
      </c>
      <c r="I783" s="92" t="n">
        <v>88</v>
      </c>
      <c r="J783" s="93" t="n">
        <v>138</v>
      </c>
      <c r="K783" s="94" t="n">
        <f aca="false">I783 * J783</f>
        <v>12144</v>
      </c>
      <c r="L783" s="94" t="n">
        <f aca="false">K783 *M783</f>
        <v>3764.64</v>
      </c>
      <c r="M783" s="95" t="n">
        <v>0.31</v>
      </c>
      <c r="N783" s="88" t="s">
        <v>23</v>
      </c>
      <c r="O783" s="91" t="s">
        <v>219</v>
      </c>
      <c r="P783" s="0" t="str">
        <f aca="false">RIGHT(H783,LEN(H783) - FIND(" ", H783))</f>
        <v>Apparel</v>
      </c>
    </row>
    <row r="784" customFormat="false" ht="14.25" hidden="false" customHeight="true" outlineLevel="0" collapsed="false">
      <c r="B784" s="88" t="s">
        <v>30</v>
      </c>
      <c r="C784" s="89" t="n">
        <v>1197831</v>
      </c>
      <c r="D784" s="90" t="n">
        <v>44042</v>
      </c>
      <c r="E784" s="88" t="s">
        <v>40</v>
      </c>
      <c r="F784" s="88" t="s">
        <v>59</v>
      </c>
      <c r="G784" s="88" t="s">
        <v>28</v>
      </c>
      <c r="H784" s="91" t="s">
        <v>38</v>
      </c>
      <c r="I784" s="92" t="n">
        <v>26</v>
      </c>
      <c r="J784" s="93" t="n">
        <v>231</v>
      </c>
      <c r="K784" s="94" t="n">
        <f aca="false">I784 * J784</f>
        <v>6006</v>
      </c>
      <c r="L784" s="94" t="n">
        <f aca="false">K784 *M784</f>
        <v>3303.3</v>
      </c>
      <c r="M784" s="95" t="n">
        <v>0.55</v>
      </c>
      <c r="N784" s="88" t="s">
        <v>31</v>
      </c>
      <c r="O784" s="91" t="s">
        <v>219</v>
      </c>
      <c r="P784" s="0" t="str">
        <f aca="false">RIGHT(H784,LEN(H784) - FIND(" ", H784))</f>
        <v>Apparel</v>
      </c>
    </row>
    <row r="785" customFormat="false" ht="14.25" hidden="false" customHeight="true" outlineLevel="0" collapsed="false">
      <c r="B785" s="88" t="s">
        <v>30</v>
      </c>
      <c r="C785" s="89" t="n">
        <v>1197831</v>
      </c>
      <c r="D785" s="90" t="n">
        <v>44043</v>
      </c>
      <c r="E785" s="88" t="s">
        <v>40</v>
      </c>
      <c r="F785" s="88" t="s">
        <v>59</v>
      </c>
      <c r="G785" s="88" t="s">
        <v>28</v>
      </c>
      <c r="H785" s="91" t="s">
        <v>32</v>
      </c>
      <c r="I785" s="92" t="n">
        <v>30</v>
      </c>
      <c r="J785" s="93" t="n">
        <v>875</v>
      </c>
      <c r="K785" s="94" t="n">
        <f aca="false">I785 * J785</f>
        <v>26250</v>
      </c>
      <c r="L785" s="94" t="n">
        <f aca="false">K785 *M785</f>
        <v>9187.5</v>
      </c>
      <c r="M785" s="95" t="n">
        <v>0.35</v>
      </c>
      <c r="N785" s="88" t="s">
        <v>31</v>
      </c>
      <c r="O785" s="91" t="s">
        <v>218</v>
      </c>
      <c r="P785" s="0" t="str">
        <f aca="false">RIGHT(H785,LEN(H785) - FIND(" ", H785))</f>
        <v>Street Footwear</v>
      </c>
    </row>
    <row r="786" customFormat="false" ht="14.25" hidden="false" customHeight="true" outlineLevel="0" collapsed="false">
      <c r="B786" s="88" t="s">
        <v>43</v>
      </c>
      <c r="C786" s="89" t="n">
        <v>1128299</v>
      </c>
      <c r="D786" s="90" t="n">
        <v>44043</v>
      </c>
      <c r="E786" s="88" t="s">
        <v>18</v>
      </c>
      <c r="F786" s="88" t="s">
        <v>63</v>
      </c>
      <c r="G786" s="88" t="s">
        <v>64</v>
      </c>
      <c r="H786" s="91" t="s">
        <v>32</v>
      </c>
      <c r="I786" s="92" t="n">
        <v>80</v>
      </c>
      <c r="J786" s="93" t="n">
        <v>750</v>
      </c>
      <c r="K786" s="94" t="n">
        <f aca="false">I786 * J786</f>
        <v>60000</v>
      </c>
      <c r="L786" s="94" t="n">
        <f aca="false">K786 *M786</f>
        <v>18000</v>
      </c>
      <c r="M786" s="95" t="n">
        <v>0.3</v>
      </c>
      <c r="N786" s="88" t="s">
        <v>14</v>
      </c>
      <c r="O786" s="91" t="s">
        <v>218</v>
      </c>
      <c r="P786" s="0" t="str">
        <f aca="false">RIGHT(H786,LEN(H786) - FIND(" ", H786))</f>
        <v>Street Footwear</v>
      </c>
    </row>
    <row r="787" customFormat="false" ht="14.25" hidden="false" customHeight="true" outlineLevel="0" collapsed="false">
      <c r="B787" s="88" t="s">
        <v>30</v>
      </c>
      <c r="C787" s="89" t="n">
        <v>1197831</v>
      </c>
      <c r="D787" s="90" t="n">
        <v>44043</v>
      </c>
      <c r="E787" s="88" t="s">
        <v>40</v>
      </c>
      <c r="F787" s="88" t="s">
        <v>59</v>
      </c>
      <c r="G787" s="88" t="s">
        <v>28</v>
      </c>
      <c r="H787" s="91" t="s">
        <v>32</v>
      </c>
      <c r="I787" s="92" t="n">
        <v>29</v>
      </c>
      <c r="J787" s="93" t="n">
        <v>254</v>
      </c>
      <c r="K787" s="94" t="n">
        <f aca="false">I787 * J787</f>
        <v>7366</v>
      </c>
      <c r="L787" s="94" t="n">
        <f aca="false">K787 *M787</f>
        <v>3314.7</v>
      </c>
      <c r="M787" s="95" t="n">
        <v>0.45</v>
      </c>
      <c r="N787" s="88" t="s">
        <v>23</v>
      </c>
      <c r="O787" s="91" t="s">
        <v>218</v>
      </c>
      <c r="P787" s="0" t="str">
        <f aca="false">RIGHT(H787,LEN(H787) - FIND(" ", H787))</f>
        <v>Street Footwear</v>
      </c>
    </row>
    <row r="788" customFormat="false" ht="14.25" hidden="false" customHeight="true" outlineLevel="0" collapsed="false">
      <c r="B788" s="88" t="s">
        <v>43</v>
      </c>
      <c r="C788" s="89" t="n">
        <v>1128299</v>
      </c>
      <c r="D788" s="90" t="n">
        <v>44043</v>
      </c>
      <c r="E788" s="88" t="s">
        <v>18</v>
      </c>
      <c r="F788" s="88" t="s">
        <v>63</v>
      </c>
      <c r="G788" s="88" t="s">
        <v>64</v>
      </c>
      <c r="H788" s="91" t="s">
        <v>32</v>
      </c>
      <c r="I788" s="92" t="n">
        <v>78</v>
      </c>
      <c r="J788" s="93" t="n">
        <v>188</v>
      </c>
      <c r="K788" s="94" t="n">
        <f aca="false">I788 * J788</f>
        <v>14664</v>
      </c>
      <c r="L788" s="94" t="n">
        <f aca="false">K788 *M788</f>
        <v>5865.6</v>
      </c>
      <c r="M788" s="95" t="n">
        <v>0.4</v>
      </c>
      <c r="N788" s="88" t="s">
        <v>23</v>
      </c>
      <c r="O788" s="91" t="s">
        <v>218</v>
      </c>
      <c r="P788" s="0" t="str">
        <f aca="false">RIGHT(H788,LEN(H788) - FIND(" ", H788))</f>
        <v>Street Footwear</v>
      </c>
    </row>
    <row r="789" customFormat="false" ht="14.25" hidden="false" customHeight="true" outlineLevel="0" collapsed="false">
      <c r="B789" s="88" t="s">
        <v>30</v>
      </c>
      <c r="C789" s="89" t="n">
        <v>1197831</v>
      </c>
      <c r="D789" s="90" t="n">
        <v>44043</v>
      </c>
      <c r="E789" s="88" t="s">
        <v>40</v>
      </c>
      <c r="F789" s="88" t="s">
        <v>59</v>
      </c>
      <c r="G789" s="88" t="s">
        <v>28</v>
      </c>
      <c r="H789" s="91" t="s">
        <v>32</v>
      </c>
      <c r="I789" s="92" t="n">
        <v>20</v>
      </c>
      <c r="J789" s="93" t="n">
        <v>306</v>
      </c>
      <c r="K789" s="94" t="n">
        <f aca="false">I789 * J789</f>
        <v>6120</v>
      </c>
      <c r="L789" s="94" t="n">
        <f aca="false">K789 *M789</f>
        <v>2570.4</v>
      </c>
      <c r="M789" s="95" t="n">
        <v>0.42</v>
      </c>
      <c r="N789" s="88" t="s">
        <v>31</v>
      </c>
      <c r="O789" s="91" t="s">
        <v>218</v>
      </c>
      <c r="P789" s="0" t="str">
        <f aca="false">RIGHT(H789,LEN(H789) - FIND(" ", H789))</f>
        <v>Street Footwear</v>
      </c>
    </row>
    <row r="790" customFormat="false" ht="14.25" hidden="false" customHeight="true" outlineLevel="0" collapsed="false">
      <c r="B790" s="88" t="s">
        <v>30</v>
      </c>
      <c r="C790" s="89" t="n">
        <v>1197831</v>
      </c>
      <c r="D790" s="90" t="n">
        <v>44044</v>
      </c>
      <c r="E790" s="88" t="s">
        <v>40</v>
      </c>
      <c r="F790" s="88" t="s">
        <v>59</v>
      </c>
      <c r="G790" s="88" t="s">
        <v>28</v>
      </c>
      <c r="H790" s="91" t="s">
        <v>24</v>
      </c>
      <c r="I790" s="92" t="n">
        <v>40</v>
      </c>
      <c r="J790" s="93" t="n">
        <v>875</v>
      </c>
      <c r="K790" s="94" t="n">
        <f aca="false">I790 * J790</f>
        <v>35000</v>
      </c>
      <c r="L790" s="94" t="n">
        <f aca="false">K790 *M790</f>
        <v>12250</v>
      </c>
      <c r="M790" s="95" t="n">
        <v>0.35</v>
      </c>
      <c r="N790" s="88" t="s">
        <v>31</v>
      </c>
      <c r="O790" s="91" t="s">
        <v>218</v>
      </c>
      <c r="P790" s="0" t="str">
        <f aca="false">RIGHT(H790,LEN(H790) - FIND(" ", H790))</f>
        <v>Athletic Footwear</v>
      </c>
    </row>
    <row r="791" customFormat="false" ht="14.25" hidden="false" customHeight="true" outlineLevel="0" collapsed="false">
      <c r="B791" s="88" t="s">
        <v>43</v>
      </c>
      <c r="C791" s="89" t="n">
        <v>1128299</v>
      </c>
      <c r="D791" s="90" t="n">
        <v>44044</v>
      </c>
      <c r="E791" s="88" t="s">
        <v>18</v>
      </c>
      <c r="F791" s="88" t="s">
        <v>63</v>
      </c>
      <c r="G791" s="88" t="s">
        <v>64</v>
      </c>
      <c r="H791" s="91" t="s">
        <v>24</v>
      </c>
      <c r="I791" s="92" t="n">
        <v>85</v>
      </c>
      <c r="J791" s="93" t="n">
        <v>750</v>
      </c>
      <c r="K791" s="94" t="n">
        <f aca="false">I791 * J791</f>
        <v>63750</v>
      </c>
      <c r="L791" s="94" t="n">
        <f aca="false">K791 *M791</f>
        <v>15937.5</v>
      </c>
      <c r="M791" s="95" t="n">
        <v>0.25</v>
      </c>
      <c r="N791" s="88" t="s">
        <v>14</v>
      </c>
      <c r="O791" s="91" t="s">
        <v>218</v>
      </c>
      <c r="P791" s="0" t="str">
        <f aca="false">RIGHT(H791,LEN(H791) - FIND(" ", H791))</f>
        <v>Athletic Footwear</v>
      </c>
    </row>
    <row r="792" customFormat="false" ht="14.25" hidden="false" customHeight="true" outlineLevel="0" collapsed="false">
      <c r="B792" s="88" t="s">
        <v>30</v>
      </c>
      <c r="C792" s="89" t="n">
        <v>1197831</v>
      </c>
      <c r="D792" s="90" t="n">
        <v>44044</v>
      </c>
      <c r="E792" s="88" t="s">
        <v>40</v>
      </c>
      <c r="F792" s="88" t="s">
        <v>59</v>
      </c>
      <c r="G792" s="88" t="s">
        <v>28</v>
      </c>
      <c r="H792" s="91" t="s">
        <v>24</v>
      </c>
      <c r="I792" s="92" t="n">
        <v>39</v>
      </c>
      <c r="J792" s="93" t="n">
        <v>236</v>
      </c>
      <c r="K792" s="94" t="n">
        <f aca="false">I792 * J792</f>
        <v>9204</v>
      </c>
      <c r="L792" s="94" t="n">
        <f aca="false">K792 *M792</f>
        <v>4141.8</v>
      </c>
      <c r="M792" s="95" t="n">
        <v>0.45</v>
      </c>
      <c r="N792" s="88" t="s">
        <v>23</v>
      </c>
      <c r="O792" s="91" t="s">
        <v>218</v>
      </c>
      <c r="P792" s="0" t="str">
        <f aca="false">RIGHT(H792,LEN(H792) - FIND(" ", H792))</f>
        <v>Athletic Footwear</v>
      </c>
    </row>
    <row r="793" customFormat="false" ht="14.25" hidden="false" customHeight="true" outlineLevel="0" collapsed="false">
      <c r="B793" s="88" t="s">
        <v>43</v>
      </c>
      <c r="C793" s="89" t="n">
        <v>1128299</v>
      </c>
      <c r="D793" s="90" t="n">
        <v>44044</v>
      </c>
      <c r="E793" s="88" t="s">
        <v>18</v>
      </c>
      <c r="F793" s="88" t="s">
        <v>63</v>
      </c>
      <c r="G793" s="88" t="s">
        <v>64</v>
      </c>
      <c r="H793" s="91" t="s">
        <v>24</v>
      </c>
      <c r="I793" s="92" t="n">
        <v>77</v>
      </c>
      <c r="J793" s="93" t="n">
        <v>195</v>
      </c>
      <c r="K793" s="94" t="n">
        <f aca="false">I793 * J793</f>
        <v>15015</v>
      </c>
      <c r="L793" s="94" t="n">
        <f aca="false">K793 *M793</f>
        <v>5705.7</v>
      </c>
      <c r="M793" s="95" t="n">
        <v>0.38</v>
      </c>
      <c r="N793" s="88" t="s">
        <v>23</v>
      </c>
      <c r="O793" s="91" t="s">
        <v>218</v>
      </c>
      <c r="P793" s="0" t="str">
        <f aca="false">RIGHT(H793,LEN(H793) - FIND(" ", H793))</f>
        <v>Athletic Footwear</v>
      </c>
    </row>
    <row r="794" customFormat="false" ht="14.25" hidden="false" customHeight="true" outlineLevel="0" collapsed="false">
      <c r="B794" s="88" t="s">
        <v>30</v>
      </c>
      <c r="C794" s="89" t="n">
        <v>1197831</v>
      </c>
      <c r="D794" s="90" t="n">
        <v>44044</v>
      </c>
      <c r="E794" s="88" t="s">
        <v>40</v>
      </c>
      <c r="F794" s="88" t="s">
        <v>59</v>
      </c>
      <c r="G794" s="88" t="s">
        <v>28</v>
      </c>
      <c r="H794" s="91" t="s">
        <v>24</v>
      </c>
      <c r="I794" s="92" t="n">
        <v>30</v>
      </c>
      <c r="J794" s="93" t="n">
        <v>263</v>
      </c>
      <c r="K794" s="94" t="n">
        <f aca="false">I794 * J794</f>
        <v>7890</v>
      </c>
      <c r="L794" s="94" t="n">
        <f aca="false">K794 *M794</f>
        <v>3077.1</v>
      </c>
      <c r="M794" s="95" t="n">
        <v>0.39</v>
      </c>
      <c r="N794" s="88" t="s">
        <v>31</v>
      </c>
      <c r="O794" s="91" t="s">
        <v>218</v>
      </c>
      <c r="P794" s="0" t="str">
        <f aca="false">RIGHT(H794,LEN(H794) - FIND(" ", H794))</f>
        <v>Athletic Footwear</v>
      </c>
    </row>
    <row r="795" customFormat="false" ht="14.25" hidden="false" customHeight="true" outlineLevel="0" collapsed="false">
      <c r="B795" s="88" t="s">
        <v>30</v>
      </c>
      <c r="C795" s="89" t="n">
        <v>1197831</v>
      </c>
      <c r="D795" s="90" t="n">
        <v>44045</v>
      </c>
      <c r="E795" s="88" t="s">
        <v>40</v>
      </c>
      <c r="F795" s="88" t="s">
        <v>59</v>
      </c>
      <c r="G795" s="88" t="s">
        <v>28</v>
      </c>
      <c r="H795" s="91" t="s">
        <v>48</v>
      </c>
      <c r="I795" s="92" t="n">
        <v>35</v>
      </c>
      <c r="J795" s="93" t="n">
        <v>700</v>
      </c>
      <c r="K795" s="94" t="n">
        <f aca="false">I795 * J795</f>
        <v>24500</v>
      </c>
      <c r="L795" s="94" t="n">
        <f aca="false">K795 *M795</f>
        <v>8575</v>
      </c>
      <c r="M795" s="95" t="n">
        <v>0.35</v>
      </c>
      <c r="N795" s="88" t="s">
        <v>31</v>
      </c>
      <c r="O795" s="91" t="s">
        <v>219</v>
      </c>
      <c r="P795" s="0" t="str">
        <f aca="false">RIGHT(H795,LEN(H795) - FIND(" ", H795))</f>
        <v>Street Footwear</v>
      </c>
    </row>
    <row r="796" customFormat="false" ht="14.25" hidden="false" customHeight="true" outlineLevel="0" collapsed="false">
      <c r="B796" s="88" t="s">
        <v>43</v>
      </c>
      <c r="C796" s="89" t="n">
        <v>1128299</v>
      </c>
      <c r="D796" s="90" t="n">
        <v>44045</v>
      </c>
      <c r="E796" s="88" t="s">
        <v>18</v>
      </c>
      <c r="F796" s="88" t="s">
        <v>63</v>
      </c>
      <c r="G796" s="88" t="s">
        <v>64</v>
      </c>
      <c r="H796" s="91" t="s">
        <v>48</v>
      </c>
      <c r="I796" s="92" t="n">
        <v>80</v>
      </c>
      <c r="J796" s="93" t="n">
        <v>550</v>
      </c>
      <c r="K796" s="94" t="n">
        <f aca="false">I796 * J796</f>
        <v>44000</v>
      </c>
      <c r="L796" s="94" t="n">
        <f aca="false">K796 *M796</f>
        <v>11000</v>
      </c>
      <c r="M796" s="95" t="n">
        <v>0.25</v>
      </c>
      <c r="N796" s="88" t="s">
        <v>14</v>
      </c>
      <c r="O796" s="91" t="s">
        <v>219</v>
      </c>
      <c r="P796" s="0" t="str">
        <f aca="false">RIGHT(H796,LEN(H796) - FIND(" ", H796))</f>
        <v>Street Footwear</v>
      </c>
    </row>
    <row r="797" customFormat="false" ht="14.25" hidden="false" customHeight="true" outlineLevel="0" collapsed="false">
      <c r="B797" s="88" t="s">
        <v>30</v>
      </c>
      <c r="C797" s="89" t="n">
        <v>1197831</v>
      </c>
      <c r="D797" s="90" t="n">
        <v>44045</v>
      </c>
      <c r="E797" s="88" t="s">
        <v>40</v>
      </c>
      <c r="F797" s="88" t="s">
        <v>59</v>
      </c>
      <c r="G797" s="88" t="s">
        <v>28</v>
      </c>
      <c r="H797" s="91" t="s">
        <v>48</v>
      </c>
      <c r="I797" s="92" t="n">
        <v>32</v>
      </c>
      <c r="J797" s="93" t="n">
        <v>182</v>
      </c>
      <c r="K797" s="94" t="n">
        <f aca="false">I797 * J797</f>
        <v>5824</v>
      </c>
      <c r="L797" s="94" t="n">
        <f aca="false">K797 *M797</f>
        <v>2853.76</v>
      </c>
      <c r="M797" s="95" t="n">
        <v>0.49</v>
      </c>
      <c r="N797" s="88" t="s">
        <v>23</v>
      </c>
      <c r="O797" s="91" t="s">
        <v>219</v>
      </c>
      <c r="P797" s="0" t="str">
        <f aca="false">RIGHT(H797,LEN(H797) - FIND(" ", H797))</f>
        <v>Street Footwear</v>
      </c>
    </row>
    <row r="798" customFormat="false" ht="14.25" hidden="false" customHeight="true" outlineLevel="0" collapsed="false">
      <c r="B798" s="88" t="s">
        <v>43</v>
      </c>
      <c r="C798" s="89" t="n">
        <v>1128299</v>
      </c>
      <c r="D798" s="90" t="n">
        <v>44045</v>
      </c>
      <c r="E798" s="88" t="s">
        <v>18</v>
      </c>
      <c r="F798" s="88" t="s">
        <v>63</v>
      </c>
      <c r="G798" s="88" t="s">
        <v>64</v>
      </c>
      <c r="H798" s="91" t="s">
        <v>48</v>
      </c>
      <c r="I798" s="92" t="n">
        <v>73</v>
      </c>
      <c r="J798" s="93" t="n">
        <v>138</v>
      </c>
      <c r="K798" s="94" t="n">
        <f aca="false">I798 * J798</f>
        <v>10074</v>
      </c>
      <c r="L798" s="94" t="n">
        <f aca="false">K798 *M798</f>
        <v>3928.86</v>
      </c>
      <c r="M798" s="95" t="n">
        <v>0.39</v>
      </c>
      <c r="N798" s="88" t="s">
        <v>23</v>
      </c>
      <c r="O798" s="91" t="s">
        <v>219</v>
      </c>
      <c r="P798" s="0" t="str">
        <f aca="false">RIGHT(H798,LEN(H798) - FIND(" ", H798))</f>
        <v>Street Footwear</v>
      </c>
    </row>
    <row r="799" customFormat="false" ht="14.25" hidden="false" customHeight="true" outlineLevel="0" collapsed="false">
      <c r="B799" s="88" t="s">
        <v>30</v>
      </c>
      <c r="C799" s="89" t="n">
        <v>1197831</v>
      </c>
      <c r="D799" s="90" t="n">
        <v>44045</v>
      </c>
      <c r="E799" s="88" t="s">
        <v>40</v>
      </c>
      <c r="F799" s="88" t="s">
        <v>59</v>
      </c>
      <c r="G799" s="88" t="s">
        <v>28</v>
      </c>
      <c r="H799" s="91" t="s">
        <v>48</v>
      </c>
      <c r="I799" s="92" t="n">
        <v>23</v>
      </c>
      <c r="J799" s="93" t="n">
        <v>224</v>
      </c>
      <c r="K799" s="94" t="n">
        <f aca="false">I799 * J799</f>
        <v>5152</v>
      </c>
      <c r="L799" s="94" t="n">
        <f aca="false">K799 *M799</f>
        <v>2163.84</v>
      </c>
      <c r="M799" s="95" t="n">
        <v>0.42</v>
      </c>
      <c r="N799" s="88" t="s">
        <v>31</v>
      </c>
      <c r="O799" s="91" t="s">
        <v>219</v>
      </c>
      <c r="P799" s="0" t="str">
        <f aca="false">RIGHT(H799,LEN(H799) - FIND(" ", H799))</f>
        <v>Street Footwear</v>
      </c>
    </row>
    <row r="800" customFormat="false" ht="14.25" hidden="false" customHeight="true" outlineLevel="0" collapsed="false">
      <c r="B800" s="88" t="s">
        <v>30</v>
      </c>
      <c r="C800" s="89" t="n">
        <v>1197831</v>
      </c>
      <c r="D800" s="90" t="n">
        <v>44046</v>
      </c>
      <c r="E800" s="88" t="s">
        <v>40</v>
      </c>
      <c r="F800" s="88" t="s">
        <v>59</v>
      </c>
      <c r="G800" s="88" t="s">
        <v>28</v>
      </c>
      <c r="H800" s="91" t="s">
        <v>44</v>
      </c>
      <c r="I800" s="92" t="n">
        <v>40</v>
      </c>
      <c r="J800" s="93" t="n">
        <v>600</v>
      </c>
      <c r="K800" s="94" t="n">
        <f aca="false">I800 * J800</f>
        <v>24000</v>
      </c>
      <c r="L800" s="94" t="n">
        <f aca="false">K800 *M800</f>
        <v>10800</v>
      </c>
      <c r="M800" s="95" t="n">
        <v>0.45</v>
      </c>
      <c r="N800" s="88" t="s">
        <v>31</v>
      </c>
      <c r="O800" s="91" t="s">
        <v>219</v>
      </c>
      <c r="P800" s="0" t="str">
        <f aca="false">RIGHT(H800,LEN(H800) - FIND(" ", H800))</f>
        <v>Athletic Footwear</v>
      </c>
    </row>
    <row r="801" customFormat="false" ht="14.25" hidden="false" customHeight="true" outlineLevel="0" collapsed="false">
      <c r="B801" s="88" t="s">
        <v>43</v>
      </c>
      <c r="C801" s="89" t="n">
        <v>1128299</v>
      </c>
      <c r="D801" s="90" t="n">
        <v>44046</v>
      </c>
      <c r="E801" s="88" t="s">
        <v>18</v>
      </c>
      <c r="F801" s="88" t="s">
        <v>63</v>
      </c>
      <c r="G801" s="88" t="s">
        <v>64</v>
      </c>
      <c r="H801" s="91" t="s">
        <v>44</v>
      </c>
      <c r="I801" s="92" t="n">
        <v>80</v>
      </c>
      <c r="J801" s="93" t="n">
        <v>550</v>
      </c>
      <c r="K801" s="94" t="n">
        <f aca="false">I801 * J801</f>
        <v>44000</v>
      </c>
      <c r="L801" s="94" t="n">
        <f aca="false">K801 *M801</f>
        <v>13200</v>
      </c>
      <c r="M801" s="95" t="n">
        <v>0.3</v>
      </c>
      <c r="N801" s="88" t="s">
        <v>14</v>
      </c>
      <c r="O801" s="91" t="s">
        <v>219</v>
      </c>
      <c r="P801" s="0" t="str">
        <f aca="false">RIGHT(H801,LEN(H801) - FIND(" ", H801))</f>
        <v>Athletic Footwear</v>
      </c>
    </row>
    <row r="802" customFormat="false" ht="14.25" hidden="false" customHeight="true" outlineLevel="0" collapsed="false">
      <c r="B802" s="88" t="s">
        <v>30</v>
      </c>
      <c r="C802" s="89" t="n">
        <v>1197831</v>
      </c>
      <c r="D802" s="90" t="n">
        <v>44046</v>
      </c>
      <c r="E802" s="88" t="s">
        <v>40</v>
      </c>
      <c r="F802" s="88" t="s">
        <v>59</v>
      </c>
      <c r="G802" s="88" t="s">
        <v>28</v>
      </c>
      <c r="H802" s="91" t="s">
        <v>44</v>
      </c>
      <c r="I802" s="92" t="n">
        <v>37</v>
      </c>
      <c r="J802" s="93" t="n">
        <v>174</v>
      </c>
      <c r="K802" s="94" t="n">
        <f aca="false">I802 * J802</f>
        <v>6438</v>
      </c>
      <c r="L802" s="94" t="n">
        <f aca="false">K802 *M802</f>
        <v>3734.04</v>
      </c>
      <c r="M802" s="95" t="n">
        <v>0.58</v>
      </c>
      <c r="N802" s="88" t="s">
        <v>23</v>
      </c>
      <c r="O802" s="91" t="s">
        <v>219</v>
      </c>
      <c r="P802" s="0" t="str">
        <f aca="false">RIGHT(H802,LEN(H802) - FIND(" ", H802))</f>
        <v>Athletic Footwear</v>
      </c>
    </row>
    <row r="803" customFormat="false" ht="14.25" hidden="false" customHeight="true" outlineLevel="0" collapsed="false">
      <c r="B803" s="88" t="s">
        <v>43</v>
      </c>
      <c r="C803" s="89" t="n">
        <v>1128299</v>
      </c>
      <c r="D803" s="90" t="n">
        <v>44046</v>
      </c>
      <c r="E803" s="88" t="s">
        <v>18</v>
      </c>
      <c r="F803" s="88" t="s">
        <v>63</v>
      </c>
      <c r="G803" s="88" t="s">
        <v>64</v>
      </c>
      <c r="H803" s="91" t="s">
        <v>44</v>
      </c>
      <c r="I803" s="92" t="n">
        <v>76</v>
      </c>
      <c r="J803" s="93" t="n">
        <v>138</v>
      </c>
      <c r="K803" s="94" t="n">
        <f aca="false">I803 * J803</f>
        <v>10488</v>
      </c>
      <c r="L803" s="94" t="n">
        <f aca="false">K803 *M803</f>
        <v>4509.84</v>
      </c>
      <c r="M803" s="95" t="n">
        <v>0.43</v>
      </c>
      <c r="N803" s="88" t="s">
        <v>23</v>
      </c>
      <c r="O803" s="91" t="s">
        <v>219</v>
      </c>
      <c r="P803" s="0" t="str">
        <f aca="false">RIGHT(H803,LEN(H803) - FIND(" ", H803))</f>
        <v>Athletic Footwear</v>
      </c>
    </row>
    <row r="804" customFormat="false" ht="14.25" hidden="false" customHeight="true" outlineLevel="0" collapsed="false">
      <c r="B804" s="88" t="s">
        <v>30</v>
      </c>
      <c r="C804" s="89" t="n">
        <v>1197831</v>
      </c>
      <c r="D804" s="90" t="n">
        <v>44046</v>
      </c>
      <c r="E804" s="88" t="s">
        <v>40</v>
      </c>
      <c r="F804" s="88" t="s">
        <v>59</v>
      </c>
      <c r="G804" s="88" t="s">
        <v>28</v>
      </c>
      <c r="H804" s="91" t="s">
        <v>44</v>
      </c>
      <c r="I804" s="92" t="n">
        <v>30</v>
      </c>
      <c r="J804" s="93" t="n">
        <v>204</v>
      </c>
      <c r="K804" s="94" t="n">
        <f aca="false">I804 * J804</f>
        <v>6120</v>
      </c>
      <c r="L804" s="94" t="n">
        <f aca="false">K804 *M804</f>
        <v>2937.6</v>
      </c>
      <c r="M804" s="95" t="n">
        <v>0.48</v>
      </c>
      <c r="N804" s="88" t="s">
        <v>31</v>
      </c>
      <c r="O804" s="91" t="s">
        <v>219</v>
      </c>
      <c r="P804" s="0" t="str">
        <f aca="false">RIGHT(H804,LEN(H804) - FIND(" ", H804))</f>
        <v>Athletic Footwear</v>
      </c>
    </row>
    <row r="805" customFormat="false" ht="14.25" hidden="false" customHeight="true" outlineLevel="0" collapsed="false">
      <c r="B805" s="88" t="s">
        <v>30</v>
      </c>
      <c r="C805" s="89" t="n">
        <v>1197831</v>
      </c>
      <c r="D805" s="90" t="n">
        <v>44047</v>
      </c>
      <c r="E805" s="88" t="s">
        <v>40</v>
      </c>
      <c r="F805" s="88" t="s">
        <v>59</v>
      </c>
      <c r="G805" s="88" t="s">
        <v>28</v>
      </c>
      <c r="H805" s="91" t="s">
        <v>16</v>
      </c>
      <c r="I805" s="92" t="n">
        <v>45</v>
      </c>
      <c r="J805" s="93" t="n">
        <v>500</v>
      </c>
      <c r="K805" s="94" t="n">
        <f aca="false">I805 * J805</f>
        <v>22500</v>
      </c>
      <c r="L805" s="94" t="n">
        <f aca="false">K805 *M805</f>
        <v>6750</v>
      </c>
      <c r="M805" s="95" t="n">
        <v>0.3</v>
      </c>
      <c r="N805" s="88" t="s">
        <v>31</v>
      </c>
      <c r="O805" s="91" t="s">
        <v>218</v>
      </c>
      <c r="P805" s="0" t="str">
        <f aca="false">RIGHT(H805,LEN(H805) - FIND(" ", H805))</f>
        <v>Apparel</v>
      </c>
    </row>
    <row r="806" customFormat="false" ht="14.25" hidden="false" customHeight="true" outlineLevel="0" collapsed="false">
      <c r="B806" s="88" t="s">
        <v>43</v>
      </c>
      <c r="C806" s="89" t="n">
        <v>1128299</v>
      </c>
      <c r="D806" s="90" t="n">
        <v>44047</v>
      </c>
      <c r="E806" s="88" t="s">
        <v>18</v>
      </c>
      <c r="F806" s="88" t="s">
        <v>63</v>
      </c>
      <c r="G806" s="88" t="s">
        <v>64</v>
      </c>
      <c r="H806" s="91" t="s">
        <v>16</v>
      </c>
      <c r="I806" s="92" t="n">
        <v>90</v>
      </c>
      <c r="J806" s="93" t="n">
        <v>475</v>
      </c>
      <c r="K806" s="94" t="n">
        <f aca="false">I806 * J806</f>
        <v>42750</v>
      </c>
      <c r="L806" s="94" t="n">
        <f aca="false">K806 *M806</f>
        <v>10687.5</v>
      </c>
      <c r="M806" s="95" t="n">
        <v>0.25</v>
      </c>
      <c r="N806" s="88" t="s">
        <v>14</v>
      </c>
      <c r="O806" s="91" t="s">
        <v>218</v>
      </c>
      <c r="P806" s="0" t="str">
        <f aca="false">RIGHT(H806,LEN(H806) - FIND(" ", H806))</f>
        <v>Apparel</v>
      </c>
    </row>
    <row r="807" customFormat="false" ht="14.25" hidden="false" customHeight="true" outlineLevel="0" collapsed="false">
      <c r="B807" s="88" t="s">
        <v>30</v>
      </c>
      <c r="C807" s="89" t="n">
        <v>1197831</v>
      </c>
      <c r="D807" s="90" t="n">
        <v>44047</v>
      </c>
      <c r="E807" s="88" t="s">
        <v>40</v>
      </c>
      <c r="F807" s="88" t="s">
        <v>59</v>
      </c>
      <c r="G807" s="88" t="s">
        <v>28</v>
      </c>
      <c r="H807" s="91" t="s">
        <v>16</v>
      </c>
      <c r="I807" s="92" t="n">
        <v>41</v>
      </c>
      <c r="J807" s="93" t="n">
        <v>125</v>
      </c>
      <c r="K807" s="94" t="n">
        <f aca="false">I807 * J807</f>
        <v>5125</v>
      </c>
      <c r="L807" s="94" t="n">
        <f aca="false">K807 *M807</f>
        <v>2050</v>
      </c>
      <c r="M807" s="95" t="n">
        <v>0.4</v>
      </c>
      <c r="N807" s="88" t="s">
        <v>23</v>
      </c>
      <c r="O807" s="91" t="s">
        <v>218</v>
      </c>
      <c r="P807" s="0" t="str">
        <f aca="false">RIGHT(H807,LEN(H807) - FIND(" ", H807))</f>
        <v>Apparel</v>
      </c>
    </row>
    <row r="808" customFormat="false" ht="14.25" hidden="false" customHeight="true" outlineLevel="0" collapsed="false">
      <c r="B808" s="88" t="s">
        <v>43</v>
      </c>
      <c r="C808" s="89" t="n">
        <v>1128299</v>
      </c>
      <c r="D808" s="90" t="n">
        <v>44047</v>
      </c>
      <c r="E808" s="88" t="s">
        <v>18</v>
      </c>
      <c r="F808" s="88" t="s">
        <v>63</v>
      </c>
      <c r="G808" s="88" t="s">
        <v>64</v>
      </c>
      <c r="H808" s="91" t="s">
        <v>16</v>
      </c>
      <c r="I808" s="92" t="n">
        <v>82</v>
      </c>
      <c r="J808" s="93" t="n">
        <v>133</v>
      </c>
      <c r="K808" s="94" t="n">
        <f aca="false">I808 * J808</f>
        <v>10906</v>
      </c>
      <c r="L808" s="94" t="n">
        <f aca="false">K808 *M808</f>
        <v>4144.28</v>
      </c>
      <c r="M808" s="95" t="n">
        <v>0.38</v>
      </c>
      <c r="N808" s="88" t="s">
        <v>23</v>
      </c>
      <c r="O808" s="91" t="s">
        <v>218</v>
      </c>
      <c r="P808" s="0" t="str">
        <f aca="false">RIGHT(H808,LEN(H808) - FIND(" ", H808))</f>
        <v>Apparel</v>
      </c>
    </row>
    <row r="809" customFormat="false" ht="14.25" hidden="false" customHeight="true" outlineLevel="0" collapsed="false">
      <c r="B809" s="88" t="s">
        <v>30</v>
      </c>
      <c r="C809" s="89" t="n">
        <v>1197831</v>
      </c>
      <c r="D809" s="90" t="n">
        <v>44047</v>
      </c>
      <c r="E809" s="88" t="s">
        <v>40</v>
      </c>
      <c r="F809" s="88" t="s">
        <v>59</v>
      </c>
      <c r="G809" s="88" t="s">
        <v>28</v>
      </c>
      <c r="H809" s="91" t="s">
        <v>16</v>
      </c>
      <c r="I809" s="92" t="n">
        <v>35</v>
      </c>
      <c r="J809" s="93" t="n">
        <v>155</v>
      </c>
      <c r="K809" s="94" t="n">
        <f aca="false">I809 * J809</f>
        <v>5425</v>
      </c>
      <c r="L809" s="94" t="n">
        <f aca="false">K809 *M809</f>
        <v>1736</v>
      </c>
      <c r="M809" s="95" t="n">
        <v>0.32</v>
      </c>
      <c r="N809" s="88" t="s">
        <v>31</v>
      </c>
      <c r="O809" s="91" t="s">
        <v>218</v>
      </c>
      <c r="P809" s="0" t="str">
        <f aca="false">RIGHT(H809,LEN(H809) - FIND(" ", H809))</f>
        <v>Apparel</v>
      </c>
    </row>
    <row r="810" customFormat="false" ht="14.25" hidden="false" customHeight="true" outlineLevel="0" collapsed="false">
      <c r="B810" s="88" t="s">
        <v>30</v>
      </c>
      <c r="C810" s="89" t="n">
        <v>1197831</v>
      </c>
      <c r="D810" s="90" t="n">
        <v>44048</v>
      </c>
      <c r="E810" s="88" t="s">
        <v>40</v>
      </c>
      <c r="F810" s="88" t="s">
        <v>59</v>
      </c>
      <c r="G810" s="88" t="s">
        <v>28</v>
      </c>
      <c r="H810" s="91" t="s">
        <v>38</v>
      </c>
      <c r="I810" s="92" t="n">
        <v>40</v>
      </c>
      <c r="J810" s="93" t="n">
        <v>650</v>
      </c>
      <c r="K810" s="94" t="n">
        <f aca="false">I810 * J810</f>
        <v>26000</v>
      </c>
      <c r="L810" s="94" t="n">
        <f aca="false">K810 *M810</f>
        <v>13000</v>
      </c>
      <c r="M810" s="95" t="n">
        <v>0.5</v>
      </c>
      <c r="N810" s="88" t="s">
        <v>31</v>
      </c>
      <c r="O810" s="91" t="s">
        <v>219</v>
      </c>
      <c r="P810" s="0" t="str">
        <f aca="false">RIGHT(H810,LEN(H810) - FIND(" ", H810))</f>
        <v>Apparel</v>
      </c>
    </row>
    <row r="811" customFormat="false" ht="14.25" hidden="false" customHeight="true" outlineLevel="0" collapsed="false">
      <c r="B811" s="88" t="s">
        <v>43</v>
      </c>
      <c r="C811" s="89" t="n">
        <v>1128299</v>
      </c>
      <c r="D811" s="90" t="n">
        <v>44048</v>
      </c>
      <c r="E811" s="88" t="s">
        <v>18</v>
      </c>
      <c r="F811" s="88" t="s">
        <v>63</v>
      </c>
      <c r="G811" s="88" t="s">
        <v>64</v>
      </c>
      <c r="H811" s="91" t="s">
        <v>38</v>
      </c>
      <c r="I811" s="92" t="n">
        <v>95</v>
      </c>
      <c r="J811" s="93" t="n">
        <v>575</v>
      </c>
      <c r="K811" s="94" t="n">
        <f aca="false">I811 * J811</f>
        <v>54625</v>
      </c>
      <c r="L811" s="94" t="n">
        <f aca="false">K811 *M811</f>
        <v>10925</v>
      </c>
      <c r="M811" s="95" t="n">
        <v>0.2</v>
      </c>
      <c r="N811" s="88" t="s">
        <v>14</v>
      </c>
      <c r="O811" s="91" t="s">
        <v>219</v>
      </c>
      <c r="P811" s="0" t="str">
        <f aca="false">RIGHT(H811,LEN(H811) - FIND(" ", H811))</f>
        <v>Apparel</v>
      </c>
    </row>
    <row r="812" customFormat="false" ht="14.25" hidden="false" customHeight="true" outlineLevel="0" collapsed="false">
      <c r="B812" s="88" t="s">
        <v>30</v>
      </c>
      <c r="C812" s="89" t="n">
        <v>1197831</v>
      </c>
      <c r="D812" s="90" t="n">
        <v>44048</v>
      </c>
      <c r="E812" s="88" t="s">
        <v>40</v>
      </c>
      <c r="F812" s="88" t="s">
        <v>59</v>
      </c>
      <c r="G812" s="88" t="s">
        <v>28</v>
      </c>
      <c r="H812" s="91" t="s">
        <v>38</v>
      </c>
      <c r="I812" s="92" t="n">
        <v>39</v>
      </c>
      <c r="J812" s="93" t="n">
        <v>189</v>
      </c>
      <c r="K812" s="94" t="n">
        <f aca="false">I812 * J812</f>
        <v>7371</v>
      </c>
      <c r="L812" s="94" t="n">
        <f aca="false">K812 *M812</f>
        <v>4422.6</v>
      </c>
      <c r="M812" s="95" t="n">
        <v>0.6</v>
      </c>
      <c r="N812" s="88" t="s">
        <v>23</v>
      </c>
      <c r="O812" s="91" t="s">
        <v>219</v>
      </c>
      <c r="P812" s="0" t="str">
        <f aca="false">RIGHT(H812,LEN(H812) - FIND(" ", H812))</f>
        <v>Apparel</v>
      </c>
    </row>
    <row r="813" customFormat="false" ht="14.25" hidden="false" customHeight="true" outlineLevel="0" collapsed="false">
      <c r="B813" s="88" t="s">
        <v>43</v>
      </c>
      <c r="C813" s="89" t="n">
        <v>1128299</v>
      </c>
      <c r="D813" s="90" t="n">
        <v>44048</v>
      </c>
      <c r="E813" s="88" t="s">
        <v>18</v>
      </c>
      <c r="F813" s="88" t="s">
        <v>63</v>
      </c>
      <c r="G813" s="88" t="s">
        <v>64</v>
      </c>
      <c r="H813" s="91" t="s">
        <v>38</v>
      </c>
      <c r="I813" s="92" t="n">
        <v>86</v>
      </c>
      <c r="J813" s="93" t="n">
        <v>150</v>
      </c>
      <c r="K813" s="94" t="n">
        <f aca="false">I813 * J813</f>
        <v>12900</v>
      </c>
      <c r="L813" s="94" t="n">
        <f aca="false">K813 *M813</f>
        <v>4386</v>
      </c>
      <c r="M813" s="95" t="n">
        <v>0.34</v>
      </c>
      <c r="N813" s="88" t="s">
        <v>23</v>
      </c>
      <c r="O813" s="91" t="s">
        <v>219</v>
      </c>
      <c r="P813" s="0" t="str">
        <f aca="false">RIGHT(H813,LEN(H813) - FIND(" ", H813))</f>
        <v>Apparel</v>
      </c>
    </row>
    <row r="814" customFormat="false" ht="14.25" hidden="false" customHeight="true" outlineLevel="0" collapsed="false">
      <c r="B814" s="88" t="s">
        <v>30</v>
      </c>
      <c r="C814" s="89" t="n">
        <v>1197831</v>
      </c>
      <c r="D814" s="90" t="n">
        <v>44048</v>
      </c>
      <c r="E814" s="88" t="s">
        <v>40</v>
      </c>
      <c r="F814" s="88" t="s">
        <v>59</v>
      </c>
      <c r="G814" s="88" t="s">
        <v>28</v>
      </c>
      <c r="H814" s="91" t="s">
        <v>38</v>
      </c>
      <c r="I814" s="92" t="n">
        <v>29</v>
      </c>
      <c r="J814" s="93" t="n">
        <v>228</v>
      </c>
      <c r="K814" s="94" t="n">
        <f aca="false">I814 * J814</f>
        <v>6612</v>
      </c>
      <c r="L814" s="94" t="n">
        <f aca="false">K814 *M814</f>
        <v>3636.6</v>
      </c>
      <c r="M814" s="95" t="n">
        <v>0.55</v>
      </c>
      <c r="N814" s="88" t="s">
        <v>31</v>
      </c>
      <c r="O814" s="91" t="s">
        <v>219</v>
      </c>
      <c r="P814" s="0" t="str">
        <f aca="false">RIGHT(H814,LEN(H814) - FIND(" ", H814))</f>
        <v>Apparel</v>
      </c>
    </row>
    <row r="815" customFormat="false" ht="14.25" hidden="false" customHeight="true" outlineLevel="0" collapsed="false">
      <c r="B815" s="88" t="s">
        <v>30</v>
      </c>
      <c r="C815" s="89" t="n">
        <v>1197831</v>
      </c>
      <c r="D815" s="90" t="n">
        <v>44049</v>
      </c>
      <c r="E815" s="88" t="s">
        <v>40</v>
      </c>
      <c r="F815" s="88" t="s">
        <v>59</v>
      </c>
      <c r="G815" s="88" t="s">
        <v>28</v>
      </c>
      <c r="H815" s="91" t="s">
        <v>32</v>
      </c>
      <c r="I815" s="92" t="n">
        <v>30</v>
      </c>
      <c r="J815" s="93" t="n">
        <v>900</v>
      </c>
      <c r="K815" s="94" t="n">
        <f aca="false">I815 * J815</f>
        <v>27000</v>
      </c>
      <c r="L815" s="94" t="n">
        <f aca="false">K815 *M815</f>
        <v>9450</v>
      </c>
      <c r="M815" s="95" t="n">
        <v>0.35</v>
      </c>
      <c r="N815" s="88" t="s">
        <v>31</v>
      </c>
      <c r="O815" s="91" t="s">
        <v>218</v>
      </c>
      <c r="P815" s="0" t="str">
        <f aca="false">RIGHT(H815,LEN(H815) - FIND(" ", H815))</f>
        <v>Street Footwear</v>
      </c>
    </row>
    <row r="816" customFormat="false" ht="14.25" hidden="false" customHeight="true" outlineLevel="0" collapsed="false">
      <c r="B816" s="88" t="s">
        <v>13</v>
      </c>
      <c r="C816" s="89" t="n">
        <v>1185732</v>
      </c>
      <c r="D816" s="90" t="n">
        <v>44049</v>
      </c>
      <c r="E816" s="88" t="s">
        <v>18</v>
      </c>
      <c r="F816" s="88" t="s">
        <v>63</v>
      </c>
      <c r="G816" s="88" t="s">
        <v>64</v>
      </c>
      <c r="H816" s="91" t="s">
        <v>32</v>
      </c>
      <c r="I816" s="92" t="n">
        <v>45</v>
      </c>
      <c r="J816" s="93" t="n">
        <v>1050</v>
      </c>
      <c r="K816" s="94" t="n">
        <f aca="false">I816 * J816</f>
        <v>47250</v>
      </c>
      <c r="L816" s="94" t="n">
        <f aca="false">K816 *M816</f>
        <v>21262.5</v>
      </c>
      <c r="M816" s="95" t="n">
        <v>0.45</v>
      </c>
      <c r="N816" s="88" t="s">
        <v>14</v>
      </c>
      <c r="O816" s="91" t="s">
        <v>218</v>
      </c>
      <c r="P816" s="0" t="str">
        <f aca="false">RIGHT(H816,LEN(H816) - FIND(" ", H816))</f>
        <v>Street Footwear</v>
      </c>
    </row>
    <row r="817" customFormat="false" ht="14.25" hidden="false" customHeight="true" outlineLevel="0" collapsed="false">
      <c r="B817" s="88" t="s">
        <v>30</v>
      </c>
      <c r="C817" s="89" t="n">
        <v>1197831</v>
      </c>
      <c r="D817" s="90" t="n">
        <v>44049</v>
      </c>
      <c r="E817" s="88" t="s">
        <v>40</v>
      </c>
      <c r="F817" s="88" t="s">
        <v>59</v>
      </c>
      <c r="G817" s="88" t="s">
        <v>28</v>
      </c>
      <c r="H817" s="91" t="s">
        <v>32</v>
      </c>
      <c r="I817" s="92" t="n">
        <v>27</v>
      </c>
      <c r="J817" s="93" t="n">
        <v>234</v>
      </c>
      <c r="K817" s="94" t="n">
        <f aca="false">I817 * J817</f>
        <v>6318</v>
      </c>
      <c r="L817" s="94" t="n">
        <f aca="false">K817 *M817</f>
        <v>3032.64</v>
      </c>
      <c r="M817" s="95" t="n">
        <v>0.48</v>
      </c>
      <c r="N817" s="88" t="s">
        <v>23</v>
      </c>
      <c r="O817" s="91" t="s">
        <v>218</v>
      </c>
      <c r="P817" s="0" t="str">
        <f aca="false">RIGHT(H817,LEN(H817) - FIND(" ", H817))</f>
        <v>Street Footwear</v>
      </c>
    </row>
    <row r="818" customFormat="false" ht="14.25" hidden="false" customHeight="true" outlineLevel="0" collapsed="false">
      <c r="B818" s="88" t="s">
        <v>13</v>
      </c>
      <c r="C818" s="89" t="n">
        <v>1185732</v>
      </c>
      <c r="D818" s="90" t="n">
        <v>44049</v>
      </c>
      <c r="E818" s="88" t="s">
        <v>18</v>
      </c>
      <c r="F818" s="88" t="s">
        <v>63</v>
      </c>
      <c r="G818" s="88" t="s">
        <v>64</v>
      </c>
      <c r="H818" s="91" t="s">
        <v>32</v>
      </c>
      <c r="I818" s="92" t="n">
        <v>44</v>
      </c>
      <c r="J818" s="93" t="n">
        <v>273</v>
      </c>
      <c r="K818" s="94" t="n">
        <f aca="false">I818 * J818</f>
        <v>12012</v>
      </c>
      <c r="L818" s="94" t="n">
        <f aca="false">K818 *M818</f>
        <v>6606.6</v>
      </c>
      <c r="M818" s="95" t="n">
        <v>0.55</v>
      </c>
      <c r="N818" s="88" t="s">
        <v>23</v>
      </c>
      <c r="O818" s="91" t="s">
        <v>218</v>
      </c>
      <c r="P818" s="0" t="str">
        <f aca="false">RIGHT(H818,LEN(H818) - FIND(" ", H818))</f>
        <v>Street Footwear</v>
      </c>
    </row>
    <row r="819" customFormat="false" ht="14.25" hidden="false" customHeight="true" outlineLevel="0" collapsed="false">
      <c r="B819" s="88" t="s">
        <v>30</v>
      </c>
      <c r="C819" s="89" t="n">
        <v>1197831</v>
      </c>
      <c r="D819" s="90" t="n">
        <v>44049</v>
      </c>
      <c r="E819" s="88" t="s">
        <v>40</v>
      </c>
      <c r="F819" s="88" t="s">
        <v>59</v>
      </c>
      <c r="G819" s="88" t="s">
        <v>28</v>
      </c>
      <c r="H819" s="91" t="s">
        <v>32</v>
      </c>
      <c r="I819" s="92" t="n">
        <v>23</v>
      </c>
      <c r="J819" s="93" t="n">
        <v>306</v>
      </c>
      <c r="K819" s="94" t="n">
        <f aca="false">I819 * J819</f>
        <v>7038</v>
      </c>
      <c r="L819" s="94" t="n">
        <f aca="false">K819 *M819</f>
        <v>2604.06</v>
      </c>
      <c r="M819" s="95" t="n">
        <v>0.37</v>
      </c>
      <c r="N819" s="88" t="s">
        <v>31</v>
      </c>
      <c r="O819" s="91" t="s">
        <v>218</v>
      </c>
      <c r="P819" s="0" t="str">
        <f aca="false">RIGHT(H819,LEN(H819) - FIND(" ", H819))</f>
        <v>Street Footwear</v>
      </c>
    </row>
    <row r="820" customFormat="false" ht="14.25" hidden="false" customHeight="true" outlineLevel="0" collapsed="false">
      <c r="B820" s="88" t="s">
        <v>30</v>
      </c>
      <c r="C820" s="89" t="n">
        <v>1197831</v>
      </c>
      <c r="D820" s="90" t="n">
        <v>44050</v>
      </c>
      <c r="E820" s="88" t="s">
        <v>40</v>
      </c>
      <c r="F820" s="88" t="s">
        <v>59</v>
      </c>
      <c r="G820" s="88" t="s">
        <v>28</v>
      </c>
      <c r="H820" s="91" t="s">
        <v>24</v>
      </c>
      <c r="I820" s="92" t="n">
        <v>40</v>
      </c>
      <c r="J820" s="93" t="n">
        <v>900</v>
      </c>
      <c r="K820" s="94" t="n">
        <f aca="false">I820 * J820</f>
        <v>36000</v>
      </c>
      <c r="L820" s="94" t="n">
        <f aca="false">K820 *M820</f>
        <v>12600</v>
      </c>
      <c r="M820" s="95" t="n">
        <v>0.35</v>
      </c>
      <c r="N820" s="88" t="s">
        <v>31</v>
      </c>
      <c r="O820" s="91" t="s">
        <v>218</v>
      </c>
      <c r="P820" s="0" t="str">
        <f aca="false">RIGHT(H820,LEN(H820) - FIND(" ", H820))</f>
        <v>Athletic Footwear</v>
      </c>
    </row>
    <row r="821" customFormat="false" ht="14.25" hidden="false" customHeight="true" outlineLevel="0" collapsed="false">
      <c r="B821" s="88" t="s">
        <v>13</v>
      </c>
      <c r="C821" s="89" t="n">
        <v>1185732</v>
      </c>
      <c r="D821" s="90" t="n">
        <v>44050</v>
      </c>
      <c r="E821" s="88" t="s">
        <v>18</v>
      </c>
      <c r="F821" s="88" t="s">
        <v>63</v>
      </c>
      <c r="G821" s="88" t="s">
        <v>64</v>
      </c>
      <c r="H821" s="91" t="s">
        <v>24</v>
      </c>
      <c r="I821" s="92" t="n">
        <v>45</v>
      </c>
      <c r="J821" s="93" t="n">
        <v>850</v>
      </c>
      <c r="K821" s="94" t="n">
        <f aca="false">I821 * J821</f>
        <v>38250</v>
      </c>
      <c r="L821" s="94" t="n">
        <f aca="false">K821 *M821</f>
        <v>13387.5</v>
      </c>
      <c r="M821" s="95" t="n">
        <v>0.35</v>
      </c>
      <c r="N821" s="88" t="s">
        <v>14</v>
      </c>
      <c r="O821" s="91" t="s">
        <v>218</v>
      </c>
      <c r="P821" s="0" t="str">
        <f aca="false">RIGHT(H821,LEN(H821) - FIND(" ", H821))</f>
        <v>Athletic Footwear</v>
      </c>
    </row>
    <row r="822" customFormat="false" ht="14.25" hidden="false" customHeight="true" outlineLevel="0" collapsed="false">
      <c r="B822" s="88" t="s">
        <v>30</v>
      </c>
      <c r="C822" s="89" t="n">
        <v>1197831</v>
      </c>
      <c r="D822" s="90" t="n">
        <v>44050</v>
      </c>
      <c r="E822" s="88" t="s">
        <v>40</v>
      </c>
      <c r="F822" s="88" t="s">
        <v>59</v>
      </c>
      <c r="G822" s="88" t="s">
        <v>28</v>
      </c>
      <c r="H822" s="91" t="s">
        <v>24</v>
      </c>
      <c r="I822" s="92" t="n">
        <v>38</v>
      </c>
      <c r="J822" s="93" t="n">
        <v>225</v>
      </c>
      <c r="K822" s="94" t="n">
        <f aca="false">I822 * J822</f>
        <v>8550</v>
      </c>
      <c r="L822" s="94" t="n">
        <f aca="false">K822 *M822</f>
        <v>3847.5</v>
      </c>
      <c r="M822" s="95" t="n">
        <v>0.45</v>
      </c>
      <c r="N822" s="88" t="s">
        <v>23</v>
      </c>
      <c r="O822" s="91" t="s">
        <v>218</v>
      </c>
      <c r="P822" s="0" t="str">
        <f aca="false">RIGHT(H822,LEN(H822) - FIND(" ", H822))</f>
        <v>Athletic Footwear</v>
      </c>
    </row>
    <row r="823" customFormat="false" ht="14.25" hidden="false" customHeight="true" outlineLevel="0" collapsed="false">
      <c r="B823" s="88" t="s">
        <v>13</v>
      </c>
      <c r="C823" s="89" t="n">
        <v>1185732</v>
      </c>
      <c r="D823" s="90" t="n">
        <v>44050</v>
      </c>
      <c r="E823" s="88" t="s">
        <v>18</v>
      </c>
      <c r="F823" s="88" t="s">
        <v>63</v>
      </c>
      <c r="G823" s="88" t="s">
        <v>64</v>
      </c>
      <c r="H823" s="91" t="s">
        <v>24</v>
      </c>
      <c r="I823" s="92" t="n">
        <v>41</v>
      </c>
      <c r="J823" s="93" t="n">
        <v>221</v>
      </c>
      <c r="K823" s="94" t="n">
        <f aca="false">I823 * J823</f>
        <v>9061</v>
      </c>
      <c r="L823" s="94" t="n">
        <f aca="false">K823 *M823</f>
        <v>4439.89</v>
      </c>
      <c r="M823" s="95" t="n">
        <v>0.49</v>
      </c>
      <c r="N823" s="88" t="s">
        <v>23</v>
      </c>
      <c r="O823" s="91" t="s">
        <v>218</v>
      </c>
      <c r="P823" s="0" t="str">
        <f aca="false">RIGHT(H823,LEN(H823) - FIND(" ", H823))</f>
        <v>Athletic Footwear</v>
      </c>
    </row>
    <row r="824" customFormat="false" ht="14.25" hidden="false" customHeight="true" outlineLevel="0" collapsed="false">
      <c r="B824" s="88" t="s">
        <v>30</v>
      </c>
      <c r="C824" s="89" t="n">
        <v>1197831</v>
      </c>
      <c r="D824" s="90" t="n">
        <v>44050</v>
      </c>
      <c r="E824" s="88" t="s">
        <v>40</v>
      </c>
      <c r="F824" s="88" t="s">
        <v>59</v>
      </c>
      <c r="G824" s="88" t="s">
        <v>28</v>
      </c>
      <c r="H824" s="91" t="s">
        <v>24</v>
      </c>
      <c r="I824" s="92" t="n">
        <v>29</v>
      </c>
      <c r="J824" s="93" t="n">
        <v>306</v>
      </c>
      <c r="K824" s="94" t="n">
        <f aca="false">I824 * J824</f>
        <v>8874</v>
      </c>
      <c r="L824" s="94" t="n">
        <f aca="false">K824 *M824</f>
        <v>3638.34</v>
      </c>
      <c r="M824" s="95" t="n">
        <v>0.41</v>
      </c>
      <c r="N824" s="88" t="s">
        <v>31</v>
      </c>
      <c r="O824" s="91" t="s">
        <v>218</v>
      </c>
      <c r="P824" s="0" t="str">
        <f aca="false">RIGHT(H824,LEN(H824) - FIND(" ", H824))</f>
        <v>Athletic Footwear</v>
      </c>
    </row>
    <row r="825" customFormat="false" ht="14.25" hidden="false" customHeight="true" outlineLevel="0" collapsed="false">
      <c r="B825" s="88" t="s">
        <v>30</v>
      </c>
      <c r="C825" s="89" t="n">
        <v>1197831</v>
      </c>
      <c r="D825" s="90" t="n">
        <v>44051</v>
      </c>
      <c r="E825" s="88" t="s">
        <v>40</v>
      </c>
      <c r="F825" s="88" t="s">
        <v>59</v>
      </c>
      <c r="G825" s="88" t="s">
        <v>28</v>
      </c>
      <c r="H825" s="91" t="s">
        <v>48</v>
      </c>
      <c r="I825" s="92" t="n">
        <v>35</v>
      </c>
      <c r="J825" s="93" t="n">
        <v>725</v>
      </c>
      <c r="K825" s="94" t="n">
        <f aca="false">I825 * J825</f>
        <v>25375</v>
      </c>
      <c r="L825" s="94" t="n">
        <f aca="false">K825 *M825</f>
        <v>8881.25</v>
      </c>
      <c r="M825" s="95" t="n">
        <v>0.35</v>
      </c>
      <c r="N825" s="88" t="s">
        <v>31</v>
      </c>
      <c r="O825" s="91" t="s">
        <v>219</v>
      </c>
      <c r="P825" s="0" t="str">
        <f aca="false">RIGHT(H825,LEN(H825) - FIND(" ", H825))</f>
        <v>Street Footwear</v>
      </c>
    </row>
    <row r="826" customFormat="false" ht="14.25" hidden="false" customHeight="true" outlineLevel="0" collapsed="false">
      <c r="B826" s="88" t="s">
        <v>13</v>
      </c>
      <c r="C826" s="89" t="n">
        <v>1185732</v>
      </c>
      <c r="D826" s="90" t="n">
        <v>44051</v>
      </c>
      <c r="E826" s="88" t="s">
        <v>18</v>
      </c>
      <c r="F826" s="88" t="s">
        <v>63</v>
      </c>
      <c r="G826" s="88" t="s">
        <v>64</v>
      </c>
      <c r="H826" s="91" t="s">
        <v>48</v>
      </c>
      <c r="I826" s="92" t="n">
        <v>35</v>
      </c>
      <c r="J826" s="93" t="n">
        <v>850</v>
      </c>
      <c r="K826" s="94" t="n">
        <f aca="false">I826 * J826</f>
        <v>29750</v>
      </c>
      <c r="L826" s="94" t="n">
        <f aca="false">K826 *M826</f>
        <v>7437.5</v>
      </c>
      <c r="M826" s="95" t="n">
        <v>0.25</v>
      </c>
      <c r="N826" s="88" t="s">
        <v>14</v>
      </c>
      <c r="O826" s="91" t="s">
        <v>219</v>
      </c>
      <c r="P826" s="0" t="str">
        <f aca="false">RIGHT(H826,LEN(H826) - FIND(" ", H826))</f>
        <v>Street Footwear</v>
      </c>
    </row>
    <row r="827" customFormat="false" ht="14.25" hidden="false" customHeight="true" outlineLevel="0" collapsed="false">
      <c r="B827" s="88" t="s">
        <v>30</v>
      </c>
      <c r="C827" s="89" t="n">
        <v>1197831</v>
      </c>
      <c r="D827" s="90" t="n">
        <v>44051</v>
      </c>
      <c r="E827" s="88" t="s">
        <v>40</v>
      </c>
      <c r="F827" s="88" t="s">
        <v>59</v>
      </c>
      <c r="G827" s="88" t="s">
        <v>28</v>
      </c>
      <c r="H827" s="91" t="s">
        <v>48</v>
      </c>
      <c r="I827" s="92" t="n">
        <v>34</v>
      </c>
      <c r="J827" s="93" t="n">
        <v>203</v>
      </c>
      <c r="K827" s="94" t="n">
        <f aca="false">I827 * J827</f>
        <v>6902</v>
      </c>
      <c r="L827" s="94" t="n">
        <f aca="false">K827 *M827</f>
        <v>3174.92</v>
      </c>
      <c r="M827" s="95" t="n">
        <v>0.46</v>
      </c>
      <c r="N827" s="88" t="s">
        <v>23</v>
      </c>
      <c r="O827" s="91" t="s">
        <v>219</v>
      </c>
      <c r="P827" s="0" t="str">
        <f aca="false">RIGHT(H827,LEN(H827) - FIND(" ", H827))</f>
        <v>Street Footwear</v>
      </c>
    </row>
    <row r="828" customFormat="false" ht="14.25" hidden="false" customHeight="true" outlineLevel="0" collapsed="false">
      <c r="B828" s="88" t="s">
        <v>13</v>
      </c>
      <c r="C828" s="89" t="n">
        <v>1185732</v>
      </c>
      <c r="D828" s="90" t="n">
        <v>44051</v>
      </c>
      <c r="E828" s="88" t="s">
        <v>18</v>
      </c>
      <c r="F828" s="88" t="s">
        <v>63</v>
      </c>
      <c r="G828" s="88" t="s">
        <v>64</v>
      </c>
      <c r="H828" s="91" t="s">
        <v>48</v>
      </c>
      <c r="I828" s="92" t="n">
        <v>34</v>
      </c>
      <c r="J828" s="93" t="n">
        <v>230</v>
      </c>
      <c r="K828" s="94" t="n">
        <f aca="false">I828 * J828</f>
        <v>7820</v>
      </c>
      <c r="L828" s="94" t="n">
        <f aca="false">K828 *M828</f>
        <v>3049.8</v>
      </c>
      <c r="M828" s="95" t="n">
        <v>0.39</v>
      </c>
      <c r="N828" s="88" t="s">
        <v>23</v>
      </c>
      <c r="O828" s="91" t="s">
        <v>219</v>
      </c>
      <c r="P828" s="0" t="str">
        <f aca="false">RIGHT(H828,LEN(H828) - FIND(" ", H828))</f>
        <v>Street Footwear</v>
      </c>
    </row>
    <row r="829" customFormat="false" ht="14.25" hidden="false" customHeight="true" outlineLevel="0" collapsed="false">
      <c r="B829" s="88" t="s">
        <v>30</v>
      </c>
      <c r="C829" s="89" t="n">
        <v>1197831</v>
      </c>
      <c r="D829" s="90" t="n">
        <v>44051</v>
      </c>
      <c r="E829" s="88" t="s">
        <v>40</v>
      </c>
      <c r="F829" s="88" t="s">
        <v>59</v>
      </c>
      <c r="G829" s="88" t="s">
        <v>28</v>
      </c>
      <c r="H829" s="91" t="s">
        <v>48</v>
      </c>
      <c r="I829" s="92" t="n">
        <v>24</v>
      </c>
      <c r="J829" s="93" t="n">
        <v>232</v>
      </c>
      <c r="K829" s="94" t="n">
        <f aca="false">I829 * J829</f>
        <v>5568</v>
      </c>
      <c r="L829" s="94" t="n">
        <f aca="false">K829 *M829</f>
        <v>2060.16</v>
      </c>
      <c r="M829" s="95" t="n">
        <v>0.37</v>
      </c>
      <c r="N829" s="88" t="s">
        <v>31</v>
      </c>
      <c r="O829" s="91" t="s">
        <v>219</v>
      </c>
      <c r="P829" s="0" t="str">
        <f aca="false">RIGHT(H829,LEN(H829) - FIND(" ", H829))</f>
        <v>Street Footwear</v>
      </c>
    </row>
    <row r="830" customFormat="false" ht="14.25" hidden="false" customHeight="true" outlineLevel="0" collapsed="false">
      <c r="B830" s="88" t="s">
        <v>30</v>
      </c>
      <c r="C830" s="89" t="n">
        <v>1197831</v>
      </c>
      <c r="D830" s="90" t="n">
        <v>44052</v>
      </c>
      <c r="E830" s="88" t="s">
        <v>40</v>
      </c>
      <c r="F830" s="88" t="s">
        <v>59</v>
      </c>
      <c r="G830" s="88" t="s">
        <v>28</v>
      </c>
      <c r="H830" s="91" t="s">
        <v>44</v>
      </c>
      <c r="I830" s="92" t="n">
        <v>40</v>
      </c>
      <c r="J830" s="93" t="n">
        <v>625</v>
      </c>
      <c r="K830" s="94" t="n">
        <f aca="false">I830 * J830</f>
        <v>25000</v>
      </c>
      <c r="L830" s="94" t="n">
        <f aca="false">K830 *M830</f>
        <v>11250</v>
      </c>
      <c r="M830" s="95" t="n">
        <v>0.45</v>
      </c>
      <c r="N830" s="88" t="s">
        <v>31</v>
      </c>
      <c r="O830" s="91" t="s">
        <v>219</v>
      </c>
      <c r="P830" s="0" t="str">
        <f aca="false">RIGHT(H830,LEN(H830) - FIND(" ", H830))</f>
        <v>Athletic Footwear</v>
      </c>
    </row>
    <row r="831" customFormat="false" ht="14.25" hidden="false" customHeight="true" outlineLevel="0" collapsed="false">
      <c r="B831" s="88" t="s">
        <v>13</v>
      </c>
      <c r="C831" s="89" t="n">
        <v>1185732</v>
      </c>
      <c r="D831" s="90" t="n">
        <v>44052</v>
      </c>
      <c r="E831" s="88" t="s">
        <v>18</v>
      </c>
      <c r="F831" s="88" t="s">
        <v>63</v>
      </c>
      <c r="G831" s="88" t="s">
        <v>64</v>
      </c>
      <c r="H831" s="91" t="s">
        <v>44</v>
      </c>
      <c r="I831" s="92" t="n">
        <v>40</v>
      </c>
      <c r="J831" s="93" t="n">
        <v>700</v>
      </c>
      <c r="K831" s="94" t="n">
        <f aca="false">I831 * J831</f>
        <v>28000</v>
      </c>
      <c r="L831" s="94" t="n">
        <f aca="false">K831 *M831</f>
        <v>8400</v>
      </c>
      <c r="M831" s="95" t="n">
        <v>0.3</v>
      </c>
      <c r="N831" s="88" t="s">
        <v>14</v>
      </c>
      <c r="O831" s="91" t="s">
        <v>219</v>
      </c>
      <c r="P831" s="0" t="str">
        <f aca="false">RIGHT(H831,LEN(H831) - FIND(" ", H831))</f>
        <v>Athletic Footwear</v>
      </c>
    </row>
    <row r="832" customFormat="false" ht="14.25" hidden="false" customHeight="true" outlineLevel="0" collapsed="false">
      <c r="B832" s="88" t="s">
        <v>30</v>
      </c>
      <c r="C832" s="89" t="n">
        <v>1197831</v>
      </c>
      <c r="D832" s="90" t="n">
        <v>44052</v>
      </c>
      <c r="E832" s="88" t="s">
        <v>40</v>
      </c>
      <c r="F832" s="88" t="s">
        <v>59</v>
      </c>
      <c r="G832" s="88" t="s">
        <v>28</v>
      </c>
      <c r="H832" s="91" t="s">
        <v>44</v>
      </c>
      <c r="I832" s="92" t="n">
        <v>36</v>
      </c>
      <c r="J832" s="93" t="n">
        <v>163</v>
      </c>
      <c r="K832" s="94" t="n">
        <f aca="false">I832 * J832</f>
        <v>5868</v>
      </c>
      <c r="L832" s="94" t="n">
        <f aca="false">K832 *M832</f>
        <v>3462.12</v>
      </c>
      <c r="M832" s="95" t="n">
        <v>0.59</v>
      </c>
      <c r="N832" s="88" t="s">
        <v>23</v>
      </c>
      <c r="O832" s="91" t="s">
        <v>219</v>
      </c>
      <c r="P832" s="0" t="str">
        <f aca="false">RIGHT(H832,LEN(H832) - FIND(" ", H832))</f>
        <v>Athletic Footwear</v>
      </c>
    </row>
    <row r="833" customFormat="false" ht="14.25" hidden="false" customHeight="true" outlineLevel="0" collapsed="false">
      <c r="B833" s="88" t="s">
        <v>13</v>
      </c>
      <c r="C833" s="89" t="n">
        <v>1185732</v>
      </c>
      <c r="D833" s="90" t="n">
        <v>44052</v>
      </c>
      <c r="E833" s="88" t="s">
        <v>18</v>
      </c>
      <c r="F833" s="88" t="s">
        <v>63</v>
      </c>
      <c r="G833" s="88" t="s">
        <v>64</v>
      </c>
      <c r="H833" s="91" t="s">
        <v>44</v>
      </c>
      <c r="I833" s="92" t="n">
        <v>38</v>
      </c>
      <c r="J833" s="93" t="n">
        <v>175</v>
      </c>
      <c r="K833" s="94" t="n">
        <f aca="false">I833 * J833</f>
        <v>6650</v>
      </c>
      <c r="L833" s="94" t="n">
        <f aca="false">K833 *M833</f>
        <v>2660</v>
      </c>
      <c r="M833" s="95" t="n">
        <v>0.4</v>
      </c>
      <c r="N833" s="88" t="s">
        <v>23</v>
      </c>
      <c r="O833" s="91" t="s">
        <v>219</v>
      </c>
      <c r="P833" s="0" t="str">
        <f aca="false">RIGHT(H833,LEN(H833) - FIND(" ", H833))</f>
        <v>Athletic Footwear</v>
      </c>
    </row>
    <row r="834" customFormat="false" ht="14.25" hidden="false" customHeight="true" outlineLevel="0" collapsed="false">
      <c r="B834" s="88" t="s">
        <v>30</v>
      </c>
      <c r="C834" s="89" t="n">
        <v>1197831</v>
      </c>
      <c r="D834" s="90" t="n">
        <v>44052</v>
      </c>
      <c r="E834" s="88" t="s">
        <v>40</v>
      </c>
      <c r="F834" s="88" t="s">
        <v>59</v>
      </c>
      <c r="G834" s="88" t="s">
        <v>28</v>
      </c>
      <c r="H834" s="91" t="s">
        <v>44</v>
      </c>
      <c r="I834" s="92" t="n">
        <v>28</v>
      </c>
      <c r="J834" s="93" t="n">
        <v>213</v>
      </c>
      <c r="K834" s="94" t="n">
        <f aca="false">I834 * J834</f>
        <v>5964</v>
      </c>
      <c r="L834" s="94" t="n">
        <f aca="false">K834 *M834</f>
        <v>2862.72</v>
      </c>
      <c r="M834" s="95" t="n">
        <v>0.48</v>
      </c>
      <c r="N834" s="88" t="s">
        <v>31</v>
      </c>
      <c r="O834" s="91" t="s">
        <v>219</v>
      </c>
      <c r="P834" s="0" t="str">
        <f aca="false">RIGHT(H834,LEN(H834) - FIND(" ", H834))</f>
        <v>Athletic Footwear</v>
      </c>
    </row>
    <row r="835" customFormat="false" ht="14.25" hidden="false" customHeight="true" outlineLevel="0" collapsed="false">
      <c r="B835" s="88" t="s">
        <v>37</v>
      </c>
      <c r="C835" s="89" t="n">
        <v>1197831</v>
      </c>
      <c r="D835" s="90" t="n">
        <v>44053</v>
      </c>
      <c r="E835" s="88" t="s">
        <v>40</v>
      </c>
      <c r="F835" s="88" t="s">
        <v>59</v>
      </c>
      <c r="G835" s="88" t="s">
        <v>28</v>
      </c>
      <c r="H835" s="91" t="s">
        <v>16</v>
      </c>
      <c r="I835" s="92" t="n">
        <v>45</v>
      </c>
      <c r="J835" s="93" t="n">
        <v>525</v>
      </c>
      <c r="K835" s="94" t="n">
        <f aca="false">I835 * J835</f>
        <v>23625</v>
      </c>
      <c r="L835" s="94" t="n">
        <f aca="false">K835 *M835</f>
        <v>7087.5</v>
      </c>
      <c r="M835" s="95" t="n">
        <v>0.3</v>
      </c>
      <c r="N835" s="88" t="s">
        <v>31</v>
      </c>
      <c r="O835" s="91" t="s">
        <v>218</v>
      </c>
      <c r="P835" s="0" t="str">
        <f aca="false">RIGHT(H835,LEN(H835) - FIND(" ", H835))</f>
        <v>Apparel</v>
      </c>
    </row>
    <row r="836" customFormat="false" ht="14.25" hidden="false" customHeight="true" outlineLevel="0" collapsed="false">
      <c r="B836" s="88" t="s">
        <v>13</v>
      </c>
      <c r="C836" s="89" t="n">
        <v>1185732</v>
      </c>
      <c r="D836" s="90" t="n">
        <v>44053</v>
      </c>
      <c r="E836" s="88" t="s">
        <v>34</v>
      </c>
      <c r="F836" s="88" t="s">
        <v>35</v>
      </c>
      <c r="G836" s="88" t="s">
        <v>42</v>
      </c>
      <c r="H836" s="91" t="s">
        <v>16</v>
      </c>
      <c r="I836" s="92" t="n">
        <v>55</v>
      </c>
      <c r="J836" s="93" t="n">
        <v>750</v>
      </c>
      <c r="K836" s="94" t="n">
        <f aca="false">I836 * J836</f>
        <v>41250</v>
      </c>
      <c r="L836" s="94" t="n">
        <f aca="false">K836 *M836</f>
        <v>14437.5</v>
      </c>
      <c r="M836" s="95" t="n">
        <v>0.35</v>
      </c>
      <c r="N836" s="88" t="s">
        <v>14</v>
      </c>
      <c r="O836" s="91" t="s">
        <v>218</v>
      </c>
      <c r="P836" s="0" t="str">
        <f aca="false">RIGHT(H836,LEN(H836) - FIND(" ", H836))</f>
        <v>Apparel</v>
      </c>
    </row>
    <row r="837" customFormat="false" ht="14.25" hidden="false" customHeight="true" outlineLevel="0" collapsed="false">
      <c r="B837" s="88" t="s">
        <v>37</v>
      </c>
      <c r="C837" s="89" t="n">
        <v>1197831</v>
      </c>
      <c r="D837" s="90" t="n">
        <v>44053</v>
      </c>
      <c r="E837" s="88" t="s">
        <v>40</v>
      </c>
      <c r="F837" s="88" t="s">
        <v>59</v>
      </c>
      <c r="G837" s="88" t="s">
        <v>28</v>
      </c>
      <c r="H837" s="91" t="s">
        <v>16</v>
      </c>
      <c r="I837" s="92" t="n">
        <v>42</v>
      </c>
      <c r="J837" s="93" t="n">
        <v>147</v>
      </c>
      <c r="K837" s="94" t="n">
        <f aca="false">I837 * J837</f>
        <v>6174</v>
      </c>
      <c r="L837" s="94" t="n">
        <f aca="false">K837 *M837</f>
        <v>2593.08</v>
      </c>
      <c r="M837" s="95" t="n">
        <v>0.42</v>
      </c>
      <c r="N837" s="88" t="s">
        <v>23</v>
      </c>
      <c r="O837" s="91" t="s">
        <v>218</v>
      </c>
      <c r="P837" s="0" t="str">
        <f aca="false">RIGHT(H837,LEN(H837) - FIND(" ", H837))</f>
        <v>Apparel</v>
      </c>
    </row>
    <row r="838" customFormat="false" ht="14.25" hidden="false" customHeight="true" outlineLevel="0" collapsed="false">
      <c r="B838" s="88" t="s">
        <v>13</v>
      </c>
      <c r="C838" s="89" t="n">
        <v>1185732</v>
      </c>
      <c r="D838" s="90" t="n">
        <v>44053</v>
      </c>
      <c r="E838" s="88" t="s">
        <v>34</v>
      </c>
      <c r="F838" s="88" t="s">
        <v>35</v>
      </c>
      <c r="G838" s="88" t="s">
        <v>42</v>
      </c>
      <c r="H838" s="91" t="s">
        <v>16</v>
      </c>
      <c r="I838" s="92" t="n">
        <v>50</v>
      </c>
      <c r="J838" s="93" t="n">
        <v>195</v>
      </c>
      <c r="K838" s="94" t="n">
        <f aca="false">I838 * J838</f>
        <v>9750</v>
      </c>
      <c r="L838" s="94" t="n">
        <f aca="false">K838 *M838</f>
        <v>4875</v>
      </c>
      <c r="M838" s="95" t="n">
        <v>0.5</v>
      </c>
      <c r="N838" s="88" t="s">
        <v>23</v>
      </c>
      <c r="O838" s="91" t="s">
        <v>218</v>
      </c>
      <c r="P838" s="0" t="str">
        <f aca="false">RIGHT(H838,LEN(H838) - FIND(" ", H838))</f>
        <v>Apparel</v>
      </c>
    </row>
    <row r="839" customFormat="false" ht="14.25" hidden="false" customHeight="true" outlineLevel="0" collapsed="false">
      <c r="B839" s="88" t="s">
        <v>37</v>
      </c>
      <c r="C839" s="89" t="n">
        <v>1197831</v>
      </c>
      <c r="D839" s="90" t="n">
        <v>44053</v>
      </c>
      <c r="E839" s="88" t="s">
        <v>40</v>
      </c>
      <c r="F839" s="88" t="s">
        <v>59</v>
      </c>
      <c r="G839" s="88" t="s">
        <v>28</v>
      </c>
      <c r="H839" s="91" t="s">
        <v>16</v>
      </c>
      <c r="I839" s="92" t="n">
        <v>34</v>
      </c>
      <c r="J839" s="93" t="n">
        <v>179</v>
      </c>
      <c r="K839" s="94" t="n">
        <f aca="false">I839 * J839</f>
        <v>6086</v>
      </c>
      <c r="L839" s="94" t="n">
        <f aca="false">K839 *M839</f>
        <v>2069.24</v>
      </c>
      <c r="M839" s="95" t="n">
        <v>0.34</v>
      </c>
      <c r="N839" s="88" t="s">
        <v>31</v>
      </c>
      <c r="O839" s="91" t="s">
        <v>218</v>
      </c>
      <c r="P839" s="0" t="str">
        <f aca="false">RIGHT(H839,LEN(H839) - FIND(" ", H839))</f>
        <v>Apparel</v>
      </c>
    </row>
    <row r="840" customFormat="false" ht="14.25" hidden="false" customHeight="true" outlineLevel="0" collapsed="false">
      <c r="B840" s="88" t="s">
        <v>37</v>
      </c>
      <c r="C840" s="89" t="n">
        <v>1197831</v>
      </c>
      <c r="D840" s="90" t="n">
        <v>44054</v>
      </c>
      <c r="E840" s="88" t="s">
        <v>40</v>
      </c>
      <c r="F840" s="88" t="s">
        <v>59</v>
      </c>
      <c r="G840" s="88" t="s">
        <v>28</v>
      </c>
      <c r="H840" s="91" t="s">
        <v>38</v>
      </c>
      <c r="I840" s="92" t="n">
        <v>40</v>
      </c>
      <c r="J840" s="93" t="n">
        <v>800</v>
      </c>
      <c r="K840" s="94" t="n">
        <f aca="false">I840 * J840</f>
        <v>32000</v>
      </c>
      <c r="L840" s="94" t="n">
        <f aca="false">K840 *M840</f>
        <v>16000</v>
      </c>
      <c r="M840" s="95" t="n">
        <v>0.5</v>
      </c>
      <c r="N840" s="88" t="s">
        <v>31</v>
      </c>
      <c r="O840" s="91" t="s">
        <v>219</v>
      </c>
      <c r="P840" s="0" t="str">
        <f aca="false">RIGHT(H840,LEN(H840) - FIND(" ", H840))</f>
        <v>Apparel</v>
      </c>
    </row>
    <row r="841" customFormat="false" ht="14.25" hidden="false" customHeight="true" outlineLevel="0" collapsed="false">
      <c r="B841" s="88" t="s">
        <v>13</v>
      </c>
      <c r="C841" s="89" t="n">
        <v>1185732</v>
      </c>
      <c r="D841" s="90" t="n">
        <v>44054</v>
      </c>
      <c r="E841" s="88" t="s">
        <v>34</v>
      </c>
      <c r="F841" s="88" t="s">
        <v>35</v>
      </c>
      <c r="G841" s="88" t="s">
        <v>42</v>
      </c>
      <c r="H841" s="91" t="s">
        <v>38</v>
      </c>
      <c r="I841" s="92" t="n">
        <v>45</v>
      </c>
      <c r="J841" s="93" t="n">
        <v>850</v>
      </c>
      <c r="K841" s="94" t="n">
        <f aca="false">I841 * J841</f>
        <v>38250</v>
      </c>
      <c r="L841" s="94" t="n">
        <f aca="false">K841 *M841</f>
        <v>19125</v>
      </c>
      <c r="M841" s="95" t="n">
        <v>0.5</v>
      </c>
      <c r="N841" s="88" t="s">
        <v>14</v>
      </c>
      <c r="O841" s="91" t="s">
        <v>219</v>
      </c>
      <c r="P841" s="0" t="str">
        <f aca="false">RIGHT(H841,LEN(H841) - FIND(" ", H841))</f>
        <v>Apparel</v>
      </c>
    </row>
    <row r="842" customFormat="false" ht="14.25" hidden="false" customHeight="true" outlineLevel="0" collapsed="false">
      <c r="B842" s="88" t="s">
        <v>37</v>
      </c>
      <c r="C842" s="89" t="n">
        <v>1197831</v>
      </c>
      <c r="D842" s="90" t="n">
        <v>44054</v>
      </c>
      <c r="E842" s="88" t="s">
        <v>40</v>
      </c>
      <c r="F842" s="88" t="s">
        <v>59</v>
      </c>
      <c r="G842" s="88" t="s">
        <v>28</v>
      </c>
      <c r="H842" s="91" t="s">
        <v>38</v>
      </c>
      <c r="I842" s="92" t="n">
        <v>39</v>
      </c>
      <c r="J842" s="93" t="n">
        <v>232</v>
      </c>
      <c r="K842" s="94" t="n">
        <f aca="false">I842 * J842</f>
        <v>9048</v>
      </c>
      <c r="L842" s="94" t="n">
        <f aca="false">K842 *M842</f>
        <v>5519.28</v>
      </c>
      <c r="M842" s="95" t="n">
        <v>0.61</v>
      </c>
      <c r="N842" s="88" t="s">
        <v>23</v>
      </c>
      <c r="O842" s="91" t="s">
        <v>219</v>
      </c>
      <c r="P842" s="0" t="str">
        <f aca="false">RIGHT(H842,LEN(H842) - FIND(" ", H842))</f>
        <v>Apparel</v>
      </c>
    </row>
    <row r="843" customFormat="false" ht="14.25" hidden="false" customHeight="true" outlineLevel="0" collapsed="false">
      <c r="B843" s="88" t="s">
        <v>13</v>
      </c>
      <c r="C843" s="89" t="n">
        <v>1185732</v>
      </c>
      <c r="D843" s="90" t="n">
        <v>44054</v>
      </c>
      <c r="E843" s="88" t="s">
        <v>34</v>
      </c>
      <c r="F843" s="88" t="s">
        <v>35</v>
      </c>
      <c r="G843" s="88" t="s">
        <v>42</v>
      </c>
      <c r="H843" s="91" t="s">
        <v>38</v>
      </c>
      <c r="I843" s="92" t="n">
        <v>41</v>
      </c>
      <c r="J843" s="93" t="n">
        <v>247</v>
      </c>
      <c r="K843" s="94" t="n">
        <f aca="false">I843 * J843</f>
        <v>10127</v>
      </c>
      <c r="L843" s="94" t="n">
        <f aca="false">K843 *M843</f>
        <v>6278.74</v>
      </c>
      <c r="M843" s="95" t="n">
        <v>0.62</v>
      </c>
      <c r="N843" s="88" t="s">
        <v>23</v>
      </c>
      <c r="O843" s="91" t="s">
        <v>219</v>
      </c>
      <c r="P843" s="0" t="str">
        <f aca="false">RIGHT(H843,LEN(H843) - FIND(" ", H843))</f>
        <v>Apparel</v>
      </c>
    </row>
    <row r="844" customFormat="false" ht="14.25" hidden="false" customHeight="true" outlineLevel="0" collapsed="false">
      <c r="B844" s="88" t="s">
        <v>37</v>
      </c>
      <c r="C844" s="89" t="n">
        <v>1197831</v>
      </c>
      <c r="D844" s="90" t="n">
        <v>44054</v>
      </c>
      <c r="E844" s="88" t="s">
        <v>40</v>
      </c>
      <c r="F844" s="88" t="s">
        <v>59</v>
      </c>
      <c r="G844" s="88" t="s">
        <v>28</v>
      </c>
      <c r="H844" s="91" t="s">
        <v>38</v>
      </c>
      <c r="I844" s="92" t="n">
        <v>27</v>
      </c>
      <c r="J844" s="93" t="n">
        <v>272</v>
      </c>
      <c r="K844" s="94" t="n">
        <f aca="false">I844 * J844</f>
        <v>7344</v>
      </c>
      <c r="L844" s="94" t="n">
        <f aca="false">K844 *M844</f>
        <v>4039.2</v>
      </c>
      <c r="M844" s="95" t="n">
        <v>0.55</v>
      </c>
      <c r="N844" s="88" t="s">
        <v>31</v>
      </c>
      <c r="O844" s="91" t="s">
        <v>219</v>
      </c>
      <c r="P844" s="0" t="str">
        <f aca="false">RIGHT(H844,LEN(H844) - FIND(" ", H844))</f>
        <v>Apparel</v>
      </c>
    </row>
    <row r="845" customFormat="false" ht="14.25" hidden="false" customHeight="true" outlineLevel="0" collapsed="false">
      <c r="B845" s="88" t="s">
        <v>37</v>
      </c>
      <c r="C845" s="89" t="n">
        <v>1197831</v>
      </c>
      <c r="D845" s="90" t="n">
        <v>44055</v>
      </c>
      <c r="E845" s="88" t="s">
        <v>40</v>
      </c>
      <c r="F845" s="88" t="s">
        <v>59</v>
      </c>
      <c r="G845" s="88" t="s">
        <v>28</v>
      </c>
      <c r="H845" s="91" t="s">
        <v>32</v>
      </c>
      <c r="I845" s="92" t="n">
        <v>30</v>
      </c>
      <c r="J845" s="93" t="n">
        <v>925</v>
      </c>
      <c r="K845" s="94" t="n">
        <f aca="false">I845 * J845</f>
        <v>27750</v>
      </c>
      <c r="L845" s="94" t="n">
        <f aca="false">K845 *M845</f>
        <v>9712.5</v>
      </c>
      <c r="M845" s="95" t="n">
        <v>0.35</v>
      </c>
      <c r="N845" s="88" t="s">
        <v>31</v>
      </c>
      <c r="O845" s="91" t="s">
        <v>218</v>
      </c>
      <c r="P845" s="0" t="str">
        <f aca="false">RIGHT(H845,LEN(H845) - FIND(" ", H845))</f>
        <v>Street Footwear</v>
      </c>
    </row>
    <row r="846" customFormat="false" ht="14.25" hidden="false" customHeight="true" outlineLevel="0" collapsed="false">
      <c r="B846" s="88" t="s">
        <v>13</v>
      </c>
      <c r="C846" s="89" t="n">
        <v>1185732</v>
      </c>
      <c r="D846" s="90" t="n">
        <v>44055</v>
      </c>
      <c r="E846" s="88" t="s">
        <v>34</v>
      </c>
      <c r="F846" s="88" t="s">
        <v>35</v>
      </c>
      <c r="G846" s="88" t="s">
        <v>42</v>
      </c>
      <c r="H846" s="91" t="s">
        <v>32</v>
      </c>
      <c r="I846" s="92" t="n">
        <v>45</v>
      </c>
      <c r="J846" s="93" t="n">
        <v>1100</v>
      </c>
      <c r="K846" s="94" t="n">
        <f aca="false">I846 * J846</f>
        <v>49500</v>
      </c>
      <c r="L846" s="94" t="n">
        <f aca="false">K846 *M846</f>
        <v>22275</v>
      </c>
      <c r="M846" s="95" t="n">
        <v>0.45</v>
      </c>
      <c r="N846" s="88" t="s">
        <v>14</v>
      </c>
      <c r="O846" s="91" t="s">
        <v>218</v>
      </c>
      <c r="P846" s="0" t="str">
        <f aca="false">RIGHT(H846,LEN(H846) - FIND(" ", H846))</f>
        <v>Street Footwear</v>
      </c>
    </row>
    <row r="847" customFormat="false" ht="14.25" hidden="false" customHeight="true" outlineLevel="0" collapsed="false">
      <c r="B847" s="88" t="s">
        <v>37</v>
      </c>
      <c r="C847" s="89" t="n">
        <v>1197831</v>
      </c>
      <c r="D847" s="90" t="n">
        <v>44055</v>
      </c>
      <c r="E847" s="88" t="s">
        <v>40</v>
      </c>
      <c r="F847" s="88" t="s">
        <v>59</v>
      </c>
      <c r="G847" s="88" t="s">
        <v>28</v>
      </c>
      <c r="H847" s="91" t="s">
        <v>32</v>
      </c>
      <c r="I847" s="92" t="n">
        <v>29</v>
      </c>
      <c r="J847" s="93" t="n">
        <v>268</v>
      </c>
      <c r="K847" s="94" t="n">
        <f aca="false">I847 * J847</f>
        <v>7772</v>
      </c>
      <c r="L847" s="94" t="n">
        <f aca="false">K847 *M847</f>
        <v>3730.56</v>
      </c>
      <c r="M847" s="95" t="n">
        <v>0.48</v>
      </c>
      <c r="N847" s="88" t="s">
        <v>23</v>
      </c>
      <c r="O847" s="91" t="s">
        <v>218</v>
      </c>
      <c r="P847" s="0" t="str">
        <f aca="false">RIGHT(H847,LEN(H847) - FIND(" ", H847))</f>
        <v>Street Footwear</v>
      </c>
    </row>
    <row r="848" customFormat="false" ht="14.25" hidden="false" customHeight="true" outlineLevel="0" collapsed="false">
      <c r="B848" s="88" t="s">
        <v>13</v>
      </c>
      <c r="C848" s="89" t="n">
        <v>1185732</v>
      </c>
      <c r="D848" s="90" t="n">
        <v>44055</v>
      </c>
      <c r="E848" s="88" t="s">
        <v>34</v>
      </c>
      <c r="F848" s="88" t="s">
        <v>35</v>
      </c>
      <c r="G848" s="88" t="s">
        <v>42</v>
      </c>
      <c r="H848" s="91" t="s">
        <v>32</v>
      </c>
      <c r="I848" s="92" t="n">
        <v>43</v>
      </c>
      <c r="J848" s="93" t="n">
        <v>319</v>
      </c>
      <c r="K848" s="94" t="n">
        <f aca="false">I848 * J848</f>
        <v>13717</v>
      </c>
      <c r="L848" s="94" t="n">
        <f aca="false">K848 *M848</f>
        <v>7818.69</v>
      </c>
      <c r="M848" s="95" t="n">
        <v>0.57</v>
      </c>
      <c r="N848" s="88" t="s">
        <v>23</v>
      </c>
      <c r="O848" s="91" t="s">
        <v>218</v>
      </c>
      <c r="P848" s="0" t="str">
        <f aca="false">RIGHT(H848,LEN(H848) - FIND(" ", H848))</f>
        <v>Street Footwear</v>
      </c>
    </row>
    <row r="849" customFormat="false" ht="14.25" hidden="false" customHeight="true" outlineLevel="0" collapsed="false">
      <c r="B849" s="88" t="s">
        <v>37</v>
      </c>
      <c r="C849" s="89" t="n">
        <v>1197831</v>
      </c>
      <c r="D849" s="90" t="n">
        <v>44055</v>
      </c>
      <c r="E849" s="88" t="s">
        <v>40</v>
      </c>
      <c r="F849" s="88" t="s">
        <v>59</v>
      </c>
      <c r="G849" s="88" t="s">
        <v>28</v>
      </c>
      <c r="H849" s="91" t="s">
        <v>32</v>
      </c>
      <c r="I849" s="92" t="n">
        <v>24</v>
      </c>
      <c r="J849" s="93" t="n">
        <v>315</v>
      </c>
      <c r="K849" s="94" t="n">
        <f aca="false">I849 * J849</f>
        <v>7560</v>
      </c>
      <c r="L849" s="94" t="n">
        <f aca="false">K849 *M849</f>
        <v>2948.4</v>
      </c>
      <c r="M849" s="95" t="n">
        <v>0.39</v>
      </c>
      <c r="N849" s="88" t="s">
        <v>31</v>
      </c>
      <c r="O849" s="91" t="s">
        <v>218</v>
      </c>
      <c r="P849" s="0" t="str">
        <f aca="false">RIGHT(H849,LEN(H849) - FIND(" ", H849))</f>
        <v>Street Footwear</v>
      </c>
    </row>
    <row r="850" customFormat="false" ht="14.25" hidden="false" customHeight="true" outlineLevel="0" collapsed="false">
      <c r="B850" s="88" t="s">
        <v>37</v>
      </c>
      <c r="C850" s="89" t="n">
        <v>1197831</v>
      </c>
      <c r="D850" s="90" t="n">
        <v>44056</v>
      </c>
      <c r="E850" s="88" t="s">
        <v>40</v>
      </c>
      <c r="F850" s="88" t="s">
        <v>59</v>
      </c>
      <c r="G850" s="88" t="s">
        <v>28</v>
      </c>
      <c r="H850" s="91" t="s">
        <v>24</v>
      </c>
      <c r="I850" s="92" t="n">
        <v>40</v>
      </c>
      <c r="J850" s="93" t="n">
        <v>925</v>
      </c>
      <c r="K850" s="94" t="n">
        <f aca="false">I850 * J850</f>
        <v>37000</v>
      </c>
      <c r="L850" s="94" t="n">
        <f aca="false">K850 *M850</f>
        <v>12950</v>
      </c>
      <c r="M850" s="95" t="n">
        <v>0.35</v>
      </c>
      <c r="N850" s="88" t="s">
        <v>31</v>
      </c>
      <c r="O850" s="91" t="s">
        <v>218</v>
      </c>
      <c r="P850" s="0" t="str">
        <f aca="false">RIGHT(H850,LEN(H850) - FIND(" ", H850))</f>
        <v>Athletic Footwear</v>
      </c>
    </row>
    <row r="851" customFormat="false" ht="14.25" hidden="false" customHeight="true" outlineLevel="0" collapsed="false">
      <c r="B851" s="88" t="s">
        <v>13</v>
      </c>
      <c r="C851" s="89" t="n">
        <v>1185732</v>
      </c>
      <c r="D851" s="90" t="n">
        <v>44056</v>
      </c>
      <c r="E851" s="88" t="s">
        <v>34</v>
      </c>
      <c r="F851" s="88" t="s">
        <v>35</v>
      </c>
      <c r="G851" s="88" t="s">
        <v>42</v>
      </c>
      <c r="H851" s="91" t="s">
        <v>24</v>
      </c>
      <c r="I851" s="92" t="n">
        <v>45</v>
      </c>
      <c r="J851" s="93" t="n">
        <v>750</v>
      </c>
      <c r="K851" s="94" t="n">
        <f aca="false">I851 * J851</f>
        <v>33750</v>
      </c>
      <c r="L851" s="94" t="n">
        <f aca="false">K851 *M851</f>
        <v>11812.5</v>
      </c>
      <c r="M851" s="95" t="n">
        <v>0.35</v>
      </c>
      <c r="N851" s="88" t="s">
        <v>14</v>
      </c>
      <c r="O851" s="91" t="s">
        <v>218</v>
      </c>
      <c r="P851" s="0" t="str">
        <f aca="false">RIGHT(H851,LEN(H851) - FIND(" ", H851))</f>
        <v>Athletic Footwear</v>
      </c>
    </row>
    <row r="852" customFormat="false" ht="14.25" hidden="false" customHeight="true" outlineLevel="0" collapsed="false">
      <c r="B852" s="88" t="s">
        <v>37</v>
      </c>
      <c r="C852" s="89" t="n">
        <v>1197831</v>
      </c>
      <c r="D852" s="90" t="n">
        <v>44056</v>
      </c>
      <c r="E852" s="88" t="s">
        <v>40</v>
      </c>
      <c r="F852" s="88" t="s">
        <v>59</v>
      </c>
      <c r="G852" s="88" t="s">
        <v>28</v>
      </c>
      <c r="H852" s="91" t="s">
        <v>24</v>
      </c>
      <c r="I852" s="92" t="n">
        <v>38</v>
      </c>
      <c r="J852" s="93" t="n">
        <v>259</v>
      </c>
      <c r="K852" s="94" t="n">
        <f aca="false">I852 * J852</f>
        <v>9842</v>
      </c>
      <c r="L852" s="94" t="n">
        <f aca="false">K852 *M852</f>
        <v>4527.32</v>
      </c>
      <c r="M852" s="95" t="n">
        <v>0.46</v>
      </c>
      <c r="N852" s="88" t="s">
        <v>23</v>
      </c>
      <c r="O852" s="91" t="s">
        <v>218</v>
      </c>
      <c r="P852" s="0" t="str">
        <f aca="false">RIGHT(H852,LEN(H852) - FIND(" ", H852))</f>
        <v>Athletic Footwear</v>
      </c>
    </row>
    <row r="853" customFormat="false" ht="14.25" hidden="false" customHeight="true" outlineLevel="0" collapsed="false">
      <c r="B853" s="88" t="s">
        <v>13</v>
      </c>
      <c r="C853" s="89" t="n">
        <v>1185732</v>
      </c>
      <c r="D853" s="90" t="n">
        <v>44056</v>
      </c>
      <c r="E853" s="88" t="s">
        <v>34</v>
      </c>
      <c r="F853" s="88" t="s">
        <v>35</v>
      </c>
      <c r="G853" s="88" t="s">
        <v>42</v>
      </c>
      <c r="H853" s="91" t="s">
        <v>24</v>
      </c>
      <c r="I853" s="92" t="n">
        <v>43</v>
      </c>
      <c r="J853" s="93" t="n">
        <v>195</v>
      </c>
      <c r="K853" s="94" t="n">
        <f aca="false">I853 * J853</f>
        <v>8385</v>
      </c>
      <c r="L853" s="94" t="n">
        <f aca="false">K853 *M853</f>
        <v>4108.65</v>
      </c>
      <c r="M853" s="95" t="n">
        <v>0.49</v>
      </c>
      <c r="N853" s="88" t="s">
        <v>23</v>
      </c>
      <c r="O853" s="91" t="s">
        <v>218</v>
      </c>
      <c r="P853" s="0" t="str">
        <f aca="false">RIGHT(H853,LEN(H853) - FIND(" ", H853))</f>
        <v>Athletic Footwear</v>
      </c>
    </row>
    <row r="854" customFormat="false" ht="14.25" hidden="false" customHeight="true" outlineLevel="0" collapsed="false">
      <c r="B854" s="88" t="s">
        <v>37</v>
      </c>
      <c r="C854" s="89" t="n">
        <v>1197831</v>
      </c>
      <c r="D854" s="90" t="n">
        <v>44056</v>
      </c>
      <c r="E854" s="88" t="s">
        <v>40</v>
      </c>
      <c r="F854" s="88" t="s">
        <v>59</v>
      </c>
      <c r="G854" s="88" t="s">
        <v>28</v>
      </c>
      <c r="H854" s="91" t="s">
        <v>24</v>
      </c>
      <c r="I854" s="92" t="n">
        <v>30</v>
      </c>
      <c r="J854" s="93" t="n">
        <v>287</v>
      </c>
      <c r="K854" s="94" t="n">
        <f aca="false">I854 * J854</f>
        <v>8610</v>
      </c>
      <c r="L854" s="94" t="n">
        <f aca="false">K854 *M854</f>
        <v>3616.2</v>
      </c>
      <c r="M854" s="95" t="n">
        <v>0.42</v>
      </c>
      <c r="N854" s="88" t="s">
        <v>31</v>
      </c>
      <c r="O854" s="91" t="s">
        <v>218</v>
      </c>
      <c r="P854" s="0" t="str">
        <f aca="false">RIGHT(H854,LEN(H854) - FIND(" ", H854))</f>
        <v>Athletic Footwear</v>
      </c>
    </row>
    <row r="855" customFormat="false" ht="14.25" hidden="false" customHeight="true" outlineLevel="0" collapsed="false">
      <c r="B855" s="88" t="s">
        <v>37</v>
      </c>
      <c r="C855" s="89" t="n">
        <v>1197831</v>
      </c>
      <c r="D855" s="90" t="n">
        <v>44057</v>
      </c>
      <c r="E855" s="88" t="s">
        <v>40</v>
      </c>
      <c r="F855" s="88" t="s">
        <v>59</v>
      </c>
      <c r="G855" s="88" t="s">
        <v>28</v>
      </c>
      <c r="H855" s="91" t="s">
        <v>48</v>
      </c>
      <c r="I855" s="92" t="n">
        <v>35</v>
      </c>
      <c r="J855" s="93" t="n">
        <v>775</v>
      </c>
      <c r="K855" s="94" t="n">
        <f aca="false">I855 * J855</f>
        <v>27125</v>
      </c>
      <c r="L855" s="94" t="n">
        <f aca="false">K855 *M855</f>
        <v>9493.75</v>
      </c>
      <c r="M855" s="95" t="n">
        <v>0.35</v>
      </c>
      <c r="N855" s="88" t="s">
        <v>31</v>
      </c>
      <c r="O855" s="91" t="s">
        <v>219</v>
      </c>
      <c r="P855" s="0" t="str">
        <f aca="false">RIGHT(H855,LEN(H855) - FIND(" ", H855))</f>
        <v>Street Footwear</v>
      </c>
    </row>
    <row r="856" customFormat="false" ht="14.25" hidden="false" customHeight="true" outlineLevel="0" collapsed="false">
      <c r="B856" s="88" t="s">
        <v>13</v>
      </c>
      <c r="C856" s="89" t="n">
        <v>1185732</v>
      </c>
      <c r="D856" s="90" t="n">
        <v>44057</v>
      </c>
      <c r="E856" s="88" t="s">
        <v>34</v>
      </c>
      <c r="F856" s="88" t="s">
        <v>35</v>
      </c>
      <c r="G856" s="88" t="s">
        <v>42</v>
      </c>
      <c r="H856" s="91" t="s">
        <v>48</v>
      </c>
      <c r="I856" s="92" t="n">
        <v>35</v>
      </c>
      <c r="J856" s="93" t="n">
        <v>800</v>
      </c>
      <c r="K856" s="94" t="n">
        <f aca="false">I856 * J856</f>
        <v>28000</v>
      </c>
      <c r="L856" s="94" t="n">
        <f aca="false">K856 *M856</f>
        <v>7000</v>
      </c>
      <c r="M856" s="95" t="n">
        <v>0.25</v>
      </c>
      <c r="N856" s="88" t="s">
        <v>14</v>
      </c>
      <c r="O856" s="91" t="s">
        <v>219</v>
      </c>
      <c r="P856" s="0" t="str">
        <f aca="false">RIGHT(H856,LEN(H856) - FIND(" ", H856))</f>
        <v>Street Footwear</v>
      </c>
    </row>
    <row r="857" customFormat="false" ht="14.25" hidden="false" customHeight="true" outlineLevel="0" collapsed="false">
      <c r="B857" s="88" t="s">
        <v>37</v>
      </c>
      <c r="C857" s="89" t="n">
        <v>1197831</v>
      </c>
      <c r="D857" s="90" t="n">
        <v>44057</v>
      </c>
      <c r="E857" s="88" t="s">
        <v>40</v>
      </c>
      <c r="F857" s="88" t="s">
        <v>59</v>
      </c>
      <c r="G857" s="88" t="s">
        <v>28</v>
      </c>
      <c r="H857" s="91" t="s">
        <v>48</v>
      </c>
      <c r="I857" s="92" t="n">
        <v>33</v>
      </c>
      <c r="J857" s="93" t="n">
        <v>225</v>
      </c>
      <c r="K857" s="94" t="n">
        <f aca="false">I857 * J857</f>
        <v>7425</v>
      </c>
      <c r="L857" s="94" t="n">
        <f aca="false">K857 *M857</f>
        <v>3564</v>
      </c>
      <c r="M857" s="95" t="n">
        <v>0.48</v>
      </c>
      <c r="N857" s="88" t="s">
        <v>23</v>
      </c>
      <c r="O857" s="91" t="s">
        <v>219</v>
      </c>
      <c r="P857" s="0" t="str">
        <f aca="false">RIGHT(H857,LEN(H857) - FIND(" ", H857))</f>
        <v>Street Footwear</v>
      </c>
    </row>
    <row r="858" customFormat="false" ht="14.25" hidden="false" customHeight="true" outlineLevel="0" collapsed="false">
      <c r="B858" s="88" t="s">
        <v>13</v>
      </c>
      <c r="C858" s="89" t="n">
        <v>1185732</v>
      </c>
      <c r="D858" s="90" t="n">
        <v>44057</v>
      </c>
      <c r="E858" s="88" t="s">
        <v>34</v>
      </c>
      <c r="F858" s="88" t="s">
        <v>35</v>
      </c>
      <c r="G858" s="88" t="s">
        <v>42</v>
      </c>
      <c r="H858" s="91" t="s">
        <v>48</v>
      </c>
      <c r="I858" s="92" t="n">
        <v>32</v>
      </c>
      <c r="J858" s="93" t="n">
        <v>240</v>
      </c>
      <c r="K858" s="94" t="n">
        <f aca="false">I858 * J858</f>
        <v>7680</v>
      </c>
      <c r="L858" s="94" t="n">
        <f aca="false">K858 *M858</f>
        <v>2918.4</v>
      </c>
      <c r="M858" s="95" t="n">
        <v>0.38</v>
      </c>
      <c r="N858" s="88" t="s">
        <v>23</v>
      </c>
      <c r="O858" s="91" t="s">
        <v>219</v>
      </c>
      <c r="P858" s="0" t="str">
        <f aca="false">RIGHT(H858,LEN(H858) - FIND(" ", H858))</f>
        <v>Street Footwear</v>
      </c>
    </row>
    <row r="859" customFormat="false" ht="14.25" hidden="false" customHeight="true" outlineLevel="0" collapsed="false">
      <c r="B859" s="88" t="s">
        <v>37</v>
      </c>
      <c r="C859" s="89" t="n">
        <v>1197831</v>
      </c>
      <c r="D859" s="90" t="n">
        <v>44057</v>
      </c>
      <c r="E859" s="88" t="s">
        <v>40</v>
      </c>
      <c r="F859" s="88" t="s">
        <v>59</v>
      </c>
      <c r="G859" s="88" t="s">
        <v>28</v>
      </c>
      <c r="H859" s="91" t="s">
        <v>48</v>
      </c>
      <c r="I859" s="92" t="n">
        <v>23</v>
      </c>
      <c r="J859" s="93" t="n">
        <v>240</v>
      </c>
      <c r="K859" s="94" t="n">
        <f aca="false">I859 * J859</f>
        <v>5520</v>
      </c>
      <c r="L859" s="94" t="n">
        <f aca="false">K859 *M859</f>
        <v>2042.4</v>
      </c>
      <c r="M859" s="95" t="n">
        <v>0.37</v>
      </c>
      <c r="N859" s="88" t="s">
        <v>31</v>
      </c>
      <c r="O859" s="91" t="s">
        <v>219</v>
      </c>
      <c r="P859" s="0" t="str">
        <f aca="false">RIGHT(H859,LEN(H859) - FIND(" ", H859))</f>
        <v>Street Footwear</v>
      </c>
    </row>
    <row r="860" customFormat="false" ht="14.25" hidden="false" customHeight="true" outlineLevel="0" collapsed="false">
      <c r="B860" s="88" t="s">
        <v>37</v>
      </c>
      <c r="C860" s="89" t="n">
        <v>1197831</v>
      </c>
      <c r="D860" s="90" t="n">
        <v>44058</v>
      </c>
      <c r="E860" s="88" t="s">
        <v>40</v>
      </c>
      <c r="F860" s="88" t="s">
        <v>59</v>
      </c>
      <c r="G860" s="88" t="s">
        <v>28</v>
      </c>
      <c r="H860" s="91" t="s">
        <v>44</v>
      </c>
      <c r="I860" s="92" t="n">
        <v>40</v>
      </c>
      <c r="J860" s="93" t="n">
        <v>700</v>
      </c>
      <c r="K860" s="94" t="n">
        <f aca="false">I860 * J860</f>
        <v>28000</v>
      </c>
      <c r="L860" s="94" t="n">
        <f aca="false">K860 *M860</f>
        <v>12600</v>
      </c>
      <c r="M860" s="95" t="n">
        <v>0.45</v>
      </c>
      <c r="N860" s="88" t="s">
        <v>31</v>
      </c>
      <c r="O860" s="91" t="s">
        <v>219</v>
      </c>
      <c r="P860" s="0" t="str">
        <f aca="false">RIGHT(H860,LEN(H860) - FIND(" ", H860))</f>
        <v>Athletic Footwear</v>
      </c>
    </row>
    <row r="861" customFormat="false" ht="14.25" hidden="false" customHeight="true" outlineLevel="0" collapsed="false">
      <c r="B861" s="88" t="s">
        <v>43</v>
      </c>
      <c r="C861" s="89" t="n">
        <v>1185732</v>
      </c>
      <c r="D861" s="90" t="n">
        <v>44058</v>
      </c>
      <c r="E861" s="88" t="s">
        <v>34</v>
      </c>
      <c r="F861" s="88" t="s">
        <v>35</v>
      </c>
      <c r="G861" s="88" t="s">
        <v>42</v>
      </c>
      <c r="H861" s="91" t="s">
        <v>44</v>
      </c>
      <c r="I861" s="92" t="n">
        <v>40</v>
      </c>
      <c r="J861" s="93" t="n">
        <v>675</v>
      </c>
      <c r="K861" s="94" t="n">
        <f aca="false">I861 * J861</f>
        <v>27000</v>
      </c>
      <c r="L861" s="94" t="n">
        <f aca="false">K861 *M861</f>
        <v>8100</v>
      </c>
      <c r="M861" s="95" t="n">
        <v>0.3</v>
      </c>
      <c r="N861" s="88" t="s">
        <v>14</v>
      </c>
      <c r="O861" s="91" t="s">
        <v>219</v>
      </c>
      <c r="P861" s="0" t="str">
        <f aca="false">RIGHT(H861,LEN(H861) - FIND(" ", H861))</f>
        <v>Athletic Footwear</v>
      </c>
    </row>
    <row r="862" customFormat="false" ht="14.25" hidden="false" customHeight="true" outlineLevel="0" collapsed="false">
      <c r="B862" s="88" t="s">
        <v>37</v>
      </c>
      <c r="C862" s="89" t="n">
        <v>1197831</v>
      </c>
      <c r="D862" s="90" t="n">
        <v>44058</v>
      </c>
      <c r="E862" s="88" t="s">
        <v>40</v>
      </c>
      <c r="F862" s="88" t="s">
        <v>59</v>
      </c>
      <c r="G862" s="88" t="s">
        <v>28</v>
      </c>
      <c r="H862" s="91" t="s">
        <v>44</v>
      </c>
      <c r="I862" s="92" t="n">
        <v>39</v>
      </c>
      <c r="J862" s="93" t="n">
        <v>189</v>
      </c>
      <c r="K862" s="94" t="n">
        <f aca="false">I862 * J862</f>
        <v>7371</v>
      </c>
      <c r="L862" s="94" t="n">
        <f aca="false">K862 *M862</f>
        <v>4275.18</v>
      </c>
      <c r="M862" s="95" t="n">
        <v>0.58</v>
      </c>
      <c r="N862" s="88" t="s">
        <v>23</v>
      </c>
      <c r="O862" s="91" t="s">
        <v>219</v>
      </c>
      <c r="P862" s="0" t="str">
        <f aca="false">RIGHT(H862,LEN(H862) - FIND(" ", H862))</f>
        <v>Athletic Footwear</v>
      </c>
    </row>
    <row r="863" customFormat="false" ht="14.25" hidden="false" customHeight="true" outlineLevel="0" collapsed="false">
      <c r="B863" s="88" t="s">
        <v>43</v>
      </c>
      <c r="C863" s="89" t="n">
        <v>1185732</v>
      </c>
      <c r="D863" s="90" t="n">
        <v>44058</v>
      </c>
      <c r="E863" s="88" t="s">
        <v>34</v>
      </c>
      <c r="F863" s="88" t="s">
        <v>35</v>
      </c>
      <c r="G863" s="88" t="s">
        <v>42</v>
      </c>
      <c r="H863" s="91" t="s">
        <v>44</v>
      </c>
      <c r="I863" s="92" t="n">
        <v>38</v>
      </c>
      <c r="J863" s="93" t="n">
        <v>169</v>
      </c>
      <c r="K863" s="94" t="n">
        <f aca="false">I863 * J863</f>
        <v>6422</v>
      </c>
      <c r="L863" s="94" t="n">
        <f aca="false">K863 *M863</f>
        <v>2825.68</v>
      </c>
      <c r="M863" s="95" t="n">
        <v>0.44</v>
      </c>
      <c r="N863" s="88" t="s">
        <v>23</v>
      </c>
      <c r="O863" s="91" t="s">
        <v>219</v>
      </c>
      <c r="P863" s="0" t="str">
        <f aca="false">RIGHT(H863,LEN(H863) - FIND(" ", H863))</f>
        <v>Athletic Footwear</v>
      </c>
    </row>
    <row r="864" customFormat="false" ht="14.25" hidden="false" customHeight="true" outlineLevel="0" collapsed="false">
      <c r="B864" s="88" t="s">
        <v>37</v>
      </c>
      <c r="C864" s="89" t="n">
        <v>1197831</v>
      </c>
      <c r="D864" s="90" t="n">
        <v>44058</v>
      </c>
      <c r="E864" s="88" t="s">
        <v>40</v>
      </c>
      <c r="F864" s="88" t="s">
        <v>59</v>
      </c>
      <c r="G864" s="88" t="s">
        <v>28</v>
      </c>
      <c r="H864" s="91" t="s">
        <v>44</v>
      </c>
      <c r="I864" s="92" t="n">
        <v>31</v>
      </c>
      <c r="J864" s="93" t="n">
        <v>245</v>
      </c>
      <c r="K864" s="94" t="n">
        <f aca="false">I864 * J864</f>
        <v>7595</v>
      </c>
      <c r="L864" s="94" t="n">
        <f aca="false">K864 *M864</f>
        <v>3873.45</v>
      </c>
      <c r="M864" s="95" t="n">
        <v>0.51</v>
      </c>
      <c r="N864" s="88" t="s">
        <v>31</v>
      </c>
      <c r="O864" s="91" t="s">
        <v>219</v>
      </c>
      <c r="P864" s="0" t="str">
        <f aca="false">RIGHT(H864,LEN(H864) - FIND(" ", H864))</f>
        <v>Athletic Footwear</v>
      </c>
    </row>
    <row r="865" customFormat="false" ht="14.25" hidden="false" customHeight="true" outlineLevel="0" collapsed="false">
      <c r="B865" s="88" t="s">
        <v>37</v>
      </c>
      <c r="C865" s="89" t="n">
        <v>1197831</v>
      </c>
      <c r="D865" s="90" t="n">
        <v>44059</v>
      </c>
      <c r="E865" s="88" t="s">
        <v>40</v>
      </c>
      <c r="F865" s="88" t="s">
        <v>59</v>
      </c>
      <c r="G865" s="88" t="s">
        <v>28</v>
      </c>
      <c r="H865" s="91" t="s">
        <v>16</v>
      </c>
      <c r="I865" s="92" t="n">
        <v>45</v>
      </c>
      <c r="J865" s="93" t="n">
        <v>600</v>
      </c>
      <c r="K865" s="94" t="n">
        <f aca="false">I865 * J865</f>
        <v>27000</v>
      </c>
      <c r="L865" s="94" t="n">
        <f aca="false">K865 *M865</f>
        <v>8100</v>
      </c>
      <c r="M865" s="95" t="n">
        <v>0.3</v>
      </c>
      <c r="N865" s="88" t="s">
        <v>31</v>
      </c>
      <c r="O865" s="91" t="s">
        <v>218</v>
      </c>
      <c r="P865" s="0" t="str">
        <f aca="false">RIGHT(H865,LEN(H865) - FIND(" ", H865))</f>
        <v>Apparel</v>
      </c>
    </row>
    <row r="866" customFormat="false" ht="14.25" hidden="false" customHeight="true" outlineLevel="0" collapsed="false">
      <c r="B866" s="88" t="s">
        <v>13</v>
      </c>
      <c r="C866" s="89" t="n">
        <v>1185732</v>
      </c>
      <c r="D866" s="90" t="n">
        <v>44059</v>
      </c>
      <c r="E866" s="88" t="s">
        <v>34</v>
      </c>
      <c r="F866" s="88" t="s">
        <v>35</v>
      </c>
      <c r="G866" s="88" t="s">
        <v>42</v>
      </c>
      <c r="H866" s="91" t="s">
        <v>16</v>
      </c>
      <c r="I866" s="92" t="n">
        <v>55</v>
      </c>
      <c r="J866" s="93" t="n">
        <v>750</v>
      </c>
      <c r="K866" s="94" t="n">
        <f aca="false">I866 * J866</f>
        <v>41250</v>
      </c>
      <c r="L866" s="94" t="n">
        <f aca="false">K866 *M866</f>
        <v>14437.5</v>
      </c>
      <c r="M866" s="95" t="n">
        <v>0.35</v>
      </c>
      <c r="N866" s="88" t="s">
        <v>14</v>
      </c>
      <c r="O866" s="91" t="s">
        <v>218</v>
      </c>
      <c r="P866" s="0" t="str">
        <f aca="false">RIGHT(H866,LEN(H866) - FIND(" ", H866))</f>
        <v>Apparel</v>
      </c>
    </row>
    <row r="867" customFormat="false" ht="14.25" hidden="false" customHeight="true" outlineLevel="0" collapsed="false">
      <c r="B867" s="88" t="s">
        <v>37</v>
      </c>
      <c r="C867" s="89" t="n">
        <v>1197831</v>
      </c>
      <c r="D867" s="90" t="n">
        <v>44059</v>
      </c>
      <c r="E867" s="88" t="s">
        <v>40</v>
      </c>
      <c r="F867" s="88" t="s">
        <v>59</v>
      </c>
      <c r="G867" s="88" t="s">
        <v>28</v>
      </c>
      <c r="H867" s="91" t="s">
        <v>16</v>
      </c>
      <c r="I867" s="92" t="n">
        <v>42</v>
      </c>
      <c r="J867" s="93" t="n">
        <v>168</v>
      </c>
      <c r="K867" s="94" t="n">
        <f aca="false">I867 * J867</f>
        <v>7056</v>
      </c>
      <c r="L867" s="94" t="n">
        <f aca="false">K867 *M867</f>
        <v>2822.4</v>
      </c>
      <c r="M867" s="95" t="n">
        <v>0.4</v>
      </c>
      <c r="N867" s="88" t="s">
        <v>23</v>
      </c>
      <c r="O867" s="91" t="s">
        <v>218</v>
      </c>
      <c r="P867" s="0" t="str">
        <f aca="false">RIGHT(H867,LEN(H867) - FIND(" ", H867))</f>
        <v>Apparel</v>
      </c>
    </row>
    <row r="868" customFormat="false" ht="14.25" hidden="false" customHeight="true" outlineLevel="0" collapsed="false">
      <c r="B868" s="88" t="s">
        <v>13</v>
      </c>
      <c r="C868" s="89" t="n">
        <v>1185732</v>
      </c>
      <c r="D868" s="90" t="n">
        <v>44059</v>
      </c>
      <c r="E868" s="88" t="s">
        <v>34</v>
      </c>
      <c r="F868" s="88" t="s">
        <v>35</v>
      </c>
      <c r="G868" s="88" t="s">
        <v>42</v>
      </c>
      <c r="H868" s="91" t="s">
        <v>16</v>
      </c>
      <c r="I868" s="92" t="n">
        <v>53</v>
      </c>
      <c r="J868" s="93" t="n">
        <v>218</v>
      </c>
      <c r="K868" s="94" t="n">
        <f aca="false">I868 * J868</f>
        <v>11554</v>
      </c>
      <c r="L868" s="94" t="n">
        <f aca="false">K868 *M868</f>
        <v>5545.92</v>
      </c>
      <c r="M868" s="95" t="n">
        <v>0.48</v>
      </c>
      <c r="N868" s="88" t="s">
        <v>23</v>
      </c>
      <c r="O868" s="91" t="s">
        <v>218</v>
      </c>
      <c r="P868" s="0" t="str">
        <f aca="false">RIGHT(H868,LEN(H868) - FIND(" ", H868))</f>
        <v>Apparel</v>
      </c>
    </row>
    <row r="869" customFormat="false" ht="14.25" hidden="false" customHeight="true" outlineLevel="0" collapsed="false">
      <c r="B869" s="88" t="s">
        <v>37</v>
      </c>
      <c r="C869" s="89" t="n">
        <v>1197831</v>
      </c>
      <c r="D869" s="90" t="n">
        <v>44059</v>
      </c>
      <c r="E869" s="88" t="s">
        <v>40</v>
      </c>
      <c r="F869" s="88" t="s">
        <v>59</v>
      </c>
      <c r="G869" s="88" t="s">
        <v>28</v>
      </c>
      <c r="H869" s="91" t="s">
        <v>16</v>
      </c>
      <c r="I869" s="92" t="n">
        <v>35</v>
      </c>
      <c r="J869" s="93" t="n">
        <v>180</v>
      </c>
      <c r="K869" s="94" t="n">
        <f aca="false">I869 * J869</f>
        <v>6300</v>
      </c>
      <c r="L869" s="94" t="n">
        <f aca="false">K869 *M869</f>
        <v>2205</v>
      </c>
      <c r="M869" s="95" t="n">
        <v>0.35</v>
      </c>
      <c r="N869" s="88" t="s">
        <v>31</v>
      </c>
      <c r="O869" s="91" t="s">
        <v>218</v>
      </c>
      <c r="P869" s="0" t="str">
        <f aca="false">RIGHT(H869,LEN(H869) - FIND(" ", H869))</f>
        <v>Apparel</v>
      </c>
    </row>
    <row r="870" customFormat="false" ht="14.25" hidden="false" customHeight="true" outlineLevel="0" collapsed="false">
      <c r="B870" s="88" t="s">
        <v>37</v>
      </c>
      <c r="C870" s="89" t="n">
        <v>1197831</v>
      </c>
      <c r="D870" s="90" t="n">
        <v>44060</v>
      </c>
      <c r="E870" s="88" t="s">
        <v>40</v>
      </c>
      <c r="F870" s="88" t="s">
        <v>59</v>
      </c>
      <c r="G870" s="88" t="s">
        <v>28</v>
      </c>
      <c r="H870" s="91" t="s">
        <v>38</v>
      </c>
      <c r="I870" s="92" t="n">
        <v>40</v>
      </c>
      <c r="J870" s="93" t="n">
        <v>950</v>
      </c>
      <c r="K870" s="94" t="n">
        <f aca="false">I870 * J870</f>
        <v>38000</v>
      </c>
      <c r="L870" s="94" t="n">
        <f aca="false">K870 *M870</f>
        <v>19000</v>
      </c>
      <c r="M870" s="95" t="n">
        <v>0.5</v>
      </c>
      <c r="N870" s="88" t="s">
        <v>31</v>
      </c>
      <c r="O870" s="91" t="s">
        <v>219</v>
      </c>
      <c r="P870" s="0" t="str">
        <f aca="false">RIGHT(H870,LEN(H870) - FIND(" ", H870))</f>
        <v>Apparel</v>
      </c>
    </row>
    <row r="871" customFormat="false" ht="14.25" hidden="false" customHeight="true" outlineLevel="0" collapsed="false">
      <c r="B871" s="88" t="s">
        <v>13</v>
      </c>
      <c r="C871" s="89" t="n">
        <v>1185732</v>
      </c>
      <c r="D871" s="90" t="n">
        <v>44060</v>
      </c>
      <c r="E871" s="88" t="s">
        <v>34</v>
      </c>
      <c r="F871" s="88" t="s">
        <v>35</v>
      </c>
      <c r="G871" s="88" t="s">
        <v>42</v>
      </c>
      <c r="H871" s="91" t="s">
        <v>38</v>
      </c>
      <c r="I871" s="92" t="n">
        <v>45</v>
      </c>
      <c r="J871" s="93" t="n">
        <v>850</v>
      </c>
      <c r="K871" s="94" t="n">
        <f aca="false">I871 * J871</f>
        <v>38250</v>
      </c>
      <c r="L871" s="94" t="n">
        <f aca="false">K871 *M871</f>
        <v>19125</v>
      </c>
      <c r="M871" s="95" t="n">
        <v>0.5</v>
      </c>
      <c r="N871" s="88" t="s">
        <v>14</v>
      </c>
      <c r="O871" s="91" t="s">
        <v>219</v>
      </c>
      <c r="P871" s="0" t="str">
        <f aca="false">RIGHT(H871,LEN(H871) - FIND(" ", H871))</f>
        <v>Apparel</v>
      </c>
    </row>
    <row r="872" customFormat="false" ht="14.25" hidden="false" customHeight="true" outlineLevel="0" collapsed="false">
      <c r="B872" s="88" t="s">
        <v>37</v>
      </c>
      <c r="C872" s="89" t="n">
        <v>1197831</v>
      </c>
      <c r="D872" s="90" t="n">
        <v>44060</v>
      </c>
      <c r="E872" s="88" t="s">
        <v>40</v>
      </c>
      <c r="F872" s="88" t="s">
        <v>59</v>
      </c>
      <c r="G872" s="88" t="s">
        <v>28</v>
      </c>
      <c r="H872" s="91" t="s">
        <v>38</v>
      </c>
      <c r="I872" s="92" t="n">
        <v>37</v>
      </c>
      <c r="J872" s="93" t="n">
        <v>276</v>
      </c>
      <c r="K872" s="94" t="n">
        <f aca="false">I872 * J872</f>
        <v>10212</v>
      </c>
      <c r="L872" s="94" t="n">
        <f aca="false">K872 *M872</f>
        <v>6433.56</v>
      </c>
      <c r="M872" s="95" t="n">
        <v>0.63</v>
      </c>
      <c r="N872" s="88" t="s">
        <v>23</v>
      </c>
      <c r="O872" s="91" t="s">
        <v>219</v>
      </c>
      <c r="P872" s="0" t="str">
        <f aca="false">RIGHT(H872,LEN(H872) - FIND(" ", H872))</f>
        <v>Apparel</v>
      </c>
    </row>
    <row r="873" customFormat="false" ht="14.25" hidden="false" customHeight="true" outlineLevel="0" collapsed="false">
      <c r="B873" s="88" t="s">
        <v>13</v>
      </c>
      <c r="C873" s="89" t="n">
        <v>1185732</v>
      </c>
      <c r="D873" s="90" t="n">
        <v>44060</v>
      </c>
      <c r="E873" s="88" t="s">
        <v>34</v>
      </c>
      <c r="F873" s="88" t="s">
        <v>35</v>
      </c>
      <c r="G873" s="88" t="s">
        <v>42</v>
      </c>
      <c r="H873" s="91" t="s">
        <v>38</v>
      </c>
      <c r="I873" s="92" t="n">
        <v>41</v>
      </c>
      <c r="J873" s="93" t="n">
        <v>221</v>
      </c>
      <c r="K873" s="94" t="n">
        <f aca="false">I873 * J873</f>
        <v>9061</v>
      </c>
      <c r="L873" s="94" t="n">
        <f aca="false">K873 *M873</f>
        <v>5889.65</v>
      </c>
      <c r="M873" s="95" t="n">
        <v>0.65</v>
      </c>
      <c r="N873" s="88" t="s">
        <v>23</v>
      </c>
      <c r="O873" s="91" t="s">
        <v>219</v>
      </c>
      <c r="P873" s="0" t="str">
        <f aca="false">RIGHT(H873,LEN(H873) - FIND(" ", H873))</f>
        <v>Apparel</v>
      </c>
    </row>
    <row r="874" customFormat="false" ht="14.25" hidden="false" customHeight="true" outlineLevel="0" collapsed="false">
      <c r="B874" s="88" t="s">
        <v>37</v>
      </c>
      <c r="C874" s="89" t="n">
        <v>1197831</v>
      </c>
      <c r="D874" s="90" t="n">
        <v>44060</v>
      </c>
      <c r="E874" s="88" t="s">
        <v>40</v>
      </c>
      <c r="F874" s="88" t="s">
        <v>59</v>
      </c>
      <c r="G874" s="88" t="s">
        <v>28</v>
      </c>
      <c r="H874" s="91" t="s">
        <v>38</v>
      </c>
      <c r="I874" s="92" t="n">
        <v>32</v>
      </c>
      <c r="J874" s="93" t="n">
        <v>295</v>
      </c>
      <c r="K874" s="94" t="n">
        <f aca="false">I874 * J874</f>
        <v>9440</v>
      </c>
      <c r="L874" s="94" t="n">
        <f aca="false">K874 *M874</f>
        <v>5380.8</v>
      </c>
      <c r="M874" s="95" t="n">
        <v>0.57</v>
      </c>
      <c r="N874" s="88" t="s">
        <v>31</v>
      </c>
      <c r="O874" s="91" t="s">
        <v>219</v>
      </c>
      <c r="P874" s="0" t="str">
        <f aca="false">RIGHT(H874,LEN(H874) - FIND(" ", H874))</f>
        <v>Apparel</v>
      </c>
    </row>
    <row r="875" customFormat="false" ht="14.25" hidden="false" customHeight="true" outlineLevel="0" collapsed="false">
      <c r="B875" s="88" t="s">
        <v>37</v>
      </c>
      <c r="C875" s="89" t="n">
        <v>1197831</v>
      </c>
      <c r="D875" s="90" t="n">
        <v>44061</v>
      </c>
      <c r="E875" s="88" t="s">
        <v>40</v>
      </c>
      <c r="F875" s="88" t="s">
        <v>59</v>
      </c>
      <c r="G875" s="88" t="s">
        <v>28</v>
      </c>
      <c r="H875" s="91" t="s">
        <v>32</v>
      </c>
      <c r="I875" s="92" t="n">
        <v>40</v>
      </c>
      <c r="J875" s="93" t="n">
        <v>950</v>
      </c>
      <c r="K875" s="94" t="n">
        <f aca="false">I875 * J875</f>
        <v>38000</v>
      </c>
      <c r="L875" s="94" t="n">
        <f aca="false">K875 *M875</f>
        <v>13300</v>
      </c>
      <c r="M875" s="95" t="n">
        <v>0.35</v>
      </c>
      <c r="N875" s="88" t="s">
        <v>31</v>
      </c>
      <c r="O875" s="91" t="s">
        <v>218</v>
      </c>
      <c r="P875" s="0" t="str">
        <f aca="false">RIGHT(H875,LEN(H875) - FIND(" ", H875))</f>
        <v>Street Footwear</v>
      </c>
    </row>
    <row r="876" customFormat="false" ht="14.25" hidden="false" customHeight="true" outlineLevel="0" collapsed="false">
      <c r="B876" s="88" t="s">
        <v>13</v>
      </c>
      <c r="C876" s="89" t="n">
        <v>1185732</v>
      </c>
      <c r="D876" s="90" t="n">
        <v>44061</v>
      </c>
      <c r="E876" s="88" t="s">
        <v>34</v>
      </c>
      <c r="F876" s="88" t="s">
        <v>35</v>
      </c>
      <c r="G876" s="88" t="s">
        <v>42</v>
      </c>
      <c r="H876" s="91" t="s">
        <v>32</v>
      </c>
      <c r="I876" s="92" t="n">
        <v>45</v>
      </c>
      <c r="J876" s="93" t="n">
        <v>1070</v>
      </c>
      <c r="K876" s="94" t="n">
        <f aca="false">I876 * J876</f>
        <v>48150</v>
      </c>
      <c r="L876" s="94" t="n">
        <f aca="false">K876 *M876</f>
        <v>21667.5</v>
      </c>
      <c r="M876" s="95" t="n">
        <v>0.45</v>
      </c>
      <c r="N876" s="88" t="s">
        <v>14</v>
      </c>
      <c r="O876" s="91" t="s">
        <v>218</v>
      </c>
      <c r="P876" s="0" t="str">
        <f aca="false">RIGHT(H876,LEN(H876) - FIND(" ", H876))</f>
        <v>Street Footwear</v>
      </c>
    </row>
    <row r="877" customFormat="false" ht="14.25" hidden="false" customHeight="true" outlineLevel="0" collapsed="false">
      <c r="B877" s="88" t="s">
        <v>37</v>
      </c>
      <c r="C877" s="89" t="n">
        <v>1197831</v>
      </c>
      <c r="D877" s="90" t="n">
        <v>44061</v>
      </c>
      <c r="E877" s="88" t="s">
        <v>40</v>
      </c>
      <c r="F877" s="88" t="s">
        <v>59</v>
      </c>
      <c r="G877" s="88" t="s">
        <v>28</v>
      </c>
      <c r="H877" s="91" t="s">
        <v>32</v>
      </c>
      <c r="I877" s="92" t="n">
        <v>39</v>
      </c>
      <c r="J877" s="93" t="n">
        <v>238</v>
      </c>
      <c r="K877" s="94" t="n">
        <f aca="false">I877 * J877</f>
        <v>9282</v>
      </c>
      <c r="L877" s="94" t="n">
        <f aca="false">K877 *M877</f>
        <v>4362.54</v>
      </c>
      <c r="M877" s="95" t="n">
        <v>0.47</v>
      </c>
      <c r="N877" s="88" t="s">
        <v>23</v>
      </c>
      <c r="O877" s="91" t="s">
        <v>218</v>
      </c>
      <c r="P877" s="0" t="str">
        <f aca="false">RIGHT(H877,LEN(H877) - FIND(" ", H877))</f>
        <v>Street Footwear</v>
      </c>
    </row>
    <row r="878" customFormat="false" ht="14.25" hidden="false" customHeight="true" outlineLevel="0" collapsed="false">
      <c r="B878" s="88" t="s">
        <v>13</v>
      </c>
      <c r="C878" s="89" t="n">
        <v>1185732</v>
      </c>
      <c r="D878" s="90" t="n">
        <v>44061</v>
      </c>
      <c r="E878" s="88" t="s">
        <v>34</v>
      </c>
      <c r="F878" s="88" t="s">
        <v>35</v>
      </c>
      <c r="G878" s="88" t="s">
        <v>42</v>
      </c>
      <c r="H878" s="91" t="s">
        <v>32</v>
      </c>
      <c r="I878" s="92" t="n">
        <v>41</v>
      </c>
      <c r="J878" s="93" t="n">
        <v>268</v>
      </c>
      <c r="K878" s="94" t="n">
        <f aca="false">I878 * J878</f>
        <v>10988</v>
      </c>
      <c r="L878" s="94" t="n">
        <f aca="false">K878 *M878</f>
        <v>6592.8</v>
      </c>
      <c r="M878" s="95" t="n">
        <v>0.6</v>
      </c>
      <c r="N878" s="88" t="s">
        <v>23</v>
      </c>
      <c r="O878" s="91" t="s">
        <v>218</v>
      </c>
      <c r="P878" s="0" t="str">
        <f aca="false">RIGHT(H878,LEN(H878) - FIND(" ", H878))</f>
        <v>Street Footwear</v>
      </c>
    </row>
    <row r="879" customFormat="false" ht="14.25" hidden="false" customHeight="true" outlineLevel="0" collapsed="false">
      <c r="B879" s="88" t="s">
        <v>37</v>
      </c>
      <c r="C879" s="89" t="n">
        <v>1197831</v>
      </c>
      <c r="D879" s="90" t="n">
        <v>44061</v>
      </c>
      <c r="E879" s="88" t="s">
        <v>40</v>
      </c>
      <c r="F879" s="88" t="s">
        <v>59</v>
      </c>
      <c r="G879" s="88" t="s">
        <v>28</v>
      </c>
      <c r="H879" s="91" t="s">
        <v>32</v>
      </c>
      <c r="I879" s="92" t="n">
        <v>28</v>
      </c>
      <c r="J879" s="93" t="n">
        <v>295</v>
      </c>
      <c r="K879" s="94" t="n">
        <f aca="false">I879 * J879</f>
        <v>8260</v>
      </c>
      <c r="L879" s="94" t="n">
        <f aca="false">K879 *M879</f>
        <v>3386.6</v>
      </c>
      <c r="M879" s="95" t="n">
        <v>0.41</v>
      </c>
      <c r="N879" s="88" t="s">
        <v>31</v>
      </c>
      <c r="O879" s="91" t="s">
        <v>218</v>
      </c>
      <c r="P879" s="0" t="str">
        <f aca="false">RIGHT(H879,LEN(H879) - FIND(" ", H879))</f>
        <v>Street Footwear</v>
      </c>
    </row>
    <row r="880" customFormat="false" ht="14.25" hidden="false" customHeight="true" outlineLevel="0" collapsed="false">
      <c r="B880" s="88" t="s">
        <v>37</v>
      </c>
      <c r="C880" s="89" t="n">
        <v>1197831</v>
      </c>
      <c r="D880" s="90" t="n">
        <v>44062</v>
      </c>
      <c r="E880" s="88" t="s">
        <v>40</v>
      </c>
      <c r="F880" s="88" t="s">
        <v>59</v>
      </c>
      <c r="G880" s="88" t="s">
        <v>28</v>
      </c>
      <c r="H880" s="91" t="s">
        <v>24</v>
      </c>
      <c r="I880" s="92" t="n">
        <v>45</v>
      </c>
      <c r="J880" s="93" t="n">
        <v>950</v>
      </c>
      <c r="K880" s="94" t="n">
        <f aca="false">I880 * J880</f>
        <v>42750</v>
      </c>
      <c r="L880" s="94" t="n">
        <f aca="false">K880 *M880</f>
        <v>14962.5</v>
      </c>
      <c r="M880" s="95" t="n">
        <v>0.35</v>
      </c>
      <c r="N880" s="88" t="s">
        <v>31</v>
      </c>
      <c r="O880" s="91" t="s">
        <v>218</v>
      </c>
      <c r="P880" s="0" t="str">
        <f aca="false">RIGHT(H880,LEN(H880) - FIND(" ", H880))</f>
        <v>Athletic Footwear</v>
      </c>
    </row>
    <row r="881" customFormat="false" ht="14.25" hidden="false" customHeight="true" outlineLevel="0" collapsed="false">
      <c r="B881" s="88" t="s">
        <v>13</v>
      </c>
      <c r="C881" s="89" t="n">
        <v>1185732</v>
      </c>
      <c r="D881" s="90" t="n">
        <v>44062</v>
      </c>
      <c r="E881" s="88" t="s">
        <v>34</v>
      </c>
      <c r="F881" s="88" t="s">
        <v>35</v>
      </c>
      <c r="G881" s="88" t="s">
        <v>42</v>
      </c>
      <c r="H881" s="91" t="s">
        <v>24</v>
      </c>
      <c r="I881" s="92" t="n">
        <v>45</v>
      </c>
      <c r="J881" s="93" t="n">
        <v>750</v>
      </c>
      <c r="K881" s="94" t="n">
        <f aca="false">I881 * J881</f>
        <v>33750</v>
      </c>
      <c r="L881" s="94" t="n">
        <f aca="false">K881 *M881</f>
        <v>11812.5</v>
      </c>
      <c r="M881" s="95" t="n">
        <v>0.35</v>
      </c>
      <c r="N881" s="88" t="s">
        <v>14</v>
      </c>
      <c r="O881" s="91" t="s">
        <v>218</v>
      </c>
      <c r="P881" s="0" t="str">
        <f aca="false">RIGHT(H881,LEN(H881) - FIND(" ", H881))</f>
        <v>Athletic Footwear</v>
      </c>
    </row>
    <row r="882" customFormat="false" ht="14.25" hidden="false" customHeight="true" outlineLevel="0" collapsed="false">
      <c r="B882" s="88" t="s">
        <v>37</v>
      </c>
      <c r="C882" s="89" t="n">
        <v>1197831</v>
      </c>
      <c r="D882" s="90" t="n">
        <v>44062</v>
      </c>
      <c r="E882" s="88" t="s">
        <v>40</v>
      </c>
      <c r="F882" s="88" t="s">
        <v>59</v>
      </c>
      <c r="G882" s="88" t="s">
        <v>28</v>
      </c>
      <c r="H882" s="91" t="s">
        <v>24</v>
      </c>
      <c r="I882" s="92" t="n">
        <v>42</v>
      </c>
      <c r="J882" s="93" t="n">
        <v>238</v>
      </c>
      <c r="K882" s="94" t="n">
        <f aca="false">I882 * J882</f>
        <v>9996</v>
      </c>
      <c r="L882" s="94" t="n">
        <f aca="false">K882 *M882</f>
        <v>4498.2</v>
      </c>
      <c r="M882" s="95" t="n">
        <v>0.45</v>
      </c>
      <c r="N882" s="88" t="s">
        <v>23</v>
      </c>
      <c r="O882" s="91" t="s">
        <v>218</v>
      </c>
      <c r="P882" s="0" t="str">
        <f aca="false">RIGHT(H882,LEN(H882) - FIND(" ", H882))</f>
        <v>Athletic Footwear</v>
      </c>
    </row>
    <row r="883" customFormat="false" ht="14.25" hidden="false" customHeight="true" outlineLevel="0" collapsed="false">
      <c r="B883" s="88" t="s">
        <v>13</v>
      </c>
      <c r="C883" s="89" t="n">
        <v>1185732</v>
      </c>
      <c r="D883" s="90" t="n">
        <v>44062</v>
      </c>
      <c r="E883" s="88" t="s">
        <v>34</v>
      </c>
      <c r="F883" s="88" t="s">
        <v>35</v>
      </c>
      <c r="G883" s="88" t="s">
        <v>42</v>
      </c>
      <c r="H883" s="91" t="s">
        <v>24</v>
      </c>
      <c r="I883" s="92" t="n">
        <v>42</v>
      </c>
      <c r="J883" s="93" t="n">
        <v>225</v>
      </c>
      <c r="K883" s="94" t="n">
        <f aca="false">I883 * J883</f>
        <v>9450</v>
      </c>
      <c r="L883" s="94" t="n">
        <f aca="false">K883 *M883</f>
        <v>4536</v>
      </c>
      <c r="M883" s="95" t="n">
        <v>0.48</v>
      </c>
      <c r="N883" s="88" t="s">
        <v>23</v>
      </c>
      <c r="O883" s="91" t="s">
        <v>218</v>
      </c>
      <c r="P883" s="0" t="str">
        <f aca="false">RIGHT(H883,LEN(H883) - FIND(" ", H883))</f>
        <v>Athletic Footwear</v>
      </c>
    </row>
    <row r="884" customFormat="false" ht="14.25" hidden="false" customHeight="true" outlineLevel="0" collapsed="false">
      <c r="B884" s="88" t="s">
        <v>37</v>
      </c>
      <c r="C884" s="89" t="n">
        <v>1197831</v>
      </c>
      <c r="D884" s="90" t="n">
        <v>44062</v>
      </c>
      <c r="E884" s="88" t="s">
        <v>40</v>
      </c>
      <c r="F884" s="88" t="s">
        <v>59</v>
      </c>
      <c r="G884" s="88" t="s">
        <v>28</v>
      </c>
      <c r="H884" s="91" t="s">
        <v>24</v>
      </c>
      <c r="I884" s="92" t="n">
        <v>33</v>
      </c>
      <c r="J884" s="93" t="n">
        <v>323</v>
      </c>
      <c r="K884" s="94" t="n">
        <f aca="false">I884 * J884</f>
        <v>10659</v>
      </c>
      <c r="L884" s="94" t="n">
        <f aca="false">K884 *M884</f>
        <v>4476.78</v>
      </c>
      <c r="M884" s="95" t="n">
        <v>0.42</v>
      </c>
      <c r="N884" s="88" t="s">
        <v>31</v>
      </c>
      <c r="O884" s="91" t="s">
        <v>218</v>
      </c>
      <c r="P884" s="0" t="str">
        <f aca="false">RIGHT(H884,LEN(H884) - FIND(" ", H884))</f>
        <v>Athletic Footwear</v>
      </c>
    </row>
    <row r="885" customFormat="false" ht="14.25" hidden="false" customHeight="true" outlineLevel="0" collapsed="false">
      <c r="B885" s="88" t="s">
        <v>37</v>
      </c>
      <c r="C885" s="89" t="n">
        <v>1197831</v>
      </c>
      <c r="D885" s="90" t="n">
        <v>44063</v>
      </c>
      <c r="E885" s="88" t="s">
        <v>40</v>
      </c>
      <c r="F885" s="88" t="s">
        <v>59</v>
      </c>
      <c r="G885" s="88" t="s">
        <v>28</v>
      </c>
      <c r="H885" s="91" t="s">
        <v>48</v>
      </c>
      <c r="I885" s="92" t="n">
        <v>40</v>
      </c>
      <c r="J885" s="93" t="n">
        <v>800</v>
      </c>
      <c r="K885" s="94" t="n">
        <f aca="false">I885 * J885</f>
        <v>32000</v>
      </c>
      <c r="L885" s="94" t="n">
        <f aca="false">K885 *M885</f>
        <v>11200</v>
      </c>
      <c r="M885" s="95" t="n">
        <v>0.35</v>
      </c>
      <c r="N885" s="88" t="s">
        <v>31</v>
      </c>
      <c r="O885" s="91" t="s">
        <v>219</v>
      </c>
      <c r="P885" s="0" t="str">
        <f aca="false">RIGHT(H885,LEN(H885) - FIND(" ", H885))</f>
        <v>Street Footwear</v>
      </c>
    </row>
    <row r="886" customFormat="false" ht="14.25" hidden="false" customHeight="true" outlineLevel="0" collapsed="false">
      <c r="B886" s="88" t="s">
        <v>13</v>
      </c>
      <c r="C886" s="89" t="n">
        <v>1185732</v>
      </c>
      <c r="D886" s="90" t="n">
        <v>44063</v>
      </c>
      <c r="E886" s="88" t="s">
        <v>34</v>
      </c>
      <c r="F886" s="88" t="s">
        <v>35</v>
      </c>
      <c r="G886" s="88" t="s">
        <v>42</v>
      </c>
      <c r="H886" s="91" t="s">
        <v>48</v>
      </c>
      <c r="I886" s="92" t="n">
        <v>35</v>
      </c>
      <c r="J886" s="93" t="n">
        <v>775</v>
      </c>
      <c r="K886" s="94" t="n">
        <f aca="false">I886 * J886</f>
        <v>27125</v>
      </c>
      <c r="L886" s="94" t="n">
        <f aca="false">K886 *M886</f>
        <v>6781.25</v>
      </c>
      <c r="M886" s="95" t="n">
        <v>0.25</v>
      </c>
      <c r="N886" s="88" t="s">
        <v>14</v>
      </c>
      <c r="O886" s="91" t="s">
        <v>219</v>
      </c>
      <c r="P886" s="0" t="str">
        <f aca="false">RIGHT(H886,LEN(H886) - FIND(" ", H886))</f>
        <v>Street Footwear</v>
      </c>
    </row>
    <row r="887" customFormat="false" ht="14.25" hidden="false" customHeight="true" outlineLevel="0" collapsed="false">
      <c r="B887" s="88" t="s">
        <v>37</v>
      </c>
      <c r="C887" s="89" t="n">
        <v>1197831</v>
      </c>
      <c r="D887" s="90" t="n">
        <v>44063</v>
      </c>
      <c r="E887" s="88" t="s">
        <v>40</v>
      </c>
      <c r="F887" s="88" t="s">
        <v>59</v>
      </c>
      <c r="G887" s="88" t="s">
        <v>28</v>
      </c>
      <c r="H887" s="91" t="s">
        <v>48</v>
      </c>
      <c r="I887" s="92" t="n">
        <v>37</v>
      </c>
      <c r="J887" s="93" t="n">
        <v>232</v>
      </c>
      <c r="K887" s="94" t="n">
        <f aca="false">I887 * J887</f>
        <v>8584</v>
      </c>
      <c r="L887" s="94" t="n">
        <f aca="false">K887 *M887</f>
        <v>4206.16</v>
      </c>
      <c r="M887" s="95" t="n">
        <v>0.49</v>
      </c>
      <c r="N887" s="88" t="s">
        <v>23</v>
      </c>
      <c r="O887" s="91" t="s">
        <v>219</v>
      </c>
      <c r="P887" s="0" t="str">
        <f aca="false">RIGHT(H887,LEN(H887) - FIND(" ", H887))</f>
        <v>Street Footwear</v>
      </c>
    </row>
    <row r="888" customFormat="false" ht="14.25" hidden="false" customHeight="true" outlineLevel="0" collapsed="false">
      <c r="B888" s="88" t="s">
        <v>13</v>
      </c>
      <c r="C888" s="89" t="n">
        <v>1185732</v>
      </c>
      <c r="D888" s="90" t="n">
        <v>44063</v>
      </c>
      <c r="E888" s="88" t="s">
        <v>34</v>
      </c>
      <c r="F888" s="88" t="s">
        <v>35</v>
      </c>
      <c r="G888" s="88" t="s">
        <v>42</v>
      </c>
      <c r="H888" s="91" t="s">
        <v>48</v>
      </c>
      <c r="I888" s="92" t="n">
        <v>32</v>
      </c>
      <c r="J888" s="93" t="n">
        <v>217</v>
      </c>
      <c r="K888" s="94" t="n">
        <f aca="false">I888 * J888</f>
        <v>6944</v>
      </c>
      <c r="L888" s="94" t="n">
        <f aca="false">K888 *M888</f>
        <v>2430.4</v>
      </c>
      <c r="M888" s="95" t="n">
        <v>0.35</v>
      </c>
      <c r="N888" s="88" t="s">
        <v>23</v>
      </c>
      <c r="O888" s="91" t="s">
        <v>219</v>
      </c>
      <c r="P888" s="0" t="str">
        <f aca="false">RIGHT(H888,LEN(H888) - FIND(" ", H888))</f>
        <v>Street Footwear</v>
      </c>
    </row>
    <row r="889" customFormat="false" ht="14.25" hidden="false" customHeight="true" outlineLevel="0" collapsed="false">
      <c r="B889" s="88" t="s">
        <v>37</v>
      </c>
      <c r="C889" s="89" t="n">
        <v>1197831</v>
      </c>
      <c r="D889" s="90" t="n">
        <v>44063</v>
      </c>
      <c r="E889" s="88" t="s">
        <v>40</v>
      </c>
      <c r="F889" s="88" t="s">
        <v>59</v>
      </c>
      <c r="G889" s="88" t="s">
        <v>28</v>
      </c>
      <c r="H889" s="91" t="s">
        <v>48</v>
      </c>
      <c r="I889" s="92" t="n">
        <v>27</v>
      </c>
      <c r="J889" s="93" t="n">
        <v>264</v>
      </c>
      <c r="K889" s="94" t="n">
        <f aca="false">I889 * J889</f>
        <v>7128</v>
      </c>
      <c r="L889" s="94" t="n">
        <f aca="false">K889 *M889</f>
        <v>2851.2</v>
      </c>
      <c r="M889" s="95" t="n">
        <v>0.4</v>
      </c>
      <c r="N889" s="88" t="s">
        <v>31</v>
      </c>
      <c r="O889" s="91" t="s">
        <v>219</v>
      </c>
      <c r="P889" s="0" t="str">
        <f aca="false">RIGHT(H889,LEN(H889) - FIND(" ", H889))</f>
        <v>Street Footwear</v>
      </c>
    </row>
    <row r="890" customFormat="false" ht="14.25" hidden="false" customHeight="true" outlineLevel="0" collapsed="false">
      <c r="B890" s="88" t="s">
        <v>37</v>
      </c>
      <c r="C890" s="89" t="n">
        <v>1197831</v>
      </c>
      <c r="D890" s="90" t="n">
        <v>44064</v>
      </c>
      <c r="E890" s="88" t="s">
        <v>40</v>
      </c>
      <c r="F890" s="88" t="s">
        <v>59</v>
      </c>
      <c r="G890" s="88" t="s">
        <v>28</v>
      </c>
      <c r="H890" s="91" t="s">
        <v>44</v>
      </c>
      <c r="I890" s="92" t="n">
        <v>40</v>
      </c>
      <c r="J890" s="93" t="n">
        <v>750</v>
      </c>
      <c r="K890" s="94" t="n">
        <f aca="false">I890 * J890</f>
        <v>30000</v>
      </c>
      <c r="L890" s="94" t="n">
        <f aca="false">K890 *M890</f>
        <v>13500</v>
      </c>
      <c r="M890" s="95" t="n">
        <v>0.45</v>
      </c>
      <c r="N890" s="88" t="s">
        <v>31</v>
      </c>
      <c r="O890" s="91" t="s">
        <v>219</v>
      </c>
      <c r="P890" s="0" t="str">
        <f aca="false">RIGHT(H890,LEN(H890) - FIND(" ", H890))</f>
        <v>Athletic Footwear</v>
      </c>
    </row>
    <row r="891" customFormat="false" ht="14.25" hidden="false" customHeight="true" outlineLevel="0" collapsed="false">
      <c r="B891" s="88" t="s">
        <v>13</v>
      </c>
      <c r="C891" s="89" t="n">
        <v>1185732</v>
      </c>
      <c r="D891" s="90" t="n">
        <v>44064</v>
      </c>
      <c r="E891" s="88" t="s">
        <v>34</v>
      </c>
      <c r="F891" s="88" t="s">
        <v>35</v>
      </c>
      <c r="G891" s="88" t="s">
        <v>42</v>
      </c>
      <c r="H891" s="91" t="s">
        <v>44</v>
      </c>
      <c r="I891" s="92" t="n">
        <v>40</v>
      </c>
      <c r="J891" s="93" t="n">
        <v>625</v>
      </c>
      <c r="K891" s="94" t="n">
        <f aca="false">I891 * J891</f>
        <v>25000</v>
      </c>
      <c r="L891" s="94" t="n">
        <f aca="false">K891 *M891</f>
        <v>7500</v>
      </c>
      <c r="M891" s="95" t="n">
        <v>0.3</v>
      </c>
      <c r="N891" s="88" t="s">
        <v>14</v>
      </c>
      <c r="O891" s="91" t="s">
        <v>219</v>
      </c>
      <c r="P891" s="0" t="str">
        <f aca="false">RIGHT(H891,LEN(H891) - FIND(" ", H891))</f>
        <v>Athletic Footwear</v>
      </c>
    </row>
    <row r="892" customFormat="false" ht="14.25" hidden="false" customHeight="true" outlineLevel="0" collapsed="false">
      <c r="B892" s="88" t="s">
        <v>37</v>
      </c>
      <c r="C892" s="89" t="n">
        <v>1197831</v>
      </c>
      <c r="D892" s="90" t="n">
        <v>44064</v>
      </c>
      <c r="E892" s="88" t="s">
        <v>40</v>
      </c>
      <c r="F892" s="88" t="s">
        <v>59</v>
      </c>
      <c r="G892" s="88" t="s">
        <v>28</v>
      </c>
      <c r="H892" s="91" t="s">
        <v>44</v>
      </c>
      <c r="I892" s="92" t="n">
        <v>38</v>
      </c>
      <c r="J892" s="93" t="n">
        <v>203</v>
      </c>
      <c r="K892" s="94" t="n">
        <f aca="false">I892 * J892</f>
        <v>7714</v>
      </c>
      <c r="L892" s="94" t="n">
        <f aca="false">K892 *M892</f>
        <v>4396.98</v>
      </c>
      <c r="M892" s="95" t="n">
        <v>0.57</v>
      </c>
      <c r="N892" s="88" t="s">
        <v>23</v>
      </c>
      <c r="O892" s="91" t="s">
        <v>219</v>
      </c>
      <c r="P892" s="0" t="str">
        <f aca="false">RIGHT(H892,LEN(H892) - FIND(" ", H892))</f>
        <v>Athletic Footwear</v>
      </c>
    </row>
    <row r="893" customFormat="false" ht="14.25" hidden="false" customHeight="true" outlineLevel="0" collapsed="false">
      <c r="B893" s="88" t="s">
        <v>13</v>
      </c>
      <c r="C893" s="89" t="n">
        <v>1185732</v>
      </c>
      <c r="D893" s="90" t="n">
        <v>44064</v>
      </c>
      <c r="E893" s="88" t="s">
        <v>34</v>
      </c>
      <c r="F893" s="88" t="s">
        <v>35</v>
      </c>
      <c r="G893" s="88" t="s">
        <v>42</v>
      </c>
      <c r="H893" s="91" t="s">
        <v>44</v>
      </c>
      <c r="I893" s="92" t="n">
        <v>36</v>
      </c>
      <c r="J893" s="93" t="n">
        <v>175</v>
      </c>
      <c r="K893" s="94" t="n">
        <f aca="false">I893 * J893</f>
        <v>6300</v>
      </c>
      <c r="L893" s="94" t="n">
        <f aca="false">K893 *M893</f>
        <v>2520</v>
      </c>
      <c r="M893" s="95" t="n">
        <v>0.4</v>
      </c>
      <c r="N893" s="88" t="s">
        <v>23</v>
      </c>
      <c r="O893" s="91" t="s">
        <v>219</v>
      </c>
      <c r="P893" s="0" t="str">
        <f aca="false">RIGHT(H893,LEN(H893) - FIND(" ", H893))</f>
        <v>Athletic Footwear</v>
      </c>
    </row>
    <row r="894" customFormat="false" ht="14.25" hidden="false" customHeight="true" outlineLevel="0" collapsed="false">
      <c r="B894" s="88" t="s">
        <v>37</v>
      </c>
      <c r="C894" s="89" t="n">
        <v>1197831</v>
      </c>
      <c r="D894" s="90" t="n">
        <v>44064</v>
      </c>
      <c r="E894" s="88" t="s">
        <v>40</v>
      </c>
      <c r="F894" s="88" t="s">
        <v>59</v>
      </c>
      <c r="G894" s="88" t="s">
        <v>28</v>
      </c>
      <c r="H894" s="91" t="s">
        <v>44</v>
      </c>
      <c r="I894" s="92" t="n">
        <v>26</v>
      </c>
      <c r="J894" s="93" t="n">
        <v>263</v>
      </c>
      <c r="K894" s="94" t="n">
        <f aca="false">I894 * J894</f>
        <v>6838</v>
      </c>
      <c r="L894" s="94" t="n">
        <f aca="false">K894 *M894</f>
        <v>3282.24</v>
      </c>
      <c r="M894" s="95" t="n">
        <v>0.48</v>
      </c>
      <c r="N894" s="88" t="s">
        <v>31</v>
      </c>
      <c r="O894" s="91" t="s">
        <v>219</v>
      </c>
      <c r="P894" s="0" t="str">
        <f aca="false">RIGHT(H894,LEN(H894) - FIND(" ", H894))</f>
        <v>Athletic Footwear</v>
      </c>
    </row>
    <row r="895" customFormat="false" ht="14.25" hidden="false" customHeight="true" outlineLevel="0" collapsed="false">
      <c r="B895" s="88" t="s">
        <v>37</v>
      </c>
      <c r="C895" s="89" t="n">
        <v>1197831</v>
      </c>
      <c r="D895" s="90" t="n">
        <v>44065</v>
      </c>
      <c r="E895" s="88" t="s">
        <v>40</v>
      </c>
      <c r="F895" s="88" t="s">
        <v>59</v>
      </c>
      <c r="G895" s="88" t="s">
        <v>28</v>
      </c>
      <c r="H895" s="91" t="s">
        <v>16</v>
      </c>
      <c r="I895" s="92" t="n">
        <v>45</v>
      </c>
      <c r="J895" s="93" t="n">
        <v>650</v>
      </c>
      <c r="K895" s="94" t="n">
        <f aca="false">I895 * J895</f>
        <v>29250</v>
      </c>
      <c r="L895" s="94" t="n">
        <f aca="false">K895 *M895</f>
        <v>8775</v>
      </c>
      <c r="M895" s="95" t="n">
        <v>0.3</v>
      </c>
      <c r="N895" s="88" t="s">
        <v>31</v>
      </c>
      <c r="O895" s="91" t="s">
        <v>218</v>
      </c>
      <c r="P895" s="0" t="str">
        <f aca="false">RIGHT(H895,LEN(H895) - FIND(" ", H895))</f>
        <v>Apparel</v>
      </c>
    </row>
    <row r="896" customFormat="false" ht="14.25" hidden="false" customHeight="true" outlineLevel="0" collapsed="false">
      <c r="B896" s="88" t="s">
        <v>13</v>
      </c>
      <c r="C896" s="89" t="n">
        <v>1185732</v>
      </c>
      <c r="D896" s="90" t="n">
        <v>44065</v>
      </c>
      <c r="E896" s="88" t="s">
        <v>34</v>
      </c>
      <c r="F896" s="88" t="s">
        <v>35</v>
      </c>
      <c r="G896" s="88" t="s">
        <v>42</v>
      </c>
      <c r="H896" s="91" t="s">
        <v>16</v>
      </c>
      <c r="I896" s="92" t="n">
        <v>55</v>
      </c>
      <c r="J896" s="93" t="n">
        <v>675</v>
      </c>
      <c r="K896" s="94" t="n">
        <f aca="false">I896 * J896</f>
        <v>37125</v>
      </c>
      <c r="L896" s="94" t="n">
        <f aca="false">K896 *M896</f>
        <v>12993.75</v>
      </c>
      <c r="M896" s="95" t="n">
        <v>0.35</v>
      </c>
      <c r="N896" s="88" t="s">
        <v>14</v>
      </c>
      <c r="O896" s="91" t="s">
        <v>218</v>
      </c>
      <c r="P896" s="0" t="str">
        <f aca="false">RIGHT(H896,LEN(H896) - FIND(" ", H896))</f>
        <v>Apparel</v>
      </c>
    </row>
    <row r="897" customFormat="false" ht="14.25" hidden="false" customHeight="true" outlineLevel="0" collapsed="false">
      <c r="B897" s="88" t="s">
        <v>37</v>
      </c>
      <c r="C897" s="89" t="n">
        <v>1197831</v>
      </c>
      <c r="D897" s="90" t="n">
        <v>44065</v>
      </c>
      <c r="E897" s="88" t="s">
        <v>40</v>
      </c>
      <c r="F897" s="88" t="s">
        <v>59</v>
      </c>
      <c r="G897" s="88" t="s">
        <v>28</v>
      </c>
      <c r="H897" s="91" t="s">
        <v>16</v>
      </c>
      <c r="I897" s="92" t="n">
        <v>41</v>
      </c>
      <c r="J897" s="93" t="n">
        <v>169</v>
      </c>
      <c r="K897" s="94" t="n">
        <f aca="false">I897 * J897</f>
        <v>6929</v>
      </c>
      <c r="L897" s="94" t="n">
        <f aca="false">K897 *M897</f>
        <v>3118.05</v>
      </c>
      <c r="M897" s="95" t="n">
        <v>0.45</v>
      </c>
      <c r="N897" s="88" t="s">
        <v>23</v>
      </c>
      <c r="O897" s="91" t="s">
        <v>218</v>
      </c>
      <c r="P897" s="0" t="str">
        <f aca="false">RIGHT(H897,LEN(H897) - FIND(" ", H897))</f>
        <v>Apparel</v>
      </c>
    </row>
    <row r="898" customFormat="false" ht="14.25" hidden="false" customHeight="true" outlineLevel="0" collapsed="false">
      <c r="B898" s="88" t="s">
        <v>13</v>
      </c>
      <c r="C898" s="89" t="n">
        <v>1185732</v>
      </c>
      <c r="D898" s="90" t="n">
        <v>44065</v>
      </c>
      <c r="E898" s="88" t="s">
        <v>34</v>
      </c>
      <c r="F898" s="88" t="s">
        <v>35</v>
      </c>
      <c r="G898" s="88" t="s">
        <v>42</v>
      </c>
      <c r="H898" s="91" t="s">
        <v>16</v>
      </c>
      <c r="I898" s="92" t="n">
        <v>53</v>
      </c>
      <c r="J898" s="93" t="n">
        <v>182</v>
      </c>
      <c r="K898" s="94" t="n">
        <f aca="false">I898 * J898</f>
        <v>9646</v>
      </c>
      <c r="L898" s="94" t="n">
        <f aca="false">K898 *M898</f>
        <v>4437.16</v>
      </c>
      <c r="M898" s="95" t="n">
        <v>0.46</v>
      </c>
      <c r="N898" s="88" t="s">
        <v>23</v>
      </c>
      <c r="O898" s="91" t="s">
        <v>218</v>
      </c>
      <c r="P898" s="0" t="str">
        <f aca="false">RIGHT(H898,LEN(H898) - FIND(" ", H898))</f>
        <v>Apparel</v>
      </c>
    </row>
    <row r="899" customFormat="false" ht="14.25" hidden="false" customHeight="true" outlineLevel="0" collapsed="false">
      <c r="B899" s="88" t="s">
        <v>37</v>
      </c>
      <c r="C899" s="89" t="n">
        <v>1197831</v>
      </c>
      <c r="D899" s="90" t="n">
        <v>44065</v>
      </c>
      <c r="E899" s="88" t="s">
        <v>40</v>
      </c>
      <c r="F899" s="88" t="s">
        <v>59</v>
      </c>
      <c r="G899" s="88" t="s">
        <v>28</v>
      </c>
      <c r="H899" s="91" t="s">
        <v>16</v>
      </c>
      <c r="I899" s="92" t="n">
        <v>29</v>
      </c>
      <c r="J899" s="93" t="n">
        <v>221</v>
      </c>
      <c r="K899" s="94" t="n">
        <f aca="false">I899 * J899</f>
        <v>6409</v>
      </c>
      <c r="L899" s="94" t="n">
        <f aca="false">K899 *M899</f>
        <v>2050.88</v>
      </c>
      <c r="M899" s="95" t="n">
        <v>0.32</v>
      </c>
      <c r="N899" s="88" t="s">
        <v>31</v>
      </c>
      <c r="O899" s="91" t="s">
        <v>218</v>
      </c>
      <c r="P899" s="0" t="str">
        <f aca="false">RIGHT(H899,LEN(H899) - FIND(" ", H899))</f>
        <v>Apparel</v>
      </c>
    </row>
    <row r="900" customFormat="false" ht="14.25" hidden="false" customHeight="true" outlineLevel="0" collapsed="false">
      <c r="B900" s="88" t="s">
        <v>37</v>
      </c>
      <c r="C900" s="89" t="n">
        <v>1197831</v>
      </c>
      <c r="D900" s="90" t="n">
        <v>44066</v>
      </c>
      <c r="E900" s="88" t="s">
        <v>40</v>
      </c>
      <c r="F900" s="88" t="s">
        <v>59</v>
      </c>
      <c r="G900" s="88" t="s">
        <v>28</v>
      </c>
      <c r="H900" s="91" t="s">
        <v>38</v>
      </c>
      <c r="I900" s="92" t="n">
        <v>50</v>
      </c>
      <c r="J900" s="93" t="n">
        <v>1000</v>
      </c>
      <c r="K900" s="94" t="n">
        <f aca="false">I900 * J900</f>
        <v>50000</v>
      </c>
      <c r="L900" s="94" t="n">
        <f aca="false">K900 *M900</f>
        <v>25000</v>
      </c>
      <c r="M900" s="95" t="n">
        <v>0.5</v>
      </c>
      <c r="N900" s="88" t="s">
        <v>31</v>
      </c>
      <c r="O900" s="91" t="s">
        <v>219</v>
      </c>
      <c r="P900" s="0" t="str">
        <f aca="false">RIGHT(H900,LEN(H900) - FIND(" ", H900))</f>
        <v>Apparel</v>
      </c>
    </row>
    <row r="901" customFormat="false" ht="14.25" hidden="false" customHeight="true" outlineLevel="0" collapsed="false">
      <c r="B901" s="88" t="s">
        <v>13</v>
      </c>
      <c r="C901" s="89" t="n">
        <v>1185732</v>
      </c>
      <c r="D901" s="90" t="n">
        <v>44066</v>
      </c>
      <c r="E901" s="88" t="s">
        <v>34</v>
      </c>
      <c r="F901" s="88" t="s">
        <v>35</v>
      </c>
      <c r="G901" s="88" t="s">
        <v>42</v>
      </c>
      <c r="H901" s="91" t="s">
        <v>38</v>
      </c>
      <c r="I901" s="92" t="n">
        <v>45</v>
      </c>
      <c r="J901" s="93" t="n">
        <v>775</v>
      </c>
      <c r="K901" s="94" t="n">
        <f aca="false">I901 * J901</f>
        <v>34875</v>
      </c>
      <c r="L901" s="94" t="n">
        <f aca="false">K901 *M901</f>
        <v>17437.5</v>
      </c>
      <c r="M901" s="95" t="n">
        <v>0.5</v>
      </c>
      <c r="N901" s="88" t="s">
        <v>14</v>
      </c>
      <c r="O901" s="91" t="s">
        <v>219</v>
      </c>
      <c r="P901" s="0" t="str">
        <f aca="false">RIGHT(H901,LEN(H901) - FIND(" ", H901))</f>
        <v>Apparel</v>
      </c>
    </row>
    <row r="902" customFormat="false" ht="14.25" hidden="false" customHeight="true" outlineLevel="0" collapsed="false">
      <c r="B902" s="88" t="s">
        <v>37</v>
      </c>
      <c r="C902" s="89" t="n">
        <v>1197831</v>
      </c>
      <c r="D902" s="90" t="n">
        <v>44066</v>
      </c>
      <c r="E902" s="88" t="s">
        <v>40</v>
      </c>
      <c r="F902" s="88" t="s">
        <v>59</v>
      </c>
      <c r="G902" s="88" t="s">
        <v>28</v>
      </c>
      <c r="H902" s="91" t="s">
        <v>38</v>
      </c>
      <c r="I902" s="92" t="n">
        <v>47</v>
      </c>
      <c r="J902" s="93" t="n">
        <v>250</v>
      </c>
      <c r="K902" s="94" t="n">
        <f aca="false">I902 * J902</f>
        <v>11750</v>
      </c>
      <c r="L902" s="94" t="n">
        <f aca="false">K902 *M902</f>
        <v>7520</v>
      </c>
      <c r="M902" s="95" t="n">
        <v>0.64</v>
      </c>
      <c r="N902" s="88" t="s">
        <v>23</v>
      </c>
      <c r="O902" s="91" t="s">
        <v>219</v>
      </c>
      <c r="P902" s="0" t="str">
        <f aca="false">RIGHT(H902,LEN(H902) - FIND(" ", H902))</f>
        <v>Apparel</v>
      </c>
    </row>
    <row r="903" customFormat="false" ht="14.25" hidden="false" customHeight="true" outlineLevel="0" collapsed="false">
      <c r="B903" s="88" t="s">
        <v>13</v>
      </c>
      <c r="C903" s="89" t="n">
        <v>1185732</v>
      </c>
      <c r="D903" s="90" t="n">
        <v>44066</v>
      </c>
      <c r="E903" s="88" t="s">
        <v>34</v>
      </c>
      <c r="F903" s="88" t="s">
        <v>35</v>
      </c>
      <c r="G903" s="88" t="s">
        <v>42</v>
      </c>
      <c r="H903" s="91" t="s">
        <v>38</v>
      </c>
      <c r="I903" s="92" t="n">
        <v>42</v>
      </c>
      <c r="J903" s="93" t="n">
        <v>225</v>
      </c>
      <c r="K903" s="94" t="n">
        <f aca="false">I903 * J903</f>
        <v>9450</v>
      </c>
      <c r="L903" s="94" t="n">
        <f aca="false">K903 *M903</f>
        <v>6048</v>
      </c>
      <c r="M903" s="95" t="n">
        <v>0.64</v>
      </c>
      <c r="N903" s="88" t="s">
        <v>23</v>
      </c>
      <c r="O903" s="91" t="s">
        <v>219</v>
      </c>
      <c r="P903" s="0" t="str">
        <f aca="false">RIGHT(H903,LEN(H903) - FIND(" ", H903))</f>
        <v>Apparel</v>
      </c>
    </row>
    <row r="904" customFormat="false" ht="14.25" hidden="false" customHeight="true" outlineLevel="0" collapsed="false">
      <c r="B904" s="88" t="s">
        <v>37</v>
      </c>
      <c r="C904" s="89" t="n">
        <v>1197831</v>
      </c>
      <c r="D904" s="90" t="n">
        <v>44066</v>
      </c>
      <c r="E904" s="88" t="s">
        <v>40</v>
      </c>
      <c r="F904" s="88" t="s">
        <v>59</v>
      </c>
      <c r="G904" s="88" t="s">
        <v>28</v>
      </c>
      <c r="H904" s="91" t="s">
        <v>38</v>
      </c>
      <c r="I904" s="92" t="n">
        <v>38</v>
      </c>
      <c r="J904" s="93" t="n">
        <v>350</v>
      </c>
      <c r="K904" s="94" t="n">
        <f aca="false">I904 * J904</f>
        <v>13300</v>
      </c>
      <c r="L904" s="94" t="n">
        <f aca="false">K904 *M904</f>
        <v>7581</v>
      </c>
      <c r="M904" s="95" t="n">
        <v>0.57</v>
      </c>
      <c r="N904" s="88" t="s">
        <v>31</v>
      </c>
      <c r="O904" s="91" t="s">
        <v>219</v>
      </c>
      <c r="P904" s="0" t="str">
        <f aca="false">RIGHT(H904,LEN(H904) - FIND(" ", H904))</f>
        <v>Apparel</v>
      </c>
    </row>
    <row r="905" customFormat="false" ht="14.25" hidden="false" customHeight="true" outlineLevel="0" collapsed="false">
      <c r="B905" s="88" t="s">
        <v>37</v>
      </c>
      <c r="C905" s="89" t="n">
        <v>1197831</v>
      </c>
      <c r="D905" s="90" t="n">
        <v>44067</v>
      </c>
      <c r="E905" s="88" t="s">
        <v>40</v>
      </c>
      <c r="F905" s="88" t="s">
        <v>59</v>
      </c>
      <c r="G905" s="88" t="s">
        <v>28</v>
      </c>
      <c r="H905" s="91" t="s">
        <v>32</v>
      </c>
      <c r="I905" s="92" t="n">
        <v>40</v>
      </c>
      <c r="J905" s="93" t="n">
        <v>950</v>
      </c>
      <c r="K905" s="94" t="n">
        <f aca="false">I905 * J905</f>
        <v>38000</v>
      </c>
      <c r="L905" s="94" t="n">
        <f aca="false">K905 *M905</f>
        <v>13300</v>
      </c>
      <c r="M905" s="95" t="n">
        <v>0.35</v>
      </c>
      <c r="N905" s="88" t="s">
        <v>31</v>
      </c>
      <c r="O905" s="91" t="s">
        <v>218</v>
      </c>
      <c r="P905" s="0" t="str">
        <f aca="false">RIGHT(H905,LEN(H905) - FIND(" ", H905))</f>
        <v>Street Footwear</v>
      </c>
    </row>
    <row r="906" customFormat="false" ht="14.25" hidden="false" customHeight="true" outlineLevel="0" collapsed="false">
      <c r="B906" s="88" t="s">
        <v>37</v>
      </c>
      <c r="C906" s="89" t="n">
        <v>1197831</v>
      </c>
      <c r="D906" s="90" t="n">
        <v>44067</v>
      </c>
      <c r="E906" s="88" t="s">
        <v>40</v>
      </c>
      <c r="F906" s="88" t="s">
        <v>59</v>
      </c>
      <c r="G906" s="88" t="s">
        <v>28</v>
      </c>
      <c r="H906" s="91" t="s">
        <v>32</v>
      </c>
      <c r="I906" s="92" t="n">
        <v>37</v>
      </c>
      <c r="J906" s="93" t="n">
        <v>238</v>
      </c>
      <c r="K906" s="94" t="n">
        <f aca="false">I906 * J906</f>
        <v>8806</v>
      </c>
      <c r="L906" s="94" t="n">
        <f aca="false">K906 *M906</f>
        <v>3962.7</v>
      </c>
      <c r="M906" s="95" t="n">
        <v>0.45</v>
      </c>
      <c r="N906" s="88" t="s">
        <v>23</v>
      </c>
      <c r="O906" s="91" t="s">
        <v>218</v>
      </c>
      <c r="P906" s="0" t="str">
        <f aca="false">RIGHT(H906,LEN(H906) - FIND(" ", H906))</f>
        <v>Street Footwear</v>
      </c>
    </row>
    <row r="907" customFormat="false" ht="14.25" hidden="false" customHeight="true" outlineLevel="0" collapsed="false">
      <c r="B907" s="88" t="s">
        <v>37</v>
      </c>
      <c r="C907" s="89" t="n">
        <v>1197831</v>
      </c>
      <c r="D907" s="90" t="n">
        <v>44067</v>
      </c>
      <c r="E907" s="88" t="s">
        <v>40</v>
      </c>
      <c r="F907" s="88" t="s">
        <v>59</v>
      </c>
      <c r="G907" s="88" t="s">
        <v>28</v>
      </c>
      <c r="H907" s="91" t="s">
        <v>32</v>
      </c>
      <c r="I907" s="92" t="n">
        <v>29</v>
      </c>
      <c r="J907" s="93" t="n">
        <v>295</v>
      </c>
      <c r="K907" s="94" t="n">
        <f aca="false">I907 * J907</f>
        <v>8555</v>
      </c>
      <c r="L907" s="94" t="n">
        <f aca="false">K907 *M907</f>
        <v>3422</v>
      </c>
      <c r="M907" s="95" t="n">
        <v>0.4</v>
      </c>
      <c r="N907" s="88" t="s">
        <v>31</v>
      </c>
      <c r="O907" s="91" t="s">
        <v>218</v>
      </c>
      <c r="P907" s="0" t="str">
        <f aca="false">RIGHT(H907,LEN(H907) - FIND(" ", H907))</f>
        <v>Street Footwear</v>
      </c>
    </row>
    <row r="908" customFormat="false" ht="14.25" hidden="false" customHeight="true" outlineLevel="0" collapsed="false">
      <c r="B908" s="88" t="s">
        <v>37</v>
      </c>
      <c r="C908" s="89" t="n">
        <v>1197831</v>
      </c>
      <c r="D908" s="90" t="n">
        <v>44068</v>
      </c>
      <c r="E908" s="88" t="s">
        <v>40</v>
      </c>
      <c r="F908" s="88" t="s">
        <v>59</v>
      </c>
      <c r="G908" s="88" t="s">
        <v>28</v>
      </c>
      <c r="H908" s="91" t="s">
        <v>24</v>
      </c>
      <c r="I908" s="92" t="n">
        <v>45</v>
      </c>
      <c r="J908" s="93" t="n">
        <v>950</v>
      </c>
      <c r="K908" s="94" t="n">
        <f aca="false">I908 * J908</f>
        <v>42750</v>
      </c>
      <c r="L908" s="94" t="n">
        <f aca="false">K908 *M908</f>
        <v>14962.5</v>
      </c>
      <c r="M908" s="95" t="n">
        <v>0.35</v>
      </c>
      <c r="N908" s="88" t="s">
        <v>31</v>
      </c>
      <c r="O908" s="91" t="s">
        <v>218</v>
      </c>
      <c r="P908" s="0" t="str">
        <f aca="false">RIGHT(H908,LEN(H908) - FIND(" ", H908))</f>
        <v>Athletic Footwear</v>
      </c>
    </row>
    <row r="909" customFormat="false" ht="14.25" hidden="false" customHeight="true" outlineLevel="0" collapsed="false">
      <c r="B909" s="88" t="s">
        <v>37</v>
      </c>
      <c r="C909" s="89" t="n">
        <v>1197831</v>
      </c>
      <c r="D909" s="90" t="n">
        <v>44068</v>
      </c>
      <c r="E909" s="88" t="s">
        <v>40</v>
      </c>
      <c r="F909" s="88" t="s">
        <v>59</v>
      </c>
      <c r="G909" s="88" t="s">
        <v>28</v>
      </c>
      <c r="H909" s="91" t="s">
        <v>24</v>
      </c>
      <c r="I909" s="92" t="n">
        <v>42</v>
      </c>
      <c r="J909" s="93" t="n">
        <v>238</v>
      </c>
      <c r="K909" s="94" t="n">
        <f aca="false">I909 * J909</f>
        <v>9996</v>
      </c>
      <c r="L909" s="94" t="n">
        <f aca="false">K909 *M909</f>
        <v>4598.16</v>
      </c>
      <c r="M909" s="95" t="n">
        <v>0.46</v>
      </c>
      <c r="N909" s="88" t="s">
        <v>23</v>
      </c>
      <c r="O909" s="91" t="s">
        <v>218</v>
      </c>
      <c r="P909" s="0" t="str">
        <f aca="false">RIGHT(H909,LEN(H909) - FIND(" ", H909))</f>
        <v>Athletic Footwear</v>
      </c>
    </row>
    <row r="910" customFormat="false" ht="14.25" hidden="false" customHeight="true" outlineLevel="0" collapsed="false">
      <c r="B910" s="88" t="s">
        <v>37</v>
      </c>
      <c r="C910" s="89" t="n">
        <v>1197831</v>
      </c>
      <c r="D910" s="90" t="n">
        <v>44068</v>
      </c>
      <c r="E910" s="88" t="s">
        <v>40</v>
      </c>
      <c r="F910" s="88" t="s">
        <v>59</v>
      </c>
      <c r="G910" s="88" t="s">
        <v>28</v>
      </c>
      <c r="H910" s="91" t="s">
        <v>24</v>
      </c>
      <c r="I910" s="92" t="n">
        <v>32</v>
      </c>
      <c r="J910" s="93" t="n">
        <v>285</v>
      </c>
      <c r="K910" s="94" t="n">
        <f aca="false">I910 * J910</f>
        <v>9120</v>
      </c>
      <c r="L910" s="94" t="n">
        <f aca="false">K910 *M910</f>
        <v>3830.4</v>
      </c>
      <c r="M910" s="95" t="n">
        <v>0.42</v>
      </c>
      <c r="N910" s="88" t="s">
        <v>31</v>
      </c>
      <c r="O910" s="91" t="s">
        <v>218</v>
      </c>
      <c r="P910" s="0" t="str">
        <f aca="false">RIGHT(H910,LEN(H910) - FIND(" ", H910))</f>
        <v>Athletic Footwear</v>
      </c>
    </row>
    <row r="911" customFormat="false" ht="14.25" hidden="false" customHeight="true" outlineLevel="0" collapsed="false">
      <c r="B911" s="88" t="s">
        <v>37</v>
      </c>
      <c r="C911" s="89" t="n">
        <v>1197831</v>
      </c>
      <c r="D911" s="90" t="n">
        <v>44069</v>
      </c>
      <c r="E911" s="88" t="s">
        <v>40</v>
      </c>
      <c r="F911" s="88" t="s">
        <v>59</v>
      </c>
      <c r="G911" s="88" t="s">
        <v>28</v>
      </c>
      <c r="H911" s="91" t="s">
        <v>48</v>
      </c>
      <c r="I911" s="92" t="n">
        <v>40</v>
      </c>
      <c r="J911" s="93" t="n">
        <v>1100</v>
      </c>
      <c r="K911" s="94" t="n">
        <f aca="false">I911 * J911</f>
        <v>44000</v>
      </c>
      <c r="L911" s="94" t="n">
        <f aca="false">K911 *M911</f>
        <v>15400</v>
      </c>
      <c r="M911" s="95" t="n">
        <v>0.35</v>
      </c>
      <c r="N911" s="88" t="s">
        <v>31</v>
      </c>
      <c r="O911" s="91" t="s">
        <v>219</v>
      </c>
      <c r="P911" s="0" t="str">
        <f aca="false">RIGHT(H911,LEN(H911) - FIND(" ", H911))</f>
        <v>Street Footwear</v>
      </c>
    </row>
    <row r="912" customFormat="false" ht="14.25" hidden="false" customHeight="true" outlineLevel="0" collapsed="false">
      <c r="B912" s="88" t="s">
        <v>37</v>
      </c>
      <c r="C912" s="89" t="n">
        <v>1197831</v>
      </c>
      <c r="D912" s="90" t="n">
        <v>44069</v>
      </c>
      <c r="E912" s="88" t="s">
        <v>40</v>
      </c>
      <c r="F912" s="88" t="s">
        <v>59</v>
      </c>
      <c r="G912" s="88" t="s">
        <v>28</v>
      </c>
      <c r="H912" s="91" t="s">
        <v>48</v>
      </c>
      <c r="I912" s="92" t="n">
        <v>37</v>
      </c>
      <c r="J912" s="93" t="n">
        <v>319</v>
      </c>
      <c r="K912" s="94" t="n">
        <f aca="false">I912 * J912</f>
        <v>11803</v>
      </c>
      <c r="L912" s="94" t="n">
        <f aca="false">K912 *M912</f>
        <v>5311.35</v>
      </c>
      <c r="M912" s="95" t="n">
        <v>0.45</v>
      </c>
      <c r="N912" s="88" t="s">
        <v>23</v>
      </c>
      <c r="O912" s="91" t="s">
        <v>219</v>
      </c>
      <c r="P912" s="0" t="str">
        <f aca="false">RIGHT(H912,LEN(H912) - FIND(" ", H912))</f>
        <v>Street Footwear</v>
      </c>
    </row>
    <row r="913" customFormat="false" ht="14.25" hidden="false" customHeight="true" outlineLevel="0" collapsed="false">
      <c r="B913" s="88" t="s">
        <v>37</v>
      </c>
      <c r="C913" s="89" t="n">
        <v>1197831</v>
      </c>
      <c r="D913" s="90" t="n">
        <v>44069</v>
      </c>
      <c r="E913" s="88" t="s">
        <v>40</v>
      </c>
      <c r="F913" s="88" t="s">
        <v>59</v>
      </c>
      <c r="G913" s="88" t="s">
        <v>28</v>
      </c>
      <c r="H913" s="91" t="s">
        <v>48</v>
      </c>
      <c r="I913" s="92" t="n">
        <v>29</v>
      </c>
      <c r="J913" s="93" t="n">
        <v>374</v>
      </c>
      <c r="K913" s="94" t="n">
        <f aca="false">I913 * J913</f>
        <v>10846</v>
      </c>
      <c r="L913" s="94" t="n">
        <f aca="false">K913 *M913</f>
        <v>4446.86</v>
      </c>
      <c r="M913" s="95" t="n">
        <v>0.41</v>
      </c>
      <c r="N913" s="88" t="s">
        <v>31</v>
      </c>
      <c r="O913" s="91" t="s">
        <v>219</v>
      </c>
      <c r="P913" s="0" t="str">
        <f aca="false">RIGHT(H913,LEN(H913) - FIND(" ", H913))</f>
        <v>Street Footwear</v>
      </c>
    </row>
    <row r="914" customFormat="false" ht="14.25" hidden="false" customHeight="true" outlineLevel="0" collapsed="false">
      <c r="B914" s="88" t="s">
        <v>37</v>
      </c>
      <c r="C914" s="89" t="n">
        <v>1197831</v>
      </c>
      <c r="D914" s="90" t="n">
        <v>44070</v>
      </c>
      <c r="E914" s="88" t="s">
        <v>40</v>
      </c>
      <c r="F914" s="88" t="s">
        <v>59</v>
      </c>
      <c r="G914" s="88" t="s">
        <v>28</v>
      </c>
      <c r="H914" s="91" t="s">
        <v>44</v>
      </c>
      <c r="I914" s="92" t="n">
        <v>40</v>
      </c>
      <c r="J914" s="93" t="n">
        <v>700</v>
      </c>
      <c r="K914" s="94" t="n">
        <f aca="false">I914 * J914</f>
        <v>28000</v>
      </c>
      <c r="L914" s="94" t="n">
        <f aca="false">K914 *M914</f>
        <v>12600</v>
      </c>
      <c r="M914" s="95" t="n">
        <v>0.45</v>
      </c>
      <c r="N914" s="88" t="s">
        <v>31</v>
      </c>
      <c r="O914" s="91" t="s">
        <v>219</v>
      </c>
      <c r="P914" s="0" t="str">
        <f aca="false">RIGHT(H914,LEN(H914) - FIND(" ", H914))</f>
        <v>Athletic Footwear</v>
      </c>
    </row>
    <row r="915" customFormat="false" ht="14.25" hidden="false" customHeight="true" outlineLevel="0" collapsed="false">
      <c r="B915" s="88" t="s">
        <v>37</v>
      </c>
      <c r="C915" s="89" t="n">
        <v>1197831</v>
      </c>
      <c r="D915" s="90" t="n">
        <v>44070</v>
      </c>
      <c r="E915" s="88" t="s">
        <v>40</v>
      </c>
      <c r="F915" s="88" t="s">
        <v>59</v>
      </c>
      <c r="G915" s="88" t="s">
        <v>28</v>
      </c>
      <c r="H915" s="91" t="s">
        <v>44</v>
      </c>
      <c r="I915" s="92" t="n">
        <v>36</v>
      </c>
      <c r="J915" s="93" t="n">
        <v>210</v>
      </c>
      <c r="K915" s="94" t="n">
        <f aca="false">I915 * J915</f>
        <v>7560</v>
      </c>
      <c r="L915" s="94" t="n">
        <f aca="false">K915 *M915</f>
        <v>4536</v>
      </c>
      <c r="M915" s="95" t="n">
        <v>0.6</v>
      </c>
      <c r="N915" s="88" t="s">
        <v>23</v>
      </c>
      <c r="O915" s="91" t="s">
        <v>219</v>
      </c>
      <c r="P915" s="0" t="str">
        <f aca="false">RIGHT(H915,LEN(H915) - FIND(" ", H915))</f>
        <v>Athletic Footwear</v>
      </c>
    </row>
    <row r="916" customFormat="false" ht="14.25" hidden="false" customHeight="true" outlineLevel="0" collapsed="false">
      <c r="B916" s="88" t="s">
        <v>37</v>
      </c>
      <c r="C916" s="89" t="n">
        <v>1197831</v>
      </c>
      <c r="D916" s="90" t="n">
        <v>44070</v>
      </c>
      <c r="E916" s="88" t="s">
        <v>40</v>
      </c>
      <c r="F916" s="88" t="s">
        <v>59</v>
      </c>
      <c r="G916" s="88" t="s">
        <v>28</v>
      </c>
      <c r="H916" s="91" t="s">
        <v>44</v>
      </c>
      <c r="I916" s="92" t="n">
        <v>28</v>
      </c>
      <c r="J916" s="93" t="n">
        <v>224</v>
      </c>
      <c r="K916" s="94" t="n">
        <f aca="false">I916 * J916</f>
        <v>6272</v>
      </c>
      <c r="L916" s="94" t="n">
        <f aca="false">K916 *M916</f>
        <v>3261.44</v>
      </c>
      <c r="M916" s="95" t="n">
        <v>0.52</v>
      </c>
      <c r="N916" s="88" t="s">
        <v>31</v>
      </c>
      <c r="O916" s="91" t="s">
        <v>219</v>
      </c>
      <c r="P916" s="0" t="str">
        <f aca="false">RIGHT(H916,LEN(H916) - FIND(" ", H916))</f>
        <v>Athletic Footwear</v>
      </c>
    </row>
    <row r="917" customFormat="false" ht="14.25" hidden="false" customHeight="true" outlineLevel="0" collapsed="false">
      <c r="B917" s="88" t="s">
        <v>37</v>
      </c>
      <c r="C917" s="89" t="n">
        <v>1197831</v>
      </c>
      <c r="D917" s="90" t="n">
        <v>44071</v>
      </c>
      <c r="E917" s="88" t="s">
        <v>40</v>
      </c>
      <c r="F917" s="88" t="s">
        <v>59</v>
      </c>
      <c r="G917" s="88" t="s">
        <v>28</v>
      </c>
      <c r="H917" s="91" t="s">
        <v>16</v>
      </c>
      <c r="I917" s="92" t="n">
        <v>45</v>
      </c>
      <c r="J917" s="93" t="n">
        <v>700</v>
      </c>
      <c r="K917" s="94" t="n">
        <f aca="false">I917 * J917</f>
        <v>31500</v>
      </c>
      <c r="L917" s="94" t="n">
        <f aca="false">K917 *M917</f>
        <v>9450</v>
      </c>
      <c r="M917" s="95" t="n">
        <v>0.3</v>
      </c>
      <c r="N917" s="88" t="s">
        <v>31</v>
      </c>
      <c r="O917" s="91" t="s">
        <v>218</v>
      </c>
      <c r="P917" s="0" t="str">
        <f aca="false">RIGHT(H917,LEN(H917) - FIND(" ", H917))</f>
        <v>Apparel</v>
      </c>
    </row>
    <row r="918" customFormat="false" ht="14.25" hidden="false" customHeight="true" outlineLevel="0" collapsed="false">
      <c r="B918" s="88" t="s">
        <v>37</v>
      </c>
      <c r="C918" s="89" t="n">
        <v>1197831</v>
      </c>
      <c r="D918" s="90" t="n">
        <v>44071</v>
      </c>
      <c r="E918" s="88" t="s">
        <v>40</v>
      </c>
      <c r="F918" s="88" t="s">
        <v>59</v>
      </c>
      <c r="G918" s="88" t="s">
        <v>28</v>
      </c>
      <c r="H918" s="91" t="s">
        <v>16</v>
      </c>
      <c r="I918" s="92" t="n">
        <v>41</v>
      </c>
      <c r="J918" s="93" t="n">
        <v>196</v>
      </c>
      <c r="K918" s="94" t="n">
        <f aca="false">I918 * J918</f>
        <v>8036</v>
      </c>
      <c r="L918" s="94" t="n">
        <f aca="false">K918 *M918</f>
        <v>3214.4</v>
      </c>
      <c r="M918" s="95" t="n">
        <v>0.4</v>
      </c>
      <c r="N918" s="88" t="s">
        <v>23</v>
      </c>
      <c r="O918" s="91" t="s">
        <v>218</v>
      </c>
      <c r="P918" s="0" t="str">
        <f aca="false">RIGHT(H918,LEN(H918) - FIND(" ", H918))</f>
        <v>Apparel</v>
      </c>
    </row>
    <row r="919" customFormat="false" ht="14.25" hidden="false" customHeight="true" outlineLevel="0" collapsed="false">
      <c r="B919" s="88" t="s">
        <v>37</v>
      </c>
      <c r="C919" s="89" t="n">
        <v>1197831</v>
      </c>
      <c r="D919" s="90" t="n">
        <v>44071</v>
      </c>
      <c r="E919" s="88" t="s">
        <v>40</v>
      </c>
      <c r="F919" s="88" t="s">
        <v>59</v>
      </c>
      <c r="G919" s="88" t="s">
        <v>28</v>
      </c>
      <c r="H919" s="91" t="s">
        <v>16</v>
      </c>
      <c r="I919" s="92" t="n">
        <v>33</v>
      </c>
      <c r="J919" s="93" t="n">
        <v>217</v>
      </c>
      <c r="K919" s="94" t="n">
        <f aca="false">I919 * J919</f>
        <v>7161</v>
      </c>
      <c r="L919" s="94" t="n">
        <f aca="false">K919 *M919</f>
        <v>2577.96</v>
      </c>
      <c r="M919" s="95" t="n">
        <v>0.36</v>
      </c>
      <c r="N919" s="88" t="s">
        <v>31</v>
      </c>
      <c r="O919" s="91" t="s">
        <v>218</v>
      </c>
      <c r="P919" s="0" t="str">
        <f aca="false">RIGHT(H919,LEN(H919) - FIND(" ", H919))</f>
        <v>Apparel</v>
      </c>
    </row>
    <row r="920" customFormat="false" ht="14.25" hidden="false" customHeight="true" outlineLevel="0" collapsed="false">
      <c r="B920" s="88" t="s">
        <v>37</v>
      </c>
      <c r="C920" s="89" t="n">
        <v>1197831</v>
      </c>
      <c r="D920" s="90" t="n">
        <v>44072</v>
      </c>
      <c r="E920" s="88" t="s">
        <v>40</v>
      </c>
      <c r="F920" s="88" t="s">
        <v>59</v>
      </c>
      <c r="G920" s="88" t="s">
        <v>28</v>
      </c>
      <c r="H920" s="91" t="s">
        <v>38</v>
      </c>
      <c r="I920" s="92" t="n">
        <v>50</v>
      </c>
      <c r="J920" s="93" t="n">
        <v>975</v>
      </c>
      <c r="K920" s="94" t="n">
        <f aca="false">I920 * J920</f>
        <v>48750</v>
      </c>
      <c r="L920" s="94" t="n">
        <f aca="false">K920 *M920</f>
        <v>24375</v>
      </c>
      <c r="M920" s="95" t="n">
        <v>0.5</v>
      </c>
      <c r="N920" s="88" t="s">
        <v>31</v>
      </c>
      <c r="O920" s="91" t="s">
        <v>219</v>
      </c>
      <c r="P920" s="0" t="str">
        <f aca="false">RIGHT(H920,LEN(H920) - FIND(" ", H920))</f>
        <v>Apparel</v>
      </c>
    </row>
    <row r="921" customFormat="false" ht="14.25" hidden="false" customHeight="true" outlineLevel="0" collapsed="false">
      <c r="B921" s="88" t="s">
        <v>37</v>
      </c>
      <c r="C921" s="89" t="n">
        <v>1197831</v>
      </c>
      <c r="D921" s="90" t="n">
        <v>44072</v>
      </c>
      <c r="E921" s="88" t="s">
        <v>40</v>
      </c>
      <c r="F921" s="88" t="s">
        <v>59</v>
      </c>
      <c r="G921" s="88" t="s">
        <v>28</v>
      </c>
      <c r="H921" s="91" t="s">
        <v>38</v>
      </c>
      <c r="I921" s="92" t="n">
        <v>47</v>
      </c>
      <c r="J921" s="93" t="n">
        <v>293</v>
      </c>
      <c r="K921" s="94" t="n">
        <f aca="false">I921 * J921</f>
        <v>13771</v>
      </c>
      <c r="L921" s="94" t="n">
        <f aca="false">K921 *M921</f>
        <v>8675.73</v>
      </c>
      <c r="M921" s="95" t="n">
        <v>0.63</v>
      </c>
      <c r="N921" s="88" t="s">
        <v>23</v>
      </c>
      <c r="O921" s="91" t="s">
        <v>219</v>
      </c>
      <c r="P921" s="0" t="str">
        <f aca="false">RIGHT(H921,LEN(H921) - FIND(" ", H921))</f>
        <v>Apparel</v>
      </c>
    </row>
    <row r="922" customFormat="false" ht="14.25" hidden="false" customHeight="true" outlineLevel="0" collapsed="false">
      <c r="B922" s="88" t="s">
        <v>37</v>
      </c>
      <c r="C922" s="89" t="n">
        <v>1197831</v>
      </c>
      <c r="D922" s="90" t="n">
        <v>44072</v>
      </c>
      <c r="E922" s="88" t="s">
        <v>40</v>
      </c>
      <c r="F922" s="88" t="s">
        <v>59</v>
      </c>
      <c r="G922" s="88" t="s">
        <v>28</v>
      </c>
      <c r="H922" s="91" t="s">
        <v>38</v>
      </c>
      <c r="I922" s="92" t="n">
        <v>36</v>
      </c>
      <c r="J922" s="93" t="n">
        <v>302</v>
      </c>
      <c r="K922" s="94" t="n">
        <f aca="false">I922 * J922</f>
        <v>10872</v>
      </c>
      <c r="L922" s="94" t="n">
        <f aca="false">K922 *M922</f>
        <v>5653.44</v>
      </c>
      <c r="M922" s="95" t="n">
        <v>0.52</v>
      </c>
      <c r="N922" s="88" t="s">
        <v>31</v>
      </c>
      <c r="O922" s="91" t="s">
        <v>219</v>
      </c>
      <c r="P922" s="0" t="str">
        <f aca="false">RIGHT(H922,LEN(H922) - FIND(" ", H922))</f>
        <v>Apparel</v>
      </c>
    </row>
    <row r="923" customFormat="false" ht="14.25" hidden="false" customHeight="true" outlineLevel="0" collapsed="false">
      <c r="B923" s="88" t="s">
        <v>37</v>
      </c>
      <c r="C923" s="89" t="n">
        <v>1197831</v>
      </c>
      <c r="D923" s="90" t="n">
        <v>44073</v>
      </c>
      <c r="E923" s="88" t="s">
        <v>40</v>
      </c>
      <c r="F923" s="88" t="s">
        <v>59</v>
      </c>
      <c r="G923" s="88" t="s">
        <v>28</v>
      </c>
      <c r="H923" s="91" t="s">
        <v>32</v>
      </c>
      <c r="I923" s="92" t="n">
        <v>40</v>
      </c>
      <c r="J923" s="93" t="n">
        <v>925</v>
      </c>
      <c r="K923" s="94" t="n">
        <f aca="false">I923 * J923</f>
        <v>37000</v>
      </c>
      <c r="L923" s="94" t="n">
        <f aca="false">K923 *M923</f>
        <v>12950</v>
      </c>
      <c r="M923" s="95" t="n">
        <v>0.35</v>
      </c>
      <c r="N923" s="88" t="s">
        <v>31</v>
      </c>
      <c r="O923" s="91" t="s">
        <v>218</v>
      </c>
      <c r="P923" s="0" t="str">
        <f aca="false">RIGHT(H923,LEN(H923) - FIND(" ", H923))</f>
        <v>Street Footwear</v>
      </c>
    </row>
    <row r="924" customFormat="false" ht="14.25" hidden="false" customHeight="true" outlineLevel="0" collapsed="false">
      <c r="B924" s="88" t="s">
        <v>37</v>
      </c>
      <c r="C924" s="89" t="n">
        <v>1197831</v>
      </c>
      <c r="D924" s="90" t="n">
        <v>44073</v>
      </c>
      <c r="E924" s="88" t="s">
        <v>40</v>
      </c>
      <c r="F924" s="88" t="s">
        <v>59</v>
      </c>
      <c r="G924" s="88" t="s">
        <v>28</v>
      </c>
      <c r="H924" s="91" t="s">
        <v>32</v>
      </c>
      <c r="I924" s="92" t="n">
        <v>37</v>
      </c>
      <c r="J924" s="93" t="n">
        <v>268</v>
      </c>
      <c r="K924" s="94" t="n">
        <f aca="false">I924 * J924</f>
        <v>9916</v>
      </c>
      <c r="L924" s="94" t="n">
        <f aca="false">K924 *M924</f>
        <v>4858.84</v>
      </c>
      <c r="M924" s="95" t="n">
        <v>0.49</v>
      </c>
      <c r="N924" s="88" t="s">
        <v>23</v>
      </c>
      <c r="O924" s="91" t="s">
        <v>218</v>
      </c>
      <c r="P924" s="0" t="str">
        <f aca="false">RIGHT(H924,LEN(H924) - FIND(" ", H924))</f>
        <v>Street Footwear</v>
      </c>
    </row>
    <row r="925" customFormat="false" ht="14.25" hidden="false" customHeight="true" outlineLevel="0" collapsed="false">
      <c r="B925" s="88" t="s">
        <v>37</v>
      </c>
      <c r="C925" s="89" t="n">
        <v>1197831</v>
      </c>
      <c r="D925" s="90" t="n">
        <v>44073</v>
      </c>
      <c r="E925" s="88" t="s">
        <v>40</v>
      </c>
      <c r="F925" s="88" t="s">
        <v>59</v>
      </c>
      <c r="G925" s="88" t="s">
        <v>28</v>
      </c>
      <c r="H925" s="91" t="s">
        <v>32</v>
      </c>
      <c r="I925" s="92" t="n">
        <v>27</v>
      </c>
      <c r="J925" s="93" t="n">
        <v>305</v>
      </c>
      <c r="K925" s="94" t="n">
        <f aca="false">I925 * J925</f>
        <v>8235</v>
      </c>
      <c r="L925" s="94" t="n">
        <f aca="false">K925 *M925</f>
        <v>3046.95</v>
      </c>
      <c r="M925" s="95" t="n">
        <v>0.37</v>
      </c>
      <c r="N925" s="88" t="s">
        <v>31</v>
      </c>
      <c r="O925" s="91" t="s">
        <v>218</v>
      </c>
      <c r="P925" s="0" t="str">
        <f aca="false">RIGHT(H925,LEN(H925) - FIND(" ", H925))</f>
        <v>Street Footwear</v>
      </c>
    </row>
    <row r="926" customFormat="false" ht="14.25" hidden="false" customHeight="true" outlineLevel="0" collapsed="false">
      <c r="B926" s="88" t="s">
        <v>37</v>
      </c>
      <c r="C926" s="89" t="n">
        <v>1197831</v>
      </c>
      <c r="D926" s="90" t="n">
        <v>44074</v>
      </c>
      <c r="E926" s="88" t="s">
        <v>40</v>
      </c>
      <c r="F926" s="88" t="s">
        <v>59</v>
      </c>
      <c r="G926" s="88" t="s">
        <v>28</v>
      </c>
      <c r="H926" s="91" t="s">
        <v>24</v>
      </c>
      <c r="I926" s="92" t="n">
        <v>45</v>
      </c>
      <c r="J926" s="93" t="n">
        <v>925</v>
      </c>
      <c r="K926" s="94" t="n">
        <f aca="false">I926 * J926</f>
        <v>41625</v>
      </c>
      <c r="L926" s="94" t="n">
        <f aca="false">K926 *M926</f>
        <v>14568.75</v>
      </c>
      <c r="M926" s="95" t="n">
        <v>0.35</v>
      </c>
      <c r="N926" s="88" t="s">
        <v>31</v>
      </c>
      <c r="O926" s="91" t="s">
        <v>218</v>
      </c>
      <c r="P926" s="0" t="str">
        <f aca="false">RIGHT(H926,LEN(H926) - FIND(" ", H926))</f>
        <v>Athletic Footwear</v>
      </c>
    </row>
    <row r="927" customFormat="false" ht="14.25" hidden="false" customHeight="true" outlineLevel="0" collapsed="false">
      <c r="B927" s="88" t="s">
        <v>37</v>
      </c>
      <c r="C927" s="89" t="n">
        <v>1197831</v>
      </c>
      <c r="D927" s="90" t="n">
        <v>44074</v>
      </c>
      <c r="E927" s="88" t="s">
        <v>40</v>
      </c>
      <c r="F927" s="88" t="s">
        <v>59</v>
      </c>
      <c r="G927" s="88" t="s">
        <v>28</v>
      </c>
      <c r="H927" s="91" t="s">
        <v>24</v>
      </c>
      <c r="I927" s="92" t="n">
        <v>41</v>
      </c>
      <c r="J927" s="93" t="n">
        <v>259</v>
      </c>
      <c r="K927" s="94" t="n">
        <f aca="false">I927 * J927</f>
        <v>10619</v>
      </c>
      <c r="L927" s="94" t="n">
        <f aca="false">K927 *M927</f>
        <v>4778.55</v>
      </c>
      <c r="M927" s="95" t="n">
        <v>0.45</v>
      </c>
      <c r="N927" s="88" t="s">
        <v>23</v>
      </c>
      <c r="O927" s="91" t="s">
        <v>218</v>
      </c>
      <c r="P927" s="0" t="str">
        <f aca="false">RIGHT(H927,LEN(H927) - FIND(" ", H927))</f>
        <v>Athletic Footwear</v>
      </c>
    </row>
    <row r="928" customFormat="false" ht="14.25" hidden="false" customHeight="true" outlineLevel="0" collapsed="false">
      <c r="B928" s="88" t="s">
        <v>37</v>
      </c>
      <c r="C928" s="89" t="n">
        <v>1197831</v>
      </c>
      <c r="D928" s="90" t="n">
        <v>44074</v>
      </c>
      <c r="E928" s="88" t="s">
        <v>40</v>
      </c>
      <c r="F928" s="88" t="s">
        <v>59</v>
      </c>
      <c r="G928" s="88" t="s">
        <v>28</v>
      </c>
      <c r="H928" s="91" t="s">
        <v>24</v>
      </c>
      <c r="I928" s="92" t="n">
        <v>33</v>
      </c>
      <c r="J928" s="93" t="n">
        <v>305</v>
      </c>
      <c r="K928" s="94" t="n">
        <f aca="false">I928 * J928</f>
        <v>10065</v>
      </c>
      <c r="L928" s="94" t="n">
        <f aca="false">K928 *M928</f>
        <v>3824.7</v>
      </c>
      <c r="M928" s="95" t="n">
        <v>0.38</v>
      </c>
      <c r="N928" s="88" t="s">
        <v>31</v>
      </c>
      <c r="O928" s="91" t="s">
        <v>218</v>
      </c>
      <c r="P928" s="0" t="str">
        <f aca="false">RIGHT(H928,LEN(H928) - FIND(" ", H928))</f>
        <v>Athletic Footwear</v>
      </c>
    </row>
    <row r="929" customFormat="false" ht="14.25" hidden="false" customHeight="true" outlineLevel="0" collapsed="false">
      <c r="B929" s="88" t="s">
        <v>37</v>
      </c>
      <c r="C929" s="89" t="n">
        <v>1197831</v>
      </c>
      <c r="D929" s="90" t="n">
        <v>44075</v>
      </c>
      <c r="E929" s="88" t="s">
        <v>40</v>
      </c>
      <c r="F929" s="88" t="s">
        <v>59</v>
      </c>
      <c r="G929" s="88" t="s">
        <v>28</v>
      </c>
      <c r="H929" s="91" t="s">
        <v>48</v>
      </c>
      <c r="I929" s="92" t="n">
        <v>40</v>
      </c>
      <c r="J929" s="93" t="n">
        <v>1100</v>
      </c>
      <c r="K929" s="94" t="n">
        <f aca="false">I929 * J929</f>
        <v>44000</v>
      </c>
      <c r="L929" s="94" t="n">
        <f aca="false">K929 *M929</f>
        <v>15400</v>
      </c>
      <c r="M929" s="95" t="n">
        <v>0.35</v>
      </c>
      <c r="N929" s="88" t="s">
        <v>31</v>
      </c>
      <c r="O929" s="91" t="s">
        <v>219</v>
      </c>
      <c r="P929" s="0" t="str">
        <f aca="false">RIGHT(H929,LEN(H929) - FIND(" ", H929))</f>
        <v>Street Footwear</v>
      </c>
    </row>
    <row r="930" customFormat="false" ht="14.25" hidden="false" customHeight="true" outlineLevel="0" collapsed="false">
      <c r="B930" s="88" t="s">
        <v>37</v>
      </c>
      <c r="C930" s="89" t="n">
        <v>1197831</v>
      </c>
      <c r="D930" s="90" t="n">
        <v>44075</v>
      </c>
      <c r="E930" s="88" t="s">
        <v>40</v>
      </c>
      <c r="F930" s="88" t="s">
        <v>59</v>
      </c>
      <c r="G930" s="88" t="s">
        <v>28</v>
      </c>
      <c r="H930" s="91" t="s">
        <v>48</v>
      </c>
      <c r="I930" s="92" t="n">
        <v>39</v>
      </c>
      <c r="J930" s="93" t="n">
        <v>297</v>
      </c>
      <c r="K930" s="94" t="n">
        <f aca="false">I930 * J930</f>
        <v>11583</v>
      </c>
      <c r="L930" s="94" t="n">
        <f aca="false">K930 *M930</f>
        <v>5328.18</v>
      </c>
      <c r="M930" s="95" t="n">
        <v>0.46</v>
      </c>
      <c r="N930" s="88" t="s">
        <v>23</v>
      </c>
      <c r="O930" s="91" t="s">
        <v>219</v>
      </c>
      <c r="P930" s="0" t="str">
        <f aca="false">RIGHT(H930,LEN(H930) - FIND(" ", H930))</f>
        <v>Street Footwear</v>
      </c>
    </row>
    <row r="931" customFormat="false" ht="14.25" hidden="false" customHeight="true" outlineLevel="0" collapsed="false">
      <c r="B931" s="88" t="s">
        <v>37</v>
      </c>
      <c r="C931" s="89" t="n">
        <v>1197831</v>
      </c>
      <c r="D931" s="90" t="n">
        <v>44075</v>
      </c>
      <c r="E931" s="88" t="s">
        <v>40</v>
      </c>
      <c r="F931" s="88" t="s">
        <v>59</v>
      </c>
      <c r="G931" s="88" t="s">
        <v>28</v>
      </c>
      <c r="H931" s="91" t="s">
        <v>48</v>
      </c>
      <c r="I931" s="92" t="n">
        <v>29</v>
      </c>
      <c r="J931" s="93" t="n">
        <v>374</v>
      </c>
      <c r="K931" s="94" t="n">
        <f aca="false">I931 * J931</f>
        <v>10846</v>
      </c>
      <c r="L931" s="94" t="n">
        <f aca="false">K931 *M931</f>
        <v>4446.86</v>
      </c>
      <c r="M931" s="95" t="n">
        <v>0.41</v>
      </c>
      <c r="N931" s="88" t="s">
        <v>31</v>
      </c>
      <c r="O931" s="91" t="s">
        <v>219</v>
      </c>
      <c r="P931" s="0" t="str">
        <f aca="false">RIGHT(H931,LEN(H931) - FIND(" ", H931))</f>
        <v>Street Footwear</v>
      </c>
    </row>
    <row r="932" customFormat="false" ht="14.25" hidden="false" customHeight="true" outlineLevel="0" collapsed="false">
      <c r="B932" s="88" t="s">
        <v>37</v>
      </c>
      <c r="C932" s="89" t="n">
        <v>1197831</v>
      </c>
      <c r="D932" s="90" t="n">
        <v>44076</v>
      </c>
      <c r="E932" s="88" t="s">
        <v>40</v>
      </c>
      <c r="F932" s="88" t="s">
        <v>59</v>
      </c>
      <c r="G932" s="88" t="s">
        <v>28</v>
      </c>
      <c r="H932" s="91" t="s">
        <v>44</v>
      </c>
      <c r="I932" s="92" t="n">
        <v>40</v>
      </c>
      <c r="J932" s="93" t="n">
        <v>650</v>
      </c>
      <c r="K932" s="94" t="n">
        <f aca="false">I932 * J932</f>
        <v>26000</v>
      </c>
      <c r="L932" s="94" t="n">
        <f aca="false">K932 *M932</f>
        <v>11700</v>
      </c>
      <c r="M932" s="95" t="n">
        <v>0.45</v>
      </c>
      <c r="N932" s="88" t="s">
        <v>31</v>
      </c>
      <c r="O932" s="91" t="s">
        <v>219</v>
      </c>
      <c r="P932" s="0" t="str">
        <f aca="false">RIGHT(H932,LEN(H932) - FIND(" ", H932))</f>
        <v>Athletic Footwear</v>
      </c>
    </row>
    <row r="933" customFormat="false" ht="14.25" hidden="false" customHeight="true" outlineLevel="0" collapsed="false">
      <c r="B933" s="88" t="s">
        <v>37</v>
      </c>
      <c r="C933" s="89" t="n">
        <v>1197831</v>
      </c>
      <c r="D933" s="90" t="n">
        <v>44076</v>
      </c>
      <c r="E933" s="88" t="s">
        <v>40</v>
      </c>
      <c r="F933" s="88" t="s">
        <v>59</v>
      </c>
      <c r="G933" s="88" t="s">
        <v>28</v>
      </c>
      <c r="H933" s="91" t="s">
        <v>44</v>
      </c>
      <c r="I933" s="92" t="n">
        <v>38</v>
      </c>
      <c r="J933" s="93" t="n">
        <v>189</v>
      </c>
      <c r="K933" s="94" t="n">
        <f aca="false">I933 * J933</f>
        <v>7182</v>
      </c>
      <c r="L933" s="94" t="n">
        <f aca="false">K933 *M933</f>
        <v>4237.38</v>
      </c>
      <c r="M933" s="95" t="n">
        <v>0.59</v>
      </c>
      <c r="N933" s="88" t="s">
        <v>23</v>
      </c>
      <c r="O933" s="91" t="s">
        <v>219</v>
      </c>
      <c r="P933" s="0" t="str">
        <f aca="false">RIGHT(H933,LEN(H933) - FIND(" ", H933))</f>
        <v>Athletic Footwear</v>
      </c>
    </row>
    <row r="934" customFormat="false" ht="14.25" hidden="false" customHeight="true" outlineLevel="0" collapsed="false">
      <c r="B934" s="88" t="s">
        <v>37</v>
      </c>
      <c r="C934" s="89" t="n">
        <v>1197831</v>
      </c>
      <c r="D934" s="90" t="n">
        <v>44076</v>
      </c>
      <c r="E934" s="88" t="s">
        <v>40</v>
      </c>
      <c r="F934" s="88" t="s">
        <v>59</v>
      </c>
      <c r="G934" s="88" t="s">
        <v>28</v>
      </c>
      <c r="H934" s="91" t="s">
        <v>44</v>
      </c>
      <c r="I934" s="92" t="n">
        <v>30</v>
      </c>
      <c r="J934" s="93" t="n">
        <v>215</v>
      </c>
      <c r="K934" s="94" t="n">
        <f aca="false">I934 * J934</f>
        <v>6450</v>
      </c>
      <c r="L934" s="94" t="n">
        <f aca="false">K934 *M934</f>
        <v>3096</v>
      </c>
      <c r="M934" s="95" t="n">
        <v>0.48</v>
      </c>
      <c r="N934" s="88" t="s">
        <v>31</v>
      </c>
      <c r="O934" s="91" t="s">
        <v>219</v>
      </c>
      <c r="P934" s="0" t="str">
        <f aca="false">RIGHT(H934,LEN(H934) - FIND(" ", H934))</f>
        <v>Athletic Footwear</v>
      </c>
    </row>
    <row r="935" customFormat="false" ht="14.25" hidden="false" customHeight="true" outlineLevel="0" collapsed="false">
      <c r="B935" s="88" t="s">
        <v>37</v>
      </c>
      <c r="C935" s="89" t="n">
        <v>1197831</v>
      </c>
      <c r="D935" s="90" t="n">
        <v>44077</v>
      </c>
      <c r="E935" s="88" t="s">
        <v>40</v>
      </c>
      <c r="F935" s="88" t="s">
        <v>59</v>
      </c>
      <c r="G935" s="88" t="s">
        <v>28</v>
      </c>
      <c r="H935" s="91" t="s">
        <v>16</v>
      </c>
      <c r="I935" s="92" t="n">
        <v>45</v>
      </c>
      <c r="J935" s="93" t="n">
        <v>650</v>
      </c>
      <c r="K935" s="94" t="n">
        <f aca="false">I935 * J935</f>
        <v>29250</v>
      </c>
      <c r="L935" s="94" t="n">
        <f aca="false">K935 *M935</f>
        <v>8775</v>
      </c>
      <c r="M935" s="95" t="n">
        <v>0.3</v>
      </c>
      <c r="N935" s="88" t="s">
        <v>31</v>
      </c>
      <c r="O935" s="91" t="s">
        <v>218</v>
      </c>
      <c r="P935" s="0" t="str">
        <f aca="false">RIGHT(H935,LEN(H935) - FIND(" ", H935))</f>
        <v>Apparel</v>
      </c>
    </row>
    <row r="936" customFormat="false" ht="14.25" hidden="false" customHeight="true" outlineLevel="0" collapsed="false">
      <c r="B936" s="88" t="s">
        <v>37</v>
      </c>
      <c r="C936" s="89" t="n">
        <v>1197831</v>
      </c>
      <c r="D936" s="90" t="n">
        <v>44077</v>
      </c>
      <c r="E936" s="88" t="s">
        <v>40</v>
      </c>
      <c r="F936" s="88" t="s">
        <v>59</v>
      </c>
      <c r="G936" s="88" t="s">
        <v>28</v>
      </c>
      <c r="H936" s="91" t="s">
        <v>16</v>
      </c>
      <c r="I936" s="92" t="n">
        <v>41</v>
      </c>
      <c r="J936" s="93" t="n">
        <v>169</v>
      </c>
      <c r="K936" s="94" t="n">
        <f aca="false">I936 * J936</f>
        <v>6929</v>
      </c>
      <c r="L936" s="94" t="n">
        <f aca="false">K936 *M936</f>
        <v>2771.6</v>
      </c>
      <c r="M936" s="95" t="n">
        <v>0.4</v>
      </c>
      <c r="N936" s="88" t="s">
        <v>23</v>
      </c>
      <c r="O936" s="91" t="s">
        <v>218</v>
      </c>
      <c r="P936" s="0" t="str">
        <f aca="false">RIGHT(H936,LEN(H936) - FIND(" ", H936))</f>
        <v>Apparel</v>
      </c>
    </row>
    <row r="937" customFormat="false" ht="14.25" hidden="false" customHeight="true" outlineLevel="0" collapsed="false">
      <c r="B937" s="88" t="s">
        <v>37</v>
      </c>
      <c r="C937" s="89" t="n">
        <v>1197831</v>
      </c>
      <c r="D937" s="90" t="n">
        <v>44077</v>
      </c>
      <c r="E937" s="88" t="s">
        <v>40</v>
      </c>
      <c r="F937" s="88" t="s">
        <v>59</v>
      </c>
      <c r="G937" s="88" t="s">
        <v>28</v>
      </c>
      <c r="H937" s="91" t="s">
        <v>16</v>
      </c>
      <c r="I937" s="92" t="n">
        <v>35</v>
      </c>
      <c r="J937" s="93" t="n">
        <v>228</v>
      </c>
      <c r="K937" s="94" t="n">
        <f aca="false">I937 * J937</f>
        <v>7980</v>
      </c>
      <c r="L937" s="94" t="n">
        <f aca="false">K937 *M937</f>
        <v>2713.2</v>
      </c>
      <c r="M937" s="95" t="n">
        <v>0.34</v>
      </c>
      <c r="N937" s="88" t="s">
        <v>31</v>
      </c>
      <c r="O937" s="91" t="s">
        <v>218</v>
      </c>
      <c r="P937" s="0" t="str">
        <f aca="false">RIGHT(H937,LEN(H937) - FIND(" ", H937))</f>
        <v>Apparel</v>
      </c>
    </row>
    <row r="938" customFormat="false" ht="14.25" hidden="false" customHeight="true" outlineLevel="0" collapsed="false">
      <c r="B938" s="88" t="s">
        <v>37</v>
      </c>
      <c r="C938" s="89" t="n">
        <v>1197831</v>
      </c>
      <c r="D938" s="90" t="n">
        <v>44078</v>
      </c>
      <c r="E938" s="88" t="s">
        <v>40</v>
      </c>
      <c r="F938" s="88" t="s">
        <v>59</v>
      </c>
      <c r="G938" s="88" t="s">
        <v>28</v>
      </c>
      <c r="H938" s="91" t="s">
        <v>38</v>
      </c>
      <c r="I938" s="92" t="n">
        <v>50</v>
      </c>
      <c r="J938" s="93" t="n">
        <v>900</v>
      </c>
      <c r="K938" s="94" t="n">
        <f aca="false">I938 * J938</f>
        <v>45000</v>
      </c>
      <c r="L938" s="94" t="n">
        <f aca="false">K938 *M938</f>
        <v>22500</v>
      </c>
      <c r="M938" s="95" t="n">
        <v>0.5</v>
      </c>
      <c r="N938" s="88" t="s">
        <v>31</v>
      </c>
      <c r="O938" s="91" t="s">
        <v>219</v>
      </c>
      <c r="P938" s="0" t="str">
        <f aca="false">RIGHT(H938,LEN(H938) - FIND(" ", H938))</f>
        <v>Apparel</v>
      </c>
    </row>
    <row r="939" customFormat="false" ht="14.25" hidden="false" customHeight="true" outlineLevel="0" collapsed="false">
      <c r="B939" s="88" t="s">
        <v>37</v>
      </c>
      <c r="C939" s="89" t="n">
        <v>1197831</v>
      </c>
      <c r="D939" s="90" t="n">
        <v>44078</v>
      </c>
      <c r="E939" s="88" t="s">
        <v>40</v>
      </c>
      <c r="F939" s="88" t="s">
        <v>59</v>
      </c>
      <c r="G939" s="88" t="s">
        <v>28</v>
      </c>
      <c r="H939" s="91" t="s">
        <v>38</v>
      </c>
      <c r="I939" s="92" t="n">
        <v>46</v>
      </c>
      <c r="J939" s="93" t="n">
        <v>225</v>
      </c>
      <c r="K939" s="94" t="n">
        <f aca="false">I939 * J939</f>
        <v>10350</v>
      </c>
      <c r="L939" s="94" t="n">
        <f aca="false">K939 *M939</f>
        <v>6727.5</v>
      </c>
      <c r="M939" s="95" t="n">
        <v>0.65</v>
      </c>
      <c r="N939" s="88" t="s">
        <v>23</v>
      </c>
      <c r="O939" s="91" t="s">
        <v>219</v>
      </c>
      <c r="P939" s="0" t="str">
        <f aca="false">RIGHT(H939,LEN(H939) - FIND(" ", H939))</f>
        <v>Apparel</v>
      </c>
    </row>
    <row r="940" customFormat="false" ht="14.25" hidden="false" customHeight="true" outlineLevel="0" collapsed="false">
      <c r="B940" s="88" t="s">
        <v>37</v>
      </c>
      <c r="C940" s="89" t="n">
        <v>1197831</v>
      </c>
      <c r="D940" s="90" t="n">
        <v>44078</v>
      </c>
      <c r="E940" s="88" t="s">
        <v>40</v>
      </c>
      <c r="F940" s="88" t="s">
        <v>59</v>
      </c>
      <c r="G940" s="88" t="s">
        <v>28</v>
      </c>
      <c r="H940" s="91" t="s">
        <v>38</v>
      </c>
      <c r="I940" s="92" t="n">
        <v>39</v>
      </c>
      <c r="J940" s="93" t="n">
        <v>270</v>
      </c>
      <c r="K940" s="94" t="n">
        <f aca="false">I940 * J940</f>
        <v>10530</v>
      </c>
      <c r="L940" s="94" t="n">
        <f aca="false">K940 *M940</f>
        <v>5686.2</v>
      </c>
      <c r="M940" s="95" t="n">
        <v>0.54</v>
      </c>
      <c r="N940" s="88" t="s">
        <v>31</v>
      </c>
      <c r="O940" s="91" t="s">
        <v>219</v>
      </c>
      <c r="P940" s="0" t="str">
        <f aca="false">RIGHT(H940,LEN(H940) - FIND(" ", H940))</f>
        <v>Apparel</v>
      </c>
    </row>
    <row r="941" customFormat="false" ht="14.25" hidden="false" customHeight="true" outlineLevel="0" collapsed="false">
      <c r="B941" s="88" t="s">
        <v>37</v>
      </c>
      <c r="C941" s="89" t="n">
        <v>1197831</v>
      </c>
      <c r="D941" s="90" t="n">
        <v>44079</v>
      </c>
      <c r="E941" s="88" t="s">
        <v>40</v>
      </c>
      <c r="F941" s="88" t="s">
        <v>59</v>
      </c>
      <c r="G941" s="88" t="s">
        <v>28</v>
      </c>
      <c r="H941" s="91" t="s">
        <v>32</v>
      </c>
      <c r="I941" s="92" t="n">
        <v>45</v>
      </c>
      <c r="J941" s="93" t="n">
        <v>850</v>
      </c>
      <c r="K941" s="94" t="n">
        <f aca="false">I941 * J941</f>
        <v>38250</v>
      </c>
      <c r="L941" s="94" t="n">
        <f aca="false">K941 *M941</f>
        <v>13387.5</v>
      </c>
      <c r="M941" s="95" t="n">
        <v>0.35</v>
      </c>
      <c r="N941" s="88" t="s">
        <v>31</v>
      </c>
      <c r="O941" s="91" t="s">
        <v>218</v>
      </c>
      <c r="P941" s="0" t="str">
        <f aca="false">RIGHT(H941,LEN(H941) - FIND(" ", H941))</f>
        <v>Street Footwear</v>
      </c>
    </row>
    <row r="942" customFormat="false" ht="14.25" hidden="false" customHeight="true" outlineLevel="0" collapsed="false">
      <c r="B942" s="88" t="s">
        <v>37</v>
      </c>
      <c r="C942" s="89" t="n">
        <v>1197831</v>
      </c>
      <c r="D942" s="90" t="n">
        <v>44079</v>
      </c>
      <c r="E942" s="88" t="s">
        <v>40</v>
      </c>
      <c r="F942" s="88" t="s">
        <v>59</v>
      </c>
      <c r="G942" s="88" t="s">
        <v>28</v>
      </c>
      <c r="H942" s="91" t="s">
        <v>32</v>
      </c>
      <c r="I942" s="92" t="n">
        <v>44</v>
      </c>
      <c r="J942" s="93" t="n">
        <v>255</v>
      </c>
      <c r="K942" s="94" t="n">
        <f aca="false">I942 * J942</f>
        <v>11220</v>
      </c>
      <c r="L942" s="94" t="n">
        <f aca="false">K942 *M942</f>
        <v>5385.6</v>
      </c>
      <c r="M942" s="95" t="n">
        <v>0.48</v>
      </c>
      <c r="N942" s="88" t="s">
        <v>23</v>
      </c>
      <c r="O942" s="91" t="s">
        <v>218</v>
      </c>
      <c r="P942" s="0" t="str">
        <f aca="false">RIGHT(H942,LEN(H942) - FIND(" ", H942))</f>
        <v>Street Footwear</v>
      </c>
    </row>
    <row r="943" customFormat="false" ht="14.25" hidden="false" customHeight="true" outlineLevel="0" collapsed="false">
      <c r="B943" s="88" t="s">
        <v>37</v>
      </c>
      <c r="C943" s="89" t="n">
        <v>1197831</v>
      </c>
      <c r="D943" s="90" t="n">
        <v>44079</v>
      </c>
      <c r="E943" s="88" t="s">
        <v>40</v>
      </c>
      <c r="F943" s="88" t="s">
        <v>59</v>
      </c>
      <c r="G943" s="88" t="s">
        <v>28</v>
      </c>
      <c r="H943" s="91" t="s">
        <v>32</v>
      </c>
      <c r="I943" s="92" t="n">
        <v>33</v>
      </c>
      <c r="J943" s="93" t="n">
        <v>264</v>
      </c>
      <c r="K943" s="94" t="n">
        <f aca="false">I943 * J943</f>
        <v>8712</v>
      </c>
      <c r="L943" s="94" t="n">
        <f aca="false">K943 *M943</f>
        <v>3659.04</v>
      </c>
      <c r="M943" s="95" t="n">
        <v>0.42</v>
      </c>
      <c r="N943" s="88" t="s">
        <v>31</v>
      </c>
      <c r="O943" s="91" t="s">
        <v>218</v>
      </c>
      <c r="P943" s="0" t="str">
        <f aca="false">RIGHT(H943,LEN(H943) - FIND(" ", H943))</f>
        <v>Street Footwear</v>
      </c>
    </row>
    <row r="944" customFormat="false" ht="14.25" hidden="false" customHeight="true" outlineLevel="0" collapsed="false">
      <c r="B944" s="88" t="s">
        <v>37</v>
      </c>
      <c r="C944" s="89" t="n">
        <v>1197831</v>
      </c>
      <c r="D944" s="90" t="n">
        <v>44080</v>
      </c>
      <c r="E944" s="88" t="s">
        <v>40</v>
      </c>
      <c r="F944" s="88" t="s">
        <v>59</v>
      </c>
      <c r="G944" s="88" t="s">
        <v>28</v>
      </c>
      <c r="H944" s="91" t="s">
        <v>24</v>
      </c>
      <c r="I944" s="92" t="n">
        <v>45</v>
      </c>
      <c r="J944" s="93" t="n">
        <v>850</v>
      </c>
      <c r="K944" s="94" t="n">
        <f aca="false">I944 * J944</f>
        <v>38250</v>
      </c>
      <c r="L944" s="94" t="n">
        <f aca="false">K944 *M944</f>
        <v>13387.5</v>
      </c>
      <c r="M944" s="95" t="n">
        <v>0.35</v>
      </c>
      <c r="N944" s="88" t="s">
        <v>31</v>
      </c>
      <c r="O944" s="91" t="s">
        <v>218</v>
      </c>
      <c r="P944" s="0" t="str">
        <f aca="false">RIGHT(H944,LEN(H944) - FIND(" ", H944))</f>
        <v>Athletic Footwear</v>
      </c>
    </row>
    <row r="945" customFormat="false" ht="14.25" hidden="false" customHeight="true" outlineLevel="0" collapsed="false">
      <c r="B945" s="88" t="s">
        <v>37</v>
      </c>
      <c r="C945" s="89" t="n">
        <v>1197831</v>
      </c>
      <c r="D945" s="90" t="n">
        <v>44080</v>
      </c>
      <c r="E945" s="88" t="s">
        <v>40</v>
      </c>
      <c r="F945" s="88" t="s">
        <v>59</v>
      </c>
      <c r="G945" s="88" t="s">
        <v>28</v>
      </c>
      <c r="H945" s="91" t="s">
        <v>24</v>
      </c>
      <c r="I945" s="92" t="n">
        <v>41</v>
      </c>
      <c r="J945" s="93" t="n">
        <v>213</v>
      </c>
      <c r="K945" s="94" t="n">
        <f aca="false">I945 * J945</f>
        <v>8733</v>
      </c>
      <c r="L945" s="94" t="n">
        <f aca="false">K945 *M945</f>
        <v>4017.18</v>
      </c>
      <c r="M945" s="95" t="n">
        <v>0.46</v>
      </c>
      <c r="N945" s="88" t="s">
        <v>23</v>
      </c>
      <c r="O945" s="91" t="s">
        <v>218</v>
      </c>
      <c r="P945" s="0" t="str">
        <f aca="false">RIGHT(H945,LEN(H945) - FIND(" ", H945))</f>
        <v>Athletic Footwear</v>
      </c>
    </row>
    <row r="946" customFormat="false" ht="14.25" hidden="false" customHeight="true" outlineLevel="0" collapsed="false">
      <c r="B946" s="88" t="s">
        <v>37</v>
      </c>
      <c r="C946" s="89" t="n">
        <v>1197831</v>
      </c>
      <c r="D946" s="90" t="n">
        <v>44080</v>
      </c>
      <c r="E946" s="88" t="s">
        <v>40</v>
      </c>
      <c r="F946" s="88" t="s">
        <v>59</v>
      </c>
      <c r="G946" s="88" t="s">
        <v>28</v>
      </c>
      <c r="H946" s="91" t="s">
        <v>24</v>
      </c>
      <c r="I946" s="92" t="n">
        <v>32</v>
      </c>
      <c r="J946" s="93" t="n">
        <v>255</v>
      </c>
      <c r="K946" s="94" t="n">
        <f aca="false">I946 * J946</f>
        <v>8160</v>
      </c>
      <c r="L946" s="94" t="n">
        <f aca="false">K946 *M946</f>
        <v>3019.2</v>
      </c>
      <c r="M946" s="95" t="n">
        <v>0.37</v>
      </c>
      <c r="N946" s="88" t="s">
        <v>31</v>
      </c>
      <c r="O946" s="91" t="s">
        <v>218</v>
      </c>
      <c r="P946" s="0" t="str">
        <f aca="false">RIGHT(H946,LEN(H946) - FIND(" ", H946))</f>
        <v>Athletic Footwear</v>
      </c>
    </row>
    <row r="947" customFormat="false" ht="14.25" hidden="false" customHeight="true" outlineLevel="0" collapsed="false">
      <c r="B947" s="88" t="s">
        <v>37</v>
      </c>
      <c r="C947" s="89" t="n">
        <v>1197831</v>
      </c>
      <c r="D947" s="90" t="n">
        <v>44081</v>
      </c>
      <c r="E947" s="88" t="s">
        <v>40</v>
      </c>
      <c r="F947" s="88" t="s">
        <v>59</v>
      </c>
      <c r="G947" s="88" t="s">
        <v>28</v>
      </c>
      <c r="H947" s="91" t="s">
        <v>48</v>
      </c>
      <c r="I947" s="92" t="n">
        <v>50</v>
      </c>
      <c r="J947" s="93" t="n">
        <v>900</v>
      </c>
      <c r="K947" s="94" t="n">
        <f aca="false">I947 * J947</f>
        <v>45000</v>
      </c>
      <c r="L947" s="94" t="n">
        <f aca="false">K947 *M947</f>
        <v>15750</v>
      </c>
      <c r="M947" s="95" t="n">
        <v>0.35</v>
      </c>
      <c r="N947" s="88" t="s">
        <v>31</v>
      </c>
      <c r="O947" s="91" t="s">
        <v>219</v>
      </c>
      <c r="P947" s="0" t="str">
        <f aca="false">RIGHT(H947,LEN(H947) - FIND(" ", H947))</f>
        <v>Street Footwear</v>
      </c>
    </row>
    <row r="948" customFormat="false" ht="14.25" hidden="false" customHeight="true" outlineLevel="0" collapsed="false">
      <c r="B948" s="88" t="s">
        <v>43</v>
      </c>
      <c r="C948" s="89" t="n">
        <v>1185732</v>
      </c>
      <c r="D948" s="90" t="n">
        <v>44081</v>
      </c>
      <c r="E948" s="88" t="s">
        <v>34</v>
      </c>
      <c r="F948" s="88" t="s">
        <v>35</v>
      </c>
      <c r="G948" s="88" t="s">
        <v>42</v>
      </c>
      <c r="H948" s="91" t="s">
        <v>48</v>
      </c>
      <c r="I948" s="92" t="n">
        <v>50</v>
      </c>
      <c r="J948" s="93" t="n">
        <v>800</v>
      </c>
      <c r="K948" s="94" t="n">
        <f aca="false">I948 * J948</f>
        <v>40000</v>
      </c>
      <c r="L948" s="94" t="n">
        <f aca="false">K948 *M948</f>
        <v>10000</v>
      </c>
      <c r="M948" s="95" t="n">
        <v>0.25</v>
      </c>
      <c r="N948" s="88" t="s">
        <v>14</v>
      </c>
      <c r="O948" s="91" t="s">
        <v>219</v>
      </c>
      <c r="P948" s="0" t="str">
        <f aca="false">RIGHT(H948,LEN(H948) - FIND(" ", H948))</f>
        <v>Street Footwear</v>
      </c>
    </row>
    <row r="949" customFormat="false" ht="14.25" hidden="false" customHeight="true" outlineLevel="0" collapsed="false">
      <c r="B949" s="88" t="s">
        <v>37</v>
      </c>
      <c r="C949" s="89" t="n">
        <v>1197831</v>
      </c>
      <c r="D949" s="90" t="n">
        <v>44081</v>
      </c>
      <c r="E949" s="88" t="s">
        <v>40</v>
      </c>
      <c r="F949" s="88" t="s">
        <v>59</v>
      </c>
      <c r="G949" s="88" t="s">
        <v>28</v>
      </c>
      <c r="H949" s="91" t="s">
        <v>48</v>
      </c>
      <c r="I949" s="92" t="n">
        <v>46</v>
      </c>
      <c r="J949" s="93" t="n">
        <v>234</v>
      </c>
      <c r="K949" s="94" t="n">
        <f aca="false">I949 * J949</f>
        <v>10764</v>
      </c>
      <c r="L949" s="94" t="n">
        <f aca="false">K949 *M949</f>
        <v>5274.36</v>
      </c>
      <c r="M949" s="95" t="n">
        <v>0.49</v>
      </c>
      <c r="N949" s="88" t="s">
        <v>23</v>
      </c>
      <c r="O949" s="91" t="s">
        <v>219</v>
      </c>
      <c r="P949" s="0" t="str">
        <f aca="false">RIGHT(H949,LEN(H949) - FIND(" ", H949))</f>
        <v>Street Footwear</v>
      </c>
    </row>
    <row r="950" customFormat="false" ht="14.25" hidden="false" customHeight="true" outlineLevel="0" collapsed="false">
      <c r="B950" s="88" t="s">
        <v>43</v>
      </c>
      <c r="C950" s="89" t="n">
        <v>1185732</v>
      </c>
      <c r="D950" s="90" t="n">
        <v>44081</v>
      </c>
      <c r="E950" s="88" t="s">
        <v>34</v>
      </c>
      <c r="F950" s="88" t="s">
        <v>35</v>
      </c>
      <c r="G950" s="88" t="s">
        <v>42</v>
      </c>
      <c r="H950" s="91" t="s">
        <v>48</v>
      </c>
      <c r="I950" s="92" t="n">
        <v>49</v>
      </c>
      <c r="J950" s="93" t="n">
        <v>208</v>
      </c>
      <c r="K950" s="94" t="n">
        <f aca="false">I950 * J950</f>
        <v>10192</v>
      </c>
      <c r="L950" s="94" t="n">
        <f aca="false">K950 *M950</f>
        <v>3567.2</v>
      </c>
      <c r="M950" s="95" t="n">
        <v>0.35</v>
      </c>
      <c r="N950" s="88" t="s">
        <v>23</v>
      </c>
      <c r="O950" s="91" t="s">
        <v>219</v>
      </c>
      <c r="P950" s="0" t="str">
        <f aca="false">RIGHT(H950,LEN(H950) - FIND(" ", H950))</f>
        <v>Street Footwear</v>
      </c>
    </row>
    <row r="951" customFormat="false" ht="14.25" hidden="false" customHeight="true" outlineLevel="0" collapsed="false">
      <c r="B951" s="88" t="s">
        <v>37</v>
      </c>
      <c r="C951" s="89" t="n">
        <v>1197831</v>
      </c>
      <c r="D951" s="90" t="n">
        <v>44081</v>
      </c>
      <c r="E951" s="88" t="s">
        <v>40</v>
      </c>
      <c r="F951" s="88" t="s">
        <v>59</v>
      </c>
      <c r="G951" s="88" t="s">
        <v>28</v>
      </c>
      <c r="H951" s="91" t="s">
        <v>48</v>
      </c>
      <c r="I951" s="92" t="n">
        <v>36</v>
      </c>
      <c r="J951" s="93" t="n">
        <v>315</v>
      </c>
      <c r="K951" s="94" t="n">
        <f aca="false">I951 * J951</f>
        <v>11340</v>
      </c>
      <c r="L951" s="94" t="n">
        <f aca="false">K951 *M951</f>
        <v>4309.2</v>
      </c>
      <c r="M951" s="95" t="n">
        <v>0.38</v>
      </c>
      <c r="N951" s="88" t="s">
        <v>31</v>
      </c>
      <c r="O951" s="91" t="s">
        <v>219</v>
      </c>
      <c r="P951" s="0" t="str">
        <f aca="false">RIGHT(H951,LEN(H951) - FIND(" ", H951))</f>
        <v>Street Footwear</v>
      </c>
    </row>
    <row r="952" customFormat="false" ht="14.25" hidden="false" customHeight="true" outlineLevel="0" collapsed="false">
      <c r="B952" s="88" t="s">
        <v>37</v>
      </c>
      <c r="C952" s="89" t="n">
        <v>1197831</v>
      </c>
      <c r="D952" s="90" t="n">
        <v>44082</v>
      </c>
      <c r="E952" s="88" t="s">
        <v>40</v>
      </c>
      <c r="F952" s="88" t="s">
        <v>59</v>
      </c>
      <c r="G952" s="88" t="s">
        <v>28</v>
      </c>
      <c r="H952" s="91" t="s">
        <v>44</v>
      </c>
      <c r="I952" s="92" t="n">
        <v>50</v>
      </c>
      <c r="J952" s="93" t="n">
        <v>625</v>
      </c>
      <c r="K952" s="94" t="n">
        <f aca="false">I952 * J952</f>
        <v>31250</v>
      </c>
      <c r="L952" s="94" t="n">
        <f aca="false">K952 *M952</f>
        <v>14062.5</v>
      </c>
      <c r="M952" s="95" t="n">
        <v>0.45</v>
      </c>
      <c r="N952" s="88" t="s">
        <v>31</v>
      </c>
      <c r="O952" s="91" t="s">
        <v>219</v>
      </c>
      <c r="P952" s="0" t="str">
        <f aca="false">RIGHT(H952,LEN(H952) - FIND(" ", H952))</f>
        <v>Athletic Footwear</v>
      </c>
    </row>
    <row r="953" customFormat="false" ht="14.25" hidden="false" customHeight="true" outlineLevel="0" collapsed="false">
      <c r="B953" s="88" t="s">
        <v>43</v>
      </c>
      <c r="C953" s="89" t="n">
        <v>1185732</v>
      </c>
      <c r="D953" s="90" t="n">
        <v>44082</v>
      </c>
      <c r="E953" s="88" t="s">
        <v>34</v>
      </c>
      <c r="F953" s="88" t="s">
        <v>35</v>
      </c>
      <c r="G953" s="88" t="s">
        <v>42</v>
      </c>
      <c r="H953" s="91" t="s">
        <v>44</v>
      </c>
      <c r="I953" s="92" t="n">
        <v>50</v>
      </c>
      <c r="J953" s="93" t="n">
        <v>775</v>
      </c>
      <c r="K953" s="94" t="n">
        <f aca="false">I953 * J953</f>
        <v>38750</v>
      </c>
      <c r="L953" s="94" t="n">
        <f aca="false">K953 *M953</f>
        <v>11625</v>
      </c>
      <c r="M953" s="95" t="n">
        <v>0.3</v>
      </c>
      <c r="N953" s="88" t="s">
        <v>14</v>
      </c>
      <c r="O953" s="91" t="s">
        <v>219</v>
      </c>
      <c r="P953" s="0" t="str">
        <f aca="false">RIGHT(H953,LEN(H953) - FIND(" ", H953))</f>
        <v>Athletic Footwear</v>
      </c>
    </row>
    <row r="954" customFormat="false" ht="14.25" hidden="false" customHeight="true" outlineLevel="0" collapsed="false">
      <c r="B954" s="88" t="s">
        <v>37</v>
      </c>
      <c r="C954" s="89" t="n">
        <v>1197831</v>
      </c>
      <c r="D954" s="90" t="n">
        <v>44082</v>
      </c>
      <c r="E954" s="88" t="s">
        <v>40</v>
      </c>
      <c r="F954" s="88" t="s">
        <v>59</v>
      </c>
      <c r="G954" s="88" t="s">
        <v>28</v>
      </c>
      <c r="H954" s="91" t="s">
        <v>44</v>
      </c>
      <c r="I954" s="92" t="n">
        <v>47</v>
      </c>
      <c r="J954" s="93" t="n">
        <v>181</v>
      </c>
      <c r="K954" s="94" t="n">
        <f aca="false">I954 * J954</f>
        <v>8507</v>
      </c>
      <c r="L954" s="94" t="n">
        <f aca="false">K954 *M954</f>
        <v>4678.85</v>
      </c>
      <c r="M954" s="95" t="n">
        <v>0.55</v>
      </c>
      <c r="N954" s="88" t="s">
        <v>23</v>
      </c>
      <c r="O954" s="91" t="s">
        <v>219</v>
      </c>
      <c r="P954" s="0" t="str">
        <f aca="false">RIGHT(H954,LEN(H954) - FIND(" ", H954))</f>
        <v>Athletic Footwear</v>
      </c>
    </row>
    <row r="955" customFormat="false" ht="14.25" hidden="false" customHeight="true" outlineLevel="0" collapsed="false">
      <c r="B955" s="88" t="s">
        <v>43</v>
      </c>
      <c r="C955" s="89" t="n">
        <v>1185732</v>
      </c>
      <c r="D955" s="90" t="n">
        <v>44082</v>
      </c>
      <c r="E955" s="88" t="s">
        <v>34</v>
      </c>
      <c r="F955" s="88" t="s">
        <v>35</v>
      </c>
      <c r="G955" s="88" t="s">
        <v>42</v>
      </c>
      <c r="H955" s="91" t="s">
        <v>44</v>
      </c>
      <c r="I955" s="92" t="n">
        <v>47</v>
      </c>
      <c r="J955" s="93" t="n">
        <v>217</v>
      </c>
      <c r="K955" s="94" t="n">
        <f aca="false">I955 * J955</f>
        <v>10199</v>
      </c>
      <c r="L955" s="94" t="n">
        <f aca="false">K955 *M955</f>
        <v>4079.6</v>
      </c>
      <c r="M955" s="95" t="n">
        <v>0.4</v>
      </c>
      <c r="N955" s="88" t="s">
        <v>23</v>
      </c>
      <c r="O955" s="91" t="s">
        <v>219</v>
      </c>
      <c r="P955" s="0" t="str">
        <f aca="false">RIGHT(H955,LEN(H955) - FIND(" ", H955))</f>
        <v>Athletic Footwear</v>
      </c>
    </row>
    <row r="956" customFormat="false" ht="14.25" hidden="false" customHeight="true" outlineLevel="0" collapsed="false">
      <c r="B956" s="88" t="s">
        <v>37</v>
      </c>
      <c r="C956" s="89" t="n">
        <v>1197831</v>
      </c>
      <c r="D956" s="90" t="n">
        <v>44082</v>
      </c>
      <c r="E956" s="88" t="s">
        <v>40</v>
      </c>
      <c r="F956" s="88" t="s">
        <v>59</v>
      </c>
      <c r="G956" s="88" t="s">
        <v>28</v>
      </c>
      <c r="H956" s="91" t="s">
        <v>44</v>
      </c>
      <c r="I956" s="92" t="n">
        <v>37</v>
      </c>
      <c r="J956" s="93" t="n">
        <v>200</v>
      </c>
      <c r="K956" s="94" t="n">
        <f aca="false">I956 * J956</f>
        <v>7400</v>
      </c>
      <c r="L956" s="94" t="n">
        <f aca="false">K956 *M956</f>
        <v>3700</v>
      </c>
      <c r="M956" s="95" t="n">
        <v>0.5</v>
      </c>
      <c r="N956" s="88" t="s">
        <v>31</v>
      </c>
      <c r="O956" s="91" t="s">
        <v>219</v>
      </c>
      <c r="P956" s="0" t="str">
        <f aca="false">RIGHT(H956,LEN(H956) - FIND(" ", H956))</f>
        <v>Athletic Footwear</v>
      </c>
    </row>
    <row r="957" customFormat="false" ht="14.25" hidden="false" customHeight="true" outlineLevel="0" collapsed="false">
      <c r="B957" s="88" t="s">
        <v>37</v>
      </c>
      <c r="C957" s="89" t="n">
        <v>1197831</v>
      </c>
      <c r="D957" s="90" t="n">
        <v>44083</v>
      </c>
      <c r="E957" s="88" t="s">
        <v>40</v>
      </c>
      <c r="F957" s="88" t="s">
        <v>59</v>
      </c>
      <c r="G957" s="88" t="s">
        <v>28</v>
      </c>
      <c r="H957" s="91" t="s">
        <v>16</v>
      </c>
      <c r="I957" s="92" t="n">
        <v>45</v>
      </c>
      <c r="J957" s="93" t="n">
        <v>625</v>
      </c>
      <c r="K957" s="94" t="n">
        <f aca="false">I957 * J957</f>
        <v>28125</v>
      </c>
      <c r="L957" s="94" t="n">
        <f aca="false">K957 *M957</f>
        <v>8437.5</v>
      </c>
      <c r="M957" s="95" t="n">
        <v>0.3</v>
      </c>
      <c r="N957" s="88" t="s">
        <v>31</v>
      </c>
      <c r="O957" s="91" t="s">
        <v>218</v>
      </c>
      <c r="P957" s="0" t="str">
        <f aca="false">RIGHT(H957,LEN(H957) - FIND(" ", H957))</f>
        <v>Apparel</v>
      </c>
    </row>
    <row r="958" customFormat="false" ht="14.25" hidden="false" customHeight="true" outlineLevel="0" collapsed="false">
      <c r="B958" s="88" t="s">
        <v>43</v>
      </c>
      <c r="C958" s="89" t="n">
        <v>1185732</v>
      </c>
      <c r="D958" s="90" t="n">
        <v>44083</v>
      </c>
      <c r="E958" s="88" t="s">
        <v>34</v>
      </c>
      <c r="F958" s="88" t="s">
        <v>35</v>
      </c>
      <c r="G958" s="88" t="s">
        <v>42</v>
      </c>
      <c r="H958" s="91" t="s">
        <v>16</v>
      </c>
      <c r="I958" s="92" t="n">
        <v>65</v>
      </c>
      <c r="J958" s="93" t="n">
        <v>775</v>
      </c>
      <c r="K958" s="94" t="n">
        <f aca="false">I958 * J958</f>
        <v>50375</v>
      </c>
      <c r="L958" s="94" t="n">
        <f aca="false">K958 *M958</f>
        <v>17631.25</v>
      </c>
      <c r="M958" s="95" t="n">
        <v>0.35</v>
      </c>
      <c r="N958" s="88" t="s">
        <v>14</v>
      </c>
      <c r="O958" s="91" t="s">
        <v>218</v>
      </c>
      <c r="P958" s="0" t="str">
        <f aca="false">RIGHT(H958,LEN(H958) - FIND(" ", H958))</f>
        <v>Apparel</v>
      </c>
    </row>
    <row r="959" customFormat="false" ht="14.25" hidden="false" customHeight="true" outlineLevel="0" collapsed="false">
      <c r="B959" s="88" t="s">
        <v>37</v>
      </c>
      <c r="C959" s="89" t="n">
        <v>1197831</v>
      </c>
      <c r="D959" s="90" t="n">
        <v>44083</v>
      </c>
      <c r="E959" s="88" t="s">
        <v>40</v>
      </c>
      <c r="F959" s="88" t="s">
        <v>59</v>
      </c>
      <c r="G959" s="88" t="s">
        <v>28</v>
      </c>
      <c r="H959" s="91" t="s">
        <v>16</v>
      </c>
      <c r="I959" s="92" t="n">
        <v>44</v>
      </c>
      <c r="J959" s="93" t="n">
        <v>175</v>
      </c>
      <c r="K959" s="94" t="n">
        <f aca="false">I959 * J959</f>
        <v>7700</v>
      </c>
      <c r="L959" s="94" t="n">
        <f aca="false">K959 *M959</f>
        <v>3311</v>
      </c>
      <c r="M959" s="95" t="n">
        <v>0.43</v>
      </c>
      <c r="N959" s="88" t="s">
        <v>23</v>
      </c>
      <c r="O959" s="91" t="s">
        <v>218</v>
      </c>
      <c r="P959" s="0" t="str">
        <f aca="false">RIGHT(H959,LEN(H959) - FIND(" ", H959))</f>
        <v>Apparel</v>
      </c>
    </row>
    <row r="960" customFormat="false" ht="14.25" hidden="false" customHeight="true" outlineLevel="0" collapsed="false">
      <c r="B960" s="88" t="s">
        <v>43</v>
      </c>
      <c r="C960" s="89" t="n">
        <v>1185732</v>
      </c>
      <c r="D960" s="90" t="n">
        <v>44083</v>
      </c>
      <c r="E960" s="88" t="s">
        <v>34</v>
      </c>
      <c r="F960" s="88" t="s">
        <v>35</v>
      </c>
      <c r="G960" s="88" t="s">
        <v>42</v>
      </c>
      <c r="H960" s="91" t="s">
        <v>16</v>
      </c>
      <c r="I960" s="92" t="n">
        <v>62</v>
      </c>
      <c r="J960" s="93" t="n">
        <v>233</v>
      </c>
      <c r="K960" s="94" t="n">
        <f aca="false">I960 * J960</f>
        <v>14446</v>
      </c>
      <c r="L960" s="94" t="n">
        <f aca="false">K960 *M960</f>
        <v>7078.54</v>
      </c>
      <c r="M960" s="95" t="n">
        <v>0.49</v>
      </c>
      <c r="N960" s="88" t="s">
        <v>23</v>
      </c>
      <c r="O960" s="91" t="s">
        <v>218</v>
      </c>
      <c r="P960" s="0" t="str">
        <f aca="false">RIGHT(H960,LEN(H960) - FIND(" ", H960))</f>
        <v>Apparel</v>
      </c>
    </row>
    <row r="961" customFormat="false" ht="14.25" hidden="false" customHeight="true" outlineLevel="0" collapsed="false">
      <c r="B961" s="88" t="s">
        <v>37</v>
      </c>
      <c r="C961" s="89" t="n">
        <v>1197831</v>
      </c>
      <c r="D961" s="90" t="n">
        <v>44083</v>
      </c>
      <c r="E961" s="88" t="s">
        <v>40</v>
      </c>
      <c r="F961" s="88" t="s">
        <v>59</v>
      </c>
      <c r="G961" s="88" t="s">
        <v>28</v>
      </c>
      <c r="H961" s="91" t="s">
        <v>16</v>
      </c>
      <c r="I961" s="92" t="n">
        <v>36</v>
      </c>
      <c r="J961" s="93" t="n">
        <v>206</v>
      </c>
      <c r="K961" s="94" t="n">
        <f aca="false">I961 * J961</f>
        <v>7416</v>
      </c>
      <c r="L961" s="94" t="n">
        <f aca="false">K961 *M961</f>
        <v>2669.76</v>
      </c>
      <c r="M961" s="95" t="n">
        <v>0.36</v>
      </c>
      <c r="N961" s="88" t="s">
        <v>31</v>
      </c>
      <c r="O961" s="91" t="s">
        <v>218</v>
      </c>
      <c r="P961" s="0" t="str">
        <f aca="false">RIGHT(H961,LEN(H961) - FIND(" ", H961))</f>
        <v>Apparel</v>
      </c>
    </row>
    <row r="962" customFormat="false" ht="14.25" hidden="false" customHeight="true" outlineLevel="0" collapsed="false">
      <c r="B962" s="88" t="s">
        <v>37</v>
      </c>
      <c r="C962" s="89" t="n">
        <v>1197831</v>
      </c>
      <c r="D962" s="90" t="n">
        <v>44084</v>
      </c>
      <c r="E962" s="88" t="s">
        <v>40</v>
      </c>
      <c r="F962" s="88" t="s">
        <v>59</v>
      </c>
      <c r="G962" s="88" t="s">
        <v>28</v>
      </c>
      <c r="H962" s="91" t="s">
        <v>38</v>
      </c>
      <c r="I962" s="92" t="n">
        <v>55</v>
      </c>
      <c r="J962" s="93" t="n">
        <v>850</v>
      </c>
      <c r="K962" s="94" t="n">
        <f aca="false">I962 * J962</f>
        <v>46750</v>
      </c>
      <c r="L962" s="94" t="n">
        <f aca="false">K962 *M962</f>
        <v>23375</v>
      </c>
      <c r="M962" s="95" t="n">
        <v>0.5</v>
      </c>
      <c r="N962" s="88" t="s">
        <v>31</v>
      </c>
      <c r="O962" s="91" t="s">
        <v>219</v>
      </c>
      <c r="P962" s="0" t="str">
        <f aca="false">RIGHT(H962,LEN(H962) - FIND(" ", H962))</f>
        <v>Apparel</v>
      </c>
    </row>
    <row r="963" customFormat="false" ht="14.25" hidden="false" customHeight="true" outlineLevel="0" collapsed="false">
      <c r="B963" s="88" t="s">
        <v>43</v>
      </c>
      <c r="C963" s="89" t="n">
        <v>1185732</v>
      </c>
      <c r="D963" s="90" t="n">
        <v>44084</v>
      </c>
      <c r="E963" s="88" t="s">
        <v>34</v>
      </c>
      <c r="F963" s="88" t="s">
        <v>35</v>
      </c>
      <c r="G963" s="88" t="s">
        <v>42</v>
      </c>
      <c r="H963" s="91" t="s">
        <v>38</v>
      </c>
      <c r="I963" s="92" t="n">
        <v>70</v>
      </c>
      <c r="J963" s="93" t="n">
        <v>925</v>
      </c>
      <c r="K963" s="94" t="n">
        <f aca="false">I963 * J963</f>
        <v>64750</v>
      </c>
      <c r="L963" s="94" t="n">
        <f aca="false">K963 *M963</f>
        <v>32375</v>
      </c>
      <c r="M963" s="95" t="n">
        <v>0.5</v>
      </c>
      <c r="N963" s="88" t="s">
        <v>14</v>
      </c>
      <c r="O963" s="91" t="s">
        <v>219</v>
      </c>
      <c r="P963" s="0" t="str">
        <f aca="false">RIGHT(H963,LEN(H963) - FIND(" ", H963))</f>
        <v>Apparel</v>
      </c>
    </row>
    <row r="964" customFormat="false" ht="14.25" hidden="false" customHeight="true" outlineLevel="0" collapsed="false">
      <c r="B964" s="88" t="s">
        <v>37</v>
      </c>
      <c r="C964" s="89" t="n">
        <v>1197831</v>
      </c>
      <c r="D964" s="90" t="n">
        <v>44084</v>
      </c>
      <c r="E964" s="88" t="s">
        <v>40</v>
      </c>
      <c r="F964" s="88" t="s">
        <v>59</v>
      </c>
      <c r="G964" s="88" t="s">
        <v>28</v>
      </c>
      <c r="H964" s="91" t="s">
        <v>38</v>
      </c>
      <c r="I964" s="92" t="n">
        <v>50</v>
      </c>
      <c r="J964" s="93" t="n">
        <v>213</v>
      </c>
      <c r="K964" s="94" t="n">
        <f aca="false">I964 * J964</f>
        <v>10650</v>
      </c>
      <c r="L964" s="94" t="n">
        <f aca="false">K964 *M964</f>
        <v>6816</v>
      </c>
      <c r="M964" s="95" t="n">
        <v>0.64</v>
      </c>
      <c r="N964" s="88" t="s">
        <v>23</v>
      </c>
      <c r="O964" s="91" t="s">
        <v>219</v>
      </c>
      <c r="P964" s="0" t="str">
        <f aca="false">RIGHT(H964,LEN(H964) - FIND(" ", H964))</f>
        <v>Apparel</v>
      </c>
    </row>
    <row r="965" customFormat="false" ht="14.25" hidden="false" customHeight="true" outlineLevel="0" collapsed="false">
      <c r="B965" s="88" t="s">
        <v>43</v>
      </c>
      <c r="C965" s="89" t="n">
        <v>1185732</v>
      </c>
      <c r="D965" s="90" t="n">
        <v>44084</v>
      </c>
      <c r="E965" s="88" t="s">
        <v>34</v>
      </c>
      <c r="F965" s="88" t="s">
        <v>35</v>
      </c>
      <c r="G965" s="88" t="s">
        <v>42</v>
      </c>
      <c r="H965" s="91" t="s">
        <v>38</v>
      </c>
      <c r="I965" s="92" t="n">
        <v>63</v>
      </c>
      <c r="J965" s="93" t="n">
        <v>259</v>
      </c>
      <c r="K965" s="94" t="n">
        <f aca="false">I965 * J965</f>
        <v>16317</v>
      </c>
      <c r="L965" s="94" t="n">
        <f aca="false">K965 *M965</f>
        <v>10606.05</v>
      </c>
      <c r="M965" s="95" t="n">
        <v>0.65</v>
      </c>
      <c r="N965" s="88" t="s">
        <v>23</v>
      </c>
      <c r="O965" s="91" t="s">
        <v>219</v>
      </c>
      <c r="P965" s="0" t="str">
        <f aca="false">RIGHT(H965,LEN(H965) - FIND(" ", H965))</f>
        <v>Apparel</v>
      </c>
    </row>
    <row r="966" customFormat="false" ht="14.25" hidden="false" customHeight="true" outlineLevel="0" collapsed="false">
      <c r="B966" s="88" t="s">
        <v>37</v>
      </c>
      <c r="C966" s="89" t="n">
        <v>1197831</v>
      </c>
      <c r="D966" s="90" t="n">
        <v>44084</v>
      </c>
      <c r="E966" s="88" t="s">
        <v>40</v>
      </c>
      <c r="F966" s="88" t="s">
        <v>59</v>
      </c>
      <c r="G966" s="88" t="s">
        <v>28</v>
      </c>
      <c r="H966" s="91" t="s">
        <v>38</v>
      </c>
      <c r="I966" s="92" t="n">
        <v>42</v>
      </c>
      <c r="J966" s="93" t="n">
        <v>298</v>
      </c>
      <c r="K966" s="94" t="n">
        <f aca="false">I966 * J966</f>
        <v>12516</v>
      </c>
      <c r="L966" s="94" t="n">
        <f aca="false">K966 *M966</f>
        <v>7134.12</v>
      </c>
      <c r="M966" s="95" t="n">
        <v>0.57</v>
      </c>
      <c r="N966" s="88" t="s">
        <v>31</v>
      </c>
      <c r="O966" s="91" t="s">
        <v>219</v>
      </c>
      <c r="P966" s="0" t="str">
        <f aca="false">RIGHT(H966,LEN(H966) - FIND(" ", H966))</f>
        <v>Apparel</v>
      </c>
    </row>
    <row r="967" customFormat="false" ht="14.25" hidden="false" customHeight="true" outlineLevel="0" collapsed="false">
      <c r="B967" s="88" t="s">
        <v>37</v>
      </c>
      <c r="C967" s="89" t="n">
        <v>1197831</v>
      </c>
      <c r="D967" s="90" t="n">
        <v>44085</v>
      </c>
      <c r="E967" s="88" t="s">
        <v>40</v>
      </c>
      <c r="F967" s="88" t="s">
        <v>59</v>
      </c>
      <c r="G967" s="88" t="s">
        <v>28</v>
      </c>
      <c r="H967" s="91" t="s">
        <v>32</v>
      </c>
      <c r="I967" s="92" t="n">
        <v>45</v>
      </c>
      <c r="J967" s="93" t="n">
        <v>800</v>
      </c>
      <c r="K967" s="94" t="n">
        <f aca="false">I967 * J967</f>
        <v>36000</v>
      </c>
      <c r="L967" s="94" t="n">
        <f aca="false">K967 *M967</f>
        <v>12600</v>
      </c>
      <c r="M967" s="95" t="n">
        <v>0.35</v>
      </c>
      <c r="N967" s="88" t="s">
        <v>31</v>
      </c>
      <c r="O967" s="91" t="s">
        <v>218</v>
      </c>
      <c r="P967" s="0" t="str">
        <f aca="false">RIGHT(H967,LEN(H967) - FIND(" ", H967))</f>
        <v>Street Footwear</v>
      </c>
    </row>
    <row r="968" customFormat="false" ht="14.25" hidden="false" customHeight="true" outlineLevel="0" collapsed="false">
      <c r="B968" s="88" t="s">
        <v>43</v>
      </c>
      <c r="C968" s="89" t="n">
        <v>1185732</v>
      </c>
      <c r="D968" s="90" t="n">
        <v>44085</v>
      </c>
      <c r="E968" s="88" t="s">
        <v>34</v>
      </c>
      <c r="F968" s="88" t="s">
        <v>35</v>
      </c>
      <c r="G968" s="88" t="s">
        <v>42</v>
      </c>
      <c r="H968" s="91" t="s">
        <v>32</v>
      </c>
      <c r="I968" s="92" t="n">
        <v>65</v>
      </c>
      <c r="J968" s="93" t="n">
        <v>1150</v>
      </c>
      <c r="K968" s="94" t="n">
        <f aca="false">I968 * J968</f>
        <v>74750</v>
      </c>
      <c r="L968" s="94" t="n">
        <f aca="false">K968 *M968</f>
        <v>33637.5</v>
      </c>
      <c r="M968" s="95" t="n">
        <v>0.45</v>
      </c>
      <c r="N968" s="88" t="s">
        <v>14</v>
      </c>
      <c r="O968" s="91" t="s">
        <v>218</v>
      </c>
      <c r="P968" s="0" t="str">
        <f aca="false">RIGHT(H968,LEN(H968) - FIND(" ", H968))</f>
        <v>Street Footwear</v>
      </c>
    </row>
    <row r="969" customFormat="false" ht="14.25" hidden="false" customHeight="true" outlineLevel="0" collapsed="false">
      <c r="B969" s="88" t="s">
        <v>37</v>
      </c>
      <c r="C969" s="89" t="n">
        <v>1197831</v>
      </c>
      <c r="D969" s="90" t="n">
        <v>44085</v>
      </c>
      <c r="E969" s="88" t="s">
        <v>40</v>
      </c>
      <c r="F969" s="88" t="s">
        <v>59</v>
      </c>
      <c r="G969" s="88" t="s">
        <v>28</v>
      </c>
      <c r="H969" s="91" t="s">
        <v>32</v>
      </c>
      <c r="I969" s="92" t="n">
        <v>44</v>
      </c>
      <c r="J969" s="93" t="n">
        <v>240</v>
      </c>
      <c r="K969" s="94" t="n">
        <f aca="false">I969 * J969</f>
        <v>10560</v>
      </c>
      <c r="L969" s="94" t="n">
        <f aca="false">K969 *M969</f>
        <v>5280</v>
      </c>
      <c r="M969" s="95" t="n">
        <v>0.5</v>
      </c>
      <c r="N969" s="88" t="s">
        <v>23</v>
      </c>
      <c r="O969" s="91" t="s">
        <v>218</v>
      </c>
      <c r="P969" s="0" t="str">
        <f aca="false">RIGHT(H969,LEN(H969) - FIND(" ", H969))</f>
        <v>Street Footwear</v>
      </c>
    </row>
    <row r="970" customFormat="false" ht="14.25" hidden="false" customHeight="true" outlineLevel="0" collapsed="false">
      <c r="B970" s="88" t="s">
        <v>43</v>
      </c>
      <c r="C970" s="89" t="n">
        <v>1185732</v>
      </c>
      <c r="D970" s="90" t="n">
        <v>44085</v>
      </c>
      <c r="E970" s="88" t="s">
        <v>34</v>
      </c>
      <c r="F970" s="88" t="s">
        <v>35</v>
      </c>
      <c r="G970" s="88" t="s">
        <v>42</v>
      </c>
      <c r="H970" s="91" t="s">
        <v>32</v>
      </c>
      <c r="I970" s="92" t="n">
        <v>60</v>
      </c>
      <c r="J970" s="93" t="n">
        <v>299</v>
      </c>
      <c r="K970" s="94" t="n">
        <f aca="false">I970 * J970</f>
        <v>17940</v>
      </c>
      <c r="L970" s="94" t="n">
        <f aca="false">K970 *M970</f>
        <v>10764</v>
      </c>
      <c r="M970" s="95" t="n">
        <v>0.6</v>
      </c>
      <c r="N970" s="88" t="s">
        <v>23</v>
      </c>
      <c r="O970" s="91" t="s">
        <v>218</v>
      </c>
      <c r="P970" s="0" t="str">
        <f aca="false">RIGHT(H970,LEN(H970) - FIND(" ", H970))</f>
        <v>Street Footwear</v>
      </c>
    </row>
    <row r="971" customFormat="false" ht="14.25" hidden="false" customHeight="true" outlineLevel="0" collapsed="false">
      <c r="B971" s="88" t="s">
        <v>37</v>
      </c>
      <c r="C971" s="89" t="n">
        <v>1197831</v>
      </c>
      <c r="D971" s="90" t="n">
        <v>44085</v>
      </c>
      <c r="E971" s="88" t="s">
        <v>40</v>
      </c>
      <c r="F971" s="88" t="s">
        <v>59</v>
      </c>
      <c r="G971" s="88" t="s">
        <v>28</v>
      </c>
      <c r="H971" s="91" t="s">
        <v>32</v>
      </c>
      <c r="I971" s="92" t="n">
        <v>31</v>
      </c>
      <c r="J971" s="93" t="n">
        <v>272</v>
      </c>
      <c r="K971" s="94" t="n">
        <f aca="false">I971 * J971</f>
        <v>8432</v>
      </c>
      <c r="L971" s="94" t="n">
        <f aca="false">K971 *M971</f>
        <v>3288.48</v>
      </c>
      <c r="M971" s="95" t="n">
        <v>0.39</v>
      </c>
      <c r="N971" s="88" t="s">
        <v>31</v>
      </c>
      <c r="O971" s="91" t="s">
        <v>218</v>
      </c>
      <c r="P971" s="0" t="str">
        <f aca="false">RIGHT(H971,LEN(H971) - FIND(" ", H971))</f>
        <v>Street Footwear</v>
      </c>
    </row>
    <row r="972" customFormat="false" ht="14.25" hidden="false" customHeight="true" outlineLevel="0" collapsed="false">
      <c r="B972" s="88" t="s">
        <v>37</v>
      </c>
      <c r="C972" s="89" t="n">
        <v>1197831</v>
      </c>
      <c r="D972" s="90" t="n">
        <v>44086</v>
      </c>
      <c r="E972" s="88" t="s">
        <v>40</v>
      </c>
      <c r="F972" s="88" t="s">
        <v>59</v>
      </c>
      <c r="G972" s="88" t="s">
        <v>28</v>
      </c>
      <c r="H972" s="91" t="s">
        <v>24</v>
      </c>
      <c r="I972" s="92" t="n">
        <v>45</v>
      </c>
      <c r="J972" s="93" t="n">
        <v>800</v>
      </c>
      <c r="K972" s="94" t="n">
        <f aca="false">I972 * J972</f>
        <v>36000</v>
      </c>
      <c r="L972" s="94" t="n">
        <f aca="false">K972 *M972</f>
        <v>12600</v>
      </c>
      <c r="M972" s="95" t="n">
        <v>0.35</v>
      </c>
      <c r="N972" s="88" t="s">
        <v>31</v>
      </c>
      <c r="O972" s="91" t="s">
        <v>218</v>
      </c>
      <c r="P972" s="0" t="str">
        <f aca="false">RIGHT(H972,LEN(H972) - FIND(" ", H972))</f>
        <v>Athletic Footwear</v>
      </c>
    </row>
    <row r="973" customFormat="false" ht="14.25" hidden="false" customHeight="true" outlineLevel="0" collapsed="false">
      <c r="B973" s="88" t="s">
        <v>43</v>
      </c>
      <c r="C973" s="89" t="n">
        <v>1185732</v>
      </c>
      <c r="D973" s="90" t="n">
        <v>44086</v>
      </c>
      <c r="E973" s="88" t="s">
        <v>34</v>
      </c>
      <c r="F973" s="88" t="s">
        <v>35</v>
      </c>
      <c r="G973" s="88" t="s">
        <v>42</v>
      </c>
      <c r="H973" s="91" t="s">
        <v>24</v>
      </c>
      <c r="I973" s="92" t="n">
        <v>60</v>
      </c>
      <c r="J973" s="93" t="n">
        <v>900</v>
      </c>
      <c r="K973" s="94" t="n">
        <f aca="false">I973 * J973</f>
        <v>54000</v>
      </c>
      <c r="L973" s="94" t="n">
        <f aca="false">K973 *M973</f>
        <v>18900</v>
      </c>
      <c r="M973" s="95" t="n">
        <v>0.35</v>
      </c>
      <c r="N973" s="88" t="s">
        <v>14</v>
      </c>
      <c r="O973" s="91" t="s">
        <v>218</v>
      </c>
      <c r="P973" s="0" t="str">
        <f aca="false">RIGHT(H973,LEN(H973) - FIND(" ", H973))</f>
        <v>Athletic Footwear</v>
      </c>
    </row>
    <row r="974" customFormat="false" ht="14.25" hidden="false" customHeight="true" outlineLevel="0" collapsed="false">
      <c r="B974" s="88" t="s">
        <v>37</v>
      </c>
      <c r="C974" s="89" t="n">
        <v>1197831</v>
      </c>
      <c r="D974" s="90" t="n">
        <v>44086</v>
      </c>
      <c r="E974" s="88" t="s">
        <v>40</v>
      </c>
      <c r="F974" s="88" t="s">
        <v>59</v>
      </c>
      <c r="G974" s="88" t="s">
        <v>28</v>
      </c>
      <c r="H974" s="91" t="s">
        <v>24</v>
      </c>
      <c r="I974" s="92" t="n">
        <v>43</v>
      </c>
      <c r="J974" s="93" t="n">
        <v>216</v>
      </c>
      <c r="K974" s="94" t="n">
        <f aca="false">I974 * J974</f>
        <v>9288</v>
      </c>
      <c r="L974" s="94" t="n">
        <f aca="false">K974 *M974</f>
        <v>4365.36</v>
      </c>
      <c r="M974" s="95" t="n">
        <v>0.47</v>
      </c>
      <c r="N974" s="88" t="s">
        <v>23</v>
      </c>
      <c r="O974" s="91" t="s">
        <v>218</v>
      </c>
      <c r="P974" s="0" t="str">
        <f aca="false">RIGHT(H974,LEN(H974) - FIND(" ", H974))</f>
        <v>Athletic Footwear</v>
      </c>
    </row>
    <row r="975" customFormat="false" ht="14.25" hidden="false" customHeight="true" outlineLevel="0" collapsed="false">
      <c r="B975" s="88" t="s">
        <v>43</v>
      </c>
      <c r="C975" s="89" t="n">
        <v>1185732</v>
      </c>
      <c r="D975" s="90" t="n">
        <v>44086</v>
      </c>
      <c r="E975" s="88" t="s">
        <v>34</v>
      </c>
      <c r="F975" s="88" t="s">
        <v>35</v>
      </c>
      <c r="G975" s="88" t="s">
        <v>42</v>
      </c>
      <c r="H975" s="91" t="s">
        <v>24</v>
      </c>
      <c r="I975" s="92" t="n">
        <v>57</v>
      </c>
      <c r="J975" s="93" t="n">
        <v>225</v>
      </c>
      <c r="K975" s="94" t="n">
        <f aca="false">I975 * J975</f>
        <v>12825</v>
      </c>
      <c r="L975" s="94" t="n">
        <f aca="false">K975 *M975</f>
        <v>5899.5</v>
      </c>
      <c r="M975" s="95" t="n">
        <v>0.46</v>
      </c>
      <c r="N975" s="88" t="s">
        <v>23</v>
      </c>
      <c r="O975" s="91" t="s">
        <v>218</v>
      </c>
      <c r="P975" s="0" t="str">
        <f aca="false">RIGHT(H975,LEN(H975) - FIND(" ", H975))</f>
        <v>Athletic Footwear</v>
      </c>
    </row>
    <row r="976" customFormat="false" ht="14.25" hidden="false" customHeight="true" outlineLevel="0" collapsed="false">
      <c r="B976" s="88" t="s">
        <v>37</v>
      </c>
      <c r="C976" s="89" t="n">
        <v>1197831</v>
      </c>
      <c r="D976" s="90" t="n">
        <v>44086</v>
      </c>
      <c r="E976" s="88" t="s">
        <v>40</v>
      </c>
      <c r="F976" s="88" t="s">
        <v>59</v>
      </c>
      <c r="G976" s="88" t="s">
        <v>28</v>
      </c>
      <c r="H976" s="91" t="s">
        <v>24</v>
      </c>
      <c r="I976" s="92" t="n">
        <v>29</v>
      </c>
      <c r="J976" s="93" t="n">
        <v>248</v>
      </c>
      <c r="K976" s="94" t="n">
        <f aca="false">I976 * J976</f>
        <v>7192</v>
      </c>
      <c r="L976" s="94" t="n">
        <f aca="false">K976 *M976</f>
        <v>2804.88</v>
      </c>
      <c r="M976" s="95" t="n">
        <v>0.39</v>
      </c>
      <c r="N976" s="88" t="s">
        <v>31</v>
      </c>
      <c r="O976" s="91" t="s">
        <v>218</v>
      </c>
      <c r="P976" s="0" t="str">
        <f aca="false">RIGHT(H976,LEN(H976) - FIND(" ", H976))</f>
        <v>Athletic Footwear</v>
      </c>
    </row>
    <row r="977" customFormat="false" ht="14.25" hidden="false" customHeight="true" outlineLevel="0" collapsed="false">
      <c r="B977" s="88" t="s">
        <v>37</v>
      </c>
      <c r="C977" s="89" t="n">
        <v>1197831</v>
      </c>
      <c r="D977" s="90" t="n">
        <v>44087</v>
      </c>
      <c r="E977" s="88" t="s">
        <v>40</v>
      </c>
      <c r="F977" s="88" t="s">
        <v>59</v>
      </c>
      <c r="G977" s="88" t="s">
        <v>28</v>
      </c>
      <c r="H977" s="91" t="s">
        <v>48</v>
      </c>
      <c r="I977" s="92" t="n">
        <v>50</v>
      </c>
      <c r="J977" s="93" t="n">
        <v>750</v>
      </c>
      <c r="K977" s="94" t="n">
        <f aca="false">I977 * J977</f>
        <v>37500</v>
      </c>
      <c r="L977" s="94" t="n">
        <f aca="false">K977 *M977</f>
        <v>13125</v>
      </c>
      <c r="M977" s="95" t="n">
        <v>0.35</v>
      </c>
      <c r="N977" s="88" t="s">
        <v>31</v>
      </c>
      <c r="O977" s="91" t="s">
        <v>219</v>
      </c>
      <c r="P977" s="0" t="str">
        <f aca="false">RIGHT(H977,LEN(H977) - FIND(" ", H977))</f>
        <v>Street Footwear</v>
      </c>
    </row>
    <row r="978" customFormat="false" ht="14.25" hidden="false" customHeight="true" outlineLevel="0" collapsed="false">
      <c r="B978" s="88" t="s">
        <v>43</v>
      </c>
      <c r="C978" s="89" t="n">
        <v>1185732</v>
      </c>
      <c r="D978" s="90" t="n">
        <v>44087</v>
      </c>
      <c r="E978" s="88" t="s">
        <v>34</v>
      </c>
      <c r="F978" s="88" t="s">
        <v>35</v>
      </c>
      <c r="G978" s="88" t="s">
        <v>42</v>
      </c>
      <c r="H978" s="91" t="s">
        <v>48</v>
      </c>
      <c r="I978" s="92" t="n">
        <v>55</v>
      </c>
      <c r="J978" s="93" t="n">
        <v>825</v>
      </c>
      <c r="K978" s="94" t="n">
        <f aca="false">I978 * J978</f>
        <v>45375</v>
      </c>
      <c r="L978" s="94" t="n">
        <f aca="false">K978 *M978</f>
        <v>11343.75</v>
      </c>
      <c r="M978" s="95" t="n">
        <v>0.25</v>
      </c>
      <c r="N978" s="88" t="s">
        <v>14</v>
      </c>
      <c r="O978" s="91" t="s">
        <v>219</v>
      </c>
      <c r="P978" s="0" t="str">
        <f aca="false">RIGHT(H978,LEN(H978) - FIND(" ", H978))</f>
        <v>Street Footwear</v>
      </c>
    </row>
    <row r="979" customFormat="false" ht="14.25" hidden="false" customHeight="true" outlineLevel="0" collapsed="false">
      <c r="B979" s="88" t="s">
        <v>37</v>
      </c>
      <c r="C979" s="89" t="n">
        <v>1197831</v>
      </c>
      <c r="D979" s="90" t="n">
        <v>44087</v>
      </c>
      <c r="E979" s="88" t="s">
        <v>40</v>
      </c>
      <c r="F979" s="88" t="s">
        <v>59</v>
      </c>
      <c r="G979" s="88" t="s">
        <v>28</v>
      </c>
      <c r="H979" s="91" t="s">
        <v>48</v>
      </c>
      <c r="I979" s="92" t="n">
        <v>48</v>
      </c>
      <c r="J979" s="93" t="n">
        <v>188</v>
      </c>
      <c r="K979" s="94" t="n">
        <f aca="false">I979 * J979</f>
        <v>9024</v>
      </c>
      <c r="L979" s="94" t="n">
        <f aca="false">K979 *M979</f>
        <v>4241.28</v>
      </c>
      <c r="M979" s="95" t="n">
        <v>0.47</v>
      </c>
      <c r="N979" s="88" t="s">
        <v>23</v>
      </c>
      <c r="O979" s="91" t="s">
        <v>219</v>
      </c>
      <c r="P979" s="0" t="str">
        <f aca="false">RIGHT(H979,LEN(H979) - FIND(" ", H979))</f>
        <v>Street Footwear</v>
      </c>
    </row>
    <row r="980" customFormat="false" ht="14.25" hidden="false" customHeight="true" outlineLevel="0" collapsed="false">
      <c r="B980" s="88" t="s">
        <v>43</v>
      </c>
      <c r="C980" s="89" t="n">
        <v>1185732</v>
      </c>
      <c r="D980" s="90" t="n">
        <v>44087</v>
      </c>
      <c r="E980" s="88" t="s">
        <v>34</v>
      </c>
      <c r="F980" s="88" t="s">
        <v>35</v>
      </c>
      <c r="G980" s="88" t="s">
        <v>42</v>
      </c>
      <c r="H980" s="91" t="s">
        <v>48</v>
      </c>
      <c r="I980" s="92" t="n">
        <v>50</v>
      </c>
      <c r="J980" s="93" t="n">
        <v>215</v>
      </c>
      <c r="K980" s="94" t="n">
        <f aca="false">I980 * J980</f>
        <v>10750</v>
      </c>
      <c r="L980" s="94" t="n">
        <f aca="false">K980 *M980</f>
        <v>3977.5</v>
      </c>
      <c r="M980" s="95" t="n">
        <v>0.37</v>
      </c>
      <c r="N980" s="88" t="s">
        <v>23</v>
      </c>
      <c r="O980" s="91" t="s">
        <v>219</v>
      </c>
      <c r="P980" s="0" t="str">
        <f aca="false">RIGHT(H980,LEN(H980) - FIND(" ", H980))</f>
        <v>Street Footwear</v>
      </c>
    </row>
    <row r="981" customFormat="false" ht="14.25" hidden="false" customHeight="true" outlineLevel="0" collapsed="false">
      <c r="B981" s="88" t="s">
        <v>37</v>
      </c>
      <c r="C981" s="89" t="n">
        <v>1197831</v>
      </c>
      <c r="D981" s="90" t="n">
        <v>44087</v>
      </c>
      <c r="E981" s="88" t="s">
        <v>40</v>
      </c>
      <c r="F981" s="88" t="s">
        <v>59</v>
      </c>
      <c r="G981" s="88" t="s">
        <v>28</v>
      </c>
      <c r="H981" s="91" t="s">
        <v>48</v>
      </c>
      <c r="I981" s="92" t="n">
        <v>39</v>
      </c>
      <c r="J981" s="93" t="n">
        <v>255</v>
      </c>
      <c r="K981" s="94" t="n">
        <f aca="false">I981 * J981</f>
        <v>9945</v>
      </c>
      <c r="L981" s="94" t="n">
        <f aca="false">K981 *M981</f>
        <v>3679.65</v>
      </c>
      <c r="M981" s="95" t="n">
        <v>0.37</v>
      </c>
      <c r="N981" s="88" t="s">
        <v>31</v>
      </c>
      <c r="O981" s="91" t="s">
        <v>219</v>
      </c>
      <c r="P981" s="0" t="str">
        <f aca="false">RIGHT(H981,LEN(H981) - FIND(" ", H981))</f>
        <v>Street Footwear</v>
      </c>
    </row>
    <row r="982" customFormat="false" ht="14.25" hidden="false" customHeight="true" outlineLevel="0" collapsed="false">
      <c r="B982" s="88" t="s">
        <v>37</v>
      </c>
      <c r="C982" s="89" t="n">
        <v>1197831</v>
      </c>
      <c r="D982" s="90" t="n">
        <v>44088</v>
      </c>
      <c r="E982" s="88" t="s">
        <v>40</v>
      </c>
      <c r="F982" s="88" t="s">
        <v>59</v>
      </c>
      <c r="G982" s="88" t="s">
        <v>28</v>
      </c>
      <c r="H982" s="91" t="s">
        <v>44</v>
      </c>
      <c r="I982" s="92" t="n">
        <v>50</v>
      </c>
      <c r="J982" s="93" t="n">
        <v>600</v>
      </c>
      <c r="K982" s="94" t="n">
        <f aca="false">I982 * J982</f>
        <v>30000</v>
      </c>
      <c r="L982" s="94" t="n">
        <f aca="false">K982 *M982</f>
        <v>13500</v>
      </c>
      <c r="M982" s="95" t="n">
        <v>0.45</v>
      </c>
      <c r="N982" s="88" t="s">
        <v>31</v>
      </c>
      <c r="O982" s="91" t="s">
        <v>219</v>
      </c>
      <c r="P982" s="0" t="str">
        <f aca="false">RIGHT(H982,LEN(H982) - FIND(" ", H982))</f>
        <v>Athletic Footwear</v>
      </c>
    </row>
    <row r="983" customFormat="false" ht="14.25" hidden="false" customHeight="true" outlineLevel="0" collapsed="false">
      <c r="B983" s="88" t="s">
        <v>43</v>
      </c>
      <c r="C983" s="89" t="n">
        <v>1185732</v>
      </c>
      <c r="D983" s="90" t="n">
        <v>44088</v>
      </c>
      <c r="E983" s="88" t="s">
        <v>34</v>
      </c>
      <c r="F983" s="88" t="s">
        <v>35</v>
      </c>
      <c r="G983" s="88" t="s">
        <v>42</v>
      </c>
      <c r="H983" s="91" t="s">
        <v>44</v>
      </c>
      <c r="I983" s="92" t="n">
        <v>55</v>
      </c>
      <c r="J983" s="93" t="n">
        <v>775</v>
      </c>
      <c r="K983" s="94" t="n">
        <f aca="false">I983 * J983</f>
        <v>42625</v>
      </c>
      <c r="L983" s="94" t="n">
        <f aca="false">K983 *M983</f>
        <v>12787.5</v>
      </c>
      <c r="M983" s="95" t="n">
        <v>0.3</v>
      </c>
      <c r="N983" s="88" t="s">
        <v>14</v>
      </c>
      <c r="O983" s="91" t="s">
        <v>219</v>
      </c>
      <c r="P983" s="0" t="str">
        <f aca="false">RIGHT(H983,LEN(H983) - FIND(" ", H983))</f>
        <v>Athletic Footwear</v>
      </c>
    </row>
    <row r="984" customFormat="false" ht="14.25" hidden="false" customHeight="true" outlineLevel="0" collapsed="false">
      <c r="B984" s="88" t="s">
        <v>37</v>
      </c>
      <c r="C984" s="89" t="n">
        <v>1197831</v>
      </c>
      <c r="D984" s="90" t="n">
        <v>44088</v>
      </c>
      <c r="E984" s="88" t="s">
        <v>40</v>
      </c>
      <c r="F984" s="88" t="s">
        <v>59</v>
      </c>
      <c r="G984" s="88" t="s">
        <v>28</v>
      </c>
      <c r="H984" s="91" t="s">
        <v>44</v>
      </c>
      <c r="I984" s="92" t="n">
        <v>45</v>
      </c>
      <c r="J984" s="93" t="n">
        <v>168</v>
      </c>
      <c r="K984" s="94" t="n">
        <f aca="false">I984 * J984</f>
        <v>7560</v>
      </c>
      <c r="L984" s="94" t="n">
        <f aca="false">K984 *M984</f>
        <v>4384.8</v>
      </c>
      <c r="M984" s="95" t="n">
        <v>0.58</v>
      </c>
      <c r="N984" s="88" t="s">
        <v>23</v>
      </c>
      <c r="O984" s="91" t="s">
        <v>219</v>
      </c>
      <c r="P984" s="0" t="str">
        <f aca="false">RIGHT(H984,LEN(H984) - FIND(" ", H984))</f>
        <v>Athletic Footwear</v>
      </c>
    </row>
    <row r="985" customFormat="false" ht="14.25" hidden="false" customHeight="true" outlineLevel="0" collapsed="false">
      <c r="B985" s="88" t="s">
        <v>43</v>
      </c>
      <c r="C985" s="89" t="n">
        <v>1185732</v>
      </c>
      <c r="D985" s="90" t="n">
        <v>44088</v>
      </c>
      <c r="E985" s="88" t="s">
        <v>34</v>
      </c>
      <c r="F985" s="88" t="s">
        <v>35</v>
      </c>
      <c r="G985" s="88" t="s">
        <v>42</v>
      </c>
      <c r="H985" s="91" t="s">
        <v>44</v>
      </c>
      <c r="I985" s="92" t="n">
        <v>53</v>
      </c>
      <c r="J985" s="93" t="n">
        <v>233</v>
      </c>
      <c r="K985" s="94" t="n">
        <f aca="false">I985 * J985</f>
        <v>12349</v>
      </c>
      <c r="L985" s="94" t="n">
        <f aca="false">K985 *M985</f>
        <v>5310.07</v>
      </c>
      <c r="M985" s="95" t="n">
        <v>0.43</v>
      </c>
      <c r="N985" s="88" t="s">
        <v>23</v>
      </c>
      <c r="O985" s="91" t="s">
        <v>219</v>
      </c>
      <c r="P985" s="0" t="str">
        <f aca="false">RIGHT(H985,LEN(H985) - FIND(" ", H985))</f>
        <v>Athletic Footwear</v>
      </c>
    </row>
    <row r="986" customFormat="false" ht="14.25" hidden="false" customHeight="true" outlineLevel="0" collapsed="false">
      <c r="B986" s="88" t="s">
        <v>37</v>
      </c>
      <c r="C986" s="89" t="n">
        <v>1197831</v>
      </c>
      <c r="D986" s="90" t="n">
        <v>44088</v>
      </c>
      <c r="E986" s="88" t="s">
        <v>40</v>
      </c>
      <c r="F986" s="88" t="s">
        <v>59</v>
      </c>
      <c r="G986" s="88" t="s">
        <v>28</v>
      </c>
      <c r="H986" s="91" t="s">
        <v>44</v>
      </c>
      <c r="I986" s="92" t="n">
        <v>36</v>
      </c>
      <c r="J986" s="93" t="n">
        <v>204</v>
      </c>
      <c r="K986" s="94" t="n">
        <f aca="false">I986 * J986</f>
        <v>7344</v>
      </c>
      <c r="L986" s="94" t="n">
        <f aca="false">K986 *M986</f>
        <v>3451.68</v>
      </c>
      <c r="M986" s="95" t="n">
        <v>0.47</v>
      </c>
      <c r="N986" s="88" t="s">
        <v>31</v>
      </c>
      <c r="O986" s="91" t="s">
        <v>219</v>
      </c>
      <c r="P986" s="0" t="str">
        <f aca="false">RIGHT(H986,LEN(H986) - FIND(" ", H986))</f>
        <v>Athletic Footwear</v>
      </c>
    </row>
    <row r="987" customFormat="false" ht="14.25" hidden="false" customHeight="true" outlineLevel="0" collapsed="false">
      <c r="B987" s="88" t="s">
        <v>37</v>
      </c>
      <c r="C987" s="89" t="n">
        <v>1197831</v>
      </c>
      <c r="D987" s="90" t="n">
        <v>44089</v>
      </c>
      <c r="E987" s="88" t="s">
        <v>40</v>
      </c>
      <c r="F987" s="88" t="s">
        <v>59</v>
      </c>
      <c r="G987" s="88" t="s">
        <v>28</v>
      </c>
      <c r="H987" s="91" t="s">
        <v>16</v>
      </c>
      <c r="I987" s="92" t="n">
        <v>45</v>
      </c>
      <c r="J987" s="93" t="n">
        <v>575</v>
      </c>
      <c r="K987" s="94" t="n">
        <f aca="false">I987 * J987</f>
        <v>25875</v>
      </c>
      <c r="L987" s="94" t="n">
        <f aca="false">K987 *M987</f>
        <v>7762.5</v>
      </c>
      <c r="M987" s="95" t="n">
        <v>0.3</v>
      </c>
      <c r="N987" s="88" t="s">
        <v>31</v>
      </c>
      <c r="O987" s="91" t="s">
        <v>218</v>
      </c>
      <c r="P987" s="0" t="str">
        <f aca="false">RIGHT(H987,LEN(H987) - FIND(" ", H987))</f>
        <v>Apparel</v>
      </c>
    </row>
    <row r="988" customFormat="false" ht="14.25" hidden="false" customHeight="true" outlineLevel="0" collapsed="false">
      <c r="B988" s="88" t="s">
        <v>43</v>
      </c>
      <c r="C988" s="89" t="n">
        <v>1185732</v>
      </c>
      <c r="D988" s="90" t="n">
        <v>44089</v>
      </c>
      <c r="E988" s="88" t="s">
        <v>34</v>
      </c>
      <c r="F988" s="88" t="s">
        <v>35</v>
      </c>
      <c r="G988" s="88" t="s">
        <v>42</v>
      </c>
      <c r="H988" s="91" t="s">
        <v>16</v>
      </c>
      <c r="I988" s="92" t="n">
        <v>65</v>
      </c>
      <c r="J988" s="93" t="n">
        <v>800</v>
      </c>
      <c r="K988" s="94" t="n">
        <f aca="false">I988 * J988</f>
        <v>52000</v>
      </c>
      <c r="L988" s="94" t="n">
        <f aca="false">K988 *M988</f>
        <v>18200</v>
      </c>
      <c r="M988" s="95" t="n">
        <v>0.35</v>
      </c>
      <c r="N988" s="88" t="s">
        <v>14</v>
      </c>
      <c r="O988" s="91" t="s">
        <v>218</v>
      </c>
      <c r="P988" s="0" t="str">
        <f aca="false">RIGHT(H988,LEN(H988) - FIND(" ", H988))</f>
        <v>Apparel</v>
      </c>
    </row>
    <row r="989" customFormat="false" ht="14.25" hidden="false" customHeight="true" outlineLevel="0" collapsed="false">
      <c r="B989" s="88" t="s">
        <v>37</v>
      </c>
      <c r="C989" s="89" t="n">
        <v>1197831</v>
      </c>
      <c r="D989" s="90" t="n">
        <v>44089</v>
      </c>
      <c r="E989" s="88" t="s">
        <v>40</v>
      </c>
      <c r="F989" s="88" t="s">
        <v>59</v>
      </c>
      <c r="G989" s="88" t="s">
        <v>28</v>
      </c>
      <c r="H989" s="91" t="s">
        <v>16</v>
      </c>
      <c r="I989" s="92" t="n">
        <v>42</v>
      </c>
      <c r="J989" s="93" t="n">
        <v>150</v>
      </c>
      <c r="K989" s="94" t="n">
        <f aca="false">I989 * J989</f>
        <v>6300</v>
      </c>
      <c r="L989" s="94" t="n">
        <f aca="false">K989 *M989</f>
        <v>2583</v>
      </c>
      <c r="M989" s="95" t="n">
        <v>0.41</v>
      </c>
      <c r="N989" s="88" t="s">
        <v>23</v>
      </c>
      <c r="O989" s="91" t="s">
        <v>218</v>
      </c>
      <c r="P989" s="0" t="str">
        <f aca="false">RIGHT(H989,LEN(H989) - FIND(" ", H989))</f>
        <v>Apparel</v>
      </c>
    </row>
    <row r="990" customFormat="false" ht="14.25" hidden="false" customHeight="true" outlineLevel="0" collapsed="false">
      <c r="B990" s="88" t="s">
        <v>43</v>
      </c>
      <c r="C990" s="89" t="n">
        <v>1185732</v>
      </c>
      <c r="D990" s="90" t="n">
        <v>44089</v>
      </c>
      <c r="E990" s="88" t="s">
        <v>34</v>
      </c>
      <c r="F990" s="88" t="s">
        <v>35</v>
      </c>
      <c r="G990" s="88" t="s">
        <v>42</v>
      </c>
      <c r="H990" s="91" t="s">
        <v>16</v>
      </c>
      <c r="I990" s="92" t="n">
        <v>61</v>
      </c>
      <c r="J990" s="93" t="n">
        <v>208</v>
      </c>
      <c r="K990" s="94" t="n">
        <f aca="false">I990 * J990</f>
        <v>12688</v>
      </c>
      <c r="L990" s="94" t="n">
        <f aca="false">K990 *M990</f>
        <v>6217.12</v>
      </c>
      <c r="M990" s="95" t="n">
        <v>0.49</v>
      </c>
      <c r="N990" s="88" t="s">
        <v>23</v>
      </c>
      <c r="O990" s="91" t="s">
        <v>218</v>
      </c>
      <c r="P990" s="0" t="str">
        <f aca="false">RIGHT(H990,LEN(H990) - FIND(" ", H990))</f>
        <v>Apparel</v>
      </c>
    </row>
    <row r="991" customFormat="false" ht="14.25" hidden="false" customHeight="true" outlineLevel="0" collapsed="false">
      <c r="B991" s="88" t="s">
        <v>37</v>
      </c>
      <c r="C991" s="89" t="n">
        <v>1197831</v>
      </c>
      <c r="D991" s="90" t="n">
        <v>44089</v>
      </c>
      <c r="E991" s="88" t="s">
        <v>40</v>
      </c>
      <c r="F991" s="88" t="s">
        <v>59</v>
      </c>
      <c r="G991" s="88" t="s">
        <v>28</v>
      </c>
      <c r="H991" s="91" t="s">
        <v>16</v>
      </c>
      <c r="I991" s="92" t="n">
        <v>35</v>
      </c>
      <c r="J991" s="93" t="n">
        <v>184</v>
      </c>
      <c r="K991" s="94" t="n">
        <f aca="false">I991 * J991</f>
        <v>6440</v>
      </c>
      <c r="L991" s="94" t="n">
        <f aca="false">K991 *M991</f>
        <v>2382.8</v>
      </c>
      <c r="M991" s="95" t="n">
        <v>0.37</v>
      </c>
      <c r="N991" s="88" t="s">
        <v>31</v>
      </c>
      <c r="O991" s="91" t="s">
        <v>218</v>
      </c>
      <c r="P991" s="0" t="str">
        <f aca="false">RIGHT(H991,LEN(H991) - FIND(" ", H991))</f>
        <v>Apparel</v>
      </c>
    </row>
    <row r="992" customFormat="false" ht="14.25" hidden="false" customHeight="true" outlineLevel="0" collapsed="false">
      <c r="B992" s="88" t="s">
        <v>37</v>
      </c>
      <c r="C992" s="89" t="n">
        <v>1197831</v>
      </c>
      <c r="D992" s="90" t="n">
        <v>44090</v>
      </c>
      <c r="E992" s="88" t="s">
        <v>40</v>
      </c>
      <c r="F992" s="88" t="s">
        <v>59</v>
      </c>
      <c r="G992" s="88" t="s">
        <v>28</v>
      </c>
      <c r="H992" s="91" t="s">
        <v>38</v>
      </c>
      <c r="I992" s="92" t="n">
        <v>55</v>
      </c>
      <c r="J992" s="93" t="n">
        <v>750</v>
      </c>
      <c r="K992" s="94" t="n">
        <f aca="false">I992 * J992</f>
        <v>41250</v>
      </c>
      <c r="L992" s="94" t="n">
        <f aca="false">K992 *M992</f>
        <v>20625</v>
      </c>
      <c r="M992" s="95" t="n">
        <v>0.5</v>
      </c>
      <c r="N992" s="88" t="s">
        <v>31</v>
      </c>
      <c r="O992" s="91" t="s">
        <v>219</v>
      </c>
      <c r="P992" s="0" t="str">
        <f aca="false">RIGHT(H992,LEN(H992) - FIND(" ", H992))</f>
        <v>Apparel</v>
      </c>
    </row>
    <row r="993" customFormat="false" ht="14.25" hidden="false" customHeight="true" outlineLevel="0" collapsed="false">
      <c r="B993" s="88" t="s">
        <v>43</v>
      </c>
      <c r="C993" s="89" t="n">
        <v>1185732</v>
      </c>
      <c r="D993" s="90" t="n">
        <v>44090</v>
      </c>
      <c r="E993" s="88" t="s">
        <v>34</v>
      </c>
      <c r="F993" s="88" t="s">
        <v>35</v>
      </c>
      <c r="G993" s="88" t="s">
        <v>42</v>
      </c>
      <c r="H993" s="91" t="s">
        <v>38</v>
      </c>
      <c r="I993" s="92" t="n">
        <v>70</v>
      </c>
      <c r="J993" s="93" t="n">
        <v>975</v>
      </c>
      <c r="K993" s="94" t="n">
        <f aca="false">I993 * J993</f>
        <v>68250</v>
      </c>
      <c r="L993" s="94" t="n">
        <f aca="false">K993 *M993</f>
        <v>34125</v>
      </c>
      <c r="M993" s="95" t="n">
        <v>0.5</v>
      </c>
      <c r="N993" s="88" t="s">
        <v>14</v>
      </c>
      <c r="O993" s="91" t="s">
        <v>219</v>
      </c>
      <c r="P993" s="0" t="str">
        <f aca="false">RIGHT(H993,LEN(H993) - FIND(" ", H993))</f>
        <v>Apparel</v>
      </c>
    </row>
    <row r="994" customFormat="false" ht="14.25" hidden="false" customHeight="true" outlineLevel="0" collapsed="false">
      <c r="B994" s="88" t="s">
        <v>37</v>
      </c>
      <c r="C994" s="89" t="n">
        <v>1197831</v>
      </c>
      <c r="D994" s="90" t="n">
        <v>44090</v>
      </c>
      <c r="E994" s="88" t="s">
        <v>40</v>
      </c>
      <c r="F994" s="88" t="s">
        <v>59</v>
      </c>
      <c r="G994" s="88" t="s">
        <v>28</v>
      </c>
      <c r="H994" s="91" t="s">
        <v>38</v>
      </c>
      <c r="I994" s="92" t="n">
        <v>53</v>
      </c>
      <c r="J994" s="93" t="n">
        <v>210</v>
      </c>
      <c r="K994" s="94" t="n">
        <f aca="false">I994 * J994</f>
        <v>11130</v>
      </c>
      <c r="L994" s="94" t="n">
        <f aca="false">K994 *M994</f>
        <v>6900.6</v>
      </c>
      <c r="M994" s="95" t="n">
        <v>0.62</v>
      </c>
      <c r="N994" s="88" t="s">
        <v>23</v>
      </c>
      <c r="O994" s="91" t="s">
        <v>219</v>
      </c>
      <c r="P994" s="0" t="str">
        <f aca="false">RIGHT(H994,LEN(H994) - FIND(" ", H994))</f>
        <v>Apparel</v>
      </c>
    </row>
    <row r="995" customFormat="false" ht="14.25" hidden="false" customHeight="true" outlineLevel="0" collapsed="false">
      <c r="B995" s="88" t="s">
        <v>43</v>
      </c>
      <c r="C995" s="89" t="n">
        <v>1185732</v>
      </c>
      <c r="D995" s="90" t="n">
        <v>44090</v>
      </c>
      <c r="E995" s="88" t="s">
        <v>34</v>
      </c>
      <c r="F995" s="88" t="s">
        <v>35</v>
      </c>
      <c r="G995" s="88" t="s">
        <v>42</v>
      </c>
      <c r="H995" s="91" t="s">
        <v>38</v>
      </c>
      <c r="I995" s="92" t="n">
        <v>67</v>
      </c>
      <c r="J995" s="93" t="n">
        <v>244</v>
      </c>
      <c r="K995" s="94" t="n">
        <f aca="false">I995 * J995</f>
        <v>16348</v>
      </c>
      <c r="L995" s="94" t="n">
        <f aca="false">K995 *M995</f>
        <v>10626.2</v>
      </c>
      <c r="M995" s="95" t="n">
        <v>0.65</v>
      </c>
      <c r="N995" s="88" t="s">
        <v>23</v>
      </c>
      <c r="O995" s="91" t="s">
        <v>219</v>
      </c>
      <c r="P995" s="0" t="str">
        <f aca="false">RIGHT(H995,LEN(H995) - FIND(" ", H995))</f>
        <v>Apparel</v>
      </c>
    </row>
    <row r="996" customFormat="false" ht="14.25" hidden="false" customHeight="true" outlineLevel="0" collapsed="false">
      <c r="B996" s="88" t="s">
        <v>37</v>
      </c>
      <c r="C996" s="89" t="n">
        <v>1197831</v>
      </c>
      <c r="D996" s="90" t="n">
        <v>44090</v>
      </c>
      <c r="E996" s="88" t="s">
        <v>40</v>
      </c>
      <c r="F996" s="88" t="s">
        <v>59</v>
      </c>
      <c r="G996" s="88" t="s">
        <v>28</v>
      </c>
      <c r="H996" s="91" t="s">
        <v>38</v>
      </c>
      <c r="I996" s="92" t="n">
        <v>43</v>
      </c>
      <c r="J996" s="93" t="n">
        <v>233</v>
      </c>
      <c r="K996" s="94" t="n">
        <f aca="false">I996 * J996</f>
        <v>10019</v>
      </c>
      <c r="L996" s="94" t="n">
        <f aca="false">K996 *M996</f>
        <v>5410.26</v>
      </c>
      <c r="M996" s="95" t="n">
        <v>0.54</v>
      </c>
      <c r="N996" s="88" t="s">
        <v>31</v>
      </c>
      <c r="O996" s="91" t="s">
        <v>219</v>
      </c>
      <c r="P996" s="0" t="str">
        <f aca="false">RIGHT(H996,LEN(H996) - FIND(" ", H996))</f>
        <v>Apparel</v>
      </c>
    </row>
    <row r="997" customFormat="false" ht="14.25" hidden="false" customHeight="true" outlineLevel="0" collapsed="false">
      <c r="B997" s="88" t="s">
        <v>43</v>
      </c>
      <c r="C997" s="89" t="n">
        <v>1185732</v>
      </c>
      <c r="D997" s="90" t="n">
        <v>44091</v>
      </c>
      <c r="E997" s="88" t="s">
        <v>34</v>
      </c>
      <c r="F997" s="88" t="s">
        <v>35</v>
      </c>
      <c r="G997" s="88" t="s">
        <v>42</v>
      </c>
      <c r="H997" s="91" t="s">
        <v>32</v>
      </c>
      <c r="I997" s="92" t="n">
        <v>65</v>
      </c>
      <c r="J997" s="93" t="n">
        <v>1125</v>
      </c>
      <c r="K997" s="94" t="n">
        <f aca="false">I997 * J997</f>
        <v>73125</v>
      </c>
      <c r="L997" s="94" t="n">
        <f aca="false">K997 *M997</f>
        <v>32906.25</v>
      </c>
      <c r="M997" s="95" t="n">
        <v>0.45</v>
      </c>
      <c r="N997" s="88" t="s">
        <v>14</v>
      </c>
      <c r="O997" s="91" t="s">
        <v>218</v>
      </c>
      <c r="P997" s="0" t="str">
        <f aca="false">RIGHT(H997,LEN(H997) - FIND(" ", H997))</f>
        <v>Street Footwear</v>
      </c>
    </row>
    <row r="998" customFormat="false" ht="14.25" hidden="false" customHeight="true" outlineLevel="0" collapsed="false">
      <c r="B998" s="88" t="s">
        <v>43</v>
      </c>
      <c r="C998" s="89" t="n">
        <v>1185732</v>
      </c>
      <c r="D998" s="90" t="n">
        <v>44091</v>
      </c>
      <c r="E998" s="88" t="s">
        <v>34</v>
      </c>
      <c r="F998" s="88" t="s">
        <v>35</v>
      </c>
      <c r="G998" s="88" t="s">
        <v>42</v>
      </c>
      <c r="H998" s="91" t="s">
        <v>32</v>
      </c>
      <c r="I998" s="92" t="n">
        <v>60</v>
      </c>
      <c r="J998" s="93" t="n">
        <v>304</v>
      </c>
      <c r="K998" s="94" t="n">
        <f aca="false">I998 * J998</f>
        <v>18240</v>
      </c>
      <c r="L998" s="94" t="n">
        <f aca="false">K998 *M998</f>
        <v>10396.8</v>
      </c>
      <c r="M998" s="95" t="n">
        <v>0.57</v>
      </c>
      <c r="N998" s="88" t="s">
        <v>23</v>
      </c>
      <c r="O998" s="91" t="s">
        <v>218</v>
      </c>
      <c r="P998" s="0" t="str">
        <f aca="false">RIGHT(H998,LEN(H998) - FIND(" ", H998))</f>
        <v>Street Footwear</v>
      </c>
    </row>
    <row r="999" customFormat="false" ht="14.25" hidden="false" customHeight="true" outlineLevel="0" collapsed="false">
      <c r="B999" s="88" t="s">
        <v>43</v>
      </c>
      <c r="C999" s="89" t="n">
        <v>1185732</v>
      </c>
      <c r="D999" s="90" t="n">
        <v>44092</v>
      </c>
      <c r="E999" s="88" t="s">
        <v>34</v>
      </c>
      <c r="F999" s="88" t="s">
        <v>35</v>
      </c>
      <c r="G999" s="88" t="s">
        <v>42</v>
      </c>
      <c r="H999" s="91" t="s">
        <v>24</v>
      </c>
      <c r="I999" s="92" t="n">
        <v>60</v>
      </c>
      <c r="J999" s="93" t="n">
        <v>900</v>
      </c>
      <c r="K999" s="94" t="n">
        <f aca="false">I999 * J999</f>
        <v>54000</v>
      </c>
      <c r="L999" s="94" t="n">
        <f aca="false">K999 *M999</f>
        <v>18900</v>
      </c>
      <c r="M999" s="95" t="n">
        <v>0.35</v>
      </c>
      <c r="N999" s="88" t="s">
        <v>14</v>
      </c>
      <c r="O999" s="91" t="s">
        <v>218</v>
      </c>
      <c r="P999" s="0" t="str">
        <f aca="false">RIGHT(H999,LEN(H999) - FIND(" ", H999))</f>
        <v>Athletic Footwear</v>
      </c>
    </row>
    <row r="1000" customFormat="false" ht="14.25" hidden="false" customHeight="true" outlineLevel="0" collapsed="false">
      <c r="B1000" s="88" t="s">
        <v>43</v>
      </c>
      <c r="C1000" s="89" t="n">
        <v>1185732</v>
      </c>
      <c r="D1000" s="90" t="n">
        <v>44092</v>
      </c>
      <c r="E1000" s="88" t="s">
        <v>34</v>
      </c>
      <c r="F1000" s="88" t="s">
        <v>35</v>
      </c>
      <c r="G1000" s="88" t="s">
        <v>42</v>
      </c>
      <c r="H1000" s="91" t="s">
        <v>24</v>
      </c>
      <c r="I1000" s="92" t="n">
        <v>55</v>
      </c>
      <c r="J1000" s="93" t="n">
        <v>252</v>
      </c>
      <c r="K1000" s="94" t="n">
        <f aca="false">I1000 * J1000</f>
        <v>13860</v>
      </c>
      <c r="L1000" s="94" t="n">
        <f aca="false">K1000 *M1000</f>
        <v>6237</v>
      </c>
      <c r="M1000" s="95" t="n">
        <v>0.45</v>
      </c>
      <c r="N1000" s="88" t="s">
        <v>23</v>
      </c>
      <c r="O1000" s="91" t="s">
        <v>218</v>
      </c>
      <c r="P1000" s="0" t="str">
        <f aca="false">RIGHT(H1000,LEN(H1000) - FIND(" ", H1000))</f>
        <v>Athletic Footwear</v>
      </c>
    </row>
    <row r="1001" customFormat="false" ht="14.25" hidden="false" customHeight="true" outlineLevel="0" collapsed="false">
      <c r="B1001" s="88" t="s">
        <v>43</v>
      </c>
      <c r="C1001" s="89" t="n">
        <v>1185732</v>
      </c>
      <c r="D1001" s="90" t="n">
        <v>44093</v>
      </c>
      <c r="E1001" s="88" t="s">
        <v>34</v>
      </c>
      <c r="F1001" s="88" t="s">
        <v>35</v>
      </c>
      <c r="G1001" s="88" t="s">
        <v>42</v>
      </c>
      <c r="H1001" s="91" t="s">
        <v>48</v>
      </c>
      <c r="I1001" s="92" t="n">
        <v>55</v>
      </c>
      <c r="J1001" s="93" t="n">
        <v>825</v>
      </c>
      <c r="K1001" s="94" t="n">
        <f aca="false">I1001 * J1001</f>
        <v>45375</v>
      </c>
      <c r="L1001" s="94" t="n">
        <f aca="false">K1001 *M1001</f>
        <v>11343.75</v>
      </c>
      <c r="M1001" s="95" t="n">
        <v>0.25</v>
      </c>
      <c r="N1001" s="88" t="s">
        <v>14</v>
      </c>
      <c r="O1001" s="91" t="s">
        <v>219</v>
      </c>
      <c r="P1001" s="0" t="str">
        <f aca="false">RIGHT(H1001,LEN(H1001) - FIND(" ", H1001))</f>
        <v>Street Footwear</v>
      </c>
    </row>
    <row r="1002" customFormat="false" ht="14.25" hidden="false" customHeight="true" outlineLevel="0" collapsed="false">
      <c r="B1002" s="88" t="s">
        <v>43</v>
      </c>
      <c r="C1002" s="89" t="n">
        <v>1185732</v>
      </c>
      <c r="D1002" s="90" t="n">
        <v>44093</v>
      </c>
      <c r="E1002" s="88" t="s">
        <v>34</v>
      </c>
      <c r="F1002" s="88" t="s">
        <v>35</v>
      </c>
      <c r="G1002" s="88" t="s">
        <v>42</v>
      </c>
      <c r="H1002" s="91" t="s">
        <v>48</v>
      </c>
      <c r="I1002" s="92" t="n">
        <v>53</v>
      </c>
      <c r="J1002" s="93" t="n">
        <v>231</v>
      </c>
      <c r="K1002" s="94" t="n">
        <f aca="false">I1002 * J1002</f>
        <v>12243</v>
      </c>
      <c r="L1002" s="94" t="n">
        <f aca="false">K1002 *M1002</f>
        <v>4529.91</v>
      </c>
      <c r="M1002" s="95" t="n">
        <v>0.37</v>
      </c>
      <c r="N1002" s="88" t="s">
        <v>23</v>
      </c>
      <c r="O1002" s="91" t="s">
        <v>219</v>
      </c>
      <c r="P1002" s="0" t="str">
        <f aca="false">RIGHT(H1002,LEN(H1002) - FIND(" ", H1002))</f>
        <v>Street Footwear</v>
      </c>
    </row>
    <row r="1003" customFormat="false" ht="14.25" hidden="false" customHeight="true" outlineLevel="0" collapsed="false">
      <c r="B1003" s="88" t="s">
        <v>13</v>
      </c>
      <c r="C1003" s="89" t="n">
        <v>1185732</v>
      </c>
      <c r="D1003" s="90" t="n">
        <v>44094</v>
      </c>
      <c r="E1003" s="88" t="s">
        <v>34</v>
      </c>
      <c r="F1003" s="88" t="s">
        <v>35</v>
      </c>
      <c r="G1003" s="88" t="s">
        <v>42</v>
      </c>
      <c r="H1003" s="91" t="s">
        <v>44</v>
      </c>
      <c r="I1003" s="92" t="n">
        <v>45</v>
      </c>
      <c r="J1003" s="93" t="n">
        <v>775</v>
      </c>
      <c r="K1003" s="94" t="n">
        <f aca="false">I1003 * J1003</f>
        <v>34875</v>
      </c>
      <c r="L1003" s="94" t="n">
        <f aca="false">K1003 *M1003</f>
        <v>10462.5</v>
      </c>
      <c r="M1003" s="95" t="n">
        <v>0.3</v>
      </c>
      <c r="N1003" s="88" t="s">
        <v>14</v>
      </c>
      <c r="O1003" s="91" t="s">
        <v>219</v>
      </c>
      <c r="P1003" s="0" t="str">
        <f aca="false">RIGHT(H1003,LEN(H1003) - FIND(" ", H1003))</f>
        <v>Athletic Footwear</v>
      </c>
    </row>
    <row r="1004" customFormat="false" ht="14.25" hidden="false" customHeight="true" outlineLevel="0" collapsed="false">
      <c r="B1004" s="88" t="s">
        <v>13</v>
      </c>
      <c r="C1004" s="89" t="n">
        <v>1185732</v>
      </c>
      <c r="D1004" s="90" t="n">
        <v>44094</v>
      </c>
      <c r="E1004" s="88" t="s">
        <v>34</v>
      </c>
      <c r="F1004" s="88" t="s">
        <v>35</v>
      </c>
      <c r="G1004" s="88" t="s">
        <v>42</v>
      </c>
      <c r="H1004" s="91" t="s">
        <v>44</v>
      </c>
      <c r="I1004" s="92" t="n">
        <v>44</v>
      </c>
      <c r="J1004" s="93" t="n">
        <v>233</v>
      </c>
      <c r="K1004" s="94" t="n">
        <f aca="false">I1004 * J1004</f>
        <v>10252</v>
      </c>
      <c r="L1004" s="94" t="n">
        <f aca="false">K1004 *M1004</f>
        <v>4100.8</v>
      </c>
      <c r="M1004" s="95" t="n">
        <v>0.4</v>
      </c>
      <c r="N1004" s="88" t="s">
        <v>23</v>
      </c>
      <c r="O1004" s="91" t="s">
        <v>219</v>
      </c>
      <c r="P1004" s="0" t="str">
        <f aca="false">RIGHT(H1004,LEN(H1004) - FIND(" ", H1004))</f>
        <v>Athletic Footwear</v>
      </c>
    </row>
    <row r="1005" customFormat="false" ht="14.25" hidden="false" customHeight="true" outlineLevel="0" collapsed="false">
      <c r="B1005" s="88" t="s">
        <v>13</v>
      </c>
      <c r="C1005" s="89" t="n">
        <v>1185732</v>
      </c>
      <c r="D1005" s="90" t="n">
        <v>44095</v>
      </c>
      <c r="E1005" s="88" t="s">
        <v>34</v>
      </c>
      <c r="F1005" s="88" t="s">
        <v>35</v>
      </c>
      <c r="G1005" s="88" t="s">
        <v>42</v>
      </c>
      <c r="H1005" s="91" t="s">
        <v>16</v>
      </c>
      <c r="I1005" s="92" t="n">
        <v>55</v>
      </c>
      <c r="J1005" s="93" t="n">
        <v>750</v>
      </c>
      <c r="K1005" s="94" t="n">
        <f aca="false">I1005 * J1005</f>
        <v>41250</v>
      </c>
      <c r="L1005" s="94" t="n">
        <f aca="false">K1005 *M1005</f>
        <v>14437.5</v>
      </c>
      <c r="M1005" s="95" t="n">
        <v>0.35</v>
      </c>
      <c r="N1005" s="88" t="s">
        <v>14</v>
      </c>
      <c r="O1005" s="91" t="s">
        <v>218</v>
      </c>
      <c r="P1005" s="0" t="str">
        <f aca="false">RIGHT(H1005,LEN(H1005) - FIND(" ", H1005))</f>
        <v>Apparel</v>
      </c>
    </row>
    <row r="1006" customFormat="false" ht="14.25" hidden="false" customHeight="true" outlineLevel="0" collapsed="false">
      <c r="B1006" s="88" t="s">
        <v>13</v>
      </c>
      <c r="C1006" s="89" t="n">
        <v>1185732</v>
      </c>
      <c r="D1006" s="90" t="n">
        <v>44095</v>
      </c>
      <c r="E1006" s="88" t="s">
        <v>34</v>
      </c>
      <c r="F1006" s="88" t="s">
        <v>35</v>
      </c>
      <c r="G1006" s="88" t="s">
        <v>42</v>
      </c>
      <c r="H1006" s="91" t="s">
        <v>16</v>
      </c>
      <c r="I1006" s="92" t="n">
        <v>52</v>
      </c>
      <c r="J1006" s="93" t="n">
        <v>225</v>
      </c>
      <c r="K1006" s="94" t="n">
        <f aca="false">I1006 * J1006</f>
        <v>11700</v>
      </c>
      <c r="L1006" s="94" t="n">
        <f aca="false">K1006 *M1006</f>
        <v>5265</v>
      </c>
      <c r="M1006" s="95" t="n">
        <v>0.45</v>
      </c>
      <c r="N1006" s="88" t="s">
        <v>23</v>
      </c>
      <c r="O1006" s="91" t="s">
        <v>218</v>
      </c>
      <c r="P1006" s="0" t="str">
        <f aca="false">RIGHT(H1006,LEN(H1006) - FIND(" ", H1006))</f>
        <v>Apparel</v>
      </c>
    </row>
    <row r="1007" customFormat="false" ht="14.25" hidden="false" customHeight="true" outlineLevel="0" collapsed="false">
      <c r="B1007" s="88" t="s">
        <v>13</v>
      </c>
      <c r="C1007" s="89" t="n">
        <v>1185732</v>
      </c>
      <c r="D1007" s="90" t="n">
        <v>44096</v>
      </c>
      <c r="E1007" s="88" t="s">
        <v>34</v>
      </c>
      <c r="F1007" s="88" t="s">
        <v>35</v>
      </c>
      <c r="G1007" s="88" t="s">
        <v>42</v>
      </c>
      <c r="H1007" s="91" t="s">
        <v>38</v>
      </c>
      <c r="I1007" s="92" t="n">
        <v>60</v>
      </c>
      <c r="J1007" s="93" t="n">
        <v>925</v>
      </c>
      <c r="K1007" s="94" t="n">
        <f aca="false">I1007 * J1007</f>
        <v>55500</v>
      </c>
      <c r="L1007" s="94" t="n">
        <f aca="false">K1007 *M1007</f>
        <v>27750</v>
      </c>
      <c r="M1007" s="95" t="n">
        <v>0.5</v>
      </c>
      <c r="N1007" s="88" t="s">
        <v>14</v>
      </c>
      <c r="O1007" s="91" t="s">
        <v>219</v>
      </c>
      <c r="P1007" s="0" t="str">
        <f aca="false">RIGHT(H1007,LEN(H1007) - FIND(" ", H1007))</f>
        <v>Apparel</v>
      </c>
    </row>
    <row r="1008" customFormat="false" ht="14.25" hidden="false" customHeight="true" outlineLevel="0" collapsed="false">
      <c r="B1008" s="88" t="s">
        <v>13</v>
      </c>
      <c r="C1008" s="89" t="n">
        <v>1185732</v>
      </c>
      <c r="D1008" s="90" t="n">
        <v>44096</v>
      </c>
      <c r="E1008" s="88" t="s">
        <v>34</v>
      </c>
      <c r="F1008" s="88" t="s">
        <v>35</v>
      </c>
      <c r="G1008" s="88" t="s">
        <v>42</v>
      </c>
      <c r="H1008" s="91" t="s">
        <v>38</v>
      </c>
      <c r="I1008" s="92" t="n">
        <v>56</v>
      </c>
      <c r="J1008" s="93" t="n">
        <v>278</v>
      </c>
      <c r="K1008" s="94" t="n">
        <f aca="false">I1008 * J1008</f>
        <v>15568</v>
      </c>
      <c r="L1008" s="94" t="n">
        <f aca="false">K1008 *M1008</f>
        <v>9496.48</v>
      </c>
      <c r="M1008" s="95" t="n">
        <v>0.61</v>
      </c>
      <c r="N1008" s="88" t="s">
        <v>23</v>
      </c>
      <c r="O1008" s="91" t="s">
        <v>219</v>
      </c>
      <c r="P1008" s="0" t="str">
        <f aca="false">RIGHT(H1008,LEN(H1008) - FIND(" ", H1008))</f>
        <v>Apparel</v>
      </c>
    </row>
    <row r="1009" customFormat="false" ht="14.25" hidden="false" customHeight="true" outlineLevel="0" collapsed="false">
      <c r="B1009" s="88" t="s">
        <v>13</v>
      </c>
      <c r="C1009" s="89" t="n">
        <v>1185732</v>
      </c>
      <c r="D1009" s="90" t="n">
        <v>44097</v>
      </c>
      <c r="E1009" s="88" t="s">
        <v>34</v>
      </c>
      <c r="F1009" s="88" t="s">
        <v>35</v>
      </c>
      <c r="G1009" s="88" t="s">
        <v>42</v>
      </c>
      <c r="H1009" s="91" t="s">
        <v>32</v>
      </c>
      <c r="I1009" s="92" t="n">
        <v>55</v>
      </c>
      <c r="J1009" s="93" t="n">
        <v>1050</v>
      </c>
      <c r="K1009" s="94" t="n">
        <f aca="false">I1009 * J1009</f>
        <v>57750</v>
      </c>
      <c r="L1009" s="94" t="n">
        <f aca="false">K1009 *M1009</f>
        <v>25987.5</v>
      </c>
      <c r="M1009" s="95" t="n">
        <v>0.45</v>
      </c>
      <c r="N1009" s="88" t="s">
        <v>14</v>
      </c>
      <c r="O1009" s="91" t="s">
        <v>218</v>
      </c>
      <c r="P1009" s="0" t="str">
        <f aca="false">RIGHT(H1009,LEN(H1009) - FIND(" ", H1009))</f>
        <v>Street Footwear</v>
      </c>
    </row>
    <row r="1010" customFormat="false" ht="14.25" hidden="false" customHeight="true" outlineLevel="0" collapsed="false">
      <c r="B1010" s="88" t="s">
        <v>13</v>
      </c>
      <c r="C1010" s="89" t="n">
        <v>1185732</v>
      </c>
      <c r="D1010" s="90" t="n">
        <v>44097</v>
      </c>
      <c r="E1010" s="88" t="s">
        <v>34</v>
      </c>
      <c r="F1010" s="88" t="s">
        <v>35</v>
      </c>
      <c r="G1010" s="88" t="s">
        <v>42</v>
      </c>
      <c r="H1010" s="91" t="s">
        <v>32</v>
      </c>
      <c r="I1010" s="92" t="n">
        <v>53</v>
      </c>
      <c r="J1010" s="93" t="n">
        <v>284</v>
      </c>
      <c r="K1010" s="94" t="n">
        <f aca="false">I1010 * J1010</f>
        <v>15052</v>
      </c>
      <c r="L1010" s="94" t="n">
        <f aca="false">K1010 *M1010</f>
        <v>8278.6</v>
      </c>
      <c r="M1010" s="95" t="n">
        <v>0.55</v>
      </c>
      <c r="N1010" s="88" t="s">
        <v>23</v>
      </c>
      <c r="O1010" s="91" t="s">
        <v>218</v>
      </c>
      <c r="P1010" s="0" t="str">
        <f aca="false">RIGHT(H1010,LEN(H1010) - FIND(" ", H1010))</f>
        <v>Street Footwear</v>
      </c>
    </row>
    <row r="1011" customFormat="false" ht="14.25" hidden="false" customHeight="true" outlineLevel="0" collapsed="false">
      <c r="B1011" s="88" t="s">
        <v>13</v>
      </c>
      <c r="C1011" s="89" t="n">
        <v>1185732</v>
      </c>
      <c r="D1011" s="90" t="n">
        <v>44098</v>
      </c>
      <c r="E1011" s="88" t="s">
        <v>34</v>
      </c>
      <c r="F1011" s="88" t="s">
        <v>35</v>
      </c>
      <c r="G1011" s="88" t="s">
        <v>42</v>
      </c>
      <c r="H1011" s="91" t="s">
        <v>24</v>
      </c>
      <c r="I1011" s="92" t="n">
        <v>50</v>
      </c>
      <c r="J1011" s="93" t="n">
        <v>850</v>
      </c>
      <c r="K1011" s="94" t="n">
        <f aca="false">I1011 * J1011</f>
        <v>42500</v>
      </c>
      <c r="L1011" s="94" t="n">
        <f aca="false">K1011 *M1011</f>
        <v>14875</v>
      </c>
      <c r="M1011" s="95" t="n">
        <v>0.35</v>
      </c>
      <c r="N1011" s="88" t="s">
        <v>14</v>
      </c>
      <c r="O1011" s="91" t="s">
        <v>218</v>
      </c>
      <c r="P1011" s="0" t="str">
        <f aca="false">RIGHT(H1011,LEN(H1011) - FIND(" ", H1011))</f>
        <v>Athletic Footwear</v>
      </c>
    </row>
    <row r="1012" customFormat="false" ht="14.25" hidden="false" customHeight="true" outlineLevel="0" collapsed="false">
      <c r="B1012" s="88" t="s">
        <v>13</v>
      </c>
      <c r="C1012" s="89" t="n">
        <v>1185732</v>
      </c>
      <c r="D1012" s="90" t="n">
        <v>44098</v>
      </c>
      <c r="E1012" s="88" t="s">
        <v>34</v>
      </c>
      <c r="F1012" s="88" t="s">
        <v>35</v>
      </c>
      <c r="G1012" s="88" t="s">
        <v>42</v>
      </c>
      <c r="H1012" s="91" t="s">
        <v>24</v>
      </c>
      <c r="I1012" s="92" t="n">
        <v>46</v>
      </c>
      <c r="J1012" s="93" t="n">
        <v>255</v>
      </c>
      <c r="K1012" s="94" t="n">
        <f aca="false">I1012 * J1012</f>
        <v>11730</v>
      </c>
      <c r="L1012" s="94" t="n">
        <f aca="false">K1012 *M1012</f>
        <v>5278.5</v>
      </c>
      <c r="M1012" s="95" t="n">
        <v>0.45</v>
      </c>
      <c r="N1012" s="88" t="s">
        <v>23</v>
      </c>
      <c r="O1012" s="91" t="s">
        <v>218</v>
      </c>
      <c r="P1012" s="0" t="str">
        <f aca="false">RIGHT(H1012,LEN(H1012) - FIND(" ", H1012))</f>
        <v>Athletic Footwear</v>
      </c>
    </row>
    <row r="1013" customFormat="false" ht="14.25" hidden="false" customHeight="true" outlineLevel="0" collapsed="false">
      <c r="B1013" s="88" t="s">
        <v>30</v>
      </c>
      <c r="C1013" s="89" t="n">
        <v>1185732</v>
      </c>
      <c r="D1013" s="90" t="n">
        <v>44099</v>
      </c>
      <c r="E1013" s="88" t="s">
        <v>34</v>
      </c>
      <c r="F1013" s="88" t="s">
        <v>35</v>
      </c>
      <c r="G1013" s="88" t="s">
        <v>42</v>
      </c>
      <c r="H1013" s="91" t="s">
        <v>48</v>
      </c>
      <c r="I1013" s="92" t="n">
        <v>45</v>
      </c>
      <c r="J1013" s="93" t="n">
        <v>750</v>
      </c>
      <c r="K1013" s="94" t="n">
        <f aca="false">I1013 * J1013</f>
        <v>33750</v>
      </c>
      <c r="L1013" s="94" t="n">
        <f aca="false">K1013 *M1013</f>
        <v>8437.5</v>
      </c>
      <c r="M1013" s="95" t="n">
        <v>0.25</v>
      </c>
      <c r="N1013" s="88" t="s">
        <v>14</v>
      </c>
      <c r="O1013" s="91" t="s">
        <v>219</v>
      </c>
      <c r="P1013" s="0" t="str">
        <f aca="false">RIGHT(H1013,LEN(H1013) - FIND(" ", H1013))</f>
        <v>Street Footwear</v>
      </c>
    </row>
    <row r="1014" customFormat="false" ht="14.25" hidden="false" customHeight="true" outlineLevel="0" collapsed="false">
      <c r="B1014" s="88" t="s">
        <v>30</v>
      </c>
      <c r="C1014" s="89" t="n">
        <v>1185732</v>
      </c>
      <c r="D1014" s="90" t="n">
        <v>44099</v>
      </c>
      <c r="E1014" s="88" t="s">
        <v>34</v>
      </c>
      <c r="F1014" s="88" t="s">
        <v>35</v>
      </c>
      <c r="G1014" s="88" t="s">
        <v>42</v>
      </c>
      <c r="H1014" s="91" t="s">
        <v>48</v>
      </c>
      <c r="I1014" s="92" t="n">
        <v>41</v>
      </c>
      <c r="J1014" s="93" t="n">
        <v>225</v>
      </c>
      <c r="K1014" s="94" t="n">
        <f aca="false">I1014 * J1014</f>
        <v>9225</v>
      </c>
      <c r="L1014" s="94" t="n">
        <f aca="false">K1014 *M1014</f>
        <v>3413.25</v>
      </c>
      <c r="M1014" s="95" t="n">
        <v>0.37</v>
      </c>
      <c r="N1014" s="88" t="s">
        <v>23</v>
      </c>
      <c r="O1014" s="91" t="s">
        <v>219</v>
      </c>
      <c r="P1014" s="0" t="str">
        <f aca="false">RIGHT(H1014,LEN(H1014) - FIND(" ", H1014))</f>
        <v>Street Footwear</v>
      </c>
    </row>
    <row r="1015" customFormat="false" ht="14.25" hidden="false" customHeight="true" outlineLevel="0" collapsed="false">
      <c r="B1015" s="88" t="s">
        <v>30</v>
      </c>
      <c r="C1015" s="89" t="n">
        <v>1185732</v>
      </c>
      <c r="D1015" s="90" t="n">
        <v>44100</v>
      </c>
      <c r="E1015" s="88" t="s">
        <v>34</v>
      </c>
      <c r="F1015" s="88" t="s">
        <v>35</v>
      </c>
      <c r="G1015" s="88" t="s">
        <v>42</v>
      </c>
      <c r="H1015" s="91" t="s">
        <v>44</v>
      </c>
      <c r="I1015" s="92" t="n">
        <v>45</v>
      </c>
      <c r="J1015" s="93" t="n">
        <v>725</v>
      </c>
      <c r="K1015" s="94" t="n">
        <f aca="false">I1015 * J1015</f>
        <v>32625</v>
      </c>
      <c r="L1015" s="94" t="n">
        <f aca="false">K1015 *M1015</f>
        <v>9787.5</v>
      </c>
      <c r="M1015" s="95" t="n">
        <v>0.3</v>
      </c>
      <c r="N1015" s="88" t="s">
        <v>14</v>
      </c>
      <c r="O1015" s="91" t="s">
        <v>219</v>
      </c>
      <c r="P1015" s="0" t="str">
        <f aca="false">RIGHT(H1015,LEN(H1015) - FIND(" ", H1015))</f>
        <v>Athletic Footwear</v>
      </c>
    </row>
    <row r="1016" customFormat="false" ht="14.25" hidden="false" customHeight="true" outlineLevel="0" collapsed="false">
      <c r="B1016" s="88" t="s">
        <v>30</v>
      </c>
      <c r="C1016" s="89" t="n">
        <v>1185732</v>
      </c>
      <c r="D1016" s="90" t="n">
        <v>44100</v>
      </c>
      <c r="E1016" s="88" t="s">
        <v>34</v>
      </c>
      <c r="F1016" s="88" t="s">
        <v>35</v>
      </c>
      <c r="G1016" s="88" t="s">
        <v>42</v>
      </c>
      <c r="H1016" s="91" t="s">
        <v>44</v>
      </c>
      <c r="I1016" s="92" t="n">
        <v>42</v>
      </c>
      <c r="J1016" s="93" t="n">
        <v>210</v>
      </c>
      <c r="K1016" s="94" t="n">
        <f aca="false">I1016 * J1016</f>
        <v>8820</v>
      </c>
      <c r="L1016" s="94" t="n">
        <f aca="false">K1016 *M1016</f>
        <v>3792.6</v>
      </c>
      <c r="M1016" s="95" t="n">
        <v>0.43</v>
      </c>
      <c r="N1016" s="88" t="s">
        <v>23</v>
      </c>
      <c r="O1016" s="91" t="s">
        <v>219</v>
      </c>
      <c r="P1016" s="0" t="str">
        <f aca="false">RIGHT(H1016,LEN(H1016) - FIND(" ", H1016))</f>
        <v>Athletic Footwear</v>
      </c>
    </row>
    <row r="1017" customFormat="false" ht="14.25" hidden="false" customHeight="true" outlineLevel="0" collapsed="false">
      <c r="B1017" s="88" t="s">
        <v>30</v>
      </c>
      <c r="C1017" s="89" t="n">
        <v>1185732</v>
      </c>
      <c r="D1017" s="90" t="n">
        <v>44101</v>
      </c>
      <c r="E1017" s="88" t="s">
        <v>34</v>
      </c>
      <c r="F1017" s="88" t="s">
        <v>35</v>
      </c>
      <c r="G1017" s="88" t="s">
        <v>42</v>
      </c>
      <c r="H1017" s="91" t="s">
        <v>16</v>
      </c>
      <c r="I1017" s="92" t="n">
        <v>55</v>
      </c>
      <c r="J1017" s="93" t="n">
        <v>725</v>
      </c>
      <c r="K1017" s="94" t="n">
        <f aca="false">I1017 * J1017</f>
        <v>39875</v>
      </c>
      <c r="L1017" s="94" t="n">
        <f aca="false">K1017 *M1017</f>
        <v>13956.25</v>
      </c>
      <c r="M1017" s="95" t="n">
        <v>0.35</v>
      </c>
      <c r="N1017" s="88" t="s">
        <v>14</v>
      </c>
      <c r="O1017" s="91" t="s">
        <v>218</v>
      </c>
      <c r="P1017" s="0" t="str">
        <f aca="false">RIGHT(H1017,LEN(H1017) - FIND(" ", H1017))</f>
        <v>Apparel</v>
      </c>
    </row>
    <row r="1018" customFormat="false" ht="14.25" hidden="false" customHeight="true" outlineLevel="0" collapsed="false">
      <c r="B1018" s="88" t="s">
        <v>30</v>
      </c>
      <c r="C1018" s="89" t="n">
        <v>1185732</v>
      </c>
      <c r="D1018" s="90" t="n">
        <v>44101</v>
      </c>
      <c r="E1018" s="88" t="s">
        <v>34</v>
      </c>
      <c r="F1018" s="88" t="s">
        <v>35</v>
      </c>
      <c r="G1018" s="88" t="s">
        <v>42</v>
      </c>
      <c r="H1018" s="91" t="s">
        <v>16</v>
      </c>
      <c r="I1018" s="92" t="n">
        <v>50</v>
      </c>
      <c r="J1018" s="93" t="n">
        <v>210</v>
      </c>
      <c r="K1018" s="94" t="n">
        <f aca="false">I1018 * J1018</f>
        <v>10500</v>
      </c>
      <c r="L1018" s="94" t="n">
        <f aca="false">K1018 *M1018</f>
        <v>5250</v>
      </c>
      <c r="M1018" s="95" t="n">
        <v>0.5</v>
      </c>
      <c r="N1018" s="88" t="s">
        <v>23</v>
      </c>
      <c r="O1018" s="91" t="s">
        <v>218</v>
      </c>
      <c r="P1018" s="0" t="str">
        <f aca="false">RIGHT(H1018,LEN(H1018) - FIND(" ", H1018))</f>
        <v>Apparel</v>
      </c>
    </row>
    <row r="1019" customFormat="false" ht="14.25" hidden="false" customHeight="true" outlineLevel="0" collapsed="false">
      <c r="B1019" s="88" t="s">
        <v>30</v>
      </c>
      <c r="C1019" s="89" t="n">
        <v>1185732</v>
      </c>
      <c r="D1019" s="90" t="n">
        <v>44102</v>
      </c>
      <c r="E1019" s="88" t="s">
        <v>34</v>
      </c>
      <c r="F1019" s="88" t="s">
        <v>35</v>
      </c>
      <c r="G1019" s="88" t="s">
        <v>42</v>
      </c>
      <c r="H1019" s="91" t="s">
        <v>38</v>
      </c>
      <c r="I1019" s="92" t="n">
        <v>60</v>
      </c>
      <c r="J1019" s="93" t="n">
        <v>825</v>
      </c>
      <c r="K1019" s="94" t="n">
        <f aca="false">I1019 * J1019</f>
        <v>49500</v>
      </c>
      <c r="L1019" s="94" t="n">
        <f aca="false">K1019 *M1019</f>
        <v>24750</v>
      </c>
      <c r="M1019" s="95" t="n">
        <v>0.5</v>
      </c>
      <c r="N1019" s="88" t="s">
        <v>14</v>
      </c>
      <c r="O1019" s="91" t="s">
        <v>219</v>
      </c>
      <c r="P1019" s="0" t="str">
        <f aca="false">RIGHT(H1019,LEN(H1019) - FIND(" ", H1019))</f>
        <v>Apparel</v>
      </c>
    </row>
    <row r="1020" customFormat="false" ht="14.25" hidden="false" customHeight="true" outlineLevel="0" collapsed="false">
      <c r="B1020" s="88" t="s">
        <v>30</v>
      </c>
      <c r="C1020" s="89" t="n">
        <v>1185732</v>
      </c>
      <c r="D1020" s="90" t="n">
        <v>44102</v>
      </c>
      <c r="E1020" s="88" t="s">
        <v>34</v>
      </c>
      <c r="F1020" s="88" t="s">
        <v>35</v>
      </c>
      <c r="G1020" s="88" t="s">
        <v>42</v>
      </c>
      <c r="H1020" s="91" t="s">
        <v>38</v>
      </c>
      <c r="I1020" s="92" t="n">
        <v>55</v>
      </c>
      <c r="J1020" s="93" t="n">
        <v>223</v>
      </c>
      <c r="K1020" s="94" t="n">
        <f aca="false">I1020 * J1020</f>
        <v>12265</v>
      </c>
      <c r="L1020" s="94" t="n">
        <f aca="false">K1020 *M1020</f>
        <v>7726.95</v>
      </c>
      <c r="M1020" s="95" t="n">
        <v>0.63</v>
      </c>
      <c r="N1020" s="88" t="s">
        <v>23</v>
      </c>
      <c r="O1020" s="91" t="s">
        <v>219</v>
      </c>
      <c r="P1020" s="0" t="str">
        <f aca="false">RIGHT(H1020,LEN(H1020) - FIND(" ", H1020))</f>
        <v>Apparel</v>
      </c>
    </row>
    <row r="1021" customFormat="false" ht="14.25" hidden="false" customHeight="true" outlineLevel="0" collapsed="false">
      <c r="B1021" s="88" t="s">
        <v>30</v>
      </c>
      <c r="C1021" s="89" t="n">
        <v>1185732</v>
      </c>
      <c r="D1021" s="90" t="n">
        <v>44103</v>
      </c>
      <c r="E1021" s="88" t="s">
        <v>34</v>
      </c>
      <c r="F1021" s="88" t="s">
        <v>35</v>
      </c>
      <c r="G1021" s="88" t="s">
        <v>42</v>
      </c>
      <c r="H1021" s="91" t="s">
        <v>32</v>
      </c>
      <c r="I1021" s="92" t="n">
        <v>60</v>
      </c>
      <c r="J1021" s="93" t="n">
        <v>1000</v>
      </c>
      <c r="K1021" s="94" t="n">
        <f aca="false">I1021 * J1021</f>
        <v>60000</v>
      </c>
      <c r="L1021" s="94" t="n">
        <f aca="false">K1021 *M1021</f>
        <v>27000</v>
      </c>
      <c r="M1021" s="95" t="n">
        <v>0.45</v>
      </c>
      <c r="N1021" s="88" t="s">
        <v>14</v>
      </c>
      <c r="O1021" s="91" t="s">
        <v>218</v>
      </c>
      <c r="P1021" s="0" t="str">
        <f aca="false">RIGHT(H1021,LEN(H1021) - FIND(" ", H1021))</f>
        <v>Street Footwear</v>
      </c>
    </row>
    <row r="1022" customFormat="false" ht="14.25" hidden="false" customHeight="true" outlineLevel="0" collapsed="false">
      <c r="B1022" s="88" t="s">
        <v>30</v>
      </c>
      <c r="C1022" s="89" t="n">
        <v>1185732</v>
      </c>
      <c r="D1022" s="90" t="n">
        <v>44103</v>
      </c>
      <c r="E1022" s="88" t="s">
        <v>34</v>
      </c>
      <c r="F1022" s="88" t="s">
        <v>35</v>
      </c>
      <c r="G1022" s="88" t="s">
        <v>42</v>
      </c>
      <c r="H1022" s="91" t="s">
        <v>32</v>
      </c>
      <c r="I1022" s="92" t="n">
        <v>56</v>
      </c>
      <c r="J1022" s="93" t="n">
        <v>270</v>
      </c>
      <c r="K1022" s="94" t="n">
        <f aca="false">I1022 * J1022</f>
        <v>15120</v>
      </c>
      <c r="L1022" s="94" t="n">
        <f aca="false">K1022 *M1022</f>
        <v>9072</v>
      </c>
      <c r="M1022" s="95" t="n">
        <v>0.6</v>
      </c>
      <c r="N1022" s="88" t="s">
        <v>23</v>
      </c>
      <c r="O1022" s="91" t="s">
        <v>218</v>
      </c>
      <c r="P1022" s="0" t="str">
        <f aca="false">RIGHT(H1022,LEN(H1022) - FIND(" ", H1022))</f>
        <v>Street Footwear</v>
      </c>
    </row>
    <row r="1023" customFormat="false" ht="14.25" hidden="false" customHeight="true" outlineLevel="0" collapsed="false">
      <c r="B1023" s="88" t="s">
        <v>30</v>
      </c>
      <c r="C1023" s="89" t="n">
        <v>1185732</v>
      </c>
      <c r="D1023" s="90" t="n">
        <v>44104</v>
      </c>
      <c r="E1023" s="88" t="s">
        <v>34</v>
      </c>
      <c r="F1023" s="88" t="s">
        <v>35</v>
      </c>
      <c r="G1023" s="88" t="s">
        <v>42</v>
      </c>
      <c r="H1023" s="91" t="s">
        <v>24</v>
      </c>
      <c r="I1023" s="92" t="n">
        <v>50</v>
      </c>
      <c r="J1023" s="93" t="n">
        <v>825</v>
      </c>
      <c r="K1023" s="94" t="n">
        <f aca="false">I1023 * J1023</f>
        <v>41250</v>
      </c>
      <c r="L1023" s="94" t="n">
        <f aca="false">K1023 *M1023</f>
        <v>14437.5</v>
      </c>
      <c r="M1023" s="95" t="n">
        <v>0.35</v>
      </c>
      <c r="N1023" s="88" t="s">
        <v>14</v>
      </c>
      <c r="O1023" s="91" t="s">
        <v>218</v>
      </c>
      <c r="P1023" s="0" t="str">
        <f aca="false">RIGHT(H1023,LEN(H1023) - FIND(" ", H1023))</f>
        <v>Athletic Footwear</v>
      </c>
    </row>
    <row r="1024" customFormat="false" ht="14.25" hidden="false" customHeight="true" outlineLevel="0" collapsed="false">
      <c r="B1024" s="88" t="s">
        <v>30</v>
      </c>
      <c r="C1024" s="89" t="n">
        <v>1185732</v>
      </c>
      <c r="D1024" s="90" t="n">
        <v>44104</v>
      </c>
      <c r="E1024" s="88" t="s">
        <v>34</v>
      </c>
      <c r="F1024" s="88" t="s">
        <v>35</v>
      </c>
      <c r="G1024" s="88" t="s">
        <v>42</v>
      </c>
      <c r="H1024" s="91" t="s">
        <v>24</v>
      </c>
      <c r="I1024" s="92" t="n">
        <v>47</v>
      </c>
      <c r="J1024" s="93" t="n">
        <v>215</v>
      </c>
      <c r="K1024" s="94" t="n">
        <f aca="false">I1024 * J1024</f>
        <v>10105</v>
      </c>
      <c r="L1024" s="94" t="n">
        <f aca="false">K1024 *M1024</f>
        <v>4547.25</v>
      </c>
      <c r="M1024" s="95" t="n">
        <v>0.45</v>
      </c>
      <c r="N1024" s="88" t="s">
        <v>23</v>
      </c>
      <c r="O1024" s="91" t="s">
        <v>218</v>
      </c>
      <c r="P1024" s="0" t="str">
        <f aca="false">RIGHT(H1024,LEN(H1024) - FIND(" ", H1024))</f>
        <v>Athletic Footwear</v>
      </c>
    </row>
    <row r="1025" customFormat="false" ht="14.25" hidden="false" customHeight="true" outlineLevel="0" collapsed="false">
      <c r="B1025" s="88" t="s">
        <v>30</v>
      </c>
      <c r="C1025" s="89" t="n">
        <v>1185732</v>
      </c>
      <c r="D1025" s="90" t="n">
        <v>44105</v>
      </c>
      <c r="E1025" s="88" t="s">
        <v>34</v>
      </c>
      <c r="F1025" s="88" t="s">
        <v>35</v>
      </c>
      <c r="G1025" s="88" t="s">
        <v>42</v>
      </c>
      <c r="H1025" s="91" t="s">
        <v>48</v>
      </c>
      <c r="I1025" s="92" t="n">
        <v>50</v>
      </c>
      <c r="J1025" s="93" t="n">
        <v>725</v>
      </c>
      <c r="K1025" s="94" t="n">
        <f aca="false">I1025 * J1025</f>
        <v>36250</v>
      </c>
      <c r="L1025" s="94" t="n">
        <f aca="false">K1025 *M1025</f>
        <v>9062.5</v>
      </c>
      <c r="M1025" s="95" t="n">
        <v>0.25</v>
      </c>
      <c r="N1025" s="88" t="s">
        <v>14</v>
      </c>
      <c r="O1025" s="91" t="s">
        <v>219</v>
      </c>
      <c r="P1025" s="0" t="str">
        <f aca="false">RIGHT(H1025,LEN(H1025) - FIND(" ", H1025))</f>
        <v>Street Footwear</v>
      </c>
    </row>
    <row r="1026" customFormat="false" ht="14.25" hidden="false" customHeight="true" outlineLevel="0" collapsed="false">
      <c r="B1026" s="88" t="s">
        <v>30</v>
      </c>
      <c r="C1026" s="89" t="n">
        <v>1185732</v>
      </c>
      <c r="D1026" s="90" t="n">
        <v>44105</v>
      </c>
      <c r="E1026" s="88" t="s">
        <v>34</v>
      </c>
      <c r="F1026" s="88" t="s">
        <v>35</v>
      </c>
      <c r="G1026" s="88" t="s">
        <v>42</v>
      </c>
      <c r="H1026" s="91" t="s">
        <v>48</v>
      </c>
      <c r="I1026" s="92" t="n">
        <v>47</v>
      </c>
      <c r="J1026" s="93" t="n">
        <v>203</v>
      </c>
      <c r="K1026" s="94" t="n">
        <f aca="false">I1026 * J1026</f>
        <v>9541</v>
      </c>
      <c r="L1026" s="94" t="n">
        <f aca="false">K1026 *M1026</f>
        <v>3720.99</v>
      </c>
      <c r="M1026" s="95" t="n">
        <v>0.39</v>
      </c>
      <c r="N1026" s="88" t="s">
        <v>23</v>
      </c>
      <c r="O1026" s="91" t="s">
        <v>219</v>
      </c>
      <c r="P1026" s="0" t="str">
        <f aca="false">RIGHT(H1026,LEN(H1026) - FIND(" ", H1026))</f>
        <v>Street Footwear</v>
      </c>
    </row>
    <row r="1027" customFormat="false" ht="14.25" hidden="false" customHeight="true" outlineLevel="0" collapsed="false">
      <c r="B1027" s="88" t="s">
        <v>30</v>
      </c>
      <c r="C1027" s="89" t="n">
        <v>1185732</v>
      </c>
      <c r="D1027" s="90" t="n">
        <v>44106</v>
      </c>
      <c r="E1027" s="88" t="s">
        <v>34</v>
      </c>
      <c r="F1027" s="88" t="s">
        <v>35</v>
      </c>
      <c r="G1027" s="88" t="s">
        <v>42</v>
      </c>
      <c r="H1027" s="91" t="s">
        <v>44</v>
      </c>
      <c r="I1027" s="92" t="n">
        <v>50</v>
      </c>
      <c r="J1027" s="93" t="n">
        <v>700</v>
      </c>
      <c r="K1027" s="94" t="n">
        <f aca="false">I1027 * J1027</f>
        <v>35000</v>
      </c>
      <c r="L1027" s="94" t="n">
        <f aca="false">K1027 *M1027</f>
        <v>10500</v>
      </c>
      <c r="M1027" s="95" t="n">
        <v>0.3</v>
      </c>
      <c r="N1027" s="88" t="s">
        <v>14</v>
      </c>
      <c r="O1027" s="91" t="s">
        <v>219</v>
      </c>
      <c r="P1027" s="0" t="str">
        <f aca="false">RIGHT(H1027,LEN(H1027) - FIND(" ", H1027))</f>
        <v>Athletic Footwear</v>
      </c>
    </row>
    <row r="1028" customFormat="false" ht="14.25" hidden="false" customHeight="true" outlineLevel="0" collapsed="false">
      <c r="B1028" s="88" t="s">
        <v>30</v>
      </c>
      <c r="C1028" s="89" t="n">
        <v>1185732</v>
      </c>
      <c r="D1028" s="90" t="n">
        <v>44106</v>
      </c>
      <c r="E1028" s="88" t="s">
        <v>34</v>
      </c>
      <c r="F1028" s="88" t="s">
        <v>35</v>
      </c>
      <c r="G1028" s="88" t="s">
        <v>42</v>
      </c>
      <c r="H1028" s="91" t="s">
        <v>44</v>
      </c>
      <c r="I1028" s="92" t="n">
        <v>45</v>
      </c>
      <c r="J1028" s="93" t="n">
        <v>182</v>
      </c>
      <c r="K1028" s="94" t="n">
        <f aca="false">I1028 * J1028</f>
        <v>8190</v>
      </c>
      <c r="L1028" s="94" t="n">
        <f aca="false">K1028 *M1028</f>
        <v>3603.6</v>
      </c>
      <c r="M1028" s="95" t="n">
        <v>0.44</v>
      </c>
      <c r="N1028" s="88" t="s">
        <v>23</v>
      </c>
      <c r="O1028" s="91" t="s">
        <v>219</v>
      </c>
      <c r="P1028" s="0" t="str">
        <f aca="false">RIGHT(H1028,LEN(H1028) - FIND(" ", H1028))</f>
        <v>Athletic Footwear</v>
      </c>
    </row>
    <row r="1029" customFormat="false" ht="14.25" hidden="false" customHeight="true" outlineLevel="0" collapsed="false">
      <c r="B1029" s="88" t="s">
        <v>30</v>
      </c>
      <c r="C1029" s="89" t="n">
        <v>1185732</v>
      </c>
      <c r="D1029" s="90" t="n">
        <v>44107</v>
      </c>
      <c r="E1029" s="88" t="s">
        <v>34</v>
      </c>
      <c r="F1029" s="88" t="s">
        <v>35</v>
      </c>
      <c r="G1029" s="88" t="s">
        <v>42</v>
      </c>
      <c r="H1029" s="91" t="s">
        <v>16</v>
      </c>
      <c r="I1029" s="92" t="n">
        <v>60</v>
      </c>
      <c r="J1029" s="93" t="n">
        <v>700</v>
      </c>
      <c r="K1029" s="94" t="n">
        <f aca="false">I1029 * J1029</f>
        <v>42000</v>
      </c>
      <c r="L1029" s="94" t="n">
        <f aca="false">K1029 *M1029</f>
        <v>14700</v>
      </c>
      <c r="M1029" s="95" t="n">
        <v>0.35</v>
      </c>
      <c r="N1029" s="88" t="s">
        <v>14</v>
      </c>
      <c r="O1029" s="91" t="s">
        <v>218</v>
      </c>
      <c r="P1029" s="0" t="str">
        <f aca="false">RIGHT(H1029,LEN(H1029) - FIND(" ", H1029))</f>
        <v>Apparel</v>
      </c>
    </row>
    <row r="1030" customFormat="false" ht="14.25" hidden="false" customHeight="true" outlineLevel="0" collapsed="false">
      <c r="B1030" s="88" t="s">
        <v>30</v>
      </c>
      <c r="C1030" s="89" t="n">
        <v>1185732</v>
      </c>
      <c r="D1030" s="90" t="n">
        <v>44107</v>
      </c>
      <c r="E1030" s="88" t="s">
        <v>34</v>
      </c>
      <c r="F1030" s="88" t="s">
        <v>35</v>
      </c>
      <c r="G1030" s="88" t="s">
        <v>42</v>
      </c>
      <c r="H1030" s="91" t="s">
        <v>16</v>
      </c>
      <c r="I1030" s="92" t="n">
        <v>57</v>
      </c>
      <c r="J1030" s="93" t="n">
        <v>189</v>
      </c>
      <c r="K1030" s="94" t="n">
        <f aca="false">I1030 * J1030</f>
        <v>10773</v>
      </c>
      <c r="L1030" s="94" t="n">
        <f aca="false">K1030 *M1030</f>
        <v>5386.5</v>
      </c>
      <c r="M1030" s="95" t="n">
        <v>0.5</v>
      </c>
      <c r="N1030" s="88" t="s">
        <v>23</v>
      </c>
      <c r="O1030" s="91" t="s">
        <v>218</v>
      </c>
      <c r="P1030" s="0" t="str">
        <f aca="false">RIGHT(H1030,LEN(H1030) - FIND(" ", H1030))</f>
        <v>Apparel</v>
      </c>
    </row>
    <row r="1031" customFormat="false" ht="14.25" hidden="false" customHeight="true" outlineLevel="0" collapsed="false">
      <c r="B1031" s="88" t="s">
        <v>30</v>
      </c>
      <c r="C1031" s="89" t="n">
        <v>1185732</v>
      </c>
      <c r="D1031" s="90" t="n">
        <v>44108</v>
      </c>
      <c r="E1031" s="88" t="s">
        <v>34</v>
      </c>
      <c r="F1031" s="88" t="s">
        <v>35</v>
      </c>
      <c r="G1031" s="88" t="s">
        <v>42</v>
      </c>
      <c r="H1031" s="91" t="s">
        <v>38</v>
      </c>
      <c r="I1031" s="92" t="n">
        <v>65</v>
      </c>
      <c r="J1031" s="93" t="n">
        <v>825</v>
      </c>
      <c r="K1031" s="94" t="n">
        <f aca="false">I1031 * J1031</f>
        <v>53625</v>
      </c>
      <c r="L1031" s="94" t="n">
        <f aca="false">K1031 *M1031</f>
        <v>26812.5</v>
      </c>
      <c r="M1031" s="95" t="n">
        <v>0.5</v>
      </c>
      <c r="N1031" s="88" t="s">
        <v>14</v>
      </c>
      <c r="O1031" s="91" t="s">
        <v>219</v>
      </c>
      <c r="P1031" s="0" t="str">
        <f aca="false">RIGHT(H1031,LEN(H1031) - FIND(" ", H1031))</f>
        <v>Apparel</v>
      </c>
    </row>
    <row r="1032" customFormat="false" ht="14.25" hidden="false" customHeight="true" outlineLevel="0" collapsed="false">
      <c r="B1032" s="88" t="s">
        <v>30</v>
      </c>
      <c r="C1032" s="89" t="n">
        <v>1185732</v>
      </c>
      <c r="D1032" s="90" t="n">
        <v>44108</v>
      </c>
      <c r="E1032" s="88" t="s">
        <v>34</v>
      </c>
      <c r="F1032" s="88" t="s">
        <v>35</v>
      </c>
      <c r="G1032" s="88" t="s">
        <v>42</v>
      </c>
      <c r="H1032" s="91" t="s">
        <v>38</v>
      </c>
      <c r="I1032" s="92" t="n">
        <v>59</v>
      </c>
      <c r="J1032" s="93" t="n">
        <v>223</v>
      </c>
      <c r="K1032" s="94" t="n">
        <f aca="false">I1032 * J1032</f>
        <v>13157</v>
      </c>
      <c r="L1032" s="94" t="n">
        <f aca="false">K1032 *M1032</f>
        <v>8552.05</v>
      </c>
      <c r="M1032" s="95" t="n">
        <v>0.65</v>
      </c>
      <c r="N1032" s="88" t="s">
        <v>23</v>
      </c>
      <c r="O1032" s="91" t="s">
        <v>219</v>
      </c>
      <c r="P1032" s="0" t="str">
        <f aca="false">RIGHT(H1032,LEN(H1032) - FIND(" ", H1032))</f>
        <v>Apparel</v>
      </c>
    </row>
    <row r="1033" customFormat="false" ht="14.25" hidden="false" customHeight="true" outlineLevel="0" collapsed="false">
      <c r="B1033" s="88" t="s">
        <v>30</v>
      </c>
      <c r="C1033" s="89" t="n">
        <v>1185732</v>
      </c>
      <c r="D1033" s="90" t="n">
        <v>44109</v>
      </c>
      <c r="E1033" s="88" t="s">
        <v>34</v>
      </c>
      <c r="F1033" s="88" t="s">
        <v>35</v>
      </c>
      <c r="G1033" s="88" t="s">
        <v>42</v>
      </c>
      <c r="H1033" s="91" t="s">
        <v>32</v>
      </c>
      <c r="I1033" s="92" t="n">
        <v>60</v>
      </c>
      <c r="J1033" s="93" t="n">
        <v>975</v>
      </c>
      <c r="K1033" s="94" t="n">
        <f aca="false">I1033 * J1033</f>
        <v>58500</v>
      </c>
      <c r="L1033" s="94" t="n">
        <f aca="false">K1033 *M1033</f>
        <v>26325</v>
      </c>
      <c r="M1033" s="95" t="n">
        <v>0.45</v>
      </c>
      <c r="N1033" s="88" t="s">
        <v>14</v>
      </c>
      <c r="O1033" s="91" t="s">
        <v>218</v>
      </c>
      <c r="P1033" s="0" t="str">
        <f aca="false">RIGHT(H1033,LEN(H1033) - FIND(" ", H1033))</f>
        <v>Street Footwear</v>
      </c>
    </row>
    <row r="1034" customFormat="false" ht="14.25" hidden="false" customHeight="true" outlineLevel="0" collapsed="false">
      <c r="B1034" s="88" t="s">
        <v>30</v>
      </c>
      <c r="C1034" s="89" t="n">
        <v>1185732</v>
      </c>
      <c r="D1034" s="90" t="n">
        <v>44109</v>
      </c>
      <c r="E1034" s="88" t="s">
        <v>34</v>
      </c>
      <c r="F1034" s="88" t="s">
        <v>35</v>
      </c>
      <c r="G1034" s="88" t="s">
        <v>42</v>
      </c>
      <c r="H1034" s="91" t="s">
        <v>32</v>
      </c>
      <c r="I1034" s="92" t="n">
        <v>56</v>
      </c>
      <c r="J1034" s="93" t="n">
        <v>244</v>
      </c>
      <c r="K1034" s="94" t="n">
        <f aca="false">I1034 * J1034</f>
        <v>13664</v>
      </c>
      <c r="L1034" s="94" t="n">
        <f aca="false">K1034 *M1034</f>
        <v>7925.12</v>
      </c>
      <c r="M1034" s="95" t="n">
        <v>0.58</v>
      </c>
      <c r="N1034" s="88" t="s">
        <v>23</v>
      </c>
      <c r="O1034" s="91" t="s">
        <v>218</v>
      </c>
      <c r="P1034" s="0" t="str">
        <f aca="false">RIGHT(H1034,LEN(H1034) - FIND(" ", H1034))</f>
        <v>Street Footwear</v>
      </c>
    </row>
    <row r="1035" customFormat="false" ht="14.25" hidden="false" customHeight="true" outlineLevel="0" collapsed="false">
      <c r="B1035" s="88" t="s">
        <v>30</v>
      </c>
      <c r="C1035" s="89" t="n">
        <v>1185732</v>
      </c>
      <c r="D1035" s="90" t="n">
        <v>44110</v>
      </c>
      <c r="E1035" s="88" t="s">
        <v>34</v>
      </c>
      <c r="F1035" s="88" t="s">
        <v>35</v>
      </c>
      <c r="G1035" s="88" t="s">
        <v>42</v>
      </c>
      <c r="H1035" s="91" t="s">
        <v>24</v>
      </c>
      <c r="I1035" s="92" t="n">
        <v>50</v>
      </c>
      <c r="J1035" s="93" t="n">
        <v>800</v>
      </c>
      <c r="K1035" s="94" t="n">
        <f aca="false">I1035 * J1035</f>
        <v>40000</v>
      </c>
      <c r="L1035" s="94" t="n">
        <f aca="false">K1035 *M1035</f>
        <v>14000</v>
      </c>
      <c r="M1035" s="95" t="n">
        <v>0.35</v>
      </c>
      <c r="N1035" s="88" t="s">
        <v>14</v>
      </c>
      <c r="O1035" s="91" t="s">
        <v>218</v>
      </c>
      <c r="P1035" s="0" t="str">
        <f aca="false">RIGHT(H1035,LEN(H1035) - FIND(" ", H1035))</f>
        <v>Athletic Footwear</v>
      </c>
    </row>
    <row r="1036" customFormat="false" ht="14.25" hidden="false" customHeight="true" outlineLevel="0" collapsed="false">
      <c r="B1036" s="88" t="s">
        <v>30</v>
      </c>
      <c r="C1036" s="89" t="n">
        <v>1185732</v>
      </c>
      <c r="D1036" s="90" t="n">
        <v>44110</v>
      </c>
      <c r="E1036" s="88" t="s">
        <v>34</v>
      </c>
      <c r="F1036" s="88" t="s">
        <v>35</v>
      </c>
      <c r="G1036" s="88" t="s">
        <v>42</v>
      </c>
      <c r="H1036" s="91" t="s">
        <v>24</v>
      </c>
      <c r="I1036" s="92" t="n">
        <v>49</v>
      </c>
      <c r="J1036" s="93" t="n">
        <v>224</v>
      </c>
      <c r="K1036" s="94" t="n">
        <f aca="false">I1036 * J1036</f>
        <v>10976</v>
      </c>
      <c r="L1036" s="94" t="n">
        <f aca="false">K1036 *M1036</f>
        <v>5268.48</v>
      </c>
      <c r="M1036" s="95" t="n">
        <v>0.48</v>
      </c>
      <c r="N1036" s="88" t="s">
        <v>23</v>
      </c>
      <c r="O1036" s="91" t="s">
        <v>218</v>
      </c>
      <c r="P1036" s="0" t="str">
        <f aca="false">RIGHT(H1036,LEN(H1036) - FIND(" ", H1036))</f>
        <v>Athletic Footwear</v>
      </c>
    </row>
    <row r="1037" customFormat="false" ht="14.25" hidden="false" customHeight="true" outlineLevel="0" collapsed="false">
      <c r="B1037" s="88" t="s">
        <v>30</v>
      </c>
      <c r="C1037" s="89" t="n">
        <v>1185732</v>
      </c>
      <c r="D1037" s="90" t="n">
        <v>44111</v>
      </c>
      <c r="E1037" s="88" t="s">
        <v>34</v>
      </c>
      <c r="F1037" s="88" t="s">
        <v>35</v>
      </c>
      <c r="G1037" s="88" t="s">
        <v>42</v>
      </c>
      <c r="H1037" s="91" t="s">
        <v>48</v>
      </c>
      <c r="I1037" s="92" t="n">
        <v>50</v>
      </c>
      <c r="J1037" s="93" t="n">
        <v>745</v>
      </c>
      <c r="K1037" s="94" t="n">
        <f aca="false">I1037 * J1037</f>
        <v>37250</v>
      </c>
      <c r="L1037" s="94" t="n">
        <f aca="false">K1037 *M1037</f>
        <v>9312.5</v>
      </c>
      <c r="M1037" s="95" t="n">
        <v>0.25</v>
      </c>
      <c r="N1037" s="88" t="s">
        <v>14</v>
      </c>
      <c r="O1037" s="91" t="s">
        <v>219</v>
      </c>
      <c r="P1037" s="0" t="str">
        <f aca="false">RIGHT(H1037,LEN(H1037) - FIND(" ", H1037))</f>
        <v>Street Footwear</v>
      </c>
    </row>
    <row r="1038" customFormat="false" ht="14.25" hidden="false" customHeight="true" outlineLevel="0" collapsed="false">
      <c r="B1038" s="88" t="s">
        <v>30</v>
      </c>
      <c r="C1038" s="89" t="n">
        <v>1185732</v>
      </c>
      <c r="D1038" s="90" t="n">
        <v>44111</v>
      </c>
      <c r="E1038" s="88" t="s">
        <v>34</v>
      </c>
      <c r="F1038" s="88" t="s">
        <v>35</v>
      </c>
      <c r="G1038" s="88" t="s">
        <v>42</v>
      </c>
      <c r="H1038" s="91" t="s">
        <v>48</v>
      </c>
      <c r="I1038" s="92" t="n">
        <v>46</v>
      </c>
      <c r="J1038" s="93" t="n">
        <v>224</v>
      </c>
      <c r="K1038" s="94" t="n">
        <f aca="false">I1038 * J1038</f>
        <v>10304</v>
      </c>
      <c r="L1038" s="94" t="n">
        <f aca="false">K1038 *M1038</f>
        <v>3812.48</v>
      </c>
      <c r="M1038" s="95" t="n">
        <v>0.37</v>
      </c>
      <c r="N1038" s="88" t="s">
        <v>23</v>
      </c>
      <c r="O1038" s="91" t="s">
        <v>219</v>
      </c>
      <c r="P1038" s="0" t="str">
        <f aca="false">RIGHT(H1038,LEN(H1038) - FIND(" ", H1038))</f>
        <v>Street Footwear</v>
      </c>
    </row>
    <row r="1039" customFormat="false" ht="14.25" hidden="false" customHeight="true" outlineLevel="0" collapsed="false">
      <c r="B1039" s="88" t="s">
        <v>30</v>
      </c>
      <c r="C1039" s="89" t="n">
        <v>1185732</v>
      </c>
      <c r="D1039" s="90" t="n">
        <v>44112</v>
      </c>
      <c r="E1039" s="88" t="s">
        <v>34</v>
      </c>
      <c r="F1039" s="88" t="s">
        <v>35</v>
      </c>
      <c r="G1039" s="88" t="s">
        <v>42</v>
      </c>
      <c r="H1039" s="91" t="s">
        <v>44</v>
      </c>
      <c r="I1039" s="92" t="n">
        <v>50</v>
      </c>
      <c r="J1039" s="93" t="n">
        <v>775</v>
      </c>
      <c r="K1039" s="94" t="n">
        <f aca="false">I1039 * J1039</f>
        <v>38750</v>
      </c>
      <c r="L1039" s="94" t="n">
        <f aca="false">K1039 *M1039</f>
        <v>11625</v>
      </c>
      <c r="M1039" s="95" t="n">
        <v>0.3</v>
      </c>
      <c r="N1039" s="88" t="s">
        <v>14</v>
      </c>
      <c r="O1039" s="91" t="s">
        <v>219</v>
      </c>
      <c r="P1039" s="0" t="str">
        <f aca="false">RIGHT(H1039,LEN(H1039) - FIND(" ", H1039))</f>
        <v>Athletic Footwear</v>
      </c>
    </row>
    <row r="1040" customFormat="false" ht="14.25" hidden="false" customHeight="true" outlineLevel="0" collapsed="false">
      <c r="B1040" s="88" t="s">
        <v>30</v>
      </c>
      <c r="C1040" s="89" t="n">
        <v>1185732</v>
      </c>
      <c r="D1040" s="90" t="n">
        <v>44112</v>
      </c>
      <c r="E1040" s="88" t="s">
        <v>34</v>
      </c>
      <c r="F1040" s="88" t="s">
        <v>35</v>
      </c>
      <c r="G1040" s="88" t="s">
        <v>42</v>
      </c>
      <c r="H1040" s="91" t="s">
        <v>44</v>
      </c>
      <c r="I1040" s="92" t="n">
        <v>49</v>
      </c>
      <c r="J1040" s="93" t="n">
        <v>202</v>
      </c>
      <c r="K1040" s="94" t="n">
        <f aca="false">I1040 * J1040</f>
        <v>9898</v>
      </c>
      <c r="L1040" s="94" t="n">
        <f aca="false">K1040 *M1040</f>
        <v>4355.12</v>
      </c>
      <c r="M1040" s="95" t="n">
        <v>0.44</v>
      </c>
      <c r="N1040" s="88" t="s">
        <v>23</v>
      </c>
      <c r="O1040" s="91" t="s">
        <v>219</v>
      </c>
      <c r="P1040" s="0" t="str">
        <f aca="false">RIGHT(H1040,LEN(H1040) - FIND(" ", H1040))</f>
        <v>Athletic Footwear</v>
      </c>
    </row>
    <row r="1041" customFormat="false" ht="14.25" hidden="false" customHeight="true" outlineLevel="0" collapsed="false">
      <c r="B1041" s="88" t="s">
        <v>30</v>
      </c>
      <c r="C1041" s="89" t="n">
        <v>1185732</v>
      </c>
      <c r="D1041" s="90" t="n">
        <v>44113</v>
      </c>
      <c r="E1041" s="88" t="s">
        <v>34</v>
      </c>
      <c r="F1041" s="88" t="s">
        <v>35</v>
      </c>
      <c r="G1041" s="88" t="s">
        <v>42</v>
      </c>
      <c r="H1041" s="91" t="s">
        <v>16</v>
      </c>
      <c r="I1041" s="92" t="n">
        <v>65</v>
      </c>
      <c r="J1041" s="93" t="n">
        <v>750</v>
      </c>
      <c r="K1041" s="94" t="n">
        <f aca="false">I1041 * J1041</f>
        <v>48750</v>
      </c>
      <c r="L1041" s="94" t="n">
        <f aca="false">K1041 *M1041</f>
        <v>17062.5</v>
      </c>
      <c r="M1041" s="95" t="n">
        <v>0.35</v>
      </c>
      <c r="N1041" s="88" t="s">
        <v>14</v>
      </c>
      <c r="O1041" s="91" t="s">
        <v>218</v>
      </c>
      <c r="P1041" s="0" t="str">
        <f aca="false">RIGHT(H1041,LEN(H1041) - FIND(" ", H1041))</f>
        <v>Apparel</v>
      </c>
    </row>
    <row r="1042" customFormat="false" ht="14.25" hidden="false" customHeight="true" outlineLevel="0" collapsed="false">
      <c r="B1042" s="88" t="s">
        <v>30</v>
      </c>
      <c r="C1042" s="89" t="n">
        <v>1185732</v>
      </c>
      <c r="D1042" s="90" t="n">
        <v>44113</v>
      </c>
      <c r="E1042" s="88" t="s">
        <v>34</v>
      </c>
      <c r="F1042" s="88" t="s">
        <v>35</v>
      </c>
      <c r="G1042" s="88" t="s">
        <v>42</v>
      </c>
      <c r="H1042" s="91" t="s">
        <v>16</v>
      </c>
      <c r="I1042" s="92" t="n">
        <v>64</v>
      </c>
      <c r="J1042" s="93" t="n">
        <v>195</v>
      </c>
      <c r="K1042" s="94" t="n">
        <f aca="false">I1042 * J1042</f>
        <v>12480</v>
      </c>
      <c r="L1042" s="94" t="n">
        <f aca="false">K1042 *M1042</f>
        <v>6240</v>
      </c>
      <c r="M1042" s="95" t="n">
        <v>0.5</v>
      </c>
      <c r="N1042" s="88" t="s">
        <v>23</v>
      </c>
      <c r="O1042" s="91" t="s">
        <v>218</v>
      </c>
      <c r="P1042" s="0" t="str">
        <f aca="false">RIGHT(H1042,LEN(H1042) - FIND(" ", H1042))</f>
        <v>Apparel</v>
      </c>
    </row>
    <row r="1043" customFormat="false" ht="14.25" hidden="false" customHeight="true" outlineLevel="0" collapsed="false">
      <c r="B1043" s="88" t="s">
        <v>30</v>
      </c>
      <c r="C1043" s="89" t="n">
        <v>1185732</v>
      </c>
      <c r="D1043" s="90" t="n">
        <v>44114</v>
      </c>
      <c r="E1043" s="88" t="s">
        <v>34</v>
      </c>
      <c r="F1043" s="88" t="s">
        <v>35</v>
      </c>
      <c r="G1043" s="88" t="s">
        <v>42</v>
      </c>
      <c r="H1043" s="91" t="s">
        <v>38</v>
      </c>
      <c r="I1043" s="92" t="n">
        <v>70</v>
      </c>
      <c r="J1043" s="93" t="n">
        <v>850</v>
      </c>
      <c r="K1043" s="94" t="n">
        <f aca="false">I1043 * J1043</f>
        <v>59500</v>
      </c>
      <c r="L1043" s="94" t="n">
        <f aca="false">K1043 *M1043</f>
        <v>29750</v>
      </c>
      <c r="M1043" s="95" t="n">
        <v>0.5</v>
      </c>
      <c r="N1043" s="88" t="s">
        <v>14</v>
      </c>
      <c r="O1043" s="91" t="s">
        <v>219</v>
      </c>
      <c r="P1043" s="0" t="str">
        <f aca="false">RIGHT(H1043,LEN(H1043) - FIND(" ", H1043))</f>
        <v>Apparel</v>
      </c>
    </row>
    <row r="1044" customFormat="false" ht="14.25" hidden="false" customHeight="true" outlineLevel="0" collapsed="false">
      <c r="B1044" s="88" t="s">
        <v>30</v>
      </c>
      <c r="C1044" s="89" t="n">
        <v>1185732</v>
      </c>
      <c r="D1044" s="90" t="n">
        <v>44114</v>
      </c>
      <c r="E1044" s="88" t="s">
        <v>34</v>
      </c>
      <c r="F1044" s="88" t="s">
        <v>35</v>
      </c>
      <c r="G1044" s="88" t="s">
        <v>42</v>
      </c>
      <c r="H1044" s="91" t="s">
        <v>38</v>
      </c>
      <c r="I1044" s="92" t="n">
        <v>64</v>
      </c>
      <c r="J1044" s="93" t="n">
        <v>213</v>
      </c>
      <c r="K1044" s="94" t="n">
        <f aca="false">I1044 * J1044</f>
        <v>13632</v>
      </c>
      <c r="L1044" s="94" t="n">
        <f aca="false">K1044 *M1044</f>
        <v>8179.2</v>
      </c>
      <c r="M1044" s="95" t="n">
        <v>0.6</v>
      </c>
      <c r="N1044" s="88" t="s">
        <v>23</v>
      </c>
      <c r="O1044" s="91" t="s">
        <v>219</v>
      </c>
      <c r="P1044" s="0" t="str">
        <f aca="false">RIGHT(H1044,LEN(H1044) - FIND(" ", H1044))</f>
        <v>Apparel</v>
      </c>
    </row>
    <row r="1045" customFormat="false" ht="14.25" hidden="false" customHeight="true" outlineLevel="0" collapsed="false">
      <c r="B1045" s="88" t="s">
        <v>13</v>
      </c>
      <c r="C1045" s="89" t="n">
        <v>1185732</v>
      </c>
      <c r="D1045" s="90" t="n">
        <v>44121</v>
      </c>
      <c r="E1045" s="88" t="s">
        <v>34</v>
      </c>
      <c r="F1045" s="88" t="s">
        <v>35</v>
      </c>
      <c r="G1045" s="88" t="s">
        <v>42</v>
      </c>
      <c r="H1045" s="91" t="s">
        <v>32</v>
      </c>
      <c r="I1045" s="92" t="n">
        <v>35</v>
      </c>
      <c r="J1045" s="93" t="n">
        <v>450</v>
      </c>
      <c r="K1045" s="94" t="n">
        <f aca="false">I1045 * J1045</f>
        <v>15750</v>
      </c>
      <c r="L1045" s="94" t="n">
        <f aca="false">K1045 *M1045</f>
        <v>5512.5</v>
      </c>
      <c r="M1045" s="95" t="n">
        <v>0.35</v>
      </c>
      <c r="N1045" s="88" t="s">
        <v>14</v>
      </c>
      <c r="O1045" s="91" t="s">
        <v>218</v>
      </c>
      <c r="P1045" s="0" t="str">
        <f aca="false">RIGHT(H1045,LEN(H1045) - FIND(" ", H1045))</f>
        <v>Street Footwear</v>
      </c>
    </row>
    <row r="1046" customFormat="false" ht="14.25" hidden="false" customHeight="true" outlineLevel="0" collapsed="false">
      <c r="B1046" s="88" t="s">
        <v>13</v>
      </c>
      <c r="C1046" s="89" t="n">
        <v>1185732</v>
      </c>
      <c r="D1046" s="90" t="n">
        <v>44121</v>
      </c>
      <c r="E1046" s="88" t="s">
        <v>34</v>
      </c>
      <c r="F1046" s="88" t="s">
        <v>35</v>
      </c>
      <c r="G1046" s="88" t="s">
        <v>42</v>
      </c>
      <c r="H1046" s="91" t="s">
        <v>32</v>
      </c>
      <c r="I1046" s="92" t="n">
        <v>33</v>
      </c>
      <c r="J1046" s="93" t="n">
        <v>131</v>
      </c>
      <c r="K1046" s="94" t="n">
        <f aca="false">I1046 * J1046</f>
        <v>4323</v>
      </c>
      <c r="L1046" s="94" t="n">
        <f aca="false">K1046 *M1046</f>
        <v>1945.35</v>
      </c>
      <c r="M1046" s="95" t="n">
        <v>0.45</v>
      </c>
      <c r="N1046" s="88" t="s">
        <v>23</v>
      </c>
      <c r="O1046" s="91" t="s">
        <v>218</v>
      </c>
      <c r="P1046" s="0" t="str">
        <f aca="false">RIGHT(H1046,LEN(H1046) - FIND(" ", H1046))</f>
        <v>Street Footwear</v>
      </c>
    </row>
    <row r="1047" customFormat="false" ht="14.25" hidden="false" customHeight="true" outlineLevel="0" collapsed="false">
      <c r="B1047" s="88" t="s">
        <v>13</v>
      </c>
      <c r="C1047" s="89" t="n">
        <v>1185732</v>
      </c>
      <c r="D1047" s="90" t="n">
        <v>44122</v>
      </c>
      <c r="E1047" s="88" t="s">
        <v>34</v>
      </c>
      <c r="F1047" s="88" t="s">
        <v>35</v>
      </c>
      <c r="G1047" s="88" t="s">
        <v>42</v>
      </c>
      <c r="H1047" s="91" t="s">
        <v>24</v>
      </c>
      <c r="I1047" s="92" t="n">
        <v>35</v>
      </c>
      <c r="J1047" s="93" t="n">
        <v>250</v>
      </c>
      <c r="K1047" s="94" t="n">
        <f aca="false">I1047 * J1047</f>
        <v>8750</v>
      </c>
      <c r="L1047" s="94" t="n">
        <f aca="false">K1047 *M1047</f>
        <v>2625</v>
      </c>
      <c r="M1047" s="95" t="n">
        <v>0.3</v>
      </c>
      <c r="N1047" s="88" t="s">
        <v>14</v>
      </c>
      <c r="O1047" s="91" t="s">
        <v>218</v>
      </c>
      <c r="P1047" s="0" t="str">
        <f aca="false">RIGHT(H1047,LEN(H1047) - FIND(" ", H1047))</f>
        <v>Athletic Footwear</v>
      </c>
    </row>
    <row r="1048" customFormat="false" ht="14.25" hidden="false" customHeight="true" outlineLevel="0" collapsed="false">
      <c r="B1048" s="88" t="s">
        <v>13</v>
      </c>
      <c r="C1048" s="89" t="n">
        <v>1185732</v>
      </c>
      <c r="D1048" s="90" t="n">
        <v>44122</v>
      </c>
      <c r="E1048" s="88" t="s">
        <v>34</v>
      </c>
      <c r="F1048" s="88" t="s">
        <v>35</v>
      </c>
      <c r="G1048" s="88" t="s">
        <v>42</v>
      </c>
      <c r="H1048" s="91" t="s">
        <v>24</v>
      </c>
      <c r="I1048" s="92" t="n">
        <v>33</v>
      </c>
      <c r="J1048" s="93" t="n">
        <v>65</v>
      </c>
      <c r="K1048" s="94" t="n">
        <f aca="false">I1048 * J1048</f>
        <v>2145</v>
      </c>
      <c r="L1048" s="94" t="n">
        <f aca="false">K1048 *M1048</f>
        <v>858</v>
      </c>
      <c r="M1048" s="95" t="n">
        <v>0.4</v>
      </c>
      <c r="N1048" s="88" t="s">
        <v>23</v>
      </c>
      <c r="O1048" s="91" t="s">
        <v>218</v>
      </c>
      <c r="P1048" s="0" t="str">
        <f aca="false">RIGHT(H1048,LEN(H1048) - FIND(" ", H1048))</f>
        <v>Athletic Footwear</v>
      </c>
    </row>
    <row r="1049" customFormat="false" ht="14.25" hidden="false" customHeight="true" outlineLevel="0" collapsed="false">
      <c r="B1049" s="88" t="s">
        <v>13</v>
      </c>
      <c r="C1049" s="89" t="n">
        <v>1185732</v>
      </c>
      <c r="D1049" s="90" t="n">
        <v>44123</v>
      </c>
      <c r="E1049" s="88" t="s">
        <v>34</v>
      </c>
      <c r="F1049" s="88" t="s">
        <v>35</v>
      </c>
      <c r="G1049" s="88" t="s">
        <v>42</v>
      </c>
      <c r="H1049" s="91" t="s">
        <v>48</v>
      </c>
      <c r="I1049" s="92" t="n">
        <v>25</v>
      </c>
      <c r="J1049" s="93" t="n">
        <v>250</v>
      </c>
      <c r="K1049" s="94" t="n">
        <f aca="false">I1049 * J1049</f>
        <v>6250</v>
      </c>
      <c r="L1049" s="94" t="n">
        <f aca="false">K1049 *M1049</f>
        <v>1875</v>
      </c>
      <c r="M1049" s="95" t="n">
        <v>0.3</v>
      </c>
      <c r="N1049" s="88" t="s">
        <v>14</v>
      </c>
      <c r="O1049" s="91" t="s">
        <v>219</v>
      </c>
      <c r="P1049" s="0" t="str">
        <f aca="false">RIGHT(H1049,LEN(H1049) - FIND(" ", H1049))</f>
        <v>Street Footwear</v>
      </c>
    </row>
    <row r="1050" customFormat="false" ht="14.25" hidden="false" customHeight="true" outlineLevel="0" collapsed="false">
      <c r="B1050" s="88" t="s">
        <v>13</v>
      </c>
      <c r="C1050" s="89" t="n">
        <v>1185732</v>
      </c>
      <c r="D1050" s="90" t="n">
        <v>44123</v>
      </c>
      <c r="E1050" s="88" t="s">
        <v>34</v>
      </c>
      <c r="F1050" s="88" t="s">
        <v>35</v>
      </c>
      <c r="G1050" s="88" t="s">
        <v>42</v>
      </c>
      <c r="H1050" s="91" t="s">
        <v>48</v>
      </c>
      <c r="I1050" s="92" t="n">
        <v>24</v>
      </c>
      <c r="J1050" s="93" t="n">
        <v>63</v>
      </c>
      <c r="K1050" s="94" t="n">
        <f aca="false">I1050 * J1050</f>
        <v>1512</v>
      </c>
      <c r="L1050" s="94" t="n">
        <f aca="false">K1050 *M1050</f>
        <v>665.28</v>
      </c>
      <c r="M1050" s="95" t="n">
        <v>0.44</v>
      </c>
      <c r="N1050" s="88" t="s">
        <v>23</v>
      </c>
      <c r="O1050" s="91" t="s">
        <v>219</v>
      </c>
      <c r="P1050" s="0" t="str">
        <f aca="false">RIGHT(H1050,LEN(H1050) - FIND(" ", H1050))</f>
        <v>Street Footwear</v>
      </c>
    </row>
    <row r="1051" customFormat="false" ht="14.25" hidden="false" customHeight="true" outlineLevel="0" collapsed="false">
      <c r="B1051" s="88" t="s">
        <v>37</v>
      </c>
      <c r="C1051" s="89" t="n">
        <v>1197831</v>
      </c>
      <c r="D1051" s="90" t="n">
        <v>44124</v>
      </c>
      <c r="E1051" s="88" t="s">
        <v>40</v>
      </c>
      <c r="F1051" s="88" t="s">
        <v>59</v>
      </c>
      <c r="G1051" s="88" t="s">
        <v>28</v>
      </c>
      <c r="H1051" s="91" t="s">
        <v>32</v>
      </c>
      <c r="I1051" s="92" t="n">
        <v>45</v>
      </c>
      <c r="J1051" s="93" t="n">
        <v>900</v>
      </c>
      <c r="K1051" s="94" t="n">
        <f aca="false">I1051 * J1051</f>
        <v>40500</v>
      </c>
      <c r="L1051" s="94" t="n">
        <f aca="false">K1051 *M1051</f>
        <v>14175</v>
      </c>
      <c r="M1051" s="95" t="n">
        <v>0.35</v>
      </c>
      <c r="N1051" s="88" t="s">
        <v>31</v>
      </c>
      <c r="O1051" s="91" t="s">
        <v>218</v>
      </c>
      <c r="P1051" s="0" t="str">
        <f aca="false">RIGHT(H1051,LEN(H1051) - FIND(" ", H1051))</f>
        <v>Street Footwear</v>
      </c>
    </row>
    <row r="1052" customFormat="false" ht="14.25" hidden="false" customHeight="true" outlineLevel="0" collapsed="false">
      <c r="B1052" s="88" t="s">
        <v>13</v>
      </c>
      <c r="C1052" s="89" t="n">
        <v>1185732</v>
      </c>
      <c r="D1052" s="90" t="n">
        <v>44124</v>
      </c>
      <c r="E1052" s="88" t="s">
        <v>34</v>
      </c>
      <c r="F1052" s="88" t="s">
        <v>35</v>
      </c>
      <c r="G1052" s="88" t="s">
        <v>42</v>
      </c>
      <c r="H1052" s="91" t="s">
        <v>44</v>
      </c>
      <c r="I1052" s="92" t="n">
        <v>30</v>
      </c>
      <c r="J1052" s="93" t="n">
        <v>100</v>
      </c>
      <c r="K1052" s="94" t="n">
        <f aca="false">I1052 * J1052</f>
        <v>3000</v>
      </c>
      <c r="L1052" s="94" t="n">
        <f aca="false">K1052 *M1052</f>
        <v>1050</v>
      </c>
      <c r="M1052" s="95" t="n">
        <v>0.35</v>
      </c>
      <c r="N1052" s="88" t="s">
        <v>14</v>
      </c>
      <c r="O1052" s="91" t="s">
        <v>219</v>
      </c>
      <c r="P1052" s="0" t="str">
        <f aca="false">RIGHT(H1052,LEN(H1052) - FIND(" ", H1052))</f>
        <v>Athletic Footwear</v>
      </c>
    </row>
    <row r="1053" customFormat="false" ht="14.25" hidden="false" customHeight="true" outlineLevel="0" collapsed="false">
      <c r="B1053" s="88" t="s">
        <v>37</v>
      </c>
      <c r="C1053" s="89" t="n">
        <v>1197831</v>
      </c>
      <c r="D1053" s="90" t="n">
        <v>44124</v>
      </c>
      <c r="E1053" s="88" t="s">
        <v>40</v>
      </c>
      <c r="F1053" s="88" t="s">
        <v>59</v>
      </c>
      <c r="G1053" s="88" t="s">
        <v>28</v>
      </c>
      <c r="H1053" s="91" t="s">
        <v>32</v>
      </c>
      <c r="I1053" s="92" t="n">
        <v>43</v>
      </c>
      <c r="J1053" s="93" t="n">
        <v>234</v>
      </c>
      <c r="K1053" s="94" t="n">
        <f aca="false">I1053 * J1053</f>
        <v>10062</v>
      </c>
      <c r="L1053" s="94" t="n">
        <f aca="false">K1053 *M1053</f>
        <v>4930.38</v>
      </c>
      <c r="M1053" s="95" t="n">
        <v>0.49</v>
      </c>
      <c r="N1053" s="88" t="s">
        <v>23</v>
      </c>
      <c r="O1053" s="91" t="s">
        <v>218</v>
      </c>
      <c r="P1053" s="0" t="str">
        <f aca="false">RIGHT(H1053,LEN(H1053) - FIND(" ", H1053))</f>
        <v>Street Footwear</v>
      </c>
    </row>
    <row r="1054" customFormat="false" ht="14.25" hidden="false" customHeight="true" outlineLevel="0" collapsed="false">
      <c r="B1054" s="88" t="s">
        <v>13</v>
      </c>
      <c r="C1054" s="89" t="n">
        <v>1185732</v>
      </c>
      <c r="D1054" s="90" t="n">
        <v>44124</v>
      </c>
      <c r="E1054" s="88" t="s">
        <v>34</v>
      </c>
      <c r="F1054" s="88" t="s">
        <v>35</v>
      </c>
      <c r="G1054" s="88" t="s">
        <v>42</v>
      </c>
      <c r="H1054" s="91" t="s">
        <v>44</v>
      </c>
      <c r="I1054" s="92" t="n">
        <v>29</v>
      </c>
      <c r="J1054" s="93" t="n">
        <v>26</v>
      </c>
      <c r="K1054" s="94" t="n">
        <f aca="false">I1054 * J1054</f>
        <v>754</v>
      </c>
      <c r="L1054" s="94" t="n">
        <f aca="false">K1054 *M1054</f>
        <v>339.3</v>
      </c>
      <c r="M1054" s="95" t="n">
        <v>0.45</v>
      </c>
      <c r="N1054" s="88" t="s">
        <v>23</v>
      </c>
      <c r="O1054" s="91" t="s">
        <v>219</v>
      </c>
      <c r="P1054" s="0" t="str">
        <f aca="false">RIGHT(H1054,LEN(H1054) - FIND(" ", H1054))</f>
        <v>Athletic Footwear</v>
      </c>
    </row>
    <row r="1055" customFormat="false" ht="14.25" hidden="false" customHeight="true" outlineLevel="0" collapsed="false">
      <c r="B1055" s="88" t="s">
        <v>37</v>
      </c>
      <c r="C1055" s="89" t="n">
        <v>1197831</v>
      </c>
      <c r="D1055" s="90" t="n">
        <v>44124</v>
      </c>
      <c r="E1055" s="88" t="s">
        <v>40</v>
      </c>
      <c r="F1055" s="88" t="s">
        <v>59</v>
      </c>
      <c r="G1055" s="88" t="s">
        <v>28</v>
      </c>
      <c r="H1055" s="91" t="s">
        <v>32</v>
      </c>
      <c r="I1055" s="92" t="n">
        <v>34</v>
      </c>
      <c r="J1055" s="93" t="n">
        <v>270</v>
      </c>
      <c r="K1055" s="94" t="n">
        <f aca="false">I1055 * J1055</f>
        <v>9180</v>
      </c>
      <c r="L1055" s="94" t="n">
        <f aca="false">K1055 *M1055</f>
        <v>3488.4</v>
      </c>
      <c r="M1055" s="95" t="n">
        <v>0.38</v>
      </c>
      <c r="N1055" s="88" t="s">
        <v>31</v>
      </c>
      <c r="O1055" s="91" t="s">
        <v>218</v>
      </c>
      <c r="P1055" s="0" t="str">
        <f aca="false">RIGHT(H1055,LEN(H1055) - FIND(" ", H1055))</f>
        <v>Street Footwear</v>
      </c>
    </row>
    <row r="1056" customFormat="false" ht="14.25" hidden="false" customHeight="true" outlineLevel="0" collapsed="false">
      <c r="B1056" s="88" t="s">
        <v>37</v>
      </c>
      <c r="C1056" s="89" t="n">
        <v>1197831</v>
      </c>
      <c r="D1056" s="90" t="n">
        <v>44125</v>
      </c>
      <c r="E1056" s="88" t="s">
        <v>40</v>
      </c>
      <c r="F1056" s="88" t="s">
        <v>59</v>
      </c>
      <c r="G1056" s="88" t="s">
        <v>28</v>
      </c>
      <c r="H1056" s="91" t="s">
        <v>24</v>
      </c>
      <c r="I1056" s="92" t="n">
        <v>45</v>
      </c>
      <c r="J1056" s="93" t="n">
        <v>900</v>
      </c>
      <c r="K1056" s="94" t="n">
        <f aca="false">I1056 * J1056</f>
        <v>40500</v>
      </c>
      <c r="L1056" s="94" t="n">
        <f aca="false">K1056 *M1056</f>
        <v>14175</v>
      </c>
      <c r="M1056" s="95" t="n">
        <v>0.35</v>
      </c>
      <c r="N1056" s="88" t="s">
        <v>31</v>
      </c>
      <c r="O1056" s="91" t="s">
        <v>218</v>
      </c>
      <c r="P1056" s="0" t="str">
        <f aca="false">RIGHT(H1056,LEN(H1056) - FIND(" ", H1056))</f>
        <v>Athletic Footwear</v>
      </c>
    </row>
    <row r="1057" customFormat="false" ht="14.25" hidden="false" customHeight="true" outlineLevel="0" collapsed="false">
      <c r="B1057" s="88" t="s">
        <v>13</v>
      </c>
      <c r="C1057" s="89" t="n">
        <v>1185732</v>
      </c>
      <c r="D1057" s="90" t="n">
        <v>44125</v>
      </c>
      <c r="E1057" s="88" t="s">
        <v>29</v>
      </c>
      <c r="F1057" s="88" t="s">
        <v>41</v>
      </c>
      <c r="G1057" s="88" t="s">
        <v>47</v>
      </c>
      <c r="H1057" s="91" t="s">
        <v>16</v>
      </c>
      <c r="I1057" s="92" t="n">
        <v>45</v>
      </c>
      <c r="J1057" s="93" t="n">
        <v>150</v>
      </c>
      <c r="K1057" s="94" t="n">
        <f aca="false">I1057 * J1057</f>
        <v>6750</v>
      </c>
      <c r="L1057" s="94" t="n">
        <f aca="false">K1057 *M1057</f>
        <v>2025</v>
      </c>
      <c r="M1057" s="95" t="n">
        <v>0.3</v>
      </c>
      <c r="N1057" s="88" t="s">
        <v>14</v>
      </c>
      <c r="O1057" s="91" t="s">
        <v>218</v>
      </c>
      <c r="P1057" s="0" t="str">
        <f aca="false">RIGHT(H1057,LEN(H1057) - FIND(" ", H1057))</f>
        <v>Apparel</v>
      </c>
    </row>
    <row r="1058" customFormat="false" ht="14.25" hidden="false" customHeight="true" outlineLevel="0" collapsed="false">
      <c r="B1058" s="88" t="s">
        <v>37</v>
      </c>
      <c r="C1058" s="89" t="n">
        <v>1197831</v>
      </c>
      <c r="D1058" s="90" t="n">
        <v>44125</v>
      </c>
      <c r="E1058" s="88" t="s">
        <v>40</v>
      </c>
      <c r="F1058" s="88" t="s">
        <v>59</v>
      </c>
      <c r="G1058" s="88" t="s">
        <v>28</v>
      </c>
      <c r="H1058" s="91" t="s">
        <v>24</v>
      </c>
      <c r="I1058" s="92" t="n">
        <v>43</v>
      </c>
      <c r="J1058" s="93" t="n">
        <v>243</v>
      </c>
      <c r="K1058" s="94" t="n">
        <f aca="false">I1058 * J1058</f>
        <v>10449</v>
      </c>
      <c r="L1058" s="94" t="n">
        <f aca="false">K1058 *M1058</f>
        <v>5120.01</v>
      </c>
      <c r="M1058" s="95" t="n">
        <v>0.49</v>
      </c>
      <c r="N1058" s="88" t="s">
        <v>23</v>
      </c>
      <c r="O1058" s="91" t="s">
        <v>218</v>
      </c>
      <c r="P1058" s="0" t="str">
        <f aca="false">RIGHT(H1058,LEN(H1058) - FIND(" ", H1058))</f>
        <v>Athletic Footwear</v>
      </c>
    </row>
    <row r="1059" customFormat="false" ht="14.25" hidden="false" customHeight="true" outlineLevel="0" collapsed="false">
      <c r="B1059" s="88" t="s">
        <v>13</v>
      </c>
      <c r="C1059" s="89" t="n">
        <v>1185732</v>
      </c>
      <c r="D1059" s="90" t="n">
        <v>44125</v>
      </c>
      <c r="E1059" s="88" t="s">
        <v>29</v>
      </c>
      <c r="F1059" s="88" t="s">
        <v>41</v>
      </c>
      <c r="G1059" s="88" t="s">
        <v>47</v>
      </c>
      <c r="H1059" s="91" t="s">
        <v>16</v>
      </c>
      <c r="I1059" s="92" t="n">
        <v>43</v>
      </c>
      <c r="J1059" s="93" t="n">
        <v>39</v>
      </c>
      <c r="K1059" s="94" t="n">
        <f aca="false">I1059 * J1059</f>
        <v>1677</v>
      </c>
      <c r="L1059" s="94" t="n">
        <f aca="false">K1059 *M1059</f>
        <v>754.65</v>
      </c>
      <c r="M1059" s="95" t="n">
        <v>0.45</v>
      </c>
      <c r="N1059" s="88" t="s">
        <v>23</v>
      </c>
      <c r="O1059" s="91" t="s">
        <v>218</v>
      </c>
      <c r="P1059" s="0" t="str">
        <f aca="false">RIGHT(H1059,LEN(H1059) - FIND(" ", H1059))</f>
        <v>Apparel</v>
      </c>
    </row>
    <row r="1060" customFormat="false" ht="14.25" hidden="false" customHeight="true" outlineLevel="0" collapsed="false">
      <c r="B1060" s="88" t="s">
        <v>37</v>
      </c>
      <c r="C1060" s="89" t="n">
        <v>1197831</v>
      </c>
      <c r="D1060" s="90" t="n">
        <v>44125</v>
      </c>
      <c r="E1060" s="88" t="s">
        <v>40</v>
      </c>
      <c r="F1060" s="88" t="s">
        <v>59</v>
      </c>
      <c r="G1060" s="88" t="s">
        <v>28</v>
      </c>
      <c r="H1060" s="91" t="s">
        <v>24</v>
      </c>
      <c r="I1060" s="92" t="n">
        <v>31</v>
      </c>
      <c r="J1060" s="93" t="n">
        <v>306</v>
      </c>
      <c r="K1060" s="94" t="n">
        <f aca="false">I1060 * J1060</f>
        <v>9486</v>
      </c>
      <c r="L1060" s="94" t="n">
        <f aca="false">K1060 *M1060</f>
        <v>3794.4</v>
      </c>
      <c r="M1060" s="95" t="n">
        <v>0.4</v>
      </c>
      <c r="N1060" s="88" t="s">
        <v>31</v>
      </c>
      <c r="O1060" s="91" t="s">
        <v>218</v>
      </c>
      <c r="P1060" s="0" t="str">
        <f aca="false">RIGHT(H1060,LEN(H1060) - FIND(" ", H1060))</f>
        <v>Athletic Footwear</v>
      </c>
    </row>
    <row r="1061" customFormat="false" ht="14.25" hidden="false" customHeight="true" outlineLevel="0" collapsed="false">
      <c r="B1061" s="88" t="s">
        <v>37</v>
      </c>
      <c r="C1061" s="89" t="n">
        <v>1197831</v>
      </c>
      <c r="D1061" s="90" t="n">
        <v>44126</v>
      </c>
      <c r="E1061" s="88" t="s">
        <v>40</v>
      </c>
      <c r="F1061" s="88" t="s">
        <v>59</v>
      </c>
      <c r="G1061" s="88" t="s">
        <v>28</v>
      </c>
      <c r="H1061" s="91" t="s">
        <v>48</v>
      </c>
      <c r="I1061" s="92" t="n">
        <v>50</v>
      </c>
      <c r="J1061" s="93" t="n">
        <v>825</v>
      </c>
      <c r="K1061" s="94" t="n">
        <f aca="false">I1061 * J1061</f>
        <v>41250</v>
      </c>
      <c r="L1061" s="94" t="n">
        <f aca="false">K1061 *M1061</f>
        <v>14437.5</v>
      </c>
      <c r="M1061" s="95" t="n">
        <v>0.35</v>
      </c>
      <c r="N1061" s="88" t="s">
        <v>31</v>
      </c>
      <c r="O1061" s="91" t="s">
        <v>219</v>
      </c>
      <c r="P1061" s="0" t="str">
        <f aca="false">RIGHT(H1061,LEN(H1061) - FIND(" ", H1061))</f>
        <v>Street Footwear</v>
      </c>
    </row>
    <row r="1062" customFormat="false" ht="14.25" hidden="false" customHeight="true" outlineLevel="0" collapsed="false">
      <c r="B1062" s="88" t="s">
        <v>13</v>
      </c>
      <c r="C1062" s="89" t="n">
        <v>1185732</v>
      </c>
      <c r="D1062" s="90" t="n">
        <v>44126</v>
      </c>
      <c r="E1062" s="88" t="s">
        <v>29</v>
      </c>
      <c r="F1062" s="88" t="s">
        <v>41</v>
      </c>
      <c r="G1062" s="88" t="s">
        <v>47</v>
      </c>
      <c r="H1062" s="91" t="s">
        <v>38</v>
      </c>
      <c r="I1062" s="92" t="n">
        <v>35</v>
      </c>
      <c r="J1062" s="93" t="n">
        <v>250</v>
      </c>
      <c r="K1062" s="94" t="n">
        <f aca="false">I1062 * J1062</f>
        <v>8750</v>
      </c>
      <c r="L1062" s="94" t="n">
        <f aca="false">K1062 *M1062</f>
        <v>3937.5</v>
      </c>
      <c r="M1062" s="95" t="n">
        <v>0.45</v>
      </c>
      <c r="N1062" s="88" t="s">
        <v>14</v>
      </c>
      <c r="O1062" s="91" t="s">
        <v>219</v>
      </c>
      <c r="P1062" s="0" t="str">
        <f aca="false">RIGHT(H1062,LEN(H1062) - FIND(" ", H1062))</f>
        <v>Apparel</v>
      </c>
    </row>
    <row r="1063" customFormat="false" ht="14.25" hidden="false" customHeight="true" outlineLevel="0" collapsed="false">
      <c r="B1063" s="88" t="s">
        <v>37</v>
      </c>
      <c r="C1063" s="89" t="n">
        <v>1197831</v>
      </c>
      <c r="D1063" s="90" t="n">
        <v>44126</v>
      </c>
      <c r="E1063" s="88" t="s">
        <v>40</v>
      </c>
      <c r="F1063" s="88" t="s">
        <v>59</v>
      </c>
      <c r="G1063" s="88" t="s">
        <v>28</v>
      </c>
      <c r="H1063" s="91" t="s">
        <v>48</v>
      </c>
      <c r="I1063" s="92" t="n">
        <v>47</v>
      </c>
      <c r="J1063" s="93" t="n">
        <v>206</v>
      </c>
      <c r="K1063" s="94" t="n">
        <f aca="false">I1063 * J1063</f>
        <v>9682</v>
      </c>
      <c r="L1063" s="94" t="n">
        <f aca="false">K1063 *M1063</f>
        <v>4647.36</v>
      </c>
      <c r="M1063" s="95" t="n">
        <v>0.48</v>
      </c>
      <c r="N1063" s="88" t="s">
        <v>23</v>
      </c>
      <c r="O1063" s="91" t="s">
        <v>219</v>
      </c>
      <c r="P1063" s="0" t="str">
        <f aca="false">RIGHT(H1063,LEN(H1063) - FIND(" ", H1063))</f>
        <v>Street Footwear</v>
      </c>
    </row>
    <row r="1064" customFormat="false" ht="14.25" hidden="false" customHeight="true" outlineLevel="0" collapsed="false">
      <c r="B1064" s="88" t="s">
        <v>13</v>
      </c>
      <c r="C1064" s="89" t="n">
        <v>1185732</v>
      </c>
      <c r="D1064" s="90" t="n">
        <v>44126</v>
      </c>
      <c r="E1064" s="88" t="s">
        <v>29</v>
      </c>
      <c r="F1064" s="88" t="s">
        <v>41</v>
      </c>
      <c r="G1064" s="88" t="s">
        <v>47</v>
      </c>
      <c r="H1064" s="91" t="s">
        <v>38</v>
      </c>
      <c r="I1064" s="92" t="n">
        <v>32</v>
      </c>
      <c r="J1064" s="93" t="n">
        <v>65</v>
      </c>
      <c r="K1064" s="94" t="n">
        <f aca="false">I1064 * J1064</f>
        <v>2080</v>
      </c>
      <c r="L1064" s="94" t="n">
        <f aca="false">K1064 *M1064</f>
        <v>1164.8</v>
      </c>
      <c r="M1064" s="95" t="n">
        <v>0.56</v>
      </c>
      <c r="N1064" s="88" t="s">
        <v>23</v>
      </c>
      <c r="O1064" s="91" t="s">
        <v>219</v>
      </c>
      <c r="P1064" s="0" t="str">
        <f aca="false">RIGHT(H1064,LEN(H1064) - FIND(" ", H1064))</f>
        <v>Apparel</v>
      </c>
    </row>
    <row r="1065" customFormat="false" ht="14.25" hidden="false" customHeight="true" outlineLevel="0" collapsed="false">
      <c r="B1065" s="88" t="s">
        <v>37</v>
      </c>
      <c r="C1065" s="89" t="n">
        <v>1197831</v>
      </c>
      <c r="D1065" s="90" t="n">
        <v>44126</v>
      </c>
      <c r="E1065" s="88" t="s">
        <v>40</v>
      </c>
      <c r="F1065" s="88" t="s">
        <v>59</v>
      </c>
      <c r="G1065" s="88" t="s">
        <v>28</v>
      </c>
      <c r="H1065" s="91" t="s">
        <v>48</v>
      </c>
      <c r="I1065" s="92" t="n">
        <v>34</v>
      </c>
      <c r="J1065" s="93" t="n">
        <v>281</v>
      </c>
      <c r="K1065" s="94" t="n">
        <f aca="false">I1065 * J1065</f>
        <v>9554</v>
      </c>
      <c r="L1065" s="94" t="n">
        <f aca="false">K1065 *M1065</f>
        <v>3726.06</v>
      </c>
      <c r="M1065" s="95" t="n">
        <v>0.39</v>
      </c>
      <c r="N1065" s="88" t="s">
        <v>31</v>
      </c>
      <c r="O1065" s="91" t="s">
        <v>219</v>
      </c>
      <c r="P1065" s="0" t="str">
        <f aca="false">RIGHT(H1065,LEN(H1065) - FIND(" ", H1065))</f>
        <v>Street Footwear</v>
      </c>
    </row>
    <row r="1066" customFormat="false" ht="14.25" hidden="false" customHeight="true" outlineLevel="0" collapsed="false">
      <c r="B1066" s="88" t="s">
        <v>37</v>
      </c>
      <c r="C1066" s="89" t="n">
        <v>1197831</v>
      </c>
      <c r="D1066" s="90" t="n">
        <v>44127</v>
      </c>
      <c r="E1066" s="88" t="s">
        <v>40</v>
      </c>
      <c r="F1066" s="88" t="s">
        <v>59</v>
      </c>
      <c r="G1066" s="88" t="s">
        <v>28</v>
      </c>
      <c r="H1066" s="91" t="s">
        <v>44</v>
      </c>
      <c r="I1066" s="92" t="n">
        <v>50</v>
      </c>
      <c r="J1066" s="93" t="n">
        <v>675</v>
      </c>
      <c r="K1066" s="94" t="n">
        <f aca="false">I1066 * J1066</f>
        <v>33750</v>
      </c>
      <c r="L1066" s="94" t="n">
        <f aca="false">K1066 *M1066</f>
        <v>15187.5</v>
      </c>
      <c r="M1066" s="95" t="n">
        <v>0.45</v>
      </c>
      <c r="N1066" s="88" t="s">
        <v>31</v>
      </c>
      <c r="O1066" s="91" t="s">
        <v>219</v>
      </c>
      <c r="P1066" s="0" t="str">
        <f aca="false">RIGHT(H1066,LEN(H1066) - FIND(" ", H1066))</f>
        <v>Athletic Footwear</v>
      </c>
    </row>
    <row r="1067" customFormat="false" ht="14.25" hidden="false" customHeight="true" outlineLevel="0" collapsed="false">
      <c r="B1067" s="88" t="s">
        <v>13</v>
      </c>
      <c r="C1067" s="89" t="n">
        <v>1185732</v>
      </c>
      <c r="D1067" s="90" t="n">
        <v>44127</v>
      </c>
      <c r="E1067" s="88" t="s">
        <v>29</v>
      </c>
      <c r="F1067" s="88" t="s">
        <v>41</v>
      </c>
      <c r="G1067" s="88" t="s">
        <v>47</v>
      </c>
      <c r="H1067" s="91" t="s">
        <v>32</v>
      </c>
      <c r="I1067" s="92" t="n">
        <v>35</v>
      </c>
      <c r="J1067" s="93" t="n">
        <v>500</v>
      </c>
      <c r="K1067" s="94" t="n">
        <f aca="false">I1067 * J1067</f>
        <v>17500</v>
      </c>
      <c r="L1067" s="94" t="n">
        <f aca="false">K1067 *M1067</f>
        <v>6125</v>
      </c>
      <c r="M1067" s="95" t="n">
        <v>0.35</v>
      </c>
      <c r="N1067" s="88" t="s">
        <v>14</v>
      </c>
      <c r="O1067" s="91" t="s">
        <v>218</v>
      </c>
      <c r="P1067" s="0" t="str">
        <f aca="false">RIGHT(H1067,LEN(H1067) - FIND(" ", H1067))</f>
        <v>Street Footwear</v>
      </c>
    </row>
    <row r="1068" customFormat="false" ht="14.25" hidden="false" customHeight="true" outlineLevel="0" collapsed="false">
      <c r="B1068" s="88" t="s">
        <v>37</v>
      </c>
      <c r="C1068" s="89" t="n">
        <v>1197831</v>
      </c>
      <c r="D1068" s="90" t="n">
        <v>44127</v>
      </c>
      <c r="E1068" s="88" t="s">
        <v>40</v>
      </c>
      <c r="F1068" s="88" t="s">
        <v>59</v>
      </c>
      <c r="G1068" s="88" t="s">
        <v>28</v>
      </c>
      <c r="H1068" s="91" t="s">
        <v>44</v>
      </c>
      <c r="I1068" s="92" t="n">
        <v>48</v>
      </c>
      <c r="J1068" s="93" t="n">
        <v>203</v>
      </c>
      <c r="K1068" s="94" t="n">
        <f aca="false">I1068 * J1068</f>
        <v>9744</v>
      </c>
      <c r="L1068" s="94" t="n">
        <f aca="false">K1068 *M1068</f>
        <v>5359.2</v>
      </c>
      <c r="M1068" s="95" t="n">
        <v>0.55</v>
      </c>
      <c r="N1068" s="88" t="s">
        <v>23</v>
      </c>
      <c r="O1068" s="91" t="s">
        <v>219</v>
      </c>
      <c r="P1068" s="0" t="str">
        <f aca="false">RIGHT(H1068,LEN(H1068) - FIND(" ", H1068))</f>
        <v>Athletic Footwear</v>
      </c>
    </row>
    <row r="1069" customFormat="false" ht="14.25" hidden="false" customHeight="true" outlineLevel="0" collapsed="false">
      <c r="B1069" s="88" t="s">
        <v>13</v>
      </c>
      <c r="C1069" s="89" t="n">
        <v>1185732</v>
      </c>
      <c r="D1069" s="90" t="n">
        <v>44127</v>
      </c>
      <c r="E1069" s="88" t="s">
        <v>29</v>
      </c>
      <c r="F1069" s="88" t="s">
        <v>41</v>
      </c>
      <c r="G1069" s="88" t="s">
        <v>47</v>
      </c>
      <c r="H1069" s="91" t="s">
        <v>32</v>
      </c>
      <c r="I1069" s="92" t="n">
        <v>32</v>
      </c>
      <c r="J1069" s="93" t="n">
        <v>135</v>
      </c>
      <c r="K1069" s="94" t="n">
        <f aca="false">I1069 * J1069</f>
        <v>4320</v>
      </c>
      <c r="L1069" s="94" t="n">
        <f aca="false">K1069 *M1069</f>
        <v>1944</v>
      </c>
      <c r="M1069" s="95" t="n">
        <v>0.45</v>
      </c>
      <c r="N1069" s="88" t="s">
        <v>23</v>
      </c>
      <c r="O1069" s="91" t="s">
        <v>218</v>
      </c>
      <c r="P1069" s="0" t="str">
        <f aca="false">RIGHT(H1069,LEN(H1069) - FIND(" ", H1069))</f>
        <v>Street Footwear</v>
      </c>
    </row>
    <row r="1070" customFormat="false" ht="14.25" hidden="false" customHeight="true" outlineLevel="0" collapsed="false">
      <c r="B1070" s="88" t="s">
        <v>37</v>
      </c>
      <c r="C1070" s="89" t="n">
        <v>1197831</v>
      </c>
      <c r="D1070" s="90" t="n">
        <v>44127</v>
      </c>
      <c r="E1070" s="88" t="s">
        <v>40</v>
      </c>
      <c r="F1070" s="88" t="s">
        <v>59</v>
      </c>
      <c r="G1070" s="88" t="s">
        <v>28</v>
      </c>
      <c r="H1070" s="91" t="s">
        <v>44</v>
      </c>
      <c r="I1070" s="92" t="n">
        <v>36</v>
      </c>
      <c r="J1070" s="93" t="n">
        <v>230</v>
      </c>
      <c r="K1070" s="94" t="n">
        <f aca="false">I1070 * J1070</f>
        <v>8280</v>
      </c>
      <c r="L1070" s="94" t="n">
        <f aca="false">K1070 *M1070</f>
        <v>4140</v>
      </c>
      <c r="M1070" s="95" t="n">
        <v>0.5</v>
      </c>
      <c r="N1070" s="88" t="s">
        <v>31</v>
      </c>
      <c r="O1070" s="91" t="s">
        <v>219</v>
      </c>
      <c r="P1070" s="0" t="str">
        <f aca="false">RIGHT(H1070,LEN(H1070) - FIND(" ", H1070))</f>
        <v>Athletic Footwear</v>
      </c>
    </row>
    <row r="1071" customFormat="false" ht="14.25" hidden="false" customHeight="true" outlineLevel="0" collapsed="false">
      <c r="B1071" s="88" t="s">
        <v>37</v>
      </c>
      <c r="C1071" s="89" t="n">
        <v>1197831</v>
      </c>
      <c r="D1071" s="90" t="n">
        <v>44128</v>
      </c>
      <c r="E1071" s="88" t="s">
        <v>40</v>
      </c>
      <c r="F1071" s="88" t="s">
        <v>59</v>
      </c>
      <c r="G1071" s="88" t="s">
        <v>28</v>
      </c>
      <c r="H1071" s="91" t="s">
        <v>16</v>
      </c>
      <c r="I1071" s="92" t="n">
        <v>45</v>
      </c>
      <c r="J1071" s="93" t="n">
        <v>650</v>
      </c>
      <c r="K1071" s="94" t="n">
        <f aca="false">I1071 * J1071</f>
        <v>29250</v>
      </c>
      <c r="L1071" s="94" t="n">
        <f aca="false">K1071 *M1071</f>
        <v>8775</v>
      </c>
      <c r="M1071" s="95" t="n">
        <v>0.3</v>
      </c>
      <c r="N1071" s="88" t="s">
        <v>31</v>
      </c>
      <c r="O1071" s="91" t="s">
        <v>218</v>
      </c>
      <c r="P1071" s="0" t="str">
        <f aca="false">RIGHT(H1071,LEN(H1071) - FIND(" ", H1071))</f>
        <v>Apparel</v>
      </c>
    </row>
    <row r="1072" customFormat="false" ht="14.25" hidden="false" customHeight="true" outlineLevel="0" collapsed="false">
      <c r="B1072" s="88" t="s">
        <v>13</v>
      </c>
      <c r="C1072" s="89" t="n">
        <v>1185732</v>
      </c>
      <c r="D1072" s="90" t="n">
        <v>44128</v>
      </c>
      <c r="E1072" s="88" t="s">
        <v>29</v>
      </c>
      <c r="F1072" s="88" t="s">
        <v>41</v>
      </c>
      <c r="G1072" s="88" t="s">
        <v>47</v>
      </c>
      <c r="H1072" s="91" t="s">
        <v>24</v>
      </c>
      <c r="I1072" s="92" t="n">
        <v>35</v>
      </c>
      <c r="J1072" s="93" t="n">
        <v>150</v>
      </c>
      <c r="K1072" s="94" t="n">
        <f aca="false">I1072 * J1072</f>
        <v>5250</v>
      </c>
      <c r="L1072" s="94" t="n">
        <f aca="false">K1072 *M1072</f>
        <v>1575</v>
      </c>
      <c r="M1072" s="95" t="n">
        <v>0.3</v>
      </c>
      <c r="N1072" s="88" t="s">
        <v>14</v>
      </c>
      <c r="O1072" s="91" t="s">
        <v>218</v>
      </c>
      <c r="P1072" s="0" t="str">
        <f aca="false">RIGHT(H1072,LEN(H1072) - FIND(" ", H1072))</f>
        <v>Athletic Footwear</v>
      </c>
    </row>
    <row r="1073" customFormat="false" ht="14.25" hidden="false" customHeight="true" outlineLevel="0" collapsed="false">
      <c r="B1073" s="88" t="s">
        <v>37</v>
      </c>
      <c r="C1073" s="89" t="n">
        <v>1197831</v>
      </c>
      <c r="D1073" s="90" t="n">
        <v>44128</v>
      </c>
      <c r="E1073" s="88" t="s">
        <v>40</v>
      </c>
      <c r="F1073" s="88" t="s">
        <v>59</v>
      </c>
      <c r="G1073" s="88" t="s">
        <v>28</v>
      </c>
      <c r="H1073" s="91" t="s">
        <v>16</v>
      </c>
      <c r="I1073" s="92" t="n">
        <v>42</v>
      </c>
      <c r="J1073" s="93" t="n">
        <v>195</v>
      </c>
      <c r="K1073" s="94" t="n">
        <f aca="false">I1073 * J1073</f>
        <v>8190</v>
      </c>
      <c r="L1073" s="94" t="n">
        <f aca="false">K1073 *M1073</f>
        <v>3685.5</v>
      </c>
      <c r="M1073" s="95" t="n">
        <v>0.45</v>
      </c>
      <c r="N1073" s="88" t="s">
        <v>23</v>
      </c>
      <c r="O1073" s="91" t="s">
        <v>218</v>
      </c>
      <c r="P1073" s="0" t="str">
        <f aca="false">RIGHT(H1073,LEN(H1073) - FIND(" ", H1073))</f>
        <v>Apparel</v>
      </c>
    </row>
    <row r="1074" customFormat="false" ht="14.25" hidden="false" customHeight="true" outlineLevel="0" collapsed="false">
      <c r="B1074" s="88" t="s">
        <v>13</v>
      </c>
      <c r="C1074" s="89" t="n">
        <v>1185732</v>
      </c>
      <c r="D1074" s="90" t="n">
        <v>44128</v>
      </c>
      <c r="E1074" s="88" t="s">
        <v>29</v>
      </c>
      <c r="F1074" s="88" t="s">
        <v>41</v>
      </c>
      <c r="G1074" s="88" t="s">
        <v>47</v>
      </c>
      <c r="H1074" s="91" t="s">
        <v>24</v>
      </c>
      <c r="I1074" s="92" t="n">
        <v>34</v>
      </c>
      <c r="J1074" s="93" t="n">
        <v>38</v>
      </c>
      <c r="K1074" s="94" t="n">
        <f aca="false">I1074 * J1074</f>
        <v>1292</v>
      </c>
      <c r="L1074" s="94" t="n">
        <f aca="false">K1074 *M1074</f>
        <v>581.4</v>
      </c>
      <c r="M1074" s="95" t="n">
        <v>0.45</v>
      </c>
      <c r="N1074" s="88" t="s">
        <v>23</v>
      </c>
      <c r="O1074" s="91" t="s">
        <v>218</v>
      </c>
      <c r="P1074" s="0" t="str">
        <f aca="false">RIGHT(H1074,LEN(H1074) - FIND(" ", H1074))</f>
        <v>Athletic Footwear</v>
      </c>
    </row>
    <row r="1075" customFormat="false" ht="14.25" hidden="false" customHeight="true" outlineLevel="0" collapsed="false">
      <c r="B1075" s="88" t="s">
        <v>37</v>
      </c>
      <c r="C1075" s="89" t="n">
        <v>1197831</v>
      </c>
      <c r="D1075" s="90" t="n">
        <v>44128</v>
      </c>
      <c r="E1075" s="88" t="s">
        <v>40</v>
      </c>
      <c r="F1075" s="88" t="s">
        <v>59</v>
      </c>
      <c r="G1075" s="88" t="s">
        <v>28</v>
      </c>
      <c r="H1075" s="91" t="s">
        <v>16</v>
      </c>
      <c r="I1075" s="92" t="n">
        <v>30</v>
      </c>
      <c r="J1075" s="93" t="n">
        <v>195</v>
      </c>
      <c r="K1075" s="94" t="n">
        <f aca="false">I1075 * J1075</f>
        <v>5850</v>
      </c>
      <c r="L1075" s="94" t="n">
        <f aca="false">K1075 *M1075</f>
        <v>1872</v>
      </c>
      <c r="M1075" s="95" t="n">
        <v>0.32</v>
      </c>
      <c r="N1075" s="88" t="s">
        <v>31</v>
      </c>
      <c r="O1075" s="91" t="s">
        <v>218</v>
      </c>
      <c r="P1075" s="0" t="str">
        <f aca="false">RIGHT(H1075,LEN(H1075) - FIND(" ", H1075))</f>
        <v>Apparel</v>
      </c>
    </row>
    <row r="1076" customFormat="false" ht="14.25" hidden="false" customHeight="true" outlineLevel="0" collapsed="false">
      <c r="B1076" s="88" t="s">
        <v>37</v>
      </c>
      <c r="C1076" s="89" t="n">
        <v>1197831</v>
      </c>
      <c r="D1076" s="90" t="n">
        <v>44129</v>
      </c>
      <c r="E1076" s="88" t="s">
        <v>40</v>
      </c>
      <c r="F1076" s="88" t="s">
        <v>59</v>
      </c>
      <c r="G1076" s="88" t="s">
        <v>28</v>
      </c>
      <c r="H1076" s="91" t="s">
        <v>38</v>
      </c>
      <c r="I1076" s="92" t="n">
        <v>55</v>
      </c>
      <c r="J1076" s="93" t="n">
        <v>850</v>
      </c>
      <c r="K1076" s="94" t="n">
        <f aca="false">I1076 * J1076</f>
        <v>46750</v>
      </c>
      <c r="L1076" s="94" t="n">
        <f aca="false">K1076 *M1076</f>
        <v>23375</v>
      </c>
      <c r="M1076" s="95" t="n">
        <v>0.5</v>
      </c>
      <c r="N1076" s="88" t="s">
        <v>31</v>
      </c>
      <c r="O1076" s="91" t="s">
        <v>219</v>
      </c>
      <c r="P1076" s="0" t="str">
        <f aca="false">RIGHT(H1076,LEN(H1076) - FIND(" ", H1076))</f>
        <v>Apparel</v>
      </c>
    </row>
    <row r="1077" customFormat="false" ht="14.25" hidden="false" customHeight="true" outlineLevel="0" collapsed="false">
      <c r="B1077" s="88" t="s">
        <v>13</v>
      </c>
      <c r="C1077" s="89" t="n">
        <v>1185732</v>
      </c>
      <c r="D1077" s="90" t="n">
        <v>44129</v>
      </c>
      <c r="E1077" s="88" t="s">
        <v>29</v>
      </c>
      <c r="F1077" s="88" t="s">
        <v>41</v>
      </c>
      <c r="G1077" s="88" t="s">
        <v>47</v>
      </c>
      <c r="H1077" s="91" t="s">
        <v>48</v>
      </c>
      <c r="I1077" s="92" t="n">
        <v>25</v>
      </c>
      <c r="J1077" s="93" t="n">
        <v>200</v>
      </c>
      <c r="K1077" s="94" t="n">
        <f aca="false">I1077 * J1077</f>
        <v>5000</v>
      </c>
      <c r="L1077" s="94" t="n">
        <f aca="false">K1077 *M1077</f>
        <v>1500</v>
      </c>
      <c r="M1077" s="95" t="n">
        <v>0.3</v>
      </c>
      <c r="N1077" s="88" t="s">
        <v>14</v>
      </c>
      <c r="O1077" s="91" t="s">
        <v>219</v>
      </c>
      <c r="P1077" s="0" t="str">
        <f aca="false">RIGHT(H1077,LEN(H1077) - FIND(" ", H1077))</f>
        <v>Street Footwear</v>
      </c>
    </row>
    <row r="1078" customFormat="false" ht="14.25" hidden="false" customHeight="true" outlineLevel="0" collapsed="false">
      <c r="B1078" s="88" t="s">
        <v>37</v>
      </c>
      <c r="C1078" s="89" t="n">
        <v>1197831</v>
      </c>
      <c r="D1078" s="90" t="n">
        <v>44129</v>
      </c>
      <c r="E1078" s="88" t="s">
        <v>40</v>
      </c>
      <c r="F1078" s="88" t="s">
        <v>59</v>
      </c>
      <c r="G1078" s="88" t="s">
        <v>28</v>
      </c>
      <c r="H1078" s="91" t="s">
        <v>38</v>
      </c>
      <c r="I1078" s="92" t="n">
        <v>51</v>
      </c>
      <c r="J1078" s="93" t="n">
        <v>247</v>
      </c>
      <c r="K1078" s="94" t="n">
        <f aca="false">I1078 * J1078</f>
        <v>12597</v>
      </c>
      <c r="L1078" s="94" t="n">
        <f aca="false">K1078 *M1078</f>
        <v>7810.14</v>
      </c>
      <c r="M1078" s="95" t="n">
        <v>0.62</v>
      </c>
      <c r="N1078" s="88" t="s">
        <v>23</v>
      </c>
      <c r="O1078" s="91" t="s">
        <v>219</v>
      </c>
      <c r="P1078" s="0" t="str">
        <f aca="false">RIGHT(H1078,LEN(H1078) - FIND(" ", H1078))</f>
        <v>Apparel</v>
      </c>
    </row>
    <row r="1079" customFormat="false" ht="14.25" hidden="false" customHeight="true" outlineLevel="0" collapsed="false">
      <c r="B1079" s="88" t="s">
        <v>13</v>
      </c>
      <c r="C1079" s="89" t="n">
        <v>1185732</v>
      </c>
      <c r="D1079" s="90" t="n">
        <v>44129</v>
      </c>
      <c r="E1079" s="88" t="s">
        <v>29</v>
      </c>
      <c r="F1079" s="88" t="s">
        <v>41</v>
      </c>
      <c r="G1079" s="88" t="s">
        <v>47</v>
      </c>
      <c r="H1079" s="91" t="s">
        <v>48</v>
      </c>
      <c r="I1079" s="92" t="n">
        <v>25</v>
      </c>
      <c r="J1079" s="93" t="n">
        <v>56</v>
      </c>
      <c r="K1079" s="94" t="n">
        <f aca="false">I1079 * J1079</f>
        <v>1400</v>
      </c>
      <c r="L1079" s="94" t="n">
        <f aca="false">K1079 *M1079</f>
        <v>588</v>
      </c>
      <c r="M1079" s="95" t="n">
        <v>0.42</v>
      </c>
      <c r="N1079" s="88" t="s">
        <v>23</v>
      </c>
      <c r="O1079" s="91" t="s">
        <v>219</v>
      </c>
      <c r="P1079" s="0" t="str">
        <f aca="false">RIGHT(H1079,LEN(H1079) - FIND(" ", H1079))</f>
        <v>Street Footwear</v>
      </c>
    </row>
    <row r="1080" customFormat="false" ht="14.25" hidden="false" customHeight="true" outlineLevel="0" collapsed="false">
      <c r="B1080" s="88" t="s">
        <v>37</v>
      </c>
      <c r="C1080" s="89" t="n">
        <v>1197831</v>
      </c>
      <c r="D1080" s="90" t="n">
        <v>44129</v>
      </c>
      <c r="E1080" s="88" t="s">
        <v>40</v>
      </c>
      <c r="F1080" s="88" t="s">
        <v>59</v>
      </c>
      <c r="G1080" s="88" t="s">
        <v>28</v>
      </c>
      <c r="H1080" s="91" t="s">
        <v>38</v>
      </c>
      <c r="I1080" s="92" t="n">
        <v>44</v>
      </c>
      <c r="J1080" s="93" t="n">
        <v>289</v>
      </c>
      <c r="K1080" s="94" t="n">
        <f aca="false">I1080 * J1080</f>
        <v>12716</v>
      </c>
      <c r="L1080" s="94" t="n">
        <f aca="false">K1080 *M1080</f>
        <v>7248.12</v>
      </c>
      <c r="M1080" s="95" t="n">
        <v>0.57</v>
      </c>
      <c r="N1080" s="88" t="s">
        <v>31</v>
      </c>
      <c r="O1080" s="91" t="s">
        <v>219</v>
      </c>
      <c r="P1080" s="0" t="str">
        <f aca="false">RIGHT(H1080,LEN(H1080) - FIND(" ", H1080))</f>
        <v>Apparel</v>
      </c>
    </row>
    <row r="1081" customFormat="false" ht="14.25" hidden="false" customHeight="true" outlineLevel="0" collapsed="false">
      <c r="B1081" s="88" t="s">
        <v>37</v>
      </c>
      <c r="C1081" s="89" t="n">
        <v>1197831</v>
      </c>
      <c r="D1081" s="90" t="n">
        <v>44130</v>
      </c>
      <c r="E1081" s="88" t="s">
        <v>40</v>
      </c>
      <c r="F1081" s="88" t="s">
        <v>59</v>
      </c>
      <c r="G1081" s="88" t="s">
        <v>28</v>
      </c>
      <c r="H1081" s="91" t="s">
        <v>32</v>
      </c>
      <c r="I1081" s="92" t="n">
        <v>45</v>
      </c>
      <c r="J1081" s="93" t="n">
        <v>950</v>
      </c>
      <c r="K1081" s="94" t="n">
        <f aca="false">I1081 * J1081</f>
        <v>42750</v>
      </c>
      <c r="L1081" s="94" t="n">
        <f aca="false">K1081 *M1081</f>
        <v>14962.5</v>
      </c>
      <c r="M1081" s="95" t="n">
        <v>0.35</v>
      </c>
      <c r="N1081" s="88" t="s">
        <v>31</v>
      </c>
      <c r="O1081" s="91" t="s">
        <v>218</v>
      </c>
      <c r="P1081" s="0" t="str">
        <f aca="false">RIGHT(H1081,LEN(H1081) - FIND(" ", H1081))</f>
        <v>Street Footwear</v>
      </c>
    </row>
    <row r="1082" customFormat="false" ht="14.25" hidden="false" customHeight="true" outlineLevel="0" collapsed="false">
      <c r="B1082" s="88" t="s">
        <v>13</v>
      </c>
      <c r="C1082" s="89" t="n">
        <v>1185732</v>
      </c>
      <c r="D1082" s="90" t="n">
        <v>44130</v>
      </c>
      <c r="E1082" s="88" t="s">
        <v>29</v>
      </c>
      <c r="F1082" s="88" t="s">
        <v>41</v>
      </c>
      <c r="G1082" s="88" t="s">
        <v>47</v>
      </c>
      <c r="H1082" s="91" t="s">
        <v>44</v>
      </c>
      <c r="I1082" s="92" t="n">
        <v>30</v>
      </c>
      <c r="J1082" s="93" t="n">
        <v>75</v>
      </c>
      <c r="K1082" s="94" t="n">
        <f aca="false">I1082 * J1082</f>
        <v>2250</v>
      </c>
      <c r="L1082" s="94" t="n">
        <f aca="false">K1082 *M1082</f>
        <v>787.5</v>
      </c>
      <c r="M1082" s="95" t="n">
        <v>0.35</v>
      </c>
      <c r="N1082" s="88" t="s">
        <v>14</v>
      </c>
      <c r="O1082" s="91" t="s">
        <v>219</v>
      </c>
      <c r="P1082" s="0" t="str">
        <f aca="false">RIGHT(H1082,LEN(H1082) - FIND(" ", H1082))</f>
        <v>Athletic Footwear</v>
      </c>
    </row>
    <row r="1083" customFormat="false" ht="14.25" hidden="false" customHeight="true" outlineLevel="0" collapsed="false">
      <c r="B1083" s="88" t="s">
        <v>37</v>
      </c>
      <c r="C1083" s="89" t="n">
        <v>1197831</v>
      </c>
      <c r="D1083" s="90" t="n">
        <v>44130</v>
      </c>
      <c r="E1083" s="88" t="s">
        <v>40</v>
      </c>
      <c r="F1083" s="88" t="s">
        <v>59</v>
      </c>
      <c r="G1083" s="88" t="s">
        <v>28</v>
      </c>
      <c r="H1083" s="91" t="s">
        <v>32</v>
      </c>
      <c r="I1083" s="92" t="n">
        <v>41</v>
      </c>
      <c r="J1083" s="93" t="n">
        <v>238</v>
      </c>
      <c r="K1083" s="94" t="n">
        <f aca="false">I1083 * J1083</f>
        <v>9758</v>
      </c>
      <c r="L1083" s="94" t="n">
        <f aca="false">K1083 *M1083</f>
        <v>4683.84</v>
      </c>
      <c r="M1083" s="95" t="n">
        <v>0.48</v>
      </c>
      <c r="N1083" s="88" t="s">
        <v>23</v>
      </c>
      <c r="O1083" s="91" t="s">
        <v>218</v>
      </c>
      <c r="P1083" s="0" t="str">
        <f aca="false">RIGHT(H1083,LEN(H1083) - FIND(" ", H1083))</f>
        <v>Street Footwear</v>
      </c>
    </row>
    <row r="1084" customFormat="false" ht="14.25" hidden="false" customHeight="true" outlineLevel="0" collapsed="false">
      <c r="B1084" s="88" t="s">
        <v>13</v>
      </c>
      <c r="C1084" s="89" t="n">
        <v>1185732</v>
      </c>
      <c r="D1084" s="90" t="n">
        <v>44130</v>
      </c>
      <c r="E1084" s="88" t="s">
        <v>29</v>
      </c>
      <c r="F1084" s="88" t="s">
        <v>41</v>
      </c>
      <c r="G1084" s="88" t="s">
        <v>47</v>
      </c>
      <c r="H1084" s="91" t="s">
        <v>44</v>
      </c>
      <c r="I1084" s="92" t="n">
        <v>27</v>
      </c>
      <c r="J1084" s="93" t="n">
        <v>20</v>
      </c>
      <c r="K1084" s="94" t="n">
        <f aca="false">I1084 * J1084</f>
        <v>540</v>
      </c>
      <c r="L1084" s="94" t="n">
        <f aca="false">K1084 *M1084</f>
        <v>253.8</v>
      </c>
      <c r="M1084" s="95" t="n">
        <v>0.47</v>
      </c>
      <c r="N1084" s="88" t="s">
        <v>23</v>
      </c>
      <c r="O1084" s="91" t="s">
        <v>219</v>
      </c>
      <c r="P1084" s="0" t="str">
        <f aca="false">RIGHT(H1084,LEN(H1084) - FIND(" ", H1084))</f>
        <v>Athletic Footwear</v>
      </c>
    </row>
    <row r="1085" customFormat="false" ht="14.25" hidden="false" customHeight="true" outlineLevel="0" collapsed="false">
      <c r="B1085" s="88" t="s">
        <v>37</v>
      </c>
      <c r="C1085" s="89" t="n">
        <v>1197831</v>
      </c>
      <c r="D1085" s="90" t="n">
        <v>44130</v>
      </c>
      <c r="E1085" s="88" t="s">
        <v>40</v>
      </c>
      <c r="F1085" s="88" t="s">
        <v>59</v>
      </c>
      <c r="G1085" s="88" t="s">
        <v>28</v>
      </c>
      <c r="H1085" s="91" t="s">
        <v>32</v>
      </c>
      <c r="I1085" s="92" t="n">
        <v>32</v>
      </c>
      <c r="J1085" s="93" t="n">
        <v>333</v>
      </c>
      <c r="K1085" s="94" t="n">
        <f aca="false">I1085 * J1085</f>
        <v>10656</v>
      </c>
      <c r="L1085" s="94" t="n">
        <f aca="false">K1085 *M1085</f>
        <v>4262.4</v>
      </c>
      <c r="M1085" s="95" t="n">
        <v>0.4</v>
      </c>
      <c r="N1085" s="88" t="s">
        <v>31</v>
      </c>
      <c r="O1085" s="91" t="s">
        <v>218</v>
      </c>
      <c r="P1085" s="0" t="str">
        <f aca="false">RIGHT(H1085,LEN(H1085) - FIND(" ", H1085))</f>
        <v>Street Footwear</v>
      </c>
    </row>
    <row r="1086" customFormat="false" ht="14.25" hidden="false" customHeight="true" outlineLevel="0" collapsed="false">
      <c r="B1086" s="88" t="s">
        <v>37</v>
      </c>
      <c r="C1086" s="89" t="n">
        <v>1197831</v>
      </c>
      <c r="D1086" s="90" t="n">
        <v>44131</v>
      </c>
      <c r="E1086" s="88" t="s">
        <v>40</v>
      </c>
      <c r="F1086" s="88" t="s">
        <v>59</v>
      </c>
      <c r="G1086" s="88" t="s">
        <v>28</v>
      </c>
      <c r="H1086" s="91" t="s">
        <v>24</v>
      </c>
      <c r="I1086" s="92" t="n">
        <v>45</v>
      </c>
      <c r="J1086" s="93" t="n">
        <v>950</v>
      </c>
      <c r="K1086" s="94" t="n">
        <f aca="false">I1086 * J1086</f>
        <v>42750</v>
      </c>
      <c r="L1086" s="94" t="n">
        <f aca="false">K1086 *M1086</f>
        <v>14962.5</v>
      </c>
      <c r="M1086" s="95" t="n">
        <v>0.35</v>
      </c>
      <c r="N1086" s="88" t="s">
        <v>31</v>
      </c>
      <c r="O1086" s="91" t="s">
        <v>218</v>
      </c>
      <c r="P1086" s="0" t="str">
        <f aca="false">RIGHT(H1086,LEN(H1086) - FIND(" ", H1086))</f>
        <v>Athletic Footwear</v>
      </c>
    </row>
    <row r="1087" customFormat="false" ht="14.25" hidden="false" customHeight="true" outlineLevel="0" collapsed="false">
      <c r="B1087" s="88" t="s">
        <v>13</v>
      </c>
      <c r="C1087" s="89" t="n">
        <v>1185732</v>
      </c>
      <c r="D1087" s="90" t="n">
        <v>44131</v>
      </c>
      <c r="E1087" s="88" t="s">
        <v>29</v>
      </c>
      <c r="F1087" s="88" t="s">
        <v>41</v>
      </c>
      <c r="G1087" s="88" t="s">
        <v>47</v>
      </c>
      <c r="H1087" s="91" t="s">
        <v>16</v>
      </c>
      <c r="I1087" s="92" t="n">
        <v>45</v>
      </c>
      <c r="J1087" s="93" t="n">
        <v>150</v>
      </c>
      <c r="K1087" s="94" t="n">
        <f aca="false">I1087 * J1087</f>
        <v>6750</v>
      </c>
      <c r="L1087" s="94" t="n">
        <f aca="false">K1087 *M1087</f>
        <v>2025</v>
      </c>
      <c r="M1087" s="95" t="n">
        <v>0.3</v>
      </c>
      <c r="N1087" s="88" t="s">
        <v>14</v>
      </c>
      <c r="O1087" s="91" t="s">
        <v>218</v>
      </c>
      <c r="P1087" s="0" t="str">
        <f aca="false">RIGHT(H1087,LEN(H1087) - FIND(" ", H1087))</f>
        <v>Apparel</v>
      </c>
    </row>
    <row r="1088" customFormat="false" ht="14.25" hidden="false" customHeight="true" outlineLevel="0" collapsed="false">
      <c r="B1088" s="88" t="s">
        <v>37</v>
      </c>
      <c r="C1088" s="89" t="n">
        <v>1197831</v>
      </c>
      <c r="D1088" s="90" t="n">
        <v>44131</v>
      </c>
      <c r="E1088" s="88" t="s">
        <v>40</v>
      </c>
      <c r="F1088" s="88" t="s">
        <v>59</v>
      </c>
      <c r="G1088" s="88" t="s">
        <v>28</v>
      </c>
      <c r="H1088" s="91" t="s">
        <v>24</v>
      </c>
      <c r="I1088" s="92" t="n">
        <v>44</v>
      </c>
      <c r="J1088" s="93" t="n">
        <v>285</v>
      </c>
      <c r="K1088" s="94" t="n">
        <f aca="false">I1088 * J1088</f>
        <v>12540</v>
      </c>
      <c r="L1088" s="94" t="n">
        <f aca="false">K1088 *M1088</f>
        <v>6019.2</v>
      </c>
      <c r="M1088" s="95" t="n">
        <v>0.48</v>
      </c>
      <c r="N1088" s="88" t="s">
        <v>23</v>
      </c>
      <c r="O1088" s="91" t="s">
        <v>218</v>
      </c>
      <c r="P1088" s="0" t="str">
        <f aca="false">RIGHT(H1088,LEN(H1088) - FIND(" ", H1088))</f>
        <v>Athletic Footwear</v>
      </c>
    </row>
    <row r="1089" customFormat="false" ht="14.25" hidden="false" customHeight="true" outlineLevel="0" collapsed="false">
      <c r="B1089" s="88" t="s">
        <v>13</v>
      </c>
      <c r="C1089" s="89" t="n">
        <v>1185732</v>
      </c>
      <c r="D1089" s="90" t="n">
        <v>44131</v>
      </c>
      <c r="E1089" s="88" t="s">
        <v>29</v>
      </c>
      <c r="F1089" s="88" t="s">
        <v>41</v>
      </c>
      <c r="G1089" s="88" t="s">
        <v>47</v>
      </c>
      <c r="H1089" s="91" t="s">
        <v>16</v>
      </c>
      <c r="I1089" s="92" t="n">
        <v>41</v>
      </c>
      <c r="J1089" s="93" t="n">
        <v>44</v>
      </c>
      <c r="K1089" s="94" t="n">
        <f aca="false">I1089 * J1089</f>
        <v>1804</v>
      </c>
      <c r="L1089" s="94" t="n">
        <f aca="false">K1089 *M1089</f>
        <v>739.64</v>
      </c>
      <c r="M1089" s="95" t="n">
        <v>0.41</v>
      </c>
      <c r="N1089" s="88" t="s">
        <v>23</v>
      </c>
      <c r="O1089" s="91" t="s">
        <v>218</v>
      </c>
      <c r="P1089" s="0" t="str">
        <f aca="false">RIGHT(H1089,LEN(H1089) - FIND(" ", H1089))</f>
        <v>Apparel</v>
      </c>
    </row>
    <row r="1090" customFormat="false" ht="14.25" hidden="false" customHeight="true" outlineLevel="0" collapsed="false">
      <c r="B1090" s="88" t="s">
        <v>37</v>
      </c>
      <c r="C1090" s="89" t="n">
        <v>1197831</v>
      </c>
      <c r="D1090" s="90" t="n">
        <v>44131</v>
      </c>
      <c r="E1090" s="88" t="s">
        <v>40</v>
      </c>
      <c r="F1090" s="88" t="s">
        <v>59</v>
      </c>
      <c r="G1090" s="88" t="s">
        <v>28</v>
      </c>
      <c r="H1090" s="91" t="s">
        <v>24</v>
      </c>
      <c r="I1090" s="92" t="n">
        <v>34</v>
      </c>
      <c r="J1090" s="93" t="n">
        <v>333</v>
      </c>
      <c r="K1090" s="94" t="n">
        <f aca="false">I1090 * J1090</f>
        <v>11322</v>
      </c>
      <c r="L1090" s="94" t="n">
        <f aca="false">K1090 *M1090</f>
        <v>4755.24</v>
      </c>
      <c r="M1090" s="95" t="n">
        <v>0.42</v>
      </c>
      <c r="N1090" s="88" t="s">
        <v>31</v>
      </c>
      <c r="O1090" s="91" t="s">
        <v>218</v>
      </c>
      <c r="P1090" s="0" t="str">
        <f aca="false">RIGHT(H1090,LEN(H1090) - FIND(" ", H1090))</f>
        <v>Athletic Footwear</v>
      </c>
    </row>
    <row r="1091" customFormat="false" ht="14.25" hidden="false" customHeight="true" outlineLevel="0" collapsed="false">
      <c r="B1091" s="88" t="s">
        <v>37</v>
      </c>
      <c r="C1091" s="89" t="n">
        <v>1197831</v>
      </c>
      <c r="D1091" s="90" t="n">
        <v>44132</v>
      </c>
      <c r="E1091" s="88" t="s">
        <v>40</v>
      </c>
      <c r="F1091" s="88" t="s">
        <v>59</v>
      </c>
      <c r="G1091" s="88" t="s">
        <v>28</v>
      </c>
      <c r="H1091" s="91" t="s">
        <v>48</v>
      </c>
      <c r="I1091" s="92" t="n">
        <v>50</v>
      </c>
      <c r="J1091" s="93" t="n">
        <v>850</v>
      </c>
      <c r="K1091" s="94" t="n">
        <f aca="false">I1091 * J1091</f>
        <v>42500</v>
      </c>
      <c r="L1091" s="94" t="n">
        <f aca="false">K1091 *M1091</f>
        <v>14875</v>
      </c>
      <c r="M1091" s="95" t="n">
        <v>0.35</v>
      </c>
      <c r="N1091" s="88" t="s">
        <v>31</v>
      </c>
      <c r="O1091" s="91" t="s">
        <v>219</v>
      </c>
      <c r="P1091" s="0" t="str">
        <f aca="false">RIGHT(H1091,LEN(H1091) - FIND(" ", H1091))</f>
        <v>Street Footwear</v>
      </c>
    </row>
    <row r="1092" customFormat="false" ht="14.25" hidden="false" customHeight="true" outlineLevel="0" collapsed="false">
      <c r="B1092" s="88" t="s">
        <v>13</v>
      </c>
      <c r="C1092" s="89" t="n">
        <v>1185732</v>
      </c>
      <c r="D1092" s="90" t="n">
        <v>44132</v>
      </c>
      <c r="E1092" s="88" t="s">
        <v>29</v>
      </c>
      <c r="F1092" s="88" t="s">
        <v>41</v>
      </c>
      <c r="G1092" s="88" t="s">
        <v>47</v>
      </c>
      <c r="H1092" s="91" t="s">
        <v>38</v>
      </c>
      <c r="I1092" s="92" t="n">
        <v>35</v>
      </c>
      <c r="J1092" s="93" t="n">
        <v>225</v>
      </c>
      <c r="K1092" s="94" t="n">
        <f aca="false">I1092 * J1092</f>
        <v>7875</v>
      </c>
      <c r="L1092" s="94" t="n">
        <f aca="false">K1092 *M1092</f>
        <v>3543.75</v>
      </c>
      <c r="M1092" s="95" t="n">
        <v>0.45</v>
      </c>
      <c r="N1092" s="88" t="s">
        <v>14</v>
      </c>
      <c r="O1092" s="91" t="s">
        <v>219</v>
      </c>
      <c r="P1092" s="0" t="str">
        <f aca="false">RIGHT(H1092,LEN(H1092) - FIND(" ", H1092))</f>
        <v>Apparel</v>
      </c>
    </row>
    <row r="1093" customFormat="false" ht="14.25" hidden="false" customHeight="true" outlineLevel="0" collapsed="false">
      <c r="B1093" s="88" t="s">
        <v>37</v>
      </c>
      <c r="C1093" s="89" t="n">
        <v>1197831</v>
      </c>
      <c r="D1093" s="90" t="n">
        <v>44132</v>
      </c>
      <c r="E1093" s="88" t="s">
        <v>40</v>
      </c>
      <c r="F1093" s="88" t="s">
        <v>59</v>
      </c>
      <c r="G1093" s="88" t="s">
        <v>28</v>
      </c>
      <c r="H1093" s="91" t="s">
        <v>48</v>
      </c>
      <c r="I1093" s="92" t="n">
        <v>47</v>
      </c>
      <c r="J1093" s="93" t="n">
        <v>255</v>
      </c>
      <c r="K1093" s="94" t="n">
        <f aca="false">I1093 * J1093</f>
        <v>11985</v>
      </c>
      <c r="L1093" s="94" t="n">
        <f aca="false">K1093 *M1093</f>
        <v>5872.65</v>
      </c>
      <c r="M1093" s="95" t="n">
        <v>0.49</v>
      </c>
      <c r="N1093" s="88" t="s">
        <v>23</v>
      </c>
      <c r="O1093" s="91" t="s">
        <v>219</v>
      </c>
      <c r="P1093" s="0" t="str">
        <f aca="false">RIGHT(H1093,LEN(H1093) - FIND(" ", H1093))</f>
        <v>Street Footwear</v>
      </c>
    </row>
    <row r="1094" customFormat="false" ht="14.25" hidden="false" customHeight="true" outlineLevel="0" collapsed="false">
      <c r="B1094" s="88" t="s">
        <v>13</v>
      </c>
      <c r="C1094" s="89" t="n">
        <v>1185732</v>
      </c>
      <c r="D1094" s="90" t="n">
        <v>44132</v>
      </c>
      <c r="E1094" s="88" t="s">
        <v>29</v>
      </c>
      <c r="F1094" s="88" t="s">
        <v>41</v>
      </c>
      <c r="G1094" s="88" t="s">
        <v>47</v>
      </c>
      <c r="H1094" s="91" t="s">
        <v>38</v>
      </c>
      <c r="I1094" s="92" t="n">
        <v>34</v>
      </c>
      <c r="J1094" s="93" t="n">
        <v>65</v>
      </c>
      <c r="K1094" s="94" t="n">
        <f aca="false">I1094 * J1094</f>
        <v>2210</v>
      </c>
      <c r="L1094" s="94" t="n">
        <f aca="false">K1094 *M1094</f>
        <v>1215.5</v>
      </c>
      <c r="M1094" s="95" t="n">
        <v>0.55</v>
      </c>
      <c r="N1094" s="88" t="s">
        <v>23</v>
      </c>
      <c r="O1094" s="91" t="s">
        <v>219</v>
      </c>
      <c r="P1094" s="0" t="str">
        <f aca="false">RIGHT(H1094,LEN(H1094) - FIND(" ", H1094))</f>
        <v>Apparel</v>
      </c>
    </row>
    <row r="1095" customFormat="false" ht="14.25" hidden="false" customHeight="true" outlineLevel="0" collapsed="false">
      <c r="B1095" s="88" t="s">
        <v>37</v>
      </c>
      <c r="C1095" s="89" t="n">
        <v>1197831</v>
      </c>
      <c r="D1095" s="90" t="n">
        <v>44132</v>
      </c>
      <c r="E1095" s="88" t="s">
        <v>40</v>
      </c>
      <c r="F1095" s="88" t="s">
        <v>59</v>
      </c>
      <c r="G1095" s="88" t="s">
        <v>28</v>
      </c>
      <c r="H1095" s="91" t="s">
        <v>48</v>
      </c>
      <c r="I1095" s="92" t="n">
        <v>38</v>
      </c>
      <c r="J1095" s="93" t="n">
        <v>298</v>
      </c>
      <c r="K1095" s="94" t="n">
        <f aca="false">I1095 * J1095</f>
        <v>11324</v>
      </c>
      <c r="L1095" s="94" t="n">
        <f aca="false">K1095 *M1095</f>
        <v>4303.12</v>
      </c>
      <c r="M1095" s="95" t="n">
        <v>0.38</v>
      </c>
      <c r="N1095" s="88" t="s">
        <v>31</v>
      </c>
      <c r="O1095" s="91" t="s">
        <v>219</v>
      </c>
      <c r="P1095" s="0" t="str">
        <f aca="false">RIGHT(H1095,LEN(H1095) - FIND(" ", H1095))</f>
        <v>Street Footwear</v>
      </c>
    </row>
    <row r="1096" customFormat="false" ht="14.25" hidden="false" customHeight="true" outlineLevel="0" collapsed="false">
      <c r="B1096" s="88" t="s">
        <v>37</v>
      </c>
      <c r="C1096" s="89" t="n">
        <v>1197831</v>
      </c>
      <c r="D1096" s="90" t="n">
        <v>44133</v>
      </c>
      <c r="E1096" s="88" t="s">
        <v>40</v>
      </c>
      <c r="F1096" s="88" t="s">
        <v>59</v>
      </c>
      <c r="G1096" s="88" t="s">
        <v>28</v>
      </c>
      <c r="H1096" s="91" t="s">
        <v>44</v>
      </c>
      <c r="I1096" s="92" t="n">
        <v>50</v>
      </c>
      <c r="J1096" s="93" t="n">
        <v>700</v>
      </c>
      <c r="K1096" s="94" t="n">
        <f aca="false">I1096 * J1096</f>
        <v>35000</v>
      </c>
      <c r="L1096" s="94" t="n">
        <f aca="false">K1096 *M1096</f>
        <v>15750</v>
      </c>
      <c r="M1096" s="95" t="n">
        <v>0.45</v>
      </c>
      <c r="N1096" s="88" t="s">
        <v>31</v>
      </c>
      <c r="O1096" s="91" t="s">
        <v>219</v>
      </c>
      <c r="P1096" s="0" t="str">
        <f aca="false">RIGHT(H1096,LEN(H1096) - FIND(" ", H1096))</f>
        <v>Athletic Footwear</v>
      </c>
    </row>
    <row r="1097" customFormat="false" ht="14.25" hidden="false" customHeight="true" outlineLevel="0" collapsed="false">
      <c r="B1097" s="88" t="s">
        <v>13</v>
      </c>
      <c r="C1097" s="89" t="n">
        <v>1185732</v>
      </c>
      <c r="D1097" s="90" t="n">
        <v>44133</v>
      </c>
      <c r="E1097" s="88" t="s">
        <v>29</v>
      </c>
      <c r="F1097" s="88" t="s">
        <v>41</v>
      </c>
      <c r="G1097" s="88" t="s">
        <v>47</v>
      </c>
      <c r="H1097" s="91" t="s">
        <v>32</v>
      </c>
      <c r="I1097" s="92" t="n">
        <v>40</v>
      </c>
      <c r="J1097" s="93" t="n">
        <v>445</v>
      </c>
      <c r="K1097" s="94" t="n">
        <f aca="false">I1097 * J1097</f>
        <v>17800</v>
      </c>
      <c r="L1097" s="94" t="n">
        <f aca="false">K1097 *M1097</f>
        <v>6230</v>
      </c>
      <c r="M1097" s="95" t="n">
        <v>0.35</v>
      </c>
      <c r="N1097" s="88" t="s">
        <v>14</v>
      </c>
      <c r="O1097" s="91" t="s">
        <v>218</v>
      </c>
      <c r="P1097" s="0" t="str">
        <f aca="false">RIGHT(H1097,LEN(H1097) - FIND(" ", H1097))</f>
        <v>Street Footwear</v>
      </c>
    </row>
    <row r="1098" customFormat="false" ht="14.25" hidden="false" customHeight="true" outlineLevel="0" collapsed="false">
      <c r="B1098" s="88" t="s">
        <v>37</v>
      </c>
      <c r="C1098" s="89" t="n">
        <v>1197831</v>
      </c>
      <c r="D1098" s="90" t="n">
        <v>44133</v>
      </c>
      <c r="E1098" s="88" t="s">
        <v>40</v>
      </c>
      <c r="F1098" s="88" t="s">
        <v>59</v>
      </c>
      <c r="G1098" s="88" t="s">
        <v>28</v>
      </c>
      <c r="H1098" s="91" t="s">
        <v>44</v>
      </c>
      <c r="I1098" s="92" t="n">
        <v>47</v>
      </c>
      <c r="J1098" s="93" t="n">
        <v>182</v>
      </c>
      <c r="K1098" s="94" t="n">
        <f aca="false">I1098 * J1098</f>
        <v>8554</v>
      </c>
      <c r="L1098" s="94" t="n">
        <f aca="false">K1098 *M1098</f>
        <v>4961.32</v>
      </c>
      <c r="M1098" s="95" t="n">
        <v>0.58</v>
      </c>
      <c r="N1098" s="88" t="s">
        <v>23</v>
      </c>
      <c r="O1098" s="91" t="s">
        <v>219</v>
      </c>
      <c r="P1098" s="0" t="str">
        <f aca="false">RIGHT(H1098,LEN(H1098) - FIND(" ", H1098))</f>
        <v>Athletic Footwear</v>
      </c>
    </row>
    <row r="1099" customFormat="false" ht="14.25" hidden="false" customHeight="true" outlineLevel="0" collapsed="false">
      <c r="B1099" s="88" t="s">
        <v>13</v>
      </c>
      <c r="C1099" s="89" t="n">
        <v>1185732</v>
      </c>
      <c r="D1099" s="90" t="n">
        <v>44133</v>
      </c>
      <c r="E1099" s="88" t="s">
        <v>29</v>
      </c>
      <c r="F1099" s="88" t="s">
        <v>41</v>
      </c>
      <c r="G1099" s="88" t="s">
        <v>47</v>
      </c>
      <c r="H1099" s="91" t="s">
        <v>32</v>
      </c>
      <c r="I1099" s="92" t="n">
        <v>39</v>
      </c>
      <c r="J1099" s="93" t="n">
        <v>116</v>
      </c>
      <c r="K1099" s="94" t="n">
        <f aca="false">I1099 * J1099</f>
        <v>4524</v>
      </c>
      <c r="L1099" s="94" t="n">
        <f aca="false">K1099 *M1099</f>
        <v>2262</v>
      </c>
      <c r="M1099" s="95" t="n">
        <v>0.5</v>
      </c>
      <c r="N1099" s="88" t="s">
        <v>23</v>
      </c>
      <c r="O1099" s="91" t="s">
        <v>218</v>
      </c>
      <c r="P1099" s="0" t="str">
        <f aca="false">RIGHT(H1099,LEN(H1099) - FIND(" ", H1099))</f>
        <v>Street Footwear</v>
      </c>
    </row>
    <row r="1100" customFormat="false" ht="14.25" hidden="false" customHeight="true" outlineLevel="0" collapsed="false">
      <c r="B1100" s="88" t="s">
        <v>37</v>
      </c>
      <c r="C1100" s="89" t="n">
        <v>1197831</v>
      </c>
      <c r="D1100" s="90" t="n">
        <v>44133</v>
      </c>
      <c r="E1100" s="88" t="s">
        <v>40</v>
      </c>
      <c r="F1100" s="88" t="s">
        <v>59</v>
      </c>
      <c r="G1100" s="88" t="s">
        <v>28</v>
      </c>
      <c r="H1100" s="91" t="s">
        <v>44</v>
      </c>
      <c r="I1100" s="92" t="n">
        <v>36</v>
      </c>
      <c r="J1100" s="93" t="n">
        <v>210</v>
      </c>
      <c r="K1100" s="94" t="n">
        <f aca="false">I1100 * J1100</f>
        <v>7560</v>
      </c>
      <c r="L1100" s="94" t="n">
        <f aca="false">K1100 *M1100</f>
        <v>3931.2</v>
      </c>
      <c r="M1100" s="95" t="n">
        <v>0.52</v>
      </c>
      <c r="N1100" s="88" t="s">
        <v>31</v>
      </c>
      <c r="O1100" s="91" t="s">
        <v>219</v>
      </c>
      <c r="P1100" s="0" t="str">
        <f aca="false">RIGHT(H1100,LEN(H1100) - FIND(" ", H1100))</f>
        <v>Athletic Footwear</v>
      </c>
    </row>
    <row r="1101" customFormat="false" ht="14.25" hidden="false" customHeight="true" outlineLevel="0" collapsed="false">
      <c r="B1101" s="88" t="s">
        <v>37</v>
      </c>
      <c r="C1101" s="89" t="n">
        <v>1197831</v>
      </c>
      <c r="D1101" s="90" t="n">
        <v>44134</v>
      </c>
      <c r="E1101" s="88" t="s">
        <v>40</v>
      </c>
      <c r="F1101" s="88" t="s">
        <v>59</v>
      </c>
      <c r="G1101" s="88" t="s">
        <v>28</v>
      </c>
      <c r="H1101" s="91" t="s">
        <v>16</v>
      </c>
      <c r="I1101" s="92" t="n">
        <v>45</v>
      </c>
      <c r="J1101" s="93" t="n">
        <v>650</v>
      </c>
      <c r="K1101" s="94" t="n">
        <f aca="false">I1101 * J1101</f>
        <v>29250</v>
      </c>
      <c r="L1101" s="94" t="n">
        <f aca="false">K1101 *M1101</f>
        <v>8775</v>
      </c>
      <c r="M1101" s="95" t="n">
        <v>0.3</v>
      </c>
      <c r="N1101" s="88" t="s">
        <v>31</v>
      </c>
      <c r="O1101" s="91" t="s">
        <v>218</v>
      </c>
      <c r="P1101" s="0" t="str">
        <f aca="false">RIGHT(H1101,LEN(H1101) - FIND(" ", H1101))</f>
        <v>Apparel</v>
      </c>
    </row>
    <row r="1102" customFormat="false" ht="14.25" hidden="false" customHeight="true" outlineLevel="0" collapsed="false">
      <c r="B1102" s="88" t="s">
        <v>13</v>
      </c>
      <c r="C1102" s="89" t="n">
        <v>1185732</v>
      </c>
      <c r="D1102" s="90" t="n">
        <v>44134</v>
      </c>
      <c r="E1102" s="88" t="s">
        <v>29</v>
      </c>
      <c r="F1102" s="88" t="s">
        <v>41</v>
      </c>
      <c r="G1102" s="88" t="s">
        <v>47</v>
      </c>
      <c r="H1102" s="91" t="s">
        <v>24</v>
      </c>
      <c r="I1102" s="92" t="n">
        <v>40</v>
      </c>
      <c r="J1102" s="93" t="n">
        <v>125</v>
      </c>
      <c r="K1102" s="94" t="n">
        <f aca="false">I1102 * J1102</f>
        <v>5000</v>
      </c>
      <c r="L1102" s="94" t="n">
        <f aca="false">K1102 *M1102</f>
        <v>1500</v>
      </c>
      <c r="M1102" s="95" t="n">
        <v>0.3</v>
      </c>
      <c r="N1102" s="88" t="s">
        <v>14</v>
      </c>
      <c r="O1102" s="91" t="s">
        <v>218</v>
      </c>
      <c r="P1102" s="0" t="str">
        <f aca="false">RIGHT(H1102,LEN(H1102) - FIND(" ", H1102))</f>
        <v>Athletic Footwear</v>
      </c>
    </row>
    <row r="1103" customFormat="false" ht="14.25" hidden="false" customHeight="true" outlineLevel="0" collapsed="false">
      <c r="B1103" s="88" t="s">
        <v>37</v>
      </c>
      <c r="C1103" s="89" t="n">
        <v>1197831</v>
      </c>
      <c r="D1103" s="90" t="n">
        <v>44134</v>
      </c>
      <c r="E1103" s="88" t="s">
        <v>40</v>
      </c>
      <c r="F1103" s="88" t="s">
        <v>59</v>
      </c>
      <c r="G1103" s="88" t="s">
        <v>28</v>
      </c>
      <c r="H1103" s="91" t="s">
        <v>16</v>
      </c>
      <c r="I1103" s="92" t="n">
        <v>42</v>
      </c>
      <c r="J1103" s="93" t="n">
        <v>169</v>
      </c>
      <c r="K1103" s="94" t="n">
        <f aca="false">I1103 * J1103</f>
        <v>7098</v>
      </c>
      <c r="L1103" s="94" t="n">
        <f aca="false">K1103 *M1103</f>
        <v>3194.1</v>
      </c>
      <c r="M1103" s="95" t="n">
        <v>0.45</v>
      </c>
      <c r="N1103" s="88" t="s">
        <v>23</v>
      </c>
      <c r="O1103" s="91" t="s">
        <v>218</v>
      </c>
      <c r="P1103" s="0" t="str">
        <f aca="false">RIGHT(H1103,LEN(H1103) - FIND(" ", H1103))</f>
        <v>Apparel</v>
      </c>
    </row>
    <row r="1104" customFormat="false" ht="14.25" hidden="false" customHeight="true" outlineLevel="0" collapsed="false">
      <c r="B1104" s="88" t="s">
        <v>13</v>
      </c>
      <c r="C1104" s="89" t="n">
        <v>1185732</v>
      </c>
      <c r="D1104" s="90" t="n">
        <v>44134</v>
      </c>
      <c r="E1104" s="88" t="s">
        <v>29</v>
      </c>
      <c r="F1104" s="88" t="s">
        <v>41</v>
      </c>
      <c r="G1104" s="88" t="s">
        <v>47</v>
      </c>
      <c r="H1104" s="91" t="s">
        <v>24</v>
      </c>
      <c r="I1104" s="92" t="n">
        <v>38</v>
      </c>
      <c r="J1104" s="93" t="n">
        <v>35</v>
      </c>
      <c r="K1104" s="94" t="n">
        <f aca="false">I1104 * J1104</f>
        <v>1330</v>
      </c>
      <c r="L1104" s="94" t="n">
        <f aca="false">K1104 *M1104</f>
        <v>532</v>
      </c>
      <c r="M1104" s="95" t="n">
        <v>0.4</v>
      </c>
      <c r="N1104" s="88" t="s">
        <v>23</v>
      </c>
      <c r="O1104" s="91" t="s">
        <v>218</v>
      </c>
      <c r="P1104" s="0" t="str">
        <f aca="false">RIGHT(H1104,LEN(H1104) - FIND(" ", H1104))</f>
        <v>Athletic Footwear</v>
      </c>
    </row>
    <row r="1105" customFormat="false" ht="14.25" hidden="false" customHeight="true" outlineLevel="0" collapsed="false">
      <c r="B1105" s="88" t="s">
        <v>37</v>
      </c>
      <c r="C1105" s="89" t="n">
        <v>1197831</v>
      </c>
      <c r="D1105" s="90" t="n">
        <v>44134</v>
      </c>
      <c r="E1105" s="88" t="s">
        <v>40</v>
      </c>
      <c r="F1105" s="88" t="s">
        <v>59</v>
      </c>
      <c r="G1105" s="88" t="s">
        <v>28</v>
      </c>
      <c r="H1105" s="91" t="s">
        <v>16</v>
      </c>
      <c r="I1105" s="92" t="n">
        <v>30</v>
      </c>
      <c r="J1105" s="93" t="n">
        <v>208</v>
      </c>
      <c r="K1105" s="94" t="n">
        <f aca="false">I1105 * J1105</f>
        <v>6240</v>
      </c>
      <c r="L1105" s="94" t="n">
        <f aca="false">K1105 *M1105</f>
        <v>2246.4</v>
      </c>
      <c r="M1105" s="95" t="n">
        <v>0.36</v>
      </c>
      <c r="N1105" s="88" t="s">
        <v>31</v>
      </c>
      <c r="O1105" s="91" t="s">
        <v>218</v>
      </c>
      <c r="P1105" s="0" t="str">
        <f aca="false">RIGHT(H1105,LEN(H1105) - FIND(" ", H1105))</f>
        <v>Apparel</v>
      </c>
    </row>
    <row r="1106" customFormat="false" ht="14.25" hidden="false" customHeight="true" outlineLevel="0" collapsed="false">
      <c r="B1106" s="88" t="s">
        <v>37</v>
      </c>
      <c r="C1106" s="89" t="n">
        <v>1197831</v>
      </c>
      <c r="D1106" s="90" t="n">
        <v>44135</v>
      </c>
      <c r="E1106" s="88" t="s">
        <v>40</v>
      </c>
      <c r="F1106" s="88" t="s">
        <v>59</v>
      </c>
      <c r="G1106" s="88" t="s">
        <v>28</v>
      </c>
      <c r="H1106" s="91" t="s">
        <v>38</v>
      </c>
      <c r="I1106" s="92" t="n">
        <v>55</v>
      </c>
      <c r="J1106" s="93" t="n">
        <v>900</v>
      </c>
      <c r="K1106" s="94" t="n">
        <f aca="false">I1106 * J1106</f>
        <v>49500</v>
      </c>
      <c r="L1106" s="94" t="n">
        <f aca="false">K1106 *M1106</f>
        <v>24750</v>
      </c>
      <c r="M1106" s="95" t="n">
        <v>0.5</v>
      </c>
      <c r="N1106" s="88" t="s">
        <v>31</v>
      </c>
      <c r="O1106" s="91" t="s">
        <v>219</v>
      </c>
      <c r="P1106" s="0" t="str">
        <f aca="false">RIGHT(H1106,LEN(H1106) - FIND(" ", H1106))</f>
        <v>Apparel</v>
      </c>
    </row>
    <row r="1107" customFormat="false" ht="14.25" hidden="false" customHeight="true" outlineLevel="0" collapsed="false">
      <c r="B1107" s="88" t="s">
        <v>13</v>
      </c>
      <c r="C1107" s="89" t="n">
        <v>1185732</v>
      </c>
      <c r="D1107" s="90" t="n">
        <v>44135</v>
      </c>
      <c r="E1107" s="88" t="s">
        <v>29</v>
      </c>
      <c r="F1107" s="88" t="s">
        <v>41</v>
      </c>
      <c r="G1107" s="88" t="s">
        <v>47</v>
      </c>
      <c r="H1107" s="91" t="s">
        <v>48</v>
      </c>
      <c r="I1107" s="92" t="n">
        <v>30</v>
      </c>
      <c r="J1107" s="93" t="n">
        <v>175</v>
      </c>
      <c r="K1107" s="94" t="n">
        <f aca="false">I1107 * J1107</f>
        <v>5250</v>
      </c>
      <c r="L1107" s="94" t="n">
        <f aca="false">K1107 *M1107</f>
        <v>1575</v>
      </c>
      <c r="M1107" s="95" t="n">
        <v>0.3</v>
      </c>
      <c r="N1107" s="88" t="s">
        <v>14</v>
      </c>
      <c r="O1107" s="91" t="s">
        <v>219</v>
      </c>
      <c r="P1107" s="0" t="str">
        <f aca="false">RIGHT(H1107,LEN(H1107) - FIND(" ", H1107))</f>
        <v>Street Footwear</v>
      </c>
    </row>
    <row r="1108" customFormat="false" ht="14.25" hidden="false" customHeight="true" outlineLevel="0" collapsed="false">
      <c r="B1108" s="88" t="s">
        <v>37</v>
      </c>
      <c r="C1108" s="89" t="n">
        <v>1197831</v>
      </c>
      <c r="D1108" s="90" t="n">
        <v>44135</v>
      </c>
      <c r="E1108" s="88" t="s">
        <v>40</v>
      </c>
      <c r="F1108" s="88" t="s">
        <v>59</v>
      </c>
      <c r="G1108" s="88" t="s">
        <v>28</v>
      </c>
      <c r="H1108" s="91" t="s">
        <v>38</v>
      </c>
      <c r="I1108" s="92" t="n">
        <v>53</v>
      </c>
      <c r="J1108" s="93" t="n">
        <v>261</v>
      </c>
      <c r="K1108" s="94" t="n">
        <f aca="false">I1108 * J1108</f>
        <v>13833</v>
      </c>
      <c r="L1108" s="94" t="n">
        <f aca="false">K1108 *M1108</f>
        <v>8576.46</v>
      </c>
      <c r="M1108" s="95" t="n">
        <v>0.62</v>
      </c>
      <c r="N1108" s="88" t="s">
        <v>23</v>
      </c>
      <c r="O1108" s="91" t="s">
        <v>219</v>
      </c>
      <c r="P1108" s="0" t="str">
        <f aca="false">RIGHT(H1108,LEN(H1108) - FIND(" ", H1108))</f>
        <v>Apparel</v>
      </c>
    </row>
    <row r="1109" customFormat="false" ht="14.25" hidden="false" customHeight="true" outlineLevel="0" collapsed="false">
      <c r="B1109" s="88" t="s">
        <v>13</v>
      </c>
      <c r="C1109" s="89" t="n">
        <v>1185732</v>
      </c>
      <c r="D1109" s="90" t="n">
        <v>44135</v>
      </c>
      <c r="E1109" s="88" t="s">
        <v>29</v>
      </c>
      <c r="F1109" s="88" t="s">
        <v>41</v>
      </c>
      <c r="G1109" s="88" t="s">
        <v>47</v>
      </c>
      <c r="H1109" s="91" t="s">
        <v>48</v>
      </c>
      <c r="I1109" s="92" t="n">
        <v>29</v>
      </c>
      <c r="J1109" s="93" t="n">
        <v>53</v>
      </c>
      <c r="K1109" s="94" t="n">
        <f aca="false">I1109 * J1109</f>
        <v>1537</v>
      </c>
      <c r="L1109" s="94" t="n">
        <f aca="false">K1109 *M1109</f>
        <v>691.65</v>
      </c>
      <c r="M1109" s="95" t="n">
        <v>0.45</v>
      </c>
      <c r="N1109" s="88" t="s">
        <v>23</v>
      </c>
      <c r="O1109" s="91" t="s">
        <v>219</v>
      </c>
      <c r="P1109" s="0" t="str">
        <f aca="false">RIGHT(H1109,LEN(H1109) - FIND(" ", H1109))</f>
        <v>Street Footwear</v>
      </c>
    </row>
    <row r="1110" customFormat="false" ht="14.25" hidden="false" customHeight="true" outlineLevel="0" collapsed="false">
      <c r="B1110" s="88" t="s">
        <v>37</v>
      </c>
      <c r="C1110" s="89" t="n">
        <v>1197831</v>
      </c>
      <c r="D1110" s="90" t="n">
        <v>44135</v>
      </c>
      <c r="E1110" s="88" t="s">
        <v>40</v>
      </c>
      <c r="F1110" s="88" t="s">
        <v>59</v>
      </c>
      <c r="G1110" s="88" t="s">
        <v>28</v>
      </c>
      <c r="H1110" s="91" t="s">
        <v>38</v>
      </c>
      <c r="I1110" s="92" t="n">
        <v>41</v>
      </c>
      <c r="J1110" s="93" t="n">
        <v>306</v>
      </c>
      <c r="K1110" s="94" t="n">
        <f aca="false">I1110 * J1110</f>
        <v>12546</v>
      </c>
      <c r="L1110" s="94" t="n">
        <f aca="false">K1110 *M1110</f>
        <v>6900.3</v>
      </c>
      <c r="M1110" s="95" t="n">
        <v>0.55</v>
      </c>
      <c r="N1110" s="88" t="s">
        <v>31</v>
      </c>
      <c r="O1110" s="91" t="s">
        <v>219</v>
      </c>
      <c r="P1110" s="0" t="str">
        <f aca="false">RIGHT(H1110,LEN(H1110) - FIND(" ", H1110))</f>
        <v>Apparel</v>
      </c>
    </row>
    <row r="1111" customFormat="false" ht="14.25" hidden="false" customHeight="true" outlineLevel="0" collapsed="false">
      <c r="B1111" s="88" t="s">
        <v>43</v>
      </c>
      <c r="C1111" s="89" t="n">
        <v>1128299</v>
      </c>
      <c r="D1111" s="90" t="n">
        <v>44136</v>
      </c>
      <c r="E1111" s="88" t="s">
        <v>40</v>
      </c>
      <c r="F1111" s="88" t="s">
        <v>59</v>
      </c>
      <c r="G1111" s="88" t="s">
        <v>28</v>
      </c>
      <c r="H1111" s="91" t="s">
        <v>32</v>
      </c>
      <c r="I1111" s="92" t="n">
        <v>40</v>
      </c>
      <c r="J1111" s="93" t="n">
        <v>775</v>
      </c>
      <c r="K1111" s="94" t="n">
        <f aca="false">I1111 * J1111</f>
        <v>31000</v>
      </c>
      <c r="L1111" s="94" t="n">
        <f aca="false">K1111 *M1111</f>
        <v>10850</v>
      </c>
      <c r="M1111" s="95" t="n">
        <v>0.35</v>
      </c>
      <c r="N1111" s="88" t="s">
        <v>31</v>
      </c>
      <c r="O1111" s="91" t="s">
        <v>218</v>
      </c>
      <c r="P1111" s="0" t="str">
        <f aca="false">RIGHT(H1111,LEN(H1111) - FIND(" ", H1111))</f>
        <v>Street Footwear</v>
      </c>
    </row>
    <row r="1112" customFormat="false" ht="14.25" hidden="false" customHeight="true" outlineLevel="0" collapsed="false">
      <c r="B1112" s="88" t="s">
        <v>13</v>
      </c>
      <c r="C1112" s="89" t="n">
        <v>1185732</v>
      </c>
      <c r="D1112" s="90" t="n">
        <v>44136</v>
      </c>
      <c r="E1112" s="88" t="s">
        <v>29</v>
      </c>
      <c r="F1112" s="88" t="s">
        <v>41</v>
      </c>
      <c r="G1112" s="88" t="s">
        <v>47</v>
      </c>
      <c r="H1112" s="91" t="s">
        <v>44</v>
      </c>
      <c r="I1112" s="92" t="n">
        <v>35</v>
      </c>
      <c r="J1112" s="93" t="n">
        <v>25</v>
      </c>
      <c r="K1112" s="94" t="n">
        <f aca="false">I1112 * J1112</f>
        <v>875</v>
      </c>
      <c r="L1112" s="94" t="n">
        <f aca="false">K1112 *M1112</f>
        <v>306.25</v>
      </c>
      <c r="M1112" s="95" t="n">
        <v>0.35</v>
      </c>
      <c r="N1112" s="88" t="s">
        <v>14</v>
      </c>
      <c r="O1112" s="91" t="s">
        <v>219</v>
      </c>
      <c r="P1112" s="0" t="str">
        <f aca="false">RIGHT(H1112,LEN(H1112) - FIND(" ", H1112))</f>
        <v>Athletic Footwear</v>
      </c>
    </row>
    <row r="1113" customFormat="false" ht="14.25" hidden="false" customHeight="true" outlineLevel="0" collapsed="false">
      <c r="B1113" s="88" t="s">
        <v>43</v>
      </c>
      <c r="C1113" s="89" t="n">
        <v>1128299</v>
      </c>
      <c r="D1113" s="90" t="n">
        <v>44136</v>
      </c>
      <c r="E1113" s="88" t="s">
        <v>40</v>
      </c>
      <c r="F1113" s="88" t="s">
        <v>59</v>
      </c>
      <c r="G1113" s="88" t="s">
        <v>28</v>
      </c>
      <c r="H1113" s="91" t="s">
        <v>32</v>
      </c>
      <c r="I1113" s="92" t="n">
        <v>37</v>
      </c>
      <c r="J1113" s="93" t="n">
        <v>209</v>
      </c>
      <c r="K1113" s="94" t="n">
        <f aca="false">I1113 * J1113</f>
        <v>7733</v>
      </c>
      <c r="L1113" s="94" t="n">
        <f aca="false">K1113 *M1113</f>
        <v>3479.85</v>
      </c>
      <c r="M1113" s="95" t="n">
        <v>0.45</v>
      </c>
      <c r="N1113" s="88" t="s">
        <v>23</v>
      </c>
      <c r="O1113" s="91" t="s">
        <v>218</v>
      </c>
      <c r="P1113" s="0" t="str">
        <f aca="false">RIGHT(H1113,LEN(H1113) - FIND(" ", H1113))</f>
        <v>Street Footwear</v>
      </c>
    </row>
    <row r="1114" customFormat="false" ht="14.25" hidden="false" customHeight="true" outlineLevel="0" collapsed="false">
      <c r="B1114" s="88" t="s">
        <v>13</v>
      </c>
      <c r="C1114" s="89" t="n">
        <v>1185732</v>
      </c>
      <c r="D1114" s="90" t="n">
        <v>44136</v>
      </c>
      <c r="E1114" s="88" t="s">
        <v>29</v>
      </c>
      <c r="F1114" s="88" t="s">
        <v>41</v>
      </c>
      <c r="G1114" s="88" t="s">
        <v>47</v>
      </c>
      <c r="H1114" s="91" t="s">
        <v>44</v>
      </c>
      <c r="I1114" s="92" t="n">
        <v>32</v>
      </c>
      <c r="J1114" s="93" t="n">
        <v>7</v>
      </c>
      <c r="K1114" s="94" t="n">
        <f aca="false">I1114 * J1114</f>
        <v>224</v>
      </c>
      <c r="L1114" s="94" t="n">
        <f aca="false">K1114 *M1114</f>
        <v>112</v>
      </c>
      <c r="M1114" s="95" t="n">
        <v>0.5</v>
      </c>
      <c r="N1114" s="88" t="s">
        <v>23</v>
      </c>
      <c r="O1114" s="91" t="s">
        <v>219</v>
      </c>
      <c r="P1114" s="0" t="str">
        <f aca="false">RIGHT(H1114,LEN(H1114) - FIND(" ", H1114))</f>
        <v>Athletic Footwear</v>
      </c>
    </row>
    <row r="1115" customFormat="false" ht="14.25" hidden="false" customHeight="true" outlineLevel="0" collapsed="false">
      <c r="B1115" s="88" t="s">
        <v>43</v>
      </c>
      <c r="C1115" s="89" t="n">
        <v>1128299</v>
      </c>
      <c r="D1115" s="90" t="n">
        <v>44136</v>
      </c>
      <c r="E1115" s="88" t="s">
        <v>40</v>
      </c>
      <c r="F1115" s="88" t="s">
        <v>59</v>
      </c>
      <c r="G1115" s="88" t="s">
        <v>28</v>
      </c>
      <c r="H1115" s="91" t="s">
        <v>32</v>
      </c>
      <c r="I1115" s="92" t="n">
        <v>30</v>
      </c>
      <c r="J1115" s="93" t="n">
        <v>264</v>
      </c>
      <c r="K1115" s="94" t="n">
        <f aca="false">I1115 * J1115</f>
        <v>7920</v>
      </c>
      <c r="L1115" s="94" t="n">
        <f aca="false">K1115 *M1115</f>
        <v>3088.8</v>
      </c>
      <c r="M1115" s="95" t="n">
        <v>0.39</v>
      </c>
      <c r="N1115" s="88" t="s">
        <v>31</v>
      </c>
      <c r="O1115" s="91" t="s">
        <v>218</v>
      </c>
      <c r="P1115" s="0" t="str">
        <f aca="false">RIGHT(H1115,LEN(H1115) - FIND(" ", H1115))</f>
        <v>Street Footwear</v>
      </c>
    </row>
    <row r="1116" customFormat="false" ht="14.25" hidden="false" customHeight="true" outlineLevel="0" collapsed="false">
      <c r="B1116" s="88" t="s">
        <v>43</v>
      </c>
      <c r="C1116" s="89" t="n">
        <v>1128299</v>
      </c>
      <c r="D1116" s="90" t="n">
        <v>44137</v>
      </c>
      <c r="E1116" s="88" t="s">
        <v>40</v>
      </c>
      <c r="F1116" s="88" t="s">
        <v>59</v>
      </c>
      <c r="G1116" s="88" t="s">
        <v>28</v>
      </c>
      <c r="H1116" s="91" t="s">
        <v>24</v>
      </c>
      <c r="I1116" s="92" t="n">
        <v>50</v>
      </c>
      <c r="J1116" s="93" t="n">
        <v>775</v>
      </c>
      <c r="K1116" s="94" t="n">
        <f aca="false">I1116 * J1116</f>
        <v>38750</v>
      </c>
      <c r="L1116" s="94" t="n">
        <f aca="false">K1116 *M1116</f>
        <v>7750</v>
      </c>
      <c r="M1116" s="95" t="n">
        <v>0.2</v>
      </c>
      <c r="N1116" s="88" t="s">
        <v>31</v>
      </c>
      <c r="O1116" s="91" t="s">
        <v>218</v>
      </c>
      <c r="P1116" s="0" t="str">
        <f aca="false">RIGHT(H1116,LEN(H1116) - FIND(" ", H1116))</f>
        <v>Athletic Footwear</v>
      </c>
    </row>
    <row r="1117" customFormat="false" ht="14.25" hidden="false" customHeight="true" outlineLevel="0" collapsed="false">
      <c r="B1117" s="88" t="s">
        <v>13</v>
      </c>
      <c r="C1117" s="89" t="n">
        <v>1185732</v>
      </c>
      <c r="D1117" s="90" t="n">
        <v>44137</v>
      </c>
      <c r="E1117" s="88" t="s">
        <v>29</v>
      </c>
      <c r="F1117" s="88" t="s">
        <v>41</v>
      </c>
      <c r="G1117" s="88" t="s">
        <v>47</v>
      </c>
      <c r="H1117" s="91" t="s">
        <v>16</v>
      </c>
      <c r="I1117" s="92" t="n">
        <v>50</v>
      </c>
      <c r="J1117" s="93" t="n">
        <v>75</v>
      </c>
      <c r="K1117" s="94" t="n">
        <f aca="false">I1117 * J1117</f>
        <v>3750</v>
      </c>
      <c r="L1117" s="94" t="n">
        <f aca="false">K1117 *M1117</f>
        <v>1125</v>
      </c>
      <c r="M1117" s="95" t="n">
        <v>0.3</v>
      </c>
      <c r="N1117" s="88" t="s">
        <v>14</v>
      </c>
      <c r="O1117" s="91" t="s">
        <v>218</v>
      </c>
      <c r="P1117" s="0" t="str">
        <f aca="false">RIGHT(H1117,LEN(H1117) - FIND(" ", H1117))</f>
        <v>Apparel</v>
      </c>
    </row>
    <row r="1118" customFormat="false" ht="14.25" hidden="false" customHeight="true" outlineLevel="0" collapsed="false">
      <c r="B1118" s="88" t="s">
        <v>43</v>
      </c>
      <c r="C1118" s="89" t="n">
        <v>1128299</v>
      </c>
      <c r="D1118" s="90" t="n">
        <v>44137</v>
      </c>
      <c r="E1118" s="88" t="s">
        <v>40</v>
      </c>
      <c r="F1118" s="88" t="s">
        <v>59</v>
      </c>
      <c r="G1118" s="88" t="s">
        <v>28</v>
      </c>
      <c r="H1118" s="91" t="s">
        <v>24</v>
      </c>
      <c r="I1118" s="92" t="n">
        <v>49</v>
      </c>
      <c r="J1118" s="93" t="n">
        <v>194</v>
      </c>
      <c r="K1118" s="94" t="n">
        <f aca="false">I1118 * J1118</f>
        <v>9506</v>
      </c>
      <c r="L1118" s="94" t="n">
        <f aca="false">K1118 *M1118</f>
        <v>2946.86</v>
      </c>
      <c r="M1118" s="95" t="n">
        <v>0.31</v>
      </c>
      <c r="N1118" s="88" t="s">
        <v>23</v>
      </c>
      <c r="O1118" s="91" t="s">
        <v>218</v>
      </c>
      <c r="P1118" s="0" t="str">
        <f aca="false">RIGHT(H1118,LEN(H1118) - FIND(" ", H1118))</f>
        <v>Athletic Footwear</v>
      </c>
    </row>
    <row r="1119" customFormat="false" ht="14.25" hidden="false" customHeight="true" outlineLevel="0" collapsed="false">
      <c r="B1119" s="88" t="s">
        <v>13</v>
      </c>
      <c r="C1119" s="89" t="n">
        <v>1185732</v>
      </c>
      <c r="D1119" s="90" t="n">
        <v>44137</v>
      </c>
      <c r="E1119" s="88" t="s">
        <v>29</v>
      </c>
      <c r="F1119" s="88" t="s">
        <v>41</v>
      </c>
      <c r="G1119" s="88" t="s">
        <v>47</v>
      </c>
      <c r="H1119" s="91" t="s">
        <v>16</v>
      </c>
      <c r="I1119" s="92" t="n">
        <v>47</v>
      </c>
      <c r="J1119" s="93" t="n">
        <v>19</v>
      </c>
      <c r="K1119" s="94" t="n">
        <f aca="false">I1119 * J1119</f>
        <v>893</v>
      </c>
      <c r="L1119" s="94" t="n">
        <f aca="false">K1119 *M1119</f>
        <v>375.06</v>
      </c>
      <c r="M1119" s="95" t="n">
        <v>0.42</v>
      </c>
      <c r="N1119" s="88" t="s">
        <v>23</v>
      </c>
      <c r="O1119" s="91" t="s">
        <v>218</v>
      </c>
      <c r="P1119" s="0" t="str">
        <f aca="false">RIGHT(H1119,LEN(H1119) - FIND(" ", H1119))</f>
        <v>Apparel</v>
      </c>
    </row>
    <row r="1120" customFormat="false" ht="14.25" hidden="false" customHeight="true" outlineLevel="0" collapsed="false">
      <c r="B1120" s="88" t="s">
        <v>43</v>
      </c>
      <c r="C1120" s="89" t="n">
        <v>1128299</v>
      </c>
      <c r="D1120" s="90" t="n">
        <v>44137</v>
      </c>
      <c r="E1120" s="88" t="s">
        <v>40</v>
      </c>
      <c r="F1120" s="88" t="s">
        <v>59</v>
      </c>
      <c r="G1120" s="88" t="s">
        <v>28</v>
      </c>
      <c r="H1120" s="91" t="s">
        <v>24</v>
      </c>
      <c r="I1120" s="92" t="n">
        <v>33</v>
      </c>
      <c r="J1120" s="93" t="n">
        <v>248</v>
      </c>
      <c r="K1120" s="94" t="n">
        <f aca="false">I1120 * J1120</f>
        <v>8184</v>
      </c>
      <c r="L1120" s="94" t="n">
        <f aca="false">K1120 *M1120</f>
        <v>1882.32</v>
      </c>
      <c r="M1120" s="95" t="n">
        <v>0.23</v>
      </c>
      <c r="N1120" s="88" t="s">
        <v>31</v>
      </c>
      <c r="O1120" s="91" t="s">
        <v>218</v>
      </c>
      <c r="P1120" s="0" t="str">
        <f aca="false">RIGHT(H1120,LEN(H1120) - FIND(" ", H1120))</f>
        <v>Athletic Footwear</v>
      </c>
    </row>
    <row r="1121" customFormat="false" ht="14.25" hidden="false" customHeight="true" outlineLevel="0" collapsed="false">
      <c r="B1121" s="88" t="s">
        <v>43</v>
      </c>
      <c r="C1121" s="89" t="n">
        <v>1128299</v>
      </c>
      <c r="D1121" s="90" t="n">
        <v>44138</v>
      </c>
      <c r="E1121" s="88" t="s">
        <v>40</v>
      </c>
      <c r="F1121" s="88" t="s">
        <v>59</v>
      </c>
      <c r="G1121" s="88" t="s">
        <v>28</v>
      </c>
      <c r="H1121" s="91" t="s">
        <v>48</v>
      </c>
      <c r="I1121" s="92" t="n">
        <v>50</v>
      </c>
      <c r="J1121" s="93" t="n">
        <v>775</v>
      </c>
      <c r="K1121" s="94" t="n">
        <f aca="false">I1121 * J1121</f>
        <v>38750</v>
      </c>
      <c r="L1121" s="94" t="n">
        <f aca="false">K1121 *M1121</f>
        <v>13562.5</v>
      </c>
      <c r="M1121" s="95" t="n">
        <v>0.35</v>
      </c>
      <c r="N1121" s="88" t="s">
        <v>31</v>
      </c>
      <c r="O1121" s="91" t="s">
        <v>219</v>
      </c>
      <c r="P1121" s="0" t="str">
        <f aca="false">RIGHT(H1121,LEN(H1121) - FIND(" ", H1121))</f>
        <v>Street Footwear</v>
      </c>
    </row>
    <row r="1122" customFormat="false" ht="14.25" hidden="false" customHeight="true" outlineLevel="0" collapsed="false">
      <c r="B1122" s="88" t="s">
        <v>13</v>
      </c>
      <c r="C1122" s="89" t="n">
        <v>1185732</v>
      </c>
      <c r="D1122" s="90" t="n">
        <v>44138</v>
      </c>
      <c r="E1122" s="88" t="s">
        <v>29</v>
      </c>
      <c r="F1122" s="88" t="s">
        <v>41</v>
      </c>
      <c r="G1122" s="88" t="s">
        <v>47</v>
      </c>
      <c r="H1122" s="91" t="s">
        <v>38</v>
      </c>
      <c r="I1122" s="92" t="n">
        <v>40</v>
      </c>
      <c r="J1122" s="93" t="n">
        <v>175</v>
      </c>
      <c r="K1122" s="94" t="n">
        <f aca="false">I1122 * J1122</f>
        <v>7000</v>
      </c>
      <c r="L1122" s="94" t="n">
        <f aca="false">K1122 *M1122</f>
        <v>3150</v>
      </c>
      <c r="M1122" s="95" t="n">
        <v>0.45</v>
      </c>
      <c r="N1122" s="88" t="s">
        <v>14</v>
      </c>
      <c r="O1122" s="91" t="s">
        <v>219</v>
      </c>
      <c r="P1122" s="0" t="str">
        <f aca="false">RIGHT(H1122,LEN(H1122) - FIND(" ", H1122))</f>
        <v>Apparel</v>
      </c>
    </row>
    <row r="1123" customFormat="false" ht="14.25" hidden="false" customHeight="true" outlineLevel="0" collapsed="false">
      <c r="B1123" s="88" t="s">
        <v>43</v>
      </c>
      <c r="C1123" s="89" t="n">
        <v>1128299</v>
      </c>
      <c r="D1123" s="90" t="n">
        <v>44138</v>
      </c>
      <c r="E1123" s="88" t="s">
        <v>40</v>
      </c>
      <c r="F1123" s="88" t="s">
        <v>59</v>
      </c>
      <c r="G1123" s="88" t="s">
        <v>28</v>
      </c>
      <c r="H1123" s="91" t="s">
        <v>48</v>
      </c>
      <c r="I1123" s="92" t="n">
        <v>46</v>
      </c>
      <c r="J1123" s="93" t="n">
        <v>217</v>
      </c>
      <c r="K1123" s="94" t="n">
        <f aca="false">I1123 * J1123</f>
        <v>9982</v>
      </c>
      <c r="L1123" s="94" t="n">
        <f aca="false">K1123 *M1123</f>
        <v>4491.9</v>
      </c>
      <c r="M1123" s="95" t="n">
        <v>0.45</v>
      </c>
      <c r="N1123" s="88" t="s">
        <v>23</v>
      </c>
      <c r="O1123" s="91" t="s">
        <v>219</v>
      </c>
      <c r="P1123" s="0" t="str">
        <f aca="false">RIGHT(H1123,LEN(H1123) - FIND(" ", H1123))</f>
        <v>Street Footwear</v>
      </c>
    </row>
    <row r="1124" customFormat="false" ht="14.25" hidden="false" customHeight="true" outlineLevel="0" collapsed="false">
      <c r="B1124" s="88" t="s">
        <v>13</v>
      </c>
      <c r="C1124" s="89" t="n">
        <v>1185732</v>
      </c>
      <c r="D1124" s="90" t="n">
        <v>44138</v>
      </c>
      <c r="E1124" s="88" t="s">
        <v>29</v>
      </c>
      <c r="F1124" s="88" t="s">
        <v>41</v>
      </c>
      <c r="G1124" s="88" t="s">
        <v>47</v>
      </c>
      <c r="H1124" s="91" t="s">
        <v>38</v>
      </c>
      <c r="I1124" s="92" t="n">
        <v>38</v>
      </c>
      <c r="J1124" s="93" t="n">
        <v>47</v>
      </c>
      <c r="K1124" s="94" t="n">
        <f aca="false">I1124 * J1124</f>
        <v>1786</v>
      </c>
      <c r="L1124" s="94" t="n">
        <f aca="false">K1124 *M1124</f>
        <v>982.3</v>
      </c>
      <c r="M1124" s="95" t="n">
        <v>0.55</v>
      </c>
      <c r="N1124" s="88" t="s">
        <v>23</v>
      </c>
      <c r="O1124" s="91" t="s">
        <v>219</v>
      </c>
      <c r="P1124" s="0" t="str">
        <f aca="false">RIGHT(H1124,LEN(H1124) - FIND(" ", H1124))</f>
        <v>Apparel</v>
      </c>
    </row>
    <row r="1125" customFormat="false" ht="14.25" hidden="false" customHeight="true" outlineLevel="0" collapsed="false">
      <c r="B1125" s="88" t="s">
        <v>43</v>
      </c>
      <c r="C1125" s="89" t="n">
        <v>1128299</v>
      </c>
      <c r="D1125" s="90" t="n">
        <v>44138</v>
      </c>
      <c r="E1125" s="88" t="s">
        <v>40</v>
      </c>
      <c r="F1125" s="88" t="s">
        <v>59</v>
      </c>
      <c r="G1125" s="88" t="s">
        <v>28</v>
      </c>
      <c r="H1125" s="91" t="s">
        <v>48</v>
      </c>
      <c r="I1125" s="92" t="n">
        <v>33</v>
      </c>
      <c r="J1125" s="93" t="n">
        <v>271</v>
      </c>
      <c r="K1125" s="94" t="n">
        <f aca="false">I1125 * J1125</f>
        <v>8943</v>
      </c>
      <c r="L1125" s="94" t="n">
        <f aca="false">K1125 *M1125</f>
        <v>3756.06</v>
      </c>
      <c r="M1125" s="95" t="n">
        <v>0.42</v>
      </c>
      <c r="N1125" s="88" t="s">
        <v>31</v>
      </c>
      <c r="O1125" s="91" t="s">
        <v>219</v>
      </c>
      <c r="P1125" s="0" t="str">
        <f aca="false">RIGHT(H1125,LEN(H1125) - FIND(" ", H1125))</f>
        <v>Street Footwear</v>
      </c>
    </row>
    <row r="1126" customFormat="false" ht="14.25" hidden="false" customHeight="true" outlineLevel="0" collapsed="false">
      <c r="B1126" s="88" t="s">
        <v>43</v>
      </c>
      <c r="C1126" s="89" t="n">
        <v>1128299</v>
      </c>
      <c r="D1126" s="90" t="n">
        <v>44139</v>
      </c>
      <c r="E1126" s="88" t="s">
        <v>40</v>
      </c>
      <c r="F1126" s="88" t="s">
        <v>59</v>
      </c>
      <c r="G1126" s="88" t="s">
        <v>28</v>
      </c>
      <c r="H1126" s="91" t="s">
        <v>44</v>
      </c>
      <c r="I1126" s="92" t="n">
        <v>50</v>
      </c>
      <c r="J1126" s="93" t="n">
        <v>625</v>
      </c>
      <c r="K1126" s="94" t="n">
        <f aca="false">I1126 * J1126</f>
        <v>31250</v>
      </c>
      <c r="L1126" s="94" t="n">
        <f aca="false">K1126 *M1126</f>
        <v>9375</v>
      </c>
      <c r="M1126" s="95" t="n">
        <v>0.3</v>
      </c>
      <c r="N1126" s="88" t="s">
        <v>31</v>
      </c>
      <c r="O1126" s="91" t="s">
        <v>219</v>
      </c>
      <c r="P1126" s="0" t="str">
        <f aca="false">RIGHT(H1126,LEN(H1126) - FIND(" ", H1126))</f>
        <v>Athletic Footwear</v>
      </c>
    </row>
    <row r="1127" customFormat="false" ht="14.25" hidden="false" customHeight="true" outlineLevel="0" collapsed="false">
      <c r="B1127" s="88" t="s">
        <v>13</v>
      </c>
      <c r="C1127" s="89" t="n">
        <v>1185732</v>
      </c>
      <c r="D1127" s="90" t="n">
        <v>44139</v>
      </c>
      <c r="E1127" s="88" t="s">
        <v>29</v>
      </c>
      <c r="F1127" s="88" t="s">
        <v>41</v>
      </c>
      <c r="G1127" s="88" t="s">
        <v>47</v>
      </c>
      <c r="H1127" s="91" t="s">
        <v>32</v>
      </c>
      <c r="I1127" s="92" t="n">
        <v>40</v>
      </c>
      <c r="J1127" s="93" t="n">
        <v>400</v>
      </c>
      <c r="K1127" s="94" t="n">
        <f aca="false">I1127 * J1127</f>
        <v>16000</v>
      </c>
      <c r="L1127" s="94" t="n">
        <f aca="false">K1127 *M1127</f>
        <v>5600</v>
      </c>
      <c r="M1127" s="95" t="n">
        <v>0.35</v>
      </c>
      <c r="N1127" s="88" t="s">
        <v>14</v>
      </c>
      <c r="O1127" s="91" t="s">
        <v>218</v>
      </c>
      <c r="P1127" s="0" t="str">
        <f aca="false">RIGHT(H1127,LEN(H1127) - FIND(" ", H1127))</f>
        <v>Street Footwear</v>
      </c>
    </row>
    <row r="1128" customFormat="false" ht="14.25" hidden="false" customHeight="true" outlineLevel="0" collapsed="false">
      <c r="B1128" s="88" t="s">
        <v>43</v>
      </c>
      <c r="C1128" s="89" t="n">
        <v>1128299</v>
      </c>
      <c r="D1128" s="90" t="n">
        <v>44139</v>
      </c>
      <c r="E1128" s="88" t="s">
        <v>40</v>
      </c>
      <c r="F1128" s="88" t="s">
        <v>59</v>
      </c>
      <c r="G1128" s="88" t="s">
        <v>28</v>
      </c>
      <c r="H1128" s="91" t="s">
        <v>44</v>
      </c>
      <c r="I1128" s="92" t="n">
        <v>48</v>
      </c>
      <c r="J1128" s="93" t="n">
        <v>175</v>
      </c>
      <c r="K1128" s="94" t="n">
        <f aca="false">I1128 * J1128</f>
        <v>8400</v>
      </c>
      <c r="L1128" s="94" t="n">
        <f aca="false">K1128 *M1128</f>
        <v>3360</v>
      </c>
      <c r="M1128" s="95" t="n">
        <v>0.4</v>
      </c>
      <c r="N1128" s="88" t="s">
        <v>23</v>
      </c>
      <c r="O1128" s="91" t="s">
        <v>219</v>
      </c>
      <c r="P1128" s="0" t="str">
        <f aca="false">RIGHT(H1128,LEN(H1128) - FIND(" ", H1128))</f>
        <v>Athletic Footwear</v>
      </c>
    </row>
    <row r="1129" customFormat="false" ht="14.25" hidden="false" customHeight="true" outlineLevel="0" collapsed="false">
      <c r="B1129" s="88" t="s">
        <v>13</v>
      </c>
      <c r="C1129" s="89" t="n">
        <v>1185732</v>
      </c>
      <c r="D1129" s="90" t="n">
        <v>44139</v>
      </c>
      <c r="E1129" s="88" t="s">
        <v>29</v>
      </c>
      <c r="F1129" s="88" t="s">
        <v>41</v>
      </c>
      <c r="G1129" s="88" t="s">
        <v>47</v>
      </c>
      <c r="H1129" s="91" t="s">
        <v>32</v>
      </c>
      <c r="I1129" s="92" t="n">
        <v>36</v>
      </c>
      <c r="J1129" s="93" t="n">
        <v>120</v>
      </c>
      <c r="K1129" s="94" t="n">
        <f aca="false">I1129 * J1129</f>
        <v>4320</v>
      </c>
      <c r="L1129" s="94" t="n">
        <f aca="false">K1129 *M1129</f>
        <v>2030.4</v>
      </c>
      <c r="M1129" s="95" t="n">
        <v>0.47</v>
      </c>
      <c r="N1129" s="88" t="s">
        <v>23</v>
      </c>
      <c r="O1129" s="91" t="s">
        <v>218</v>
      </c>
      <c r="P1129" s="0" t="str">
        <f aca="false">RIGHT(H1129,LEN(H1129) - FIND(" ", H1129))</f>
        <v>Street Footwear</v>
      </c>
    </row>
    <row r="1130" customFormat="false" ht="14.25" hidden="false" customHeight="true" outlineLevel="0" collapsed="false">
      <c r="B1130" s="88" t="s">
        <v>43</v>
      </c>
      <c r="C1130" s="89" t="n">
        <v>1128299</v>
      </c>
      <c r="D1130" s="90" t="n">
        <v>44139</v>
      </c>
      <c r="E1130" s="88" t="s">
        <v>40</v>
      </c>
      <c r="F1130" s="88" t="s">
        <v>59</v>
      </c>
      <c r="G1130" s="88" t="s">
        <v>28</v>
      </c>
      <c r="H1130" s="91" t="s">
        <v>44</v>
      </c>
      <c r="I1130" s="92" t="n">
        <v>35</v>
      </c>
      <c r="J1130" s="93" t="n">
        <v>219</v>
      </c>
      <c r="K1130" s="94" t="n">
        <f aca="false">I1130 * J1130</f>
        <v>7665</v>
      </c>
      <c r="L1130" s="94" t="n">
        <f aca="false">K1130 *M1130</f>
        <v>2759.4</v>
      </c>
      <c r="M1130" s="95" t="n">
        <v>0.36</v>
      </c>
      <c r="N1130" s="88" t="s">
        <v>31</v>
      </c>
      <c r="O1130" s="91" t="s">
        <v>219</v>
      </c>
      <c r="P1130" s="0" t="str">
        <f aca="false">RIGHT(H1130,LEN(H1130) - FIND(" ", H1130))</f>
        <v>Athletic Footwear</v>
      </c>
    </row>
    <row r="1131" customFormat="false" ht="14.25" hidden="false" customHeight="true" outlineLevel="0" collapsed="false">
      <c r="B1131" s="88" t="s">
        <v>43</v>
      </c>
      <c r="C1131" s="89" t="n">
        <v>1128299</v>
      </c>
      <c r="D1131" s="90" t="n">
        <v>44140</v>
      </c>
      <c r="E1131" s="88" t="s">
        <v>18</v>
      </c>
      <c r="F1131" s="88" t="s">
        <v>19</v>
      </c>
      <c r="G1131" s="88" t="s">
        <v>60</v>
      </c>
      <c r="H1131" s="91" t="s">
        <v>16</v>
      </c>
      <c r="I1131" s="92" t="n">
        <v>55</v>
      </c>
      <c r="J1131" s="93" t="n">
        <v>575</v>
      </c>
      <c r="K1131" s="94" t="n">
        <f aca="false">I1131 * J1131</f>
        <v>31625</v>
      </c>
      <c r="L1131" s="94" t="n">
        <f aca="false">K1131 *M1131</f>
        <v>15812.5</v>
      </c>
      <c r="M1131" s="95" t="n">
        <v>0.5</v>
      </c>
      <c r="N1131" s="88" t="s">
        <v>31</v>
      </c>
      <c r="O1131" s="91" t="s">
        <v>218</v>
      </c>
      <c r="P1131" s="0" t="str">
        <f aca="false">RIGHT(H1131,LEN(H1131) - FIND(" ", H1131))</f>
        <v>Apparel</v>
      </c>
    </row>
    <row r="1132" customFormat="false" ht="14.25" hidden="false" customHeight="true" outlineLevel="0" collapsed="false">
      <c r="B1132" s="88" t="s">
        <v>13</v>
      </c>
      <c r="C1132" s="89" t="n">
        <v>1185732</v>
      </c>
      <c r="D1132" s="90" t="n">
        <v>44140</v>
      </c>
      <c r="E1132" s="88" t="s">
        <v>29</v>
      </c>
      <c r="F1132" s="88" t="s">
        <v>41</v>
      </c>
      <c r="G1132" s="88" t="s">
        <v>47</v>
      </c>
      <c r="H1132" s="91" t="s">
        <v>24</v>
      </c>
      <c r="I1132" s="92" t="n">
        <v>40</v>
      </c>
      <c r="J1132" s="93" t="n">
        <v>100</v>
      </c>
      <c r="K1132" s="94" t="n">
        <f aca="false">I1132 * J1132</f>
        <v>4000</v>
      </c>
      <c r="L1132" s="94" t="n">
        <f aca="false">K1132 *M1132</f>
        <v>1200</v>
      </c>
      <c r="M1132" s="95" t="n">
        <v>0.3</v>
      </c>
      <c r="N1132" s="88" t="s">
        <v>14</v>
      </c>
      <c r="O1132" s="91" t="s">
        <v>218</v>
      </c>
      <c r="P1132" s="0" t="str">
        <f aca="false">RIGHT(H1132,LEN(H1132) - FIND(" ", H1132))</f>
        <v>Athletic Footwear</v>
      </c>
    </row>
    <row r="1133" customFormat="false" ht="14.25" hidden="false" customHeight="true" outlineLevel="0" collapsed="false">
      <c r="B1133" s="88" t="s">
        <v>43</v>
      </c>
      <c r="C1133" s="89" t="n">
        <v>1128299</v>
      </c>
      <c r="D1133" s="90" t="n">
        <v>44140</v>
      </c>
      <c r="E1133" s="88" t="s">
        <v>18</v>
      </c>
      <c r="F1133" s="88" t="s">
        <v>19</v>
      </c>
      <c r="G1133" s="88" t="s">
        <v>60</v>
      </c>
      <c r="H1133" s="91" t="s">
        <v>16</v>
      </c>
      <c r="I1133" s="92" t="n">
        <v>51</v>
      </c>
      <c r="J1133" s="93" t="n">
        <v>161</v>
      </c>
      <c r="K1133" s="94" t="n">
        <f aca="false">I1133 * J1133</f>
        <v>8211</v>
      </c>
      <c r="L1133" s="94" t="n">
        <f aca="false">K1133 *M1133</f>
        <v>5172.93</v>
      </c>
      <c r="M1133" s="95" t="n">
        <v>0.63</v>
      </c>
      <c r="N1133" s="88" t="s">
        <v>23</v>
      </c>
      <c r="O1133" s="91" t="s">
        <v>218</v>
      </c>
      <c r="P1133" s="0" t="str">
        <f aca="false">RIGHT(H1133,LEN(H1133) - FIND(" ", H1133))</f>
        <v>Apparel</v>
      </c>
    </row>
    <row r="1134" customFormat="false" ht="14.25" hidden="false" customHeight="true" outlineLevel="0" collapsed="false">
      <c r="B1134" s="88" t="s">
        <v>13</v>
      </c>
      <c r="C1134" s="89" t="n">
        <v>1185732</v>
      </c>
      <c r="D1134" s="90" t="n">
        <v>44140</v>
      </c>
      <c r="E1134" s="88" t="s">
        <v>29</v>
      </c>
      <c r="F1134" s="88" t="s">
        <v>41</v>
      </c>
      <c r="G1134" s="88" t="s">
        <v>47</v>
      </c>
      <c r="H1134" s="91" t="s">
        <v>24</v>
      </c>
      <c r="I1134" s="92" t="n">
        <v>38</v>
      </c>
      <c r="J1134" s="93" t="n">
        <v>28</v>
      </c>
      <c r="K1134" s="94" t="n">
        <f aca="false">I1134 * J1134</f>
        <v>1064</v>
      </c>
      <c r="L1134" s="94" t="n">
        <f aca="false">K1134 *M1134</f>
        <v>446.88</v>
      </c>
      <c r="M1134" s="95" t="n">
        <v>0.42</v>
      </c>
      <c r="N1134" s="88" t="s">
        <v>23</v>
      </c>
      <c r="O1134" s="91" t="s">
        <v>218</v>
      </c>
      <c r="P1134" s="0" t="str">
        <f aca="false">RIGHT(H1134,LEN(H1134) - FIND(" ", H1134))</f>
        <v>Athletic Footwear</v>
      </c>
    </row>
    <row r="1135" customFormat="false" ht="14.25" hidden="false" customHeight="true" outlineLevel="0" collapsed="false">
      <c r="B1135" s="88" t="s">
        <v>43</v>
      </c>
      <c r="C1135" s="89" t="n">
        <v>1128299</v>
      </c>
      <c r="D1135" s="90" t="n">
        <v>44140</v>
      </c>
      <c r="E1135" s="88" t="s">
        <v>18</v>
      </c>
      <c r="F1135" s="88" t="s">
        <v>19</v>
      </c>
      <c r="G1135" s="88" t="s">
        <v>60</v>
      </c>
      <c r="H1135" s="91" t="s">
        <v>16</v>
      </c>
      <c r="I1135" s="92" t="n">
        <v>38</v>
      </c>
      <c r="J1135" s="93" t="n">
        <v>173</v>
      </c>
      <c r="K1135" s="94" t="n">
        <f aca="false">I1135 * J1135</f>
        <v>6574</v>
      </c>
      <c r="L1135" s="94" t="n">
        <f aca="false">K1135 *M1135</f>
        <v>3549.96</v>
      </c>
      <c r="M1135" s="95" t="n">
        <v>0.54</v>
      </c>
      <c r="N1135" s="88" t="s">
        <v>31</v>
      </c>
      <c r="O1135" s="91" t="s">
        <v>218</v>
      </c>
      <c r="P1135" s="0" t="str">
        <f aca="false">RIGHT(H1135,LEN(H1135) - FIND(" ", H1135))</f>
        <v>Apparel</v>
      </c>
    </row>
    <row r="1136" customFormat="false" ht="14.25" hidden="false" customHeight="true" outlineLevel="0" collapsed="false">
      <c r="B1136" s="88" t="s">
        <v>43</v>
      </c>
      <c r="C1136" s="89" t="n">
        <v>1128299</v>
      </c>
      <c r="D1136" s="90" t="n">
        <v>44141</v>
      </c>
      <c r="E1136" s="88" t="s">
        <v>18</v>
      </c>
      <c r="F1136" s="88" t="s">
        <v>19</v>
      </c>
      <c r="G1136" s="88" t="s">
        <v>60</v>
      </c>
      <c r="H1136" s="91" t="s">
        <v>38</v>
      </c>
      <c r="I1136" s="92" t="n">
        <v>50</v>
      </c>
      <c r="J1136" s="93" t="n">
        <v>775</v>
      </c>
      <c r="K1136" s="94" t="n">
        <f aca="false">I1136 * J1136</f>
        <v>38750</v>
      </c>
      <c r="L1136" s="94" t="n">
        <f aca="false">K1136 *M1136</f>
        <v>5812.5</v>
      </c>
      <c r="M1136" s="95" t="n">
        <v>0.15</v>
      </c>
      <c r="N1136" s="88" t="s">
        <v>31</v>
      </c>
      <c r="O1136" s="91" t="s">
        <v>219</v>
      </c>
      <c r="P1136" s="0" t="str">
        <f aca="false">RIGHT(H1136,LEN(H1136) - FIND(" ", H1136))</f>
        <v>Apparel</v>
      </c>
    </row>
    <row r="1137" customFormat="false" ht="14.25" hidden="false" customHeight="true" outlineLevel="0" collapsed="false">
      <c r="B1137" s="88" t="s">
        <v>13</v>
      </c>
      <c r="C1137" s="89" t="n">
        <v>1185732</v>
      </c>
      <c r="D1137" s="90" t="n">
        <v>44141</v>
      </c>
      <c r="E1137" s="88" t="s">
        <v>29</v>
      </c>
      <c r="F1137" s="88" t="s">
        <v>41</v>
      </c>
      <c r="G1137" s="88" t="s">
        <v>47</v>
      </c>
      <c r="H1137" s="91" t="s">
        <v>48</v>
      </c>
      <c r="I1137" s="92" t="n">
        <v>30</v>
      </c>
      <c r="J1137" s="93" t="n">
        <v>100</v>
      </c>
      <c r="K1137" s="94" t="n">
        <f aca="false">I1137 * J1137</f>
        <v>3000</v>
      </c>
      <c r="L1137" s="94" t="n">
        <f aca="false">K1137 *M1137</f>
        <v>900</v>
      </c>
      <c r="M1137" s="95" t="n">
        <v>0.3</v>
      </c>
      <c r="N1137" s="88" t="s">
        <v>14</v>
      </c>
      <c r="O1137" s="91" t="s">
        <v>219</v>
      </c>
      <c r="P1137" s="0" t="str">
        <f aca="false">RIGHT(H1137,LEN(H1137) - FIND(" ", H1137))</f>
        <v>Street Footwear</v>
      </c>
    </row>
    <row r="1138" customFormat="false" ht="14.25" hidden="false" customHeight="true" outlineLevel="0" collapsed="false">
      <c r="B1138" s="88" t="s">
        <v>43</v>
      </c>
      <c r="C1138" s="89" t="n">
        <v>1128299</v>
      </c>
      <c r="D1138" s="90" t="n">
        <v>44141</v>
      </c>
      <c r="E1138" s="88" t="s">
        <v>18</v>
      </c>
      <c r="F1138" s="88" t="s">
        <v>19</v>
      </c>
      <c r="G1138" s="88" t="s">
        <v>60</v>
      </c>
      <c r="H1138" s="91" t="s">
        <v>38</v>
      </c>
      <c r="I1138" s="92" t="n">
        <v>49</v>
      </c>
      <c r="J1138" s="93" t="n">
        <v>233</v>
      </c>
      <c r="K1138" s="94" t="n">
        <f aca="false">I1138 * J1138</f>
        <v>11417</v>
      </c>
      <c r="L1138" s="94" t="n">
        <f aca="false">K1138 *M1138</f>
        <v>2854.25</v>
      </c>
      <c r="M1138" s="95" t="n">
        <v>0.25</v>
      </c>
      <c r="N1138" s="88" t="s">
        <v>23</v>
      </c>
      <c r="O1138" s="91" t="s">
        <v>219</v>
      </c>
      <c r="P1138" s="0" t="str">
        <f aca="false">RIGHT(H1138,LEN(H1138) - FIND(" ", H1138))</f>
        <v>Apparel</v>
      </c>
    </row>
    <row r="1139" customFormat="false" ht="14.25" hidden="false" customHeight="true" outlineLevel="0" collapsed="false">
      <c r="B1139" s="88" t="s">
        <v>13</v>
      </c>
      <c r="C1139" s="89" t="n">
        <v>1185732</v>
      </c>
      <c r="D1139" s="90" t="n">
        <v>44141</v>
      </c>
      <c r="E1139" s="88" t="s">
        <v>29</v>
      </c>
      <c r="F1139" s="88" t="s">
        <v>41</v>
      </c>
      <c r="G1139" s="88" t="s">
        <v>47</v>
      </c>
      <c r="H1139" s="91" t="s">
        <v>48</v>
      </c>
      <c r="I1139" s="92" t="n">
        <v>29</v>
      </c>
      <c r="J1139" s="93" t="n">
        <v>26</v>
      </c>
      <c r="K1139" s="94" t="n">
        <f aca="false">I1139 * J1139</f>
        <v>754</v>
      </c>
      <c r="L1139" s="94" t="n">
        <f aca="false">K1139 *M1139</f>
        <v>331.76</v>
      </c>
      <c r="M1139" s="95" t="n">
        <v>0.44</v>
      </c>
      <c r="N1139" s="88" t="s">
        <v>23</v>
      </c>
      <c r="O1139" s="91" t="s">
        <v>219</v>
      </c>
      <c r="P1139" s="0" t="str">
        <f aca="false">RIGHT(H1139,LEN(H1139) - FIND(" ", H1139))</f>
        <v>Street Footwear</v>
      </c>
    </row>
    <row r="1140" customFormat="false" ht="14.25" hidden="false" customHeight="true" outlineLevel="0" collapsed="false">
      <c r="B1140" s="88" t="s">
        <v>43</v>
      </c>
      <c r="C1140" s="89" t="n">
        <v>1128299</v>
      </c>
      <c r="D1140" s="90" t="n">
        <v>44141</v>
      </c>
      <c r="E1140" s="88" t="s">
        <v>18</v>
      </c>
      <c r="F1140" s="88" t="s">
        <v>19</v>
      </c>
      <c r="G1140" s="88" t="s">
        <v>60</v>
      </c>
      <c r="H1140" s="91" t="s">
        <v>38</v>
      </c>
      <c r="I1140" s="92" t="n">
        <v>36</v>
      </c>
      <c r="J1140" s="93" t="n">
        <v>233</v>
      </c>
      <c r="K1140" s="94" t="n">
        <f aca="false">I1140 * J1140</f>
        <v>8388</v>
      </c>
      <c r="L1140" s="94" t="n">
        <f aca="false">K1140 *M1140</f>
        <v>1761.48</v>
      </c>
      <c r="M1140" s="95" t="n">
        <v>0.21</v>
      </c>
      <c r="N1140" s="88" t="s">
        <v>31</v>
      </c>
      <c r="O1140" s="91" t="s">
        <v>219</v>
      </c>
      <c r="P1140" s="0" t="str">
        <f aca="false">RIGHT(H1140,LEN(H1140) - FIND(" ", H1140))</f>
        <v>Apparel</v>
      </c>
    </row>
    <row r="1141" customFormat="false" ht="14.25" hidden="false" customHeight="true" outlineLevel="0" collapsed="false">
      <c r="B1141" s="88" t="s">
        <v>43</v>
      </c>
      <c r="C1141" s="89" t="n">
        <v>1128299</v>
      </c>
      <c r="D1141" s="90" t="n">
        <v>44142</v>
      </c>
      <c r="E1141" s="88" t="s">
        <v>18</v>
      </c>
      <c r="F1141" s="88" t="s">
        <v>19</v>
      </c>
      <c r="G1141" s="88" t="s">
        <v>60</v>
      </c>
      <c r="H1141" s="91" t="s">
        <v>32</v>
      </c>
      <c r="I1141" s="92" t="n">
        <v>40</v>
      </c>
      <c r="J1141" s="93" t="n">
        <v>825</v>
      </c>
      <c r="K1141" s="94" t="n">
        <f aca="false">I1141 * J1141</f>
        <v>33000</v>
      </c>
      <c r="L1141" s="94" t="n">
        <f aca="false">K1141 *M1141</f>
        <v>11550</v>
      </c>
      <c r="M1141" s="95" t="n">
        <v>0.35</v>
      </c>
      <c r="N1141" s="88" t="s">
        <v>31</v>
      </c>
      <c r="O1141" s="91" t="s">
        <v>218</v>
      </c>
      <c r="P1141" s="0" t="str">
        <f aca="false">RIGHT(H1141,LEN(H1141) - FIND(" ", H1141))</f>
        <v>Street Footwear</v>
      </c>
    </row>
    <row r="1142" customFormat="false" ht="14.25" hidden="false" customHeight="true" outlineLevel="0" collapsed="false">
      <c r="B1142" s="88" t="s">
        <v>13</v>
      </c>
      <c r="C1142" s="89" t="n">
        <v>1185732</v>
      </c>
      <c r="D1142" s="90" t="n">
        <v>44142</v>
      </c>
      <c r="E1142" s="88" t="s">
        <v>29</v>
      </c>
      <c r="F1142" s="88" t="s">
        <v>41</v>
      </c>
      <c r="G1142" s="88" t="s">
        <v>47</v>
      </c>
      <c r="H1142" s="91" t="s">
        <v>44</v>
      </c>
      <c r="I1142" s="92" t="n">
        <v>35</v>
      </c>
      <c r="J1142" s="93" t="n">
        <v>25</v>
      </c>
      <c r="K1142" s="94" t="n">
        <f aca="false">I1142 * J1142</f>
        <v>875</v>
      </c>
      <c r="L1142" s="94" t="n">
        <f aca="false">K1142 *M1142</f>
        <v>306.25</v>
      </c>
      <c r="M1142" s="95" t="n">
        <v>0.35</v>
      </c>
      <c r="N1142" s="88" t="s">
        <v>14</v>
      </c>
      <c r="O1142" s="91" t="s">
        <v>219</v>
      </c>
      <c r="P1142" s="0" t="str">
        <f aca="false">RIGHT(H1142,LEN(H1142) - FIND(" ", H1142))</f>
        <v>Athletic Footwear</v>
      </c>
    </row>
    <row r="1143" customFormat="false" ht="14.25" hidden="false" customHeight="true" outlineLevel="0" collapsed="false">
      <c r="B1143" s="88" t="s">
        <v>43</v>
      </c>
      <c r="C1143" s="89" t="n">
        <v>1128299</v>
      </c>
      <c r="D1143" s="90" t="n">
        <v>44142</v>
      </c>
      <c r="E1143" s="88" t="s">
        <v>18</v>
      </c>
      <c r="F1143" s="88" t="s">
        <v>19</v>
      </c>
      <c r="G1143" s="88" t="s">
        <v>60</v>
      </c>
      <c r="H1143" s="91" t="s">
        <v>32</v>
      </c>
      <c r="I1143" s="92" t="n">
        <v>37</v>
      </c>
      <c r="J1143" s="93" t="n">
        <v>223</v>
      </c>
      <c r="K1143" s="94" t="n">
        <f aca="false">I1143 * J1143</f>
        <v>8251</v>
      </c>
      <c r="L1143" s="94" t="n">
        <f aca="false">K1143 *M1143</f>
        <v>4125.5</v>
      </c>
      <c r="M1143" s="95" t="n">
        <v>0.5</v>
      </c>
      <c r="N1143" s="88" t="s">
        <v>23</v>
      </c>
      <c r="O1143" s="91" t="s">
        <v>218</v>
      </c>
      <c r="P1143" s="0" t="str">
        <f aca="false">RIGHT(H1143,LEN(H1143) - FIND(" ", H1143))</f>
        <v>Street Footwear</v>
      </c>
    </row>
    <row r="1144" customFormat="false" ht="14.25" hidden="false" customHeight="true" outlineLevel="0" collapsed="false">
      <c r="B1144" s="88" t="s">
        <v>13</v>
      </c>
      <c r="C1144" s="89" t="n">
        <v>1185732</v>
      </c>
      <c r="D1144" s="90" t="n">
        <v>44142</v>
      </c>
      <c r="E1144" s="88" t="s">
        <v>29</v>
      </c>
      <c r="F1144" s="88" t="s">
        <v>41</v>
      </c>
      <c r="G1144" s="88" t="s">
        <v>47</v>
      </c>
      <c r="H1144" s="91" t="s">
        <v>44</v>
      </c>
      <c r="I1144" s="92" t="n">
        <v>32</v>
      </c>
      <c r="J1144" s="93" t="n">
        <v>7</v>
      </c>
      <c r="K1144" s="94" t="n">
        <f aca="false">I1144 * J1144</f>
        <v>224</v>
      </c>
      <c r="L1144" s="94" t="n">
        <f aca="false">K1144 *M1144</f>
        <v>112</v>
      </c>
      <c r="M1144" s="95" t="n">
        <v>0.5</v>
      </c>
      <c r="N1144" s="88" t="s">
        <v>23</v>
      </c>
      <c r="O1144" s="91" t="s">
        <v>219</v>
      </c>
      <c r="P1144" s="0" t="str">
        <f aca="false">RIGHT(H1144,LEN(H1144) - FIND(" ", H1144))</f>
        <v>Athletic Footwear</v>
      </c>
    </row>
    <row r="1145" customFormat="false" ht="14.25" hidden="false" customHeight="true" outlineLevel="0" collapsed="false">
      <c r="B1145" s="88" t="s">
        <v>43</v>
      </c>
      <c r="C1145" s="89" t="n">
        <v>1128299</v>
      </c>
      <c r="D1145" s="90" t="n">
        <v>44142</v>
      </c>
      <c r="E1145" s="88" t="s">
        <v>18</v>
      </c>
      <c r="F1145" s="88" t="s">
        <v>19</v>
      </c>
      <c r="G1145" s="88" t="s">
        <v>60</v>
      </c>
      <c r="H1145" s="91" t="s">
        <v>32</v>
      </c>
      <c r="I1145" s="92" t="n">
        <v>28</v>
      </c>
      <c r="J1145" s="93" t="n">
        <v>289</v>
      </c>
      <c r="K1145" s="94" t="n">
        <f aca="false">I1145 * J1145</f>
        <v>8092</v>
      </c>
      <c r="L1145" s="94" t="n">
        <f aca="false">K1145 *M1145</f>
        <v>3398.64</v>
      </c>
      <c r="M1145" s="95" t="n">
        <v>0.42</v>
      </c>
      <c r="N1145" s="88" t="s">
        <v>31</v>
      </c>
      <c r="O1145" s="91" t="s">
        <v>218</v>
      </c>
      <c r="P1145" s="0" t="str">
        <f aca="false">RIGHT(H1145,LEN(H1145) - FIND(" ", H1145))</f>
        <v>Street Footwear</v>
      </c>
    </row>
    <row r="1146" customFormat="false" ht="14.25" hidden="false" customHeight="true" outlineLevel="0" collapsed="false">
      <c r="B1146" s="88" t="s">
        <v>43</v>
      </c>
      <c r="C1146" s="89" t="n">
        <v>1128299</v>
      </c>
      <c r="D1146" s="90" t="n">
        <v>44143</v>
      </c>
      <c r="E1146" s="88" t="s">
        <v>18</v>
      </c>
      <c r="F1146" s="88" t="s">
        <v>19</v>
      </c>
      <c r="G1146" s="88" t="s">
        <v>60</v>
      </c>
      <c r="H1146" s="91" t="s">
        <v>24</v>
      </c>
      <c r="I1146" s="92" t="n">
        <v>50</v>
      </c>
      <c r="J1146" s="93" t="n">
        <v>725</v>
      </c>
      <c r="K1146" s="94" t="n">
        <f aca="false">I1146 * J1146</f>
        <v>36250</v>
      </c>
      <c r="L1146" s="94" t="n">
        <f aca="false">K1146 *M1146</f>
        <v>7250</v>
      </c>
      <c r="M1146" s="95" t="n">
        <v>0.2</v>
      </c>
      <c r="N1146" s="88" t="s">
        <v>31</v>
      </c>
      <c r="O1146" s="91" t="s">
        <v>218</v>
      </c>
      <c r="P1146" s="0" t="str">
        <f aca="false">RIGHT(H1146,LEN(H1146) - FIND(" ", H1146))</f>
        <v>Athletic Footwear</v>
      </c>
    </row>
    <row r="1147" customFormat="false" ht="14.25" hidden="false" customHeight="true" outlineLevel="0" collapsed="false">
      <c r="B1147" s="88" t="s">
        <v>13</v>
      </c>
      <c r="C1147" s="89" t="n">
        <v>1185732</v>
      </c>
      <c r="D1147" s="90" t="n">
        <v>44143</v>
      </c>
      <c r="E1147" s="88" t="s">
        <v>29</v>
      </c>
      <c r="F1147" s="88" t="s">
        <v>41</v>
      </c>
      <c r="G1147" s="88" t="s">
        <v>47</v>
      </c>
      <c r="H1147" s="91" t="s">
        <v>16</v>
      </c>
      <c r="I1147" s="92" t="n">
        <v>50</v>
      </c>
      <c r="J1147" s="93" t="n">
        <v>50</v>
      </c>
      <c r="K1147" s="94" t="n">
        <f aca="false">I1147 * J1147</f>
        <v>2500</v>
      </c>
      <c r="L1147" s="94" t="n">
        <f aca="false">K1147 *M1147</f>
        <v>750</v>
      </c>
      <c r="M1147" s="95" t="n">
        <v>0.3</v>
      </c>
      <c r="N1147" s="88" t="s">
        <v>14</v>
      </c>
      <c r="O1147" s="91" t="s">
        <v>218</v>
      </c>
      <c r="P1147" s="0" t="str">
        <f aca="false">RIGHT(H1147,LEN(H1147) - FIND(" ", H1147))</f>
        <v>Apparel</v>
      </c>
    </row>
    <row r="1148" customFormat="false" ht="14.25" hidden="false" customHeight="true" outlineLevel="0" collapsed="false">
      <c r="B1148" s="88" t="s">
        <v>43</v>
      </c>
      <c r="C1148" s="89" t="n">
        <v>1128299</v>
      </c>
      <c r="D1148" s="90" t="n">
        <v>44143</v>
      </c>
      <c r="E1148" s="88" t="s">
        <v>18</v>
      </c>
      <c r="F1148" s="88" t="s">
        <v>19</v>
      </c>
      <c r="G1148" s="88" t="s">
        <v>60</v>
      </c>
      <c r="H1148" s="91" t="s">
        <v>24</v>
      </c>
      <c r="I1148" s="92" t="n">
        <v>49</v>
      </c>
      <c r="J1148" s="93" t="n">
        <v>210</v>
      </c>
      <c r="K1148" s="94" t="n">
        <f aca="false">I1148 * J1148</f>
        <v>10290</v>
      </c>
      <c r="L1148" s="94" t="n">
        <f aca="false">K1148 *M1148</f>
        <v>3189.9</v>
      </c>
      <c r="M1148" s="95" t="n">
        <v>0.31</v>
      </c>
      <c r="N1148" s="88" t="s">
        <v>23</v>
      </c>
      <c r="O1148" s="91" t="s">
        <v>218</v>
      </c>
      <c r="P1148" s="0" t="str">
        <f aca="false">RIGHT(H1148,LEN(H1148) - FIND(" ", H1148))</f>
        <v>Athletic Footwear</v>
      </c>
    </row>
    <row r="1149" customFormat="false" ht="14.25" hidden="false" customHeight="true" outlineLevel="0" collapsed="false">
      <c r="B1149" s="88" t="s">
        <v>13</v>
      </c>
      <c r="C1149" s="89" t="n">
        <v>1185732</v>
      </c>
      <c r="D1149" s="90" t="n">
        <v>44143</v>
      </c>
      <c r="E1149" s="88" t="s">
        <v>29</v>
      </c>
      <c r="F1149" s="88" t="s">
        <v>41</v>
      </c>
      <c r="G1149" s="88" t="s">
        <v>47</v>
      </c>
      <c r="H1149" s="91" t="s">
        <v>16</v>
      </c>
      <c r="I1149" s="92" t="n">
        <v>47</v>
      </c>
      <c r="J1149" s="93" t="n">
        <v>14</v>
      </c>
      <c r="K1149" s="94" t="n">
        <f aca="false">I1149 * J1149</f>
        <v>658</v>
      </c>
      <c r="L1149" s="94" t="n">
        <f aca="false">K1149 *M1149</f>
        <v>263.2</v>
      </c>
      <c r="M1149" s="95" t="n">
        <v>0.4</v>
      </c>
      <c r="N1149" s="88" t="s">
        <v>23</v>
      </c>
      <c r="O1149" s="91" t="s">
        <v>218</v>
      </c>
      <c r="P1149" s="0" t="str">
        <f aca="false">RIGHT(H1149,LEN(H1149) - FIND(" ", H1149))</f>
        <v>Apparel</v>
      </c>
    </row>
    <row r="1150" customFormat="false" ht="14.25" hidden="false" customHeight="true" outlineLevel="0" collapsed="false">
      <c r="B1150" s="88" t="s">
        <v>43</v>
      </c>
      <c r="C1150" s="89" t="n">
        <v>1128299</v>
      </c>
      <c r="D1150" s="90" t="n">
        <v>44143</v>
      </c>
      <c r="E1150" s="88" t="s">
        <v>18</v>
      </c>
      <c r="F1150" s="88" t="s">
        <v>19</v>
      </c>
      <c r="G1150" s="88" t="s">
        <v>60</v>
      </c>
      <c r="H1150" s="91" t="s">
        <v>24</v>
      </c>
      <c r="I1150" s="92" t="n">
        <v>36</v>
      </c>
      <c r="J1150" s="93" t="n">
        <v>239</v>
      </c>
      <c r="K1150" s="94" t="n">
        <f aca="false">I1150 * J1150</f>
        <v>8604</v>
      </c>
      <c r="L1150" s="94" t="n">
        <f aca="false">K1150 *M1150</f>
        <v>2151</v>
      </c>
      <c r="M1150" s="95" t="n">
        <v>0.25</v>
      </c>
      <c r="N1150" s="88" t="s">
        <v>31</v>
      </c>
      <c r="O1150" s="91" t="s">
        <v>218</v>
      </c>
      <c r="P1150" s="0" t="str">
        <f aca="false">RIGHT(H1150,LEN(H1150) - FIND(" ", H1150))</f>
        <v>Athletic Footwear</v>
      </c>
    </row>
    <row r="1151" customFormat="false" ht="14.25" hidden="false" customHeight="true" outlineLevel="0" collapsed="false">
      <c r="B1151" s="88" t="s">
        <v>43</v>
      </c>
      <c r="C1151" s="89" t="n">
        <v>1128299</v>
      </c>
      <c r="D1151" s="90" t="n">
        <v>44144</v>
      </c>
      <c r="E1151" s="88" t="s">
        <v>18</v>
      </c>
      <c r="F1151" s="88" t="s">
        <v>19</v>
      </c>
      <c r="G1151" s="88" t="s">
        <v>60</v>
      </c>
      <c r="H1151" s="91" t="s">
        <v>48</v>
      </c>
      <c r="I1151" s="92" t="n">
        <v>50</v>
      </c>
      <c r="J1151" s="93" t="n">
        <v>725</v>
      </c>
      <c r="K1151" s="94" t="n">
        <f aca="false">I1151 * J1151</f>
        <v>36250</v>
      </c>
      <c r="L1151" s="94" t="n">
        <f aca="false">K1151 *M1151</f>
        <v>12687.5</v>
      </c>
      <c r="M1151" s="95" t="n">
        <v>0.35</v>
      </c>
      <c r="N1151" s="88" t="s">
        <v>31</v>
      </c>
      <c r="O1151" s="91" t="s">
        <v>219</v>
      </c>
      <c r="P1151" s="0" t="str">
        <f aca="false">RIGHT(H1151,LEN(H1151) - FIND(" ", H1151))</f>
        <v>Street Footwear</v>
      </c>
    </row>
    <row r="1152" customFormat="false" ht="14.25" hidden="false" customHeight="true" outlineLevel="0" collapsed="false">
      <c r="B1152" s="88" t="s">
        <v>13</v>
      </c>
      <c r="C1152" s="89" t="n">
        <v>1185732</v>
      </c>
      <c r="D1152" s="90" t="n">
        <v>44144</v>
      </c>
      <c r="E1152" s="88" t="s">
        <v>29</v>
      </c>
      <c r="F1152" s="88" t="s">
        <v>41</v>
      </c>
      <c r="G1152" s="88" t="s">
        <v>47</v>
      </c>
      <c r="H1152" s="91" t="s">
        <v>38</v>
      </c>
      <c r="I1152" s="92" t="n">
        <v>40</v>
      </c>
      <c r="J1152" s="93" t="n">
        <v>175</v>
      </c>
      <c r="K1152" s="94" t="n">
        <f aca="false">I1152 * J1152</f>
        <v>7000</v>
      </c>
      <c r="L1152" s="94" t="n">
        <f aca="false">K1152 *M1152</f>
        <v>3150</v>
      </c>
      <c r="M1152" s="95" t="n">
        <v>0.45</v>
      </c>
      <c r="N1152" s="88" t="s">
        <v>14</v>
      </c>
      <c r="O1152" s="91" t="s">
        <v>219</v>
      </c>
      <c r="P1152" s="0" t="str">
        <f aca="false">RIGHT(H1152,LEN(H1152) - FIND(" ", H1152))</f>
        <v>Apparel</v>
      </c>
    </row>
    <row r="1153" customFormat="false" ht="14.25" hidden="false" customHeight="true" outlineLevel="0" collapsed="false">
      <c r="B1153" s="88" t="s">
        <v>43</v>
      </c>
      <c r="C1153" s="89" t="n">
        <v>1128299</v>
      </c>
      <c r="D1153" s="90" t="n">
        <v>44144</v>
      </c>
      <c r="E1153" s="88" t="s">
        <v>18</v>
      </c>
      <c r="F1153" s="88" t="s">
        <v>19</v>
      </c>
      <c r="G1153" s="88" t="s">
        <v>60</v>
      </c>
      <c r="H1153" s="91" t="s">
        <v>48</v>
      </c>
      <c r="I1153" s="92" t="n">
        <v>49</v>
      </c>
      <c r="J1153" s="93" t="n">
        <v>196</v>
      </c>
      <c r="K1153" s="94" t="n">
        <f aca="false">I1153 * J1153</f>
        <v>9604</v>
      </c>
      <c r="L1153" s="94" t="n">
        <f aca="false">K1153 *M1153</f>
        <v>4705.96</v>
      </c>
      <c r="M1153" s="95" t="n">
        <v>0.49</v>
      </c>
      <c r="N1153" s="88" t="s">
        <v>23</v>
      </c>
      <c r="O1153" s="91" t="s">
        <v>219</v>
      </c>
      <c r="P1153" s="0" t="str">
        <f aca="false">RIGHT(H1153,LEN(H1153) - FIND(" ", H1153))</f>
        <v>Street Footwear</v>
      </c>
    </row>
    <row r="1154" customFormat="false" ht="14.25" hidden="false" customHeight="true" outlineLevel="0" collapsed="false">
      <c r="B1154" s="88" t="s">
        <v>13</v>
      </c>
      <c r="C1154" s="89" t="n">
        <v>1185732</v>
      </c>
      <c r="D1154" s="90" t="n">
        <v>44144</v>
      </c>
      <c r="E1154" s="88" t="s">
        <v>29</v>
      </c>
      <c r="F1154" s="88" t="s">
        <v>41</v>
      </c>
      <c r="G1154" s="88" t="s">
        <v>47</v>
      </c>
      <c r="H1154" s="91" t="s">
        <v>38</v>
      </c>
      <c r="I1154" s="92" t="n">
        <v>36</v>
      </c>
      <c r="J1154" s="93" t="n">
        <v>53</v>
      </c>
      <c r="K1154" s="94" t="n">
        <f aca="false">I1154 * J1154</f>
        <v>1908</v>
      </c>
      <c r="L1154" s="94" t="n">
        <f aca="false">K1154 *M1154</f>
        <v>1144.8</v>
      </c>
      <c r="M1154" s="95" t="n">
        <v>0.6</v>
      </c>
      <c r="N1154" s="88" t="s">
        <v>23</v>
      </c>
      <c r="O1154" s="91" t="s">
        <v>219</v>
      </c>
      <c r="P1154" s="0" t="str">
        <f aca="false">RIGHT(H1154,LEN(H1154) - FIND(" ", H1154))</f>
        <v>Apparel</v>
      </c>
    </row>
    <row r="1155" customFormat="false" ht="14.25" hidden="false" customHeight="true" outlineLevel="0" collapsed="false">
      <c r="B1155" s="88" t="s">
        <v>43</v>
      </c>
      <c r="C1155" s="89" t="n">
        <v>1128299</v>
      </c>
      <c r="D1155" s="90" t="n">
        <v>44144</v>
      </c>
      <c r="E1155" s="88" t="s">
        <v>18</v>
      </c>
      <c r="F1155" s="88" t="s">
        <v>19</v>
      </c>
      <c r="G1155" s="88" t="s">
        <v>60</v>
      </c>
      <c r="H1155" s="91" t="s">
        <v>48</v>
      </c>
      <c r="I1155" s="92" t="n">
        <v>40</v>
      </c>
      <c r="J1155" s="93" t="n">
        <v>247</v>
      </c>
      <c r="K1155" s="94" t="n">
        <f aca="false">I1155 * J1155</f>
        <v>9880</v>
      </c>
      <c r="L1155" s="94" t="n">
        <f aca="false">K1155 *M1155</f>
        <v>4050.8</v>
      </c>
      <c r="M1155" s="95" t="n">
        <v>0.41</v>
      </c>
      <c r="N1155" s="88" t="s">
        <v>31</v>
      </c>
      <c r="O1155" s="91" t="s">
        <v>219</v>
      </c>
      <c r="P1155" s="0" t="str">
        <f aca="false">RIGHT(H1155,LEN(H1155) - FIND(" ", H1155))</f>
        <v>Street Footwear</v>
      </c>
    </row>
    <row r="1156" customFormat="false" ht="14.25" hidden="false" customHeight="true" outlineLevel="0" collapsed="false">
      <c r="B1156" s="88" t="s">
        <v>43</v>
      </c>
      <c r="C1156" s="89" t="n">
        <v>1128299</v>
      </c>
      <c r="D1156" s="90" t="n">
        <v>44145</v>
      </c>
      <c r="E1156" s="88" t="s">
        <v>18</v>
      </c>
      <c r="F1156" s="88" t="s">
        <v>19</v>
      </c>
      <c r="G1156" s="88" t="s">
        <v>60</v>
      </c>
      <c r="H1156" s="91" t="s">
        <v>44</v>
      </c>
      <c r="I1156" s="92" t="n">
        <v>50</v>
      </c>
      <c r="J1156" s="93" t="n">
        <v>575</v>
      </c>
      <c r="K1156" s="94" t="n">
        <f aca="false">I1156 * J1156</f>
        <v>28750</v>
      </c>
      <c r="L1156" s="94" t="n">
        <f aca="false">K1156 *M1156</f>
        <v>8625</v>
      </c>
      <c r="M1156" s="95" t="n">
        <v>0.3</v>
      </c>
      <c r="N1156" s="88" t="s">
        <v>31</v>
      </c>
      <c r="O1156" s="91" t="s">
        <v>219</v>
      </c>
      <c r="P1156" s="0" t="str">
        <f aca="false">RIGHT(H1156,LEN(H1156) - FIND(" ", H1156))</f>
        <v>Athletic Footwear</v>
      </c>
    </row>
    <row r="1157" customFormat="false" ht="14.25" hidden="false" customHeight="true" outlineLevel="0" collapsed="false">
      <c r="B1157" s="88" t="s">
        <v>13</v>
      </c>
      <c r="C1157" s="89" t="n">
        <v>1185732</v>
      </c>
      <c r="D1157" s="90" t="n">
        <v>44145</v>
      </c>
      <c r="E1157" s="88" t="s">
        <v>29</v>
      </c>
      <c r="F1157" s="88" t="s">
        <v>41</v>
      </c>
      <c r="G1157" s="88" t="s">
        <v>47</v>
      </c>
      <c r="H1157" s="91" t="s">
        <v>32</v>
      </c>
      <c r="I1157" s="92" t="n">
        <v>50</v>
      </c>
      <c r="J1157" s="93" t="n">
        <v>445</v>
      </c>
      <c r="K1157" s="94" t="n">
        <f aca="false">I1157 * J1157</f>
        <v>22250</v>
      </c>
      <c r="L1157" s="94" t="n">
        <f aca="false">K1157 *M1157</f>
        <v>7787.5</v>
      </c>
      <c r="M1157" s="95" t="n">
        <v>0.35</v>
      </c>
      <c r="N1157" s="88" t="s">
        <v>14</v>
      </c>
      <c r="O1157" s="91" t="s">
        <v>218</v>
      </c>
      <c r="P1157" s="0" t="str">
        <f aca="false">RIGHT(H1157,LEN(H1157) - FIND(" ", H1157))</f>
        <v>Street Footwear</v>
      </c>
    </row>
    <row r="1158" customFormat="false" ht="14.25" hidden="false" customHeight="true" outlineLevel="0" collapsed="false">
      <c r="B1158" s="88" t="s">
        <v>43</v>
      </c>
      <c r="C1158" s="89" t="n">
        <v>1128299</v>
      </c>
      <c r="D1158" s="90" t="n">
        <v>44145</v>
      </c>
      <c r="E1158" s="88" t="s">
        <v>18</v>
      </c>
      <c r="F1158" s="88" t="s">
        <v>19</v>
      </c>
      <c r="G1158" s="88" t="s">
        <v>60</v>
      </c>
      <c r="H1158" s="91" t="s">
        <v>44</v>
      </c>
      <c r="I1158" s="92" t="n">
        <v>47</v>
      </c>
      <c r="J1158" s="93" t="n">
        <v>150</v>
      </c>
      <c r="K1158" s="94" t="n">
        <f aca="false">I1158 * J1158</f>
        <v>7050</v>
      </c>
      <c r="L1158" s="94" t="n">
        <f aca="false">K1158 *M1158</f>
        <v>2961</v>
      </c>
      <c r="M1158" s="95" t="n">
        <v>0.42</v>
      </c>
      <c r="N1158" s="88" t="s">
        <v>23</v>
      </c>
      <c r="O1158" s="91" t="s">
        <v>219</v>
      </c>
      <c r="P1158" s="0" t="str">
        <f aca="false">RIGHT(H1158,LEN(H1158) - FIND(" ", H1158))</f>
        <v>Athletic Footwear</v>
      </c>
    </row>
    <row r="1159" customFormat="false" ht="14.25" hidden="false" customHeight="true" outlineLevel="0" collapsed="false">
      <c r="B1159" s="88" t="s">
        <v>13</v>
      </c>
      <c r="C1159" s="89" t="n">
        <v>1185732</v>
      </c>
      <c r="D1159" s="90" t="n">
        <v>44145</v>
      </c>
      <c r="E1159" s="88" t="s">
        <v>29</v>
      </c>
      <c r="F1159" s="88" t="s">
        <v>41</v>
      </c>
      <c r="G1159" s="88" t="s">
        <v>47</v>
      </c>
      <c r="H1159" s="91" t="s">
        <v>32</v>
      </c>
      <c r="I1159" s="92" t="n">
        <v>48</v>
      </c>
      <c r="J1159" s="93" t="n">
        <v>116</v>
      </c>
      <c r="K1159" s="94" t="n">
        <f aca="false">I1159 * J1159</f>
        <v>5568</v>
      </c>
      <c r="L1159" s="94" t="n">
        <f aca="false">K1159 *M1159</f>
        <v>2616.96</v>
      </c>
      <c r="M1159" s="95" t="n">
        <v>0.47</v>
      </c>
      <c r="N1159" s="88" t="s">
        <v>23</v>
      </c>
      <c r="O1159" s="91" t="s">
        <v>218</v>
      </c>
      <c r="P1159" s="0" t="str">
        <f aca="false">RIGHT(H1159,LEN(H1159) - FIND(" ", H1159))</f>
        <v>Street Footwear</v>
      </c>
    </row>
    <row r="1160" customFormat="false" ht="14.25" hidden="false" customHeight="true" outlineLevel="0" collapsed="false">
      <c r="B1160" s="88" t="s">
        <v>43</v>
      </c>
      <c r="C1160" s="89" t="n">
        <v>1128299</v>
      </c>
      <c r="D1160" s="90" t="n">
        <v>44145</v>
      </c>
      <c r="E1160" s="88" t="s">
        <v>18</v>
      </c>
      <c r="F1160" s="88" t="s">
        <v>19</v>
      </c>
      <c r="G1160" s="88" t="s">
        <v>60</v>
      </c>
      <c r="H1160" s="91" t="s">
        <v>44</v>
      </c>
      <c r="I1160" s="92" t="n">
        <v>39</v>
      </c>
      <c r="J1160" s="93" t="n">
        <v>190</v>
      </c>
      <c r="K1160" s="94" t="n">
        <f aca="false">I1160 * J1160</f>
        <v>7410</v>
      </c>
      <c r="L1160" s="94" t="n">
        <f aca="false">K1160 *M1160</f>
        <v>2519.4</v>
      </c>
      <c r="M1160" s="95" t="n">
        <v>0.34</v>
      </c>
      <c r="N1160" s="88" t="s">
        <v>31</v>
      </c>
      <c r="O1160" s="91" t="s">
        <v>219</v>
      </c>
      <c r="P1160" s="0" t="str">
        <f aca="false">RIGHT(H1160,LEN(H1160) - FIND(" ", H1160))</f>
        <v>Athletic Footwear</v>
      </c>
    </row>
    <row r="1161" customFormat="false" ht="14.25" hidden="false" customHeight="true" outlineLevel="0" collapsed="false">
      <c r="B1161" s="88" t="s">
        <v>43</v>
      </c>
      <c r="C1161" s="89" t="n">
        <v>1128299</v>
      </c>
      <c r="D1161" s="90" t="n">
        <v>44146</v>
      </c>
      <c r="E1161" s="88" t="s">
        <v>18</v>
      </c>
      <c r="F1161" s="88" t="s">
        <v>19</v>
      </c>
      <c r="G1161" s="88" t="s">
        <v>60</v>
      </c>
      <c r="H1161" s="91" t="s">
        <v>16</v>
      </c>
      <c r="I1161" s="92" t="n">
        <v>55</v>
      </c>
      <c r="J1161" s="93" t="n">
        <v>500</v>
      </c>
      <c r="K1161" s="94" t="n">
        <f aca="false">I1161 * J1161</f>
        <v>27500</v>
      </c>
      <c r="L1161" s="94" t="n">
        <f aca="false">K1161 *M1161</f>
        <v>13750</v>
      </c>
      <c r="M1161" s="95" t="n">
        <v>0.5</v>
      </c>
      <c r="N1161" s="88" t="s">
        <v>31</v>
      </c>
      <c r="O1161" s="91" t="s">
        <v>218</v>
      </c>
      <c r="P1161" s="0" t="str">
        <f aca="false">RIGHT(H1161,LEN(H1161) - FIND(" ", H1161))</f>
        <v>Apparel</v>
      </c>
    </row>
    <row r="1162" customFormat="false" ht="14.25" hidden="false" customHeight="true" outlineLevel="0" collapsed="false">
      <c r="B1162" s="88" t="s">
        <v>13</v>
      </c>
      <c r="C1162" s="89" t="n">
        <v>1185732</v>
      </c>
      <c r="D1162" s="90" t="n">
        <v>44146</v>
      </c>
      <c r="E1162" s="88" t="s">
        <v>29</v>
      </c>
      <c r="F1162" s="88" t="s">
        <v>41</v>
      </c>
      <c r="G1162" s="88" t="s">
        <v>47</v>
      </c>
      <c r="H1162" s="91" t="s">
        <v>24</v>
      </c>
      <c r="I1162" s="92" t="n">
        <v>45</v>
      </c>
      <c r="J1162" s="93" t="n">
        <v>150</v>
      </c>
      <c r="K1162" s="94" t="n">
        <f aca="false">I1162 * J1162</f>
        <v>6750</v>
      </c>
      <c r="L1162" s="94" t="n">
        <f aca="false">K1162 *M1162</f>
        <v>2025</v>
      </c>
      <c r="M1162" s="95" t="n">
        <v>0.3</v>
      </c>
      <c r="N1162" s="88" t="s">
        <v>14</v>
      </c>
      <c r="O1162" s="91" t="s">
        <v>218</v>
      </c>
      <c r="P1162" s="0" t="str">
        <f aca="false">RIGHT(H1162,LEN(H1162) - FIND(" ", H1162))</f>
        <v>Athletic Footwear</v>
      </c>
    </row>
    <row r="1163" customFormat="false" ht="14.25" hidden="false" customHeight="true" outlineLevel="0" collapsed="false">
      <c r="B1163" s="88" t="s">
        <v>43</v>
      </c>
      <c r="C1163" s="89" t="n">
        <v>1128299</v>
      </c>
      <c r="D1163" s="90" t="n">
        <v>44146</v>
      </c>
      <c r="E1163" s="88" t="s">
        <v>18</v>
      </c>
      <c r="F1163" s="88" t="s">
        <v>19</v>
      </c>
      <c r="G1163" s="88" t="s">
        <v>60</v>
      </c>
      <c r="H1163" s="91" t="s">
        <v>16</v>
      </c>
      <c r="I1163" s="92" t="n">
        <v>50</v>
      </c>
      <c r="J1163" s="93" t="n">
        <v>140</v>
      </c>
      <c r="K1163" s="94" t="n">
        <f aca="false">I1163 * J1163</f>
        <v>7000</v>
      </c>
      <c r="L1163" s="94" t="n">
        <f aca="false">K1163 *M1163</f>
        <v>4270</v>
      </c>
      <c r="M1163" s="95" t="n">
        <v>0.61</v>
      </c>
      <c r="N1163" s="88" t="s">
        <v>23</v>
      </c>
      <c r="O1163" s="91" t="s">
        <v>218</v>
      </c>
      <c r="P1163" s="0" t="str">
        <f aca="false">RIGHT(H1163,LEN(H1163) - FIND(" ", H1163))</f>
        <v>Apparel</v>
      </c>
    </row>
    <row r="1164" customFormat="false" ht="14.25" hidden="false" customHeight="true" outlineLevel="0" collapsed="false">
      <c r="B1164" s="88" t="s">
        <v>13</v>
      </c>
      <c r="C1164" s="89" t="n">
        <v>1185732</v>
      </c>
      <c r="D1164" s="90" t="n">
        <v>44146</v>
      </c>
      <c r="E1164" s="88" t="s">
        <v>29</v>
      </c>
      <c r="F1164" s="88" t="s">
        <v>41</v>
      </c>
      <c r="G1164" s="88" t="s">
        <v>47</v>
      </c>
      <c r="H1164" s="91" t="s">
        <v>24</v>
      </c>
      <c r="I1164" s="92" t="n">
        <v>44</v>
      </c>
      <c r="J1164" s="93" t="n">
        <v>44</v>
      </c>
      <c r="K1164" s="94" t="n">
        <f aca="false">I1164 * J1164</f>
        <v>1936</v>
      </c>
      <c r="L1164" s="94" t="n">
        <f aca="false">K1164 *M1164</f>
        <v>793.76</v>
      </c>
      <c r="M1164" s="95" t="n">
        <v>0.41</v>
      </c>
      <c r="N1164" s="88" t="s">
        <v>23</v>
      </c>
      <c r="O1164" s="91" t="s">
        <v>218</v>
      </c>
      <c r="P1164" s="0" t="str">
        <f aca="false">RIGHT(H1164,LEN(H1164) - FIND(" ", H1164))</f>
        <v>Athletic Footwear</v>
      </c>
    </row>
    <row r="1165" customFormat="false" ht="14.25" hidden="false" customHeight="true" outlineLevel="0" collapsed="false">
      <c r="B1165" s="88" t="s">
        <v>43</v>
      </c>
      <c r="C1165" s="89" t="n">
        <v>1128299</v>
      </c>
      <c r="D1165" s="90" t="n">
        <v>44146</v>
      </c>
      <c r="E1165" s="88" t="s">
        <v>18</v>
      </c>
      <c r="F1165" s="88" t="s">
        <v>19</v>
      </c>
      <c r="G1165" s="88" t="s">
        <v>60</v>
      </c>
      <c r="H1165" s="91" t="s">
        <v>16</v>
      </c>
      <c r="I1165" s="92" t="n">
        <v>42</v>
      </c>
      <c r="J1165" s="93" t="n">
        <v>165</v>
      </c>
      <c r="K1165" s="94" t="n">
        <f aca="false">I1165 * J1165</f>
        <v>6930</v>
      </c>
      <c r="L1165" s="94" t="n">
        <f aca="false">K1165 *M1165</f>
        <v>3950.1</v>
      </c>
      <c r="M1165" s="95" t="n">
        <v>0.57</v>
      </c>
      <c r="N1165" s="88" t="s">
        <v>31</v>
      </c>
      <c r="O1165" s="91" t="s">
        <v>218</v>
      </c>
      <c r="P1165" s="0" t="str">
        <f aca="false">RIGHT(H1165,LEN(H1165) - FIND(" ", H1165))</f>
        <v>Apparel</v>
      </c>
    </row>
    <row r="1166" customFormat="false" ht="14.25" hidden="false" customHeight="true" outlineLevel="0" collapsed="false">
      <c r="B1166" s="88" t="s">
        <v>43</v>
      </c>
      <c r="C1166" s="89" t="n">
        <v>1128299</v>
      </c>
      <c r="D1166" s="90" t="n">
        <v>44147</v>
      </c>
      <c r="E1166" s="88" t="s">
        <v>18</v>
      </c>
      <c r="F1166" s="88" t="s">
        <v>19</v>
      </c>
      <c r="G1166" s="88" t="s">
        <v>60</v>
      </c>
      <c r="H1166" s="91" t="s">
        <v>38</v>
      </c>
      <c r="I1166" s="92" t="n">
        <v>50</v>
      </c>
      <c r="J1166" s="93" t="n">
        <v>700</v>
      </c>
      <c r="K1166" s="94" t="n">
        <f aca="false">I1166 * J1166</f>
        <v>35000</v>
      </c>
      <c r="L1166" s="94" t="n">
        <f aca="false">K1166 *M1166</f>
        <v>5250</v>
      </c>
      <c r="M1166" s="95" t="n">
        <v>0.15</v>
      </c>
      <c r="N1166" s="88" t="s">
        <v>31</v>
      </c>
      <c r="O1166" s="91" t="s">
        <v>219</v>
      </c>
      <c r="P1166" s="0" t="str">
        <f aca="false">RIGHT(H1166,LEN(H1166) - FIND(" ", H1166))</f>
        <v>Apparel</v>
      </c>
    </row>
    <row r="1167" customFormat="false" ht="14.25" hidden="false" customHeight="true" outlineLevel="0" collapsed="false">
      <c r="B1167" s="88" t="s">
        <v>13</v>
      </c>
      <c r="C1167" s="89" t="n">
        <v>1185732</v>
      </c>
      <c r="D1167" s="90" t="n">
        <v>44147</v>
      </c>
      <c r="E1167" s="88" t="s">
        <v>29</v>
      </c>
      <c r="F1167" s="88" t="s">
        <v>41</v>
      </c>
      <c r="G1167" s="88" t="s">
        <v>47</v>
      </c>
      <c r="H1167" s="91" t="s">
        <v>48</v>
      </c>
      <c r="I1167" s="92" t="n">
        <v>40</v>
      </c>
      <c r="J1167" s="93" t="n">
        <v>125</v>
      </c>
      <c r="K1167" s="94" t="n">
        <f aca="false">I1167 * J1167</f>
        <v>5000</v>
      </c>
      <c r="L1167" s="94" t="n">
        <f aca="false">K1167 *M1167</f>
        <v>1500</v>
      </c>
      <c r="M1167" s="95" t="n">
        <v>0.3</v>
      </c>
      <c r="N1167" s="88" t="s">
        <v>14</v>
      </c>
      <c r="O1167" s="91" t="s">
        <v>219</v>
      </c>
      <c r="P1167" s="0" t="str">
        <f aca="false">RIGHT(H1167,LEN(H1167) - FIND(" ", H1167))</f>
        <v>Street Footwear</v>
      </c>
    </row>
    <row r="1168" customFormat="false" ht="14.25" hidden="false" customHeight="true" outlineLevel="0" collapsed="false">
      <c r="B1168" s="88" t="s">
        <v>43</v>
      </c>
      <c r="C1168" s="89" t="n">
        <v>1128299</v>
      </c>
      <c r="D1168" s="90" t="n">
        <v>44147</v>
      </c>
      <c r="E1168" s="88" t="s">
        <v>18</v>
      </c>
      <c r="F1168" s="88" t="s">
        <v>19</v>
      </c>
      <c r="G1168" s="88" t="s">
        <v>60</v>
      </c>
      <c r="H1168" s="91" t="s">
        <v>38</v>
      </c>
      <c r="I1168" s="92" t="n">
        <v>46</v>
      </c>
      <c r="J1168" s="93" t="n">
        <v>182</v>
      </c>
      <c r="K1168" s="94" t="n">
        <f aca="false">I1168 * J1168</f>
        <v>8372</v>
      </c>
      <c r="L1168" s="94" t="n">
        <f aca="false">K1168 *M1168</f>
        <v>2344.16</v>
      </c>
      <c r="M1168" s="95" t="n">
        <v>0.28</v>
      </c>
      <c r="N1168" s="88" t="s">
        <v>23</v>
      </c>
      <c r="O1168" s="91" t="s">
        <v>219</v>
      </c>
      <c r="P1168" s="0" t="str">
        <f aca="false">RIGHT(H1168,LEN(H1168) - FIND(" ", H1168))</f>
        <v>Apparel</v>
      </c>
    </row>
    <row r="1169" customFormat="false" ht="14.25" hidden="false" customHeight="true" outlineLevel="0" collapsed="false">
      <c r="B1169" s="88" t="s">
        <v>13</v>
      </c>
      <c r="C1169" s="89" t="n">
        <v>1185732</v>
      </c>
      <c r="D1169" s="90" t="n">
        <v>44147</v>
      </c>
      <c r="E1169" s="88" t="s">
        <v>29</v>
      </c>
      <c r="F1169" s="88" t="s">
        <v>41</v>
      </c>
      <c r="G1169" s="88" t="s">
        <v>47</v>
      </c>
      <c r="H1169" s="91" t="s">
        <v>48</v>
      </c>
      <c r="I1169" s="92" t="n">
        <v>37</v>
      </c>
      <c r="J1169" s="93" t="n">
        <v>38</v>
      </c>
      <c r="K1169" s="94" t="n">
        <f aca="false">I1169 * J1169</f>
        <v>1406</v>
      </c>
      <c r="L1169" s="94" t="n">
        <f aca="false">K1169 *M1169</f>
        <v>618.64</v>
      </c>
      <c r="M1169" s="95" t="n">
        <v>0.44</v>
      </c>
      <c r="N1169" s="88" t="s">
        <v>23</v>
      </c>
      <c r="O1169" s="91" t="s">
        <v>219</v>
      </c>
      <c r="P1169" s="0" t="str">
        <f aca="false">RIGHT(H1169,LEN(H1169) - FIND(" ", H1169))</f>
        <v>Street Footwear</v>
      </c>
    </row>
    <row r="1170" customFormat="false" ht="14.25" hidden="false" customHeight="true" outlineLevel="0" collapsed="false">
      <c r="B1170" s="88" t="s">
        <v>43</v>
      </c>
      <c r="C1170" s="89" t="n">
        <v>1128299</v>
      </c>
      <c r="D1170" s="90" t="n">
        <v>44147</v>
      </c>
      <c r="E1170" s="88" t="s">
        <v>18</v>
      </c>
      <c r="F1170" s="88" t="s">
        <v>19</v>
      </c>
      <c r="G1170" s="88" t="s">
        <v>60</v>
      </c>
      <c r="H1170" s="91" t="s">
        <v>38</v>
      </c>
      <c r="I1170" s="92" t="n">
        <v>33</v>
      </c>
      <c r="J1170" s="93" t="n">
        <v>210</v>
      </c>
      <c r="K1170" s="94" t="n">
        <f aca="false">I1170 * J1170</f>
        <v>6930</v>
      </c>
      <c r="L1170" s="94" t="n">
        <f aca="false">K1170 *M1170</f>
        <v>1524.6</v>
      </c>
      <c r="M1170" s="95" t="n">
        <v>0.22</v>
      </c>
      <c r="N1170" s="88" t="s">
        <v>31</v>
      </c>
      <c r="O1170" s="91" t="s">
        <v>219</v>
      </c>
      <c r="P1170" s="0" t="str">
        <f aca="false">RIGHT(H1170,LEN(H1170) - FIND(" ", H1170))</f>
        <v>Apparel</v>
      </c>
    </row>
    <row r="1171" customFormat="false" ht="14.25" hidden="false" customHeight="true" outlineLevel="0" collapsed="false">
      <c r="B1171" s="88" t="s">
        <v>43</v>
      </c>
      <c r="C1171" s="89" t="n">
        <v>1128299</v>
      </c>
      <c r="D1171" s="90" t="n">
        <v>44148</v>
      </c>
      <c r="E1171" s="88" t="s">
        <v>18</v>
      </c>
      <c r="F1171" s="88" t="s">
        <v>19</v>
      </c>
      <c r="G1171" s="88" t="s">
        <v>60</v>
      </c>
      <c r="H1171" s="91" t="s">
        <v>32</v>
      </c>
      <c r="I1171" s="92" t="n">
        <v>50</v>
      </c>
      <c r="J1171" s="93" t="n">
        <v>850</v>
      </c>
      <c r="K1171" s="94" t="n">
        <f aca="false">I1171 * J1171</f>
        <v>42500</v>
      </c>
      <c r="L1171" s="94" t="n">
        <f aca="false">K1171 *M1171</f>
        <v>14875</v>
      </c>
      <c r="M1171" s="95" t="n">
        <v>0.35</v>
      </c>
      <c r="N1171" s="88" t="s">
        <v>31</v>
      </c>
      <c r="O1171" s="91" t="s">
        <v>218</v>
      </c>
      <c r="P1171" s="0" t="str">
        <f aca="false">RIGHT(H1171,LEN(H1171) - FIND(" ", H1171))</f>
        <v>Street Footwear</v>
      </c>
    </row>
    <row r="1172" customFormat="false" ht="14.25" hidden="false" customHeight="true" outlineLevel="0" collapsed="false">
      <c r="B1172" s="88" t="s">
        <v>13</v>
      </c>
      <c r="C1172" s="89" t="n">
        <v>1185732</v>
      </c>
      <c r="D1172" s="90" t="n">
        <v>44148</v>
      </c>
      <c r="E1172" s="88" t="s">
        <v>29</v>
      </c>
      <c r="F1172" s="88" t="s">
        <v>41</v>
      </c>
      <c r="G1172" s="88" t="s">
        <v>47</v>
      </c>
      <c r="H1172" s="91" t="s">
        <v>44</v>
      </c>
      <c r="I1172" s="92" t="n">
        <v>40</v>
      </c>
      <c r="J1172" s="93" t="n">
        <v>50</v>
      </c>
      <c r="K1172" s="94" t="n">
        <f aca="false">I1172 * J1172</f>
        <v>2000</v>
      </c>
      <c r="L1172" s="94" t="n">
        <f aca="false">K1172 *M1172</f>
        <v>700</v>
      </c>
      <c r="M1172" s="95" t="n">
        <v>0.35</v>
      </c>
      <c r="N1172" s="88" t="s">
        <v>14</v>
      </c>
      <c r="O1172" s="91" t="s">
        <v>219</v>
      </c>
      <c r="P1172" s="0" t="str">
        <f aca="false">RIGHT(H1172,LEN(H1172) - FIND(" ", H1172))</f>
        <v>Athletic Footwear</v>
      </c>
    </row>
    <row r="1173" customFormat="false" ht="14.25" hidden="false" customHeight="true" outlineLevel="0" collapsed="false">
      <c r="B1173" s="88" t="s">
        <v>43</v>
      </c>
      <c r="C1173" s="89" t="n">
        <v>1128299</v>
      </c>
      <c r="D1173" s="90" t="n">
        <v>44148</v>
      </c>
      <c r="E1173" s="88" t="s">
        <v>18</v>
      </c>
      <c r="F1173" s="88" t="s">
        <v>19</v>
      </c>
      <c r="G1173" s="88" t="s">
        <v>60</v>
      </c>
      <c r="H1173" s="91" t="s">
        <v>32</v>
      </c>
      <c r="I1173" s="92" t="n">
        <v>49</v>
      </c>
      <c r="J1173" s="93" t="n">
        <v>230</v>
      </c>
      <c r="K1173" s="94" t="n">
        <f aca="false">I1173 * J1173</f>
        <v>11270</v>
      </c>
      <c r="L1173" s="94" t="n">
        <f aca="false">K1173 *M1173</f>
        <v>5071.5</v>
      </c>
      <c r="M1173" s="95" t="n">
        <v>0.45</v>
      </c>
      <c r="N1173" s="88" t="s">
        <v>23</v>
      </c>
      <c r="O1173" s="91" t="s">
        <v>218</v>
      </c>
      <c r="P1173" s="0" t="str">
        <f aca="false">RIGHT(H1173,LEN(H1173) - FIND(" ", H1173))</f>
        <v>Street Footwear</v>
      </c>
    </row>
    <row r="1174" customFormat="false" ht="14.25" hidden="false" customHeight="true" outlineLevel="0" collapsed="false">
      <c r="B1174" s="88" t="s">
        <v>13</v>
      </c>
      <c r="C1174" s="89" t="n">
        <v>1185732</v>
      </c>
      <c r="D1174" s="90" t="n">
        <v>44148</v>
      </c>
      <c r="E1174" s="88" t="s">
        <v>29</v>
      </c>
      <c r="F1174" s="88" t="s">
        <v>41</v>
      </c>
      <c r="G1174" s="88" t="s">
        <v>47</v>
      </c>
      <c r="H1174" s="91" t="s">
        <v>44</v>
      </c>
      <c r="I1174" s="92" t="n">
        <v>36</v>
      </c>
      <c r="J1174" s="93" t="n">
        <v>13</v>
      </c>
      <c r="K1174" s="94" t="n">
        <f aca="false">I1174 * J1174</f>
        <v>468</v>
      </c>
      <c r="L1174" s="94" t="n">
        <f aca="false">K1174 *M1174</f>
        <v>229.32</v>
      </c>
      <c r="M1174" s="95" t="n">
        <v>0.49</v>
      </c>
      <c r="N1174" s="88" t="s">
        <v>23</v>
      </c>
      <c r="O1174" s="91" t="s">
        <v>219</v>
      </c>
      <c r="P1174" s="0" t="str">
        <f aca="false">RIGHT(H1174,LEN(H1174) - FIND(" ", H1174))</f>
        <v>Athletic Footwear</v>
      </c>
    </row>
    <row r="1175" customFormat="false" ht="14.25" hidden="false" customHeight="true" outlineLevel="0" collapsed="false">
      <c r="B1175" s="88" t="s">
        <v>43</v>
      </c>
      <c r="C1175" s="89" t="n">
        <v>1128299</v>
      </c>
      <c r="D1175" s="90" t="n">
        <v>44148</v>
      </c>
      <c r="E1175" s="88" t="s">
        <v>18</v>
      </c>
      <c r="F1175" s="88" t="s">
        <v>19</v>
      </c>
      <c r="G1175" s="88" t="s">
        <v>60</v>
      </c>
      <c r="H1175" s="91" t="s">
        <v>32</v>
      </c>
      <c r="I1175" s="92" t="n">
        <v>36</v>
      </c>
      <c r="J1175" s="93" t="n">
        <v>272</v>
      </c>
      <c r="K1175" s="94" t="n">
        <f aca="false">I1175 * J1175</f>
        <v>9792</v>
      </c>
      <c r="L1175" s="94" t="n">
        <f aca="false">K1175 *M1175</f>
        <v>3818.88</v>
      </c>
      <c r="M1175" s="95" t="n">
        <v>0.39</v>
      </c>
      <c r="N1175" s="88" t="s">
        <v>31</v>
      </c>
      <c r="O1175" s="91" t="s">
        <v>218</v>
      </c>
      <c r="P1175" s="0" t="str">
        <f aca="false">RIGHT(H1175,LEN(H1175) - FIND(" ", H1175))</f>
        <v>Street Footwear</v>
      </c>
    </row>
    <row r="1176" customFormat="false" ht="14.25" hidden="false" customHeight="true" outlineLevel="0" collapsed="false">
      <c r="B1176" s="88" t="s">
        <v>43</v>
      </c>
      <c r="C1176" s="89" t="n">
        <v>1128299</v>
      </c>
      <c r="D1176" s="90" t="n">
        <v>44149</v>
      </c>
      <c r="E1176" s="88" t="s">
        <v>18</v>
      </c>
      <c r="F1176" s="88" t="s">
        <v>19</v>
      </c>
      <c r="G1176" s="88" t="s">
        <v>60</v>
      </c>
      <c r="H1176" s="91" t="s">
        <v>24</v>
      </c>
      <c r="I1176" s="92" t="n">
        <v>60</v>
      </c>
      <c r="J1176" s="93" t="n">
        <v>700</v>
      </c>
      <c r="K1176" s="94" t="n">
        <f aca="false">I1176 * J1176</f>
        <v>42000</v>
      </c>
      <c r="L1176" s="94" t="n">
        <f aca="false">K1176 *M1176</f>
        <v>8400</v>
      </c>
      <c r="M1176" s="95" t="n">
        <v>0.2</v>
      </c>
      <c r="N1176" s="88" t="s">
        <v>31</v>
      </c>
      <c r="O1176" s="91" t="s">
        <v>218</v>
      </c>
      <c r="P1176" s="0" t="str">
        <f aca="false">RIGHT(H1176,LEN(H1176) - FIND(" ", H1176))</f>
        <v>Athletic Footwear</v>
      </c>
    </row>
    <row r="1177" customFormat="false" ht="14.25" hidden="false" customHeight="true" outlineLevel="0" collapsed="false">
      <c r="B1177" s="88" t="s">
        <v>13</v>
      </c>
      <c r="C1177" s="89" t="n">
        <v>1185732</v>
      </c>
      <c r="D1177" s="90" t="n">
        <v>44149</v>
      </c>
      <c r="E1177" s="88" t="s">
        <v>29</v>
      </c>
      <c r="F1177" s="88" t="s">
        <v>41</v>
      </c>
      <c r="G1177" s="88" t="s">
        <v>47</v>
      </c>
      <c r="H1177" s="91" t="s">
        <v>16</v>
      </c>
      <c r="I1177" s="92" t="n">
        <v>55</v>
      </c>
      <c r="J1177" s="93" t="n">
        <v>75</v>
      </c>
      <c r="K1177" s="94" t="n">
        <f aca="false">I1177 * J1177</f>
        <v>4125</v>
      </c>
      <c r="L1177" s="94" t="n">
        <f aca="false">K1177 *M1177</f>
        <v>1237.5</v>
      </c>
      <c r="M1177" s="95" t="n">
        <v>0.3</v>
      </c>
      <c r="N1177" s="88" t="s">
        <v>14</v>
      </c>
      <c r="O1177" s="91" t="s">
        <v>218</v>
      </c>
      <c r="P1177" s="0" t="str">
        <f aca="false">RIGHT(H1177,LEN(H1177) - FIND(" ", H1177))</f>
        <v>Apparel</v>
      </c>
    </row>
    <row r="1178" customFormat="false" ht="14.25" hidden="false" customHeight="true" outlineLevel="0" collapsed="false">
      <c r="B1178" s="88" t="s">
        <v>43</v>
      </c>
      <c r="C1178" s="89" t="n">
        <v>1128299</v>
      </c>
      <c r="D1178" s="90" t="n">
        <v>44149</v>
      </c>
      <c r="E1178" s="88" t="s">
        <v>18</v>
      </c>
      <c r="F1178" s="88" t="s">
        <v>19</v>
      </c>
      <c r="G1178" s="88" t="s">
        <v>60</v>
      </c>
      <c r="H1178" s="91" t="s">
        <v>24</v>
      </c>
      <c r="I1178" s="92" t="n">
        <v>58</v>
      </c>
      <c r="J1178" s="93" t="n">
        <v>175</v>
      </c>
      <c r="K1178" s="94" t="n">
        <f aca="false">I1178 * J1178</f>
        <v>10150</v>
      </c>
      <c r="L1178" s="94" t="n">
        <f aca="false">K1178 *M1178</f>
        <v>3045</v>
      </c>
      <c r="M1178" s="95" t="n">
        <v>0.3</v>
      </c>
      <c r="N1178" s="88" t="s">
        <v>23</v>
      </c>
      <c r="O1178" s="91" t="s">
        <v>218</v>
      </c>
      <c r="P1178" s="0" t="str">
        <f aca="false">RIGHT(H1178,LEN(H1178) - FIND(" ", H1178))</f>
        <v>Athletic Footwear</v>
      </c>
    </row>
    <row r="1179" customFormat="false" ht="14.25" hidden="false" customHeight="true" outlineLevel="0" collapsed="false">
      <c r="B1179" s="88" t="s">
        <v>13</v>
      </c>
      <c r="C1179" s="89" t="n">
        <v>1185732</v>
      </c>
      <c r="D1179" s="90" t="n">
        <v>44149</v>
      </c>
      <c r="E1179" s="88" t="s">
        <v>29</v>
      </c>
      <c r="F1179" s="88" t="s">
        <v>41</v>
      </c>
      <c r="G1179" s="88" t="s">
        <v>47</v>
      </c>
      <c r="H1179" s="91" t="s">
        <v>16</v>
      </c>
      <c r="I1179" s="92" t="n">
        <v>50</v>
      </c>
      <c r="J1179" s="93" t="n">
        <v>20</v>
      </c>
      <c r="K1179" s="94" t="n">
        <f aca="false">I1179 * J1179</f>
        <v>1000</v>
      </c>
      <c r="L1179" s="94" t="n">
        <f aca="false">K1179 *M1179</f>
        <v>410</v>
      </c>
      <c r="M1179" s="95" t="n">
        <v>0.41</v>
      </c>
      <c r="N1179" s="88" t="s">
        <v>23</v>
      </c>
      <c r="O1179" s="91" t="s">
        <v>218</v>
      </c>
      <c r="P1179" s="0" t="str">
        <f aca="false">RIGHT(H1179,LEN(H1179) - FIND(" ", H1179))</f>
        <v>Apparel</v>
      </c>
    </row>
    <row r="1180" customFormat="false" ht="14.25" hidden="false" customHeight="true" outlineLevel="0" collapsed="false">
      <c r="B1180" s="88" t="s">
        <v>43</v>
      </c>
      <c r="C1180" s="89" t="n">
        <v>1128299</v>
      </c>
      <c r="D1180" s="90" t="n">
        <v>44149</v>
      </c>
      <c r="E1180" s="88" t="s">
        <v>18</v>
      </c>
      <c r="F1180" s="88" t="s">
        <v>19</v>
      </c>
      <c r="G1180" s="88" t="s">
        <v>60</v>
      </c>
      <c r="H1180" s="91" t="s">
        <v>24</v>
      </c>
      <c r="I1180" s="92" t="n">
        <v>39</v>
      </c>
      <c r="J1180" s="93" t="n">
        <v>231</v>
      </c>
      <c r="K1180" s="94" t="n">
        <f aca="false">I1180 * J1180</f>
        <v>9009</v>
      </c>
      <c r="L1180" s="94" t="n">
        <f aca="false">K1180 *M1180</f>
        <v>2072.07</v>
      </c>
      <c r="M1180" s="95" t="n">
        <v>0.23</v>
      </c>
      <c r="N1180" s="88" t="s">
        <v>31</v>
      </c>
      <c r="O1180" s="91" t="s">
        <v>218</v>
      </c>
      <c r="P1180" s="0" t="str">
        <f aca="false">RIGHT(H1180,LEN(H1180) - FIND(" ", H1180))</f>
        <v>Athletic Footwear</v>
      </c>
    </row>
    <row r="1181" customFormat="false" ht="14.25" hidden="false" customHeight="true" outlineLevel="0" collapsed="false">
      <c r="B1181" s="88" t="s">
        <v>43</v>
      </c>
      <c r="C1181" s="89" t="n">
        <v>1128299</v>
      </c>
      <c r="D1181" s="90" t="n">
        <v>44150</v>
      </c>
      <c r="E1181" s="88" t="s">
        <v>18</v>
      </c>
      <c r="F1181" s="88" t="s">
        <v>19</v>
      </c>
      <c r="G1181" s="88" t="s">
        <v>60</v>
      </c>
      <c r="H1181" s="91" t="s">
        <v>48</v>
      </c>
      <c r="I1181" s="92" t="n">
        <v>60</v>
      </c>
      <c r="J1181" s="93" t="n">
        <v>700</v>
      </c>
      <c r="K1181" s="94" t="n">
        <f aca="false">I1181 * J1181</f>
        <v>42000</v>
      </c>
      <c r="L1181" s="94" t="n">
        <f aca="false">K1181 *M1181</f>
        <v>14700</v>
      </c>
      <c r="M1181" s="95" t="n">
        <v>0.35</v>
      </c>
      <c r="N1181" s="88" t="s">
        <v>31</v>
      </c>
      <c r="O1181" s="91" t="s">
        <v>219</v>
      </c>
      <c r="P1181" s="0" t="str">
        <f aca="false">RIGHT(H1181,LEN(H1181) - FIND(" ", H1181))</f>
        <v>Street Footwear</v>
      </c>
    </row>
    <row r="1182" customFormat="false" ht="14.25" hidden="false" customHeight="true" outlineLevel="0" collapsed="false">
      <c r="B1182" s="88" t="s">
        <v>13</v>
      </c>
      <c r="C1182" s="89" t="n">
        <v>1185732</v>
      </c>
      <c r="D1182" s="90" t="n">
        <v>44150</v>
      </c>
      <c r="E1182" s="88" t="s">
        <v>29</v>
      </c>
      <c r="F1182" s="88" t="s">
        <v>41</v>
      </c>
      <c r="G1182" s="88" t="s">
        <v>47</v>
      </c>
      <c r="H1182" s="91" t="s">
        <v>38</v>
      </c>
      <c r="I1182" s="92" t="n">
        <v>60</v>
      </c>
      <c r="J1182" s="93" t="n">
        <v>175</v>
      </c>
      <c r="K1182" s="94" t="n">
        <f aca="false">I1182 * J1182</f>
        <v>10500</v>
      </c>
      <c r="L1182" s="94" t="n">
        <f aca="false">K1182 *M1182</f>
        <v>4725</v>
      </c>
      <c r="M1182" s="95" t="n">
        <v>0.45</v>
      </c>
      <c r="N1182" s="88" t="s">
        <v>14</v>
      </c>
      <c r="O1182" s="91" t="s">
        <v>219</v>
      </c>
      <c r="P1182" s="0" t="str">
        <f aca="false">RIGHT(H1182,LEN(H1182) - FIND(" ", H1182))</f>
        <v>Apparel</v>
      </c>
    </row>
    <row r="1183" customFormat="false" ht="14.25" hidden="false" customHeight="true" outlineLevel="0" collapsed="false">
      <c r="B1183" s="88" t="s">
        <v>43</v>
      </c>
      <c r="C1183" s="89" t="n">
        <v>1128299</v>
      </c>
      <c r="D1183" s="90" t="n">
        <v>44150</v>
      </c>
      <c r="E1183" s="88" t="s">
        <v>18</v>
      </c>
      <c r="F1183" s="88" t="s">
        <v>19</v>
      </c>
      <c r="G1183" s="88" t="s">
        <v>60</v>
      </c>
      <c r="H1183" s="91" t="s">
        <v>48</v>
      </c>
      <c r="I1183" s="92" t="n">
        <v>55</v>
      </c>
      <c r="J1183" s="93" t="n">
        <v>203</v>
      </c>
      <c r="K1183" s="94" t="n">
        <f aca="false">I1183 * J1183</f>
        <v>11165</v>
      </c>
      <c r="L1183" s="94" t="n">
        <f aca="false">K1183 *M1183</f>
        <v>5247.55</v>
      </c>
      <c r="M1183" s="95" t="n">
        <v>0.47</v>
      </c>
      <c r="N1183" s="88" t="s">
        <v>23</v>
      </c>
      <c r="O1183" s="91" t="s">
        <v>219</v>
      </c>
      <c r="P1183" s="0" t="str">
        <f aca="false">RIGHT(H1183,LEN(H1183) - FIND(" ", H1183))</f>
        <v>Street Footwear</v>
      </c>
    </row>
    <row r="1184" customFormat="false" ht="14.25" hidden="false" customHeight="true" outlineLevel="0" collapsed="false">
      <c r="B1184" s="88" t="s">
        <v>13</v>
      </c>
      <c r="C1184" s="89" t="n">
        <v>1185732</v>
      </c>
      <c r="D1184" s="90" t="n">
        <v>44150</v>
      </c>
      <c r="E1184" s="88" t="s">
        <v>29</v>
      </c>
      <c r="F1184" s="88" t="s">
        <v>41</v>
      </c>
      <c r="G1184" s="88" t="s">
        <v>47</v>
      </c>
      <c r="H1184" s="91" t="s">
        <v>38</v>
      </c>
      <c r="I1184" s="92" t="n">
        <v>58</v>
      </c>
      <c r="J1184" s="93" t="n">
        <v>51</v>
      </c>
      <c r="K1184" s="94" t="n">
        <f aca="false">I1184 * J1184</f>
        <v>2958</v>
      </c>
      <c r="L1184" s="94" t="n">
        <f aca="false">K1184 *M1184</f>
        <v>1745.22</v>
      </c>
      <c r="M1184" s="95" t="n">
        <v>0.59</v>
      </c>
      <c r="N1184" s="88" t="s">
        <v>23</v>
      </c>
      <c r="O1184" s="91" t="s">
        <v>219</v>
      </c>
      <c r="P1184" s="0" t="str">
        <f aca="false">RIGHT(H1184,LEN(H1184) - FIND(" ", H1184))</f>
        <v>Apparel</v>
      </c>
    </row>
    <row r="1185" customFormat="false" ht="14.25" hidden="false" customHeight="true" outlineLevel="0" collapsed="false">
      <c r="B1185" s="88" t="s">
        <v>43</v>
      </c>
      <c r="C1185" s="89" t="n">
        <v>1128299</v>
      </c>
      <c r="D1185" s="90" t="n">
        <v>44150</v>
      </c>
      <c r="E1185" s="88" t="s">
        <v>18</v>
      </c>
      <c r="F1185" s="88" t="s">
        <v>19</v>
      </c>
      <c r="G1185" s="88" t="s">
        <v>60</v>
      </c>
      <c r="H1185" s="91" t="s">
        <v>48</v>
      </c>
      <c r="I1185" s="92" t="n">
        <v>47</v>
      </c>
      <c r="J1185" s="93" t="n">
        <v>210</v>
      </c>
      <c r="K1185" s="94" t="n">
        <f aca="false">I1185 * J1185</f>
        <v>9870</v>
      </c>
      <c r="L1185" s="94" t="n">
        <f aca="false">K1185 *M1185</f>
        <v>4145.4</v>
      </c>
      <c r="M1185" s="95" t="n">
        <v>0.42</v>
      </c>
      <c r="N1185" s="88" t="s">
        <v>31</v>
      </c>
      <c r="O1185" s="91" t="s">
        <v>219</v>
      </c>
      <c r="P1185" s="0" t="str">
        <f aca="false">RIGHT(H1185,LEN(H1185) - FIND(" ", H1185))</f>
        <v>Street Footwear</v>
      </c>
    </row>
    <row r="1186" customFormat="false" ht="14.25" hidden="false" customHeight="true" outlineLevel="0" collapsed="false">
      <c r="B1186" s="88" t="s">
        <v>13</v>
      </c>
      <c r="C1186" s="89" t="n">
        <v>1185732</v>
      </c>
      <c r="D1186" s="90" t="n">
        <v>44151</v>
      </c>
      <c r="E1186" s="88" t="s">
        <v>29</v>
      </c>
      <c r="F1186" s="88" t="s">
        <v>41</v>
      </c>
      <c r="G1186" s="88" t="s">
        <v>47</v>
      </c>
      <c r="H1186" s="91" t="s">
        <v>32</v>
      </c>
      <c r="I1186" s="92" t="n">
        <v>45</v>
      </c>
      <c r="J1186" s="93" t="n">
        <v>425</v>
      </c>
      <c r="K1186" s="94" t="n">
        <f aca="false">I1186 * J1186</f>
        <v>19125</v>
      </c>
      <c r="L1186" s="94" t="n">
        <f aca="false">K1186 *M1186</f>
        <v>6693.75</v>
      </c>
      <c r="M1186" s="95" t="n">
        <v>0.35</v>
      </c>
      <c r="N1186" s="88" t="s">
        <v>31</v>
      </c>
      <c r="O1186" s="91" t="s">
        <v>218</v>
      </c>
      <c r="P1186" s="0" t="str">
        <f aca="false">RIGHT(H1186,LEN(H1186) - FIND(" ", H1186))</f>
        <v>Street Footwear</v>
      </c>
    </row>
    <row r="1187" customFormat="false" ht="14.25" hidden="false" customHeight="true" outlineLevel="0" collapsed="false">
      <c r="B1187" s="88" t="s">
        <v>13</v>
      </c>
      <c r="C1187" s="89" t="n">
        <v>1185732</v>
      </c>
      <c r="D1187" s="90" t="n">
        <v>44151</v>
      </c>
      <c r="E1187" s="88" t="s">
        <v>29</v>
      </c>
      <c r="F1187" s="88" t="s">
        <v>41</v>
      </c>
      <c r="G1187" s="88" t="s">
        <v>47</v>
      </c>
      <c r="H1187" s="91" t="s">
        <v>32</v>
      </c>
      <c r="I1187" s="92" t="n">
        <v>44</v>
      </c>
      <c r="J1187" s="93" t="n">
        <v>106</v>
      </c>
      <c r="K1187" s="94" t="n">
        <f aca="false">I1187 * J1187</f>
        <v>4664</v>
      </c>
      <c r="L1187" s="94" t="n">
        <f aca="false">K1187 *M1187</f>
        <v>2285.36</v>
      </c>
      <c r="M1187" s="95" t="n">
        <v>0.49</v>
      </c>
      <c r="N1187" s="88" t="s">
        <v>23</v>
      </c>
      <c r="O1187" s="91" t="s">
        <v>218</v>
      </c>
      <c r="P1187" s="0" t="str">
        <f aca="false">RIGHT(H1187,LEN(H1187) - FIND(" ", H1187))</f>
        <v>Street Footwear</v>
      </c>
    </row>
    <row r="1188" customFormat="false" ht="14.25" hidden="false" customHeight="true" outlineLevel="0" collapsed="false">
      <c r="B1188" s="88" t="s">
        <v>13</v>
      </c>
      <c r="C1188" s="89" t="n">
        <v>1185732</v>
      </c>
      <c r="D1188" s="90" t="n">
        <v>44152</v>
      </c>
      <c r="E1188" s="88" t="s">
        <v>29</v>
      </c>
      <c r="F1188" s="88" t="s">
        <v>41</v>
      </c>
      <c r="G1188" s="88" t="s">
        <v>47</v>
      </c>
      <c r="H1188" s="91" t="s">
        <v>24</v>
      </c>
      <c r="I1188" s="92" t="n">
        <v>40</v>
      </c>
      <c r="J1188" s="93" t="n">
        <v>175</v>
      </c>
      <c r="K1188" s="94" t="n">
        <f aca="false">I1188 * J1188</f>
        <v>7000</v>
      </c>
      <c r="L1188" s="94" t="n">
        <f aca="false">K1188 *M1188</f>
        <v>2100</v>
      </c>
      <c r="M1188" s="95" t="n">
        <v>0.3</v>
      </c>
      <c r="N1188" s="88" t="s">
        <v>31</v>
      </c>
      <c r="O1188" s="91" t="s">
        <v>218</v>
      </c>
      <c r="P1188" s="0" t="str">
        <f aca="false">RIGHT(H1188,LEN(H1188) - FIND(" ", H1188))</f>
        <v>Athletic Footwear</v>
      </c>
    </row>
    <row r="1189" customFormat="false" ht="14.25" hidden="false" customHeight="true" outlineLevel="0" collapsed="false">
      <c r="B1189" s="88" t="s">
        <v>13</v>
      </c>
      <c r="C1189" s="89" t="n">
        <v>1185732</v>
      </c>
      <c r="D1189" s="90" t="n">
        <v>44152</v>
      </c>
      <c r="E1189" s="88" t="s">
        <v>29</v>
      </c>
      <c r="F1189" s="88" t="s">
        <v>41</v>
      </c>
      <c r="G1189" s="88" t="s">
        <v>47</v>
      </c>
      <c r="H1189" s="91" t="s">
        <v>24</v>
      </c>
      <c r="I1189" s="92" t="n">
        <v>38</v>
      </c>
      <c r="J1189" s="93" t="n">
        <v>49</v>
      </c>
      <c r="K1189" s="94" t="n">
        <f aca="false">I1189 * J1189</f>
        <v>1862</v>
      </c>
      <c r="L1189" s="94" t="n">
        <f aca="false">K1189 *M1189</f>
        <v>763.42</v>
      </c>
      <c r="M1189" s="95" t="n">
        <v>0.41</v>
      </c>
      <c r="N1189" s="88" t="s">
        <v>23</v>
      </c>
      <c r="O1189" s="91" t="s">
        <v>218</v>
      </c>
      <c r="P1189" s="0" t="str">
        <f aca="false">RIGHT(H1189,LEN(H1189) - FIND(" ", H1189))</f>
        <v>Athletic Footwear</v>
      </c>
    </row>
    <row r="1190" customFormat="false" ht="14.25" hidden="false" customHeight="true" outlineLevel="0" collapsed="false">
      <c r="B1190" s="88" t="s">
        <v>13</v>
      </c>
      <c r="C1190" s="89" t="n">
        <v>1185732</v>
      </c>
      <c r="D1190" s="90" t="n">
        <v>44153</v>
      </c>
      <c r="E1190" s="88" t="s">
        <v>29</v>
      </c>
      <c r="F1190" s="88" t="s">
        <v>41</v>
      </c>
      <c r="G1190" s="88" t="s">
        <v>47</v>
      </c>
      <c r="H1190" s="91" t="s">
        <v>48</v>
      </c>
      <c r="I1190" s="92" t="n">
        <v>35</v>
      </c>
      <c r="J1190" s="93" t="n">
        <v>175</v>
      </c>
      <c r="K1190" s="94" t="n">
        <f aca="false">I1190 * J1190</f>
        <v>6125</v>
      </c>
      <c r="L1190" s="94" t="n">
        <f aca="false">K1190 *M1190</f>
        <v>1837.5</v>
      </c>
      <c r="M1190" s="95" t="n">
        <v>0.3</v>
      </c>
      <c r="N1190" s="88" t="s">
        <v>31</v>
      </c>
      <c r="O1190" s="91" t="s">
        <v>219</v>
      </c>
      <c r="P1190" s="0" t="str">
        <f aca="false">RIGHT(H1190,LEN(H1190) - FIND(" ", H1190))</f>
        <v>Street Footwear</v>
      </c>
    </row>
    <row r="1191" customFormat="false" ht="14.25" hidden="false" customHeight="true" outlineLevel="0" collapsed="false">
      <c r="B1191" s="88" t="s">
        <v>13</v>
      </c>
      <c r="C1191" s="89" t="n">
        <v>1185732</v>
      </c>
      <c r="D1191" s="90" t="n">
        <v>44153</v>
      </c>
      <c r="E1191" s="88" t="s">
        <v>29</v>
      </c>
      <c r="F1191" s="88" t="s">
        <v>41</v>
      </c>
      <c r="G1191" s="88" t="s">
        <v>47</v>
      </c>
      <c r="H1191" s="91" t="s">
        <v>48</v>
      </c>
      <c r="I1191" s="92" t="n">
        <v>33</v>
      </c>
      <c r="J1191" s="93" t="n">
        <v>47</v>
      </c>
      <c r="K1191" s="94" t="n">
        <f aca="false">I1191 * J1191</f>
        <v>1551</v>
      </c>
      <c r="L1191" s="94" t="n">
        <f aca="false">K1191 *M1191</f>
        <v>697.95</v>
      </c>
      <c r="M1191" s="95" t="n">
        <v>0.45</v>
      </c>
      <c r="N1191" s="88" t="s">
        <v>23</v>
      </c>
      <c r="O1191" s="91" t="s">
        <v>219</v>
      </c>
      <c r="P1191" s="0" t="str">
        <f aca="false">RIGHT(H1191,LEN(H1191) - FIND(" ", H1191))</f>
        <v>Street Footwear</v>
      </c>
    </row>
    <row r="1192" customFormat="false" ht="14.25" hidden="false" customHeight="true" outlineLevel="0" collapsed="false">
      <c r="B1192" s="88" t="s">
        <v>13</v>
      </c>
      <c r="C1192" s="89" t="n">
        <v>1185732</v>
      </c>
      <c r="D1192" s="90" t="n">
        <v>44154</v>
      </c>
      <c r="E1192" s="88" t="s">
        <v>29</v>
      </c>
      <c r="F1192" s="88" t="s">
        <v>41</v>
      </c>
      <c r="G1192" s="88" t="s">
        <v>47</v>
      </c>
      <c r="H1192" s="91" t="s">
        <v>44</v>
      </c>
      <c r="I1192" s="92" t="n">
        <v>35</v>
      </c>
      <c r="J1192" s="93" t="n">
        <v>150</v>
      </c>
      <c r="K1192" s="94" t="n">
        <f aca="false">I1192 * J1192</f>
        <v>5250</v>
      </c>
      <c r="L1192" s="94" t="n">
        <f aca="false">K1192 *M1192</f>
        <v>1837.5</v>
      </c>
      <c r="M1192" s="95" t="n">
        <v>0.35</v>
      </c>
      <c r="N1192" s="88" t="s">
        <v>31</v>
      </c>
      <c r="O1192" s="91" t="s">
        <v>219</v>
      </c>
      <c r="P1192" s="0" t="str">
        <f aca="false">RIGHT(H1192,LEN(H1192) - FIND(" ", H1192))</f>
        <v>Athletic Footwear</v>
      </c>
    </row>
    <row r="1193" customFormat="false" ht="14.25" hidden="false" customHeight="true" outlineLevel="0" collapsed="false">
      <c r="B1193" s="88" t="s">
        <v>13</v>
      </c>
      <c r="C1193" s="89" t="n">
        <v>1185732</v>
      </c>
      <c r="D1193" s="90" t="n">
        <v>44154</v>
      </c>
      <c r="E1193" s="88" t="s">
        <v>29</v>
      </c>
      <c r="F1193" s="88" t="s">
        <v>41</v>
      </c>
      <c r="G1193" s="88" t="s">
        <v>47</v>
      </c>
      <c r="H1193" s="91" t="s">
        <v>44</v>
      </c>
      <c r="I1193" s="92" t="n">
        <v>32</v>
      </c>
      <c r="J1193" s="93" t="n">
        <v>45</v>
      </c>
      <c r="K1193" s="94" t="n">
        <f aca="false">I1193 * J1193</f>
        <v>1440</v>
      </c>
      <c r="L1193" s="94" t="n">
        <f aca="false">K1193 *M1193</f>
        <v>676.8</v>
      </c>
      <c r="M1193" s="95" t="n">
        <v>0.47</v>
      </c>
      <c r="N1193" s="88" t="s">
        <v>23</v>
      </c>
      <c r="O1193" s="91" t="s">
        <v>219</v>
      </c>
      <c r="P1193" s="0" t="str">
        <f aca="false">RIGHT(H1193,LEN(H1193) - FIND(" ", H1193))</f>
        <v>Athletic Footwear</v>
      </c>
    </row>
    <row r="1194" customFormat="false" ht="14.25" hidden="false" customHeight="true" outlineLevel="0" collapsed="false">
      <c r="B1194" s="88" t="s">
        <v>13</v>
      </c>
      <c r="C1194" s="89" t="n">
        <v>1185732</v>
      </c>
      <c r="D1194" s="90" t="n">
        <v>44155</v>
      </c>
      <c r="E1194" s="88" t="s">
        <v>29</v>
      </c>
      <c r="F1194" s="88" t="s">
        <v>41</v>
      </c>
      <c r="G1194" s="88" t="s">
        <v>47</v>
      </c>
      <c r="H1194" s="91" t="s">
        <v>16</v>
      </c>
      <c r="I1194" s="92" t="n">
        <v>50</v>
      </c>
      <c r="J1194" s="93" t="n">
        <v>150</v>
      </c>
      <c r="K1194" s="94" t="n">
        <f aca="false">I1194 * J1194</f>
        <v>7500</v>
      </c>
      <c r="L1194" s="94" t="n">
        <f aca="false">K1194 *M1194</f>
        <v>2250</v>
      </c>
      <c r="M1194" s="95" t="n">
        <v>0.3</v>
      </c>
      <c r="N1194" s="88" t="s">
        <v>31</v>
      </c>
      <c r="O1194" s="91" t="s">
        <v>218</v>
      </c>
      <c r="P1194" s="0" t="str">
        <f aca="false">RIGHT(H1194,LEN(H1194) - FIND(" ", H1194))</f>
        <v>Apparel</v>
      </c>
    </row>
    <row r="1195" customFormat="false" ht="14.25" hidden="false" customHeight="true" outlineLevel="0" collapsed="false">
      <c r="B1195" s="88" t="s">
        <v>13</v>
      </c>
      <c r="C1195" s="89" t="n">
        <v>1185732</v>
      </c>
      <c r="D1195" s="90" t="n">
        <v>44155</v>
      </c>
      <c r="E1195" s="88" t="s">
        <v>29</v>
      </c>
      <c r="F1195" s="88" t="s">
        <v>41</v>
      </c>
      <c r="G1195" s="88" t="s">
        <v>47</v>
      </c>
      <c r="H1195" s="91" t="s">
        <v>16</v>
      </c>
      <c r="I1195" s="92" t="n">
        <v>49</v>
      </c>
      <c r="J1195" s="93" t="n">
        <v>45</v>
      </c>
      <c r="K1195" s="94" t="n">
        <f aca="false">I1195 * J1195</f>
        <v>2205</v>
      </c>
      <c r="L1195" s="94" t="n">
        <f aca="false">K1195 *M1195</f>
        <v>926.1</v>
      </c>
      <c r="M1195" s="95" t="n">
        <v>0.42</v>
      </c>
      <c r="N1195" s="88" t="s">
        <v>23</v>
      </c>
      <c r="O1195" s="91" t="s">
        <v>218</v>
      </c>
      <c r="P1195" s="0" t="str">
        <f aca="false">RIGHT(H1195,LEN(H1195) - FIND(" ", H1195))</f>
        <v>Apparel</v>
      </c>
    </row>
    <row r="1196" customFormat="false" ht="14.25" hidden="false" customHeight="true" outlineLevel="0" collapsed="false">
      <c r="B1196" s="88" t="s">
        <v>13</v>
      </c>
      <c r="C1196" s="89" t="n">
        <v>1185732</v>
      </c>
      <c r="D1196" s="90" t="n">
        <v>44156</v>
      </c>
      <c r="E1196" s="88" t="s">
        <v>29</v>
      </c>
      <c r="F1196" s="88" t="s">
        <v>41</v>
      </c>
      <c r="G1196" s="88" t="s">
        <v>47</v>
      </c>
      <c r="H1196" s="91" t="s">
        <v>38</v>
      </c>
      <c r="I1196" s="92" t="n">
        <v>55</v>
      </c>
      <c r="J1196" s="93" t="n">
        <v>325</v>
      </c>
      <c r="K1196" s="94" t="n">
        <f aca="false">I1196 * J1196</f>
        <v>17875</v>
      </c>
      <c r="L1196" s="94" t="n">
        <f aca="false">K1196 *M1196</f>
        <v>8043.75</v>
      </c>
      <c r="M1196" s="95" t="n">
        <v>0.45</v>
      </c>
      <c r="N1196" s="88" t="s">
        <v>31</v>
      </c>
      <c r="O1196" s="91" t="s">
        <v>219</v>
      </c>
      <c r="P1196" s="0" t="str">
        <f aca="false">RIGHT(H1196,LEN(H1196) - FIND(" ", H1196))</f>
        <v>Apparel</v>
      </c>
    </row>
    <row r="1197" customFormat="false" ht="14.25" hidden="false" customHeight="true" outlineLevel="0" collapsed="false">
      <c r="B1197" s="88" t="s">
        <v>13</v>
      </c>
      <c r="C1197" s="89" t="n">
        <v>1185732</v>
      </c>
      <c r="D1197" s="90" t="n">
        <v>44156</v>
      </c>
      <c r="E1197" s="88" t="s">
        <v>29</v>
      </c>
      <c r="F1197" s="88" t="s">
        <v>41</v>
      </c>
      <c r="G1197" s="88" t="s">
        <v>47</v>
      </c>
      <c r="H1197" s="91" t="s">
        <v>38</v>
      </c>
      <c r="I1197" s="92" t="n">
        <v>53</v>
      </c>
      <c r="J1197" s="93" t="n">
        <v>81</v>
      </c>
      <c r="K1197" s="94" t="n">
        <f aca="false">I1197 * J1197</f>
        <v>4293</v>
      </c>
      <c r="L1197" s="94" t="n">
        <f aca="false">K1197 *M1197</f>
        <v>2404.08</v>
      </c>
      <c r="M1197" s="95" t="n">
        <v>0.56</v>
      </c>
      <c r="N1197" s="88" t="s">
        <v>23</v>
      </c>
      <c r="O1197" s="91" t="s">
        <v>219</v>
      </c>
      <c r="P1197" s="0" t="str">
        <f aca="false">RIGHT(H1197,LEN(H1197) - FIND(" ", H1197))</f>
        <v>Apparel</v>
      </c>
    </row>
    <row r="1198" customFormat="false" ht="14.25" hidden="false" customHeight="true" outlineLevel="0" collapsed="false">
      <c r="B1198" s="88" t="s">
        <v>13</v>
      </c>
      <c r="C1198" s="89" t="n">
        <v>1185732</v>
      </c>
      <c r="D1198" s="90" t="n">
        <v>44157</v>
      </c>
      <c r="E1198" s="88" t="s">
        <v>29</v>
      </c>
      <c r="F1198" s="88" t="s">
        <v>41</v>
      </c>
      <c r="G1198" s="88" t="s">
        <v>47</v>
      </c>
      <c r="H1198" s="91" t="s">
        <v>32</v>
      </c>
      <c r="I1198" s="92" t="n">
        <v>50</v>
      </c>
      <c r="J1198" s="93" t="n">
        <v>550</v>
      </c>
      <c r="K1198" s="94" t="n">
        <f aca="false">I1198 * J1198</f>
        <v>27500</v>
      </c>
      <c r="L1198" s="94" t="n">
        <f aca="false">K1198 *M1198</f>
        <v>9625</v>
      </c>
      <c r="M1198" s="95" t="n">
        <v>0.35</v>
      </c>
      <c r="N1198" s="88" t="s">
        <v>31</v>
      </c>
      <c r="O1198" s="91" t="s">
        <v>218</v>
      </c>
      <c r="P1198" s="0" t="str">
        <f aca="false">RIGHT(H1198,LEN(H1198) - FIND(" ", H1198))</f>
        <v>Street Footwear</v>
      </c>
    </row>
    <row r="1199" customFormat="false" ht="14.25" hidden="false" customHeight="true" outlineLevel="0" collapsed="false">
      <c r="B1199" s="88" t="s">
        <v>13</v>
      </c>
      <c r="C1199" s="89" t="n">
        <v>1185732</v>
      </c>
      <c r="D1199" s="90" t="n">
        <v>44157</v>
      </c>
      <c r="E1199" s="88" t="s">
        <v>29</v>
      </c>
      <c r="F1199" s="88" t="s">
        <v>41</v>
      </c>
      <c r="G1199" s="88" t="s">
        <v>47</v>
      </c>
      <c r="H1199" s="91" t="s">
        <v>32</v>
      </c>
      <c r="I1199" s="92" t="n">
        <v>49</v>
      </c>
      <c r="J1199" s="93" t="n">
        <v>160</v>
      </c>
      <c r="K1199" s="94" t="n">
        <f aca="false">I1199 * J1199</f>
        <v>7840</v>
      </c>
      <c r="L1199" s="94" t="n">
        <f aca="false">K1199 *M1199</f>
        <v>3684.8</v>
      </c>
      <c r="M1199" s="95" t="n">
        <v>0.47</v>
      </c>
      <c r="N1199" s="88" t="s">
        <v>23</v>
      </c>
      <c r="O1199" s="91" t="s">
        <v>218</v>
      </c>
      <c r="P1199" s="0" t="str">
        <f aca="false">RIGHT(H1199,LEN(H1199) - FIND(" ", H1199))</f>
        <v>Street Footwear</v>
      </c>
    </row>
    <row r="1200" customFormat="false" ht="14.25" hidden="false" customHeight="true" outlineLevel="0" collapsed="false">
      <c r="B1200" s="88" t="s">
        <v>13</v>
      </c>
      <c r="C1200" s="89" t="n">
        <v>1185732</v>
      </c>
      <c r="D1200" s="90" t="n">
        <v>44158</v>
      </c>
      <c r="E1200" s="88" t="s">
        <v>29</v>
      </c>
      <c r="F1200" s="88" t="s">
        <v>41</v>
      </c>
      <c r="G1200" s="88" t="s">
        <v>47</v>
      </c>
      <c r="H1200" s="91" t="s">
        <v>24</v>
      </c>
      <c r="I1200" s="92" t="n">
        <v>45</v>
      </c>
      <c r="J1200" s="93" t="n">
        <v>300</v>
      </c>
      <c r="K1200" s="94" t="n">
        <f aca="false">I1200 * J1200</f>
        <v>13500</v>
      </c>
      <c r="L1200" s="94" t="n">
        <f aca="false">K1200 *M1200</f>
        <v>4050</v>
      </c>
      <c r="M1200" s="95" t="n">
        <v>0.3</v>
      </c>
      <c r="N1200" s="88" t="s">
        <v>31</v>
      </c>
      <c r="O1200" s="91" t="s">
        <v>218</v>
      </c>
      <c r="P1200" s="0" t="str">
        <f aca="false">RIGHT(H1200,LEN(H1200) - FIND(" ", H1200))</f>
        <v>Athletic Footwear</v>
      </c>
    </row>
    <row r="1201" customFormat="false" ht="14.25" hidden="false" customHeight="true" outlineLevel="0" collapsed="false">
      <c r="B1201" s="88" t="s">
        <v>13</v>
      </c>
      <c r="C1201" s="89" t="n">
        <v>1185732</v>
      </c>
      <c r="D1201" s="90" t="n">
        <v>44158</v>
      </c>
      <c r="E1201" s="88" t="s">
        <v>29</v>
      </c>
      <c r="F1201" s="88" t="s">
        <v>41</v>
      </c>
      <c r="G1201" s="88" t="s">
        <v>47</v>
      </c>
      <c r="H1201" s="91" t="s">
        <v>24</v>
      </c>
      <c r="I1201" s="92" t="n">
        <v>42</v>
      </c>
      <c r="J1201" s="93" t="n">
        <v>75</v>
      </c>
      <c r="K1201" s="94" t="n">
        <f aca="false">I1201 * J1201</f>
        <v>3150</v>
      </c>
      <c r="L1201" s="94" t="n">
        <f aca="false">K1201 *M1201</f>
        <v>1417.5</v>
      </c>
      <c r="M1201" s="95" t="n">
        <v>0.45</v>
      </c>
      <c r="N1201" s="88" t="s">
        <v>23</v>
      </c>
      <c r="O1201" s="91" t="s">
        <v>218</v>
      </c>
      <c r="P1201" s="0" t="str">
        <f aca="false">RIGHT(H1201,LEN(H1201) - FIND(" ", H1201))</f>
        <v>Athletic Footwear</v>
      </c>
    </row>
    <row r="1202" customFormat="false" ht="14.25" hidden="false" customHeight="true" outlineLevel="0" collapsed="false">
      <c r="B1202" s="88" t="s">
        <v>13</v>
      </c>
      <c r="C1202" s="89" t="n">
        <v>1185732</v>
      </c>
      <c r="D1202" s="90" t="n">
        <v>44159</v>
      </c>
      <c r="E1202" s="88" t="s">
        <v>29</v>
      </c>
      <c r="F1202" s="88" t="s">
        <v>41</v>
      </c>
      <c r="G1202" s="88" t="s">
        <v>47</v>
      </c>
      <c r="H1202" s="91" t="s">
        <v>48</v>
      </c>
      <c r="I1202" s="92" t="n">
        <v>40</v>
      </c>
      <c r="J1202" s="93" t="n">
        <v>225</v>
      </c>
      <c r="K1202" s="94" t="n">
        <f aca="false">I1202 * J1202</f>
        <v>9000</v>
      </c>
      <c r="L1202" s="94" t="n">
        <f aca="false">K1202 *M1202</f>
        <v>2700</v>
      </c>
      <c r="M1202" s="95" t="n">
        <v>0.3</v>
      </c>
      <c r="N1202" s="88" t="s">
        <v>31</v>
      </c>
      <c r="O1202" s="91" t="s">
        <v>219</v>
      </c>
      <c r="P1202" s="0" t="str">
        <f aca="false">RIGHT(H1202,LEN(H1202) - FIND(" ", H1202))</f>
        <v>Street Footwear</v>
      </c>
    </row>
    <row r="1203" customFormat="false" ht="14.25" hidden="false" customHeight="true" outlineLevel="0" collapsed="false">
      <c r="B1203" s="88" t="s">
        <v>13</v>
      </c>
      <c r="C1203" s="89" t="n">
        <v>1185732</v>
      </c>
      <c r="D1203" s="90" t="n">
        <v>44159</v>
      </c>
      <c r="E1203" s="88" t="s">
        <v>29</v>
      </c>
      <c r="F1203" s="88" t="s">
        <v>41</v>
      </c>
      <c r="G1203" s="88" t="s">
        <v>47</v>
      </c>
      <c r="H1203" s="91" t="s">
        <v>48</v>
      </c>
      <c r="I1203" s="92" t="n">
        <v>36</v>
      </c>
      <c r="J1203" s="93" t="n">
        <v>63</v>
      </c>
      <c r="K1203" s="94" t="n">
        <f aca="false">I1203 * J1203</f>
        <v>2268</v>
      </c>
      <c r="L1203" s="94" t="n">
        <f aca="false">K1203 *M1203</f>
        <v>952.56</v>
      </c>
      <c r="M1203" s="95" t="n">
        <v>0.42</v>
      </c>
      <c r="N1203" s="88" t="s">
        <v>23</v>
      </c>
      <c r="O1203" s="91" t="s">
        <v>219</v>
      </c>
      <c r="P1203" s="0" t="str">
        <f aca="false">RIGHT(H1203,LEN(H1203) - FIND(" ", H1203))</f>
        <v>Street Footwear</v>
      </c>
    </row>
    <row r="1204" customFormat="false" ht="14.25" hidden="false" customHeight="true" outlineLevel="0" collapsed="false">
      <c r="B1204" s="88" t="s">
        <v>13</v>
      </c>
      <c r="C1204" s="89" t="n">
        <v>1185732</v>
      </c>
      <c r="D1204" s="90" t="n">
        <v>44160</v>
      </c>
      <c r="E1204" s="88" t="s">
        <v>29</v>
      </c>
      <c r="F1204" s="88" t="s">
        <v>41</v>
      </c>
      <c r="G1204" s="88" t="s">
        <v>47</v>
      </c>
      <c r="H1204" s="91" t="s">
        <v>44</v>
      </c>
      <c r="I1204" s="92" t="n">
        <v>40</v>
      </c>
      <c r="J1204" s="93" t="n">
        <v>175</v>
      </c>
      <c r="K1204" s="94" t="n">
        <f aca="false">I1204 * J1204</f>
        <v>7000</v>
      </c>
      <c r="L1204" s="94" t="n">
        <f aca="false">K1204 *M1204</f>
        <v>2450</v>
      </c>
      <c r="M1204" s="95" t="n">
        <v>0.35</v>
      </c>
      <c r="N1204" s="88" t="s">
        <v>31</v>
      </c>
      <c r="O1204" s="91" t="s">
        <v>219</v>
      </c>
      <c r="P1204" s="0" t="str">
        <f aca="false">RIGHT(H1204,LEN(H1204) - FIND(" ", H1204))</f>
        <v>Athletic Footwear</v>
      </c>
    </row>
    <row r="1205" customFormat="false" ht="14.25" hidden="false" customHeight="true" outlineLevel="0" collapsed="false">
      <c r="B1205" s="88" t="s">
        <v>13</v>
      </c>
      <c r="C1205" s="89" t="n">
        <v>1185732</v>
      </c>
      <c r="D1205" s="90" t="n">
        <v>44160</v>
      </c>
      <c r="E1205" s="88" t="s">
        <v>29</v>
      </c>
      <c r="F1205" s="88" t="s">
        <v>41</v>
      </c>
      <c r="G1205" s="88" t="s">
        <v>47</v>
      </c>
      <c r="H1205" s="91" t="s">
        <v>44</v>
      </c>
      <c r="I1205" s="92" t="n">
        <v>38</v>
      </c>
      <c r="J1205" s="93" t="n">
        <v>51</v>
      </c>
      <c r="K1205" s="94" t="n">
        <f aca="false">I1205 * J1205</f>
        <v>1938</v>
      </c>
      <c r="L1205" s="94" t="n">
        <f aca="false">K1205 *M1205</f>
        <v>930.24</v>
      </c>
      <c r="M1205" s="95" t="n">
        <v>0.48</v>
      </c>
      <c r="N1205" s="88" t="s">
        <v>23</v>
      </c>
      <c r="O1205" s="91" t="s">
        <v>219</v>
      </c>
      <c r="P1205" s="0" t="str">
        <f aca="false">RIGHT(H1205,LEN(H1205) - FIND(" ", H1205))</f>
        <v>Athletic Footwear</v>
      </c>
    </row>
    <row r="1206" customFormat="false" ht="14.25" hidden="false" customHeight="true" outlineLevel="0" collapsed="false">
      <c r="B1206" s="88" t="s">
        <v>13</v>
      </c>
      <c r="C1206" s="89" t="n">
        <v>1185732</v>
      </c>
      <c r="D1206" s="90" t="n">
        <v>44161</v>
      </c>
      <c r="E1206" s="88" t="s">
        <v>29</v>
      </c>
      <c r="F1206" s="88" t="s">
        <v>41</v>
      </c>
      <c r="G1206" s="88" t="s">
        <v>47</v>
      </c>
      <c r="H1206" s="91" t="s">
        <v>16</v>
      </c>
      <c r="I1206" s="92" t="n">
        <v>50</v>
      </c>
      <c r="J1206" s="93" t="n">
        <v>200</v>
      </c>
      <c r="K1206" s="94" t="n">
        <f aca="false">I1206 * J1206</f>
        <v>10000</v>
      </c>
      <c r="L1206" s="94" t="n">
        <f aca="false">K1206 *M1206</f>
        <v>3000</v>
      </c>
      <c r="M1206" s="95" t="n">
        <v>0.3</v>
      </c>
      <c r="N1206" s="88" t="s">
        <v>31</v>
      </c>
      <c r="O1206" s="91" t="s">
        <v>218</v>
      </c>
      <c r="P1206" s="0" t="str">
        <f aca="false">RIGHT(H1206,LEN(H1206) - FIND(" ", H1206))</f>
        <v>Apparel</v>
      </c>
    </row>
    <row r="1207" customFormat="false" ht="14.25" hidden="false" customHeight="true" outlineLevel="0" collapsed="false">
      <c r="B1207" s="88" t="s">
        <v>13</v>
      </c>
      <c r="C1207" s="89" t="n">
        <v>1185732</v>
      </c>
      <c r="D1207" s="90" t="n">
        <v>44161</v>
      </c>
      <c r="E1207" s="88" t="s">
        <v>29</v>
      </c>
      <c r="F1207" s="88" t="s">
        <v>41</v>
      </c>
      <c r="G1207" s="88" t="s">
        <v>47</v>
      </c>
      <c r="H1207" s="91" t="s">
        <v>16</v>
      </c>
      <c r="I1207" s="92" t="n">
        <v>49</v>
      </c>
      <c r="J1207" s="93" t="n">
        <v>58</v>
      </c>
      <c r="K1207" s="94" t="n">
        <f aca="false">I1207 * J1207</f>
        <v>2842</v>
      </c>
      <c r="L1207" s="94" t="n">
        <f aca="false">K1207 *M1207</f>
        <v>1165.22</v>
      </c>
      <c r="M1207" s="95" t="n">
        <v>0.41</v>
      </c>
      <c r="N1207" s="88" t="s">
        <v>23</v>
      </c>
      <c r="O1207" s="91" t="s">
        <v>218</v>
      </c>
      <c r="P1207" s="0" t="str">
        <f aca="false">RIGHT(H1207,LEN(H1207) - FIND(" ", H1207))</f>
        <v>Apparel</v>
      </c>
    </row>
    <row r="1208" customFormat="false" ht="14.25" hidden="false" customHeight="true" outlineLevel="0" collapsed="false">
      <c r="B1208" s="88" t="s">
        <v>13</v>
      </c>
      <c r="C1208" s="89" t="n">
        <v>1185732</v>
      </c>
      <c r="D1208" s="90" t="n">
        <v>44162</v>
      </c>
      <c r="E1208" s="88" t="s">
        <v>29</v>
      </c>
      <c r="F1208" s="88" t="s">
        <v>41</v>
      </c>
      <c r="G1208" s="88" t="s">
        <v>47</v>
      </c>
      <c r="H1208" s="91" t="s">
        <v>38</v>
      </c>
      <c r="I1208" s="92" t="n">
        <v>55</v>
      </c>
      <c r="J1208" s="93" t="n">
        <v>375</v>
      </c>
      <c r="K1208" s="94" t="n">
        <f aca="false">I1208 * J1208</f>
        <v>20625</v>
      </c>
      <c r="L1208" s="94" t="n">
        <f aca="false">K1208 *M1208</f>
        <v>9281.25</v>
      </c>
      <c r="M1208" s="95" t="n">
        <v>0.45</v>
      </c>
      <c r="N1208" s="88" t="s">
        <v>31</v>
      </c>
      <c r="O1208" s="91" t="s">
        <v>219</v>
      </c>
      <c r="P1208" s="0" t="str">
        <f aca="false">RIGHT(H1208,LEN(H1208) - FIND(" ", H1208))</f>
        <v>Apparel</v>
      </c>
    </row>
    <row r="1209" customFormat="false" ht="14.25" hidden="false" customHeight="true" outlineLevel="0" collapsed="false">
      <c r="B1209" s="88" t="s">
        <v>13</v>
      </c>
      <c r="C1209" s="89" t="n">
        <v>1185732</v>
      </c>
      <c r="D1209" s="90" t="n">
        <v>44162</v>
      </c>
      <c r="E1209" s="88" t="s">
        <v>29</v>
      </c>
      <c r="F1209" s="88" t="s">
        <v>41</v>
      </c>
      <c r="G1209" s="88" t="s">
        <v>47</v>
      </c>
      <c r="H1209" s="91" t="s">
        <v>38</v>
      </c>
      <c r="I1209" s="92" t="n">
        <v>54</v>
      </c>
      <c r="J1209" s="93" t="n">
        <v>98</v>
      </c>
      <c r="K1209" s="94" t="n">
        <f aca="false">I1209 * J1209</f>
        <v>5292</v>
      </c>
      <c r="L1209" s="94" t="n">
        <f aca="false">K1209 *M1209</f>
        <v>2910.6</v>
      </c>
      <c r="M1209" s="95" t="n">
        <v>0.55</v>
      </c>
      <c r="N1209" s="88" t="s">
        <v>23</v>
      </c>
      <c r="O1209" s="91" t="s">
        <v>219</v>
      </c>
      <c r="P1209" s="0" t="str">
        <f aca="false">RIGHT(H1209,LEN(H1209) - FIND(" ", H1209))</f>
        <v>Apparel</v>
      </c>
    </row>
    <row r="1210" customFormat="false" ht="14.25" hidden="false" customHeight="true" outlineLevel="0" collapsed="false">
      <c r="B1210" s="88" t="s">
        <v>13</v>
      </c>
      <c r="C1210" s="89" t="n">
        <v>1185732</v>
      </c>
      <c r="D1210" s="90" t="n">
        <v>44163</v>
      </c>
      <c r="E1210" s="88" t="s">
        <v>29</v>
      </c>
      <c r="F1210" s="88" t="s">
        <v>41</v>
      </c>
      <c r="G1210" s="88" t="s">
        <v>47</v>
      </c>
      <c r="H1210" s="91" t="s">
        <v>32</v>
      </c>
      <c r="I1210" s="92" t="n">
        <v>50</v>
      </c>
      <c r="J1210" s="93" t="n">
        <v>525</v>
      </c>
      <c r="K1210" s="94" t="n">
        <f aca="false">I1210 * J1210</f>
        <v>26250</v>
      </c>
      <c r="L1210" s="94" t="n">
        <f aca="false">K1210 *M1210</f>
        <v>9187.5</v>
      </c>
      <c r="M1210" s="95" t="n">
        <v>0.35</v>
      </c>
      <c r="N1210" s="88" t="s">
        <v>31</v>
      </c>
      <c r="O1210" s="91" t="s">
        <v>218</v>
      </c>
      <c r="P1210" s="0" t="str">
        <f aca="false">RIGHT(H1210,LEN(H1210) - FIND(" ", H1210))</f>
        <v>Street Footwear</v>
      </c>
    </row>
    <row r="1211" customFormat="false" ht="14.25" hidden="false" customHeight="true" outlineLevel="0" collapsed="false">
      <c r="B1211" s="88" t="s">
        <v>13</v>
      </c>
      <c r="C1211" s="89" t="n">
        <v>1185732</v>
      </c>
      <c r="D1211" s="90" t="n">
        <v>44163</v>
      </c>
      <c r="E1211" s="88" t="s">
        <v>29</v>
      </c>
      <c r="F1211" s="88" t="s">
        <v>41</v>
      </c>
      <c r="G1211" s="88" t="s">
        <v>47</v>
      </c>
      <c r="H1211" s="91" t="s">
        <v>32</v>
      </c>
      <c r="I1211" s="92" t="n">
        <v>47</v>
      </c>
      <c r="J1211" s="93" t="n">
        <v>137</v>
      </c>
      <c r="K1211" s="94" t="n">
        <f aca="false">I1211 * J1211</f>
        <v>6439</v>
      </c>
      <c r="L1211" s="94" t="n">
        <f aca="false">K1211 *M1211</f>
        <v>3026.33</v>
      </c>
      <c r="M1211" s="95" t="n">
        <v>0.47</v>
      </c>
      <c r="N1211" s="88" t="s">
        <v>23</v>
      </c>
      <c r="O1211" s="91" t="s">
        <v>218</v>
      </c>
      <c r="P1211" s="0" t="str">
        <f aca="false">RIGHT(H1211,LEN(H1211) - FIND(" ", H1211))</f>
        <v>Street Footwear</v>
      </c>
    </row>
    <row r="1212" customFormat="false" ht="14.25" hidden="false" customHeight="true" outlineLevel="0" collapsed="false">
      <c r="B1212" s="88" t="s">
        <v>13</v>
      </c>
      <c r="C1212" s="89" t="n">
        <v>1185732</v>
      </c>
      <c r="D1212" s="90" t="n">
        <v>44164</v>
      </c>
      <c r="E1212" s="88" t="s">
        <v>29</v>
      </c>
      <c r="F1212" s="88" t="s">
        <v>41</v>
      </c>
      <c r="G1212" s="88" t="s">
        <v>47</v>
      </c>
      <c r="H1212" s="91" t="s">
        <v>24</v>
      </c>
      <c r="I1212" s="92" t="n">
        <v>45</v>
      </c>
      <c r="J1212" s="93" t="n">
        <v>300</v>
      </c>
      <c r="K1212" s="94" t="n">
        <f aca="false">I1212 * J1212</f>
        <v>13500</v>
      </c>
      <c r="L1212" s="94" t="n">
        <f aca="false">K1212 *M1212</f>
        <v>4050</v>
      </c>
      <c r="M1212" s="95" t="n">
        <v>0.3</v>
      </c>
      <c r="N1212" s="88" t="s">
        <v>31</v>
      </c>
      <c r="O1212" s="91" t="s">
        <v>218</v>
      </c>
      <c r="P1212" s="0" t="str">
        <f aca="false">RIGHT(H1212,LEN(H1212) - FIND(" ", H1212))</f>
        <v>Athletic Footwear</v>
      </c>
    </row>
    <row r="1213" customFormat="false" ht="14.25" hidden="false" customHeight="true" outlineLevel="0" collapsed="false">
      <c r="B1213" s="88" t="s">
        <v>13</v>
      </c>
      <c r="C1213" s="89" t="n">
        <v>1185732</v>
      </c>
      <c r="D1213" s="90" t="n">
        <v>44164</v>
      </c>
      <c r="E1213" s="88" t="s">
        <v>29</v>
      </c>
      <c r="F1213" s="88" t="s">
        <v>41</v>
      </c>
      <c r="G1213" s="88" t="s">
        <v>47</v>
      </c>
      <c r="H1213" s="91" t="s">
        <v>24</v>
      </c>
      <c r="I1213" s="92" t="n">
        <v>43</v>
      </c>
      <c r="J1213" s="93" t="n">
        <v>87</v>
      </c>
      <c r="K1213" s="94" t="n">
        <f aca="false">I1213 * J1213</f>
        <v>3741</v>
      </c>
      <c r="L1213" s="94" t="n">
        <f aca="false">K1213 *M1213</f>
        <v>1533.81</v>
      </c>
      <c r="M1213" s="95" t="n">
        <v>0.41</v>
      </c>
      <c r="N1213" s="88" t="s">
        <v>23</v>
      </c>
      <c r="O1213" s="91" t="s">
        <v>218</v>
      </c>
      <c r="P1213" s="0" t="str">
        <f aca="false">RIGHT(H1213,LEN(H1213) - FIND(" ", H1213))</f>
        <v>Athletic Footwear</v>
      </c>
    </row>
    <row r="1214" customFormat="false" ht="14.25" hidden="false" customHeight="true" outlineLevel="0" collapsed="false">
      <c r="B1214" s="88" t="s">
        <v>13</v>
      </c>
      <c r="C1214" s="89" t="n">
        <v>1185732</v>
      </c>
      <c r="D1214" s="90" t="n">
        <v>44165</v>
      </c>
      <c r="E1214" s="88" t="s">
        <v>29</v>
      </c>
      <c r="F1214" s="88" t="s">
        <v>41</v>
      </c>
      <c r="G1214" s="88" t="s">
        <v>47</v>
      </c>
      <c r="H1214" s="91" t="s">
        <v>48</v>
      </c>
      <c r="I1214" s="92" t="n">
        <v>40</v>
      </c>
      <c r="J1214" s="93" t="n">
        <v>225</v>
      </c>
      <c r="K1214" s="94" t="n">
        <f aca="false">I1214 * J1214</f>
        <v>9000</v>
      </c>
      <c r="L1214" s="94" t="n">
        <f aca="false">K1214 *M1214</f>
        <v>2700</v>
      </c>
      <c r="M1214" s="95" t="n">
        <v>0.3</v>
      </c>
      <c r="N1214" s="88" t="s">
        <v>31</v>
      </c>
      <c r="O1214" s="91" t="s">
        <v>219</v>
      </c>
      <c r="P1214" s="0" t="str">
        <f aca="false">RIGHT(H1214,LEN(H1214) - FIND(" ", H1214))</f>
        <v>Street Footwear</v>
      </c>
    </row>
    <row r="1215" customFormat="false" ht="14.25" hidden="false" customHeight="true" outlineLevel="0" collapsed="false">
      <c r="B1215" s="88" t="s">
        <v>13</v>
      </c>
      <c r="C1215" s="89" t="n">
        <v>1185732</v>
      </c>
      <c r="D1215" s="90" t="n">
        <v>44165</v>
      </c>
      <c r="E1215" s="88" t="s">
        <v>29</v>
      </c>
      <c r="F1215" s="88" t="s">
        <v>41</v>
      </c>
      <c r="G1215" s="88" t="s">
        <v>47</v>
      </c>
      <c r="H1215" s="91" t="s">
        <v>48</v>
      </c>
      <c r="I1215" s="92" t="n">
        <v>37</v>
      </c>
      <c r="J1215" s="93" t="n">
        <v>68</v>
      </c>
      <c r="K1215" s="94" t="n">
        <f aca="false">I1215 * J1215</f>
        <v>2516</v>
      </c>
      <c r="L1215" s="94" t="n">
        <f aca="false">K1215 *M1215</f>
        <v>1006.4</v>
      </c>
      <c r="M1215" s="95" t="n">
        <v>0.4</v>
      </c>
      <c r="N1215" s="88" t="s">
        <v>23</v>
      </c>
      <c r="O1215" s="91" t="s">
        <v>219</v>
      </c>
      <c r="P1215" s="0" t="str">
        <f aca="false">RIGHT(H1215,LEN(H1215) - FIND(" ", H1215))</f>
        <v>Street Footwear</v>
      </c>
    </row>
    <row r="1216" customFormat="false" ht="14.25" hidden="false" customHeight="true" outlineLevel="0" collapsed="false">
      <c r="B1216" s="88" t="s">
        <v>13</v>
      </c>
      <c r="C1216" s="89" t="n">
        <v>1185732</v>
      </c>
      <c r="D1216" s="90" t="n">
        <v>44166</v>
      </c>
      <c r="E1216" s="88" t="s">
        <v>29</v>
      </c>
      <c r="F1216" s="88" t="s">
        <v>41</v>
      </c>
      <c r="G1216" s="88" t="s">
        <v>47</v>
      </c>
      <c r="H1216" s="91" t="s">
        <v>44</v>
      </c>
      <c r="I1216" s="92" t="n">
        <v>35</v>
      </c>
      <c r="J1216" s="93" t="n">
        <v>175</v>
      </c>
      <c r="K1216" s="94" t="n">
        <f aca="false">I1216 * J1216</f>
        <v>6125</v>
      </c>
      <c r="L1216" s="94" t="n">
        <f aca="false">K1216 *M1216</f>
        <v>2143.75</v>
      </c>
      <c r="M1216" s="95" t="n">
        <v>0.35</v>
      </c>
      <c r="N1216" s="88" t="s">
        <v>31</v>
      </c>
      <c r="O1216" s="91" t="s">
        <v>219</v>
      </c>
      <c r="P1216" s="0" t="str">
        <f aca="false">RIGHT(H1216,LEN(H1216) - FIND(" ", H1216))</f>
        <v>Athletic Footwear</v>
      </c>
    </row>
    <row r="1217" customFormat="false" ht="14.25" hidden="false" customHeight="true" outlineLevel="0" collapsed="false">
      <c r="B1217" s="88" t="s">
        <v>13</v>
      </c>
      <c r="C1217" s="89" t="n">
        <v>1185732</v>
      </c>
      <c r="D1217" s="90" t="n">
        <v>44166</v>
      </c>
      <c r="E1217" s="88" t="s">
        <v>29</v>
      </c>
      <c r="F1217" s="88" t="s">
        <v>41</v>
      </c>
      <c r="G1217" s="88" t="s">
        <v>47</v>
      </c>
      <c r="H1217" s="91" t="s">
        <v>44</v>
      </c>
      <c r="I1217" s="92" t="n">
        <v>33</v>
      </c>
      <c r="J1217" s="93" t="n">
        <v>47</v>
      </c>
      <c r="K1217" s="94" t="n">
        <f aca="false">I1217 * J1217</f>
        <v>1551</v>
      </c>
      <c r="L1217" s="94" t="n">
        <f aca="false">K1217 *M1217</f>
        <v>759.99</v>
      </c>
      <c r="M1217" s="95" t="n">
        <v>0.49</v>
      </c>
      <c r="N1217" s="88" t="s">
        <v>23</v>
      </c>
      <c r="O1217" s="91" t="s">
        <v>219</v>
      </c>
      <c r="P1217" s="0" t="str">
        <f aca="false">RIGHT(H1217,LEN(H1217) - FIND(" ", H1217))</f>
        <v>Athletic Footwear</v>
      </c>
    </row>
    <row r="1218" customFormat="false" ht="14.25" hidden="false" customHeight="true" outlineLevel="0" collapsed="false">
      <c r="B1218" s="88" t="s">
        <v>13</v>
      </c>
      <c r="C1218" s="89" t="n">
        <v>1185732</v>
      </c>
      <c r="D1218" s="90" t="n">
        <v>44167</v>
      </c>
      <c r="E1218" s="88" t="s">
        <v>29</v>
      </c>
      <c r="F1218" s="88" t="s">
        <v>41</v>
      </c>
      <c r="G1218" s="88" t="s">
        <v>47</v>
      </c>
      <c r="H1218" s="91" t="s">
        <v>16</v>
      </c>
      <c r="I1218" s="92" t="n">
        <v>45</v>
      </c>
      <c r="J1218" s="93" t="n">
        <v>150</v>
      </c>
      <c r="K1218" s="94" t="n">
        <f aca="false">I1218 * J1218</f>
        <v>6750</v>
      </c>
      <c r="L1218" s="94" t="n">
        <f aca="false">K1218 *M1218</f>
        <v>2025</v>
      </c>
      <c r="M1218" s="95" t="n">
        <v>0.3</v>
      </c>
      <c r="N1218" s="88" t="s">
        <v>31</v>
      </c>
      <c r="O1218" s="91" t="s">
        <v>218</v>
      </c>
      <c r="P1218" s="0" t="str">
        <f aca="false">RIGHT(H1218,LEN(H1218) - FIND(" ", H1218))</f>
        <v>Apparel</v>
      </c>
    </row>
    <row r="1219" customFormat="false" ht="14.25" hidden="false" customHeight="true" outlineLevel="0" collapsed="false">
      <c r="B1219" s="88" t="s">
        <v>13</v>
      </c>
      <c r="C1219" s="89" t="n">
        <v>1185732</v>
      </c>
      <c r="D1219" s="90" t="n">
        <v>44167</v>
      </c>
      <c r="E1219" s="88" t="s">
        <v>29</v>
      </c>
      <c r="F1219" s="88" t="s">
        <v>41</v>
      </c>
      <c r="G1219" s="88" t="s">
        <v>47</v>
      </c>
      <c r="H1219" s="91" t="s">
        <v>16</v>
      </c>
      <c r="I1219" s="92" t="n">
        <v>42</v>
      </c>
      <c r="J1219" s="93" t="n">
        <v>42</v>
      </c>
      <c r="K1219" s="94" t="n">
        <f aca="false">I1219 * J1219</f>
        <v>1764</v>
      </c>
      <c r="L1219" s="94" t="n">
        <f aca="false">K1219 *M1219</f>
        <v>723.24</v>
      </c>
      <c r="M1219" s="95" t="n">
        <v>0.41</v>
      </c>
      <c r="N1219" s="88" t="s">
        <v>23</v>
      </c>
      <c r="O1219" s="91" t="s">
        <v>218</v>
      </c>
      <c r="P1219" s="0" t="str">
        <f aca="false">RIGHT(H1219,LEN(H1219) - FIND(" ", H1219))</f>
        <v>Apparel</v>
      </c>
    </row>
    <row r="1220" customFormat="false" ht="14.25" hidden="false" customHeight="true" outlineLevel="0" collapsed="false">
      <c r="B1220" s="88" t="s">
        <v>13</v>
      </c>
      <c r="C1220" s="89" t="n">
        <v>1185732</v>
      </c>
      <c r="D1220" s="90" t="n">
        <v>44168</v>
      </c>
      <c r="E1220" s="88" t="s">
        <v>29</v>
      </c>
      <c r="F1220" s="88" t="s">
        <v>41</v>
      </c>
      <c r="G1220" s="88" t="s">
        <v>47</v>
      </c>
      <c r="H1220" s="91" t="s">
        <v>38</v>
      </c>
      <c r="I1220" s="92" t="n">
        <v>50</v>
      </c>
      <c r="J1220" s="93" t="n">
        <v>325</v>
      </c>
      <c r="K1220" s="94" t="n">
        <f aca="false">I1220 * J1220</f>
        <v>16250</v>
      </c>
      <c r="L1220" s="94" t="n">
        <f aca="false">K1220 *M1220</f>
        <v>7312.5</v>
      </c>
      <c r="M1220" s="95" t="n">
        <v>0.45</v>
      </c>
      <c r="N1220" s="88" t="s">
        <v>31</v>
      </c>
      <c r="O1220" s="91" t="s">
        <v>219</v>
      </c>
      <c r="P1220" s="0" t="str">
        <f aca="false">RIGHT(H1220,LEN(H1220) - FIND(" ", H1220))</f>
        <v>Apparel</v>
      </c>
    </row>
    <row r="1221" customFormat="false" ht="14.25" hidden="false" customHeight="true" outlineLevel="0" collapsed="false">
      <c r="B1221" s="88" t="s">
        <v>13</v>
      </c>
      <c r="C1221" s="89" t="n">
        <v>1185732</v>
      </c>
      <c r="D1221" s="90" t="n">
        <v>44168</v>
      </c>
      <c r="E1221" s="88" t="s">
        <v>29</v>
      </c>
      <c r="F1221" s="88" t="s">
        <v>41</v>
      </c>
      <c r="G1221" s="88" t="s">
        <v>47</v>
      </c>
      <c r="H1221" s="91" t="s">
        <v>38</v>
      </c>
      <c r="I1221" s="92" t="n">
        <v>46</v>
      </c>
      <c r="J1221" s="93" t="n">
        <v>88</v>
      </c>
      <c r="K1221" s="94" t="n">
        <f aca="false">I1221 * J1221</f>
        <v>4048</v>
      </c>
      <c r="L1221" s="94" t="n">
        <f aca="false">K1221 *M1221</f>
        <v>2307.36</v>
      </c>
      <c r="M1221" s="95" t="n">
        <v>0.57</v>
      </c>
      <c r="N1221" s="88" t="s">
        <v>23</v>
      </c>
      <c r="O1221" s="91" t="s">
        <v>219</v>
      </c>
      <c r="P1221" s="0" t="str">
        <f aca="false">RIGHT(H1221,LEN(H1221) - FIND(" ", H1221))</f>
        <v>Apparel</v>
      </c>
    </row>
    <row r="1222" customFormat="false" ht="14.25" hidden="false" customHeight="true" outlineLevel="0" collapsed="false">
      <c r="B1222" s="88" t="s">
        <v>13</v>
      </c>
      <c r="C1222" s="89" t="n">
        <v>1185732</v>
      </c>
      <c r="D1222" s="90" t="n">
        <v>44169</v>
      </c>
      <c r="E1222" s="88" t="s">
        <v>29</v>
      </c>
      <c r="F1222" s="88" t="s">
        <v>41</v>
      </c>
      <c r="G1222" s="88" t="s">
        <v>47</v>
      </c>
      <c r="H1222" s="91" t="s">
        <v>32</v>
      </c>
      <c r="I1222" s="92" t="n">
        <v>45</v>
      </c>
      <c r="J1222" s="93" t="n">
        <v>450</v>
      </c>
      <c r="K1222" s="94" t="n">
        <f aca="false">I1222 * J1222</f>
        <v>20250</v>
      </c>
      <c r="L1222" s="94" t="n">
        <f aca="false">K1222 *M1222</f>
        <v>7087.5</v>
      </c>
      <c r="M1222" s="95" t="n">
        <v>0.35</v>
      </c>
      <c r="N1222" s="88" t="s">
        <v>31</v>
      </c>
      <c r="O1222" s="91" t="s">
        <v>218</v>
      </c>
      <c r="P1222" s="0" t="str">
        <f aca="false">RIGHT(H1222,LEN(H1222) - FIND(" ", H1222))</f>
        <v>Street Footwear</v>
      </c>
    </row>
    <row r="1223" customFormat="false" ht="14.25" hidden="false" customHeight="true" outlineLevel="0" collapsed="false">
      <c r="B1223" s="88" t="s">
        <v>13</v>
      </c>
      <c r="C1223" s="89" t="n">
        <v>1185732</v>
      </c>
      <c r="D1223" s="90" t="n">
        <v>44169</v>
      </c>
      <c r="E1223" s="88" t="s">
        <v>29</v>
      </c>
      <c r="F1223" s="88" t="s">
        <v>41</v>
      </c>
      <c r="G1223" s="88" t="s">
        <v>47</v>
      </c>
      <c r="H1223" s="91" t="s">
        <v>32</v>
      </c>
      <c r="I1223" s="92" t="n">
        <v>43</v>
      </c>
      <c r="J1223" s="93" t="n">
        <v>113</v>
      </c>
      <c r="K1223" s="94" t="n">
        <f aca="false">I1223 * J1223</f>
        <v>4859</v>
      </c>
      <c r="L1223" s="94" t="n">
        <f aca="false">K1223 *M1223</f>
        <v>2332.32</v>
      </c>
      <c r="M1223" s="95" t="n">
        <v>0.48</v>
      </c>
      <c r="N1223" s="88" t="s">
        <v>23</v>
      </c>
      <c r="O1223" s="91" t="s">
        <v>218</v>
      </c>
      <c r="P1223" s="0" t="str">
        <f aca="false">RIGHT(H1223,LEN(H1223) - FIND(" ", H1223))</f>
        <v>Street Footwear</v>
      </c>
    </row>
    <row r="1224" customFormat="false" ht="14.25" hidden="false" customHeight="true" outlineLevel="0" collapsed="false">
      <c r="B1224" s="88" t="s">
        <v>13</v>
      </c>
      <c r="C1224" s="89" t="n">
        <v>1185732</v>
      </c>
      <c r="D1224" s="90" t="n">
        <v>44170</v>
      </c>
      <c r="E1224" s="88" t="s">
        <v>29</v>
      </c>
      <c r="F1224" s="88" t="s">
        <v>41</v>
      </c>
      <c r="G1224" s="88" t="s">
        <v>47</v>
      </c>
      <c r="H1224" s="91" t="s">
        <v>24</v>
      </c>
      <c r="I1224" s="92" t="n">
        <v>40</v>
      </c>
      <c r="J1224" s="93" t="n">
        <v>250</v>
      </c>
      <c r="K1224" s="94" t="n">
        <f aca="false">I1224 * J1224</f>
        <v>10000</v>
      </c>
      <c r="L1224" s="94" t="n">
        <f aca="false">K1224 *M1224</f>
        <v>3000</v>
      </c>
      <c r="M1224" s="95" t="n">
        <v>0.3</v>
      </c>
      <c r="N1224" s="88" t="s">
        <v>31</v>
      </c>
      <c r="O1224" s="91" t="s">
        <v>218</v>
      </c>
      <c r="P1224" s="0" t="str">
        <f aca="false">RIGHT(H1224,LEN(H1224) - FIND(" ", H1224))</f>
        <v>Athletic Footwear</v>
      </c>
    </row>
    <row r="1225" customFormat="false" ht="14.25" hidden="false" customHeight="true" outlineLevel="0" collapsed="false">
      <c r="B1225" s="88" t="s">
        <v>13</v>
      </c>
      <c r="C1225" s="89" t="n">
        <v>1185732</v>
      </c>
      <c r="D1225" s="90" t="n">
        <v>44170</v>
      </c>
      <c r="E1225" s="88" t="s">
        <v>29</v>
      </c>
      <c r="F1225" s="88" t="s">
        <v>41</v>
      </c>
      <c r="G1225" s="88" t="s">
        <v>47</v>
      </c>
      <c r="H1225" s="91" t="s">
        <v>24</v>
      </c>
      <c r="I1225" s="92" t="n">
        <v>37</v>
      </c>
      <c r="J1225" s="93" t="n">
        <v>73</v>
      </c>
      <c r="K1225" s="94" t="n">
        <f aca="false">I1225 * J1225</f>
        <v>2701</v>
      </c>
      <c r="L1225" s="94" t="n">
        <f aca="false">K1225 *M1225</f>
        <v>1215.45</v>
      </c>
      <c r="M1225" s="95" t="n">
        <v>0.45</v>
      </c>
      <c r="N1225" s="88" t="s">
        <v>23</v>
      </c>
      <c r="O1225" s="91" t="s">
        <v>218</v>
      </c>
      <c r="P1225" s="0" t="str">
        <f aca="false">RIGHT(H1225,LEN(H1225) - FIND(" ", H1225))</f>
        <v>Athletic Footwear</v>
      </c>
    </row>
    <row r="1226" customFormat="false" ht="14.25" hidden="false" customHeight="true" outlineLevel="0" collapsed="false">
      <c r="B1226" s="88" t="s">
        <v>13</v>
      </c>
      <c r="C1226" s="89" t="n">
        <v>1185732</v>
      </c>
      <c r="D1226" s="90" t="n">
        <v>44171</v>
      </c>
      <c r="E1226" s="88" t="s">
        <v>29</v>
      </c>
      <c r="F1226" s="88" t="s">
        <v>41</v>
      </c>
      <c r="G1226" s="88" t="s">
        <v>47</v>
      </c>
      <c r="H1226" s="91" t="s">
        <v>48</v>
      </c>
      <c r="I1226" s="92" t="n">
        <v>25</v>
      </c>
      <c r="J1226" s="93" t="n">
        <v>150</v>
      </c>
      <c r="K1226" s="94" t="n">
        <f aca="false">I1226 * J1226</f>
        <v>3750</v>
      </c>
      <c r="L1226" s="94" t="n">
        <f aca="false">K1226 *M1226</f>
        <v>1125</v>
      </c>
      <c r="M1226" s="95" t="n">
        <v>0.3</v>
      </c>
      <c r="N1226" s="88" t="s">
        <v>31</v>
      </c>
      <c r="O1226" s="91" t="s">
        <v>219</v>
      </c>
      <c r="P1226" s="0" t="str">
        <f aca="false">RIGHT(H1226,LEN(H1226) - FIND(" ", H1226))</f>
        <v>Street Footwear</v>
      </c>
    </row>
    <row r="1227" customFormat="false" ht="14.25" hidden="false" customHeight="true" outlineLevel="0" collapsed="false">
      <c r="B1227" s="88" t="s">
        <v>13</v>
      </c>
      <c r="C1227" s="89" t="n">
        <v>1185732</v>
      </c>
      <c r="D1227" s="90" t="n">
        <v>44171</v>
      </c>
      <c r="E1227" s="88" t="s">
        <v>29</v>
      </c>
      <c r="F1227" s="88" t="s">
        <v>41</v>
      </c>
      <c r="G1227" s="88" t="s">
        <v>47</v>
      </c>
      <c r="H1227" s="91" t="s">
        <v>48</v>
      </c>
      <c r="I1227" s="92" t="n">
        <v>24</v>
      </c>
      <c r="J1227" s="93" t="n">
        <v>41</v>
      </c>
      <c r="K1227" s="94" t="n">
        <f aca="false">I1227 * J1227</f>
        <v>984</v>
      </c>
      <c r="L1227" s="94" t="n">
        <f aca="false">K1227 *M1227</f>
        <v>393.6</v>
      </c>
      <c r="M1227" s="95" t="n">
        <v>0.4</v>
      </c>
      <c r="N1227" s="88" t="s">
        <v>23</v>
      </c>
      <c r="O1227" s="91" t="s">
        <v>219</v>
      </c>
      <c r="P1227" s="0" t="str">
        <f aca="false">RIGHT(H1227,LEN(H1227) - FIND(" ", H1227))</f>
        <v>Street Footwear</v>
      </c>
    </row>
    <row r="1228" customFormat="false" ht="14.25" hidden="false" customHeight="true" outlineLevel="0" collapsed="false">
      <c r="B1228" s="88" t="s">
        <v>13</v>
      </c>
      <c r="C1228" s="89" t="n">
        <v>1185732</v>
      </c>
      <c r="D1228" s="90" t="n">
        <v>44172</v>
      </c>
      <c r="E1228" s="88" t="s">
        <v>29</v>
      </c>
      <c r="F1228" s="88" t="s">
        <v>41</v>
      </c>
      <c r="G1228" s="88" t="s">
        <v>47</v>
      </c>
      <c r="H1228" s="91" t="s">
        <v>44</v>
      </c>
      <c r="I1228" s="92" t="n">
        <v>25</v>
      </c>
      <c r="J1228" s="93" t="n">
        <v>125</v>
      </c>
      <c r="K1228" s="94" t="n">
        <f aca="false">I1228 * J1228</f>
        <v>3125</v>
      </c>
      <c r="L1228" s="94" t="n">
        <f aca="false">K1228 *M1228</f>
        <v>1093.75</v>
      </c>
      <c r="M1228" s="95" t="n">
        <v>0.35</v>
      </c>
      <c r="N1228" s="88" t="s">
        <v>31</v>
      </c>
      <c r="O1228" s="91" t="s">
        <v>219</v>
      </c>
      <c r="P1228" s="0" t="str">
        <f aca="false">RIGHT(H1228,LEN(H1228) - FIND(" ", H1228))</f>
        <v>Athletic Footwear</v>
      </c>
    </row>
    <row r="1229" customFormat="false" ht="14.25" hidden="false" customHeight="true" outlineLevel="0" collapsed="false">
      <c r="B1229" s="88" t="s">
        <v>13</v>
      </c>
      <c r="C1229" s="89" t="n">
        <v>1185732</v>
      </c>
      <c r="D1229" s="90" t="n">
        <v>44172</v>
      </c>
      <c r="E1229" s="88" t="s">
        <v>29</v>
      </c>
      <c r="F1229" s="88" t="s">
        <v>41</v>
      </c>
      <c r="G1229" s="88" t="s">
        <v>47</v>
      </c>
      <c r="H1229" s="91" t="s">
        <v>44</v>
      </c>
      <c r="I1229" s="92" t="n">
        <v>24</v>
      </c>
      <c r="J1229" s="93" t="n">
        <v>31</v>
      </c>
      <c r="K1229" s="94" t="n">
        <f aca="false">I1229 * J1229</f>
        <v>744</v>
      </c>
      <c r="L1229" s="94" t="n">
        <f aca="false">K1229 *M1229</f>
        <v>342.24</v>
      </c>
      <c r="M1229" s="95" t="n">
        <v>0.46</v>
      </c>
      <c r="N1229" s="88" t="s">
        <v>23</v>
      </c>
      <c r="O1229" s="91" t="s">
        <v>219</v>
      </c>
      <c r="P1229" s="0" t="str">
        <f aca="false">RIGHT(H1229,LEN(H1229) - FIND(" ", H1229))</f>
        <v>Athletic Footwear</v>
      </c>
    </row>
    <row r="1230" customFormat="false" ht="14.25" hidden="false" customHeight="true" outlineLevel="0" collapsed="false">
      <c r="B1230" s="88" t="s">
        <v>13</v>
      </c>
      <c r="C1230" s="89" t="n">
        <v>1185732</v>
      </c>
      <c r="D1230" s="90" t="n">
        <v>44173</v>
      </c>
      <c r="E1230" s="88" t="s">
        <v>29</v>
      </c>
      <c r="F1230" s="88" t="s">
        <v>41</v>
      </c>
      <c r="G1230" s="88" t="s">
        <v>47</v>
      </c>
      <c r="H1230" s="91" t="s">
        <v>16</v>
      </c>
      <c r="I1230" s="92" t="n">
        <v>35</v>
      </c>
      <c r="J1230" s="93" t="n">
        <v>125</v>
      </c>
      <c r="K1230" s="94" t="n">
        <f aca="false">I1230 * J1230</f>
        <v>4375</v>
      </c>
      <c r="L1230" s="94" t="n">
        <f aca="false">K1230 *M1230</f>
        <v>1312.5</v>
      </c>
      <c r="M1230" s="95" t="n">
        <v>0.3</v>
      </c>
      <c r="N1230" s="88" t="s">
        <v>31</v>
      </c>
      <c r="O1230" s="91" t="s">
        <v>218</v>
      </c>
      <c r="P1230" s="0" t="str">
        <f aca="false">RIGHT(H1230,LEN(H1230) - FIND(" ", H1230))</f>
        <v>Apparel</v>
      </c>
    </row>
    <row r="1231" customFormat="false" ht="14.25" hidden="false" customHeight="true" outlineLevel="0" collapsed="false">
      <c r="B1231" s="88" t="s">
        <v>13</v>
      </c>
      <c r="C1231" s="89" t="n">
        <v>1185732</v>
      </c>
      <c r="D1231" s="90" t="n">
        <v>44173</v>
      </c>
      <c r="E1231" s="88" t="s">
        <v>29</v>
      </c>
      <c r="F1231" s="88" t="s">
        <v>41</v>
      </c>
      <c r="G1231" s="88" t="s">
        <v>47</v>
      </c>
      <c r="H1231" s="91" t="s">
        <v>16</v>
      </c>
      <c r="I1231" s="92" t="n">
        <v>32</v>
      </c>
      <c r="J1231" s="93" t="n">
        <v>34</v>
      </c>
      <c r="K1231" s="94" t="n">
        <f aca="false">I1231 * J1231</f>
        <v>1088</v>
      </c>
      <c r="L1231" s="94" t="n">
        <f aca="false">K1231 *M1231</f>
        <v>478.72</v>
      </c>
      <c r="M1231" s="95" t="n">
        <v>0.44</v>
      </c>
      <c r="N1231" s="88" t="s">
        <v>23</v>
      </c>
      <c r="O1231" s="91" t="s">
        <v>218</v>
      </c>
      <c r="P1231" s="0" t="str">
        <f aca="false">RIGHT(H1231,LEN(H1231) - FIND(" ", H1231))</f>
        <v>Apparel</v>
      </c>
    </row>
    <row r="1232" customFormat="false" ht="14.25" hidden="false" customHeight="true" outlineLevel="0" collapsed="false">
      <c r="B1232" s="88" t="s">
        <v>13</v>
      </c>
      <c r="C1232" s="89" t="n">
        <v>1185732</v>
      </c>
      <c r="D1232" s="90" t="n">
        <v>44174</v>
      </c>
      <c r="E1232" s="88" t="s">
        <v>29</v>
      </c>
      <c r="F1232" s="88" t="s">
        <v>41</v>
      </c>
      <c r="G1232" s="88" t="s">
        <v>47</v>
      </c>
      <c r="H1232" s="91" t="s">
        <v>38</v>
      </c>
      <c r="I1232" s="92" t="n">
        <v>40</v>
      </c>
      <c r="J1232" s="93" t="n">
        <v>200</v>
      </c>
      <c r="K1232" s="94" t="n">
        <f aca="false">I1232 * J1232</f>
        <v>8000</v>
      </c>
      <c r="L1232" s="94" t="n">
        <f aca="false">K1232 *M1232</f>
        <v>3600</v>
      </c>
      <c r="M1232" s="95" t="n">
        <v>0.45</v>
      </c>
      <c r="N1232" s="88" t="s">
        <v>31</v>
      </c>
      <c r="O1232" s="91" t="s">
        <v>219</v>
      </c>
      <c r="P1232" s="0" t="str">
        <f aca="false">RIGHT(H1232,LEN(H1232) - FIND(" ", H1232))</f>
        <v>Apparel</v>
      </c>
    </row>
    <row r="1233" customFormat="false" ht="14.25" hidden="false" customHeight="true" outlineLevel="0" collapsed="false">
      <c r="B1233" s="88" t="s">
        <v>13</v>
      </c>
      <c r="C1233" s="89" t="n">
        <v>1185732</v>
      </c>
      <c r="D1233" s="90" t="n">
        <v>44174</v>
      </c>
      <c r="E1233" s="88" t="s">
        <v>29</v>
      </c>
      <c r="F1233" s="88" t="s">
        <v>41</v>
      </c>
      <c r="G1233" s="88" t="s">
        <v>47</v>
      </c>
      <c r="H1233" s="91" t="s">
        <v>38</v>
      </c>
      <c r="I1233" s="92" t="n">
        <v>39</v>
      </c>
      <c r="J1233" s="93" t="n">
        <v>52</v>
      </c>
      <c r="K1233" s="94" t="n">
        <f aca="false">I1233 * J1233</f>
        <v>2028</v>
      </c>
      <c r="L1233" s="94" t="n">
        <f aca="false">K1233 *M1233</f>
        <v>1155.96</v>
      </c>
      <c r="M1233" s="95" t="n">
        <v>0.57</v>
      </c>
      <c r="N1233" s="88" t="s">
        <v>23</v>
      </c>
      <c r="O1233" s="91" t="s">
        <v>219</v>
      </c>
      <c r="P1233" s="0" t="str">
        <f aca="false">RIGHT(H1233,LEN(H1233) - FIND(" ", H1233))</f>
        <v>Apparel</v>
      </c>
    </row>
    <row r="1234" customFormat="false" ht="14.25" hidden="false" customHeight="true" outlineLevel="0" collapsed="false">
      <c r="B1234" s="88" t="s">
        <v>13</v>
      </c>
      <c r="C1234" s="89" t="n">
        <v>1185732</v>
      </c>
      <c r="D1234" s="90" t="n">
        <v>44175</v>
      </c>
      <c r="E1234" s="88" t="s">
        <v>29</v>
      </c>
      <c r="F1234" s="88" t="s">
        <v>41</v>
      </c>
      <c r="G1234" s="88" t="s">
        <v>47</v>
      </c>
      <c r="H1234" s="91" t="s">
        <v>32</v>
      </c>
      <c r="I1234" s="92" t="n">
        <v>45</v>
      </c>
      <c r="J1234" s="93" t="n">
        <v>375</v>
      </c>
      <c r="K1234" s="94" t="n">
        <f aca="false">I1234 * J1234</f>
        <v>16875</v>
      </c>
      <c r="L1234" s="94" t="n">
        <f aca="false">K1234 *M1234</f>
        <v>5906.25</v>
      </c>
      <c r="M1234" s="95" t="n">
        <v>0.35</v>
      </c>
      <c r="N1234" s="88" t="s">
        <v>31</v>
      </c>
      <c r="O1234" s="91" t="s">
        <v>218</v>
      </c>
      <c r="P1234" s="0" t="str">
        <f aca="false">RIGHT(H1234,LEN(H1234) - FIND(" ", H1234))</f>
        <v>Street Footwear</v>
      </c>
    </row>
    <row r="1235" customFormat="false" ht="14.25" hidden="false" customHeight="true" outlineLevel="0" collapsed="false">
      <c r="B1235" s="88" t="s">
        <v>13</v>
      </c>
      <c r="C1235" s="89" t="n">
        <v>1185732</v>
      </c>
      <c r="D1235" s="90" t="n">
        <v>44175</v>
      </c>
      <c r="E1235" s="88" t="s">
        <v>29</v>
      </c>
      <c r="F1235" s="88" t="s">
        <v>41</v>
      </c>
      <c r="G1235" s="88" t="s">
        <v>47</v>
      </c>
      <c r="H1235" s="91" t="s">
        <v>32</v>
      </c>
      <c r="I1235" s="92" t="n">
        <v>41</v>
      </c>
      <c r="J1235" s="93" t="n">
        <v>98</v>
      </c>
      <c r="K1235" s="94" t="n">
        <f aca="false">I1235 * J1235</f>
        <v>4018</v>
      </c>
      <c r="L1235" s="94" t="n">
        <f aca="false">K1235 *M1235</f>
        <v>1888.46</v>
      </c>
      <c r="M1235" s="95" t="n">
        <v>0.47</v>
      </c>
      <c r="N1235" s="88" t="s">
        <v>23</v>
      </c>
      <c r="O1235" s="91" t="s">
        <v>218</v>
      </c>
      <c r="P1235" s="0" t="str">
        <f aca="false">RIGHT(H1235,LEN(H1235) - FIND(" ", H1235))</f>
        <v>Street Footwear</v>
      </c>
    </row>
    <row r="1236" customFormat="false" ht="14.25" hidden="false" customHeight="true" outlineLevel="0" collapsed="false">
      <c r="B1236" s="88" t="s">
        <v>13</v>
      </c>
      <c r="C1236" s="89" t="n">
        <v>1185732</v>
      </c>
      <c r="D1236" s="90" t="n">
        <v>44176</v>
      </c>
      <c r="E1236" s="88" t="s">
        <v>29</v>
      </c>
      <c r="F1236" s="88" t="s">
        <v>41</v>
      </c>
      <c r="G1236" s="88" t="s">
        <v>47</v>
      </c>
      <c r="H1236" s="91" t="s">
        <v>24</v>
      </c>
      <c r="I1236" s="92" t="n">
        <v>35</v>
      </c>
      <c r="J1236" s="93" t="n">
        <v>200</v>
      </c>
      <c r="K1236" s="94" t="n">
        <f aca="false">I1236 * J1236</f>
        <v>7000</v>
      </c>
      <c r="L1236" s="94" t="n">
        <f aca="false">K1236 *M1236</f>
        <v>2100</v>
      </c>
      <c r="M1236" s="95" t="n">
        <v>0.3</v>
      </c>
      <c r="N1236" s="88" t="s">
        <v>31</v>
      </c>
      <c r="O1236" s="91" t="s">
        <v>218</v>
      </c>
      <c r="P1236" s="0" t="str">
        <f aca="false">RIGHT(H1236,LEN(H1236) - FIND(" ", H1236))</f>
        <v>Athletic Footwear</v>
      </c>
    </row>
    <row r="1237" customFormat="false" ht="14.25" hidden="false" customHeight="true" outlineLevel="0" collapsed="false">
      <c r="B1237" s="88" t="s">
        <v>13</v>
      </c>
      <c r="C1237" s="89" t="n">
        <v>1185732</v>
      </c>
      <c r="D1237" s="90" t="n">
        <v>44176</v>
      </c>
      <c r="E1237" s="88" t="s">
        <v>29</v>
      </c>
      <c r="F1237" s="88" t="s">
        <v>41</v>
      </c>
      <c r="G1237" s="88" t="s">
        <v>47</v>
      </c>
      <c r="H1237" s="91" t="s">
        <v>24</v>
      </c>
      <c r="I1237" s="92" t="n">
        <v>34</v>
      </c>
      <c r="J1237" s="93" t="n">
        <v>58</v>
      </c>
      <c r="K1237" s="94" t="n">
        <f aca="false">I1237 * J1237</f>
        <v>1972</v>
      </c>
      <c r="L1237" s="94" t="n">
        <f aca="false">K1237 *M1237</f>
        <v>847.96</v>
      </c>
      <c r="M1237" s="95" t="n">
        <v>0.43</v>
      </c>
      <c r="N1237" s="88" t="s">
        <v>23</v>
      </c>
      <c r="O1237" s="91" t="s">
        <v>218</v>
      </c>
      <c r="P1237" s="0" t="str">
        <f aca="false">RIGHT(H1237,LEN(H1237) - FIND(" ", H1237))</f>
        <v>Athletic Footwear</v>
      </c>
    </row>
    <row r="1238" customFormat="false" ht="14.25" hidden="false" customHeight="true" outlineLevel="0" collapsed="false">
      <c r="B1238" s="88" t="s">
        <v>13</v>
      </c>
      <c r="C1238" s="89" t="n">
        <v>1185732</v>
      </c>
      <c r="D1238" s="90" t="n">
        <v>44177</v>
      </c>
      <c r="E1238" s="88" t="s">
        <v>29</v>
      </c>
      <c r="F1238" s="88" t="s">
        <v>41</v>
      </c>
      <c r="G1238" s="88" t="s">
        <v>47</v>
      </c>
      <c r="H1238" s="91" t="s">
        <v>48</v>
      </c>
      <c r="I1238" s="92" t="n">
        <v>35</v>
      </c>
      <c r="J1238" s="93" t="n">
        <v>100</v>
      </c>
      <c r="K1238" s="94" t="n">
        <f aca="false">I1238 * J1238</f>
        <v>3500</v>
      </c>
      <c r="L1238" s="94" t="n">
        <f aca="false">K1238 *M1238</f>
        <v>1050</v>
      </c>
      <c r="M1238" s="95" t="n">
        <v>0.3</v>
      </c>
      <c r="N1238" s="88" t="s">
        <v>31</v>
      </c>
      <c r="O1238" s="91" t="s">
        <v>219</v>
      </c>
      <c r="P1238" s="0" t="str">
        <f aca="false">RIGHT(H1238,LEN(H1238) - FIND(" ", H1238))</f>
        <v>Street Footwear</v>
      </c>
    </row>
    <row r="1239" customFormat="false" ht="14.25" hidden="false" customHeight="true" outlineLevel="0" collapsed="false">
      <c r="B1239" s="88" t="s">
        <v>13</v>
      </c>
      <c r="C1239" s="89" t="n">
        <v>1185732</v>
      </c>
      <c r="D1239" s="90" t="n">
        <v>44177</v>
      </c>
      <c r="E1239" s="88" t="s">
        <v>29</v>
      </c>
      <c r="F1239" s="88" t="s">
        <v>41</v>
      </c>
      <c r="G1239" s="88" t="s">
        <v>47</v>
      </c>
      <c r="H1239" s="91" t="s">
        <v>48</v>
      </c>
      <c r="I1239" s="92" t="n">
        <v>32</v>
      </c>
      <c r="J1239" s="93" t="n">
        <v>25</v>
      </c>
      <c r="K1239" s="94" t="n">
        <f aca="false">I1239 * J1239</f>
        <v>800</v>
      </c>
      <c r="L1239" s="94" t="n">
        <f aca="false">K1239 *M1239</f>
        <v>336</v>
      </c>
      <c r="M1239" s="95" t="n">
        <v>0.42</v>
      </c>
      <c r="N1239" s="88" t="s">
        <v>23</v>
      </c>
      <c r="O1239" s="91" t="s">
        <v>219</v>
      </c>
      <c r="P1239" s="0" t="str">
        <f aca="false">RIGHT(H1239,LEN(H1239) - FIND(" ", H1239))</f>
        <v>Street Footwear</v>
      </c>
    </row>
    <row r="1240" customFormat="false" ht="14.25" hidden="false" customHeight="true" outlineLevel="0" collapsed="false">
      <c r="B1240" s="88" t="s">
        <v>13</v>
      </c>
      <c r="C1240" s="89" t="n">
        <v>1185732</v>
      </c>
      <c r="D1240" s="90" t="n">
        <v>44178</v>
      </c>
      <c r="E1240" s="88" t="s">
        <v>29</v>
      </c>
      <c r="F1240" s="88" t="s">
        <v>41</v>
      </c>
      <c r="G1240" s="88" t="s">
        <v>47</v>
      </c>
      <c r="H1240" s="91" t="s">
        <v>44</v>
      </c>
      <c r="I1240" s="92" t="n">
        <v>35</v>
      </c>
      <c r="J1240" s="93" t="n">
        <v>75</v>
      </c>
      <c r="K1240" s="94" t="n">
        <f aca="false">I1240 * J1240</f>
        <v>2625</v>
      </c>
      <c r="L1240" s="94" t="n">
        <f aca="false">K1240 *M1240</f>
        <v>918.75</v>
      </c>
      <c r="M1240" s="95" t="n">
        <v>0.35</v>
      </c>
      <c r="N1240" s="88" t="s">
        <v>31</v>
      </c>
      <c r="O1240" s="91" t="s">
        <v>219</v>
      </c>
      <c r="P1240" s="0" t="str">
        <f aca="false">RIGHT(H1240,LEN(H1240) - FIND(" ", H1240))</f>
        <v>Athletic Footwear</v>
      </c>
    </row>
    <row r="1241" customFormat="false" ht="14.25" hidden="false" customHeight="true" outlineLevel="0" collapsed="false">
      <c r="B1241" s="88" t="s">
        <v>13</v>
      </c>
      <c r="C1241" s="89" t="n">
        <v>1185732</v>
      </c>
      <c r="D1241" s="90" t="n">
        <v>44178</v>
      </c>
      <c r="E1241" s="88" t="s">
        <v>29</v>
      </c>
      <c r="F1241" s="88" t="s">
        <v>41</v>
      </c>
      <c r="G1241" s="88" t="s">
        <v>47</v>
      </c>
      <c r="H1241" s="91" t="s">
        <v>44</v>
      </c>
      <c r="I1241" s="92" t="n">
        <v>32</v>
      </c>
      <c r="J1241" s="93" t="n">
        <v>21</v>
      </c>
      <c r="K1241" s="94" t="n">
        <f aca="false">I1241 * J1241</f>
        <v>672</v>
      </c>
      <c r="L1241" s="94" t="n">
        <f aca="false">K1241 *M1241</f>
        <v>309.12</v>
      </c>
      <c r="M1241" s="95" t="n">
        <v>0.46</v>
      </c>
      <c r="N1241" s="88" t="s">
        <v>23</v>
      </c>
      <c r="O1241" s="91" t="s">
        <v>219</v>
      </c>
      <c r="P1241" s="0" t="str">
        <f aca="false">RIGHT(H1241,LEN(H1241) - FIND(" ", H1241))</f>
        <v>Athletic Footwear</v>
      </c>
    </row>
    <row r="1242" customFormat="false" ht="14.25" hidden="false" customHeight="true" outlineLevel="0" collapsed="false">
      <c r="B1242" s="88" t="s">
        <v>13</v>
      </c>
      <c r="C1242" s="89" t="n">
        <v>1185732</v>
      </c>
      <c r="D1242" s="90" t="n">
        <v>44179</v>
      </c>
      <c r="E1242" s="88" t="s">
        <v>29</v>
      </c>
      <c r="F1242" s="88" t="s">
        <v>41</v>
      </c>
      <c r="G1242" s="88" t="s">
        <v>47</v>
      </c>
      <c r="H1242" s="91" t="s">
        <v>16</v>
      </c>
      <c r="I1242" s="92" t="n">
        <v>45</v>
      </c>
      <c r="J1242" s="93" t="n">
        <v>75</v>
      </c>
      <c r="K1242" s="94" t="n">
        <f aca="false">I1242 * J1242</f>
        <v>3375</v>
      </c>
      <c r="L1242" s="94" t="n">
        <f aca="false">K1242 *M1242</f>
        <v>1012.5</v>
      </c>
      <c r="M1242" s="95" t="n">
        <v>0.3</v>
      </c>
      <c r="N1242" s="88" t="s">
        <v>31</v>
      </c>
      <c r="O1242" s="91" t="s">
        <v>218</v>
      </c>
      <c r="P1242" s="0" t="str">
        <f aca="false">RIGHT(H1242,LEN(H1242) - FIND(" ", H1242))</f>
        <v>Apparel</v>
      </c>
    </row>
    <row r="1243" customFormat="false" ht="14.25" hidden="false" customHeight="true" outlineLevel="0" collapsed="false">
      <c r="B1243" s="88" t="s">
        <v>13</v>
      </c>
      <c r="C1243" s="89" t="n">
        <v>1185732</v>
      </c>
      <c r="D1243" s="90" t="n">
        <v>44179</v>
      </c>
      <c r="E1243" s="88" t="s">
        <v>29</v>
      </c>
      <c r="F1243" s="88" t="s">
        <v>41</v>
      </c>
      <c r="G1243" s="88" t="s">
        <v>47</v>
      </c>
      <c r="H1243" s="91" t="s">
        <v>16</v>
      </c>
      <c r="I1243" s="92" t="n">
        <v>41</v>
      </c>
      <c r="J1243" s="93" t="n">
        <v>19</v>
      </c>
      <c r="K1243" s="94" t="n">
        <f aca="false">I1243 * J1243</f>
        <v>779</v>
      </c>
      <c r="L1243" s="94" t="n">
        <f aca="false">K1243 *M1243</f>
        <v>327.18</v>
      </c>
      <c r="M1243" s="95" t="n">
        <v>0.42</v>
      </c>
      <c r="N1243" s="88" t="s">
        <v>23</v>
      </c>
      <c r="O1243" s="91" t="s">
        <v>218</v>
      </c>
      <c r="P1243" s="0" t="str">
        <f aca="false">RIGHT(H1243,LEN(H1243) - FIND(" ", H1243))</f>
        <v>Apparel</v>
      </c>
    </row>
    <row r="1244" customFormat="false" ht="14.25" hidden="false" customHeight="true" outlineLevel="0" collapsed="false">
      <c r="B1244" s="88" t="s">
        <v>13</v>
      </c>
      <c r="C1244" s="89" t="n">
        <v>1185732</v>
      </c>
      <c r="D1244" s="90" t="n">
        <v>44180</v>
      </c>
      <c r="E1244" s="88" t="s">
        <v>29</v>
      </c>
      <c r="F1244" s="88" t="s">
        <v>41</v>
      </c>
      <c r="G1244" s="88" t="s">
        <v>47</v>
      </c>
      <c r="H1244" s="91" t="s">
        <v>38</v>
      </c>
      <c r="I1244" s="92" t="n">
        <v>50</v>
      </c>
      <c r="J1244" s="93" t="n">
        <v>200</v>
      </c>
      <c r="K1244" s="94" t="n">
        <f aca="false">I1244 * J1244</f>
        <v>10000</v>
      </c>
      <c r="L1244" s="94" t="n">
        <f aca="false">K1244 *M1244</f>
        <v>4500</v>
      </c>
      <c r="M1244" s="95" t="n">
        <v>0.45</v>
      </c>
      <c r="N1244" s="88" t="s">
        <v>31</v>
      </c>
      <c r="O1244" s="91" t="s">
        <v>219</v>
      </c>
      <c r="P1244" s="0" t="str">
        <f aca="false">RIGHT(H1244,LEN(H1244) - FIND(" ", H1244))</f>
        <v>Apparel</v>
      </c>
    </row>
    <row r="1245" customFormat="false" ht="14.25" hidden="false" customHeight="true" outlineLevel="0" collapsed="false">
      <c r="B1245" s="88" t="s">
        <v>13</v>
      </c>
      <c r="C1245" s="89" t="n">
        <v>1185732</v>
      </c>
      <c r="D1245" s="90" t="n">
        <v>44180</v>
      </c>
      <c r="E1245" s="88" t="s">
        <v>29</v>
      </c>
      <c r="F1245" s="88" t="s">
        <v>41</v>
      </c>
      <c r="G1245" s="88" t="s">
        <v>47</v>
      </c>
      <c r="H1245" s="91" t="s">
        <v>38</v>
      </c>
      <c r="I1245" s="92" t="n">
        <v>49</v>
      </c>
      <c r="J1245" s="93" t="n">
        <v>60</v>
      </c>
      <c r="K1245" s="94" t="n">
        <f aca="false">I1245 * J1245</f>
        <v>2940</v>
      </c>
      <c r="L1245" s="94" t="n">
        <f aca="false">K1245 *M1245</f>
        <v>1764</v>
      </c>
      <c r="M1245" s="95" t="n">
        <v>0.6</v>
      </c>
      <c r="N1245" s="88" t="s">
        <v>23</v>
      </c>
      <c r="O1245" s="91" t="s">
        <v>219</v>
      </c>
      <c r="P1245" s="0" t="str">
        <f aca="false">RIGHT(H1245,LEN(H1245) - FIND(" ", H1245))</f>
        <v>Apparel</v>
      </c>
    </row>
    <row r="1246" customFormat="false" ht="14.25" hidden="false" customHeight="true" outlineLevel="0" collapsed="false">
      <c r="B1246" s="88" t="s">
        <v>13</v>
      </c>
      <c r="C1246" s="89" t="n">
        <v>1185732</v>
      </c>
      <c r="D1246" s="90" t="n">
        <v>44181</v>
      </c>
      <c r="E1246" s="88" t="s">
        <v>29</v>
      </c>
      <c r="F1246" s="88" t="s">
        <v>41</v>
      </c>
      <c r="G1246" s="88" t="s">
        <v>47</v>
      </c>
      <c r="H1246" s="91" t="s">
        <v>32</v>
      </c>
      <c r="I1246" s="92" t="n">
        <v>50</v>
      </c>
      <c r="J1246" s="93" t="n">
        <v>350</v>
      </c>
      <c r="K1246" s="94" t="n">
        <f aca="false">I1246 * J1246</f>
        <v>17500</v>
      </c>
      <c r="L1246" s="94" t="n">
        <f aca="false">K1246 *M1246</f>
        <v>6125</v>
      </c>
      <c r="M1246" s="95" t="n">
        <v>0.35</v>
      </c>
      <c r="N1246" s="88" t="s">
        <v>31</v>
      </c>
      <c r="O1246" s="91" t="s">
        <v>218</v>
      </c>
      <c r="P1246" s="0" t="str">
        <f aca="false">RIGHT(H1246,LEN(H1246) - FIND(" ", H1246))</f>
        <v>Street Footwear</v>
      </c>
    </row>
    <row r="1247" customFormat="false" ht="14.25" hidden="false" customHeight="true" outlineLevel="0" collapsed="false">
      <c r="B1247" s="88" t="s">
        <v>13</v>
      </c>
      <c r="C1247" s="89" t="n">
        <v>1185732</v>
      </c>
      <c r="D1247" s="90" t="n">
        <v>44181</v>
      </c>
      <c r="E1247" s="88" t="s">
        <v>29</v>
      </c>
      <c r="F1247" s="88" t="s">
        <v>41</v>
      </c>
      <c r="G1247" s="88" t="s">
        <v>47</v>
      </c>
      <c r="H1247" s="91" t="s">
        <v>32</v>
      </c>
      <c r="I1247" s="92" t="n">
        <v>46</v>
      </c>
      <c r="J1247" s="93" t="n">
        <v>91</v>
      </c>
      <c r="K1247" s="94" t="n">
        <f aca="false">I1247 * J1247</f>
        <v>4186</v>
      </c>
      <c r="L1247" s="94" t="n">
        <f aca="false">K1247 *M1247</f>
        <v>1967.42</v>
      </c>
      <c r="M1247" s="95" t="n">
        <v>0.47</v>
      </c>
      <c r="N1247" s="88" t="s">
        <v>23</v>
      </c>
      <c r="O1247" s="91" t="s">
        <v>218</v>
      </c>
      <c r="P1247" s="0" t="str">
        <f aca="false">RIGHT(H1247,LEN(H1247) - FIND(" ", H1247))</f>
        <v>Street Footwear</v>
      </c>
    </row>
    <row r="1248" customFormat="false" ht="14.25" hidden="false" customHeight="true" outlineLevel="0" collapsed="false">
      <c r="B1248" s="88" t="s">
        <v>13</v>
      </c>
      <c r="C1248" s="89" t="n">
        <v>1185732</v>
      </c>
      <c r="D1248" s="90" t="n">
        <v>44182</v>
      </c>
      <c r="E1248" s="88" t="s">
        <v>29</v>
      </c>
      <c r="F1248" s="88" t="s">
        <v>41</v>
      </c>
      <c r="G1248" s="88" t="s">
        <v>47</v>
      </c>
      <c r="H1248" s="91" t="s">
        <v>24</v>
      </c>
      <c r="I1248" s="92" t="n">
        <v>40</v>
      </c>
      <c r="J1248" s="93" t="n">
        <v>200</v>
      </c>
      <c r="K1248" s="94" t="n">
        <f aca="false">I1248 * J1248</f>
        <v>8000</v>
      </c>
      <c r="L1248" s="94" t="n">
        <f aca="false">K1248 *M1248</f>
        <v>2400</v>
      </c>
      <c r="M1248" s="95" t="n">
        <v>0.3</v>
      </c>
      <c r="N1248" s="88" t="s">
        <v>31</v>
      </c>
      <c r="O1248" s="91" t="s">
        <v>218</v>
      </c>
      <c r="P1248" s="0" t="str">
        <f aca="false">RIGHT(H1248,LEN(H1248) - FIND(" ", H1248))</f>
        <v>Athletic Footwear</v>
      </c>
    </row>
    <row r="1249" customFormat="false" ht="14.25" hidden="false" customHeight="true" outlineLevel="0" collapsed="false">
      <c r="B1249" s="88" t="s">
        <v>13</v>
      </c>
      <c r="C1249" s="89" t="n">
        <v>1185732</v>
      </c>
      <c r="D1249" s="90" t="n">
        <v>44182</v>
      </c>
      <c r="E1249" s="88" t="s">
        <v>29</v>
      </c>
      <c r="F1249" s="88" t="s">
        <v>41</v>
      </c>
      <c r="G1249" s="88" t="s">
        <v>47</v>
      </c>
      <c r="H1249" s="91" t="s">
        <v>24</v>
      </c>
      <c r="I1249" s="92" t="n">
        <v>38</v>
      </c>
      <c r="J1249" s="93" t="n">
        <v>52</v>
      </c>
      <c r="K1249" s="94" t="n">
        <f aca="false">I1249 * J1249</f>
        <v>1976</v>
      </c>
      <c r="L1249" s="94" t="n">
        <f aca="false">K1249 *M1249</f>
        <v>790.4</v>
      </c>
      <c r="M1249" s="95" t="n">
        <v>0.4</v>
      </c>
      <c r="N1249" s="88" t="s">
        <v>23</v>
      </c>
      <c r="O1249" s="91" t="s">
        <v>218</v>
      </c>
      <c r="P1249" s="0" t="str">
        <f aca="false">RIGHT(H1249,LEN(H1249) - FIND(" ", H1249))</f>
        <v>Athletic Footwear</v>
      </c>
    </row>
    <row r="1250" customFormat="false" ht="14.25" hidden="false" customHeight="true" outlineLevel="0" collapsed="false">
      <c r="B1250" s="88" t="s">
        <v>13</v>
      </c>
      <c r="C1250" s="89" t="n">
        <v>1185732</v>
      </c>
      <c r="D1250" s="90" t="n">
        <v>44183</v>
      </c>
      <c r="E1250" s="88" t="s">
        <v>29</v>
      </c>
      <c r="F1250" s="88" t="s">
        <v>41</v>
      </c>
      <c r="G1250" s="88" t="s">
        <v>47</v>
      </c>
      <c r="H1250" s="91" t="s">
        <v>48</v>
      </c>
      <c r="I1250" s="92" t="n">
        <v>40</v>
      </c>
      <c r="J1250" s="93" t="n">
        <v>145</v>
      </c>
      <c r="K1250" s="94" t="n">
        <f aca="false">I1250 * J1250</f>
        <v>5800</v>
      </c>
      <c r="L1250" s="94" t="n">
        <f aca="false">K1250 *M1250</f>
        <v>1740</v>
      </c>
      <c r="M1250" s="95" t="n">
        <v>0.3</v>
      </c>
      <c r="N1250" s="88" t="s">
        <v>31</v>
      </c>
      <c r="O1250" s="91" t="s">
        <v>219</v>
      </c>
      <c r="P1250" s="0" t="str">
        <f aca="false">RIGHT(H1250,LEN(H1250) - FIND(" ", H1250))</f>
        <v>Street Footwear</v>
      </c>
    </row>
    <row r="1251" customFormat="false" ht="14.25" hidden="false" customHeight="true" outlineLevel="0" collapsed="false">
      <c r="B1251" s="88" t="s">
        <v>13</v>
      </c>
      <c r="C1251" s="89" t="n">
        <v>1185732</v>
      </c>
      <c r="D1251" s="90" t="n">
        <v>44183</v>
      </c>
      <c r="E1251" s="88" t="s">
        <v>29</v>
      </c>
      <c r="F1251" s="88" t="s">
        <v>41</v>
      </c>
      <c r="G1251" s="88" t="s">
        <v>47</v>
      </c>
      <c r="H1251" s="91" t="s">
        <v>48</v>
      </c>
      <c r="I1251" s="92" t="n">
        <v>36</v>
      </c>
      <c r="J1251" s="93" t="n">
        <v>38</v>
      </c>
      <c r="K1251" s="94" t="n">
        <f aca="false">I1251 * J1251</f>
        <v>1368</v>
      </c>
      <c r="L1251" s="94" t="n">
        <f aca="false">K1251 *M1251</f>
        <v>547.2</v>
      </c>
      <c r="M1251" s="95" t="n">
        <v>0.4</v>
      </c>
      <c r="N1251" s="88" t="s">
        <v>23</v>
      </c>
      <c r="O1251" s="91" t="s">
        <v>219</v>
      </c>
      <c r="P1251" s="0" t="str">
        <f aca="false">RIGHT(H1251,LEN(H1251) - FIND(" ", H1251))</f>
        <v>Street Footwear</v>
      </c>
    </row>
    <row r="1252" customFormat="false" ht="14.25" hidden="false" customHeight="true" outlineLevel="0" collapsed="false">
      <c r="B1252" s="88" t="s">
        <v>13</v>
      </c>
      <c r="C1252" s="89" t="n">
        <v>1185732</v>
      </c>
      <c r="D1252" s="90" t="n">
        <v>44184</v>
      </c>
      <c r="E1252" s="88" t="s">
        <v>29</v>
      </c>
      <c r="F1252" s="88" t="s">
        <v>41</v>
      </c>
      <c r="G1252" s="88" t="s">
        <v>47</v>
      </c>
      <c r="H1252" s="91" t="s">
        <v>44</v>
      </c>
      <c r="I1252" s="92" t="n">
        <v>40</v>
      </c>
      <c r="J1252" s="93" t="n">
        <v>150</v>
      </c>
      <c r="K1252" s="94" t="n">
        <f aca="false">I1252 * J1252</f>
        <v>6000</v>
      </c>
      <c r="L1252" s="94" t="n">
        <f aca="false">K1252 *M1252</f>
        <v>2100</v>
      </c>
      <c r="M1252" s="95" t="n">
        <v>0.35</v>
      </c>
      <c r="N1252" s="88" t="s">
        <v>31</v>
      </c>
      <c r="O1252" s="91" t="s">
        <v>219</v>
      </c>
      <c r="P1252" s="0" t="str">
        <f aca="false">RIGHT(H1252,LEN(H1252) - FIND(" ", H1252))</f>
        <v>Athletic Footwear</v>
      </c>
    </row>
    <row r="1253" customFormat="false" ht="14.25" hidden="false" customHeight="true" outlineLevel="0" collapsed="false">
      <c r="B1253" s="88" t="s">
        <v>13</v>
      </c>
      <c r="C1253" s="89" t="n">
        <v>1185732</v>
      </c>
      <c r="D1253" s="90" t="n">
        <v>44184</v>
      </c>
      <c r="E1253" s="88" t="s">
        <v>29</v>
      </c>
      <c r="F1253" s="88" t="s">
        <v>41</v>
      </c>
      <c r="G1253" s="88" t="s">
        <v>47</v>
      </c>
      <c r="H1253" s="91" t="s">
        <v>44</v>
      </c>
      <c r="I1253" s="92" t="n">
        <v>38</v>
      </c>
      <c r="J1253" s="93" t="n">
        <v>45</v>
      </c>
      <c r="K1253" s="94" t="n">
        <f aca="false">I1253 * J1253</f>
        <v>1710</v>
      </c>
      <c r="L1253" s="94" t="n">
        <f aca="false">K1253 *M1253</f>
        <v>837.9</v>
      </c>
      <c r="M1253" s="95" t="n">
        <v>0.49</v>
      </c>
      <c r="N1253" s="88" t="s">
        <v>23</v>
      </c>
      <c r="O1253" s="91" t="s">
        <v>219</v>
      </c>
      <c r="P1253" s="0" t="str">
        <f aca="false">RIGHT(H1253,LEN(H1253) - FIND(" ", H1253))</f>
        <v>Athletic Footwear</v>
      </c>
    </row>
    <row r="1254" customFormat="false" ht="14.25" hidden="false" customHeight="true" outlineLevel="0" collapsed="false">
      <c r="B1254" s="88" t="s">
        <v>13</v>
      </c>
      <c r="C1254" s="89" t="n">
        <v>1185732</v>
      </c>
      <c r="D1254" s="90" t="n">
        <v>44185</v>
      </c>
      <c r="E1254" s="88" t="s">
        <v>29</v>
      </c>
      <c r="F1254" s="88" t="s">
        <v>41</v>
      </c>
      <c r="G1254" s="88" t="s">
        <v>47</v>
      </c>
      <c r="H1254" s="91" t="s">
        <v>16</v>
      </c>
      <c r="I1254" s="92" t="n">
        <v>55</v>
      </c>
      <c r="J1254" s="93" t="n">
        <v>125</v>
      </c>
      <c r="K1254" s="94" t="n">
        <f aca="false">I1254 * J1254</f>
        <v>6875</v>
      </c>
      <c r="L1254" s="94" t="n">
        <f aca="false">K1254 *M1254</f>
        <v>2062.5</v>
      </c>
      <c r="M1254" s="95" t="n">
        <v>0.3</v>
      </c>
      <c r="N1254" s="88" t="s">
        <v>31</v>
      </c>
      <c r="O1254" s="91" t="s">
        <v>218</v>
      </c>
      <c r="P1254" s="0" t="str">
        <f aca="false">RIGHT(H1254,LEN(H1254) - FIND(" ", H1254))</f>
        <v>Apparel</v>
      </c>
    </row>
    <row r="1255" customFormat="false" ht="14.25" hidden="false" customHeight="true" outlineLevel="0" collapsed="false">
      <c r="B1255" s="88" t="s">
        <v>13</v>
      </c>
      <c r="C1255" s="89" t="n">
        <v>1185732</v>
      </c>
      <c r="D1255" s="90" t="n">
        <v>44185</v>
      </c>
      <c r="E1255" s="88" t="s">
        <v>29</v>
      </c>
      <c r="F1255" s="88" t="s">
        <v>41</v>
      </c>
      <c r="G1255" s="88" t="s">
        <v>47</v>
      </c>
      <c r="H1255" s="91" t="s">
        <v>16</v>
      </c>
      <c r="I1255" s="92" t="n">
        <v>52</v>
      </c>
      <c r="J1255" s="93" t="n">
        <v>34</v>
      </c>
      <c r="K1255" s="94" t="n">
        <f aca="false">I1255 * J1255</f>
        <v>1768</v>
      </c>
      <c r="L1255" s="94" t="n">
        <f aca="false">K1255 *M1255</f>
        <v>742.56</v>
      </c>
      <c r="M1255" s="95" t="n">
        <v>0.42</v>
      </c>
      <c r="N1255" s="88" t="s">
        <v>23</v>
      </c>
      <c r="O1255" s="91" t="s">
        <v>218</v>
      </c>
      <c r="P1255" s="0" t="str">
        <f aca="false">RIGHT(H1255,LEN(H1255) - FIND(" ", H1255))</f>
        <v>Apparel</v>
      </c>
    </row>
    <row r="1256" customFormat="false" ht="14.25" hidden="false" customHeight="true" outlineLevel="0" collapsed="false">
      <c r="B1256" s="88" t="s">
        <v>13</v>
      </c>
      <c r="C1256" s="89" t="n">
        <v>1185732</v>
      </c>
      <c r="D1256" s="90" t="n">
        <v>44186</v>
      </c>
      <c r="E1256" s="88" t="s">
        <v>29</v>
      </c>
      <c r="F1256" s="88" t="s">
        <v>41</v>
      </c>
      <c r="G1256" s="88" t="s">
        <v>47</v>
      </c>
      <c r="H1256" s="91" t="s">
        <v>38</v>
      </c>
      <c r="I1256" s="92" t="n">
        <v>60</v>
      </c>
      <c r="J1256" s="93" t="n">
        <v>225</v>
      </c>
      <c r="K1256" s="94" t="n">
        <f aca="false">I1256 * J1256</f>
        <v>13500</v>
      </c>
      <c r="L1256" s="94" t="n">
        <f aca="false">K1256 *M1256</f>
        <v>6075</v>
      </c>
      <c r="M1256" s="95" t="n">
        <v>0.45</v>
      </c>
      <c r="N1256" s="88" t="s">
        <v>31</v>
      </c>
      <c r="O1256" s="91" t="s">
        <v>219</v>
      </c>
      <c r="P1256" s="0" t="str">
        <f aca="false">RIGHT(H1256,LEN(H1256) - FIND(" ", H1256))</f>
        <v>Apparel</v>
      </c>
    </row>
    <row r="1257" customFormat="false" ht="14.25" hidden="false" customHeight="true" outlineLevel="0" collapsed="false">
      <c r="B1257" s="88" t="s">
        <v>13</v>
      </c>
      <c r="C1257" s="89" t="n">
        <v>1185732</v>
      </c>
      <c r="D1257" s="90" t="n">
        <v>44186</v>
      </c>
      <c r="E1257" s="88" t="s">
        <v>29</v>
      </c>
      <c r="F1257" s="88" t="s">
        <v>41</v>
      </c>
      <c r="G1257" s="88" t="s">
        <v>47</v>
      </c>
      <c r="H1257" s="91" t="s">
        <v>38</v>
      </c>
      <c r="I1257" s="92" t="n">
        <v>59</v>
      </c>
      <c r="J1257" s="93" t="n">
        <v>61</v>
      </c>
      <c r="K1257" s="94" t="n">
        <f aca="false">I1257 * J1257</f>
        <v>3599</v>
      </c>
      <c r="L1257" s="94" t="n">
        <f aca="false">K1257 *M1257</f>
        <v>2159.4</v>
      </c>
      <c r="M1257" s="95" t="n">
        <v>0.6</v>
      </c>
      <c r="N1257" s="88" t="s">
        <v>23</v>
      </c>
      <c r="O1257" s="91" t="s">
        <v>219</v>
      </c>
      <c r="P1257" s="0" t="str">
        <f aca="false">RIGHT(H1257,LEN(H1257) - FIND(" ", H1257))</f>
        <v>Apparel</v>
      </c>
    </row>
    <row r="1258" customFormat="false" ht="14.25" hidden="false" customHeight="true" outlineLevel="0" collapsed="false">
      <c r="B1258" s="88" t="s">
        <v>43</v>
      </c>
      <c r="C1258" s="89" t="n">
        <v>1128299</v>
      </c>
      <c r="D1258" s="90" t="n">
        <v>44187</v>
      </c>
      <c r="E1258" s="88" t="s">
        <v>18</v>
      </c>
      <c r="F1258" s="88" t="s">
        <v>19</v>
      </c>
      <c r="G1258" s="88" t="s">
        <v>60</v>
      </c>
      <c r="H1258" s="91" t="s">
        <v>44</v>
      </c>
      <c r="I1258" s="92" t="n">
        <v>60</v>
      </c>
      <c r="J1258" s="93" t="n">
        <v>600</v>
      </c>
      <c r="K1258" s="94" t="n">
        <f aca="false">I1258 * J1258</f>
        <v>36000</v>
      </c>
      <c r="L1258" s="94" t="n">
        <f aca="false">K1258 *M1258</f>
        <v>10800</v>
      </c>
      <c r="M1258" s="95" t="n">
        <v>0.3</v>
      </c>
      <c r="N1258" s="88" t="s">
        <v>31</v>
      </c>
      <c r="O1258" s="91" t="s">
        <v>219</v>
      </c>
      <c r="P1258" s="0" t="str">
        <f aca="false">RIGHT(H1258,LEN(H1258) - FIND(" ", H1258))</f>
        <v>Athletic Footwear</v>
      </c>
    </row>
    <row r="1259" customFormat="false" ht="14.25" hidden="false" customHeight="true" outlineLevel="0" collapsed="false">
      <c r="B1259" s="88" t="s">
        <v>13</v>
      </c>
      <c r="C1259" s="89" t="n">
        <v>1185732</v>
      </c>
      <c r="D1259" s="90" t="n">
        <v>44187</v>
      </c>
      <c r="E1259" s="88" t="s">
        <v>29</v>
      </c>
      <c r="F1259" s="88" t="s">
        <v>41</v>
      </c>
      <c r="G1259" s="88" t="s">
        <v>47</v>
      </c>
      <c r="H1259" s="91" t="s">
        <v>32</v>
      </c>
      <c r="I1259" s="92" t="n">
        <v>55</v>
      </c>
      <c r="J1259" s="93" t="n">
        <v>475</v>
      </c>
      <c r="K1259" s="94" t="n">
        <f aca="false">I1259 * J1259</f>
        <v>26125</v>
      </c>
      <c r="L1259" s="94" t="n">
        <f aca="false">K1259 *M1259</f>
        <v>9143.75</v>
      </c>
      <c r="M1259" s="95" t="n">
        <v>0.35</v>
      </c>
      <c r="N1259" s="88" t="s">
        <v>31</v>
      </c>
      <c r="O1259" s="91" t="s">
        <v>218</v>
      </c>
      <c r="P1259" s="0" t="str">
        <f aca="false">RIGHT(H1259,LEN(H1259) - FIND(" ", H1259))</f>
        <v>Street Footwear</v>
      </c>
    </row>
    <row r="1260" customFormat="false" ht="14.25" hidden="false" customHeight="true" outlineLevel="0" collapsed="false">
      <c r="B1260" s="88" t="s">
        <v>43</v>
      </c>
      <c r="C1260" s="89" t="n">
        <v>1128299</v>
      </c>
      <c r="D1260" s="90" t="n">
        <v>44187</v>
      </c>
      <c r="E1260" s="88" t="s">
        <v>18</v>
      </c>
      <c r="F1260" s="88" t="s">
        <v>19</v>
      </c>
      <c r="G1260" s="88" t="s">
        <v>60</v>
      </c>
      <c r="H1260" s="91" t="s">
        <v>44</v>
      </c>
      <c r="I1260" s="92" t="n">
        <v>58</v>
      </c>
      <c r="J1260" s="93" t="n">
        <v>174</v>
      </c>
      <c r="K1260" s="94" t="n">
        <f aca="false">I1260 * J1260</f>
        <v>10092</v>
      </c>
      <c r="L1260" s="94" t="n">
        <f aca="false">K1260 *M1260</f>
        <v>4339.56</v>
      </c>
      <c r="M1260" s="95" t="n">
        <v>0.43</v>
      </c>
      <c r="N1260" s="88" t="s">
        <v>23</v>
      </c>
      <c r="O1260" s="91" t="s">
        <v>219</v>
      </c>
      <c r="P1260" s="0" t="str">
        <f aca="false">RIGHT(H1260,LEN(H1260) - FIND(" ", H1260))</f>
        <v>Athletic Footwear</v>
      </c>
    </row>
    <row r="1261" customFormat="false" ht="14.25" hidden="false" customHeight="true" outlineLevel="0" collapsed="false">
      <c r="B1261" s="88" t="s">
        <v>13</v>
      </c>
      <c r="C1261" s="89" t="n">
        <v>1185732</v>
      </c>
      <c r="D1261" s="90" t="n">
        <v>44187</v>
      </c>
      <c r="E1261" s="88" t="s">
        <v>29</v>
      </c>
      <c r="F1261" s="88" t="s">
        <v>41</v>
      </c>
      <c r="G1261" s="88" t="s">
        <v>47</v>
      </c>
      <c r="H1261" s="91" t="s">
        <v>32</v>
      </c>
      <c r="I1261" s="92" t="n">
        <v>50</v>
      </c>
      <c r="J1261" s="93" t="n">
        <v>124</v>
      </c>
      <c r="K1261" s="94" t="n">
        <f aca="false">I1261 * J1261</f>
        <v>6200</v>
      </c>
      <c r="L1261" s="94" t="n">
        <f aca="false">K1261 *M1261</f>
        <v>3100</v>
      </c>
      <c r="M1261" s="95" t="n">
        <v>0.5</v>
      </c>
      <c r="N1261" s="88" t="s">
        <v>23</v>
      </c>
      <c r="O1261" s="91" t="s">
        <v>218</v>
      </c>
      <c r="P1261" s="0" t="str">
        <f aca="false">RIGHT(H1261,LEN(H1261) - FIND(" ", H1261))</f>
        <v>Street Footwear</v>
      </c>
    </row>
    <row r="1262" customFormat="false" ht="14.25" hidden="false" customHeight="true" outlineLevel="0" collapsed="false">
      <c r="B1262" s="88" t="s">
        <v>43</v>
      </c>
      <c r="C1262" s="89" t="n">
        <v>1128299</v>
      </c>
      <c r="D1262" s="90" t="n">
        <v>44187</v>
      </c>
      <c r="E1262" s="88" t="s">
        <v>18</v>
      </c>
      <c r="F1262" s="88" t="s">
        <v>19</v>
      </c>
      <c r="G1262" s="88" t="s">
        <v>60</v>
      </c>
      <c r="H1262" s="91" t="s">
        <v>44</v>
      </c>
      <c r="I1262" s="92" t="n">
        <v>48</v>
      </c>
      <c r="J1262" s="93" t="n">
        <v>204</v>
      </c>
      <c r="K1262" s="94" t="n">
        <f aca="false">I1262 * J1262</f>
        <v>9792</v>
      </c>
      <c r="L1262" s="94" t="n">
        <f aca="false">K1262 *M1262</f>
        <v>3133.44</v>
      </c>
      <c r="M1262" s="95" t="n">
        <v>0.32</v>
      </c>
      <c r="N1262" s="88" t="s">
        <v>31</v>
      </c>
      <c r="O1262" s="91" t="s">
        <v>219</v>
      </c>
      <c r="P1262" s="0" t="str">
        <f aca="false">RIGHT(H1262,LEN(H1262) - FIND(" ", H1262))</f>
        <v>Athletic Footwear</v>
      </c>
    </row>
    <row r="1263" customFormat="false" ht="14.25" hidden="false" customHeight="true" outlineLevel="0" collapsed="false">
      <c r="B1263" s="88" t="s">
        <v>43</v>
      </c>
      <c r="C1263" s="89" t="n">
        <v>1128299</v>
      </c>
      <c r="D1263" s="90" t="n">
        <v>44188</v>
      </c>
      <c r="E1263" s="88" t="s">
        <v>18</v>
      </c>
      <c r="F1263" s="88" t="s">
        <v>19</v>
      </c>
      <c r="G1263" s="88" t="s">
        <v>60</v>
      </c>
      <c r="H1263" s="91" t="s">
        <v>16</v>
      </c>
      <c r="I1263" s="92" t="n">
        <v>65</v>
      </c>
      <c r="J1263" s="93" t="n">
        <v>500</v>
      </c>
      <c r="K1263" s="94" t="n">
        <f aca="false">I1263 * J1263</f>
        <v>32500</v>
      </c>
      <c r="L1263" s="94" t="n">
        <f aca="false">K1263 *M1263</f>
        <v>16250</v>
      </c>
      <c r="M1263" s="95" t="n">
        <v>0.5</v>
      </c>
      <c r="N1263" s="88" t="s">
        <v>31</v>
      </c>
      <c r="O1263" s="91" t="s">
        <v>218</v>
      </c>
      <c r="P1263" s="0" t="str">
        <f aca="false">RIGHT(H1263,LEN(H1263) - FIND(" ", H1263))</f>
        <v>Apparel</v>
      </c>
    </row>
    <row r="1264" customFormat="false" ht="14.25" hidden="false" customHeight="true" outlineLevel="0" collapsed="false">
      <c r="B1264" s="88" t="s">
        <v>13</v>
      </c>
      <c r="C1264" s="89" t="n">
        <v>1185732</v>
      </c>
      <c r="D1264" s="90" t="n">
        <v>44188</v>
      </c>
      <c r="E1264" s="88" t="s">
        <v>29</v>
      </c>
      <c r="F1264" s="88" t="s">
        <v>41</v>
      </c>
      <c r="G1264" s="88" t="s">
        <v>47</v>
      </c>
      <c r="H1264" s="91" t="s">
        <v>24</v>
      </c>
      <c r="I1264" s="92" t="n">
        <v>45</v>
      </c>
      <c r="J1264" s="93" t="n">
        <v>275</v>
      </c>
      <c r="K1264" s="94" t="n">
        <f aca="false">I1264 * J1264</f>
        <v>12375</v>
      </c>
      <c r="L1264" s="94" t="n">
        <f aca="false">K1264 *M1264</f>
        <v>3712.5</v>
      </c>
      <c r="M1264" s="95" t="n">
        <v>0.3</v>
      </c>
      <c r="N1264" s="88" t="s">
        <v>31</v>
      </c>
      <c r="O1264" s="91" t="s">
        <v>218</v>
      </c>
      <c r="P1264" s="0" t="str">
        <f aca="false">RIGHT(H1264,LEN(H1264) - FIND(" ", H1264))</f>
        <v>Athletic Footwear</v>
      </c>
    </row>
    <row r="1265" customFormat="false" ht="14.25" hidden="false" customHeight="true" outlineLevel="0" collapsed="false">
      <c r="B1265" s="88" t="s">
        <v>43</v>
      </c>
      <c r="C1265" s="89" t="n">
        <v>1128299</v>
      </c>
      <c r="D1265" s="90" t="n">
        <v>44188</v>
      </c>
      <c r="E1265" s="88" t="s">
        <v>18</v>
      </c>
      <c r="F1265" s="88" t="s">
        <v>19</v>
      </c>
      <c r="G1265" s="88" t="s">
        <v>60</v>
      </c>
      <c r="H1265" s="91" t="s">
        <v>16</v>
      </c>
      <c r="I1265" s="92" t="n">
        <v>62</v>
      </c>
      <c r="J1265" s="93" t="n">
        <v>145</v>
      </c>
      <c r="K1265" s="94" t="n">
        <f aca="false">I1265 * J1265</f>
        <v>8990</v>
      </c>
      <c r="L1265" s="94" t="n">
        <f aca="false">K1265 *M1265</f>
        <v>5663.7</v>
      </c>
      <c r="M1265" s="95" t="n">
        <v>0.63</v>
      </c>
      <c r="N1265" s="88" t="s">
        <v>23</v>
      </c>
      <c r="O1265" s="91" t="s">
        <v>218</v>
      </c>
      <c r="P1265" s="0" t="str">
        <f aca="false">RIGHT(H1265,LEN(H1265) - FIND(" ", H1265))</f>
        <v>Apparel</v>
      </c>
    </row>
    <row r="1266" customFormat="false" ht="14.25" hidden="false" customHeight="true" outlineLevel="0" collapsed="false">
      <c r="B1266" s="88" t="s">
        <v>13</v>
      </c>
      <c r="C1266" s="89" t="n">
        <v>1185732</v>
      </c>
      <c r="D1266" s="90" t="n">
        <v>44188</v>
      </c>
      <c r="E1266" s="88" t="s">
        <v>29</v>
      </c>
      <c r="F1266" s="88" t="s">
        <v>41</v>
      </c>
      <c r="G1266" s="88" t="s">
        <v>47</v>
      </c>
      <c r="H1266" s="91" t="s">
        <v>24</v>
      </c>
      <c r="I1266" s="92" t="n">
        <v>42</v>
      </c>
      <c r="J1266" s="93" t="n">
        <v>77</v>
      </c>
      <c r="K1266" s="94" t="n">
        <f aca="false">I1266 * J1266</f>
        <v>3234</v>
      </c>
      <c r="L1266" s="94" t="n">
        <f aca="false">K1266 *M1266</f>
        <v>1455.3</v>
      </c>
      <c r="M1266" s="95" t="n">
        <v>0.45</v>
      </c>
      <c r="N1266" s="88" t="s">
        <v>23</v>
      </c>
      <c r="O1266" s="91" t="s">
        <v>218</v>
      </c>
      <c r="P1266" s="0" t="str">
        <f aca="false">RIGHT(H1266,LEN(H1266) - FIND(" ", H1266))</f>
        <v>Athletic Footwear</v>
      </c>
    </row>
    <row r="1267" customFormat="false" ht="14.25" hidden="false" customHeight="true" outlineLevel="0" collapsed="false">
      <c r="B1267" s="88" t="s">
        <v>43</v>
      </c>
      <c r="C1267" s="89" t="n">
        <v>1128299</v>
      </c>
      <c r="D1267" s="90" t="n">
        <v>44188</v>
      </c>
      <c r="E1267" s="88" t="s">
        <v>18</v>
      </c>
      <c r="F1267" s="88" t="s">
        <v>19</v>
      </c>
      <c r="G1267" s="88" t="s">
        <v>60</v>
      </c>
      <c r="H1267" s="91" t="s">
        <v>16</v>
      </c>
      <c r="I1267" s="92" t="n">
        <v>51</v>
      </c>
      <c r="J1267" s="93" t="n">
        <v>170</v>
      </c>
      <c r="K1267" s="94" t="n">
        <f aca="false">I1267 * J1267</f>
        <v>8670</v>
      </c>
      <c r="L1267" s="94" t="n">
        <f aca="false">K1267 *M1267</f>
        <v>4681.8</v>
      </c>
      <c r="M1267" s="95" t="n">
        <v>0.54</v>
      </c>
      <c r="N1267" s="88" t="s">
        <v>31</v>
      </c>
      <c r="O1267" s="91" t="s">
        <v>218</v>
      </c>
      <c r="P1267" s="0" t="str">
        <f aca="false">RIGHT(H1267,LEN(H1267) - FIND(" ", H1267))</f>
        <v>Apparel</v>
      </c>
    </row>
    <row r="1268" customFormat="false" ht="14.25" hidden="false" customHeight="true" outlineLevel="0" collapsed="false">
      <c r="B1268" s="88" t="s">
        <v>43</v>
      </c>
      <c r="C1268" s="89" t="n">
        <v>1128299</v>
      </c>
      <c r="D1268" s="90" t="n">
        <v>44189</v>
      </c>
      <c r="E1268" s="88" t="s">
        <v>18</v>
      </c>
      <c r="F1268" s="88" t="s">
        <v>19</v>
      </c>
      <c r="G1268" s="88" t="s">
        <v>60</v>
      </c>
      <c r="H1268" s="91" t="s">
        <v>38</v>
      </c>
      <c r="I1268" s="92" t="n">
        <v>60</v>
      </c>
      <c r="J1268" s="93" t="n">
        <v>700</v>
      </c>
      <c r="K1268" s="94" t="n">
        <f aca="false">I1268 * J1268</f>
        <v>42000</v>
      </c>
      <c r="L1268" s="94" t="n">
        <f aca="false">K1268 *M1268</f>
        <v>6300</v>
      </c>
      <c r="M1268" s="95" t="n">
        <v>0.15</v>
      </c>
      <c r="N1268" s="88" t="s">
        <v>31</v>
      </c>
      <c r="O1268" s="91" t="s">
        <v>219</v>
      </c>
      <c r="P1268" s="0" t="str">
        <f aca="false">RIGHT(H1268,LEN(H1268) - FIND(" ", H1268))</f>
        <v>Apparel</v>
      </c>
    </row>
    <row r="1269" customFormat="false" ht="14.25" hidden="false" customHeight="true" outlineLevel="0" collapsed="false">
      <c r="B1269" s="88" t="s">
        <v>13</v>
      </c>
      <c r="C1269" s="89" t="n">
        <v>1185732</v>
      </c>
      <c r="D1269" s="90" t="n">
        <v>44189</v>
      </c>
      <c r="E1269" s="88" t="s">
        <v>29</v>
      </c>
      <c r="F1269" s="88" t="s">
        <v>41</v>
      </c>
      <c r="G1269" s="88" t="s">
        <v>47</v>
      </c>
      <c r="H1269" s="91" t="s">
        <v>48</v>
      </c>
      <c r="I1269" s="92" t="n">
        <v>45</v>
      </c>
      <c r="J1269" s="93" t="n">
        <v>225</v>
      </c>
      <c r="K1269" s="94" t="n">
        <f aca="false">I1269 * J1269</f>
        <v>10125</v>
      </c>
      <c r="L1269" s="94" t="n">
        <f aca="false">K1269 *M1269</f>
        <v>3037.5</v>
      </c>
      <c r="M1269" s="95" t="n">
        <v>0.3</v>
      </c>
      <c r="N1269" s="88" t="s">
        <v>31</v>
      </c>
      <c r="O1269" s="91" t="s">
        <v>219</v>
      </c>
      <c r="P1269" s="0" t="str">
        <f aca="false">RIGHT(H1269,LEN(H1269) - FIND(" ", H1269))</f>
        <v>Street Footwear</v>
      </c>
    </row>
    <row r="1270" customFormat="false" ht="14.25" hidden="false" customHeight="true" outlineLevel="0" collapsed="false">
      <c r="B1270" s="88" t="s">
        <v>43</v>
      </c>
      <c r="C1270" s="89" t="n">
        <v>1128299</v>
      </c>
      <c r="D1270" s="90" t="n">
        <v>44189</v>
      </c>
      <c r="E1270" s="88" t="s">
        <v>18</v>
      </c>
      <c r="F1270" s="88" t="s">
        <v>19</v>
      </c>
      <c r="G1270" s="88" t="s">
        <v>60</v>
      </c>
      <c r="H1270" s="91" t="s">
        <v>38</v>
      </c>
      <c r="I1270" s="92" t="n">
        <v>54</v>
      </c>
      <c r="J1270" s="93" t="n">
        <v>210</v>
      </c>
      <c r="K1270" s="94" t="n">
        <f aca="false">I1270 * J1270</f>
        <v>11340</v>
      </c>
      <c r="L1270" s="94" t="n">
        <f aca="false">K1270 *M1270</f>
        <v>3061.8</v>
      </c>
      <c r="M1270" s="95" t="n">
        <v>0.27</v>
      </c>
      <c r="N1270" s="88" t="s">
        <v>23</v>
      </c>
      <c r="O1270" s="91" t="s">
        <v>219</v>
      </c>
      <c r="P1270" s="0" t="str">
        <f aca="false">RIGHT(H1270,LEN(H1270) - FIND(" ", H1270))</f>
        <v>Apparel</v>
      </c>
    </row>
    <row r="1271" customFormat="false" ht="14.25" hidden="false" customHeight="true" outlineLevel="0" collapsed="false">
      <c r="B1271" s="88" t="s">
        <v>13</v>
      </c>
      <c r="C1271" s="89" t="n">
        <v>1185732</v>
      </c>
      <c r="D1271" s="90" t="n">
        <v>44189</v>
      </c>
      <c r="E1271" s="88" t="s">
        <v>29</v>
      </c>
      <c r="F1271" s="88" t="s">
        <v>41</v>
      </c>
      <c r="G1271" s="88" t="s">
        <v>47</v>
      </c>
      <c r="H1271" s="91" t="s">
        <v>48</v>
      </c>
      <c r="I1271" s="92" t="n">
        <v>44</v>
      </c>
      <c r="J1271" s="93" t="n">
        <v>56</v>
      </c>
      <c r="K1271" s="94" t="n">
        <f aca="false">I1271 * J1271</f>
        <v>2464</v>
      </c>
      <c r="L1271" s="94" t="n">
        <f aca="false">K1271 *M1271</f>
        <v>1010.24</v>
      </c>
      <c r="M1271" s="95" t="n">
        <v>0.41</v>
      </c>
      <c r="N1271" s="88" t="s">
        <v>23</v>
      </c>
      <c r="O1271" s="91" t="s">
        <v>219</v>
      </c>
      <c r="P1271" s="0" t="str">
        <f aca="false">RIGHT(H1271,LEN(H1271) - FIND(" ", H1271))</f>
        <v>Street Footwear</v>
      </c>
    </row>
    <row r="1272" customFormat="false" ht="14.25" hidden="false" customHeight="true" outlineLevel="0" collapsed="false">
      <c r="B1272" s="88" t="s">
        <v>43</v>
      </c>
      <c r="C1272" s="89" t="n">
        <v>1128299</v>
      </c>
      <c r="D1272" s="90" t="n">
        <v>44189</v>
      </c>
      <c r="E1272" s="88" t="s">
        <v>18</v>
      </c>
      <c r="F1272" s="88" t="s">
        <v>19</v>
      </c>
      <c r="G1272" s="88" t="s">
        <v>60</v>
      </c>
      <c r="H1272" s="91" t="s">
        <v>38</v>
      </c>
      <c r="I1272" s="92" t="n">
        <v>41</v>
      </c>
      <c r="J1272" s="93" t="n">
        <v>245</v>
      </c>
      <c r="K1272" s="94" t="n">
        <f aca="false">I1272 * J1272</f>
        <v>10045</v>
      </c>
      <c r="L1272" s="94" t="n">
        <f aca="false">K1272 *M1272</f>
        <v>2009</v>
      </c>
      <c r="M1272" s="95" t="n">
        <v>0.2</v>
      </c>
      <c r="N1272" s="88" t="s">
        <v>31</v>
      </c>
      <c r="O1272" s="91" t="s">
        <v>219</v>
      </c>
      <c r="P1272" s="0" t="str">
        <f aca="false">RIGHT(H1272,LEN(H1272) - FIND(" ", H1272))</f>
        <v>Apparel</v>
      </c>
    </row>
    <row r="1273" customFormat="false" ht="14.25" hidden="false" customHeight="true" outlineLevel="0" collapsed="false">
      <c r="B1273" s="88" t="s">
        <v>43</v>
      </c>
      <c r="C1273" s="89" t="n">
        <v>1128299</v>
      </c>
      <c r="D1273" s="90" t="n">
        <v>44190</v>
      </c>
      <c r="E1273" s="88" t="s">
        <v>18</v>
      </c>
      <c r="F1273" s="88" t="s">
        <v>19</v>
      </c>
      <c r="G1273" s="88" t="s">
        <v>60</v>
      </c>
      <c r="H1273" s="91" t="s">
        <v>32</v>
      </c>
      <c r="I1273" s="92" t="n">
        <v>60</v>
      </c>
      <c r="J1273" s="93" t="n">
        <v>875</v>
      </c>
      <c r="K1273" s="94" t="n">
        <f aca="false">I1273 * J1273</f>
        <v>52500</v>
      </c>
      <c r="L1273" s="94" t="n">
        <f aca="false">K1273 *M1273</f>
        <v>18375</v>
      </c>
      <c r="M1273" s="95" t="n">
        <v>0.35</v>
      </c>
      <c r="N1273" s="88" t="s">
        <v>31</v>
      </c>
      <c r="O1273" s="91" t="s">
        <v>218</v>
      </c>
      <c r="P1273" s="0" t="str">
        <f aca="false">RIGHT(H1273,LEN(H1273) - FIND(" ", H1273))</f>
        <v>Street Footwear</v>
      </c>
    </row>
    <row r="1274" customFormat="false" ht="14.25" hidden="false" customHeight="true" outlineLevel="0" collapsed="false">
      <c r="B1274" s="88" t="s">
        <v>13</v>
      </c>
      <c r="C1274" s="89" t="n">
        <v>1185732</v>
      </c>
      <c r="D1274" s="90" t="n">
        <v>44190</v>
      </c>
      <c r="E1274" s="88" t="s">
        <v>29</v>
      </c>
      <c r="F1274" s="88" t="s">
        <v>41</v>
      </c>
      <c r="G1274" s="88" t="s">
        <v>47</v>
      </c>
      <c r="H1274" s="91" t="s">
        <v>44</v>
      </c>
      <c r="I1274" s="92" t="n">
        <v>45</v>
      </c>
      <c r="J1274" s="93" t="n">
        <v>175</v>
      </c>
      <c r="K1274" s="94" t="n">
        <f aca="false">I1274 * J1274</f>
        <v>7875</v>
      </c>
      <c r="L1274" s="94" t="n">
        <f aca="false">K1274 *M1274</f>
        <v>2756.25</v>
      </c>
      <c r="M1274" s="95" t="n">
        <v>0.35</v>
      </c>
      <c r="N1274" s="88" t="s">
        <v>31</v>
      </c>
      <c r="O1274" s="91" t="s">
        <v>219</v>
      </c>
      <c r="P1274" s="0" t="str">
        <f aca="false">RIGHT(H1274,LEN(H1274) - FIND(" ", H1274))</f>
        <v>Athletic Footwear</v>
      </c>
    </row>
    <row r="1275" customFormat="false" ht="14.25" hidden="false" customHeight="true" outlineLevel="0" collapsed="false">
      <c r="B1275" s="88" t="s">
        <v>43</v>
      </c>
      <c r="C1275" s="89" t="n">
        <v>1128299</v>
      </c>
      <c r="D1275" s="90" t="n">
        <v>44190</v>
      </c>
      <c r="E1275" s="88" t="s">
        <v>18</v>
      </c>
      <c r="F1275" s="88" t="s">
        <v>19</v>
      </c>
      <c r="G1275" s="88" t="s">
        <v>60</v>
      </c>
      <c r="H1275" s="91" t="s">
        <v>32</v>
      </c>
      <c r="I1275" s="92" t="n">
        <v>56</v>
      </c>
      <c r="J1275" s="93" t="n">
        <v>228</v>
      </c>
      <c r="K1275" s="94" t="n">
        <f aca="false">I1275 * J1275</f>
        <v>12768</v>
      </c>
      <c r="L1275" s="94" t="n">
        <f aca="false">K1275 *M1275</f>
        <v>6000.96</v>
      </c>
      <c r="M1275" s="95" t="n">
        <v>0.47</v>
      </c>
      <c r="N1275" s="88" t="s">
        <v>23</v>
      </c>
      <c r="O1275" s="91" t="s">
        <v>218</v>
      </c>
      <c r="P1275" s="0" t="str">
        <f aca="false">RIGHT(H1275,LEN(H1275) - FIND(" ", H1275))</f>
        <v>Street Footwear</v>
      </c>
    </row>
    <row r="1276" customFormat="false" ht="14.25" hidden="false" customHeight="true" outlineLevel="0" collapsed="false">
      <c r="B1276" s="88" t="s">
        <v>13</v>
      </c>
      <c r="C1276" s="89" t="n">
        <v>1185732</v>
      </c>
      <c r="D1276" s="90" t="n">
        <v>44190</v>
      </c>
      <c r="E1276" s="88" t="s">
        <v>29</v>
      </c>
      <c r="F1276" s="88" t="s">
        <v>41</v>
      </c>
      <c r="G1276" s="88" t="s">
        <v>47</v>
      </c>
      <c r="H1276" s="91" t="s">
        <v>44</v>
      </c>
      <c r="I1276" s="92" t="n">
        <v>44</v>
      </c>
      <c r="J1276" s="93" t="n">
        <v>49</v>
      </c>
      <c r="K1276" s="94" t="n">
        <f aca="false">I1276 * J1276</f>
        <v>2156</v>
      </c>
      <c r="L1276" s="94" t="n">
        <f aca="false">K1276 *M1276</f>
        <v>1056.44</v>
      </c>
      <c r="M1276" s="95" t="n">
        <v>0.49</v>
      </c>
      <c r="N1276" s="88" t="s">
        <v>23</v>
      </c>
      <c r="O1276" s="91" t="s">
        <v>219</v>
      </c>
      <c r="P1276" s="0" t="str">
        <f aca="false">RIGHT(H1276,LEN(H1276) - FIND(" ", H1276))</f>
        <v>Athletic Footwear</v>
      </c>
    </row>
    <row r="1277" customFormat="false" ht="14.25" hidden="false" customHeight="true" outlineLevel="0" collapsed="false">
      <c r="B1277" s="88" t="s">
        <v>43</v>
      </c>
      <c r="C1277" s="89" t="n">
        <v>1128299</v>
      </c>
      <c r="D1277" s="90" t="n">
        <v>44190</v>
      </c>
      <c r="E1277" s="88" t="s">
        <v>18</v>
      </c>
      <c r="F1277" s="88" t="s">
        <v>19</v>
      </c>
      <c r="G1277" s="88" t="s">
        <v>60</v>
      </c>
      <c r="H1277" s="91" t="s">
        <v>32</v>
      </c>
      <c r="I1277" s="92" t="n">
        <v>40</v>
      </c>
      <c r="J1277" s="93" t="n">
        <v>271</v>
      </c>
      <c r="K1277" s="94" t="n">
        <f aca="false">I1277 * J1277</f>
        <v>10840</v>
      </c>
      <c r="L1277" s="94" t="n">
        <f aca="false">K1277 *M1277</f>
        <v>4119.2</v>
      </c>
      <c r="M1277" s="95" t="n">
        <v>0.38</v>
      </c>
      <c r="N1277" s="88" t="s">
        <v>31</v>
      </c>
      <c r="O1277" s="91" t="s">
        <v>218</v>
      </c>
      <c r="P1277" s="0" t="str">
        <f aca="false">RIGHT(H1277,LEN(H1277) - FIND(" ", H1277))</f>
        <v>Street Footwear</v>
      </c>
    </row>
    <row r="1278" customFormat="false" ht="14.25" hidden="false" customHeight="true" outlineLevel="0" collapsed="false">
      <c r="B1278" s="88" t="s">
        <v>43</v>
      </c>
      <c r="C1278" s="89" t="n">
        <v>1128299</v>
      </c>
      <c r="D1278" s="90" t="n">
        <v>44191</v>
      </c>
      <c r="E1278" s="88" t="s">
        <v>18</v>
      </c>
      <c r="F1278" s="88" t="s">
        <v>19</v>
      </c>
      <c r="G1278" s="88" t="s">
        <v>60</v>
      </c>
      <c r="H1278" s="91" t="s">
        <v>24</v>
      </c>
      <c r="I1278" s="92" t="n">
        <v>65</v>
      </c>
      <c r="J1278" s="93" t="n">
        <v>675</v>
      </c>
      <c r="K1278" s="94" t="n">
        <f aca="false">I1278 * J1278</f>
        <v>43875</v>
      </c>
      <c r="L1278" s="94" t="n">
        <f aca="false">K1278 *M1278</f>
        <v>8775</v>
      </c>
      <c r="M1278" s="95" t="n">
        <v>0.2</v>
      </c>
      <c r="N1278" s="88" t="s">
        <v>31</v>
      </c>
      <c r="O1278" s="91" t="s">
        <v>218</v>
      </c>
      <c r="P1278" s="0" t="str">
        <f aca="false">RIGHT(H1278,LEN(H1278) - FIND(" ", H1278))</f>
        <v>Athletic Footwear</v>
      </c>
    </row>
    <row r="1279" customFormat="false" ht="14.25" hidden="false" customHeight="true" outlineLevel="0" collapsed="false">
      <c r="B1279" s="88" t="s">
        <v>13</v>
      </c>
      <c r="C1279" s="89" t="n">
        <v>1185732</v>
      </c>
      <c r="D1279" s="90" t="n">
        <v>44191</v>
      </c>
      <c r="E1279" s="88" t="s">
        <v>29</v>
      </c>
      <c r="F1279" s="88" t="s">
        <v>41</v>
      </c>
      <c r="G1279" s="88" t="s">
        <v>47</v>
      </c>
      <c r="H1279" s="91" t="s">
        <v>16</v>
      </c>
      <c r="I1279" s="92" t="n">
        <v>55</v>
      </c>
      <c r="J1279" s="93" t="n">
        <v>175</v>
      </c>
      <c r="K1279" s="94" t="n">
        <f aca="false">I1279 * J1279</f>
        <v>9625</v>
      </c>
      <c r="L1279" s="94" t="n">
        <f aca="false">K1279 *M1279</f>
        <v>2887.5</v>
      </c>
      <c r="M1279" s="95" t="n">
        <v>0.3</v>
      </c>
      <c r="N1279" s="88" t="s">
        <v>31</v>
      </c>
      <c r="O1279" s="91" t="s">
        <v>218</v>
      </c>
      <c r="P1279" s="0" t="str">
        <f aca="false">RIGHT(H1279,LEN(H1279) - FIND(" ", H1279))</f>
        <v>Apparel</v>
      </c>
    </row>
    <row r="1280" customFormat="false" ht="14.25" hidden="false" customHeight="true" outlineLevel="0" collapsed="false">
      <c r="B1280" s="88" t="s">
        <v>43</v>
      </c>
      <c r="C1280" s="89" t="n">
        <v>1128299</v>
      </c>
      <c r="D1280" s="90" t="n">
        <v>44191</v>
      </c>
      <c r="E1280" s="88" t="s">
        <v>18</v>
      </c>
      <c r="F1280" s="88" t="s">
        <v>19</v>
      </c>
      <c r="G1280" s="88" t="s">
        <v>60</v>
      </c>
      <c r="H1280" s="91" t="s">
        <v>24</v>
      </c>
      <c r="I1280" s="92" t="n">
        <v>62</v>
      </c>
      <c r="J1280" s="93" t="n">
        <v>203</v>
      </c>
      <c r="K1280" s="94" t="n">
        <f aca="false">I1280 * J1280</f>
        <v>12586</v>
      </c>
      <c r="L1280" s="94" t="n">
        <f aca="false">K1280 *M1280</f>
        <v>3775.8</v>
      </c>
      <c r="M1280" s="95" t="n">
        <v>0.3</v>
      </c>
      <c r="N1280" s="88" t="s">
        <v>23</v>
      </c>
      <c r="O1280" s="91" t="s">
        <v>218</v>
      </c>
      <c r="P1280" s="0" t="str">
        <f aca="false">RIGHT(H1280,LEN(H1280) - FIND(" ", H1280))</f>
        <v>Athletic Footwear</v>
      </c>
    </row>
    <row r="1281" customFormat="false" ht="14.25" hidden="false" customHeight="true" outlineLevel="0" collapsed="false">
      <c r="B1281" s="88" t="s">
        <v>13</v>
      </c>
      <c r="C1281" s="89" t="n">
        <v>1185732</v>
      </c>
      <c r="D1281" s="90" t="n">
        <v>44191</v>
      </c>
      <c r="E1281" s="88" t="s">
        <v>29</v>
      </c>
      <c r="F1281" s="88" t="s">
        <v>41</v>
      </c>
      <c r="G1281" s="88" t="s">
        <v>47</v>
      </c>
      <c r="H1281" s="91" t="s">
        <v>16</v>
      </c>
      <c r="I1281" s="92" t="n">
        <v>54</v>
      </c>
      <c r="J1281" s="93" t="n">
        <v>44</v>
      </c>
      <c r="K1281" s="94" t="n">
        <f aca="false">I1281 * J1281</f>
        <v>2376</v>
      </c>
      <c r="L1281" s="94" t="n">
        <f aca="false">K1281 *M1281</f>
        <v>974.16</v>
      </c>
      <c r="M1281" s="95" t="n">
        <v>0.41</v>
      </c>
      <c r="N1281" s="88" t="s">
        <v>23</v>
      </c>
      <c r="O1281" s="91" t="s">
        <v>218</v>
      </c>
      <c r="P1281" s="0" t="str">
        <f aca="false">RIGHT(H1281,LEN(H1281) - FIND(" ", H1281))</f>
        <v>Apparel</v>
      </c>
    </row>
    <row r="1282" customFormat="false" ht="14.25" hidden="false" customHeight="true" outlineLevel="0" collapsed="false">
      <c r="B1282" s="88" t="s">
        <v>43</v>
      </c>
      <c r="C1282" s="89" t="n">
        <v>1128299</v>
      </c>
      <c r="D1282" s="90" t="n">
        <v>44191</v>
      </c>
      <c r="E1282" s="88" t="s">
        <v>18</v>
      </c>
      <c r="F1282" s="88" t="s">
        <v>19</v>
      </c>
      <c r="G1282" s="88" t="s">
        <v>60</v>
      </c>
      <c r="H1282" s="91" t="s">
        <v>24</v>
      </c>
      <c r="I1282" s="92" t="n">
        <v>51</v>
      </c>
      <c r="J1282" s="93" t="n">
        <v>216</v>
      </c>
      <c r="K1282" s="94" t="n">
        <f aca="false">I1282 * J1282</f>
        <v>11016</v>
      </c>
      <c r="L1282" s="94" t="n">
        <f aca="false">K1282 *M1282</f>
        <v>2754</v>
      </c>
      <c r="M1282" s="95" t="n">
        <v>0.25</v>
      </c>
      <c r="N1282" s="88" t="s">
        <v>31</v>
      </c>
      <c r="O1282" s="91" t="s">
        <v>218</v>
      </c>
      <c r="P1282" s="0" t="str">
        <f aca="false">RIGHT(H1282,LEN(H1282) - FIND(" ", H1282))</f>
        <v>Athletic Footwear</v>
      </c>
    </row>
    <row r="1283" customFormat="false" ht="14.25" hidden="false" customHeight="true" outlineLevel="0" collapsed="false">
      <c r="B1283" s="88" t="s">
        <v>43</v>
      </c>
      <c r="C1283" s="89" t="n">
        <v>1128299</v>
      </c>
      <c r="D1283" s="90" t="n">
        <v>44192</v>
      </c>
      <c r="E1283" s="88" t="s">
        <v>18</v>
      </c>
      <c r="F1283" s="88" t="s">
        <v>19</v>
      </c>
      <c r="G1283" s="88" t="s">
        <v>60</v>
      </c>
      <c r="H1283" s="91" t="s">
        <v>48</v>
      </c>
      <c r="I1283" s="92" t="n">
        <v>65</v>
      </c>
      <c r="J1283" s="93" t="n">
        <v>725</v>
      </c>
      <c r="K1283" s="94" t="n">
        <f aca="false">I1283 * J1283</f>
        <v>47125</v>
      </c>
      <c r="L1283" s="94" t="n">
        <f aca="false">K1283 *M1283</f>
        <v>16493.75</v>
      </c>
      <c r="M1283" s="95" t="n">
        <v>0.35</v>
      </c>
      <c r="N1283" s="88" t="s">
        <v>31</v>
      </c>
      <c r="O1283" s="91" t="s">
        <v>219</v>
      </c>
      <c r="P1283" s="0" t="str">
        <f aca="false">RIGHT(H1283,LEN(H1283) - FIND(" ", H1283))</f>
        <v>Street Footwear</v>
      </c>
    </row>
    <row r="1284" customFormat="false" ht="14.25" hidden="false" customHeight="true" outlineLevel="0" collapsed="false">
      <c r="B1284" s="88" t="s">
        <v>13</v>
      </c>
      <c r="C1284" s="89" t="n">
        <v>1185732</v>
      </c>
      <c r="D1284" s="90" t="n">
        <v>44192</v>
      </c>
      <c r="E1284" s="88" t="s">
        <v>29</v>
      </c>
      <c r="F1284" s="88" t="s">
        <v>41</v>
      </c>
      <c r="G1284" s="88" t="s">
        <v>47</v>
      </c>
      <c r="H1284" s="91" t="s">
        <v>38</v>
      </c>
      <c r="I1284" s="92" t="n">
        <v>60</v>
      </c>
      <c r="J1284" s="93" t="n">
        <v>275</v>
      </c>
      <c r="K1284" s="94" t="n">
        <f aca="false">I1284 * J1284</f>
        <v>16500</v>
      </c>
      <c r="L1284" s="94" t="n">
        <f aca="false">K1284 *M1284</f>
        <v>7425</v>
      </c>
      <c r="M1284" s="95" t="n">
        <v>0.45</v>
      </c>
      <c r="N1284" s="88" t="s">
        <v>31</v>
      </c>
      <c r="O1284" s="91" t="s">
        <v>219</v>
      </c>
      <c r="P1284" s="0" t="str">
        <f aca="false">RIGHT(H1284,LEN(H1284) - FIND(" ", H1284))</f>
        <v>Apparel</v>
      </c>
    </row>
    <row r="1285" customFormat="false" ht="14.25" hidden="false" customHeight="true" outlineLevel="0" collapsed="false">
      <c r="B1285" s="88" t="s">
        <v>43</v>
      </c>
      <c r="C1285" s="89" t="n">
        <v>1128299</v>
      </c>
      <c r="D1285" s="90" t="n">
        <v>44192</v>
      </c>
      <c r="E1285" s="88" t="s">
        <v>18</v>
      </c>
      <c r="F1285" s="88" t="s">
        <v>19</v>
      </c>
      <c r="G1285" s="88" t="s">
        <v>60</v>
      </c>
      <c r="H1285" s="91" t="s">
        <v>48</v>
      </c>
      <c r="I1285" s="92" t="n">
        <v>64</v>
      </c>
      <c r="J1285" s="93" t="n">
        <v>210</v>
      </c>
      <c r="K1285" s="94" t="n">
        <f aca="false">I1285 * J1285</f>
        <v>13440</v>
      </c>
      <c r="L1285" s="94" t="n">
        <f aca="false">K1285 *M1285</f>
        <v>6720</v>
      </c>
      <c r="M1285" s="95" t="n">
        <v>0.5</v>
      </c>
      <c r="N1285" s="88" t="s">
        <v>23</v>
      </c>
      <c r="O1285" s="91" t="s">
        <v>219</v>
      </c>
      <c r="P1285" s="0" t="str">
        <f aca="false">RIGHT(H1285,LEN(H1285) - FIND(" ", H1285))</f>
        <v>Street Footwear</v>
      </c>
    </row>
    <row r="1286" customFormat="false" ht="14.25" hidden="false" customHeight="true" outlineLevel="0" collapsed="false">
      <c r="B1286" s="88" t="s">
        <v>13</v>
      </c>
      <c r="C1286" s="89" t="n">
        <v>1185732</v>
      </c>
      <c r="D1286" s="90" t="n">
        <v>44192</v>
      </c>
      <c r="E1286" s="88" t="s">
        <v>29</v>
      </c>
      <c r="F1286" s="88" t="s">
        <v>41</v>
      </c>
      <c r="G1286" s="88" t="s">
        <v>47</v>
      </c>
      <c r="H1286" s="91" t="s">
        <v>38</v>
      </c>
      <c r="I1286" s="92" t="n">
        <v>54</v>
      </c>
      <c r="J1286" s="93" t="n">
        <v>77</v>
      </c>
      <c r="K1286" s="94" t="n">
        <f aca="false">I1286 * J1286</f>
        <v>4158</v>
      </c>
      <c r="L1286" s="94" t="n">
        <f aca="false">K1286 *M1286</f>
        <v>2370.06</v>
      </c>
      <c r="M1286" s="95" t="n">
        <v>0.57</v>
      </c>
      <c r="N1286" s="88" t="s">
        <v>23</v>
      </c>
      <c r="O1286" s="91" t="s">
        <v>219</v>
      </c>
      <c r="P1286" s="0" t="str">
        <f aca="false">RIGHT(H1286,LEN(H1286) - FIND(" ", H1286))</f>
        <v>Apparel</v>
      </c>
    </row>
    <row r="1287" customFormat="false" ht="14.25" hidden="false" customHeight="true" outlineLevel="0" collapsed="false">
      <c r="B1287" s="88" t="s">
        <v>43</v>
      </c>
      <c r="C1287" s="89" t="n">
        <v>1128299</v>
      </c>
      <c r="D1287" s="90" t="n">
        <v>44192</v>
      </c>
      <c r="E1287" s="88" t="s">
        <v>18</v>
      </c>
      <c r="F1287" s="88" t="s">
        <v>19</v>
      </c>
      <c r="G1287" s="88" t="s">
        <v>60</v>
      </c>
      <c r="H1287" s="91" t="s">
        <v>48</v>
      </c>
      <c r="I1287" s="92" t="n">
        <v>46</v>
      </c>
      <c r="J1287" s="93" t="n">
        <v>254</v>
      </c>
      <c r="K1287" s="94" t="n">
        <f aca="false">I1287 * J1287</f>
        <v>11684</v>
      </c>
      <c r="L1287" s="94" t="n">
        <f aca="false">K1287 *M1287</f>
        <v>4556.76</v>
      </c>
      <c r="M1287" s="95" t="n">
        <v>0.39</v>
      </c>
      <c r="N1287" s="88" t="s">
        <v>31</v>
      </c>
      <c r="O1287" s="91" t="s">
        <v>219</v>
      </c>
      <c r="P1287" s="0" t="str">
        <f aca="false">RIGHT(H1287,LEN(H1287) - FIND(" ", H1287))</f>
        <v>Street Footwear</v>
      </c>
    </row>
    <row r="1288" customFormat="false" ht="14.25" hidden="false" customHeight="true" outlineLevel="0" collapsed="false">
      <c r="B1288" s="88" t="s">
        <v>43</v>
      </c>
      <c r="C1288" s="89" t="n">
        <v>1128299</v>
      </c>
      <c r="D1288" s="90" t="n">
        <v>44193</v>
      </c>
      <c r="E1288" s="88" t="s">
        <v>18</v>
      </c>
      <c r="F1288" s="88" t="s">
        <v>19</v>
      </c>
      <c r="G1288" s="88" t="s">
        <v>60</v>
      </c>
      <c r="H1288" s="91" t="s">
        <v>44</v>
      </c>
      <c r="I1288" s="92" t="n">
        <v>60</v>
      </c>
      <c r="J1288" s="93" t="n">
        <v>625</v>
      </c>
      <c r="K1288" s="94" t="n">
        <f aca="false">I1288 * J1288</f>
        <v>37500</v>
      </c>
      <c r="L1288" s="94" t="n">
        <f aca="false">K1288 *M1288</f>
        <v>11250</v>
      </c>
      <c r="M1288" s="95" t="n">
        <v>0.3</v>
      </c>
      <c r="N1288" s="88" t="s">
        <v>31</v>
      </c>
      <c r="O1288" s="91" t="s">
        <v>219</v>
      </c>
      <c r="P1288" s="0" t="str">
        <f aca="false">RIGHT(H1288,LEN(H1288) - FIND(" ", H1288))</f>
        <v>Athletic Footwear</v>
      </c>
    </row>
    <row r="1289" customFormat="false" ht="14.25" hidden="false" customHeight="true" outlineLevel="0" collapsed="false">
      <c r="B1289" s="88" t="s">
        <v>22</v>
      </c>
      <c r="C1289" s="89" t="n">
        <v>1189833</v>
      </c>
      <c r="D1289" s="90" t="n">
        <v>44193</v>
      </c>
      <c r="E1289" s="88" t="s">
        <v>29</v>
      </c>
      <c r="F1289" s="88" t="s">
        <v>41</v>
      </c>
      <c r="G1289" s="88" t="s">
        <v>47</v>
      </c>
      <c r="H1289" s="91" t="s">
        <v>32</v>
      </c>
      <c r="I1289" s="92" t="n">
        <v>35</v>
      </c>
      <c r="J1289" s="93" t="n">
        <v>475</v>
      </c>
      <c r="K1289" s="94" t="n">
        <f aca="false">I1289 * J1289</f>
        <v>16625</v>
      </c>
      <c r="L1289" s="94" t="n">
        <f aca="false">K1289 *M1289</f>
        <v>7481.25</v>
      </c>
      <c r="M1289" s="95" t="n">
        <v>0.45</v>
      </c>
      <c r="N1289" s="88" t="s">
        <v>31</v>
      </c>
      <c r="O1289" s="91" t="s">
        <v>218</v>
      </c>
      <c r="P1289" s="0" t="str">
        <f aca="false">RIGHT(H1289,LEN(H1289) - FIND(" ", H1289))</f>
        <v>Street Footwear</v>
      </c>
    </row>
    <row r="1290" customFormat="false" ht="14.25" hidden="false" customHeight="true" outlineLevel="0" collapsed="false">
      <c r="B1290" s="88" t="s">
        <v>43</v>
      </c>
      <c r="C1290" s="89" t="n">
        <v>1128299</v>
      </c>
      <c r="D1290" s="90" t="n">
        <v>44193</v>
      </c>
      <c r="E1290" s="88" t="s">
        <v>18</v>
      </c>
      <c r="F1290" s="88" t="s">
        <v>19</v>
      </c>
      <c r="G1290" s="88" t="s">
        <v>60</v>
      </c>
      <c r="H1290" s="91" t="s">
        <v>44</v>
      </c>
      <c r="I1290" s="92" t="n">
        <v>54</v>
      </c>
      <c r="J1290" s="93" t="n">
        <v>188</v>
      </c>
      <c r="K1290" s="94" t="n">
        <f aca="false">I1290 * J1290</f>
        <v>10152</v>
      </c>
      <c r="L1290" s="94" t="n">
        <f aca="false">K1290 *M1290</f>
        <v>4162.32</v>
      </c>
      <c r="M1290" s="95" t="n">
        <v>0.41</v>
      </c>
      <c r="N1290" s="88" t="s">
        <v>23</v>
      </c>
      <c r="O1290" s="91" t="s">
        <v>219</v>
      </c>
      <c r="P1290" s="0" t="str">
        <f aca="false">RIGHT(H1290,LEN(H1290) - FIND(" ", H1290))</f>
        <v>Athletic Footwear</v>
      </c>
    </row>
    <row r="1291" customFormat="false" ht="14.25" hidden="false" customHeight="true" outlineLevel="0" collapsed="false">
      <c r="B1291" s="88" t="s">
        <v>22</v>
      </c>
      <c r="C1291" s="89" t="n">
        <v>1189833</v>
      </c>
      <c r="D1291" s="90" t="n">
        <v>44193</v>
      </c>
      <c r="E1291" s="88" t="s">
        <v>29</v>
      </c>
      <c r="F1291" s="88" t="s">
        <v>41</v>
      </c>
      <c r="G1291" s="88" t="s">
        <v>47</v>
      </c>
      <c r="H1291" s="91" t="s">
        <v>32</v>
      </c>
      <c r="I1291" s="92" t="n">
        <v>32</v>
      </c>
      <c r="J1291" s="93" t="n">
        <v>119</v>
      </c>
      <c r="K1291" s="94" t="n">
        <f aca="false">I1291 * J1291</f>
        <v>3808</v>
      </c>
      <c r="L1291" s="94" t="n">
        <f aca="false">K1291 *M1291</f>
        <v>2208.64</v>
      </c>
      <c r="M1291" s="95" t="n">
        <v>0.58</v>
      </c>
      <c r="N1291" s="88" t="s">
        <v>23</v>
      </c>
      <c r="O1291" s="91" t="s">
        <v>218</v>
      </c>
      <c r="P1291" s="0" t="str">
        <f aca="false">RIGHT(H1291,LEN(H1291) - FIND(" ", H1291))</f>
        <v>Street Footwear</v>
      </c>
    </row>
    <row r="1292" customFormat="false" ht="14.25" hidden="false" customHeight="true" outlineLevel="0" collapsed="false">
      <c r="B1292" s="88" t="s">
        <v>43</v>
      </c>
      <c r="C1292" s="89" t="n">
        <v>1128299</v>
      </c>
      <c r="D1292" s="90" t="n">
        <v>44193</v>
      </c>
      <c r="E1292" s="88" t="s">
        <v>18</v>
      </c>
      <c r="F1292" s="88" t="s">
        <v>19</v>
      </c>
      <c r="G1292" s="88" t="s">
        <v>60</v>
      </c>
      <c r="H1292" s="91" t="s">
        <v>44</v>
      </c>
      <c r="I1292" s="92" t="n">
        <v>48</v>
      </c>
      <c r="J1292" s="93" t="n">
        <v>188</v>
      </c>
      <c r="K1292" s="94" t="n">
        <f aca="false">I1292 * J1292</f>
        <v>9024</v>
      </c>
      <c r="L1292" s="94" t="n">
        <f aca="false">K1292 *M1292</f>
        <v>3068.16</v>
      </c>
      <c r="M1292" s="95" t="n">
        <v>0.34</v>
      </c>
      <c r="N1292" s="88" t="s">
        <v>31</v>
      </c>
      <c r="O1292" s="91" t="s">
        <v>219</v>
      </c>
      <c r="P1292" s="0" t="str">
        <f aca="false">RIGHT(H1292,LEN(H1292) - FIND(" ", H1292))</f>
        <v>Athletic Footwear</v>
      </c>
    </row>
    <row r="1293" customFormat="false" ht="14.25" hidden="false" customHeight="true" outlineLevel="0" collapsed="false">
      <c r="B1293" s="88" t="s">
        <v>43</v>
      </c>
      <c r="C1293" s="89" t="n">
        <v>1128299</v>
      </c>
      <c r="D1293" s="90" t="n">
        <v>44194</v>
      </c>
      <c r="E1293" s="88" t="s">
        <v>18</v>
      </c>
      <c r="F1293" s="88" t="s">
        <v>19</v>
      </c>
      <c r="G1293" s="88" t="s">
        <v>60</v>
      </c>
      <c r="H1293" s="91" t="s">
        <v>16</v>
      </c>
      <c r="I1293" s="92" t="n">
        <v>65</v>
      </c>
      <c r="J1293" s="93" t="n">
        <v>525</v>
      </c>
      <c r="K1293" s="94" t="n">
        <f aca="false">I1293 * J1293</f>
        <v>34125</v>
      </c>
      <c r="L1293" s="94" t="n">
        <f aca="false">K1293 *M1293</f>
        <v>17062.5</v>
      </c>
      <c r="M1293" s="95" t="n">
        <v>0.5</v>
      </c>
      <c r="N1293" s="88" t="s">
        <v>31</v>
      </c>
      <c r="O1293" s="91" t="s">
        <v>218</v>
      </c>
      <c r="P1293" s="0" t="str">
        <f aca="false">RIGHT(H1293,LEN(H1293) - FIND(" ", H1293))</f>
        <v>Apparel</v>
      </c>
    </row>
    <row r="1294" customFormat="false" ht="14.25" hidden="false" customHeight="true" outlineLevel="0" collapsed="false">
      <c r="B1294" s="88" t="s">
        <v>22</v>
      </c>
      <c r="C1294" s="89" t="n">
        <v>1189833</v>
      </c>
      <c r="D1294" s="90" t="n">
        <v>44194</v>
      </c>
      <c r="E1294" s="88" t="s">
        <v>29</v>
      </c>
      <c r="F1294" s="88" t="s">
        <v>41</v>
      </c>
      <c r="G1294" s="88" t="s">
        <v>47</v>
      </c>
      <c r="H1294" s="91" t="s">
        <v>24</v>
      </c>
      <c r="I1294" s="92" t="n">
        <v>45</v>
      </c>
      <c r="J1294" s="93" t="n">
        <v>475</v>
      </c>
      <c r="K1294" s="94" t="n">
        <f aca="false">I1294 * J1294</f>
        <v>21375</v>
      </c>
      <c r="L1294" s="94" t="n">
        <f aca="false">K1294 *M1294</f>
        <v>6412.5</v>
      </c>
      <c r="M1294" s="95" t="n">
        <v>0.3</v>
      </c>
      <c r="N1294" s="88" t="s">
        <v>31</v>
      </c>
      <c r="O1294" s="91" t="s">
        <v>218</v>
      </c>
      <c r="P1294" s="0" t="str">
        <f aca="false">RIGHT(H1294,LEN(H1294) - FIND(" ", H1294))</f>
        <v>Athletic Footwear</v>
      </c>
    </row>
    <row r="1295" customFormat="false" ht="14.25" hidden="false" customHeight="true" outlineLevel="0" collapsed="false">
      <c r="B1295" s="88" t="s">
        <v>43</v>
      </c>
      <c r="C1295" s="89" t="n">
        <v>1128299</v>
      </c>
      <c r="D1295" s="90" t="n">
        <v>44194</v>
      </c>
      <c r="E1295" s="88" t="s">
        <v>18</v>
      </c>
      <c r="F1295" s="88" t="s">
        <v>19</v>
      </c>
      <c r="G1295" s="88" t="s">
        <v>60</v>
      </c>
      <c r="H1295" s="91" t="s">
        <v>16</v>
      </c>
      <c r="I1295" s="92" t="n">
        <v>59</v>
      </c>
      <c r="J1295" s="93" t="n">
        <v>152</v>
      </c>
      <c r="K1295" s="94" t="n">
        <f aca="false">I1295 * J1295</f>
        <v>8968</v>
      </c>
      <c r="L1295" s="94" t="n">
        <f aca="false">K1295 *M1295</f>
        <v>5829.2</v>
      </c>
      <c r="M1295" s="95" t="n">
        <v>0.65</v>
      </c>
      <c r="N1295" s="88" t="s">
        <v>23</v>
      </c>
      <c r="O1295" s="91" t="s">
        <v>218</v>
      </c>
      <c r="P1295" s="0" t="str">
        <f aca="false">RIGHT(H1295,LEN(H1295) - FIND(" ", H1295))</f>
        <v>Apparel</v>
      </c>
    </row>
    <row r="1296" customFormat="false" ht="14.25" hidden="false" customHeight="true" outlineLevel="0" collapsed="false">
      <c r="B1296" s="88" t="s">
        <v>22</v>
      </c>
      <c r="C1296" s="89" t="n">
        <v>1189833</v>
      </c>
      <c r="D1296" s="90" t="n">
        <v>44194</v>
      </c>
      <c r="E1296" s="88" t="s">
        <v>29</v>
      </c>
      <c r="F1296" s="88" t="s">
        <v>41</v>
      </c>
      <c r="G1296" s="88" t="s">
        <v>47</v>
      </c>
      <c r="H1296" s="91" t="s">
        <v>24</v>
      </c>
      <c r="I1296" s="92" t="n">
        <v>43</v>
      </c>
      <c r="J1296" s="93" t="n">
        <v>128</v>
      </c>
      <c r="K1296" s="94" t="n">
        <f aca="false">I1296 * J1296</f>
        <v>5504</v>
      </c>
      <c r="L1296" s="94" t="n">
        <f aca="false">K1296 *M1296</f>
        <v>2311.68</v>
      </c>
      <c r="M1296" s="95" t="n">
        <v>0.42</v>
      </c>
      <c r="N1296" s="88" t="s">
        <v>23</v>
      </c>
      <c r="O1296" s="91" t="s">
        <v>218</v>
      </c>
      <c r="P1296" s="0" t="str">
        <f aca="false">RIGHT(H1296,LEN(H1296) - FIND(" ", H1296))</f>
        <v>Athletic Footwear</v>
      </c>
    </row>
    <row r="1297" customFormat="false" ht="14.25" hidden="false" customHeight="true" outlineLevel="0" collapsed="false">
      <c r="B1297" s="88" t="s">
        <v>43</v>
      </c>
      <c r="C1297" s="89" t="n">
        <v>1128299</v>
      </c>
      <c r="D1297" s="90" t="n">
        <v>44194</v>
      </c>
      <c r="E1297" s="88" t="s">
        <v>18</v>
      </c>
      <c r="F1297" s="88" t="s">
        <v>19</v>
      </c>
      <c r="G1297" s="88" t="s">
        <v>60</v>
      </c>
      <c r="H1297" s="91" t="s">
        <v>16</v>
      </c>
      <c r="I1297" s="92" t="n">
        <v>47</v>
      </c>
      <c r="J1297" s="93" t="n">
        <v>158</v>
      </c>
      <c r="K1297" s="94" t="n">
        <f aca="false">I1297 * J1297</f>
        <v>7426</v>
      </c>
      <c r="L1297" s="94" t="n">
        <f aca="false">K1297 *M1297</f>
        <v>4158.56</v>
      </c>
      <c r="M1297" s="95" t="n">
        <v>0.56</v>
      </c>
      <c r="N1297" s="88" t="s">
        <v>31</v>
      </c>
      <c r="O1297" s="91" t="s">
        <v>218</v>
      </c>
      <c r="P1297" s="0" t="str">
        <f aca="false">RIGHT(H1297,LEN(H1297) - FIND(" ", H1297))</f>
        <v>Apparel</v>
      </c>
    </row>
    <row r="1298" customFormat="false" ht="14.25" hidden="false" customHeight="true" outlineLevel="0" collapsed="false">
      <c r="B1298" s="88" t="s">
        <v>43</v>
      </c>
      <c r="C1298" s="89" t="n">
        <v>1128299</v>
      </c>
      <c r="D1298" s="90" t="n">
        <v>44195</v>
      </c>
      <c r="E1298" s="88" t="s">
        <v>18</v>
      </c>
      <c r="F1298" s="88" t="s">
        <v>19</v>
      </c>
      <c r="G1298" s="88" t="s">
        <v>60</v>
      </c>
      <c r="H1298" s="91" t="s">
        <v>38</v>
      </c>
      <c r="I1298" s="92" t="n">
        <v>80</v>
      </c>
      <c r="J1298" s="93" t="n">
        <v>700</v>
      </c>
      <c r="K1298" s="94" t="n">
        <f aca="false">I1298 * J1298</f>
        <v>56000</v>
      </c>
      <c r="L1298" s="94" t="n">
        <f aca="false">K1298 *M1298</f>
        <v>8400</v>
      </c>
      <c r="M1298" s="95" t="n">
        <v>0.15</v>
      </c>
      <c r="N1298" s="88" t="s">
        <v>31</v>
      </c>
      <c r="O1298" s="91" t="s">
        <v>219</v>
      </c>
      <c r="P1298" s="0" t="str">
        <f aca="false">RIGHT(H1298,LEN(H1298) - FIND(" ", H1298))</f>
        <v>Apparel</v>
      </c>
    </row>
    <row r="1299" customFormat="false" ht="14.25" hidden="false" customHeight="true" outlineLevel="0" collapsed="false">
      <c r="B1299" s="88" t="s">
        <v>22</v>
      </c>
      <c r="C1299" s="89" t="n">
        <v>1189833</v>
      </c>
      <c r="D1299" s="90" t="n">
        <v>44195</v>
      </c>
      <c r="E1299" s="88" t="s">
        <v>29</v>
      </c>
      <c r="F1299" s="88" t="s">
        <v>41</v>
      </c>
      <c r="G1299" s="88" t="s">
        <v>47</v>
      </c>
      <c r="H1299" s="91" t="s">
        <v>48</v>
      </c>
      <c r="I1299" s="92" t="n">
        <v>45</v>
      </c>
      <c r="J1299" s="93" t="n">
        <v>475</v>
      </c>
      <c r="K1299" s="94" t="n">
        <f aca="false">I1299 * J1299</f>
        <v>21375</v>
      </c>
      <c r="L1299" s="94" t="n">
        <f aca="false">K1299 *M1299</f>
        <v>9618.75</v>
      </c>
      <c r="M1299" s="95" t="n">
        <v>0.45</v>
      </c>
      <c r="N1299" s="88" t="s">
        <v>31</v>
      </c>
      <c r="O1299" s="91" t="s">
        <v>219</v>
      </c>
      <c r="P1299" s="0" t="str">
        <f aca="false">RIGHT(H1299,LEN(H1299) - FIND(" ", H1299))</f>
        <v>Street Footwear</v>
      </c>
    </row>
    <row r="1300" customFormat="false" ht="14.25" hidden="false" customHeight="true" outlineLevel="0" collapsed="false">
      <c r="B1300" s="88" t="s">
        <v>43</v>
      </c>
      <c r="C1300" s="89" t="n">
        <v>1128299</v>
      </c>
      <c r="D1300" s="90" t="n">
        <v>44195</v>
      </c>
      <c r="E1300" s="88" t="s">
        <v>18</v>
      </c>
      <c r="F1300" s="88" t="s">
        <v>19</v>
      </c>
      <c r="G1300" s="88" t="s">
        <v>60</v>
      </c>
      <c r="H1300" s="91" t="s">
        <v>38</v>
      </c>
      <c r="I1300" s="92" t="n">
        <v>72</v>
      </c>
      <c r="J1300" s="93" t="n">
        <v>203</v>
      </c>
      <c r="K1300" s="94" t="n">
        <f aca="false">I1300 * J1300</f>
        <v>14616</v>
      </c>
      <c r="L1300" s="94" t="n">
        <f aca="false">K1300 *M1300</f>
        <v>3946.32</v>
      </c>
      <c r="M1300" s="95" t="n">
        <v>0.27</v>
      </c>
      <c r="N1300" s="88" t="s">
        <v>23</v>
      </c>
      <c r="O1300" s="91" t="s">
        <v>219</v>
      </c>
      <c r="P1300" s="0" t="str">
        <f aca="false">RIGHT(H1300,LEN(H1300) - FIND(" ", H1300))</f>
        <v>Apparel</v>
      </c>
    </row>
    <row r="1301" customFormat="false" ht="14.25" hidden="false" customHeight="true" outlineLevel="0" collapsed="false">
      <c r="B1301" s="88" t="s">
        <v>22</v>
      </c>
      <c r="C1301" s="89" t="n">
        <v>1189833</v>
      </c>
      <c r="D1301" s="90" t="n">
        <v>44195</v>
      </c>
      <c r="E1301" s="88" t="s">
        <v>29</v>
      </c>
      <c r="F1301" s="88" t="s">
        <v>41</v>
      </c>
      <c r="G1301" s="88" t="s">
        <v>47</v>
      </c>
      <c r="H1301" s="91" t="s">
        <v>48</v>
      </c>
      <c r="I1301" s="92" t="n">
        <v>41</v>
      </c>
      <c r="J1301" s="93" t="n">
        <v>119</v>
      </c>
      <c r="K1301" s="94" t="n">
        <f aca="false">I1301 * J1301</f>
        <v>4879</v>
      </c>
      <c r="L1301" s="94" t="n">
        <f aca="false">K1301 *M1301</f>
        <v>2878.61</v>
      </c>
      <c r="M1301" s="95" t="n">
        <v>0.59</v>
      </c>
      <c r="N1301" s="88" t="s">
        <v>23</v>
      </c>
      <c r="O1301" s="91" t="s">
        <v>219</v>
      </c>
      <c r="P1301" s="0" t="str">
        <f aca="false">RIGHT(H1301,LEN(H1301) - FIND(" ", H1301))</f>
        <v>Street Footwear</v>
      </c>
    </row>
    <row r="1302" customFormat="false" ht="14.25" hidden="false" customHeight="true" outlineLevel="0" collapsed="false">
      <c r="B1302" s="88" t="s">
        <v>43</v>
      </c>
      <c r="C1302" s="89" t="n">
        <v>1128299</v>
      </c>
      <c r="D1302" s="90" t="n">
        <v>44195</v>
      </c>
      <c r="E1302" s="88" t="s">
        <v>18</v>
      </c>
      <c r="F1302" s="88" t="s">
        <v>19</v>
      </c>
      <c r="G1302" s="88" t="s">
        <v>60</v>
      </c>
      <c r="H1302" s="91" t="s">
        <v>38</v>
      </c>
      <c r="I1302" s="92" t="n">
        <v>62</v>
      </c>
      <c r="J1302" s="93" t="n">
        <v>245</v>
      </c>
      <c r="K1302" s="94" t="n">
        <f aca="false">I1302 * J1302</f>
        <v>15190</v>
      </c>
      <c r="L1302" s="94" t="n">
        <f aca="false">K1302 *M1302</f>
        <v>2886.1</v>
      </c>
      <c r="M1302" s="95" t="n">
        <v>0.19</v>
      </c>
      <c r="N1302" s="88" t="s">
        <v>31</v>
      </c>
      <c r="O1302" s="91" t="s">
        <v>219</v>
      </c>
      <c r="P1302" s="0" t="str">
        <f aca="false">RIGHT(H1302,LEN(H1302) - FIND(" ", H1302))</f>
        <v>Apparel</v>
      </c>
    </row>
    <row r="1303" customFormat="false" ht="14.25" hidden="false" customHeight="true" outlineLevel="0" collapsed="false">
      <c r="B1303" s="88" t="s">
        <v>43</v>
      </c>
      <c r="C1303" s="89" t="n">
        <v>1128299</v>
      </c>
      <c r="D1303" s="90" t="n">
        <v>44196</v>
      </c>
      <c r="E1303" s="88" t="s">
        <v>18</v>
      </c>
      <c r="F1303" s="88" t="s">
        <v>19</v>
      </c>
      <c r="G1303" s="88" t="s">
        <v>60</v>
      </c>
      <c r="H1303" s="91" t="s">
        <v>32</v>
      </c>
      <c r="I1303" s="92" t="n">
        <v>60</v>
      </c>
      <c r="J1303" s="93" t="n">
        <v>900</v>
      </c>
      <c r="K1303" s="94" t="n">
        <f aca="false">I1303 * J1303</f>
        <v>54000</v>
      </c>
      <c r="L1303" s="94" t="n">
        <f aca="false">K1303 *M1303</f>
        <v>21600</v>
      </c>
      <c r="M1303" s="95" t="n">
        <v>0.4</v>
      </c>
      <c r="N1303" s="88" t="s">
        <v>31</v>
      </c>
      <c r="O1303" s="91" t="s">
        <v>218</v>
      </c>
      <c r="P1303" s="0" t="str">
        <f aca="false">RIGHT(H1303,LEN(H1303) - FIND(" ", H1303))</f>
        <v>Street Footwear</v>
      </c>
    </row>
    <row r="1304" customFormat="false" ht="14.25" hidden="false" customHeight="true" outlineLevel="0" collapsed="false">
      <c r="B1304" s="88" t="s">
        <v>22</v>
      </c>
      <c r="C1304" s="89" t="n">
        <v>1189833</v>
      </c>
      <c r="D1304" s="90" t="n">
        <v>44196</v>
      </c>
      <c r="E1304" s="88" t="s">
        <v>29</v>
      </c>
      <c r="F1304" s="88" t="s">
        <v>41</v>
      </c>
      <c r="G1304" s="88" t="s">
        <v>47</v>
      </c>
      <c r="H1304" s="91" t="s">
        <v>44</v>
      </c>
      <c r="I1304" s="92" t="n">
        <v>45</v>
      </c>
      <c r="J1304" s="93" t="n">
        <v>325</v>
      </c>
      <c r="K1304" s="94" t="n">
        <f aca="false">I1304 * J1304</f>
        <v>14625</v>
      </c>
      <c r="L1304" s="94" t="n">
        <f aca="false">K1304 *M1304</f>
        <v>5850</v>
      </c>
      <c r="M1304" s="95" t="n">
        <v>0.4</v>
      </c>
      <c r="N1304" s="88" t="s">
        <v>31</v>
      </c>
      <c r="O1304" s="91" t="s">
        <v>219</v>
      </c>
      <c r="P1304" s="0" t="str">
        <f aca="false">RIGHT(H1304,LEN(H1304) - FIND(" ", H1304))</f>
        <v>Athletic Footwear</v>
      </c>
    </row>
    <row r="1305" customFormat="false" ht="14.25" hidden="false" customHeight="true" outlineLevel="0" collapsed="false">
      <c r="B1305" s="88" t="s">
        <v>43</v>
      </c>
      <c r="C1305" s="89" t="n">
        <v>1128299</v>
      </c>
      <c r="D1305" s="90" t="n">
        <v>44196</v>
      </c>
      <c r="E1305" s="88" t="s">
        <v>18</v>
      </c>
      <c r="F1305" s="88" t="s">
        <v>19</v>
      </c>
      <c r="G1305" s="88" t="s">
        <v>60</v>
      </c>
      <c r="H1305" s="91" t="s">
        <v>32</v>
      </c>
      <c r="I1305" s="92" t="n">
        <v>56</v>
      </c>
      <c r="J1305" s="93" t="n">
        <v>252</v>
      </c>
      <c r="K1305" s="94" t="n">
        <f aca="false">I1305 * J1305</f>
        <v>14112</v>
      </c>
      <c r="L1305" s="94" t="n">
        <f aca="false">K1305 *M1305</f>
        <v>7056</v>
      </c>
      <c r="M1305" s="95" t="n">
        <v>0.5</v>
      </c>
      <c r="N1305" s="88" t="s">
        <v>23</v>
      </c>
      <c r="O1305" s="91" t="s">
        <v>218</v>
      </c>
      <c r="P1305" s="0" t="str">
        <f aca="false">RIGHT(H1305,LEN(H1305) - FIND(" ", H1305))</f>
        <v>Street Footwear</v>
      </c>
    </row>
    <row r="1306" customFormat="false" ht="14.25" hidden="false" customHeight="true" outlineLevel="0" collapsed="false">
      <c r="B1306" s="88" t="s">
        <v>22</v>
      </c>
      <c r="C1306" s="89" t="n">
        <v>1189833</v>
      </c>
      <c r="D1306" s="90" t="n">
        <v>44196</v>
      </c>
      <c r="E1306" s="88" t="s">
        <v>29</v>
      </c>
      <c r="F1306" s="88" t="s">
        <v>41</v>
      </c>
      <c r="G1306" s="88" t="s">
        <v>47</v>
      </c>
      <c r="H1306" s="91" t="s">
        <v>44</v>
      </c>
      <c r="I1306" s="92" t="n">
        <v>44</v>
      </c>
      <c r="J1306" s="93" t="n">
        <v>98</v>
      </c>
      <c r="K1306" s="94" t="n">
        <f aca="false">I1306 * J1306</f>
        <v>4312</v>
      </c>
      <c r="L1306" s="94" t="n">
        <f aca="false">K1306 *M1306</f>
        <v>2242.24</v>
      </c>
      <c r="M1306" s="95" t="n">
        <v>0.52</v>
      </c>
      <c r="N1306" s="88" t="s">
        <v>23</v>
      </c>
      <c r="O1306" s="91" t="s">
        <v>219</v>
      </c>
      <c r="P1306" s="0" t="str">
        <f aca="false">RIGHT(H1306,LEN(H1306) - FIND(" ", H1306))</f>
        <v>Athletic Footwear</v>
      </c>
    </row>
    <row r="1307" customFormat="false" ht="14.25" hidden="false" customHeight="true" outlineLevel="0" collapsed="false">
      <c r="B1307" s="88" t="s">
        <v>43</v>
      </c>
      <c r="C1307" s="89" t="n">
        <v>1128299</v>
      </c>
      <c r="D1307" s="90" t="n">
        <v>44196</v>
      </c>
      <c r="E1307" s="88" t="s">
        <v>18</v>
      </c>
      <c r="F1307" s="88" t="s">
        <v>19</v>
      </c>
      <c r="G1307" s="88" t="s">
        <v>60</v>
      </c>
      <c r="H1307" s="91" t="s">
        <v>32</v>
      </c>
      <c r="I1307" s="92" t="n">
        <v>44</v>
      </c>
      <c r="J1307" s="93" t="n">
        <v>270</v>
      </c>
      <c r="K1307" s="94" t="n">
        <f aca="false">I1307 * J1307</f>
        <v>11880</v>
      </c>
      <c r="L1307" s="94" t="n">
        <f aca="false">K1307 *M1307</f>
        <v>5227.2</v>
      </c>
      <c r="M1307" s="95" t="n">
        <v>0.44</v>
      </c>
      <c r="N1307" s="88" t="s">
        <v>31</v>
      </c>
      <c r="O1307" s="91" t="s">
        <v>218</v>
      </c>
      <c r="P1307" s="0" t="str">
        <f aca="false">RIGHT(H1307,LEN(H1307) - FIND(" ", H1307))</f>
        <v>Street Footwear</v>
      </c>
    </row>
    <row r="1308" customFormat="false" ht="14.25" hidden="false" customHeight="true" outlineLevel="0" collapsed="false">
      <c r="B1308" s="88" t="s">
        <v>43</v>
      </c>
      <c r="C1308" s="89" t="n">
        <v>1128299</v>
      </c>
      <c r="D1308" s="90" t="n">
        <v>44197</v>
      </c>
      <c r="E1308" s="88" t="s">
        <v>18</v>
      </c>
      <c r="F1308" s="88" t="s">
        <v>19</v>
      </c>
      <c r="G1308" s="88" t="s">
        <v>60</v>
      </c>
      <c r="H1308" s="91" t="s">
        <v>24</v>
      </c>
      <c r="I1308" s="92" t="n">
        <v>65</v>
      </c>
      <c r="J1308" s="93" t="n">
        <v>750</v>
      </c>
      <c r="K1308" s="94" t="n">
        <f aca="false">I1308 * J1308</f>
        <v>48750</v>
      </c>
      <c r="L1308" s="94" t="n">
        <f aca="false">K1308 *M1308</f>
        <v>12187.5</v>
      </c>
      <c r="M1308" s="95" t="n">
        <v>0.25</v>
      </c>
      <c r="N1308" s="88" t="s">
        <v>31</v>
      </c>
      <c r="O1308" s="91" t="s">
        <v>218</v>
      </c>
      <c r="P1308" s="0" t="str">
        <f aca="false">RIGHT(H1308,LEN(H1308) - FIND(" ", H1308))</f>
        <v>Athletic Footwear</v>
      </c>
    </row>
    <row r="1309" customFormat="false" ht="14.25" hidden="false" customHeight="true" outlineLevel="0" collapsed="false">
      <c r="B1309" s="88" t="s">
        <v>22</v>
      </c>
      <c r="C1309" s="89" t="n">
        <v>1189833</v>
      </c>
      <c r="D1309" s="90" t="n">
        <v>44197</v>
      </c>
      <c r="E1309" s="88" t="s">
        <v>29</v>
      </c>
      <c r="F1309" s="88" t="s">
        <v>124</v>
      </c>
      <c r="G1309" s="88" t="s">
        <v>87</v>
      </c>
      <c r="H1309" s="91" t="s">
        <v>16</v>
      </c>
      <c r="I1309" s="92" t="n">
        <v>50</v>
      </c>
      <c r="J1309" s="93" t="n">
        <v>275</v>
      </c>
      <c r="K1309" s="94" t="n">
        <f aca="false">I1309 * J1309</f>
        <v>13750</v>
      </c>
      <c r="L1309" s="94" t="n">
        <f aca="false">K1309 *M1309</f>
        <v>8250</v>
      </c>
      <c r="M1309" s="95" t="n">
        <v>0.6</v>
      </c>
      <c r="N1309" s="88" t="s">
        <v>31</v>
      </c>
      <c r="O1309" s="91" t="s">
        <v>218</v>
      </c>
      <c r="P1309" s="0" t="str">
        <f aca="false">RIGHT(H1309,LEN(H1309) - FIND(" ", H1309))</f>
        <v>Apparel</v>
      </c>
    </row>
    <row r="1310" customFormat="false" ht="14.25" hidden="false" customHeight="true" outlineLevel="0" collapsed="false">
      <c r="B1310" s="88" t="s">
        <v>43</v>
      </c>
      <c r="C1310" s="89" t="n">
        <v>1128299</v>
      </c>
      <c r="D1310" s="90" t="n">
        <v>44197</v>
      </c>
      <c r="E1310" s="88" t="s">
        <v>18</v>
      </c>
      <c r="F1310" s="88" t="s">
        <v>19</v>
      </c>
      <c r="G1310" s="88" t="s">
        <v>60</v>
      </c>
      <c r="H1310" s="91" t="s">
        <v>24</v>
      </c>
      <c r="I1310" s="92" t="n">
        <v>64</v>
      </c>
      <c r="J1310" s="93" t="n">
        <v>225</v>
      </c>
      <c r="K1310" s="94" t="n">
        <f aca="false">I1310 * J1310</f>
        <v>14400</v>
      </c>
      <c r="L1310" s="94" t="n">
        <f aca="false">K1310 *M1310</f>
        <v>5184</v>
      </c>
      <c r="M1310" s="95" t="n">
        <v>0.36</v>
      </c>
      <c r="N1310" s="88" t="s">
        <v>23</v>
      </c>
      <c r="O1310" s="91" t="s">
        <v>218</v>
      </c>
      <c r="P1310" s="0" t="str">
        <f aca="false">RIGHT(H1310,LEN(H1310) - FIND(" ", H1310))</f>
        <v>Athletic Footwear</v>
      </c>
    </row>
    <row r="1311" customFormat="false" ht="14.25" hidden="false" customHeight="true" outlineLevel="0" collapsed="false">
      <c r="B1311" s="88" t="s">
        <v>22</v>
      </c>
      <c r="C1311" s="89" t="n">
        <v>1189833</v>
      </c>
      <c r="D1311" s="90" t="n">
        <v>44197</v>
      </c>
      <c r="E1311" s="88" t="s">
        <v>29</v>
      </c>
      <c r="F1311" s="88" t="s">
        <v>124</v>
      </c>
      <c r="G1311" s="88" t="s">
        <v>87</v>
      </c>
      <c r="H1311" s="91" t="s">
        <v>16</v>
      </c>
      <c r="I1311" s="92" t="n">
        <v>47</v>
      </c>
      <c r="J1311" s="93" t="n">
        <v>77</v>
      </c>
      <c r="K1311" s="94" t="n">
        <f aca="false">I1311 * J1311</f>
        <v>3619</v>
      </c>
      <c r="L1311" s="94" t="n">
        <f aca="false">K1311 *M1311</f>
        <v>2714.25</v>
      </c>
      <c r="M1311" s="95" t="n">
        <v>0.75</v>
      </c>
      <c r="N1311" s="88" t="s">
        <v>23</v>
      </c>
      <c r="O1311" s="91" t="s">
        <v>218</v>
      </c>
      <c r="P1311" s="0" t="str">
        <f aca="false">RIGHT(H1311,LEN(H1311) - FIND(" ", H1311))</f>
        <v>Apparel</v>
      </c>
    </row>
    <row r="1312" customFormat="false" ht="14.25" hidden="false" customHeight="true" outlineLevel="0" collapsed="false">
      <c r="B1312" s="88" t="s">
        <v>43</v>
      </c>
      <c r="C1312" s="89" t="n">
        <v>1128299</v>
      </c>
      <c r="D1312" s="90" t="n">
        <v>44197</v>
      </c>
      <c r="E1312" s="88" t="s">
        <v>18</v>
      </c>
      <c r="F1312" s="88" t="s">
        <v>19</v>
      </c>
      <c r="G1312" s="88" t="s">
        <v>60</v>
      </c>
      <c r="H1312" s="91" t="s">
        <v>24</v>
      </c>
      <c r="I1312" s="92" t="n">
        <v>51</v>
      </c>
      <c r="J1312" s="93" t="n">
        <v>233</v>
      </c>
      <c r="K1312" s="94" t="n">
        <f aca="false">I1312 * J1312</f>
        <v>11883</v>
      </c>
      <c r="L1312" s="94" t="n">
        <f aca="false">K1312 *M1312</f>
        <v>3208.41</v>
      </c>
      <c r="M1312" s="95" t="n">
        <v>0.27</v>
      </c>
      <c r="N1312" s="88" t="s">
        <v>31</v>
      </c>
      <c r="O1312" s="91" t="s">
        <v>218</v>
      </c>
      <c r="P1312" s="0" t="str">
        <f aca="false">RIGHT(H1312,LEN(H1312) - FIND(" ", H1312))</f>
        <v>Athletic Footwear</v>
      </c>
    </row>
    <row r="1313" customFormat="false" ht="14.25" hidden="false" customHeight="true" outlineLevel="0" collapsed="false">
      <c r="B1313" s="88" t="s">
        <v>43</v>
      </c>
      <c r="C1313" s="89" t="n">
        <v>1128299</v>
      </c>
      <c r="D1313" s="90" t="n">
        <v>44198</v>
      </c>
      <c r="E1313" s="88" t="s">
        <v>18</v>
      </c>
      <c r="F1313" s="88" t="s">
        <v>19</v>
      </c>
      <c r="G1313" s="88" t="s">
        <v>60</v>
      </c>
      <c r="H1313" s="91" t="s">
        <v>48</v>
      </c>
      <c r="I1313" s="92" t="n">
        <v>65</v>
      </c>
      <c r="J1313" s="93" t="n">
        <v>750</v>
      </c>
      <c r="K1313" s="94" t="n">
        <f aca="false">I1313 * J1313</f>
        <v>48750</v>
      </c>
      <c r="L1313" s="94" t="n">
        <f aca="false">K1313 *M1313</f>
        <v>19500</v>
      </c>
      <c r="M1313" s="95" t="n">
        <v>0.4</v>
      </c>
      <c r="N1313" s="88" t="s">
        <v>31</v>
      </c>
      <c r="O1313" s="91" t="s">
        <v>219</v>
      </c>
      <c r="P1313" s="0" t="str">
        <f aca="false">RIGHT(H1313,LEN(H1313) - FIND(" ", H1313))</f>
        <v>Street Footwear</v>
      </c>
    </row>
    <row r="1314" customFormat="false" ht="14.25" hidden="false" customHeight="true" outlineLevel="0" collapsed="false">
      <c r="B1314" s="88" t="s">
        <v>22</v>
      </c>
      <c r="C1314" s="89" t="n">
        <v>1189833</v>
      </c>
      <c r="D1314" s="90" t="n">
        <v>44198</v>
      </c>
      <c r="E1314" s="88" t="s">
        <v>29</v>
      </c>
      <c r="F1314" s="88" t="s">
        <v>124</v>
      </c>
      <c r="G1314" s="88" t="s">
        <v>87</v>
      </c>
      <c r="H1314" s="91" t="s">
        <v>38</v>
      </c>
      <c r="I1314" s="92" t="n">
        <v>45</v>
      </c>
      <c r="J1314" s="93" t="n">
        <v>475</v>
      </c>
      <c r="K1314" s="94" t="n">
        <f aca="false">I1314 * J1314</f>
        <v>21375</v>
      </c>
      <c r="L1314" s="94" t="n">
        <f aca="false">K1314 *M1314</f>
        <v>5343.75</v>
      </c>
      <c r="M1314" s="95" t="n">
        <v>0.25</v>
      </c>
      <c r="N1314" s="88" t="s">
        <v>31</v>
      </c>
      <c r="O1314" s="91" t="s">
        <v>219</v>
      </c>
      <c r="P1314" s="0" t="str">
        <f aca="false">RIGHT(H1314,LEN(H1314) - FIND(" ", H1314))</f>
        <v>Apparel</v>
      </c>
    </row>
    <row r="1315" customFormat="false" ht="14.25" hidden="false" customHeight="true" outlineLevel="0" collapsed="false">
      <c r="B1315" s="88" t="s">
        <v>43</v>
      </c>
      <c r="C1315" s="89" t="n">
        <v>1128299</v>
      </c>
      <c r="D1315" s="90" t="n">
        <v>44198</v>
      </c>
      <c r="E1315" s="88" t="s">
        <v>18</v>
      </c>
      <c r="F1315" s="88" t="s">
        <v>19</v>
      </c>
      <c r="G1315" s="88" t="s">
        <v>60</v>
      </c>
      <c r="H1315" s="91" t="s">
        <v>48</v>
      </c>
      <c r="I1315" s="92" t="n">
        <v>60</v>
      </c>
      <c r="J1315" s="93" t="n">
        <v>218</v>
      </c>
      <c r="K1315" s="94" t="n">
        <f aca="false">I1315 * J1315</f>
        <v>13080</v>
      </c>
      <c r="L1315" s="94" t="n">
        <f aca="false">K1315 *M1315</f>
        <v>6670.8</v>
      </c>
      <c r="M1315" s="95" t="n">
        <v>0.51</v>
      </c>
      <c r="N1315" s="88" t="s">
        <v>23</v>
      </c>
      <c r="O1315" s="91" t="s">
        <v>219</v>
      </c>
      <c r="P1315" s="0" t="str">
        <f aca="false">RIGHT(H1315,LEN(H1315) - FIND(" ", H1315))</f>
        <v>Street Footwear</v>
      </c>
    </row>
    <row r="1316" customFormat="false" ht="14.25" hidden="false" customHeight="true" outlineLevel="0" collapsed="false">
      <c r="B1316" s="88" t="s">
        <v>22</v>
      </c>
      <c r="C1316" s="89" t="n">
        <v>1189833</v>
      </c>
      <c r="D1316" s="90" t="n">
        <v>44198</v>
      </c>
      <c r="E1316" s="88" t="s">
        <v>29</v>
      </c>
      <c r="F1316" s="88" t="s">
        <v>124</v>
      </c>
      <c r="G1316" s="88" t="s">
        <v>87</v>
      </c>
      <c r="H1316" s="91" t="s">
        <v>38</v>
      </c>
      <c r="I1316" s="92" t="n">
        <v>43</v>
      </c>
      <c r="J1316" s="93" t="n">
        <v>138</v>
      </c>
      <c r="K1316" s="94" t="n">
        <f aca="false">I1316 * J1316</f>
        <v>5934</v>
      </c>
      <c r="L1316" s="94" t="n">
        <f aca="false">K1316 *M1316</f>
        <v>2314.26</v>
      </c>
      <c r="M1316" s="95" t="n">
        <v>0.39</v>
      </c>
      <c r="N1316" s="88" t="s">
        <v>23</v>
      </c>
      <c r="O1316" s="91" t="s">
        <v>219</v>
      </c>
      <c r="P1316" s="0" t="str">
        <f aca="false">RIGHT(H1316,LEN(H1316) - FIND(" ", H1316))</f>
        <v>Apparel</v>
      </c>
    </row>
    <row r="1317" customFormat="false" ht="14.25" hidden="false" customHeight="true" outlineLevel="0" collapsed="false">
      <c r="B1317" s="88" t="s">
        <v>43</v>
      </c>
      <c r="C1317" s="89" t="n">
        <v>1128299</v>
      </c>
      <c r="D1317" s="90" t="n">
        <v>44198</v>
      </c>
      <c r="E1317" s="88" t="s">
        <v>18</v>
      </c>
      <c r="F1317" s="88" t="s">
        <v>19</v>
      </c>
      <c r="G1317" s="88" t="s">
        <v>60</v>
      </c>
      <c r="H1317" s="91" t="s">
        <v>48</v>
      </c>
      <c r="I1317" s="92" t="n">
        <v>46</v>
      </c>
      <c r="J1317" s="93" t="n">
        <v>225</v>
      </c>
      <c r="K1317" s="94" t="n">
        <f aca="false">I1317 * J1317</f>
        <v>10350</v>
      </c>
      <c r="L1317" s="94" t="n">
        <f aca="false">K1317 *M1317</f>
        <v>4554</v>
      </c>
      <c r="M1317" s="95" t="n">
        <v>0.44</v>
      </c>
      <c r="N1317" s="88" t="s">
        <v>31</v>
      </c>
      <c r="O1317" s="91" t="s">
        <v>219</v>
      </c>
      <c r="P1317" s="0" t="str">
        <f aca="false">RIGHT(H1317,LEN(H1317) - FIND(" ", H1317))</f>
        <v>Street Footwear</v>
      </c>
    </row>
    <row r="1318" customFormat="false" ht="14.25" hidden="false" customHeight="true" outlineLevel="0" collapsed="false">
      <c r="B1318" s="88" t="s">
        <v>43</v>
      </c>
      <c r="C1318" s="89" t="n">
        <v>1128299</v>
      </c>
      <c r="D1318" s="90" t="n">
        <v>44199</v>
      </c>
      <c r="E1318" s="88" t="s">
        <v>18</v>
      </c>
      <c r="F1318" s="88" t="s">
        <v>19</v>
      </c>
      <c r="G1318" s="88" t="s">
        <v>60</v>
      </c>
      <c r="H1318" s="91" t="s">
        <v>44</v>
      </c>
      <c r="I1318" s="92" t="n">
        <v>60</v>
      </c>
      <c r="J1318" s="93" t="n">
        <v>650</v>
      </c>
      <c r="K1318" s="94" t="n">
        <f aca="false">I1318 * J1318</f>
        <v>39000</v>
      </c>
      <c r="L1318" s="94" t="n">
        <f aca="false">K1318 *M1318</f>
        <v>13650</v>
      </c>
      <c r="M1318" s="95" t="n">
        <v>0.35</v>
      </c>
      <c r="N1318" s="88" t="s">
        <v>31</v>
      </c>
      <c r="O1318" s="91" t="s">
        <v>219</v>
      </c>
      <c r="P1318" s="0" t="str">
        <f aca="false">RIGHT(H1318,LEN(H1318) - FIND(" ", H1318))</f>
        <v>Athletic Footwear</v>
      </c>
    </row>
    <row r="1319" customFormat="false" ht="14.25" hidden="false" customHeight="true" outlineLevel="0" collapsed="false">
      <c r="B1319" s="88" t="s">
        <v>22</v>
      </c>
      <c r="C1319" s="89" t="n">
        <v>1189833</v>
      </c>
      <c r="D1319" s="90" t="n">
        <v>44199</v>
      </c>
      <c r="E1319" s="88" t="s">
        <v>29</v>
      </c>
      <c r="F1319" s="88" t="s">
        <v>124</v>
      </c>
      <c r="G1319" s="88" t="s">
        <v>87</v>
      </c>
      <c r="H1319" s="91" t="s">
        <v>32</v>
      </c>
      <c r="I1319" s="92" t="n">
        <v>35</v>
      </c>
      <c r="J1319" s="93" t="n">
        <v>525</v>
      </c>
      <c r="K1319" s="94" t="n">
        <f aca="false">I1319 * J1319</f>
        <v>18375</v>
      </c>
      <c r="L1319" s="94" t="n">
        <f aca="false">K1319 *M1319</f>
        <v>8268.75</v>
      </c>
      <c r="M1319" s="95" t="n">
        <v>0.45</v>
      </c>
      <c r="N1319" s="88" t="s">
        <v>31</v>
      </c>
      <c r="O1319" s="91" t="s">
        <v>218</v>
      </c>
      <c r="P1319" s="0" t="str">
        <f aca="false">RIGHT(H1319,LEN(H1319) - FIND(" ", H1319))</f>
        <v>Street Footwear</v>
      </c>
    </row>
    <row r="1320" customFormat="false" ht="14.25" hidden="false" customHeight="true" outlineLevel="0" collapsed="false">
      <c r="B1320" s="88" t="s">
        <v>43</v>
      </c>
      <c r="C1320" s="89" t="n">
        <v>1185732</v>
      </c>
      <c r="D1320" s="90" t="n">
        <v>44199</v>
      </c>
      <c r="E1320" s="88" t="s">
        <v>29</v>
      </c>
      <c r="F1320" s="88" t="s">
        <v>103</v>
      </c>
      <c r="G1320" s="88" t="s">
        <v>108</v>
      </c>
      <c r="H1320" s="91" t="s">
        <v>32</v>
      </c>
      <c r="I1320" s="92" t="n">
        <v>30</v>
      </c>
      <c r="J1320" s="93" t="n">
        <v>450</v>
      </c>
      <c r="K1320" s="94" t="n">
        <f aca="false">I1320 * J1320</f>
        <v>13500</v>
      </c>
      <c r="L1320" s="94" t="n">
        <f aca="false">K1320 *M1320</f>
        <v>4050</v>
      </c>
      <c r="M1320" s="95" t="n">
        <v>0.3</v>
      </c>
      <c r="N1320" s="88" t="s">
        <v>14</v>
      </c>
      <c r="O1320" s="91" t="s">
        <v>218</v>
      </c>
      <c r="P1320" s="0" t="str">
        <f aca="false">RIGHT(H1320,LEN(H1320) - FIND(" ", H1320))</f>
        <v>Street Footwear</v>
      </c>
    </row>
    <row r="1321" customFormat="false" ht="14.25" hidden="false" customHeight="true" outlineLevel="0" collapsed="false">
      <c r="B1321" s="88" t="s">
        <v>43</v>
      </c>
      <c r="C1321" s="89" t="n">
        <v>1185732</v>
      </c>
      <c r="D1321" s="90" t="n">
        <v>44199</v>
      </c>
      <c r="E1321" s="88" t="s">
        <v>29</v>
      </c>
      <c r="F1321" s="88" t="s">
        <v>103</v>
      </c>
      <c r="G1321" s="88" t="s">
        <v>108</v>
      </c>
      <c r="H1321" s="91" t="s">
        <v>24</v>
      </c>
      <c r="I1321" s="92" t="n">
        <v>30</v>
      </c>
      <c r="J1321" s="93" t="n">
        <v>250</v>
      </c>
      <c r="K1321" s="94" t="n">
        <f aca="false">I1321 * J1321</f>
        <v>7500</v>
      </c>
      <c r="L1321" s="94" t="n">
        <f aca="false">K1321 *M1321</f>
        <v>2625</v>
      </c>
      <c r="M1321" s="95" t="n">
        <v>0.35</v>
      </c>
      <c r="N1321" s="88" t="s">
        <v>14</v>
      </c>
      <c r="O1321" s="91" t="s">
        <v>218</v>
      </c>
      <c r="P1321" s="0" t="str">
        <f aca="false">RIGHT(H1321,LEN(H1321) - FIND(" ", H1321))</f>
        <v>Athletic Footwear</v>
      </c>
    </row>
    <row r="1322" customFormat="false" ht="14.25" hidden="false" customHeight="true" outlineLevel="0" collapsed="false">
      <c r="B1322" s="88" t="s">
        <v>43</v>
      </c>
      <c r="C1322" s="89" t="n">
        <v>1185732</v>
      </c>
      <c r="D1322" s="90" t="n">
        <v>44199</v>
      </c>
      <c r="E1322" s="88" t="s">
        <v>29</v>
      </c>
      <c r="F1322" s="88" t="s">
        <v>103</v>
      </c>
      <c r="G1322" s="88" t="s">
        <v>108</v>
      </c>
      <c r="H1322" s="91" t="s">
        <v>48</v>
      </c>
      <c r="I1322" s="92" t="n">
        <v>20</v>
      </c>
      <c r="J1322" s="93" t="n">
        <v>250</v>
      </c>
      <c r="K1322" s="94" t="n">
        <f aca="false">I1322 * J1322</f>
        <v>5000</v>
      </c>
      <c r="L1322" s="94" t="n">
        <f aca="false">K1322 *M1322</f>
        <v>1500</v>
      </c>
      <c r="M1322" s="95" t="n">
        <v>0.3</v>
      </c>
      <c r="N1322" s="88" t="s">
        <v>14</v>
      </c>
      <c r="O1322" s="91" t="s">
        <v>219</v>
      </c>
      <c r="P1322" s="0" t="str">
        <f aca="false">RIGHT(H1322,LEN(H1322) - FIND(" ", H1322))</f>
        <v>Street Footwear</v>
      </c>
    </row>
    <row r="1323" customFormat="false" ht="14.25" hidden="false" customHeight="true" outlineLevel="0" collapsed="false">
      <c r="B1323" s="88" t="s">
        <v>43</v>
      </c>
      <c r="C1323" s="89" t="n">
        <v>1185732</v>
      </c>
      <c r="D1323" s="90" t="n">
        <v>44199</v>
      </c>
      <c r="E1323" s="88" t="s">
        <v>29</v>
      </c>
      <c r="F1323" s="88" t="s">
        <v>103</v>
      </c>
      <c r="G1323" s="88" t="s">
        <v>108</v>
      </c>
      <c r="H1323" s="91" t="s">
        <v>44</v>
      </c>
      <c r="I1323" s="92" t="n">
        <v>25</v>
      </c>
      <c r="J1323" s="93" t="n">
        <v>100</v>
      </c>
      <c r="K1323" s="94" t="n">
        <f aca="false">I1323 * J1323</f>
        <v>2500</v>
      </c>
      <c r="L1323" s="94" t="n">
        <f aca="false">K1323 *M1323</f>
        <v>750</v>
      </c>
      <c r="M1323" s="95" t="n">
        <v>0.3</v>
      </c>
      <c r="N1323" s="88" t="s">
        <v>14</v>
      </c>
      <c r="O1323" s="91" t="s">
        <v>219</v>
      </c>
      <c r="P1323" s="0" t="str">
        <f aca="false">RIGHT(H1323,LEN(H1323) - FIND(" ", H1323))</f>
        <v>Athletic Footwear</v>
      </c>
    </row>
    <row r="1324" customFormat="false" ht="14.25" hidden="false" customHeight="true" outlineLevel="0" collapsed="false">
      <c r="B1324" s="88" t="s">
        <v>43</v>
      </c>
      <c r="C1324" s="89" t="n">
        <v>1185732</v>
      </c>
      <c r="D1324" s="90" t="n">
        <v>44199</v>
      </c>
      <c r="E1324" s="88" t="s">
        <v>29</v>
      </c>
      <c r="F1324" s="88" t="s">
        <v>103</v>
      </c>
      <c r="G1324" s="88" t="s">
        <v>108</v>
      </c>
      <c r="H1324" s="91" t="s">
        <v>16</v>
      </c>
      <c r="I1324" s="92" t="n">
        <v>40</v>
      </c>
      <c r="J1324" s="93" t="n">
        <v>150</v>
      </c>
      <c r="K1324" s="94" t="n">
        <f aca="false">I1324 * J1324</f>
        <v>6000</v>
      </c>
      <c r="L1324" s="94" t="n">
        <f aca="false">K1324 *M1324</f>
        <v>3000</v>
      </c>
      <c r="M1324" s="95" t="n">
        <v>0.5</v>
      </c>
      <c r="N1324" s="88" t="s">
        <v>14</v>
      </c>
      <c r="O1324" s="91" t="s">
        <v>218</v>
      </c>
      <c r="P1324" s="0" t="str">
        <f aca="false">RIGHT(H1324,LEN(H1324) - FIND(" ", H1324))</f>
        <v>Apparel</v>
      </c>
    </row>
    <row r="1325" customFormat="false" ht="14.25" hidden="false" customHeight="true" outlineLevel="0" collapsed="false">
      <c r="B1325" s="88" t="s">
        <v>43</v>
      </c>
      <c r="C1325" s="89" t="n">
        <v>1185732</v>
      </c>
      <c r="D1325" s="90" t="n">
        <v>44199</v>
      </c>
      <c r="E1325" s="88" t="s">
        <v>29</v>
      </c>
      <c r="F1325" s="88" t="s">
        <v>103</v>
      </c>
      <c r="G1325" s="88" t="s">
        <v>108</v>
      </c>
      <c r="H1325" s="91" t="s">
        <v>38</v>
      </c>
      <c r="I1325" s="92" t="n">
        <v>30</v>
      </c>
      <c r="J1325" s="93" t="n">
        <v>250</v>
      </c>
      <c r="K1325" s="94" t="n">
        <f aca="false">I1325 * J1325</f>
        <v>7500</v>
      </c>
      <c r="L1325" s="94" t="n">
        <f aca="false">K1325 *M1325</f>
        <v>3000</v>
      </c>
      <c r="M1325" s="95" t="n">
        <v>0.4</v>
      </c>
      <c r="N1325" s="88" t="s">
        <v>14</v>
      </c>
      <c r="O1325" s="91" t="s">
        <v>219</v>
      </c>
      <c r="P1325" s="0" t="str">
        <f aca="false">RIGHT(H1325,LEN(H1325) - FIND(" ", H1325))</f>
        <v>Apparel</v>
      </c>
    </row>
    <row r="1326" customFormat="false" ht="14.25" hidden="false" customHeight="true" outlineLevel="0" collapsed="false">
      <c r="B1326" s="88" t="s">
        <v>43</v>
      </c>
      <c r="C1326" s="89" t="n">
        <v>1128299</v>
      </c>
      <c r="D1326" s="90" t="n">
        <v>44199</v>
      </c>
      <c r="E1326" s="88" t="s">
        <v>18</v>
      </c>
      <c r="F1326" s="88" t="s">
        <v>19</v>
      </c>
      <c r="G1326" s="88" t="s">
        <v>60</v>
      </c>
      <c r="H1326" s="91" t="s">
        <v>44</v>
      </c>
      <c r="I1326" s="92" t="n">
        <v>56</v>
      </c>
      <c r="J1326" s="93" t="n">
        <v>182</v>
      </c>
      <c r="K1326" s="94" t="n">
        <f aca="false">I1326 * J1326</f>
        <v>10192</v>
      </c>
      <c r="L1326" s="94" t="n">
        <f aca="false">K1326 *M1326</f>
        <v>4586.4</v>
      </c>
      <c r="M1326" s="95" t="n">
        <v>0.45</v>
      </c>
      <c r="N1326" s="88" t="s">
        <v>23</v>
      </c>
      <c r="O1326" s="91" t="s">
        <v>219</v>
      </c>
      <c r="P1326" s="0" t="str">
        <f aca="false">RIGHT(H1326,LEN(H1326) - FIND(" ", H1326))</f>
        <v>Athletic Footwear</v>
      </c>
    </row>
    <row r="1327" customFormat="false" ht="14.25" hidden="false" customHeight="true" outlineLevel="0" collapsed="false">
      <c r="B1327" s="88" t="s">
        <v>22</v>
      </c>
      <c r="C1327" s="89" t="n">
        <v>1189833</v>
      </c>
      <c r="D1327" s="90" t="n">
        <v>44199</v>
      </c>
      <c r="E1327" s="88" t="s">
        <v>29</v>
      </c>
      <c r="F1327" s="88" t="s">
        <v>124</v>
      </c>
      <c r="G1327" s="88" t="s">
        <v>87</v>
      </c>
      <c r="H1327" s="91" t="s">
        <v>32</v>
      </c>
      <c r="I1327" s="92" t="n">
        <v>34</v>
      </c>
      <c r="J1327" s="93" t="n">
        <v>158</v>
      </c>
      <c r="K1327" s="94" t="n">
        <f aca="false">I1327 * J1327</f>
        <v>5372</v>
      </c>
      <c r="L1327" s="94" t="n">
        <f aca="false">K1327 *M1327</f>
        <v>3062.04</v>
      </c>
      <c r="M1327" s="95" t="n">
        <v>0.57</v>
      </c>
      <c r="N1327" s="88" t="s">
        <v>23</v>
      </c>
      <c r="O1327" s="91" t="s">
        <v>218</v>
      </c>
      <c r="P1327" s="0" t="str">
        <f aca="false">RIGHT(H1327,LEN(H1327) - FIND(" ", H1327))</f>
        <v>Street Footwear</v>
      </c>
    </row>
    <row r="1328" customFormat="false" ht="14.25" hidden="false" customHeight="true" outlineLevel="0" collapsed="false">
      <c r="B1328" s="88" t="s">
        <v>43</v>
      </c>
      <c r="C1328" s="89" t="n">
        <v>1185732</v>
      </c>
      <c r="D1328" s="90" t="n">
        <v>44199</v>
      </c>
      <c r="E1328" s="88" t="s">
        <v>29</v>
      </c>
      <c r="F1328" s="88" t="s">
        <v>103</v>
      </c>
      <c r="G1328" s="88" t="s">
        <v>108</v>
      </c>
      <c r="H1328" s="91" t="s">
        <v>32</v>
      </c>
      <c r="I1328" s="92" t="n">
        <v>28</v>
      </c>
      <c r="J1328" s="93" t="n">
        <v>126</v>
      </c>
      <c r="K1328" s="94" t="n">
        <f aca="false">I1328 * J1328</f>
        <v>3528</v>
      </c>
      <c r="L1328" s="94" t="n">
        <f aca="false">K1328 *M1328</f>
        <v>1587.6</v>
      </c>
      <c r="M1328" s="95" t="n">
        <v>0.45</v>
      </c>
      <c r="N1328" s="88" t="s">
        <v>23</v>
      </c>
      <c r="O1328" s="91" t="s">
        <v>218</v>
      </c>
      <c r="P1328" s="0" t="str">
        <f aca="false">RIGHT(H1328,LEN(H1328) - FIND(" ", H1328))</f>
        <v>Street Footwear</v>
      </c>
    </row>
    <row r="1329" customFormat="false" ht="14.25" hidden="false" customHeight="true" outlineLevel="0" collapsed="false">
      <c r="B1329" s="88" t="s">
        <v>43</v>
      </c>
      <c r="C1329" s="89" t="n">
        <v>1185732</v>
      </c>
      <c r="D1329" s="90" t="n">
        <v>44199</v>
      </c>
      <c r="E1329" s="88" t="s">
        <v>29</v>
      </c>
      <c r="F1329" s="88" t="s">
        <v>103</v>
      </c>
      <c r="G1329" s="88" t="s">
        <v>108</v>
      </c>
      <c r="H1329" s="91" t="s">
        <v>24</v>
      </c>
      <c r="I1329" s="92" t="n">
        <v>29</v>
      </c>
      <c r="J1329" s="93" t="n">
        <v>70</v>
      </c>
      <c r="K1329" s="94" t="n">
        <f aca="false">I1329 * J1329</f>
        <v>2030</v>
      </c>
      <c r="L1329" s="94" t="n">
        <f aca="false">K1329 *M1329</f>
        <v>933.8</v>
      </c>
      <c r="M1329" s="95" t="n">
        <v>0.46</v>
      </c>
      <c r="N1329" s="88" t="s">
        <v>23</v>
      </c>
      <c r="O1329" s="91" t="s">
        <v>218</v>
      </c>
      <c r="P1329" s="0" t="str">
        <f aca="false">RIGHT(H1329,LEN(H1329) - FIND(" ", H1329))</f>
        <v>Athletic Footwear</v>
      </c>
    </row>
    <row r="1330" customFormat="false" ht="14.25" hidden="false" customHeight="true" outlineLevel="0" collapsed="false">
      <c r="B1330" s="88" t="s">
        <v>43</v>
      </c>
      <c r="C1330" s="89" t="n">
        <v>1185732</v>
      </c>
      <c r="D1330" s="90" t="n">
        <v>44199</v>
      </c>
      <c r="E1330" s="88" t="s">
        <v>29</v>
      </c>
      <c r="F1330" s="88" t="s">
        <v>103</v>
      </c>
      <c r="G1330" s="88" t="s">
        <v>108</v>
      </c>
      <c r="H1330" s="91" t="s">
        <v>48</v>
      </c>
      <c r="I1330" s="92" t="n">
        <v>18</v>
      </c>
      <c r="J1330" s="93" t="n">
        <v>65</v>
      </c>
      <c r="K1330" s="94" t="n">
        <f aca="false">I1330 * J1330</f>
        <v>1170</v>
      </c>
      <c r="L1330" s="94" t="n">
        <f aca="false">K1330 *M1330</f>
        <v>479.7</v>
      </c>
      <c r="M1330" s="95" t="n">
        <v>0.41</v>
      </c>
      <c r="N1330" s="88" t="s">
        <v>23</v>
      </c>
      <c r="O1330" s="91" t="s">
        <v>219</v>
      </c>
      <c r="P1330" s="0" t="str">
        <f aca="false">RIGHT(H1330,LEN(H1330) - FIND(" ", H1330))</f>
        <v>Street Footwear</v>
      </c>
    </row>
    <row r="1331" customFormat="false" ht="14.25" hidden="false" customHeight="true" outlineLevel="0" collapsed="false">
      <c r="B1331" s="88" t="s">
        <v>43</v>
      </c>
      <c r="C1331" s="89" t="n">
        <v>1185732</v>
      </c>
      <c r="D1331" s="90" t="n">
        <v>44199</v>
      </c>
      <c r="E1331" s="88" t="s">
        <v>29</v>
      </c>
      <c r="F1331" s="88" t="s">
        <v>103</v>
      </c>
      <c r="G1331" s="88" t="s">
        <v>108</v>
      </c>
      <c r="H1331" s="91" t="s">
        <v>44</v>
      </c>
      <c r="I1331" s="92" t="n">
        <v>23</v>
      </c>
      <c r="J1331" s="93" t="n">
        <v>29</v>
      </c>
      <c r="K1331" s="94" t="n">
        <f aca="false">I1331 * J1331</f>
        <v>667</v>
      </c>
      <c r="L1331" s="94" t="n">
        <f aca="false">K1331 *M1331</f>
        <v>300.15</v>
      </c>
      <c r="M1331" s="95" t="n">
        <v>0.45</v>
      </c>
      <c r="N1331" s="88" t="s">
        <v>23</v>
      </c>
      <c r="O1331" s="91" t="s">
        <v>219</v>
      </c>
      <c r="P1331" s="0" t="str">
        <f aca="false">RIGHT(H1331,LEN(H1331) - FIND(" ", H1331))</f>
        <v>Athletic Footwear</v>
      </c>
    </row>
    <row r="1332" customFormat="false" ht="14.25" hidden="false" customHeight="true" outlineLevel="0" collapsed="false">
      <c r="B1332" s="88" t="s">
        <v>43</v>
      </c>
      <c r="C1332" s="89" t="n">
        <v>1185732</v>
      </c>
      <c r="D1332" s="90" t="n">
        <v>44199</v>
      </c>
      <c r="E1332" s="88" t="s">
        <v>29</v>
      </c>
      <c r="F1332" s="88" t="s">
        <v>103</v>
      </c>
      <c r="G1332" s="88" t="s">
        <v>108</v>
      </c>
      <c r="H1332" s="91" t="s">
        <v>16</v>
      </c>
      <c r="I1332" s="92" t="n">
        <v>38</v>
      </c>
      <c r="J1332" s="93" t="n">
        <v>45</v>
      </c>
      <c r="K1332" s="94" t="n">
        <f aca="false">I1332 * J1332</f>
        <v>1710</v>
      </c>
      <c r="L1332" s="94" t="n">
        <f aca="false">K1332 *M1332</f>
        <v>1060.2</v>
      </c>
      <c r="M1332" s="95" t="n">
        <v>0.62</v>
      </c>
      <c r="N1332" s="88" t="s">
        <v>23</v>
      </c>
      <c r="O1332" s="91" t="s">
        <v>218</v>
      </c>
      <c r="P1332" s="0" t="str">
        <f aca="false">RIGHT(H1332,LEN(H1332) - FIND(" ", H1332))</f>
        <v>Apparel</v>
      </c>
    </row>
    <row r="1333" customFormat="false" ht="14.25" hidden="false" customHeight="true" outlineLevel="0" collapsed="false">
      <c r="B1333" s="88" t="s">
        <v>43</v>
      </c>
      <c r="C1333" s="89" t="n">
        <v>1185732</v>
      </c>
      <c r="D1333" s="90" t="n">
        <v>44199</v>
      </c>
      <c r="E1333" s="88" t="s">
        <v>29</v>
      </c>
      <c r="F1333" s="88" t="s">
        <v>103</v>
      </c>
      <c r="G1333" s="88" t="s">
        <v>108</v>
      </c>
      <c r="H1333" s="91" t="s">
        <v>38</v>
      </c>
      <c r="I1333" s="92" t="n">
        <v>28</v>
      </c>
      <c r="J1333" s="93" t="n">
        <v>73</v>
      </c>
      <c r="K1333" s="94" t="n">
        <f aca="false">I1333 * J1333</f>
        <v>2044</v>
      </c>
      <c r="L1333" s="94" t="n">
        <f aca="false">K1333 *M1333</f>
        <v>1124.2</v>
      </c>
      <c r="M1333" s="95" t="n">
        <v>0.55</v>
      </c>
      <c r="N1333" s="88" t="s">
        <v>23</v>
      </c>
      <c r="O1333" s="91" t="s">
        <v>219</v>
      </c>
      <c r="P1333" s="0" t="str">
        <f aca="false">RIGHT(H1333,LEN(H1333) - FIND(" ", H1333))</f>
        <v>Apparel</v>
      </c>
    </row>
    <row r="1334" customFormat="false" ht="14.25" hidden="false" customHeight="true" outlineLevel="0" collapsed="false">
      <c r="B1334" s="88" t="s">
        <v>43</v>
      </c>
      <c r="C1334" s="89" t="n">
        <v>1128299</v>
      </c>
      <c r="D1334" s="90" t="n">
        <v>44199</v>
      </c>
      <c r="E1334" s="88" t="s">
        <v>18</v>
      </c>
      <c r="F1334" s="88" t="s">
        <v>19</v>
      </c>
      <c r="G1334" s="88" t="s">
        <v>60</v>
      </c>
      <c r="H1334" s="91" t="s">
        <v>44</v>
      </c>
      <c r="I1334" s="92" t="n">
        <v>42</v>
      </c>
      <c r="J1334" s="93" t="n">
        <v>228</v>
      </c>
      <c r="K1334" s="94" t="n">
        <f aca="false">I1334 * J1334</f>
        <v>9576</v>
      </c>
      <c r="L1334" s="94" t="n">
        <f aca="false">K1334 *M1334</f>
        <v>4021.92</v>
      </c>
      <c r="M1334" s="95" t="n">
        <v>0.42</v>
      </c>
      <c r="N1334" s="88" t="s">
        <v>31</v>
      </c>
      <c r="O1334" s="91" t="s">
        <v>219</v>
      </c>
      <c r="P1334" s="0" t="str">
        <f aca="false">RIGHT(H1334,LEN(H1334) - FIND(" ", H1334))</f>
        <v>Athletic Footwear</v>
      </c>
    </row>
    <row r="1335" customFormat="false" ht="14.25" hidden="false" customHeight="true" outlineLevel="0" collapsed="false">
      <c r="B1335" s="88" t="s">
        <v>43</v>
      </c>
      <c r="C1335" s="89" t="n">
        <v>1128299</v>
      </c>
      <c r="D1335" s="90" t="n">
        <v>44200</v>
      </c>
      <c r="E1335" s="88" t="s">
        <v>18</v>
      </c>
      <c r="F1335" s="88" t="s">
        <v>19</v>
      </c>
      <c r="G1335" s="88" t="s">
        <v>60</v>
      </c>
      <c r="H1335" s="91" t="s">
        <v>16</v>
      </c>
      <c r="I1335" s="92" t="n">
        <v>65</v>
      </c>
      <c r="J1335" s="93" t="n">
        <v>550</v>
      </c>
      <c r="K1335" s="94" t="n">
        <f aca="false">I1335 * J1335</f>
        <v>35750</v>
      </c>
      <c r="L1335" s="94" t="n">
        <f aca="false">K1335 *M1335</f>
        <v>19662.5</v>
      </c>
      <c r="M1335" s="95" t="n">
        <v>0.55</v>
      </c>
      <c r="N1335" s="88" t="s">
        <v>31</v>
      </c>
      <c r="O1335" s="91" t="s">
        <v>218</v>
      </c>
      <c r="P1335" s="0" t="str">
        <f aca="false">RIGHT(H1335,LEN(H1335) - FIND(" ", H1335))</f>
        <v>Apparel</v>
      </c>
    </row>
    <row r="1336" customFormat="false" ht="14.25" hidden="false" customHeight="true" outlineLevel="0" collapsed="false">
      <c r="B1336" s="88" t="s">
        <v>22</v>
      </c>
      <c r="C1336" s="89" t="n">
        <v>1189833</v>
      </c>
      <c r="D1336" s="90" t="n">
        <v>44200</v>
      </c>
      <c r="E1336" s="88" t="s">
        <v>29</v>
      </c>
      <c r="F1336" s="88" t="s">
        <v>124</v>
      </c>
      <c r="G1336" s="88" t="s">
        <v>87</v>
      </c>
      <c r="H1336" s="91" t="s">
        <v>24</v>
      </c>
      <c r="I1336" s="92" t="n">
        <v>45</v>
      </c>
      <c r="J1336" s="93" t="n">
        <v>425</v>
      </c>
      <c r="K1336" s="94" t="n">
        <f aca="false">I1336 * J1336</f>
        <v>19125</v>
      </c>
      <c r="L1336" s="94" t="n">
        <f aca="false">K1336 *M1336</f>
        <v>5737.5</v>
      </c>
      <c r="M1336" s="95" t="n">
        <v>0.3</v>
      </c>
      <c r="N1336" s="88" t="s">
        <v>31</v>
      </c>
      <c r="O1336" s="91" t="s">
        <v>218</v>
      </c>
      <c r="P1336" s="0" t="str">
        <f aca="false">RIGHT(H1336,LEN(H1336) - FIND(" ", H1336))</f>
        <v>Athletic Footwear</v>
      </c>
    </row>
    <row r="1337" customFormat="false" ht="14.25" hidden="false" customHeight="true" outlineLevel="0" collapsed="false">
      <c r="B1337" s="88" t="s">
        <v>43</v>
      </c>
      <c r="C1337" s="89" t="n">
        <v>1128299</v>
      </c>
      <c r="D1337" s="90" t="n">
        <v>44200</v>
      </c>
      <c r="E1337" s="88" t="s">
        <v>18</v>
      </c>
      <c r="F1337" s="88" t="s">
        <v>19</v>
      </c>
      <c r="G1337" s="88" t="s">
        <v>60</v>
      </c>
      <c r="H1337" s="91" t="s">
        <v>16</v>
      </c>
      <c r="I1337" s="92" t="n">
        <v>60</v>
      </c>
      <c r="J1337" s="93" t="n">
        <v>154</v>
      </c>
      <c r="K1337" s="94" t="n">
        <f aca="false">I1337 * J1337</f>
        <v>9240</v>
      </c>
      <c r="L1337" s="94" t="n">
        <f aca="false">K1337 *M1337</f>
        <v>6098.4</v>
      </c>
      <c r="M1337" s="95" t="n">
        <v>0.66</v>
      </c>
      <c r="N1337" s="88" t="s">
        <v>23</v>
      </c>
      <c r="O1337" s="91" t="s">
        <v>218</v>
      </c>
      <c r="P1337" s="0" t="str">
        <f aca="false">RIGHT(H1337,LEN(H1337) - FIND(" ", H1337))</f>
        <v>Apparel</v>
      </c>
    </row>
    <row r="1338" customFormat="false" ht="14.25" hidden="false" customHeight="true" outlineLevel="0" collapsed="false">
      <c r="B1338" s="88" t="s">
        <v>22</v>
      </c>
      <c r="C1338" s="89" t="n">
        <v>1189833</v>
      </c>
      <c r="D1338" s="90" t="n">
        <v>44200</v>
      </c>
      <c r="E1338" s="88" t="s">
        <v>29</v>
      </c>
      <c r="F1338" s="88" t="s">
        <v>124</v>
      </c>
      <c r="G1338" s="88" t="s">
        <v>87</v>
      </c>
      <c r="H1338" s="91" t="s">
        <v>24</v>
      </c>
      <c r="I1338" s="92" t="n">
        <v>42</v>
      </c>
      <c r="J1338" s="93" t="n">
        <v>123</v>
      </c>
      <c r="K1338" s="94" t="n">
        <f aca="false">I1338 * J1338</f>
        <v>5166</v>
      </c>
      <c r="L1338" s="94" t="n">
        <f aca="false">K1338 *M1338</f>
        <v>2324.7</v>
      </c>
      <c r="M1338" s="95" t="n">
        <v>0.45</v>
      </c>
      <c r="N1338" s="88" t="s">
        <v>23</v>
      </c>
      <c r="O1338" s="91" t="s">
        <v>218</v>
      </c>
      <c r="P1338" s="0" t="str">
        <f aca="false">RIGHT(H1338,LEN(H1338) - FIND(" ", H1338))</f>
        <v>Athletic Footwear</v>
      </c>
    </row>
    <row r="1339" customFormat="false" ht="14.25" hidden="false" customHeight="true" outlineLevel="0" collapsed="false">
      <c r="B1339" s="88" t="s">
        <v>43</v>
      </c>
      <c r="C1339" s="89" t="n">
        <v>1128299</v>
      </c>
      <c r="D1339" s="90" t="n">
        <v>44200</v>
      </c>
      <c r="E1339" s="88" t="s">
        <v>18</v>
      </c>
      <c r="F1339" s="88" t="s">
        <v>19</v>
      </c>
      <c r="G1339" s="88" t="s">
        <v>60</v>
      </c>
      <c r="H1339" s="91" t="s">
        <v>16</v>
      </c>
      <c r="I1339" s="92" t="n">
        <v>49</v>
      </c>
      <c r="J1339" s="93" t="n">
        <v>182</v>
      </c>
      <c r="K1339" s="94" t="n">
        <f aca="false">I1339 * J1339</f>
        <v>8918</v>
      </c>
      <c r="L1339" s="94" t="n">
        <f aca="false">K1339 *M1339</f>
        <v>5083.26</v>
      </c>
      <c r="M1339" s="95" t="n">
        <v>0.57</v>
      </c>
      <c r="N1339" s="88" t="s">
        <v>31</v>
      </c>
      <c r="O1339" s="91" t="s">
        <v>218</v>
      </c>
      <c r="P1339" s="0" t="str">
        <f aca="false">RIGHT(H1339,LEN(H1339) - FIND(" ", H1339))</f>
        <v>Apparel</v>
      </c>
    </row>
    <row r="1340" customFormat="false" ht="14.25" hidden="false" customHeight="true" outlineLevel="0" collapsed="false">
      <c r="B1340" s="88" t="s">
        <v>43</v>
      </c>
      <c r="C1340" s="89" t="n">
        <v>1128299</v>
      </c>
      <c r="D1340" s="90" t="n">
        <v>44201</v>
      </c>
      <c r="E1340" s="88" t="s">
        <v>18</v>
      </c>
      <c r="F1340" s="88" t="s">
        <v>19</v>
      </c>
      <c r="G1340" s="88" t="s">
        <v>60</v>
      </c>
      <c r="H1340" s="91" t="s">
        <v>38</v>
      </c>
      <c r="I1340" s="92" t="n">
        <v>80</v>
      </c>
      <c r="J1340" s="93" t="n">
        <v>725</v>
      </c>
      <c r="K1340" s="94" t="n">
        <f aca="false">I1340 * J1340</f>
        <v>58000</v>
      </c>
      <c r="L1340" s="94" t="n">
        <f aca="false">K1340 *M1340</f>
        <v>11600</v>
      </c>
      <c r="M1340" s="95" t="n">
        <v>0.2</v>
      </c>
      <c r="N1340" s="88" t="s">
        <v>31</v>
      </c>
      <c r="O1340" s="91" t="s">
        <v>219</v>
      </c>
      <c r="P1340" s="0" t="str">
        <f aca="false">RIGHT(H1340,LEN(H1340) - FIND(" ", H1340))</f>
        <v>Apparel</v>
      </c>
    </row>
    <row r="1341" customFormat="false" ht="14.25" hidden="false" customHeight="true" outlineLevel="0" collapsed="false">
      <c r="B1341" s="88" t="s">
        <v>22</v>
      </c>
      <c r="C1341" s="89" t="n">
        <v>1189833</v>
      </c>
      <c r="D1341" s="90" t="n">
        <v>44201</v>
      </c>
      <c r="E1341" s="88" t="s">
        <v>29</v>
      </c>
      <c r="F1341" s="88" t="s">
        <v>124</v>
      </c>
      <c r="G1341" s="88" t="s">
        <v>87</v>
      </c>
      <c r="H1341" s="91" t="s">
        <v>48</v>
      </c>
      <c r="I1341" s="92" t="n">
        <v>45</v>
      </c>
      <c r="J1341" s="93" t="n">
        <v>450</v>
      </c>
      <c r="K1341" s="94" t="n">
        <f aca="false">I1341 * J1341</f>
        <v>20250</v>
      </c>
      <c r="L1341" s="94" t="n">
        <f aca="false">K1341 *M1341</f>
        <v>9112.5</v>
      </c>
      <c r="M1341" s="95" t="n">
        <v>0.45</v>
      </c>
      <c r="N1341" s="88" t="s">
        <v>31</v>
      </c>
      <c r="O1341" s="91" t="s">
        <v>219</v>
      </c>
      <c r="P1341" s="0" t="str">
        <f aca="false">RIGHT(H1341,LEN(H1341) - FIND(" ", H1341))</f>
        <v>Street Footwear</v>
      </c>
    </row>
    <row r="1342" customFormat="false" ht="14.25" hidden="false" customHeight="true" outlineLevel="0" collapsed="false">
      <c r="B1342" s="88" t="s">
        <v>13</v>
      </c>
      <c r="C1342" s="89" t="n">
        <v>1197831</v>
      </c>
      <c r="D1342" s="90" t="n">
        <v>44201</v>
      </c>
      <c r="E1342" s="88" t="s">
        <v>40</v>
      </c>
      <c r="F1342" s="88" t="s">
        <v>109</v>
      </c>
      <c r="G1342" s="88" t="s">
        <v>136</v>
      </c>
      <c r="H1342" s="91" t="s">
        <v>32</v>
      </c>
      <c r="I1342" s="92" t="n">
        <v>20</v>
      </c>
      <c r="J1342" s="93" t="n">
        <v>675</v>
      </c>
      <c r="K1342" s="94" t="n">
        <f aca="false">I1342 * J1342</f>
        <v>13500</v>
      </c>
      <c r="L1342" s="94" t="n">
        <f aca="false">K1342 *M1342</f>
        <v>4050</v>
      </c>
      <c r="M1342" s="95" t="n">
        <v>0.3</v>
      </c>
      <c r="N1342" s="88" t="s">
        <v>23</v>
      </c>
      <c r="O1342" s="91" t="s">
        <v>218</v>
      </c>
      <c r="P1342" s="0" t="str">
        <f aca="false">RIGHT(H1342,LEN(H1342) - FIND(" ", H1342))</f>
        <v>Street Footwear</v>
      </c>
    </row>
    <row r="1343" customFormat="false" ht="14.25" hidden="false" customHeight="true" outlineLevel="0" collapsed="false">
      <c r="B1343" s="88" t="s">
        <v>13</v>
      </c>
      <c r="C1343" s="89" t="n">
        <v>1197831</v>
      </c>
      <c r="D1343" s="90" t="n">
        <v>44201</v>
      </c>
      <c r="E1343" s="88" t="s">
        <v>40</v>
      </c>
      <c r="F1343" s="88" t="s">
        <v>109</v>
      </c>
      <c r="G1343" s="88" t="s">
        <v>136</v>
      </c>
      <c r="H1343" s="91" t="s">
        <v>24</v>
      </c>
      <c r="I1343" s="92" t="n">
        <v>30</v>
      </c>
      <c r="J1343" s="93" t="n">
        <v>675</v>
      </c>
      <c r="K1343" s="94" t="n">
        <f aca="false">I1343 * J1343</f>
        <v>20250</v>
      </c>
      <c r="L1343" s="94" t="n">
        <f aca="false">K1343 *M1343</f>
        <v>6075</v>
      </c>
      <c r="M1343" s="95" t="n">
        <v>0.3</v>
      </c>
      <c r="N1343" s="88" t="s">
        <v>23</v>
      </c>
      <c r="O1343" s="91" t="s">
        <v>218</v>
      </c>
      <c r="P1343" s="0" t="str">
        <f aca="false">RIGHT(H1343,LEN(H1343) - FIND(" ", H1343))</f>
        <v>Athletic Footwear</v>
      </c>
    </row>
    <row r="1344" customFormat="false" ht="14.25" hidden="false" customHeight="true" outlineLevel="0" collapsed="false">
      <c r="B1344" s="88" t="s">
        <v>13</v>
      </c>
      <c r="C1344" s="89" t="n">
        <v>1197831</v>
      </c>
      <c r="D1344" s="90" t="n">
        <v>44201</v>
      </c>
      <c r="E1344" s="88" t="s">
        <v>40</v>
      </c>
      <c r="F1344" s="88" t="s">
        <v>109</v>
      </c>
      <c r="G1344" s="88" t="s">
        <v>136</v>
      </c>
      <c r="H1344" s="91" t="s">
        <v>48</v>
      </c>
      <c r="I1344" s="92" t="n">
        <v>30</v>
      </c>
      <c r="J1344" s="93" t="n">
        <v>475</v>
      </c>
      <c r="K1344" s="94" t="n">
        <f aca="false">I1344 * J1344</f>
        <v>14250</v>
      </c>
      <c r="L1344" s="94" t="n">
        <f aca="false">K1344 *M1344</f>
        <v>4275</v>
      </c>
      <c r="M1344" s="95" t="n">
        <v>0.3</v>
      </c>
      <c r="N1344" s="88" t="s">
        <v>23</v>
      </c>
      <c r="O1344" s="91" t="s">
        <v>219</v>
      </c>
      <c r="P1344" s="0" t="str">
        <f aca="false">RIGHT(H1344,LEN(H1344) - FIND(" ", H1344))</f>
        <v>Street Footwear</v>
      </c>
    </row>
    <row r="1345" customFormat="false" ht="14.25" hidden="false" customHeight="true" outlineLevel="0" collapsed="false">
      <c r="B1345" s="88" t="s">
        <v>13</v>
      </c>
      <c r="C1345" s="89" t="n">
        <v>1197831</v>
      </c>
      <c r="D1345" s="90" t="n">
        <v>44201</v>
      </c>
      <c r="E1345" s="88" t="s">
        <v>40</v>
      </c>
      <c r="F1345" s="88" t="s">
        <v>109</v>
      </c>
      <c r="G1345" s="88" t="s">
        <v>136</v>
      </c>
      <c r="H1345" s="91" t="s">
        <v>44</v>
      </c>
      <c r="I1345" s="92" t="n">
        <v>35</v>
      </c>
      <c r="J1345" s="93" t="n">
        <v>475</v>
      </c>
      <c r="K1345" s="94" t="n">
        <f aca="false">I1345 * J1345</f>
        <v>16625</v>
      </c>
      <c r="L1345" s="94" t="n">
        <f aca="false">K1345 *M1345</f>
        <v>6650</v>
      </c>
      <c r="M1345" s="95" t="n">
        <v>0.4</v>
      </c>
      <c r="N1345" s="88" t="s">
        <v>23</v>
      </c>
      <c r="O1345" s="91" t="s">
        <v>219</v>
      </c>
      <c r="P1345" s="0" t="str">
        <f aca="false">RIGHT(H1345,LEN(H1345) - FIND(" ", H1345))</f>
        <v>Athletic Footwear</v>
      </c>
    </row>
    <row r="1346" customFormat="false" ht="14.25" hidden="false" customHeight="true" outlineLevel="0" collapsed="false">
      <c r="B1346" s="88" t="s">
        <v>13</v>
      </c>
      <c r="C1346" s="89" t="n">
        <v>1197831</v>
      </c>
      <c r="D1346" s="90" t="n">
        <v>44201</v>
      </c>
      <c r="E1346" s="88" t="s">
        <v>40</v>
      </c>
      <c r="F1346" s="88" t="s">
        <v>109</v>
      </c>
      <c r="G1346" s="88" t="s">
        <v>136</v>
      </c>
      <c r="H1346" s="91" t="s">
        <v>16</v>
      </c>
      <c r="I1346" s="92" t="n">
        <v>40</v>
      </c>
      <c r="J1346" s="93" t="n">
        <v>325</v>
      </c>
      <c r="K1346" s="94" t="n">
        <f aca="false">I1346 * J1346</f>
        <v>13000</v>
      </c>
      <c r="L1346" s="94" t="n">
        <f aca="false">K1346 *M1346</f>
        <v>3250</v>
      </c>
      <c r="M1346" s="95" t="n">
        <v>0.25</v>
      </c>
      <c r="N1346" s="88" t="s">
        <v>23</v>
      </c>
      <c r="O1346" s="91" t="s">
        <v>218</v>
      </c>
      <c r="P1346" s="0" t="str">
        <f aca="false">RIGHT(H1346,LEN(H1346) - FIND(" ", H1346))</f>
        <v>Apparel</v>
      </c>
    </row>
    <row r="1347" customFormat="false" ht="14.25" hidden="false" customHeight="true" outlineLevel="0" collapsed="false">
      <c r="B1347" s="88" t="s">
        <v>43</v>
      </c>
      <c r="C1347" s="89" t="n">
        <v>1197831</v>
      </c>
      <c r="D1347" s="90" t="n">
        <v>44201</v>
      </c>
      <c r="E1347" s="88" t="s">
        <v>40</v>
      </c>
      <c r="F1347" s="88" t="s">
        <v>109</v>
      </c>
      <c r="G1347" s="88" t="s">
        <v>136</v>
      </c>
      <c r="H1347" s="91" t="s">
        <v>38</v>
      </c>
      <c r="I1347" s="92" t="n">
        <v>35</v>
      </c>
      <c r="J1347" s="93" t="n">
        <v>475</v>
      </c>
      <c r="K1347" s="94" t="n">
        <f aca="false">I1347 * J1347</f>
        <v>16625</v>
      </c>
      <c r="L1347" s="94" t="n">
        <f aca="false">K1347 *M1347</f>
        <v>7481.25</v>
      </c>
      <c r="M1347" s="95" t="n">
        <v>0.45</v>
      </c>
      <c r="N1347" s="88" t="s">
        <v>23</v>
      </c>
      <c r="O1347" s="91" t="s">
        <v>219</v>
      </c>
      <c r="P1347" s="0" t="str">
        <f aca="false">RIGHT(H1347,LEN(H1347) - FIND(" ", H1347))</f>
        <v>Apparel</v>
      </c>
    </row>
    <row r="1348" customFormat="false" ht="14.25" hidden="false" customHeight="true" outlineLevel="0" collapsed="false">
      <c r="B1348" s="88" t="s">
        <v>43</v>
      </c>
      <c r="C1348" s="89" t="n">
        <v>1128299</v>
      </c>
      <c r="D1348" s="90" t="n">
        <v>44201</v>
      </c>
      <c r="E1348" s="88" t="s">
        <v>18</v>
      </c>
      <c r="F1348" s="88" t="s">
        <v>19</v>
      </c>
      <c r="G1348" s="88" t="s">
        <v>60</v>
      </c>
      <c r="H1348" s="91" t="s">
        <v>38</v>
      </c>
      <c r="I1348" s="92" t="n">
        <v>72</v>
      </c>
      <c r="J1348" s="93" t="n">
        <v>189</v>
      </c>
      <c r="K1348" s="94" t="n">
        <f aca="false">I1348 * J1348</f>
        <v>13608</v>
      </c>
      <c r="L1348" s="94" t="n">
        <f aca="false">K1348 *M1348</f>
        <v>4490.64</v>
      </c>
      <c r="M1348" s="95" t="n">
        <v>0.33</v>
      </c>
      <c r="N1348" s="88" t="s">
        <v>23</v>
      </c>
      <c r="O1348" s="91" t="s">
        <v>219</v>
      </c>
      <c r="P1348" s="0" t="str">
        <f aca="false">RIGHT(H1348,LEN(H1348) - FIND(" ", H1348))</f>
        <v>Apparel</v>
      </c>
    </row>
    <row r="1349" customFormat="false" ht="14.25" hidden="false" customHeight="true" outlineLevel="0" collapsed="false">
      <c r="B1349" s="88" t="s">
        <v>22</v>
      </c>
      <c r="C1349" s="89" t="n">
        <v>1189833</v>
      </c>
      <c r="D1349" s="90" t="n">
        <v>44201</v>
      </c>
      <c r="E1349" s="88" t="s">
        <v>29</v>
      </c>
      <c r="F1349" s="88" t="s">
        <v>124</v>
      </c>
      <c r="G1349" s="88" t="s">
        <v>87</v>
      </c>
      <c r="H1349" s="91" t="s">
        <v>48</v>
      </c>
      <c r="I1349" s="92" t="n">
        <v>43</v>
      </c>
      <c r="J1349" s="93" t="n">
        <v>122</v>
      </c>
      <c r="K1349" s="94" t="n">
        <f aca="false">I1349 * J1349</f>
        <v>5246</v>
      </c>
      <c r="L1349" s="94" t="n">
        <f aca="false">K1349 *M1349</f>
        <v>2990.22</v>
      </c>
      <c r="M1349" s="95" t="n">
        <v>0.57</v>
      </c>
      <c r="N1349" s="88" t="s">
        <v>23</v>
      </c>
      <c r="O1349" s="91" t="s">
        <v>219</v>
      </c>
      <c r="P1349" s="0" t="str">
        <f aca="false">RIGHT(H1349,LEN(H1349) - FIND(" ", H1349))</f>
        <v>Street Footwear</v>
      </c>
    </row>
    <row r="1350" customFormat="false" ht="14.25" hidden="false" customHeight="true" outlineLevel="0" collapsed="false">
      <c r="B1350" s="88" t="s">
        <v>13</v>
      </c>
      <c r="C1350" s="89" t="n">
        <v>1197831</v>
      </c>
      <c r="D1350" s="90" t="n">
        <v>44201</v>
      </c>
      <c r="E1350" s="88" t="s">
        <v>40</v>
      </c>
      <c r="F1350" s="88" t="s">
        <v>109</v>
      </c>
      <c r="G1350" s="88" t="s">
        <v>136</v>
      </c>
      <c r="H1350" s="91" t="s">
        <v>32</v>
      </c>
      <c r="I1350" s="92" t="n">
        <v>19</v>
      </c>
      <c r="J1350" s="93" t="n">
        <v>182</v>
      </c>
      <c r="K1350" s="94" t="n">
        <f aca="false">I1350 * J1350</f>
        <v>3458</v>
      </c>
      <c r="L1350" s="94" t="n">
        <f aca="false">K1350 *M1350</f>
        <v>1486.94</v>
      </c>
      <c r="M1350" s="95" t="n">
        <v>0.43</v>
      </c>
      <c r="N1350" s="88" t="s">
        <v>23</v>
      </c>
      <c r="O1350" s="91" t="s">
        <v>218</v>
      </c>
      <c r="P1350" s="0" t="str">
        <f aca="false">RIGHT(H1350,LEN(H1350) - FIND(" ", H1350))</f>
        <v>Street Footwear</v>
      </c>
    </row>
    <row r="1351" customFormat="false" ht="14.25" hidden="false" customHeight="true" outlineLevel="0" collapsed="false">
      <c r="B1351" s="88" t="s">
        <v>13</v>
      </c>
      <c r="C1351" s="89" t="n">
        <v>1197831</v>
      </c>
      <c r="D1351" s="90" t="n">
        <v>44201</v>
      </c>
      <c r="E1351" s="88" t="s">
        <v>40</v>
      </c>
      <c r="F1351" s="88" t="s">
        <v>109</v>
      </c>
      <c r="G1351" s="88" t="s">
        <v>136</v>
      </c>
      <c r="H1351" s="91" t="s">
        <v>24</v>
      </c>
      <c r="I1351" s="92" t="n">
        <v>28</v>
      </c>
      <c r="J1351" s="93" t="n">
        <v>196</v>
      </c>
      <c r="K1351" s="94" t="n">
        <f aca="false">I1351 * J1351</f>
        <v>5488</v>
      </c>
      <c r="L1351" s="94" t="n">
        <f aca="false">K1351 *M1351</f>
        <v>2469.6</v>
      </c>
      <c r="M1351" s="95" t="n">
        <v>0.45</v>
      </c>
      <c r="N1351" s="88" t="s">
        <v>23</v>
      </c>
      <c r="O1351" s="91" t="s">
        <v>218</v>
      </c>
      <c r="P1351" s="0" t="str">
        <f aca="false">RIGHT(H1351,LEN(H1351) - FIND(" ", H1351))</f>
        <v>Athletic Footwear</v>
      </c>
    </row>
    <row r="1352" customFormat="false" ht="14.25" hidden="false" customHeight="true" outlineLevel="0" collapsed="false">
      <c r="B1352" s="88" t="s">
        <v>13</v>
      </c>
      <c r="C1352" s="89" t="n">
        <v>1197831</v>
      </c>
      <c r="D1352" s="90" t="n">
        <v>44201</v>
      </c>
      <c r="E1352" s="88" t="s">
        <v>40</v>
      </c>
      <c r="F1352" s="88" t="s">
        <v>109</v>
      </c>
      <c r="G1352" s="88" t="s">
        <v>136</v>
      </c>
      <c r="H1352" s="91" t="s">
        <v>48</v>
      </c>
      <c r="I1352" s="92" t="n">
        <v>28</v>
      </c>
      <c r="J1352" s="93" t="n">
        <v>119</v>
      </c>
      <c r="K1352" s="94" t="n">
        <f aca="false">I1352 * J1352</f>
        <v>3332</v>
      </c>
      <c r="L1352" s="94" t="n">
        <f aca="false">K1352 *M1352</f>
        <v>1332.8</v>
      </c>
      <c r="M1352" s="95" t="n">
        <v>0.4</v>
      </c>
      <c r="N1352" s="88" t="s">
        <v>23</v>
      </c>
      <c r="O1352" s="91" t="s">
        <v>219</v>
      </c>
      <c r="P1352" s="0" t="str">
        <f aca="false">RIGHT(H1352,LEN(H1352) - FIND(" ", H1352))</f>
        <v>Street Footwear</v>
      </c>
    </row>
    <row r="1353" customFormat="false" ht="14.25" hidden="false" customHeight="true" outlineLevel="0" collapsed="false">
      <c r="B1353" s="88" t="s">
        <v>13</v>
      </c>
      <c r="C1353" s="89" t="n">
        <v>1197831</v>
      </c>
      <c r="D1353" s="90" t="n">
        <v>44201</v>
      </c>
      <c r="E1353" s="88" t="s">
        <v>40</v>
      </c>
      <c r="F1353" s="88" t="s">
        <v>109</v>
      </c>
      <c r="G1353" s="88" t="s">
        <v>136</v>
      </c>
      <c r="H1353" s="91" t="s">
        <v>44</v>
      </c>
      <c r="I1353" s="92" t="n">
        <v>33</v>
      </c>
      <c r="J1353" s="93" t="n">
        <v>133</v>
      </c>
      <c r="K1353" s="94" t="n">
        <f aca="false">I1353 * J1353</f>
        <v>4389</v>
      </c>
      <c r="L1353" s="94" t="n">
        <f aca="false">K1353 *M1353</f>
        <v>2326.17</v>
      </c>
      <c r="M1353" s="95" t="n">
        <v>0.53</v>
      </c>
      <c r="N1353" s="88" t="s">
        <v>23</v>
      </c>
      <c r="O1353" s="91" t="s">
        <v>219</v>
      </c>
      <c r="P1353" s="0" t="str">
        <f aca="false">RIGHT(H1353,LEN(H1353) - FIND(" ", H1353))</f>
        <v>Athletic Footwear</v>
      </c>
    </row>
    <row r="1354" customFormat="false" ht="14.25" hidden="false" customHeight="true" outlineLevel="0" collapsed="false">
      <c r="B1354" s="88" t="s">
        <v>13</v>
      </c>
      <c r="C1354" s="89" t="n">
        <v>1197831</v>
      </c>
      <c r="D1354" s="90" t="n">
        <v>44201</v>
      </c>
      <c r="E1354" s="88" t="s">
        <v>40</v>
      </c>
      <c r="F1354" s="88" t="s">
        <v>109</v>
      </c>
      <c r="G1354" s="88" t="s">
        <v>136</v>
      </c>
      <c r="H1354" s="91" t="s">
        <v>16</v>
      </c>
      <c r="I1354" s="92" t="n">
        <v>36</v>
      </c>
      <c r="J1354" s="93" t="n">
        <v>85</v>
      </c>
      <c r="K1354" s="94" t="n">
        <f aca="false">I1354 * J1354</f>
        <v>3060</v>
      </c>
      <c r="L1354" s="94" t="n">
        <f aca="false">K1354 *M1354</f>
        <v>1132.2</v>
      </c>
      <c r="M1354" s="95" t="n">
        <v>0.37</v>
      </c>
      <c r="N1354" s="88" t="s">
        <v>23</v>
      </c>
      <c r="O1354" s="91" t="s">
        <v>218</v>
      </c>
      <c r="P1354" s="0" t="str">
        <f aca="false">RIGHT(H1354,LEN(H1354) - FIND(" ", H1354))</f>
        <v>Apparel</v>
      </c>
    </row>
    <row r="1355" customFormat="false" ht="14.25" hidden="false" customHeight="true" outlineLevel="0" collapsed="false">
      <c r="B1355" s="88" t="s">
        <v>43</v>
      </c>
      <c r="C1355" s="89" t="n">
        <v>1197831</v>
      </c>
      <c r="D1355" s="90" t="n">
        <v>44201</v>
      </c>
      <c r="E1355" s="88" t="s">
        <v>40</v>
      </c>
      <c r="F1355" s="88" t="s">
        <v>109</v>
      </c>
      <c r="G1355" s="88" t="s">
        <v>136</v>
      </c>
      <c r="H1355" s="91" t="s">
        <v>38</v>
      </c>
      <c r="I1355" s="92" t="n">
        <v>34</v>
      </c>
      <c r="J1355" s="93" t="n">
        <v>143</v>
      </c>
      <c r="K1355" s="94" t="n">
        <f aca="false">I1355 * J1355</f>
        <v>4862</v>
      </c>
      <c r="L1355" s="94" t="n">
        <f aca="false">K1355 *M1355</f>
        <v>2917.2</v>
      </c>
      <c r="M1355" s="95" t="n">
        <v>0.6</v>
      </c>
      <c r="N1355" s="88" t="s">
        <v>23</v>
      </c>
      <c r="O1355" s="91" t="s">
        <v>219</v>
      </c>
      <c r="P1355" s="0" t="str">
        <f aca="false">RIGHT(H1355,LEN(H1355) - FIND(" ", H1355))</f>
        <v>Apparel</v>
      </c>
    </row>
    <row r="1356" customFormat="false" ht="14.25" hidden="false" customHeight="true" outlineLevel="0" collapsed="false">
      <c r="B1356" s="88" t="s">
        <v>43</v>
      </c>
      <c r="C1356" s="89" t="n">
        <v>1128299</v>
      </c>
      <c r="D1356" s="90" t="n">
        <v>44201</v>
      </c>
      <c r="E1356" s="88" t="s">
        <v>18</v>
      </c>
      <c r="F1356" s="88" t="s">
        <v>19</v>
      </c>
      <c r="G1356" s="88" t="s">
        <v>60</v>
      </c>
      <c r="H1356" s="91" t="s">
        <v>38</v>
      </c>
      <c r="I1356" s="92" t="n">
        <v>58</v>
      </c>
      <c r="J1356" s="93" t="n">
        <v>225</v>
      </c>
      <c r="K1356" s="94" t="n">
        <f aca="false">I1356 * J1356</f>
        <v>13050</v>
      </c>
      <c r="L1356" s="94" t="n">
        <f aca="false">K1356 *M1356</f>
        <v>3001.5</v>
      </c>
      <c r="M1356" s="95" t="n">
        <v>0.23</v>
      </c>
      <c r="N1356" s="88" t="s">
        <v>31</v>
      </c>
      <c r="O1356" s="91" t="s">
        <v>219</v>
      </c>
      <c r="P1356" s="0" t="str">
        <f aca="false">RIGHT(H1356,LEN(H1356) - FIND(" ", H1356))</f>
        <v>Apparel</v>
      </c>
    </row>
    <row r="1357" customFormat="false" ht="14.25" hidden="false" customHeight="true" outlineLevel="0" collapsed="false">
      <c r="B1357" s="88" t="s">
        <v>13</v>
      </c>
      <c r="C1357" s="89" t="n">
        <v>1197831</v>
      </c>
      <c r="D1357" s="90" t="n">
        <v>44201</v>
      </c>
      <c r="E1357" s="88" t="s">
        <v>40</v>
      </c>
      <c r="F1357" s="88" t="s">
        <v>109</v>
      </c>
      <c r="G1357" s="88" t="s">
        <v>136</v>
      </c>
      <c r="H1357" s="91" t="s">
        <v>32</v>
      </c>
      <c r="I1357" s="92" t="n">
        <v>14</v>
      </c>
      <c r="J1357" s="93" t="n">
        <v>223</v>
      </c>
      <c r="K1357" s="94" t="n">
        <f aca="false">I1357 * J1357</f>
        <v>3122</v>
      </c>
      <c r="L1357" s="94" t="n">
        <f aca="false">K1357 *M1357</f>
        <v>1061.48</v>
      </c>
      <c r="M1357" s="95" t="n">
        <v>0.34</v>
      </c>
      <c r="N1357" s="88" t="s">
        <v>31</v>
      </c>
      <c r="O1357" s="91" t="s">
        <v>218</v>
      </c>
      <c r="P1357" s="0" t="str">
        <f aca="false">RIGHT(H1357,LEN(H1357) - FIND(" ", H1357))</f>
        <v>Street Footwear</v>
      </c>
    </row>
    <row r="1358" customFormat="false" ht="14.25" hidden="false" customHeight="true" outlineLevel="0" collapsed="false">
      <c r="B1358" s="88" t="s">
        <v>13</v>
      </c>
      <c r="C1358" s="89" t="n">
        <v>1197831</v>
      </c>
      <c r="D1358" s="90" t="n">
        <v>44201</v>
      </c>
      <c r="E1358" s="88" t="s">
        <v>40</v>
      </c>
      <c r="F1358" s="88" t="s">
        <v>109</v>
      </c>
      <c r="G1358" s="88" t="s">
        <v>136</v>
      </c>
      <c r="H1358" s="91" t="s">
        <v>24</v>
      </c>
      <c r="I1358" s="92" t="n">
        <v>20</v>
      </c>
      <c r="J1358" s="93" t="n">
        <v>209</v>
      </c>
      <c r="K1358" s="94" t="n">
        <f aca="false">I1358 * J1358</f>
        <v>4180</v>
      </c>
      <c r="L1358" s="94" t="n">
        <f aca="false">K1358 *M1358</f>
        <v>1504.8</v>
      </c>
      <c r="M1358" s="95" t="n">
        <v>0.36</v>
      </c>
      <c r="N1358" s="88" t="s">
        <v>31</v>
      </c>
      <c r="O1358" s="91" t="s">
        <v>218</v>
      </c>
      <c r="P1358" s="0" t="str">
        <f aca="false">RIGHT(H1358,LEN(H1358) - FIND(" ", H1358))</f>
        <v>Athletic Footwear</v>
      </c>
    </row>
    <row r="1359" customFormat="false" ht="14.25" hidden="false" customHeight="true" outlineLevel="0" collapsed="false">
      <c r="B1359" s="88" t="s">
        <v>13</v>
      </c>
      <c r="C1359" s="89" t="n">
        <v>1197831</v>
      </c>
      <c r="D1359" s="90" t="n">
        <v>44201</v>
      </c>
      <c r="E1359" s="88" t="s">
        <v>40</v>
      </c>
      <c r="F1359" s="88" t="s">
        <v>109</v>
      </c>
      <c r="G1359" s="88" t="s">
        <v>136</v>
      </c>
      <c r="H1359" s="91" t="s">
        <v>48</v>
      </c>
      <c r="I1359" s="92" t="n">
        <v>21</v>
      </c>
      <c r="J1359" s="93" t="n">
        <v>162</v>
      </c>
      <c r="K1359" s="94" t="n">
        <f aca="false">I1359 * J1359</f>
        <v>3402</v>
      </c>
      <c r="L1359" s="94" t="n">
        <f aca="false">K1359 *M1359</f>
        <v>1258.74</v>
      </c>
      <c r="M1359" s="95" t="n">
        <v>0.37</v>
      </c>
      <c r="N1359" s="88" t="s">
        <v>31</v>
      </c>
      <c r="O1359" s="91" t="s">
        <v>219</v>
      </c>
      <c r="P1359" s="0" t="str">
        <f aca="false">RIGHT(H1359,LEN(H1359) - FIND(" ", H1359))</f>
        <v>Street Footwear</v>
      </c>
    </row>
    <row r="1360" customFormat="false" ht="14.25" hidden="false" customHeight="true" outlineLevel="0" collapsed="false">
      <c r="B1360" s="88" t="s">
        <v>13</v>
      </c>
      <c r="C1360" s="89" t="n">
        <v>1197831</v>
      </c>
      <c r="D1360" s="90" t="n">
        <v>44201</v>
      </c>
      <c r="E1360" s="88" t="s">
        <v>40</v>
      </c>
      <c r="F1360" s="88" t="s">
        <v>109</v>
      </c>
      <c r="G1360" s="88" t="s">
        <v>136</v>
      </c>
      <c r="H1360" s="91" t="s">
        <v>44</v>
      </c>
      <c r="I1360" s="92" t="n">
        <v>26</v>
      </c>
      <c r="J1360" s="93" t="n">
        <v>166</v>
      </c>
      <c r="K1360" s="94" t="n">
        <f aca="false">I1360 * J1360</f>
        <v>4316</v>
      </c>
      <c r="L1360" s="94" t="n">
        <f aca="false">K1360 *M1360</f>
        <v>1812.72</v>
      </c>
      <c r="M1360" s="95" t="n">
        <v>0.42</v>
      </c>
      <c r="N1360" s="88" t="s">
        <v>31</v>
      </c>
      <c r="O1360" s="91" t="s">
        <v>219</v>
      </c>
      <c r="P1360" s="0" t="str">
        <f aca="false">RIGHT(H1360,LEN(H1360) - FIND(" ", H1360))</f>
        <v>Athletic Footwear</v>
      </c>
    </row>
    <row r="1361" customFormat="false" ht="14.25" hidden="false" customHeight="true" outlineLevel="0" collapsed="false">
      <c r="B1361" s="88" t="s">
        <v>13</v>
      </c>
      <c r="C1361" s="89" t="n">
        <v>1197831</v>
      </c>
      <c r="D1361" s="90" t="n">
        <v>44201</v>
      </c>
      <c r="E1361" s="88" t="s">
        <v>40</v>
      </c>
      <c r="F1361" s="88" t="s">
        <v>109</v>
      </c>
      <c r="G1361" s="88" t="s">
        <v>136</v>
      </c>
      <c r="H1361" s="91" t="s">
        <v>16</v>
      </c>
      <c r="I1361" s="92" t="n">
        <v>28</v>
      </c>
      <c r="J1361" s="93" t="n">
        <v>111</v>
      </c>
      <c r="K1361" s="94" t="n">
        <f aca="false">I1361 * J1361</f>
        <v>3108</v>
      </c>
      <c r="L1361" s="94" t="n">
        <f aca="false">K1361 *M1361</f>
        <v>870.24</v>
      </c>
      <c r="M1361" s="95" t="n">
        <v>0.28</v>
      </c>
      <c r="N1361" s="88" t="s">
        <v>31</v>
      </c>
      <c r="O1361" s="91" t="s">
        <v>218</v>
      </c>
      <c r="P1361" s="0" t="str">
        <f aca="false">RIGHT(H1361,LEN(H1361) - FIND(" ", H1361))</f>
        <v>Apparel</v>
      </c>
    </row>
    <row r="1362" customFormat="false" ht="14.25" hidden="false" customHeight="true" outlineLevel="0" collapsed="false">
      <c r="B1362" s="88" t="s">
        <v>43</v>
      </c>
      <c r="C1362" s="89" t="n">
        <v>1197831</v>
      </c>
      <c r="D1362" s="90" t="n">
        <v>44201</v>
      </c>
      <c r="E1362" s="88" t="s">
        <v>40</v>
      </c>
      <c r="F1362" s="88" t="s">
        <v>109</v>
      </c>
      <c r="G1362" s="88" t="s">
        <v>136</v>
      </c>
      <c r="H1362" s="91" t="s">
        <v>38</v>
      </c>
      <c r="I1362" s="92" t="n">
        <v>23</v>
      </c>
      <c r="J1362" s="93" t="n">
        <v>147</v>
      </c>
      <c r="K1362" s="94" t="n">
        <f aca="false">I1362 * J1362</f>
        <v>3381</v>
      </c>
      <c r="L1362" s="94" t="n">
        <f aca="false">K1362 *M1362</f>
        <v>1690.5</v>
      </c>
      <c r="M1362" s="95" t="n">
        <v>0.5</v>
      </c>
      <c r="N1362" s="88" t="s">
        <v>31</v>
      </c>
      <c r="O1362" s="91" t="s">
        <v>219</v>
      </c>
      <c r="P1362" s="0" t="str">
        <f aca="false">RIGHT(H1362,LEN(H1362) - FIND(" ", H1362))</f>
        <v>Apparel</v>
      </c>
    </row>
    <row r="1363" customFormat="false" ht="14.25" hidden="false" customHeight="true" outlineLevel="0" collapsed="false">
      <c r="B1363" s="88" t="s">
        <v>43</v>
      </c>
      <c r="C1363" s="89" t="n">
        <v>1128299</v>
      </c>
      <c r="D1363" s="90" t="n">
        <v>44202</v>
      </c>
      <c r="E1363" s="88" t="s">
        <v>18</v>
      </c>
      <c r="F1363" s="88" t="s">
        <v>19</v>
      </c>
      <c r="G1363" s="88" t="s">
        <v>60</v>
      </c>
      <c r="H1363" s="91" t="s">
        <v>32</v>
      </c>
      <c r="I1363" s="92" t="n">
        <v>60</v>
      </c>
      <c r="J1363" s="93" t="n">
        <v>975</v>
      </c>
      <c r="K1363" s="94" t="n">
        <f aca="false">I1363 * J1363</f>
        <v>58500</v>
      </c>
      <c r="L1363" s="94" t="n">
        <f aca="false">K1363 *M1363</f>
        <v>23400</v>
      </c>
      <c r="M1363" s="95" t="n">
        <v>0.4</v>
      </c>
      <c r="N1363" s="88" t="s">
        <v>31</v>
      </c>
      <c r="O1363" s="91" t="s">
        <v>218</v>
      </c>
      <c r="P1363" s="0" t="str">
        <f aca="false">RIGHT(H1363,LEN(H1363) - FIND(" ", H1363))</f>
        <v>Street Footwear</v>
      </c>
    </row>
    <row r="1364" customFormat="false" ht="14.25" hidden="false" customHeight="true" outlineLevel="0" collapsed="false">
      <c r="B1364" s="88" t="s">
        <v>22</v>
      </c>
      <c r="C1364" s="89" t="n">
        <v>1189833</v>
      </c>
      <c r="D1364" s="90" t="n">
        <v>44202</v>
      </c>
      <c r="E1364" s="88" t="s">
        <v>29</v>
      </c>
      <c r="F1364" s="88" t="s">
        <v>124</v>
      </c>
      <c r="G1364" s="88" t="s">
        <v>87</v>
      </c>
      <c r="H1364" s="91" t="s">
        <v>44</v>
      </c>
      <c r="I1364" s="92" t="n">
        <v>45</v>
      </c>
      <c r="J1364" s="93" t="n">
        <v>300</v>
      </c>
      <c r="K1364" s="94" t="n">
        <f aca="false">I1364 * J1364</f>
        <v>13500</v>
      </c>
      <c r="L1364" s="94" t="n">
        <f aca="false">K1364 *M1364</f>
        <v>5400</v>
      </c>
      <c r="M1364" s="95" t="n">
        <v>0.4</v>
      </c>
      <c r="N1364" s="88" t="s">
        <v>31</v>
      </c>
      <c r="O1364" s="91" t="s">
        <v>219</v>
      </c>
      <c r="P1364" s="0" t="str">
        <f aca="false">RIGHT(H1364,LEN(H1364) - FIND(" ", H1364))</f>
        <v>Athletic Footwear</v>
      </c>
    </row>
    <row r="1365" customFormat="false" ht="14.25" hidden="false" customHeight="true" outlineLevel="0" collapsed="false">
      <c r="B1365" s="88" t="s">
        <v>30</v>
      </c>
      <c r="C1365" s="89" t="n">
        <v>1185732</v>
      </c>
      <c r="D1365" s="90" t="n">
        <v>44202</v>
      </c>
      <c r="E1365" s="88" t="s">
        <v>34</v>
      </c>
      <c r="F1365" s="88" t="s">
        <v>151</v>
      </c>
      <c r="G1365" s="88" t="s">
        <v>164</v>
      </c>
      <c r="H1365" s="91" t="s">
        <v>32</v>
      </c>
      <c r="I1365" s="92" t="n">
        <v>35</v>
      </c>
      <c r="J1365" s="93" t="n">
        <v>925</v>
      </c>
      <c r="K1365" s="94" t="n">
        <f aca="false">I1365 * J1365</f>
        <v>32375</v>
      </c>
      <c r="L1365" s="94" t="n">
        <f aca="false">K1365 *M1365</f>
        <v>12950</v>
      </c>
      <c r="M1365" s="95" t="n">
        <v>0.4</v>
      </c>
      <c r="N1365" s="88" t="s">
        <v>23</v>
      </c>
      <c r="O1365" s="91" t="s">
        <v>218</v>
      </c>
      <c r="P1365" s="0" t="str">
        <f aca="false">RIGHT(H1365,LEN(H1365) - FIND(" ", H1365))</f>
        <v>Street Footwear</v>
      </c>
    </row>
    <row r="1366" customFormat="false" ht="14.25" hidden="false" customHeight="true" outlineLevel="0" collapsed="false">
      <c r="B1366" s="88" t="s">
        <v>30</v>
      </c>
      <c r="C1366" s="89" t="n">
        <v>1185732</v>
      </c>
      <c r="D1366" s="90" t="n">
        <v>44202</v>
      </c>
      <c r="E1366" s="88" t="s">
        <v>34</v>
      </c>
      <c r="F1366" s="88" t="s">
        <v>151</v>
      </c>
      <c r="G1366" s="88" t="s">
        <v>164</v>
      </c>
      <c r="H1366" s="91" t="s">
        <v>24</v>
      </c>
      <c r="I1366" s="92" t="n">
        <v>35</v>
      </c>
      <c r="J1366" s="93" t="n">
        <v>725</v>
      </c>
      <c r="K1366" s="94" t="n">
        <f aca="false">I1366 * J1366</f>
        <v>25375</v>
      </c>
      <c r="L1366" s="94" t="n">
        <f aca="false">K1366 *M1366</f>
        <v>8881.25</v>
      </c>
      <c r="M1366" s="95" t="n">
        <v>0.35</v>
      </c>
      <c r="N1366" s="88" t="s">
        <v>23</v>
      </c>
      <c r="O1366" s="91" t="s">
        <v>218</v>
      </c>
      <c r="P1366" s="0" t="str">
        <f aca="false">RIGHT(H1366,LEN(H1366) - FIND(" ", H1366))</f>
        <v>Athletic Footwear</v>
      </c>
    </row>
    <row r="1367" customFormat="false" ht="14.25" hidden="false" customHeight="true" outlineLevel="0" collapsed="false">
      <c r="B1367" s="88" t="s">
        <v>30</v>
      </c>
      <c r="C1367" s="89" t="n">
        <v>1185732</v>
      </c>
      <c r="D1367" s="90" t="n">
        <v>44202</v>
      </c>
      <c r="E1367" s="88" t="s">
        <v>34</v>
      </c>
      <c r="F1367" s="88" t="s">
        <v>151</v>
      </c>
      <c r="G1367" s="88" t="s">
        <v>164</v>
      </c>
      <c r="H1367" s="91" t="s">
        <v>48</v>
      </c>
      <c r="I1367" s="92" t="n">
        <v>25</v>
      </c>
      <c r="J1367" s="93" t="n">
        <v>725</v>
      </c>
      <c r="K1367" s="94" t="n">
        <f aca="false">I1367 * J1367</f>
        <v>18125</v>
      </c>
      <c r="L1367" s="94" t="n">
        <f aca="false">K1367 *M1367</f>
        <v>7250</v>
      </c>
      <c r="M1367" s="95" t="n">
        <v>0.4</v>
      </c>
      <c r="N1367" s="88" t="s">
        <v>23</v>
      </c>
      <c r="O1367" s="91" t="s">
        <v>219</v>
      </c>
      <c r="P1367" s="0" t="str">
        <f aca="false">RIGHT(H1367,LEN(H1367) - FIND(" ", H1367))</f>
        <v>Street Footwear</v>
      </c>
    </row>
    <row r="1368" customFormat="false" ht="14.25" hidden="false" customHeight="true" outlineLevel="0" collapsed="false">
      <c r="B1368" s="88" t="s">
        <v>30</v>
      </c>
      <c r="C1368" s="89" t="n">
        <v>1185732</v>
      </c>
      <c r="D1368" s="90" t="n">
        <v>44202</v>
      </c>
      <c r="E1368" s="88" t="s">
        <v>34</v>
      </c>
      <c r="F1368" s="88" t="s">
        <v>151</v>
      </c>
      <c r="G1368" s="88" t="s">
        <v>164</v>
      </c>
      <c r="H1368" s="91" t="s">
        <v>44</v>
      </c>
      <c r="I1368" s="92" t="n">
        <v>30</v>
      </c>
      <c r="J1368" s="93" t="n">
        <v>575</v>
      </c>
      <c r="K1368" s="94" t="n">
        <f aca="false">I1368 * J1368</f>
        <v>17250</v>
      </c>
      <c r="L1368" s="94" t="n">
        <f aca="false">K1368 *M1368</f>
        <v>6900</v>
      </c>
      <c r="M1368" s="95" t="n">
        <v>0.4</v>
      </c>
      <c r="N1368" s="88" t="s">
        <v>23</v>
      </c>
      <c r="O1368" s="91" t="s">
        <v>219</v>
      </c>
      <c r="P1368" s="0" t="str">
        <f aca="false">RIGHT(H1368,LEN(H1368) - FIND(" ", H1368))</f>
        <v>Athletic Footwear</v>
      </c>
    </row>
    <row r="1369" customFormat="false" ht="14.25" hidden="false" customHeight="true" outlineLevel="0" collapsed="false">
      <c r="B1369" s="88" t="s">
        <v>30</v>
      </c>
      <c r="C1369" s="89" t="n">
        <v>1185732</v>
      </c>
      <c r="D1369" s="90" t="n">
        <v>44202</v>
      </c>
      <c r="E1369" s="88" t="s">
        <v>34</v>
      </c>
      <c r="F1369" s="88" t="s">
        <v>151</v>
      </c>
      <c r="G1369" s="88" t="s">
        <v>164</v>
      </c>
      <c r="H1369" s="91" t="s">
        <v>16</v>
      </c>
      <c r="I1369" s="92" t="n">
        <v>45</v>
      </c>
      <c r="J1369" s="93" t="n">
        <v>625</v>
      </c>
      <c r="K1369" s="94" t="n">
        <f aca="false">I1369 * J1369</f>
        <v>28125</v>
      </c>
      <c r="L1369" s="94" t="n">
        <f aca="false">K1369 *M1369</f>
        <v>9843.75</v>
      </c>
      <c r="M1369" s="95" t="n">
        <v>0.35</v>
      </c>
      <c r="N1369" s="88" t="s">
        <v>23</v>
      </c>
      <c r="O1369" s="91" t="s">
        <v>218</v>
      </c>
      <c r="P1369" s="0" t="str">
        <f aca="false">RIGHT(H1369,LEN(H1369) - FIND(" ", H1369))</f>
        <v>Apparel</v>
      </c>
    </row>
    <row r="1370" customFormat="false" ht="14.25" hidden="false" customHeight="true" outlineLevel="0" collapsed="false">
      <c r="B1370" s="88" t="s">
        <v>30</v>
      </c>
      <c r="C1370" s="89" t="n">
        <v>1185732</v>
      </c>
      <c r="D1370" s="90" t="n">
        <v>44202</v>
      </c>
      <c r="E1370" s="88" t="s">
        <v>34</v>
      </c>
      <c r="F1370" s="88" t="s">
        <v>151</v>
      </c>
      <c r="G1370" s="88" t="s">
        <v>164</v>
      </c>
      <c r="H1370" s="91" t="s">
        <v>38</v>
      </c>
      <c r="I1370" s="92" t="n">
        <v>35</v>
      </c>
      <c r="J1370" s="93" t="n">
        <v>725</v>
      </c>
      <c r="K1370" s="94" t="n">
        <f aca="false">I1370 * J1370</f>
        <v>25375</v>
      </c>
      <c r="L1370" s="94" t="n">
        <f aca="false">K1370 *M1370</f>
        <v>12687.5</v>
      </c>
      <c r="M1370" s="95" t="n">
        <v>0.5</v>
      </c>
      <c r="N1370" s="88" t="s">
        <v>23</v>
      </c>
      <c r="O1370" s="91" t="s">
        <v>219</v>
      </c>
      <c r="P1370" s="0" t="str">
        <f aca="false">RIGHT(H1370,LEN(H1370) - FIND(" ", H1370))</f>
        <v>Apparel</v>
      </c>
    </row>
    <row r="1371" customFormat="false" ht="14.25" hidden="false" customHeight="true" outlineLevel="0" collapsed="false">
      <c r="B1371" s="88" t="s">
        <v>13</v>
      </c>
      <c r="C1371" s="89" t="n">
        <v>1185732</v>
      </c>
      <c r="D1371" s="90" t="n">
        <v>44202</v>
      </c>
      <c r="E1371" s="88" t="s">
        <v>29</v>
      </c>
      <c r="F1371" s="88" t="s">
        <v>141</v>
      </c>
      <c r="G1371" s="88" t="s">
        <v>112</v>
      </c>
      <c r="H1371" s="91" t="s">
        <v>32</v>
      </c>
      <c r="I1371" s="92" t="n">
        <v>30</v>
      </c>
      <c r="J1371" s="93" t="n">
        <v>450</v>
      </c>
      <c r="K1371" s="94" t="n">
        <f aca="false">I1371 * J1371</f>
        <v>13500</v>
      </c>
      <c r="L1371" s="94" t="n">
        <f aca="false">K1371 *M1371</f>
        <v>4050</v>
      </c>
      <c r="M1371" s="95" t="n">
        <v>0.3</v>
      </c>
      <c r="N1371" s="88" t="s">
        <v>14</v>
      </c>
      <c r="O1371" s="91" t="s">
        <v>218</v>
      </c>
      <c r="P1371" s="0" t="str">
        <f aca="false">RIGHT(H1371,LEN(H1371) - FIND(" ", H1371))</f>
        <v>Street Footwear</v>
      </c>
    </row>
    <row r="1372" customFormat="false" ht="14.25" hidden="false" customHeight="true" outlineLevel="0" collapsed="false">
      <c r="B1372" s="88" t="s">
        <v>13</v>
      </c>
      <c r="C1372" s="89" t="n">
        <v>1185732</v>
      </c>
      <c r="D1372" s="90" t="n">
        <v>44202</v>
      </c>
      <c r="E1372" s="88" t="s">
        <v>29</v>
      </c>
      <c r="F1372" s="88" t="s">
        <v>141</v>
      </c>
      <c r="G1372" s="88" t="s">
        <v>112</v>
      </c>
      <c r="H1372" s="91" t="s">
        <v>24</v>
      </c>
      <c r="I1372" s="92" t="n">
        <v>30</v>
      </c>
      <c r="J1372" s="93" t="n">
        <v>250</v>
      </c>
      <c r="K1372" s="94" t="n">
        <f aca="false">I1372 * J1372</f>
        <v>7500</v>
      </c>
      <c r="L1372" s="94" t="n">
        <f aca="false">K1372 *M1372</f>
        <v>2625</v>
      </c>
      <c r="M1372" s="95" t="n">
        <v>0.35</v>
      </c>
      <c r="N1372" s="88" t="s">
        <v>14</v>
      </c>
      <c r="O1372" s="91" t="s">
        <v>218</v>
      </c>
      <c r="P1372" s="0" t="str">
        <f aca="false">RIGHT(H1372,LEN(H1372) - FIND(" ", H1372))</f>
        <v>Athletic Footwear</v>
      </c>
    </row>
    <row r="1373" customFormat="false" ht="14.25" hidden="false" customHeight="true" outlineLevel="0" collapsed="false">
      <c r="B1373" s="88" t="s">
        <v>13</v>
      </c>
      <c r="C1373" s="89" t="n">
        <v>1185732</v>
      </c>
      <c r="D1373" s="90" t="n">
        <v>44202</v>
      </c>
      <c r="E1373" s="88" t="s">
        <v>29</v>
      </c>
      <c r="F1373" s="88" t="s">
        <v>141</v>
      </c>
      <c r="G1373" s="88" t="s">
        <v>112</v>
      </c>
      <c r="H1373" s="91" t="s">
        <v>48</v>
      </c>
      <c r="I1373" s="92" t="n">
        <v>20</v>
      </c>
      <c r="J1373" s="93" t="n">
        <v>250</v>
      </c>
      <c r="K1373" s="94" t="n">
        <f aca="false">I1373 * J1373</f>
        <v>5000</v>
      </c>
      <c r="L1373" s="94" t="n">
        <f aca="false">K1373 *M1373</f>
        <v>1500</v>
      </c>
      <c r="M1373" s="95" t="n">
        <v>0.3</v>
      </c>
      <c r="N1373" s="88" t="s">
        <v>14</v>
      </c>
      <c r="O1373" s="91" t="s">
        <v>219</v>
      </c>
      <c r="P1373" s="0" t="str">
        <f aca="false">RIGHT(H1373,LEN(H1373) - FIND(" ", H1373))</f>
        <v>Street Footwear</v>
      </c>
    </row>
    <row r="1374" customFormat="false" ht="14.25" hidden="false" customHeight="true" outlineLevel="0" collapsed="false">
      <c r="B1374" s="88" t="s">
        <v>13</v>
      </c>
      <c r="C1374" s="89" t="n">
        <v>1185732</v>
      </c>
      <c r="D1374" s="90" t="n">
        <v>44202</v>
      </c>
      <c r="E1374" s="88" t="s">
        <v>29</v>
      </c>
      <c r="F1374" s="88" t="s">
        <v>141</v>
      </c>
      <c r="G1374" s="88" t="s">
        <v>112</v>
      </c>
      <c r="H1374" s="91" t="s">
        <v>44</v>
      </c>
      <c r="I1374" s="92" t="n">
        <v>25</v>
      </c>
      <c r="J1374" s="93" t="n">
        <v>100</v>
      </c>
      <c r="K1374" s="94" t="n">
        <f aca="false">I1374 * J1374</f>
        <v>2500</v>
      </c>
      <c r="L1374" s="94" t="n">
        <f aca="false">K1374 *M1374</f>
        <v>750</v>
      </c>
      <c r="M1374" s="95" t="n">
        <v>0.3</v>
      </c>
      <c r="N1374" s="88" t="s">
        <v>14</v>
      </c>
      <c r="O1374" s="91" t="s">
        <v>219</v>
      </c>
      <c r="P1374" s="0" t="str">
        <f aca="false">RIGHT(H1374,LEN(H1374) - FIND(" ", H1374))</f>
        <v>Athletic Footwear</v>
      </c>
    </row>
    <row r="1375" customFormat="false" ht="14.25" hidden="false" customHeight="true" outlineLevel="0" collapsed="false">
      <c r="B1375" s="88" t="s">
        <v>13</v>
      </c>
      <c r="C1375" s="89" t="n">
        <v>1185732</v>
      </c>
      <c r="D1375" s="90" t="n">
        <v>44202</v>
      </c>
      <c r="E1375" s="88" t="s">
        <v>29</v>
      </c>
      <c r="F1375" s="88" t="s">
        <v>141</v>
      </c>
      <c r="G1375" s="88" t="s">
        <v>112</v>
      </c>
      <c r="H1375" s="91" t="s">
        <v>16</v>
      </c>
      <c r="I1375" s="92" t="n">
        <v>40</v>
      </c>
      <c r="J1375" s="93" t="n">
        <v>150</v>
      </c>
      <c r="K1375" s="94" t="n">
        <f aca="false">I1375 * J1375</f>
        <v>6000</v>
      </c>
      <c r="L1375" s="94" t="n">
        <f aca="false">K1375 *M1375</f>
        <v>3000</v>
      </c>
      <c r="M1375" s="95" t="n">
        <v>0.5</v>
      </c>
      <c r="N1375" s="88" t="s">
        <v>14</v>
      </c>
      <c r="O1375" s="91" t="s">
        <v>218</v>
      </c>
      <c r="P1375" s="0" t="str">
        <f aca="false">RIGHT(H1375,LEN(H1375) - FIND(" ", H1375))</f>
        <v>Apparel</v>
      </c>
    </row>
    <row r="1376" customFormat="false" ht="14.25" hidden="false" customHeight="true" outlineLevel="0" collapsed="false">
      <c r="B1376" s="88" t="s">
        <v>13</v>
      </c>
      <c r="C1376" s="89" t="n">
        <v>1185732</v>
      </c>
      <c r="D1376" s="90" t="n">
        <v>44202</v>
      </c>
      <c r="E1376" s="88" t="s">
        <v>29</v>
      </c>
      <c r="F1376" s="88" t="s">
        <v>141</v>
      </c>
      <c r="G1376" s="88" t="s">
        <v>112</v>
      </c>
      <c r="H1376" s="91" t="s">
        <v>38</v>
      </c>
      <c r="I1376" s="92" t="n">
        <v>30</v>
      </c>
      <c r="J1376" s="93" t="n">
        <v>250</v>
      </c>
      <c r="K1376" s="94" t="n">
        <f aca="false">I1376 * J1376</f>
        <v>7500</v>
      </c>
      <c r="L1376" s="94" t="n">
        <f aca="false">K1376 *M1376</f>
        <v>3000</v>
      </c>
      <c r="M1376" s="95" t="n">
        <v>0.4</v>
      </c>
      <c r="N1376" s="88" t="s">
        <v>14</v>
      </c>
      <c r="O1376" s="91" t="s">
        <v>219</v>
      </c>
      <c r="P1376" s="0" t="str">
        <f aca="false">RIGHT(H1376,LEN(H1376) - FIND(" ", H1376))</f>
        <v>Apparel</v>
      </c>
    </row>
    <row r="1377" customFormat="false" ht="14.25" hidden="false" customHeight="true" outlineLevel="0" collapsed="false">
      <c r="B1377" s="88" t="s">
        <v>43</v>
      </c>
      <c r="C1377" s="89" t="n">
        <v>1128299</v>
      </c>
      <c r="D1377" s="90" t="n">
        <v>44202</v>
      </c>
      <c r="E1377" s="88" t="s">
        <v>18</v>
      </c>
      <c r="F1377" s="88" t="s">
        <v>19</v>
      </c>
      <c r="G1377" s="88" t="s">
        <v>60</v>
      </c>
      <c r="H1377" s="91" t="s">
        <v>32</v>
      </c>
      <c r="I1377" s="92" t="n">
        <v>56</v>
      </c>
      <c r="J1377" s="93" t="n">
        <v>273</v>
      </c>
      <c r="K1377" s="94" t="n">
        <f aca="false">I1377 * J1377</f>
        <v>15288</v>
      </c>
      <c r="L1377" s="94" t="n">
        <f aca="false">K1377 *M1377</f>
        <v>7644</v>
      </c>
      <c r="M1377" s="95" t="n">
        <v>0.5</v>
      </c>
      <c r="N1377" s="88" t="s">
        <v>23</v>
      </c>
      <c r="O1377" s="91" t="s">
        <v>218</v>
      </c>
      <c r="P1377" s="0" t="str">
        <f aca="false">RIGHT(H1377,LEN(H1377) - FIND(" ", H1377))</f>
        <v>Street Footwear</v>
      </c>
    </row>
    <row r="1378" customFormat="false" ht="14.25" hidden="false" customHeight="true" outlineLevel="0" collapsed="false">
      <c r="B1378" s="88" t="s">
        <v>22</v>
      </c>
      <c r="C1378" s="89" t="n">
        <v>1189833</v>
      </c>
      <c r="D1378" s="90" t="n">
        <v>44202</v>
      </c>
      <c r="E1378" s="88" t="s">
        <v>29</v>
      </c>
      <c r="F1378" s="88" t="s">
        <v>124</v>
      </c>
      <c r="G1378" s="88" t="s">
        <v>87</v>
      </c>
      <c r="H1378" s="91" t="s">
        <v>44</v>
      </c>
      <c r="I1378" s="92" t="n">
        <v>44</v>
      </c>
      <c r="J1378" s="93" t="n">
        <v>81</v>
      </c>
      <c r="K1378" s="94" t="n">
        <f aca="false">I1378 * J1378</f>
        <v>3564</v>
      </c>
      <c r="L1378" s="94" t="n">
        <f aca="false">K1378 *M1378</f>
        <v>1960.2</v>
      </c>
      <c r="M1378" s="95" t="n">
        <v>0.55</v>
      </c>
      <c r="N1378" s="88" t="s">
        <v>23</v>
      </c>
      <c r="O1378" s="91" t="s">
        <v>219</v>
      </c>
      <c r="P1378" s="0" t="str">
        <f aca="false">RIGHT(H1378,LEN(H1378) - FIND(" ", H1378))</f>
        <v>Athletic Footwear</v>
      </c>
    </row>
    <row r="1379" customFormat="false" ht="14.25" hidden="false" customHeight="true" outlineLevel="0" collapsed="false">
      <c r="B1379" s="88" t="s">
        <v>30</v>
      </c>
      <c r="C1379" s="89" t="n">
        <v>1185732</v>
      </c>
      <c r="D1379" s="90" t="n">
        <v>44202</v>
      </c>
      <c r="E1379" s="88" t="s">
        <v>34</v>
      </c>
      <c r="F1379" s="88" t="s">
        <v>151</v>
      </c>
      <c r="G1379" s="88" t="s">
        <v>164</v>
      </c>
      <c r="H1379" s="91" t="s">
        <v>32</v>
      </c>
      <c r="I1379" s="92" t="n">
        <v>33</v>
      </c>
      <c r="J1379" s="93" t="n">
        <v>231</v>
      </c>
      <c r="K1379" s="94" t="n">
        <f aca="false">I1379 * J1379</f>
        <v>7623</v>
      </c>
      <c r="L1379" s="94" t="n">
        <f aca="false">K1379 *M1379</f>
        <v>3811.5</v>
      </c>
      <c r="M1379" s="95" t="n">
        <v>0.5</v>
      </c>
      <c r="N1379" s="88" t="s">
        <v>23</v>
      </c>
      <c r="O1379" s="91" t="s">
        <v>218</v>
      </c>
      <c r="P1379" s="0" t="str">
        <f aca="false">RIGHT(H1379,LEN(H1379) - FIND(" ", H1379))</f>
        <v>Street Footwear</v>
      </c>
    </row>
    <row r="1380" customFormat="false" ht="14.25" hidden="false" customHeight="true" outlineLevel="0" collapsed="false">
      <c r="B1380" s="88" t="s">
        <v>30</v>
      </c>
      <c r="C1380" s="89" t="n">
        <v>1185732</v>
      </c>
      <c r="D1380" s="90" t="n">
        <v>44202</v>
      </c>
      <c r="E1380" s="88" t="s">
        <v>34</v>
      </c>
      <c r="F1380" s="88" t="s">
        <v>151</v>
      </c>
      <c r="G1380" s="88" t="s">
        <v>164</v>
      </c>
      <c r="H1380" s="91" t="s">
        <v>24</v>
      </c>
      <c r="I1380" s="92" t="n">
        <v>34</v>
      </c>
      <c r="J1380" s="93" t="n">
        <v>181</v>
      </c>
      <c r="K1380" s="94" t="n">
        <f aca="false">I1380 * J1380</f>
        <v>6154</v>
      </c>
      <c r="L1380" s="94" t="n">
        <f aca="false">K1380 *M1380</f>
        <v>3077</v>
      </c>
      <c r="M1380" s="95" t="n">
        <v>0.5</v>
      </c>
      <c r="N1380" s="88" t="s">
        <v>23</v>
      </c>
      <c r="O1380" s="91" t="s">
        <v>218</v>
      </c>
      <c r="P1380" s="0" t="str">
        <f aca="false">RIGHT(H1380,LEN(H1380) - FIND(" ", H1380))</f>
        <v>Athletic Footwear</v>
      </c>
    </row>
    <row r="1381" customFormat="false" ht="14.25" hidden="false" customHeight="true" outlineLevel="0" collapsed="false">
      <c r="B1381" s="88" t="s">
        <v>30</v>
      </c>
      <c r="C1381" s="89" t="n">
        <v>1185732</v>
      </c>
      <c r="D1381" s="90" t="n">
        <v>44202</v>
      </c>
      <c r="E1381" s="88" t="s">
        <v>34</v>
      </c>
      <c r="F1381" s="88" t="s">
        <v>151</v>
      </c>
      <c r="G1381" s="88" t="s">
        <v>164</v>
      </c>
      <c r="H1381" s="91" t="s">
        <v>48</v>
      </c>
      <c r="I1381" s="92" t="n">
        <v>24</v>
      </c>
      <c r="J1381" s="93" t="n">
        <v>189</v>
      </c>
      <c r="K1381" s="94" t="n">
        <f aca="false">I1381 * J1381</f>
        <v>4536</v>
      </c>
      <c r="L1381" s="94" t="n">
        <f aca="false">K1381 *M1381</f>
        <v>2449.44</v>
      </c>
      <c r="M1381" s="95" t="n">
        <v>0.54</v>
      </c>
      <c r="N1381" s="88" t="s">
        <v>23</v>
      </c>
      <c r="O1381" s="91" t="s">
        <v>219</v>
      </c>
      <c r="P1381" s="0" t="str">
        <f aca="false">RIGHT(H1381,LEN(H1381) - FIND(" ", H1381))</f>
        <v>Street Footwear</v>
      </c>
    </row>
    <row r="1382" customFormat="false" ht="14.25" hidden="false" customHeight="true" outlineLevel="0" collapsed="false">
      <c r="B1382" s="88" t="s">
        <v>30</v>
      </c>
      <c r="C1382" s="89" t="n">
        <v>1185732</v>
      </c>
      <c r="D1382" s="90" t="n">
        <v>44202</v>
      </c>
      <c r="E1382" s="88" t="s">
        <v>34</v>
      </c>
      <c r="F1382" s="88" t="s">
        <v>151</v>
      </c>
      <c r="G1382" s="88" t="s">
        <v>164</v>
      </c>
      <c r="H1382" s="91" t="s">
        <v>44</v>
      </c>
      <c r="I1382" s="92" t="n">
        <v>29</v>
      </c>
      <c r="J1382" s="93" t="n">
        <v>173</v>
      </c>
      <c r="K1382" s="94" t="n">
        <f aca="false">I1382 * J1382</f>
        <v>5017</v>
      </c>
      <c r="L1382" s="94" t="n">
        <f aca="false">K1382 *M1382</f>
        <v>2759.35</v>
      </c>
      <c r="M1382" s="95" t="n">
        <v>0.55</v>
      </c>
      <c r="N1382" s="88" t="s">
        <v>23</v>
      </c>
      <c r="O1382" s="91" t="s">
        <v>219</v>
      </c>
      <c r="P1382" s="0" t="str">
        <f aca="false">RIGHT(H1382,LEN(H1382) - FIND(" ", H1382))</f>
        <v>Athletic Footwear</v>
      </c>
    </row>
    <row r="1383" customFormat="false" ht="14.25" hidden="false" customHeight="true" outlineLevel="0" collapsed="false">
      <c r="B1383" s="88" t="s">
        <v>30</v>
      </c>
      <c r="C1383" s="89" t="n">
        <v>1185732</v>
      </c>
      <c r="D1383" s="90" t="n">
        <v>44202</v>
      </c>
      <c r="E1383" s="88" t="s">
        <v>34</v>
      </c>
      <c r="F1383" s="88" t="s">
        <v>151</v>
      </c>
      <c r="G1383" s="88" t="s">
        <v>164</v>
      </c>
      <c r="H1383" s="91" t="s">
        <v>16</v>
      </c>
      <c r="I1383" s="92" t="n">
        <v>42</v>
      </c>
      <c r="J1383" s="93" t="n">
        <v>156</v>
      </c>
      <c r="K1383" s="94" t="n">
        <f aca="false">I1383 * J1383</f>
        <v>6552</v>
      </c>
      <c r="L1383" s="94" t="n">
        <f aca="false">K1383 *M1383</f>
        <v>3013.92</v>
      </c>
      <c r="M1383" s="95" t="n">
        <v>0.46</v>
      </c>
      <c r="N1383" s="88" t="s">
        <v>23</v>
      </c>
      <c r="O1383" s="91" t="s">
        <v>218</v>
      </c>
      <c r="P1383" s="0" t="str">
        <f aca="false">RIGHT(H1383,LEN(H1383) - FIND(" ", H1383))</f>
        <v>Apparel</v>
      </c>
    </row>
    <row r="1384" customFormat="false" ht="14.25" hidden="false" customHeight="true" outlineLevel="0" collapsed="false">
      <c r="B1384" s="88" t="s">
        <v>30</v>
      </c>
      <c r="C1384" s="89" t="n">
        <v>1185732</v>
      </c>
      <c r="D1384" s="90" t="n">
        <v>44202</v>
      </c>
      <c r="E1384" s="88" t="s">
        <v>34</v>
      </c>
      <c r="F1384" s="88" t="s">
        <v>151</v>
      </c>
      <c r="G1384" s="88" t="s">
        <v>164</v>
      </c>
      <c r="H1384" s="91" t="s">
        <v>38</v>
      </c>
      <c r="I1384" s="92" t="n">
        <v>34</v>
      </c>
      <c r="J1384" s="93" t="n">
        <v>196</v>
      </c>
      <c r="K1384" s="94" t="n">
        <f aca="false">I1384 * J1384</f>
        <v>6664</v>
      </c>
      <c r="L1384" s="94" t="n">
        <f aca="false">K1384 *M1384</f>
        <v>4264.96</v>
      </c>
      <c r="M1384" s="95" t="n">
        <v>0.64</v>
      </c>
      <c r="N1384" s="88" t="s">
        <v>23</v>
      </c>
      <c r="O1384" s="91" t="s">
        <v>219</v>
      </c>
      <c r="P1384" s="0" t="str">
        <f aca="false">RIGHT(H1384,LEN(H1384) - FIND(" ", H1384))</f>
        <v>Apparel</v>
      </c>
    </row>
    <row r="1385" customFormat="false" ht="14.25" hidden="false" customHeight="true" outlineLevel="0" collapsed="false">
      <c r="B1385" s="88" t="s">
        <v>13</v>
      </c>
      <c r="C1385" s="89" t="n">
        <v>1185732</v>
      </c>
      <c r="D1385" s="90" t="n">
        <v>44202</v>
      </c>
      <c r="E1385" s="88" t="s">
        <v>29</v>
      </c>
      <c r="F1385" s="88" t="s">
        <v>141</v>
      </c>
      <c r="G1385" s="88" t="s">
        <v>112</v>
      </c>
      <c r="H1385" s="91" t="s">
        <v>32</v>
      </c>
      <c r="I1385" s="92" t="n">
        <v>27</v>
      </c>
      <c r="J1385" s="93" t="n">
        <v>113</v>
      </c>
      <c r="K1385" s="94" t="n">
        <f aca="false">I1385 * J1385</f>
        <v>3051</v>
      </c>
      <c r="L1385" s="94" t="n">
        <f aca="false">K1385 *M1385</f>
        <v>1372.95</v>
      </c>
      <c r="M1385" s="95" t="n">
        <v>0.45</v>
      </c>
      <c r="N1385" s="88" t="s">
        <v>23</v>
      </c>
      <c r="O1385" s="91" t="s">
        <v>218</v>
      </c>
      <c r="P1385" s="0" t="str">
        <f aca="false">RIGHT(H1385,LEN(H1385) - FIND(" ", H1385))</f>
        <v>Street Footwear</v>
      </c>
    </row>
    <row r="1386" customFormat="false" ht="14.25" hidden="false" customHeight="true" outlineLevel="0" collapsed="false">
      <c r="B1386" s="88" t="s">
        <v>13</v>
      </c>
      <c r="C1386" s="89" t="n">
        <v>1185732</v>
      </c>
      <c r="D1386" s="90" t="n">
        <v>44202</v>
      </c>
      <c r="E1386" s="88" t="s">
        <v>29</v>
      </c>
      <c r="F1386" s="88" t="s">
        <v>141</v>
      </c>
      <c r="G1386" s="88" t="s">
        <v>112</v>
      </c>
      <c r="H1386" s="91" t="s">
        <v>24</v>
      </c>
      <c r="I1386" s="92" t="n">
        <v>29</v>
      </c>
      <c r="J1386" s="93" t="n">
        <v>70</v>
      </c>
      <c r="K1386" s="94" t="n">
        <f aca="false">I1386 * J1386</f>
        <v>2030</v>
      </c>
      <c r="L1386" s="94" t="n">
        <f aca="false">K1386 *M1386</f>
        <v>933.8</v>
      </c>
      <c r="M1386" s="95" t="n">
        <v>0.46</v>
      </c>
      <c r="N1386" s="88" t="s">
        <v>23</v>
      </c>
      <c r="O1386" s="91" t="s">
        <v>218</v>
      </c>
      <c r="P1386" s="0" t="str">
        <f aca="false">RIGHT(H1386,LEN(H1386) - FIND(" ", H1386))</f>
        <v>Athletic Footwear</v>
      </c>
    </row>
    <row r="1387" customFormat="false" ht="14.25" hidden="false" customHeight="true" outlineLevel="0" collapsed="false">
      <c r="B1387" s="88" t="s">
        <v>13</v>
      </c>
      <c r="C1387" s="89" t="n">
        <v>1185732</v>
      </c>
      <c r="D1387" s="90" t="n">
        <v>44202</v>
      </c>
      <c r="E1387" s="88" t="s">
        <v>29</v>
      </c>
      <c r="F1387" s="88" t="s">
        <v>141</v>
      </c>
      <c r="G1387" s="88" t="s">
        <v>112</v>
      </c>
      <c r="H1387" s="91" t="s">
        <v>48</v>
      </c>
      <c r="I1387" s="92" t="n">
        <v>19</v>
      </c>
      <c r="J1387" s="93" t="n">
        <v>68</v>
      </c>
      <c r="K1387" s="94" t="n">
        <f aca="false">I1387 * J1387</f>
        <v>1292</v>
      </c>
      <c r="L1387" s="94" t="n">
        <f aca="false">K1387 *M1387</f>
        <v>581.4</v>
      </c>
      <c r="M1387" s="95" t="n">
        <v>0.45</v>
      </c>
      <c r="N1387" s="88" t="s">
        <v>23</v>
      </c>
      <c r="O1387" s="91" t="s">
        <v>219</v>
      </c>
      <c r="P1387" s="0" t="str">
        <f aca="false">RIGHT(H1387,LEN(H1387) - FIND(" ", H1387))</f>
        <v>Street Footwear</v>
      </c>
    </row>
    <row r="1388" customFormat="false" ht="14.25" hidden="false" customHeight="true" outlineLevel="0" collapsed="false">
      <c r="B1388" s="88" t="s">
        <v>13</v>
      </c>
      <c r="C1388" s="89" t="n">
        <v>1185732</v>
      </c>
      <c r="D1388" s="90" t="n">
        <v>44202</v>
      </c>
      <c r="E1388" s="88" t="s">
        <v>29</v>
      </c>
      <c r="F1388" s="88" t="s">
        <v>141</v>
      </c>
      <c r="G1388" s="88" t="s">
        <v>112</v>
      </c>
      <c r="H1388" s="91" t="s">
        <v>44</v>
      </c>
      <c r="I1388" s="92" t="n">
        <v>24</v>
      </c>
      <c r="J1388" s="93" t="n">
        <v>26</v>
      </c>
      <c r="K1388" s="94" t="n">
        <f aca="false">I1388 * J1388</f>
        <v>624</v>
      </c>
      <c r="L1388" s="94" t="n">
        <f aca="false">K1388 *M1388</f>
        <v>280.8</v>
      </c>
      <c r="M1388" s="95" t="n">
        <v>0.45</v>
      </c>
      <c r="N1388" s="88" t="s">
        <v>23</v>
      </c>
      <c r="O1388" s="91" t="s">
        <v>219</v>
      </c>
      <c r="P1388" s="0" t="str">
        <f aca="false">RIGHT(H1388,LEN(H1388) - FIND(" ", H1388))</f>
        <v>Athletic Footwear</v>
      </c>
    </row>
    <row r="1389" customFormat="false" ht="14.25" hidden="false" customHeight="true" outlineLevel="0" collapsed="false">
      <c r="B1389" s="88" t="s">
        <v>13</v>
      </c>
      <c r="C1389" s="89" t="n">
        <v>1185732</v>
      </c>
      <c r="D1389" s="90" t="n">
        <v>44202</v>
      </c>
      <c r="E1389" s="88" t="s">
        <v>29</v>
      </c>
      <c r="F1389" s="88" t="s">
        <v>141</v>
      </c>
      <c r="G1389" s="88" t="s">
        <v>112</v>
      </c>
      <c r="H1389" s="91" t="s">
        <v>16</v>
      </c>
      <c r="I1389" s="92" t="n">
        <v>38</v>
      </c>
      <c r="J1389" s="93" t="n">
        <v>42</v>
      </c>
      <c r="K1389" s="94" t="n">
        <f aca="false">I1389 * J1389</f>
        <v>1596</v>
      </c>
      <c r="L1389" s="94" t="n">
        <f aca="false">K1389 *M1389</f>
        <v>1005.48</v>
      </c>
      <c r="M1389" s="95" t="n">
        <v>0.63</v>
      </c>
      <c r="N1389" s="88" t="s">
        <v>23</v>
      </c>
      <c r="O1389" s="91" t="s">
        <v>218</v>
      </c>
      <c r="P1389" s="0" t="str">
        <f aca="false">RIGHT(H1389,LEN(H1389) - FIND(" ", H1389))</f>
        <v>Apparel</v>
      </c>
    </row>
    <row r="1390" customFormat="false" ht="14.25" hidden="false" customHeight="true" outlineLevel="0" collapsed="false">
      <c r="B1390" s="88" t="s">
        <v>13</v>
      </c>
      <c r="C1390" s="89" t="n">
        <v>1185732</v>
      </c>
      <c r="D1390" s="90" t="n">
        <v>44202</v>
      </c>
      <c r="E1390" s="88" t="s">
        <v>29</v>
      </c>
      <c r="F1390" s="88" t="s">
        <v>141</v>
      </c>
      <c r="G1390" s="88" t="s">
        <v>112</v>
      </c>
      <c r="H1390" s="91" t="s">
        <v>38</v>
      </c>
      <c r="I1390" s="92" t="n">
        <v>28</v>
      </c>
      <c r="J1390" s="93" t="n">
        <v>75</v>
      </c>
      <c r="K1390" s="94" t="n">
        <f aca="false">I1390 * J1390</f>
        <v>2100</v>
      </c>
      <c r="L1390" s="94" t="n">
        <f aca="false">K1390 *M1390</f>
        <v>1092</v>
      </c>
      <c r="M1390" s="95" t="n">
        <v>0.52</v>
      </c>
      <c r="N1390" s="88" t="s">
        <v>23</v>
      </c>
      <c r="O1390" s="91" t="s">
        <v>219</v>
      </c>
      <c r="P1390" s="0" t="str">
        <f aca="false">RIGHT(H1390,LEN(H1390) - FIND(" ", H1390))</f>
        <v>Apparel</v>
      </c>
    </row>
    <row r="1391" customFormat="false" ht="14.25" hidden="false" customHeight="true" outlineLevel="0" collapsed="false">
      <c r="B1391" s="88" t="s">
        <v>43</v>
      </c>
      <c r="C1391" s="89" t="n">
        <v>1128299</v>
      </c>
      <c r="D1391" s="90" t="n">
        <v>44202</v>
      </c>
      <c r="E1391" s="88" t="s">
        <v>18</v>
      </c>
      <c r="F1391" s="88" t="s">
        <v>19</v>
      </c>
      <c r="G1391" s="88" t="s">
        <v>60</v>
      </c>
      <c r="H1391" s="91" t="s">
        <v>32</v>
      </c>
      <c r="I1391" s="92" t="n">
        <v>41</v>
      </c>
      <c r="J1391" s="93" t="n">
        <v>341</v>
      </c>
      <c r="K1391" s="94" t="n">
        <f aca="false">I1391 * J1391</f>
        <v>13981</v>
      </c>
      <c r="L1391" s="94" t="n">
        <f aca="false">K1391 *M1391</f>
        <v>6011.83</v>
      </c>
      <c r="M1391" s="95" t="n">
        <v>0.43</v>
      </c>
      <c r="N1391" s="88" t="s">
        <v>31</v>
      </c>
      <c r="O1391" s="91" t="s">
        <v>218</v>
      </c>
      <c r="P1391" s="0" t="str">
        <f aca="false">RIGHT(H1391,LEN(H1391) - FIND(" ", H1391))</f>
        <v>Street Footwear</v>
      </c>
    </row>
    <row r="1392" customFormat="false" ht="14.25" hidden="false" customHeight="true" outlineLevel="0" collapsed="false">
      <c r="B1392" s="88" t="s">
        <v>43</v>
      </c>
      <c r="C1392" s="89" t="n">
        <v>1128299</v>
      </c>
      <c r="D1392" s="90" t="n">
        <v>44203</v>
      </c>
      <c r="E1392" s="88" t="s">
        <v>18</v>
      </c>
      <c r="F1392" s="88" t="s">
        <v>19</v>
      </c>
      <c r="G1392" s="88" t="s">
        <v>60</v>
      </c>
      <c r="H1392" s="91" t="s">
        <v>24</v>
      </c>
      <c r="I1392" s="92" t="n">
        <v>65</v>
      </c>
      <c r="J1392" s="93" t="n">
        <v>825</v>
      </c>
      <c r="K1392" s="94" t="n">
        <f aca="false">I1392 * J1392</f>
        <v>53625</v>
      </c>
      <c r="L1392" s="94" t="n">
        <f aca="false">K1392 *M1392</f>
        <v>13406.25</v>
      </c>
      <c r="M1392" s="95" t="n">
        <v>0.25</v>
      </c>
      <c r="N1392" s="88" t="s">
        <v>31</v>
      </c>
      <c r="O1392" s="91" t="s">
        <v>218</v>
      </c>
      <c r="P1392" s="0" t="str">
        <f aca="false">RIGHT(H1392,LEN(H1392) - FIND(" ", H1392))</f>
        <v>Athletic Footwear</v>
      </c>
    </row>
    <row r="1393" customFormat="false" ht="14.25" hidden="false" customHeight="true" outlineLevel="0" collapsed="false">
      <c r="B1393" s="88" t="s">
        <v>22</v>
      </c>
      <c r="C1393" s="89" t="n">
        <v>1189833</v>
      </c>
      <c r="D1393" s="90" t="n">
        <v>44203</v>
      </c>
      <c r="E1393" s="88" t="s">
        <v>29</v>
      </c>
      <c r="F1393" s="88" t="s">
        <v>124</v>
      </c>
      <c r="G1393" s="88" t="s">
        <v>87</v>
      </c>
      <c r="H1393" s="91" t="s">
        <v>16</v>
      </c>
      <c r="I1393" s="92" t="n">
        <v>50</v>
      </c>
      <c r="J1393" s="93" t="n">
        <v>225</v>
      </c>
      <c r="K1393" s="94" t="n">
        <f aca="false">I1393 * J1393</f>
        <v>11250</v>
      </c>
      <c r="L1393" s="94" t="n">
        <f aca="false">K1393 *M1393</f>
        <v>6750</v>
      </c>
      <c r="M1393" s="95" t="n">
        <v>0.6</v>
      </c>
      <c r="N1393" s="88" t="s">
        <v>31</v>
      </c>
      <c r="O1393" s="91" t="s">
        <v>218</v>
      </c>
      <c r="P1393" s="0" t="str">
        <f aca="false">RIGHT(H1393,LEN(H1393) - FIND(" ", H1393))</f>
        <v>Apparel</v>
      </c>
    </row>
    <row r="1394" customFormat="false" ht="14.25" hidden="false" customHeight="true" outlineLevel="0" collapsed="false">
      <c r="B1394" s="88" t="s">
        <v>30</v>
      </c>
      <c r="C1394" s="89" t="n">
        <v>1185732</v>
      </c>
      <c r="D1394" s="90" t="n">
        <v>44203</v>
      </c>
      <c r="E1394" s="88" t="s">
        <v>26</v>
      </c>
      <c r="F1394" s="88" t="s">
        <v>132</v>
      </c>
      <c r="G1394" s="88" t="s">
        <v>139</v>
      </c>
      <c r="H1394" s="91" t="s">
        <v>32</v>
      </c>
      <c r="I1394" s="92" t="n">
        <v>40</v>
      </c>
      <c r="J1394" s="93" t="n">
        <v>500</v>
      </c>
      <c r="K1394" s="94" t="n">
        <f aca="false">I1394 * J1394</f>
        <v>20000</v>
      </c>
      <c r="L1394" s="94" t="n">
        <f aca="false">K1394 *M1394</f>
        <v>8000</v>
      </c>
      <c r="M1394" s="95" t="n">
        <v>0.4</v>
      </c>
      <c r="N1394" s="88" t="s">
        <v>14</v>
      </c>
      <c r="O1394" s="91" t="s">
        <v>218</v>
      </c>
      <c r="P1394" s="0" t="str">
        <f aca="false">RIGHT(H1394,LEN(H1394) - FIND(" ", H1394))</f>
        <v>Street Footwear</v>
      </c>
    </row>
    <row r="1395" customFormat="false" ht="14.25" hidden="false" customHeight="true" outlineLevel="0" collapsed="false">
      <c r="B1395" s="88" t="s">
        <v>30</v>
      </c>
      <c r="C1395" s="89" t="n">
        <v>1185732</v>
      </c>
      <c r="D1395" s="90" t="n">
        <v>44203</v>
      </c>
      <c r="E1395" s="88" t="s">
        <v>26</v>
      </c>
      <c r="F1395" s="88" t="s">
        <v>132</v>
      </c>
      <c r="G1395" s="88" t="s">
        <v>139</v>
      </c>
      <c r="H1395" s="91" t="s">
        <v>24</v>
      </c>
      <c r="I1395" s="92" t="n">
        <v>40</v>
      </c>
      <c r="J1395" s="93" t="n">
        <v>300</v>
      </c>
      <c r="K1395" s="94" t="n">
        <f aca="false">I1395 * J1395</f>
        <v>12000</v>
      </c>
      <c r="L1395" s="94" t="n">
        <f aca="false">K1395 *M1395</f>
        <v>4800</v>
      </c>
      <c r="M1395" s="95" t="n">
        <v>0.4</v>
      </c>
      <c r="N1395" s="88" t="s">
        <v>14</v>
      </c>
      <c r="O1395" s="91" t="s">
        <v>218</v>
      </c>
      <c r="P1395" s="0" t="str">
        <f aca="false">RIGHT(H1395,LEN(H1395) - FIND(" ", H1395))</f>
        <v>Athletic Footwear</v>
      </c>
    </row>
    <row r="1396" customFormat="false" ht="14.25" hidden="false" customHeight="true" outlineLevel="0" collapsed="false">
      <c r="B1396" s="88" t="s">
        <v>30</v>
      </c>
      <c r="C1396" s="89" t="n">
        <v>1185732</v>
      </c>
      <c r="D1396" s="90" t="n">
        <v>44203</v>
      </c>
      <c r="E1396" s="88" t="s">
        <v>26</v>
      </c>
      <c r="F1396" s="88" t="s">
        <v>132</v>
      </c>
      <c r="G1396" s="88" t="s">
        <v>139</v>
      </c>
      <c r="H1396" s="91" t="s">
        <v>48</v>
      </c>
      <c r="I1396" s="92" t="n">
        <v>30</v>
      </c>
      <c r="J1396" s="93" t="n">
        <v>300</v>
      </c>
      <c r="K1396" s="94" t="n">
        <f aca="false">I1396 * J1396</f>
        <v>9000</v>
      </c>
      <c r="L1396" s="94" t="n">
        <f aca="false">K1396 *M1396</f>
        <v>2700</v>
      </c>
      <c r="M1396" s="95" t="n">
        <v>0.3</v>
      </c>
      <c r="N1396" s="88" t="s">
        <v>14</v>
      </c>
      <c r="O1396" s="91" t="s">
        <v>219</v>
      </c>
      <c r="P1396" s="0" t="str">
        <f aca="false">RIGHT(H1396,LEN(H1396) - FIND(" ", H1396))</f>
        <v>Street Footwear</v>
      </c>
    </row>
    <row r="1397" customFormat="false" ht="14.25" hidden="false" customHeight="true" outlineLevel="0" collapsed="false">
      <c r="B1397" s="88" t="s">
        <v>30</v>
      </c>
      <c r="C1397" s="89" t="n">
        <v>1185732</v>
      </c>
      <c r="D1397" s="90" t="n">
        <v>44203</v>
      </c>
      <c r="E1397" s="88" t="s">
        <v>26</v>
      </c>
      <c r="F1397" s="88" t="s">
        <v>132</v>
      </c>
      <c r="G1397" s="88" t="s">
        <v>139</v>
      </c>
      <c r="H1397" s="91" t="s">
        <v>44</v>
      </c>
      <c r="I1397" s="92" t="n">
        <v>35</v>
      </c>
      <c r="J1397" s="93" t="n">
        <v>150</v>
      </c>
      <c r="K1397" s="94" t="n">
        <f aca="false">I1397 * J1397</f>
        <v>5250</v>
      </c>
      <c r="L1397" s="94" t="n">
        <f aca="false">K1397 *M1397</f>
        <v>1575</v>
      </c>
      <c r="M1397" s="95" t="n">
        <v>0.3</v>
      </c>
      <c r="N1397" s="88" t="s">
        <v>14</v>
      </c>
      <c r="O1397" s="91" t="s">
        <v>219</v>
      </c>
      <c r="P1397" s="0" t="str">
        <f aca="false">RIGHT(H1397,LEN(H1397) - FIND(" ", H1397))</f>
        <v>Athletic Footwear</v>
      </c>
    </row>
    <row r="1398" customFormat="false" ht="14.25" hidden="false" customHeight="true" outlineLevel="0" collapsed="false">
      <c r="B1398" s="88" t="s">
        <v>30</v>
      </c>
      <c r="C1398" s="89" t="n">
        <v>1185732</v>
      </c>
      <c r="D1398" s="90" t="n">
        <v>44203</v>
      </c>
      <c r="E1398" s="88" t="s">
        <v>26</v>
      </c>
      <c r="F1398" s="88" t="s">
        <v>132</v>
      </c>
      <c r="G1398" s="88" t="s">
        <v>139</v>
      </c>
      <c r="H1398" s="91" t="s">
        <v>16</v>
      </c>
      <c r="I1398" s="92" t="n">
        <v>50</v>
      </c>
      <c r="J1398" s="93" t="n">
        <v>200</v>
      </c>
      <c r="K1398" s="94" t="n">
        <f aca="false">I1398 * J1398</f>
        <v>10000</v>
      </c>
      <c r="L1398" s="94" t="n">
        <f aca="false">K1398 *M1398</f>
        <v>3000</v>
      </c>
      <c r="M1398" s="95" t="n">
        <v>0.3</v>
      </c>
      <c r="N1398" s="88" t="s">
        <v>14</v>
      </c>
      <c r="O1398" s="91" t="s">
        <v>218</v>
      </c>
      <c r="P1398" s="0" t="str">
        <f aca="false">RIGHT(H1398,LEN(H1398) - FIND(" ", H1398))</f>
        <v>Apparel</v>
      </c>
    </row>
    <row r="1399" customFormat="false" ht="14.25" hidden="false" customHeight="true" outlineLevel="0" collapsed="false">
      <c r="B1399" s="88" t="s">
        <v>30</v>
      </c>
      <c r="C1399" s="89" t="n">
        <v>1185732</v>
      </c>
      <c r="D1399" s="90" t="n">
        <v>44203</v>
      </c>
      <c r="E1399" s="88" t="s">
        <v>26</v>
      </c>
      <c r="F1399" s="88" t="s">
        <v>132</v>
      </c>
      <c r="G1399" s="88" t="s">
        <v>139</v>
      </c>
      <c r="H1399" s="91" t="s">
        <v>38</v>
      </c>
      <c r="I1399" s="92" t="n">
        <v>40</v>
      </c>
      <c r="J1399" s="93" t="n">
        <v>300</v>
      </c>
      <c r="K1399" s="94" t="n">
        <f aca="false">I1399 * J1399</f>
        <v>12000</v>
      </c>
      <c r="L1399" s="94" t="n">
        <f aca="false">K1399 *M1399</f>
        <v>4200</v>
      </c>
      <c r="M1399" s="95" t="n">
        <v>0.35</v>
      </c>
      <c r="N1399" s="88" t="s">
        <v>14</v>
      </c>
      <c r="O1399" s="91" t="s">
        <v>219</v>
      </c>
      <c r="P1399" s="0" t="str">
        <f aca="false">RIGHT(H1399,LEN(H1399) - FIND(" ", H1399))</f>
        <v>Apparel</v>
      </c>
    </row>
    <row r="1400" customFormat="false" ht="14.25" hidden="false" customHeight="true" outlineLevel="0" collapsed="false">
      <c r="B1400" s="88" t="s">
        <v>43</v>
      </c>
      <c r="C1400" s="89" t="n">
        <v>1128299</v>
      </c>
      <c r="D1400" s="90" t="n">
        <v>44203</v>
      </c>
      <c r="E1400" s="88" t="s">
        <v>18</v>
      </c>
      <c r="F1400" s="88" t="s">
        <v>19</v>
      </c>
      <c r="G1400" s="88" t="s">
        <v>60</v>
      </c>
      <c r="H1400" s="91" t="s">
        <v>24</v>
      </c>
      <c r="I1400" s="92" t="n">
        <v>63</v>
      </c>
      <c r="J1400" s="93" t="n">
        <v>248</v>
      </c>
      <c r="K1400" s="94" t="n">
        <f aca="false">I1400 * J1400</f>
        <v>15624</v>
      </c>
      <c r="L1400" s="94" t="n">
        <f aca="false">K1400 *M1400</f>
        <v>5780.88</v>
      </c>
      <c r="M1400" s="95" t="n">
        <v>0.37</v>
      </c>
      <c r="N1400" s="88" t="s">
        <v>23</v>
      </c>
      <c r="O1400" s="91" t="s">
        <v>218</v>
      </c>
      <c r="P1400" s="0" t="str">
        <f aca="false">RIGHT(H1400,LEN(H1400) - FIND(" ", H1400))</f>
        <v>Athletic Footwear</v>
      </c>
    </row>
    <row r="1401" customFormat="false" ht="14.25" hidden="false" customHeight="true" outlineLevel="0" collapsed="false">
      <c r="B1401" s="88" t="s">
        <v>22</v>
      </c>
      <c r="C1401" s="89" t="n">
        <v>1189833</v>
      </c>
      <c r="D1401" s="90" t="n">
        <v>44203</v>
      </c>
      <c r="E1401" s="88" t="s">
        <v>29</v>
      </c>
      <c r="F1401" s="88" t="s">
        <v>124</v>
      </c>
      <c r="G1401" s="88" t="s">
        <v>87</v>
      </c>
      <c r="H1401" s="91" t="s">
        <v>16</v>
      </c>
      <c r="I1401" s="92" t="n">
        <v>48</v>
      </c>
      <c r="J1401" s="93" t="n">
        <v>59</v>
      </c>
      <c r="K1401" s="94" t="n">
        <f aca="false">I1401 * J1401</f>
        <v>2832</v>
      </c>
      <c r="L1401" s="94" t="n">
        <f aca="false">K1401 *M1401</f>
        <v>2039.04</v>
      </c>
      <c r="M1401" s="95" t="n">
        <v>0.72</v>
      </c>
      <c r="N1401" s="88" t="s">
        <v>23</v>
      </c>
      <c r="O1401" s="91" t="s">
        <v>218</v>
      </c>
      <c r="P1401" s="0" t="str">
        <f aca="false">RIGHT(H1401,LEN(H1401) - FIND(" ", H1401))</f>
        <v>Apparel</v>
      </c>
    </row>
    <row r="1402" customFormat="false" ht="14.25" hidden="false" customHeight="true" outlineLevel="0" collapsed="false">
      <c r="B1402" s="88" t="s">
        <v>30</v>
      </c>
      <c r="C1402" s="89" t="n">
        <v>1185732</v>
      </c>
      <c r="D1402" s="90" t="n">
        <v>44203</v>
      </c>
      <c r="E1402" s="88" t="s">
        <v>26</v>
      </c>
      <c r="F1402" s="88" t="s">
        <v>132</v>
      </c>
      <c r="G1402" s="88" t="s">
        <v>139</v>
      </c>
      <c r="H1402" s="91" t="s">
        <v>32</v>
      </c>
      <c r="I1402" s="92" t="n">
        <v>38</v>
      </c>
      <c r="J1402" s="93" t="n">
        <v>125</v>
      </c>
      <c r="K1402" s="94" t="n">
        <f aca="false">I1402 * J1402</f>
        <v>4750</v>
      </c>
      <c r="L1402" s="94" t="n">
        <f aca="false">K1402 *M1402</f>
        <v>2422.5</v>
      </c>
      <c r="M1402" s="95" t="n">
        <v>0.51</v>
      </c>
      <c r="N1402" s="88" t="s">
        <v>23</v>
      </c>
      <c r="O1402" s="91" t="s">
        <v>218</v>
      </c>
      <c r="P1402" s="0" t="str">
        <f aca="false">RIGHT(H1402,LEN(H1402) - FIND(" ", H1402))</f>
        <v>Street Footwear</v>
      </c>
    </row>
    <row r="1403" customFormat="false" ht="14.25" hidden="false" customHeight="true" outlineLevel="0" collapsed="false">
      <c r="B1403" s="88" t="s">
        <v>30</v>
      </c>
      <c r="C1403" s="89" t="n">
        <v>1185732</v>
      </c>
      <c r="D1403" s="90" t="n">
        <v>44203</v>
      </c>
      <c r="E1403" s="88" t="s">
        <v>26</v>
      </c>
      <c r="F1403" s="88" t="s">
        <v>132</v>
      </c>
      <c r="G1403" s="88" t="s">
        <v>139</v>
      </c>
      <c r="H1403" s="91" t="s">
        <v>24</v>
      </c>
      <c r="I1403" s="92" t="n">
        <v>37</v>
      </c>
      <c r="J1403" s="93" t="n">
        <v>87</v>
      </c>
      <c r="K1403" s="94" t="n">
        <f aca="false">I1403 * J1403</f>
        <v>3219</v>
      </c>
      <c r="L1403" s="94" t="n">
        <f aca="false">K1403 *M1403</f>
        <v>1673.88</v>
      </c>
      <c r="M1403" s="95" t="n">
        <v>0.52</v>
      </c>
      <c r="N1403" s="88" t="s">
        <v>23</v>
      </c>
      <c r="O1403" s="91" t="s">
        <v>218</v>
      </c>
      <c r="P1403" s="0" t="str">
        <f aca="false">RIGHT(H1403,LEN(H1403) - FIND(" ", H1403))</f>
        <v>Athletic Footwear</v>
      </c>
    </row>
    <row r="1404" customFormat="false" ht="14.25" hidden="false" customHeight="true" outlineLevel="0" collapsed="false">
      <c r="B1404" s="88" t="s">
        <v>30</v>
      </c>
      <c r="C1404" s="89" t="n">
        <v>1185732</v>
      </c>
      <c r="D1404" s="90" t="n">
        <v>44203</v>
      </c>
      <c r="E1404" s="88" t="s">
        <v>26</v>
      </c>
      <c r="F1404" s="88" t="s">
        <v>132</v>
      </c>
      <c r="G1404" s="88" t="s">
        <v>139</v>
      </c>
      <c r="H1404" s="91" t="s">
        <v>48</v>
      </c>
      <c r="I1404" s="92" t="n">
        <v>28</v>
      </c>
      <c r="J1404" s="93" t="n">
        <v>90</v>
      </c>
      <c r="K1404" s="94" t="n">
        <f aca="false">I1404 * J1404</f>
        <v>2520</v>
      </c>
      <c r="L1404" s="94" t="n">
        <f aca="false">K1404 *M1404</f>
        <v>1008</v>
      </c>
      <c r="M1404" s="95" t="n">
        <v>0.4</v>
      </c>
      <c r="N1404" s="88" t="s">
        <v>23</v>
      </c>
      <c r="O1404" s="91" t="s">
        <v>219</v>
      </c>
      <c r="P1404" s="0" t="str">
        <f aca="false">RIGHT(H1404,LEN(H1404) - FIND(" ", H1404))</f>
        <v>Street Footwear</v>
      </c>
    </row>
    <row r="1405" customFormat="false" ht="14.25" hidden="false" customHeight="true" outlineLevel="0" collapsed="false">
      <c r="B1405" s="88" t="s">
        <v>30</v>
      </c>
      <c r="C1405" s="89" t="n">
        <v>1185732</v>
      </c>
      <c r="D1405" s="90" t="n">
        <v>44203</v>
      </c>
      <c r="E1405" s="88" t="s">
        <v>26</v>
      </c>
      <c r="F1405" s="88" t="s">
        <v>132</v>
      </c>
      <c r="G1405" s="88" t="s">
        <v>139</v>
      </c>
      <c r="H1405" s="91" t="s">
        <v>44</v>
      </c>
      <c r="I1405" s="92" t="n">
        <v>33</v>
      </c>
      <c r="J1405" s="93" t="n">
        <v>42</v>
      </c>
      <c r="K1405" s="94" t="n">
        <f aca="false">I1405 * J1405</f>
        <v>1386</v>
      </c>
      <c r="L1405" s="94" t="n">
        <f aca="false">K1405 *M1405</f>
        <v>609.84</v>
      </c>
      <c r="M1405" s="95" t="n">
        <v>0.44</v>
      </c>
      <c r="N1405" s="88" t="s">
        <v>23</v>
      </c>
      <c r="O1405" s="91" t="s">
        <v>219</v>
      </c>
      <c r="P1405" s="0" t="str">
        <f aca="false">RIGHT(H1405,LEN(H1405) - FIND(" ", H1405))</f>
        <v>Athletic Footwear</v>
      </c>
    </row>
    <row r="1406" customFormat="false" ht="14.25" hidden="false" customHeight="true" outlineLevel="0" collapsed="false">
      <c r="B1406" s="88" t="s">
        <v>30</v>
      </c>
      <c r="C1406" s="89" t="n">
        <v>1185732</v>
      </c>
      <c r="D1406" s="90" t="n">
        <v>44203</v>
      </c>
      <c r="E1406" s="88" t="s">
        <v>26</v>
      </c>
      <c r="F1406" s="88" t="s">
        <v>132</v>
      </c>
      <c r="G1406" s="88" t="s">
        <v>139</v>
      </c>
      <c r="H1406" s="91" t="s">
        <v>16</v>
      </c>
      <c r="I1406" s="92" t="n">
        <v>49</v>
      </c>
      <c r="J1406" s="93" t="n">
        <v>60</v>
      </c>
      <c r="K1406" s="94" t="n">
        <f aca="false">I1406 * J1406</f>
        <v>2940</v>
      </c>
      <c r="L1406" s="94" t="n">
        <f aca="false">K1406 *M1406</f>
        <v>1205.4</v>
      </c>
      <c r="M1406" s="95" t="n">
        <v>0.41</v>
      </c>
      <c r="N1406" s="88" t="s">
        <v>23</v>
      </c>
      <c r="O1406" s="91" t="s">
        <v>218</v>
      </c>
      <c r="P1406" s="0" t="str">
        <f aca="false">RIGHT(H1406,LEN(H1406) - FIND(" ", H1406))</f>
        <v>Apparel</v>
      </c>
    </row>
    <row r="1407" customFormat="false" ht="14.25" hidden="false" customHeight="true" outlineLevel="0" collapsed="false">
      <c r="B1407" s="88" t="s">
        <v>30</v>
      </c>
      <c r="C1407" s="89" t="n">
        <v>1185732</v>
      </c>
      <c r="D1407" s="90" t="n">
        <v>44203</v>
      </c>
      <c r="E1407" s="88" t="s">
        <v>26</v>
      </c>
      <c r="F1407" s="88" t="s">
        <v>132</v>
      </c>
      <c r="G1407" s="88" t="s">
        <v>139</v>
      </c>
      <c r="H1407" s="91" t="s">
        <v>38</v>
      </c>
      <c r="I1407" s="92" t="n">
        <v>37</v>
      </c>
      <c r="J1407" s="93" t="n">
        <v>81</v>
      </c>
      <c r="K1407" s="94" t="n">
        <f aca="false">I1407 * J1407</f>
        <v>2997</v>
      </c>
      <c r="L1407" s="94" t="n">
        <f aca="false">K1407 *M1407</f>
        <v>1498.5</v>
      </c>
      <c r="M1407" s="95" t="n">
        <v>0.5</v>
      </c>
      <c r="N1407" s="88" t="s">
        <v>23</v>
      </c>
      <c r="O1407" s="91" t="s">
        <v>219</v>
      </c>
      <c r="P1407" s="0" t="str">
        <f aca="false">RIGHT(H1407,LEN(H1407) - FIND(" ", H1407))</f>
        <v>Apparel</v>
      </c>
    </row>
    <row r="1408" customFormat="false" ht="14.25" hidden="false" customHeight="true" outlineLevel="0" collapsed="false">
      <c r="B1408" s="88" t="s">
        <v>43</v>
      </c>
      <c r="C1408" s="89" t="n">
        <v>1128299</v>
      </c>
      <c r="D1408" s="90" t="n">
        <v>44203</v>
      </c>
      <c r="E1408" s="88" t="s">
        <v>18</v>
      </c>
      <c r="F1408" s="88" t="s">
        <v>19</v>
      </c>
      <c r="G1408" s="88" t="s">
        <v>60</v>
      </c>
      <c r="H1408" s="91" t="s">
        <v>24</v>
      </c>
      <c r="I1408" s="92" t="n">
        <v>50</v>
      </c>
      <c r="J1408" s="93" t="n">
        <v>256</v>
      </c>
      <c r="K1408" s="94" t="n">
        <f aca="false">I1408 * J1408</f>
        <v>12800</v>
      </c>
      <c r="L1408" s="94" t="n">
        <f aca="false">K1408 *M1408</f>
        <v>3840</v>
      </c>
      <c r="M1408" s="95" t="n">
        <v>0.3</v>
      </c>
      <c r="N1408" s="88" t="s">
        <v>31</v>
      </c>
      <c r="O1408" s="91" t="s">
        <v>218</v>
      </c>
      <c r="P1408" s="0" t="str">
        <f aca="false">RIGHT(H1408,LEN(H1408) - FIND(" ", H1408))</f>
        <v>Athletic Footwear</v>
      </c>
    </row>
    <row r="1409" customFormat="false" ht="14.25" hidden="false" customHeight="true" outlineLevel="0" collapsed="false">
      <c r="B1409" s="88" t="s">
        <v>43</v>
      </c>
      <c r="C1409" s="89" t="n">
        <v>1128299</v>
      </c>
      <c r="D1409" s="90" t="n">
        <v>44204</v>
      </c>
      <c r="E1409" s="88" t="s">
        <v>18</v>
      </c>
      <c r="F1409" s="88" t="s">
        <v>19</v>
      </c>
      <c r="G1409" s="88" t="s">
        <v>60</v>
      </c>
      <c r="H1409" s="91" t="s">
        <v>48</v>
      </c>
      <c r="I1409" s="92" t="n">
        <v>65</v>
      </c>
      <c r="J1409" s="93" t="n">
        <v>825</v>
      </c>
      <c r="K1409" s="94" t="n">
        <f aca="false">I1409 * J1409</f>
        <v>53625</v>
      </c>
      <c r="L1409" s="94" t="n">
        <f aca="false">K1409 *M1409</f>
        <v>21450</v>
      </c>
      <c r="M1409" s="95" t="n">
        <v>0.4</v>
      </c>
      <c r="N1409" s="88" t="s">
        <v>31</v>
      </c>
      <c r="O1409" s="91" t="s">
        <v>219</v>
      </c>
      <c r="P1409" s="0" t="str">
        <f aca="false">RIGHT(H1409,LEN(H1409) - FIND(" ", H1409))</f>
        <v>Street Footwear</v>
      </c>
    </row>
    <row r="1410" customFormat="false" ht="14.25" hidden="false" customHeight="true" outlineLevel="0" collapsed="false">
      <c r="B1410" s="88" t="s">
        <v>22</v>
      </c>
      <c r="C1410" s="89" t="n">
        <v>1189833</v>
      </c>
      <c r="D1410" s="90" t="n">
        <v>44204</v>
      </c>
      <c r="E1410" s="88" t="s">
        <v>29</v>
      </c>
      <c r="F1410" s="88" t="s">
        <v>124</v>
      </c>
      <c r="G1410" s="88" t="s">
        <v>87</v>
      </c>
      <c r="H1410" s="91" t="s">
        <v>38</v>
      </c>
      <c r="I1410" s="92" t="n">
        <v>45</v>
      </c>
      <c r="J1410" s="93" t="n">
        <v>425</v>
      </c>
      <c r="K1410" s="94" t="n">
        <f aca="false">I1410 * J1410</f>
        <v>19125</v>
      </c>
      <c r="L1410" s="94" t="n">
        <f aca="false">K1410 *M1410</f>
        <v>4781.25</v>
      </c>
      <c r="M1410" s="95" t="n">
        <v>0.25</v>
      </c>
      <c r="N1410" s="88" t="s">
        <v>31</v>
      </c>
      <c r="O1410" s="91" t="s">
        <v>219</v>
      </c>
      <c r="P1410" s="0" t="str">
        <f aca="false">RIGHT(H1410,LEN(H1410) - FIND(" ", H1410))</f>
        <v>Apparel</v>
      </c>
    </row>
    <row r="1411" customFormat="false" ht="14.25" hidden="false" customHeight="true" outlineLevel="0" collapsed="false">
      <c r="B1411" s="88" t="s">
        <v>43</v>
      </c>
      <c r="C1411" s="89" t="n">
        <v>1128299</v>
      </c>
      <c r="D1411" s="90" t="n">
        <v>44204</v>
      </c>
      <c r="E1411" s="88" t="s">
        <v>18</v>
      </c>
      <c r="F1411" s="88" t="s">
        <v>19</v>
      </c>
      <c r="G1411" s="88" t="s">
        <v>60</v>
      </c>
      <c r="H1411" s="91" t="s">
        <v>48</v>
      </c>
      <c r="I1411" s="92" t="n">
        <v>64</v>
      </c>
      <c r="J1411" s="93" t="n">
        <v>206</v>
      </c>
      <c r="K1411" s="94" t="n">
        <f aca="false">I1411 * J1411</f>
        <v>13184</v>
      </c>
      <c r="L1411" s="94" t="n">
        <f aca="false">K1411 *M1411</f>
        <v>7251.2</v>
      </c>
      <c r="M1411" s="95" t="n">
        <v>0.55</v>
      </c>
      <c r="N1411" s="88" t="s">
        <v>23</v>
      </c>
      <c r="O1411" s="91" t="s">
        <v>219</v>
      </c>
      <c r="P1411" s="0" t="str">
        <f aca="false">RIGHT(H1411,LEN(H1411) - FIND(" ", H1411))</f>
        <v>Street Footwear</v>
      </c>
    </row>
    <row r="1412" customFormat="false" ht="14.25" hidden="false" customHeight="true" outlineLevel="0" collapsed="false">
      <c r="B1412" s="88" t="s">
        <v>22</v>
      </c>
      <c r="C1412" s="89" t="n">
        <v>1189833</v>
      </c>
      <c r="D1412" s="90" t="n">
        <v>44204</v>
      </c>
      <c r="E1412" s="88" t="s">
        <v>29</v>
      </c>
      <c r="F1412" s="88" t="s">
        <v>124</v>
      </c>
      <c r="G1412" s="88" t="s">
        <v>87</v>
      </c>
      <c r="H1412" s="91" t="s">
        <v>38</v>
      </c>
      <c r="I1412" s="92" t="n">
        <v>43</v>
      </c>
      <c r="J1412" s="93" t="n">
        <v>119</v>
      </c>
      <c r="K1412" s="94" t="n">
        <f aca="false">I1412 * J1412</f>
        <v>5117</v>
      </c>
      <c r="L1412" s="94" t="n">
        <f aca="false">K1412 *M1412</f>
        <v>1893.29</v>
      </c>
      <c r="M1412" s="95" t="n">
        <v>0.37</v>
      </c>
      <c r="N1412" s="88" t="s">
        <v>23</v>
      </c>
      <c r="O1412" s="91" t="s">
        <v>219</v>
      </c>
      <c r="P1412" s="0" t="str">
        <f aca="false">RIGHT(H1412,LEN(H1412) - FIND(" ", H1412))</f>
        <v>Apparel</v>
      </c>
    </row>
    <row r="1413" customFormat="false" ht="14.25" hidden="false" customHeight="true" outlineLevel="0" collapsed="false">
      <c r="B1413" s="88" t="s">
        <v>43</v>
      </c>
      <c r="C1413" s="89" t="n">
        <v>1128299</v>
      </c>
      <c r="D1413" s="90" t="n">
        <v>44204</v>
      </c>
      <c r="E1413" s="88" t="s">
        <v>18</v>
      </c>
      <c r="F1413" s="88" t="s">
        <v>19</v>
      </c>
      <c r="G1413" s="88" t="s">
        <v>60</v>
      </c>
      <c r="H1413" s="91" t="s">
        <v>48</v>
      </c>
      <c r="I1413" s="92" t="n">
        <v>42</v>
      </c>
      <c r="J1413" s="93" t="n">
        <v>281</v>
      </c>
      <c r="K1413" s="94" t="n">
        <f aca="false">I1413 * J1413</f>
        <v>11802</v>
      </c>
      <c r="L1413" s="94" t="n">
        <f aca="false">K1413 *M1413</f>
        <v>5310.9</v>
      </c>
      <c r="M1413" s="95" t="n">
        <v>0.45</v>
      </c>
      <c r="N1413" s="88" t="s">
        <v>31</v>
      </c>
      <c r="O1413" s="91" t="s">
        <v>219</v>
      </c>
      <c r="P1413" s="0" t="str">
        <f aca="false">RIGHT(H1413,LEN(H1413) - FIND(" ", H1413))</f>
        <v>Street Footwear</v>
      </c>
    </row>
    <row r="1414" customFormat="false" ht="14.25" hidden="false" customHeight="true" outlineLevel="0" collapsed="false">
      <c r="B1414" s="88" t="s">
        <v>43</v>
      </c>
      <c r="C1414" s="89" t="n">
        <v>1128299</v>
      </c>
      <c r="D1414" s="90" t="n">
        <v>44205</v>
      </c>
      <c r="E1414" s="88" t="s">
        <v>18</v>
      </c>
      <c r="F1414" s="88" t="s">
        <v>19</v>
      </c>
      <c r="G1414" s="88" t="s">
        <v>60</v>
      </c>
      <c r="H1414" s="91" t="s">
        <v>44</v>
      </c>
      <c r="I1414" s="92" t="n">
        <v>60</v>
      </c>
      <c r="J1414" s="93" t="n">
        <v>700</v>
      </c>
      <c r="K1414" s="94" t="n">
        <f aca="false">I1414 * J1414</f>
        <v>42000</v>
      </c>
      <c r="L1414" s="94" t="n">
        <f aca="false">K1414 *M1414</f>
        <v>14700</v>
      </c>
      <c r="M1414" s="95" t="n">
        <v>0.35</v>
      </c>
      <c r="N1414" s="88" t="s">
        <v>31</v>
      </c>
      <c r="O1414" s="91" t="s">
        <v>219</v>
      </c>
      <c r="P1414" s="0" t="str">
        <f aca="false">RIGHT(H1414,LEN(H1414) - FIND(" ", H1414))</f>
        <v>Athletic Footwear</v>
      </c>
    </row>
    <row r="1415" customFormat="false" ht="14.25" hidden="false" customHeight="true" outlineLevel="0" collapsed="false">
      <c r="B1415" s="88" t="s">
        <v>22</v>
      </c>
      <c r="C1415" s="89" t="n">
        <v>1189833</v>
      </c>
      <c r="D1415" s="90" t="n">
        <v>44205</v>
      </c>
      <c r="E1415" s="88" t="s">
        <v>29</v>
      </c>
      <c r="F1415" s="88" t="s">
        <v>124</v>
      </c>
      <c r="G1415" s="88" t="s">
        <v>87</v>
      </c>
      <c r="H1415" s="91" t="s">
        <v>32</v>
      </c>
      <c r="I1415" s="92" t="n">
        <v>35</v>
      </c>
      <c r="J1415" s="93" t="n">
        <v>575</v>
      </c>
      <c r="K1415" s="94" t="n">
        <f aca="false">I1415 * J1415</f>
        <v>20125</v>
      </c>
      <c r="L1415" s="94" t="n">
        <f aca="false">K1415 *M1415</f>
        <v>9056.25</v>
      </c>
      <c r="M1415" s="95" t="n">
        <v>0.45</v>
      </c>
      <c r="N1415" s="88" t="s">
        <v>31</v>
      </c>
      <c r="O1415" s="91" t="s">
        <v>218</v>
      </c>
      <c r="P1415" s="0" t="str">
        <f aca="false">RIGHT(H1415,LEN(H1415) - FIND(" ", H1415))</f>
        <v>Street Footwear</v>
      </c>
    </row>
    <row r="1416" customFormat="false" ht="14.25" hidden="false" customHeight="true" outlineLevel="0" collapsed="false">
      <c r="B1416" s="88" t="s">
        <v>13</v>
      </c>
      <c r="C1416" s="89" t="n">
        <v>1185732</v>
      </c>
      <c r="D1416" s="90" t="n">
        <v>44205</v>
      </c>
      <c r="E1416" s="88" t="s">
        <v>34</v>
      </c>
      <c r="F1416" s="88" t="s">
        <v>92</v>
      </c>
      <c r="G1416" s="88" t="s">
        <v>81</v>
      </c>
      <c r="H1416" s="91" t="s">
        <v>32</v>
      </c>
      <c r="I1416" s="92" t="n">
        <v>40</v>
      </c>
      <c r="J1416" s="93" t="n">
        <v>1025</v>
      </c>
      <c r="K1416" s="94" t="n">
        <f aca="false">I1416 * J1416</f>
        <v>41000</v>
      </c>
      <c r="L1416" s="94" t="n">
        <f aca="false">K1416 *M1416</f>
        <v>18450</v>
      </c>
      <c r="M1416" s="95" t="n">
        <v>0.45</v>
      </c>
      <c r="N1416" s="88" t="s">
        <v>23</v>
      </c>
      <c r="O1416" s="91" t="s">
        <v>218</v>
      </c>
      <c r="P1416" s="0" t="str">
        <f aca="false">RIGHT(H1416,LEN(H1416) - FIND(" ", H1416))</f>
        <v>Street Footwear</v>
      </c>
    </row>
    <row r="1417" customFormat="false" ht="14.25" hidden="false" customHeight="true" outlineLevel="0" collapsed="false">
      <c r="B1417" s="88" t="s">
        <v>13</v>
      </c>
      <c r="C1417" s="89" t="n">
        <v>1185732</v>
      </c>
      <c r="D1417" s="90" t="n">
        <v>44205</v>
      </c>
      <c r="E1417" s="88" t="s">
        <v>34</v>
      </c>
      <c r="F1417" s="88" t="s">
        <v>92</v>
      </c>
      <c r="G1417" s="88" t="s">
        <v>81</v>
      </c>
      <c r="H1417" s="91" t="s">
        <v>24</v>
      </c>
      <c r="I1417" s="92" t="n">
        <v>40</v>
      </c>
      <c r="J1417" s="93" t="n">
        <v>825</v>
      </c>
      <c r="K1417" s="94" t="n">
        <f aca="false">I1417 * J1417</f>
        <v>33000</v>
      </c>
      <c r="L1417" s="94" t="n">
        <f aca="false">K1417 *M1417</f>
        <v>11550</v>
      </c>
      <c r="M1417" s="95" t="n">
        <v>0.35</v>
      </c>
      <c r="N1417" s="88" t="s">
        <v>23</v>
      </c>
      <c r="O1417" s="91" t="s">
        <v>218</v>
      </c>
      <c r="P1417" s="0" t="str">
        <f aca="false">RIGHT(H1417,LEN(H1417) - FIND(" ", H1417))</f>
        <v>Athletic Footwear</v>
      </c>
    </row>
    <row r="1418" customFormat="false" ht="14.25" hidden="false" customHeight="true" outlineLevel="0" collapsed="false">
      <c r="B1418" s="88" t="s">
        <v>13</v>
      </c>
      <c r="C1418" s="89" t="n">
        <v>1185732</v>
      </c>
      <c r="D1418" s="90" t="n">
        <v>44205</v>
      </c>
      <c r="E1418" s="88" t="s">
        <v>34</v>
      </c>
      <c r="F1418" s="88" t="s">
        <v>92</v>
      </c>
      <c r="G1418" s="88" t="s">
        <v>81</v>
      </c>
      <c r="H1418" s="91" t="s">
        <v>48</v>
      </c>
      <c r="I1418" s="92" t="n">
        <v>30</v>
      </c>
      <c r="J1418" s="93" t="n">
        <v>825</v>
      </c>
      <c r="K1418" s="94" t="n">
        <f aca="false">I1418 * J1418</f>
        <v>24750</v>
      </c>
      <c r="L1418" s="94" t="n">
        <f aca="false">K1418 *M1418</f>
        <v>6187.5</v>
      </c>
      <c r="M1418" s="95" t="n">
        <v>0.25</v>
      </c>
      <c r="N1418" s="88" t="s">
        <v>23</v>
      </c>
      <c r="O1418" s="91" t="s">
        <v>219</v>
      </c>
      <c r="P1418" s="0" t="str">
        <f aca="false">RIGHT(H1418,LEN(H1418) - FIND(" ", H1418))</f>
        <v>Street Footwear</v>
      </c>
    </row>
    <row r="1419" customFormat="false" ht="14.25" hidden="false" customHeight="true" outlineLevel="0" collapsed="false">
      <c r="B1419" s="88" t="s">
        <v>13</v>
      </c>
      <c r="C1419" s="89" t="n">
        <v>1185732</v>
      </c>
      <c r="D1419" s="90" t="n">
        <v>44205</v>
      </c>
      <c r="E1419" s="88" t="s">
        <v>34</v>
      </c>
      <c r="F1419" s="88" t="s">
        <v>92</v>
      </c>
      <c r="G1419" s="88" t="s">
        <v>81</v>
      </c>
      <c r="H1419" s="91" t="s">
        <v>44</v>
      </c>
      <c r="I1419" s="92" t="n">
        <v>35</v>
      </c>
      <c r="J1419" s="93" t="n">
        <v>675</v>
      </c>
      <c r="K1419" s="94" t="n">
        <f aca="false">I1419 * J1419</f>
        <v>23625</v>
      </c>
      <c r="L1419" s="94" t="n">
        <f aca="false">K1419 *M1419</f>
        <v>7087.5</v>
      </c>
      <c r="M1419" s="95" t="n">
        <v>0.3</v>
      </c>
      <c r="N1419" s="88" t="s">
        <v>23</v>
      </c>
      <c r="O1419" s="91" t="s">
        <v>219</v>
      </c>
      <c r="P1419" s="0" t="str">
        <f aca="false">RIGHT(H1419,LEN(H1419) - FIND(" ", H1419))</f>
        <v>Athletic Footwear</v>
      </c>
    </row>
    <row r="1420" customFormat="false" ht="14.25" hidden="false" customHeight="true" outlineLevel="0" collapsed="false">
      <c r="B1420" s="88" t="s">
        <v>13</v>
      </c>
      <c r="C1420" s="89" t="n">
        <v>1185732</v>
      </c>
      <c r="D1420" s="90" t="n">
        <v>44205</v>
      </c>
      <c r="E1420" s="88" t="s">
        <v>34</v>
      </c>
      <c r="F1420" s="88" t="s">
        <v>92</v>
      </c>
      <c r="G1420" s="88" t="s">
        <v>81</v>
      </c>
      <c r="H1420" s="91" t="s">
        <v>16</v>
      </c>
      <c r="I1420" s="92" t="n">
        <v>50</v>
      </c>
      <c r="J1420" s="93" t="n">
        <v>725</v>
      </c>
      <c r="K1420" s="94" t="n">
        <f aca="false">I1420 * J1420</f>
        <v>36250</v>
      </c>
      <c r="L1420" s="94" t="n">
        <f aca="false">K1420 *M1420</f>
        <v>12687.5</v>
      </c>
      <c r="M1420" s="95" t="n">
        <v>0.35</v>
      </c>
      <c r="N1420" s="88" t="s">
        <v>23</v>
      </c>
      <c r="O1420" s="91" t="s">
        <v>218</v>
      </c>
      <c r="P1420" s="0" t="str">
        <f aca="false">RIGHT(H1420,LEN(H1420) - FIND(" ", H1420))</f>
        <v>Apparel</v>
      </c>
    </row>
    <row r="1421" customFormat="false" ht="14.25" hidden="false" customHeight="true" outlineLevel="0" collapsed="false">
      <c r="B1421" s="88" t="s">
        <v>13</v>
      </c>
      <c r="C1421" s="89" t="n">
        <v>1185732</v>
      </c>
      <c r="D1421" s="90" t="n">
        <v>44205</v>
      </c>
      <c r="E1421" s="88" t="s">
        <v>34</v>
      </c>
      <c r="F1421" s="88" t="s">
        <v>92</v>
      </c>
      <c r="G1421" s="88" t="s">
        <v>81</v>
      </c>
      <c r="H1421" s="91" t="s">
        <v>38</v>
      </c>
      <c r="I1421" s="92" t="n">
        <v>40</v>
      </c>
      <c r="J1421" s="93" t="n">
        <v>825</v>
      </c>
      <c r="K1421" s="94" t="n">
        <f aca="false">I1421 * J1421</f>
        <v>33000</v>
      </c>
      <c r="L1421" s="94" t="n">
        <f aca="false">K1421 *M1421</f>
        <v>16500</v>
      </c>
      <c r="M1421" s="95" t="n">
        <v>0.5</v>
      </c>
      <c r="N1421" s="88" t="s">
        <v>23</v>
      </c>
      <c r="O1421" s="91" t="s">
        <v>219</v>
      </c>
      <c r="P1421" s="0" t="str">
        <f aca="false">RIGHT(H1421,LEN(H1421) - FIND(" ", H1421))</f>
        <v>Apparel</v>
      </c>
    </row>
    <row r="1422" customFormat="false" ht="14.25" hidden="false" customHeight="true" outlineLevel="0" collapsed="false">
      <c r="B1422" s="88" t="s">
        <v>30</v>
      </c>
      <c r="C1422" s="89" t="n">
        <v>1185732</v>
      </c>
      <c r="D1422" s="90" t="n">
        <v>44205</v>
      </c>
      <c r="E1422" s="88" t="s">
        <v>29</v>
      </c>
      <c r="F1422" s="88" t="s">
        <v>153</v>
      </c>
      <c r="G1422" s="88" t="s">
        <v>156</v>
      </c>
      <c r="H1422" s="91" t="s">
        <v>32</v>
      </c>
      <c r="I1422" s="92" t="n">
        <v>35</v>
      </c>
      <c r="J1422" s="93" t="n">
        <v>475</v>
      </c>
      <c r="K1422" s="94" t="n">
        <f aca="false">I1422 * J1422</f>
        <v>16625</v>
      </c>
      <c r="L1422" s="94" t="n">
        <f aca="false">K1422 *M1422</f>
        <v>5818.75</v>
      </c>
      <c r="M1422" s="95" t="n">
        <v>0.35</v>
      </c>
      <c r="N1422" s="88" t="s">
        <v>23</v>
      </c>
      <c r="O1422" s="91" t="s">
        <v>218</v>
      </c>
      <c r="P1422" s="0" t="str">
        <f aca="false">RIGHT(H1422,LEN(H1422) - FIND(" ", H1422))</f>
        <v>Street Footwear</v>
      </c>
    </row>
    <row r="1423" customFormat="false" ht="14.25" hidden="false" customHeight="true" outlineLevel="0" collapsed="false">
      <c r="B1423" s="88" t="s">
        <v>30</v>
      </c>
      <c r="C1423" s="89" t="n">
        <v>1185732</v>
      </c>
      <c r="D1423" s="90" t="n">
        <v>44205</v>
      </c>
      <c r="E1423" s="88" t="s">
        <v>29</v>
      </c>
      <c r="F1423" s="88" t="s">
        <v>153</v>
      </c>
      <c r="G1423" s="88" t="s">
        <v>156</v>
      </c>
      <c r="H1423" s="91" t="s">
        <v>24</v>
      </c>
      <c r="I1423" s="92" t="n">
        <v>35</v>
      </c>
      <c r="J1423" s="93" t="n">
        <v>275</v>
      </c>
      <c r="K1423" s="94" t="n">
        <f aca="false">I1423 * J1423</f>
        <v>9625</v>
      </c>
      <c r="L1423" s="94" t="n">
        <f aca="false">K1423 *M1423</f>
        <v>2887.5</v>
      </c>
      <c r="M1423" s="95" t="n">
        <v>0.3</v>
      </c>
      <c r="N1423" s="88" t="s">
        <v>23</v>
      </c>
      <c r="O1423" s="91" t="s">
        <v>218</v>
      </c>
      <c r="P1423" s="0" t="str">
        <f aca="false">RIGHT(H1423,LEN(H1423) - FIND(" ", H1423))</f>
        <v>Athletic Footwear</v>
      </c>
    </row>
    <row r="1424" customFormat="false" ht="14.25" hidden="false" customHeight="true" outlineLevel="0" collapsed="false">
      <c r="B1424" s="88" t="s">
        <v>30</v>
      </c>
      <c r="C1424" s="89" t="n">
        <v>1185732</v>
      </c>
      <c r="D1424" s="90" t="n">
        <v>44205</v>
      </c>
      <c r="E1424" s="88" t="s">
        <v>29</v>
      </c>
      <c r="F1424" s="88" t="s">
        <v>153</v>
      </c>
      <c r="G1424" s="88" t="s">
        <v>156</v>
      </c>
      <c r="H1424" s="91" t="s">
        <v>48</v>
      </c>
      <c r="I1424" s="92" t="n">
        <v>25</v>
      </c>
      <c r="J1424" s="93" t="n">
        <v>275</v>
      </c>
      <c r="K1424" s="94" t="n">
        <f aca="false">I1424 * J1424</f>
        <v>6875</v>
      </c>
      <c r="L1424" s="94" t="n">
        <f aca="false">K1424 *M1424</f>
        <v>2062.5</v>
      </c>
      <c r="M1424" s="95" t="n">
        <v>0.3</v>
      </c>
      <c r="N1424" s="88" t="s">
        <v>23</v>
      </c>
      <c r="O1424" s="91" t="s">
        <v>219</v>
      </c>
      <c r="P1424" s="0" t="str">
        <f aca="false">RIGHT(H1424,LEN(H1424) - FIND(" ", H1424))</f>
        <v>Street Footwear</v>
      </c>
    </row>
    <row r="1425" customFormat="false" ht="14.25" hidden="false" customHeight="true" outlineLevel="0" collapsed="false">
      <c r="B1425" s="88" t="s">
        <v>30</v>
      </c>
      <c r="C1425" s="89" t="n">
        <v>1185732</v>
      </c>
      <c r="D1425" s="90" t="n">
        <v>44205</v>
      </c>
      <c r="E1425" s="88" t="s">
        <v>29</v>
      </c>
      <c r="F1425" s="88" t="s">
        <v>153</v>
      </c>
      <c r="G1425" s="88" t="s">
        <v>156</v>
      </c>
      <c r="H1425" s="91" t="s">
        <v>44</v>
      </c>
      <c r="I1425" s="92" t="n">
        <v>30</v>
      </c>
      <c r="J1425" s="93" t="n">
        <v>125</v>
      </c>
      <c r="K1425" s="94" t="n">
        <f aca="false">I1425 * J1425</f>
        <v>3750</v>
      </c>
      <c r="L1425" s="94" t="n">
        <f aca="false">K1425 *M1425</f>
        <v>1125</v>
      </c>
      <c r="M1425" s="95" t="n">
        <v>0.3</v>
      </c>
      <c r="N1425" s="88" t="s">
        <v>23</v>
      </c>
      <c r="O1425" s="91" t="s">
        <v>219</v>
      </c>
      <c r="P1425" s="0" t="str">
        <f aca="false">RIGHT(H1425,LEN(H1425) - FIND(" ", H1425))</f>
        <v>Athletic Footwear</v>
      </c>
    </row>
    <row r="1426" customFormat="false" ht="14.25" hidden="false" customHeight="true" outlineLevel="0" collapsed="false">
      <c r="B1426" s="88" t="s">
        <v>30</v>
      </c>
      <c r="C1426" s="89" t="n">
        <v>1185732</v>
      </c>
      <c r="D1426" s="90" t="n">
        <v>44205</v>
      </c>
      <c r="E1426" s="88" t="s">
        <v>29</v>
      </c>
      <c r="F1426" s="88" t="s">
        <v>153</v>
      </c>
      <c r="G1426" s="88" t="s">
        <v>156</v>
      </c>
      <c r="H1426" s="91" t="s">
        <v>16</v>
      </c>
      <c r="I1426" s="92" t="n">
        <v>45</v>
      </c>
      <c r="J1426" s="93" t="n">
        <v>175</v>
      </c>
      <c r="K1426" s="94" t="n">
        <f aca="false">I1426 * J1426</f>
        <v>7875</v>
      </c>
      <c r="L1426" s="94" t="n">
        <f aca="false">K1426 *M1426</f>
        <v>2756.25</v>
      </c>
      <c r="M1426" s="95" t="n">
        <v>0.35</v>
      </c>
      <c r="N1426" s="88" t="s">
        <v>23</v>
      </c>
      <c r="O1426" s="91" t="s">
        <v>218</v>
      </c>
      <c r="P1426" s="0" t="str">
        <f aca="false">RIGHT(H1426,LEN(H1426) - FIND(" ", H1426))</f>
        <v>Apparel</v>
      </c>
    </row>
    <row r="1427" customFormat="false" ht="14.25" hidden="false" customHeight="true" outlineLevel="0" collapsed="false">
      <c r="B1427" s="88" t="s">
        <v>30</v>
      </c>
      <c r="C1427" s="89" t="n">
        <v>1185732</v>
      </c>
      <c r="D1427" s="90" t="n">
        <v>44205</v>
      </c>
      <c r="E1427" s="88" t="s">
        <v>29</v>
      </c>
      <c r="F1427" s="88" t="s">
        <v>153</v>
      </c>
      <c r="G1427" s="88" t="s">
        <v>156</v>
      </c>
      <c r="H1427" s="91" t="s">
        <v>38</v>
      </c>
      <c r="I1427" s="92" t="n">
        <v>35</v>
      </c>
      <c r="J1427" s="93" t="n">
        <v>275</v>
      </c>
      <c r="K1427" s="94" t="n">
        <f aca="false">I1427 * J1427</f>
        <v>9625</v>
      </c>
      <c r="L1427" s="94" t="n">
        <f aca="false">K1427 *M1427</f>
        <v>3850</v>
      </c>
      <c r="M1427" s="95" t="n">
        <v>0.4</v>
      </c>
      <c r="N1427" s="88" t="s">
        <v>23</v>
      </c>
      <c r="O1427" s="91" t="s">
        <v>219</v>
      </c>
      <c r="P1427" s="0" t="str">
        <f aca="false">RIGHT(H1427,LEN(H1427) - FIND(" ", H1427))</f>
        <v>Apparel</v>
      </c>
    </row>
    <row r="1428" customFormat="false" ht="14.25" hidden="false" customHeight="true" outlineLevel="0" collapsed="false">
      <c r="B1428" s="88" t="s">
        <v>43</v>
      </c>
      <c r="C1428" s="89" t="n">
        <v>1128299</v>
      </c>
      <c r="D1428" s="90" t="n">
        <v>44205</v>
      </c>
      <c r="E1428" s="88" t="s">
        <v>18</v>
      </c>
      <c r="F1428" s="88" t="s">
        <v>19</v>
      </c>
      <c r="G1428" s="88" t="s">
        <v>60</v>
      </c>
      <c r="H1428" s="91" t="s">
        <v>44</v>
      </c>
      <c r="I1428" s="92" t="n">
        <v>59</v>
      </c>
      <c r="J1428" s="93" t="n">
        <v>210</v>
      </c>
      <c r="K1428" s="94" t="n">
        <f aca="false">I1428 * J1428</f>
        <v>12390</v>
      </c>
      <c r="L1428" s="94" t="n">
        <f aca="false">K1428 *M1428</f>
        <v>6071.1</v>
      </c>
      <c r="M1428" s="95" t="n">
        <v>0.49</v>
      </c>
      <c r="N1428" s="88" t="s">
        <v>23</v>
      </c>
      <c r="O1428" s="91" t="s">
        <v>219</v>
      </c>
      <c r="P1428" s="0" t="str">
        <f aca="false">RIGHT(H1428,LEN(H1428) - FIND(" ", H1428))</f>
        <v>Athletic Footwear</v>
      </c>
    </row>
    <row r="1429" customFormat="false" ht="14.25" hidden="false" customHeight="true" outlineLevel="0" collapsed="false">
      <c r="B1429" s="88" t="s">
        <v>22</v>
      </c>
      <c r="C1429" s="89" t="n">
        <v>1189833</v>
      </c>
      <c r="D1429" s="90" t="n">
        <v>44205</v>
      </c>
      <c r="E1429" s="88" t="s">
        <v>29</v>
      </c>
      <c r="F1429" s="88" t="s">
        <v>124</v>
      </c>
      <c r="G1429" s="88" t="s">
        <v>87</v>
      </c>
      <c r="H1429" s="91" t="s">
        <v>32</v>
      </c>
      <c r="I1429" s="92" t="n">
        <v>32</v>
      </c>
      <c r="J1429" s="93" t="n">
        <v>173</v>
      </c>
      <c r="K1429" s="94" t="n">
        <f aca="false">I1429 * J1429</f>
        <v>5536</v>
      </c>
      <c r="L1429" s="94" t="n">
        <f aca="false">K1429 *M1429</f>
        <v>3044.8</v>
      </c>
      <c r="M1429" s="95" t="n">
        <v>0.55</v>
      </c>
      <c r="N1429" s="88" t="s">
        <v>23</v>
      </c>
      <c r="O1429" s="91" t="s">
        <v>218</v>
      </c>
      <c r="P1429" s="0" t="str">
        <f aca="false">RIGHT(H1429,LEN(H1429) - FIND(" ", H1429))</f>
        <v>Street Footwear</v>
      </c>
    </row>
    <row r="1430" customFormat="false" ht="14.25" hidden="false" customHeight="true" outlineLevel="0" collapsed="false">
      <c r="B1430" s="88" t="s">
        <v>13</v>
      </c>
      <c r="C1430" s="89" t="n">
        <v>1185732</v>
      </c>
      <c r="D1430" s="90" t="n">
        <v>44205</v>
      </c>
      <c r="E1430" s="88" t="s">
        <v>34</v>
      </c>
      <c r="F1430" s="88" t="s">
        <v>92</v>
      </c>
      <c r="G1430" s="88" t="s">
        <v>81</v>
      </c>
      <c r="H1430" s="91" t="s">
        <v>32</v>
      </c>
      <c r="I1430" s="92" t="n">
        <v>39</v>
      </c>
      <c r="J1430" s="93" t="n">
        <v>256</v>
      </c>
      <c r="K1430" s="94" t="n">
        <f aca="false">I1430 * J1430</f>
        <v>9984</v>
      </c>
      <c r="L1430" s="94" t="n">
        <f aca="false">K1430 *M1430</f>
        <v>5790.72</v>
      </c>
      <c r="M1430" s="95" t="n">
        <v>0.58</v>
      </c>
      <c r="N1430" s="88" t="s">
        <v>23</v>
      </c>
      <c r="O1430" s="91" t="s">
        <v>218</v>
      </c>
      <c r="P1430" s="0" t="str">
        <f aca="false">RIGHT(H1430,LEN(H1430) - FIND(" ", H1430))</f>
        <v>Street Footwear</v>
      </c>
    </row>
    <row r="1431" customFormat="false" ht="14.25" hidden="false" customHeight="true" outlineLevel="0" collapsed="false">
      <c r="B1431" s="88" t="s">
        <v>13</v>
      </c>
      <c r="C1431" s="89" t="n">
        <v>1185732</v>
      </c>
      <c r="D1431" s="90" t="n">
        <v>44205</v>
      </c>
      <c r="E1431" s="88" t="s">
        <v>34</v>
      </c>
      <c r="F1431" s="88" t="s">
        <v>92</v>
      </c>
      <c r="G1431" s="88" t="s">
        <v>81</v>
      </c>
      <c r="H1431" s="91" t="s">
        <v>24</v>
      </c>
      <c r="I1431" s="92" t="n">
        <v>37</v>
      </c>
      <c r="J1431" s="93" t="n">
        <v>206</v>
      </c>
      <c r="K1431" s="94" t="n">
        <f aca="false">I1431 * J1431</f>
        <v>7622</v>
      </c>
      <c r="L1431" s="94" t="n">
        <f aca="false">K1431 *M1431</f>
        <v>3429.9</v>
      </c>
      <c r="M1431" s="95" t="n">
        <v>0.45</v>
      </c>
      <c r="N1431" s="88" t="s">
        <v>23</v>
      </c>
      <c r="O1431" s="91" t="s">
        <v>218</v>
      </c>
      <c r="P1431" s="0" t="str">
        <f aca="false">RIGHT(H1431,LEN(H1431) - FIND(" ", H1431))</f>
        <v>Athletic Footwear</v>
      </c>
    </row>
    <row r="1432" customFormat="false" ht="14.25" hidden="false" customHeight="true" outlineLevel="0" collapsed="false">
      <c r="B1432" s="88" t="s">
        <v>13</v>
      </c>
      <c r="C1432" s="89" t="n">
        <v>1185732</v>
      </c>
      <c r="D1432" s="90" t="n">
        <v>44205</v>
      </c>
      <c r="E1432" s="88" t="s">
        <v>34</v>
      </c>
      <c r="F1432" s="88" t="s">
        <v>92</v>
      </c>
      <c r="G1432" s="88" t="s">
        <v>81</v>
      </c>
      <c r="H1432" s="91" t="s">
        <v>48</v>
      </c>
      <c r="I1432" s="92" t="n">
        <v>29</v>
      </c>
      <c r="J1432" s="93" t="n">
        <v>248</v>
      </c>
      <c r="K1432" s="94" t="n">
        <f aca="false">I1432 * J1432</f>
        <v>7192</v>
      </c>
      <c r="L1432" s="94" t="n">
        <f aca="false">K1432 *M1432</f>
        <v>2804.88</v>
      </c>
      <c r="M1432" s="95" t="n">
        <v>0.39</v>
      </c>
      <c r="N1432" s="88" t="s">
        <v>23</v>
      </c>
      <c r="O1432" s="91" t="s">
        <v>219</v>
      </c>
      <c r="P1432" s="0" t="str">
        <f aca="false">RIGHT(H1432,LEN(H1432) - FIND(" ", H1432))</f>
        <v>Street Footwear</v>
      </c>
    </row>
    <row r="1433" customFormat="false" ht="14.25" hidden="false" customHeight="true" outlineLevel="0" collapsed="false">
      <c r="B1433" s="88" t="s">
        <v>13</v>
      </c>
      <c r="C1433" s="89" t="n">
        <v>1185732</v>
      </c>
      <c r="D1433" s="90" t="n">
        <v>44205</v>
      </c>
      <c r="E1433" s="88" t="s">
        <v>34</v>
      </c>
      <c r="F1433" s="88" t="s">
        <v>92</v>
      </c>
      <c r="G1433" s="88" t="s">
        <v>81</v>
      </c>
      <c r="H1433" s="91" t="s">
        <v>44</v>
      </c>
      <c r="I1433" s="92" t="n">
        <v>34</v>
      </c>
      <c r="J1433" s="93" t="n">
        <v>203</v>
      </c>
      <c r="K1433" s="94" t="n">
        <f aca="false">I1433 * J1433</f>
        <v>6902</v>
      </c>
      <c r="L1433" s="94" t="n">
        <f aca="false">K1433 *M1433</f>
        <v>3036.88</v>
      </c>
      <c r="M1433" s="95" t="n">
        <v>0.44</v>
      </c>
      <c r="N1433" s="88" t="s">
        <v>23</v>
      </c>
      <c r="O1433" s="91" t="s">
        <v>219</v>
      </c>
      <c r="P1433" s="0" t="str">
        <f aca="false">RIGHT(H1433,LEN(H1433) - FIND(" ", H1433))</f>
        <v>Athletic Footwear</v>
      </c>
    </row>
    <row r="1434" customFormat="false" ht="14.25" hidden="false" customHeight="true" outlineLevel="0" collapsed="false">
      <c r="B1434" s="88" t="s">
        <v>13</v>
      </c>
      <c r="C1434" s="89" t="n">
        <v>1185732</v>
      </c>
      <c r="D1434" s="90" t="n">
        <v>44205</v>
      </c>
      <c r="E1434" s="88" t="s">
        <v>34</v>
      </c>
      <c r="F1434" s="88" t="s">
        <v>92</v>
      </c>
      <c r="G1434" s="88" t="s">
        <v>81</v>
      </c>
      <c r="H1434" s="91" t="s">
        <v>16</v>
      </c>
      <c r="I1434" s="92" t="n">
        <v>47</v>
      </c>
      <c r="J1434" s="93" t="n">
        <v>189</v>
      </c>
      <c r="K1434" s="94" t="n">
        <f aca="false">I1434 * J1434</f>
        <v>8883</v>
      </c>
      <c r="L1434" s="94" t="n">
        <f aca="false">K1434 *M1434</f>
        <v>4175.01</v>
      </c>
      <c r="M1434" s="95" t="n">
        <v>0.47</v>
      </c>
      <c r="N1434" s="88" t="s">
        <v>23</v>
      </c>
      <c r="O1434" s="91" t="s">
        <v>218</v>
      </c>
      <c r="P1434" s="0" t="str">
        <f aca="false">RIGHT(H1434,LEN(H1434) - FIND(" ", H1434))</f>
        <v>Apparel</v>
      </c>
    </row>
    <row r="1435" customFormat="false" ht="14.25" hidden="false" customHeight="true" outlineLevel="0" collapsed="false">
      <c r="B1435" s="88" t="s">
        <v>13</v>
      </c>
      <c r="C1435" s="89" t="n">
        <v>1185732</v>
      </c>
      <c r="D1435" s="90" t="n">
        <v>44205</v>
      </c>
      <c r="E1435" s="88" t="s">
        <v>34</v>
      </c>
      <c r="F1435" s="88" t="s">
        <v>92</v>
      </c>
      <c r="G1435" s="88" t="s">
        <v>81</v>
      </c>
      <c r="H1435" s="91" t="s">
        <v>38</v>
      </c>
      <c r="I1435" s="92" t="n">
        <v>37</v>
      </c>
      <c r="J1435" s="93" t="n">
        <v>239</v>
      </c>
      <c r="K1435" s="94" t="n">
        <f aca="false">I1435 * J1435</f>
        <v>8843</v>
      </c>
      <c r="L1435" s="94" t="n">
        <f aca="false">K1435 *M1435</f>
        <v>5305.8</v>
      </c>
      <c r="M1435" s="95" t="n">
        <v>0.6</v>
      </c>
      <c r="N1435" s="88" t="s">
        <v>23</v>
      </c>
      <c r="O1435" s="91" t="s">
        <v>219</v>
      </c>
      <c r="P1435" s="0" t="str">
        <f aca="false">RIGHT(H1435,LEN(H1435) - FIND(" ", H1435))</f>
        <v>Apparel</v>
      </c>
    </row>
    <row r="1436" customFormat="false" ht="14.25" hidden="false" customHeight="true" outlineLevel="0" collapsed="false">
      <c r="B1436" s="88" t="s">
        <v>30</v>
      </c>
      <c r="C1436" s="89" t="n">
        <v>1185732</v>
      </c>
      <c r="D1436" s="90" t="n">
        <v>44205</v>
      </c>
      <c r="E1436" s="88" t="s">
        <v>29</v>
      </c>
      <c r="F1436" s="88" t="s">
        <v>153</v>
      </c>
      <c r="G1436" s="88" t="s">
        <v>156</v>
      </c>
      <c r="H1436" s="91" t="s">
        <v>32</v>
      </c>
      <c r="I1436" s="92" t="n">
        <v>33</v>
      </c>
      <c r="J1436" s="93" t="n">
        <v>128</v>
      </c>
      <c r="K1436" s="94" t="n">
        <f aca="false">I1436 * J1436</f>
        <v>4224</v>
      </c>
      <c r="L1436" s="94" t="n">
        <f aca="false">K1436 *M1436</f>
        <v>1900.8</v>
      </c>
      <c r="M1436" s="95" t="n">
        <v>0.45</v>
      </c>
      <c r="N1436" s="88" t="s">
        <v>23</v>
      </c>
      <c r="O1436" s="91" t="s">
        <v>218</v>
      </c>
      <c r="P1436" s="0" t="str">
        <f aca="false">RIGHT(H1436,LEN(H1436) - FIND(" ", H1436))</f>
        <v>Street Footwear</v>
      </c>
    </row>
    <row r="1437" customFormat="false" ht="14.25" hidden="false" customHeight="true" outlineLevel="0" collapsed="false">
      <c r="B1437" s="88" t="s">
        <v>30</v>
      </c>
      <c r="C1437" s="89" t="n">
        <v>1185732</v>
      </c>
      <c r="D1437" s="90" t="n">
        <v>44205</v>
      </c>
      <c r="E1437" s="88" t="s">
        <v>29</v>
      </c>
      <c r="F1437" s="88" t="s">
        <v>153</v>
      </c>
      <c r="G1437" s="88" t="s">
        <v>156</v>
      </c>
      <c r="H1437" s="91" t="s">
        <v>24</v>
      </c>
      <c r="I1437" s="92" t="n">
        <v>32</v>
      </c>
      <c r="J1437" s="93" t="n">
        <v>74</v>
      </c>
      <c r="K1437" s="94" t="n">
        <f aca="false">I1437 * J1437</f>
        <v>2368</v>
      </c>
      <c r="L1437" s="94" t="n">
        <f aca="false">K1437 *M1437</f>
        <v>1041.92</v>
      </c>
      <c r="M1437" s="95" t="n">
        <v>0.44</v>
      </c>
      <c r="N1437" s="88" t="s">
        <v>23</v>
      </c>
      <c r="O1437" s="91" t="s">
        <v>218</v>
      </c>
      <c r="P1437" s="0" t="str">
        <f aca="false">RIGHT(H1437,LEN(H1437) - FIND(" ", H1437))</f>
        <v>Athletic Footwear</v>
      </c>
    </row>
    <row r="1438" customFormat="false" ht="14.25" hidden="false" customHeight="true" outlineLevel="0" collapsed="false">
      <c r="B1438" s="88" t="s">
        <v>30</v>
      </c>
      <c r="C1438" s="89" t="n">
        <v>1185732</v>
      </c>
      <c r="D1438" s="90" t="n">
        <v>44205</v>
      </c>
      <c r="E1438" s="88" t="s">
        <v>29</v>
      </c>
      <c r="F1438" s="88" t="s">
        <v>153</v>
      </c>
      <c r="G1438" s="88" t="s">
        <v>156</v>
      </c>
      <c r="H1438" s="91" t="s">
        <v>48</v>
      </c>
      <c r="I1438" s="92" t="n">
        <v>25</v>
      </c>
      <c r="J1438" s="93" t="n">
        <v>74</v>
      </c>
      <c r="K1438" s="94" t="n">
        <f aca="false">I1438 * J1438</f>
        <v>1850</v>
      </c>
      <c r="L1438" s="94" t="n">
        <f aca="false">K1438 *M1438</f>
        <v>740</v>
      </c>
      <c r="M1438" s="95" t="n">
        <v>0.4</v>
      </c>
      <c r="N1438" s="88" t="s">
        <v>23</v>
      </c>
      <c r="O1438" s="91" t="s">
        <v>219</v>
      </c>
      <c r="P1438" s="0" t="str">
        <f aca="false">RIGHT(H1438,LEN(H1438) - FIND(" ", H1438))</f>
        <v>Street Footwear</v>
      </c>
    </row>
    <row r="1439" customFormat="false" ht="14.25" hidden="false" customHeight="true" outlineLevel="0" collapsed="false">
      <c r="B1439" s="88" t="s">
        <v>30</v>
      </c>
      <c r="C1439" s="89" t="n">
        <v>1185732</v>
      </c>
      <c r="D1439" s="90" t="n">
        <v>44205</v>
      </c>
      <c r="E1439" s="88" t="s">
        <v>29</v>
      </c>
      <c r="F1439" s="88" t="s">
        <v>153</v>
      </c>
      <c r="G1439" s="88" t="s">
        <v>156</v>
      </c>
      <c r="H1439" s="91" t="s">
        <v>44</v>
      </c>
      <c r="I1439" s="92" t="n">
        <v>28</v>
      </c>
      <c r="J1439" s="93" t="n">
        <v>33</v>
      </c>
      <c r="K1439" s="94" t="n">
        <f aca="false">I1439 * J1439</f>
        <v>924</v>
      </c>
      <c r="L1439" s="94" t="n">
        <f aca="false">K1439 *M1439</f>
        <v>415.8</v>
      </c>
      <c r="M1439" s="95" t="n">
        <v>0.45</v>
      </c>
      <c r="N1439" s="88" t="s">
        <v>23</v>
      </c>
      <c r="O1439" s="91" t="s">
        <v>219</v>
      </c>
      <c r="P1439" s="0" t="str">
        <f aca="false">RIGHT(H1439,LEN(H1439) - FIND(" ", H1439))</f>
        <v>Athletic Footwear</v>
      </c>
    </row>
    <row r="1440" customFormat="false" ht="14.25" hidden="false" customHeight="true" outlineLevel="0" collapsed="false">
      <c r="B1440" s="88" t="s">
        <v>30</v>
      </c>
      <c r="C1440" s="89" t="n">
        <v>1185732</v>
      </c>
      <c r="D1440" s="90" t="n">
        <v>44205</v>
      </c>
      <c r="E1440" s="88" t="s">
        <v>29</v>
      </c>
      <c r="F1440" s="88" t="s">
        <v>153</v>
      </c>
      <c r="G1440" s="88" t="s">
        <v>156</v>
      </c>
      <c r="H1440" s="91" t="s">
        <v>16</v>
      </c>
      <c r="I1440" s="92" t="n">
        <v>43</v>
      </c>
      <c r="J1440" s="93" t="n">
        <v>49</v>
      </c>
      <c r="K1440" s="94" t="n">
        <f aca="false">I1440 * J1440</f>
        <v>2107</v>
      </c>
      <c r="L1440" s="94" t="n">
        <f aca="false">K1440 *M1440</f>
        <v>1032.43</v>
      </c>
      <c r="M1440" s="95" t="n">
        <v>0.49</v>
      </c>
      <c r="N1440" s="88" t="s">
        <v>23</v>
      </c>
      <c r="O1440" s="91" t="s">
        <v>218</v>
      </c>
      <c r="P1440" s="0" t="str">
        <f aca="false">RIGHT(H1440,LEN(H1440) - FIND(" ", H1440))</f>
        <v>Apparel</v>
      </c>
    </row>
    <row r="1441" customFormat="false" ht="14.25" hidden="false" customHeight="true" outlineLevel="0" collapsed="false">
      <c r="B1441" s="88" t="s">
        <v>30</v>
      </c>
      <c r="C1441" s="89" t="n">
        <v>1185732</v>
      </c>
      <c r="D1441" s="90" t="n">
        <v>44205</v>
      </c>
      <c r="E1441" s="88" t="s">
        <v>29</v>
      </c>
      <c r="F1441" s="88" t="s">
        <v>153</v>
      </c>
      <c r="G1441" s="88" t="s">
        <v>156</v>
      </c>
      <c r="H1441" s="91" t="s">
        <v>38</v>
      </c>
      <c r="I1441" s="92" t="n">
        <v>33</v>
      </c>
      <c r="J1441" s="93" t="n">
        <v>72</v>
      </c>
      <c r="K1441" s="94" t="n">
        <f aca="false">I1441 * J1441</f>
        <v>2376</v>
      </c>
      <c r="L1441" s="94" t="n">
        <f aca="false">K1441 *M1441</f>
        <v>1211.76</v>
      </c>
      <c r="M1441" s="95" t="n">
        <v>0.51</v>
      </c>
      <c r="N1441" s="88" t="s">
        <v>23</v>
      </c>
      <c r="O1441" s="91" t="s">
        <v>219</v>
      </c>
      <c r="P1441" s="0" t="str">
        <f aca="false">RIGHT(H1441,LEN(H1441) - FIND(" ", H1441))</f>
        <v>Apparel</v>
      </c>
    </row>
    <row r="1442" customFormat="false" ht="14.25" hidden="false" customHeight="true" outlineLevel="0" collapsed="false">
      <c r="B1442" s="88" t="s">
        <v>43</v>
      </c>
      <c r="C1442" s="89" t="n">
        <v>1128299</v>
      </c>
      <c r="D1442" s="90" t="n">
        <v>44205</v>
      </c>
      <c r="E1442" s="88" t="s">
        <v>18</v>
      </c>
      <c r="F1442" s="88" t="s">
        <v>19</v>
      </c>
      <c r="G1442" s="88" t="s">
        <v>60</v>
      </c>
      <c r="H1442" s="91" t="s">
        <v>44</v>
      </c>
      <c r="I1442" s="92" t="n">
        <v>41</v>
      </c>
      <c r="J1442" s="93" t="n">
        <v>224</v>
      </c>
      <c r="K1442" s="94" t="n">
        <f aca="false">I1442 * J1442</f>
        <v>9184</v>
      </c>
      <c r="L1442" s="94" t="n">
        <f aca="false">K1442 *M1442</f>
        <v>3765.44</v>
      </c>
      <c r="M1442" s="95" t="n">
        <v>0.41</v>
      </c>
      <c r="N1442" s="88" t="s">
        <v>31</v>
      </c>
      <c r="O1442" s="91" t="s">
        <v>219</v>
      </c>
      <c r="P1442" s="0" t="str">
        <f aca="false">RIGHT(H1442,LEN(H1442) - FIND(" ", H1442))</f>
        <v>Athletic Footwear</v>
      </c>
    </row>
    <row r="1443" customFormat="false" ht="14.25" hidden="false" customHeight="true" outlineLevel="0" collapsed="false">
      <c r="B1443" s="88" t="s">
        <v>13</v>
      </c>
      <c r="C1443" s="89" t="n">
        <v>1185732</v>
      </c>
      <c r="D1443" s="90" t="n">
        <v>44205</v>
      </c>
      <c r="E1443" s="88" t="s">
        <v>34</v>
      </c>
      <c r="F1443" s="88" t="s">
        <v>92</v>
      </c>
      <c r="G1443" s="88" t="s">
        <v>81</v>
      </c>
      <c r="H1443" s="91" t="s">
        <v>32</v>
      </c>
      <c r="I1443" s="92" t="n">
        <v>26</v>
      </c>
      <c r="J1443" s="93" t="n">
        <v>349</v>
      </c>
      <c r="K1443" s="94" t="n">
        <f aca="false">I1443 * J1443</f>
        <v>9074</v>
      </c>
      <c r="L1443" s="94" t="n">
        <f aca="false">K1443 *M1443</f>
        <v>4264.78</v>
      </c>
      <c r="M1443" s="95" t="n">
        <v>0.47</v>
      </c>
      <c r="N1443" s="88" t="s">
        <v>31</v>
      </c>
      <c r="O1443" s="91" t="s">
        <v>218</v>
      </c>
      <c r="P1443" s="0" t="str">
        <f aca="false">RIGHT(H1443,LEN(H1443) - FIND(" ", H1443))</f>
        <v>Street Footwear</v>
      </c>
    </row>
    <row r="1444" customFormat="false" ht="14.25" hidden="false" customHeight="true" outlineLevel="0" collapsed="false">
      <c r="B1444" s="88" t="s">
        <v>13</v>
      </c>
      <c r="C1444" s="89" t="n">
        <v>1185732</v>
      </c>
      <c r="D1444" s="90" t="n">
        <v>44205</v>
      </c>
      <c r="E1444" s="88" t="s">
        <v>34</v>
      </c>
      <c r="F1444" s="88" t="s">
        <v>92</v>
      </c>
      <c r="G1444" s="88" t="s">
        <v>81</v>
      </c>
      <c r="H1444" s="91" t="s">
        <v>24</v>
      </c>
      <c r="I1444" s="92" t="n">
        <v>30</v>
      </c>
      <c r="J1444" s="93" t="n">
        <v>256</v>
      </c>
      <c r="K1444" s="94" t="n">
        <f aca="false">I1444 * J1444</f>
        <v>7680</v>
      </c>
      <c r="L1444" s="94" t="n">
        <f aca="false">K1444 *M1444</f>
        <v>3072</v>
      </c>
      <c r="M1444" s="95" t="n">
        <v>0.4</v>
      </c>
      <c r="N1444" s="88" t="s">
        <v>31</v>
      </c>
      <c r="O1444" s="91" t="s">
        <v>218</v>
      </c>
      <c r="P1444" s="0" t="str">
        <f aca="false">RIGHT(H1444,LEN(H1444) - FIND(" ", H1444))</f>
        <v>Athletic Footwear</v>
      </c>
    </row>
    <row r="1445" customFormat="false" ht="14.25" hidden="false" customHeight="true" outlineLevel="0" collapsed="false">
      <c r="B1445" s="88" t="s">
        <v>13</v>
      </c>
      <c r="C1445" s="89" t="n">
        <v>1185732</v>
      </c>
      <c r="D1445" s="90" t="n">
        <v>44205</v>
      </c>
      <c r="E1445" s="88" t="s">
        <v>34</v>
      </c>
      <c r="F1445" s="88" t="s">
        <v>92</v>
      </c>
      <c r="G1445" s="88" t="s">
        <v>81</v>
      </c>
      <c r="H1445" s="91" t="s">
        <v>48</v>
      </c>
      <c r="I1445" s="92" t="n">
        <v>24</v>
      </c>
      <c r="J1445" s="93" t="n">
        <v>264</v>
      </c>
      <c r="K1445" s="94" t="n">
        <f aca="false">I1445 * J1445</f>
        <v>6336</v>
      </c>
      <c r="L1445" s="94" t="n">
        <f aca="false">K1445 *M1445</f>
        <v>2027.52</v>
      </c>
      <c r="M1445" s="95" t="n">
        <v>0.32</v>
      </c>
      <c r="N1445" s="88" t="s">
        <v>31</v>
      </c>
      <c r="O1445" s="91" t="s">
        <v>219</v>
      </c>
      <c r="P1445" s="0" t="str">
        <f aca="false">RIGHT(H1445,LEN(H1445) - FIND(" ", H1445))</f>
        <v>Street Footwear</v>
      </c>
    </row>
    <row r="1446" customFormat="false" ht="14.25" hidden="false" customHeight="true" outlineLevel="0" collapsed="false">
      <c r="B1446" s="88" t="s">
        <v>13</v>
      </c>
      <c r="C1446" s="89" t="n">
        <v>1185732</v>
      </c>
      <c r="D1446" s="90" t="n">
        <v>44205</v>
      </c>
      <c r="E1446" s="88" t="s">
        <v>34</v>
      </c>
      <c r="F1446" s="88" t="s">
        <v>92</v>
      </c>
      <c r="G1446" s="88" t="s">
        <v>81</v>
      </c>
      <c r="H1446" s="91" t="s">
        <v>44</v>
      </c>
      <c r="I1446" s="92" t="n">
        <v>25</v>
      </c>
      <c r="J1446" s="93" t="n">
        <v>209</v>
      </c>
      <c r="K1446" s="94" t="n">
        <f aca="false">I1446 * J1446</f>
        <v>5225</v>
      </c>
      <c r="L1446" s="94" t="n">
        <f aca="false">K1446 *M1446</f>
        <v>1828.75</v>
      </c>
      <c r="M1446" s="95" t="n">
        <v>0.35</v>
      </c>
      <c r="N1446" s="88" t="s">
        <v>31</v>
      </c>
      <c r="O1446" s="91" t="s">
        <v>219</v>
      </c>
      <c r="P1446" s="0" t="str">
        <f aca="false">RIGHT(H1446,LEN(H1446) - FIND(" ", H1446))</f>
        <v>Athletic Footwear</v>
      </c>
    </row>
    <row r="1447" customFormat="false" ht="14.25" hidden="false" customHeight="true" outlineLevel="0" collapsed="false">
      <c r="B1447" s="88" t="s">
        <v>13</v>
      </c>
      <c r="C1447" s="89" t="n">
        <v>1185732</v>
      </c>
      <c r="D1447" s="90" t="n">
        <v>44205</v>
      </c>
      <c r="E1447" s="88" t="s">
        <v>34</v>
      </c>
      <c r="F1447" s="88" t="s">
        <v>92</v>
      </c>
      <c r="G1447" s="88" t="s">
        <v>81</v>
      </c>
      <c r="H1447" s="91" t="s">
        <v>16</v>
      </c>
      <c r="I1447" s="92" t="n">
        <v>35</v>
      </c>
      <c r="J1447" s="93" t="n">
        <v>247</v>
      </c>
      <c r="K1447" s="94" t="n">
        <f aca="false">I1447 * J1447</f>
        <v>8645</v>
      </c>
      <c r="L1447" s="94" t="n">
        <f aca="false">K1447 *M1447</f>
        <v>3371.55</v>
      </c>
      <c r="M1447" s="95" t="n">
        <v>0.39</v>
      </c>
      <c r="N1447" s="88" t="s">
        <v>31</v>
      </c>
      <c r="O1447" s="91" t="s">
        <v>218</v>
      </c>
      <c r="P1447" s="0" t="str">
        <f aca="false">RIGHT(H1447,LEN(H1447) - FIND(" ", H1447))</f>
        <v>Apparel</v>
      </c>
    </row>
    <row r="1448" customFormat="false" ht="14.25" hidden="false" customHeight="true" outlineLevel="0" collapsed="false">
      <c r="B1448" s="88" t="s">
        <v>13</v>
      </c>
      <c r="C1448" s="89" t="n">
        <v>1185732</v>
      </c>
      <c r="D1448" s="90" t="n">
        <v>44205</v>
      </c>
      <c r="E1448" s="88" t="s">
        <v>34</v>
      </c>
      <c r="F1448" s="88" t="s">
        <v>92</v>
      </c>
      <c r="G1448" s="88" t="s">
        <v>81</v>
      </c>
      <c r="H1448" s="91" t="s">
        <v>38</v>
      </c>
      <c r="I1448" s="92" t="n">
        <v>30</v>
      </c>
      <c r="J1448" s="93" t="n">
        <v>281</v>
      </c>
      <c r="K1448" s="94" t="n">
        <f aca="false">I1448 * J1448</f>
        <v>8430</v>
      </c>
      <c r="L1448" s="94" t="n">
        <f aca="false">K1448 *M1448</f>
        <v>4467.9</v>
      </c>
      <c r="M1448" s="95" t="n">
        <v>0.53</v>
      </c>
      <c r="N1448" s="88" t="s">
        <v>31</v>
      </c>
      <c r="O1448" s="91" t="s">
        <v>219</v>
      </c>
      <c r="P1448" s="0" t="str">
        <f aca="false">RIGHT(H1448,LEN(H1448) - FIND(" ", H1448))</f>
        <v>Apparel</v>
      </c>
    </row>
    <row r="1449" customFormat="false" ht="14.25" hidden="false" customHeight="true" outlineLevel="0" collapsed="false">
      <c r="B1449" s="88" t="s">
        <v>43</v>
      </c>
      <c r="C1449" s="89" t="n">
        <v>1128299</v>
      </c>
      <c r="D1449" s="90" t="n">
        <v>44206</v>
      </c>
      <c r="E1449" s="88" t="s">
        <v>18</v>
      </c>
      <c r="F1449" s="88" t="s">
        <v>19</v>
      </c>
      <c r="G1449" s="88" t="s">
        <v>60</v>
      </c>
      <c r="H1449" s="91" t="s">
        <v>16</v>
      </c>
      <c r="I1449" s="92" t="n">
        <v>65</v>
      </c>
      <c r="J1449" s="93" t="n">
        <v>575</v>
      </c>
      <c r="K1449" s="94" t="n">
        <f aca="false">I1449 * J1449</f>
        <v>37375</v>
      </c>
      <c r="L1449" s="94" t="n">
        <f aca="false">K1449 *M1449</f>
        <v>20556.25</v>
      </c>
      <c r="M1449" s="95" t="n">
        <v>0.55</v>
      </c>
      <c r="N1449" s="88" t="s">
        <v>31</v>
      </c>
      <c r="O1449" s="91" t="s">
        <v>218</v>
      </c>
      <c r="P1449" s="0" t="str">
        <f aca="false">RIGHT(H1449,LEN(H1449) - FIND(" ", H1449))</f>
        <v>Apparel</v>
      </c>
    </row>
    <row r="1450" customFormat="false" ht="14.25" hidden="false" customHeight="true" outlineLevel="0" collapsed="false">
      <c r="B1450" s="88" t="s">
        <v>22</v>
      </c>
      <c r="C1450" s="89" t="n">
        <v>1189833</v>
      </c>
      <c r="D1450" s="90" t="n">
        <v>44206</v>
      </c>
      <c r="E1450" s="88" t="s">
        <v>29</v>
      </c>
      <c r="F1450" s="88" t="s">
        <v>124</v>
      </c>
      <c r="G1450" s="88" t="s">
        <v>87</v>
      </c>
      <c r="H1450" s="91" t="s">
        <v>24</v>
      </c>
      <c r="I1450" s="92" t="n">
        <v>45</v>
      </c>
      <c r="J1450" s="93" t="n">
        <v>425</v>
      </c>
      <c r="K1450" s="94" t="n">
        <f aca="false">I1450 * J1450</f>
        <v>19125</v>
      </c>
      <c r="L1450" s="94" t="n">
        <f aca="false">K1450 *M1450</f>
        <v>5737.5</v>
      </c>
      <c r="M1450" s="95" t="n">
        <v>0.3</v>
      </c>
      <c r="N1450" s="88" t="s">
        <v>31</v>
      </c>
      <c r="O1450" s="91" t="s">
        <v>218</v>
      </c>
      <c r="P1450" s="0" t="str">
        <f aca="false">RIGHT(H1450,LEN(H1450) - FIND(" ", H1450))</f>
        <v>Athletic Footwear</v>
      </c>
    </row>
    <row r="1451" customFormat="false" ht="14.25" hidden="false" customHeight="true" outlineLevel="0" collapsed="false">
      <c r="B1451" s="88" t="s">
        <v>43</v>
      </c>
      <c r="C1451" s="89" t="n">
        <v>1128299</v>
      </c>
      <c r="D1451" s="90" t="n">
        <v>44206</v>
      </c>
      <c r="E1451" s="88" t="s">
        <v>26</v>
      </c>
      <c r="F1451" s="88" t="s">
        <v>111</v>
      </c>
      <c r="G1451" s="88" t="s">
        <v>166</v>
      </c>
      <c r="H1451" s="91" t="s">
        <v>32</v>
      </c>
      <c r="I1451" s="92" t="n">
        <v>35</v>
      </c>
      <c r="J1451" s="93" t="n">
        <v>375</v>
      </c>
      <c r="K1451" s="94" t="n">
        <f aca="false">I1451 * J1451</f>
        <v>13125</v>
      </c>
      <c r="L1451" s="94" t="n">
        <f aca="false">K1451 *M1451</f>
        <v>3281.25</v>
      </c>
      <c r="M1451" s="95" t="n">
        <v>0.25</v>
      </c>
      <c r="N1451" s="88" t="s">
        <v>31</v>
      </c>
      <c r="O1451" s="91" t="s">
        <v>218</v>
      </c>
      <c r="P1451" s="0" t="str">
        <f aca="false">RIGHT(H1451,LEN(H1451) - FIND(" ", H1451))</f>
        <v>Street Footwear</v>
      </c>
    </row>
    <row r="1452" customFormat="false" ht="14.25" hidden="false" customHeight="true" outlineLevel="0" collapsed="false">
      <c r="B1452" s="88" t="s">
        <v>43</v>
      </c>
      <c r="C1452" s="89" t="n">
        <v>1128299</v>
      </c>
      <c r="D1452" s="90" t="n">
        <v>44206</v>
      </c>
      <c r="E1452" s="88" t="s">
        <v>26</v>
      </c>
      <c r="F1452" s="88" t="s">
        <v>111</v>
      </c>
      <c r="G1452" s="88" t="s">
        <v>166</v>
      </c>
      <c r="H1452" s="91" t="s">
        <v>24</v>
      </c>
      <c r="I1452" s="92" t="n">
        <v>45</v>
      </c>
      <c r="J1452" s="93" t="n">
        <v>375</v>
      </c>
      <c r="K1452" s="94" t="n">
        <f aca="false">I1452 * J1452</f>
        <v>16875</v>
      </c>
      <c r="L1452" s="94" t="n">
        <f aca="false">K1452 *M1452</f>
        <v>3375</v>
      </c>
      <c r="M1452" s="95" t="n">
        <v>0.2</v>
      </c>
      <c r="N1452" s="88" t="s">
        <v>31</v>
      </c>
      <c r="O1452" s="91" t="s">
        <v>218</v>
      </c>
      <c r="P1452" s="0" t="str">
        <f aca="false">RIGHT(H1452,LEN(H1452) - FIND(" ", H1452))</f>
        <v>Athletic Footwear</v>
      </c>
    </row>
    <row r="1453" customFormat="false" ht="14.25" hidden="false" customHeight="true" outlineLevel="0" collapsed="false">
      <c r="B1453" s="88" t="s">
        <v>43</v>
      </c>
      <c r="C1453" s="89" t="n">
        <v>1128299</v>
      </c>
      <c r="D1453" s="90" t="n">
        <v>44206</v>
      </c>
      <c r="E1453" s="88" t="s">
        <v>26</v>
      </c>
      <c r="F1453" s="88" t="s">
        <v>111</v>
      </c>
      <c r="G1453" s="88" t="s">
        <v>166</v>
      </c>
      <c r="H1453" s="91" t="s">
        <v>48</v>
      </c>
      <c r="I1453" s="92" t="n">
        <v>45</v>
      </c>
      <c r="J1453" s="93" t="n">
        <v>375</v>
      </c>
      <c r="K1453" s="94" t="n">
        <f aca="false">I1453 * J1453</f>
        <v>16875</v>
      </c>
      <c r="L1453" s="94" t="n">
        <f aca="false">K1453 *M1453</f>
        <v>4218.75</v>
      </c>
      <c r="M1453" s="95" t="n">
        <v>0.25</v>
      </c>
      <c r="N1453" s="88" t="s">
        <v>31</v>
      </c>
      <c r="O1453" s="91" t="s">
        <v>219</v>
      </c>
      <c r="P1453" s="0" t="str">
        <f aca="false">RIGHT(H1453,LEN(H1453) - FIND(" ", H1453))</f>
        <v>Street Footwear</v>
      </c>
    </row>
    <row r="1454" customFormat="false" ht="14.25" hidden="false" customHeight="true" outlineLevel="0" collapsed="false">
      <c r="B1454" s="88" t="s">
        <v>43</v>
      </c>
      <c r="C1454" s="89" t="n">
        <v>1128299</v>
      </c>
      <c r="D1454" s="90" t="n">
        <v>44206</v>
      </c>
      <c r="E1454" s="88" t="s">
        <v>26</v>
      </c>
      <c r="F1454" s="88" t="s">
        <v>111</v>
      </c>
      <c r="G1454" s="88" t="s">
        <v>166</v>
      </c>
      <c r="H1454" s="91" t="s">
        <v>44</v>
      </c>
      <c r="I1454" s="92" t="n">
        <v>45</v>
      </c>
      <c r="J1454" s="93" t="n">
        <v>225</v>
      </c>
      <c r="K1454" s="94" t="n">
        <f aca="false">I1454 * J1454</f>
        <v>10125</v>
      </c>
      <c r="L1454" s="94" t="n">
        <f aca="false">K1454 *M1454</f>
        <v>2531.25</v>
      </c>
      <c r="M1454" s="95" t="n">
        <v>0.25</v>
      </c>
      <c r="N1454" s="88" t="s">
        <v>31</v>
      </c>
      <c r="O1454" s="91" t="s">
        <v>219</v>
      </c>
      <c r="P1454" s="0" t="str">
        <f aca="false">RIGHT(H1454,LEN(H1454) - FIND(" ", H1454))</f>
        <v>Athletic Footwear</v>
      </c>
    </row>
    <row r="1455" customFormat="false" ht="14.25" hidden="false" customHeight="true" outlineLevel="0" collapsed="false">
      <c r="B1455" s="88" t="s">
        <v>13</v>
      </c>
      <c r="C1455" s="89" t="n">
        <v>1128299</v>
      </c>
      <c r="D1455" s="90" t="n">
        <v>44206</v>
      </c>
      <c r="E1455" s="88" t="s">
        <v>18</v>
      </c>
      <c r="F1455" s="88" t="s">
        <v>70</v>
      </c>
      <c r="G1455" s="88" t="s">
        <v>76</v>
      </c>
      <c r="H1455" s="91" t="s">
        <v>32</v>
      </c>
      <c r="I1455" s="92" t="n">
        <v>35</v>
      </c>
      <c r="J1455" s="93" t="n">
        <v>375</v>
      </c>
      <c r="K1455" s="94" t="n">
        <f aca="false">I1455 * J1455</f>
        <v>13125</v>
      </c>
      <c r="L1455" s="94" t="n">
        <f aca="false">K1455 *M1455</f>
        <v>3281.25</v>
      </c>
      <c r="M1455" s="95" t="n">
        <v>0.25</v>
      </c>
      <c r="N1455" s="88" t="s">
        <v>31</v>
      </c>
      <c r="O1455" s="91" t="s">
        <v>218</v>
      </c>
      <c r="P1455" s="0" t="str">
        <f aca="false">RIGHT(H1455,LEN(H1455) - FIND(" ", H1455))</f>
        <v>Street Footwear</v>
      </c>
    </row>
    <row r="1456" customFormat="false" ht="14.25" hidden="false" customHeight="true" outlineLevel="0" collapsed="false">
      <c r="B1456" s="88" t="s">
        <v>13</v>
      </c>
      <c r="C1456" s="89" t="n">
        <v>1128299</v>
      </c>
      <c r="D1456" s="90" t="n">
        <v>44206</v>
      </c>
      <c r="E1456" s="88" t="s">
        <v>18</v>
      </c>
      <c r="F1456" s="88" t="s">
        <v>70</v>
      </c>
      <c r="G1456" s="88" t="s">
        <v>76</v>
      </c>
      <c r="H1456" s="91" t="s">
        <v>24</v>
      </c>
      <c r="I1456" s="92" t="n">
        <v>45</v>
      </c>
      <c r="J1456" s="93" t="n">
        <v>375</v>
      </c>
      <c r="K1456" s="94" t="n">
        <f aca="false">I1456 * J1456</f>
        <v>16875</v>
      </c>
      <c r="L1456" s="94" t="n">
        <f aca="false">K1456 *M1456</f>
        <v>3375</v>
      </c>
      <c r="M1456" s="95" t="n">
        <v>0.2</v>
      </c>
      <c r="N1456" s="88" t="s">
        <v>31</v>
      </c>
      <c r="O1456" s="91" t="s">
        <v>218</v>
      </c>
      <c r="P1456" s="0" t="str">
        <f aca="false">RIGHT(H1456,LEN(H1456) - FIND(" ", H1456))</f>
        <v>Athletic Footwear</v>
      </c>
    </row>
    <row r="1457" customFormat="false" ht="14.25" hidden="false" customHeight="true" outlineLevel="0" collapsed="false">
      <c r="B1457" s="88" t="s">
        <v>13</v>
      </c>
      <c r="C1457" s="89" t="n">
        <v>1128299</v>
      </c>
      <c r="D1457" s="90" t="n">
        <v>44206</v>
      </c>
      <c r="E1457" s="88" t="s">
        <v>18</v>
      </c>
      <c r="F1457" s="88" t="s">
        <v>70</v>
      </c>
      <c r="G1457" s="88" t="s">
        <v>76</v>
      </c>
      <c r="H1457" s="91" t="s">
        <v>48</v>
      </c>
      <c r="I1457" s="92" t="n">
        <v>45</v>
      </c>
      <c r="J1457" s="93" t="n">
        <v>375</v>
      </c>
      <c r="K1457" s="94" t="n">
        <f aca="false">I1457 * J1457</f>
        <v>16875</v>
      </c>
      <c r="L1457" s="94" t="n">
        <f aca="false">K1457 *M1457</f>
        <v>4218.75</v>
      </c>
      <c r="M1457" s="95" t="n">
        <v>0.25</v>
      </c>
      <c r="N1457" s="88" t="s">
        <v>31</v>
      </c>
      <c r="O1457" s="91" t="s">
        <v>219</v>
      </c>
      <c r="P1457" s="0" t="str">
        <f aca="false">RIGHT(H1457,LEN(H1457) - FIND(" ", H1457))</f>
        <v>Street Footwear</v>
      </c>
    </row>
    <row r="1458" customFormat="false" ht="14.25" hidden="false" customHeight="true" outlineLevel="0" collapsed="false">
      <c r="B1458" s="88" t="s">
        <v>13</v>
      </c>
      <c r="C1458" s="89" t="n">
        <v>1128299</v>
      </c>
      <c r="D1458" s="90" t="n">
        <v>44206</v>
      </c>
      <c r="E1458" s="88" t="s">
        <v>18</v>
      </c>
      <c r="F1458" s="88" t="s">
        <v>70</v>
      </c>
      <c r="G1458" s="88" t="s">
        <v>76</v>
      </c>
      <c r="H1458" s="91" t="s">
        <v>44</v>
      </c>
      <c r="I1458" s="92" t="n">
        <v>45</v>
      </c>
      <c r="J1458" s="93" t="n">
        <v>225</v>
      </c>
      <c r="K1458" s="94" t="n">
        <f aca="false">I1458 * J1458</f>
        <v>10125</v>
      </c>
      <c r="L1458" s="94" t="n">
        <f aca="false">K1458 *M1458</f>
        <v>2531.25</v>
      </c>
      <c r="M1458" s="95" t="n">
        <v>0.25</v>
      </c>
      <c r="N1458" s="88" t="s">
        <v>31</v>
      </c>
      <c r="O1458" s="91" t="s">
        <v>219</v>
      </c>
      <c r="P1458" s="0" t="str">
        <f aca="false">RIGHT(H1458,LEN(H1458) - FIND(" ", H1458))</f>
        <v>Athletic Footwear</v>
      </c>
    </row>
    <row r="1459" customFormat="false" ht="14.25" hidden="false" customHeight="true" outlineLevel="0" collapsed="false">
      <c r="B1459" s="88" t="s">
        <v>13</v>
      </c>
      <c r="C1459" s="89" t="n">
        <v>1128299</v>
      </c>
      <c r="D1459" s="90" t="n">
        <v>44206</v>
      </c>
      <c r="E1459" s="88" t="s">
        <v>18</v>
      </c>
      <c r="F1459" s="88" t="s">
        <v>70</v>
      </c>
      <c r="G1459" s="88" t="s">
        <v>76</v>
      </c>
      <c r="H1459" s="91" t="s">
        <v>16</v>
      </c>
      <c r="I1459" s="92" t="n">
        <v>50</v>
      </c>
      <c r="J1459" s="93" t="n">
        <v>175</v>
      </c>
      <c r="K1459" s="94" t="n">
        <f aca="false">I1459 * J1459</f>
        <v>8750</v>
      </c>
      <c r="L1459" s="94" t="n">
        <f aca="false">K1459 *M1459</f>
        <v>1312.5</v>
      </c>
      <c r="M1459" s="95" t="n">
        <v>0.15</v>
      </c>
      <c r="N1459" s="88" t="s">
        <v>31</v>
      </c>
      <c r="O1459" s="91" t="s">
        <v>218</v>
      </c>
      <c r="P1459" s="0" t="str">
        <f aca="false">RIGHT(H1459,LEN(H1459) - FIND(" ", H1459))</f>
        <v>Apparel</v>
      </c>
    </row>
    <row r="1460" customFormat="false" ht="14.25" hidden="false" customHeight="true" outlineLevel="0" collapsed="false">
      <c r="B1460" s="88" t="s">
        <v>13</v>
      </c>
      <c r="C1460" s="89" t="n">
        <v>1128299</v>
      </c>
      <c r="D1460" s="90" t="n">
        <v>44206</v>
      </c>
      <c r="E1460" s="88" t="s">
        <v>18</v>
      </c>
      <c r="F1460" s="88" t="s">
        <v>70</v>
      </c>
      <c r="G1460" s="88" t="s">
        <v>76</v>
      </c>
      <c r="H1460" s="91" t="s">
        <v>38</v>
      </c>
      <c r="I1460" s="92" t="n">
        <v>45</v>
      </c>
      <c r="J1460" s="93" t="n">
        <v>425</v>
      </c>
      <c r="K1460" s="94" t="n">
        <f aca="false">I1460 * J1460</f>
        <v>19125</v>
      </c>
      <c r="L1460" s="94" t="n">
        <f aca="false">K1460 *M1460</f>
        <v>7650</v>
      </c>
      <c r="M1460" s="95" t="n">
        <v>0.4</v>
      </c>
      <c r="N1460" s="88" t="s">
        <v>31</v>
      </c>
      <c r="O1460" s="91" t="s">
        <v>219</v>
      </c>
      <c r="P1460" s="0" t="str">
        <f aca="false">RIGHT(H1460,LEN(H1460) - FIND(" ", H1460))</f>
        <v>Apparel</v>
      </c>
    </row>
    <row r="1461" customFormat="false" ht="14.25" hidden="false" customHeight="true" outlineLevel="0" collapsed="false">
      <c r="B1461" s="88" t="s">
        <v>43</v>
      </c>
      <c r="C1461" s="89" t="n">
        <v>1185732</v>
      </c>
      <c r="D1461" s="90" t="n">
        <v>44206</v>
      </c>
      <c r="E1461" s="88" t="s">
        <v>29</v>
      </c>
      <c r="F1461" s="88" t="s">
        <v>165</v>
      </c>
      <c r="G1461" s="88" t="s">
        <v>135</v>
      </c>
      <c r="H1461" s="91" t="s">
        <v>32</v>
      </c>
      <c r="I1461" s="92" t="n">
        <v>35</v>
      </c>
      <c r="J1461" s="93" t="n">
        <v>500</v>
      </c>
      <c r="K1461" s="94" t="n">
        <f aca="false">I1461 * J1461</f>
        <v>17500</v>
      </c>
      <c r="L1461" s="94" t="n">
        <f aca="false">K1461 *M1461</f>
        <v>7000</v>
      </c>
      <c r="M1461" s="95" t="n">
        <v>0.4</v>
      </c>
      <c r="N1461" s="88" t="s">
        <v>14</v>
      </c>
      <c r="O1461" s="91" t="s">
        <v>218</v>
      </c>
      <c r="P1461" s="0" t="str">
        <f aca="false">RIGHT(H1461,LEN(H1461) - FIND(" ", H1461))</f>
        <v>Street Footwear</v>
      </c>
    </row>
    <row r="1462" customFormat="false" ht="14.25" hidden="false" customHeight="true" outlineLevel="0" collapsed="false">
      <c r="B1462" s="88" t="s">
        <v>43</v>
      </c>
      <c r="C1462" s="89" t="n">
        <v>1185732</v>
      </c>
      <c r="D1462" s="90" t="n">
        <v>44206</v>
      </c>
      <c r="E1462" s="88" t="s">
        <v>29</v>
      </c>
      <c r="F1462" s="88" t="s">
        <v>165</v>
      </c>
      <c r="G1462" s="88" t="s">
        <v>135</v>
      </c>
      <c r="H1462" s="91" t="s">
        <v>24</v>
      </c>
      <c r="I1462" s="92" t="n">
        <v>35</v>
      </c>
      <c r="J1462" s="93" t="n">
        <v>300</v>
      </c>
      <c r="K1462" s="94" t="n">
        <f aca="false">I1462 * J1462</f>
        <v>10500</v>
      </c>
      <c r="L1462" s="94" t="n">
        <f aca="false">K1462 *M1462</f>
        <v>4200</v>
      </c>
      <c r="M1462" s="95" t="n">
        <v>0.4</v>
      </c>
      <c r="N1462" s="88" t="s">
        <v>14</v>
      </c>
      <c r="O1462" s="91" t="s">
        <v>218</v>
      </c>
      <c r="P1462" s="0" t="str">
        <f aca="false">RIGHT(H1462,LEN(H1462) - FIND(" ", H1462))</f>
        <v>Athletic Footwear</v>
      </c>
    </row>
    <row r="1463" customFormat="false" ht="14.25" hidden="false" customHeight="true" outlineLevel="0" collapsed="false">
      <c r="B1463" s="88" t="s">
        <v>43</v>
      </c>
      <c r="C1463" s="89" t="n">
        <v>1185732</v>
      </c>
      <c r="D1463" s="90" t="n">
        <v>44206</v>
      </c>
      <c r="E1463" s="88" t="s">
        <v>29</v>
      </c>
      <c r="F1463" s="88" t="s">
        <v>165</v>
      </c>
      <c r="G1463" s="88" t="s">
        <v>135</v>
      </c>
      <c r="H1463" s="91" t="s">
        <v>48</v>
      </c>
      <c r="I1463" s="92" t="n">
        <v>25</v>
      </c>
      <c r="J1463" s="93" t="n">
        <v>300</v>
      </c>
      <c r="K1463" s="94" t="n">
        <f aca="false">I1463 * J1463</f>
        <v>7500</v>
      </c>
      <c r="L1463" s="94" t="n">
        <f aca="false">K1463 *M1463</f>
        <v>2625</v>
      </c>
      <c r="M1463" s="95" t="n">
        <v>0.35</v>
      </c>
      <c r="N1463" s="88" t="s">
        <v>14</v>
      </c>
      <c r="O1463" s="91" t="s">
        <v>219</v>
      </c>
      <c r="P1463" s="0" t="str">
        <f aca="false">RIGHT(H1463,LEN(H1463) - FIND(" ", H1463))</f>
        <v>Street Footwear</v>
      </c>
    </row>
    <row r="1464" customFormat="false" ht="14.25" hidden="false" customHeight="true" outlineLevel="0" collapsed="false">
      <c r="B1464" s="88" t="s">
        <v>43</v>
      </c>
      <c r="C1464" s="89" t="n">
        <v>1185732</v>
      </c>
      <c r="D1464" s="90" t="n">
        <v>44206</v>
      </c>
      <c r="E1464" s="88" t="s">
        <v>29</v>
      </c>
      <c r="F1464" s="88" t="s">
        <v>165</v>
      </c>
      <c r="G1464" s="88" t="s">
        <v>135</v>
      </c>
      <c r="H1464" s="91" t="s">
        <v>44</v>
      </c>
      <c r="I1464" s="92" t="n">
        <v>30</v>
      </c>
      <c r="J1464" s="93" t="n">
        <v>150</v>
      </c>
      <c r="K1464" s="94" t="n">
        <f aca="false">I1464 * J1464</f>
        <v>4500</v>
      </c>
      <c r="L1464" s="94" t="n">
        <f aca="false">K1464 *M1464</f>
        <v>1575</v>
      </c>
      <c r="M1464" s="95" t="n">
        <v>0.35</v>
      </c>
      <c r="N1464" s="88" t="s">
        <v>14</v>
      </c>
      <c r="O1464" s="91" t="s">
        <v>219</v>
      </c>
      <c r="P1464" s="0" t="str">
        <f aca="false">RIGHT(H1464,LEN(H1464) - FIND(" ", H1464))</f>
        <v>Athletic Footwear</v>
      </c>
    </row>
    <row r="1465" customFormat="false" ht="14.25" hidden="false" customHeight="true" outlineLevel="0" collapsed="false">
      <c r="B1465" s="88" t="s">
        <v>43</v>
      </c>
      <c r="C1465" s="89" t="n">
        <v>1185732</v>
      </c>
      <c r="D1465" s="90" t="n">
        <v>44206</v>
      </c>
      <c r="E1465" s="88" t="s">
        <v>29</v>
      </c>
      <c r="F1465" s="88" t="s">
        <v>165</v>
      </c>
      <c r="G1465" s="88" t="s">
        <v>135</v>
      </c>
      <c r="H1465" s="91" t="s">
        <v>16</v>
      </c>
      <c r="I1465" s="92" t="n">
        <v>45</v>
      </c>
      <c r="J1465" s="93" t="n">
        <v>200</v>
      </c>
      <c r="K1465" s="94" t="n">
        <f aca="false">I1465 * J1465</f>
        <v>9000</v>
      </c>
      <c r="L1465" s="94" t="n">
        <f aca="false">K1465 *M1465</f>
        <v>2700</v>
      </c>
      <c r="M1465" s="95" t="n">
        <v>0.3</v>
      </c>
      <c r="N1465" s="88" t="s">
        <v>14</v>
      </c>
      <c r="O1465" s="91" t="s">
        <v>218</v>
      </c>
      <c r="P1465" s="0" t="str">
        <f aca="false">RIGHT(H1465,LEN(H1465) - FIND(" ", H1465))</f>
        <v>Apparel</v>
      </c>
    </row>
    <row r="1466" customFormat="false" ht="14.25" hidden="false" customHeight="true" outlineLevel="0" collapsed="false">
      <c r="B1466" s="88" t="s">
        <v>43</v>
      </c>
      <c r="C1466" s="89" t="n">
        <v>1185732</v>
      </c>
      <c r="D1466" s="90" t="n">
        <v>44206</v>
      </c>
      <c r="E1466" s="88" t="s">
        <v>29</v>
      </c>
      <c r="F1466" s="88" t="s">
        <v>165</v>
      </c>
      <c r="G1466" s="88" t="s">
        <v>135</v>
      </c>
      <c r="H1466" s="91" t="s">
        <v>38</v>
      </c>
      <c r="I1466" s="92" t="n">
        <v>35</v>
      </c>
      <c r="J1466" s="93" t="n">
        <v>300</v>
      </c>
      <c r="K1466" s="94" t="n">
        <f aca="false">I1466 * J1466</f>
        <v>10500</v>
      </c>
      <c r="L1466" s="94" t="n">
        <f aca="false">K1466 *M1466</f>
        <v>4200</v>
      </c>
      <c r="M1466" s="95" t="n">
        <v>0.4</v>
      </c>
      <c r="N1466" s="88" t="s">
        <v>14</v>
      </c>
      <c r="O1466" s="91" t="s">
        <v>219</v>
      </c>
      <c r="P1466" s="0" t="str">
        <f aca="false">RIGHT(H1466,LEN(H1466) - FIND(" ", H1466))</f>
        <v>Apparel</v>
      </c>
    </row>
    <row r="1467" customFormat="false" ht="14.25" hidden="false" customHeight="true" outlineLevel="0" collapsed="false">
      <c r="B1467" s="88" t="s">
        <v>22</v>
      </c>
      <c r="C1467" s="89" t="n">
        <v>1185732</v>
      </c>
      <c r="D1467" s="90" t="n">
        <v>44206</v>
      </c>
      <c r="E1467" s="88" t="s">
        <v>26</v>
      </c>
      <c r="F1467" s="88" t="s">
        <v>89</v>
      </c>
      <c r="G1467" s="88" t="s">
        <v>162</v>
      </c>
      <c r="H1467" s="91" t="s">
        <v>32</v>
      </c>
      <c r="I1467" s="92" t="n">
        <v>35</v>
      </c>
      <c r="J1467" s="93" t="n">
        <v>475</v>
      </c>
      <c r="K1467" s="94" t="n">
        <f aca="false">I1467 * J1467</f>
        <v>16625</v>
      </c>
      <c r="L1467" s="94" t="n">
        <f aca="false">K1467 *M1467</f>
        <v>5818.75</v>
      </c>
      <c r="M1467" s="95" t="n">
        <v>0.35</v>
      </c>
      <c r="N1467" s="88" t="s">
        <v>14</v>
      </c>
      <c r="O1467" s="91" t="s">
        <v>218</v>
      </c>
      <c r="P1467" s="0" t="str">
        <f aca="false">RIGHT(H1467,LEN(H1467) - FIND(" ", H1467))</f>
        <v>Street Footwear</v>
      </c>
    </row>
    <row r="1468" customFormat="false" ht="14.25" hidden="false" customHeight="true" outlineLevel="0" collapsed="false">
      <c r="B1468" s="88" t="s">
        <v>22</v>
      </c>
      <c r="C1468" s="89" t="n">
        <v>1185732</v>
      </c>
      <c r="D1468" s="90" t="n">
        <v>44206</v>
      </c>
      <c r="E1468" s="88" t="s">
        <v>26</v>
      </c>
      <c r="F1468" s="88" t="s">
        <v>89</v>
      </c>
      <c r="G1468" s="88" t="s">
        <v>162</v>
      </c>
      <c r="H1468" s="91" t="s">
        <v>24</v>
      </c>
      <c r="I1468" s="92" t="n">
        <v>35</v>
      </c>
      <c r="J1468" s="93" t="n">
        <v>275</v>
      </c>
      <c r="K1468" s="94" t="n">
        <f aca="false">I1468 * J1468</f>
        <v>9625</v>
      </c>
      <c r="L1468" s="94" t="n">
        <f aca="false">K1468 *M1468</f>
        <v>3368.75</v>
      </c>
      <c r="M1468" s="95" t="n">
        <v>0.35</v>
      </c>
      <c r="N1468" s="88" t="s">
        <v>14</v>
      </c>
      <c r="O1468" s="91" t="s">
        <v>218</v>
      </c>
      <c r="P1468" s="0" t="str">
        <f aca="false">RIGHT(H1468,LEN(H1468) - FIND(" ", H1468))</f>
        <v>Athletic Footwear</v>
      </c>
    </row>
    <row r="1469" customFormat="false" ht="14.25" hidden="false" customHeight="true" outlineLevel="0" collapsed="false">
      <c r="B1469" s="88" t="s">
        <v>22</v>
      </c>
      <c r="C1469" s="89" t="n">
        <v>1185732</v>
      </c>
      <c r="D1469" s="90" t="n">
        <v>44206</v>
      </c>
      <c r="E1469" s="88" t="s">
        <v>26</v>
      </c>
      <c r="F1469" s="88" t="s">
        <v>89</v>
      </c>
      <c r="G1469" s="88" t="s">
        <v>162</v>
      </c>
      <c r="H1469" s="91" t="s">
        <v>48</v>
      </c>
      <c r="I1469" s="92" t="n">
        <v>25</v>
      </c>
      <c r="J1469" s="93" t="n">
        <v>275</v>
      </c>
      <c r="K1469" s="94" t="n">
        <f aca="false">I1469 * J1469</f>
        <v>6875</v>
      </c>
      <c r="L1469" s="94" t="n">
        <f aca="false">K1469 *M1469</f>
        <v>2750</v>
      </c>
      <c r="M1469" s="95" t="n">
        <v>0.4</v>
      </c>
      <c r="N1469" s="88" t="s">
        <v>14</v>
      </c>
      <c r="O1469" s="91" t="s">
        <v>219</v>
      </c>
      <c r="P1469" s="0" t="str">
        <f aca="false">RIGHT(H1469,LEN(H1469) - FIND(" ", H1469))</f>
        <v>Street Footwear</v>
      </c>
    </row>
    <row r="1470" customFormat="false" ht="14.25" hidden="false" customHeight="true" outlineLevel="0" collapsed="false">
      <c r="B1470" s="88" t="s">
        <v>22</v>
      </c>
      <c r="C1470" s="89" t="n">
        <v>1185732</v>
      </c>
      <c r="D1470" s="90" t="n">
        <v>44206</v>
      </c>
      <c r="E1470" s="88" t="s">
        <v>26</v>
      </c>
      <c r="F1470" s="88" t="s">
        <v>89</v>
      </c>
      <c r="G1470" s="88" t="s">
        <v>162</v>
      </c>
      <c r="H1470" s="91" t="s">
        <v>44</v>
      </c>
      <c r="I1470" s="92" t="n">
        <v>30</v>
      </c>
      <c r="J1470" s="93" t="n">
        <v>125</v>
      </c>
      <c r="K1470" s="94" t="n">
        <f aca="false">I1470 * J1470</f>
        <v>3750</v>
      </c>
      <c r="L1470" s="94" t="n">
        <f aca="false">K1470 *M1470</f>
        <v>1500</v>
      </c>
      <c r="M1470" s="95" t="n">
        <v>0.4</v>
      </c>
      <c r="N1470" s="88" t="s">
        <v>14</v>
      </c>
      <c r="O1470" s="91" t="s">
        <v>219</v>
      </c>
      <c r="P1470" s="0" t="str">
        <f aca="false">RIGHT(H1470,LEN(H1470) - FIND(" ", H1470))</f>
        <v>Athletic Footwear</v>
      </c>
    </row>
    <row r="1471" customFormat="false" ht="14.25" hidden="false" customHeight="true" outlineLevel="0" collapsed="false">
      <c r="B1471" s="88" t="s">
        <v>22</v>
      </c>
      <c r="C1471" s="89" t="n">
        <v>1185732</v>
      </c>
      <c r="D1471" s="90" t="n">
        <v>44206</v>
      </c>
      <c r="E1471" s="88" t="s">
        <v>26</v>
      </c>
      <c r="F1471" s="88" t="s">
        <v>89</v>
      </c>
      <c r="G1471" s="88" t="s">
        <v>162</v>
      </c>
      <c r="H1471" s="91" t="s">
        <v>16</v>
      </c>
      <c r="I1471" s="92" t="n">
        <v>45</v>
      </c>
      <c r="J1471" s="93" t="n">
        <v>175</v>
      </c>
      <c r="K1471" s="94" t="n">
        <f aca="false">I1471 * J1471</f>
        <v>7875</v>
      </c>
      <c r="L1471" s="94" t="n">
        <f aca="false">K1471 *M1471</f>
        <v>2362.5</v>
      </c>
      <c r="M1471" s="95" t="n">
        <v>0.3</v>
      </c>
      <c r="N1471" s="88" t="s">
        <v>14</v>
      </c>
      <c r="O1471" s="91" t="s">
        <v>218</v>
      </c>
      <c r="P1471" s="0" t="str">
        <f aca="false">RIGHT(H1471,LEN(H1471) - FIND(" ", H1471))</f>
        <v>Apparel</v>
      </c>
    </row>
    <row r="1472" customFormat="false" ht="14.25" hidden="false" customHeight="true" outlineLevel="0" collapsed="false">
      <c r="B1472" s="88" t="s">
        <v>22</v>
      </c>
      <c r="C1472" s="89" t="n">
        <v>1185732</v>
      </c>
      <c r="D1472" s="90" t="n">
        <v>44206</v>
      </c>
      <c r="E1472" s="88" t="s">
        <v>26</v>
      </c>
      <c r="F1472" s="88" t="s">
        <v>89</v>
      </c>
      <c r="G1472" s="88" t="s">
        <v>162</v>
      </c>
      <c r="H1472" s="91" t="s">
        <v>38</v>
      </c>
      <c r="I1472" s="92" t="n">
        <v>35</v>
      </c>
      <c r="J1472" s="93" t="n">
        <v>275</v>
      </c>
      <c r="K1472" s="94" t="n">
        <f aca="false">I1472 * J1472</f>
        <v>9625</v>
      </c>
      <c r="L1472" s="94" t="n">
        <f aca="false">K1472 *M1472</f>
        <v>3850</v>
      </c>
      <c r="M1472" s="95" t="n">
        <v>0.4</v>
      </c>
      <c r="N1472" s="88" t="s">
        <v>14</v>
      </c>
      <c r="O1472" s="91" t="s">
        <v>219</v>
      </c>
      <c r="P1472" s="0" t="str">
        <f aca="false">RIGHT(H1472,LEN(H1472) - FIND(" ", H1472))</f>
        <v>Apparel</v>
      </c>
    </row>
    <row r="1473" customFormat="false" ht="14.25" hidden="false" customHeight="true" outlineLevel="0" collapsed="false">
      <c r="B1473" s="88" t="s">
        <v>13</v>
      </c>
      <c r="C1473" s="89" t="n">
        <v>1185732</v>
      </c>
      <c r="D1473" s="90" t="n">
        <v>44206</v>
      </c>
      <c r="E1473" s="88" t="s">
        <v>26</v>
      </c>
      <c r="F1473" s="88" t="s">
        <v>86</v>
      </c>
      <c r="G1473" s="88" t="s">
        <v>114</v>
      </c>
      <c r="H1473" s="91" t="s">
        <v>32</v>
      </c>
      <c r="I1473" s="92" t="n">
        <v>35</v>
      </c>
      <c r="J1473" s="93" t="n">
        <v>425</v>
      </c>
      <c r="K1473" s="94" t="n">
        <f aca="false">I1473 * J1473</f>
        <v>14875</v>
      </c>
      <c r="L1473" s="94" t="n">
        <f aca="false">K1473 *M1473</f>
        <v>5206.25</v>
      </c>
      <c r="M1473" s="95" t="n">
        <v>0.35</v>
      </c>
      <c r="N1473" s="88" t="s">
        <v>14</v>
      </c>
      <c r="O1473" s="91" t="s">
        <v>218</v>
      </c>
      <c r="P1473" s="0" t="str">
        <f aca="false">RIGHT(H1473,LEN(H1473) - FIND(" ", H1473))</f>
        <v>Street Footwear</v>
      </c>
    </row>
    <row r="1474" customFormat="false" ht="14.25" hidden="false" customHeight="true" outlineLevel="0" collapsed="false">
      <c r="B1474" s="88" t="s">
        <v>13</v>
      </c>
      <c r="C1474" s="89" t="n">
        <v>1185732</v>
      </c>
      <c r="D1474" s="90" t="n">
        <v>44206</v>
      </c>
      <c r="E1474" s="88" t="s">
        <v>26</v>
      </c>
      <c r="F1474" s="88" t="s">
        <v>86</v>
      </c>
      <c r="G1474" s="88" t="s">
        <v>114</v>
      </c>
      <c r="H1474" s="91" t="s">
        <v>24</v>
      </c>
      <c r="I1474" s="92" t="n">
        <v>35</v>
      </c>
      <c r="J1474" s="93" t="n">
        <v>225</v>
      </c>
      <c r="K1474" s="94" t="n">
        <f aca="false">I1474 * J1474</f>
        <v>7875</v>
      </c>
      <c r="L1474" s="94" t="n">
        <f aca="false">K1474 *M1474</f>
        <v>2756.25</v>
      </c>
      <c r="M1474" s="95" t="n">
        <v>0.35</v>
      </c>
      <c r="N1474" s="88" t="s">
        <v>14</v>
      </c>
      <c r="O1474" s="91" t="s">
        <v>218</v>
      </c>
      <c r="P1474" s="0" t="str">
        <f aca="false">RIGHT(H1474,LEN(H1474) - FIND(" ", H1474))</f>
        <v>Athletic Footwear</v>
      </c>
    </row>
    <row r="1475" customFormat="false" ht="14.25" hidden="false" customHeight="true" outlineLevel="0" collapsed="false">
      <c r="B1475" s="88" t="s">
        <v>13</v>
      </c>
      <c r="C1475" s="89" t="n">
        <v>1185732</v>
      </c>
      <c r="D1475" s="90" t="n">
        <v>44206</v>
      </c>
      <c r="E1475" s="88" t="s">
        <v>26</v>
      </c>
      <c r="F1475" s="88" t="s">
        <v>86</v>
      </c>
      <c r="G1475" s="88" t="s">
        <v>114</v>
      </c>
      <c r="H1475" s="91" t="s">
        <v>48</v>
      </c>
      <c r="I1475" s="92" t="n">
        <v>25</v>
      </c>
      <c r="J1475" s="93" t="n">
        <v>225</v>
      </c>
      <c r="K1475" s="94" t="n">
        <f aca="false">I1475 * J1475</f>
        <v>5625</v>
      </c>
      <c r="L1475" s="94" t="n">
        <f aca="false">K1475 *M1475</f>
        <v>2250</v>
      </c>
      <c r="M1475" s="95" t="n">
        <v>0.4</v>
      </c>
      <c r="N1475" s="88" t="s">
        <v>14</v>
      </c>
      <c r="O1475" s="91" t="s">
        <v>219</v>
      </c>
      <c r="P1475" s="0" t="str">
        <f aca="false">RIGHT(H1475,LEN(H1475) - FIND(" ", H1475))</f>
        <v>Street Footwear</v>
      </c>
    </row>
    <row r="1476" customFormat="false" ht="14.25" hidden="false" customHeight="true" outlineLevel="0" collapsed="false">
      <c r="B1476" s="88" t="s">
        <v>13</v>
      </c>
      <c r="C1476" s="89" t="n">
        <v>1185732</v>
      </c>
      <c r="D1476" s="90" t="n">
        <v>44206</v>
      </c>
      <c r="E1476" s="88" t="s">
        <v>26</v>
      </c>
      <c r="F1476" s="88" t="s">
        <v>86</v>
      </c>
      <c r="G1476" s="88" t="s">
        <v>114</v>
      </c>
      <c r="H1476" s="91" t="s">
        <v>44</v>
      </c>
      <c r="I1476" s="92" t="n">
        <v>30</v>
      </c>
      <c r="J1476" s="93" t="n">
        <v>75</v>
      </c>
      <c r="K1476" s="94" t="n">
        <f aca="false">I1476 * J1476</f>
        <v>2250</v>
      </c>
      <c r="L1476" s="94" t="n">
        <f aca="false">K1476 *M1476</f>
        <v>900</v>
      </c>
      <c r="M1476" s="95" t="n">
        <v>0.4</v>
      </c>
      <c r="N1476" s="88" t="s">
        <v>14</v>
      </c>
      <c r="O1476" s="91" t="s">
        <v>219</v>
      </c>
      <c r="P1476" s="0" t="str">
        <f aca="false">RIGHT(H1476,LEN(H1476) - FIND(" ", H1476))</f>
        <v>Athletic Footwear</v>
      </c>
    </row>
    <row r="1477" customFormat="false" ht="14.25" hidden="false" customHeight="true" outlineLevel="0" collapsed="false">
      <c r="B1477" s="88" t="s">
        <v>13</v>
      </c>
      <c r="C1477" s="89" t="n">
        <v>1185732</v>
      </c>
      <c r="D1477" s="90" t="n">
        <v>44206</v>
      </c>
      <c r="E1477" s="88" t="s">
        <v>26</v>
      </c>
      <c r="F1477" s="88" t="s">
        <v>86</v>
      </c>
      <c r="G1477" s="88" t="s">
        <v>114</v>
      </c>
      <c r="H1477" s="91" t="s">
        <v>16</v>
      </c>
      <c r="I1477" s="92" t="n">
        <v>45</v>
      </c>
      <c r="J1477" s="93" t="n">
        <v>125</v>
      </c>
      <c r="K1477" s="94" t="n">
        <f aca="false">I1477 * J1477</f>
        <v>5625</v>
      </c>
      <c r="L1477" s="94" t="n">
        <f aca="false">K1477 *M1477</f>
        <v>1687.5</v>
      </c>
      <c r="M1477" s="95" t="n">
        <v>0.3</v>
      </c>
      <c r="N1477" s="88" t="s">
        <v>14</v>
      </c>
      <c r="O1477" s="91" t="s">
        <v>218</v>
      </c>
      <c r="P1477" s="0" t="str">
        <f aca="false">RIGHT(H1477,LEN(H1477) - FIND(" ", H1477))</f>
        <v>Apparel</v>
      </c>
    </row>
    <row r="1478" customFormat="false" ht="14.25" hidden="false" customHeight="true" outlineLevel="0" collapsed="false">
      <c r="B1478" s="88" t="s">
        <v>13</v>
      </c>
      <c r="C1478" s="89" t="n">
        <v>1185732</v>
      </c>
      <c r="D1478" s="90" t="n">
        <v>44206</v>
      </c>
      <c r="E1478" s="88" t="s">
        <v>26</v>
      </c>
      <c r="F1478" s="88" t="s">
        <v>86</v>
      </c>
      <c r="G1478" s="88" t="s">
        <v>114</v>
      </c>
      <c r="H1478" s="91" t="s">
        <v>38</v>
      </c>
      <c r="I1478" s="92" t="n">
        <v>35</v>
      </c>
      <c r="J1478" s="93" t="n">
        <v>225</v>
      </c>
      <c r="K1478" s="94" t="n">
        <f aca="false">I1478 * J1478</f>
        <v>7875</v>
      </c>
      <c r="L1478" s="94" t="n">
        <f aca="false">K1478 *M1478</f>
        <v>3150</v>
      </c>
      <c r="M1478" s="95" t="n">
        <v>0.4</v>
      </c>
      <c r="N1478" s="88" t="s">
        <v>14</v>
      </c>
      <c r="O1478" s="91" t="s">
        <v>219</v>
      </c>
      <c r="P1478" s="0" t="str">
        <f aca="false">RIGHT(H1478,LEN(H1478) - FIND(" ", H1478))</f>
        <v>Apparel</v>
      </c>
    </row>
    <row r="1479" customFormat="false" ht="14.25" hidden="false" customHeight="true" outlineLevel="0" collapsed="false">
      <c r="B1479" s="88" t="s">
        <v>43</v>
      </c>
      <c r="C1479" s="89" t="n">
        <v>1128299</v>
      </c>
      <c r="D1479" s="90" t="n">
        <v>44206</v>
      </c>
      <c r="E1479" s="88" t="s">
        <v>18</v>
      </c>
      <c r="F1479" s="88" t="s">
        <v>19</v>
      </c>
      <c r="G1479" s="88" t="s">
        <v>60</v>
      </c>
      <c r="H1479" s="91" t="s">
        <v>16</v>
      </c>
      <c r="I1479" s="92" t="n">
        <v>62</v>
      </c>
      <c r="J1479" s="93" t="n">
        <v>155</v>
      </c>
      <c r="K1479" s="94" t="n">
        <f aca="false">I1479 * J1479</f>
        <v>9610</v>
      </c>
      <c r="L1479" s="94" t="n">
        <f aca="false">K1479 *M1479</f>
        <v>6342.6</v>
      </c>
      <c r="M1479" s="95" t="n">
        <v>0.66</v>
      </c>
      <c r="N1479" s="88" t="s">
        <v>23</v>
      </c>
      <c r="O1479" s="91" t="s">
        <v>218</v>
      </c>
      <c r="P1479" s="0" t="str">
        <f aca="false">RIGHT(H1479,LEN(H1479) - FIND(" ", H1479))</f>
        <v>Apparel</v>
      </c>
    </row>
    <row r="1480" customFormat="false" ht="14.25" hidden="false" customHeight="true" outlineLevel="0" collapsed="false">
      <c r="B1480" s="88" t="s">
        <v>22</v>
      </c>
      <c r="C1480" s="89" t="n">
        <v>1189833</v>
      </c>
      <c r="D1480" s="90" t="n">
        <v>44206</v>
      </c>
      <c r="E1480" s="88" t="s">
        <v>29</v>
      </c>
      <c r="F1480" s="88" t="s">
        <v>124</v>
      </c>
      <c r="G1480" s="88" t="s">
        <v>87</v>
      </c>
      <c r="H1480" s="91" t="s">
        <v>24</v>
      </c>
      <c r="I1480" s="92" t="n">
        <v>41</v>
      </c>
      <c r="J1480" s="93" t="n">
        <v>115</v>
      </c>
      <c r="K1480" s="94" t="n">
        <f aca="false">I1480 * J1480</f>
        <v>4715</v>
      </c>
      <c r="L1480" s="94" t="n">
        <f aca="false">K1480 *M1480</f>
        <v>1933.15</v>
      </c>
      <c r="M1480" s="95" t="n">
        <v>0.41</v>
      </c>
      <c r="N1480" s="88" t="s">
        <v>23</v>
      </c>
      <c r="O1480" s="91" t="s">
        <v>218</v>
      </c>
      <c r="P1480" s="0" t="str">
        <f aca="false">RIGHT(H1480,LEN(H1480) - FIND(" ", H1480))</f>
        <v>Athletic Footwear</v>
      </c>
    </row>
    <row r="1481" customFormat="false" ht="14.25" hidden="false" customHeight="true" outlineLevel="0" collapsed="false">
      <c r="B1481" s="88" t="s">
        <v>43</v>
      </c>
      <c r="C1481" s="89" t="n">
        <v>1128299</v>
      </c>
      <c r="D1481" s="90" t="n">
        <v>44206</v>
      </c>
      <c r="E1481" s="88" t="s">
        <v>26</v>
      </c>
      <c r="F1481" s="88" t="s">
        <v>111</v>
      </c>
      <c r="G1481" s="88" t="s">
        <v>166</v>
      </c>
      <c r="H1481" s="91" t="s">
        <v>32</v>
      </c>
      <c r="I1481" s="92" t="n">
        <v>33</v>
      </c>
      <c r="J1481" s="93" t="n">
        <v>98</v>
      </c>
      <c r="K1481" s="94" t="n">
        <f aca="false">I1481 * J1481</f>
        <v>3234</v>
      </c>
      <c r="L1481" s="94" t="n">
        <f aca="false">K1481 *M1481</f>
        <v>1131.9</v>
      </c>
      <c r="M1481" s="95" t="n">
        <v>0.35</v>
      </c>
      <c r="N1481" s="88" t="s">
        <v>23</v>
      </c>
      <c r="O1481" s="91" t="s">
        <v>218</v>
      </c>
      <c r="P1481" s="0" t="str">
        <f aca="false">RIGHT(H1481,LEN(H1481) - FIND(" ", H1481))</f>
        <v>Street Footwear</v>
      </c>
    </row>
    <row r="1482" customFormat="false" ht="14.25" hidden="false" customHeight="true" outlineLevel="0" collapsed="false">
      <c r="B1482" s="88" t="s">
        <v>43</v>
      </c>
      <c r="C1482" s="89" t="n">
        <v>1128299</v>
      </c>
      <c r="D1482" s="90" t="n">
        <v>44206</v>
      </c>
      <c r="E1482" s="88" t="s">
        <v>26</v>
      </c>
      <c r="F1482" s="88" t="s">
        <v>111</v>
      </c>
      <c r="G1482" s="88" t="s">
        <v>166</v>
      </c>
      <c r="H1482" s="91" t="s">
        <v>24</v>
      </c>
      <c r="I1482" s="92" t="n">
        <v>41</v>
      </c>
      <c r="J1482" s="93" t="n">
        <v>109</v>
      </c>
      <c r="K1482" s="94" t="n">
        <f aca="false">I1482 * J1482</f>
        <v>4469</v>
      </c>
      <c r="L1482" s="94" t="n">
        <f aca="false">K1482 *M1482</f>
        <v>1474.77</v>
      </c>
      <c r="M1482" s="95" t="n">
        <v>0.33</v>
      </c>
      <c r="N1482" s="88" t="s">
        <v>23</v>
      </c>
      <c r="O1482" s="91" t="s">
        <v>218</v>
      </c>
      <c r="P1482" s="0" t="str">
        <f aca="false">RIGHT(H1482,LEN(H1482) - FIND(" ", H1482))</f>
        <v>Athletic Footwear</v>
      </c>
    </row>
    <row r="1483" customFormat="false" ht="14.25" hidden="false" customHeight="true" outlineLevel="0" collapsed="false">
      <c r="B1483" s="88" t="s">
        <v>43</v>
      </c>
      <c r="C1483" s="89" t="n">
        <v>1128299</v>
      </c>
      <c r="D1483" s="90" t="n">
        <v>44206</v>
      </c>
      <c r="E1483" s="88" t="s">
        <v>26</v>
      </c>
      <c r="F1483" s="88" t="s">
        <v>111</v>
      </c>
      <c r="G1483" s="88" t="s">
        <v>166</v>
      </c>
      <c r="H1483" s="91" t="s">
        <v>48</v>
      </c>
      <c r="I1483" s="92" t="n">
        <v>43</v>
      </c>
      <c r="J1483" s="93" t="n">
        <v>101</v>
      </c>
      <c r="K1483" s="94" t="n">
        <f aca="false">I1483 * J1483</f>
        <v>4343</v>
      </c>
      <c r="L1483" s="94" t="n">
        <f aca="false">K1483 *M1483</f>
        <v>1737.2</v>
      </c>
      <c r="M1483" s="95" t="n">
        <v>0.4</v>
      </c>
      <c r="N1483" s="88" t="s">
        <v>23</v>
      </c>
      <c r="O1483" s="91" t="s">
        <v>219</v>
      </c>
      <c r="P1483" s="0" t="str">
        <f aca="false">RIGHT(H1483,LEN(H1483) - FIND(" ", H1483))</f>
        <v>Street Footwear</v>
      </c>
    </row>
    <row r="1484" customFormat="false" ht="14.25" hidden="false" customHeight="true" outlineLevel="0" collapsed="false">
      <c r="B1484" s="88" t="s">
        <v>43</v>
      </c>
      <c r="C1484" s="89" t="n">
        <v>1128299</v>
      </c>
      <c r="D1484" s="90" t="n">
        <v>44206</v>
      </c>
      <c r="E1484" s="88" t="s">
        <v>26</v>
      </c>
      <c r="F1484" s="88" t="s">
        <v>111</v>
      </c>
      <c r="G1484" s="88" t="s">
        <v>166</v>
      </c>
      <c r="H1484" s="91" t="s">
        <v>44</v>
      </c>
      <c r="I1484" s="92" t="n">
        <v>43</v>
      </c>
      <c r="J1484" s="93" t="n">
        <v>59</v>
      </c>
      <c r="K1484" s="94" t="n">
        <f aca="false">I1484 * J1484</f>
        <v>2537</v>
      </c>
      <c r="L1484" s="94" t="n">
        <f aca="false">K1484 *M1484</f>
        <v>989.43</v>
      </c>
      <c r="M1484" s="95" t="n">
        <v>0.39</v>
      </c>
      <c r="N1484" s="88" t="s">
        <v>23</v>
      </c>
      <c r="O1484" s="91" t="s">
        <v>219</v>
      </c>
      <c r="P1484" s="0" t="str">
        <f aca="false">RIGHT(H1484,LEN(H1484) - FIND(" ", H1484))</f>
        <v>Athletic Footwear</v>
      </c>
    </row>
    <row r="1485" customFormat="false" ht="14.25" hidden="false" customHeight="true" outlineLevel="0" collapsed="false">
      <c r="B1485" s="88" t="s">
        <v>13</v>
      </c>
      <c r="C1485" s="89" t="n">
        <v>1128299</v>
      </c>
      <c r="D1485" s="90" t="n">
        <v>44206</v>
      </c>
      <c r="E1485" s="88" t="s">
        <v>18</v>
      </c>
      <c r="F1485" s="88" t="s">
        <v>70</v>
      </c>
      <c r="G1485" s="88" t="s">
        <v>76</v>
      </c>
      <c r="H1485" s="91" t="s">
        <v>32</v>
      </c>
      <c r="I1485" s="92" t="n">
        <v>33</v>
      </c>
      <c r="J1485" s="93" t="n">
        <v>109</v>
      </c>
      <c r="K1485" s="94" t="n">
        <f aca="false">I1485 * J1485</f>
        <v>3597</v>
      </c>
      <c r="L1485" s="94" t="n">
        <f aca="false">K1485 *M1485</f>
        <v>1366.86</v>
      </c>
      <c r="M1485" s="95" t="n">
        <v>0.38</v>
      </c>
      <c r="N1485" s="88" t="s">
        <v>23</v>
      </c>
      <c r="O1485" s="91" t="s">
        <v>218</v>
      </c>
      <c r="P1485" s="0" t="str">
        <f aca="false">RIGHT(H1485,LEN(H1485) - FIND(" ", H1485))</f>
        <v>Street Footwear</v>
      </c>
    </row>
    <row r="1486" customFormat="false" ht="14.25" hidden="false" customHeight="true" outlineLevel="0" collapsed="false">
      <c r="B1486" s="88" t="s">
        <v>13</v>
      </c>
      <c r="C1486" s="89" t="n">
        <v>1128299</v>
      </c>
      <c r="D1486" s="90" t="n">
        <v>44206</v>
      </c>
      <c r="E1486" s="88" t="s">
        <v>18</v>
      </c>
      <c r="F1486" s="88" t="s">
        <v>70</v>
      </c>
      <c r="G1486" s="88" t="s">
        <v>76</v>
      </c>
      <c r="H1486" s="91" t="s">
        <v>24</v>
      </c>
      <c r="I1486" s="92" t="n">
        <v>43</v>
      </c>
      <c r="J1486" s="93" t="n">
        <v>109</v>
      </c>
      <c r="K1486" s="94" t="n">
        <f aca="false">I1486 * J1486</f>
        <v>4687</v>
      </c>
      <c r="L1486" s="94" t="n">
        <f aca="false">K1486 *M1486</f>
        <v>1546.71</v>
      </c>
      <c r="M1486" s="95" t="n">
        <v>0.33</v>
      </c>
      <c r="N1486" s="88" t="s">
        <v>23</v>
      </c>
      <c r="O1486" s="91" t="s">
        <v>218</v>
      </c>
      <c r="P1486" s="0" t="str">
        <f aca="false">RIGHT(H1486,LEN(H1486) - FIND(" ", H1486))</f>
        <v>Athletic Footwear</v>
      </c>
    </row>
    <row r="1487" customFormat="false" ht="14.25" hidden="false" customHeight="true" outlineLevel="0" collapsed="false">
      <c r="B1487" s="88" t="s">
        <v>13</v>
      </c>
      <c r="C1487" s="89" t="n">
        <v>1128299</v>
      </c>
      <c r="D1487" s="90" t="n">
        <v>44206</v>
      </c>
      <c r="E1487" s="88" t="s">
        <v>18</v>
      </c>
      <c r="F1487" s="88" t="s">
        <v>70</v>
      </c>
      <c r="G1487" s="88" t="s">
        <v>76</v>
      </c>
      <c r="H1487" s="91" t="s">
        <v>48</v>
      </c>
      <c r="I1487" s="92" t="n">
        <v>41</v>
      </c>
      <c r="J1487" s="93" t="n">
        <v>113</v>
      </c>
      <c r="K1487" s="94" t="n">
        <f aca="false">I1487 * J1487</f>
        <v>4633</v>
      </c>
      <c r="L1487" s="94" t="n">
        <f aca="false">K1487 *M1487</f>
        <v>1667.88</v>
      </c>
      <c r="M1487" s="95" t="n">
        <v>0.36</v>
      </c>
      <c r="N1487" s="88" t="s">
        <v>23</v>
      </c>
      <c r="O1487" s="91" t="s">
        <v>219</v>
      </c>
      <c r="P1487" s="0" t="str">
        <f aca="false">RIGHT(H1487,LEN(H1487) - FIND(" ", H1487))</f>
        <v>Street Footwear</v>
      </c>
    </row>
    <row r="1488" customFormat="false" ht="14.25" hidden="false" customHeight="true" outlineLevel="0" collapsed="false">
      <c r="B1488" s="88" t="s">
        <v>13</v>
      </c>
      <c r="C1488" s="89" t="n">
        <v>1128299</v>
      </c>
      <c r="D1488" s="90" t="n">
        <v>44206</v>
      </c>
      <c r="E1488" s="88" t="s">
        <v>18</v>
      </c>
      <c r="F1488" s="88" t="s">
        <v>70</v>
      </c>
      <c r="G1488" s="88" t="s">
        <v>76</v>
      </c>
      <c r="H1488" s="91" t="s">
        <v>44</v>
      </c>
      <c r="I1488" s="92" t="n">
        <v>43</v>
      </c>
      <c r="J1488" s="93" t="n">
        <v>56</v>
      </c>
      <c r="K1488" s="94" t="n">
        <f aca="false">I1488 * J1488</f>
        <v>2408</v>
      </c>
      <c r="L1488" s="94" t="n">
        <f aca="false">K1488 *M1488</f>
        <v>842.8</v>
      </c>
      <c r="M1488" s="95" t="n">
        <v>0.35</v>
      </c>
      <c r="N1488" s="88" t="s">
        <v>23</v>
      </c>
      <c r="O1488" s="91" t="s">
        <v>219</v>
      </c>
      <c r="P1488" s="0" t="str">
        <f aca="false">RIGHT(H1488,LEN(H1488) - FIND(" ", H1488))</f>
        <v>Athletic Footwear</v>
      </c>
    </row>
    <row r="1489" customFormat="false" ht="14.25" hidden="false" customHeight="true" outlineLevel="0" collapsed="false">
      <c r="B1489" s="88" t="s">
        <v>13</v>
      </c>
      <c r="C1489" s="89" t="n">
        <v>1128299</v>
      </c>
      <c r="D1489" s="90" t="n">
        <v>44206</v>
      </c>
      <c r="E1489" s="88" t="s">
        <v>18</v>
      </c>
      <c r="F1489" s="88" t="s">
        <v>70</v>
      </c>
      <c r="G1489" s="88" t="s">
        <v>76</v>
      </c>
      <c r="H1489" s="91" t="s">
        <v>16</v>
      </c>
      <c r="I1489" s="92" t="n">
        <v>46</v>
      </c>
      <c r="J1489" s="93" t="n">
        <v>46</v>
      </c>
      <c r="K1489" s="94" t="n">
        <f aca="false">I1489 * J1489</f>
        <v>2116</v>
      </c>
      <c r="L1489" s="94" t="n">
        <f aca="false">K1489 *M1489</f>
        <v>634.8</v>
      </c>
      <c r="M1489" s="95" t="n">
        <v>0.3</v>
      </c>
      <c r="N1489" s="88" t="s">
        <v>23</v>
      </c>
      <c r="O1489" s="91" t="s">
        <v>218</v>
      </c>
      <c r="P1489" s="0" t="str">
        <f aca="false">RIGHT(H1489,LEN(H1489) - FIND(" ", H1489))</f>
        <v>Apparel</v>
      </c>
    </row>
    <row r="1490" customFormat="false" ht="14.25" hidden="false" customHeight="true" outlineLevel="0" collapsed="false">
      <c r="B1490" s="88" t="s">
        <v>13</v>
      </c>
      <c r="C1490" s="89" t="n">
        <v>1128299</v>
      </c>
      <c r="D1490" s="90" t="n">
        <v>44206</v>
      </c>
      <c r="E1490" s="88" t="s">
        <v>18</v>
      </c>
      <c r="F1490" s="88" t="s">
        <v>70</v>
      </c>
      <c r="G1490" s="88" t="s">
        <v>76</v>
      </c>
      <c r="H1490" s="91" t="s">
        <v>38</v>
      </c>
      <c r="I1490" s="92" t="n">
        <v>42</v>
      </c>
      <c r="J1490" s="93" t="n">
        <v>123</v>
      </c>
      <c r="K1490" s="94" t="n">
        <f aca="false">I1490 * J1490</f>
        <v>5166</v>
      </c>
      <c r="L1490" s="94" t="n">
        <f aca="false">K1490 *M1490</f>
        <v>2789.64</v>
      </c>
      <c r="M1490" s="95" t="n">
        <v>0.54</v>
      </c>
      <c r="N1490" s="88" t="s">
        <v>23</v>
      </c>
      <c r="O1490" s="91" t="s">
        <v>219</v>
      </c>
      <c r="P1490" s="0" t="str">
        <f aca="false">RIGHT(H1490,LEN(H1490) - FIND(" ", H1490))</f>
        <v>Apparel</v>
      </c>
    </row>
    <row r="1491" customFormat="false" ht="14.25" hidden="false" customHeight="true" outlineLevel="0" collapsed="false">
      <c r="B1491" s="88" t="s">
        <v>43</v>
      </c>
      <c r="C1491" s="89" t="n">
        <v>1185732</v>
      </c>
      <c r="D1491" s="90" t="n">
        <v>44206</v>
      </c>
      <c r="E1491" s="88" t="s">
        <v>29</v>
      </c>
      <c r="F1491" s="88" t="s">
        <v>165</v>
      </c>
      <c r="G1491" s="88" t="s">
        <v>135</v>
      </c>
      <c r="H1491" s="91" t="s">
        <v>32</v>
      </c>
      <c r="I1491" s="92" t="n">
        <v>32</v>
      </c>
      <c r="J1491" s="93" t="n">
        <v>140</v>
      </c>
      <c r="K1491" s="94" t="n">
        <f aca="false">I1491 * J1491</f>
        <v>4480</v>
      </c>
      <c r="L1491" s="94" t="n">
        <f aca="false">K1491 *M1491</f>
        <v>2329.6</v>
      </c>
      <c r="M1491" s="95" t="n">
        <v>0.52</v>
      </c>
      <c r="N1491" s="88" t="s">
        <v>23</v>
      </c>
      <c r="O1491" s="91" t="s">
        <v>218</v>
      </c>
      <c r="P1491" s="0" t="str">
        <f aca="false">RIGHT(H1491,LEN(H1491) - FIND(" ", H1491))</f>
        <v>Street Footwear</v>
      </c>
    </row>
    <row r="1492" customFormat="false" ht="14.25" hidden="false" customHeight="true" outlineLevel="0" collapsed="false">
      <c r="B1492" s="88" t="s">
        <v>43</v>
      </c>
      <c r="C1492" s="89" t="n">
        <v>1185732</v>
      </c>
      <c r="D1492" s="90" t="n">
        <v>44206</v>
      </c>
      <c r="E1492" s="88" t="s">
        <v>29</v>
      </c>
      <c r="F1492" s="88" t="s">
        <v>165</v>
      </c>
      <c r="G1492" s="88" t="s">
        <v>135</v>
      </c>
      <c r="H1492" s="91" t="s">
        <v>24</v>
      </c>
      <c r="I1492" s="92" t="n">
        <v>32</v>
      </c>
      <c r="J1492" s="93" t="n">
        <v>78</v>
      </c>
      <c r="K1492" s="94" t="n">
        <f aca="false">I1492 * J1492</f>
        <v>2496</v>
      </c>
      <c r="L1492" s="94" t="n">
        <f aca="false">K1492 *M1492</f>
        <v>1272.96</v>
      </c>
      <c r="M1492" s="95" t="n">
        <v>0.51</v>
      </c>
      <c r="N1492" s="88" t="s">
        <v>23</v>
      </c>
      <c r="O1492" s="91" t="s">
        <v>218</v>
      </c>
      <c r="P1492" s="0" t="str">
        <f aca="false">RIGHT(H1492,LEN(H1492) - FIND(" ", H1492))</f>
        <v>Athletic Footwear</v>
      </c>
    </row>
    <row r="1493" customFormat="false" ht="14.25" hidden="false" customHeight="true" outlineLevel="0" collapsed="false">
      <c r="B1493" s="88" t="s">
        <v>43</v>
      </c>
      <c r="C1493" s="89" t="n">
        <v>1185732</v>
      </c>
      <c r="D1493" s="90" t="n">
        <v>44206</v>
      </c>
      <c r="E1493" s="88" t="s">
        <v>29</v>
      </c>
      <c r="F1493" s="88" t="s">
        <v>165</v>
      </c>
      <c r="G1493" s="88" t="s">
        <v>135</v>
      </c>
      <c r="H1493" s="91" t="s">
        <v>48</v>
      </c>
      <c r="I1493" s="92" t="n">
        <v>24</v>
      </c>
      <c r="J1493" s="93" t="n">
        <v>87</v>
      </c>
      <c r="K1493" s="94" t="n">
        <f aca="false">I1493 * J1493</f>
        <v>2088</v>
      </c>
      <c r="L1493" s="94" t="n">
        <f aca="false">K1493 *M1493</f>
        <v>939.6</v>
      </c>
      <c r="M1493" s="95" t="n">
        <v>0.45</v>
      </c>
      <c r="N1493" s="88" t="s">
        <v>23</v>
      </c>
      <c r="O1493" s="91" t="s">
        <v>219</v>
      </c>
      <c r="P1493" s="0" t="str">
        <f aca="false">RIGHT(H1493,LEN(H1493) - FIND(" ", H1493))</f>
        <v>Street Footwear</v>
      </c>
    </row>
    <row r="1494" customFormat="false" ht="14.25" hidden="false" customHeight="true" outlineLevel="0" collapsed="false">
      <c r="B1494" s="88" t="s">
        <v>43</v>
      </c>
      <c r="C1494" s="89" t="n">
        <v>1185732</v>
      </c>
      <c r="D1494" s="90" t="n">
        <v>44206</v>
      </c>
      <c r="E1494" s="88" t="s">
        <v>29</v>
      </c>
      <c r="F1494" s="88" t="s">
        <v>165</v>
      </c>
      <c r="G1494" s="88" t="s">
        <v>135</v>
      </c>
      <c r="H1494" s="91" t="s">
        <v>44</v>
      </c>
      <c r="I1494" s="92" t="n">
        <v>28</v>
      </c>
      <c r="J1494" s="93" t="n">
        <v>44</v>
      </c>
      <c r="K1494" s="94" t="n">
        <f aca="false">I1494 * J1494</f>
        <v>1232</v>
      </c>
      <c r="L1494" s="94" t="n">
        <f aca="false">K1494 *M1494</f>
        <v>591.36</v>
      </c>
      <c r="M1494" s="95" t="n">
        <v>0.48</v>
      </c>
      <c r="N1494" s="88" t="s">
        <v>23</v>
      </c>
      <c r="O1494" s="91" t="s">
        <v>219</v>
      </c>
      <c r="P1494" s="0" t="str">
        <f aca="false">RIGHT(H1494,LEN(H1494) - FIND(" ", H1494))</f>
        <v>Athletic Footwear</v>
      </c>
    </row>
    <row r="1495" customFormat="false" ht="14.25" hidden="false" customHeight="true" outlineLevel="0" collapsed="false">
      <c r="B1495" s="88" t="s">
        <v>43</v>
      </c>
      <c r="C1495" s="89" t="n">
        <v>1185732</v>
      </c>
      <c r="D1495" s="90" t="n">
        <v>44206</v>
      </c>
      <c r="E1495" s="88" t="s">
        <v>29</v>
      </c>
      <c r="F1495" s="88" t="s">
        <v>165</v>
      </c>
      <c r="G1495" s="88" t="s">
        <v>135</v>
      </c>
      <c r="H1495" s="91" t="s">
        <v>16</v>
      </c>
      <c r="I1495" s="92" t="n">
        <v>41</v>
      </c>
      <c r="J1495" s="93" t="n">
        <v>58</v>
      </c>
      <c r="K1495" s="94" t="n">
        <f aca="false">I1495 * J1495</f>
        <v>2378</v>
      </c>
      <c r="L1495" s="94" t="n">
        <f aca="false">K1495 *M1495</f>
        <v>1046.32</v>
      </c>
      <c r="M1495" s="95" t="n">
        <v>0.44</v>
      </c>
      <c r="N1495" s="88" t="s">
        <v>23</v>
      </c>
      <c r="O1495" s="91" t="s">
        <v>218</v>
      </c>
      <c r="P1495" s="0" t="str">
        <f aca="false">RIGHT(H1495,LEN(H1495) - FIND(" ", H1495))</f>
        <v>Apparel</v>
      </c>
    </row>
    <row r="1496" customFormat="false" ht="14.25" hidden="false" customHeight="true" outlineLevel="0" collapsed="false">
      <c r="B1496" s="88" t="s">
        <v>43</v>
      </c>
      <c r="C1496" s="89" t="n">
        <v>1185732</v>
      </c>
      <c r="D1496" s="90" t="n">
        <v>44206</v>
      </c>
      <c r="E1496" s="88" t="s">
        <v>29</v>
      </c>
      <c r="F1496" s="88" t="s">
        <v>165</v>
      </c>
      <c r="G1496" s="88" t="s">
        <v>135</v>
      </c>
      <c r="H1496" s="91" t="s">
        <v>38</v>
      </c>
      <c r="I1496" s="92" t="n">
        <v>32</v>
      </c>
      <c r="J1496" s="93" t="n">
        <v>84</v>
      </c>
      <c r="K1496" s="94" t="n">
        <f aca="false">I1496 * J1496</f>
        <v>2688</v>
      </c>
      <c r="L1496" s="94" t="n">
        <f aca="false">K1496 *M1496</f>
        <v>1344</v>
      </c>
      <c r="M1496" s="95" t="n">
        <v>0.5</v>
      </c>
      <c r="N1496" s="88" t="s">
        <v>23</v>
      </c>
      <c r="O1496" s="91" t="s">
        <v>219</v>
      </c>
      <c r="P1496" s="0" t="str">
        <f aca="false">RIGHT(H1496,LEN(H1496) - FIND(" ", H1496))</f>
        <v>Apparel</v>
      </c>
    </row>
    <row r="1497" customFormat="false" ht="14.25" hidden="false" customHeight="true" outlineLevel="0" collapsed="false">
      <c r="B1497" s="88" t="s">
        <v>22</v>
      </c>
      <c r="C1497" s="89" t="n">
        <v>1185732</v>
      </c>
      <c r="D1497" s="90" t="n">
        <v>44206</v>
      </c>
      <c r="E1497" s="88" t="s">
        <v>26</v>
      </c>
      <c r="F1497" s="88" t="s">
        <v>89</v>
      </c>
      <c r="G1497" s="88" t="s">
        <v>162</v>
      </c>
      <c r="H1497" s="91" t="s">
        <v>32</v>
      </c>
      <c r="I1497" s="92" t="n">
        <v>32</v>
      </c>
      <c r="J1497" s="93" t="n">
        <v>138</v>
      </c>
      <c r="K1497" s="94" t="n">
        <f aca="false">I1497 * J1497</f>
        <v>4416</v>
      </c>
      <c r="L1497" s="94" t="n">
        <f aca="false">K1497 *M1497</f>
        <v>2208</v>
      </c>
      <c r="M1497" s="95" t="n">
        <v>0.5</v>
      </c>
      <c r="N1497" s="88" t="s">
        <v>23</v>
      </c>
      <c r="O1497" s="91" t="s">
        <v>218</v>
      </c>
      <c r="P1497" s="0" t="str">
        <f aca="false">RIGHT(H1497,LEN(H1497) - FIND(" ", H1497))</f>
        <v>Street Footwear</v>
      </c>
    </row>
    <row r="1498" customFormat="false" ht="14.25" hidden="false" customHeight="true" outlineLevel="0" collapsed="false">
      <c r="B1498" s="88" t="s">
        <v>22</v>
      </c>
      <c r="C1498" s="89" t="n">
        <v>1185732</v>
      </c>
      <c r="D1498" s="90" t="n">
        <v>44206</v>
      </c>
      <c r="E1498" s="88" t="s">
        <v>26</v>
      </c>
      <c r="F1498" s="88" t="s">
        <v>89</v>
      </c>
      <c r="G1498" s="88" t="s">
        <v>162</v>
      </c>
      <c r="H1498" s="91" t="s">
        <v>24</v>
      </c>
      <c r="I1498" s="92" t="n">
        <v>33</v>
      </c>
      <c r="J1498" s="93" t="n">
        <v>77</v>
      </c>
      <c r="K1498" s="94" t="n">
        <f aca="false">I1498 * J1498</f>
        <v>2541</v>
      </c>
      <c r="L1498" s="94" t="n">
        <f aca="false">K1498 *M1498</f>
        <v>1194.27</v>
      </c>
      <c r="M1498" s="95" t="n">
        <v>0.47</v>
      </c>
      <c r="N1498" s="88" t="s">
        <v>23</v>
      </c>
      <c r="O1498" s="91" t="s">
        <v>218</v>
      </c>
      <c r="P1498" s="0" t="str">
        <f aca="false">RIGHT(H1498,LEN(H1498) - FIND(" ", H1498))</f>
        <v>Athletic Footwear</v>
      </c>
    </row>
    <row r="1499" customFormat="false" ht="14.25" hidden="false" customHeight="true" outlineLevel="0" collapsed="false">
      <c r="B1499" s="88" t="s">
        <v>22</v>
      </c>
      <c r="C1499" s="89" t="n">
        <v>1185732</v>
      </c>
      <c r="D1499" s="90" t="n">
        <v>44206</v>
      </c>
      <c r="E1499" s="88" t="s">
        <v>26</v>
      </c>
      <c r="F1499" s="88" t="s">
        <v>89</v>
      </c>
      <c r="G1499" s="88" t="s">
        <v>162</v>
      </c>
      <c r="H1499" s="91" t="s">
        <v>48</v>
      </c>
      <c r="I1499" s="92" t="n">
        <v>24</v>
      </c>
      <c r="J1499" s="93" t="n">
        <v>72</v>
      </c>
      <c r="K1499" s="94" t="n">
        <f aca="false">I1499 * J1499</f>
        <v>1728</v>
      </c>
      <c r="L1499" s="94" t="n">
        <f aca="false">K1499 *M1499</f>
        <v>881.28</v>
      </c>
      <c r="M1499" s="95" t="n">
        <v>0.51</v>
      </c>
      <c r="N1499" s="88" t="s">
        <v>23</v>
      </c>
      <c r="O1499" s="91" t="s">
        <v>219</v>
      </c>
      <c r="P1499" s="0" t="str">
        <f aca="false">RIGHT(H1499,LEN(H1499) - FIND(" ", H1499))</f>
        <v>Street Footwear</v>
      </c>
    </row>
    <row r="1500" customFormat="false" ht="14.25" hidden="false" customHeight="true" outlineLevel="0" collapsed="false">
      <c r="B1500" s="88" t="s">
        <v>22</v>
      </c>
      <c r="C1500" s="89" t="n">
        <v>1185732</v>
      </c>
      <c r="D1500" s="90" t="n">
        <v>44206</v>
      </c>
      <c r="E1500" s="88" t="s">
        <v>26</v>
      </c>
      <c r="F1500" s="88" t="s">
        <v>89</v>
      </c>
      <c r="G1500" s="88" t="s">
        <v>162</v>
      </c>
      <c r="H1500" s="91" t="s">
        <v>44</v>
      </c>
      <c r="I1500" s="92" t="n">
        <v>27</v>
      </c>
      <c r="J1500" s="93" t="n">
        <v>38</v>
      </c>
      <c r="K1500" s="94" t="n">
        <f aca="false">I1500 * J1500</f>
        <v>1026</v>
      </c>
      <c r="L1500" s="94" t="n">
        <f aca="false">K1500 *M1500</f>
        <v>513</v>
      </c>
      <c r="M1500" s="95" t="n">
        <v>0.5</v>
      </c>
      <c r="N1500" s="88" t="s">
        <v>23</v>
      </c>
      <c r="O1500" s="91" t="s">
        <v>219</v>
      </c>
      <c r="P1500" s="0" t="str">
        <f aca="false">RIGHT(H1500,LEN(H1500) - FIND(" ", H1500))</f>
        <v>Athletic Footwear</v>
      </c>
    </row>
    <row r="1501" customFormat="false" ht="14.25" hidden="false" customHeight="true" outlineLevel="0" collapsed="false">
      <c r="B1501" s="88" t="s">
        <v>22</v>
      </c>
      <c r="C1501" s="89" t="n">
        <v>1185732</v>
      </c>
      <c r="D1501" s="90" t="n">
        <v>44206</v>
      </c>
      <c r="E1501" s="88" t="s">
        <v>26</v>
      </c>
      <c r="F1501" s="88" t="s">
        <v>89</v>
      </c>
      <c r="G1501" s="88" t="s">
        <v>162</v>
      </c>
      <c r="H1501" s="91" t="s">
        <v>16</v>
      </c>
      <c r="I1501" s="92" t="n">
        <v>41</v>
      </c>
      <c r="J1501" s="93" t="n">
        <v>47</v>
      </c>
      <c r="K1501" s="94" t="n">
        <f aca="false">I1501 * J1501</f>
        <v>1927</v>
      </c>
      <c r="L1501" s="94" t="n">
        <f aca="false">K1501 *M1501</f>
        <v>770.8</v>
      </c>
      <c r="M1501" s="95" t="n">
        <v>0.4</v>
      </c>
      <c r="N1501" s="88" t="s">
        <v>23</v>
      </c>
      <c r="O1501" s="91" t="s">
        <v>218</v>
      </c>
      <c r="P1501" s="0" t="str">
        <f aca="false">RIGHT(H1501,LEN(H1501) - FIND(" ", H1501))</f>
        <v>Apparel</v>
      </c>
    </row>
    <row r="1502" customFormat="false" ht="14.25" hidden="false" customHeight="true" outlineLevel="0" collapsed="false">
      <c r="B1502" s="88" t="s">
        <v>22</v>
      </c>
      <c r="C1502" s="89" t="n">
        <v>1185732</v>
      </c>
      <c r="D1502" s="90" t="n">
        <v>44206</v>
      </c>
      <c r="E1502" s="88" t="s">
        <v>26</v>
      </c>
      <c r="F1502" s="88" t="s">
        <v>89</v>
      </c>
      <c r="G1502" s="88" t="s">
        <v>162</v>
      </c>
      <c r="H1502" s="91" t="s">
        <v>38</v>
      </c>
      <c r="I1502" s="92" t="n">
        <v>33</v>
      </c>
      <c r="J1502" s="93" t="n">
        <v>69</v>
      </c>
      <c r="K1502" s="94" t="n">
        <f aca="false">I1502 * J1502</f>
        <v>2277</v>
      </c>
      <c r="L1502" s="94" t="n">
        <f aca="false">K1502 *M1502</f>
        <v>1252.35</v>
      </c>
      <c r="M1502" s="95" t="n">
        <v>0.55</v>
      </c>
      <c r="N1502" s="88" t="s">
        <v>23</v>
      </c>
      <c r="O1502" s="91" t="s">
        <v>219</v>
      </c>
      <c r="P1502" s="0" t="str">
        <f aca="false">RIGHT(H1502,LEN(H1502) - FIND(" ", H1502))</f>
        <v>Apparel</v>
      </c>
    </row>
    <row r="1503" customFormat="false" ht="14.25" hidden="false" customHeight="true" outlineLevel="0" collapsed="false">
      <c r="B1503" s="88" t="s">
        <v>13</v>
      </c>
      <c r="C1503" s="89" t="n">
        <v>1185732</v>
      </c>
      <c r="D1503" s="90" t="n">
        <v>44206</v>
      </c>
      <c r="E1503" s="88" t="s">
        <v>26</v>
      </c>
      <c r="F1503" s="88" t="s">
        <v>86</v>
      </c>
      <c r="G1503" s="88" t="s">
        <v>114</v>
      </c>
      <c r="H1503" s="91" t="s">
        <v>32</v>
      </c>
      <c r="I1503" s="92" t="n">
        <v>34</v>
      </c>
      <c r="J1503" s="93" t="n">
        <v>115</v>
      </c>
      <c r="K1503" s="94" t="n">
        <f aca="false">I1503 * J1503</f>
        <v>3910</v>
      </c>
      <c r="L1503" s="94" t="n">
        <f aca="false">K1503 *M1503</f>
        <v>1798.6</v>
      </c>
      <c r="M1503" s="95" t="n">
        <v>0.46</v>
      </c>
      <c r="N1503" s="88" t="s">
        <v>23</v>
      </c>
      <c r="O1503" s="91" t="s">
        <v>218</v>
      </c>
      <c r="P1503" s="0" t="str">
        <f aca="false">RIGHT(H1503,LEN(H1503) - FIND(" ", H1503))</f>
        <v>Street Footwear</v>
      </c>
    </row>
    <row r="1504" customFormat="false" ht="14.25" hidden="false" customHeight="true" outlineLevel="0" collapsed="false">
      <c r="B1504" s="88" t="s">
        <v>13</v>
      </c>
      <c r="C1504" s="89" t="n">
        <v>1185732</v>
      </c>
      <c r="D1504" s="90" t="n">
        <v>44206</v>
      </c>
      <c r="E1504" s="88" t="s">
        <v>26</v>
      </c>
      <c r="F1504" s="88" t="s">
        <v>86</v>
      </c>
      <c r="G1504" s="88" t="s">
        <v>114</v>
      </c>
      <c r="H1504" s="91" t="s">
        <v>24</v>
      </c>
      <c r="I1504" s="92" t="n">
        <v>34</v>
      </c>
      <c r="J1504" s="93" t="n">
        <v>63</v>
      </c>
      <c r="K1504" s="94" t="n">
        <f aca="false">I1504 * J1504</f>
        <v>2142</v>
      </c>
      <c r="L1504" s="94" t="n">
        <f aca="false">K1504 *M1504</f>
        <v>963.9</v>
      </c>
      <c r="M1504" s="95" t="n">
        <v>0.45</v>
      </c>
      <c r="N1504" s="88" t="s">
        <v>23</v>
      </c>
      <c r="O1504" s="91" t="s">
        <v>218</v>
      </c>
      <c r="P1504" s="0" t="str">
        <f aca="false">RIGHT(H1504,LEN(H1504) - FIND(" ", H1504))</f>
        <v>Athletic Footwear</v>
      </c>
    </row>
    <row r="1505" customFormat="false" ht="14.25" hidden="false" customHeight="true" outlineLevel="0" collapsed="false">
      <c r="B1505" s="88" t="s">
        <v>13</v>
      </c>
      <c r="C1505" s="89" t="n">
        <v>1185732</v>
      </c>
      <c r="D1505" s="90" t="n">
        <v>44206</v>
      </c>
      <c r="E1505" s="88" t="s">
        <v>26</v>
      </c>
      <c r="F1505" s="88" t="s">
        <v>86</v>
      </c>
      <c r="G1505" s="88" t="s">
        <v>114</v>
      </c>
      <c r="H1505" s="91" t="s">
        <v>48</v>
      </c>
      <c r="I1505" s="92" t="n">
        <v>24</v>
      </c>
      <c r="J1505" s="93" t="n">
        <v>63</v>
      </c>
      <c r="K1505" s="94" t="n">
        <f aca="false">I1505 * J1505</f>
        <v>1512</v>
      </c>
      <c r="L1505" s="94" t="n">
        <f aca="false">K1505 *M1505</f>
        <v>831.6</v>
      </c>
      <c r="M1505" s="95" t="n">
        <v>0.55</v>
      </c>
      <c r="N1505" s="88" t="s">
        <v>23</v>
      </c>
      <c r="O1505" s="91" t="s">
        <v>219</v>
      </c>
      <c r="P1505" s="0" t="str">
        <f aca="false">RIGHT(H1505,LEN(H1505) - FIND(" ", H1505))</f>
        <v>Street Footwear</v>
      </c>
    </row>
    <row r="1506" customFormat="false" ht="14.25" hidden="false" customHeight="true" outlineLevel="0" collapsed="false">
      <c r="B1506" s="88" t="s">
        <v>13</v>
      </c>
      <c r="C1506" s="89" t="n">
        <v>1185732</v>
      </c>
      <c r="D1506" s="90" t="n">
        <v>44206</v>
      </c>
      <c r="E1506" s="88" t="s">
        <v>26</v>
      </c>
      <c r="F1506" s="88" t="s">
        <v>86</v>
      </c>
      <c r="G1506" s="88" t="s">
        <v>114</v>
      </c>
      <c r="H1506" s="91" t="s">
        <v>44</v>
      </c>
      <c r="I1506" s="92" t="n">
        <v>29</v>
      </c>
      <c r="J1506" s="93" t="n">
        <v>20</v>
      </c>
      <c r="K1506" s="94" t="n">
        <f aca="false">I1506 * J1506</f>
        <v>580</v>
      </c>
      <c r="L1506" s="94" t="n">
        <f aca="false">K1506 *M1506</f>
        <v>307.4</v>
      </c>
      <c r="M1506" s="95" t="n">
        <v>0.53</v>
      </c>
      <c r="N1506" s="88" t="s">
        <v>23</v>
      </c>
      <c r="O1506" s="91" t="s">
        <v>219</v>
      </c>
      <c r="P1506" s="0" t="str">
        <f aca="false">RIGHT(H1506,LEN(H1506) - FIND(" ", H1506))</f>
        <v>Athletic Footwear</v>
      </c>
    </row>
    <row r="1507" customFormat="false" ht="14.25" hidden="false" customHeight="true" outlineLevel="0" collapsed="false">
      <c r="B1507" s="88" t="s">
        <v>13</v>
      </c>
      <c r="C1507" s="89" t="n">
        <v>1185732</v>
      </c>
      <c r="D1507" s="90" t="n">
        <v>44206</v>
      </c>
      <c r="E1507" s="88" t="s">
        <v>26</v>
      </c>
      <c r="F1507" s="88" t="s">
        <v>86</v>
      </c>
      <c r="G1507" s="88" t="s">
        <v>114</v>
      </c>
      <c r="H1507" s="91" t="s">
        <v>16</v>
      </c>
      <c r="I1507" s="92" t="n">
        <v>44</v>
      </c>
      <c r="J1507" s="93" t="n">
        <v>33</v>
      </c>
      <c r="K1507" s="94" t="n">
        <f aca="false">I1507 * J1507</f>
        <v>1452</v>
      </c>
      <c r="L1507" s="94" t="n">
        <f aca="false">K1507 *M1507</f>
        <v>580.8</v>
      </c>
      <c r="M1507" s="95" t="n">
        <v>0.4</v>
      </c>
      <c r="N1507" s="88" t="s">
        <v>23</v>
      </c>
      <c r="O1507" s="91" t="s">
        <v>218</v>
      </c>
      <c r="P1507" s="0" t="str">
        <f aca="false">RIGHT(H1507,LEN(H1507) - FIND(" ", H1507))</f>
        <v>Apparel</v>
      </c>
    </row>
    <row r="1508" customFormat="false" ht="14.25" hidden="false" customHeight="true" outlineLevel="0" collapsed="false">
      <c r="B1508" s="88" t="s">
        <v>13</v>
      </c>
      <c r="C1508" s="89" t="n">
        <v>1185732</v>
      </c>
      <c r="D1508" s="90" t="n">
        <v>44206</v>
      </c>
      <c r="E1508" s="88" t="s">
        <v>26</v>
      </c>
      <c r="F1508" s="88" t="s">
        <v>86</v>
      </c>
      <c r="G1508" s="88" t="s">
        <v>114</v>
      </c>
      <c r="H1508" s="91" t="s">
        <v>38</v>
      </c>
      <c r="I1508" s="92" t="n">
        <v>33</v>
      </c>
      <c r="J1508" s="93" t="n">
        <v>63</v>
      </c>
      <c r="K1508" s="94" t="n">
        <f aca="false">I1508 * J1508</f>
        <v>2079</v>
      </c>
      <c r="L1508" s="94" t="n">
        <f aca="false">K1508 *M1508</f>
        <v>1122.66</v>
      </c>
      <c r="M1508" s="95" t="n">
        <v>0.54</v>
      </c>
      <c r="N1508" s="88" t="s">
        <v>23</v>
      </c>
      <c r="O1508" s="91" t="s">
        <v>219</v>
      </c>
      <c r="P1508" s="0" t="str">
        <f aca="false">RIGHT(H1508,LEN(H1508) - FIND(" ", H1508))</f>
        <v>Apparel</v>
      </c>
    </row>
    <row r="1509" customFormat="false" ht="14.25" hidden="false" customHeight="true" outlineLevel="0" collapsed="false">
      <c r="B1509" s="88" t="s">
        <v>43</v>
      </c>
      <c r="C1509" s="89" t="n">
        <v>1128299</v>
      </c>
      <c r="D1509" s="90" t="n">
        <v>44206</v>
      </c>
      <c r="E1509" s="88" t="s">
        <v>18</v>
      </c>
      <c r="F1509" s="88" t="s">
        <v>19</v>
      </c>
      <c r="G1509" s="88" t="s">
        <v>60</v>
      </c>
      <c r="H1509" s="91" t="s">
        <v>16</v>
      </c>
      <c r="I1509" s="92" t="n">
        <v>44</v>
      </c>
      <c r="J1509" s="93" t="n">
        <v>196</v>
      </c>
      <c r="K1509" s="94" t="n">
        <f aca="false">I1509 * J1509</f>
        <v>8624</v>
      </c>
      <c r="L1509" s="94" t="n">
        <f aca="false">K1509 *M1509</f>
        <v>5260.64</v>
      </c>
      <c r="M1509" s="95" t="n">
        <v>0.61</v>
      </c>
      <c r="N1509" s="88" t="s">
        <v>31</v>
      </c>
      <c r="O1509" s="91" t="s">
        <v>218</v>
      </c>
      <c r="P1509" s="0" t="str">
        <f aca="false">RIGHT(H1509,LEN(H1509) - FIND(" ", H1509))</f>
        <v>Apparel</v>
      </c>
    </row>
    <row r="1510" customFormat="false" ht="14.25" hidden="false" customHeight="true" outlineLevel="0" collapsed="false">
      <c r="B1510" s="88" t="s">
        <v>13</v>
      </c>
      <c r="C1510" s="89" t="n">
        <v>1185732</v>
      </c>
      <c r="D1510" s="90" t="n">
        <v>44206</v>
      </c>
      <c r="E1510" s="88" t="s">
        <v>26</v>
      </c>
      <c r="F1510" s="88" t="s">
        <v>86</v>
      </c>
      <c r="G1510" s="88" t="s">
        <v>114</v>
      </c>
      <c r="H1510" s="91" t="s">
        <v>32</v>
      </c>
      <c r="I1510" s="92" t="n">
        <v>23</v>
      </c>
      <c r="J1510" s="93" t="n">
        <v>149</v>
      </c>
      <c r="K1510" s="94" t="n">
        <f aca="false">I1510 * J1510</f>
        <v>3427</v>
      </c>
      <c r="L1510" s="94" t="n">
        <f aca="false">K1510 *M1510</f>
        <v>1439.34</v>
      </c>
      <c r="M1510" s="95" t="n">
        <v>0.42</v>
      </c>
      <c r="N1510" s="88" t="s">
        <v>31</v>
      </c>
      <c r="O1510" s="91" t="s">
        <v>218</v>
      </c>
      <c r="P1510" s="0" t="str">
        <f aca="false">RIGHT(H1510,LEN(H1510) - FIND(" ", H1510))</f>
        <v>Street Footwear</v>
      </c>
    </row>
    <row r="1511" customFormat="false" ht="14.25" hidden="false" customHeight="true" outlineLevel="0" collapsed="false">
      <c r="B1511" s="88" t="s">
        <v>13</v>
      </c>
      <c r="C1511" s="89" t="n">
        <v>1185732</v>
      </c>
      <c r="D1511" s="90" t="n">
        <v>44206</v>
      </c>
      <c r="E1511" s="88" t="s">
        <v>26</v>
      </c>
      <c r="F1511" s="88" t="s">
        <v>86</v>
      </c>
      <c r="G1511" s="88" t="s">
        <v>114</v>
      </c>
      <c r="H1511" s="91" t="s">
        <v>24</v>
      </c>
      <c r="I1511" s="92" t="n">
        <v>28</v>
      </c>
      <c r="J1511" s="93" t="n">
        <v>79</v>
      </c>
      <c r="K1511" s="94" t="n">
        <f aca="false">I1511 * J1511</f>
        <v>2212</v>
      </c>
      <c r="L1511" s="94" t="n">
        <f aca="false">K1511 *M1511</f>
        <v>884.8</v>
      </c>
      <c r="M1511" s="95" t="n">
        <v>0.4</v>
      </c>
      <c r="N1511" s="88" t="s">
        <v>31</v>
      </c>
      <c r="O1511" s="91" t="s">
        <v>218</v>
      </c>
      <c r="P1511" s="0" t="str">
        <f aca="false">RIGHT(H1511,LEN(H1511) - FIND(" ", H1511))</f>
        <v>Athletic Footwear</v>
      </c>
    </row>
    <row r="1512" customFormat="false" ht="14.25" hidden="false" customHeight="true" outlineLevel="0" collapsed="false">
      <c r="B1512" s="88" t="s">
        <v>13</v>
      </c>
      <c r="C1512" s="89" t="n">
        <v>1185732</v>
      </c>
      <c r="D1512" s="90" t="n">
        <v>44206</v>
      </c>
      <c r="E1512" s="88" t="s">
        <v>26</v>
      </c>
      <c r="F1512" s="88" t="s">
        <v>86</v>
      </c>
      <c r="G1512" s="88" t="s">
        <v>114</v>
      </c>
      <c r="H1512" s="91" t="s">
        <v>48</v>
      </c>
      <c r="I1512" s="92" t="n">
        <v>19</v>
      </c>
      <c r="J1512" s="93" t="n">
        <v>72</v>
      </c>
      <c r="K1512" s="94" t="n">
        <f aca="false">I1512 * J1512</f>
        <v>1368</v>
      </c>
      <c r="L1512" s="94" t="n">
        <f aca="false">K1512 *M1512</f>
        <v>574.56</v>
      </c>
      <c r="M1512" s="95" t="n">
        <v>0.42</v>
      </c>
      <c r="N1512" s="88" t="s">
        <v>31</v>
      </c>
      <c r="O1512" s="91" t="s">
        <v>219</v>
      </c>
      <c r="P1512" s="0" t="str">
        <f aca="false">RIGHT(H1512,LEN(H1512) - FIND(" ", H1512))</f>
        <v>Street Footwear</v>
      </c>
    </row>
    <row r="1513" customFormat="false" ht="14.25" hidden="false" customHeight="true" outlineLevel="0" collapsed="false">
      <c r="B1513" s="88" t="s">
        <v>13</v>
      </c>
      <c r="C1513" s="89" t="n">
        <v>1185732</v>
      </c>
      <c r="D1513" s="90" t="n">
        <v>44206</v>
      </c>
      <c r="E1513" s="88" t="s">
        <v>26</v>
      </c>
      <c r="F1513" s="88" t="s">
        <v>86</v>
      </c>
      <c r="G1513" s="88" t="s">
        <v>114</v>
      </c>
      <c r="H1513" s="91" t="s">
        <v>44</v>
      </c>
      <c r="I1513" s="92" t="n">
        <v>24</v>
      </c>
      <c r="J1513" s="93" t="n">
        <v>24</v>
      </c>
      <c r="K1513" s="94" t="n">
        <f aca="false">I1513 * J1513</f>
        <v>576</v>
      </c>
      <c r="L1513" s="94" t="n">
        <f aca="false">K1513 *M1513</f>
        <v>264.96</v>
      </c>
      <c r="M1513" s="95" t="n">
        <v>0.46</v>
      </c>
      <c r="N1513" s="88" t="s">
        <v>31</v>
      </c>
      <c r="O1513" s="91" t="s">
        <v>219</v>
      </c>
      <c r="P1513" s="0" t="str">
        <f aca="false">RIGHT(H1513,LEN(H1513) - FIND(" ", H1513))</f>
        <v>Athletic Footwear</v>
      </c>
    </row>
    <row r="1514" customFormat="false" ht="14.25" hidden="false" customHeight="true" outlineLevel="0" collapsed="false">
      <c r="B1514" s="88" t="s">
        <v>13</v>
      </c>
      <c r="C1514" s="89" t="n">
        <v>1185732</v>
      </c>
      <c r="D1514" s="90" t="n">
        <v>44206</v>
      </c>
      <c r="E1514" s="88" t="s">
        <v>26</v>
      </c>
      <c r="F1514" s="88" t="s">
        <v>86</v>
      </c>
      <c r="G1514" s="88" t="s">
        <v>114</v>
      </c>
      <c r="H1514" s="91" t="s">
        <v>16</v>
      </c>
      <c r="I1514" s="92" t="n">
        <v>34</v>
      </c>
      <c r="J1514" s="93" t="n">
        <v>44</v>
      </c>
      <c r="K1514" s="94" t="n">
        <f aca="false">I1514 * J1514</f>
        <v>1496</v>
      </c>
      <c r="L1514" s="94" t="n">
        <f aca="false">K1514 *M1514</f>
        <v>538.56</v>
      </c>
      <c r="M1514" s="95" t="n">
        <v>0.36</v>
      </c>
      <c r="N1514" s="88" t="s">
        <v>31</v>
      </c>
      <c r="O1514" s="91" t="s">
        <v>218</v>
      </c>
      <c r="P1514" s="0" t="str">
        <f aca="false">RIGHT(H1514,LEN(H1514) - FIND(" ", H1514))</f>
        <v>Apparel</v>
      </c>
    </row>
    <row r="1515" customFormat="false" ht="14.25" hidden="false" customHeight="true" outlineLevel="0" collapsed="false">
      <c r="B1515" s="88" t="s">
        <v>13</v>
      </c>
      <c r="C1515" s="89" t="n">
        <v>1185732</v>
      </c>
      <c r="D1515" s="90" t="n">
        <v>44206</v>
      </c>
      <c r="E1515" s="88" t="s">
        <v>26</v>
      </c>
      <c r="F1515" s="88" t="s">
        <v>86</v>
      </c>
      <c r="G1515" s="88" t="s">
        <v>114</v>
      </c>
      <c r="H1515" s="91" t="s">
        <v>38</v>
      </c>
      <c r="I1515" s="92" t="n">
        <v>26</v>
      </c>
      <c r="J1515" s="93" t="n">
        <v>72</v>
      </c>
      <c r="K1515" s="94" t="n">
        <f aca="false">I1515 * J1515</f>
        <v>1872</v>
      </c>
      <c r="L1515" s="94" t="n">
        <f aca="false">K1515 *M1515</f>
        <v>879.84</v>
      </c>
      <c r="M1515" s="95" t="n">
        <v>0.47</v>
      </c>
      <c r="N1515" s="88" t="s">
        <v>31</v>
      </c>
      <c r="O1515" s="91" t="s">
        <v>219</v>
      </c>
      <c r="P1515" s="0" t="str">
        <f aca="false">RIGHT(H1515,LEN(H1515) - FIND(" ", H1515))</f>
        <v>Apparel</v>
      </c>
    </row>
    <row r="1516" customFormat="false" ht="14.25" hidden="false" customHeight="true" outlineLevel="0" collapsed="false">
      <c r="B1516" s="88" t="s">
        <v>43</v>
      </c>
      <c r="C1516" s="89" t="n">
        <v>1128299</v>
      </c>
      <c r="D1516" s="90" t="n">
        <v>44207</v>
      </c>
      <c r="E1516" s="88" t="s">
        <v>18</v>
      </c>
      <c r="F1516" s="88" t="s">
        <v>19</v>
      </c>
      <c r="G1516" s="88" t="s">
        <v>60</v>
      </c>
      <c r="H1516" s="91" t="s">
        <v>38</v>
      </c>
      <c r="I1516" s="92" t="n">
        <v>80</v>
      </c>
      <c r="J1516" s="93" t="n">
        <v>875</v>
      </c>
      <c r="K1516" s="94" t="n">
        <f aca="false">I1516 * J1516</f>
        <v>70000</v>
      </c>
      <c r="L1516" s="94" t="n">
        <f aca="false">K1516 *M1516</f>
        <v>14000</v>
      </c>
      <c r="M1516" s="95" t="n">
        <v>0.2</v>
      </c>
      <c r="N1516" s="88" t="s">
        <v>31</v>
      </c>
      <c r="O1516" s="91" t="s">
        <v>219</v>
      </c>
      <c r="P1516" s="0" t="str">
        <f aca="false">RIGHT(H1516,LEN(H1516) - FIND(" ", H1516))</f>
        <v>Apparel</v>
      </c>
    </row>
    <row r="1517" customFormat="false" ht="14.25" hidden="false" customHeight="true" outlineLevel="0" collapsed="false">
      <c r="B1517" s="88" t="s">
        <v>22</v>
      </c>
      <c r="C1517" s="89" t="n">
        <v>1189833</v>
      </c>
      <c r="D1517" s="90" t="n">
        <v>44207</v>
      </c>
      <c r="E1517" s="88" t="s">
        <v>29</v>
      </c>
      <c r="F1517" s="88" t="s">
        <v>124</v>
      </c>
      <c r="G1517" s="88" t="s">
        <v>87</v>
      </c>
      <c r="H1517" s="91" t="s">
        <v>48</v>
      </c>
      <c r="I1517" s="92" t="n">
        <v>45</v>
      </c>
      <c r="J1517" s="93" t="n">
        <v>425</v>
      </c>
      <c r="K1517" s="94" t="n">
        <f aca="false">I1517 * J1517</f>
        <v>19125</v>
      </c>
      <c r="L1517" s="94" t="n">
        <f aca="false">K1517 *M1517</f>
        <v>8606.25</v>
      </c>
      <c r="M1517" s="95" t="n">
        <v>0.45</v>
      </c>
      <c r="N1517" s="88" t="s">
        <v>31</v>
      </c>
      <c r="O1517" s="91" t="s">
        <v>219</v>
      </c>
      <c r="P1517" s="0" t="str">
        <f aca="false">RIGHT(H1517,LEN(H1517) - FIND(" ", H1517))</f>
        <v>Street Footwear</v>
      </c>
    </row>
    <row r="1518" customFormat="false" ht="14.25" hidden="false" customHeight="true" outlineLevel="0" collapsed="false">
      <c r="B1518" s="88" t="s">
        <v>43</v>
      </c>
      <c r="C1518" s="89" t="n">
        <v>1185732</v>
      </c>
      <c r="D1518" s="90" t="n">
        <v>44207</v>
      </c>
      <c r="E1518" s="88" t="s">
        <v>29</v>
      </c>
      <c r="F1518" s="88" t="s">
        <v>121</v>
      </c>
      <c r="G1518" s="88" t="s">
        <v>158</v>
      </c>
      <c r="H1518" s="91" t="s">
        <v>32</v>
      </c>
      <c r="I1518" s="92" t="n">
        <v>25</v>
      </c>
      <c r="J1518" s="93" t="n">
        <v>675</v>
      </c>
      <c r="K1518" s="94" t="n">
        <f aca="false">I1518 * J1518</f>
        <v>16875</v>
      </c>
      <c r="L1518" s="94" t="n">
        <f aca="false">K1518 *M1518</f>
        <v>6750</v>
      </c>
      <c r="M1518" s="95" t="n">
        <v>0.4</v>
      </c>
      <c r="N1518" s="88" t="s">
        <v>14</v>
      </c>
      <c r="O1518" s="91" t="s">
        <v>218</v>
      </c>
      <c r="P1518" s="0" t="str">
        <f aca="false">RIGHT(H1518,LEN(H1518) - FIND(" ", H1518))</f>
        <v>Street Footwear</v>
      </c>
    </row>
    <row r="1519" customFormat="false" ht="14.25" hidden="false" customHeight="true" outlineLevel="0" collapsed="false">
      <c r="B1519" s="88" t="s">
        <v>43</v>
      </c>
      <c r="C1519" s="89" t="n">
        <v>1185732</v>
      </c>
      <c r="D1519" s="90" t="n">
        <v>44207</v>
      </c>
      <c r="E1519" s="88" t="s">
        <v>29</v>
      </c>
      <c r="F1519" s="88" t="s">
        <v>121</v>
      </c>
      <c r="G1519" s="88" t="s">
        <v>158</v>
      </c>
      <c r="H1519" s="91" t="s">
        <v>24</v>
      </c>
      <c r="I1519" s="92" t="n">
        <v>25</v>
      </c>
      <c r="J1519" s="93" t="n">
        <v>475</v>
      </c>
      <c r="K1519" s="94" t="n">
        <f aca="false">I1519 * J1519</f>
        <v>11875</v>
      </c>
      <c r="L1519" s="94" t="n">
        <f aca="false">K1519 *M1519</f>
        <v>4156.25</v>
      </c>
      <c r="M1519" s="95" t="n">
        <v>0.35</v>
      </c>
      <c r="N1519" s="88" t="s">
        <v>14</v>
      </c>
      <c r="O1519" s="91" t="s">
        <v>218</v>
      </c>
      <c r="P1519" s="0" t="str">
        <f aca="false">RIGHT(H1519,LEN(H1519) - FIND(" ", H1519))</f>
        <v>Athletic Footwear</v>
      </c>
    </row>
    <row r="1520" customFormat="false" ht="14.25" hidden="false" customHeight="true" outlineLevel="0" collapsed="false">
      <c r="B1520" s="88" t="s">
        <v>43</v>
      </c>
      <c r="C1520" s="89" t="n">
        <v>1185732</v>
      </c>
      <c r="D1520" s="90" t="n">
        <v>44207</v>
      </c>
      <c r="E1520" s="88" t="s">
        <v>29</v>
      </c>
      <c r="F1520" s="88" t="s">
        <v>121</v>
      </c>
      <c r="G1520" s="88" t="s">
        <v>158</v>
      </c>
      <c r="H1520" s="91" t="s">
        <v>48</v>
      </c>
      <c r="I1520" s="92" t="n">
        <v>15</v>
      </c>
      <c r="J1520" s="93" t="n">
        <v>475</v>
      </c>
      <c r="K1520" s="94" t="n">
        <f aca="false">I1520 * J1520</f>
        <v>7125</v>
      </c>
      <c r="L1520" s="94" t="n">
        <f aca="false">K1520 *M1520</f>
        <v>2493.75</v>
      </c>
      <c r="M1520" s="95" t="n">
        <v>0.35</v>
      </c>
      <c r="N1520" s="88" t="s">
        <v>14</v>
      </c>
      <c r="O1520" s="91" t="s">
        <v>219</v>
      </c>
      <c r="P1520" s="0" t="str">
        <f aca="false">RIGHT(H1520,LEN(H1520) - FIND(" ", H1520))</f>
        <v>Street Footwear</v>
      </c>
    </row>
    <row r="1521" customFormat="false" ht="14.25" hidden="false" customHeight="true" outlineLevel="0" collapsed="false">
      <c r="B1521" s="88" t="s">
        <v>43</v>
      </c>
      <c r="C1521" s="89" t="n">
        <v>1185732</v>
      </c>
      <c r="D1521" s="90" t="n">
        <v>44207</v>
      </c>
      <c r="E1521" s="88" t="s">
        <v>29</v>
      </c>
      <c r="F1521" s="88" t="s">
        <v>121</v>
      </c>
      <c r="G1521" s="88" t="s">
        <v>158</v>
      </c>
      <c r="H1521" s="91" t="s">
        <v>44</v>
      </c>
      <c r="I1521" s="92" t="n">
        <v>20</v>
      </c>
      <c r="J1521" s="93" t="n">
        <v>325</v>
      </c>
      <c r="K1521" s="94" t="n">
        <f aca="false">I1521 * J1521</f>
        <v>6500</v>
      </c>
      <c r="L1521" s="94" t="n">
        <f aca="false">K1521 *M1521</f>
        <v>2600</v>
      </c>
      <c r="M1521" s="95" t="n">
        <v>0.4</v>
      </c>
      <c r="N1521" s="88" t="s">
        <v>14</v>
      </c>
      <c r="O1521" s="91" t="s">
        <v>219</v>
      </c>
      <c r="P1521" s="0" t="str">
        <f aca="false">RIGHT(H1521,LEN(H1521) - FIND(" ", H1521))</f>
        <v>Athletic Footwear</v>
      </c>
    </row>
    <row r="1522" customFormat="false" ht="14.25" hidden="false" customHeight="true" outlineLevel="0" collapsed="false">
      <c r="B1522" s="88" t="s">
        <v>43</v>
      </c>
      <c r="C1522" s="89" t="n">
        <v>1185732</v>
      </c>
      <c r="D1522" s="90" t="n">
        <v>44207</v>
      </c>
      <c r="E1522" s="88" t="s">
        <v>29</v>
      </c>
      <c r="F1522" s="88" t="s">
        <v>121</v>
      </c>
      <c r="G1522" s="88" t="s">
        <v>158</v>
      </c>
      <c r="H1522" s="91" t="s">
        <v>16</v>
      </c>
      <c r="I1522" s="92" t="n">
        <v>35</v>
      </c>
      <c r="J1522" s="93" t="n">
        <v>375</v>
      </c>
      <c r="K1522" s="94" t="n">
        <f aca="false">I1522 * J1522</f>
        <v>13125</v>
      </c>
      <c r="L1522" s="94" t="n">
        <f aca="false">K1522 *M1522</f>
        <v>4593.75</v>
      </c>
      <c r="M1522" s="95" t="n">
        <v>0.35</v>
      </c>
      <c r="N1522" s="88" t="s">
        <v>14</v>
      </c>
      <c r="O1522" s="91" t="s">
        <v>218</v>
      </c>
      <c r="P1522" s="0" t="str">
        <f aca="false">RIGHT(H1522,LEN(H1522) - FIND(" ", H1522))</f>
        <v>Apparel</v>
      </c>
    </row>
    <row r="1523" customFormat="false" ht="14.25" hidden="false" customHeight="true" outlineLevel="0" collapsed="false">
      <c r="B1523" s="88" t="s">
        <v>43</v>
      </c>
      <c r="C1523" s="89" t="n">
        <v>1185732</v>
      </c>
      <c r="D1523" s="90" t="n">
        <v>44207</v>
      </c>
      <c r="E1523" s="88" t="s">
        <v>29</v>
      </c>
      <c r="F1523" s="88" t="s">
        <v>121</v>
      </c>
      <c r="G1523" s="88" t="s">
        <v>158</v>
      </c>
      <c r="H1523" s="91" t="s">
        <v>38</v>
      </c>
      <c r="I1523" s="92" t="n">
        <v>25</v>
      </c>
      <c r="J1523" s="93" t="n">
        <v>475</v>
      </c>
      <c r="K1523" s="94" t="n">
        <f aca="false">I1523 * J1523</f>
        <v>11875</v>
      </c>
      <c r="L1523" s="94" t="n">
        <f aca="false">K1523 *M1523</f>
        <v>5937.5</v>
      </c>
      <c r="M1523" s="95" t="n">
        <v>0.5</v>
      </c>
      <c r="N1523" s="88" t="s">
        <v>14</v>
      </c>
      <c r="O1523" s="91" t="s">
        <v>219</v>
      </c>
      <c r="P1523" s="0" t="str">
        <f aca="false">RIGHT(H1523,LEN(H1523) - FIND(" ", H1523))</f>
        <v>Apparel</v>
      </c>
    </row>
    <row r="1524" customFormat="false" ht="14.25" hidden="false" customHeight="true" outlineLevel="0" collapsed="false">
      <c r="B1524" s="88" t="s">
        <v>43</v>
      </c>
      <c r="C1524" s="89" t="n">
        <v>1128299</v>
      </c>
      <c r="D1524" s="90" t="n">
        <v>44207</v>
      </c>
      <c r="E1524" s="88" t="s">
        <v>18</v>
      </c>
      <c r="F1524" s="88" t="s">
        <v>19</v>
      </c>
      <c r="G1524" s="88" t="s">
        <v>60</v>
      </c>
      <c r="H1524" s="91" t="s">
        <v>38</v>
      </c>
      <c r="I1524" s="92" t="n">
        <v>72</v>
      </c>
      <c r="J1524" s="93" t="n">
        <v>219</v>
      </c>
      <c r="K1524" s="94" t="n">
        <f aca="false">I1524 * J1524</f>
        <v>15768</v>
      </c>
      <c r="L1524" s="94" t="n">
        <f aca="false">K1524 *M1524</f>
        <v>5518.8</v>
      </c>
      <c r="M1524" s="95" t="n">
        <v>0.35</v>
      </c>
      <c r="N1524" s="88" t="s">
        <v>23</v>
      </c>
      <c r="O1524" s="91" t="s">
        <v>219</v>
      </c>
      <c r="P1524" s="0" t="str">
        <f aca="false">RIGHT(H1524,LEN(H1524) - FIND(" ", H1524))</f>
        <v>Apparel</v>
      </c>
    </row>
    <row r="1525" customFormat="false" ht="14.25" hidden="false" customHeight="true" outlineLevel="0" collapsed="false">
      <c r="B1525" s="88" t="s">
        <v>22</v>
      </c>
      <c r="C1525" s="89" t="n">
        <v>1189833</v>
      </c>
      <c r="D1525" s="90" t="n">
        <v>44207</v>
      </c>
      <c r="E1525" s="88" t="s">
        <v>29</v>
      </c>
      <c r="F1525" s="88" t="s">
        <v>124</v>
      </c>
      <c r="G1525" s="88" t="s">
        <v>87</v>
      </c>
      <c r="H1525" s="91" t="s">
        <v>48</v>
      </c>
      <c r="I1525" s="92" t="n">
        <v>42</v>
      </c>
      <c r="J1525" s="93" t="n">
        <v>128</v>
      </c>
      <c r="K1525" s="94" t="n">
        <f aca="false">I1525 * J1525</f>
        <v>5376</v>
      </c>
      <c r="L1525" s="94" t="n">
        <f aca="false">K1525 *M1525</f>
        <v>3064.32</v>
      </c>
      <c r="M1525" s="95" t="n">
        <v>0.57</v>
      </c>
      <c r="N1525" s="88" t="s">
        <v>23</v>
      </c>
      <c r="O1525" s="91" t="s">
        <v>219</v>
      </c>
      <c r="P1525" s="0" t="str">
        <f aca="false">RIGHT(H1525,LEN(H1525) - FIND(" ", H1525))</f>
        <v>Street Footwear</v>
      </c>
    </row>
    <row r="1526" customFormat="false" ht="14.25" hidden="false" customHeight="true" outlineLevel="0" collapsed="false">
      <c r="B1526" s="88" t="s">
        <v>43</v>
      </c>
      <c r="C1526" s="89" t="n">
        <v>1185732</v>
      </c>
      <c r="D1526" s="90" t="n">
        <v>44207</v>
      </c>
      <c r="E1526" s="88" t="s">
        <v>29</v>
      </c>
      <c r="F1526" s="88" t="s">
        <v>121</v>
      </c>
      <c r="G1526" s="88" t="s">
        <v>158</v>
      </c>
      <c r="H1526" s="91" t="s">
        <v>32</v>
      </c>
      <c r="I1526" s="92" t="n">
        <v>23</v>
      </c>
      <c r="J1526" s="93" t="n">
        <v>196</v>
      </c>
      <c r="K1526" s="94" t="n">
        <f aca="false">I1526 * J1526</f>
        <v>4508</v>
      </c>
      <c r="L1526" s="94" t="n">
        <f aca="false">K1526 *M1526</f>
        <v>2479.4</v>
      </c>
      <c r="M1526" s="95" t="n">
        <v>0.55</v>
      </c>
      <c r="N1526" s="88" t="s">
        <v>23</v>
      </c>
      <c r="O1526" s="91" t="s">
        <v>218</v>
      </c>
      <c r="P1526" s="0" t="str">
        <f aca="false">RIGHT(H1526,LEN(H1526) - FIND(" ", H1526))</f>
        <v>Street Footwear</v>
      </c>
    </row>
    <row r="1527" customFormat="false" ht="14.25" hidden="false" customHeight="true" outlineLevel="0" collapsed="false">
      <c r="B1527" s="88" t="s">
        <v>43</v>
      </c>
      <c r="C1527" s="89" t="n">
        <v>1185732</v>
      </c>
      <c r="D1527" s="90" t="n">
        <v>44207</v>
      </c>
      <c r="E1527" s="88" t="s">
        <v>29</v>
      </c>
      <c r="F1527" s="88" t="s">
        <v>121</v>
      </c>
      <c r="G1527" s="88" t="s">
        <v>158</v>
      </c>
      <c r="H1527" s="91" t="s">
        <v>24</v>
      </c>
      <c r="I1527" s="92" t="n">
        <v>23</v>
      </c>
      <c r="J1527" s="93" t="n">
        <v>133</v>
      </c>
      <c r="K1527" s="94" t="n">
        <f aca="false">I1527 * J1527</f>
        <v>3059</v>
      </c>
      <c r="L1527" s="94" t="n">
        <f aca="false">K1527 *M1527</f>
        <v>1437.73</v>
      </c>
      <c r="M1527" s="95" t="n">
        <v>0.47</v>
      </c>
      <c r="N1527" s="88" t="s">
        <v>23</v>
      </c>
      <c r="O1527" s="91" t="s">
        <v>218</v>
      </c>
      <c r="P1527" s="0" t="str">
        <f aca="false">RIGHT(H1527,LEN(H1527) - FIND(" ", H1527))</f>
        <v>Athletic Footwear</v>
      </c>
    </row>
    <row r="1528" customFormat="false" ht="14.25" hidden="false" customHeight="true" outlineLevel="0" collapsed="false">
      <c r="B1528" s="88" t="s">
        <v>43</v>
      </c>
      <c r="C1528" s="89" t="n">
        <v>1185732</v>
      </c>
      <c r="D1528" s="90" t="n">
        <v>44207</v>
      </c>
      <c r="E1528" s="88" t="s">
        <v>29</v>
      </c>
      <c r="F1528" s="88" t="s">
        <v>121</v>
      </c>
      <c r="G1528" s="88" t="s">
        <v>158</v>
      </c>
      <c r="H1528" s="91" t="s">
        <v>48</v>
      </c>
      <c r="I1528" s="92" t="n">
        <v>14</v>
      </c>
      <c r="J1528" s="93" t="n">
        <v>143</v>
      </c>
      <c r="K1528" s="94" t="n">
        <f aca="false">I1528 * J1528</f>
        <v>2002</v>
      </c>
      <c r="L1528" s="94" t="n">
        <f aca="false">K1528 *M1528</f>
        <v>940.94</v>
      </c>
      <c r="M1528" s="95" t="n">
        <v>0.47</v>
      </c>
      <c r="N1528" s="88" t="s">
        <v>23</v>
      </c>
      <c r="O1528" s="91" t="s">
        <v>219</v>
      </c>
      <c r="P1528" s="0" t="str">
        <f aca="false">RIGHT(H1528,LEN(H1528) - FIND(" ", H1528))</f>
        <v>Street Footwear</v>
      </c>
    </row>
    <row r="1529" customFormat="false" ht="14.25" hidden="false" customHeight="true" outlineLevel="0" collapsed="false">
      <c r="B1529" s="88" t="s">
        <v>43</v>
      </c>
      <c r="C1529" s="89" t="n">
        <v>1185732</v>
      </c>
      <c r="D1529" s="90" t="n">
        <v>44207</v>
      </c>
      <c r="E1529" s="88" t="s">
        <v>29</v>
      </c>
      <c r="F1529" s="88" t="s">
        <v>121</v>
      </c>
      <c r="G1529" s="88" t="s">
        <v>158</v>
      </c>
      <c r="H1529" s="91" t="s">
        <v>44</v>
      </c>
      <c r="I1529" s="92" t="n">
        <v>18</v>
      </c>
      <c r="J1529" s="93" t="n">
        <v>88</v>
      </c>
      <c r="K1529" s="94" t="n">
        <f aca="false">I1529 * J1529</f>
        <v>1584</v>
      </c>
      <c r="L1529" s="94" t="n">
        <f aca="false">K1529 *M1529</f>
        <v>823.68</v>
      </c>
      <c r="M1529" s="95" t="n">
        <v>0.52</v>
      </c>
      <c r="N1529" s="88" t="s">
        <v>23</v>
      </c>
      <c r="O1529" s="91" t="s">
        <v>219</v>
      </c>
      <c r="P1529" s="0" t="str">
        <f aca="false">RIGHT(H1529,LEN(H1529) - FIND(" ", H1529))</f>
        <v>Athletic Footwear</v>
      </c>
    </row>
    <row r="1530" customFormat="false" ht="14.25" hidden="false" customHeight="true" outlineLevel="0" collapsed="false">
      <c r="B1530" s="88" t="s">
        <v>43</v>
      </c>
      <c r="C1530" s="89" t="n">
        <v>1185732</v>
      </c>
      <c r="D1530" s="90" t="n">
        <v>44207</v>
      </c>
      <c r="E1530" s="88" t="s">
        <v>29</v>
      </c>
      <c r="F1530" s="88" t="s">
        <v>121</v>
      </c>
      <c r="G1530" s="88" t="s">
        <v>158</v>
      </c>
      <c r="H1530" s="91" t="s">
        <v>16</v>
      </c>
      <c r="I1530" s="92" t="n">
        <v>33</v>
      </c>
      <c r="J1530" s="93" t="n">
        <v>98</v>
      </c>
      <c r="K1530" s="94" t="n">
        <f aca="false">I1530 * J1530</f>
        <v>3234</v>
      </c>
      <c r="L1530" s="94" t="n">
        <f aca="false">K1530 *M1530</f>
        <v>1519.98</v>
      </c>
      <c r="M1530" s="95" t="n">
        <v>0.47</v>
      </c>
      <c r="N1530" s="88" t="s">
        <v>23</v>
      </c>
      <c r="O1530" s="91" t="s">
        <v>218</v>
      </c>
      <c r="P1530" s="0" t="str">
        <f aca="false">RIGHT(H1530,LEN(H1530) - FIND(" ", H1530))</f>
        <v>Apparel</v>
      </c>
    </row>
    <row r="1531" customFormat="false" ht="14.25" hidden="false" customHeight="true" outlineLevel="0" collapsed="false">
      <c r="B1531" s="88" t="s">
        <v>43</v>
      </c>
      <c r="C1531" s="89" t="n">
        <v>1185732</v>
      </c>
      <c r="D1531" s="90" t="n">
        <v>44207</v>
      </c>
      <c r="E1531" s="88" t="s">
        <v>29</v>
      </c>
      <c r="F1531" s="88" t="s">
        <v>121</v>
      </c>
      <c r="G1531" s="88" t="s">
        <v>158</v>
      </c>
      <c r="H1531" s="91" t="s">
        <v>38</v>
      </c>
      <c r="I1531" s="92" t="n">
        <v>24</v>
      </c>
      <c r="J1531" s="93" t="n">
        <v>138</v>
      </c>
      <c r="K1531" s="94" t="n">
        <f aca="false">I1531 * J1531</f>
        <v>3312</v>
      </c>
      <c r="L1531" s="94" t="n">
        <f aca="false">K1531 *M1531</f>
        <v>2119.68</v>
      </c>
      <c r="M1531" s="95" t="n">
        <v>0.64</v>
      </c>
      <c r="N1531" s="88" t="s">
        <v>23</v>
      </c>
      <c r="O1531" s="91" t="s">
        <v>219</v>
      </c>
      <c r="P1531" s="0" t="str">
        <f aca="false">RIGHT(H1531,LEN(H1531) - FIND(" ", H1531))</f>
        <v>Apparel</v>
      </c>
    </row>
    <row r="1532" customFormat="false" ht="14.25" hidden="false" customHeight="true" outlineLevel="0" collapsed="false">
      <c r="B1532" s="88" t="s">
        <v>43</v>
      </c>
      <c r="C1532" s="89" t="n">
        <v>1128299</v>
      </c>
      <c r="D1532" s="90" t="n">
        <v>44207</v>
      </c>
      <c r="E1532" s="88" t="s">
        <v>18</v>
      </c>
      <c r="F1532" s="88" t="s">
        <v>19</v>
      </c>
      <c r="G1532" s="88" t="s">
        <v>60</v>
      </c>
      <c r="H1532" s="91" t="s">
        <v>38</v>
      </c>
      <c r="I1532" s="92" t="n">
        <v>60</v>
      </c>
      <c r="J1532" s="93" t="n">
        <v>306</v>
      </c>
      <c r="K1532" s="94" t="n">
        <f aca="false">I1532 * J1532</f>
        <v>18360</v>
      </c>
      <c r="L1532" s="94" t="n">
        <f aca="false">K1532 *M1532</f>
        <v>4773.6</v>
      </c>
      <c r="M1532" s="95" t="n">
        <v>0.26</v>
      </c>
      <c r="N1532" s="88" t="s">
        <v>31</v>
      </c>
      <c r="O1532" s="91" t="s">
        <v>219</v>
      </c>
      <c r="P1532" s="0" t="str">
        <f aca="false">RIGHT(H1532,LEN(H1532) - FIND(" ", H1532))</f>
        <v>Apparel</v>
      </c>
    </row>
    <row r="1533" customFormat="false" ht="14.25" hidden="false" customHeight="true" outlineLevel="0" collapsed="false">
      <c r="B1533" s="88" t="s">
        <v>43</v>
      </c>
      <c r="C1533" s="89" t="n">
        <v>1128299</v>
      </c>
      <c r="D1533" s="90" t="n">
        <v>44208</v>
      </c>
      <c r="E1533" s="88" t="s">
        <v>18</v>
      </c>
      <c r="F1533" s="88" t="s">
        <v>19</v>
      </c>
      <c r="G1533" s="88" t="s">
        <v>60</v>
      </c>
      <c r="H1533" s="91" t="s">
        <v>32</v>
      </c>
      <c r="I1533" s="92" t="n">
        <v>60</v>
      </c>
      <c r="J1533" s="93" t="n">
        <v>1025</v>
      </c>
      <c r="K1533" s="94" t="n">
        <f aca="false">I1533 * J1533</f>
        <v>61500</v>
      </c>
      <c r="L1533" s="94" t="n">
        <f aca="false">K1533 *M1533</f>
        <v>21525</v>
      </c>
      <c r="M1533" s="95" t="n">
        <v>0.35</v>
      </c>
      <c r="N1533" s="88" t="s">
        <v>31</v>
      </c>
      <c r="O1533" s="91" t="s">
        <v>218</v>
      </c>
      <c r="P1533" s="0" t="str">
        <f aca="false">RIGHT(H1533,LEN(H1533) - FIND(" ", H1533))</f>
        <v>Street Footwear</v>
      </c>
    </row>
    <row r="1534" customFormat="false" ht="14.25" hidden="false" customHeight="true" outlineLevel="0" collapsed="false">
      <c r="B1534" s="88" t="s">
        <v>22</v>
      </c>
      <c r="C1534" s="89" t="n">
        <v>1189833</v>
      </c>
      <c r="D1534" s="90" t="n">
        <v>44208</v>
      </c>
      <c r="E1534" s="88" t="s">
        <v>29</v>
      </c>
      <c r="F1534" s="88" t="s">
        <v>124</v>
      </c>
      <c r="G1534" s="88" t="s">
        <v>87</v>
      </c>
      <c r="H1534" s="91" t="s">
        <v>44</v>
      </c>
      <c r="I1534" s="92" t="n">
        <v>45</v>
      </c>
      <c r="J1534" s="93" t="n">
        <v>325</v>
      </c>
      <c r="K1534" s="94" t="n">
        <f aca="false">I1534 * J1534</f>
        <v>14625</v>
      </c>
      <c r="L1534" s="94" t="n">
        <f aca="false">K1534 *M1534</f>
        <v>5850</v>
      </c>
      <c r="M1534" s="95" t="n">
        <v>0.4</v>
      </c>
      <c r="N1534" s="88" t="s">
        <v>31</v>
      </c>
      <c r="O1534" s="91" t="s">
        <v>219</v>
      </c>
      <c r="P1534" s="0" t="str">
        <f aca="false">RIGHT(H1534,LEN(H1534) - FIND(" ", H1534))</f>
        <v>Athletic Footwear</v>
      </c>
    </row>
    <row r="1535" customFormat="false" ht="14.25" hidden="false" customHeight="true" outlineLevel="0" collapsed="false">
      <c r="B1535" s="88" t="s">
        <v>43</v>
      </c>
      <c r="C1535" s="89" t="n">
        <v>1185732</v>
      </c>
      <c r="D1535" s="90" t="n">
        <v>44208</v>
      </c>
      <c r="E1535" s="88" t="s">
        <v>34</v>
      </c>
      <c r="F1535" s="88" t="s">
        <v>35</v>
      </c>
      <c r="G1535" s="88" t="s">
        <v>146</v>
      </c>
      <c r="H1535" s="91" t="s">
        <v>32</v>
      </c>
      <c r="I1535" s="92" t="n">
        <v>45</v>
      </c>
      <c r="J1535" s="93" t="n">
        <v>850</v>
      </c>
      <c r="K1535" s="94" t="n">
        <f aca="false">I1535 * J1535</f>
        <v>38250</v>
      </c>
      <c r="L1535" s="94" t="n">
        <f aca="false">K1535 *M1535</f>
        <v>17212.5</v>
      </c>
      <c r="M1535" s="95" t="n">
        <v>0.45</v>
      </c>
      <c r="N1535" s="88" t="s">
        <v>14</v>
      </c>
      <c r="O1535" s="91" t="s">
        <v>218</v>
      </c>
      <c r="P1535" s="0" t="str">
        <f aca="false">RIGHT(H1535,LEN(H1535) - FIND(" ", H1535))</f>
        <v>Street Footwear</v>
      </c>
    </row>
    <row r="1536" customFormat="false" ht="14.25" hidden="false" customHeight="true" outlineLevel="0" collapsed="false">
      <c r="B1536" s="88" t="s">
        <v>43</v>
      </c>
      <c r="C1536" s="89" t="n">
        <v>1185732</v>
      </c>
      <c r="D1536" s="90" t="n">
        <v>44208</v>
      </c>
      <c r="E1536" s="88" t="s">
        <v>34</v>
      </c>
      <c r="F1536" s="88" t="s">
        <v>35</v>
      </c>
      <c r="G1536" s="88" t="s">
        <v>146</v>
      </c>
      <c r="H1536" s="91" t="s">
        <v>24</v>
      </c>
      <c r="I1536" s="92" t="n">
        <v>45</v>
      </c>
      <c r="J1536" s="93" t="n">
        <v>650</v>
      </c>
      <c r="K1536" s="94" t="n">
        <f aca="false">I1536 * J1536</f>
        <v>29250</v>
      </c>
      <c r="L1536" s="94" t="n">
        <f aca="false">K1536 *M1536</f>
        <v>10237.5</v>
      </c>
      <c r="M1536" s="95" t="n">
        <v>0.35</v>
      </c>
      <c r="N1536" s="88" t="s">
        <v>14</v>
      </c>
      <c r="O1536" s="91" t="s">
        <v>218</v>
      </c>
      <c r="P1536" s="0" t="str">
        <f aca="false">RIGHT(H1536,LEN(H1536) - FIND(" ", H1536))</f>
        <v>Athletic Footwear</v>
      </c>
    </row>
    <row r="1537" customFormat="false" ht="14.25" hidden="false" customHeight="true" outlineLevel="0" collapsed="false">
      <c r="B1537" s="88" t="s">
        <v>43</v>
      </c>
      <c r="C1537" s="89" t="n">
        <v>1185732</v>
      </c>
      <c r="D1537" s="90" t="n">
        <v>44208</v>
      </c>
      <c r="E1537" s="88" t="s">
        <v>34</v>
      </c>
      <c r="F1537" s="88" t="s">
        <v>35</v>
      </c>
      <c r="G1537" s="88" t="s">
        <v>146</v>
      </c>
      <c r="H1537" s="91" t="s">
        <v>48</v>
      </c>
      <c r="I1537" s="92" t="n">
        <v>35</v>
      </c>
      <c r="J1537" s="93" t="n">
        <v>650</v>
      </c>
      <c r="K1537" s="94" t="n">
        <f aca="false">I1537 * J1537</f>
        <v>22750</v>
      </c>
      <c r="L1537" s="94" t="n">
        <f aca="false">K1537 *M1537</f>
        <v>5687.5</v>
      </c>
      <c r="M1537" s="95" t="n">
        <v>0.25</v>
      </c>
      <c r="N1537" s="88" t="s">
        <v>14</v>
      </c>
      <c r="O1537" s="91" t="s">
        <v>219</v>
      </c>
      <c r="P1537" s="0" t="str">
        <f aca="false">RIGHT(H1537,LEN(H1537) - FIND(" ", H1537))</f>
        <v>Street Footwear</v>
      </c>
    </row>
    <row r="1538" customFormat="false" ht="14.25" hidden="false" customHeight="true" outlineLevel="0" collapsed="false">
      <c r="B1538" s="88" t="s">
        <v>43</v>
      </c>
      <c r="C1538" s="89" t="n">
        <v>1185732</v>
      </c>
      <c r="D1538" s="90" t="n">
        <v>44208</v>
      </c>
      <c r="E1538" s="88" t="s">
        <v>34</v>
      </c>
      <c r="F1538" s="88" t="s">
        <v>35</v>
      </c>
      <c r="G1538" s="88" t="s">
        <v>146</v>
      </c>
      <c r="H1538" s="91" t="s">
        <v>44</v>
      </c>
      <c r="I1538" s="92" t="n">
        <v>40</v>
      </c>
      <c r="J1538" s="93" t="n">
        <v>500</v>
      </c>
      <c r="K1538" s="94" t="n">
        <f aca="false">I1538 * J1538</f>
        <v>20000</v>
      </c>
      <c r="L1538" s="94" t="n">
        <f aca="false">K1538 *M1538</f>
        <v>6000</v>
      </c>
      <c r="M1538" s="95" t="n">
        <v>0.3</v>
      </c>
      <c r="N1538" s="88" t="s">
        <v>14</v>
      </c>
      <c r="O1538" s="91" t="s">
        <v>219</v>
      </c>
      <c r="P1538" s="0" t="str">
        <f aca="false">RIGHT(H1538,LEN(H1538) - FIND(" ", H1538))</f>
        <v>Athletic Footwear</v>
      </c>
    </row>
    <row r="1539" customFormat="false" ht="14.25" hidden="false" customHeight="true" outlineLevel="0" collapsed="false">
      <c r="B1539" s="88" t="s">
        <v>43</v>
      </c>
      <c r="C1539" s="89" t="n">
        <v>1185732</v>
      </c>
      <c r="D1539" s="90" t="n">
        <v>44208</v>
      </c>
      <c r="E1539" s="88" t="s">
        <v>34</v>
      </c>
      <c r="F1539" s="88" t="s">
        <v>35</v>
      </c>
      <c r="G1539" s="88" t="s">
        <v>146</v>
      </c>
      <c r="H1539" s="91" t="s">
        <v>16</v>
      </c>
      <c r="I1539" s="92" t="n">
        <v>55</v>
      </c>
      <c r="J1539" s="93" t="n">
        <v>550</v>
      </c>
      <c r="K1539" s="94" t="n">
        <f aca="false">I1539 * J1539</f>
        <v>30250</v>
      </c>
      <c r="L1539" s="94" t="n">
        <f aca="false">K1539 *M1539</f>
        <v>10587.5</v>
      </c>
      <c r="M1539" s="95" t="n">
        <v>0.35</v>
      </c>
      <c r="N1539" s="88" t="s">
        <v>14</v>
      </c>
      <c r="O1539" s="91" t="s">
        <v>218</v>
      </c>
      <c r="P1539" s="0" t="str">
        <f aca="false">RIGHT(H1539,LEN(H1539) - FIND(" ", H1539))</f>
        <v>Apparel</v>
      </c>
    </row>
    <row r="1540" customFormat="false" ht="14.25" hidden="false" customHeight="true" outlineLevel="0" collapsed="false">
      <c r="B1540" s="88" t="s">
        <v>43</v>
      </c>
      <c r="C1540" s="89" t="n">
        <v>1185732</v>
      </c>
      <c r="D1540" s="90" t="n">
        <v>44208</v>
      </c>
      <c r="E1540" s="88" t="s">
        <v>34</v>
      </c>
      <c r="F1540" s="88" t="s">
        <v>35</v>
      </c>
      <c r="G1540" s="88" t="s">
        <v>146</v>
      </c>
      <c r="H1540" s="91" t="s">
        <v>38</v>
      </c>
      <c r="I1540" s="92" t="n">
        <v>45</v>
      </c>
      <c r="J1540" s="93" t="n">
        <v>650</v>
      </c>
      <c r="K1540" s="94" t="n">
        <f aca="false">I1540 * J1540</f>
        <v>29250</v>
      </c>
      <c r="L1540" s="94" t="n">
        <f aca="false">K1540 *M1540</f>
        <v>14625</v>
      </c>
      <c r="M1540" s="95" t="n">
        <v>0.5</v>
      </c>
      <c r="N1540" s="88" t="s">
        <v>14</v>
      </c>
      <c r="O1540" s="91" t="s">
        <v>219</v>
      </c>
      <c r="P1540" s="0" t="str">
        <f aca="false">RIGHT(H1540,LEN(H1540) - FIND(" ", H1540))</f>
        <v>Apparel</v>
      </c>
    </row>
    <row r="1541" customFormat="false" ht="14.25" hidden="false" customHeight="true" outlineLevel="0" collapsed="false">
      <c r="B1541" s="88" t="s">
        <v>13</v>
      </c>
      <c r="C1541" s="89" t="n">
        <v>1185732</v>
      </c>
      <c r="D1541" s="90" t="n">
        <v>44208</v>
      </c>
      <c r="E1541" s="88" t="s">
        <v>29</v>
      </c>
      <c r="F1541" s="88" t="s">
        <v>105</v>
      </c>
      <c r="G1541" s="88" t="s">
        <v>160</v>
      </c>
      <c r="H1541" s="91" t="s">
        <v>32</v>
      </c>
      <c r="I1541" s="92" t="n">
        <v>40</v>
      </c>
      <c r="J1541" s="93" t="n">
        <v>475</v>
      </c>
      <c r="K1541" s="94" t="n">
        <f aca="false">I1541 * J1541</f>
        <v>19000</v>
      </c>
      <c r="L1541" s="94" t="n">
        <f aca="false">K1541 *M1541</f>
        <v>6650</v>
      </c>
      <c r="M1541" s="95" t="n">
        <v>0.35</v>
      </c>
      <c r="N1541" s="88" t="s">
        <v>23</v>
      </c>
      <c r="O1541" s="91" t="s">
        <v>218</v>
      </c>
      <c r="P1541" s="0" t="str">
        <f aca="false">RIGHT(H1541,LEN(H1541) - FIND(" ", H1541))</f>
        <v>Street Footwear</v>
      </c>
    </row>
    <row r="1542" customFormat="false" ht="14.25" hidden="false" customHeight="true" outlineLevel="0" collapsed="false">
      <c r="B1542" s="88" t="s">
        <v>13</v>
      </c>
      <c r="C1542" s="89" t="n">
        <v>1185732</v>
      </c>
      <c r="D1542" s="90" t="n">
        <v>44208</v>
      </c>
      <c r="E1542" s="88" t="s">
        <v>29</v>
      </c>
      <c r="F1542" s="88" t="s">
        <v>105</v>
      </c>
      <c r="G1542" s="88" t="s">
        <v>160</v>
      </c>
      <c r="H1542" s="91" t="s">
        <v>24</v>
      </c>
      <c r="I1542" s="92" t="n">
        <v>40</v>
      </c>
      <c r="J1542" s="93" t="n">
        <v>275</v>
      </c>
      <c r="K1542" s="94" t="n">
        <f aca="false">I1542 * J1542</f>
        <v>11000</v>
      </c>
      <c r="L1542" s="94" t="n">
        <f aca="false">K1542 *M1542</f>
        <v>3300</v>
      </c>
      <c r="M1542" s="95" t="n">
        <v>0.3</v>
      </c>
      <c r="N1542" s="88" t="s">
        <v>23</v>
      </c>
      <c r="O1542" s="91" t="s">
        <v>218</v>
      </c>
      <c r="P1542" s="0" t="str">
        <f aca="false">RIGHT(H1542,LEN(H1542) - FIND(" ", H1542))</f>
        <v>Athletic Footwear</v>
      </c>
    </row>
    <row r="1543" customFormat="false" ht="14.25" hidden="false" customHeight="true" outlineLevel="0" collapsed="false">
      <c r="B1543" s="88" t="s">
        <v>13</v>
      </c>
      <c r="C1543" s="89" t="n">
        <v>1185732</v>
      </c>
      <c r="D1543" s="90" t="n">
        <v>44208</v>
      </c>
      <c r="E1543" s="88" t="s">
        <v>29</v>
      </c>
      <c r="F1543" s="88" t="s">
        <v>105</v>
      </c>
      <c r="G1543" s="88" t="s">
        <v>160</v>
      </c>
      <c r="H1543" s="91" t="s">
        <v>48</v>
      </c>
      <c r="I1543" s="92" t="n">
        <v>30</v>
      </c>
      <c r="J1543" s="93" t="n">
        <v>275</v>
      </c>
      <c r="K1543" s="94" t="n">
        <f aca="false">I1543 * J1543</f>
        <v>8250</v>
      </c>
      <c r="L1543" s="94" t="n">
        <f aca="false">K1543 *M1543</f>
        <v>2475</v>
      </c>
      <c r="M1543" s="95" t="n">
        <v>0.3</v>
      </c>
      <c r="N1543" s="88" t="s">
        <v>23</v>
      </c>
      <c r="O1543" s="91" t="s">
        <v>219</v>
      </c>
      <c r="P1543" s="0" t="str">
        <f aca="false">RIGHT(H1543,LEN(H1543) - FIND(" ", H1543))</f>
        <v>Street Footwear</v>
      </c>
    </row>
    <row r="1544" customFormat="false" ht="14.25" hidden="false" customHeight="true" outlineLevel="0" collapsed="false">
      <c r="B1544" s="88" t="s">
        <v>13</v>
      </c>
      <c r="C1544" s="89" t="n">
        <v>1185732</v>
      </c>
      <c r="D1544" s="90" t="n">
        <v>44208</v>
      </c>
      <c r="E1544" s="88" t="s">
        <v>29</v>
      </c>
      <c r="F1544" s="88" t="s">
        <v>105</v>
      </c>
      <c r="G1544" s="88" t="s">
        <v>160</v>
      </c>
      <c r="H1544" s="91" t="s">
        <v>44</v>
      </c>
      <c r="I1544" s="92" t="n">
        <v>35</v>
      </c>
      <c r="J1544" s="93" t="n">
        <v>125</v>
      </c>
      <c r="K1544" s="94" t="n">
        <f aca="false">I1544 * J1544</f>
        <v>4375</v>
      </c>
      <c r="L1544" s="94" t="n">
        <f aca="false">K1544 *M1544</f>
        <v>1312.5</v>
      </c>
      <c r="M1544" s="95" t="n">
        <v>0.3</v>
      </c>
      <c r="N1544" s="88" t="s">
        <v>23</v>
      </c>
      <c r="O1544" s="91" t="s">
        <v>219</v>
      </c>
      <c r="P1544" s="0" t="str">
        <f aca="false">RIGHT(H1544,LEN(H1544) - FIND(" ", H1544))</f>
        <v>Athletic Footwear</v>
      </c>
    </row>
    <row r="1545" customFormat="false" ht="14.25" hidden="false" customHeight="true" outlineLevel="0" collapsed="false">
      <c r="B1545" s="88" t="s">
        <v>13</v>
      </c>
      <c r="C1545" s="89" t="n">
        <v>1185732</v>
      </c>
      <c r="D1545" s="90" t="n">
        <v>44208</v>
      </c>
      <c r="E1545" s="88" t="s">
        <v>29</v>
      </c>
      <c r="F1545" s="88" t="s">
        <v>105</v>
      </c>
      <c r="G1545" s="88" t="s">
        <v>160</v>
      </c>
      <c r="H1545" s="91" t="s">
        <v>16</v>
      </c>
      <c r="I1545" s="92" t="n">
        <v>50</v>
      </c>
      <c r="J1545" s="93" t="n">
        <v>175</v>
      </c>
      <c r="K1545" s="94" t="n">
        <f aca="false">I1545 * J1545</f>
        <v>8750</v>
      </c>
      <c r="L1545" s="94" t="n">
        <f aca="false">K1545 *M1545</f>
        <v>3062.5</v>
      </c>
      <c r="M1545" s="95" t="n">
        <v>0.35</v>
      </c>
      <c r="N1545" s="88" t="s">
        <v>23</v>
      </c>
      <c r="O1545" s="91" t="s">
        <v>218</v>
      </c>
      <c r="P1545" s="0" t="str">
        <f aca="false">RIGHT(H1545,LEN(H1545) - FIND(" ", H1545))</f>
        <v>Apparel</v>
      </c>
    </row>
    <row r="1546" customFormat="false" ht="14.25" hidden="false" customHeight="true" outlineLevel="0" collapsed="false">
      <c r="B1546" s="88" t="s">
        <v>13</v>
      </c>
      <c r="C1546" s="89" t="n">
        <v>1185732</v>
      </c>
      <c r="D1546" s="90" t="n">
        <v>44208</v>
      </c>
      <c r="E1546" s="88" t="s">
        <v>29</v>
      </c>
      <c r="F1546" s="88" t="s">
        <v>105</v>
      </c>
      <c r="G1546" s="88" t="s">
        <v>160</v>
      </c>
      <c r="H1546" s="91" t="s">
        <v>38</v>
      </c>
      <c r="I1546" s="92" t="n">
        <v>40</v>
      </c>
      <c r="J1546" s="93" t="n">
        <v>275</v>
      </c>
      <c r="K1546" s="94" t="n">
        <f aca="false">I1546 * J1546</f>
        <v>11000</v>
      </c>
      <c r="L1546" s="94" t="n">
        <f aca="false">K1546 *M1546</f>
        <v>4400</v>
      </c>
      <c r="M1546" s="95" t="n">
        <v>0.4</v>
      </c>
      <c r="N1546" s="88" t="s">
        <v>23</v>
      </c>
      <c r="O1546" s="91" t="s">
        <v>219</v>
      </c>
      <c r="P1546" s="0" t="str">
        <f aca="false">RIGHT(H1546,LEN(H1546) - FIND(" ", H1546))</f>
        <v>Apparel</v>
      </c>
    </row>
    <row r="1547" customFormat="false" ht="14.25" hidden="false" customHeight="true" outlineLevel="0" collapsed="false">
      <c r="B1547" s="88" t="s">
        <v>43</v>
      </c>
      <c r="C1547" s="89" t="n">
        <v>1128299</v>
      </c>
      <c r="D1547" s="90" t="n">
        <v>44208</v>
      </c>
      <c r="E1547" s="88" t="s">
        <v>18</v>
      </c>
      <c r="F1547" s="88" t="s">
        <v>19</v>
      </c>
      <c r="G1547" s="88" t="s">
        <v>60</v>
      </c>
      <c r="H1547" s="91" t="s">
        <v>32</v>
      </c>
      <c r="I1547" s="92" t="n">
        <v>56</v>
      </c>
      <c r="J1547" s="93" t="n">
        <v>277</v>
      </c>
      <c r="K1547" s="94" t="n">
        <f aca="false">I1547 * J1547</f>
        <v>15512</v>
      </c>
      <c r="L1547" s="94" t="n">
        <f aca="false">K1547 *M1547</f>
        <v>6980.4</v>
      </c>
      <c r="M1547" s="95" t="n">
        <v>0.45</v>
      </c>
      <c r="N1547" s="88" t="s">
        <v>23</v>
      </c>
      <c r="O1547" s="91" t="s">
        <v>218</v>
      </c>
      <c r="P1547" s="0" t="str">
        <f aca="false">RIGHT(H1547,LEN(H1547) - FIND(" ", H1547))</f>
        <v>Street Footwear</v>
      </c>
    </row>
    <row r="1548" customFormat="false" ht="14.25" hidden="false" customHeight="true" outlineLevel="0" collapsed="false">
      <c r="B1548" s="88" t="s">
        <v>22</v>
      </c>
      <c r="C1548" s="89" t="n">
        <v>1189833</v>
      </c>
      <c r="D1548" s="90" t="n">
        <v>44208</v>
      </c>
      <c r="E1548" s="88" t="s">
        <v>29</v>
      </c>
      <c r="F1548" s="88" t="s">
        <v>124</v>
      </c>
      <c r="G1548" s="88" t="s">
        <v>87</v>
      </c>
      <c r="H1548" s="91" t="s">
        <v>44</v>
      </c>
      <c r="I1548" s="92" t="n">
        <v>44</v>
      </c>
      <c r="J1548" s="93" t="n">
        <v>91</v>
      </c>
      <c r="K1548" s="94" t="n">
        <f aca="false">I1548 * J1548</f>
        <v>4004</v>
      </c>
      <c r="L1548" s="94" t="n">
        <f aca="false">K1548 *M1548</f>
        <v>2122.12</v>
      </c>
      <c r="M1548" s="95" t="n">
        <v>0.53</v>
      </c>
      <c r="N1548" s="88" t="s">
        <v>23</v>
      </c>
      <c r="O1548" s="91" t="s">
        <v>219</v>
      </c>
      <c r="P1548" s="0" t="str">
        <f aca="false">RIGHT(H1548,LEN(H1548) - FIND(" ", H1548))</f>
        <v>Athletic Footwear</v>
      </c>
    </row>
    <row r="1549" customFormat="false" ht="14.25" hidden="false" customHeight="true" outlineLevel="0" collapsed="false">
      <c r="B1549" s="88" t="s">
        <v>43</v>
      </c>
      <c r="C1549" s="89" t="n">
        <v>1185732</v>
      </c>
      <c r="D1549" s="90" t="n">
        <v>44208</v>
      </c>
      <c r="E1549" s="88" t="s">
        <v>34</v>
      </c>
      <c r="F1549" s="88" t="s">
        <v>35</v>
      </c>
      <c r="G1549" s="88" t="s">
        <v>146</v>
      </c>
      <c r="H1549" s="91" t="s">
        <v>32</v>
      </c>
      <c r="I1549" s="92" t="n">
        <v>41</v>
      </c>
      <c r="J1549" s="93" t="n">
        <v>255</v>
      </c>
      <c r="K1549" s="94" t="n">
        <f aca="false">I1549 * J1549</f>
        <v>10455</v>
      </c>
      <c r="L1549" s="94" t="n">
        <f aca="false">K1549 *M1549</f>
        <v>5750.25</v>
      </c>
      <c r="M1549" s="95" t="n">
        <v>0.55</v>
      </c>
      <c r="N1549" s="88" t="s">
        <v>23</v>
      </c>
      <c r="O1549" s="91" t="s">
        <v>218</v>
      </c>
      <c r="P1549" s="0" t="str">
        <f aca="false">RIGHT(H1549,LEN(H1549) - FIND(" ", H1549))</f>
        <v>Street Footwear</v>
      </c>
    </row>
    <row r="1550" customFormat="false" ht="14.25" hidden="false" customHeight="true" outlineLevel="0" collapsed="false">
      <c r="B1550" s="88" t="s">
        <v>43</v>
      </c>
      <c r="C1550" s="89" t="n">
        <v>1185732</v>
      </c>
      <c r="D1550" s="90" t="n">
        <v>44208</v>
      </c>
      <c r="E1550" s="88" t="s">
        <v>34</v>
      </c>
      <c r="F1550" s="88" t="s">
        <v>35</v>
      </c>
      <c r="G1550" s="88" t="s">
        <v>146</v>
      </c>
      <c r="H1550" s="91" t="s">
        <v>24</v>
      </c>
      <c r="I1550" s="92" t="n">
        <v>44</v>
      </c>
      <c r="J1550" s="93" t="n">
        <v>189</v>
      </c>
      <c r="K1550" s="94" t="n">
        <f aca="false">I1550 * J1550</f>
        <v>8316</v>
      </c>
      <c r="L1550" s="94" t="n">
        <f aca="false">K1550 *M1550</f>
        <v>3908.52</v>
      </c>
      <c r="M1550" s="95" t="n">
        <v>0.47</v>
      </c>
      <c r="N1550" s="88" t="s">
        <v>23</v>
      </c>
      <c r="O1550" s="91" t="s">
        <v>218</v>
      </c>
      <c r="P1550" s="0" t="str">
        <f aca="false">RIGHT(H1550,LEN(H1550) - FIND(" ", H1550))</f>
        <v>Athletic Footwear</v>
      </c>
    </row>
    <row r="1551" customFormat="false" ht="14.25" hidden="false" customHeight="true" outlineLevel="0" collapsed="false">
      <c r="B1551" s="88" t="s">
        <v>43</v>
      </c>
      <c r="C1551" s="89" t="n">
        <v>1185732</v>
      </c>
      <c r="D1551" s="90" t="n">
        <v>44208</v>
      </c>
      <c r="E1551" s="88" t="s">
        <v>34</v>
      </c>
      <c r="F1551" s="88" t="s">
        <v>35</v>
      </c>
      <c r="G1551" s="88" t="s">
        <v>146</v>
      </c>
      <c r="H1551" s="91" t="s">
        <v>48</v>
      </c>
      <c r="I1551" s="92" t="n">
        <v>32</v>
      </c>
      <c r="J1551" s="93" t="n">
        <v>169</v>
      </c>
      <c r="K1551" s="94" t="n">
        <f aca="false">I1551 * J1551</f>
        <v>5408</v>
      </c>
      <c r="L1551" s="94" t="n">
        <f aca="false">K1551 *M1551</f>
        <v>2055.04</v>
      </c>
      <c r="M1551" s="95" t="n">
        <v>0.38</v>
      </c>
      <c r="N1551" s="88" t="s">
        <v>23</v>
      </c>
      <c r="O1551" s="91" t="s">
        <v>219</v>
      </c>
      <c r="P1551" s="0" t="str">
        <f aca="false">RIGHT(H1551,LEN(H1551) - FIND(" ", H1551))</f>
        <v>Street Footwear</v>
      </c>
    </row>
    <row r="1552" customFormat="false" ht="14.25" hidden="false" customHeight="true" outlineLevel="0" collapsed="false">
      <c r="B1552" s="88" t="s">
        <v>43</v>
      </c>
      <c r="C1552" s="89" t="n">
        <v>1185732</v>
      </c>
      <c r="D1552" s="90" t="n">
        <v>44208</v>
      </c>
      <c r="E1552" s="88" t="s">
        <v>34</v>
      </c>
      <c r="F1552" s="88" t="s">
        <v>35</v>
      </c>
      <c r="G1552" s="88" t="s">
        <v>146</v>
      </c>
      <c r="H1552" s="91" t="s">
        <v>44</v>
      </c>
      <c r="I1552" s="92" t="n">
        <v>37</v>
      </c>
      <c r="J1552" s="93" t="n">
        <v>145</v>
      </c>
      <c r="K1552" s="94" t="n">
        <f aca="false">I1552 * J1552</f>
        <v>5365</v>
      </c>
      <c r="L1552" s="94" t="n">
        <f aca="false">K1552 *M1552</f>
        <v>2199.65</v>
      </c>
      <c r="M1552" s="95" t="n">
        <v>0.41</v>
      </c>
      <c r="N1552" s="88" t="s">
        <v>23</v>
      </c>
      <c r="O1552" s="91" t="s">
        <v>219</v>
      </c>
      <c r="P1552" s="0" t="str">
        <f aca="false">RIGHT(H1552,LEN(H1552) - FIND(" ", H1552))</f>
        <v>Athletic Footwear</v>
      </c>
    </row>
    <row r="1553" customFormat="false" ht="14.25" hidden="false" customHeight="true" outlineLevel="0" collapsed="false">
      <c r="B1553" s="88" t="s">
        <v>43</v>
      </c>
      <c r="C1553" s="89" t="n">
        <v>1185732</v>
      </c>
      <c r="D1553" s="90" t="n">
        <v>44208</v>
      </c>
      <c r="E1553" s="88" t="s">
        <v>34</v>
      </c>
      <c r="F1553" s="88" t="s">
        <v>35</v>
      </c>
      <c r="G1553" s="88" t="s">
        <v>146</v>
      </c>
      <c r="H1553" s="91" t="s">
        <v>16</v>
      </c>
      <c r="I1553" s="92" t="n">
        <v>51</v>
      </c>
      <c r="J1553" s="93" t="n">
        <v>165</v>
      </c>
      <c r="K1553" s="94" t="n">
        <f aca="false">I1553 * J1553</f>
        <v>8415</v>
      </c>
      <c r="L1553" s="94" t="n">
        <f aca="false">K1553 *M1553</f>
        <v>3786.75</v>
      </c>
      <c r="M1553" s="95" t="n">
        <v>0.45</v>
      </c>
      <c r="N1553" s="88" t="s">
        <v>23</v>
      </c>
      <c r="O1553" s="91" t="s">
        <v>218</v>
      </c>
      <c r="P1553" s="0" t="str">
        <f aca="false">RIGHT(H1553,LEN(H1553) - FIND(" ", H1553))</f>
        <v>Apparel</v>
      </c>
    </row>
    <row r="1554" customFormat="false" ht="14.25" hidden="false" customHeight="true" outlineLevel="0" collapsed="false">
      <c r="B1554" s="88" t="s">
        <v>43</v>
      </c>
      <c r="C1554" s="89" t="n">
        <v>1185732</v>
      </c>
      <c r="D1554" s="90" t="n">
        <v>44208</v>
      </c>
      <c r="E1554" s="88" t="s">
        <v>34</v>
      </c>
      <c r="F1554" s="88" t="s">
        <v>35</v>
      </c>
      <c r="G1554" s="88" t="s">
        <v>146</v>
      </c>
      <c r="H1554" s="91" t="s">
        <v>38</v>
      </c>
      <c r="I1554" s="92" t="n">
        <v>44</v>
      </c>
      <c r="J1554" s="93" t="n">
        <v>176</v>
      </c>
      <c r="K1554" s="94" t="n">
        <f aca="false">I1554 * J1554</f>
        <v>7744</v>
      </c>
      <c r="L1554" s="94" t="n">
        <f aca="false">K1554 *M1554</f>
        <v>5033.6</v>
      </c>
      <c r="M1554" s="95" t="n">
        <v>0.65</v>
      </c>
      <c r="N1554" s="88" t="s">
        <v>23</v>
      </c>
      <c r="O1554" s="91" t="s">
        <v>219</v>
      </c>
      <c r="P1554" s="0" t="str">
        <f aca="false">RIGHT(H1554,LEN(H1554) - FIND(" ", H1554))</f>
        <v>Apparel</v>
      </c>
    </row>
    <row r="1555" customFormat="false" ht="14.25" hidden="false" customHeight="true" outlineLevel="0" collapsed="false">
      <c r="B1555" s="88" t="s">
        <v>13</v>
      </c>
      <c r="C1555" s="89" t="n">
        <v>1185732</v>
      </c>
      <c r="D1555" s="90" t="n">
        <v>44208</v>
      </c>
      <c r="E1555" s="88" t="s">
        <v>29</v>
      </c>
      <c r="F1555" s="88" t="s">
        <v>105</v>
      </c>
      <c r="G1555" s="88" t="s">
        <v>160</v>
      </c>
      <c r="H1555" s="91" t="s">
        <v>32</v>
      </c>
      <c r="I1555" s="92" t="n">
        <v>38</v>
      </c>
      <c r="J1555" s="93" t="n">
        <v>138</v>
      </c>
      <c r="K1555" s="94" t="n">
        <f aca="false">I1555 * J1555</f>
        <v>5244</v>
      </c>
      <c r="L1555" s="94" t="n">
        <f aca="false">K1555 *M1555</f>
        <v>2569.56</v>
      </c>
      <c r="M1555" s="95" t="n">
        <v>0.49</v>
      </c>
      <c r="N1555" s="88" t="s">
        <v>23</v>
      </c>
      <c r="O1555" s="91" t="s">
        <v>218</v>
      </c>
      <c r="P1555" s="0" t="str">
        <f aca="false">RIGHT(H1555,LEN(H1555) - FIND(" ", H1555))</f>
        <v>Street Footwear</v>
      </c>
    </row>
    <row r="1556" customFormat="false" ht="14.25" hidden="false" customHeight="true" outlineLevel="0" collapsed="false">
      <c r="B1556" s="88" t="s">
        <v>13</v>
      </c>
      <c r="C1556" s="89" t="n">
        <v>1185732</v>
      </c>
      <c r="D1556" s="90" t="n">
        <v>44208</v>
      </c>
      <c r="E1556" s="88" t="s">
        <v>29</v>
      </c>
      <c r="F1556" s="88" t="s">
        <v>105</v>
      </c>
      <c r="G1556" s="88" t="s">
        <v>160</v>
      </c>
      <c r="H1556" s="91" t="s">
        <v>24</v>
      </c>
      <c r="I1556" s="92" t="n">
        <v>37</v>
      </c>
      <c r="J1556" s="93" t="n">
        <v>80</v>
      </c>
      <c r="K1556" s="94" t="n">
        <f aca="false">I1556 * J1556</f>
        <v>2960</v>
      </c>
      <c r="L1556" s="94" t="n">
        <f aca="false">K1556 *M1556</f>
        <v>1184</v>
      </c>
      <c r="M1556" s="95" t="n">
        <v>0.4</v>
      </c>
      <c r="N1556" s="88" t="s">
        <v>23</v>
      </c>
      <c r="O1556" s="91" t="s">
        <v>218</v>
      </c>
      <c r="P1556" s="0" t="str">
        <f aca="false">RIGHT(H1556,LEN(H1556) - FIND(" ", H1556))</f>
        <v>Athletic Footwear</v>
      </c>
    </row>
    <row r="1557" customFormat="false" ht="14.25" hidden="false" customHeight="true" outlineLevel="0" collapsed="false">
      <c r="B1557" s="88" t="s">
        <v>13</v>
      </c>
      <c r="C1557" s="89" t="n">
        <v>1185732</v>
      </c>
      <c r="D1557" s="90" t="n">
        <v>44208</v>
      </c>
      <c r="E1557" s="88" t="s">
        <v>29</v>
      </c>
      <c r="F1557" s="88" t="s">
        <v>105</v>
      </c>
      <c r="G1557" s="88" t="s">
        <v>160</v>
      </c>
      <c r="H1557" s="91" t="s">
        <v>48</v>
      </c>
      <c r="I1557" s="92" t="n">
        <v>27</v>
      </c>
      <c r="J1557" s="93" t="n">
        <v>83</v>
      </c>
      <c r="K1557" s="94" t="n">
        <f aca="false">I1557 * J1557</f>
        <v>2241</v>
      </c>
      <c r="L1557" s="94" t="n">
        <f aca="false">K1557 *M1557</f>
        <v>986.04</v>
      </c>
      <c r="M1557" s="95" t="n">
        <v>0.44</v>
      </c>
      <c r="N1557" s="88" t="s">
        <v>23</v>
      </c>
      <c r="O1557" s="91" t="s">
        <v>219</v>
      </c>
      <c r="P1557" s="0" t="str">
        <f aca="false">RIGHT(H1557,LEN(H1557) - FIND(" ", H1557))</f>
        <v>Street Footwear</v>
      </c>
    </row>
    <row r="1558" customFormat="false" ht="14.25" hidden="false" customHeight="true" outlineLevel="0" collapsed="false">
      <c r="B1558" s="88" t="s">
        <v>13</v>
      </c>
      <c r="C1558" s="89" t="n">
        <v>1185732</v>
      </c>
      <c r="D1558" s="90" t="n">
        <v>44208</v>
      </c>
      <c r="E1558" s="88" t="s">
        <v>29</v>
      </c>
      <c r="F1558" s="88" t="s">
        <v>105</v>
      </c>
      <c r="G1558" s="88" t="s">
        <v>160</v>
      </c>
      <c r="H1558" s="91" t="s">
        <v>44</v>
      </c>
      <c r="I1558" s="92" t="n">
        <v>34</v>
      </c>
      <c r="J1558" s="93" t="n">
        <v>36</v>
      </c>
      <c r="K1558" s="94" t="n">
        <f aca="false">I1558 * J1558</f>
        <v>1224</v>
      </c>
      <c r="L1558" s="94" t="n">
        <f aca="false">K1558 *M1558</f>
        <v>489.6</v>
      </c>
      <c r="M1558" s="95" t="n">
        <v>0.4</v>
      </c>
      <c r="N1558" s="88" t="s">
        <v>23</v>
      </c>
      <c r="O1558" s="91" t="s">
        <v>219</v>
      </c>
      <c r="P1558" s="0" t="str">
        <f aca="false">RIGHT(H1558,LEN(H1558) - FIND(" ", H1558))</f>
        <v>Athletic Footwear</v>
      </c>
    </row>
    <row r="1559" customFormat="false" ht="14.25" hidden="false" customHeight="true" outlineLevel="0" collapsed="false">
      <c r="B1559" s="88" t="s">
        <v>13</v>
      </c>
      <c r="C1559" s="89" t="n">
        <v>1185732</v>
      </c>
      <c r="D1559" s="90" t="n">
        <v>44208</v>
      </c>
      <c r="E1559" s="88" t="s">
        <v>29</v>
      </c>
      <c r="F1559" s="88" t="s">
        <v>105</v>
      </c>
      <c r="G1559" s="88" t="s">
        <v>160</v>
      </c>
      <c r="H1559" s="91" t="s">
        <v>16</v>
      </c>
      <c r="I1559" s="92" t="n">
        <v>48</v>
      </c>
      <c r="J1559" s="93" t="n">
        <v>44</v>
      </c>
      <c r="K1559" s="94" t="n">
        <f aca="false">I1559 * J1559</f>
        <v>2112</v>
      </c>
      <c r="L1559" s="94" t="n">
        <f aca="false">K1559 *M1559</f>
        <v>992.64</v>
      </c>
      <c r="M1559" s="95" t="n">
        <v>0.47</v>
      </c>
      <c r="N1559" s="88" t="s">
        <v>23</v>
      </c>
      <c r="O1559" s="91" t="s">
        <v>218</v>
      </c>
      <c r="P1559" s="0" t="str">
        <f aca="false">RIGHT(H1559,LEN(H1559) - FIND(" ", H1559))</f>
        <v>Apparel</v>
      </c>
    </row>
    <row r="1560" customFormat="false" ht="14.25" hidden="false" customHeight="true" outlineLevel="0" collapsed="false">
      <c r="B1560" s="88" t="s">
        <v>13</v>
      </c>
      <c r="C1560" s="89" t="n">
        <v>1185732</v>
      </c>
      <c r="D1560" s="90" t="n">
        <v>44208</v>
      </c>
      <c r="E1560" s="88" t="s">
        <v>29</v>
      </c>
      <c r="F1560" s="88" t="s">
        <v>105</v>
      </c>
      <c r="G1560" s="88" t="s">
        <v>160</v>
      </c>
      <c r="H1560" s="91" t="s">
        <v>38</v>
      </c>
      <c r="I1560" s="92" t="n">
        <v>37</v>
      </c>
      <c r="J1560" s="93" t="n">
        <v>72</v>
      </c>
      <c r="K1560" s="94" t="n">
        <f aca="false">I1560 * J1560</f>
        <v>2664</v>
      </c>
      <c r="L1560" s="94" t="n">
        <f aca="false">K1560 *M1560</f>
        <v>1465.2</v>
      </c>
      <c r="M1560" s="95" t="n">
        <v>0.55</v>
      </c>
      <c r="N1560" s="88" t="s">
        <v>23</v>
      </c>
      <c r="O1560" s="91" t="s">
        <v>219</v>
      </c>
      <c r="P1560" s="0" t="str">
        <f aca="false">RIGHT(H1560,LEN(H1560) - FIND(" ", H1560))</f>
        <v>Apparel</v>
      </c>
    </row>
    <row r="1561" customFormat="false" ht="14.25" hidden="false" customHeight="true" outlineLevel="0" collapsed="false">
      <c r="B1561" s="88" t="s">
        <v>43</v>
      </c>
      <c r="C1561" s="89" t="n">
        <v>1128299</v>
      </c>
      <c r="D1561" s="90" t="n">
        <v>44208</v>
      </c>
      <c r="E1561" s="88" t="s">
        <v>18</v>
      </c>
      <c r="F1561" s="88" t="s">
        <v>19</v>
      </c>
      <c r="G1561" s="88" t="s">
        <v>60</v>
      </c>
      <c r="H1561" s="91" t="s">
        <v>32</v>
      </c>
      <c r="I1561" s="92" t="n">
        <v>41</v>
      </c>
      <c r="J1561" s="93" t="n">
        <v>338</v>
      </c>
      <c r="K1561" s="94" t="n">
        <f aca="false">I1561 * J1561</f>
        <v>13858</v>
      </c>
      <c r="L1561" s="94" t="n">
        <f aca="false">K1561 *M1561</f>
        <v>5266.04</v>
      </c>
      <c r="M1561" s="95" t="n">
        <v>0.38</v>
      </c>
      <c r="N1561" s="88" t="s">
        <v>31</v>
      </c>
      <c r="O1561" s="91" t="s">
        <v>218</v>
      </c>
      <c r="P1561" s="0" t="str">
        <f aca="false">RIGHT(H1561,LEN(H1561) - FIND(" ", H1561))</f>
        <v>Street Footwear</v>
      </c>
    </row>
    <row r="1562" customFormat="false" ht="14.25" hidden="false" customHeight="true" outlineLevel="0" collapsed="false">
      <c r="B1562" s="88" t="s">
        <v>43</v>
      </c>
      <c r="C1562" s="89" t="n">
        <v>1185732</v>
      </c>
      <c r="D1562" s="90" t="n">
        <v>44208</v>
      </c>
      <c r="E1562" s="88" t="s">
        <v>34</v>
      </c>
      <c r="F1562" s="88" t="s">
        <v>35</v>
      </c>
      <c r="G1562" s="88" t="s">
        <v>146</v>
      </c>
      <c r="H1562" s="91" t="s">
        <v>32</v>
      </c>
      <c r="I1562" s="92" t="n">
        <v>30</v>
      </c>
      <c r="J1562" s="93" t="n">
        <v>272</v>
      </c>
      <c r="K1562" s="94" t="n">
        <f aca="false">I1562 * J1562</f>
        <v>8160</v>
      </c>
      <c r="L1562" s="94" t="n">
        <f aca="false">K1562 *M1562</f>
        <v>4161.6</v>
      </c>
      <c r="M1562" s="95" t="n">
        <v>0.51</v>
      </c>
      <c r="N1562" s="88" t="s">
        <v>31</v>
      </c>
      <c r="O1562" s="91" t="s">
        <v>218</v>
      </c>
      <c r="P1562" s="0" t="str">
        <f aca="false">RIGHT(H1562,LEN(H1562) - FIND(" ", H1562))</f>
        <v>Street Footwear</v>
      </c>
    </row>
    <row r="1563" customFormat="false" ht="14.25" hidden="false" customHeight="true" outlineLevel="0" collapsed="false">
      <c r="B1563" s="88" t="s">
        <v>43</v>
      </c>
      <c r="C1563" s="89" t="n">
        <v>1185732</v>
      </c>
      <c r="D1563" s="90" t="n">
        <v>44208</v>
      </c>
      <c r="E1563" s="88" t="s">
        <v>34</v>
      </c>
      <c r="F1563" s="88" t="s">
        <v>35</v>
      </c>
      <c r="G1563" s="88" t="s">
        <v>146</v>
      </c>
      <c r="H1563" s="91" t="s">
        <v>24</v>
      </c>
      <c r="I1563" s="92" t="n">
        <v>36</v>
      </c>
      <c r="J1563" s="93" t="n">
        <v>221</v>
      </c>
      <c r="K1563" s="94" t="n">
        <f aca="false">I1563 * J1563</f>
        <v>7956</v>
      </c>
      <c r="L1563" s="94" t="n">
        <f aca="false">K1563 *M1563</f>
        <v>3182.4</v>
      </c>
      <c r="M1563" s="95" t="n">
        <v>0.4</v>
      </c>
      <c r="N1563" s="88" t="s">
        <v>31</v>
      </c>
      <c r="O1563" s="91" t="s">
        <v>218</v>
      </c>
      <c r="P1563" s="0" t="str">
        <f aca="false">RIGHT(H1563,LEN(H1563) - FIND(" ", H1563))</f>
        <v>Athletic Footwear</v>
      </c>
    </row>
    <row r="1564" customFormat="false" ht="14.25" hidden="false" customHeight="true" outlineLevel="0" collapsed="false">
      <c r="B1564" s="88" t="s">
        <v>43</v>
      </c>
      <c r="C1564" s="89" t="n">
        <v>1185732</v>
      </c>
      <c r="D1564" s="90" t="n">
        <v>44208</v>
      </c>
      <c r="E1564" s="88" t="s">
        <v>34</v>
      </c>
      <c r="F1564" s="88" t="s">
        <v>35</v>
      </c>
      <c r="G1564" s="88" t="s">
        <v>146</v>
      </c>
      <c r="H1564" s="91" t="s">
        <v>48</v>
      </c>
      <c r="I1564" s="92" t="n">
        <v>26</v>
      </c>
      <c r="J1564" s="93" t="n">
        <v>202</v>
      </c>
      <c r="K1564" s="94" t="n">
        <f aca="false">I1564 * J1564</f>
        <v>5252</v>
      </c>
      <c r="L1564" s="94" t="n">
        <f aca="false">K1564 *M1564</f>
        <v>1523.08</v>
      </c>
      <c r="M1564" s="95" t="n">
        <v>0.29</v>
      </c>
      <c r="N1564" s="88" t="s">
        <v>31</v>
      </c>
      <c r="O1564" s="91" t="s">
        <v>219</v>
      </c>
      <c r="P1564" s="0" t="str">
        <f aca="false">RIGHT(H1564,LEN(H1564) - FIND(" ", H1564))</f>
        <v>Street Footwear</v>
      </c>
    </row>
    <row r="1565" customFormat="false" ht="14.25" hidden="false" customHeight="true" outlineLevel="0" collapsed="false">
      <c r="B1565" s="88" t="s">
        <v>43</v>
      </c>
      <c r="C1565" s="89" t="n">
        <v>1185732</v>
      </c>
      <c r="D1565" s="90" t="n">
        <v>44208</v>
      </c>
      <c r="E1565" s="88" t="s">
        <v>34</v>
      </c>
      <c r="F1565" s="88" t="s">
        <v>35</v>
      </c>
      <c r="G1565" s="88" t="s">
        <v>146</v>
      </c>
      <c r="H1565" s="91" t="s">
        <v>44</v>
      </c>
      <c r="I1565" s="92" t="n">
        <v>30</v>
      </c>
      <c r="J1565" s="93" t="n">
        <v>170</v>
      </c>
      <c r="K1565" s="94" t="n">
        <f aca="false">I1565 * J1565</f>
        <v>5100</v>
      </c>
      <c r="L1565" s="94" t="n">
        <f aca="false">K1565 *M1565</f>
        <v>1887</v>
      </c>
      <c r="M1565" s="95" t="n">
        <v>0.37</v>
      </c>
      <c r="N1565" s="88" t="s">
        <v>31</v>
      </c>
      <c r="O1565" s="91" t="s">
        <v>219</v>
      </c>
      <c r="P1565" s="0" t="str">
        <f aca="false">RIGHT(H1565,LEN(H1565) - FIND(" ", H1565))</f>
        <v>Athletic Footwear</v>
      </c>
    </row>
    <row r="1566" customFormat="false" ht="14.25" hidden="false" customHeight="true" outlineLevel="0" collapsed="false">
      <c r="B1566" s="88" t="s">
        <v>43</v>
      </c>
      <c r="C1566" s="89" t="n">
        <v>1185732</v>
      </c>
      <c r="D1566" s="90" t="n">
        <v>44208</v>
      </c>
      <c r="E1566" s="88" t="s">
        <v>34</v>
      </c>
      <c r="F1566" s="88" t="s">
        <v>35</v>
      </c>
      <c r="G1566" s="88" t="s">
        <v>146</v>
      </c>
      <c r="H1566" s="91" t="s">
        <v>16</v>
      </c>
      <c r="I1566" s="92" t="n">
        <v>36</v>
      </c>
      <c r="J1566" s="93" t="n">
        <v>193</v>
      </c>
      <c r="K1566" s="94" t="n">
        <f aca="false">I1566 * J1566</f>
        <v>6948</v>
      </c>
      <c r="L1566" s="94" t="n">
        <f aca="false">K1566 *M1566</f>
        <v>2848.68</v>
      </c>
      <c r="M1566" s="95" t="n">
        <v>0.41</v>
      </c>
      <c r="N1566" s="88" t="s">
        <v>31</v>
      </c>
      <c r="O1566" s="91" t="s">
        <v>218</v>
      </c>
      <c r="P1566" s="0" t="str">
        <f aca="false">RIGHT(H1566,LEN(H1566) - FIND(" ", H1566))</f>
        <v>Apparel</v>
      </c>
    </row>
    <row r="1567" customFormat="false" ht="14.25" hidden="false" customHeight="true" outlineLevel="0" collapsed="false">
      <c r="B1567" s="88" t="s">
        <v>43</v>
      </c>
      <c r="C1567" s="89" t="n">
        <v>1185732</v>
      </c>
      <c r="D1567" s="90" t="n">
        <v>44208</v>
      </c>
      <c r="E1567" s="88" t="s">
        <v>34</v>
      </c>
      <c r="F1567" s="88" t="s">
        <v>35</v>
      </c>
      <c r="G1567" s="88" t="s">
        <v>146</v>
      </c>
      <c r="H1567" s="91" t="s">
        <v>38</v>
      </c>
      <c r="I1567" s="92" t="n">
        <v>35</v>
      </c>
      <c r="J1567" s="93" t="n">
        <v>221</v>
      </c>
      <c r="K1567" s="94" t="n">
        <f aca="false">I1567 * J1567</f>
        <v>7735</v>
      </c>
      <c r="L1567" s="94" t="n">
        <f aca="false">K1567 *M1567</f>
        <v>4254.25</v>
      </c>
      <c r="M1567" s="95" t="n">
        <v>0.55</v>
      </c>
      <c r="N1567" s="88" t="s">
        <v>31</v>
      </c>
      <c r="O1567" s="91" t="s">
        <v>219</v>
      </c>
      <c r="P1567" s="0" t="str">
        <f aca="false">RIGHT(H1567,LEN(H1567) - FIND(" ", H1567))</f>
        <v>Apparel</v>
      </c>
    </row>
    <row r="1568" customFormat="false" ht="14.25" hidden="false" customHeight="true" outlineLevel="0" collapsed="false">
      <c r="B1568" s="88" t="s">
        <v>43</v>
      </c>
      <c r="C1568" s="89" t="n">
        <v>1128299</v>
      </c>
      <c r="D1568" s="90" t="n">
        <v>44209</v>
      </c>
      <c r="E1568" s="88" t="s">
        <v>18</v>
      </c>
      <c r="F1568" s="88" t="s">
        <v>19</v>
      </c>
      <c r="G1568" s="88" t="s">
        <v>60</v>
      </c>
      <c r="H1568" s="91" t="s">
        <v>24</v>
      </c>
      <c r="I1568" s="92" t="n">
        <v>65</v>
      </c>
      <c r="J1568" s="93" t="n">
        <v>875</v>
      </c>
      <c r="K1568" s="94" t="n">
        <f aca="false">I1568 * J1568</f>
        <v>56875</v>
      </c>
      <c r="L1568" s="94" t="n">
        <f aca="false">K1568 *M1568</f>
        <v>11375</v>
      </c>
      <c r="M1568" s="95" t="n">
        <v>0.2</v>
      </c>
      <c r="N1568" s="88" t="s">
        <v>31</v>
      </c>
      <c r="O1568" s="91" t="s">
        <v>218</v>
      </c>
      <c r="P1568" s="0" t="str">
        <f aca="false">RIGHT(H1568,LEN(H1568) - FIND(" ", H1568))</f>
        <v>Athletic Footwear</v>
      </c>
    </row>
    <row r="1569" customFormat="false" ht="14.25" hidden="false" customHeight="true" outlineLevel="0" collapsed="false">
      <c r="B1569" s="88" t="s">
        <v>22</v>
      </c>
      <c r="C1569" s="89" t="n">
        <v>1189833</v>
      </c>
      <c r="D1569" s="90" t="n">
        <v>44209</v>
      </c>
      <c r="E1569" s="88" t="s">
        <v>29</v>
      </c>
      <c r="F1569" s="88" t="s">
        <v>124</v>
      </c>
      <c r="G1569" s="88" t="s">
        <v>87</v>
      </c>
      <c r="H1569" s="91" t="s">
        <v>16</v>
      </c>
      <c r="I1569" s="92" t="n">
        <v>50</v>
      </c>
      <c r="J1569" s="93" t="n">
        <v>200</v>
      </c>
      <c r="K1569" s="94" t="n">
        <f aca="false">I1569 * J1569</f>
        <v>10000</v>
      </c>
      <c r="L1569" s="94" t="n">
        <f aca="false">K1569 *M1569</f>
        <v>6000</v>
      </c>
      <c r="M1569" s="95" t="n">
        <v>0.6</v>
      </c>
      <c r="N1569" s="88" t="s">
        <v>31</v>
      </c>
      <c r="O1569" s="91" t="s">
        <v>218</v>
      </c>
      <c r="P1569" s="0" t="str">
        <f aca="false">RIGHT(H1569,LEN(H1569) - FIND(" ", H1569))</f>
        <v>Apparel</v>
      </c>
    </row>
    <row r="1570" customFormat="false" ht="14.25" hidden="false" customHeight="true" outlineLevel="0" collapsed="false">
      <c r="B1570" s="88" t="s">
        <v>30</v>
      </c>
      <c r="C1570" s="89" t="n">
        <v>1128299</v>
      </c>
      <c r="D1570" s="90" t="n">
        <v>44209</v>
      </c>
      <c r="E1570" s="88" t="s">
        <v>18</v>
      </c>
      <c r="F1570" s="88" t="s">
        <v>134</v>
      </c>
      <c r="G1570" s="88" t="s">
        <v>71</v>
      </c>
      <c r="H1570" s="91" t="s">
        <v>32</v>
      </c>
      <c r="I1570" s="92" t="n">
        <v>30</v>
      </c>
      <c r="J1570" s="93" t="n">
        <v>450</v>
      </c>
      <c r="K1570" s="94" t="n">
        <f aca="false">I1570 * J1570</f>
        <v>13500</v>
      </c>
      <c r="L1570" s="94" t="n">
        <f aca="false">K1570 *M1570</f>
        <v>5400</v>
      </c>
      <c r="M1570" s="95" t="n">
        <v>0.4</v>
      </c>
      <c r="N1570" s="88" t="s">
        <v>23</v>
      </c>
      <c r="O1570" s="91" t="s">
        <v>218</v>
      </c>
      <c r="P1570" s="0" t="str">
        <f aca="false">RIGHT(H1570,LEN(H1570) - FIND(" ", H1570))</f>
        <v>Street Footwear</v>
      </c>
    </row>
    <row r="1571" customFormat="false" ht="14.25" hidden="false" customHeight="true" outlineLevel="0" collapsed="false">
      <c r="B1571" s="88" t="s">
        <v>30</v>
      </c>
      <c r="C1571" s="89" t="n">
        <v>1128299</v>
      </c>
      <c r="D1571" s="90" t="n">
        <v>44209</v>
      </c>
      <c r="E1571" s="88" t="s">
        <v>18</v>
      </c>
      <c r="F1571" s="88" t="s">
        <v>134</v>
      </c>
      <c r="G1571" s="88" t="s">
        <v>71</v>
      </c>
      <c r="H1571" s="91" t="s">
        <v>24</v>
      </c>
      <c r="I1571" s="92" t="n">
        <v>40</v>
      </c>
      <c r="J1571" s="93" t="n">
        <v>450</v>
      </c>
      <c r="K1571" s="94" t="n">
        <f aca="false">I1571 * J1571</f>
        <v>18000</v>
      </c>
      <c r="L1571" s="94" t="n">
        <f aca="false">K1571 *M1571</f>
        <v>7200</v>
      </c>
      <c r="M1571" s="95" t="n">
        <v>0.4</v>
      </c>
      <c r="N1571" s="88" t="s">
        <v>23</v>
      </c>
      <c r="O1571" s="91" t="s">
        <v>218</v>
      </c>
      <c r="P1571" s="0" t="str">
        <f aca="false">RIGHT(H1571,LEN(H1571) - FIND(" ", H1571))</f>
        <v>Athletic Footwear</v>
      </c>
    </row>
    <row r="1572" customFormat="false" ht="14.25" hidden="false" customHeight="true" outlineLevel="0" collapsed="false">
      <c r="B1572" s="88" t="s">
        <v>30</v>
      </c>
      <c r="C1572" s="89" t="n">
        <v>1128299</v>
      </c>
      <c r="D1572" s="90" t="n">
        <v>44209</v>
      </c>
      <c r="E1572" s="88" t="s">
        <v>18</v>
      </c>
      <c r="F1572" s="88" t="s">
        <v>134</v>
      </c>
      <c r="G1572" s="88" t="s">
        <v>71</v>
      </c>
      <c r="H1572" s="91" t="s">
        <v>48</v>
      </c>
      <c r="I1572" s="92" t="n">
        <v>40</v>
      </c>
      <c r="J1572" s="93" t="n">
        <v>450</v>
      </c>
      <c r="K1572" s="94" t="n">
        <f aca="false">I1572 * J1572</f>
        <v>18000</v>
      </c>
      <c r="L1572" s="94" t="n">
        <f aca="false">K1572 *M1572</f>
        <v>6300</v>
      </c>
      <c r="M1572" s="95" t="n">
        <v>0.35</v>
      </c>
      <c r="N1572" s="88" t="s">
        <v>23</v>
      </c>
      <c r="O1572" s="91" t="s">
        <v>219</v>
      </c>
      <c r="P1572" s="0" t="str">
        <f aca="false">RIGHT(H1572,LEN(H1572) - FIND(" ", H1572))</f>
        <v>Street Footwear</v>
      </c>
    </row>
    <row r="1573" customFormat="false" ht="14.25" hidden="false" customHeight="true" outlineLevel="0" collapsed="false">
      <c r="B1573" s="88" t="s">
        <v>30</v>
      </c>
      <c r="C1573" s="89" t="n">
        <v>1128299</v>
      </c>
      <c r="D1573" s="90" t="n">
        <v>44209</v>
      </c>
      <c r="E1573" s="88" t="s">
        <v>18</v>
      </c>
      <c r="F1573" s="88" t="s">
        <v>134</v>
      </c>
      <c r="G1573" s="88" t="s">
        <v>71</v>
      </c>
      <c r="H1573" s="91" t="s">
        <v>44</v>
      </c>
      <c r="I1573" s="92" t="n">
        <v>40</v>
      </c>
      <c r="J1573" s="93" t="n">
        <v>300</v>
      </c>
      <c r="K1573" s="94" t="n">
        <f aca="false">I1573 * J1573</f>
        <v>12000</v>
      </c>
      <c r="L1573" s="94" t="n">
        <f aca="false">K1573 *M1573</f>
        <v>4800</v>
      </c>
      <c r="M1573" s="95" t="n">
        <v>0.4</v>
      </c>
      <c r="N1573" s="88" t="s">
        <v>23</v>
      </c>
      <c r="O1573" s="91" t="s">
        <v>219</v>
      </c>
      <c r="P1573" s="0" t="str">
        <f aca="false">RIGHT(H1573,LEN(H1573) - FIND(" ", H1573))</f>
        <v>Athletic Footwear</v>
      </c>
    </row>
    <row r="1574" customFormat="false" ht="14.25" hidden="false" customHeight="true" outlineLevel="0" collapsed="false">
      <c r="B1574" s="88" t="s">
        <v>30</v>
      </c>
      <c r="C1574" s="89" t="n">
        <v>1128299</v>
      </c>
      <c r="D1574" s="90" t="n">
        <v>44209</v>
      </c>
      <c r="E1574" s="88" t="s">
        <v>18</v>
      </c>
      <c r="F1574" s="88" t="s">
        <v>134</v>
      </c>
      <c r="G1574" s="88" t="s">
        <v>71</v>
      </c>
      <c r="H1574" s="91" t="s">
        <v>16</v>
      </c>
      <c r="I1574" s="92" t="n">
        <v>45</v>
      </c>
      <c r="J1574" s="93" t="n">
        <v>250</v>
      </c>
      <c r="K1574" s="94" t="n">
        <f aca="false">I1574 * J1574</f>
        <v>11250</v>
      </c>
      <c r="L1574" s="94" t="n">
        <f aca="false">K1574 *M1574</f>
        <v>3937.5</v>
      </c>
      <c r="M1574" s="95" t="n">
        <v>0.35</v>
      </c>
      <c r="N1574" s="88" t="s">
        <v>23</v>
      </c>
      <c r="O1574" s="91" t="s">
        <v>218</v>
      </c>
      <c r="P1574" s="0" t="str">
        <f aca="false">RIGHT(H1574,LEN(H1574) - FIND(" ", H1574))</f>
        <v>Apparel</v>
      </c>
    </row>
    <row r="1575" customFormat="false" ht="14.25" hidden="false" customHeight="true" outlineLevel="0" collapsed="false">
      <c r="B1575" s="88" t="s">
        <v>30</v>
      </c>
      <c r="C1575" s="89" t="n">
        <v>1128299</v>
      </c>
      <c r="D1575" s="90" t="n">
        <v>44209</v>
      </c>
      <c r="E1575" s="88" t="s">
        <v>18</v>
      </c>
      <c r="F1575" s="88" t="s">
        <v>134</v>
      </c>
      <c r="G1575" s="88" t="s">
        <v>71</v>
      </c>
      <c r="H1575" s="91" t="s">
        <v>38</v>
      </c>
      <c r="I1575" s="92" t="n">
        <v>40</v>
      </c>
      <c r="J1575" s="93" t="n">
        <v>450</v>
      </c>
      <c r="K1575" s="94" t="n">
        <f aca="false">I1575 * J1575</f>
        <v>18000</v>
      </c>
      <c r="L1575" s="94" t="n">
        <f aca="false">K1575 *M1575</f>
        <v>4500</v>
      </c>
      <c r="M1575" s="95" t="n">
        <v>0.25</v>
      </c>
      <c r="N1575" s="88" t="s">
        <v>23</v>
      </c>
      <c r="O1575" s="91" t="s">
        <v>219</v>
      </c>
      <c r="P1575" s="0" t="str">
        <f aca="false">RIGHT(H1575,LEN(H1575) - FIND(" ", H1575))</f>
        <v>Apparel</v>
      </c>
    </row>
    <row r="1576" customFormat="false" ht="14.25" hidden="false" customHeight="true" outlineLevel="0" collapsed="false">
      <c r="B1576" s="88" t="s">
        <v>15</v>
      </c>
      <c r="C1576" s="89" t="n">
        <v>1185732</v>
      </c>
      <c r="D1576" s="90" t="n">
        <v>44209</v>
      </c>
      <c r="E1576" s="88" t="s">
        <v>34</v>
      </c>
      <c r="F1576" s="88" t="s">
        <v>138</v>
      </c>
      <c r="G1576" s="88" t="s">
        <v>97</v>
      </c>
      <c r="H1576" s="91" t="s">
        <v>32</v>
      </c>
      <c r="I1576" s="92" t="n">
        <v>35</v>
      </c>
      <c r="J1576" s="93" t="n">
        <v>775</v>
      </c>
      <c r="K1576" s="94" t="n">
        <f aca="false">I1576 * J1576</f>
        <v>27125</v>
      </c>
      <c r="L1576" s="94" t="n">
        <f aca="false">K1576 *M1576</f>
        <v>10850</v>
      </c>
      <c r="M1576" s="95" t="n">
        <v>0.4</v>
      </c>
      <c r="N1576" s="88" t="s">
        <v>23</v>
      </c>
      <c r="O1576" s="91" t="s">
        <v>218</v>
      </c>
      <c r="P1576" s="0" t="str">
        <f aca="false">RIGHT(H1576,LEN(H1576) - FIND(" ", H1576))</f>
        <v>Street Footwear</v>
      </c>
    </row>
    <row r="1577" customFormat="false" ht="14.25" hidden="false" customHeight="true" outlineLevel="0" collapsed="false">
      <c r="B1577" s="88" t="s">
        <v>15</v>
      </c>
      <c r="C1577" s="89" t="n">
        <v>1185732</v>
      </c>
      <c r="D1577" s="90" t="n">
        <v>44209</v>
      </c>
      <c r="E1577" s="88" t="s">
        <v>34</v>
      </c>
      <c r="F1577" s="88" t="s">
        <v>138</v>
      </c>
      <c r="G1577" s="88" t="s">
        <v>97</v>
      </c>
      <c r="H1577" s="91" t="s">
        <v>24</v>
      </c>
      <c r="I1577" s="92" t="n">
        <v>35</v>
      </c>
      <c r="J1577" s="93" t="n">
        <v>575</v>
      </c>
      <c r="K1577" s="94" t="n">
        <f aca="false">I1577 * J1577</f>
        <v>20125</v>
      </c>
      <c r="L1577" s="94" t="n">
        <f aca="false">K1577 *M1577</f>
        <v>7043.75</v>
      </c>
      <c r="M1577" s="95" t="n">
        <v>0.35</v>
      </c>
      <c r="N1577" s="88" t="s">
        <v>23</v>
      </c>
      <c r="O1577" s="91" t="s">
        <v>218</v>
      </c>
      <c r="P1577" s="0" t="str">
        <f aca="false">RIGHT(H1577,LEN(H1577) - FIND(" ", H1577))</f>
        <v>Athletic Footwear</v>
      </c>
    </row>
    <row r="1578" customFormat="false" ht="14.25" hidden="false" customHeight="true" outlineLevel="0" collapsed="false">
      <c r="B1578" s="88" t="s">
        <v>15</v>
      </c>
      <c r="C1578" s="89" t="n">
        <v>1185732</v>
      </c>
      <c r="D1578" s="90" t="n">
        <v>44209</v>
      </c>
      <c r="E1578" s="88" t="s">
        <v>34</v>
      </c>
      <c r="F1578" s="88" t="s">
        <v>138</v>
      </c>
      <c r="G1578" s="88" t="s">
        <v>97</v>
      </c>
      <c r="H1578" s="91" t="s">
        <v>48</v>
      </c>
      <c r="I1578" s="92" t="n">
        <v>25</v>
      </c>
      <c r="J1578" s="93" t="n">
        <v>575</v>
      </c>
      <c r="K1578" s="94" t="n">
        <f aca="false">I1578 * J1578</f>
        <v>14375</v>
      </c>
      <c r="L1578" s="94" t="n">
        <f aca="false">K1578 *M1578</f>
        <v>5750</v>
      </c>
      <c r="M1578" s="95" t="n">
        <v>0.4</v>
      </c>
      <c r="N1578" s="88" t="s">
        <v>23</v>
      </c>
      <c r="O1578" s="91" t="s">
        <v>219</v>
      </c>
      <c r="P1578" s="0" t="str">
        <f aca="false">RIGHT(H1578,LEN(H1578) - FIND(" ", H1578))</f>
        <v>Street Footwear</v>
      </c>
    </row>
    <row r="1579" customFormat="false" ht="14.25" hidden="false" customHeight="true" outlineLevel="0" collapsed="false">
      <c r="B1579" s="88" t="s">
        <v>15</v>
      </c>
      <c r="C1579" s="89" t="n">
        <v>1185732</v>
      </c>
      <c r="D1579" s="90" t="n">
        <v>44209</v>
      </c>
      <c r="E1579" s="88" t="s">
        <v>34</v>
      </c>
      <c r="F1579" s="88" t="s">
        <v>138</v>
      </c>
      <c r="G1579" s="88" t="s">
        <v>97</v>
      </c>
      <c r="H1579" s="91" t="s">
        <v>44</v>
      </c>
      <c r="I1579" s="92" t="n">
        <v>30</v>
      </c>
      <c r="J1579" s="93" t="n">
        <v>425</v>
      </c>
      <c r="K1579" s="94" t="n">
        <f aca="false">I1579 * J1579</f>
        <v>12750</v>
      </c>
      <c r="L1579" s="94" t="n">
        <f aca="false">K1579 *M1579</f>
        <v>5100</v>
      </c>
      <c r="M1579" s="95" t="n">
        <v>0.4</v>
      </c>
      <c r="N1579" s="88" t="s">
        <v>23</v>
      </c>
      <c r="O1579" s="91" t="s">
        <v>219</v>
      </c>
      <c r="P1579" s="0" t="str">
        <f aca="false">RIGHT(H1579,LEN(H1579) - FIND(" ", H1579))</f>
        <v>Athletic Footwear</v>
      </c>
    </row>
    <row r="1580" customFormat="false" ht="14.25" hidden="false" customHeight="true" outlineLevel="0" collapsed="false">
      <c r="B1580" s="88" t="s">
        <v>15</v>
      </c>
      <c r="C1580" s="89" t="n">
        <v>1185732</v>
      </c>
      <c r="D1580" s="90" t="n">
        <v>44209</v>
      </c>
      <c r="E1580" s="88" t="s">
        <v>34</v>
      </c>
      <c r="F1580" s="88" t="s">
        <v>138</v>
      </c>
      <c r="G1580" s="88" t="s">
        <v>97</v>
      </c>
      <c r="H1580" s="91" t="s">
        <v>16</v>
      </c>
      <c r="I1580" s="92" t="n">
        <v>45</v>
      </c>
      <c r="J1580" s="93" t="n">
        <v>475</v>
      </c>
      <c r="K1580" s="94" t="n">
        <f aca="false">I1580 * J1580</f>
        <v>21375</v>
      </c>
      <c r="L1580" s="94" t="n">
        <f aca="false">K1580 *M1580</f>
        <v>7481.25</v>
      </c>
      <c r="M1580" s="95" t="n">
        <v>0.35</v>
      </c>
      <c r="N1580" s="88" t="s">
        <v>23</v>
      </c>
      <c r="O1580" s="91" t="s">
        <v>218</v>
      </c>
      <c r="P1580" s="0" t="str">
        <f aca="false">RIGHT(H1580,LEN(H1580) - FIND(" ", H1580))</f>
        <v>Apparel</v>
      </c>
    </row>
    <row r="1581" customFormat="false" ht="14.25" hidden="false" customHeight="true" outlineLevel="0" collapsed="false">
      <c r="B1581" s="88" t="s">
        <v>15</v>
      </c>
      <c r="C1581" s="89" t="n">
        <v>1185732</v>
      </c>
      <c r="D1581" s="90" t="n">
        <v>44209</v>
      </c>
      <c r="E1581" s="88" t="s">
        <v>34</v>
      </c>
      <c r="F1581" s="88" t="s">
        <v>138</v>
      </c>
      <c r="G1581" s="88" t="s">
        <v>97</v>
      </c>
      <c r="H1581" s="91" t="s">
        <v>38</v>
      </c>
      <c r="I1581" s="92" t="n">
        <v>35</v>
      </c>
      <c r="J1581" s="93" t="n">
        <v>575</v>
      </c>
      <c r="K1581" s="94" t="n">
        <f aca="false">I1581 * J1581</f>
        <v>20125</v>
      </c>
      <c r="L1581" s="94" t="n">
        <f aca="false">K1581 *M1581</f>
        <v>10062.5</v>
      </c>
      <c r="M1581" s="95" t="n">
        <v>0.5</v>
      </c>
      <c r="N1581" s="88" t="s">
        <v>23</v>
      </c>
      <c r="O1581" s="91" t="s">
        <v>219</v>
      </c>
      <c r="P1581" s="0" t="str">
        <f aca="false">RIGHT(H1581,LEN(H1581) - FIND(" ", H1581))</f>
        <v>Apparel</v>
      </c>
    </row>
    <row r="1582" customFormat="false" ht="14.25" hidden="false" customHeight="true" outlineLevel="0" collapsed="false">
      <c r="B1582" s="88" t="s">
        <v>43</v>
      </c>
      <c r="C1582" s="89" t="n">
        <v>1128299</v>
      </c>
      <c r="D1582" s="90" t="n">
        <v>44209</v>
      </c>
      <c r="E1582" s="88" t="s">
        <v>18</v>
      </c>
      <c r="F1582" s="88" t="s">
        <v>19</v>
      </c>
      <c r="G1582" s="88" t="s">
        <v>60</v>
      </c>
      <c r="H1582" s="91" t="s">
        <v>24</v>
      </c>
      <c r="I1582" s="92" t="n">
        <v>59</v>
      </c>
      <c r="J1582" s="93" t="n">
        <v>245</v>
      </c>
      <c r="K1582" s="94" t="n">
        <f aca="false">I1582 * J1582</f>
        <v>14455</v>
      </c>
      <c r="L1582" s="94" t="n">
        <f aca="false">K1582 *M1582</f>
        <v>4914.7</v>
      </c>
      <c r="M1582" s="95" t="n">
        <v>0.34</v>
      </c>
      <c r="N1582" s="88" t="s">
        <v>23</v>
      </c>
      <c r="O1582" s="91" t="s">
        <v>218</v>
      </c>
      <c r="P1582" s="0" t="str">
        <f aca="false">RIGHT(H1582,LEN(H1582) - FIND(" ", H1582))</f>
        <v>Athletic Footwear</v>
      </c>
    </row>
    <row r="1583" customFormat="false" ht="14.25" hidden="false" customHeight="true" outlineLevel="0" collapsed="false">
      <c r="B1583" s="88" t="s">
        <v>22</v>
      </c>
      <c r="C1583" s="89" t="n">
        <v>1189833</v>
      </c>
      <c r="D1583" s="90" t="n">
        <v>44209</v>
      </c>
      <c r="E1583" s="88" t="s">
        <v>29</v>
      </c>
      <c r="F1583" s="88" t="s">
        <v>124</v>
      </c>
      <c r="G1583" s="88" t="s">
        <v>87</v>
      </c>
      <c r="H1583" s="91" t="s">
        <v>16</v>
      </c>
      <c r="I1583" s="92" t="n">
        <v>48</v>
      </c>
      <c r="J1583" s="93" t="n">
        <v>60</v>
      </c>
      <c r="K1583" s="94" t="n">
        <f aca="false">I1583 * J1583</f>
        <v>2880</v>
      </c>
      <c r="L1583" s="94" t="n">
        <f aca="false">K1583 *M1583</f>
        <v>2044.8</v>
      </c>
      <c r="M1583" s="95" t="n">
        <v>0.71</v>
      </c>
      <c r="N1583" s="88" t="s">
        <v>23</v>
      </c>
      <c r="O1583" s="91" t="s">
        <v>218</v>
      </c>
      <c r="P1583" s="0" t="str">
        <f aca="false">RIGHT(H1583,LEN(H1583) - FIND(" ", H1583))</f>
        <v>Apparel</v>
      </c>
    </row>
    <row r="1584" customFormat="false" ht="14.25" hidden="false" customHeight="true" outlineLevel="0" collapsed="false">
      <c r="B1584" s="88" t="s">
        <v>30</v>
      </c>
      <c r="C1584" s="89" t="n">
        <v>1128299</v>
      </c>
      <c r="D1584" s="90" t="n">
        <v>44209</v>
      </c>
      <c r="E1584" s="88" t="s">
        <v>18</v>
      </c>
      <c r="F1584" s="88" t="s">
        <v>134</v>
      </c>
      <c r="G1584" s="88" t="s">
        <v>71</v>
      </c>
      <c r="H1584" s="91" t="s">
        <v>32</v>
      </c>
      <c r="I1584" s="92" t="n">
        <v>29</v>
      </c>
      <c r="J1584" s="93" t="n">
        <v>131</v>
      </c>
      <c r="K1584" s="94" t="n">
        <f aca="false">I1584 * J1584</f>
        <v>3799</v>
      </c>
      <c r="L1584" s="94" t="n">
        <f aca="false">K1584 *M1584</f>
        <v>1937.49</v>
      </c>
      <c r="M1584" s="95" t="n">
        <v>0.51</v>
      </c>
      <c r="N1584" s="88" t="s">
        <v>23</v>
      </c>
      <c r="O1584" s="91" t="s">
        <v>218</v>
      </c>
      <c r="P1584" s="0" t="str">
        <f aca="false">RIGHT(H1584,LEN(H1584) - FIND(" ", H1584))</f>
        <v>Street Footwear</v>
      </c>
    </row>
    <row r="1585" customFormat="false" ht="14.25" hidden="false" customHeight="true" outlineLevel="0" collapsed="false">
      <c r="B1585" s="88" t="s">
        <v>30</v>
      </c>
      <c r="C1585" s="89" t="n">
        <v>1128299</v>
      </c>
      <c r="D1585" s="90" t="n">
        <v>44209</v>
      </c>
      <c r="E1585" s="88" t="s">
        <v>18</v>
      </c>
      <c r="F1585" s="88" t="s">
        <v>134</v>
      </c>
      <c r="G1585" s="88" t="s">
        <v>71</v>
      </c>
      <c r="H1585" s="91" t="s">
        <v>24</v>
      </c>
      <c r="I1585" s="92" t="n">
        <v>39</v>
      </c>
      <c r="J1585" s="93" t="n">
        <v>135</v>
      </c>
      <c r="K1585" s="94" t="n">
        <f aca="false">I1585 * J1585</f>
        <v>5265</v>
      </c>
      <c r="L1585" s="94" t="n">
        <f aca="false">K1585 *M1585</f>
        <v>2685.15</v>
      </c>
      <c r="M1585" s="95" t="n">
        <v>0.51</v>
      </c>
      <c r="N1585" s="88" t="s">
        <v>23</v>
      </c>
      <c r="O1585" s="91" t="s">
        <v>218</v>
      </c>
      <c r="P1585" s="0" t="str">
        <f aca="false">RIGHT(H1585,LEN(H1585) - FIND(" ", H1585))</f>
        <v>Athletic Footwear</v>
      </c>
    </row>
    <row r="1586" customFormat="false" ht="14.25" hidden="false" customHeight="true" outlineLevel="0" collapsed="false">
      <c r="B1586" s="88" t="s">
        <v>30</v>
      </c>
      <c r="C1586" s="89" t="n">
        <v>1128299</v>
      </c>
      <c r="D1586" s="90" t="n">
        <v>44209</v>
      </c>
      <c r="E1586" s="88" t="s">
        <v>18</v>
      </c>
      <c r="F1586" s="88" t="s">
        <v>134</v>
      </c>
      <c r="G1586" s="88" t="s">
        <v>71</v>
      </c>
      <c r="H1586" s="91" t="s">
        <v>48</v>
      </c>
      <c r="I1586" s="92" t="n">
        <v>38</v>
      </c>
      <c r="J1586" s="93" t="n">
        <v>126</v>
      </c>
      <c r="K1586" s="94" t="n">
        <f aca="false">I1586 * J1586</f>
        <v>4788</v>
      </c>
      <c r="L1586" s="94" t="n">
        <f aca="false">K1586 *M1586</f>
        <v>2154.6</v>
      </c>
      <c r="M1586" s="95" t="n">
        <v>0.45</v>
      </c>
      <c r="N1586" s="88" t="s">
        <v>23</v>
      </c>
      <c r="O1586" s="91" t="s">
        <v>219</v>
      </c>
      <c r="P1586" s="0" t="str">
        <f aca="false">RIGHT(H1586,LEN(H1586) - FIND(" ", H1586))</f>
        <v>Street Footwear</v>
      </c>
    </row>
    <row r="1587" customFormat="false" ht="14.25" hidden="false" customHeight="true" outlineLevel="0" collapsed="false">
      <c r="B1587" s="88" t="s">
        <v>30</v>
      </c>
      <c r="C1587" s="89" t="n">
        <v>1128299</v>
      </c>
      <c r="D1587" s="90" t="n">
        <v>44209</v>
      </c>
      <c r="E1587" s="88" t="s">
        <v>18</v>
      </c>
      <c r="F1587" s="88" t="s">
        <v>134</v>
      </c>
      <c r="G1587" s="88" t="s">
        <v>71</v>
      </c>
      <c r="H1587" s="91" t="s">
        <v>44</v>
      </c>
      <c r="I1587" s="92" t="n">
        <v>39</v>
      </c>
      <c r="J1587" s="93" t="n">
        <v>75</v>
      </c>
      <c r="K1587" s="94" t="n">
        <f aca="false">I1587 * J1587</f>
        <v>2925</v>
      </c>
      <c r="L1587" s="94" t="n">
        <f aca="false">K1587 *M1587</f>
        <v>1462.5</v>
      </c>
      <c r="M1587" s="95" t="n">
        <v>0.5</v>
      </c>
      <c r="N1587" s="88" t="s">
        <v>23</v>
      </c>
      <c r="O1587" s="91" t="s">
        <v>219</v>
      </c>
      <c r="P1587" s="0" t="str">
        <f aca="false">RIGHT(H1587,LEN(H1587) - FIND(" ", H1587))</f>
        <v>Athletic Footwear</v>
      </c>
    </row>
    <row r="1588" customFormat="false" ht="14.25" hidden="false" customHeight="true" outlineLevel="0" collapsed="false">
      <c r="B1588" s="88" t="s">
        <v>30</v>
      </c>
      <c r="C1588" s="89" t="n">
        <v>1128299</v>
      </c>
      <c r="D1588" s="90" t="n">
        <v>44209</v>
      </c>
      <c r="E1588" s="88" t="s">
        <v>18</v>
      </c>
      <c r="F1588" s="88" t="s">
        <v>134</v>
      </c>
      <c r="G1588" s="88" t="s">
        <v>71</v>
      </c>
      <c r="H1588" s="91" t="s">
        <v>16</v>
      </c>
      <c r="I1588" s="92" t="n">
        <v>41</v>
      </c>
      <c r="J1588" s="93" t="n">
        <v>63</v>
      </c>
      <c r="K1588" s="94" t="n">
        <f aca="false">I1588 * J1588</f>
        <v>2583</v>
      </c>
      <c r="L1588" s="94" t="n">
        <f aca="false">K1588 *M1588</f>
        <v>1162.35</v>
      </c>
      <c r="M1588" s="95" t="n">
        <v>0.45</v>
      </c>
      <c r="N1588" s="88" t="s">
        <v>23</v>
      </c>
      <c r="O1588" s="91" t="s">
        <v>218</v>
      </c>
      <c r="P1588" s="0" t="str">
        <f aca="false">RIGHT(H1588,LEN(H1588) - FIND(" ", H1588))</f>
        <v>Apparel</v>
      </c>
    </row>
    <row r="1589" customFormat="false" ht="14.25" hidden="false" customHeight="true" outlineLevel="0" collapsed="false">
      <c r="B1589" s="88" t="s">
        <v>30</v>
      </c>
      <c r="C1589" s="89" t="n">
        <v>1128299</v>
      </c>
      <c r="D1589" s="90" t="n">
        <v>44209</v>
      </c>
      <c r="E1589" s="88" t="s">
        <v>18</v>
      </c>
      <c r="F1589" s="88" t="s">
        <v>134</v>
      </c>
      <c r="G1589" s="88" t="s">
        <v>71</v>
      </c>
      <c r="H1589" s="91" t="s">
        <v>38</v>
      </c>
      <c r="I1589" s="92" t="n">
        <v>36</v>
      </c>
      <c r="J1589" s="93" t="n">
        <v>117</v>
      </c>
      <c r="K1589" s="94" t="n">
        <f aca="false">I1589 * J1589</f>
        <v>4212</v>
      </c>
      <c r="L1589" s="94" t="n">
        <f aca="false">K1589 *M1589</f>
        <v>1642.68</v>
      </c>
      <c r="M1589" s="95" t="n">
        <v>0.39</v>
      </c>
      <c r="N1589" s="88" t="s">
        <v>23</v>
      </c>
      <c r="O1589" s="91" t="s">
        <v>219</v>
      </c>
      <c r="P1589" s="0" t="str">
        <f aca="false">RIGHT(H1589,LEN(H1589) - FIND(" ", H1589))</f>
        <v>Apparel</v>
      </c>
    </row>
    <row r="1590" customFormat="false" ht="14.25" hidden="false" customHeight="true" outlineLevel="0" collapsed="false">
      <c r="B1590" s="88" t="s">
        <v>15</v>
      </c>
      <c r="C1590" s="89" t="n">
        <v>1185732</v>
      </c>
      <c r="D1590" s="90" t="n">
        <v>44209</v>
      </c>
      <c r="E1590" s="88" t="s">
        <v>34</v>
      </c>
      <c r="F1590" s="88" t="s">
        <v>138</v>
      </c>
      <c r="G1590" s="88" t="s">
        <v>97</v>
      </c>
      <c r="H1590" s="91" t="s">
        <v>32</v>
      </c>
      <c r="I1590" s="92" t="n">
        <v>32</v>
      </c>
      <c r="J1590" s="93" t="n">
        <v>194</v>
      </c>
      <c r="K1590" s="94" t="n">
        <f aca="false">I1590 * J1590</f>
        <v>6208</v>
      </c>
      <c r="L1590" s="94" t="n">
        <f aca="false">K1590 *M1590</f>
        <v>3228.16</v>
      </c>
      <c r="M1590" s="95" t="n">
        <v>0.52</v>
      </c>
      <c r="N1590" s="88" t="s">
        <v>23</v>
      </c>
      <c r="O1590" s="91" t="s">
        <v>218</v>
      </c>
      <c r="P1590" s="0" t="str">
        <f aca="false">RIGHT(H1590,LEN(H1590) - FIND(" ", H1590))</f>
        <v>Street Footwear</v>
      </c>
    </row>
    <row r="1591" customFormat="false" ht="14.25" hidden="false" customHeight="true" outlineLevel="0" collapsed="false">
      <c r="B1591" s="88" t="s">
        <v>15</v>
      </c>
      <c r="C1591" s="89" t="n">
        <v>1185732</v>
      </c>
      <c r="D1591" s="90" t="n">
        <v>44209</v>
      </c>
      <c r="E1591" s="88" t="s">
        <v>34</v>
      </c>
      <c r="F1591" s="88" t="s">
        <v>138</v>
      </c>
      <c r="G1591" s="88" t="s">
        <v>97</v>
      </c>
      <c r="H1591" s="91" t="s">
        <v>24</v>
      </c>
      <c r="I1591" s="92" t="n">
        <v>33</v>
      </c>
      <c r="J1591" s="93" t="n">
        <v>150</v>
      </c>
      <c r="K1591" s="94" t="n">
        <f aca="false">I1591 * J1591</f>
        <v>4950</v>
      </c>
      <c r="L1591" s="94" t="n">
        <f aca="false">K1591 *M1591</f>
        <v>2475</v>
      </c>
      <c r="M1591" s="95" t="n">
        <v>0.5</v>
      </c>
      <c r="N1591" s="88" t="s">
        <v>23</v>
      </c>
      <c r="O1591" s="91" t="s">
        <v>218</v>
      </c>
      <c r="P1591" s="0" t="str">
        <f aca="false">RIGHT(H1591,LEN(H1591) - FIND(" ", H1591))</f>
        <v>Athletic Footwear</v>
      </c>
    </row>
    <row r="1592" customFormat="false" ht="14.25" hidden="false" customHeight="true" outlineLevel="0" collapsed="false">
      <c r="B1592" s="88" t="s">
        <v>15</v>
      </c>
      <c r="C1592" s="89" t="n">
        <v>1185732</v>
      </c>
      <c r="D1592" s="90" t="n">
        <v>44209</v>
      </c>
      <c r="E1592" s="88" t="s">
        <v>34</v>
      </c>
      <c r="F1592" s="88" t="s">
        <v>138</v>
      </c>
      <c r="G1592" s="88" t="s">
        <v>97</v>
      </c>
      <c r="H1592" s="91" t="s">
        <v>48</v>
      </c>
      <c r="I1592" s="92" t="n">
        <v>24</v>
      </c>
      <c r="J1592" s="93" t="n">
        <v>167</v>
      </c>
      <c r="K1592" s="94" t="n">
        <f aca="false">I1592 * J1592</f>
        <v>4008</v>
      </c>
      <c r="L1592" s="94" t="n">
        <f aca="false">K1592 *M1592</f>
        <v>2164.32</v>
      </c>
      <c r="M1592" s="95" t="n">
        <v>0.54</v>
      </c>
      <c r="N1592" s="88" t="s">
        <v>23</v>
      </c>
      <c r="O1592" s="91" t="s">
        <v>219</v>
      </c>
      <c r="P1592" s="0" t="str">
        <f aca="false">RIGHT(H1592,LEN(H1592) - FIND(" ", H1592))</f>
        <v>Street Footwear</v>
      </c>
    </row>
    <row r="1593" customFormat="false" ht="14.25" hidden="false" customHeight="true" outlineLevel="0" collapsed="false">
      <c r="B1593" s="88" t="s">
        <v>15</v>
      </c>
      <c r="C1593" s="89" t="n">
        <v>1185732</v>
      </c>
      <c r="D1593" s="90" t="n">
        <v>44209</v>
      </c>
      <c r="E1593" s="88" t="s">
        <v>34</v>
      </c>
      <c r="F1593" s="88" t="s">
        <v>138</v>
      </c>
      <c r="G1593" s="88" t="s">
        <v>97</v>
      </c>
      <c r="H1593" s="91" t="s">
        <v>44</v>
      </c>
      <c r="I1593" s="92" t="n">
        <v>29</v>
      </c>
      <c r="J1593" s="93" t="n">
        <v>123</v>
      </c>
      <c r="K1593" s="94" t="n">
        <f aca="false">I1593 * J1593</f>
        <v>3567</v>
      </c>
      <c r="L1593" s="94" t="n">
        <f aca="false">K1593 *M1593</f>
        <v>1854.84</v>
      </c>
      <c r="M1593" s="95" t="n">
        <v>0.52</v>
      </c>
      <c r="N1593" s="88" t="s">
        <v>23</v>
      </c>
      <c r="O1593" s="91" t="s">
        <v>219</v>
      </c>
      <c r="P1593" s="0" t="str">
        <f aca="false">RIGHT(H1593,LEN(H1593) - FIND(" ", H1593))</f>
        <v>Athletic Footwear</v>
      </c>
    </row>
    <row r="1594" customFormat="false" ht="14.25" hidden="false" customHeight="true" outlineLevel="0" collapsed="false">
      <c r="B1594" s="88" t="s">
        <v>15</v>
      </c>
      <c r="C1594" s="89" t="n">
        <v>1185732</v>
      </c>
      <c r="D1594" s="90" t="n">
        <v>44209</v>
      </c>
      <c r="E1594" s="88" t="s">
        <v>34</v>
      </c>
      <c r="F1594" s="88" t="s">
        <v>138</v>
      </c>
      <c r="G1594" s="88" t="s">
        <v>97</v>
      </c>
      <c r="H1594" s="91" t="s">
        <v>16</v>
      </c>
      <c r="I1594" s="92" t="n">
        <v>44</v>
      </c>
      <c r="J1594" s="93" t="n">
        <v>128</v>
      </c>
      <c r="K1594" s="94" t="n">
        <f aca="false">I1594 * J1594</f>
        <v>5632</v>
      </c>
      <c r="L1594" s="94" t="n">
        <f aca="false">K1594 *M1594</f>
        <v>2816</v>
      </c>
      <c r="M1594" s="95" t="n">
        <v>0.5</v>
      </c>
      <c r="N1594" s="88" t="s">
        <v>23</v>
      </c>
      <c r="O1594" s="91" t="s">
        <v>218</v>
      </c>
      <c r="P1594" s="0" t="str">
        <f aca="false">RIGHT(H1594,LEN(H1594) - FIND(" ", H1594))</f>
        <v>Apparel</v>
      </c>
    </row>
    <row r="1595" customFormat="false" ht="14.25" hidden="false" customHeight="true" outlineLevel="0" collapsed="false">
      <c r="B1595" s="88" t="s">
        <v>15</v>
      </c>
      <c r="C1595" s="89" t="n">
        <v>1185732</v>
      </c>
      <c r="D1595" s="90" t="n">
        <v>44209</v>
      </c>
      <c r="E1595" s="88" t="s">
        <v>34</v>
      </c>
      <c r="F1595" s="88" t="s">
        <v>138</v>
      </c>
      <c r="G1595" s="88" t="s">
        <v>97</v>
      </c>
      <c r="H1595" s="91" t="s">
        <v>38</v>
      </c>
      <c r="I1595" s="92" t="n">
        <v>32</v>
      </c>
      <c r="J1595" s="93" t="n">
        <v>173</v>
      </c>
      <c r="K1595" s="94" t="n">
        <f aca="false">I1595 * J1595</f>
        <v>5536</v>
      </c>
      <c r="L1595" s="94" t="n">
        <f aca="false">K1595 *M1595</f>
        <v>3598.4</v>
      </c>
      <c r="M1595" s="95" t="n">
        <v>0.65</v>
      </c>
      <c r="N1595" s="88" t="s">
        <v>23</v>
      </c>
      <c r="O1595" s="91" t="s">
        <v>219</v>
      </c>
      <c r="P1595" s="0" t="str">
        <f aca="false">RIGHT(H1595,LEN(H1595) - FIND(" ", H1595))</f>
        <v>Apparel</v>
      </c>
    </row>
    <row r="1596" customFormat="false" ht="14.25" hidden="false" customHeight="true" outlineLevel="0" collapsed="false">
      <c r="B1596" s="88" t="s">
        <v>43</v>
      </c>
      <c r="C1596" s="89" t="n">
        <v>1128299</v>
      </c>
      <c r="D1596" s="90" t="n">
        <v>44209</v>
      </c>
      <c r="E1596" s="88" t="s">
        <v>18</v>
      </c>
      <c r="F1596" s="88" t="s">
        <v>19</v>
      </c>
      <c r="G1596" s="88" t="s">
        <v>60</v>
      </c>
      <c r="H1596" s="91" t="s">
        <v>24</v>
      </c>
      <c r="I1596" s="92" t="n">
        <v>49</v>
      </c>
      <c r="J1596" s="93" t="n">
        <v>263</v>
      </c>
      <c r="K1596" s="94" t="n">
        <f aca="false">I1596 * J1596</f>
        <v>12887</v>
      </c>
      <c r="L1596" s="94" t="n">
        <f aca="false">K1596 *M1596</f>
        <v>3092.88</v>
      </c>
      <c r="M1596" s="95" t="n">
        <v>0.24</v>
      </c>
      <c r="N1596" s="88" t="s">
        <v>31</v>
      </c>
      <c r="O1596" s="91" t="s">
        <v>218</v>
      </c>
      <c r="P1596" s="0" t="str">
        <f aca="false">RIGHT(H1596,LEN(H1596) - FIND(" ", H1596))</f>
        <v>Athletic Footwear</v>
      </c>
    </row>
    <row r="1597" customFormat="false" ht="14.25" hidden="false" customHeight="true" outlineLevel="0" collapsed="false">
      <c r="B1597" s="88" t="s">
        <v>30</v>
      </c>
      <c r="C1597" s="89" t="n">
        <v>1128299</v>
      </c>
      <c r="D1597" s="90" t="n">
        <v>44209</v>
      </c>
      <c r="E1597" s="88" t="s">
        <v>18</v>
      </c>
      <c r="F1597" s="88" t="s">
        <v>134</v>
      </c>
      <c r="G1597" s="88" t="s">
        <v>71</v>
      </c>
      <c r="H1597" s="91" t="s">
        <v>32</v>
      </c>
      <c r="I1597" s="92" t="n">
        <v>24</v>
      </c>
      <c r="J1597" s="93" t="n">
        <v>149</v>
      </c>
      <c r="K1597" s="94" t="n">
        <f aca="false">I1597 * J1597</f>
        <v>3576</v>
      </c>
      <c r="L1597" s="94" t="n">
        <f aca="false">K1597 *M1597</f>
        <v>1644.96</v>
      </c>
      <c r="M1597" s="95" t="n">
        <v>0.46</v>
      </c>
      <c r="N1597" s="88" t="s">
        <v>31</v>
      </c>
      <c r="O1597" s="91" t="s">
        <v>218</v>
      </c>
      <c r="P1597" s="0" t="str">
        <f aca="false">RIGHT(H1597,LEN(H1597) - FIND(" ", H1597))</f>
        <v>Street Footwear</v>
      </c>
    </row>
    <row r="1598" customFormat="false" ht="14.25" hidden="false" customHeight="true" outlineLevel="0" collapsed="false">
      <c r="B1598" s="88" t="s">
        <v>30</v>
      </c>
      <c r="C1598" s="89" t="n">
        <v>1128299</v>
      </c>
      <c r="D1598" s="90" t="n">
        <v>44209</v>
      </c>
      <c r="E1598" s="88" t="s">
        <v>18</v>
      </c>
      <c r="F1598" s="88" t="s">
        <v>134</v>
      </c>
      <c r="G1598" s="88" t="s">
        <v>71</v>
      </c>
      <c r="H1598" s="91" t="s">
        <v>24</v>
      </c>
      <c r="I1598" s="92" t="n">
        <v>27</v>
      </c>
      <c r="J1598" s="93" t="n">
        <v>140</v>
      </c>
      <c r="K1598" s="94" t="n">
        <f aca="false">I1598 * J1598</f>
        <v>3780</v>
      </c>
      <c r="L1598" s="94" t="n">
        <f aca="false">K1598 *M1598</f>
        <v>1776.6</v>
      </c>
      <c r="M1598" s="95" t="n">
        <v>0.47</v>
      </c>
      <c r="N1598" s="88" t="s">
        <v>31</v>
      </c>
      <c r="O1598" s="91" t="s">
        <v>218</v>
      </c>
      <c r="P1598" s="0" t="str">
        <f aca="false">RIGHT(H1598,LEN(H1598) - FIND(" ", H1598))</f>
        <v>Athletic Footwear</v>
      </c>
    </row>
    <row r="1599" customFormat="false" ht="14.25" hidden="false" customHeight="true" outlineLevel="0" collapsed="false">
      <c r="B1599" s="88" t="s">
        <v>30</v>
      </c>
      <c r="C1599" s="89" t="n">
        <v>1128299</v>
      </c>
      <c r="D1599" s="90" t="n">
        <v>44209</v>
      </c>
      <c r="E1599" s="88" t="s">
        <v>18</v>
      </c>
      <c r="F1599" s="88" t="s">
        <v>134</v>
      </c>
      <c r="G1599" s="88" t="s">
        <v>71</v>
      </c>
      <c r="H1599" s="91" t="s">
        <v>48</v>
      </c>
      <c r="I1599" s="92" t="n">
        <v>32</v>
      </c>
      <c r="J1599" s="93" t="n">
        <v>140</v>
      </c>
      <c r="K1599" s="94" t="n">
        <f aca="false">I1599 * J1599</f>
        <v>4480</v>
      </c>
      <c r="L1599" s="94" t="n">
        <f aca="false">K1599 *M1599</f>
        <v>1881.6</v>
      </c>
      <c r="M1599" s="95" t="n">
        <v>0.42</v>
      </c>
      <c r="N1599" s="88" t="s">
        <v>31</v>
      </c>
      <c r="O1599" s="91" t="s">
        <v>219</v>
      </c>
      <c r="P1599" s="0" t="str">
        <f aca="false">RIGHT(H1599,LEN(H1599) - FIND(" ", H1599))</f>
        <v>Street Footwear</v>
      </c>
    </row>
    <row r="1600" customFormat="false" ht="14.25" hidden="false" customHeight="true" outlineLevel="0" collapsed="false">
      <c r="B1600" s="88" t="s">
        <v>30</v>
      </c>
      <c r="C1600" s="89" t="n">
        <v>1128299</v>
      </c>
      <c r="D1600" s="90" t="n">
        <v>44209</v>
      </c>
      <c r="E1600" s="88" t="s">
        <v>18</v>
      </c>
      <c r="F1600" s="88" t="s">
        <v>134</v>
      </c>
      <c r="G1600" s="88" t="s">
        <v>71</v>
      </c>
      <c r="H1600" s="91" t="s">
        <v>44</v>
      </c>
      <c r="I1600" s="92" t="n">
        <v>28</v>
      </c>
      <c r="J1600" s="93" t="n">
        <v>99</v>
      </c>
      <c r="K1600" s="94" t="n">
        <f aca="false">I1600 * J1600</f>
        <v>2772</v>
      </c>
      <c r="L1600" s="94" t="n">
        <f aca="false">K1600 *M1600</f>
        <v>1164.24</v>
      </c>
      <c r="M1600" s="95" t="n">
        <v>0.42</v>
      </c>
      <c r="N1600" s="88" t="s">
        <v>31</v>
      </c>
      <c r="O1600" s="91" t="s">
        <v>219</v>
      </c>
      <c r="P1600" s="0" t="str">
        <f aca="false">RIGHT(H1600,LEN(H1600) - FIND(" ", H1600))</f>
        <v>Athletic Footwear</v>
      </c>
    </row>
    <row r="1601" customFormat="false" ht="14.25" hidden="false" customHeight="true" outlineLevel="0" collapsed="false">
      <c r="B1601" s="88" t="s">
        <v>30</v>
      </c>
      <c r="C1601" s="89" t="n">
        <v>1128299</v>
      </c>
      <c r="D1601" s="90" t="n">
        <v>44209</v>
      </c>
      <c r="E1601" s="88" t="s">
        <v>18</v>
      </c>
      <c r="F1601" s="88" t="s">
        <v>134</v>
      </c>
      <c r="G1601" s="88" t="s">
        <v>71</v>
      </c>
      <c r="H1601" s="91" t="s">
        <v>16</v>
      </c>
      <c r="I1601" s="92" t="n">
        <v>35</v>
      </c>
      <c r="J1601" s="93" t="n">
        <v>75</v>
      </c>
      <c r="K1601" s="94" t="n">
        <f aca="false">I1601 * J1601</f>
        <v>2625</v>
      </c>
      <c r="L1601" s="94" t="n">
        <f aca="false">K1601 *M1601</f>
        <v>1050</v>
      </c>
      <c r="M1601" s="95" t="n">
        <v>0.4</v>
      </c>
      <c r="N1601" s="88" t="s">
        <v>31</v>
      </c>
      <c r="O1601" s="91" t="s">
        <v>218</v>
      </c>
      <c r="P1601" s="0" t="str">
        <f aca="false">RIGHT(H1601,LEN(H1601) - FIND(" ", H1601))</f>
        <v>Apparel</v>
      </c>
    </row>
    <row r="1602" customFormat="false" ht="14.25" hidden="false" customHeight="true" outlineLevel="0" collapsed="false">
      <c r="B1602" s="88" t="s">
        <v>30</v>
      </c>
      <c r="C1602" s="89" t="n">
        <v>1128299</v>
      </c>
      <c r="D1602" s="90" t="n">
        <v>44209</v>
      </c>
      <c r="E1602" s="88" t="s">
        <v>18</v>
      </c>
      <c r="F1602" s="88" t="s">
        <v>134</v>
      </c>
      <c r="G1602" s="88" t="s">
        <v>71</v>
      </c>
      <c r="H1602" s="91" t="s">
        <v>38</v>
      </c>
      <c r="I1602" s="92" t="n">
        <v>28</v>
      </c>
      <c r="J1602" s="93" t="n">
        <v>140</v>
      </c>
      <c r="K1602" s="94" t="n">
        <f aca="false">I1602 * J1602</f>
        <v>3920</v>
      </c>
      <c r="L1602" s="94" t="n">
        <f aca="false">K1602 *M1602</f>
        <v>1254.4</v>
      </c>
      <c r="M1602" s="95" t="n">
        <v>0.32</v>
      </c>
      <c r="N1602" s="88" t="s">
        <v>31</v>
      </c>
      <c r="O1602" s="91" t="s">
        <v>219</v>
      </c>
      <c r="P1602" s="0" t="str">
        <f aca="false">RIGHT(H1602,LEN(H1602) - FIND(" ", H1602))</f>
        <v>Apparel</v>
      </c>
    </row>
    <row r="1603" customFormat="false" ht="14.25" hidden="false" customHeight="true" outlineLevel="0" collapsed="false">
      <c r="B1603" s="88" t="s">
        <v>43</v>
      </c>
      <c r="C1603" s="89" t="n">
        <v>1128299</v>
      </c>
      <c r="D1603" s="90" t="n">
        <v>44210</v>
      </c>
      <c r="E1603" s="88" t="s">
        <v>18</v>
      </c>
      <c r="F1603" s="88" t="s">
        <v>19</v>
      </c>
      <c r="G1603" s="88" t="s">
        <v>60</v>
      </c>
      <c r="H1603" s="91" t="s">
        <v>48</v>
      </c>
      <c r="I1603" s="92" t="n">
        <v>65</v>
      </c>
      <c r="J1603" s="93" t="n">
        <v>825</v>
      </c>
      <c r="K1603" s="94" t="n">
        <f aca="false">I1603 * J1603</f>
        <v>53625</v>
      </c>
      <c r="L1603" s="94" t="n">
        <f aca="false">K1603 *M1603</f>
        <v>18768.75</v>
      </c>
      <c r="M1603" s="95" t="n">
        <v>0.35</v>
      </c>
      <c r="N1603" s="88" t="s">
        <v>31</v>
      </c>
      <c r="O1603" s="91" t="s">
        <v>219</v>
      </c>
      <c r="P1603" s="0" t="str">
        <f aca="false">RIGHT(H1603,LEN(H1603) - FIND(" ", H1603))</f>
        <v>Street Footwear</v>
      </c>
    </row>
    <row r="1604" customFormat="false" ht="14.25" hidden="false" customHeight="true" outlineLevel="0" collapsed="false">
      <c r="B1604" s="88" t="s">
        <v>22</v>
      </c>
      <c r="C1604" s="89" t="n">
        <v>1189833</v>
      </c>
      <c r="D1604" s="90" t="n">
        <v>44210</v>
      </c>
      <c r="E1604" s="88" t="s">
        <v>29</v>
      </c>
      <c r="F1604" s="88" t="s">
        <v>124</v>
      </c>
      <c r="G1604" s="88" t="s">
        <v>87</v>
      </c>
      <c r="H1604" s="91" t="s">
        <v>38</v>
      </c>
      <c r="I1604" s="92" t="n">
        <v>45</v>
      </c>
      <c r="J1604" s="93" t="n">
        <v>400</v>
      </c>
      <c r="K1604" s="94" t="n">
        <f aca="false">I1604 * J1604</f>
        <v>18000</v>
      </c>
      <c r="L1604" s="94" t="n">
        <f aca="false">K1604 *M1604</f>
        <v>4500</v>
      </c>
      <c r="M1604" s="95" t="n">
        <v>0.25</v>
      </c>
      <c r="N1604" s="88" t="s">
        <v>31</v>
      </c>
      <c r="O1604" s="91" t="s">
        <v>219</v>
      </c>
      <c r="P1604" s="0" t="str">
        <f aca="false">RIGHT(H1604,LEN(H1604) - FIND(" ", H1604))</f>
        <v>Apparel</v>
      </c>
    </row>
    <row r="1605" customFormat="false" ht="14.25" hidden="false" customHeight="true" outlineLevel="0" collapsed="false">
      <c r="B1605" s="88" t="s">
        <v>22</v>
      </c>
      <c r="C1605" s="89" t="n">
        <v>1185732</v>
      </c>
      <c r="D1605" s="90" t="n">
        <v>44210</v>
      </c>
      <c r="E1605" s="88" t="s">
        <v>26</v>
      </c>
      <c r="F1605" s="88" t="s">
        <v>50</v>
      </c>
      <c r="G1605" s="88" t="s">
        <v>67</v>
      </c>
      <c r="H1605" s="91" t="s">
        <v>32</v>
      </c>
      <c r="I1605" s="92" t="n">
        <v>40</v>
      </c>
      <c r="J1605" s="93" t="n">
        <v>800</v>
      </c>
      <c r="K1605" s="94" t="n">
        <f aca="false">I1605 * J1605</f>
        <v>32000</v>
      </c>
      <c r="L1605" s="94" t="n">
        <f aca="false">K1605 *M1605</f>
        <v>16000</v>
      </c>
      <c r="M1605" s="95" t="n">
        <v>0.5</v>
      </c>
      <c r="N1605" s="88" t="s">
        <v>14</v>
      </c>
      <c r="O1605" s="91" t="s">
        <v>218</v>
      </c>
      <c r="P1605" s="0" t="str">
        <f aca="false">RIGHT(H1605,LEN(H1605) - FIND(" ", H1605))</f>
        <v>Street Footwear</v>
      </c>
    </row>
    <row r="1606" customFormat="false" ht="14.25" hidden="false" customHeight="true" outlineLevel="0" collapsed="false">
      <c r="B1606" s="88" t="s">
        <v>22</v>
      </c>
      <c r="C1606" s="89" t="n">
        <v>1185732</v>
      </c>
      <c r="D1606" s="90" t="n">
        <v>44210</v>
      </c>
      <c r="E1606" s="88" t="s">
        <v>26</v>
      </c>
      <c r="F1606" s="88" t="s">
        <v>50</v>
      </c>
      <c r="G1606" s="88" t="s">
        <v>67</v>
      </c>
      <c r="H1606" s="91" t="s">
        <v>24</v>
      </c>
      <c r="I1606" s="92" t="n">
        <v>40</v>
      </c>
      <c r="J1606" s="93" t="n">
        <v>600</v>
      </c>
      <c r="K1606" s="94" t="n">
        <f aca="false">I1606 * J1606</f>
        <v>24000</v>
      </c>
      <c r="L1606" s="94" t="n">
        <f aca="false">K1606 *M1606</f>
        <v>7200</v>
      </c>
      <c r="M1606" s="95" t="n">
        <v>0.3</v>
      </c>
      <c r="N1606" s="88" t="s">
        <v>14</v>
      </c>
      <c r="O1606" s="91" t="s">
        <v>218</v>
      </c>
      <c r="P1606" s="0" t="str">
        <f aca="false">RIGHT(H1606,LEN(H1606) - FIND(" ", H1606))</f>
        <v>Athletic Footwear</v>
      </c>
    </row>
    <row r="1607" customFormat="false" ht="14.25" hidden="false" customHeight="true" outlineLevel="0" collapsed="false">
      <c r="B1607" s="88" t="s">
        <v>22</v>
      </c>
      <c r="C1607" s="89" t="n">
        <v>1185732</v>
      </c>
      <c r="D1607" s="90" t="n">
        <v>44210</v>
      </c>
      <c r="E1607" s="88" t="s">
        <v>26</v>
      </c>
      <c r="F1607" s="88" t="s">
        <v>50</v>
      </c>
      <c r="G1607" s="88" t="s">
        <v>67</v>
      </c>
      <c r="H1607" s="91" t="s">
        <v>48</v>
      </c>
      <c r="I1607" s="92" t="n">
        <v>30</v>
      </c>
      <c r="J1607" s="93" t="n">
        <v>600</v>
      </c>
      <c r="K1607" s="94" t="n">
        <f aca="false">I1607 * J1607</f>
        <v>18000</v>
      </c>
      <c r="L1607" s="94" t="n">
        <f aca="false">K1607 *M1607</f>
        <v>6300</v>
      </c>
      <c r="M1607" s="95" t="n">
        <v>0.35</v>
      </c>
      <c r="N1607" s="88" t="s">
        <v>14</v>
      </c>
      <c r="O1607" s="91" t="s">
        <v>219</v>
      </c>
      <c r="P1607" s="0" t="str">
        <f aca="false">RIGHT(H1607,LEN(H1607) - FIND(" ", H1607))</f>
        <v>Street Footwear</v>
      </c>
    </row>
    <row r="1608" customFormat="false" ht="14.25" hidden="false" customHeight="true" outlineLevel="0" collapsed="false">
      <c r="B1608" s="88" t="s">
        <v>22</v>
      </c>
      <c r="C1608" s="89" t="n">
        <v>1185732</v>
      </c>
      <c r="D1608" s="90" t="n">
        <v>44210</v>
      </c>
      <c r="E1608" s="88" t="s">
        <v>26</v>
      </c>
      <c r="F1608" s="88" t="s">
        <v>50</v>
      </c>
      <c r="G1608" s="88" t="s">
        <v>67</v>
      </c>
      <c r="H1608" s="91" t="s">
        <v>44</v>
      </c>
      <c r="I1608" s="92" t="n">
        <v>35</v>
      </c>
      <c r="J1608" s="93" t="n">
        <v>450</v>
      </c>
      <c r="K1608" s="94" t="n">
        <f aca="false">I1608 * J1608</f>
        <v>15750</v>
      </c>
      <c r="L1608" s="94" t="n">
        <f aca="false">K1608 *M1608</f>
        <v>5512.5</v>
      </c>
      <c r="M1608" s="95" t="n">
        <v>0.35</v>
      </c>
      <c r="N1608" s="88" t="s">
        <v>14</v>
      </c>
      <c r="O1608" s="91" t="s">
        <v>219</v>
      </c>
      <c r="P1608" s="0" t="str">
        <f aca="false">RIGHT(H1608,LEN(H1608) - FIND(" ", H1608))</f>
        <v>Athletic Footwear</v>
      </c>
    </row>
    <row r="1609" customFormat="false" ht="14.25" hidden="false" customHeight="true" outlineLevel="0" collapsed="false">
      <c r="B1609" s="88" t="s">
        <v>22</v>
      </c>
      <c r="C1609" s="89" t="n">
        <v>1185732</v>
      </c>
      <c r="D1609" s="90" t="n">
        <v>44210</v>
      </c>
      <c r="E1609" s="88" t="s">
        <v>26</v>
      </c>
      <c r="F1609" s="88" t="s">
        <v>50</v>
      </c>
      <c r="G1609" s="88" t="s">
        <v>67</v>
      </c>
      <c r="H1609" s="91" t="s">
        <v>16</v>
      </c>
      <c r="I1609" s="92" t="n">
        <v>50</v>
      </c>
      <c r="J1609" s="93" t="n">
        <v>500</v>
      </c>
      <c r="K1609" s="94" t="n">
        <f aca="false">I1609 * J1609</f>
        <v>25000</v>
      </c>
      <c r="L1609" s="94" t="n">
        <f aca="false">K1609 *M1609</f>
        <v>7500</v>
      </c>
      <c r="M1609" s="95" t="n">
        <v>0.3</v>
      </c>
      <c r="N1609" s="88" t="s">
        <v>14</v>
      </c>
      <c r="O1609" s="91" t="s">
        <v>218</v>
      </c>
      <c r="P1609" s="0" t="str">
        <f aca="false">RIGHT(H1609,LEN(H1609) - FIND(" ", H1609))</f>
        <v>Apparel</v>
      </c>
    </row>
    <row r="1610" customFormat="false" ht="14.25" hidden="false" customHeight="true" outlineLevel="0" collapsed="false">
      <c r="B1610" s="88" t="s">
        <v>22</v>
      </c>
      <c r="C1610" s="89" t="n">
        <v>1185732</v>
      </c>
      <c r="D1610" s="90" t="n">
        <v>44210</v>
      </c>
      <c r="E1610" s="88" t="s">
        <v>26</v>
      </c>
      <c r="F1610" s="88" t="s">
        <v>50</v>
      </c>
      <c r="G1610" s="88" t="s">
        <v>67</v>
      </c>
      <c r="H1610" s="91" t="s">
        <v>38</v>
      </c>
      <c r="I1610" s="92" t="n">
        <v>40</v>
      </c>
      <c r="J1610" s="93" t="n">
        <v>600</v>
      </c>
      <c r="K1610" s="94" t="n">
        <f aca="false">I1610 * J1610</f>
        <v>24000</v>
      </c>
      <c r="L1610" s="94" t="n">
        <f aca="false">K1610 *M1610</f>
        <v>6000</v>
      </c>
      <c r="M1610" s="95" t="n">
        <v>0.25</v>
      </c>
      <c r="N1610" s="88" t="s">
        <v>14</v>
      </c>
      <c r="O1610" s="91" t="s">
        <v>219</v>
      </c>
      <c r="P1610" s="0" t="str">
        <f aca="false">RIGHT(H1610,LEN(H1610) - FIND(" ", H1610))</f>
        <v>Apparel</v>
      </c>
    </row>
    <row r="1611" customFormat="false" ht="14.25" hidden="false" customHeight="true" outlineLevel="0" collapsed="false">
      <c r="B1611" s="88" t="s">
        <v>15</v>
      </c>
      <c r="C1611" s="89" t="n">
        <v>1185732</v>
      </c>
      <c r="D1611" s="90" t="n">
        <v>44210</v>
      </c>
      <c r="E1611" s="88" t="s">
        <v>26</v>
      </c>
      <c r="F1611" s="88" t="s">
        <v>115</v>
      </c>
      <c r="G1611" s="88" t="s">
        <v>93</v>
      </c>
      <c r="H1611" s="91" t="s">
        <v>32</v>
      </c>
      <c r="I1611" s="92" t="n">
        <v>45</v>
      </c>
      <c r="J1611" s="93" t="n">
        <v>525</v>
      </c>
      <c r="K1611" s="94" t="n">
        <f aca="false">I1611 * J1611</f>
        <v>23625</v>
      </c>
      <c r="L1611" s="94" t="n">
        <f aca="false">K1611 *M1611</f>
        <v>10631.25</v>
      </c>
      <c r="M1611" s="95" t="n">
        <v>0.45</v>
      </c>
      <c r="N1611" s="88" t="s">
        <v>14</v>
      </c>
      <c r="O1611" s="91" t="s">
        <v>218</v>
      </c>
      <c r="P1611" s="0" t="str">
        <f aca="false">RIGHT(H1611,LEN(H1611) - FIND(" ", H1611))</f>
        <v>Street Footwear</v>
      </c>
    </row>
    <row r="1612" customFormat="false" ht="14.25" hidden="false" customHeight="true" outlineLevel="0" collapsed="false">
      <c r="B1612" s="88" t="s">
        <v>15</v>
      </c>
      <c r="C1612" s="89" t="n">
        <v>1185732</v>
      </c>
      <c r="D1612" s="90" t="n">
        <v>44210</v>
      </c>
      <c r="E1612" s="88" t="s">
        <v>26</v>
      </c>
      <c r="F1612" s="88" t="s">
        <v>115</v>
      </c>
      <c r="G1612" s="88" t="s">
        <v>93</v>
      </c>
      <c r="H1612" s="91" t="s">
        <v>24</v>
      </c>
      <c r="I1612" s="92" t="n">
        <v>45</v>
      </c>
      <c r="J1612" s="93" t="n">
        <v>325</v>
      </c>
      <c r="K1612" s="94" t="n">
        <f aca="false">I1612 * J1612</f>
        <v>14625</v>
      </c>
      <c r="L1612" s="94" t="n">
        <f aca="false">K1612 *M1612</f>
        <v>6581.25</v>
      </c>
      <c r="M1612" s="95" t="n">
        <v>0.45</v>
      </c>
      <c r="N1612" s="88" t="s">
        <v>14</v>
      </c>
      <c r="O1612" s="91" t="s">
        <v>218</v>
      </c>
      <c r="P1612" s="0" t="str">
        <f aca="false">RIGHT(H1612,LEN(H1612) - FIND(" ", H1612))</f>
        <v>Athletic Footwear</v>
      </c>
    </row>
    <row r="1613" customFormat="false" ht="14.25" hidden="false" customHeight="true" outlineLevel="0" collapsed="false">
      <c r="B1613" s="88" t="s">
        <v>15</v>
      </c>
      <c r="C1613" s="89" t="n">
        <v>1185732</v>
      </c>
      <c r="D1613" s="90" t="n">
        <v>44210</v>
      </c>
      <c r="E1613" s="88" t="s">
        <v>26</v>
      </c>
      <c r="F1613" s="88" t="s">
        <v>115</v>
      </c>
      <c r="G1613" s="88" t="s">
        <v>93</v>
      </c>
      <c r="H1613" s="91" t="s">
        <v>48</v>
      </c>
      <c r="I1613" s="92" t="n">
        <v>35</v>
      </c>
      <c r="J1613" s="93" t="n">
        <v>325</v>
      </c>
      <c r="K1613" s="94" t="n">
        <f aca="false">I1613 * J1613</f>
        <v>11375</v>
      </c>
      <c r="L1613" s="94" t="n">
        <f aca="false">K1613 *M1613</f>
        <v>3981.25</v>
      </c>
      <c r="M1613" s="95" t="n">
        <v>0.35</v>
      </c>
      <c r="N1613" s="88" t="s">
        <v>14</v>
      </c>
      <c r="O1613" s="91" t="s">
        <v>219</v>
      </c>
      <c r="P1613" s="0" t="str">
        <f aca="false">RIGHT(H1613,LEN(H1613) - FIND(" ", H1613))</f>
        <v>Street Footwear</v>
      </c>
    </row>
    <row r="1614" customFormat="false" ht="14.25" hidden="false" customHeight="true" outlineLevel="0" collapsed="false">
      <c r="B1614" s="88" t="s">
        <v>15</v>
      </c>
      <c r="C1614" s="89" t="n">
        <v>1185732</v>
      </c>
      <c r="D1614" s="90" t="n">
        <v>44210</v>
      </c>
      <c r="E1614" s="88" t="s">
        <v>26</v>
      </c>
      <c r="F1614" s="88" t="s">
        <v>115</v>
      </c>
      <c r="G1614" s="88" t="s">
        <v>93</v>
      </c>
      <c r="H1614" s="91" t="s">
        <v>44</v>
      </c>
      <c r="I1614" s="92" t="n">
        <v>40</v>
      </c>
      <c r="J1614" s="93" t="n">
        <v>175</v>
      </c>
      <c r="K1614" s="94" t="n">
        <f aca="false">I1614 * J1614</f>
        <v>7000</v>
      </c>
      <c r="L1614" s="94" t="n">
        <f aca="false">K1614 *M1614</f>
        <v>2450</v>
      </c>
      <c r="M1614" s="95" t="n">
        <v>0.35</v>
      </c>
      <c r="N1614" s="88" t="s">
        <v>14</v>
      </c>
      <c r="O1614" s="91" t="s">
        <v>219</v>
      </c>
      <c r="P1614" s="0" t="str">
        <f aca="false">RIGHT(H1614,LEN(H1614) - FIND(" ", H1614))</f>
        <v>Athletic Footwear</v>
      </c>
    </row>
    <row r="1615" customFormat="false" ht="14.25" hidden="false" customHeight="true" outlineLevel="0" collapsed="false">
      <c r="B1615" s="88" t="s">
        <v>15</v>
      </c>
      <c r="C1615" s="89" t="n">
        <v>1185732</v>
      </c>
      <c r="D1615" s="90" t="n">
        <v>44210</v>
      </c>
      <c r="E1615" s="88" t="s">
        <v>26</v>
      </c>
      <c r="F1615" s="88" t="s">
        <v>115</v>
      </c>
      <c r="G1615" s="88" t="s">
        <v>93</v>
      </c>
      <c r="H1615" s="91" t="s">
        <v>16</v>
      </c>
      <c r="I1615" s="92" t="n">
        <v>55</v>
      </c>
      <c r="J1615" s="93" t="n">
        <v>225</v>
      </c>
      <c r="K1615" s="94" t="n">
        <f aca="false">I1615 * J1615</f>
        <v>12375</v>
      </c>
      <c r="L1615" s="94" t="n">
        <f aca="false">K1615 *M1615</f>
        <v>4331.25</v>
      </c>
      <c r="M1615" s="95" t="n">
        <v>0.35</v>
      </c>
      <c r="N1615" s="88" t="s">
        <v>14</v>
      </c>
      <c r="O1615" s="91" t="s">
        <v>218</v>
      </c>
      <c r="P1615" s="0" t="str">
        <f aca="false">RIGHT(H1615,LEN(H1615) - FIND(" ", H1615))</f>
        <v>Apparel</v>
      </c>
    </row>
    <row r="1616" customFormat="false" ht="14.25" hidden="false" customHeight="true" outlineLevel="0" collapsed="false">
      <c r="B1616" s="88" t="s">
        <v>15</v>
      </c>
      <c r="C1616" s="89" t="n">
        <v>1185732</v>
      </c>
      <c r="D1616" s="90" t="n">
        <v>44210</v>
      </c>
      <c r="E1616" s="88" t="s">
        <v>26</v>
      </c>
      <c r="F1616" s="88" t="s">
        <v>115</v>
      </c>
      <c r="G1616" s="88" t="s">
        <v>93</v>
      </c>
      <c r="H1616" s="91" t="s">
        <v>38</v>
      </c>
      <c r="I1616" s="92" t="n">
        <v>45</v>
      </c>
      <c r="J1616" s="93" t="n">
        <v>325</v>
      </c>
      <c r="K1616" s="94" t="n">
        <f aca="false">I1616 * J1616</f>
        <v>14625</v>
      </c>
      <c r="L1616" s="94" t="n">
        <f aca="false">K1616 *M1616</f>
        <v>5850</v>
      </c>
      <c r="M1616" s="95" t="n">
        <v>0.4</v>
      </c>
      <c r="N1616" s="88" t="s">
        <v>14</v>
      </c>
      <c r="O1616" s="91" t="s">
        <v>219</v>
      </c>
      <c r="P1616" s="0" t="str">
        <f aca="false">RIGHT(H1616,LEN(H1616) - FIND(" ", H1616))</f>
        <v>Apparel</v>
      </c>
    </row>
    <row r="1617" customFormat="false" ht="14.25" hidden="false" customHeight="true" outlineLevel="0" collapsed="false">
      <c r="B1617" s="88" t="s">
        <v>43</v>
      </c>
      <c r="C1617" s="89" t="n">
        <v>1128299</v>
      </c>
      <c r="D1617" s="90" t="n">
        <v>44210</v>
      </c>
      <c r="E1617" s="88" t="s">
        <v>18</v>
      </c>
      <c r="F1617" s="88" t="s">
        <v>19</v>
      </c>
      <c r="G1617" s="88" t="s">
        <v>60</v>
      </c>
      <c r="H1617" s="91" t="s">
        <v>48</v>
      </c>
      <c r="I1617" s="92" t="n">
        <v>62</v>
      </c>
      <c r="J1617" s="93" t="n">
        <v>248</v>
      </c>
      <c r="K1617" s="94" t="n">
        <f aca="false">I1617 * J1617</f>
        <v>15376</v>
      </c>
      <c r="L1617" s="94" t="n">
        <f aca="false">K1617 *M1617</f>
        <v>7072.96</v>
      </c>
      <c r="M1617" s="95" t="n">
        <v>0.46</v>
      </c>
      <c r="N1617" s="88" t="s">
        <v>23</v>
      </c>
      <c r="O1617" s="91" t="s">
        <v>219</v>
      </c>
      <c r="P1617" s="0" t="str">
        <f aca="false">RIGHT(H1617,LEN(H1617) - FIND(" ", H1617))</f>
        <v>Street Footwear</v>
      </c>
    </row>
    <row r="1618" customFormat="false" ht="14.25" hidden="false" customHeight="true" outlineLevel="0" collapsed="false">
      <c r="B1618" s="88" t="s">
        <v>22</v>
      </c>
      <c r="C1618" s="89" t="n">
        <v>1189833</v>
      </c>
      <c r="D1618" s="90" t="n">
        <v>44210</v>
      </c>
      <c r="E1618" s="88" t="s">
        <v>29</v>
      </c>
      <c r="F1618" s="88" t="s">
        <v>124</v>
      </c>
      <c r="G1618" s="88" t="s">
        <v>87</v>
      </c>
      <c r="H1618" s="91" t="s">
        <v>38</v>
      </c>
      <c r="I1618" s="92" t="n">
        <v>42</v>
      </c>
      <c r="J1618" s="93" t="n">
        <v>112</v>
      </c>
      <c r="K1618" s="94" t="n">
        <f aca="false">I1618 * J1618</f>
        <v>4704</v>
      </c>
      <c r="L1618" s="94" t="n">
        <f aca="false">K1618 *M1618</f>
        <v>1834.56</v>
      </c>
      <c r="M1618" s="95" t="n">
        <v>0.39</v>
      </c>
      <c r="N1618" s="88" t="s">
        <v>23</v>
      </c>
      <c r="O1618" s="91" t="s">
        <v>219</v>
      </c>
      <c r="P1618" s="0" t="str">
        <f aca="false">RIGHT(H1618,LEN(H1618) - FIND(" ", H1618))</f>
        <v>Apparel</v>
      </c>
    </row>
    <row r="1619" customFormat="false" ht="14.25" hidden="false" customHeight="true" outlineLevel="0" collapsed="false">
      <c r="B1619" s="88" t="s">
        <v>22</v>
      </c>
      <c r="C1619" s="89" t="n">
        <v>1185732</v>
      </c>
      <c r="D1619" s="90" t="n">
        <v>44210</v>
      </c>
      <c r="E1619" s="88" t="s">
        <v>26</v>
      </c>
      <c r="F1619" s="88" t="s">
        <v>50</v>
      </c>
      <c r="G1619" s="88" t="s">
        <v>67</v>
      </c>
      <c r="H1619" s="91" t="s">
        <v>32</v>
      </c>
      <c r="I1619" s="92" t="n">
        <v>39</v>
      </c>
      <c r="J1619" s="93" t="n">
        <v>216</v>
      </c>
      <c r="K1619" s="94" t="n">
        <f aca="false">I1619 * J1619</f>
        <v>8424</v>
      </c>
      <c r="L1619" s="94" t="n">
        <f aca="false">K1619 *M1619</f>
        <v>5307.12</v>
      </c>
      <c r="M1619" s="95" t="n">
        <v>0.63</v>
      </c>
      <c r="N1619" s="88" t="s">
        <v>23</v>
      </c>
      <c r="O1619" s="91" t="s">
        <v>218</v>
      </c>
      <c r="P1619" s="0" t="str">
        <f aca="false">RIGHT(H1619,LEN(H1619) - FIND(" ", H1619))</f>
        <v>Street Footwear</v>
      </c>
    </row>
    <row r="1620" customFormat="false" ht="14.25" hidden="false" customHeight="true" outlineLevel="0" collapsed="false">
      <c r="B1620" s="88" t="s">
        <v>22</v>
      </c>
      <c r="C1620" s="89" t="n">
        <v>1185732</v>
      </c>
      <c r="D1620" s="90" t="n">
        <v>44210</v>
      </c>
      <c r="E1620" s="88" t="s">
        <v>26</v>
      </c>
      <c r="F1620" s="88" t="s">
        <v>50</v>
      </c>
      <c r="G1620" s="88" t="s">
        <v>67</v>
      </c>
      <c r="H1620" s="91" t="s">
        <v>24</v>
      </c>
      <c r="I1620" s="92" t="n">
        <v>39</v>
      </c>
      <c r="J1620" s="93" t="n">
        <v>156</v>
      </c>
      <c r="K1620" s="94" t="n">
        <f aca="false">I1620 * J1620</f>
        <v>6084</v>
      </c>
      <c r="L1620" s="94" t="n">
        <f aca="false">K1620 *M1620</f>
        <v>2737.8</v>
      </c>
      <c r="M1620" s="95" t="n">
        <v>0.45</v>
      </c>
      <c r="N1620" s="88" t="s">
        <v>23</v>
      </c>
      <c r="O1620" s="91" t="s">
        <v>218</v>
      </c>
      <c r="P1620" s="0" t="str">
        <f aca="false">RIGHT(H1620,LEN(H1620) - FIND(" ", H1620))</f>
        <v>Athletic Footwear</v>
      </c>
    </row>
    <row r="1621" customFormat="false" ht="14.25" hidden="false" customHeight="true" outlineLevel="0" collapsed="false">
      <c r="B1621" s="88" t="s">
        <v>22</v>
      </c>
      <c r="C1621" s="89" t="n">
        <v>1185732</v>
      </c>
      <c r="D1621" s="90" t="n">
        <v>44210</v>
      </c>
      <c r="E1621" s="88" t="s">
        <v>26</v>
      </c>
      <c r="F1621" s="88" t="s">
        <v>50</v>
      </c>
      <c r="G1621" s="88" t="s">
        <v>67</v>
      </c>
      <c r="H1621" s="91" t="s">
        <v>48</v>
      </c>
      <c r="I1621" s="92" t="n">
        <v>29</v>
      </c>
      <c r="J1621" s="93" t="n">
        <v>168</v>
      </c>
      <c r="K1621" s="94" t="n">
        <f aca="false">I1621 * J1621</f>
        <v>4872</v>
      </c>
      <c r="L1621" s="94" t="n">
        <f aca="false">K1621 *M1621</f>
        <v>2338.56</v>
      </c>
      <c r="M1621" s="95" t="n">
        <v>0.48</v>
      </c>
      <c r="N1621" s="88" t="s">
        <v>23</v>
      </c>
      <c r="O1621" s="91" t="s">
        <v>219</v>
      </c>
      <c r="P1621" s="0" t="str">
        <f aca="false">RIGHT(H1621,LEN(H1621) - FIND(" ", H1621))</f>
        <v>Street Footwear</v>
      </c>
    </row>
    <row r="1622" customFormat="false" ht="14.25" hidden="false" customHeight="true" outlineLevel="0" collapsed="false">
      <c r="B1622" s="88" t="s">
        <v>22</v>
      </c>
      <c r="C1622" s="89" t="n">
        <v>1185732</v>
      </c>
      <c r="D1622" s="90" t="n">
        <v>44210</v>
      </c>
      <c r="E1622" s="88" t="s">
        <v>26</v>
      </c>
      <c r="F1622" s="88" t="s">
        <v>50</v>
      </c>
      <c r="G1622" s="88" t="s">
        <v>67</v>
      </c>
      <c r="H1622" s="91" t="s">
        <v>44</v>
      </c>
      <c r="I1622" s="92" t="n">
        <v>34</v>
      </c>
      <c r="J1622" s="93" t="n">
        <v>131</v>
      </c>
      <c r="K1622" s="94" t="n">
        <f aca="false">I1622 * J1622</f>
        <v>4454</v>
      </c>
      <c r="L1622" s="94" t="n">
        <f aca="false">K1622 *M1622</f>
        <v>2093.38</v>
      </c>
      <c r="M1622" s="95" t="n">
        <v>0.47</v>
      </c>
      <c r="N1622" s="88" t="s">
        <v>23</v>
      </c>
      <c r="O1622" s="91" t="s">
        <v>219</v>
      </c>
      <c r="P1622" s="0" t="str">
        <f aca="false">RIGHT(H1622,LEN(H1622) - FIND(" ", H1622))</f>
        <v>Athletic Footwear</v>
      </c>
    </row>
    <row r="1623" customFormat="false" ht="14.25" hidden="false" customHeight="true" outlineLevel="0" collapsed="false">
      <c r="B1623" s="88" t="s">
        <v>22</v>
      </c>
      <c r="C1623" s="89" t="n">
        <v>1185732</v>
      </c>
      <c r="D1623" s="90" t="n">
        <v>44210</v>
      </c>
      <c r="E1623" s="88" t="s">
        <v>26</v>
      </c>
      <c r="F1623" s="88" t="s">
        <v>50</v>
      </c>
      <c r="G1623" s="88" t="s">
        <v>67</v>
      </c>
      <c r="H1623" s="91" t="s">
        <v>16</v>
      </c>
      <c r="I1623" s="92" t="n">
        <v>49</v>
      </c>
      <c r="J1623" s="93" t="n">
        <v>145</v>
      </c>
      <c r="K1623" s="94" t="n">
        <f aca="false">I1623 * J1623</f>
        <v>7105</v>
      </c>
      <c r="L1623" s="94" t="n">
        <f aca="false">K1623 *M1623</f>
        <v>3197.25</v>
      </c>
      <c r="M1623" s="95" t="n">
        <v>0.45</v>
      </c>
      <c r="N1623" s="88" t="s">
        <v>23</v>
      </c>
      <c r="O1623" s="91" t="s">
        <v>218</v>
      </c>
      <c r="P1623" s="0" t="str">
        <f aca="false">RIGHT(H1623,LEN(H1623) - FIND(" ", H1623))</f>
        <v>Apparel</v>
      </c>
    </row>
    <row r="1624" customFormat="false" ht="14.25" hidden="false" customHeight="true" outlineLevel="0" collapsed="false">
      <c r="B1624" s="88" t="s">
        <v>22</v>
      </c>
      <c r="C1624" s="89" t="n">
        <v>1185732</v>
      </c>
      <c r="D1624" s="90" t="n">
        <v>44210</v>
      </c>
      <c r="E1624" s="88" t="s">
        <v>26</v>
      </c>
      <c r="F1624" s="88" t="s">
        <v>50</v>
      </c>
      <c r="G1624" s="88" t="s">
        <v>67</v>
      </c>
      <c r="H1624" s="91" t="s">
        <v>38</v>
      </c>
      <c r="I1624" s="92" t="n">
        <v>38</v>
      </c>
      <c r="J1624" s="93" t="n">
        <v>156</v>
      </c>
      <c r="K1624" s="94" t="n">
        <f aca="false">I1624 * J1624</f>
        <v>5928</v>
      </c>
      <c r="L1624" s="94" t="n">
        <f aca="false">K1624 *M1624</f>
        <v>2371.2</v>
      </c>
      <c r="M1624" s="95" t="n">
        <v>0.4</v>
      </c>
      <c r="N1624" s="88" t="s">
        <v>23</v>
      </c>
      <c r="O1624" s="91" t="s">
        <v>219</v>
      </c>
      <c r="P1624" s="0" t="str">
        <f aca="false">RIGHT(H1624,LEN(H1624) - FIND(" ", H1624))</f>
        <v>Apparel</v>
      </c>
    </row>
    <row r="1625" customFormat="false" ht="14.25" hidden="false" customHeight="true" outlineLevel="0" collapsed="false">
      <c r="B1625" s="88" t="s">
        <v>15</v>
      </c>
      <c r="C1625" s="89" t="n">
        <v>1185732</v>
      </c>
      <c r="D1625" s="90" t="n">
        <v>44210</v>
      </c>
      <c r="E1625" s="88" t="s">
        <v>26</v>
      </c>
      <c r="F1625" s="88" t="s">
        <v>115</v>
      </c>
      <c r="G1625" s="88" t="s">
        <v>93</v>
      </c>
      <c r="H1625" s="91" t="s">
        <v>32</v>
      </c>
      <c r="I1625" s="92" t="n">
        <v>44</v>
      </c>
      <c r="J1625" s="93" t="n">
        <v>152</v>
      </c>
      <c r="K1625" s="94" t="n">
        <f aca="false">I1625 * J1625</f>
        <v>6688</v>
      </c>
      <c r="L1625" s="94" t="n">
        <f aca="false">K1625 *M1625</f>
        <v>3678.4</v>
      </c>
      <c r="M1625" s="95" t="n">
        <v>0.55</v>
      </c>
      <c r="N1625" s="88" t="s">
        <v>23</v>
      </c>
      <c r="O1625" s="91" t="s">
        <v>218</v>
      </c>
      <c r="P1625" s="0" t="str">
        <f aca="false">RIGHT(H1625,LEN(H1625) - FIND(" ", H1625))</f>
        <v>Street Footwear</v>
      </c>
    </row>
    <row r="1626" customFormat="false" ht="14.25" hidden="false" customHeight="true" outlineLevel="0" collapsed="false">
      <c r="B1626" s="88" t="s">
        <v>15</v>
      </c>
      <c r="C1626" s="89" t="n">
        <v>1185732</v>
      </c>
      <c r="D1626" s="90" t="n">
        <v>44210</v>
      </c>
      <c r="E1626" s="88" t="s">
        <v>26</v>
      </c>
      <c r="F1626" s="88" t="s">
        <v>115</v>
      </c>
      <c r="G1626" s="88" t="s">
        <v>93</v>
      </c>
      <c r="H1626" s="91" t="s">
        <v>24</v>
      </c>
      <c r="I1626" s="92" t="n">
        <v>42</v>
      </c>
      <c r="J1626" s="93" t="n">
        <v>94</v>
      </c>
      <c r="K1626" s="94" t="n">
        <f aca="false">I1626 * J1626</f>
        <v>3948</v>
      </c>
      <c r="L1626" s="94" t="n">
        <f aca="false">K1626 *M1626</f>
        <v>2368.8</v>
      </c>
      <c r="M1626" s="95" t="n">
        <v>0.6</v>
      </c>
      <c r="N1626" s="88" t="s">
        <v>23</v>
      </c>
      <c r="O1626" s="91" t="s">
        <v>218</v>
      </c>
      <c r="P1626" s="0" t="str">
        <f aca="false">RIGHT(H1626,LEN(H1626) - FIND(" ", H1626))</f>
        <v>Athletic Footwear</v>
      </c>
    </row>
    <row r="1627" customFormat="false" ht="14.25" hidden="false" customHeight="true" outlineLevel="0" collapsed="false">
      <c r="B1627" s="88" t="s">
        <v>15</v>
      </c>
      <c r="C1627" s="89" t="n">
        <v>1185732</v>
      </c>
      <c r="D1627" s="90" t="n">
        <v>44210</v>
      </c>
      <c r="E1627" s="88" t="s">
        <v>26</v>
      </c>
      <c r="F1627" s="88" t="s">
        <v>115</v>
      </c>
      <c r="G1627" s="88" t="s">
        <v>93</v>
      </c>
      <c r="H1627" s="91" t="s">
        <v>48</v>
      </c>
      <c r="I1627" s="92" t="n">
        <v>32</v>
      </c>
      <c r="J1627" s="93" t="n">
        <v>91</v>
      </c>
      <c r="K1627" s="94" t="n">
        <f aca="false">I1627 * J1627</f>
        <v>2912</v>
      </c>
      <c r="L1627" s="94" t="n">
        <f aca="false">K1627 *M1627</f>
        <v>1310.4</v>
      </c>
      <c r="M1627" s="95" t="n">
        <v>0.45</v>
      </c>
      <c r="N1627" s="88" t="s">
        <v>23</v>
      </c>
      <c r="O1627" s="91" t="s">
        <v>219</v>
      </c>
      <c r="P1627" s="0" t="str">
        <f aca="false">RIGHT(H1627,LEN(H1627) - FIND(" ", H1627))</f>
        <v>Street Footwear</v>
      </c>
    </row>
    <row r="1628" customFormat="false" ht="14.25" hidden="false" customHeight="true" outlineLevel="0" collapsed="false">
      <c r="B1628" s="88" t="s">
        <v>15</v>
      </c>
      <c r="C1628" s="89" t="n">
        <v>1185732</v>
      </c>
      <c r="D1628" s="90" t="n">
        <v>44210</v>
      </c>
      <c r="E1628" s="88" t="s">
        <v>26</v>
      </c>
      <c r="F1628" s="88" t="s">
        <v>115</v>
      </c>
      <c r="G1628" s="88" t="s">
        <v>93</v>
      </c>
      <c r="H1628" s="91" t="s">
        <v>44</v>
      </c>
      <c r="I1628" s="92" t="n">
        <v>39</v>
      </c>
      <c r="J1628" s="93" t="n">
        <v>44</v>
      </c>
      <c r="K1628" s="94" t="n">
        <f aca="false">I1628 * J1628</f>
        <v>1716</v>
      </c>
      <c r="L1628" s="94" t="n">
        <f aca="false">K1628 *M1628</f>
        <v>840.84</v>
      </c>
      <c r="M1628" s="95" t="n">
        <v>0.49</v>
      </c>
      <c r="N1628" s="88" t="s">
        <v>23</v>
      </c>
      <c r="O1628" s="91" t="s">
        <v>219</v>
      </c>
      <c r="P1628" s="0" t="str">
        <f aca="false">RIGHT(H1628,LEN(H1628) - FIND(" ", H1628))</f>
        <v>Athletic Footwear</v>
      </c>
    </row>
    <row r="1629" customFormat="false" ht="14.25" hidden="false" customHeight="true" outlineLevel="0" collapsed="false">
      <c r="B1629" s="88" t="s">
        <v>15</v>
      </c>
      <c r="C1629" s="89" t="n">
        <v>1185732</v>
      </c>
      <c r="D1629" s="90" t="n">
        <v>44210</v>
      </c>
      <c r="E1629" s="88" t="s">
        <v>26</v>
      </c>
      <c r="F1629" s="88" t="s">
        <v>115</v>
      </c>
      <c r="G1629" s="88" t="s">
        <v>93</v>
      </c>
      <c r="H1629" s="91" t="s">
        <v>16</v>
      </c>
      <c r="I1629" s="92" t="n">
        <v>52</v>
      </c>
      <c r="J1629" s="93" t="n">
        <v>68</v>
      </c>
      <c r="K1629" s="94" t="n">
        <f aca="false">I1629 * J1629</f>
        <v>3536</v>
      </c>
      <c r="L1629" s="94" t="n">
        <f aca="false">K1629 *M1629</f>
        <v>1661.92</v>
      </c>
      <c r="M1629" s="95" t="n">
        <v>0.47</v>
      </c>
      <c r="N1629" s="88" t="s">
        <v>23</v>
      </c>
      <c r="O1629" s="91" t="s">
        <v>218</v>
      </c>
      <c r="P1629" s="0" t="str">
        <f aca="false">RIGHT(H1629,LEN(H1629) - FIND(" ", H1629))</f>
        <v>Apparel</v>
      </c>
    </row>
    <row r="1630" customFormat="false" ht="14.25" hidden="false" customHeight="true" outlineLevel="0" collapsed="false">
      <c r="B1630" s="88" t="s">
        <v>15</v>
      </c>
      <c r="C1630" s="89" t="n">
        <v>1185732</v>
      </c>
      <c r="D1630" s="90" t="n">
        <v>44210</v>
      </c>
      <c r="E1630" s="88" t="s">
        <v>26</v>
      </c>
      <c r="F1630" s="88" t="s">
        <v>115</v>
      </c>
      <c r="G1630" s="88" t="s">
        <v>93</v>
      </c>
      <c r="H1630" s="91" t="s">
        <v>38</v>
      </c>
      <c r="I1630" s="92" t="n">
        <v>44</v>
      </c>
      <c r="J1630" s="93" t="n">
        <v>98</v>
      </c>
      <c r="K1630" s="94" t="n">
        <f aca="false">I1630 * J1630</f>
        <v>4312</v>
      </c>
      <c r="L1630" s="94" t="n">
        <f aca="false">K1630 *M1630</f>
        <v>2199.12</v>
      </c>
      <c r="M1630" s="95" t="n">
        <v>0.51</v>
      </c>
      <c r="N1630" s="88" t="s">
        <v>23</v>
      </c>
      <c r="O1630" s="91" t="s">
        <v>219</v>
      </c>
      <c r="P1630" s="0" t="str">
        <f aca="false">RIGHT(H1630,LEN(H1630) - FIND(" ", H1630))</f>
        <v>Apparel</v>
      </c>
    </row>
    <row r="1631" customFormat="false" ht="14.25" hidden="false" customHeight="true" outlineLevel="0" collapsed="false">
      <c r="B1631" s="88" t="s">
        <v>43</v>
      </c>
      <c r="C1631" s="89" t="n">
        <v>1128299</v>
      </c>
      <c r="D1631" s="90" t="n">
        <v>44210</v>
      </c>
      <c r="E1631" s="88" t="s">
        <v>18</v>
      </c>
      <c r="F1631" s="88" t="s">
        <v>19</v>
      </c>
      <c r="G1631" s="88" t="s">
        <v>60</v>
      </c>
      <c r="H1631" s="91" t="s">
        <v>48</v>
      </c>
      <c r="I1631" s="92" t="n">
        <v>46</v>
      </c>
      <c r="J1631" s="93" t="n">
        <v>264</v>
      </c>
      <c r="K1631" s="94" t="n">
        <f aca="false">I1631 * J1631</f>
        <v>12144</v>
      </c>
      <c r="L1631" s="94" t="n">
        <f aca="false">K1631 *M1631</f>
        <v>4857.6</v>
      </c>
      <c r="M1631" s="95" t="n">
        <v>0.4</v>
      </c>
      <c r="N1631" s="88" t="s">
        <v>31</v>
      </c>
      <c r="O1631" s="91" t="s">
        <v>219</v>
      </c>
      <c r="P1631" s="0" t="str">
        <f aca="false">RIGHT(H1631,LEN(H1631) - FIND(" ", H1631))</f>
        <v>Street Footwear</v>
      </c>
    </row>
    <row r="1632" customFormat="false" ht="14.25" hidden="false" customHeight="true" outlineLevel="0" collapsed="false">
      <c r="B1632" s="88" t="s">
        <v>15</v>
      </c>
      <c r="C1632" s="89" t="n">
        <v>1185732</v>
      </c>
      <c r="D1632" s="90" t="n">
        <v>44210</v>
      </c>
      <c r="E1632" s="88" t="s">
        <v>26</v>
      </c>
      <c r="F1632" s="88" t="s">
        <v>115</v>
      </c>
      <c r="G1632" s="88" t="s">
        <v>93</v>
      </c>
      <c r="H1632" s="91" t="s">
        <v>32</v>
      </c>
      <c r="I1632" s="92" t="n">
        <v>35</v>
      </c>
      <c r="J1632" s="93" t="n">
        <v>179</v>
      </c>
      <c r="K1632" s="94" t="n">
        <f aca="false">I1632 * J1632</f>
        <v>6265</v>
      </c>
      <c r="L1632" s="94" t="n">
        <f aca="false">K1632 *M1632</f>
        <v>3257.8</v>
      </c>
      <c r="M1632" s="95" t="n">
        <v>0.52</v>
      </c>
      <c r="N1632" s="88" t="s">
        <v>31</v>
      </c>
      <c r="O1632" s="91" t="s">
        <v>218</v>
      </c>
      <c r="P1632" s="0" t="str">
        <f aca="false">RIGHT(H1632,LEN(H1632) - FIND(" ", H1632))</f>
        <v>Street Footwear</v>
      </c>
    </row>
    <row r="1633" customFormat="false" ht="14.25" hidden="false" customHeight="true" outlineLevel="0" collapsed="false">
      <c r="B1633" s="88" t="s">
        <v>15</v>
      </c>
      <c r="C1633" s="89" t="n">
        <v>1185732</v>
      </c>
      <c r="D1633" s="90" t="n">
        <v>44210</v>
      </c>
      <c r="E1633" s="88" t="s">
        <v>26</v>
      </c>
      <c r="F1633" s="88" t="s">
        <v>115</v>
      </c>
      <c r="G1633" s="88" t="s">
        <v>93</v>
      </c>
      <c r="H1633" s="91" t="s">
        <v>24</v>
      </c>
      <c r="I1633" s="92" t="n">
        <v>36</v>
      </c>
      <c r="J1633" s="93" t="n">
        <v>107</v>
      </c>
      <c r="K1633" s="94" t="n">
        <f aca="false">I1633 * J1633</f>
        <v>3852</v>
      </c>
      <c r="L1633" s="94" t="n">
        <f aca="false">K1633 *M1633</f>
        <v>1887.48</v>
      </c>
      <c r="M1633" s="95" t="n">
        <v>0.49</v>
      </c>
      <c r="N1633" s="88" t="s">
        <v>31</v>
      </c>
      <c r="O1633" s="91" t="s">
        <v>218</v>
      </c>
      <c r="P1633" s="0" t="str">
        <f aca="false">RIGHT(H1633,LEN(H1633) - FIND(" ", H1633))</f>
        <v>Athletic Footwear</v>
      </c>
    </row>
    <row r="1634" customFormat="false" ht="14.25" hidden="false" customHeight="true" outlineLevel="0" collapsed="false">
      <c r="B1634" s="88" t="s">
        <v>15</v>
      </c>
      <c r="C1634" s="89" t="n">
        <v>1185732</v>
      </c>
      <c r="D1634" s="90" t="n">
        <v>44210</v>
      </c>
      <c r="E1634" s="88" t="s">
        <v>26</v>
      </c>
      <c r="F1634" s="88" t="s">
        <v>115</v>
      </c>
      <c r="G1634" s="88" t="s">
        <v>93</v>
      </c>
      <c r="H1634" s="91" t="s">
        <v>48</v>
      </c>
      <c r="I1634" s="92" t="n">
        <v>27</v>
      </c>
      <c r="J1634" s="93" t="n">
        <v>101</v>
      </c>
      <c r="K1634" s="94" t="n">
        <f aca="false">I1634 * J1634</f>
        <v>2727</v>
      </c>
      <c r="L1634" s="94" t="n">
        <f aca="false">K1634 *M1634</f>
        <v>1090.8</v>
      </c>
      <c r="M1634" s="95" t="n">
        <v>0.4</v>
      </c>
      <c r="N1634" s="88" t="s">
        <v>31</v>
      </c>
      <c r="O1634" s="91" t="s">
        <v>219</v>
      </c>
      <c r="P1634" s="0" t="str">
        <f aca="false">RIGHT(H1634,LEN(H1634) - FIND(" ", H1634))</f>
        <v>Street Footwear</v>
      </c>
    </row>
    <row r="1635" customFormat="false" ht="14.25" hidden="false" customHeight="true" outlineLevel="0" collapsed="false">
      <c r="B1635" s="88" t="s">
        <v>15</v>
      </c>
      <c r="C1635" s="89" t="n">
        <v>1185732</v>
      </c>
      <c r="D1635" s="90" t="n">
        <v>44210</v>
      </c>
      <c r="E1635" s="88" t="s">
        <v>26</v>
      </c>
      <c r="F1635" s="88" t="s">
        <v>115</v>
      </c>
      <c r="G1635" s="88" t="s">
        <v>93</v>
      </c>
      <c r="H1635" s="91" t="s">
        <v>44</v>
      </c>
      <c r="I1635" s="92" t="n">
        <v>29</v>
      </c>
      <c r="J1635" s="93" t="n">
        <v>53</v>
      </c>
      <c r="K1635" s="94" t="n">
        <f aca="false">I1635 * J1635</f>
        <v>1537</v>
      </c>
      <c r="L1635" s="94" t="n">
        <f aca="false">K1635 *M1635</f>
        <v>599.43</v>
      </c>
      <c r="M1635" s="95" t="n">
        <v>0.39</v>
      </c>
      <c r="N1635" s="88" t="s">
        <v>31</v>
      </c>
      <c r="O1635" s="91" t="s">
        <v>219</v>
      </c>
      <c r="P1635" s="0" t="str">
        <f aca="false">RIGHT(H1635,LEN(H1635) - FIND(" ", H1635))</f>
        <v>Athletic Footwear</v>
      </c>
    </row>
    <row r="1636" customFormat="false" ht="14.25" hidden="false" customHeight="true" outlineLevel="0" collapsed="false">
      <c r="B1636" s="88" t="s">
        <v>15</v>
      </c>
      <c r="C1636" s="89" t="n">
        <v>1185732</v>
      </c>
      <c r="D1636" s="90" t="n">
        <v>44210</v>
      </c>
      <c r="E1636" s="88" t="s">
        <v>26</v>
      </c>
      <c r="F1636" s="88" t="s">
        <v>115</v>
      </c>
      <c r="G1636" s="88" t="s">
        <v>93</v>
      </c>
      <c r="H1636" s="91" t="s">
        <v>16</v>
      </c>
      <c r="I1636" s="92" t="n">
        <v>37</v>
      </c>
      <c r="J1636" s="93" t="n">
        <v>70</v>
      </c>
      <c r="K1636" s="94" t="n">
        <f aca="false">I1636 * J1636</f>
        <v>2590</v>
      </c>
      <c r="L1636" s="94" t="n">
        <f aca="false">K1636 *M1636</f>
        <v>1061.9</v>
      </c>
      <c r="M1636" s="95" t="n">
        <v>0.41</v>
      </c>
      <c r="N1636" s="88" t="s">
        <v>31</v>
      </c>
      <c r="O1636" s="91" t="s">
        <v>218</v>
      </c>
      <c r="P1636" s="0" t="str">
        <f aca="false">RIGHT(H1636,LEN(H1636) - FIND(" ", H1636))</f>
        <v>Apparel</v>
      </c>
    </row>
    <row r="1637" customFormat="false" ht="14.25" hidden="false" customHeight="true" outlineLevel="0" collapsed="false">
      <c r="B1637" s="88" t="s">
        <v>15</v>
      </c>
      <c r="C1637" s="89" t="n">
        <v>1185732</v>
      </c>
      <c r="D1637" s="90" t="n">
        <v>44210</v>
      </c>
      <c r="E1637" s="88" t="s">
        <v>26</v>
      </c>
      <c r="F1637" s="88" t="s">
        <v>115</v>
      </c>
      <c r="G1637" s="88" t="s">
        <v>93</v>
      </c>
      <c r="H1637" s="91" t="s">
        <v>38</v>
      </c>
      <c r="I1637" s="92" t="n">
        <v>34</v>
      </c>
      <c r="J1637" s="93" t="n">
        <v>104</v>
      </c>
      <c r="K1637" s="94" t="n">
        <f aca="false">I1637 * J1637</f>
        <v>3536</v>
      </c>
      <c r="L1637" s="94" t="n">
        <f aca="false">K1637 *M1637</f>
        <v>1520.48</v>
      </c>
      <c r="M1637" s="95" t="n">
        <v>0.43</v>
      </c>
      <c r="N1637" s="88" t="s">
        <v>31</v>
      </c>
      <c r="O1637" s="91" t="s">
        <v>219</v>
      </c>
      <c r="P1637" s="0" t="str">
        <f aca="false">RIGHT(H1637,LEN(H1637) - FIND(" ", H1637))</f>
        <v>Apparel</v>
      </c>
    </row>
    <row r="1638" customFormat="false" ht="14.25" hidden="false" customHeight="true" outlineLevel="0" collapsed="false">
      <c r="B1638" s="88" t="s">
        <v>43</v>
      </c>
      <c r="C1638" s="89" t="n">
        <v>1128299</v>
      </c>
      <c r="D1638" s="90" t="n">
        <v>44211</v>
      </c>
      <c r="E1638" s="88" t="s">
        <v>18</v>
      </c>
      <c r="F1638" s="88" t="s">
        <v>19</v>
      </c>
      <c r="G1638" s="88" t="s">
        <v>60</v>
      </c>
      <c r="H1638" s="91" t="s">
        <v>44</v>
      </c>
      <c r="I1638" s="92" t="n">
        <v>60</v>
      </c>
      <c r="J1638" s="93" t="n">
        <v>725</v>
      </c>
      <c r="K1638" s="94" t="n">
        <f aca="false">I1638 * J1638</f>
        <v>43500</v>
      </c>
      <c r="L1638" s="94" t="n">
        <f aca="false">K1638 *M1638</f>
        <v>13050</v>
      </c>
      <c r="M1638" s="95" t="n">
        <v>0.3</v>
      </c>
      <c r="N1638" s="88" t="s">
        <v>31</v>
      </c>
      <c r="O1638" s="91" t="s">
        <v>219</v>
      </c>
      <c r="P1638" s="0" t="str">
        <f aca="false">RIGHT(H1638,LEN(H1638) - FIND(" ", H1638))</f>
        <v>Athletic Footwear</v>
      </c>
    </row>
    <row r="1639" customFormat="false" ht="14.25" hidden="false" customHeight="true" outlineLevel="0" collapsed="false">
      <c r="B1639" s="88" t="s">
        <v>22</v>
      </c>
      <c r="C1639" s="89" t="n">
        <v>1189833</v>
      </c>
      <c r="D1639" s="90" t="n">
        <v>44211</v>
      </c>
      <c r="E1639" s="88" t="s">
        <v>29</v>
      </c>
      <c r="F1639" s="88" t="s">
        <v>124</v>
      </c>
      <c r="G1639" s="88" t="s">
        <v>87</v>
      </c>
      <c r="H1639" s="91" t="s">
        <v>32</v>
      </c>
      <c r="I1639" s="92" t="n">
        <v>45</v>
      </c>
      <c r="J1639" s="93" t="n">
        <v>575</v>
      </c>
      <c r="K1639" s="94" t="n">
        <f aca="false">I1639 * J1639</f>
        <v>25875</v>
      </c>
      <c r="L1639" s="94" t="n">
        <f aca="false">K1639 *M1639</f>
        <v>11643.75</v>
      </c>
      <c r="M1639" s="95" t="n">
        <v>0.45</v>
      </c>
      <c r="N1639" s="88" t="s">
        <v>31</v>
      </c>
      <c r="O1639" s="91" t="s">
        <v>218</v>
      </c>
      <c r="P1639" s="0" t="str">
        <f aca="false">RIGHT(H1639,LEN(H1639) - FIND(" ", H1639))</f>
        <v>Street Footwear</v>
      </c>
    </row>
    <row r="1640" customFormat="false" ht="14.25" hidden="false" customHeight="true" outlineLevel="0" collapsed="false">
      <c r="B1640" s="88" t="s">
        <v>43</v>
      </c>
      <c r="C1640" s="89" t="n">
        <v>1128299</v>
      </c>
      <c r="D1640" s="90" t="n">
        <v>44211</v>
      </c>
      <c r="E1640" s="88" t="s">
        <v>18</v>
      </c>
      <c r="F1640" s="88" t="s">
        <v>19</v>
      </c>
      <c r="G1640" s="88" t="s">
        <v>60</v>
      </c>
      <c r="H1640" s="91" t="s">
        <v>44</v>
      </c>
      <c r="I1640" s="92" t="n">
        <v>55</v>
      </c>
      <c r="J1640" s="93" t="n">
        <v>218</v>
      </c>
      <c r="K1640" s="94" t="n">
        <f aca="false">I1640 * J1640</f>
        <v>11990</v>
      </c>
      <c r="L1640" s="94" t="n">
        <f aca="false">K1640 *M1640</f>
        <v>4796</v>
      </c>
      <c r="M1640" s="95" t="n">
        <v>0.4</v>
      </c>
      <c r="N1640" s="88" t="s">
        <v>23</v>
      </c>
      <c r="O1640" s="91" t="s">
        <v>219</v>
      </c>
      <c r="P1640" s="0" t="str">
        <f aca="false">RIGHT(H1640,LEN(H1640) - FIND(" ", H1640))</f>
        <v>Athletic Footwear</v>
      </c>
    </row>
    <row r="1641" customFormat="false" ht="14.25" hidden="false" customHeight="true" outlineLevel="0" collapsed="false">
      <c r="B1641" s="88" t="s">
        <v>22</v>
      </c>
      <c r="C1641" s="89" t="n">
        <v>1189833</v>
      </c>
      <c r="D1641" s="90" t="n">
        <v>44211</v>
      </c>
      <c r="E1641" s="88" t="s">
        <v>29</v>
      </c>
      <c r="F1641" s="88" t="s">
        <v>124</v>
      </c>
      <c r="G1641" s="88" t="s">
        <v>87</v>
      </c>
      <c r="H1641" s="91" t="s">
        <v>32</v>
      </c>
      <c r="I1641" s="92" t="n">
        <v>44</v>
      </c>
      <c r="J1641" s="93" t="n">
        <v>161</v>
      </c>
      <c r="K1641" s="94" t="n">
        <f aca="false">I1641 * J1641</f>
        <v>7084</v>
      </c>
      <c r="L1641" s="94" t="n">
        <f aca="false">K1641 *M1641</f>
        <v>4179.56</v>
      </c>
      <c r="M1641" s="95" t="n">
        <v>0.59</v>
      </c>
      <c r="N1641" s="88" t="s">
        <v>23</v>
      </c>
      <c r="O1641" s="91" t="s">
        <v>218</v>
      </c>
      <c r="P1641" s="0" t="str">
        <f aca="false">RIGHT(H1641,LEN(H1641) - FIND(" ", H1641))</f>
        <v>Street Footwear</v>
      </c>
    </row>
    <row r="1642" customFormat="false" ht="14.25" hidden="false" customHeight="true" outlineLevel="0" collapsed="false">
      <c r="B1642" s="88" t="s">
        <v>43</v>
      </c>
      <c r="C1642" s="89" t="n">
        <v>1128299</v>
      </c>
      <c r="D1642" s="90" t="n">
        <v>44211</v>
      </c>
      <c r="E1642" s="88" t="s">
        <v>18</v>
      </c>
      <c r="F1642" s="88" t="s">
        <v>19</v>
      </c>
      <c r="G1642" s="88" t="s">
        <v>60</v>
      </c>
      <c r="H1642" s="91" t="s">
        <v>44</v>
      </c>
      <c r="I1642" s="92" t="n">
        <v>46</v>
      </c>
      <c r="J1642" s="93" t="n">
        <v>247</v>
      </c>
      <c r="K1642" s="94" t="n">
        <f aca="false">I1642 * J1642</f>
        <v>11362</v>
      </c>
      <c r="L1642" s="94" t="n">
        <f aca="false">K1642 *M1642</f>
        <v>4090.32</v>
      </c>
      <c r="M1642" s="95" t="n">
        <v>0.36</v>
      </c>
      <c r="N1642" s="88" t="s">
        <v>31</v>
      </c>
      <c r="O1642" s="91" t="s">
        <v>219</v>
      </c>
      <c r="P1642" s="0" t="str">
        <f aca="false">RIGHT(H1642,LEN(H1642) - FIND(" ", H1642))</f>
        <v>Athletic Footwear</v>
      </c>
    </row>
    <row r="1643" customFormat="false" ht="14.25" hidden="false" customHeight="true" outlineLevel="0" collapsed="false">
      <c r="B1643" s="88" t="s">
        <v>43</v>
      </c>
      <c r="C1643" s="89" t="n">
        <v>1128299</v>
      </c>
      <c r="D1643" s="90" t="n">
        <v>44212</v>
      </c>
      <c r="E1643" s="88" t="s">
        <v>18</v>
      </c>
      <c r="F1643" s="88" t="s">
        <v>19</v>
      </c>
      <c r="G1643" s="88" t="s">
        <v>60</v>
      </c>
      <c r="H1643" s="91" t="s">
        <v>16</v>
      </c>
      <c r="I1643" s="92" t="n">
        <v>65</v>
      </c>
      <c r="J1643" s="93" t="n">
        <v>775</v>
      </c>
      <c r="K1643" s="94" t="n">
        <f aca="false">I1643 * J1643</f>
        <v>50375</v>
      </c>
      <c r="L1643" s="94" t="n">
        <f aca="false">K1643 *M1643</f>
        <v>25187.5</v>
      </c>
      <c r="M1643" s="95" t="n">
        <v>0.5</v>
      </c>
      <c r="N1643" s="88" t="s">
        <v>31</v>
      </c>
      <c r="O1643" s="91" t="s">
        <v>218</v>
      </c>
      <c r="P1643" s="0" t="str">
        <f aca="false">RIGHT(H1643,LEN(H1643) - FIND(" ", H1643))</f>
        <v>Apparel</v>
      </c>
    </row>
    <row r="1644" customFormat="false" ht="14.25" hidden="false" customHeight="true" outlineLevel="0" collapsed="false">
      <c r="B1644" s="88" t="s">
        <v>22</v>
      </c>
      <c r="C1644" s="89" t="n">
        <v>1189833</v>
      </c>
      <c r="D1644" s="90" t="n">
        <v>44212</v>
      </c>
      <c r="E1644" s="88" t="s">
        <v>29</v>
      </c>
      <c r="F1644" s="88" t="s">
        <v>124</v>
      </c>
      <c r="G1644" s="88" t="s">
        <v>87</v>
      </c>
      <c r="H1644" s="91" t="s">
        <v>24</v>
      </c>
      <c r="I1644" s="92" t="n">
        <v>45</v>
      </c>
      <c r="J1644" s="93" t="n">
        <v>375</v>
      </c>
      <c r="K1644" s="94" t="n">
        <f aca="false">I1644 * J1644</f>
        <v>16875</v>
      </c>
      <c r="L1644" s="94" t="n">
        <f aca="false">K1644 *M1644</f>
        <v>5062.5</v>
      </c>
      <c r="M1644" s="95" t="n">
        <v>0.3</v>
      </c>
      <c r="N1644" s="88" t="s">
        <v>31</v>
      </c>
      <c r="O1644" s="91" t="s">
        <v>218</v>
      </c>
      <c r="P1644" s="0" t="str">
        <f aca="false">RIGHT(H1644,LEN(H1644) - FIND(" ", H1644))</f>
        <v>Athletic Footwear</v>
      </c>
    </row>
    <row r="1645" customFormat="false" ht="14.25" hidden="false" customHeight="true" outlineLevel="0" collapsed="false">
      <c r="B1645" s="88" t="s">
        <v>22</v>
      </c>
      <c r="C1645" s="89" t="n">
        <v>1197831</v>
      </c>
      <c r="D1645" s="90" t="n">
        <v>44212</v>
      </c>
      <c r="E1645" s="88" t="s">
        <v>40</v>
      </c>
      <c r="F1645" s="88" t="s">
        <v>145</v>
      </c>
      <c r="G1645" s="88" t="s">
        <v>142</v>
      </c>
      <c r="H1645" s="91" t="s">
        <v>32</v>
      </c>
      <c r="I1645" s="92" t="n">
        <v>25</v>
      </c>
      <c r="J1645" s="93" t="n">
        <v>550</v>
      </c>
      <c r="K1645" s="94" t="n">
        <f aca="false">I1645 * J1645</f>
        <v>13750</v>
      </c>
      <c r="L1645" s="94" t="n">
        <f aca="false">K1645 *M1645</f>
        <v>4812.5</v>
      </c>
      <c r="M1645" s="95" t="n">
        <v>0.35</v>
      </c>
      <c r="N1645" s="88" t="s">
        <v>23</v>
      </c>
      <c r="O1645" s="91" t="s">
        <v>218</v>
      </c>
      <c r="P1645" s="0" t="str">
        <f aca="false">RIGHT(H1645,LEN(H1645) - FIND(" ", H1645))</f>
        <v>Street Footwear</v>
      </c>
    </row>
    <row r="1646" customFormat="false" ht="14.25" hidden="false" customHeight="true" outlineLevel="0" collapsed="false">
      <c r="B1646" s="88" t="s">
        <v>22</v>
      </c>
      <c r="C1646" s="89" t="n">
        <v>1197831</v>
      </c>
      <c r="D1646" s="90" t="n">
        <v>44212</v>
      </c>
      <c r="E1646" s="88" t="s">
        <v>40</v>
      </c>
      <c r="F1646" s="88" t="s">
        <v>145</v>
      </c>
      <c r="G1646" s="88" t="s">
        <v>142</v>
      </c>
      <c r="H1646" s="91" t="s">
        <v>24</v>
      </c>
      <c r="I1646" s="92" t="n">
        <v>25</v>
      </c>
      <c r="J1646" s="93" t="n">
        <v>350</v>
      </c>
      <c r="K1646" s="94" t="n">
        <f aca="false">I1646 * J1646</f>
        <v>8750</v>
      </c>
      <c r="L1646" s="94" t="n">
        <f aca="false">K1646 *M1646</f>
        <v>3062.5</v>
      </c>
      <c r="M1646" s="95" t="n">
        <v>0.35</v>
      </c>
      <c r="N1646" s="88" t="s">
        <v>23</v>
      </c>
      <c r="O1646" s="91" t="s">
        <v>218</v>
      </c>
      <c r="P1646" s="0" t="str">
        <f aca="false">RIGHT(H1646,LEN(H1646) - FIND(" ", H1646))</f>
        <v>Athletic Footwear</v>
      </c>
    </row>
    <row r="1647" customFormat="false" ht="14.25" hidden="false" customHeight="true" outlineLevel="0" collapsed="false">
      <c r="B1647" s="88" t="s">
        <v>22</v>
      </c>
      <c r="C1647" s="89" t="n">
        <v>1197831</v>
      </c>
      <c r="D1647" s="90" t="n">
        <v>44212</v>
      </c>
      <c r="E1647" s="88" t="s">
        <v>40</v>
      </c>
      <c r="F1647" s="88" t="s">
        <v>145</v>
      </c>
      <c r="G1647" s="88" t="s">
        <v>142</v>
      </c>
      <c r="H1647" s="91" t="s">
        <v>48</v>
      </c>
      <c r="I1647" s="92" t="n">
        <v>15</v>
      </c>
      <c r="J1647" s="93" t="n">
        <v>350</v>
      </c>
      <c r="K1647" s="94" t="n">
        <f aca="false">I1647 * J1647</f>
        <v>5250</v>
      </c>
      <c r="L1647" s="94" t="n">
        <f aca="false">K1647 *M1647</f>
        <v>1837.5</v>
      </c>
      <c r="M1647" s="95" t="n">
        <v>0.35</v>
      </c>
      <c r="N1647" s="88" t="s">
        <v>23</v>
      </c>
      <c r="O1647" s="91" t="s">
        <v>219</v>
      </c>
      <c r="P1647" s="0" t="str">
        <f aca="false">RIGHT(H1647,LEN(H1647) - FIND(" ", H1647))</f>
        <v>Street Footwear</v>
      </c>
    </row>
    <row r="1648" customFormat="false" ht="14.25" hidden="false" customHeight="true" outlineLevel="0" collapsed="false">
      <c r="B1648" s="88" t="s">
        <v>22</v>
      </c>
      <c r="C1648" s="89" t="n">
        <v>1197831</v>
      </c>
      <c r="D1648" s="90" t="n">
        <v>44212</v>
      </c>
      <c r="E1648" s="88" t="s">
        <v>40</v>
      </c>
      <c r="F1648" s="88" t="s">
        <v>145</v>
      </c>
      <c r="G1648" s="88" t="s">
        <v>142</v>
      </c>
      <c r="H1648" s="91" t="s">
        <v>44</v>
      </c>
      <c r="I1648" s="92" t="n">
        <v>20</v>
      </c>
      <c r="J1648" s="93" t="n">
        <v>200</v>
      </c>
      <c r="K1648" s="94" t="n">
        <f aca="false">I1648 * J1648</f>
        <v>4000</v>
      </c>
      <c r="L1648" s="94" t="n">
        <f aca="false">K1648 *M1648</f>
        <v>1400</v>
      </c>
      <c r="M1648" s="95" t="n">
        <v>0.35</v>
      </c>
      <c r="N1648" s="88" t="s">
        <v>23</v>
      </c>
      <c r="O1648" s="91" t="s">
        <v>219</v>
      </c>
      <c r="P1648" s="0" t="str">
        <f aca="false">RIGHT(H1648,LEN(H1648) - FIND(" ", H1648))</f>
        <v>Athletic Footwear</v>
      </c>
    </row>
    <row r="1649" customFormat="false" ht="14.25" hidden="false" customHeight="true" outlineLevel="0" collapsed="false">
      <c r="B1649" s="88" t="s">
        <v>22</v>
      </c>
      <c r="C1649" s="89" t="n">
        <v>1197831</v>
      </c>
      <c r="D1649" s="90" t="n">
        <v>44212</v>
      </c>
      <c r="E1649" s="88" t="s">
        <v>40</v>
      </c>
      <c r="F1649" s="88" t="s">
        <v>145</v>
      </c>
      <c r="G1649" s="88" t="s">
        <v>142</v>
      </c>
      <c r="H1649" s="91" t="s">
        <v>16</v>
      </c>
      <c r="I1649" s="92" t="n">
        <v>35</v>
      </c>
      <c r="J1649" s="93" t="n">
        <v>250</v>
      </c>
      <c r="K1649" s="94" t="n">
        <f aca="false">I1649 * J1649</f>
        <v>8750</v>
      </c>
      <c r="L1649" s="94" t="n">
        <f aca="false">K1649 *M1649</f>
        <v>3062.5</v>
      </c>
      <c r="M1649" s="95" t="n">
        <v>0.35</v>
      </c>
      <c r="N1649" s="88" t="s">
        <v>23</v>
      </c>
      <c r="O1649" s="91" t="s">
        <v>218</v>
      </c>
      <c r="P1649" s="0" t="str">
        <f aca="false">RIGHT(H1649,LEN(H1649) - FIND(" ", H1649))</f>
        <v>Apparel</v>
      </c>
    </row>
    <row r="1650" customFormat="false" ht="14.25" hidden="false" customHeight="true" outlineLevel="0" collapsed="false">
      <c r="B1650" s="88" t="s">
        <v>22</v>
      </c>
      <c r="C1650" s="89" t="n">
        <v>1197831</v>
      </c>
      <c r="D1650" s="90" t="n">
        <v>44212</v>
      </c>
      <c r="E1650" s="88" t="s">
        <v>40</v>
      </c>
      <c r="F1650" s="88" t="s">
        <v>145</v>
      </c>
      <c r="G1650" s="88" t="s">
        <v>142</v>
      </c>
      <c r="H1650" s="91" t="s">
        <v>38</v>
      </c>
      <c r="I1650" s="92" t="n">
        <v>25</v>
      </c>
      <c r="J1650" s="93" t="n">
        <v>350</v>
      </c>
      <c r="K1650" s="94" t="n">
        <f aca="false">I1650 * J1650</f>
        <v>8750</v>
      </c>
      <c r="L1650" s="94" t="n">
        <f aca="false">K1650 *M1650</f>
        <v>3062.5</v>
      </c>
      <c r="M1650" s="95" t="n">
        <v>0.35</v>
      </c>
      <c r="N1650" s="88" t="s">
        <v>23</v>
      </c>
      <c r="O1650" s="91" t="s">
        <v>219</v>
      </c>
      <c r="P1650" s="0" t="str">
        <f aca="false">RIGHT(H1650,LEN(H1650) - FIND(" ", H1650))</f>
        <v>Apparel</v>
      </c>
    </row>
    <row r="1651" customFormat="false" ht="14.25" hidden="false" customHeight="true" outlineLevel="0" collapsed="false">
      <c r="B1651" s="88" t="s">
        <v>43</v>
      </c>
      <c r="C1651" s="89" t="n">
        <v>1128299</v>
      </c>
      <c r="D1651" s="90" t="n">
        <v>44212</v>
      </c>
      <c r="E1651" s="88" t="s">
        <v>18</v>
      </c>
      <c r="F1651" s="88" t="s">
        <v>19</v>
      </c>
      <c r="G1651" s="88" t="s">
        <v>60</v>
      </c>
      <c r="H1651" s="91" t="s">
        <v>16</v>
      </c>
      <c r="I1651" s="92" t="n">
        <v>64</v>
      </c>
      <c r="J1651" s="93" t="n">
        <v>233</v>
      </c>
      <c r="K1651" s="94" t="n">
        <f aca="false">I1651 * J1651</f>
        <v>14912</v>
      </c>
      <c r="L1651" s="94" t="n">
        <f aca="false">K1651 *M1651</f>
        <v>9543.68</v>
      </c>
      <c r="M1651" s="95" t="n">
        <v>0.64</v>
      </c>
      <c r="N1651" s="88" t="s">
        <v>23</v>
      </c>
      <c r="O1651" s="91" t="s">
        <v>218</v>
      </c>
      <c r="P1651" s="0" t="str">
        <f aca="false">RIGHT(H1651,LEN(H1651) - FIND(" ", H1651))</f>
        <v>Apparel</v>
      </c>
    </row>
    <row r="1652" customFormat="false" ht="14.25" hidden="false" customHeight="true" outlineLevel="0" collapsed="false">
      <c r="B1652" s="88" t="s">
        <v>22</v>
      </c>
      <c r="C1652" s="89" t="n">
        <v>1189833</v>
      </c>
      <c r="D1652" s="90" t="n">
        <v>44212</v>
      </c>
      <c r="E1652" s="88" t="s">
        <v>29</v>
      </c>
      <c r="F1652" s="88" t="s">
        <v>124</v>
      </c>
      <c r="G1652" s="88" t="s">
        <v>87</v>
      </c>
      <c r="H1652" s="91" t="s">
        <v>24</v>
      </c>
      <c r="I1652" s="92" t="n">
        <v>43</v>
      </c>
      <c r="J1652" s="93" t="n">
        <v>101</v>
      </c>
      <c r="K1652" s="94" t="n">
        <f aca="false">I1652 * J1652</f>
        <v>4343</v>
      </c>
      <c r="L1652" s="94" t="n">
        <f aca="false">K1652 *M1652</f>
        <v>1954.35</v>
      </c>
      <c r="M1652" s="95" t="n">
        <v>0.45</v>
      </c>
      <c r="N1652" s="88" t="s">
        <v>23</v>
      </c>
      <c r="O1652" s="91" t="s">
        <v>218</v>
      </c>
      <c r="P1652" s="0" t="str">
        <f aca="false">RIGHT(H1652,LEN(H1652) - FIND(" ", H1652))</f>
        <v>Athletic Footwear</v>
      </c>
    </row>
    <row r="1653" customFormat="false" ht="14.25" hidden="false" customHeight="true" outlineLevel="0" collapsed="false">
      <c r="B1653" s="88" t="s">
        <v>22</v>
      </c>
      <c r="C1653" s="89" t="n">
        <v>1197831</v>
      </c>
      <c r="D1653" s="90" t="n">
        <v>44212</v>
      </c>
      <c r="E1653" s="88" t="s">
        <v>40</v>
      </c>
      <c r="F1653" s="88" t="s">
        <v>145</v>
      </c>
      <c r="G1653" s="88" t="s">
        <v>142</v>
      </c>
      <c r="H1653" s="91" t="s">
        <v>32</v>
      </c>
      <c r="I1653" s="92" t="n">
        <v>23</v>
      </c>
      <c r="J1653" s="93" t="n">
        <v>149</v>
      </c>
      <c r="K1653" s="94" t="n">
        <f aca="false">I1653 * J1653</f>
        <v>3427</v>
      </c>
      <c r="L1653" s="94" t="n">
        <f aca="false">K1653 *M1653</f>
        <v>1679.23</v>
      </c>
      <c r="M1653" s="95" t="n">
        <v>0.49</v>
      </c>
      <c r="N1653" s="88" t="s">
        <v>23</v>
      </c>
      <c r="O1653" s="91" t="s">
        <v>218</v>
      </c>
      <c r="P1653" s="0" t="str">
        <f aca="false">RIGHT(H1653,LEN(H1653) - FIND(" ", H1653))</f>
        <v>Street Footwear</v>
      </c>
    </row>
    <row r="1654" customFormat="false" ht="14.25" hidden="false" customHeight="true" outlineLevel="0" collapsed="false">
      <c r="B1654" s="88" t="s">
        <v>22</v>
      </c>
      <c r="C1654" s="89" t="n">
        <v>1197831</v>
      </c>
      <c r="D1654" s="90" t="n">
        <v>44212</v>
      </c>
      <c r="E1654" s="88" t="s">
        <v>40</v>
      </c>
      <c r="F1654" s="88" t="s">
        <v>145</v>
      </c>
      <c r="G1654" s="88" t="s">
        <v>142</v>
      </c>
      <c r="H1654" s="91" t="s">
        <v>24</v>
      </c>
      <c r="I1654" s="92" t="n">
        <v>23</v>
      </c>
      <c r="J1654" s="93" t="n">
        <v>91</v>
      </c>
      <c r="K1654" s="94" t="n">
        <f aca="false">I1654 * J1654</f>
        <v>2093</v>
      </c>
      <c r="L1654" s="94" t="n">
        <f aca="false">K1654 *M1654</f>
        <v>1025.57</v>
      </c>
      <c r="M1654" s="95" t="n">
        <v>0.49</v>
      </c>
      <c r="N1654" s="88" t="s">
        <v>23</v>
      </c>
      <c r="O1654" s="91" t="s">
        <v>218</v>
      </c>
      <c r="P1654" s="0" t="str">
        <f aca="false">RIGHT(H1654,LEN(H1654) - FIND(" ", H1654))</f>
        <v>Athletic Footwear</v>
      </c>
    </row>
    <row r="1655" customFormat="false" ht="14.25" hidden="false" customHeight="true" outlineLevel="0" collapsed="false">
      <c r="B1655" s="88" t="s">
        <v>22</v>
      </c>
      <c r="C1655" s="89" t="n">
        <v>1197831</v>
      </c>
      <c r="D1655" s="90" t="n">
        <v>44212</v>
      </c>
      <c r="E1655" s="88" t="s">
        <v>40</v>
      </c>
      <c r="F1655" s="88" t="s">
        <v>145</v>
      </c>
      <c r="G1655" s="88" t="s">
        <v>142</v>
      </c>
      <c r="H1655" s="91" t="s">
        <v>48</v>
      </c>
      <c r="I1655" s="92" t="n">
        <v>14</v>
      </c>
      <c r="J1655" s="93" t="n">
        <v>88</v>
      </c>
      <c r="K1655" s="94" t="n">
        <f aca="false">I1655 * J1655</f>
        <v>1232</v>
      </c>
      <c r="L1655" s="94" t="n">
        <f aca="false">K1655 *M1655</f>
        <v>591.36</v>
      </c>
      <c r="M1655" s="95" t="n">
        <v>0.48</v>
      </c>
      <c r="N1655" s="88" t="s">
        <v>23</v>
      </c>
      <c r="O1655" s="91" t="s">
        <v>219</v>
      </c>
      <c r="P1655" s="0" t="str">
        <f aca="false">RIGHT(H1655,LEN(H1655) - FIND(" ", H1655))</f>
        <v>Street Footwear</v>
      </c>
    </row>
    <row r="1656" customFormat="false" ht="14.25" hidden="false" customHeight="true" outlineLevel="0" collapsed="false">
      <c r="B1656" s="88" t="s">
        <v>22</v>
      </c>
      <c r="C1656" s="89" t="n">
        <v>1197831</v>
      </c>
      <c r="D1656" s="90" t="n">
        <v>44212</v>
      </c>
      <c r="E1656" s="88" t="s">
        <v>40</v>
      </c>
      <c r="F1656" s="88" t="s">
        <v>145</v>
      </c>
      <c r="G1656" s="88" t="s">
        <v>142</v>
      </c>
      <c r="H1656" s="91" t="s">
        <v>44</v>
      </c>
      <c r="I1656" s="92" t="n">
        <v>19</v>
      </c>
      <c r="J1656" s="93" t="n">
        <v>56</v>
      </c>
      <c r="K1656" s="94" t="n">
        <f aca="false">I1656 * J1656</f>
        <v>1064</v>
      </c>
      <c r="L1656" s="94" t="n">
        <f aca="false">K1656 *M1656</f>
        <v>521.36</v>
      </c>
      <c r="M1656" s="95" t="n">
        <v>0.49</v>
      </c>
      <c r="N1656" s="88" t="s">
        <v>23</v>
      </c>
      <c r="O1656" s="91" t="s">
        <v>219</v>
      </c>
      <c r="P1656" s="0" t="str">
        <f aca="false">RIGHT(H1656,LEN(H1656) - FIND(" ", H1656))</f>
        <v>Athletic Footwear</v>
      </c>
    </row>
    <row r="1657" customFormat="false" ht="14.25" hidden="false" customHeight="true" outlineLevel="0" collapsed="false">
      <c r="B1657" s="88" t="s">
        <v>22</v>
      </c>
      <c r="C1657" s="89" t="n">
        <v>1197831</v>
      </c>
      <c r="D1657" s="90" t="n">
        <v>44212</v>
      </c>
      <c r="E1657" s="88" t="s">
        <v>40</v>
      </c>
      <c r="F1657" s="88" t="s">
        <v>145</v>
      </c>
      <c r="G1657" s="88" t="s">
        <v>142</v>
      </c>
      <c r="H1657" s="91" t="s">
        <v>16</v>
      </c>
      <c r="I1657" s="92" t="n">
        <v>33</v>
      </c>
      <c r="J1657" s="93" t="n">
        <v>65</v>
      </c>
      <c r="K1657" s="94" t="n">
        <f aca="false">I1657 * J1657</f>
        <v>2145</v>
      </c>
      <c r="L1657" s="94" t="n">
        <f aca="false">K1657 *M1657</f>
        <v>1029.6</v>
      </c>
      <c r="M1657" s="95" t="n">
        <v>0.48</v>
      </c>
      <c r="N1657" s="88" t="s">
        <v>23</v>
      </c>
      <c r="O1657" s="91" t="s">
        <v>218</v>
      </c>
      <c r="P1657" s="0" t="str">
        <f aca="false">RIGHT(H1657,LEN(H1657) - FIND(" ", H1657))</f>
        <v>Apparel</v>
      </c>
    </row>
    <row r="1658" customFormat="false" ht="14.25" hidden="false" customHeight="true" outlineLevel="0" collapsed="false">
      <c r="B1658" s="88" t="s">
        <v>22</v>
      </c>
      <c r="C1658" s="89" t="n">
        <v>1197831</v>
      </c>
      <c r="D1658" s="90" t="n">
        <v>44212</v>
      </c>
      <c r="E1658" s="88" t="s">
        <v>40</v>
      </c>
      <c r="F1658" s="88" t="s">
        <v>145</v>
      </c>
      <c r="G1658" s="88" t="s">
        <v>142</v>
      </c>
      <c r="H1658" s="91" t="s">
        <v>38</v>
      </c>
      <c r="I1658" s="92" t="n">
        <v>23</v>
      </c>
      <c r="J1658" s="93" t="n">
        <v>102</v>
      </c>
      <c r="K1658" s="94" t="n">
        <f aca="false">I1658 * J1658</f>
        <v>2346</v>
      </c>
      <c r="L1658" s="94" t="n">
        <f aca="false">K1658 *M1658</f>
        <v>1173</v>
      </c>
      <c r="M1658" s="95" t="n">
        <v>0.5</v>
      </c>
      <c r="N1658" s="88" t="s">
        <v>23</v>
      </c>
      <c r="O1658" s="91" t="s">
        <v>219</v>
      </c>
      <c r="P1658" s="0" t="str">
        <f aca="false">RIGHT(H1658,LEN(H1658) - FIND(" ", H1658))</f>
        <v>Apparel</v>
      </c>
    </row>
    <row r="1659" customFormat="false" ht="14.25" hidden="false" customHeight="true" outlineLevel="0" collapsed="false">
      <c r="B1659" s="88" t="s">
        <v>43</v>
      </c>
      <c r="C1659" s="89" t="n">
        <v>1128299</v>
      </c>
      <c r="D1659" s="90" t="n">
        <v>44212</v>
      </c>
      <c r="E1659" s="88" t="s">
        <v>18</v>
      </c>
      <c r="F1659" s="88" t="s">
        <v>19</v>
      </c>
      <c r="G1659" s="88" t="s">
        <v>60</v>
      </c>
      <c r="H1659" s="91" t="s">
        <v>16</v>
      </c>
      <c r="I1659" s="92" t="n">
        <v>44</v>
      </c>
      <c r="J1659" s="93" t="n">
        <v>240</v>
      </c>
      <c r="K1659" s="94" t="n">
        <f aca="false">I1659 * J1659</f>
        <v>10560</v>
      </c>
      <c r="L1659" s="94" t="n">
        <f aca="false">K1659 *M1659</f>
        <v>5913.6</v>
      </c>
      <c r="M1659" s="95" t="n">
        <v>0.56</v>
      </c>
      <c r="N1659" s="88" t="s">
        <v>31</v>
      </c>
      <c r="O1659" s="91" t="s">
        <v>218</v>
      </c>
      <c r="P1659" s="0" t="str">
        <f aca="false">RIGHT(H1659,LEN(H1659) - FIND(" ", H1659))</f>
        <v>Apparel</v>
      </c>
    </row>
    <row r="1660" customFormat="false" ht="14.25" hidden="false" customHeight="true" outlineLevel="0" collapsed="false">
      <c r="B1660" s="88" t="s">
        <v>22</v>
      </c>
      <c r="C1660" s="89" t="n">
        <v>1197831</v>
      </c>
      <c r="D1660" s="90" t="n">
        <v>44212</v>
      </c>
      <c r="E1660" s="88" t="s">
        <v>40</v>
      </c>
      <c r="F1660" s="88" t="s">
        <v>145</v>
      </c>
      <c r="G1660" s="88" t="s">
        <v>142</v>
      </c>
      <c r="H1660" s="91" t="s">
        <v>32</v>
      </c>
      <c r="I1660" s="92" t="n">
        <v>17</v>
      </c>
      <c r="J1660" s="93" t="n">
        <v>176</v>
      </c>
      <c r="K1660" s="94" t="n">
        <f aca="false">I1660 * J1660</f>
        <v>2992</v>
      </c>
      <c r="L1660" s="94" t="n">
        <f aca="false">K1660 *M1660</f>
        <v>1136.96</v>
      </c>
      <c r="M1660" s="95" t="n">
        <v>0.38</v>
      </c>
      <c r="N1660" s="88" t="s">
        <v>31</v>
      </c>
      <c r="O1660" s="91" t="s">
        <v>218</v>
      </c>
      <c r="P1660" s="0" t="str">
        <f aca="false">RIGHT(H1660,LEN(H1660) - FIND(" ", H1660))</f>
        <v>Street Footwear</v>
      </c>
    </row>
    <row r="1661" customFormat="false" ht="14.25" hidden="false" customHeight="true" outlineLevel="0" collapsed="false">
      <c r="B1661" s="88" t="s">
        <v>22</v>
      </c>
      <c r="C1661" s="89" t="n">
        <v>1197831</v>
      </c>
      <c r="D1661" s="90" t="n">
        <v>44212</v>
      </c>
      <c r="E1661" s="88" t="s">
        <v>40</v>
      </c>
      <c r="F1661" s="88" t="s">
        <v>145</v>
      </c>
      <c r="G1661" s="88" t="s">
        <v>142</v>
      </c>
      <c r="H1661" s="91" t="s">
        <v>24</v>
      </c>
      <c r="I1661" s="92" t="n">
        <v>16</v>
      </c>
      <c r="J1661" s="93" t="n">
        <v>105</v>
      </c>
      <c r="K1661" s="94" t="n">
        <f aca="false">I1661 * J1661</f>
        <v>1680</v>
      </c>
      <c r="L1661" s="94" t="n">
        <f aca="false">K1661 *M1661</f>
        <v>638.4</v>
      </c>
      <c r="M1661" s="95" t="n">
        <v>0.38</v>
      </c>
      <c r="N1661" s="88" t="s">
        <v>31</v>
      </c>
      <c r="O1661" s="91" t="s">
        <v>218</v>
      </c>
      <c r="P1661" s="0" t="str">
        <f aca="false">RIGHT(H1661,LEN(H1661) - FIND(" ", H1661))</f>
        <v>Athletic Footwear</v>
      </c>
    </row>
    <row r="1662" customFormat="false" ht="14.25" hidden="false" customHeight="true" outlineLevel="0" collapsed="false">
      <c r="B1662" s="88" t="s">
        <v>22</v>
      </c>
      <c r="C1662" s="89" t="n">
        <v>1197831</v>
      </c>
      <c r="D1662" s="90" t="n">
        <v>44212</v>
      </c>
      <c r="E1662" s="88" t="s">
        <v>40</v>
      </c>
      <c r="F1662" s="88" t="s">
        <v>145</v>
      </c>
      <c r="G1662" s="88" t="s">
        <v>142</v>
      </c>
      <c r="H1662" s="91" t="s">
        <v>48</v>
      </c>
      <c r="I1662" s="92" t="n">
        <v>12</v>
      </c>
      <c r="J1662" s="93" t="n">
        <v>116</v>
      </c>
      <c r="K1662" s="94" t="n">
        <f aca="false">I1662 * J1662</f>
        <v>1392</v>
      </c>
      <c r="L1662" s="94" t="n">
        <f aca="false">K1662 *M1662</f>
        <v>556.8</v>
      </c>
      <c r="M1662" s="95" t="n">
        <v>0.4</v>
      </c>
      <c r="N1662" s="88" t="s">
        <v>31</v>
      </c>
      <c r="O1662" s="91" t="s">
        <v>219</v>
      </c>
      <c r="P1662" s="0" t="str">
        <f aca="false">RIGHT(H1662,LEN(H1662) - FIND(" ", H1662))</f>
        <v>Street Footwear</v>
      </c>
    </row>
    <row r="1663" customFormat="false" ht="14.25" hidden="false" customHeight="true" outlineLevel="0" collapsed="false">
      <c r="B1663" s="88" t="s">
        <v>22</v>
      </c>
      <c r="C1663" s="89" t="n">
        <v>1197831</v>
      </c>
      <c r="D1663" s="90" t="n">
        <v>44212</v>
      </c>
      <c r="E1663" s="88" t="s">
        <v>40</v>
      </c>
      <c r="F1663" s="88" t="s">
        <v>145</v>
      </c>
      <c r="G1663" s="88" t="s">
        <v>142</v>
      </c>
      <c r="H1663" s="91" t="s">
        <v>44</v>
      </c>
      <c r="I1663" s="92" t="n">
        <v>16</v>
      </c>
      <c r="J1663" s="93" t="n">
        <v>70</v>
      </c>
      <c r="K1663" s="94" t="n">
        <f aca="false">I1663 * J1663</f>
        <v>1120</v>
      </c>
      <c r="L1663" s="94" t="n">
        <f aca="false">K1663 *M1663</f>
        <v>448</v>
      </c>
      <c r="M1663" s="95" t="n">
        <v>0.4</v>
      </c>
      <c r="N1663" s="88" t="s">
        <v>31</v>
      </c>
      <c r="O1663" s="91" t="s">
        <v>219</v>
      </c>
      <c r="P1663" s="0" t="str">
        <f aca="false">RIGHT(H1663,LEN(H1663) - FIND(" ", H1663))</f>
        <v>Athletic Footwear</v>
      </c>
    </row>
    <row r="1664" customFormat="false" ht="14.25" hidden="false" customHeight="true" outlineLevel="0" collapsed="false">
      <c r="B1664" s="88" t="s">
        <v>22</v>
      </c>
      <c r="C1664" s="89" t="n">
        <v>1197831</v>
      </c>
      <c r="D1664" s="90" t="n">
        <v>44212</v>
      </c>
      <c r="E1664" s="88" t="s">
        <v>40</v>
      </c>
      <c r="F1664" s="88" t="s">
        <v>145</v>
      </c>
      <c r="G1664" s="88" t="s">
        <v>142</v>
      </c>
      <c r="H1664" s="91" t="s">
        <v>16</v>
      </c>
      <c r="I1664" s="92" t="n">
        <v>28</v>
      </c>
      <c r="J1664" s="93" t="n">
        <v>88</v>
      </c>
      <c r="K1664" s="94" t="n">
        <f aca="false">I1664 * J1664</f>
        <v>2464</v>
      </c>
      <c r="L1664" s="94" t="n">
        <f aca="false">K1664 *M1664</f>
        <v>1010.24</v>
      </c>
      <c r="M1664" s="95" t="n">
        <v>0.41</v>
      </c>
      <c r="N1664" s="88" t="s">
        <v>31</v>
      </c>
      <c r="O1664" s="91" t="s">
        <v>218</v>
      </c>
      <c r="P1664" s="0" t="str">
        <f aca="false">RIGHT(H1664,LEN(H1664) - FIND(" ", H1664))</f>
        <v>Apparel</v>
      </c>
    </row>
    <row r="1665" customFormat="false" ht="14.25" hidden="false" customHeight="true" outlineLevel="0" collapsed="false">
      <c r="B1665" s="88" t="s">
        <v>22</v>
      </c>
      <c r="C1665" s="89" t="n">
        <v>1197831</v>
      </c>
      <c r="D1665" s="90" t="n">
        <v>44212</v>
      </c>
      <c r="E1665" s="88" t="s">
        <v>40</v>
      </c>
      <c r="F1665" s="88" t="s">
        <v>145</v>
      </c>
      <c r="G1665" s="88" t="s">
        <v>142</v>
      </c>
      <c r="H1665" s="91" t="s">
        <v>38</v>
      </c>
      <c r="I1665" s="92" t="n">
        <v>17</v>
      </c>
      <c r="J1665" s="93" t="n">
        <v>119</v>
      </c>
      <c r="K1665" s="94" t="n">
        <f aca="false">I1665 * J1665</f>
        <v>2023</v>
      </c>
      <c r="L1665" s="94" t="n">
        <f aca="false">K1665 *M1665</f>
        <v>748.51</v>
      </c>
      <c r="M1665" s="95" t="n">
        <v>0.37</v>
      </c>
      <c r="N1665" s="88" t="s">
        <v>31</v>
      </c>
      <c r="O1665" s="91" t="s">
        <v>219</v>
      </c>
      <c r="P1665" s="0" t="str">
        <f aca="false">RIGHT(H1665,LEN(H1665) - FIND(" ", H1665))</f>
        <v>Apparel</v>
      </c>
    </row>
    <row r="1666" customFormat="false" ht="14.25" hidden="false" customHeight="true" outlineLevel="0" collapsed="false">
      <c r="B1666" s="88" t="s">
        <v>43</v>
      </c>
      <c r="C1666" s="89" t="n">
        <v>1128299</v>
      </c>
      <c r="D1666" s="90" t="n">
        <v>44213</v>
      </c>
      <c r="E1666" s="88" t="s">
        <v>18</v>
      </c>
      <c r="F1666" s="88" t="s">
        <v>19</v>
      </c>
      <c r="G1666" s="88" t="s">
        <v>60</v>
      </c>
      <c r="H1666" s="91" t="s">
        <v>38</v>
      </c>
      <c r="I1666" s="92" t="n">
        <v>80</v>
      </c>
      <c r="J1666" s="93" t="n">
        <v>775</v>
      </c>
      <c r="K1666" s="94" t="n">
        <f aca="false">I1666 * J1666</f>
        <v>62000</v>
      </c>
      <c r="L1666" s="94" t="n">
        <f aca="false">K1666 *M1666</f>
        <v>9300</v>
      </c>
      <c r="M1666" s="95" t="n">
        <v>0.15</v>
      </c>
      <c r="N1666" s="88" t="s">
        <v>31</v>
      </c>
      <c r="O1666" s="91" t="s">
        <v>219</v>
      </c>
      <c r="P1666" s="0" t="str">
        <f aca="false">RIGHT(H1666,LEN(H1666) - FIND(" ", H1666))</f>
        <v>Apparel</v>
      </c>
    </row>
    <row r="1667" customFormat="false" ht="14.25" hidden="false" customHeight="true" outlineLevel="0" collapsed="false">
      <c r="B1667" s="88" t="s">
        <v>22</v>
      </c>
      <c r="C1667" s="89" t="n">
        <v>1189833</v>
      </c>
      <c r="D1667" s="90" t="n">
        <v>44213</v>
      </c>
      <c r="E1667" s="88" t="s">
        <v>29</v>
      </c>
      <c r="F1667" s="88" t="s">
        <v>124</v>
      </c>
      <c r="G1667" s="88" t="s">
        <v>87</v>
      </c>
      <c r="H1667" s="91" t="s">
        <v>48</v>
      </c>
      <c r="I1667" s="92" t="n">
        <v>45</v>
      </c>
      <c r="J1667" s="93" t="n">
        <v>400</v>
      </c>
      <c r="K1667" s="94" t="n">
        <f aca="false">I1667 * J1667</f>
        <v>18000</v>
      </c>
      <c r="L1667" s="94" t="n">
        <f aca="false">K1667 *M1667</f>
        <v>8100</v>
      </c>
      <c r="M1667" s="95" t="n">
        <v>0.45</v>
      </c>
      <c r="N1667" s="88" t="s">
        <v>31</v>
      </c>
      <c r="O1667" s="91" t="s">
        <v>219</v>
      </c>
      <c r="P1667" s="0" t="str">
        <f aca="false">RIGHT(H1667,LEN(H1667) - FIND(" ", H1667))</f>
        <v>Street Footwear</v>
      </c>
    </row>
    <row r="1668" customFormat="false" ht="14.25" hidden="false" customHeight="true" outlineLevel="0" collapsed="false">
      <c r="B1668" s="88" t="s">
        <v>30</v>
      </c>
      <c r="C1668" s="89" t="n">
        <v>1128299</v>
      </c>
      <c r="D1668" s="90" t="n">
        <v>44213</v>
      </c>
      <c r="E1668" s="88" t="s">
        <v>18</v>
      </c>
      <c r="F1668" s="88" t="s">
        <v>94</v>
      </c>
      <c r="G1668" s="88" t="s">
        <v>116</v>
      </c>
      <c r="H1668" s="91" t="s">
        <v>32</v>
      </c>
      <c r="I1668" s="92" t="n">
        <v>40</v>
      </c>
      <c r="J1668" s="93" t="n">
        <v>425</v>
      </c>
      <c r="K1668" s="94" t="n">
        <f aca="false">I1668 * J1668</f>
        <v>17000</v>
      </c>
      <c r="L1668" s="94" t="n">
        <f aca="false">K1668 *M1668</f>
        <v>5100</v>
      </c>
      <c r="M1668" s="95" t="n">
        <v>0.3</v>
      </c>
      <c r="N1668" s="88" t="s">
        <v>31</v>
      </c>
      <c r="O1668" s="91" t="s">
        <v>218</v>
      </c>
      <c r="P1668" s="0" t="str">
        <f aca="false">RIGHT(H1668,LEN(H1668) - FIND(" ", H1668))</f>
        <v>Street Footwear</v>
      </c>
    </row>
    <row r="1669" customFormat="false" ht="14.25" hidden="false" customHeight="true" outlineLevel="0" collapsed="false">
      <c r="B1669" s="88" t="s">
        <v>30</v>
      </c>
      <c r="C1669" s="89" t="n">
        <v>1128299</v>
      </c>
      <c r="D1669" s="90" t="n">
        <v>44213</v>
      </c>
      <c r="E1669" s="88" t="s">
        <v>18</v>
      </c>
      <c r="F1669" s="88" t="s">
        <v>94</v>
      </c>
      <c r="G1669" s="88" t="s">
        <v>116</v>
      </c>
      <c r="H1669" s="91" t="s">
        <v>24</v>
      </c>
      <c r="I1669" s="92" t="n">
        <v>50</v>
      </c>
      <c r="J1669" s="93" t="n">
        <v>425</v>
      </c>
      <c r="K1669" s="94" t="n">
        <f aca="false">I1669 * J1669</f>
        <v>21250</v>
      </c>
      <c r="L1669" s="94" t="n">
        <f aca="false">K1669 *M1669</f>
        <v>5312.5</v>
      </c>
      <c r="M1669" s="95" t="n">
        <v>0.25</v>
      </c>
      <c r="N1669" s="88" t="s">
        <v>31</v>
      </c>
      <c r="O1669" s="91" t="s">
        <v>218</v>
      </c>
      <c r="P1669" s="0" t="str">
        <f aca="false">RIGHT(H1669,LEN(H1669) - FIND(" ", H1669))</f>
        <v>Athletic Footwear</v>
      </c>
    </row>
    <row r="1670" customFormat="false" ht="14.25" hidden="false" customHeight="true" outlineLevel="0" collapsed="false">
      <c r="B1670" s="88" t="s">
        <v>30</v>
      </c>
      <c r="C1670" s="89" t="n">
        <v>1128299</v>
      </c>
      <c r="D1670" s="90" t="n">
        <v>44213</v>
      </c>
      <c r="E1670" s="88" t="s">
        <v>18</v>
      </c>
      <c r="F1670" s="88" t="s">
        <v>94</v>
      </c>
      <c r="G1670" s="88" t="s">
        <v>116</v>
      </c>
      <c r="H1670" s="91" t="s">
        <v>48</v>
      </c>
      <c r="I1670" s="92" t="n">
        <v>50</v>
      </c>
      <c r="J1670" s="93" t="n">
        <v>425</v>
      </c>
      <c r="K1670" s="94" t="n">
        <f aca="false">I1670 * J1670</f>
        <v>21250</v>
      </c>
      <c r="L1670" s="94" t="n">
        <f aca="false">K1670 *M1670</f>
        <v>6375</v>
      </c>
      <c r="M1670" s="95" t="n">
        <v>0.3</v>
      </c>
      <c r="N1670" s="88" t="s">
        <v>31</v>
      </c>
      <c r="O1670" s="91" t="s">
        <v>219</v>
      </c>
      <c r="P1670" s="0" t="str">
        <f aca="false">RIGHT(H1670,LEN(H1670) - FIND(" ", H1670))</f>
        <v>Street Footwear</v>
      </c>
    </row>
    <row r="1671" customFormat="false" ht="14.25" hidden="false" customHeight="true" outlineLevel="0" collapsed="false">
      <c r="B1671" s="88" t="s">
        <v>30</v>
      </c>
      <c r="C1671" s="89" t="n">
        <v>1128299</v>
      </c>
      <c r="D1671" s="90" t="n">
        <v>44213</v>
      </c>
      <c r="E1671" s="88" t="s">
        <v>18</v>
      </c>
      <c r="F1671" s="88" t="s">
        <v>94</v>
      </c>
      <c r="G1671" s="88" t="s">
        <v>116</v>
      </c>
      <c r="H1671" s="91" t="s">
        <v>44</v>
      </c>
      <c r="I1671" s="92" t="n">
        <v>50</v>
      </c>
      <c r="J1671" s="93" t="n">
        <v>275</v>
      </c>
      <c r="K1671" s="94" t="n">
        <f aca="false">I1671 * J1671</f>
        <v>13750</v>
      </c>
      <c r="L1671" s="94" t="n">
        <f aca="false">K1671 *M1671</f>
        <v>4125</v>
      </c>
      <c r="M1671" s="95" t="n">
        <v>0.3</v>
      </c>
      <c r="N1671" s="88" t="s">
        <v>31</v>
      </c>
      <c r="O1671" s="91" t="s">
        <v>219</v>
      </c>
      <c r="P1671" s="0" t="str">
        <f aca="false">RIGHT(H1671,LEN(H1671) - FIND(" ", H1671))</f>
        <v>Athletic Footwear</v>
      </c>
    </row>
    <row r="1672" customFormat="false" ht="14.25" hidden="false" customHeight="true" outlineLevel="0" collapsed="false">
      <c r="B1672" s="88" t="s">
        <v>30</v>
      </c>
      <c r="C1672" s="89" t="n">
        <v>1128299</v>
      </c>
      <c r="D1672" s="90" t="n">
        <v>44213</v>
      </c>
      <c r="E1672" s="88" t="s">
        <v>18</v>
      </c>
      <c r="F1672" s="88" t="s">
        <v>94</v>
      </c>
      <c r="G1672" s="88" t="s">
        <v>116</v>
      </c>
      <c r="H1672" s="91" t="s">
        <v>16</v>
      </c>
      <c r="I1672" s="92" t="n">
        <v>55</v>
      </c>
      <c r="J1672" s="93" t="n">
        <v>225</v>
      </c>
      <c r="K1672" s="94" t="n">
        <f aca="false">I1672 * J1672</f>
        <v>12375</v>
      </c>
      <c r="L1672" s="94" t="n">
        <f aca="false">K1672 *M1672</f>
        <v>2475</v>
      </c>
      <c r="M1672" s="95" t="n">
        <v>0.2</v>
      </c>
      <c r="N1672" s="88" t="s">
        <v>31</v>
      </c>
      <c r="O1672" s="91" t="s">
        <v>218</v>
      </c>
      <c r="P1672" s="0" t="str">
        <f aca="false">RIGHT(H1672,LEN(H1672) - FIND(" ", H1672))</f>
        <v>Apparel</v>
      </c>
    </row>
    <row r="1673" customFormat="false" ht="14.25" hidden="false" customHeight="true" outlineLevel="0" collapsed="false">
      <c r="B1673" s="88" t="s">
        <v>30</v>
      </c>
      <c r="C1673" s="89" t="n">
        <v>1128299</v>
      </c>
      <c r="D1673" s="90" t="n">
        <v>44213</v>
      </c>
      <c r="E1673" s="88" t="s">
        <v>18</v>
      </c>
      <c r="F1673" s="88" t="s">
        <v>94</v>
      </c>
      <c r="G1673" s="88" t="s">
        <v>116</v>
      </c>
      <c r="H1673" s="91" t="s">
        <v>38</v>
      </c>
      <c r="I1673" s="92" t="n">
        <v>50</v>
      </c>
      <c r="J1673" s="93" t="n">
        <v>475</v>
      </c>
      <c r="K1673" s="94" t="n">
        <f aca="false">I1673 * J1673</f>
        <v>23750</v>
      </c>
      <c r="L1673" s="94" t="n">
        <f aca="false">K1673 *M1673</f>
        <v>10687.5</v>
      </c>
      <c r="M1673" s="95" t="n">
        <v>0.45</v>
      </c>
      <c r="N1673" s="88" t="s">
        <v>31</v>
      </c>
      <c r="O1673" s="91" t="s">
        <v>219</v>
      </c>
      <c r="P1673" s="0" t="str">
        <f aca="false">RIGHT(H1673,LEN(H1673) - FIND(" ", H1673))</f>
        <v>Apparel</v>
      </c>
    </row>
    <row r="1674" customFormat="false" ht="14.25" hidden="false" customHeight="true" outlineLevel="0" collapsed="false">
      <c r="B1674" s="88" t="s">
        <v>43</v>
      </c>
      <c r="C1674" s="89" t="n">
        <v>1128299</v>
      </c>
      <c r="D1674" s="90" t="n">
        <v>44213</v>
      </c>
      <c r="E1674" s="88" t="s">
        <v>18</v>
      </c>
      <c r="F1674" s="88" t="s">
        <v>147</v>
      </c>
      <c r="G1674" s="88" t="s">
        <v>168</v>
      </c>
      <c r="H1674" s="91" t="s">
        <v>32</v>
      </c>
      <c r="I1674" s="92" t="n">
        <v>35</v>
      </c>
      <c r="J1674" s="93" t="n">
        <v>400</v>
      </c>
      <c r="K1674" s="94" t="n">
        <f aca="false">I1674 * J1674</f>
        <v>14000</v>
      </c>
      <c r="L1674" s="94" t="n">
        <f aca="false">K1674 *M1674</f>
        <v>5600</v>
      </c>
      <c r="M1674" s="95" t="n">
        <v>0.4</v>
      </c>
      <c r="N1674" s="88" t="s">
        <v>14</v>
      </c>
      <c r="O1674" s="91" t="s">
        <v>218</v>
      </c>
      <c r="P1674" s="0" t="str">
        <f aca="false">RIGHT(H1674,LEN(H1674) - FIND(" ", H1674))</f>
        <v>Street Footwear</v>
      </c>
    </row>
    <row r="1675" customFormat="false" ht="14.25" hidden="false" customHeight="true" outlineLevel="0" collapsed="false">
      <c r="B1675" s="88" t="s">
        <v>43</v>
      </c>
      <c r="C1675" s="89" t="n">
        <v>1128299</v>
      </c>
      <c r="D1675" s="90" t="n">
        <v>44213</v>
      </c>
      <c r="E1675" s="88" t="s">
        <v>18</v>
      </c>
      <c r="F1675" s="88" t="s">
        <v>147</v>
      </c>
      <c r="G1675" s="88" t="s">
        <v>168</v>
      </c>
      <c r="H1675" s="91" t="s">
        <v>24</v>
      </c>
      <c r="I1675" s="92" t="n">
        <v>45</v>
      </c>
      <c r="J1675" s="93" t="n">
        <v>400</v>
      </c>
      <c r="K1675" s="94" t="n">
        <f aca="false">I1675 * J1675</f>
        <v>18000</v>
      </c>
      <c r="L1675" s="94" t="n">
        <f aca="false">K1675 *M1675</f>
        <v>7200</v>
      </c>
      <c r="M1675" s="95" t="n">
        <v>0.4</v>
      </c>
      <c r="N1675" s="88" t="s">
        <v>14</v>
      </c>
      <c r="O1675" s="91" t="s">
        <v>218</v>
      </c>
      <c r="P1675" s="0" t="str">
        <f aca="false">RIGHT(H1675,LEN(H1675) - FIND(" ", H1675))</f>
        <v>Athletic Footwear</v>
      </c>
    </row>
    <row r="1676" customFormat="false" ht="14.25" hidden="false" customHeight="true" outlineLevel="0" collapsed="false">
      <c r="B1676" s="88" t="s">
        <v>43</v>
      </c>
      <c r="C1676" s="89" t="n">
        <v>1128299</v>
      </c>
      <c r="D1676" s="90" t="n">
        <v>44213</v>
      </c>
      <c r="E1676" s="88" t="s">
        <v>18</v>
      </c>
      <c r="F1676" s="88" t="s">
        <v>147</v>
      </c>
      <c r="G1676" s="88" t="s">
        <v>168</v>
      </c>
      <c r="H1676" s="91" t="s">
        <v>48</v>
      </c>
      <c r="I1676" s="92" t="n">
        <v>45</v>
      </c>
      <c r="J1676" s="93" t="n">
        <v>400</v>
      </c>
      <c r="K1676" s="94" t="n">
        <f aca="false">I1676 * J1676</f>
        <v>18000</v>
      </c>
      <c r="L1676" s="94" t="n">
        <f aca="false">K1676 *M1676</f>
        <v>7200</v>
      </c>
      <c r="M1676" s="95" t="n">
        <v>0.4</v>
      </c>
      <c r="N1676" s="88" t="s">
        <v>14</v>
      </c>
      <c r="O1676" s="91" t="s">
        <v>219</v>
      </c>
      <c r="P1676" s="0" t="str">
        <f aca="false">RIGHT(H1676,LEN(H1676) - FIND(" ", H1676))</f>
        <v>Street Footwear</v>
      </c>
    </row>
    <row r="1677" customFormat="false" ht="14.25" hidden="false" customHeight="true" outlineLevel="0" collapsed="false">
      <c r="B1677" s="88" t="s">
        <v>43</v>
      </c>
      <c r="C1677" s="89" t="n">
        <v>1128299</v>
      </c>
      <c r="D1677" s="90" t="n">
        <v>44213</v>
      </c>
      <c r="E1677" s="88" t="s">
        <v>18</v>
      </c>
      <c r="F1677" s="88" t="s">
        <v>147</v>
      </c>
      <c r="G1677" s="88" t="s">
        <v>168</v>
      </c>
      <c r="H1677" s="91" t="s">
        <v>44</v>
      </c>
      <c r="I1677" s="92" t="n">
        <v>45</v>
      </c>
      <c r="J1677" s="93" t="n">
        <v>250</v>
      </c>
      <c r="K1677" s="94" t="n">
        <f aca="false">I1677 * J1677</f>
        <v>11250</v>
      </c>
      <c r="L1677" s="94" t="n">
        <f aca="false">K1677 *M1677</f>
        <v>4500</v>
      </c>
      <c r="M1677" s="95" t="n">
        <v>0.4</v>
      </c>
      <c r="N1677" s="88" t="s">
        <v>14</v>
      </c>
      <c r="O1677" s="91" t="s">
        <v>219</v>
      </c>
      <c r="P1677" s="0" t="str">
        <f aca="false">RIGHT(H1677,LEN(H1677) - FIND(" ", H1677))</f>
        <v>Athletic Footwear</v>
      </c>
    </row>
    <row r="1678" customFormat="false" ht="14.25" hidden="false" customHeight="true" outlineLevel="0" collapsed="false">
      <c r="B1678" s="88" t="s">
        <v>43</v>
      </c>
      <c r="C1678" s="89" t="n">
        <v>1128299</v>
      </c>
      <c r="D1678" s="90" t="n">
        <v>44213</v>
      </c>
      <c r="E1678" s="88" t="s">
        <v>18</v>
      </c>
      <c r="F1678" s="88" t="s">
        <v>147</v>
      </c>
      <c r="G1678" s="88" t="s">
        <v>168</v>
      </c>
      <c r="H1678" s="91" t="s">
        <v>16</v>
      </c>
      <c r="I1678" s="92" t="n">
        <v>50</v>
      </c>
      <c r="J1678" s="93" t="n">
        <v>200</v>
      </c>
      <c r="K1678" s="94" t="n">
        <f aca="false">I1678 * J1678</f>
        <v>10000</v>
      </c>
      <c r="L1678" s="94" t="n">
        <f aca="false">K1678 *M1678</f>
        <v>4500</v>
      </c>
      <c r="M1678" s="95" t="n">
        <v>0.45</v>
      </c>
      <c r="N1678" s="88" t="s">
        <v>14</v>
      </c>
      <c r="O1678" s="91" t="s">
        <v>218</v>
      </c>
      <c r="P1678" s="0" t="str">
        <f aca="false">RIGHT(H1678,LEN(H1678) - FIND(" ", H1678))</f>
        <v>Apparel</v>
      </c>
    </row>
    <row r="1679" customFormat="false" ht="14.25" hidden="false" customHeight="true" outlineLevel="0" collapsed="false">
      <c r="B1679" s="88" t="s">
        <v>43</v>
      </c>
      <c r="C1679" s="89" t="n">
        <v>1128299</v>
      </c>
      <c r="D1679" s="90" t="n">
        <v>44213</v>
      </c>
      <c r="E1679" s="88" t="s">
        <v>18</v>
      </c>
      <c r="F1679" s="88" t="s">
        <v>147</v>
      </c>
      <c r="G1679" s="88" t="s">
        <v>168</v>
      </c>
      <c r="H1679" s="91" t="s">
        <v>38</v>
      </c>
      <c r="I1679" s="92" t="n">
        <v>45</v>
      </c>
      <c r="J1679" s="93" t="n">
        <v>450</v>
      </c>
      <c r="K1679" s="94" t="n">
        <f aca="false">I1679 * J1679</f>
        <v>20250</v>
      </c>
      <c r="L1679" s="94" t="n">
        <f aca="false">K1679 *M1679</f>
        <v>7087.5</v>
      </c>
      <c r="M1679" s="95" t="n">
        <v>0.35</v>
      </c>
      <c r="N1679" s="88" t="s">
        <v>14</v>
      </c>
      <c r="O1679" s="91" t="s">
        <v>219</v>
      </c>
      <c r="P1679" s="0" t="str">
        <f aca="false">RIGHT(H1679,LEN(H1679) - FIND(" ", H1679))</f>
        <v>Apparel</v>
      </c>
    </row>
    <row r="1680" customFormat="false" ht="14.25" hidden="false" customHeight="true" outlineLevel="0" collapsed="false">
      <c r="B1680" s="88" t="s">
        <v>43</v>
      </c>
      <c r="C1680" s="89" t="n">
        <v>1185732</v>
      </c>
      <c r="D1680" s="90" t="n">
        <v>44213</v>
      </c>
      <c r="E1680" s="88" t="s">
        <v>29</v>
      </c>
      <c r="F1680" s="88" t="s">
        <v>100</v>
      </c>
      <c r="G1680" s="88" t="s">
        <v>118</v>
      </c>
      <c r="H1680" s="91" t="s">
        <v>32</v>
      </c>
      <c r="I1680" s="92" t="n">
        <v>35</v>
      </c>
      <c r="J1680" s="93" t="n">
        <v>500</v>
      </c>
      <c r="K1680" s="94" t="n">
        <f aca="false">I1680 * J1680</f>
        <v>17500</v>
      </c>
      <c r="L1680" s="94" t="n">
        <f aca="false">K1680 *M1680</f>
        <v>7000</v>
      </c>
      <c r="M1680" s="95" t="n">
        <v>0.4</v>
      </c>
      <c r="N1680" s="88" t="s">
        <v>14</v>
      </c>
      <c r="O1680" s="91" t="s">
        <v>218</v>
      </c>
      <c r="P1680" s="0" t="str">
        <f aca="false">RIGHT(H1680,LEN(H1680) - FIND(" ", H1680))</f>
        <v>Street Footwear</v>
      </c>
    </row>
    <row r="1681" customFormat="false" ht="14.25" hidden="false" customHeight="true" outlineLevel="0" collapsed="false">
      <c r="B1681" s="88" t="s">
        <v>43</v>
      </c>
      <c r="C1681" s="89" t="n">
        <v>1185732</v>
      </c>
      <c r="D1681" s="90" t="n">
        <v>44213</v>
      </c>
      <c r="E1681" s="88" t="s">
        <v>29</v>
      </c>
      <c r="F1681" s="88" t="s">
        <v>100</v>
      </c>
      <c r="G1681" s="88" t="s">
        <v>118</v>
      </c>
      <c r="H1681" s="91" t="s">
        <v>24</v>
      </c>
      <c r="I1681" s="92" t="n">
        <v>35</v>
      </c>
      <c r="J1681" s="93" t="n">
        <v>300</v>
      </c>
      <c r="K1681" s="94" t="n">
        <f aca="false">I1681 * J1681</f>
        <v>10500</v>
      </c>
      <c r="L1681" s="94" t="n">
        <f aca="false">K1681 *M1681</f>
        <v>4200</v>
      </c>
      <c r="M1681" s="95" t="n">
        <v>0.4</v>
      </c>
      <c r="N1681" s="88" t="s">
        <v>14</v>
      </c>
      <c r="O1681" s="91" t="s">
        <v>218</v>
      </c>
      <c r="P1681" s="0" t="str">
        <f aca="false">RIGHT(H1681,LEN(H1681) - FIND(" ", H1681))</f>
        <v>Athletic Footwear</v>
      </c>
    </row>
    <row r="1682" customFormat="false" ht="14.25" hidden="false" customHeight="true" outlineLevel="0" collapsed="false">
      <c r="B1682" s="88" t="s">
        <v>43</v>
      </c>
      <c r="C1682" s="89" t="n">
        <v>1185732</v>
      </c>
      <c r="D1682" s="90" t="n">
        <v>44213</v>
      </c>
      <c r="E1682" s="88" t="s">
        <v>29</v>
      </c>
      <c r="F1682" s="88" t="s">
        <v>100</v>
      </c>
      <c r="G1682" s="88" t="s">
        <v>118</v>
      </c>
      <c r="H1682" s="91" t="s">
        <v>48</v>
      </c>
      <c r="I1682" s="92" t="n">
        <v>25</v>
      </c>
      <c r="J1682" s="93" t="n">
        <v>300</v>
      </c>
      <c r="K1682" s="94" t="n">
        <f aca="false">I1682 * J1682</f>
        <v>7500</v>
      </c>
      <c r="L1682" s="94" t="n">
        <f aca="false">K1682 *M1682</f>
        <v>3000</v>
      </c>
      <c r="M1682" s="95" t="n">
        <v>0.4</v>
      </c>
      <c r="N1682" s="88" t="s">
        <v>14</v>
      </c>
      <c r="O1682" s="91" t="s">
        <v>219</v>
      </c>
      <c r="P1682" s="0" t="str">
        <f aca="false">RIGHT(H1682,LEN(H1682) - FIND(" ", H1682))</f>
        <v>Street Footwear</v>
      </c>
    </row>
    <row r="1683" customFormat="false" ht="14.25" hidden="false" customHeight="true" outlineLevel="0" collapsed="false">
      <c r="B1683" s="88" t="s">
        <v>43</v>
      </c>
      <c r="C1683" s="89" t="n">
        <v>1185732</v>
      </c>
      <c r="D1683" s="90" t="n">
        <v>44213</v>
      </c>
      <c r="E1683" s="88" t="s">
        <v>29</v>
      </c>
      <c r="F1683" s="88" t="s">
        <v>100</v>
      </c>
      <c r="G1683" s="88" t="s">
        <v>118</v>
      </c>
      <c r="H1683" s="91" t="s">
        <v>44</v>
      </c>
      <c r="I1683" s="92" t="n">
        <v>30</v>
      </c>
      <c r="J1683" s="93" t="n">
        <v>150</v>
      </c>
      <c r="K1683" s="94" t="n">
        <f aca="false">I1683 * J1683</f>
        <v>4500</v>
      </c>
      <c r="L1683" s="94" t="n">
        <f aca="false">K1683 *M1683</f>
        <v>1800</v>
      </c>
      <c r="M1683" s="95" t="n">
        <v>0.4</v>
      </c>
      <c r="N1683" s="88" t="s">
        <v>14</v>
      </c>
      <c r="O1683" s="91" t="s">
        <v>219</v>
      </c>
      <c r="P1683" s="0" t="str">
        <f aca="false">RIGHT(H1683,LEN(H1683) - FIND(" ", H1683))</f>
        <v>Athletic Footwear</v>
      </c>
    </row>
    <row r="1684" customFormat="false" ht="14.25" hidden="false" customHeight="true" outlineLevel="0" collapsed="false">
      <c r="B1684" s="88" t="s">
        <v>43</v>
      </c>
      <c r="C1684" s="89" t="n">
        <v>1185732</v>
      </c>
      <c r="D1684" s="90" t="n">
        <v>44213</v>
      </c>
      <c r="E1684" s="88" t="s">
        <v>29</v>
      </c>
      <c r="F1684" s="88" t="s">
        <v>100</v>
      </c>
      <c r="G1684" s="88" t="s">
        <v>118</v>
      </c>
      <c r="H1684" s="91" t="s">
        <v>16</v>
      </c>
      <c r="I1684" s="92" t="n">
        <v>45</v>
      </c>
      <c r="J1684" s="93" t="n">
        <v>200</v>
      </c>
      <c r="K1684" s="94" t="n">
        <f aca="false">I1684 * J1684</f>
        <v>9000</v>
      </c>
      <c r="L1684" s="94" t="n">
        <f aca="false">K1684 *M1684</f>
        <v>3600</v>
      </c>
      <c r="M1684" s="95" t="n">
        <v>0.4</v>
      </c>
      <c r="N1684" s="88" t="s">
        <v>14</v>
      </c>
      <c r="O1684" s="91" t="s">
        <v>218</v>
      </c>
      <c r="P1684" s="0" t="str">
        <f aca="false">RIGHT(H1684,LEN(H1684) - FIND(" ", H1684))</f>
        <v>Apparel</v>
      </c>
    </row>
    <row r="1685" customFormat="false" ht="14.25" hidden="false" customHeight="true" outlineLevel="0" collapsed="false">
      <c r="B1685" s="88" t="s">
        <v>43</v>
      </c>
      <c r="C1685" s="89" t="n">
        <v>1185732</v>
      </c>
      <c r="D1685" s="90" t="n">
        <v>44213</v>
      </c>
      <c r="E1685" s="88" t="s">
        <v>29</v>
      </c>
      <c r="F1685" s="88" t="s">
        <v>100</v>
      </c>
      <c r="G1685" s="88" t="s">
        <v>118</v>
      </c>
      <c r="H1685" s="91" t="s">
        <v>38</v>
      </c>
      <c r="I1685" s="92" t="n">
        <v>35</v>
      </c>
      <c r="J1685" s="93" t="n">
        <v>300</v>
      </c>
      <c r="K1685" s="94" t="n">
        <f aca="false">I1685 * J1685</f>
        <v>10500</v>
      </c>
      <c r="L1685" s="94" t="n">
        <f aca="false">K1685 *M1685</f>
        <v>4200</v>
      </c>
      <c r="M1685" s="95" t="n">
        <v>0.4</v>
      </c>
      <c r="N1685" s="88" t="s">
        <v>14</v>
      </c>
      <c r="O1685" s="91" t="s">
        <v>219</v>
      </c>
      <c r="P1685" s="0" t="str">
        <f aca="false">RIGHT(H1685,LEN(H1685) - FIND(" ", H1685))</f>
        <v>Apparel</v>
      </c>
    </row>
    <row r="1686" customFormat="false" ht="14.25" hidden="false" customHeight="true" outlineLevel="0" collapsed="false">
      <c r="B1686" s="88" t="s">
        <v>13</v>
      </c>
      <c r="C1686" s="89" t="n">
        <v>1185732</v>
      </c>
      <c r="D1686" s="90" t="n">
        <v>44213</v>
      </c>
      <c r="E1686" s="88" t="s">
        <v>26</v>
      </c>
      <c r="F1686" s="88" t="s">
        <v>113</v>
      </c>
      <c r="G1686" s="88" t="s">
        <v>85</v>
      </c>
      <c r="H1686" s="91" t="s">
        <v>32</v>
      </c>
      <c r="I1686" s="92" t="n">
        <v>40</v>
      </c>
      <c r="J1686" s="93" t="n">
        <v>525</v>
      </c>
      <c r="K1686" s="94" t="n">
        <f aca="false">I1686 * J1686</f>
        <v>21000</v>
      </c>
      <c r="L1686" s="94" t="n">
        <f aca="false">K1686 *M1686</f>
        <v>7350</v>
      </c>
      <c r="M1686" s="95" t="n">
        <v>0.35</v>
      </c>
      <c r="N1686" s="88" t="s">
        <v>14</v>
      </c>
      <c r="O1686" s="91" t="s">
        <v>218</v>
      </c>
      <c r="P1686" s="0" t="str">
        <f aca="false">RIGHT(H1686,LEN(H1686) - FIND(" ", H1686))</f>
        <v>Street Footwear</v>
      </c>
    </row>
    <row r="1687" customFormat="false" ht="14.25" hidden="false" customHeight="true" outlineLevel="0" collapsed="false">
      <c r="B1687" s="88" t="s">
        <v>13</v>
      </c>
      <c r="C1687" s="89" t="n">
        <v>1185732</v>
      </c>
      <c r="D1687" s="90" t="n">
        <v>44213</v>
      </c>
      <c r="E1687" s="88" t="s">
        <v>26</v>
      </c>
      <c r="F1687" s="88" t="s">
        <v>113</v>
      </c>
      <c r="G1687" s="88" t="s">
        <v>85</v>
      </c>
      <c r="H1687" s="91" t="s">
        <v>24</v>
      </c>
      <c r="I1687" s="92" t="n">
        <v>40</v>
      </c>
      <c r="J1687" s="93" t="n">
        <v>325</v>
      </c>
      <c r="K1687" s="94" t="n">
        <f aca="false">I1687 * J1687</f>
        <v>13000</v>
      </c>
      <c r="L1687" s="94" t="n">
        <f aca="false">K1687 *M1687</f>
        <v>4550</v>
      </c>
      <c r="M1687" s="95" t="n">
        <v>0.35</v>
      </c>
      <c r="N1687" s="88" t="s">
        <v>14</v>
      </c>
      <c r="O1687" s="91" t="s">
        <v>218</v>
      </c>
      <c r="P1687" s="0" t="str">
        <f aca="false">RIGHT(H1687,LEN(H1687) - FIND(" ", H1687))</f>
        <v>Athletic Footwear</v>
      </c>
    </row>
    <row r="1688" customFormat="false" ht="14.25" hidden="false" customHeight="true" outlineLevel="0" collapsed="false">
      <c r="B1688" s="88" t="s">
        <v>13</v>
      </c>
      <c r="C1688" s="89" t="n">
        <v>1185732</v>
      </c>
      <c r="D1688" s="90" t="n">
        <v>44213</v>
      </c>
      <c r="E1688" s="88" t="s">
        <v>26</v>
      </c>
      <c r="F1688" s="88" t="s">
        <v>113</v>
      </c>
      <c r="G1688" s="88" t="s">
        <v>85</v>
      </c>
      <c r="H1688" s="91" t="s">
        <v>48</v>
      </c>
      <c r="I1688" s="92" t="n">
        <v>30</v>
      </c>
      <c r="J1688" s="93" t="n">
        <v>325</v>
      </c>
      <c r="K1688" s="94" t="n">
        <f aca="false">I1688 * J1688</f>
        <v>9750</v>
      </c>
      <c r="L1688" s="94" t="n">
        <f aca="false">K1688 *M1688</f>
        <v>3900</v>
      </c>
      <c r="M1688" s="95" t="n">
        <v>0.4</v>
      </c>
      <c r="N1688" s="88" t="s">
        <v>14</v>
      </c>
      <c r="O1688" s="91" t="s">
        <v>219</v>
      </c>
      <c r="P1688" s="0" t="str">
        <f aca="false">RIGHT(H1688,LEN(H1688) - FIND(" ", H1688))</f>
        <v>Street Footwear</v>
      </c>
    </row>
    <row r="1689" customFormat="false" ht="14.25" hidden="false" customHeight="true" outlineLevel="0" collapsed="false">
      <c r="B1689" s="88" t="s">
        <v>13</v>
      </c>
      <c r="C1689" s="89" t="n">
        <v>1185732</v>
      </c>
      <c r="D1689" s="90" t="n">
        <v>44213</v>
      </c>
      <c r="E1689" s="88" t="s">
        <v>26</v>
      </c>
      <c r="F1689" s="88" t="s">
        <v>113</v>
      </c>
      <c r="G1689" s="88" t="s">
        <v>85</v>
      </c>
      <c r="H1689" s="91" t="s">
        <v>44</v>
      </c>
      <c r="I1689" s="92" t="n">
        <v>35</v>
      </c>
      <c r="J1689" s="93" t="n">
        <v>175</v>
      </c>
      <c r="K1689" s="94" t="n">
        <f aca="false">I1689 * J1689</f>
        <v>6125</v>
      </c>
      <c r="L1689" s="94" t="n">
        <f aca="false">K1689 *M1689</f>
        <v>2450</v>
      </c>
      <c r="M1689" s="95" t="n">
        <v>0.4</v>
      </c>
      <c r="N1689" s="88" t="s">
        <v>14</v>
      </c>
      <c r="O1689" s="91" t="s">
        <v>219</v>
      </c>
      <c r="P1689" s="0" t="str">
        <f aca="false">RIGHT(H1689,LEN(H1689) - FIND(" ", H1689))</f>
        <v>Athletic Footwear</v>
      </c>
    </row>
    <row r="1690" customFormat="false" ht="14.25" hidden="false" customHeight="true" outlineLevel="0" collapsed="false">
      <c r="B1690" s="88" t="s">
        <v>13</v>
      </c>
      <c r="C1690" s="89" t="n">
        <v>1185732</v>
      </c>
      <c r="D1690" s="90" t="n">
        <v>44213</v>
      </c>
      <c r="E1690" s="88" t="s">
        <v>26</v>
      </c>
      <c r="F1690" s="88" t="s">
        <v>113</v>
      </c>
      <c r="G1690" s="88" t="s">
        <v>85</v>
      </c>
      <c r="H1690" s="91" t="s">
        <v>16</v>
      </c>
      <c r="I1690" s="92" t="n">
        <v>50</v>
      </c>
      <c r="J1690" s="93" t="n">
        <v>225</v>
      </c>
      <c r="K1690" s="94" t="n">
        <f aca="false">I1690 * J1690</f>
        <v>11250</v>
      </c>
      <c r="L1690" s="94" t="n">
        <f aca="false">K1690 *M1690</f>
        <v>3375</v>
      </c>
      <c r="M1690" s="95" t="n">
        <v>0.3</v>
      </c>
      <c r="N1690" s="88" t="s">
        <v>14</v>
      </c>
      <c r="O1690" s="91" t="s">
        <v>218</v>
      </c>
      <c r="P1690" s="0" t="str">
        <f aca="false">RIGHT(H1690,LEN(H1690) - FIND(" ", H1690))</f>
        <v>Apparel</v>
      </c>
    </row>
    <row r="1691" customFormat="false" ht="14.25" hidden="false" customHeight="true" outlineLevel="0" collapsed="false">
      <c r="B1691" s="88" t="s">
        <v>13</v>
      </c>
      <c r="C1691" s="89" t="n">
        <v>1185732</v>
      </c>
      <c r="D1691" s="90" t="n">
        <v>44213</v>
      </c>
      <c r="E1691" s="88" t="s">
        <v>26</v>
      </c>
      <c r="F1691" s="88" t="s">
        <v>113</v>
      </c>
      <c r="G1691" s="88" t="s">
        <v>85</v>
      </c>
      <c r="H1691" s="91" t="s">
        <v>38</v>
      </c>
      <c r="I1691" s="92" t="n">
        <v>40</v>
      </c>
      <c r="J1691" s="93" t="n">
        <v>325</v>
      </c>
      <c r="K1691" s="94" t="n">
        <f aca="false">I1691 * J1691</f>
        <v>13000</v>
      </c>
      <c r="L1691" s="94" t="n">
        <f aca="false">K1691 *M1691</f>
        <v>5200</v>
      </c>
      <c r="M1691" s="95" t="n">
        <v>0.4</v>
      </c>
      <c r="N1691" s="88" t="s">
        <v>14</v>
      </c>
      <c r="O1691" s="91" t="s">
        <v>219</v>
      </c>
      <c r="P1691" s="0" t="str">
        <f aca="false">RIGHT(H1691,LEN(H1691) - FIND(" ", H1691))</f>
        <v>Apparel</v>
      </c>
    </row>
    <row r="1692" customFormat="false" ht="14.25" hidden="false" customHeight="true" outlineLevel="0" collapsed="false">
      <c r="B1692" s="88" t="s">
        <v>30</v>
      </c>
      <c r="C1692" s="89" t="n">
        <v>1185732</v>
      </c>
      <c r="D1692" s="90" t="n">
        <v>44213</v>
      </c>
      <c r="E1692" s="88" t="s">
        <v>26</v>
      </c>
      <c r="F1692" s="88" t="s">
        <v>149</v>
      </c>
      <c r="G1692" s="88" t="s">
        <v>150</v>
      </c>
      <c r="H1692" s="91" t="s">
        <v>32</v>
      </c>
      <c r="I1692" s="92" t="n">
        <v>40</v>
      </c>
      <c r="J1692" s="93" t="n">
        <v>450</v>
      </c>
      <c r="K1692" s="94" t="n">
        <f aca="false">I1692 * J1692</f>
        <v>18000</v>
      </c>
      <c r="L1692" s="94" t="n">
        <f aca="false">K1692 *M1692</f>
        <v>5400</v>
      </c>
      <c r="M1692" s="95" t="n">
        <v>0.3</v>
      </c>
      <c r="N1692" s="88" t="s">
        <v>14</v>
      </c>
      <c r="O1692" s="91" t="s">
        <v>218</v>
      </c>
      <c r="P1692" s="0" t="str">
        <f aca="false">RIGHT(H1692,LEN(H1692) - FIND(" ", H1692))</f>
        <v>Street Footwear</v>
      </c>
    </row>
    <row r="1693" customFormat="false" ht="14.25" hidden="false" customHeight="true" outlineLevel="0" collapsed="false">
      <c r="B1693" s="88" t="s">
        <v>30</v>
      </c>
      <c r="C1693" s="89" t="n">
        <v>1185732</v>
      </c>
      <c r="D1693" s="90" t="n">
        <v>44213</v>
      </c>
      <c r="E1693" s="88" t="s">
        <v>26</v>
      </c>
      <c r="F1693" s="88" t="s">
        <v>149</v>
      </c>
      <c r="G1693" s="88" t="s">
        <v>150</v>
      </c>
      <c r="H1693" s="91" t="s">
        <v>24</v>
      </c>
      <c r="I1693" s="92" t="n">
        <v>40</v>
      </c>
      <c r="J1693" s="93" t="n">
        <v>250</v>
      </c>
      <c r="K1693" s="94" t="n">
        <f aca="false">I1693 * J1693</f>
        <v>10000</v>
      </c>
      <c r="L1693" s="94" t="n">
        <f aca="false">K1693 *M1693</f>
        <v>3000</v>
      </c>
      <c r="M1693" s="95" t="n">
        <v>0.3</v>
      </c>
      <c r="N1693" s="88" t="s">
        <v>14</v>
      </c>
      <c r="O1693" s="91" t="s">
        <v>218</v>
      </c>
      <c r="P1693" s="0" t="str">
        <f aca="false">RIGHT(H1693,LEN(H1693) - FIND(" ", H1693))</f>
        <v>Athletic Footwear</v>
      </c>
    </row>
    <row r="1694" customFormat="false" ht="14.25" hidden="false" customHeight="true" outlineLevel="0" collapsed="false">
      <c r="B1694" s="88" t="s">
        <v>30</v>
      </c>
      <c r="C1694" s="89" t="n">
        <v>1185732</v>
      </c>
      <c r="D1694" s="90" t="n">
        <v>44213</v>
      </c>
      <c r="E1694" s="88" t="s">
        <v>26</v>
      </c>
      <c r="F1694" s="88" t="s">
        <v>149</v>
      </c>
      <c r="G1694" s="88" t="s">
        <v>150</v>
      </c>
      <c r="H1694" s="91" t="s">
        <v>48</v>
      </c>
      <c r="I1694" s="92" t="n">
        <v>30</v>
      </c>
      <c r="J1694" s="93" t="n">
        <v>250</v>
      </c>
      <c r="K1694" s="94" t="n">
        <f aca="false">I1694 * J1694</f>
        <v>7500</v>
      </c>
      <c r="L1694" s="94" t="n">
        <f aca="false">K1694 *M1694</f>
        <v>1875</v>
      </c>
      <c r="M1694" s="95" t="n">
        <v>0.25</v>
      </c>
      <c r="N1694" s="88" t="s">
        <v>14</v>
      </c>
      <c r="O1694" s="91" t="s">
        <v>219</v>
      </c>
      <c r="P1694" s="0" t="str">
        <f aca="false">RIGHT(H1694,LEN(H1694) - FIND(" ", H1694))</f>
        <v>Street Footwear</v>
      </c>
    </row>
    <row r="1695" customFormat="false" ht="14.25" hidden="false" customHeight="true" outlineLevel="0" collapsed="false">
      <c r="B1695" s="88" t="s">
        <v>30</v>
      </c>
      <c r="C1695" s="89" t="n">
        <v>1185732</v>
      </c>
      <c r="D1695" s="90" t="n">
        <v>44213</v>
      </c>
      <c r="E1695" s="88" t="s">
        <v>26</v>
      </c>
      <c r="F1695" s="88" t="s">
        <v>149</v>
      </c>
      <c r="G1695" s="88" t="s">
        <v>150</v>
      </c>
      <c r="H1695" s="91" t="s">
        <v>44</v>
      </c>
      <c r="I1695" s="92" t="n">
        <v>35</v>
      </c>
      <c r="J1695" s="93" t="n">
        <v>100</v>
      </c>
      <c r="K1695" s="94" t="n">
        <f aca="false">I1695 * J1695</f>
        <v>3500</v>
      </c>
      <c r="L1695" s="94" t="n">
        <f aca="false">K1695 *M1695</f>
        <v>875</v>
      </c>
      <c r="M1695" s="95" t="n">
        <v>0.25</v>
      </c>
      <c r="N1695" s="88" t="s">
        <v>14</v>
      </c>
      <c r="O1695" s="91" t="s">
        <v>219</v>
      </c>
      <c r="P1695" s="0" t="str">
        <f aca="false">RIGHT(H1695,LEN(H1695) - FIND(" ", H1695))</f>
        <v>Athletic Footwear</v>
      </c>
    </row>
    <row r="1696" customFormat="false" ht="14.25" hidden="false" customHeight="true" outlineLevel="0" collapsed="false">
      <c r="B1696" s="88" t="s">
        <v>30</v>
      </c>
      <c r="C1696" s="89" t="n">
        <v>1185732</v>
      </c>
      <c r="D1696" s="90" t="n">
        <v>44213</v>
      </c>
      <c r="E1696" s="88" t="s">
        <v>26</v>
      </c>
      <c r="F1696" s="88" t="s">
        <v>149</v>
      </c>
      <c r="G1696" s="88" t="s">
        <v>150</v>
      </c>
      <c r="H1696" s="91" t="s">
        <v>16</v>
      </c>
      <c r="I1696" s="92" t="n">
        <v>50</v>
      </c>
      <c r="J1696" s="93" t="n">
        <v>150</v>
      </c>
      <c r="K1696" s="94" t="n">
        <f aca="false">I1696 * J1696</f>
        <v>7500</v>
      </c>
      <c r="L1696" s="94" t="n">
        <f aca="false">K1696 *M1696</f>
        <v>1875</v>
      </c>
      <c r="M1696" s="95" t="n">
        <v>0.25</v>
      </c>
      <c r="N1696" s="88" t="s">
        <v>14</v>
      </c>
      <c r="O1696" s="91" t="s">
        <v>218</v>
      </c>
      <c r="P1696" s="0" t="str">
        <f aca="false">RIGHT(H1696,LEN(H1696) - FIND(" ", H1696))</f>
        <v>Apparel</v>
      </c>
    </row>
    <row r="1697" customFormat="false" ht="14.25" hidden="false" customHeight="true" outlineLevel="0" collapsed="false">
      <c r="B1697" s="88" t="s">
        <v>30</v>
      </c>
      <c r="C1697" s="89" t="n">
        <v>1185732</v>
      </c>
      <c r="D1697" s="90" t="n">
        <v>44213</v>
      </c>
      <c r="E1697" s="88" t="s">
        <v>26</v>
      </c>
      <c r="F1697" s="88" t="s">
        <v>149</v>
      </c>
      <c r="G1697" s="88" t="s">
        <v>150</v>
      </c>
      <c r="H1697" s="91" t="s">
        <v>38</v>
      </c>
      <c r="I1697" s="92" t="n">
        <v>40</v>
      </c>
      <c r="J1697" s="93" t="n">
        <v>250</v>
      </c>
      <c r="K1697" s="94" t="n">
        <f aca="false">I1697 * J1697</f>
        <v>10000</v>
      </c>
      <c r="L1697" s="94" t="n">
        <f aca="false">K1697 *M1697</f>
        <v>3000</v>
      </c>
      <c r="M1697" s="95" t="n">
        <v>0.3</v>
      </c>
      <c r="N1697" s="88" t="s">
        <v>14</v>
      </c>
      <c r="O1697" s="91" t="s">
        <v>219</v>
      </c>
      <c r="P1697" s="0" t="str">
        <f aca="false">RIGHT(H1697,LEN(H1697) - FIND(" ", H1697))</f>
        <v>Apparel</v>
      </c>
    </row>
    <row r="1698" customFormat="false" ht="14.25" hidden="false" customHeight="true" outlineLevel="0" collapsed="false">
      <c r="B1698" s="88" t="s">
        <v>43</v>
      </c>
      <c r="C1698" s="89" t="n">
        <v>1128299</v>
      </c>
      <c r="D1698" s="90" t="n">
        <v>44213</v>
      </c>
      <c r="E1698" s="88" t="s">
        <v>18</v>
      </c>
      <c r="F1698" s="88" t="s">
        <v>19</v>
      </c>
      <c r="G1698" s="88" t="s">
        <v>60</v>
      </c>
      <c r="H1698" s="91" t="s">
        <v>38</v>
      </c>
      <c r="I1698" s="92" t="n">
        <v>72</v>
      </c>
      <c r="J1698" s="93" t="n">
        <v>233</v>
      </c>
      <c r="K1698" s="94" t="n">
        <f aca="false">I1698 * J1698</f>
        <v>16776</v>
      </c>
      <c r="L1698" s="94" t="n">
        <f aca="false">K1698 *M1698</f>
        <v>4865.04</v>
      </c>
      <c r="M1698" s="95" t="n">
        <v>0.29</v>
      </c>
      <c r="N1698" s="88" t="s">
        <v>23</v>
      </c>
      <c r="O1698" s="91" t="s">
        <v>219</v>
      </c>
      <c r="P1698" s="0" t="str">
        <f aca="false">RIGHT(H1698,LEN(H1698) - FIND(" ", H1698))</f>
        <v>Apparel</v>
      </c>
    </row>
    <row r="1699" customFormat="false" ht="14.25" hidden="false" customHeight="true" outlineLevel="0" collapsed="false">
      <c r="B1699" s="88" t="s">
        <v>22</v>
      </c>
      <c r="C1699" s="89" t="n">
        <v>1189833</v>
      </c>
      <c r="D1699" s="90" t="n">
        <v>44213</v>
      </c>
      <c r="E1699" s="88" t="s">
        <v>29</v>
      </c>
      <c r="F1699" s="88" t="s">
        <v>124</v>
      </c>
      <c r="G1699" s="88" t="s">
        <v>87</v>
      </c>
      <c r="H1699" s="91" t="s">
        <v>48</v>
      </c>
      <c r="I1699" s="92" t="n">
        <v>44</v>
      </c>
      <c r="J1699" s="93" t="n">
        <v>120</v>
      </c>
      <c r="K1699" s="94" t="n">
        <f aca="false">I1699 * J1699</f>
        <v>5280</v>
      </c>
      <c r="L1699" s="94" t="n">
        <f aca="false">K1699 *M1699</f>
        <v>3168</v>
      </c>
      <c r="M1699" s="95" t="n">
        <v>0.6</v>
      </c>
      <c r="N1699" s="88" t="s">
        <v>23</v>
      </c>
      <c r="O1699" s="91" t="s">
        <v>219</v>
      </c>
      <c r="P1699" s="0" t="str">
        <f aca="false">RIGHT(H1699,LEN(H1699) - FIND(" ", H1699))</f>
        <v>Street Footwear</v>
      </c>
    </row>
    <row r="1700" customFormat="false" ht="14.25" hidden="false" customHeight="true" outlineLevel="0" collapsed="false">
      <c r="B1700" s="88" t="s">
        <v>30</v>
      </c>
      <c r="C1700" s="89" t="n">
        <v>1128299</v>
      </c>
      <c r="D1700" s="90" t="n">
        <v>44213</v>
      </c>
      <c r="E1700" s="88" t="s">
        <v>18</v>
      </c>
      <c r="F1700" s="88" t="s">
        <v>94</v>
      </c>
      <c r="G1700" s="88" t="s">
        <v>116</v>
      </c>
      <c r="H1700" s="91" t="s">
        <v>32</v>
      </c>
      <c r="I1700" s="92" t="n">
        <v>38</v>
      </c>
      <c r="J1700" s="93" t="n">
        <v>115</v>
      </c>
      <c r="K1700" s="94" t="n">
        <f aca="false">I1700 * J1700</f>
        <v>4370</v>
      </c>
      <c r="L1700" s="94" t="n">
        <f aca="false">K1700 *M1700</f>
        <v>1879.1</v>
      </c>
      <c r="M1700" s="95" t="n">
        <v>0.43</v>
      </c>
      <c r="N1700" s="88" t="s">
        <v>23</v>
      </c>
      <c r="O1700" s="91" t="s">
        <v>218</v>
      </c>
      <c r="P1700" s="0" t="str">
        <f aca="false">RIGHT(H1700,LEN(H1700) - FIND(" ", H1700))</f>
        <v>Street Footwear</v>
      </c>
    </row>
    <row r="1701" customFormat="false" ht="14.25" hidden="false" customHeight="true" outlineLevel="0" collapsed="false">
      <c r="B1701" s="88" t="s">
        <v>30</v>
      </c>
      <c r="C1701" s="89" t="n">
        <v>1128299</v>
      </c>
      <c r="D1701" s="90" t="n">
        <v>44213</v>
      </c>
      <c r="E1701" s="88" t="s">
        <v>18</v>
      </c>
      <c r="F1701" s="88" t="s">
        <v>94</v>
      </c>
      <c r="G1701" s="88" t="s">
        <v>116</v>
      </c>
      <c r="H1701" s="91" t="s">
        <v>24</v>
      </c>
      <c r="I1701" s="92" t="n">
        <v>48</v>
      </c>
      <c r="J1701" s="93" t="n">
        <v>123</v>
      </c>
      <c r="K1701" s="94" t="n">
        <f aca="false">I1701 * J1701</f>
        <v>5904</v>
      </c>
      <c r="L1701" s="94" t="n">
        <f aca="false">K1701 *M1701</f>
        <v>2066.4</v>
      </c>
      <c r="M1701" s="95" t="n">
        <v>0.35</v>
      </c>
      <c r="N1701" s="88" t="s">
        <v>23</v>
      </c>
      <c r="O1701" s="91" t="s">
        <v>218</v>
      </c>
      <c r="P1701" s="0" t="str">
        <f aca="false">RIGHT(H1701,LEN(H1701) - FIND(" ", H1701))</f>
        <v>Athletic Footwear</v>
      </c>
    </row>
    <row r="1702" customFormat="false" ht="14.25" hidden="false" customHeight="true" outlineLevel="0" collapsed="false">
      <c r="B1702" s="88" t="s">
        <v>30</v>
      </c>
      <c r="C1702" s="89" t="n">
        <v>1128299</v>
      </c>
      <c r="D1702" s="90" t="n">
        <v>44213</v>
      </c>
      <c r="E1702" s="88" t="s">
        <v>18</v>
      </c>
      <c r="F1702" s="88" t="s">
        <v>94</v>
      </c>
      <c r="G1702" s="88" t="s">
        <v>116</v>
      </c>
      <c r="H1702" s="91" t="s">
        <v>48</v>
      </c>
      <c r="I1702" s="92" t="n">
        <v>45</v>
      </c>
      <c r="J1702" s="93" t="n">
        <v>123</v>
      </c>
      <c r="K1702" s="94" t="n">
        <f aca="false">I1702 * J1702</f>
        <v>5535</v>
      </c>
      <c r="L1702" s="94" t="n">
        <f aca="false">K1702 *M1702</f>
        <v>2269.35</v>
      </c>
      <c r="M1702" s="95" t="n">
        <v>0.41</v>
      </c>
      <c r="N1702" s="88" t="s">
        <v>23</v>
      </c>
      <c r="O1702" s="91" t="s">
        <v>219</v>
      </c>
      <c r="P1702" s="0" t="str">
        <f aca="false">RIGHT(H1702,LEN(H1702) - FIND(" ", H1702))</f>
        <v>Street Footwear</v>
      </c>
    </row>
    <row r="1703" customFormat="false" ht="14.25" hidden="false" customHeight="true" outlineLevel="0" collapsed="false">
      <c r="B1703" s="88" t="s">
        <v>30</v>
      </c>
      <c r="C1703" s="89" t="n">
        <v>1128299</v>
      </c>
      <c r="D1703" s="90" t="n">
        <v>44213</v>
      </c>
      <c r="E1703" s="88" t="s">
        <v>18</v>
      </c>
      <c r="F1703" s="88" t="s">
        <v>94</v>
      </c>
      <c r="G1703" s="88" t="s">
        <v>116</v>
      </c>
      <c r="H1703" s="91" t="s">
        <v>44</v>
      </c>
      <c r="I1703" s="92" t="n">
        <v>47</v>
      </c>
      <c r="J1703" s="93" t="n">
        <v>77</v>
      </c>
      <c r="K1703" s="94" t="n">
        <f aca="false">I1703 * J1703</f>
        <v>3619</v>
      </c>
      <c r="L1703" s="94" t="n">
        <f aca="false">K1703 *M1703</f>
        <v>1628.55</v>
      </c>
      <c r="M1703" s="95" t="n">
        <v>0.45</v>
      </c>
      <c r="N1703" s="88" t="s">
        <v>23</v>
      </c>
      <c r="O1703" s="91" t="s">
        <v>219</v>
      </c>
      <c r="P1703" s="0" t="str">
        <f aca="false">RIGHT(H1703,LEN(H1703) - FIND(" ", H1703))</f>
        <v>Athletic Footwear</v>
      </c>
    </row>
    <row r="1704" customFormat="false" ht="14.25" hidden="false" customHeight="true" outlineLevel="0" collapsed="false">
      <c r="B1704" s="88" t="s">
        <v>30</v>
      </c>
      <c r="C1704" s="89" t="n">
        <v>1128299</v>
      </c>
      <c r="D1704" s="90" t="n">
        <v>44213</v>
      </c>
      <c r="E1704" s="88" t="s">
        <v>18</v>
      </c>
      <c r="F1704" s="88" t="s">
        <v>94</v>
      </c>
      <c r="G1704" s="88" t="s">
        <v>116</v>
      </c>
      <c r="H1704" s="91" t="s">
        <v>16</v>
      </c>
      <c r="I1704" s="92" t="n">
        <v>54</v>
      </c>
      <c r="J1704" s="93" t="n">
        <v>68</v>
      </c>
      <c r="K1704" s="94" t="n">
        <f aca="false">I1704 * J1704</f>
        <v>3672</v>
      </c>
      <c r="L1704" s="94" t="n">
        <f aca="false">K1704 *M1704</f>
        <v>1101.6</v>
      </c>
      <c r="M1704" s="95" t="n">
        <v>0.3</v>
      </c>
      <c r="N1704" s="88" t="s">
        <v>23</v>
      </c>
      <c r="O1704" s="91" t="s">
        <v>218</v>
      </c>
      <c r="P1704" s="0" t="str">
        <f aca="false">RIGHT(H1704,LEN(H1704) - FIND(" ", H1704))</f>
        <v>Apparel</v>
      </c>
    </row>
    <row r="1705" customFormat="false" ht="14.25" hidden="false" customHeight="true" outlineLevel="0" collapsed="false">
      <c r="B1705" s="88" t="s">
        <v>30</v>
      </c>
      <c r="C1705" s="89" t="n">
        <v>1128299</v>
      </c>
      <c r="D1705" s="90" t="n">
        <v>44213</v>
      </c>
      <c r="E1705" s="88" t="s">
        <v>18</v>
      </c>
      <c r="F1705" s="88" t="s">
        <v>94</v>
      </c>
      <c r="G1705" s="88" t="s">
        <v>116</v>
      </c>
      <c r="H1705" s="91" t="s">
        <v>38</v>
      </c>
      <c r="I1705" s="92" t="n">
        <v>49</v>
      </c>
      <c r="J1705" s="93" t="n">
        <v>124</v>
      </c>
      <c r="K1705" s="94" t="n">
        <f aca="false">I1705 * J1705</f>
        <v>6076</v>
      </c>
      <c r="L1705" s="94" t="n">
        <f aca="false">K1705 *M1705</f>
        <v>3584.84</v>
      </c>
      <c r="M1705" s="95" t="n">
        <v>0.59</v>
      </c>
      <c r="N1705" s="88" t="s">
        <v>23</v>
      </c>
      <c r="O1705" s="91" t="s">
        <v>219</v>
      </c>
      <c r="P1705" s="0" t="str">
        <f aca="false">RIGHT(H1705,LEN(H1705) - FIND(" ", H1705))</f>
        <v>Apparel</v>
      </c>
    </row>
    <row r="1706" customFormat="false" ht="14.25" hidden="false" customHeight="true" outlineLevel="0" collapsed="false">
      <c r="B1706" s="88" t="s">
        <v>43</v>
      </c>
      <c r="C1706" s="89" t="n">
        <v>1128299</v>
      </c>
      <c r="D1706" s="90" t="n">
        <v>44213</v>
      </c>
      <c r="E1706" s="88" t="s">
        <v>18</v>
      </c>
      <c r="F1706" s="88" t="s">
        <v>147</v>
      </c>
      <c r="G1706" s="88" t="s">
        <v>168</v>
      </c>
      <c r="H1706" s="91" t="s">
        <v>32</v>
      </c>
      <c r="I1706" s="92" t="n">
        <v>33</v>
      </c>
      <c r="J1706" s="93" t="n">
        <v>100</v>
      </c>
      <c r="K1706" s="94" t="n">
        <f aca="false">I1706 * J1706</f>
        <v>3300</v>
      </c>
      <c r="L1706" s="94" t="n">
        <f aca="false">K1706 *M1706</f>
        <v>1683</v>
      </c>
      <c r="M1706" s="95" t="n">
        <v>0.51</v>
      </c>
      <c r="N1706" s="88" t="s">
        <v>23</v>
      </c>
      <c r="O1706" s="91" t="s">
        <v>218</v>
      </c>
      <c r="P1706" s="0" t="str">
        <f aca="false">RIGHT(H1706,LEN(H1706) - FIND(" ", H1706))</f>
        <v>Street Footwear</v>
      </c>
    </row>
    <row r="1707" customFormat="false" ht="14.25" hidden="false" customHeight="true" outlineLevel="0" collapsed="false">
      <c r="B1707" s="88" t="s">
        <v>43</v>
      </c>
      <c r="C1707" s="89" t="n">
        <v>1128299</v>
      </c>
      <c r="D1707" s="90" t="n">
        <v>44213</v>
      </c>
      <c r="E1707" s="88" t="s">
        <v>18</v>
      </c>
      <c r="F1707" s="88" t="s">
        <v>147</v>
      </c>
      <c r="G1707" s="88" t="s">
        <v>168</v>
      </c>
      <c r="H1707" s="91" t="s">
        <v>24</v>
      </c>
      <c r="I1707" s="92" t="n">
        <v>42</v>
      </c>
      <c r="J1707" s="93" t="n">
        <v>100</v>
      </c>
      <c r="K1707" s="94" t="n">
        <f aca="false">I1707 * J1707</f>
        <v>4200</v>
      </c>
      <c r="L1707" s="94" t="n">
        <f aca="false">K1707 *M1707</f>
        <v>2268</v>
      </c>
      <c r="M1707" s="95" t="n">
        <v>0.54</v>
      </c>
      <c r="N1707" s="88" t="s">
        <v>23</v>
      </c>
      <c r="O1707" s="91" t="s">
        <v>218</v>
      </c>
      <c r="P1707" s="0" t="str">
        <f aca="false">RIGHT(H1707,LEN(H1707) - FIND(" ", H1707))</f>
        <v>Athletic Footwear</v>
      </c>
    </row>
    <row r="1708" customFormat="false" ht="14.25" hidden="false" customHeight="true" outlineLevel="0" collapsed="false">
      <c r="B1708" s="88" t="s">
        <v>43</v>
      </c>
      <c r="C1708" s="89" t="n">
        <v>1128299</v>
      </c>
      <c r="D1708" s="90" t="n">
        <v>44213</v>
      </c>
      <c r="E1708" s="88" t="s">
        <v>18</v>
      </c>
      <c r="F1708" s="88" t="s">
        <v>147</v>
      </c>
      <c r="G1708" s="88" t="s">
        <v>168</v>
      </c>
      <c r="H1708" s="91" t="s">
        <v>48</v>
      </c>
      <c r="I1708" s="92" t="n">
        <v>43</v>
      </c>
      <c r="J1708" s="93" t="n">
        <v>112</v>
      </c>
      <c r="K1708" s="94" t="n">
        <f aca="false">I1708 * J1708</f>
        <v>4816</v>
      </c>
      <c r="L1708" s="94" t="n">
        <f aca="false">K1708 *M1708</f>
        <v>2600.64</v>
      </c>
      <c r="M1708" s="95" t="n">
        <v>0.54</v>
      </c>
      <c r="N1708" s="88" t="s">
        <v>23</v>
      </c>
      <c r="O1708" s="91" t="s">
        <v>219</v>
      </c>
      <c r="P1708" s="0" t="str">
        <f aca="false">RIGHT(H1708,LEN(H1708) - FIND(" ", H1708))</f>
        <v>Street Footwear</v>
      </c>
    </row>
    <row r="1709" customFormat="false" ht="14.25" hidden="false" customHeight="true" outlineLevel="0" collapsed="false">
      <c r="B1709" s="88" t="s">
        <v>43</v>
      </c>
      <c r="C1709" s="89" t="n">
        <v>1128299</v>
      </c>
      <c r="D1709" s="90" t="n">
        <v>44213</v>
      </c>
      <c r="E1709" s="88" t="s">
        <v>18</v>
      </c>
      <c r="F1709" s="88" t="s">
        <v>147</v>
      </c>
      <c r="G1709" s="88" t="s">
        <v>168</v>
      </c>
      <c r="H1709" s="91" t="s">
        <v>44</v>
      </c>
      <c r="I1709" s="92" t="n">
        <v>41</v>
      </c>
      <c r="J1709" s="93" t="n">
        <v>68</v>
      </c>
      <c r="K1709" s="94" t="n">
        <f aca="false">I1709 * J1709</f>
        <v>2788</v>
      </c>
      <c r="L1709" s="94" t="n">
        <f aca="false">K1709 *M1709</f>
        <v>1533.4</v>
      </c>
      <c r="M1709" s="95" t="n">
        <v>0.55</v>
      </c>
      <c r="N1709" s="88" t="s">
        <v>23</v>
      </c>
      <c r="O1709" s="91" t="s">
        <v>219</v>
      </c>
      <c r="P1709" s="0" t="str">
        <f aca="false">RIGHT(H1709,LEN(H1709) - FIND(" ", H1709))</f>
        <v>Athletic Footwear</v>
      </c>
    </row>
    <row r="1710" customFormat="false" ht="14.25" hidden="false" customHeight="true" outlineLevel="0" collapsed="false">
      <c r="B1710" s="88" t="s">
        <v>43</v>
      </c>
      <c r="C1710" s="89" t="n">
        <v>1128299</v>
      </c>
      <c r="D1710" s="90" t="n">
        <v>44213</v>
      </c>
      <c r="E1710" s="88" t="s">
        <v>18</v>
      </c>
      <c r="F1710" s="88" t="s">
        <v>147</v>
      </c>
      <c r="G1710" s="88" t="s">
        <v>168</v>
      </c>
      <c r="H1710" s="91" t="s">
        <v>16</v>
      </c>
      <c r="I1710" s="92" t="n">
        <v>46</v>
      </c>
      <c r="J1710" s="93" t="n">
        <v>58</v>
      </c>
      <c r="K1710" s="94" t="n">
        <f aca="false">I1710 * J1710</f>
        <v>2668</v>
      </c>
      <c r="L1710" s="94" t="n">
        <f aca="false">K1710 *M1710</f>
        <v>1574.12</v>
      </c>
      <c r="M1710" s="95" t="n">
        <v>0.59</v>
      </c>
      <c r="N1710" s="88" t="s">
        <v>23</v>
      </c>
      <c r="O1710" s="91" t="s">
        <v>218</v>
      </c>
      <c r="P1710" s="0" t="str">
        <f aca="false">RIGHT(H1710,LEN(H1710) - FIND(" ", H1710))</f>
        <v>Apparel</v>
      </c>
    </row>
    <row r="1711" customFormat="false" ht="14.25" hidden="false" customHeight="true" outlineLevel="0" collapsed="false">
      <c r="B1711" s="88" t="s">
        <v>43</v>
      </c>
      <c r="C1711" s="89" t="n">
        <v>1128299</v>
      </c>
      <c r="D1711" s="90" t="n">
        <v>44213</v>
      </c>
      <c r="E1711" s="88" t="s">
        <v>18</v>
      </c>
      <c r="F1711" s="88" t="s">
        <v>147</v>
      </c>
      <c r="G1711" s="88" t="s">
        <v>168</v>
      </c>
      <c r="H1711" s="91" t="s">
        <v>38</v>
      </c>
      <c r="I1711" s="92" t="n">
        <v>41</v>
      </c>
      <c r="J1711" s="93" t="n">
        <v>122</v>
      </c>
      <c r="K1711" s="94" t="n">
        <f aca="false">I1711 * J1711</f>
        <v>5002</v>
      </c>
      <c r="L1711" s="94" t="n">
        <f aca="false">K1711 *M1711</f>
        <v>2400.96</v>
      </c>
      <c r="M1711" s="95" t="n">
        <v>0.48</v>
      </c>
      <c r="N1711" s="88" t="s">
        <v>23</v>
      </c>
      <c r="O1711" s="91" t="s">
        <v>219</v>
      </c>
      <c r="P1711" s="0" t="str">
        <f aca="false">RIGHT(H1711,LEN(H1711) - FIND(" ", H1711))</f>
        <v>Apparel</v>
      </c>
    </row>
    <row r="1712" customFormat="false" ht="14.25" hidden="false" customHeight="true" outlineLevel="0" collapsed="false">
      <c r="B1712" s="88" t="s">
        <v>43</v>
      </c>
      <c r="C1712" s="89" t="n">
        <v>1185732</v>
      </c>
      <c r="D1712" s="90" t="n">
        <v>44213</v>
      </c>
      <c r="E1712" s="88" t="s">
        <v>29</v>
      </c>
      <c r="F1712" s="88" t="s">
        <v>100</v>
      </c>
      <c r="G1712" s="88" t="s">
        <v>118</v>
      </c>
      <c r="H1712" s="91" t="s">
        <v>32</v>
      </c>
      <c r="I1712" s="92" t="n">
        <v>32</v>
      </c>
      <c r="J1712" s="93" t="n">
        <v>125</v>
      </c>
      <c r="K1712" s="94" t="n">
        <f aca="false">I1712 * J1712</f>
        <v>4000</v>
      </c>
      <c r="L1712" s="94" t="n">
        <f aca="false">K1712 *M1712</f>
        <v>2080</v>
      </c>
      <c r="M1712" s="95" t="n">
        <v>0.52</v>
      </c>
      <c r="N1712" s="88" t="s">
        <v>23</v>
      </c>
      <c r="O1712" s="91" t="s">
        <v>218</v>
      </c>
      <c r="P1712" s="0" t="str">
        <f aca="false">RIGHT(H1712,LEN(H1712) - FIND(" ", H1712))</f>
        <v>Street Footwear</v>
      </c>
    </row>
    <row r="1713" customFormat="false" ht="14.25" hidden="false" customHeight="true" outlineLevel="0" collapsed="false">
      <c r="B1713" s="88" t="s">
        <v>43</v>
      </c>
      <c r="C1713" s="89" t="n">
        <v>1185732</v>
      </c>
      <c r="D1713" s="90" t="n">
        <v>44213</v>
      </c>
      <c r="E1713" s="88" t="s">
        <v>29</v>
      </c>
      <c r="F1713" s="88" t="s">
        <v>100</v>
      </c>
      <c r="G1713" s="88" t="s">
        <v>118</v>
      </c>
      <c r="H1713" s="91" t="s">
        <v>24</v>
      </c>
      <c r="I1713" s="92" t="n">
        <v>32</v>
      </c>
      <c r="J1713" s="93" t="n">
        <v>75</v>
      </c>
      <c r="K1713" s="94" t="n">
        <f aca="false">I1713 * J1713</f>
        <v>2400</v>
      </c>
      <c r="L1713" s="94" t="n">
        <f aca="false">K1713 *M1713</f>
        <v>1320</v>
      </c>
      <c r="M1713" s="95" t="n">
        <v>0.55</v>
      </c>
      <c r="N1713" s="88" t="s">
        <v>23</v>
      </c>
      <c r="O1713" s="91" t="s">
        <v>218</v>
      </c>
      <c r="P1713" s="0" t="str">
        <f aca="false">RIGHT(H1713,LEN(H1713) - FIND(" ", H1713))</f>
        <v>Athletic Footwear</v>
      </c>
    </row>
    <row r="1714" customFormat="false" ht="14.25" hidden="false" customHeight="true" outlineLevel="0" collapsed="false">
      <c r="B1714" s="88" t="s">
        <v>43</v>
      </c>
      <c r="C1714" s="89" t="n">
        <v>1185732</v>
      </c>
      <c r="D1714" s="90" t="n">
        <v>44213</v>
      </c>
      <c r="E1714" s="88" t="s">
        <v>29</v>
      </c>
      <c r="F1714" s="88" t="s">
        <v>100</v>
      </c>
      <c r="G1714" s="88" t="s">
        <v>118</v>
      </c>
      <c r="H1714" s="91" t="s">
        <v>48</v>
      </c>
      <c r="I1714" s="92" t="n">
        <v>25</v>
      </c>
      <c r="J1714" s="93" t="n">
        <v>87</v>
      </c>
      <c r="K1714" s="94" t="n">
        <f aca="false">I1714 * J1714</f>
        <v>2175</v>
      </c>
      <c r="L1714" s="94" t="n">
        <f aca="false">K1714 *M1714</f>
        <v>1196.25</v>
      </c>
      <c r="M1714" s="95" t="n">
        <v>0.55</v>
      </c>
      <c r="N1714" s="88" t="s">
        <v>23</v>
      </c>
      <c r="O1714" s="91" t="s">
        <v>219</v>
      </c>
      <c r="P1714" s="0" t="str">
        <f aca="false">RIGHT(H1714,LEN(H1714) - FIND(" ", H1714))</f>
        <v>Street Footwear</v>
      </c>
    </row>
    <row r="1715" customFormat="false" ht="14.25" hidden="false" customHeight="true" outlineLevel="0" collapsed="false">
      <c r="B1715" s="88" t="s">
        <v>43</v>
      </c>
      <c r="C1715" s="89" t="n">
        <v>1185732</v>
      </c>
      <c r="D1715" s="90" t="n">
        <v>44213</v>
      </c>
      <c r="E1715" s="88" t="s">
        <v>29</v>
      </c>
      <c r="F1715" s="88" t="s">
        <v>100</v>
      </c>
      <c r="G1715" s="88" t="s">
        <v>118</v>
      </c>
      <c r="H1715" s="91" t="s">
        <v>44</v>
      </c>
      <c r="I1715" s="92" t="n">
        <v>29</v>
      </c>
      <c r="J1715" s="93" t="n">
        <v>45</v>
      </c>
      <c r="K1715" s="94" t="n">
        <f aca="false">I1715 * J1715</f>
        <v>1305</v>
      </c>
      <c r="L1715" s="94" t="n">
        <f aca="false">K1715 *M1715</f>
        <v>704.7</v>
      </c>
      <c r="M1715" s="95" t="n">
        <v>0.54</v>
      </c>
      <c r="N1715" s="88" t="s">
        <v>23</v>
      </c>
      <c r="O1715" s="91" t="s">
        <v>219</v>
      </c>
      <c r="P1715" s="0" t="str">
        <f aca="false">RIGHT(H1715,LEN(H1715) - FIND(" ", H1715))</f>
        <v>Athletic Footwear</v>
      </c>
    </row>
    <row r="1716" customFormat="false" ht="14.25" hidden="false" customHeight="true" outlineLevel="0" collapsed="false">
      <c r="B1716" s="88" t="s">
        <v>43</v>
      </c>
      <c r="C1716" s="89" t="n">
        <v>1185732</v>
      </c>
      <c r="D1716" s="90" t="n">
        <v>44213</v>
      </c>
      <c r="E1716" s="88" t="s">
        <v>29</v>
      </c>
      <c r="F1716" s="88" t="s">
        <v>100</v>
      </c>
      <c r="G1716" s="88" t="s">
        <v>118</v>
      </c>
      <c r="H1716" s="91" t="s">
        <v>16</v>
      </c>
      <c r="I1716" s="92" t="n">
        <v>41</v>
      </c>
      <c r="J1716" s="93" t="n">
        <v>54</v>
      </c>
      <c r="K1716" s="94" t="n">
        <f aca="false">I1716 * J1716</f>
        <v>2214</v>
      </c>
      <c r="L1716" s="94" t="n">
        <f aca="false">K1716 *M1716</f>
        <v>1129.14</v>
      </c>
      <c r="M1716" s="95" t="n">
        <v>0.51</v>
      </c>
      <c r="N1716" s="88" t="s">
        <v>23</v>
      </c>
      <c r="O1716" s="91" t="s">
        <v>218</v>
      </c>
      <c r="P1716" s="0" t="str">
        <f aca="false">RIGHT(H1716,LEN(H1716) - FIND(" ", H1716))</f>
        <v>Apparel</v>
      </c>
    </row>
    <row r="1717" customFormat="false" ht="14.25" hidden="false" customHeight="true" outlineLevel="0" collapsed="false">
      <c r="B1717" s="88" t="s">
        <v>43</v>
      </c>
      <c r="C1717" s="89" t="n">
        <v>1185732</v>
      </c>
      <c r="D1717" s="90" t="n">
        <v>44213</v>
      </c>
      <c r="E1717" s="88" t="s">
        <v>29</v>
      </c>
      <c r="F1717" s="88" t="s">
        <v>100</v>
      </c>
      <c r="G1717" s="88" t="s">
        <v>118</v>
      </c>
      <c r="H1717" s="91" t="s">
        <v>38</v>
      </c>
      <c r="I1717" s="92" t="n">
        <v>34</v>
      </c>
      <c r="J1717" s="93" t="n">
        <v>75</v>
      </c>
      <c r="K1717" s="94" t="n">
        <f aca="false">I1717 * J1717</f>
        <v>2550</v>
      </c>
      <c r="L1717" s="94" t="n">
        <f aca="false">K1717 *M1717</f>
        <v>1275</v>
      </c>
      <c r="M1717" s="95" t="n">
        <v>0.5</v>
      </c>
      <c r="N1717" s="88" t="s">
        <v>23</v>
      </c>
      <c r="O1717" s="91" t="s">
        <v>219</v>
      </c>
      <c r="P1717" s="0" t="str">
        <f aca="false">RIGHT(H1717,LEN(H1717) - FIND(" ", H1717))</f>
        <v>Apparel</v>
      </c>
    </row>
    <row r="1718" customFormat="false" ht="14.25" hidden="false" customHeight="true" outlineLevel="0" collapsed="false">
      <c r="B1718" s="88" t="s">
        <v>13</v>
      </c>
      <c r="C1718" s="89" t="n">
        <v>1185732</v>
      </c>
      <c r="D1718" s="90" t="n">
        <v>44213</v>
      </c>
      <c r="E1718" s="88" t="s">
        <v>26</v>
      </c>
      <c r="F1718" s="88" t="s">
        <v>113</v>
      </c>
      <c r="G1718" s="88" t="s">
        <v>85</v>
      </c>
      <c r="H1718" s="91" t="s">
        <v>32</v>
      </c>
      <c r="I1718" s="92" t="n">
        <v>36</v>
      </c>
      <c r="J1718" s="93" t="n">
        <v>137</v>
      </c>
      <c r="K1718" s="94" t="n">
        <f aca="false">I1718 * J1718</f>
        <v>4932</v>
      </c>
      <c r="L1718" s="94" t="n">
        <f aca="false">K1718 *M1718</f>
        <v>2219.4</v>
      </c>
      <c r="M1718" s="95" t="n">
        <v>0.45</v>
      </c>
      <c r="N1718" s="88" t="s">
        <v>23</v>
      </c>
      <c r="O1718" s="91" t="s">
        <v>218</v>
      </c>
      <c r="P1718" s="0" t="str">
        <f aca="false">RIGHT(H1718,LEN(H1718) - FIND(" ", H1718))</f>
        <v>Street Footwear</v>
      </c>
    </row>
    <row r="1719" customFormat="false" ht="14.25" hidden="false" customHeight="true" outlineLevel="0" collapsed="false">
      <c r="B1719" s="88" t="s">
        <v>13</v>
      </c>
      <c r="C1719" s="89" t="n">
        <v>1185732</v>
      </c>
      <c r="D1719" s="90" t="n">
        <v>44213</v>
      </c>
      <c r="E1719" s="88" t="s">
        <v>26</v>
      </c>
      <c r="F1719" s="88" t="s">
        <v>113</v>
      </c>
      <c r="G1719" s="88" t="s">
        <v>85</v>
      </c>
      <c r="H1719" s="91" t="s">
        <v>24</v>
      </c>
      <c r="I1719" s="92" t="n">
        <v>38</v>
      </c>
      <c r="J1719" s="93" t="n">
        <v>81</v>
      </c>
      <c r="K1719" s="94" t="n">
        <f aca="false">I1719 * J1719</f>
        <v>3078</v>
      </c>
      <c r="L1719" s="94" t="n">
        <f aca="false">K1719 *M1719</f>
        <v>1539</v>
      </c>
      <c r="M1719" s="95" t="n">
        <v>0.5</v>
      </c>
      <c r="N1719" s="88" t="s">
        <v>23</v>
      </c>
      <c r="O1719" s="91" t="s">
        <v>218</v>
      </c>
      <c r="P1719" s="0" t="str">
        <f aca="false">RIGHT(H1719,LEN(H1719) - FIND(" ", H1719))</f>
        <v>Athletic Footwear</v>
      </c>
    </row>
    <row r="1720" customFormat="false" ht="14.25" hidden="false" customHeight="true" outlineLevel="0" collapsed="false">
      <c r="B1720" s="88" t="s">
        <v>13</v>
      </c>
      <c r="C1720" s="89" t="n">
        <v>1185732</v>
      </c>
      <c r="D1720" s="90" t="n">
        <v>44213</v>
      </c>
      <c r="E1720" s="88" t="s">
        <v>26</v>
      </c>
      <c r="F1720" s="88" t="s">
        <v>113</v>
      </c>
      <c r="G1720" s="88" t="s">
        <v>85</v>
      </c>
      <c r="H1720" s="91" t="s">
        <v>48</v>
      </c>
      <c r="I1720" s="92" t="n">
        <v>29</v>
      </c>
      <c r="J1720" s="93" t="n">
        <v>91</v>
      </c>
      <c r="K1720" s="94" t="n">
        <f aca="false">I1720 * J1720</f>
        <v>2639</v>
      </c>
      <c r="L1720" s="94" t="n">
        <f aca="false">K1720 *M1720</f>
        <v>1398.67</v>
      </c>
      <c r="M1720" s="95" t="n">
        <v>0.53</v>
      </c>
      <c r="N1720" s="88" t="s">
        <v>23</v>
      </c>
      <c r="O1720" s="91" t="s">
        <v>219</v>
      </c>
      <c r="P1720" s="0" t="str">
        <f aca="false">RIGHT(H1720,LEN(H1720) - FIND(" ", H1720))</f>
        <v>Street Footwear</v>
      </c>
    </row>
    <row r="1721" customFormat="false" ht="14.25" hidden="false" customHeight="true" outlineLevel="0" collapsed="false">
      <c r="B1721" s="88" t="s">
        <v>13</v>
      </c>
      <c r="C1721" s="89" t="n">
        <v>1185732</v>
      </c>
      <c r="D1721" s="90" t="n">
        <v>44213</v>
      </c>
      <c r="E1721" s="88" t="s">
        <v>26</v>
      </c>
      <c r="F1721" s="88" t="s">
        <v>113</v>
      </c>
      <c r="G1721" s="88" t="s">
        <v>85</v>
      </c>
      <c r="H1721" s="91" t="s">
        <v>44</v>
      </c>
      <c r="I1721" s="92" t="n">
        <v>32</v>
      </c>
      <c r="J1721" s="93" t="n">
        <v>47</v>
      </c>
      <c r="K1721" s="94" t="n">
        <f aca="false">I1721 * J1721</f>
        <v>1504</v>
      </c>
      <c r="L1721" s="94" t="n">
        <f aca="false">K1721 *M1721</f>
        <v>827.2</v>
      </c>
      <c r="M1721" s="95" t="n">
        <v>0.55</v>
      </c>
      <c r="N1721" s="88" t="s">
        <v>23</v>
      </c>
      <c r="O1721" s="91" t="s">
        <v>219</v>
      </c>
      <c r="P1721" s="0" t="str">
        <f aca="false">RIGHT(H1721,LEN(H1721) - FIND(" ", H1721))</f>
        <v>Athletic Footwear</v>
      </c>
    </row>
    <row r="1722" customFormat="false" ht="14.25" hidden="false" customHeight="true" outlineLevel="0" collapsed="false">
      <c r="B1722" s="88" t="s">
        <v>13</v>
      </c>
      <c r="C1722" s="89" t="n">
        <v>1185732</v>
      </c>
      <c r="D1722" s="90" t="n">
        <v>44213</v>
      </c>
      <c r="E1722" s="88" t="s">
        <v>26</v>
      </c>
      <c r="F1722" s="88" t="s">
        <v>113</v>
      </c>
      <c r="G1722" s="88" t="s">
        <v>85</v>
      </c>
      <c r="H1722" s="91" t="s">
        <v>16</v>
      </c>
      <c r="I1722" s="92" t="n">
        <v>49</v>
      </c>
      <c r="J1722" s="93" t="n">
        <v>59</v>
      </c>
      <c r="K1722" s="94" t="n">
        <f aca="false">I1722 * J1722</f>
        <v>2891</v>
      </c>
      <c r="L1722" s="94" t="n">
        <f aca="false">K1722 *M1722</f>
        <v>1214.22</v>
      </c>
      <c r="M1722" s="95" t="n">
        <v>0.42</v>
      </c>
      <c r="N1722" s="88" t="s">
        <v>23</v>
      </c>
      <c r="O1722" s="91" t="s">
        <v>218</v>
      </c>
      <c r="P1722" s="0" t="str">
        <f aca="false">RIGHT(H1722,LEN(H1722) - FIND(" ", H1722))</f>
        <v>Apparel</v>
      </c>
    </row>
    <row r="1723" customFormat="false" ht="14.25" hidden="false" customHeight="true" outlineLevel="0" collapsed="false">
      <c r="B1723" s="88" t="s">
        <v>13</v>
      </c>
      <c r="C1723" s="89" t="n">
        <v>1185732</v>
      </c>
      <c r="D1723" s="90" t="n">
        <v>44213</v>
      </c>
      <c r="E1723" s="88" t="s">
        <v>26</v>
      </c>
      <c r="F1723" s="88" t="s">
        <v>113</v>
      </c>
      <c r="G1723" s="88" t="s">
        <v>85</v>
      </c>
      <c r="H1723" s="91" t="s">
        <v>38</v>
      </c>
      <c r="I1723" s="92" t="n">
        <v>36</v>
      </c>
      <c r="J1723" s="93" t="n">
        <v>81</v>
      </c>
      <c r="K1723" s="94" t="n">
        <f aca="false">I1723 * J1723</f>
        <v>2916</v>
      </c>
      <c r="L1723" s="94" t="n">
        <f aca="false">K1723 *M1723</f>
        <v>1487.16</v>
      </c>
      <c r="M1723" s="95" t="n">
        <v>0.51</v>
      </c>
      <c r="N1723" s="88" t="s">
        <v>23</v>
      </c>
      <c r="O1723" s="91" t="s">
        <v>219</v>
      </c>
      <c r="P1723" s="0" t="str">
        <f aca="false">RIGHT(H1723,LEN(H1723) - FIND(" ", H1723))</f>
        <v>Apparel</v>
      </c>
    </row>
    <row r="1724" customFormat="false" ht="14.25" hidden="false" customHeight="true" outlineLevel="0" collapsed="false">
      <c r="B1724" s="88" t="s">
        <v>30</v>
      </c>
      <c r="C1724" s="89" t="n">
        <v>1185732</v>
      </c>
      <c r="D1724" s="90" t="n">
        <v>44213</v>
      </c>
      <c r="E1724" s="88" t="s">
        <v>26</v>
      </c>
      <c r="F1724" s="88" t="s">
        <v>149</v>
      </c>
      <c r="G1724" s="88" t="s">
        <v>150</v>
      </c>
      <c r="H1724" s="91" t="s">
        <v>32</v>
      </c>
      <c r="I1724" s="92" t="n">
        <v>38</v>
      </c>
      <c r="J1724" s="93" t="n">
        <v>126</v>
      </c>
      <c r="K1724" s="94" t="n">
        <f aca="false">I1724 * J1724</f>
        <v>4788</v>
      </c>
      <c r="L1724" s="94" t="n">
        <f aca="false">K1724 *M1724</f>
        <v>2058.84</v>
      </c>
      <c r="M1724" s="95" t="n">
        <v>0.43</v>
      </c>
      <c r="N1724" s="88" t="s">
        <v>23</v>
      </c>
      <c r="O1724" s="91" t="s">
        <v>218</v>
      </c>
      <c r="P1724" s="0" t="str">
        <f aca="false">RIGHT(H1724,LEN(H1724) - FIND(" ", H1724))</f>
        <v>Street Footwear</v>
      </c>
    </row>
    <row r="1725" customFormat="false" ht="14.25" hidden="false" customHeight="true" outlineLevel="0" collapsed="false">
      <c r="B1725" s="88" t="s">
        <v>30</v>
      </c>
      <c r="C1725" s="89" t="n">
        <v>1185732</v>
      </c>
      <c r="D1725" s="90" t="n">
        <v>44213</v>
      </c>
      <c r="E1725" s="88" t="s">
        <v>26</v>
      </c>
      <c r="F1725" s="88" t="s">
        <v>149</v>
      </c>
      <c r="G1725" s="88" t="s">
        <v>150</v>
      </c>
      <c r="H1725" s="91" t="s">
        <v>24</v>
      </c>
      <c r="I1725" s="92" t="n">
        <v>38</v>
      </c>
      <c r="J1725" s="93" t="n">
        <v>68</v>
      </c>
      <c r="K1725" s="94" t="n">
        <f aca="false">I1725 * J1725</f>
        <v>2584</v>
      </c>
      <c r="L1725" s="94" t="n">
        <f aca="false">K1725 *M1725</f>
        <v>1136.96</v>
      </c>
      <c r="M1725" s="95" t="n">
        <v>0.44</v>
      </c>
      <c r="N1725" s="88" t="s">
        <v>23</v>
      </c>
      <c r="O1725" s="91" t="s">
        <v>218</v>
      </c>
      <c r="P1725" s="0" t="str">
        <f aca="false">RIGHT(H1725,LEN(H1725) - FIND(" ", H1725))</f>
        <v>Athletic Footwear</v>
      </c>
    </row>
    <row r="1726" customFormat="false" ht="14.25" hidden="false" customHeight="true" outlineLevel="0" collapsed="false">
      <c r="B1726" s="88" t="s">
        <v>30</v>
      </c>
      <c r="C1726" s="89" t="n">
        <v>1185732</v>
      </c>
      <c r="D1726" s="90" t="n">
        <v>44213</v>
      </c>
      <c r="E1726" s="88" t="s">
        <v>26</v>
      </c>
      <c r="F1726" s="88" t="s">
        <v>149</v>
      </c>
      <c r="G1726" s="88" t="s">
        <v>150</v>
      </c>
      <c r="H1726" s="91" t="s">
        <v>48</v>
      </c>
      <c r="I1726" s="92" t="n">
        <v>27</v>
      </c>
      <c r="J1726" s="93" t="n">
        <v>73</v>
      </c>
      <c r="K1726" s="94" t="n">
        <f aca="false">I1726 * J1726</f>
        <v>1971</v>
      </c>
      <c r="L1726" s="94" t="n">
        <f aca="false">K1726 *M1726</f>
        <v>709.56</v>
      </c>
      <c r="M1726" s="95" t="n">
        <v>0.36</v>
      </c>
      <c r="N1726" s="88" t="s">
        <v>23</v>
      </c>
      <c r="O1726" s="91" t="s">
        <v>219</v>
      </c>
      <c r="P1726" s="0" t="str">
        <f aca="false">RIGHT(H1726,LEN(H1726) - FIND(" ", H1726))</f>
        <v>Street Footwear</v>
      </c>
    </row>
    <row r="1727" customFormat="false" ht="14.25" hidden="false" customHeight="true" outlineLevel="0" collapsed="false">
      <c r="B1727" s="88" t="s">
        <v>30</v>
      </c>
      <c r="C1727" s="89" t="n">
        <v>1185732</v>
      </c>
      <c r="D1727" s="90" t="n">
        <v>44213</v>
      </c>
      <c r="E1727" s="88" t="s">
        <v>26</v>
      </c>
      <c r="F1727" s="88" t="s">
        <v>149</v>
      </c>
      <c r="G1727" s="88" t="s">
        <v>150</v>
      </c>
      <c r="H1727" s="91" t="s">
        <v>44</v>
      </c>
      <c r="I1727" s="92" t="n">
        <v>34</v>
      </c>
      <c r="J1727" s="93" t="n">
        <v>26</v>
      </c>
      <c r="K1727" s="94" t="n">
        <f aca="false">I1727 * J1727</f>
        <v>884</v>
      </c>
      <c r="L1727" s="94" t="n">
        <f aca="false">K1727 *M1727</f>
        <v>335.92</v>
      </c>
      <c r="M1727" s="95" t="n">
        <v>0.38</v>
      </c>
      <c r="N1727" s="88" t="s">
        <v>23</v>
      </c>
      <c r="O1727" s="91" t="s">
        <v>219</v>
      </c>
      <c r="P1727" s="0" t="str">
        <f aca="false">RIGHT(H1727,LEN(H1727) - FIND(" ", H1727))</f>
        <v>Athletic Footwear</v>
      </c>
    </row>
    <row r="1728" customFormat="false" ht="14.25" hidden="false" customHeight="true" outlineLevel="0" collapsed="false">
      <c r="B1728" s="88" t="s">
        <v>30</v>
      </c>
      <c r="C1728" s="89" t="n">
        <v>1185732</v>
      </c>
      <c r="D1728" s="90" t="n">
        <v>44213</v>
      </c>
      <c r="E1728" s="88" t="s">
        <v>26</v>
      </c>
      <c r="F1728" s="88" t="s">
        <v>149</v>
      </c>
      <c r="G1728" s="88" t="s">
        <v>150</v>
      </c>
      <c r="H1728" s="91" t="s">
        <v>16</v>
      </c>
      <c r="I1728" s="92" t="n">
        <v>48</v>
      </c>
      <c r="J1728" s="93" t="n">
        <v>41</v>
      </c>
      <c r="K1728" s="94" t="n">
        <f aca="false">I1728 * J1728</f>
        <v>1968</v>
      </c>
      <c r="L1728" s="94" t="n">
        <f aca="false">K1728 *M1728</f>
        <v>767.52</v>
      </c>
      <c r="M1728" s="95" t="n">
        <v>0.39</v>
      </c>
      <c r="N1728" s="88" t="s">
        <v>23</v>
      </c>
      <c r="O1728" s="91" t="s">
        <v>218</v>
      </c>
      <c r="P1728" s="0" t="str">
        <f aca="false">RIGHT(H1728,LEN(H1728) - FIND(" ", H1728))</f>
        <v>Apparel</v>
      </c>
    </row>
    <row r="1729" customFormat="false" ht="14.25" hidden="false" customHeight="true" outlineLevel="0" collapsed="false">
      <c r="B1729" s="88" t="s">
        <v>30</v>
      </c>
      <c r="C1729" s="89" t="n">
        <v>1185732</v>
      </c>
      <c r="D1729" s="90" t="n">
        <v>44213</v>
      </c>
      <c r="E1729" s="88" t="s">
        <v>26</v>
      </c>
      <c r="F1729" s="88" t="s">
        <v>149</v>
      </c>
      <c r="G1729" s="88" t="s">
        <v>150</v>
      </c>
      <c r="H1729" s="91" t="s">
        <v>38</v>
      </c>
      <c r="I1729" s="92" t="n">
        <v>38</v>
      </c>
      <c r="J1729" s="93" t="n">
        <v>70</v>
      </c>
      <c r="K1729" s="94" t="n">
        <f aca="false">I1729 * J1729</f>
        <v>2660</v>
      </c>
      <c r="L1729" s="94" t="n">
        <f aca="false">K1729 *M1729</f>
        <v>1090.6</v>
      </c>
      <c r="M1729" s="95" t="n">
        <v>0.41</v>
      </c>
      <c r="N1729" s="88" t="s">
        <v>23</v>
      </c>
      <c r="O1729" s="91" t="s">
        <v>219</v>
      </c>
      <c r="P1729" s="0" t="str">
        <f aca="false">RIGHT(H1729,LEN(H1729) - FIND(" ", H1729))</f>
        <v>Apparel</v>
      </c>
    </row>
    <row r="1730" customFormat="false" ht="14.25" hidden="false" customHeight="true" outlineLevel="0" collapsed="false">
      <c r="B1730" s="88" t="s">
        <v>43</v>
      </c>
      <c r="C1730" s="89" t="n">
        <v>1128299</v>
      </c>
      <c r="D1730" s="90" t="n">
        <v>44213</v>
      </c>
      <c r="E1730" s="88" t="s">
        <v>18</v>
      </c>
      <c r="F1730" s="88" t="s">
        <v>19</v>
      </c>
      <c r="G1730" s="88" t="s">
        <v>60</v>
      </c>
      <c r="H1730" s="91" t="s">
        <v>38</v>
      </c>
      <c r="I1730" s="92" t="n">
        <v>56</v>
      </c>
      <c r="J1730" s="93" t="n">
        <v>264</v>
      </c>
      <c r="K1730" s="94" t="n">
        <f aca="false">I1730 * J1730</f>
        <v>14784</v>
      </c>
      <c r="L1730" s="94" t="n">
        <f aca="false">K1730 *M1730</f>
        <v>2808.96</v>
      </c>
      <c r="M1730" s="95" t="n">
        <v>0.19</v>
      </c>
      <c r="N1730" s="88" t="s">
        <v>31</v>
      </c>
      <c r="O1730" s="91" t="s">
        <v>219</v>
      </c>
      <c r="P1730" s="0" t="str">
        <f aca="false">RIGHT(H1730,LEN(H1730) - FIND(" ", H1730))</f>
        <v>Apparel</v>
      </c>
    </row>
    <row r="1731" customFormat="false" ht="14.25" hidden="false" customHeight="true" outlineLevel="0" collapsed="false">
      <c r="B1731" s="88" t="s">
        <v>43</v>
      </c>
      <c r="C1731" s="89" t="n">
        <v>1128299</v>
      </c>
      <c r="D1731" s="90" t="n">
        <v>44213</v>
      </c>
      <c r="E1731" s="88" t="s">
        <v>18</v>
      </c>
      <c r="F1731" s="88" t="s">
        <v>147</v>
      </c>
      <c r="G1731" s="88" t="s">
        <v>168</v>
      </c>
      <c r="H1731" s="91" t="s">
        <v>32</v>
      </c>
      <c r="I1731" s="92" t="n">
        <v>28</v>
      </c>
      <c r="J1731" s="93" t="n">
        <v>120</v>
      </c>
      <c r="K1731" s="94" t="n">
        <f aca="false">I1731 * J1731</f>
        <v>3360</v>
      </c>
      <c r="L1731" s="94" t="n">
        <f aca="false">K1731 *M1731</f>
        <v>1411.2</v>
      </c>
      <c r="M1731" s="95" t="n">
        <v>0.42</v>
      </c>
      <c r="N1731" s="88" t="s">
        <v>31</v>
      </c>
      <c r="O1731" s="91" t="s">
        <v>218</v>
      </c>
      <c r="P1731" s="0" t="str">
        <f aca="false">RIGHT(H1731,LEN(H1731) - FIND(" ", H1731))</f>
        <v>Street Footwear</v>
      </c>
    </row>
    <row r="1732" customFormat="false" ht="14.25" hidden="false" customHeight="true" outlineLevel="0" collapsed="false">
      <c r="B1732" s="88" t="s">
        <v>43</v>
      </c>
      <c r="C1732" s="89" t="n">
        <v>1128299</v>
      </c>
      <c r="D1732" s="90" t="n">
        <v>44213</v>
      </c>
      <c r="E1732" s="88" t="s">
        <v>18</v>
      </c>
      <c r="F1732" s="88" t="s">
        <v>147</v>
      </c>
      <c r="G1732" s="88" t="s">
        <v>168</v>
      </c>
      <c r="H1732" s="91" t="s">
        <v>24</v>
      </c>
      <c r="I1732" s="92" t="n">
        <v>31</v>
      </c>
      <c r="J1732" s="93" t="n">
        <v>124</v>
      </c>
      <c r="K1732" s="94" t="n">
        <f aca="false">I1732 * J1732</f>
        <v>3844</v>
      </c>
      <c r="L1732" s="94" t="n">
        <f aca="false">K1732 *M1732</f>
        <v>1691.36</v>
      </c>
      <c r="M1732" s="95" t="n">
        <v>0.44</v>
      </c>
      <c r="N1732" s="88" t="s">
        <v>31</v>
      </c>
      <c r="O1732" s="91" t="s">
        <v>218</v>
      </c>
      <c r="P1732" s="0" t="str">
        <f aca="false">RIGHT(H1732,LEN(H1732) - FIND(" ", H1732))</f>
        <v>Athletic Footwear</v>
      </c>
    </row>
    <row r="1733" customFormat="false" ht="14.25" hidden="false" customHeight="true" outlineLevel="0" collapsed="false">
      <c r="B1733" s="88" t="s">
        <v>43</v>
      </c>
      <c r="C1733" s="89" t="n">
        <v>1128299</v>
      </c>
      <c r="D1733" s="90" t="n">
        <v>44213</v>
      </c>
      <c r="E1733" s="88" t="s">
        <v>18</v>
      </c>
      <c r="F1733" s="88" t="s">
        <v>147</v>
      </c>
      <c r="G1733" s="88" t="s">
        <v>168</v>
      </c>
      <c r="H1733" s="91" t="s">
        <v>48</v>
      </c>
      <c r="I1733" s="92" t="n">
        <v>33</v>
      </c>
      <c r="J1733" s="93" t="n">
        <v>128</v>
      </c>
      <c r="K1733" s="94" t="n">
        <f aca="false">I1733 * J1733</f>
        <v>4224</v>
      </c>
      <c r="L1733" s="94" t="n">
        <f aca="false">K1733 *M1733</f>
        <v>1816.32</v>
      </c>
      <c r="M1733" s="95" t="n">
        <v>0.43</v>
      </c>
      <c r="N1733" s="88" t="s">
        <v>31</v>
      </c>
      <c r="O1733" s="91" t="s">
        <v>219</v>
      </c>
      <c r="P1733" s="0" t="str">
        <f aca="false">RIGHT(H1733,LEN(H1733) - FIND(" ", H1733))</f>
        <v>Street Footwear</v>
      </c>
    </row>
    <row r="1734" customFormat="false" ht="14.25" hidden="false" customHeight="true" outlineLevel="0" collapsed="false">
      <c r="B1734" s="88" t="s">
        <v>43</v>
      </c>
      <c r="C1734" s="89" t="n">
        <v>1128299</v>
      </c>
      <c r="D1734" s="90" t="n">
        <v>44213</v>
      </c>
      <c r="E1734" s="88" t="s">
        <v>18</v>
      </c>
      <c r="F1734" s="88" t="s">
        <v>147</v>
      </c>
      <c r="G1734" s="88" t="s">
        <v>168</v>
      </c>
      <c r="H1734" s="91" t="s">
        <v>44</v>
      </c>
      <c r="I1734" s="92" t="n">
        <v>34</v>
      </c>
      <c r="J1734" s="93" t="n">
        <v>78</v>
      </c>
      <c r="K1734" s="94" t="n">
        <f aca="false">I1734 * J1734</f>
        <v>2652</v>
      </c>
      <c r="L1734" s="94" t="n">
        <f aca="false">K1734 *M1734</f>
        <v>1219.92</v>
      </c>
      <c r="M1734" s="95" t="n">
        <v>0.46</v>
      </c>
      <c r="N1734" s="88" t="s">
        <v>31</v>
      </c>
      <c r="O1734" s="91" t="s">
        <v>219</v>
      </c>
      <c r="P1734" s="0" t="str">
        <f aca="false">RIGHT(H1734,LEN(H1734) - FIND(" ", H1734))</f>
        <v>Athletic Footwear</v>
      </c>
    </row>
    <row r="1735" customFormat="false" ht="14.25" hidden="false" customHeight="true" outlineLevel="0" collapsed="false">
      <c r="B1735" s="88" t="s">
        <v>43</v>
      </c>
      <c r="C1735" s="89" t="n">
        <v>1128299</v>
      </c>
      <c r="D1735" s="90" t="n">
        <v>44213</v>
      </c>
      <c r="E1735" s="88" t="s">
        <v>18</v>
      </c>
      <c r="F1735" s="88" t="s">
        <v>147</v>
      </c>
      <c r="G1735" s="88" t="s">
        <v>168</v>
      </c>
      <c r="H1735" s="91" t="s">
        <v>16</v>
      </c>
      <c r="I1735" s="92" t="n">
        <v>33</v>
      </c>
      <c r="J1735" s="93" t="n">
        <v>68</v>
      </c>
      <c r="K1735" s="94" t="n">
        <f aca="false">I1735 * J1735</f>
        <v>2244</v>
      </c>
      <c r="L1735" s="94" t="n">
        <f aca="false">K1735 *M1735</f>
        <v>1144.44</v>
      </c>
      <c r="M1735" s="95" t="n">
        <v>0.51</v>
      </c>
      <c r="N1735" s="88" t="s">
        <v>31</v>
      </c>
      <c r="O1735" s="91" t="s">
        <v>218</v>
      </c>
      <c r="P1735" s="0" t="str">
        <f aca="false">RIGHT(H1735,LEN(H1735) - FIND(" ", H1735))</f>
        <v>Apparel</v>
      </c>
    </row>
    <row r="1736" customFormat="false" ht="14.25" hidden="false" customHeight="true" outlineLevel="0" collapsed="false">
      <c r="B1736" s="88" t="s">
        <v>43</v>
      </c>
      <c r="C1736" s="89" t="n">
        <v>1128299</v>
      </c>
      <c r="D1736" s="90" t="n">
        <v>44213</v>
      </c>
      <c r="E1736" s="88" t="s">
        <v>18</v>
      </c>
      <c r="F1736" s="88" t="s">
        <v>147</v>
      </c>
      <c r="G1736" s="88" t="s">
        <v>168</v>
      </c>
      <c r="H1736" s="91" t="s">
        <v>38</v>
      </c>
      <c r="I1736" s="92" t="n">
        <v>34</v>
      </c>
      <c r="J1736" s="93" t="n">
        <v>140</v>
      </c>
      <c r="K1736" s="94" t="n">
        <f aca="false">I1736 * J1736</f>
        <v>4760</v>
      </c>
      <c r="L1736" s="94" t="n">
        <f aca="false">K1736 *M1736</f>
        <v>1904</v>
      </c>
      <c r="M1736" s="95" t="n">
        <v>0.4</v>
      </c>
      <c r="N1736" s="88" t="s">
        <v>31</v>
      </c>
      <c r="O1736" s="91" t="s">
        <v>219</v>
      </c>
      <c r="P1736" s="0" t="str">
        <f aca="false">RIGHT(H1736,LEN(H1736) - FIND(" ", H1736))</f>
        <v>Apparel</v>
      </c>
    </row>
    <row r="1737" customFormat="false" ht="14.25" hidden="false" customHeight="true" outlineLevel="0" collapsed="false">
      <c r="B1737" s="88" t="s">
        <v>30</v>
      </c>
      <c r="C1737" s="89" t="n">
        <v>1185732</v>
      </c>
      <c r="D1737" s="90" t="n">
        <v>44213</v>
      </c>
      <c r="E1737" s="88" t="s">
        <v>26</v>
      </c>
      <c r="F1737" s="88" t="s">
        <v>149</v>
      </c>
      <c r="G1737" s="88" t="s">
        <v>150</v>
      </c>
      <c r="H1737" s="91" t="s">
        <v>32</v>
      </c>
      <c r="I1737" s="92" t="n">
        <v>28</v>
      </c>
      <c r="J1737" s="93" t="n">
        <v>140</v>
      </c>
      <c r="K1737" s="94" t="n">
        <f aca="false">I1737 * J1737</f>
        <v>3920</v>
      </c>
      <c r="L1737" s="94" t="n">
        <f aca="false">K1737 *M1737</f>
        <v>1293.6</v>
      </c>
      <c r="M1737" s="95" t="n">
        <v>0.33</v>
      </c>
      <c r="N1737" s="88" t="s">
        <v>31</v>
      </c>
      <c r="O1737" s="91" t="s">
        <v>218</v>
      </c>
      <c r="P1737" s="0" t="str">
        <f aca="false">RIGHT(H1737,LEN(H1737) - FIND(" ", H1737))</f>
        <v>Street Footwear</v>
      </c>
    </row>
    <row r="1738" customFormat="false" ht="14.25" hidden="false" customHeight="true" outlineLevel="0" collapsed="false">
      <c r="B1738" s="88" t="s">
        <v>30</v>
      </c>
      <c r="C1738" s="89" t="n">
        <v>1185732</v>
      </c>
      <c r="D1738" s="90" t="n">
        <v>44213</v>
      </c>
      <c r="E1738" s="88" t="s">
        <v>26</v>
      </c>
      <c r="F1738" s="88" t="s">
        <v>149</v>
      </c>
      <c r="G1738" s="88" t="s">
        <v>150</v>
      </c>
      <c r="H1738" s="91" t="s">
        <v>24</v>
      </c>
      <c r="I1738" s="92" t="n">
        <v>28</v>
      </c>
      <c r="J1738" s="93" t="n">
        <v>88</v>
      </c>
      <c r="K1738" s="94" t="n">
        <f aca="false">I1738 * J1738</f>
        <v>2464</v>
      </c>
      <c r="L1738" s="94" t="n">
        <f aca="false">K1738 *M1738</f>
        <v>837.76</v>
      </c>
      <c r="M1738" s="95" t="n">
        <v>0.34</v>
      </c>
      <c r="N1738" s="88" t="s">
        <v>31</v>
      </c>
      <c r="O1738" s="91" t="s">
        <v>218</v>
      </c>
      <c r="P1738" s="0" t="str">
        <f aca="false">RIGHT(H1738,LEN(H1738) - FIND(" ", H1738))</f>
        <v>Athletic Footwear</v>
      </c>
    </row>
    <row r="1739" customFormat="false" ht="14.25" hidden="false" customHeight="true" outlineLevel="0" collapsed="false">
      <c r="B1739" s="88" t="s">
        <v>30</v>
      </c>
      <c r="C1739" s="89" t="n">
        <v>1185732</v>
      </c>
      <c r="D1739" s="90" t="n">
        <v>44213</v>
      </c>
      <c r="E1739" s="88" t="s">
        <v>26</v>
      </c>
      <c r="F1739" s="88" t="s">
        <v>149</v>
      </c>
      <c r="G1739" s="88" t="s">
        <v>150</v>
      </c>
      <c r="H1739" s="91" t="s">
        <v>48</v>
      </c>
      <c r="I1739" s="92" t="n">
        <v>22</v>
      </c>
      <c r="J1739" s="93" t="n">
        <v>75</v>
      </c>
      <c r="K1739" s="94" t="n">
        <f aca="false">I1739 * J1739</f>
        <v>1650</v>
      </c>
      <c r="L1739" s="94" t="n">
        <f aca="false">K1739 *M1739</f>
        <v>478.5</v>
      </c>
      <c r="M1739" s="95" t="n">
        <v>0.29</v>
      </c>
      <c r="N1739" s="88" t="s">
        <v>31</v>
      </c>
      <c r="O1739" s="91" t="s">
        <v>219</v>
      </c>
      <c r="P1739" s="0" t="str">
        <f aca="false">RIGHT(H1739,LEN(H1739) - FIND(" ", H1739))</f>
        <v>Street Footwear</v>
      </c>
    </row>
    <row r="1740" customFormat="false" ht="14.25" hidden="false" customHeight="true" outlineLevel="0" collapsed="false">
      <c r="B1740" s="88" t="s">
        <v>30</v>
      </c>
      <c r="C1740" s="89" t="n">
        <v>1185732</v>
      </c>
      <c r="D1740" s="90" t="n">
        <v>44213</v>
      </c>
      <c r="E1740" s="88" t="s">
        <v>26</v>
      </c>
      <c r="F1740" s="88" t="s">
        <v>149</v>
      </c>
      <c r="G1740" s="88" t="s">
        <v>150</v>
      </c>
      <c r="H1740" s="91" t="s">
        <v>44</v>
      </c>
      <c r="I1740" s="92" t="n">
        <v>25</v>
      </c>
      <c r="J1740" s="93" t="n">
        <v>33</v>
      </c>
      <c r="K1740" s="94" t="n">
        <f aca="false">I1740 * J1740</f>
        <v>825</v>
      </c>
      <c r="L1740" s="94" t="n">
        <f aca="false">K1740 *M1740</f>
        <v>255.75</v>
      </c>
      <c r="M1740" s="95" t="n">
        <v>0.31</v>
      </c>
      <c r="N1740" s="88" t="s">
        <v>31</v>
      </c>
      <c r="O1740" s="91" t="s">
        <v>219</v>
      </c>
      <c r="P1740" s="0" t="str">
        <f aca="false">RIGHT(H1740,LEN(H1740) - FIND(" ", H1740))</f>
        <v>Athletic Footwear</v>
      </c>
    </row>
    <row r="1741" customFormat="false" ht="14.25" hidden="false" customHeight="true" outlineLevel="0" collapsed="false">
      <c r="B1741" s="88" t="s">
        <v>30</v>
      </c>
      <c r="C1741" s="89" t="n">
        <v>1185732</v>
      </c>
      <c r="D1741" s="90" t="n">
        <v>44213</v>
      </c>
      <c r="E1741" s="88" t="s">
        <v>26</v>
      </c>
      <c r="F1741" s="88" t="s">
        <v>149</v>
      </c>
      <c r="G1741" s="88" t="s">
        <v>150</v>
      </c>
      <c r="H1741" s="91" t="s">
        <v>16</v>
      </c>
      <c r="I1741" s="92" t="n">
        <v>39</v>
      </c>
      <c r="J1741" s="93" t="n">
        <v>47</v>
      </c>
      <c r="K1741" s="94" t="n">
        <f aca="false">I1741 * J1741</f>
        <v>1833</v>
      </c>
      <c r="L1741" s="94" t="n">
        <f aca="false">K1741 *M1741</f>
        <v>586.56</v>
      </c>
      <c r="M1741" s="95" t="n">
        <v>0.32</v>
      </c>
      <c r="N1741" s="88" t="s">
        <v>31</v>
      </c>
      <c r="O1741" s="91" t="s">
        <v>218</v>
      </c>
      <c r="P1741" s="0" t="str">
        <f aca="false">RIGHT(H1741,LEN(H1741) - FIND(" ", H1741))</f>
        <v>Apparel</v>
      </c>
    </row>
    <row r="1742" customFormat="false" ht="14.25" hidden="false" customHeight="true" outlineLevel="0" collapsed="false">
      <c r="B1742" s="88" t="s">
        <v>30</v>
      </c>
      <c r="C1742" s="89" t="n">
        <v>1185732</v>
      </c>
      <c r="D1742" s="90" t="n">
        <v>44213</v>
      </c>
      <c r="E1742" s="88" t="s">
        <v>26</v>
      </c>
      <c r="F1742" s="88" t="s">
        <v>149</v>
      </c>
      <c r="G1742" s="88" t="s">
        <v>150</v>
      </c>
      <c r="H1742" s="91" t="s">
        <v>38</v>
      </c>
      <c r="I1742" s="92" t="n">
        <v>26</v>
      </c>
      <c r="J1742" s="93" t="n">
        <v>83</v>
      </c>
      <c r="K1742" s="94" t="n">
        <f aca="false">I1742 * J1742</f>
        <v>2158</v>
      </c>
      <c r="L1742" s="94" t="n">
        <f aca="false">K1742 *M1742</f>
        <v>733.72</v>
      </c>
      <c r="M1742" s="95" t="n">
        <v>0.34</v>
      </c>
      <c r="N1742" s="88" t="s">
        <v>31</v>
      </c>
      <c r="O1742" s="91" t="s">
        <v>219</v>
      </c>
      <c r="P1742" s="0" t="str">
        <f aca="false">RIGHT(H1742,LEN(H1742) - FIND(" ", H1742))</f>
        <v>Apparel</v>
      </c>
    </row>
    <row r="1743" customFormat="false" ht="14.25" hidden="false" customHeight="true" outlineLevel="0" collapsed="false">
      <c r="B1743" s="88" t="s">
        <v>43</v>
      </c>
      <c r="C1743" s="89" t="n">
        <v>1128299</v>
      </c>
      <c r="D1743" s="90" t="n">
        <v>44214</v>
      </c>
      <c r="E1743" s="88" t="s">
        <v>18</v>
      </c>
      <c r="F1743" s="88" t="s">
        <v>19</v>
      </c>
      <c r="G1743" s="88" t="s">
        <v>60</v>
      </c>
      <c r="H1743" s="91" t="s">
        <v>32</v>
      </c>
      <c r="I1743" s="92" t="n">
        <v>65</v>
      </c>
      <c r="J1743" s="93" t="n">
        <v>975</v>
      </c>
      <c r="K1743" s="94" t="n">
        <f aca="false">I1743 * J1743</f>
        <v>63375</v>
      </c>
      <c r="L1743" s="94" t="n">
        <f aca="false">K1743 *M1743</f>
        <v>22181.25</v>
      </c>
      <c r="M1743" s="95" t="n">
        <v>0.35</v>
      </c>
      <c r="N1743" s="88" t="s">
        <v>31</v>
      </c>
      <c r="O1743" s="91" t="s">
        <v>218</v>
      </c>
      <c r="P1743" s="0" t="str">
        <f aca="false">RIGHT(H1743,LEN(H1743) - FIND(" ", H1743))</f>
        <v>Street Footwear</v>
      </c>
    </row>
    <row r="1744" customFormat="false" ht="14.25" hidden="false" customHeight="true" outlineLevel="0" collapsed="false">
      <c r="B1744" s="88" t="s">
        <v>22</v>
      </c>
      <c r="C1744" s="89" t="n">
        <v>1189833</v>
      </c>
      <c r="D1744" s="90" t="n">
        <v>44214</v>
      </c>
      <c r="E1744" s="88" t="s">
        <v>29</v>
      </c>
      <c r="F1744" s="88" t="s">
        <v>124</v>
      </c>
      <c r="G1744" s="88" t="s">
        <v>87</v>
      </c>
      <c r="H1744" s="91" t="s">
        <v>44</v>
      </c>
      <c r="I1744" s="92" t="n">
        <v>40</v>
      </c>
      <c r="J1744" s="93" t="n">
        <v>300</v>
      </c>
      <c r="K1744" s="94" t="n">
        <f aca="false">I1744 * J1744</f>
        <v>12000</v>
      </c>
      <c r="L1744" s="94" t="n">
        <f aca="false">K1744 *M1744</f>
        <v>4800</v>
      </c>
      <c r="M1744" s="95" t="n">
        <v>0.4</v>
      </c>
      <c r="N1744" s="88" t="s">
        <v>31</v>
      </c>
      <c r="O1744" s="91" t="s">
        <v>219</v>
      </c>
      <c r="P1744" s="0" t="str">
        <f aca="false">RIGHT(H1744,LEN(H1744) - FIND(" ", H1744))</f>
        <v>Athletic Footwear</v>
      </c>
    </row>
    <row r="1745" customFormat="false" ht="14.25" hidden="false" customHeight="true" outlineLevel="0" collapsed="false">
      <c r="B1745" s="88" t="s">
        <v>13</v>
      </c>
      <c r="C1745" s="89" t="n">
        <v>1185732</v>
      </c>
      <c r="D1745" s="90" t="n">
        <v>44214</v>
      </c>
      <c r="E1745" s="88" t="s">
        <v>29</v>
      </c>
      <c r="F1745" s="88" t="s">
        <v>117</v>
      </c>
      <c r="G1745" s="88" t="s">
        <v>110</v>
      </c>
      <c r="H1745" s="91" t="s">
        <v>32</v>
      </c>
      <c r="I1745" s="92" t="n">
        <v>30</v>
      </c>
      <c r="J1745" s="93" t="n">
        <v>625</v>
      </c>
      <c r="K1745" s="94" t="n">
        <f aca="false">I1745 * J1745</f>
        <v>18750</v>
      </c>
      <c r="L1745" s="94" t="n">
        <f aca="false">K1745 *M1745</f>
        <v>7500</v>
      </c>
      <c r="M1745" s="95" t="n">
        <v>0.4</v>
      </c>
      <c r="N1745" s="88" t="s">
        <v>14</v>
      </c>
      <c r="O1745" s="91" t="s">
        <v>218</v>
      </c>
      <c r="P1745" s="0" t="str">
        <f aca="false">RIGHT(H1745,LEN(H1745) - FIND(" ", H1745))</f>
        <v>Street Footwear</v>
      </c>
    </row>
    <row r="1746" customFormat="false" ht="14.25" hidden="false" customHeight="true" outlineLevel="0" collapsed="false">
      <c r="B1746" s="88" t="s">
        <v>13</v>
      </c>
      <c r="C1746" s="89" t="n">
        <v>1185732</v>
      </c>
      <c r="D1746" s="90" t="n">
        <v>44214</v>
      </c>
      <c r="E1746" s="88" t="s">
        <v>29</v>
      </c>
      <c r="F1746" s="88" t="s">
        <v>117</v>
      </c>
      <c r="G1746" s="88" t="s">
        <v>110</v>
      </c>
      <c r="H1746" s="91" t="s">
        <v>24</v>
      </c>
      <c r="I1746" s="92" t="n">
        <v>30</v>
      </c>
      <c r="J1746" s="93" t="n">
        <v>425</v>
      </c>
      <c r="K1746" s="94" t="n">
        <f aca="false">I1746 * J1746</f>
        <v>12750</v>
      </c>
      <c r="L1746" s="94" t="n">
        <f aca="false">K1746 *M1746</f>
        <v>4462.5</v>
      </c>
      <c r="M1746" s="95" t="n">
        <v>0.35</v>
      </c>
      <c r="N1746" s="88" t="s">
        <v>14</v>
      </c>
      <c r="O1746" s="91" t="s">
        <v>218</v>
      </c>
      <c r="P1746" s="0" t="str">
        <f aca="false">RIGHT(H1746,LEN(H1746) - FIND(" ", H1746))</f>
        <v>Athletic Footwear</v>
      </c>
    </row>
    <row r="1747" customFormat="false" ht="14.25" hidden="false" customHeight="true" outlineLevel="0" collapsed="false">
      <c r="B1747" s="88" t="s">
        <v>13</v>
      </c>
      <c r="C1747" s="89" t="n">
        <v>1185732</v>
      </c>
      <c r="D1747" s="90" t="n">
        <v>44214</v>
      </c>
      <c r="E1747" s="88" t="s">
        <v>29</v>
      </c>
      <c r="F1747" s="88" t="s">
        <v>117</v>
      </c>
      <c r="G1747" s="88" t="s">
        <v>110</v>
      </c>
      <c r="H1747" s="91" t="s">
        <v>48</v>
      </c>
      <c r="I1747" s="92" t="n">
        <v>20</v>
      </c>
      <c r="J1747" s="93" t="n">
        <v>425</v>
      </c>
      <c r="K1747" s="94" t="n">
        <f aca="false">I1747 * J1747</f>
        <v>8500</v>
      </c>
      <c r="L1747" s="94" t="n">
        <f aca="false">K1747 *M1747</f>
        <v>2975</v>
      </c>
      <c r="M1747" s="95" t="n">
        <v>0.35</v>
      </c>
      <c r="N1747" s="88" t="s">
        <v>14</v>
      </c>
      <c r="O1747" s="91" t="s">
        <v>219</v>
      </c>
      <c r="P1747" s="0" t="str">
        <f aca="false">RIGHT(H1747,LEN(H1747) - FIND(" ", H1747))</f>
        <v>Street Footwear</v>
      </c>
    </row>
    <row r="1748" customFormat="false" ht="14.25" hidden="false" customHeight="true" outlineLevel="0" collapsed="false">
      <c r="B1748" s="88" t="s">
        <v>13</v>
      </c>
      <c r="C1748" s="89" t="n">
        <v>1185732</v>
      </c>
      <c r="D1748" s="90" t="n">
        <v>44214</v>
      </c>
      <c r="E1748" s="88" t="s">
        <v>29</v>
      </c>
      <c r="F1748" s="88" t="s">
        <v>117</v>
      </c>
      <c r="G1748" s="88" t="s">
        <v>110</v>
      </c>
      <c r="H1748" s="91" t="s">
        <v>44</v>
      </c>
      <c r="I1748" s="92" t="n">
        <v>25</v>
      </c>
      <c r="J1748" s="93" t="n">
        <v>275</v>
      </c>
      <c r="K1748" s="94" t="n">
        <f aca="false">I1748 * J1748</f>
        <v>6875</v>
      </c>
      <c r="L1748" s="94" t="n">
        <f aca="false">K1748 *M1748</f>
        <v>2750</v>
      </c>
      <c r="M1748" s="95" t="n">
        <v>0.4</v>
      </c>
      <c r="N1748" s="88" t="s">
        <v>14</v>
      </c>
      <c r="O1748" s="91" t="s">
        <v>219</v>
      </c>
      <c r="P1748" s="0" t="str">
        <f aca="false">RIGHT(H1748,LEN(H1748) - FIND(" ", H1748))</f>
        <v>Athletic Footwear</v>
      </c>
    </row>
    <row r="1749" customFormat="false" ht="14.25" hidden="false" customHeight="true" outlineLevel="0" collapsed="false">
      <c r="B1749" s="88" t="s">
        <v>13</v>
      </c>
      <c r="C1749" s="89" t="n">
        <v>1185732</v>
      </c>
      <c r="D1749" s="90" t="n">
        <v>44214</v>
      </c>
      <c r="E1749" s="88" t="s">
        <v>29</v>
      </c>
      <c r="F1749" s="88" t="s">
        <v>117</v>
      </c>
      <c r="G1749" s="88" t="s">
        <v>110</v>
      </c>
      <c r="H1749" s="91" t="s">
        <v>16</v>
      </c>
      <c r="I1749" s="92" t="n">
        <v>40</v>
      </c>
      <c r="J1749" s="93" t="n">
        <v>325</v>
      </c>
      <c r="K1749" s="94" t="n">
        <f aca="false">I1749 * J1749</f>
        <v>13000</v>
      </c>
      <c r="L1749" s="94" t="n">
        <f aca="false">K1749 *M1749</f>
        <v>4550</v>
      </c>
      <c r="M1749" s="95" t="n">
        <v>0.35</v>
      </c>
      <c r="N1749" s="88" t="s">
        <v>14</v>
      </c>
      <c r="O1749" s="91" t="s">
        <v>218</v>
      </c>
      <c r="P1749" s="0" t="str">
        <f aca="false">RIGHT(H1749,LEN(H1749) - FIND(" ", H1749))</f>
        <v>Apparel</v>
      </c>
    </row>
    <row r="1750" customFormat="false" ht="14.25" hidden="false" customHeight="true" outlineLevel="0" collapsed="false">
      <c r="B1750" s="88" t="s">
        <v>13</v>
      </c>
      <c r="C1750" s="89" t="n">
        <v>1185732</v>
      </c>
      <c r="D1750" s="90" t="n">
        <v>44214</v>
      </c>
      <c r="E1750" s="88" t="s">
        <v>29</v>
      </c>
      <c r="F1750" s="88" t="s">
        <v>117</v>
      </c>
      <c r="G1750" s="88" t="s">
        <v>110</v>
      </c>
      <c r="H1750" s="91" t="s">
        <v>38</v>
      </c>
      <c r="I1750" s="92" t="n">
        <v>30</v>
      </c>
      <c r="J1750" s="93" t="n">
        <v>425</v>
      </c>
      <c r="K1750" s="94" t="n">
        <f aca="false">I1750 * J1750</f>
        <v>12750</v>
      </c>
      <c r="L1750" s="94" t="n">
        <f aca="false">K1750 *M1750</f>
        <v>6375</v>
      </c>
      <c r="M1750" s="95" t="n">
        <v>0.5</v>
      </c>
      <c r="N1750" s="88" t="s">
        <v>14</v>
      </c>
      <c r="O1750" s="91" t="s">
        <v>219</v>
      </c>
      <c r="P1750" s="0" t="str">
        <f aca="false">RIGHT(H1750,LEN(H1750) - FIND(" ", H1750))</f>
        <v>Apparel</v>
      </c>
    </row>
    <row r="1751" customFormat="false" ht="14.25" hidden="false" customHeight="true" outlineLevel="0" collapsed="false">
      <c r="B1751" s="88" t="s">
        <v>43</v>
      </c>
      <c r="C1751" s="89" t="n">
        <v>1128299</v>
      </c>
      <c r="D1751" s="90" t="n">
        <v>44214</v>
      </c>
      <c r="E1751" s="88" t="s">
        <v>18</v>
      </c>
      <c r="F1751" s="88" t="s">
        <v>19</v>
      </c>
      <c r="G1751" s="88" t="s">
        <v>60</v>
      </c>
      <c r="H1751" s="91" t="s">
        <v>32</v>
      </c>
      <c r="I1751" s="92" t="n">
        <v>62</v>
      </c>
      <c r="J1751" s="93" t="n">
        <v>273</v>
      </c>
      <c r="K1751" s="94" t="n">
        <f aca="false">I1751 * J1751</f>
        <v>16926</v>
      </c>
      <c r="L1751" s="94" t="n">
        <f aca="false">K1751 *M1751</f>
        <v>7785.96</v>
      </c>
      <c r="M1751" s="95" t="n">
        <v>0.46</v>
      </c>
      <c r="N1751" s="88" t="s">
        <v>23</v>
      </c>
      <c r="O1751" s="91" t="s">
        <v>218</v>
      </c>
      <c r="P1751" s="0" t="str">
        <f aca="false">RIGHT(H1751,LEN(H1751) - FIND(" ", H1751))</f>
        <v>Street Footwear</v>
      </c>
    </row>
    <row r="1752" customFormat="false" ht="14.25" hidden="false" customHeight="true" outlineLevel="0" collapsed="false">
      <c r="B1752" s="88" t="s">
        <v>22</v>
      </c>
      <c r="C1752" s="89" t="n">
        <v>1189833</v>
      </c>
      <c r="D1752" s="90" t="n">
        <v>44214</v>
      </c>
      <c r="E1752" s="88" t="s">
        <v>29</v>
      </c>
      <c r="F1752" s="88" t="s">
        <v>124</v>
      </c>
      <c r="G1752" s="88" t="s">
        <v>87</v>
      </c>
      <c r="H1752" s="91" t="s">
        <v>44</v>
      </c>
      <c r="I1752" s="92" t="n">
        <v>36</v>
      </c>
      <c r="J1752" s="93" t="n">
        <v>78</v>
      </c>
      <c r="K1752" s="94" t="n">
        <f aca="false">I1752 * J1752</f>
        <v>2808</v>
      </c>
      <c r="L1752" s="94" t="n">
        <f aca="false">K1752 *M1752</f>
        <v>1404</v>
      </c>
      <c r="M1752" s="95" t="n">
        <v>0.5</v>
      </c>
      <c r="N1752" s="88" t="s">
        <v>23</v>
      </c>
      <c r="O1752" s="91" t="s">
        <v>219</v>
      </c>
      <c r="P1752" s="0" t="str">
        <f aca="false">RIGHT(H1752,LEN(H1752) - FIND(" ", H1752))</f>
        <v>Athletic Footwear</v>
      </c>
    </row>
    <row r="1753" customFormat="false" ht="14.25" hidden="false" customHeight="true" outlineLevel="0" collapsed="false">
      <c r="B1753" s="88" t="s">
        <v>13</v>
      </c>
      <c r="C1753" s="89" t="n">
        <v>1185732</v>
      </c>
      <c r="D1753" s="90" t="n">
        <v>44214</v>
      </c>
      <c r="E1753" s="88" t="s">
        <v>29</v>
      </c>
      <c r="F1753" s="88" t="s">
        <v>117</v>
      </c>
      <c r="G1753" s="88" t="s">
        <v>110</v>
      </c>
      <c r="H1753" s="91" t="s">
        <v>32</v>
      </c>
      <c r="I1753" s="92" t="n">
        <v>27</v>
      </c>
      <c r="J1753" s="93" t="n">
        <v>156</v>
      </c>
      <c r="K1753" s="94" t="n">
        <f aca="false">I1753 * J1753</f>
        <v>4212</v>
      </c>
      <c r="L1753" s="94" t="n">
        <f aca="false">K1753 *M1753</f>
        <v>2106</v>
      </c>
      <c r="M1753" s="95" t="n">
        <v>0.5</v>
      </c>
      <c r="N1753" s="88" t="s">
        <v>23</v>
      </c>
      <c r="O1753" s="91" t="s">
        <v>218</v>
      </c>
      <c r="P1753" s="0" t="str">
        <f aca="false">RIGHT(H1753,LEN(H1753) - FIND(" ", H1753))</f>
        <v>Street Footwear</v>
      </c>
    </row>
    <row r="1754" customFormat="false" ht="14.25" hidden="false" customHeight="true" outlineLevel="0" collapsed="false">
      <c r="B1754" s="88" t="s">
        <v>13</v>
      </c>
      <c r="C1754" s="89" t="n">
        <v>1185732</v>
      </c>
      <c r="D1754" s="90" t="n">
        <v>44214</v>
      </c>
      <c r="E1754" s="88" t="s">
        <v>29</v>
      </c>
      <c r="F1754" s="88" t="s">
        <v>117</v>
      </c>
      <c r="G1754" s="88" t="s">
        <v>110</v>
      </c>
      <c r="H1754" s="91" t="s">
        <v>24</v>
      </c>
      <c r="I1754" s="92" t="n">
        <v>29</v>
      </c>
      <c r="J1754" s="93" t="n">
        <v>123</v>
      </c>
      <c r="K1754" s="94" t="n">
        <f aca="false">I1754 * J1754</f>
        <v>3567</v>
      </c>
      <c r="L1754" s="94" t="n">
        <f aca="false">K1754 *M1754</f>
        <v>1676.49</v>
      </c>
      <c r="M1754" s="95" t="n">
        <v>0.47</v>
      </c>
      <c r="N1754" s="88" t="s">
        <v>23</v>
      </c>
      <c r="O1754" s="91" t="s">
        <v>218</v>
      </c>
      <c r="P1754" s="0" t="str">
        <f aca="false">RIGHT(H1754,LEN(H1754) - FIND(" ", H1754))</f>
        <v>Athletic Footwear</v>
      </c>
    </row>
    <row r="1755" customFormat="false" ht="14.25" hidden="false" customHeight="true" outlineLevel="0" collapsed="false">
      <c r="B1755" s="88" t="s">
        <v>13</v>
      </c>
      <c r="C1755" s="89" t="n">
        <v>1185732</v>
      </c>
      <c r="D1755" s="90" t="n">
        <v>44214</v>
      </c>
      <c r="E1755" s="88" t="s">
        <v>29</v>
      </c>
      <c r="F1755" s="88" t="s">
        <v>117</v>
      </c>
      <c r="G1755" s="88" t="s">
        <v>110</v>
      </c>
      <c r="H1755" s="91" t="s">
        <v>48</v>
      </c>
      <c r="I1755" s="92" t="n">
        <v>19</v>
      </c>
      <c r="J1755" s="93" t="n">
        <v>123</v>
      </c>
      <c r="K1755" s="94" t="n">
        <f aca="false">I1755 * J1755</f>
        <v>2337</v>
      </c>
      <c r="L1755" s="94" t="n">
        <f aca="false">K1755 *M1755</f>
        <v>1051.65</v>
      </c>
      <c r="M1755" s="95" t="n">
        <v>0.45</v>
      </c>
      <c r="N1755" s="88" t="s">
        <v>23</v>
      </c>
      <c r="O1755" s="91" t="s">
        <v>219</v>
      </c>
      <c r="P1755" s="0" t="str">
        <f aca="false">RIGHT(H1755,LEN(H1755) - FIND(" ", H1755))</f>
        <v>Street Footwear</v>
      </c>
    </row>
    <row r="1756" customFormat="false" ht="14.25" hidden="false" customHeight="true" outlineLevel="0" collapsed="false">
      <c r="B1756" s="88" t="s">
        <v>13</v>
      </c>
      <c r="C1756" s="89" t="n">
        <v>1185732</v>
      </c>
      <c r="D1756" s="90" t="n">
        <v>44214</v>
      </c>
      <c r="E1756" s="88" t="s">
        <v>29</v>
      </c>
      <c r="F1756" s="88" t="s">
        <v>117</v>
      </c>
      <c r="G1756" s="88" t="s">
        <v>110</v>
      </c>
      <c r="H1756" s="91" t="s">
        <v>44</v>
      </c>
      <c r="I1756" s="92" t="n">
        <v>24</v>
      </c>
      <c r="J1756" s="93" t="n">
        <v>77</v>
      </c>
      <c r="K1756" s="94" t="n">
        <f aca="false">I1756 * J1756</f>
        <v>1848</v>
      </c>
      <c r="L1756" s="94" t="n">
        <f aca="false">K1756 *M1756</f>
        <v>960.96</v>
      </c>
      <c r="M1756" s="95" t="n">
        <v>0.52</v>
      </c>
      <c r="N1756" s="88" t="s">
        <v>23</v>
      </c>
      <c r="O1756" s="91" t="s">
        <v>219</v>
      </c>
      <c r="P1756" s="0" t="str">
        <f aca="false">RIGHT(H1756,LEN(H1756) - FIND(" ", H1756))</f>
        <v>Athletic Footwear</v>
      </c>
    </row>
    <row r="1757" customFormat="false" ht="14.25" hidden="false" customHeight="true" outlineLevel="0" collapsed="false">
      <c r="B1757" s="88" t="s">
        <v>13</v>
      </c>
      <c r="C1757" s="89" t="n">
        <v>1185732</v>
      </c>
      <c r="D1757" s="90" t="n">
        <v>44214</v>
      </c>
      <c r="E1757" s="88" t="s">
        <v>29</v>
      </c>
      <c r="F1757" s="88" t="s">
        <v>117</v>
      </c>
      <c r="G1757" s="88" t="s">
        <v>110</v>
      </c>
      <c r="H1757" s="91" t="s">
        <v>16</v>
      </c>
      <c r="I1757" s="92" t="n">
        <v>39</v>
      </c>
      <c r="J1757" s="93" t="n">
        <v>98</v>
      </c>
      <c r="K1757" s="94" t="n">
        <f aca="false">I1757 * J1757</f>
        <v>3822</v>
      </c>
      <c r="L1757" s="94" t="n">
        <f aca="false">K1757 *M1757</f>
        <v>1872.78</v>
      </c>
      <c r="M1757" s="95" t="n">
        <v>0.49</v>
      </c>
      <c r="N1757" s="88" t="s">
        <v>23</v>
      </c>
      <c r="O1757" s="91" t="s">
        <v>218</v>
      </c>
      <c r="P1757" s="0" t="str">
        <f aca="false">RIGHT(H1757,LEN(H1757) - FIND(" ", H1757))</f>
        <v>Apparel</v>
      </c>
    </row>
    <row r="1758" customFormat="false" ht="14.25" hidden="false" customHeight="true" outlineLevel="0" collapsed="false">
      <c r="B1758" s="88" t="s">
        <v>13</v>
      </c>
      <c r="C1758" s="89" t="n">
        <v>1185732</v>
      </c>
      <c r="D1758" s="90" t="n">
        <v>44214</v>
      </c>
      <c r="E1758" s="88" t="s">
        <v>29</v>
      </c>
      <c r="F1758" s="88" t="s">
        <v>117</v>
      </c>
      <c r="G1758" s="88" t="s">
        <v>110</v>
      </c>
      <c r="H1758" s="91" t="s">
        <v>38</v>
      </c>
      <c r="I1758" s="92" t="n">
        <v>29</v>
      </c>
      <c r="J1758" s="93" t="n">
        <v>123</v>
      </c>
      <c r="K1758" s="94" t="n">
        <f aca="false">I1758 * J1758</f>
        <v>3567</v>
      </c>
      <c r="L1758" s="94" t="n">
        <f aca="false">K1758 *M1758</f>
        <v>2247.21</v>
      </c>
      <c r="M1758" s="95" t="n">
        <v>0.63</v>
      </c>
      <c r="N1758" s="88" t="s">
        <v>23</v>
      </c>
      <c r="O1758" s="91" t="s">
        <v>219</v>
      </c>
      <c r="P1758" s="0" t="str">
        <f aca="false">RIGHT(H1758,LEN(H1758) - FIND(" ", H1758))</f>
        <v>Apparel</v>
      </c>
    </row>
    <row r="1759" customFormat="false" ht="14.25" hidden="false" customHeight="true" outlineLevel="0" collapsed="false">
      <c r="B1759" s="88" t="s">
        <v>43</v>
      </c>
      <c r="C1759" s="89" t="n">
        <v>1128299</v>
      </c>
      <c r="D1759" s="90" t="n">
        <v>44214</v>
      </c>
      <c r="E1759" s="88" t="s">
        <v>18</v>
      </c>
      <c r="F1759" s="88" t="s">
        <v>19</v>
      </c>
      <c r="G1759" s="88" t="s">
        <v>60</v>
      </c>
      <c r="H1759" s="91" t="s">
        <v>32</v>
      </c>
      <c r="I1759" s="92" t="n">
        <v>45</v>
      </c>
      <c r="J1759" s="93" t="n">
        <v>302</v>
      </c>
      <c r="K1759" s="94" t="n">
        <f aca="false">I1759 * J1759</f>
        <v>13590</v>
      </c>
      <c r="L1759" s="94" t="n">
        <f aca="false">K1759 *M1759</f>
        <v>5436</v>
      </c>
      <c r="M1759" s="95" t="n">
        <v>0.4</v>
      </c>
      <c r="N1759" s="88" t="s">
        <v>31</v>
      </c>
      <c r="O1759" s="91" t="s">
        <v>218</v>
      </c>
      <c r="P1759" s="0" t="str">
        <f aca="false">RIGHT(H1759,LEN(H1759) - FIND(" ", H1759))</f>
        <v>Street Footwear</v>
      </c>
    </row>
    <row r="1760" customFormat="false" ht="14.25" hidden="false" customHeight="true" outlineLevel="0" collapsed="false">
      <c r="B1760" s="88" t="s">
        <v>43</v>
      </c>
      <c r="C1760" s="89" t="n">
        <v>1128299</v>
      </c>
      <c r="D1760" s="90" t="n">
        <v>44215</v>
      </c>
      <c r="E1760" s="88" t="s">
        <v>18</v>
      </c>
      <c r="F1760" s="88" t="s">
        <v>19</v>
      </c>
      <c r="G1760" s="88" t="s">
        <v>60</v>
      </c>
      <c r="H1760" s="91" t="s">
        <v>24</v>
      </c>
      <c r="I1760" s="92" t="n">
        <v>70</v>
      </c>
      <c r="J1760" s="93" t="n">
        <v>925</v>
      </c>
      <c r="K1760" s="94" t="n">
        <f aca="false">I1760 * J1760</f>
        <v>64750</v>
      </c>
      <c r="L1760" s="94" t="n">
        <f aca="false">K1760 *M1760</f>
        <v>12950</v>
      </c>
      <c r="M1760" s="95" t="n">
        <v>0.2</v>
      </c>
      <c r="N1760" s="88" t="s">
        <v>31</v>
      </c>
      <c r="O1760" s="91" t="s">
        <v>218</v>
      </c>
      <c r="P1760" s="0" t="str">
        <f aca="false">RIGHT(H1760,LEN(H1760) - FIND(" ", H1760))</f>
        <v>Athletic Footwear</v>
      </c>
    </row>
    <row r="1761" customFormat="false" ht="14.25" hidden="false" customHeight="true" outlineLevel="0" collapsed="false">
      <c r="B1761" s="88" t="s">
        <v>22</v>
      </c>
      <c r="C1761" s="89" t="n">
        <v>1189833</v>
      </c>
      <c r="D1761" s="90" t="n">
        <v>44215</v>
      </c>
      <c r="E1761" s="88" t="s">
        <v>29</v>
      </c>
      <c r="F1761" s="88" t="s">
        <v>124</v>
      </c>
      <c r="G1761" s="88" t="s">
        <v>87</v>
      </c>
      <c r="H1761" s="91" t="s">
        <v>16</v>
      </c>
      <c r="I1761" s="92" t="n">
        <v>45</v>
      </c>
      <c r="J1761" s="93" t="n">
        <v>200</v>
      </c>
      <c r="K1761" s="94" t="n">
        <f aca="false">I1761 * J1761</f>
        <v>9000</v>
      </c>
      <c r="L1761" s="94" t="n">
        <f aca="false">K1761 *M1761</f>
        <v>5400</v>
      </c>
      <c r="M1761" s="95" t="n">
        <v>0.6</v>
      </c>
      <c r="N1761" s="88" t="s">
        <v>31</v>
      </c>
      <c r="O1761" s="91" t="s">
        <v>218</v>
      </c>
      <c r="P1761" s="0" t="str">
        <f aca="false">RIGHT(H1761,LEN(H1761) - FIND(" ", H1761))</f>
        <v>Apparel</v>
      </c>
    </row>
    <row r="1762" customFormat="false" ht="14.25" hidden="false" customHeight="true" outlineLevel="0" collapsed="false">
      <c r="B1762" s="88" t="s">
        <v>30</v>
      </c>
      <c r="C1762" s="89" t="n">
        <v>1185732</v>
      </c>
      <c r="D1762" s="90" t="n">
        <v>44215</v>
      </c>
      <c r="E1762" s="88" t="s">
        <v>34</v>
      </c>
      <c r="F1762" s="88" t="s">
        <v>161</v>
      </c>
      <c r="G1762" s="88" t="s">
        <v>152</v>
      </c>
      <c r="H1762" s="91" t="s">
        <v>32</v>
      </c>
      <c r="I1762" s="92" t="n">
        <v>35</v>
      </c>
      <c r="J1762" s="93" t="n">
        <v>750</v>
      </c>
      <c r="K1762" s="94" t="n">
        <f aca="false">I1762 * J1762</f>
        <v>26250</v>
      </c>
      <c r="L1762" s="94" t="n">
        <f aca="false">K1762 *M1762</f>
        <v>13125</v>
      </c>
      <c r="M1762" s="95" t="n">
        <v>0.5</v>
      </c>
      <c r="N1762" s="88" t="s">
        <v>14</v>
      </c>
      <c r="O1762" s="91" t="s">
        <v>218</v>
      </c>
      <c r="P1762" s="0" t="str">
        <f aca="false">RIGHT(H1762,LEN(H1762) - FIND(" ", H1762))</f>
        <v>Street Footwear</v>
      </c>
    </row>
    <row r="1763" customFormat="false" ht="14.25" hidden="false" customHeight="true" outlineLevel="0" collapsed="false">
      <c r="B1763" s="88" t="s">
        <v>30</v>
      </c>
      <c r="C1763" s="89" t="n">
        <v>1185732</v>
      </c>
      <c r="D1763" s="90" t="n">
        <v>44215</v>
      </c>
      <c r="E1763" s="88" t="s">
        <v>34</v>
      </c>
      <c r="F1763" s="88" t="s">
        <v>161</v>
      </c>
      <c r="G1763" s="88" t="s">
        <v>152</v>
      </c>
      <c r="H1763" s="91" t="s">
        <v>24</v>
      </c>
      <c r="I1763" s="92" t="n">
        <v>35</v>
      </c>
      <c r="J1763" s="93" t="n">
        <v>550</v>
      </c>
      <c r="K1763" s="94" t="n">
        <f aca="false">I1763 * J1763</f>
        <v>19250</v>
      </c>
      <c r="L1763" s="94" t="n">
        <f aca="false">K1763 *M1763</f>
        <v>7700</v>
      </c>
      <c r="M1763" s="95" t="n">
        <v>0.4</v>
      </c>
      <c r="N1763" s="88" t="s">
        <v>14</v>
      </c>
      <c r="O1763" s="91" t="s">
        <v>218</v>
      </c>
      <c r="P1763" s="0" t="str">
        <f aca="false">RIGHT(H1763,LEN(H1763) - FIND(" ", H1763))</f>
        <v>Athletic Footwear</v>
      </c>
    </row>
    <row r="1764" customFormat="false" ht="14.25" hidden="false" customHeight="true" outlineLevel="0" collapsed="false">
      <c r="B1764" s="88" t="s">
        <v>30</v>
      </c>
      <c r="C1764" s="89" t="n">
        <v>1185732</v>
      </c>
      <c r="D1764" s="90" t="n">
        <v>44215</v>
      </c>
      <c r="E1764" s="88" t="s">
        <v>34</v>
      </c>
      <c r="F1764" s="88" t="s">
        <v>161</v>
      </c>
      <c r="G1764" s="88" t="s">
        <v>152</v>
      </c>
      <c r="H1764" s="91" t="s">
        <v>48</v>
      </c>
      <c r="I1764" s="92" t="n">
        <v>25</v>
      </c>
      <c r="J1764" s="93" t="n">
        <v>550</v>
      </c>
      <c r="K1764" s="94" t="n">
        <f aca="false">I1764 * J1764</f>
        <v>13750</v>
      </c>
      <c r="L1764" s="94" t="n">
        <f aca="false">K1764 *M1764</f>
        <v>4125</v>
      </c>
      <c r="M1764" s="95" t="n">
        <v>0.3</v>
      </c>
      <c r="N1764" s="88" t="s">
        <v>14</v>
      </c>
      <c r="O1764" s="91" t="s">
        <v>219</v>
      </c>
      <c r="P1764" s="0" t="str">
        <f aca="false">RIGHT(H1764,LEN(H1764) - FIND(" ", H1764))</f>
        <v>Street Footwear</v>
      </c>
    </row>
    <row r="1765" customFormat="false" ht="14.25" hidden="false" customHeight="true" outlineLevel="0" collapsed="false">
      <c r="B1765" s="88" t="s">
        <v>30</v>
      </c>
      <c r="C1765" s="89" t="n">
        <v>1185732</v>
      </c>
      <c r="D1765" s="90" t="n">
        <v>44215</v>
      </c>
      <c r="E1765" s="88" t="s">
        <v>34</v>
      </c>
      <c r="F1765" s="88" t="s">
        <v>161</v>
      </c>
      <c r="G1765" s="88" t="s">
        <v>152</v>
      </c>
      <c r="H1765" s="91" t="s">
        <v>44</v>
      </c>
      <c r="I1765" s="92" t="n">
        <v>30</v>
      </c>
      <c r="J1765" s="93" t="n">
        <v>400</v>
      </c>
      <c r="K1765" s="94" t="n">
        <f aca="false">I1765 * J1765</f>
        <v>12000</v>
      </c>
      <c r="L1765" s="94" t="n">
        <f aca="false">K1765 *M1765</f>
        <v>4200</v>
      </c>
      <c r="M1765" s="95" t="n">
        <v>0.35</v>
      </c>
      <c r="N1765" s="88" t="s">
        <v>14</v>
      </c>
      <c r="O1765" s="91" t="s">
        <v>219</v>
      </c>
      <c r="P1765" s="0" t="str">
        <f aca="false">RIGHT(H1765,LEN(H1765) - FIND(" ", H1765))</f>
        <v>Athletic Footwear</v>
      </c>
    </row>
    <row r="1766" customFormat="false" ht="14.25" hidden="false" customHeight="true" outlineLevel="0" collapsed="false">
      <c r="B1766" s="88" t="s">
        <v>30</v>
      </c>
      <c r="C1766" s="89" t="n">
        <v>1185732</v>
      </c>
      <c r="D1766" s="90" t="n">
        <v>44215</v>
      </c>
      <c r="E1766" s="88" t="s">
        <v>34</v>
      </c>
      <c r="F1766" s="88" t="s">
        <v>161</v>
      </c>
      <c r="G1766" s="88" t="s">
        <v>152</v>
      </c>
      <c r="H1766" s="91" t="s">
        <v>16</v>
      </c>
      <c r="I1766" s="92" t="n">
        <v>45</v>
      </c>
      <c r="J1766" s="93" t="n">
        <v>450</v>
      </c>
      <c r="K1766" s="94" t="n">
        <f aca="false">I1766 * J1766</f>
        <v>20250</v>
      </c>
      <c r="L1766" s="94" t="n">
        <f aca="false">K1766 *M1766</f>
        <v>8100</v>
      </c>
      <c r="M1766" s="95" t="n">
        <v>0.4</v>
      </c>
      <c r="N1766" s="88" t="s">
        <v>14</v>
      </c>
      <c r="O1766" s="91" t="s">
        <v>218</v>
      </c>
      <c r="P1766" s="0" t="str">
        <f aca="false">RIGHT(H1766,LEN(H1766) - FIND(" ", H1766))</f>
        <v>Apparel</v>
      </c>
    </row>
    <row r="1767" customFormat="false" ht="14.25" hidden="false" customHeight="true" outlineLevel="0" collapsed="false">
      <c r="B1767" s="88" t="s">
        <v>30</v>
      </c>
      <c r="C1767" s="89" t="n">
        <v>1185732</v>
      </c>
      <c r="D1767" s="90" t="n">
        <v>44215</v>
      </c>
      <c r="E1767" s="88" t="s">
        <v>34</v>
      </c>
      <c r="F1767" s="88" t="s">
        <v>161</v>
      </c>
      <c r="G1767" s="88" t="s">
        <v>152</v>
      </c>
      <c r="H1767" s="91" t="s">
        <v>38</v>
      </c>
      <c r="I1767" s="92" t="n">
        <v>35</v>
      </c>
      <c r="J1767" s="93" t="n">
        <v>550</v>
      </c>
      <c r="K1767" s="94" t="n">
        <f aca="false">I1767 * J1767</f>
        <v>19250</v>
      </c>
      <c r="L1767" s="94" t="n">
        <f aca="false">K1767 *M1767</f>
        <v>10587.5</v>
      </c>
      <c r="M1767" s="95" t="n">
        <v>0.55</v>
      </c>
      <c r="N1767" s="88" t="s">
        <v>14</v>
      </c>
      <c r="O1767" s="91" t="s">
        <v>219</v>
      </c>
      <c r="P1767" s="0" t="str">
        <f aca="false">RIGHT(H1767,LEN(H1767) - FIND(" ", H1767))</f>
        <v>Apparel</v>
      </c>
    </row>
    <row r="1768" customFormat="false" ht="14.25" hidden="false" customHeight="true" outlineLevel="0" collapsed="false">
      <c r="B1768" s="88" t="s">
        <v>43</v>
      </c>
      <c r="C1768" s="89" t="n">
        <v>1128299</v>
      </c>
      <c r="D1768" s="90" t="n">
        <v>44215</v>
      </c>
      <c r="E1768" s="88" t="s">
        <v>18</v>
      </c>
      <c r="F1768" s="88" t="s">
        <v>19</v>
      </c>
      <c r="G1768" s="88" t="s">
        <v>60</v>
      </c>
      <c r="H1768" s="91" t="s">
        <v>24</v>
      </c>
      <c r="I1768" s="92" t="n">
        <v>66</v>
      </c>
      <c r="J1768" s="93" t="n">
        <v>259</v>
      </c>
      <c r="K1768" s="94" t="n">
        <f aca="false">I1768 * J1768</f>
        <v>17094</v>
      </c>
      <c r="L1768" s="94" t="n">
        <f aca="false">K1768 *M1768</f>
        <v>5128.2</v>
      </c>
      <c r="M1768" s="95" t="n">
        <v>0.3</v>
      </c>
      <c r="N1768" s="88" t="s">
        <v>23</v>
      </c>
      <c r="O1768" s="91" t="s">
        <v>218</v>
      </c>
      <c r="P1768" s="0" t="str">
        <f aca="false">RIGHT(H1768,LEN(H1768) - FIND(" ", H1768))</f>
        <v>Athletic Footwear</v>
      </c>
    </row>
    <row r="1769" customFormat="false" ht="14.25" hidden="false" customHeight="true" outlineLevel="0" collapsed="false">
      <c r="B1769" s="88" t="s">
        <v>22</v>
      </c>
      <c r="C1769" s="89" t="n">
        <v>1189833</v>
      </c>
      <c r="D1769" s="90" t="n">
        <v>44215</v>
      </c>
      <c r="E1769" s="88" t="s">
        <v>29</v>
      </c>
      <c r="F1769" s="88" t="s">
        <v>124</v>
      </c>
      <c r="G1769" s="88" t="s">
        <v>87</v>
      </c>
      <c r="H1769" s="91" t="s">
        <v>16</v>
      </c>
      <c r="I1769" s="92" t="n">
        <v>44</v>
      </c>
      <c r="J1769" s="93" t="n">
        <v>56</v>
      </c>
      <c r="K1769" s="94" t="n">
        <f aca="false">I1769 * J1769</f>
        <v>2464</v>
      </c>
      <c r="L1769" s="94" t="n">
        <f aca="false">K1769 *M1769</f>
        <v>1823.36</v>
      </c>
      <c r="M1769" s="95" t="n">
        <v>0.74</v>
      </c>
      <c r="N1769" s="88" t="s">
        <v>23</v>
      </c>
      <c r="O1769" s="91" t="s">
        <v>218</v>
      </c>
      <c r="P1769" s="0" t="str">
        <f aca="false">RIGHT(H1769,LEN(H1769) - FIND(" ", H1769))</f>
        <v>Apparel</v>
      </c>
    </row>
    <row r="1770" customFormat="false" ht="14.25" hidden="false" customHeight="true" outlineLevel="0" collapsed="false">
      <c r="B1770" s="88" t="s">
        <v>30</v>
      </c>
      <c r="C1770" s="89" t="n">
        <v>1185732</v>
      </c>
      <c r="D1770" s="90" t="n">
        <v>44215</v>
      </c>
      <c r="E1770" s="88" t="s">
        <v>34</v>
      </c>
      <c r="F1770" s="88" t="s">
        <v>161</v>
      </c>
      <c r="G1770" s="88" t="s">
        <v>152</v>
      </c>
      <c r="H1770" s="91" t="s">
        <v>32</v>
      </c>
      <c r="I1770" s="92" t="n">
        <v>34</v>
      </c>
      <c r="J1770" s="93" t="n">
        <v>203</v>
      </c>
      <c r="K1770" s="94" t="n">
        <f aca="false">I1770 * J1770</f>
        <v>6902</v>
      </c>
      <c r="L1770" s="94" t="n">
        <f aca="false">K1770 *M1770</f>
        <v>4210.22</v>
      </c>
      <c r="M1770" s="95" t="n">
        <v>0.61</v>
      </c>
      <c r="N1770" s="88" t="s">
        <v>23</v>
      </c>
      <c r="O1770" s="91" t="s">
        <v>218</v>
      </c>
      <c r="P1770" s="0" t="str">
        <f aca="false">RIGHT(H1770,LEN(H1770) - FIND(" ", H1770))</f>
        <v>Street Footwear</v>
      </c>
    </row>
    <row r="1771" customFormat="false" ht="14.25" hidden="false" customHeight="true" outlineLevel="0" collapsed="false">
      <c r="B1771" s="88" t="s">
        <v>30</v>
      </c>
      <c r="C1771" s="89" t="n">
        <v>1185732</v>
      </c>
      <c r="D1771" s="90" t="n">
        <v>44215</v>
      </c>
      <c r="E1771" s="88" t="s">
        <v>34</v>
      </c>
      <c r="F1771" s="88" t="s">
        <v>161</v>
      </c>
      <c r="G1771" s="88" t="s">
        <v>152</v>
      </c>
      <c r="H1771" s="91" t="s">
        <v>24</v>
      </c>
      <c r="I1771" s="92" t="n">
        <v>34</v>
      </c>
      <c r="J1771" s="93" t="n">
        <v>154</v>
      </c>
      <c r="K1771" s="94" t="n">
        <f aca="false">I1771 * J1771</f>
        <v>5236</v>
      </c>
      <c r="L1771" s="94" t="n">
        <f aca="false">K1771 *M1771</f>
        <v>2670.36</v>
      </c>
      <c r="M1771" s="95" t="n">
        <v>0.51</v>
      </c>
      <c r="N1771" s="88" t="s">
        <v>23</v>
      </c>
      <c r="O1771" s="91" t="s">
        <v>218</v>
      </c>
      <c r="P1771" s="0" t="str">
        <f aca="false">RIGHT(H1771,LEN(H1771) - FIND(" ", H1771))</f>
        <v>Athletic Footwear</v>
      </c>
    </row>
    <row r="1772" customFormat="false" ht="14.25" hidden="false" customHeight="true" outlineLevel="0" collapsed="false">
      <c r="B1772" s="88" t="s">
        <v>30</v>
      </c>
      <c r="C1772" s="89" t="n">
        <v>1185732</v>
      </c>
      <c r="D1772" s="90" t="n">
        <v>44215</v>
      </c>
      <c r="E1772" s="88" t="s">
        <v>34</v>
      </c>
      <c r="F1772" s="88" t="s">
        <v>161</v>
      </c>
      <c r="G1772" s="88" t="s">
        <v>152</v>
      </c>
      <c r="H1772" s="91" t="s">
        <v>48</v>
      </c>
      <c r="I1772" s="92" t="n">
        <v>23</v>
      </c>
      <c r="J1772" s="93" t="n">
        <v>149</v>
      </c>
      <c r="K1772" s="94" t="n">
        <f aca="false">I1772 * J1772</f>
        <v>3427</v>
      </c>
      <c r="L1772" s="94" t="n">
        <f aca="false">K1772 *M1772</f>
        <v>1370.8</v>
      </c>
      <c r="M1772" s="95" t="n">
        <v>0.4</v>
      </c>
      <c r="N1772" s="88" t="s">
        <v>23</v>
      </c>
      <c r="O1772" s="91" t="s">
        <v>219</v>
      </c>
      <c r="P1772" s="0" t="str">
        <f aca="false">RIGHT(H1772,LEN(H1772) - FIND(" ", H1772))</f>
        <v>Street Footwear</v>
      </c>
    </row>
    <row r="1773" customFormat="false" ht="14.25" hidden="false" customHeight="true" outlineLevel="0" collapsed="false">
      <c r="B1773" s="88" t="s">
        <v>30</v>
      </c>
      <c r="C1773" s="89" t="n">
        <v>1185732</v>
      </c>
      <c r="D1773" s="90" t="n">
        <v>44215</v>
      </c>
      <c r="E1773" s="88" t="s">
        <v>34</v>
      </c>
      <c r="F1773" s="88" t="s">
        <v>161</v>
      </c>
      <c r="G1773" s="88" t="s">
        <v>152</v>
      </c>
      <c r="H1773" s="91" t="s">
        <v>44</v>
      </c>
      <c r="I1773" s="92" t="n">
        <v>29</v>
      </c>
      <c r="J1773" s="93" t="n">
        <v>116</v>
      </c>
      <c r="K1773" s="94" t="n">
        <f aca="false">I1773 * J1773</f>
        <v>3364</v>
      </c>
      <c r="L1773" s="94" t="n">
        <f aca="false">K1773 *M1773</f>
        <v>1682</v>
      </c>
      <c r="M1773" s="95" t="n">
        <v>0.5</v>
      </c>
      <c r="N1773" s="88" t="s">
        <v>23</v>
      </c>
      <c r="O1773" s="91" t="s">
        <v>219</v>
      </c>
      <c r="P1773" s="0" t="str">
        <f aca="false">RIGHT(H1773,LEN(H1773) - FIND(" ", H1773))</f>
        <v>Athletic Footwear</v>
      </c>
    </row>
    <row r="1774" customFormat="false" ht="14.25" hidden="false" customHeight="true" outlineLevel="0" collapsed="false">
      <c r="B1774" s="88" t="s">
        <v>30</v>
      </c>
      <c r="C1774" s="89" t="n">
        <v>1185732</v>
      </c>
      <c r="D1774" s="90" t="n">
        <v>44215</v>
      </c>
      <c r="E1774" s="88" t="s">
        <v>34</v>
      </c>
      <c r="F1774" s="88" t="s">
        <v>161</v>
      </c>
      <c r="G1774" s="88" t="s">
        <v>152</v>
      </c>
      <c r="H1774" s="91" t="s">
        <v>16</v>
      </c>
      <c r="I1774" s="92" t="n">
        <v>43</v>
      </c>
      <c r="J1774" s="93" t="n">
        <v>122</v>
      </c>
      <c r="K1774" s="94" t="n">
        <f aca="false">I1774 * J1774</f>
        <v>5246</v>
      </c>
      <c r="L1774" s="94" t="n">
        <f aca="false">K1774 *M1774</f>
        <v>2727.92</v>
      </c>
      <c r="M1774" s="95" t="n">
        <v>0.52</v>
      </c>
      <c r="N1774" s="88" t="s">
        <v>23</v>
      </c>
      <c r="O1774" s="91" t="s">
        <v>218</v>
      </c>
      <c r="P1774" s="0" t="str">
        <f aca="false">RIGHT(H1774,LEN(H1774) - FIND(" ", H1774))</f>
        <v>Apparel</v>
      </c>
    </row>
    <row r="1775" customFormat="false" ht="14.25" hidden="false" customHeight="true" outlineLevel="0" collapsed="false">
      <c r="B1775" s="88" t="s">
        <v>30</v>
      </c>
      <c r="C1775" s="89" t="n">
        <v>1185732</v>
      </c>
      <c r="D1775" s="90" t="n">
        <v>44215</v>
      </c>
      <c r="E1775" s="88" t="s">
        <v>34</v>
      </c>
      <c r="F1775" s="88" t="s">
        <v>161</v>
      </c>
      <c r="G1775" s="88" t="s">
        <v>152</v>
      </c>
      <c r="H1775" s="91" t="s">
        <v>38</v>
      </c>
      <c r="I1775" s="92" t="n">
        <v>33</v>
      </c>
      <c r="J1775" s="93" t="n">
        <v>138</v>
      </c>
      <c r="K1775" s="94" t="n">
        <f aca="false">I1775 * J1775</f>
        <v>4554</v>
      </c>
      <c r="L1775" s="94" t="n">
        <f aca="false">K1775 *M1775</f>
        <v>3096.72</v>
      </c>
      <c r="M1775" s="95" t="n">
        <v>0.68</v>
      </c>
      <c r="N1775" s="88" t="s">
        <v>23</v>
      </c>
      <c r="O1775" s="91" t="s">
        <v>219</v>
      </c>
      <c r="P1775" s="0" t="str">
        <f aca="false">RIGHT(H1775,LEN(H1775) - FIND(" ", H1775))</f>
        <v>Apparel</v>
      </c>
    </row>
    <row r="1776" customFormat="false" ht="14.25" hidden="false" customHeight="true" outlineLevel="0" collapsed="false">
      <c r="B1776" s="88" t="s">
        <v>43</v>
      </c>
      <c r="C1776" s="89" t="n">
        <v>1128299</v>
      </c>
      <c r="D1776" s="90" t="n">
        <v>44215</v>
      </c>
      <c r="E1776" s="88" t="s">
        <v>18</v>
      </c>
      <c r="F1776" s="88" t="s">
        <v>19</v>
      </c>
      <c r="G1776" s="88" t="s">
        <v>60</v>
      </c>
      <c r="H1776" s="91" t="s">
        <v>24</v>
      </c>
      <c r="I1776" s="92" t="n">
        <v>47</v>
      </c>
      <c r="J1776" s="93" t="n">
        <v>278</v>
      </c>
      <c r="K1776" s="94" t="n">
        <f aca="false">I1776 * J1776</f>
        <v>13066</v>
      </c>
      <c r="L1776" s="94" t="n">
        <f aca="false">K1776 *M1776</f>
        <v>2874.52</v>
      </c>
      <c r="M1776" s="95" t="n">
        <v>0.22</v>
      </c>
      <c r="N1776" s="88" t="s">
        <v>31</v>
      </c>
      <c r="O1776" s="91" t="s">
        <v>218</v>
      </c>
      <c r="P1776" s="0" t="str">
        <f aca="false">RIGHT(H1776,LEN(H1776) - FIND(" ", H1776))</f>
        <v>Athletic Footwear</v>
      </c>
    </row>
    <row r="1777" customFormat="false" ht="14.25" hidden="false" customHeight="true" outlineLevel="0" collapsed="false">
      <c r="B1777" s="88" t="s">
        <v>30</v>
      </c>
      <c r="C1777" s="89" t="n">
        <v>1185732</v>
      </c>
      <c r="D1777" s="90" t="n">
        <v>44215</v>
      </c>
      <c r="E1777" s="88" t="s">
        <v>34</v>
      </c>
      <c r="F1777" s="88" t="s">
        <v>161</v>
      </c>
      <c r="G1777" s="88" t="s">
        <v>152</v>
      </c>
      <c r="H1777" s="91" t="s">
        <v>32</v>
      </c>
      <c r="I1777" s="92" t="n">
        <v>23</v>
      </c>
      <c r="J1777" s="93" t="n">
        <v>233</v>
      </c>
      <c r="K1777" s="94" t="n">
        <f aca="false">I1777 * J1777</f>
        <v>5359</v>
      </c>
      <c r="L1777" s="94" t="n">
        <f aca="false">K1777 *M1777</f>
        <v>2786.68</v>
      </c>
      <c r="M1777" s="95" t="n">
        <v>0.52</v>
      </c>
      <c r="N1777" s="88" t="s">
        <v>31</v>
      </c>
      <c r="O1777" s="91" t="s">
        <v>218</v>
      </c>
      <c r="P1777" s="0" t="str">
        <f aca="false">RIGHT(H1777,LEN(H1777) - FIND(" ", H1777))</f>
        <v>Street Footwear</v>
      </c>
    </row>
    <row r="1778" customFormat="false" ht="14.25" hidden="false" customHeight="true" outlineLevel="0" collapsed="false">
      <c r="B1778" s="88" t="s">
        <v>30</v>
      </c>
      <c r="C1778" s="89" t="n">
        <v>1185732</v>
      </c>
      <c r="D1778" s="90" t="n">
        <v>44215</v>
      </c>
      <c r="E1778" s="88" t="s">
        <v>34</v>
      </c>
      <c r="F1778" s="88" t="s">
        <v>161</v>
      </c>
      <c r="G1778" s="88" t="s">
        <v>152</v>
      </c>
      <c r="H1778" s="91" t="s">
        <v>24</v>
      </c>
      <c r="I1778" s="92" t="n">
        <v>28</v>
      </c>
      <c r="J1778" s="93" t="n">
        <v>187</v>
      </c>
      <c r="K1778" s="94" t="n">
        <f aca="false">I1778 * J1778</f>
        <v>5236</v>
      </c>
      <c r="L1778" s="94" t="n">
        <f aca="false">K1778 *M1778</f>
        <v>2460.92</v>
      </c>
      <c r="M1778" s="95" t="n">
        <v>0.47</v>
      </c>
      <c r="N1778" s="88" t="s">
        <v>31</v>
      </c>
      <c r="O1778" s="91" t="s">
        <v>218</v>
      </c>
      <c r="P1778" s="0" t="str">
        <f aca="false">RIGHT(H1778,LEN(H1778) - FIND(" ", H1778))</f>
        <v>Athletic Footwear</v>
      </c>
    </row>
    <row r="1779" customFormat="false" ht="14.25" hidden="false" customHeight="true" outlineLevel="0" collapsed="false">
      <c r="B1779" s="88" t="s">
        <v>30</v>
      </c>
      <c r="C1779" s="89" t="n">
        <v>1185732</v>
      </c>
      <c r="D1779" s="90" t="n">
        <v>44215</v>
      </c>
      <c r="E1779" s="88" t="s">
        <v>34</v>
      </c>
      <c r="F1779" s="88" t="s">
        <v>161</v>
      </c>
      <c r="G1779" s="88" t="s">
        <v>152</v>
      </c>
      <c r="H1779" s="91" t="s">
        <v>48</v>
      </c>
      <c r="I1779" s="92" t="n">
        <v>18</v>
      </c>
      <c r="J1779" s="93" t="n">
        <v>176</v>
      </c>
      <c r="K1779" s="94" t="n">
        <f aca="false">I1779 * J1779</f>
        <v>3168</v>
      </c>
      <c r="L1779" s="94" t="n">
        <f aca="false">K1779 *M1779</f>
        <v>1013.76</v>
      </c>
      <c r="M1779" s="95" t="n">
        <v>0.32</v>
      </c>
      <c r="N1779" s="88" t="s">
        <v>31</v>
      </c>
      <c r="O1779" s="91" t="s">
        <v>219</v>
      </c>
      <c r="P1779" s="0" t="str">
        <f aca="false">RIGHT(H1779,LEN(H1779) - FIND(" ", H1779))</f>
        <v>Street Footwear</v>
      </c>
    </row>
    <row r="1780" customFormat="false" ht="14.25" hidden="false" customHeight="true" outlineLevel="0" collapsed="false">
      <c r="B1780" s="88" t="s">
        <v>30</v>
      </c>
      <c r="C1780" s="89" t="n">
        <v>1185732</v>
      </c>
      <c r="D1780" s="90" t="n">
        <v>44215</v>
      </c>
      <c r="E1780" s="88" t="s">
        <v>34</v>
      </c>
      <c r="F1780" s="88" t="s">
        <v>161</v>
      </c>
      <c r="G1780" s="88" t="s">
        <v>152</v>
      </c>
      <c r="H1780" s="91" t="s">
        <v>44</v>
      </c>
      <c r="I1780" s="92" t="n">
        <v>21</v>
      </c>
      <c r="J1780" s="93" t="n">
        <v>136</v>
      </c>
      <c r="K1780" s="94" t="n">
        <f aca="false">I1780 * J1780</f>
        <v>2856</v>
      </c>
      <c r="L1780" s="94" t="n">
        <f aca="false">K1780 *M1780</f>
        <v>1199.52</v>
      </c>
      <c r="M1780" s="95" t="n">
        <v>0.42</v>
      </c>
      <c r="N1780" s="88" t="s">
        <v>31</v>
      </c>
      <c r="O1780" s="91" t="s">
        <v>219</v>
      </c>
      <c r="P1780" s="0" t="str">
        <f aca="false">RIGHT(H1780,LEN(H1780) - FIND(" ", H1780))</f>
        <v>Athletic Footwear</v>
      </c>
    </row>
    <row r="1781" customFormat="false" ht="14.25" hidden="false" customHeight="true" outlineLevel="0" collapsed="false">
      <c r="B1781" s="88" t="s">
        <v>30</v>
      </c>
      <c r="C1781" s="89" t="n">
        <v>1185732</v>
      </c>
      <c r="D1781" s="90" t="n">
        <v>44215</v>
      </c>
      <c r="E1781" s="88" t="s">
        <v>34</v>
      </c>
      <c r="F1781" s="88" t="s">
        <v>161</v>
      </c>
      <c r="G1781" s="88" t="s">
        <v>152</v>
      </c>
      <c r="H1781" s="91" t="s">
        <v>16</v>
      </c>
      <c r="I1781" s="92" t="n">
        <v>30</v>
      </c>
      <c r="J1781" s="93" t="n">
        <v>140</v>
      </c>
      <c r="K1781" s="94" t="n">
        <f aca="false">I1781 * J1781</f>
        <v>4200</v>
      </c>
      <c r="L1781" s="94" t="n">
        <f aca="false">K1781 *M1781</f>
        <v>1890</v>
      </c>
      <c r="M1781" s="95" t="n">
        <v>0.45</v>
      </c>
      <c r="N1781" s="88" t="s">
        <v>31</v>
      </c>
      <c r="O1781" s="91" t="s">
        <v>218</v>
      </c>
      <c r="P1781" s="0" t="str">
        <f aca="false">RIGHT(H1781,LEN(H1781) - FIND(" ", H1781))</f>
        <v>Apparel</v>
      </c>
    </row>
    <row r="1782" customFormat="false" ht="14.25" hidden="false" customHeight="true" outlineLevel="0" collapsed="false">
      <c r="B1782" s="88" t="s">
        <v>30</v>
      </c>
      <c r="C1782" s="89" t="n">
        <v>1185732</v>
      </c>
      <c r="D1782" s="90" t="n">
        <v>44215</v>
      </c>
      <c r="E1782" s="88" t="s">
        <v>34</v>
      </c>
      <c r="F1782" s="88" t="s">
        <v>161</v>
      </c>
      <c r="G1782" s="88" t="s">
        <v>152</v>
      </c>
      <c r="H1782" s="91" t="s">
        <v>38</v>
      </c>
      <c r="I1782" s="92" t="n">
        <v>25</v>
      </c>
      <c r="J1782" s="93" t="n">
        <v>193</v>
      </c>
      <c r="K1782" s="94" t="n">
        <f aca="false">I1782 * J1782</f>
        <v>4825</v>
      </c>
      <c r="L1782" s="94" t="n">
        <f aca="false">K1782 *M1782</f>
        <v>2798.5</v>
      </c>
      <c r="M1782" s="95" t="n">
        <v>0.58</v>
      </c>
      <c r="N1782" s="88" t="s">
        <v>31</v>
      </c>
      <c r="O1782" s="91" t="s">
        <v>219</v>
      </c>
      <c r="P1782" s="0" t="str">
        <f aca="false">RIGHT(H1782,LEN(H1782) - FIND(" ", H1782))</f>
        <v>Apparel</v>
      </c>
    </row>
    <row r="1783" customFormat="false" ht="14.25" hidden="false" customHeight="true" outlineLevel="0" collapsed="false">
      <c r="B1783" s="88" t="s">
        <v>43</v>
      </c>
      <c r="C1783" s="89" t="n">
        <v>1128299</v>
      </c>
      <c r="D1783" s="90" t="n">
        <v>44216</v>
      </c>
      <c r="E1783" s="88" t="s">
        <v>18</v>
      </c>
      <c r="F1783" s="88" t="s">
        <v>19</v>
      </c>
      <c r="G1783" s="88" t="s">
        <v>60</v>
      </c>
      <c r="H1783" s="91" t="s">
        <v>48</v>
      </c>
      <c r="I1783" s="92" t="n">
        <v>65</v>
      </c>
      <c r="J1783" s="93" t="n">
        <v>800</v>
      </c>
      <c r="K1783" s="94" t="n">
        <f aca="false">I1783 * J1783</f>
        <v>52000</v>
      </c>
      <c r="L1783" s="94" t="n">
        <f aca="false">K1783 *M1783</f>
        <v>18200</v>
      </c>
      <c r="M1783" s="95" t="n">
        <v>0.35</v>
      </c>
      <c r="N1783" s="88" t="s">
        <v>31</v>
      </c>
      <c r="O1783" s="91" t="s">
        <v>219</v>
      </c>
      <c r="P1783" s="0" t="str">
        <f aca="false">RIGHT(H1783,LEN(H1783) - FIND(" ", H1783))</f>
        <v>Street Footwear</v>
      </c>
    </row>
    <row r="1784" customFormat="false" ht="14.25" hidden="false" customHeight="true" outlineLevel="0" collapsed="false">
      <c r="B1784" s="88" t="s">
        <v>22</v>
      </c>
      <c r="C1784" s="89" t="n">
        <v>1189833</v>
      </c>
      <c r="D1784" s="90" t="n">
        <v>44216</v>
      </c>
      <c r="E1784" s="88" t="s">
        <v>29</v>
      </c>
      <c r="F1784" s="88" t="s">
        <v>124</v>
      </c>
      <c r="G1784" s="88" t="s">
        <v>87</v>
      </c>
      <c r="H1784" s="91" t="s">
        <v>38</v>
      </c>
      <c r="I1784" s="92" t="n">
        <v>60</v>
      </c>
      <c r="J1784" s="93" t="n">
        <v>375</v>
      </c>
      <c r="K1784" s="94" t="n">
        <f aca="false">I1784 * J1784</f>
        <v>22500</v>
      </c>
      <c r="L1784" s="94" t="n">
        <f aca="false">K1784 *M1784</f>
        <v>5625</v>
      </c>
      <c r="M1784" s="95" t="n">
        <v>0.25</v>
      </c>
      <c r="N1784" s="88" t="s">
        <v>31</v>
      </c>
      <c r="O1784" s="91" t="s">
        <v>219</v>
      </c>
      <c r="P1784" s="0" t="str">
        <f aca="false">RIGHT(H1784,LEN(H1784) - FIND(" ", H1784))</f>
        <v>Apparel</v>
      </c>
    </row>
    <row r="1785" customFormat="false" ht="14.25" hidden="false" customHeight="true" outlineLevel="0" collapsed="false">
      <c r="B1785" s="88" t="s">
        <v>13</v>
      </c>
      <c r="C1785" s="89" t="n">
        <v>1185732</v>
      </c>
      <c r="D1785" s="90" t="n">
        <v>44216</v>
      </c>
      <c r="E1785" s="88" t="s">
        <v>34</v>
      </c>
      <c r="F1785" s="88" t="s">
        <v>107</v>
      </c>
      <c r="G1785" s="88" t="s">
        <v>131</v>
      </c>
      <c r="H1785" s="91" t="s">
        <v>32</v>
      </c>
      <c r="I1785" s="92" t="n">
        <v>30</v>
      </c>
      <c r="J1785" s="93" t="n">
        <v>725</v>
      </c>
      <c r="K1785" s="94" t="n">
        <f aca="false">I1785 * J1785</f>
        <v>21750</v>
      </c>
      <c r="L1785" s="94" t="n">
        <f aca="false">K1785 *M1785</f>
        <v>8700</v>
      </c>
      <c r="M1785" s="95" t="n">
        <v>0.4</v>
      </c>
      <c r="N1785" s="88" t="s">
        <v>23</v>
      </c>
      <c r="O1785" s="91" t="s">
        <v>218</v>
      </c>
      <c r="P1785" s="0" t="str">
        <f aca="false">RIGHT(H1785,LEN(H1785) - FIND(" ", H1785))</f>
        <v>Street Footwear</v>
      </c>
    </row>
    <row r="1786" customFormat="false" ht="14.25" hidden="false" customHeight="true" outlineLevel="0" collapsed="false">
      <c r="B1786" s="88" t="s">
        <v>13</v>
      </c>
      <c r="C1786" s="89" t="n">
        <v>1185732</v>
      </c>
      <c r="D1786" s="90" t="n">
        <v>44216</v>
      </c>
      <c r="E1786" s="88" t="s">
        <v>34</v>
      </c>
      <c r="F1786" s="88" t="s">
        <v>107</v>
      </c>
      <c r="G1786" s="88" t="s">
        <v>131</v>
      </c>
      <c r="H1786" s="91" t="s">
        <v>24</v>
      </c>
      <c r="I1786" s="92" t="n">
        <v>30</v>
      </c>
      <c r="J1786" s="93" t="n">
        <v>525</v>
      </c>
      <c r="K1786" s="94" t="n">
        <f aca="false">I1786 * J1786</f>
        <v>15750</v>
      </c>
      <c r="L1786" s="94" t="n">
        <f aca="false">K1786 *M1786</f>
        <v>5512.5</v>
      </c>
      <c r="M1786" s="95" t="n">
        <v>0.35</v>
      </c>
      <c r="N1786" s="88" t="s">
        <v>23</v>
      </c>
      <c r="O1786" s="91" t="s">
        <v>218</v>
      </c>
      <c r="P1786" s="0" t="str">
        <f aca="false">RIGHT(H1786,LEN(H1786) - FIND(" ", H1786))</f>
        <v>Athletic Footwear</v>
      </c>
    </row>
    <row r="1787" customFormat="false" ht="14.25" hidden="false" customHeight="true" outlineLevel="0" collapsed="false">
      <c r="B1787" s="88" t="s">
        <v>13</v>
      </c>
      <c r="C1787" s="89" t="n">
        <v>1185732</v>
      </c>
      <c r="D1787" s="90" t="n">
        <v>44216</v>
      </c>
      <c r="E1787" s="88" t="s">
        <v>34</v>
      </c>
      <c r="F1787" s="88" t="s">
        <v>107</v>
      </c>
      <c r="G1787" s="88" t="s">
        <v>131</v>
      </c>
      <c r="H1787" s="91" t="s">
        <v>48</v>
      </c>
      <c r="I1787" s="92" t="n">
        <v>20</v>
      </c>
      <c r="J1787" s="93" t="n">
        <v>525</v>
      </c>
      <c r="K1787" s="94" t="n">
        <f aca="false">I1787 * J1787</f>
        <v>10500</v>
      </c>
      <c r="L1787" s="94" t="n">
        <f aca="false">K1787 *M1787</f>
        <v>4200</v>
      </c>
      <c r="M1787" s="95" t="n">
        <v>0.4</v>
      </c>
      <c r="N1787" s="88" t="s">
        <v>23</v>
      </c>
      <c r="O1787" s="91" t="s">
        <v>219</v>
      </c>
      <c r="P1787" s="0" t="str">
        <f aca="false">RIGHT(H1787,LEN(H1787) - FIND(" ", H1787))</f>
        <v>Street Footwear</v>
      </c>
    </row>
    <row r="1788" customFormat="false" ht="14.25" hidden="false" customHeight="true" outlineLevel="0" collapsed="false">
      <c r="B1788" s="88" t="s">
        <v>13</v>
      </c>
      <c r="C1788" s="89" t="n">
        <v>1185732</v>
      </c>
      <c r="D1788" s="90" t="n">
        <v>44216</v>
      </c>
      <c r="E1788" s="88" t="s">
        <v>34</v>
      </c>
      <c r="F1788" s="88" t="s">
        <v>107</v>
      </c>
      <c r="G1788" s="88" t="s">
        <v>131</v>
      </c>
      <c r="H1788" s="91" t="s">
        <v>44</v>
      </c>
      <c r="I1788" s="92" t="n">
        <v>25</v>
      </c>
      <c r="J1788" s="93" t="n">
        <v>375</v>
      </c>
      <c r="K1788" s="94" t="n">
        <f aca="false">I1788 * J1788</f>
        <v>9375</v>
      </c>
      <c r="L1788" s="94" t="n">
        <f aca="false">K1788 *M1788</f>
        <v>3750</v>
      </c>
      <c r="M1788" s="95" t="n">
        <v>0.4</v>
      </c>
      <c r="N1788" s="88" t="s">
        <v>23</v>
      </c>
      <c r="O1788" s="91" t="s">
        <v>219</v>
      </c>
      <c r="P1788" s="0" t="str">
        <f aca="false">RIGHT(H1788,LEN(H1788) - FIND(" ", H1788))</f>
        <v>Athletic Footwear</v>
      </c>
    </row>
    <row r="1789" customFormat="false" ht="14.25" hidden="false" customHeight="true" outlineLevel="0" collapsed="false">
      <c r="B1789" s="88" t="s">
        <v>13</v>
      </c>
      <c r="C1789" s="89" t="n">
        <v>1185732</v>
      </c>
      <c r="D1789" s="90" t="n">
        <v>44216</v>
      </c>
      <c r="E1789" s="88" t="s">
        <v>34</v>
      </c>
      <c r="F1789" s="88" t="s">
        <v>107</v>
      </c>
      <c r="G1789" s="88" t="s">
        <v>131</v>
      </c>
      <c r="H1789" s="91" t="s">
        <v>16</v>
      </c>
      <c r="I1789" s="92" t="n">
        <v>40</v>
      </c>
      <c r="J1789" s="93" t="n">
        <v>425</v>
      </c>
      <c r="K1789" s="94" t="n">
        <f aca="false">I1789 * J1789</f>
        <v>17000</v>
      </c>
      <c r="L1789" s="94" t="n">
        <f aca="false">K1789 *M1789</f>
        <v>5950</v>
      </c>
      <c r="M1789" s="95" t="n">
        <v>0.35</v>
      </c>
      <c r="N1789" s="88" t="s">
        <v>23</v>
      </c>
      <c r="O1789" s="91" t="s">
        <v>218</v>
      </c>
      <c r="P1789" s="0" t="str">
        <f aca="false">RIGHT(H1789,LEN(H1789) - FIND(" ", H1789))</f>
        <v>Apparel</v>
      </c>
    </row>
    <row r="1790" customFormat="false" ht="14.25" hidden="false" customHeight="true" outlineLevel="0" collapsed="false">
      <c r="B1790" s="88" t="s">
        <v>13</v>
      </c>
      <c r="C1790" s="89" t="n">
        <v>1185732</v>
      </c>
      <c r="D1790" s="90" t="n">
        <v>44216</v>
      </c>
      <c r="E1790" s="88" t="s">
        <v>34</v>
      </c>
      <c r="F1790" s="88" t="s">
        <v>107</v>
      </c>
      <c r="G1790" s="88" t="s">
        <v>131</v>
      </c>
      <c r="H1790" s="91" t="s">
        <v>38</v>
      </c>
      <c r="I1790" s="92" t="n">
        <v>30</v>
      </c>
      <c r="J1790" s="93" t="n">
        <v>525</v>
      </c>
      <c r="K1790" s="94" t="n">
        <f aca="false">I1790 * J1790</f>
        <v>15750</v>
      </c>
      <c r="L1790" s="94" t="n">
        <f aca="false">K1790 *M1790</f>
        <v>7875</v>
      </c>
      <c r="M1790" s="95" t="n">
        <v>0.5</v>
      </c>
      <c r="N1790" s="88" t="s">
        <v>23</v>
      </c>
      <c r="O1790" s="91" t="s">
        <v>219</v>
      </c>
      <c r="P1790" s="0" t="str">
        <f aca="false">RIGHT(H1790,LEN(H1790) - FIND(" ", H1790))</f>
        <v>Apparel</v>
      </c>
    </row>
    <row r="1791" customFormat="false" ht="14.25" hidden="false" customHeight="true" outlineLevel="0" collapsed="false">
      <c r="B1791" s="88" t="s">
        <v>43</v>
      </c>
      <c r="C1791" s="89" t="n">
        <v>1128299</v>
      </c>
      <c r="D1791" s="90" t="n">
        <v>44216</v>
      </c>
      <c r="E1791" s="88" t="s">
        <v>18</v>
      </c>
      <c r="F1791" s="88" t="s">
        <v>19</v>
      </c>
      <c r="G1791" s="88" t="s">
        <v>60</v>
      </c>
      <c r="H1791" s="91" t="s">
        <v>48</v>
      </c>
      <c r="I1791" s="92" t="n">
        <v>60</v>
      </c>
      <c r="J1791" s="93" t="n">
        <v>200</v>
      </c>
      <c r="K1791" s="94" t="n">
        <f aca="false">I1791 * J1791</f>
        <v>12000</v>
      </c>
      <c r="L1791" s="94" t="n">
        <f aca="false">K1791 *M1791</f>
        <v>5640</v>
      </c>
      <c r="M1791" s="95" t="n">
        <v>0.47</v>
      </c>
      <c r="N1791" s="88" t="s">
        <v>23</v>
      </c>
      <c r="O1791" s="91" t="s">
        <v>219</v>
      </c>
      <c r="P1791" s="0" t="str">
        <f aca="false">RIGHT(H1791,LEN(H1791) - FIND(" ", H1791))</f>
        <v>Street Footwear</v>
      </c>
    </row>
    <row r="1792" customFormat="false" ht="14.25" hidden="false" customHeight="true" outlineLevel="0" collapsed="false">
      <c r="B1792" s="88" t="s">
        <v>22</v>
      </c>
      <c r="C1792" s="89" t="n">
        <v>1189833</v>
      </c>
      <c r="D1792" s="90" t="n">
        <v>44216</v>
      </c>
      <c r="E1792" s="88" t="s">
        <v>29</v>
      </c>
      <c r="F1792" s="88" t="s">
        <v>124</v>
      </c>
      <c r="G1792" s="88" t="s">
        <v>87</v>
      </c>
      <c r="H1792" s="91" t="s">
        <v>38</v>
      </c>
      <c r="I1792" s="92" t="n">
        <v>55</v>
      </c>
      <c r="J1792" s="93" t="n">
        <v>101</v>
      </c>
      <c r="K1792" s="94" t="n">
        <f aca="false">I1792 * J1792</f>
        <v>5555</v>
      </c>
      <c r="L1792" s="94" t="n">
        <f aca="false">K1792 *M1792</f>
        <v>2166.45</v>
      </c>
      <c r="M1792" s="95" t="n">
        <v>0.39</v>
      </c>
      <c r="N1792" s="88" t="s">
        <v>23</v>
      </c>
      <c r="O1792" s="91" t="s">
        <v>219</v>
      </c>
      <c r="P1792" s="0" t="str">
        <f aca="false">RIGHT(H1792,LEN(H1792) - FIND(" ", H1792))</f>
        <v>Apparel</v>
      </c>
    </row>
    <row r="1793" customFormat="false" ht="14.25" hidden="false" customHeight="true" outlineLevel="0" collapsed="false">
      <c r="B1793" s="88" t="s">
        <v>13</v>
      </c>
      <c r="C1793" s="89" t="n">
        <v>1185732</v>
      </c>
      <c r="D1793" s="90" t="n">
        <v>44216</v>
      </c>
      <c r="E1793" s="88" t="s">
        <v>34</v>
      </c>
      <c r="F1793" s="88" t="s">
        <v>107</v>
      </c>
      <c r="G1793" s="88" t="s">
        <v>131</v>
      </c>
      <c r="H1793" s="91" t="s">
        <v>32</v>
      </c>
      <c r="I1793" s="92" t="n">
        <v>29</v>
      </c>
      <c r="J1793" s="93" t="n">
        <v>189</v>
      </c>
      <c r="K1793" s="94" t="n">
        <f aca="false">I1793 * J1793</f>
        <v>5481</v>
      </c>
      <c r="L1793" s="94" t="n">
        <f aca="false">K1793 *M1793</f>
        <v>2959.74</v>
      </c>
      <c r="M1793" s="95" t="n">
        <v>0.54</v>
      </c>
      <c r="N1793" s="88" t="s">
        <v>23</v>
      </c>
      <c r="O1793" s="91" t="s">
        <v>218</v>
      </c>
      <c r="P1793" s="0" t="str">
        <f aca="false">RIGHT(H1793,LEN(H1793) - FIND(" ", H1793))</f>
        <v>Street Footwear</v>
      </c>
    </row>
    <row r="1794" customFormat="false" ht="14.25" hidden="false" customHeight="true" outlineLevel="0" collapsed="false">
      <c r="B1794" s="88" t="s">
        <v>13</v>
      </c>
      <c r="C1794" s="89" t="n">
        <v>1185732</v>
      </c>
      <c r="D1794" s="90" t="n">
        <v>44216</v>
      </c>
      <c r="E1794" s="88" t="s">
        <v>34</v>
      </c>
      <c r="F1794" s="88" t="s">
        <v>107</v>
      </c>
      <c r="G1794" s="88" t="s">
        <v>131</v>
      </c>
      <c r="H1794" s="91" t="s">
        <v>24</v>
      </c>
      <c r="I1794" s="92" t="n">
        <v>29</v>
      </c>
      <c r="J1794" s="93" t="n">
        <v>142</v>
      </c>
      <c r="K1794" s="94" t="n">
        <f aca="false">I1794 * J1794</f>
        <v>4118</v>
      </c>
      <c r="L1794" s="94" t="n">
        <f aca="false">K1794 *M1794</f>
        <v>1853.1</v>
      </c>
      <c r="M1794" s="95" t="n">
        <v>0.45</v>
      </c>
      <c r="N1794" s="88" t="s">
        <v>23</v>
      </c>
      <c r="O1794" s="91" t="s">
        <v>218</v>
      </c>
      <c r="P1794" s="0" t="str">
        <f aca="false">RIGHT(H1794,LEN(H1794) - FIND(" ", H1794))</f>
        <v>Athletic Footwear</v>
      </c>
    </row>
    <row r="1795" customFormat="false" ht="14.25" hidden="false" customHeight="true" outlineLevel="0" collapsed="false">
      <c r="B1795" s="88" t="s">
        <v>13</v>
      </c>
      <c r="C1795" s="89" t="n">
        <v>1185732</v>
      </c>
      <c r="D1795" s="90" t="n">
        <v>44216</v>
      </c>
      <c r="E1795" s="88" t="s">
        <v>34</v>
      </c>
      <c r="F1795" s="88" t="s">
        <v>107</v>
      </c>
      <c r="G1795" s="88" t="s">
        <v>131</v>
      </c>
      <c r="H1795" s="91" t="s">
        <v>48</v>
      </c>
      <c r="I1795" s="92" t="n">
        <v>18</v>
      </c>
      <c r="J1795" s="93" t="n">
        <v>158</v>
      </c>
      <c r="K1795" s="94" t="n">
        <f aca="false">I1795 * J1795</f>
        <v>2844</v>
      </c>
      <c r="L1795" s="94" t="n">
        <f aca="false">K1795 *M1795</f>
        <v>1564.2</v>
      </c>
      <c r="M1795" s="95" t="n">
        <v>0.55</v>
      </c>
      <c r="N1795" s="88" t="s">
        <v>23</v>
      </c>
      <c r="O1795" s="91" t="s">
        <v>219</v>
      </c>
      <c r="P1795" s="0" t="str">
        <f aca="false">RIGHT(H1795,LEN(H1795) - FIND(" ", H1795))</f>
        <v>Street Footwear</v>
      </c>
    </row>
    <row r="1796" customFormat="false" ht="14.25" hidden="false" customHeight="true" outlineLevel="0" collapsed="false">
      <c r="B1796" s="88" t="s">
        <v>13</v>
      </c>
      <c r="C1796" s="89" t="n">
        <v>1185732</v>
      </c>
      <c r="D1796" s="90" t="n">
        <v>44216</v>
      </c>
      <c r="E1796" s="88" t="s">
        <v>34</v>
      </c>
      <c r="F1796" s="88" t="s">
        <v>107</v>
      </c>
      <c r="G1796" s="88" t="s">
        <v>131</v>
      </c>
      <c r="H1796" s="91" t="s">
        <v>44</v>
      </c>
      <c r="I1796" s="92" t="n">
        <v>23</v>
      </c>
      <c r="J1796" s="93" t="n">
        <v>101</v>
      </c>
      <c r="K1796" s="94" t="n">
        <f aca="false">I1796 * J1796</f>
        <v>2323</v>
      </c>
      <c r="L1796" s="94" t="n">
        <f aca="false">K1796 *M1796</f>
        <v>1231.19</v>
      </c>
      <c r="M1796" s="95" t="n">
        <v>0.53</v>
      </c>
      <c r="N1796" s="88" t="s">
        <v>23</v>
      </c>
      <c r="O1796" s="91" t="s">
        <v>219</v>
      </c>
      <c r="P1796" s="0" t="str">
        <f aca="false">RIGHT(H1796,LEN(H1796) - FIND(" ", H1796))</f>
        <v>Athletic Footwear</v>
      </c>
    </row>
    <row r="1797" customFormat="false" ht="14.25" hidden="false" customHeight="true" outlineLevel="0" collapsed="false">
      <c r="B1797" s="88" t="s">
        <v>13</v>
      </c>
      <c r="C1797" s="89" t="n">
        <v>1185732</v>
      </c>
      <c r="D1797" s="90" t="n">
        <v>44216</v>
      </c>
      <c r="E1797" s="88" t="s">
        <v>34</v>
      </c>
      <c r="F1797" s="88" t="s">
        <v>107</v>
      </c>
      <c r="G1797" s="88" t="s">
        <v>131</v>
      </c>
      <c r="H1797" s="91" t="s">
        <v>16</v>
      </c>
      <c r="I1797" s="92" t="n">
        <v>38</v>
      </c>
      <c r="J1797" s="93" t="n">
        <v>115</v>
      </c>
      <c r="K1797" s="94" t="n">
        <f aca="false">I1797 * J1797</f>
        <v>4370</v>
      </c>
      <c r="L1797" s="94" t="n">
        <f aca="false">K1797 *M1797</f>
        <v>2097.6</v>
      </c>
      <c r="M1797" s="95" t="n">
        <v>0.48</v>
      </c>
      <c r="N1797" s="88" t="s">
        <v>23</v>
      </c>
      <c r="O1797" s="91" t="s">
        <v>218</v>
      </c>
      <c r="P1797" s="0" t="str">
        <f aca="false">RIGHT(H1797,LEN(H1797) - FIND(" ", H1797))</f>
        <v>Apparel</v>
      </c>
    </row>
    <row r="1798" customFormat="false" ht="14.25" hidden="false" customHeight="true" outlineLevel="0" collapsed="false">
      <c r="B1798" s="88" t="s">
        <v>13</v>
      </c>
      <c r="C1798" s="89" t="n">
        <v>1185732</v>
      </c>
      <c r="D1798" s="90" t="n">
        <v>44216</v>
      </c>
      <c r="E1798" s="88" t="s">
        <v>34</v>
      </c>
      <c r="F1798" s="88" t="s">
        <v>107</v>
      </c>
      <c r="G1798" s="88" t="s">
        <v>131</v>
      </c>
      <c r="H1798" s="91" t="s">
        <v>38</v>
      </c>
      <c r="I1798" s="92" t="n">
        <v>29</v>
      </c>
      <c r="J1798" s="93" t="n">
        <v>158</v>
      </c>
      <c r="K1798" s="94" t="n">
        <f aca="false">I1798 * J1798</f>
        <v>4582</v>
      </c>
      <c r="L1798" s="94" t="n">
        <f aca="false">K1798 *M1798</f>
        <v>2840.84</v>
      </c>
      <c r="M1798" s="95" t="n">
        <v>0.62</v>
      </c>
      <c r="N1798" s="88" t="s">
        <v>23</v>
      </c>
      <c r="O1798" s="91" t="s">
        <v>219</v>
      </c>
      <c r="P1798" s="0" t="str">
        <f aca="false">RIGHT(H1798,LEN(H1798) - FIND(" ", H1798))</f>
        <v>Apparel</v>
      </c>
    </row>
    <row r="1799" customFormat="false" ht="14.25" hidden="false" customHeight="true" outlineLevel="0" collapsed="false">
      <c r="B1799" s="88" t="s">
        <v>43</v>
      </c>
      <c r="C1799" s="89" t="n">
        <v>1128299</v>
      </c>
      <c r="D1799" s="90" t="n">
        <v>44216</v>
      </c>
      <c r="E1799" s="88" t="s">
        <v>18</v>
      </c>
      <c r="F1799" s="88" t="s">
        <v>19</v>
      </c>
      <c r="G1799" s="88" t="s">
        <v>60</v>
      </c>
      <c r="H1799" s="91" t="s">
        <v>48</v>
      </c>
      <c r="I1799" s="92" t="n">
        <v>51</v>
      </c>
      <c r="J1799" s="93" t="n">
        <v>248</v>
      </c>
      <c r="K1799" s="94" t="n">
        <f aca="false">I1799 * J1799</f>
        <v>12648</v>
      </c>
      <c r="L1799" s="94" t="n">
        <f aca="false">K1799 *M1799</f>
        <v>4932.72</v>
      </c>
      <c r="M1799" s="95" t="n">
        <v>0.39</v>
      </c>
      <c r="N1799" s="88" t="s">
        <v>31</v>
      </c>
      <c r="O1799" s="91" t="s">
        <v>219</v>
      </c>
      <c r="P1799" s="0" t="str">
        <f aca="false">RIGHT(H1799,LEN(H1799) - FIND(" ", H1799))</f>
        <v>Street Footwear</v>
      </c>
    </row>
    <row r="1800" customFormat="false" ht="14.25" hidden="false" customHeight="true" outlineLevel="0" collapsed="false">
      <c r="B1800" s="88" t="s">
        <v>43</v>
      </c>
      <c r="C1800" s="89" t="n">
        <v>1128299</v>
      </c>
      <c r="D1800" s="90" t="n">
        <v>44217</v>
      </c>
      <c r="E1800" s="88" t="s">
        <v>18</v>
      </c>
      <c r="F1800" s="88" t="s">
        <v>19</v>
      </c>
      <c r="G1800" s="88" t="s">
        <v>60</v>
      </c>
      <c r="H1800" s="91" t="s">
        <v>44</v>
      </c>
      <c r="I1800" s="92" t="n">
        <v>65</v>
      </c>
      <c r="J1800" s="93" t="n">
        <v>750</v>
      </c>
      <c r="K1800" s="94" t="n">
        <f aca="false">I1800 * J1800</f>
        <v>48750</v>
      </c>
      <c r="L1800" s="94" t="n">
        <f aca="false">K1800 *M1800</f>
        <v>14625</v>
      </c>
      <c r="M1800" s="95" t="n">
        <v>0.3</v>
      </c>
      <c r="N1800" s="88" t="s">
        <v>31</v>
      </c>
      <c r="O1800" s="91" t="s">
        <v>219</v>
      </c>
      <c r="P1800" s="0" t="str">
        <f aca="false">RIGHT(H1800,LEN(H1800) - FIND(" ", H1800))</f>
        <v>Athletic Footwear</v>
      </c>
    </row>
    <row r="1801" customFormat="false" ht="14.25" hidden="false" customHeight="true" outlineLevel="0" collapsed="false">
      <c r="B1801" s="88" t="s">
        <v>22</v>
      </c>
      <c r="C1801" s="89" t="n">
        <v>1189833</v>
      </c>
      <c r="D1801" s="90" t="n">
        <v>44217</v>
      </c>
      <c r="E1801" s="88" t="s">
        <v>29</v>
      </c>
      <c r="F1801" s="88" t="s">
        <v>124</v>
      </c>
      <c r="G1801" s="88" t="s">
        <v>87</v>
      </c>
      <c r="H1801" s="91" t="s">
        <v>32</v>
      </c>
      <c r="I1801" s="92" t="n">
        <v>40</v>
      </c>
      <c r="J1801" s="93" t="n">
        <v>575</v>
      </c>
      <c r="K1801" s="94" t="n">
        <f aca="false">I1801 * J1801</f>
        <v>23000</v>
      </c>
      <c r="L1801" s="94" t="n">
        <f aca="false">K1801 *M1801</f>
        <v>10350</v>
      </c>
      <c r="M1801" s="95" t="n">
        <v>0.45</v>
      </c>
      <c r="N1801" s="88" t="s">
        <v>31</v>
      </c>
      <c r="O1801" s="91" t="s">
        <v>218</v>
      </c>
      <c r="P1801" s="0" t="str">
        <f aca="false">RIGHT(H1801,LEN(H1801) - FIND(" ", H1801))</f>
        <v>Street Footwear</v>
      </c>
    </row>
    <row r="1802" customFormat="false" ht="14.25" hidden="false" customHeight="true" outlineLevel="0" collapsed="false">
      <c r="B1802" s="88" t="s">
        <v>15</v>
      </c>
      <c r="C1802" s="89" t="n">
        <v>1185732</v>
      </c>
      <c r="D1802" s="90" t="n">
        <v>44217</v>
      </c>
      <c r="E1802" s="88" t="s">
        <v>26</v>
      </c>
      <c r="F1802" s="88" t="s">
        <v>159</v>
      </c>
      <c r="G1802" s="88" t="s">
        <v>95</v>
      </c>
      <c r="H1802" s="91" t="s">
        <v>32</v>
      </c>
      <c r="I1802" s="92" t="n">
        <v>50</v>
      </c>
      <c r="J1802" s="93" t="n">
        <v>525</v>
      </c>
      <c r="K1802" s="94" t="n">
        <f aca="false">I1802 * J1802</f>
        <v>26250</v>
      </c>
      <c r="L1802" s="94" t="n">
        <f aca="false">K1802 *M1802</f>
        <v>10500</v>
      </c>
      <c r="M1802" s="95" t="n">
        <v>0.4</v>
      </c>
      <c r="N1802" s="88" t="s">
        <v>14</v>
      </c>
      <c r="O1802" s="91" t="s">
        <v>218</v>
      </c>
      <c r="P1802" s="0" t="str">
        <f aca="false">RIGHT(H1802,LEN(H1802) - FIND(" ", H1802))</f>
        <v>Street Footwear</v>
      </c>
    </row>
    <row r="1803" customFormat="false" ht="14.25" hidden="false" customHeight="true" outlineLevel="0" collapsed="false">
      <c r="B1803" s="88" t="s">
        <v>15</v>
      </c>
      <c r="C1803" s="89" t="n">
        <v>1185732</v>
      </c>
      <c r="D1803" s="90" t="n">
        <v>44217</v>
      </c>
      <c r="E1803" s="88" t="s">
        <v>26</v>
      </c>
      <c r="F1803" s="88" t="s">
        <v>159</v>
      </c>
      <c r="G1803" s="88" t="s">
        <v>95</v>
      </c>
      <c r="H1803" s="91" t="s">
        <v>24</v>
      </c>
      <c r="I1803" s="92" t="n">
        <v>50</v>
      </c>
      <c r="J1803" s="93" t="n">
        <v>325</v>
      </c>
      <c r="K1803" s="94" t="n">
        <f aca="false">I1803 * J1803</f>
        <v>16250</v>
      </c>
      <c r="L1803" s="94" t="n">
        <f aca="false">K1803 *M1803</f>
        <v>6500</v>
      </c>
      <c r="M1803" s="95" t="n">
        <v>0.4</v>
      </c>
      <c r="N1803" s="88" t="s">
        <v>14</v>
      </c>
      <c r="O1803" s="91" t="s">
        <v>218</v>
      </c>
      <c r="P1803" s="0" t="str">
        <f aca="false">RIGHT(H1803,LEN(H1803) - FIND(" ", H1803))</f>
        <v>Athletic Footwear</v>
      </c>
    </row>
    <row r="1804" customFormat="false" ht="14.25" hidden="false" customHeight="true" outlineLevel="0" collapsed="false">
      <c r="B1804" s="88" t="s">
        <v>15</v>
      </c>
      <c r="C1804" s="89" t="n">
        <v>1185732</v>
      </c>
      <c r="D1804" s="90" t="n">
        <v>44217</v>
      </c>
      <c r="E1804" s="88" t="s">
        <v>26</v>
      </c>
      <c r="F1804" s="88" t="s">
        <v>159</v>
      </c>
      <c r="G1804" s="88" t="s">
        <v>95</v>
      </c>
      <c r="H1804" s="91" t="s">
        <v>48</v>
      </c>
      <c r="I1804" s="92" t="n">
        <v>40</v>
      </c>
      <c r="J1804" s="93" t="n">
        <v>325</v>
      </c>
      <c r="K1804" s="94" t="n">
        <f aca="false">I1804 * J1804</f>
        <v>13000</v>
      </c>
      <c r="L1804" s="94" t="n">
        <f aca="false">K1804 *M1804</f>
        <v>3900</v>
      </c>
      <c r="M1804" s="95" t="n">
        <v>0.3</v>
      </c>
      <c r="N1804" s="88" t="s">
        <v>14</v>
      </c>
      <c r="O1804" s="91" t="s">
        <v>219</v>
      </c>
      <c r="P1804" s="0" t="str">
        <f aca="false">RIGHT(H1804,LEN(H1804) - FIND(" ", H1804))</f>
        <v>Street Footwear</v>
      </c>
    </row>
    <row r="1805" customFormat="false" ht="14.25" hidden="false" customHeight="true" outlineLevel="0" collapsed="false">
      <c r="B1805" s="88" t="s">
        <v>15</v>
      </c>
      <c r="C1805" s="89" t="n">
        <v>1185732</v>
      </c>
      <c r="D1805" s="90" t="n">
        <v>44217</v>
      </c>
      <c r="E1805" s="88" t="s">
        <v>26</v>
      </c>
      <c r="F1805" s="88" t="s">
        <v>159</v>
      </c>
      <c r="G1805" s="88" t="s">
        <v>95</v>
      </c>
      <c r="H1805" s="91" t="s">
        <v>44</v>
      </c>
      <c r="I1805" s="92" t="n">
        <v>45</v>
      </c>
      <c r="J1805" s="93" t="n">
        <v>175</v>
      </c>
      <c r="K1805" s="94" t="n">
        <f aca="false">I1805 * J1805</f>
        <v>7875</v>
      </c>
      <c r="L1805" s="94" t="n">
        <f aca="false">K1805 *M1805</f>
        <v>2362.5</v>
      </c>
      <c r="M1805" s="95" t="n">
        <v>0.3</v>
      </c>
      <c r="N1805" s="88" t="s">
        <v>14</v>
      </c>
      <c r="O1805" s="91" t="s">
        <v>219</v>
      </c>
      <c r="P1805" s="0" t="str">
        <f aca="false">RIGHT(H1805,LEN(H1805) - FIND(" ", H1805))</f>
        <v>Athletic Footwear</v>
      </c>
    </row>
    <row r="1806" customFormat="false" ht="14.25" hidden="false" customHeight="true" outlineLevel="0" collapsed="false">
      <c r="B1806" s="88" t="s">
        <v>15</v>
      </c>
      <c r="C1806" s="89" t="n">
        <v>1185732</v>
      </c>
      <c r="D1806" s="90" t="n">
        <v>44217</v>
      </c>
      <c r="E1806" s="88" t="s">
        <v>26</v>
      </c>
      <c r="F1806" s="88" t="s">
        <v>159</v>
      </c>
      <c r="G1806" s="88" t="s">
        <v>95</v>
      </c>
      <c r="H1806" s="91" t="s">
        <v>16</v>
      </c>
      <c r="I1806" s="92" t="n">
        <v>60</v>
      </c>
      <c r="J1806" s="93" t="n">
        <v>225</v>
      </c>
      <c r="K1806" s="94" t="n">
        <f aca="false">I1806 * J1806</f>
        <v>13500</v>
      </c>
      <c r="L1806" s="94" t="n">
        <f aca="false">K1806 *M1806</f>
        <v>4050</v>
      </c>
      <c r="M1806" s="95" t="n">
        <v>0.3</v>
      </c>
      <c r="N1806" s="88" t="s">
        <v>14</v>
      </c>
      <c r="O1806" s="91" t="s">
        <v>218</v>
      </c>
      <c r="P1806" s="0" t="str">
        <f aca="false">RIGHT(H1806,LEN(H1806) - FIND(" ", H1806))</f>
        <v>Apparel</v>
      </c>
    </row>
    <row r="1807" customFormat="false" ht="14.25" hidden="false" customHeight="true" outlineLevel="0" collapsed="false">
      <c r="B1807" s="88" t="s">
        <v>15</v>
      </c>
      <c r="C1807" s="89" t="n">
        <v>1185732</v>
      </c>
      <c r="D1807" s="90" t="n">
        <v>44217</v>
      </c>
      <c r="E1807" s="88" t="s">
        <v>26</v>
      </c>
      <c r="F1807" s="88" t="s">
        <v>159</v>
      </c>
      <c r="G1807" s="88" t="s">
        <v>95</v>
      </c>
      <c r="H1807" s="91" t="s">
        <v>38</v>
      </c>
      <c r="I1807" s="92" t="n">
        <v>50</v>
      </c>
      <c r="J1807" s="93" t="n">
        <v>325</v>
      </c>
      <c r="K1807" s="94" t="n">
        <f aca="false">I1807 * J1807</f>
        <v>16250</v>
      </c>
      <c r="L1807" s="94" t="n">
        <f aca="false">K1807 *M1807</f>
        <v>5687.5</v>
      </c>
      <c r="M1807" s="95" t="n">
        <v>0.35</v>
      </c>
      <c r="N1807" s="88" t="s">
        <v>14</v>
      </c>
      <c r="O1807" s="91" t="s">
        <v>219</v>
      </c>
      <c r="P1807" s="0" t="str">
        <f aca="false">RIGHT(H1807,LEN(H1807) - FIND(" ", H1807))</f>
        <v>Apparel</v>
      </c>
    </row>
    <row r="1808" customFormat="false" ht="14.25" hidden="false" customHeight="true" outlineLevel="0" collapsed="false">
      <c r="B1808" s="88" t="s">
        <v>43</v>
      </c>
      <c r="C1808" s="89" t="n">
        <v>1128299</v>
      </c>
      <c r="D1808" s="90" t="n">
        <v>44217</v>
      </c>
      <c r="E1808" s="88" t="s">
        <v>18</v>
      </c>
      <c r="F1808" s="88" t="s">
        <v>19</v>
      </c>
      <c r="G1808" s="88" t="s">
        <v>60</v>
      </c>
      <c r="H1808" s="91" t="s">
        <v>44</v>
      </c>
      <c r="I1808" s="92" t="n">
        <v>59</v>
      </c>
      <c r="J1808" s="93" t="n">
        <v>188</v>
      </c>
      <c r="K1808" s="94" t="n">
        <f aca="false">I1808 * J1808</f>
        <v>11092</v>
      </c>
      <c r="L1808" s="94" t="n">
        <f aca="false">K1808 *M1808</f>
        <v>4547.72</v>
      </c>
      <c r="M1808" s="95" t="n">
        <v>0.41</v>
      </c>
      <c r="N1808" s="88" t="s">
        <v>23</v>
      </c>
      <c r="O1808" s="91" t="s">
        <v>219</v>
      </c>
      <c r="P1808" s="0" t="str">
        <f aca="false">RIGHT(H1808,LEN(H1808) - FIND(" ", H1808))</f>
        <v>Athletic Footwear</v>
      </c>
    </row>
    <row r="1809" customFormat="false" ht="14.25" hidden="false" customHeight="true" outlineLevel="0" collapsed="false">
      <c r="B1809" s="88" t="s">
        <v>22</v>
      </c>
      <c r="C1809" s="89" t="n">
        <v>1189833</v>
      </c>
      <c r="D1809" s="90" t="n">
        <v>44217</v>
      </c>
      <c r="E1809" s="88" t="s">
        <v>29</v>
      </c>
      <c r="F1809" s="88" t="s">
        <v>124</v>
      </c>
      <c r="G1809" s="88" t="s">
        <v>87</v>
      </c>
      <c r="H1809" s="91" t="s">
        <v>32</v>
      </c>
      <c r="I1809" s="92" t="n">
        <v>39</v>
      </c>
      <c r="J1809" s="93" t="n">
        <v>150</v>
      </c>
      <c r="K1809" s="94" t="n">
        <f aca="false">I1809 * J1809</f>
        <v>5850</v>
      </c>
      <c r="L1809" s="94" t="n">
        <f aca="false">K1809 *M1809</f>
        <v>3334.5</v>
      </c>
      <c r="M1809" s="95" t="n">
        <v>0.57</v>
      </c>
      <c r="N1809" s="88" t="s">
        <v>23</v>
      </c>
      <c r="O1809" s="91" t="s">
        <v>218</v>
      </c>
      <c r="P1809" s="0" t="str">
        <f aca="false">RIGHT(H1809,LEN(H1809) - FIND(" ", H1809))</f>
        <v>Street Footwear</v>
      </c>
    </row>
    <row r="1810" customFormat="false" ht="14.25" hidden="false" customHeight="true" outlineLevel="0" collapsed="false">
      <c r="B1810" s="88" t="s">
        <v>15</v>
      </c>
      <c r="C1810" s="89" t="n">
        <v>1185732</v>
      </c>
      <c r="D1810" s="90" t="n">
        <v>44217</v>
      </c>
      <c r="E1810" s="88" t="s">
        <v>26</v>
      </c>
      <c r="F1810" s="88" t="s">
        <v>159</v>
      </c>
      <c r="G1810" s="88" t="s">
        <v>95</v>
      </c>
      <c r="H1810" s="91" t="s">
        <v>32</v>
      </c>
      <c r="I1810" s="92" t="n">
        <v>49</v>
      </c>
      <c r="J1810" s="93" t="n">
        <v>131</v>
      </c>
      <c r="K1810" s="94" t="n">
        <f aca="false">I1810 * J1810</f>
        <v>6419</v>
      </c>
      <c r="L1810" s="94" t="n">
        <f aca="false">K1810 *M1810</f>
        <v>3530.45</v>
      </c>
      <c r="M1810" s="95" t="n">
        <v>0.55</v>
      </c>
      <c r="N1810" s="88" t="s">
        <v>23</v>
      </c>
      <c r="O1810" s="91" t="s">
        <v>218</v>
      </c>
      <c r="P1810" s="0" t="str">
        <f aca="false">RIGHT(H1810,LEN(H1810) - FIND(" ", H1810))</f>
        <v>Street Footwear</v>
      </c>
    </row>
    <row r="1811" customFormat="false" ht="14.25" hidden="false" customHeight="true" outlineLevel="0" collapsed="false">
      <c r="B1811" s="88" t="s">
        <v>15</v>
      </c>
      <c r="C1811" s="89" t="n">
        <v>1185732</v>
      </c>
      <c r="D1811" s="90" t="n">
        <v>44217</v>
      </c>
      <c r="E1811" s="88" t="s">
        <v>26</v>
      </c>
      <c r="F1811" s="88" t="s">
        <v>159</v>
      </c>
      <c r="G1811" s="88" t="s">
        <v>95</v>
      </c>
      <c r="H1811" s="91" t="s">
        <v>24</v>
      </c>
      <c r="I1811" s="92" t="n">
        <v>45</v>
      </c>
      <c r="J1811" s="93" t="n">
        <v>91</v>
      </c>
      <c r="K1811" s="94" t="n">
        <f aca="false">I1811 * J1811</f>
        <v>4095</v>
      </c>
      <c r="L1811" s="94" t="n">
        <f aca="false">K1811 *M1811</f>
        <v>2170.35</v>
      </c>
      <c r="M1811" s="95" t="n">
        <v>0.53</v>
      </c>
      <c r="N1811" s="88" t="s">
        <v>23</v>
      </c>
      <c r="O1811" s="91" t="s">
        <v>218</v>
      </c>
      <c r="P1811" s="0" t="str">
        <f aca="false">RIGHT(H1811,LEN(H1811) - FIND(" ", H1811))</f>
        <v>Athletic Footwear</v>
      </c>
    </row>
    <row r="1812" customFormat="false" ht="14.25" hidden="false" customHeight="true" outlineLevel="0" collapsed="false">
      <c r="B1812" s="88" t="s">
        <v>15</v>
      </c>
      <c r="C1812" s="89" t="n">
        <v>1185732</v>
      </c>
      <c r="D1812" s="90" t="n">
        <v>44217</v>
      </c>
      <c r="E1812" s="88" t="s">
        <v>26</v>
      </c>
      <c r="F1812" s="88" t="s">
        <v>159</v>
      </c>
      <c r="G1812" s="88" t="s">
        <v>95</v>
      </c>
      <c r="H1812" s="91" t="s">
        <v>48</v>
      </c>
      <c r="I1812" s="92" t="n">
        <v>38</v>
      </c>
      <c r="J1812" s="93" t="n">
        <v>81</v>
      </c>
      <c r="K1812" s="94" t="n">
        <f aca="false">I1812 * J1812</f>
        <v>3078</v>
      </c>
      <c r="L1812" s="94" t="n">
        <f aca="false">K1812 *M1812</f>
        <v>1385.1</v>
      </c>
      <c r="M1812" s="95" t="n">
        <v>0.45</v>
      </c>
      <c r="N1812" s="88" t="s">
        <v>23</v>
      </c>
      <c r="O1812" s="91" t="s">
        <v>219</v>
      </c>
      <c r="P1812" s="0" t="str">
        <f aca="false">RIGHT(H1812,LEN(H1812) - FIND(" ", H1812))</f>
        <v>Street Footwear</v>
      </c>
    </row>
    <row r="1813" customFormat="false" ht="14.25" hidden="false" customHeight="true" outlineLevel="0" collapsed="false">
      <c r="B1813" s="88" t="s">
        <v>15</v>
      </c>
      <c r="C1813" s="89" t="n">
        <v>1185732</v>
      </c>
      <c r="D1813" s="90" t="n">
        <v>44217</v>
      </c>
      <c r="E1813" s="88" t="s">
        <v>26</v>
      </c>
      <c r="F1813" s="88" t="s">
        <v>159</v>
      </c>
      <c r="G1813" s="88" t="s">
        <v>95</v>
      </c>
      <c r="H1813" s="91" t="s">
        <v>44</v>
      </c>
      <c r="I1813" s="92" t="n">
        <v>43</v>
      </c>
      <c r="J1813" s="93" t="n">
        <v>46</v>
      </c>
      <c r="K1813" s="94" t="n">
        <f aca="false">I1813 * J1813</f>
        <v>1978</v>
      </c>
      <c r="L1813" s="94" t="n">
        <f aca="false">K1813 *M1813</f>
        <v>791.2</v>
      </c>
      <c r="M1813" s="95" t="n">
        <v>0.4</v>
      </c>
      <c r="N1813" s="88" t="s">
        <v>23</v>
      </c>
      <c r="O1813" s="91" t="s">
        <v>219</v>
      </c>
      <c r="P1813" s="0" t="str">
        <f aca="false">RIGHT(H1813,LEN(H1813) - FIND(" ", H1813))</f>
        <v>Athletic Footwear</v>
      </c>
    </row>
    <row r="1814" customFormat="false" ht="14.25" hidden="false" customHeight="true" outlineLevel="0" collapsed="false">
      <c r="B1814" s="88" t="s">
        <v>15</v>
      </c>
      <c r="C1814" s="89" t="n">
        <v>1185732</v>
      </c>
      <c r="D1814" s="90" t="n">
        <v>44217</v>
      </c>
      <c r="E1814" s="88" t="s">
        <v>26</v>
      </c>
      <c r="F1814" s="88" t="s">
        <v>159</v>
      </c>
      <c r="G1814" s="88" t="s">
        <v>95</v>
      </c>
      <c r="H1814" s="91" t="s">
        <v>16</v>
      </c>
      <c r="I1814" s="92" t="n">
        <v>59</v>
      </c>
      <c r="J1814" s="93" t="n">
        <v>56</v>
      </c>
      <c r="K1814" s="94" t="n">
        <f aca="false">I1814 * J1814</f>
        <v>3304</v>
      </c>
      <c r="L1814" s="94" t="n">
        <f aca="false">K1814 *M1814</f>
        <v>1453.76</v>
      </c>
      <c r="M1814" s="95" t="n">
        <v>0.44</v>
      </c>
      <c r="N1814" s="88" t="s">
        <v>23</v>
      </c>
      <c r="O1814" s="91" t="s">
        <v>218</v>
      </c>
      <c r="P1814" s="0" t="str">
        <f aca="false">RIGHT(H1814,LEN(H1814) - FIND(" ", H1814))</f>
        <v>Apparel</v>
      </c>
    </row>
    <row r="1815" customFormat="false" ht="14.25" hidden="false" customHeight="true" outlineLevel="0" collapsed="false">
      <c r="B1815" s="88" t="s">
        <v>15</v>
      </c>
      <c r="C1815" s="89" t="n">
        <v>1185732</v>
      </c>
      <c r="D1815" s="90" t="n">
        <v>44217</v>
      </c>
      <c r="E1815" s="88" t="s">
        <v>26</v>
      </c>
      <c r="F1815" s="88" t="s">
        <v>159</v>
      </c>
      <c r="G1815" s="88" t="s">
        <v>95</v>
      </c>
      <c r="H1815" s="91" t="s">
        <v>38</v>
      </c>
      <c r="I1815" s="92" t="n">
        <v>49</v>
      </c>
      <c r="J1815" s="93" t="n">
        <v>88</v>
      </c>
      <c r="K1815" s="94" t="n">
        <f aca="false">I1815 * J1815</f>
        <v>4312</v>
      </c>
      <c r="L1815" s="94" t="n">
        <f aca="false">K1815 *M1815</f>
        <v>1940.4</v>
      </c>
      <c r="M1815" s="95" t="n">
        <v>0.45</v>
      </c>
      <c r="N1815" s="88" t="s">
        <v>23</v>
      </c>
      <c r="O1815" s="91" t="s">
        <v>219</v>
      </c>
      <c r="P1815" s="0" t="str">
        <f aca="false">RIGHT(H1815,LEN(H1815) - FIND(" ", H1815))</f>
        <v>Apparel</v>
      </c>
    </row>
    <row r="1816" customFormat="false" ht="14.25" hidden="false" customHeight="true" outlineLevel="0" collapsed="false">
      <c r="B1816" s="88" t="s">
        <v>43</v>
      </c>
      <c r="C1816" s="89" t="n">
        <v>1128299</v>
      </c>
      <c r="D1816" s="90" t="n">
        <v>44217</v>
      </c>
      <c r="E1816" s="88" t="s">
        <v>18</v>
      </c>
      <c r="F1816" s="88" t="s">
        <v>19</v>
      </c>
      <c r="G1816" s="88" t="s">
        <v>60</v>
      </c>
      <c r="H1816" s="91" t="s">
        <v>44</v>
      </c>
      <c r="I1816" s="92" t="n">
        <v>52</v>
      </c>
      <c r="J1816" s="93" t="n">
        <v>255</v>
      </c>
      <c r="K1816" s="94" t="n">
        <f aca="false">I1816 * J1816</f>
        <v>13260</v>
      </c>
      <c r="L1816" s="94" t="n">
        <f aca="false">K1816 *M1816</f>
        <v>4508.4</v>
      </c>
      <c r="M1816" s="95" t="n">
        <v>0.34</v>
      </c>
      <c r="N1816" s="88" t="s">
        <v>31</v>
      </c>
      <c r="O1816" s="91" t="s">
        <v>219</v>
      </c>
      <c r="P1816" s="0" t="str">
        <f aca="false">RIGHT(H1816,LEN(H1816) - FIND(" ", H1816))</f>
        <v>Athletic Footwear</v>
      </c>
    </row>
    <row r="1817" customFormat="false" ht="14.25" hidden="false" customHeight="true" outlineLevel="0" collapsed="false">
      <c r="B1817" s="88" t="s">
        <v>15</v>
      </c>
      <c r="C1817" s="89" t="n">
        <v>1185732</v>
      </c>
      <c r="D1817" s="90" t="n">
        <v>44217</v>
      </c>
      <c r="E1817" s="88" t="s">
        <v>26</v>
      </c>
      <c r="F1817" s="88" t="s">
        <v>159</v>
      </c>
      <c r="G1817" s="88" t="s">
        <v>95</v>
      </c>
      <c r="H1817" s="91" t="s">
        <v>32</v>
      </c>
      <c r="I1817" s="92" t="n">
        <v>34</v>
      </c>
      <c r="J1817" s="93" t="n">
        <v>173</v>
      </c>
      <c r="K1817" s="94" t="n">
        <f aca="false">I1817 * J1817</f>
        <v>5882</v>
      </c>
      <c r="L1817" s="94" t="n">
        <f aca="false">K1817 *M1817</f>
        <v>2529.26</v>
      </c>
      <c r="M1817" s="95" t="n">
        <v>0.43</v>
      </c>
      <c r="N1817" s="88" t="s">
        <v>31</v>
      </c>
      <c r="O1817" s="91" t="s">
        <v>218</v>
      </c>
      <c r="P1817" s="0" t="str">
        <f aca="false">RIGHT(H1817,LEN(H1817) - FIND(" ", H1817))</f>
        <v>Street Footwear</v>
      </c>
    </row>
    <row r="1818" customFormat="false" ht="14.25" hidden="false" customHeight="true" outlineLevel="0" collapsed="false">
      <c r="B1818" s="88" t="s">
        <v>15</v>
      </c>
      <c r="C1818" s="89" t="n">
        <v>1185732</v>
      </c>
      <c r="D1818" s="90" t="n">
        <v>44217</v>
      </c>
      <c r="E1818" s="88" t="s">
        <v>26</v>
      </c>
      <c r="F1818" s="88" t="s">
        <v>159</v>
      </c>
      <c r="G1818" s="88" t="s">
        <v>95</v>
      </c>
      <c r="H1818" s="91" t="s">
        <v>24</v>
      </c>
      <c r="I1818" s="92" t="n">
        <v>39</v>
      </c>
      <c r="J1818" s="93" t="n">
        <v>111</v>
      </c>
      <c r="K1818" s="94" t="n">
        <f aca="false">I1818 * J1818</f>
        <v>4329</v>
      </c>
      <c r="L1818" s="94" t="n">
        <f aca="false">K1818 *M1818</f>
        <v>1861.47</v>
      </c>
      <c r="M1818" s="95" t="n">
        <v>0.43</v>
      </c>
      <c r="N1818" s="88" t="s">
        <v>31</v>
      </c>
      <c r="O1818" s="91" t="s">
        <v>218</v>
      </c>
      <c r="P1818" s="0" t="str">
        <f aca="false">RIGHT(H1818,LEN(H1818) - FIND(" ", H1818))</f>
        <v>Athletic Footwear</v>
      </c>
    </row>
    <row r="1819" customFormat="false" ht="14.25" hidden="false" customHeight="true" outlineLevel="0" collapsed="false">
      <c r="B1819" s="88" t="s">
        <v>15</v>
      </c>
      <c r="C1819" s="89" t="n">
        <v>1185732</v>
      </c>
      <c r="D1819" s="90" t="n">
        <v>44217</v>
      </c>
      <c r="E1819" s="88" t="s">
        <v>26</v>
      </c>
      <c r="F1819" s="88" t="s">
        <v>159</v>
      </c>
      <c r="G1819" s="88" t="s">
        <v>95</v>
      </c>
      <c r="H1819" s="91" t="s">
        <v>48</v>
      </c>
      <c r="I1819" s="92" t="n">
        <v>28</v>
      </c>
      <c r="J1819" s="93" t="n">
        <v>101</v>
      </c>
      <c r="K1819" s="94" t="n">
        <f aca="false">I1819 * J1819</f>
        <v>2828</v>
      </c>
      <c r="L1819" s="94" t="n">
        <f aca="false">K1819 *M1819</f>
        <v>1018.08</v>
      </c>
      <c r="M1819" s="95" t="n">
        <v>0.36</v>
      </c>
      <c r="N1819" s="88" t="s">
        <v>31</v>
      </c>
      <c r="O1819" s="91" t="s">
        <v>219</v>
      </c>
      <c r="P1819" s="0" t="str">
        <f aca="false">RIGHT(H1819,LEN(H1819) - FIND(" ", H1819))</f>
        <v>Street Footwear</v>
      </c>
    </row>
    <row r="1820" customFormat="false" ht="14.25" hidden="false" customHeight="true" outlineLevel="0" collapsed="false">
      <c r="B1820" s="88" t="s">
        <v>15</v>
      </c>
      <c r="C1820" s="89" t="n">
        <v>1185732</v>
      </c>
      <c r="D1820" s="90" t="n">
        <v>44217</v>
      </c>
      <c r="E1820" s="88" t="s">
        <v>26</v>
      </c>
      <c r="F1820" s="88" t="s">
        <v>159</v>
      </c>
      <c r="G1820" s="88" t="s">
        <v>95</v>
      </c>
      <c r="H1820" s="91" t="s">
        <v>44</v>
      </c>
      <c r="I1820" s="92" t="n">
        <v>36</v>
      </c>
      <c r="J1820" s="93" t="n">
        <v>60</v>
      </c>
      <c r="K1820" s="94" t="n">
        <f aca="false">I1820 * J1820</f>
        <v>2160</v>
      </c>
      <c r="L1820" s="94" t="n">
        <f aca="false">K1820 *M1820</f>
        <v>691.2</v>
      </c>
      <c r="M1820" s="95" t="n">
        <v>0.32</v>
      </c>
      <c r="N1820" s="88" t="s">
        <v>31</v>
      </c>
      <c r="O1820" s="91" t="s">
        <v>219</v>
      </c>
      <c r="P1820" s="0" t="str">
        <f aca="false">RIGHT(H1820,LEN(H1820) - FIND(" ", H1820))</f>
        <v>Athletic Footwear</v>
      </c>
    </row>
    <row r="1821" customFormat="false" ht="14.25" hidden="false" customHeight="true" outlineLevel="0" collapsed="false">
      <c r="B1821" s="88" t="s">
        <v>15</v>
      </c>
      <c r="C1821" s="89" t="n">
        <v>1185732</v>
      </c>
      <c r="D1821" s="90" t="n">
        <v>44217</v>
      </c>
      <c r="E1821" s="88" t="s">
        <v>26</v>
      </c>
      <c r="F1821" s="88" t="s">
        <v>159</v>
      </c>
      <c r="G1821" s="88" t="s">
        <v>95</v>
      </c>
      <c r="H1821" s="91" t="s">
        <v>16</v>
      </c>
      <c r="I1821" s="92" t="n">
        <v>43</v>
      </c>
      <c r="J1821" s="93" t="n">
        <v>74</v>
      </c>
      <c r="K1821" s="94" t="n">
        <f aca="false">I1821 * J1821</f>
        <v>3182</v>
      </c>
      <c r="L1821" s="94" t="n">
        <f aca="false">K1821 *M1821</f>
        <v>1050.06</v>
      </c>
      <c r="M1821" s="95" t="n">
        <v>0.33</v>
      </c>
      <c r="N1821" s="88" t="s">
        <v>31</v>
      </c>
      <c r="O1821" s="91" t="s">
        <v>218</v>
      </c>
      <c r="P1821" s="0" t="str">
        <f aca="false">RIGHT(H1821,LEN(H1821) - FIND(" ", H1821))</f>
        <v>Apparel</v>
      </c>
    </row>
    <row r="1822" customFormat="false" ht="14.25" hidden="false" customHeight="true" outlineLevel="0" collapsed="false">
      <c r="B1822" s="88" t="s">
        <v>15</v>
      </c>
      <c r="C1822" s="89" t="n">
        <v>1185732</v>
      </c>
      <c r="D1822" s="90" t="n">
        <v>44217</v>
      </c>
      <c r="E1822" s="88" t="s">
        <v>26</v>
      </c>
      <c r="F1822" s="88" t="s">
        <v>159</v>
      </c>
      <c r="G1822" s="88" t="s">
        <v>95</v>
      </c>
      <c r="H1822" s="91" t="s">
        <v>38</v>
      </c>
      <c r="I1822" s="92" t="n">
        <v>35</v>
      </c>
      <c r="J1822" s="93" t="n">
        <v>101</v>
      </c>
      <c r="K1822" s="94" t="n">
        <f aca="false">I1822 * J1822</f>
        <v>3535</v>
      </c>
      <c r="L1822" s="94" t="n">
        <f aca="false">K1822 *M1822</f>
        <v>1414</v>
      </c>
      <c r="M1822" s="95" t="n">
        <v>0.4</v>
      </c>
      <c r="N1822" s="88" t="s">
        <v>31</v>
      </c>
      <c r="O1822" s="91" t="s">
        <v>219</v>
      </c>
      <c r="P1822" s="0" t="str">
        <f aca="false">RIGHT(H1822,LEN(H1822) - FIND(" ", H1822))</f>
        <v>Apparel</v>
      </c>
    </row>
    <row r="1823" customFormat="false" ht="14.25" hidden="false" customHeight="true" outlineLevel="0" collapsed="false">
      <c r="B1823" s="88" t="s">
        <v>43</v>
      </c>
      <c r="C1823" s="89" t="n">
        <v>1128299</v>
      </c>
      <c r="D1823" s="90" t="n">
        <v>44218</v>
      </c>
      <c r="E1823" s="88" t="s">
        <v>18</v>
      </c>
      <c r="F1823" s="88" t="s">
        <v>19</v>
      </c>
      <c r="G1823" s="88" t="s">
        <v>60</v>
      </c>
      <c r="H1823" s="91" t="s">
        <v>16</v>
      </c>
      <c r="I1823" s="92" t="n">
        <v>75</v>
      </c>
      <c r="J1823" s="93" t="n">
        <v>750</v>
      </c>
      <c r="K1823" s="94" t="n">
        <f aca="false">I1823 * J1823</f>
        <v>56250</v>
      </c>
      <c r="L1823" s="94" t="n">
        <f aca="false">K1823 *M1823</f>
        <v>28125</v>
      </c>
      <c r="M1823" s="95" t="n">
        <v>0.5</v>
      </c>
      <c r="N1823" s="88" t="s">
        <v>31</v>
      </c>
      <c r="O1823" s="91" t="s">
        <v>218</v>
      </c>
      <c r="P1823" s="0" t="str">
        <f aca="false">RIGHT(H1823,LEN(H1823) - FIND(" ", H1823))</f>
        <v>Apparel</v>
      </c>
    </row>
    <row r="1824" customFormat="false" ht="14.25" hidden="false" customHeight="true" outlineLevel="0" collapsed="false">
      <c r="B1824" s="88" t="s">
        <v>22</v>
      </c>
      <c r="C1824" s="89" t="n">
        <v>1189833</v>
      </c>
      <c r="D1824" s="90" t="n">
        <v>44218</v>
      </c>
      <c r="E1824" s="88" t="s">
        <v>29</v>
      </c>
      <c r="F1824" s="88" t="s">
        <v>124</v>
      </c>
      <c r="G1824" s="88" t="s">
        <v>87</v>
      </c>
      <c r="H1824" s="91" t="s">
        <v>24</v>
      </c>
      <c r="I1824" s="92" t="n">
        <v>45</v>
      </c>
      <c r="J1824" s="93" t="n">
        <v>425</v>
      </c>
      <c r="K1824" s="94" t="n">
        <f aca="false">I1824 * J1824</f>
        <v>19125</v>
      </c>
      <c r="L1824" s="94" t="n">
        <f aca="false">K1824 *M1824</f>
        <v>5737.5</v>
      </c>
      <c r="M1824" s="95" t="n">
        <v>0.3</v>
      </c>
      <c r="N1824" s="88" t="s">
        <v>31</v>
      </c>
      <c r="O1824" s="91" t="s">
        <v>218</v>
      </c>
      <c r="P1824" s="0" t="str">
        <f aca="false">RIGHT(H1824,LEN(H1824) - FIND(" ", H1824))</f>
        <v>Athletic Footwear</v>
      </c>
    </row>
    <row r="1825" customFormat="false" ht="14.25" hidden="false" customHeight="true" outlineLevel="0" collapsed="false">
      <c r="B1825" s="88" t="s">
        <v>15</v>
      </c>
      <c r="C1825" s="89" t="n">
        <v>1185732</v>
      </c>
      <c r="D1825" s="90" t="n">
        <v>44218</v>
      </c>
      <c r="E1825" s="88" t="s">
        <v>29</v>
      </c>
      <c r="F1825" s="88" t="s">
        <v>143</v>
      </c>
      <c r="G1825" s="88" t="s">
        <v>104</v>
      </c>
      <c r="H1825" s="91" t="s">
        <v>32</v>
      </c>
      <c r="I1825" s="92" t="n">
        <v>40</v>
      </c>
      <c r="J1825" s="93" t="n">
        <v>500</v>
      </c>
      <c r="K1825" s="94" t="n">
        <f aca="false">I1825 * J1825</f>
        <v>20000</v>
      </c>
      <c r="L1825" s="94" t="n">
        <f aca="false">K1825 *M1825</f>
        <v>8000</v>
      </c>
      <c r="M1825" s="95" t="n">
        <v>0.4</v>
      </c>
      <c r="N1825" s="88" t="s">
        <v>23</v>
      </c>
      <c r="O1825" s="91" t="s">
        <v>218</v>
      </c>
      <c r="P1825" s="0" t="str">
        <f aca="false">RIGHT(H1825,LEN(H1825) - FIND(" ", H1825))</f>
        <v>Street Footwear</v>
      </c>
    </row>
    <row r="1826" customFormat="false" ht="14.25" hidden="false" customHeight="true" outlineLevel="0" collapsed="false">
      <c r="B1826" s="88" t="s">
        <v>15</v>
      </c>
      <c r="C1826" s="89" t="n">
        <v>1185732</v>
      </c>
      <c r="D1826" s="90" t="n">
        <v>44218</v>
      </c>
      <c r="E1826" s="88" t="s">
        <v>29</v>
      </c>
      <c r="F1826" s="88" t="s">
        <v>143</v>
      </c>
      <c r="G1826" s="88" t="s">
        <v>104</v>
      </c>
      <c r="H1826" s="91" t="s">
        <v>24</v>
      </c>
      <c r="I1826" s="92" t="n">
        <v>40</v>
      </c>
      <c r="J1826" s="93" t="n">
        <v>300</v>
      </c>
      <c r="K1826" s="94" t="n">
        <f aca="false">I1826 * J1826</f>
        <v>12000</v>
      </c>
      <c r="L1826" s="94" t="n">
        <f aca="false">K1826 *M1826</f>
        <v>4200</v>
      </c>
      <c r="M1826" s="95" t="n">
        <v>0.35</v>
      </c>
      <c r="N1826" s="88" t="s">
        <v>23</v>
      </c>
      <c r="O1826" s="91" t="s">
        <v>218</v>
      </c>
      <c r="P1826" s="0" t="str">
        <f aca="false">RIGHT(H1826,LEN(H1826) - FIND(" ", H1826))</f>
        <v>Athletic Footwear</v>
      </c>
    </row>
    <row r="1827" customFormat="false" ht="14.25" hidden="false" customHeight="true" outlineLevel="0" collapsed="false">
      <c r="B1827" s="88" t="s">
        <v>15</v>
      </c>
      <c r="C1827" s="89" t="n">
        <v>1185732</v>
      </c>
      <c r="D1827" s="90" t="n">
        <v>44218</v>
      </c>
      <c r="E1827" s="88" t="s">
        <v>29</v>
      </c>
      <c r="F1827" s="88" t="s">
        <v>143</v>
      </c>
      <c r="G1827" s="88" t="s">
        <v>104</v>
      </c>
      <c r="H1827" s="91" t="s">
        <v>48</v>
      </c>
      <c r="I1827" s="92" t="n">
        <v>30</v>
      </c>
      <c r="J1827" s="93" t="n">
        <v>300</v>
      </c>
      <c r="K1827" s="94" t="n">
        <f aca="false">I1827 * J1827</f>
        <v>9000</v>
      </c>
      <c r="L1827" s="94" t="n">
        <f aca="false">K1827 *M1827</f>
        <v>3600</v>
      </c>
      <c r="M1827" s="95" t="n">
        <v>0.4</v>
      </c>
      <c r="N1827" s="88" t="s">
        <v>23</v>
      </c>
      <c r="O1827" s="91" t="s">
        <v>219</v>
      </c>
      <c r="P1827" s="0" t="str">
        <f aca="false">RIGHT(H1827,LEN(H1827) - FIND(" ", H1827))</f>
        <v>Street Footwear</v>
      </c>
    </row>
    <row r="1828" customFormat="false" ht="14.25" hidden="false" customHeight="true" outlineLevel="0" collapsed="false">
      <c r="B1828" s="88" t="s">
        <v>15</v>
      </c>
      <c r="C1828" s="89" t="n">
        <v>1185732</v>
      </c>
      <c r="D1828" s="90" t="n">
        <v>44218</v>
      </c>
      <c r="E1828" s="88" t="s">
        <v>29</v>
      </c>
      <c r="F1828" s="88" t="s">
        <v>143</v>
      </c>
      <c r="G1828" s="88" t="s">
        <v>104</v>
      </c>
      <c r="H1828" s="91" t="s">
        <v>44</v>
      </c>
      <c r="I1828" s="92" t="n">
        <v>35</v>
      </c>
      <c r="J1828" s="93" t="n">
        <v>150</v>
      </c>
      <c r="K1828" s="94" t="n">
        <f aca="false">I1828 * J1828</f>
        <v>5250</v>
      </c>
      <c r="L1828" s="94" t="n">
        <f aca="false">K1828 *M1828</f>
        <v>2100</v>
      </c>
      <c r="M1828" s="95" t="n">
        <v>0.4</v>
      </c>
      <c r="N1828" s="88" t="s">
        <v>23</v>
      </c>
      <c r="O1828" s="91" t="s">
        <v>219</v>
      </c>
      <c r="P1828" s="0" t="str">
        <f aca="false">RIGHT(H1828,LEN(H1828) - FIND(" ", H1828))</f>
        <v>Athletic Footwear</v>
      </c>
    </row>
    <row r="1829" customFormat="false" ht="14.25" hidden="false" customHeight="true" outlineLevel="0" collapsed="false">
      <c r="B1829" s="88" t="s">
        <v>15</v>
      </c>
      <c r="C1829" s="89" t="n">
        <v>1185732</v>
      </c>
      <c r="D1829" s="90" t="n">
        <v>44218</v>
      </c>
      <c r="E1829" s="88" t="s">
        <v>29</v>
      </c>
      <c r="F1829" s="88" t="s">
        <v>143</v>
      </c>
      <c r="G1829" s="88" t="s">
        <v>104</v>
      </c>
      <c r="H1829" s="91" t="s">
        <v>16</v>
      </c>
      <c r="I1829" s="92" t="n">
        <v>50</v>
      </c>
      <c r="J1829" s="93" t="n">
        <v>200</v>
      </c>
      <c r="K1829" s="94" t="n">
        <f aca="false">I1829 * J1829</f>
        <v>10000</v>
      </c>
      <c r="L1829" s="94" t="n">
        <f aca="false">K1829 *M1829</f>
        <v>3500</v>
      </c>
      <c r="M1829" s="95" t="n">
        <v>0.35</v>
      </c>
      <c r="N1829" s="88" t="s">
        <v>23</v>
      </c>
      <c r="O1829" s="91" t="s">
        <v>218</v>
      </c>
      <c r="P1829" s="0" t="str">
        <f aca="false">RIGHT(H1829,LEN(H1829) - FIND(" ", H1829))</f>
        <v>Apparel</v>
      </c>
    </row>
    <row r="1830" customFormat="false" ht="14.25" hidden="false" customHeight="true" outlineLevel="0" collapsed="false">
      <c r="B1830" s="88" t="s">
        <v>15</v>
      </c>
      <c r="C1830" s="89" t="n">
        <v>1185732</v>
      </c>
      <c r="D1830" s="90" t="n">
        <v>44218</v>
      </c>
      <c r="E1830" s="88" t="s">
        <v>29</v>
      </c>
      <c r="F1830" s="88" t="s">
        <v>143</v>
      </c>
      <c r="G1830" s="88" t="s">
        <v>104</v>
      </c>
      <c r="H1830" s="91" t="s">
        <v>38</v>
      </c>
      <c r="I1830" s="92" t="n">
        <v>40</v>
      </c>
      <c r="J1830" s="93" t="n">
        <v>300</v>
      </c>
      <c r="K1830" s="94" t="n">
        <f aca="false">I1830 * J1830</f>
        <v>12000</v>
      </c>
      <c r="L1830" s="94" t="n">
        <f aca="false">K1830 *M1830</f>
        <v>4800</v>
      </c>
      <c r="M1830" s="95" t="n">
        <v>0.4</v>
      </c>
      <c r="N1830" s="88" t="s">
        <v>23</v>
      </c>
      <c r="O1830" s="91" t="s">
        <v>219</v>
      </c>
      <c r="P1830" s="0" t="str">
        <f aca="false">RIGHT(H1830,LEN(H1830) - FIND(" ", H1830))</f>
        <v>Apparel</v>
      </c>
    </row>
    <row r="1831" customFormat="false" ht="14.25" hidden="false" customHeight="true" outlineLevel="0" collapsed="false">
      <c r="B1831" s="88" t="s">
        <v>43</v>
      </c>
      <c r="C1831" s="89" t="n">
        <v>1128299</v>
      </c>
      <c r="D1831" s="90" t="n">
        <v>44218</v>
      </c>
      <c r="E1831" s="88" t="s">
        <v>18</v>
      </c>
      <c r="F1831" s="88" t="s">
        <v>19</v>
      </c>
      <c r="G1831" s="88" t="s">
        <v>60</v>
      </c>
      <c r="H1831" s="91" t="s">
        <v>16</v>
      </c>
      <c r="I1831" s="92" t="n">
        <v>69</v>
      </c>
      <c r="J1831" s="93" t="n">
        <v>188</v>
      </c>
      <c r="K1831" s="94" t="n">
        <f aca="false">I1831 * J1831</f>
        <v>12972</v>
      </c>
      <c r="L1831" s="94" t="n">
        <f aca="false">K1831 *M1831</f>
        <v>7912.92</v>
      </c>
      <c r="M1831" s="95" t="n">
        <v>0.61</v>
      </c>
      <c r="N1831" s="88" t="s">
        <v>23</v>
      </c>
      <c r="O1831" s="91" t="s">
        <v>218</v>
      </c>
      <c r="P1831" s="0" t="str">
        <f aca="false">RIGHT(H1831,LEN(H1831) - FIND(" ", H1831))</f>
        <v>Apparel</v>
      </c>
    </row>
    <row r="1832" customFormat="false" ht="14.25" hidden="false" customHeight="true" outlineLevel="0" collapsed="false">
      <c r="B1832" s="88" t="s">
        <v>22</v>
      </c>
      <c r="C1832" s="89" t="n">
        <v>1189833</v>
      </c>
      <c r="D1832" s="90" t="n">
        <v>44218</v>
      </c>
      <c r="E1832" s="88" t="s">
        <v>29</v>
      </c>
      <c r="F1832" s="88" t="s">
        <v>124</v>
      </c>
      <c r="G1832" s="88" t="s">
        <v>87</v>
      </c>
      <c r="H1832" s="91" t="s">
        <v>24</v>
      </c>
      <c r="I1832" s="92" t="n">
        <v>41</v>
      </c>
      <c r="J1832" s="93" t="n">
        <v>106</v>
      </c>
      <c r="K1832" s="94" t="n">
        <f aca="false">I1832 * J1832</f>
        <v>4346</v>
      </c>
      <c r="L1832" s="94" t="n">
        <f aca="false">K1832 *M1832</f>
        <v>1912.24</v>
      </c>
      <c r="M1832" s="95" t="n">
        <v>0.44</v>
      </c>
      <c r="N1832" s="88" t="s">
        <v>23</v>
      </c>
      <c r="O1832" s="91" t="s">
        <v>218</v>
      </c>
      <c r="P1832" s="0" t="str">
        <f aca="false">RIGHT(H1832,LEN(H1832) - FIND(" ", H1832))</f>
        <v>Athletic Footwear</v>
      </c>
    </row>
    <row r="1833" customFormat="false" ht="14.25" hidden="false" customHeight="true" outlineLevel="0" collapsed="false">
      <c r="B1833" s="88" t="s">
        <v>15</v>
      </c>
      <c r="C1833" s="89" t="n">
        <v>1185732</v>
      </c>
      <c r="D1833" s="90" t="n">
        <v>44218</v>
      </c>
      <c r="E1833" s="88" t="s">
        <v>29</v>
      </c>
      <c r="F1833" s="88" t="s">
        <v>143</v>
      </c>
      <c r="G1833" s="88" t="s">
        <v>104</v>
      </c>
      <c r="H1833" s="91" t="s">
        <v>32</v>
      </c>
      <c r="I1833" s="92" t="n">
        <v>37</v>
      </c>
      <c r="J1833" s="93" t="n">
        <v>135</v>
      </c>
      <c r="K1833" s="94" t="n">
        <f aca="false">I1833 * J1833</f>
        <v>4995</v>
      </c>
      <c r="L1833" s="94" t="n">
        <f aca="false">K1833 *M1833</f>
        <v>2697.3</v>
      </c>
      <c r="M1833" s="95" t="n">
        <v>0.54</v>
      </c>
      <c r="N1833" s="88" t="s">
        <v>23</v>
      </c>
      <c r="O1833" s="91" t="s">
        <v>218</v>
      </c>
      <c r="P1833" s="0" t="str">
        <f aca="false">RIGHT(H1833,LEN(H1833) - FIND(" ", H1833))</f>
        <v>Street Footwear</v>
      </c>
    </row>
    <row r="1834" customFormat="false" ht="14.25" hidden="false" customHeight="true" outlineLevel="0" collapsed="false">
      <c r="B1834" s="88" t="s">
        <v>15</v>
      </c>
      <c r="C1834" s="89" t="n">
        <v>1185732</v>
      </c>
      <c r="D1834" s="90" t="n">
        <v>44218</v>
      </c>
      <c r="E1834" s="88" t="s">
        <v>29</v>
      </c>
      <c r="F1834" s="88" t="s">
        <v>143</v>
      </c>
      <c r="G1834" s="88" t="s">
        <v>104</v>
      </c>
      <c r="H1834" s="91" t="s">
        <v>24</v>
      </c>
      <c r="I1834" s="92" t="n">
        <v>38</v>
      </c>
      <c r="J1834" s="93" t="n">
        <v>78</v>
      </c>
      <c r="K1834" s="94" t="n">
        <f aca="false">I1834 * J1834</f>
        <v>2964</v>
      </c>
      <c r="L1834" s="94" t="n">
        <f aca="false">K1834 *M1834</f>
        <v>1393.08</v>
      </c>
      <c r="M1834" s="95" t="n">
        <v>0.47</v>
      </c>
      <c r="N1834" s="88" t="s">
        <v>23</v>
      </c>
      <c r="O1834" s="91" t="s">
        <v>218</v>
      </c>
      <c r="P1834" s="0" t="str">
        <f aca="false">RIGHT(H1834,LEN(H1834) - FIND(" ", H1834))</f>
        <v>Athletic Footwear</v>
      </c>
    </row>
    <row r="1835" customFormat="false" ht="14.25" hidden="false" customHeight="true" outlineLevel="0" collapsed="false">
      <c r="B1835" s="88" t="s">
        <v>15</v>
      </c>
      <c r="C1835" s="89" t="n">
        <v>1185732</v>
      </c>
      <c r="D1835" s="90" t="n">
        <v>44218</v>
      </c>
      <c r="E1835" s="88" t="s">
        <v>29</v>
      </c>
      <c r="F1835" s="88" t="s">
        <v>143</v>
      </c>
      <c r="G1835" s="88" t="s">
        <v>104</v>
      </c>
      <c r="H1835" s="91" t="s">
        <v>48</v>
      </c>
      <c r="I1835" s="92" t="n">
        <v>28</v>
      </c>
      <c r="J1835" s="93" t="n">
        <v>75</v>
      </c>
      <c r="K1835" s="94" t="n">
        <f aca="false">I1835 * J1835</f>
        <v>2100</v>
      </c>
      <c r="L1835" s="94" t="n">
        <f aca="false">K1835 *M1835</f>
        <v>1092</v>
      </c>
      <c r="M1835" s="95" t="n">
        <v>0.52</v>
      </c>
      <c r="N1835" s="88" t="s">
        <v>23</v>
      </c>
      <c r="O1835" s="91" t="s">
        <v>219</v>
      </c>
      <c r="P1835" s="0" t="str">
        <f aca="false">RIGHT(H1835,LEN(H1835) - FIND(" ", H1835))</f>
        <v>Street Footwear</v>
      </c>
    </row>
    <row r="1836" customFormat="false" ht="14.25" hidden="false" customHeight="true" outlineLevel="0" collapsed="false">
      <c r="B1836" s="88" t="s">
        <v>15</v>
      </c>
      <c r="C1836" s="89" t="n">
        <v>1185732</v>
      </c>
      <c r="D1836" s="90" t="n">
        <v>44218</v>
      </c>
      <c r="E1836" s="88" t="s">
        <v>29</v>
      </c>
      <c r="F1836" s="88" t="s">
        <v>143</v>
      </c>
      <c r="G1836" s="88" t="s">
        <v>104</v>
      </c>
      <c r="H1836" s="91" t="s">
        <v>44</v>
      </c>
      <c r="I1836" s="92" t="n">
        <v>34</v>
      </c>
      <c r="J1836" s="93" t="n">
        <v>42</v>
      </c>
      <c r="K1836" s="94" t="n">
        <f aca="false">I1836 * J1836</f>
        <v>1428</v>
      </c>
      <c r="L1836" s="94" t="n">
        <f aca="false">K1836 *M1836</f>
        <v>714</v>
      </c>
      <c r="M1836" s="95" t="n">
        <v>0.5</v>
      </c>
      <c r="N1836" s="88" t="s">
        <v>23</v>
      </c>
      <c r="O1836" s="91" t="s">
        <v>219</v>
      </c>
      <c r="P1836" s="0" t="str">
        <f aca="false">RIGHT(H1836,LEN(H1836) - FIND(" ", H1836))</f>
        <v>Athletic Footwear</v>
      </c>
    </row>
    <row r="1837" customFormat="false" ht="14.25" hidden="false" customHeight="true" outlineLevel="0" collapsed="false">
      <c r="B1837" s="88" t="s">
        <v>15</v>
      </c>
      <c r="C1837" s="89" t="n">
        <v>1185732</v>
      </c>
      <c r="D1837" s="90" t="n">
        <v>44218</v>
      </c>
      <c r="E1837" s="88" t="s">
        <v>29</v>
      </c>
      <c r="F1837" s="88" t="s">
        <v>143</v>
      </c>
      <c r="G1837" s="88" t="s">
        <v>104</v>
      </c>
      <c r="H1837" s="91" t="s">
        <v>16</v>
      </c>
      <c r="I1837" s="92" t="n">
        <v>46</v>
      </c>
      <c r="J1837" s="93" t="n">
        <v>52</v>
      </c>
      <c r="K1837" s="94" t="n">
        <f aca="false">I1837 * J1837</f>
        <v>2392</v>
      </c>
      <c r="L1837" s="94" t="n">
        <f aca="false">K1837 *M1837</f>
        <v>1124.24</v>
      </c>
      <c r="M1837" s="95" t="n">
        <v>0.47</v>
      </c>
      <c r="N1837" s="88" t="s">
        <v>23</v>
      </c>
      <c r="O1837" s="91" t="s">
        <v>218</v>
      </c>
      <c r="P1837" s="0" t="str">
        <f aca="false">RIGHT(H1837,LEN(H1837) - FIND(" ", H1837))</f>
        <v>Apparel</v>
      </c>
    </row>
    <row r="1838" customFormat="false" ht="14.25" hidden="false" customHeight="true" outlineLevel="0" collapsed="false">
      <c r="B1838" s="88" t="s">
        <v>15</v>
      </c>
      <c r="C1838" s="89" t="n">
        <v>1185732</v>
      </c>
      <c r="D1838" s="90" t="n">
        <v>44218</v>
      </c>
      <c r="E1838" s="88" t="s">
        <v>29</v>
      </c>
      <c r="F1838" s="88" t="s">
        <v>143</v>
      </c>
      <c r="G1838" s="88" t="s">
        <v>104</v>
      </c>
      <c r="H1838" s="91" t="s">
        <v>38</v>
      </c>
      <c r="I1838" s="92" t="n">
        <v>37</v>
      </c>
      <c r="J1838" s="93" t="n">
        <v>81</v>
      </c>
      <c r="K1838" s="94" t="n">
        <f aca="false">I1838 * J1838</f>
        <v>2997</v>
      </c>
      <c r="L1838" s="94" t="n">
        <f aca="false">K1838 *M1838</f>
        <v>1618.38</v>
      </c>
      <c r="M1838" s="95" t="n">
        <v>0.54</v>
      </c>
      <c r="N1838" s="88" t="s">
        <v>23</v>
      </c>
      <c r="O1838" s="91" t="s">
        <v>219</v>
      </c>
      <c r="P1838" s="0" t="str">
        <f aca="false">RIGHT(H1838,LEN(H1838) - FIND(" ", H1838))</f>
        <v>Apparel</v>
      </c>
    </row>
    <row r="1839" customFormat="false" ht="14.25" hidden="false" customHeight="true" outlineLevel="0" collapsed="false">
      <c r="B1839" s="88" t="s">
        <v>43</v>
      </c>
      <c r="C1839" s="89" t="n">
        <v>1128299</v>
      </c>
      <c r="D1839" s="90" t="n">
        <v>44218</v>
      </c>
      <c r="E1839" s="88" t="s">
        <v>18</v>
      </c>
      <c r="F1839" s="88" t="s">
        <v>19</v>
      </c>
      <c r="G1839" s="88" t="s">
        <v>60</v>
      </c>
      <c r="H1839" s="91" t="s">
        <v>16</v>
      </c>
      <c r="I1839" s="92" t="n">
        <v>59</v>
      </c>
      <c r="J1839" s="93" t="n">
        <v>263</v>
      </c>
      <c r="K1839" s="94" t="n">
        <f aca="false">I1839 * J1839</f>
        <v>15517</v>
      </c>
      <c r="L1839" s="94" t="n">
        <f aca="false">K1839 *M1839</f>
        <v>8844.69</v>
      </c>
      <c r="M1839" s="95" t="n">
        <v>0.57</v>
      </c>
      <c r="N1839" s="88" t="s">
        <v>31</v>
      </c>
      <c r="O1839" s="91" t="s">
        <v>218</v>
      </c>
      <c r="P1839" s="0" t="str">
        <f aca="false">RIGHT(H1839,LEN(H1839) - FIND(" ", H1839))</f>
        <v>Apparel</v>
      </c>
    </row>
    <row r="1840" customFormat="false" ht="14.25" hidden="false" customHeight="true" outlineLevel="0" collapsed="false">
      <c r="B1840" s="88" t="s">
        <v>43</v>
      </c>
      <c r="C1840" s="89" t="n">
        <v>1128299</v>
      </c>
      <c r="D1840" s="90" t="n">
        <v>44219</v>
      </c>
      <c r="E1840" s="88" t="s">
        <v>18</v>
      </c>
      <c r="F1840" s="88" t="s">
        <v>19</v>
      </c>
      <c r="G1840" s="88" t="s">
        <v>60</v>
      </c>
      <c r="H1840" s="91" t="s">
        <v>38</v>
      </c>
      <c r="I1840" s="92" t="n">
        <v>80</v>
      </c>
      <c r="J1840" s="93" t="n">
        <v>725</v>
      </c>
      <c r="K1840" s="94" t="n">
        <f aca="false">I1840 * J1840</f>
        <v>58000</v>
      </c>
      <c r="L1840" s="94" t="n">
        <f aca="false">K1840 *M1840</f>
        <v>8700</v>
      </c>
      <c r="M1840" s="95" t="n">
        <v>0.15</v>
      </c>
      <c r="N1840" s="88" t="s">
        <v>31</v>
      </c>
      <c r="O1840" s="91" t="s">
        <v>219</v>
      </c>
      <c r="P1840" s="0" t="str">
        <f aca="false">RIGHT(H1840,LEN(H1840) - FIND(" ", H1840))</f>
        <v>Apparel</v>
      </c>
    </row>
    <row r="1841" customFormat="false" ht="14.25" hidden="false" customHeight="true" outlineLevel="0" collapsed="false">
      <c r="B1841" s="88" t="s">
        <v>22</v>
      </c>
      <c r="C1841" s="89" t="n">
        <v>1189833</v>
      </c>
      <c r="D1841" s="90" t="n">
        <v>44219</v>
      </c>
      <c r="E1841" s="88" t="s">
        <v>29</v>
      </c>
      <c r="F1841" s="88" t="s">
        <v>124</v>
      </c>
      <c r="G1841" s="88" t="s">
        <v>87</v>
      </c>
      <c r="H1841" s="91" t="s">
        <v>48</v>
      </c>
      <c r="I1841" s="92" t="n">
        <v>45</v>
      </c>
      <c r="J1841" s="93" t="n">
        <v>425</v>
      </c>
      <c r="K1841" s="94" t="n">
        <f aca="false">I1841 * J1841</f>
        <v>19125</v>
      </c>
      <c r="L1841" s="94" t="n">
        <f aca="false">K1841 *M1841</f>
        <v>8606.25</v>
      </c>
      <c r="M1841" s="95" t="n">
        <v>0.45</v>
      </c>
      <c r="N1841" s="88" t="s">
        <v>31</v>
      </c>
      <c r="O1841" s="91" t="s">
        <v>219</v>
      </c>
      <c r="P1841" s="0" t="str">
        <f aca="false">RIGHT(H1841,LEN(H1841) - FIND(" ", H1841))</f>
        <v>Street Footwear</v>
      </c>
    </row>
    <row r="1842" customFormat="false" ht="14.25" hidden="false" customHeight="true" outlineLevel="0" collapsed="false">
      <c r="B1842" s="88" t="s">
        <v>13</v>
      </c>
      <c r="C1842" s="89" t="n">
        <v>1128299</v>
      </c>
      <c r="D1842" s="90" t="n">
        <v>44219</v>
      </c>
      <c r="E1842" s="88" t="s">
        <v>18</v>
      </c>
      <c r="F1842" s="88" t="s">
        <v>96</v>
      </c>
      <c r="G1842" s="88" t="s">
        <v>91</v>
      </c>
      <c r="H1842" s="91" t="s">
        <v>32</v>
      </c>
      <c r="I1842" s="92" t="n">
        <v>30</v>
      </c>
      <c r="J1842" s="93" t="n">
        <v>425</v>
      </c>
      <c r="K1842" s="94" t="n">
        <f aca="false">I1842 * J1842</f>
        <v>12750</v>
      </c>
      <c r="L1842" s="94" t="n">
        <f aca="false">K1842 *M1842</f>
        <v>4462.5</v>
      </c>
      <c r="M1842" s="95" t="n">
        <v>0.35</v>
      </c>
      <c r="N1842" s="88" t="s">
        <v>23</v>
      </c>
      <c r="O1842" s="91" t="s">
        <v>218</v>
      </c>
      <c r="P1842" s="0" t="str">
        <f aca="false">RIGHT(H1842,LEN(H1842) - FIND(" ", H1842))</f>
        <v>Street Footwear</v>
      </c>
    </row>
    <row r="1843" customFormat="false" ht="14.25" hidden="false" customHeight="true" outlineLevel="0" collapsed="false">
      <c r="B1843" s="88" t="s">
        <v>13</v>
      </c>
      <c r="C1843" s="89" t="n">
        <v>1128299</v>
      </c>
      <c r="D1843" s="90" t="n">
        <v>44219</v>
      </c>
      <c r="E1843" s="88" t="s">
        <v>18</v>
      </c>
      <c r="F1843" s="88" t="s">
        <v>96</v>
      </c>
      <c r="G1843" s="88" t="s">
        <v>91</v>
      </c>
      <c r="H1843" s="91" t="s">
        <v>24</v>
      </c>
      <c r="I1843" s="92" t="n">
        <v>40</v>
      </c>
      <c r="J1843" s="93" t="n">
        <v>425</v>
      </c>
      <c r="K1843" s="94" t="n">
        <f aca="false">I1843 * J1843</f>
        <v>17000</v>
      </c>
      <c r="L1843" s="94" t="n">
        <f aca="false">K1843 *M1843</f>
        <v>6800</v>
      </c>
      <c r="M1843" s="95" t="n">
        <v>0.4</v>
      </c>
      <c r="N1843" s="88" t="s">
        <v>23</v>
      </c>
      <c r="O1843" s="91" t="s">
        <v>218</v>
      </c>
      <c r="P1843" s="0" t="str">
        <f aca="false">RIGHT(H1843,LEN(H1843) - FIND(" ", H1843))</f>
        <v>Athletic Footwear</v>
      </c>
    </row>
    <row r="1844" customFormat="false" ht="14.25" hidden="false" customHeight="true" outlineLevel="0" collapsed="false">
      <c r="B1844" s="88" t="s">
        <v>13</v>
      </c>
      <c r="C1844" s="89" t="n">
        <v>1128299</v>
      </c>
      <c r="D1844" s="90" t="n">
        <v>44219</v>
      </c>
      <c r="E1844" s="88" t="s">
        <v>18</v>
      </c>
      <c r="F1844" s="88" t="s">
        <v>96</v>
      </c>
      <c r="G1844" s="88" t="s">
        <v>91</v>
      </c>
      <c r="H1844" s="91" t="s">
        <v>48</v>
      </c>
      <c r="I1844" s="92" t="n">
        <v>40</v>
      </c>
      <c r="J1844" s="93" t="n">
        <v>425</v>
      </c>
      <c r="K1844" s="94" t="n">
        <f aca="false">I1844 * J1844</f>
        <v>17000</v>
      </c>
      <c r="L1844" s="94" t="n">
        <f aca="false">K1844 *M1844</f>
        <v>5950</v>
      </c>
      <c r="M1844" s="95" t="n">
        <v>0.35</v>
      </c>
      <c r="N1844" s="88" t="s">
        <v>23</v>
      </c>
      <c r="O1844" s="91" t="s">
        <v>219</v>
      </c>
      <c r="P1844" s="0" t="str">
        <f aca="false">RIGHT(H1844,LEN(H1844) - FIND(" ", H1844))</f>
        <v>Street Footwear</v>
      </c>
    </row>
    <row r="1845" customFormat="false" ht="14.25" hidden="false" customHeight="true" outlineLevel="0" collapsed="false">
      <c r="B1845" s="88" t="s">
        <v>13</v>
      </c>
      <c r="C1845" s="89" t="n">
        <v>1128299</v>
      </c>
      <c r="D1845" s="90" t="n">
        <v>44219</v>
      </c>
      <c r="E1845" s="88" t="s">
        <v>18</v>
      </c>
      <c r="F1845" s="88" t="s">
        <v>96</v>
      </c>
      <c r="G1845" s="88" t="s">
        <v>91</v>
      </c>
      <c r="H1845" s="91" t="s">
        <v>44</v>
      </c>
      <c r="I1845" s="92" t="n">
        <v>40</v>
      </c>
      <c r="J1845" s="93" t="n">
        <v>275</v>
      </c>
      <c r="K1845" s="94" t="n">
        <f aca="false">I1845 * J1845</f>
        <v>11000</v>
      </c>
      <c r="L1845" s="94" t="n">
        <f aca="false">K1845 *M1845</f>
        <v>3850</v>
      </c>
      <c r="M1845" s="95" t="n">
        <v>0.35</v>
      </c>
      <c r="N1845" s="88" t="s">
        <v>23</v>
      </c>
      <c r="O1845" s="91" t="s">
        <v>219</v>
      </c>
      <c r="P1845" s="0" t="str">
        <f aca="false">RIGHT(H1845,LEN(H1845) - FIND(" ", H1845))</f>
        <v>Athletic Footwear</v>
      </c>
    </row>
    <row r="1846" customFormat="false" ht="14.25" hidden="false" customHeight="true" outlineLevel="0" collapsed="false">
      <c r="B1846" s="88" t="s">
        <v>13</v>
      </c>
      <c r="C1846" s="89" t="n">
        <v>1128299</v>
      </c>
      <c r="D1846" s="90" t="n">
        <v>44219</v>
      </c>
      <c r="E1846" s="88" t="s">
        <v>18</v>
      </c>
      <c r="F1846" s="88" t="s">
        <v>96</v>
      </c>
      <c r="G1846" s="88" t="s">
        <v>91</v>
      </c>
      <c r="H1846" s="91" t="s">
        <v>16</v>
      </c>
      <c r="I1846" s="92" t="n">
        <v>45</v>
      </c>
      <c r="J1846" s="93" t="n">
        <v>225</v>
      </c>
      <c r="K1846" s="94" t="n">
        <f aca="false">I1846 * J1846</f>
        <v>10125</v>
      </c>
      <c r="L1846" s="94" t="n">
        <f aca="false">K1846 *M1846</f>
        <v>3037.5</v>
      </c>
      <c r="M1846" s="95" t="n">
        <v>0.3</v>
      </c>
      <c r="N1846" s="88" t="s">
        <v>23</v>
      </c>
      <c r="O1846" s="91" t="s">
        <v>218</v>
      </c>
      <c r="P1846" s="0" t="str">
        <f aca="false">RIGHT(H1846,LEN(H1846) - FIND(" ", H1846))</f>
        <v>Apparel</v>
      </c>
    </row>
    <row r="1847" customFormat="false" ht="14.25" hidden="false" customHeight="true" outlineLevel="0" collapsed="false">
      <c r="B1847" s="88" t="s">
        <v>13</v>
      </c>
      <c r="C1847" s="89" t="n">
        <v>1128299</v>
      </c>
      <c r="D1847" s="90" t="n">
        <v>44219</v>
      </c>
      <c r="E1847" s="88" t="s">
        <v>18</v>
      </c>
      <c r="F1847" s="88" t="s">
        <v>96</v>
      </c>
      <c r="G1847" s="88" t="s">
        <v>91</v>
      </c>
      <c r="H1847" s="91" t="s">
        <v>38</v>
      </c>
      <c r="I1847" s="92" t="n">
        <v>40</v>
      </c>
      <c r="J1847" s="93" t="n">
        <v>425</v>
      </c>
      <c r="K1847" s="94" t="n">
        <f aca="false">I1847 * J1847</f>
        <v>17000</v>
      </c>
      <c r="L1847" s="94" t="n">
        <f aca="false">K1847 *M1847</f>
        <v>4250</v>
      </c>
      <c r="M1847" s="95" t="n">
        <v>0.25</v>
      </c>
      <c r="N1847" s="88" t="s">
        <v>23</v>
      </c>
      <c r="O1847" s="91" t="s">
        <v>219</v>
      </c>
      <c r="P1847" s="0" t="str">
        <f aca="false">RIGHT(H1847,LEN(H1847) - FIND(" ", H1847))</f>
        <v>Apparel</v>
      </c>
    </row>
    <row r="1848" customFormat="false" ht="14.25" hidden="false" customHeight="true" outlineLevel="0" collapsed="false">
      <c r="B1848" s="88" t="s">
        <v>30</v>
      </c>
      <c r="C1848" s="89" t="n">
        <v>1197831</v>
      </c>
      <c r="D1848" s="90" t="n">
        <v>44219</v>
      </c>
      <c r="E1848" s="88" t="s">
        <v>40</v>
      </c>
      <c r="F1848" s="88" t="s">
        <v>119</v>
      </c>
      <c r="G1848" s="88" t="s">
        <v>120</v>
      </c>
      <c r="H1848" s="91" t="s">
        <v>32</v>
      </c>
      <c r="I1848" s="92" t="n">
        <v>25</v>
      </c>
      <c r="J1848" s="93" t="n">
        <v>650</v>
      </c>
      <c r="K1848" s="94" t="n">
        <f aca="false">I1848 * J1848</f>
        <v>16250</v>
      </c>
      <c r="L1848" s="94" t="n">
        <f aca="false">K1848 *M1848</f>
        <v>6500</v>
      </c>
      <c r="M1848" s="95" t="n">
        <v>0.4</v>
      </c>
      <c r="N1848" s="88" t="s">
        <v>23</v>
      </c>
      <c r="O1848" s="91" t="s">
        <v>218</v>
      </c>
      <c r="P1848" s="0" t="str">
        <f aca="false">RIGHT(H1848,LEN(H1848) - FIND(" ", H1848))</f>
        <v>Street Footwear</v>
      </c>
    </row>
    <row r="1849" customFormat="false" ht="14.25" hidden="false" customHeight="true" outlineLevel="0" collapsed="false">
      <c r="B1849" s="88" t="s">
        <v>30</v>
      </c>
      <c r="C1849" s="89" t="n">
        <v>1197831</v>
      </c>
      <c r="D1849" s="90" t="n">
        <v>44219</v>
      </c>
      <c r="E1849" s="88" t="s">
        <v>40</v>
      </c>
      <c r="F1849" s="88" t="s">
        <v>119</v>
      </c>
      <c r="G1849" s="88" t="s">
        <v>120</v>
      </c>
      <c r="H1849" s="91" t="s">
        <v>24</v>
      </c>
      <c r="I1849" s="92" t="n">
        <v>25</v>
      </c>
      <c r="J1849" s="93" t="n">
        <v>450</v>
      </c>
      <c r="K1849" s="94" t="n">
        <f aca="false">I1849 * J1849</f>
        <v>11250</v>
      </c>
      <c r="L1849" s="94" t="n">
        <f aca="false">K1849 *M1849</f>
        <v>3937.5</v>
      </c>
      <c r="M1849" s="95" t="n">
        <v>0.35</v>
      </c>
      <c r="N1849" s="88" t="s">
        <v>23</v>
      </c>
      <c r="O1849" s="91" t="s">
        <v>218</v>
      </c>
      <c r="P1849" s="0" t="str">
        <f aca="false">RIGHT(H1849,LEN(H1849) - FIND(" ", H1849))</f>
        <v>Athletic Footwear</v>
      </c>
    </row>
    <row r="1850" customFormat="false" ht="14.25" hidden="false" customHeight="true" outlineLevel="0" collapsed="false">
      <c r="B1850" s="88" t="s">
        <v>30</v>
      </c>
      <c r="C1850" s="89" t="n">
        <v>1197831</v>
      </c>
      <c r="D1850" s="90" t="n">
        <v>44219</v>
      </c>
      <c r="E1850" s="88" t="s">
        <v>40</v>
      </c>
      <c r="F1850" s="88" t="s">
        <v>119</v>
      </c>
      <c r="G1850" s="88" t="s">
        <v>120</v>
      </c>
      <c r="H1850" s="91" t="s">
        <v>48</v>
      </c>
      <c r="I1850" s="92" t="n">
        <v>15</v>
      </c>
      <c r="J1850" s="93" t="n">
        <v>450</v>
      </c>
      <c r="K1850" s="94" t="n">
        <f aca="false">I1850 * J1850</f>
        <v>6750</v>
      </c>
      <c r="L1850" s="94" t="n">
        <f aca="false">K1850 *M1850</f>
        <v>2700</v>
      </c>
      <c r="M1850" s="95" t="n">
        <v>0.4</v>
      </c>
      <c r="N1850" s="88" t="s">
        <v>23</v>
      </c>
      <c r="O1850" s="91" t="s">
        <v>219</v>
      </c>
      <c r="P1850" s="0" t="str">
        <f aca="false">RIGHT(H1850,LEN(H1850) - FIND(" ", H1850))</f>
        <v>Street Footwear</v>
      </c>
    </row>
    <row r="1851" customFormat="false" ht="14.25" hidden="false" customHeight="true" outlineLevel="0" collapsed="false">
      <c r="B1851" s="88" t="s">
        <v>30</v>
      </c>
      <c r="C1851" s="89" t="n">
        <v>1197831</v>
      </c>
      <c r="D1851" s="90" t="n">
        <v>44219</v>
      </c>
      <c r="E1851" s="88" t="s">
        <v>40</v>
      </c>
      <c r="F1851" s="88" t="s">
        <v>119</v>
      </c>
      <c r="G1851" s="88" t="s">
        <v>120</v>
      </c>
      <c r="H1851" s="91" t="s">
        <v>44</v>
      </c>
      <c r="I1851" s="92" t="n">
        <v>20</v>
      </c>
      <c r="J1851" s="93" t="n">
        <v>300</v>
      </c>
      <c r="K1851" s="94" t="n">
        <f aca="false">I1851 * J1851</f>
        <v>6000</v>
      </c>
      <c r="L1851" s="94" t="n">
        <f aca="false">K1851 *M1851</f>
        <v>2400</v>
      </c>
      <c r="M1851" s="95" t="n">
        <v>0.4</v>
      </c>
      <c r="N1851" s="88" t="s">
        <v>23</v>
      </c>
      <c r="O1851" s="91" t="s">
        <v>219</v>
      </c>
      <c r="P1851" s="0" t="str">
        <f aca="false">RIGHT(H1851,LEN(H1851) - FIND(" ", H1851))</f>
        <v>Athletic Footwear</v>
      </c>
    </row>
    <row r="1852" customFormat="false" ht="14.25" hidden="false" customHeight="true" outlineLevel="0" collapsed="false">
      <c r="B1852" s="88" t="s">
        <v>30</v>
      </c>
      <c r="C1852" s="89" t="n">
        <v>1197831</v>
      </c>
      <c r="D1852" s="90" t="n">
        <v>44219</v>
      </c>
      <c r="E1852" s="88" t="s">
        <v>40</v>
      </c>
      <c r="F1852" s="88" t="s">
        <v>119</v>
      </c>
      <c r="G1852" s="88" t="s">
        <v>120</v>
      </c>
      <c r="H1852" s="91" t="s">
        <v>16</v>
      </c>
      <c r="I1852" s="92" t="n">
        <v>35</v>
      </c>
      <c r="J1852" s="93" t="n">
        <v>350</v>
      </c>
      <c r="K1852" s="94" t="n">
        <f aca="false">I1852 * J1852</f>
        <v>12250</v>
      </c>
      <c r="L1852" s="94" t="n">
        <f aca="false">K1852 *M1852</f>
        <v>4287.5</v>
      </c>
      <c r="M1852" s="95" t="n">
        <v>0.35</v>
      </c>
      <c r="N1852" s="88" t="s">
        <v>23</v>
      </c>
      <c r="O1852" s="91" t="s">
        <v>218</v>
      </c>
      <c r="P1852" s="0" t="str">
        <f aca="false">RIGHT(H1852,LEN(H1852) - FIND(" ", H1852))</f>
        <v>Apparel</v>
      </c>
    </row>
    <row r="1853" customFormat="false" ht="14.25" hidden="false" customHeight="true" outlineLevel="0" collapsed="false">
      <c r="B1853" s="88" t="s">
        <v>30</v>
      </c>
      <c r="C1853" s="89" t="n">
        <v>1197831</v>
      </c>
      <c r="D1853" s="90" t="n">
        <v>44219</v>
      </c>
      <c r="E1853" s="88" t="s">
        <v>40</v>
      </c>
      <c r="F1853" s="88" t="s">
        <v>119</v>
      </c>
      <c r="G1853" s="88" t="s">
        <v>120</v>
      </c>
      <c r="H1853" s="91" t="s">
        <v>38</v>
      </c>
      <c r="I1853" s="92" t="n">
        <v>25</v>
      </c>
      <c r="J1853" s="93" t="n">
        <v>450</v>
      </c>
      <c r="K1853" s="94" t="n">
        <f aca="false">I1853 * J1853</f>
        <v>11250</v>
      </c>
      <c r="L1853" s="94" t="n">
        <f aca="false">K1853 *M1853</f>
        <v>4500</v>
      </c>
      <c r="M1853" s="95" t="n">
        <v>0.4</v>
      </c>
      <c r="N1853" s="88" t="s">
        <v>23</v>
      </c>
      <c r="O1853" s="91" t="s">
        <v>219</v>
      </c>
      <c r="P1853" s="0" t="str">
        <f aca="false">RIGHT(H1853,LEN(H1853) - FIND(" ", H1853))</f>
        <v>Apparel</v>
      </c>
    </row>
    <row r="1854" customFormat="false" ht="14.25" hidden="false" customHeight="true" outlineLevel="0" collapsed="false">
      <c r="B1854" s="88" t="s">
        <v>43</v>
      </c>
      <c r="C1854" s="89" t="n">
        <v>1197831</v>
      </c>
      <c r="D1854" s="90" t="n">
        <v>44219</v>
      </c>
      <c r="E1854" s="88" t="s">
        <v>40</v>
      </c>
      <c r="F1854" s="88" t="s">
        <v>80</v>
      </c>
      <c r="G1854" s="88" t="s">
        <v>125</v>
      </c>
      <c r="H1854" s="91" t="s">
        <v>32</v>
      </c>
      <c r="I1854" s="92" t="n">
        <v>25</v>
      </c>
      <c r="J1854" s="93" t="n">
        <v>575</v>
      </c>
      <c r="K1854" s="94" t="n">
        <f aca="false">I1854 * J1854</f>
        <v>14375</v>
      </c>
      <c r="L1854" s="94" t="n">
        <f aca="false">K1854 *M1854</f>
        <v>5750</v>
      </c>
      <c r="M1854" s="95" t="n">
        <v>0.4</v>
      </c>
      <c r="N1854" s="88" t="s">
        <v>23</v>
      </c>
      <c r="O1854" s="91" t="s">
        <v>218</v>
      </c>
      <c r="P1854" s="0" t="str">
        <f aca="false">RIGHT(H1854,LEN(H1854) - FIND(" ", H1854))</f>
        <v>Street Footwear</v>
      </c>
    </row>
    <row r="1855" customFormat="false" ht="14.25" hidden="false" customHeight="true" outlineLevel="0" collapsed="false">
      <c r="B1855" s="88" t="s">
        <v>43</v>
      </c>
      <c r="C1855" s="89" t="n">
        <v>1197831</v>
      </c>
      <c r="D1855" s="90" t="n">
        <v>44219</v>
      </c>
      <c r="E1855" s="88" t="s">
        <v>40</v>
      </c>
      <c r="F1855" s="88" t="s">
        <v>80</v>
      </c>
      <c r="G1855" s="88" t="s">
        <v>125</v>
      </c>
      <c r="H1855" s="91" t="s">
        <v>24</v>
      </c>
      <c r="I1855" s="92" t="n">
        <v>25</v>
      </c>
      <c r="J1855" s="93" t="n">
        <v>375</v>
      </c>
      <c r="K1855" s="94" t="n">
        <f aca="false">I1855 * J1855</f>
        <v>9375</v>
      </c>
      <c r="L1855" s="94" t="n">
        <f aca="false">K1855 *M1855</f>
        <v>3281.25</v>
      </c>
      <c r="M1855" s="95" t="n">
        <v>0.35</v>
      </c>
      <c r="N1855" s="88" t="s">
        <v>23</v>
      </c>
      <c r="O1855" s="91" t="s">
        <v>218</v>
      </c>
      <c r="P1855" s="0" t="str">
        <f aca="false">RIGHT(H1855,LEN(H1855) - FIND(" ", H1855))</f>
        <v>Athletic Footwear</v>
      </c>
    </row>
    <row r="1856" customFormat="false" ht="14.25" hidden="false" customHeight="true" outlineLevel="0" collapsed="false">
      <c r="B1856" s="88" t="s">
        <v>43</v>
      </c>
      <c r="C1856" s="89" t="n">
        <v>1197831</v>
      </c>
      <c r="D1856" s="90" t="n">
        <v>44219</v>
      </c>
      <c r="E1856" s="88" t="s">
        <v>40</v>
      </c>
      <c r="F1856" s="88" t="s">
        <v>80</v>
      </c>
      <c r="G1856" s="88" t="s">
        <v>125</v>
      </c>
      <c r="H1856" s="91" t="s">
        <v>48</v>
      </c>
      <c r="I1856" s="92" t="n">
        <v>15</v>
      </c>
      <c r="J1856" s="93" t="n">
        <v>375</v>
      </c>
      <c r="K1856" s="94" t="n">
        <f aca="false">I1856 * J1856</f>
        <v>5625</v>
      </c>
      <c r="L1856" s="94" t="n">
        <f aca="false">K1856 *M1856</f>
        <v>2250</v>
      </c>
      <c r="M1856" s="95" t="n">
        <v>0.4</v>
      </c>
      <c r="N1856" s="88" t="s">
        <v>23</v>
      </c>
      <c r="O1856" s="91" t="s">
        <v>219</v>
      </c>
      <c r="P1856" s="0" t="str">
        <f aca="false">RIGHT(H1856,LEN(H1856) - FIND(" ", H1856))</f>
        <v>Street Footwear</v>
      </c>
    </row>
    <row r="1857" customFormat="false" ht="14.25" hidden="false" customHeight="true" outlineLevel="0" collapsed="false">
      <c r="B1857" s="88" t="s">
        <v>43</v>
      </c>
      <c r="C1857" s="89" t="n">
        <v>1197831</v>
      </c>
      <c r="D1857" s="90" t="n">
        <v>44219</v>
      </c>
      <c r="E1857" s="88" t="s">
        <v>40</v>
      </c>
      <c r="F1857" s="88" t="s">
        <v>80</v>
      </c>
      <c r="G1857" s="88" t="s">
        <v>125</v>
      </c>
      <c r="H1857" s="91" t="s">
        <v>44</v>
      </c>
      <c r="I1857" s="92" t="n">
        <v>20</v>
      </c>
      <c r="J1857" s="93" t="n">
        <v>225</v>
      </c>
      <c r="K1857" s="94" t="n">
        <f aca="false">I1857 * J1857</f>
        <v>4500</v>
      </c>
      <c r="L1857" s="94" t="n">
        <f aca="false">K1857 *M1857</f>
        <v>1800</v>
      </c>
      <c r="M1857" s="95" t="n">
        <v>0.4</v>
      </c>
      <c r="N1857" s="88" t="s">
        <v>23</v>
      </c>
      <c r="O1857" s="91" t="s">
        <v>219</v>
      </c>
      <c r="P1857" s="0" t="str">
        <f aca="false">RIGHT(H1857,LEN(H1857) - FIND(" ", H1857))</f>
        <v>Athletic Footwear</v>
      </c>
    </row>
    <row r="1858" customFormat="false" ht="14.25" hidden="false" customHeight="true" outlineLevel="0" collapsed="false">
      <c r="B1858" s="88" t="s">
        <v>43</v>
      </c>
      <c r="C1858" s="89" t="n">
        <v>1197831</v>
      </c>
      <c r="D1858" s="90" t="n">
        <v>44219</v>
      </c>
      <c r="E1858" s="88" t="s">
        <v>40</v>
      </c>
      <c r="F1858" s="88" t="s">
        <v>80</v>
      </c>
      <c r="G1858" s="88" t="s">
        <v>125</v>
      </c>
      <c r="H1858" s="91" t="s">
        <v>16</v>
      </c>
      <c r="I1858" s="92" t="n">
        <v>35</v>
      </c>
      <c r="J1858" s="93" t="n">
        <v>275</v>
      </c>
      <c r="K1858" s="94" t="n">
        <f aca="false">I1858 * J1858</f>
        <v>9625</v>
      </c>
      <c r="L1858" s="94" t="n">
        <f aca="false">K1858 *M1858</f>
        <v>3368.75</v>
      </c>
      <c r="M1858" s="95" t="n">
        <v>0.35</v>
      </c>
      <c r="N1858" s="88" t="s">
        <v>23</v>
      </c>
      <c r="O1858" s="91" t="s">
        <v>218</v>
      </c>
      <c r="P1858" s="0" t="str">
        <f aca="false">RIGHT(H1858,LEN(H1858) - FIND(" ", H1858))</f>
        <v>Apparel</v>
      </c>
    </row>
    <row r="1859" customFormat="false" ht="14.25" hidden="false" customHeight="true" outlineLevel="0" collapsed="false">
      <c r="B1859" s="88" t="s">
        <v>43</v>
      </c>
      <c r="C1859" s="89" t="n">
        <v>1197831</v>
      </c>
      <c r="D1859" s="90" t="n">
        <v>44219</v>
      </c>
      <c r="E1859" s="88" t="s">
        <v>40</v>
      </c>
      <c r="F1859" s="88" t="s">
        <v>80</v>
      </c>
      <c r="G1859" s="88" t="s">
        <v>125</v>
      </c>
      <c r="H1859" s="91" t="s">
        <v>38</v>
      </c>
      <c r="I1859" s="92" t="n">
        <v>25</v>
      </c>
      <c r="J1859" s="93" t="n">
        <v>375</v>
      </c>
      <c r="K1859" s="94" t="n">
        <f aca="false">I1859 * J1859</f>
        <v>9375</v>
      </c>
      <c r="L1859" s="94" t="n">
        <f aca="false">K1859 *M1859</f>
        <v>3750</v>
      </c>
      <c r="M1859" s="95" t="n">
        <v>0.4</v>
      </c>
      <c r="N1859" s="88" t="s">
        <v>23</v>
      </c>
      <c r="O1859" s="91" t="s">
        <v>219</v>
      </c>
      <c r="P1859" s="0" t="str">
        <f aca="false">RIGHT(H1859,LEN(H1859) - FIND(" ", H1859))</f>
        <v>Apparel</v>
      </c>
    </row>
    <row r="1860" customFormat="false" ht="14.25" hidden="false" customHeight="true" outlineLevel="0" collapsed="false">
      <c r="B1860" s="88" t="s">
        <v>43</v>
      </c>
      <c r="C1860" s="89" t="n">
        <v>1128299</v>
      </c>
      <c r="D1860" s="90" t="n">
        <v>44219</v>
      </c>
      <c r="E1860" s="88" t="s">
        <v>18</v>
      </c>
      <c r="F1860" s="88" t="s">
        <v>19</v>
      </c>
      <c r="G1860" s="88" t="s">
        <v>60</v>
      </c>
      <c r="H1860" s="91" t="s">
        <v>38</v>
      </c>
      <c r="I1860" s="92" t="n">
        <v>76</v>
      </c>
      <c r="J1860" s="93" t="n">
        <v>181</v>
      </c>
      <c r="K1860" s="94" t="n">
        <f aca="false">I1860 * J1860</f>
        <v>13756</v>
      </c>
      <c r="L1860" s="94" t="n">
        <f aca="false">K1860 *M1860</f>
        <v>3439</v>
      </c>
      <c r="M1860" s="95" t="n">
        <v>0.25</v>
      </c>
      <c r="N1860" s="88" t="s">
        <v>23</v>
      </c>
      <c r="O1860" s="91" t="s">
        <v>219</v>
      </c>
      <c r="P1860" s="0" t="str">
        <f aca="false">RIGHT(H1860,LEN(H1860) - FIND(" ", H1860))</f>
        <v>Apparel</v>
      </c>
    </row>
    <row r="1861" customFormat="false" ht="14.25" hidden="false" customHeight="true" outlineLevel="0" collapsed="false">
      <c r="B1861" s="88" t="s">
        <v>22</v>
      </c>
      <c r="C1861" s="89" t="n">
        <v>1189833</v>
      </c>
      <c r="D1861" s="90" t="n">
        <v>44219</v>
      </c>
      <c r="E1861" s="88" t="s">
        <v>29</v>
      </c>
      <c r="F1861" s="88" t="s">
        <v>124</v>
      </c>
      <c r="G1861" s="88" t="s">
        <v>87</v>
      </c>
      <c r="H1861" s="91" t="s">
        <v>48</v>
      </c>
      <c r="I1861" s="92" t="n">
        <v>44</v>
      </c>
      <c r="J1861" s="93" t="n">
        <v>111</v>
      </c>
      <c r="K1861" s="94" t="n">
        <f aca="false">I1861 * J1861</f>
        <v>4884</v>
      </c>
      <c r="L1861" s="94" t="n">
        <f aca="false">K1861 *M1861</f>
        <v>2686.2</v>
      </c>
      <c r="M1861" s="95" t="n">
        <v>0.55</v>
      </c>
      <c r="N1861" s="88" t="s">
        <v>23</v>
      </c>
      <c r="O1861" s="91" t="s">
        <v>219</v>
      </c>
      <c r="P1861" s="0" t="str">
        <f aca="false">RIGHT(H1861,LEN(H1861) - FIND(" ", H1861))</f>
        <v>Street Footwear</v>
      </c>
    </row>
    <row r="1862" customFormat="false" ht="14.25" hidden="false" customHeight="true" outlineLevel="0" collapsed="false">
      <c r="B1862" s="88" t="s">
        <v>13</v>
      </c>
      <c r="C1862" s="89" t="n">
        <v>1128299</v>
      </c>
      <c r="D1862" s="90" t="n">
        <v>44219</v>
      </c>
      <c r="E1862" s="88" t="s">
        <v>18</v>
      </c>
      <c r="F1862" s="88" t="s">
        <v>96</v>
      </c>
      <c r="G1862" s="88" t="s">
        <v>91</v>
      </c>
      <c r="H1862" s="91" t="s">
        <v>32</v>
      </c>
      <c r="I1862" s="92" t="n">
        <v>29</v>
      </c>
      <c r="J1862" s="93" t="n">
        <v>119</v>
      </c>
      <c r="K1862" s="94" t="n">
        <f aca="false">I1862 * J1862</f>
        <v>3451</v>
      </c>
      <c r="L1862" s="94" t="n">
        <f aca="false">K1862 *M1862</f>
        <v>1656.48</v>
      </c>
      <c r="M1862" s="95" t="n">
        <v>0.48</v>
      </c>
      <c r="N1862" s="88" t="s">
        <v>23</v>
      </c>
      <c r="O1862" s="91" t="s">
        <v>218</v>
      </c>
      <c r="P1862" s="0" t="str">
        <f aca="false">RIGHT(H1862,LEN(H1862) - FIND(" ", H1862))</f>
        <v>Street Footwear</v>
      </c>
    </row>
    <row r="1863" customFormat="false" ht="14.25" hidden="false" customHeight="true" outlineLevel="0" collapsed="false">
      <c r="B1863" s="88" t="s">
        <v>13</v>
      </c>
      <c r="C1863" s="89" t="n">
        <v>1128299</v>
      </c>
      <c r="D1863" s="90" t="n">
        <v>44219</v>
      </c>
      <c r="E1863" s="88" t="s">
        <v>18</v>
      </c>
      <c r="F1863" s="88" t="s">
        <v>96</v>
      </c>
      <c r="G1863" s="88" t="s">
        <v>91</v>
      </c>
      <c r="H1863" s="91" t="s">
        <v>24</v>
      </c>
      <c r="I1863" s="92" t="n">
        <v>37</v>
      </c>
      <c r="J1863" s="93" t="n">
        <v>106</v>
      </c>
      <c r="K1863" s="94" t="n">
        <f aca="false">I1863 * J1863</f>
        <v>3922</v>
      </c>
      <c r="L1863" s="94" t="n">
        <f aca="false">K1863 *M1863</f>
        <v>2000.22</v>
      </c>
      <c r="M1863" s="95" t="n">
        <v>0.51</v>
      </c>
      <c r="N1863" s="88" t="s">
        <v>23</v>
      </c>
      <c r="O1863" s="91" t="s">
        <v>218</v>
      </c>
      <c r="P1863" s="0" t="str">
        <f aca="false">RIGHT(H1863,LEN(H1863) - FIND(" ", H1863))</f>
        <v>Athletic Footwear</v>
      </c>
    </row>
    <row r="1864" customFormat="false" ht="14.25" hidden="false" customHeight="true" outlineLevel="0" collapsed="false">
      <c r="B1864" s="88" t="s">
        <v>13</v>
      </c>
      <c r="C1864" s="89" t="n">
        <v>1128299</v>
      </c>
      <c r="D1864" s="90" t="n">
        <v>44219</v>
      </c>
      <c r="E1864" s="88" t="s">
        <v>18</v>
      </c>
      <c r="F1864" s="88" t="s">
        <v>96</v>
      </c>
      <c r="G1864" s="88" t="s">
        <v>91</v>
      </c>
      <c r="H1864" s="91" t="s">
        <v>48</v>
      </c>
      <c r="I1864" s="92" t="n">
        <v>37</v>
      </c>
      <c r="J1864" s="93" t="n">
        <v>106</v>
      </c>
      <c r="K1864" s="94" t="n">
        <f aca="false">I1864 * J1864</f>
        <v>3922</v>
      </c>
      <c r="L1864" s="94" t="n">
        <f aca="false">K1864 *M1864</f>
        <v>1921.78</v>
      </c>
      <c r="M1864" s="95" t="n">
        <v>0.49</v>
      </c>
      <c r="N1864" s="88" t="s">
        <v>23</v>
      </c>
      <c r="O1864" s="91" t="s">
        <v>219</v>
      </c>
      <c r="P1864" s="0" t="str">
        <f aca="false">RIGHT(H1864,LEN(H1864) - FIND(" ", H1864))</f>
        <v>Street Footwear</v>
      </c>
    </row>
    <row r="1865" customFormat="false" ht="14.25" hidden="false" customHeight="true" outlineLevel="0" collapsed="false">
      <c r="B1865" s="88" t="s">
        <v>13</v>
      </c>
      <c r="C1865" s="89" t="n">
        <v>1128299</v>
      </c>
      <c r="D1865" s="90" t="n">
        <v>44219</v>
      </c>
      <c r="E1865" s="88" t="s">
        <v>18</v>
      </c>
      <c r="F1865" s="88" t="s">
        <v>96</v>
      </c>
      <c r="G1865" s="88" t="s">
        <v>91</v>
      </c>
      <c r="H1865" s="91" t="s">
        <v>44</v>
      </c>
      <c r="I1865" s="92" t="n">
        <v>38</v>
      </c>
      <c r="J1865" s="93" t="n">
        <v>77</v>
      </c>
      <c r="K1865" s="94" t="n">
        <f aca="false">I1865 * J1865</f>
        <v>2926</v>
      </c>
      <c r="L1865" s="94" t="n">
        <f aca="false">K1865 *M1865</f>
        <v>1345.96</v>
      </c>
      <c r="M1865" s="95" t="n">
        <v>0.46</v>
      </c>
      <c r="N1865" s="88" t="s">
        <v>23</v>
      </c>
      <c r="O1865" s="91" t="s">
        <v>219</v>
      </c>
      <c r="P1865" s="0" t="str">
        <f aca="false">RIGHT(H1865,LEN(H1865) - FIND(" ", H1865))</f>
        <v>Athletic Footwear</v>
      </c>
    </row>
    <row r="1866" customFormat="false" ht="14.25" hidden="false" customHeight="true" outlineLevel="0" collapsed="false">
      <c r="B1866" s="88" t="s">
        <v>13</v>
      </c>
      <c r="C1866" s="89" t="n">
        <v>1128299</v>
      </c>
      <c r="D1866" s="90" t="n">
        <v>44219</v>
      </c>
      <c r="E1866" s="88" t="s">
        <v>18</v>
      </c>
      <c r="F1866" s="88" t="s">
        <v>96</v>
      </c>
      <c r="G1866" s="88" t="s">
        <v>91</v>
      </c>
      <c r="H1866" s="91" t="s">
        <v>16</v>
      </c>
      <c r="I1866" s="92" t="n">
        <v>42</v>
      </c>
      <c r="J1866" s="93" t="n">
        <v>63</v>
      </c>
      <c r="K1866" s="94" t="n">
        <f aca="false">I1866 * J1866</f>
        <v>2646</v>
      </c>
      <c r="L1866" s="94" t="n">
        <f aca="false">K1866 *M1866</f>
        <v>1190.7</v>
      </c>
      <c r="M1866" s="95" t="n">
        <v>0.45</v>
      </c>
      <c r="N1866" s="88" t="s">
        <v>23</v>
      </c>
      <c r="O1866" s="91" t="s">
        <v>218</v>
      </c>
      <c r="P1866" s="0" t="str">
        <f aca="false">RIGHT(H1866,LEN(H1866) - FIND(" ", H1866))</f>
        <v>Apparel</v>
      </c>
    </row>
    <row r="1867" customFormat="false" ht="14.25" hidden="false" customHeight="true" outlineLevel="0" collapsed="false">
      <c r="B1867" s="88" t="s">
        <v>13</v>
      </c>
      <c r="C1867" s="89" t="n">
        <v>1128299</v>
      </c>
      <c r="D1867" s="90" t="n">
        <v>44219</v>
      </c>
      <c r="E1867" s="88" t="s">
        <v>18</v>
      </c>
      <c r="F1867" s="88" t="s">
        <v>96</v>
      </c>
      <c r="G1867" s="88" t="s">
        <v>91</v>
      </c>
      <c r="H1867" s="91" t="s">
        <v>38</v>
      </c>
      <c r="I1867" s="92" t="n">
        <v>36</v>
      </c>
      <c r="J1867" s="93" t="n">
        <v>111</v>
      </c>
      <c r="K1867" s="94" t="n">
        <f aca="false">I1867 * J1867</f>
        <v>3996</v>
      </c>
      <c r="L1867" s="94" t="n">
        <f aca="false">K1867 *M1867</f>
        <v>1398.6</v>
      </c>
      <c r="M1867" s="95" t="n">
        <v>0.35</v>
      </c>
      <c r="N1867" s="88" t="s">
        <v>23</v>
      </c>
      <c r="O1867" s="91" t="s">
        <v>219</v>
      </c>
      <c r="P1867" s="0" t="str">
        <f aca="false">RIGHT(H1867,LEN(H1867) - FIND(" ", H1867))</f>
        <v>Apparel</v>
      </c>
    </row>
    <row r="1868" customFormat="false" ht="14.25" hidden="false" customHeight="true" outlineLevel="0" collapsed="false">
      <c r="B1868" s="88" t="s">
        <v>30</v>
      </c>
      <c r="C1868" s="89" t="n">
        <v>1197831</v>
      </c>
      <c r="D1868" s="90" t="n">
        <v>44219</v>
      </c>
      <c r="E1868" s="88" t="s">
        <v>40</v>
      </c>
      <c r="F1868" s="88" t="s">
        <v>119</v>
      </c>
      <c r="G1868" s="88" t="s">
        <v>120</v>
      </c>
      <c r="H1868" s="91" t="s">
        <v>32</v>
      </c>
      <c r="I1868" s="92" t="n">
        <v>24</v>
      </c>
      <c r="J1868" s="93" t="n">
        <v>176</v>
      </c>
      <c r="K1868" s="94" t="n">
        <f aca="false">I1868 * J1868</f>
        <v>4224</v>
      </c>
      <c r="L1868" s="94" t="n">
        <f aca="false">K1868 *M1868</f>
        <v>2154.24</v>
      </c>
      <c r="M1868" s="95" t="n">
        <v>0.51</v>
      </c>
      <c r="N1868" s="88" t="s">
        <v>23</v>
      </c>
      <c r="O1868" s="91" t="s">
        <v>218</v>
      </c>
      <c r="P1868" s="0" t="str">
        <f aca="false">RIGHT(H1868,LEN(H1868) - FIND(" ", H1868))</f>
        <v>Street Footwear</v>
      </c>
    </row>
    <row r="1869" customFormat="false" ht="14.25" hidden="false" customHeight="true" outlineLevel="0" collapsed="false">
      <c r="B1869" s="88" t="s">
        <v>30</v>
      </c>
      <c r="C1869" s="89" t="n">
        <v>1197831</v>
      </c>
      <c r="D1869" s="90" t="n">
        <v>44219</v>
      </c>
      <c r="E1869" s="88" t="s">
        <v>40</v>
      </c>
      <c r="F1869" s="88" t="s">
        <v>119</v>
      </c>
      <c r="G1869" s="88" t="s">
        <v>120</v>
      </c>
      <c r="H1869" s="91" t="s">
        <v>24</v>
      </c>
      <c r="I1869" s="92" t="n">
        <v>25</v>
      </c>
      <c r="J1869" s="93" t="n">
        <v>131</v>
      </c>
      <c r="K1869" s="94" t="n">
        <f aca="false">I1869 * J1869</f>
        <v>3275</v>
      </c>
      <c r="L1869" s="94" t="n">
        <f aca="false">K1869 *M1869</f>
        <v>1473.75</v>
      </c>
      <c r="M1869" s="95" t="n">
        <v>0.45</v>
      </c>
      <c r="N1869" s="88" t="s">
        <v>23</v>
      </c>
      <c r="O1869" s="91" t="s">
        <v>218</v>
      </c>
      <c r="P1869" s="0" t="str">
        <f aca="false">RIGHT(H1869,LEN(H1869) - FIND(" ", H1869))</f>
        <v>Athletic Footwear</v>
      </c>
    </row>
    <row r="1870" customFormat="false" ht="14.25" hidden="false" customHeight="true" outlineLevel="0" collapsed="false">
      <c r="B1870" s="88" t="s">
        <v>30</v>
      </c>
      <c r="C1870" s="89" t="n">
        <v>1197831</v>
      </c>
      <c r="D1870" s="90" t="n">
        <v>44219</v>
      </c>
      <c r="E1870" s="88" t="s">
        <v>40</v>
      </c>
      <c r="F1870" s="88" t="s">
        <v>119</v>
      </c>
      <c r="G1870" s="88" t="s">
        <v>120</v>
      </c>
      <c r="H1870" s="91" t="s">
        <v>48</v>
      </c>
      <c r="I1870" s="92" t="n">
        <v>14</v>
      </c>
      <c r="J1870" s="93" t="n">
        <v>117</v>
      </c>
      <c r="K1870" s="94" t="n">
        <f aca="false">I1870 * J1870</f>
        <v>1638</v>
      </c>
      <c r="L1870" s="94" t="n">
        <f aca="false">K1870 *M1870</f>
        <v>835.38</v>
      </c>
      <c r="M1870" s="95" t="n">
        <v>0.51</v>
      </c>
      <c r="N1870" s="88" t="s">
        <v>23</v>
      </c>
      <c r="O1870" s="91" t="s">
        <v>219</v>
      </c>
      <c r="P1870" s="0" t="str">
        <f aca="false">RIGHT(H1870,LEN(H1870) - FIND(" ", H1870))</f>
        <v>Street Footwear</v>
      </c>
    </row>
    <row r="1871" customFormat="false" ht="14.25" hidden="false" customHeight="true" outlineLevel="0" collapsed="false">
      <c r="B1871" s="88" t="s">
        <v>30</v>
      </c>
      <c r="C1871" s="89" t="n">
        <v>1197831</v>
      </c>
      <c r="D1871" s="90" t="n">
        <v>44219</v>
      </c>
      <c r="E1871" s="88" t="s">
        <v>40</v>
      </c>
      <c r="F1871" s="88" t="s">
        <v>119</v>
      </c>
      <c r="G1871" s="88" t="s">
        <v>120</v>
      </c>
      <c r="H1871" s="91" t="s">
        <v>44</v>
      </c>
      <c r="I1871" s="92" t="n">
        <v>19</v>
      </c>
      <c r="J1871" s="93" t="n">
        <v>78</v>
      </c>
      <c r="K1871" s="94" t="n">
        <f aca="false">I1871 * J1871</f>
        <v>1482</v>
      </c>
      <c r="L1871" s="94" t="n">
        <f aca="false">K1871 *M1871</f>
        <v>785.46</v>
      </c>
      <c r="M1871" s="95" t="n">
        <v>0.53</v>
      </c>
      <c r="N1871" s="88" t="s">
        <v>23</v>
      </c>
      <c r="O1871" s="91" t="s">
        <v>219</v>
      </c>
      <c r="P1871" s="0" t="str">
        <f aca="false">RIGHT(H1871,LEN(H1871) - FIND(" ", H1871))</f>
        <v>Athletic Footwear</v>
      </c>
    </row>
    <row r="1872" customFormat="false" ht="14.25" hidden="false" customHeight="true" outlineLevel="0" collapsed="false">
      <c r="B1872" s="88" t="s">
        <v>30</v>
      </c>
      <c r="C1872" s="89" t="n">
        <v>1197831</v>
      </c>
      <c r="D1872" s="90" t="n">
        <v>44219</v>
      </c>
      <c r="E1872" s="88" t="s">
        <v>40</v>
      </c>
      <c r="F1872" s="88" t="s">
        <v>119</v>
      </c>
      <c r="G1872" s="88" t="s">
        <v>120</v>
      </c>
      <c r="H1872" s="91" t="s">
        <v>16</v>
      </c>
      <c r="I1872" s="92" t="n">
        <v>34</v>
      </c>
      <c r="J1872" s="93" t="n">
        <v>95</v>
      </c>
      <c r="K1872" s="94" t="n">
        <f aca="false">I1872 * J1872</f>
        <v>3230</v>
      </c>
      <c r="L1872" s="94" t="n">
        <f aca="false">K1872 *M1872</f>
        <v>1550.4</v>
      </c>
      <c r="M1872" s="95" t="n">
        <v>0.48</v>
      </c>
      <c r="N1872" s="88" t="s">
        <v>23</v>
      </c>
      <c r="O1872" s="91" t="s">
        <v>218</v>
      </c>
      <c r="P1872" s="0" t="str">
        <f aca="false">RIGHT(H1872,LEN(H1872) - FIND(" ", H1872))</f>
        <v>Apparel</v>
      </c>
    </row>
    <row r="1873" customFormat="false" ht="14.25" hidden="false" customHeight="true" outlineLevel="0" collapsed="false">
      <c r="B1873" s="88" t="s">
        <v>30</v>
      </c>
      <c r="C1873" s="89" t="n">
        <v>1197831</v>
      </c>
      <c r="D1873" s="90" t="n">
        <v>44219</v>
      </c>
      <c r="E1873" s="88" t="s">
        <v>40</v>
      </c>
      <c r="F1873" s="88" t="s">
        <v>119</v>
      </c>
      <c r="G1873" s="88" t="s">
        <v>120</v>
      </c>
      <c r="H1873" s="91" t="s">
        <v>38</v>
      </c>
      <c r="I1873" s="92" t="n">
        <v>23</v>
      </c>
      <c r="J1873" s="93" t="n">
        <v>122</v>
      </c>
      <c r="K1873" s="94" t="n">
        <f aca="false">I1873 * J1873</f>
        <v>2806</v>
      </c>
      <c r="L1873" s="94" t="n">
        <f aca="false">K1873 *M1873</f>
        <v>1459.12</v>
      </c>
      <c r="M1873" s="95" t="n">
        <v>0.52</v>
      </c>
      <c r="N1873" s="88" t="s">
        <v>23</v>
      </c>
      <c r="O1873" s="91" t="s">
        <v>219</v>
      </c>
      <c r="P1873" s="0" t="str">
        <f aca="false">RIGHT(H1873,LEN(H1873) - FIND(" ", H1873))</f>
        <v>Apparel</v>
      </c>
    </row>
    <row r="1874" customFormat="false" ht="14.25" hidden="false" customHeight="true" outlineLevel="0" collapsed="false">
      <c r="B1874" s="88" t="s">
        <v>43</v>
      </c>
      <c r="C1874" s="89" t="n">
        <v>1197831</v>
      </c>
      <c r="D1874" s="90" t="n">
        <v>44219</v>
      </c>
      <c r="E1874" s="88" t="s">
        <v>40</v>
      </c>
      <c r="F1874" s="88" t="s">
        <v>80</v>
      </c>
      <c r="G1874" s="88" t="s">
        <v>125</v>
      </c>
      <c r="H1874" s="91" t="s">
        <v>32</v>
      </c>
      <c r="I1874" s="92" t="n">
        <v>24</v>
      </c>
      <c r="J1874" s="93" t="n">
        <v>167</v>
      </c>
      <c r="K1874" s="94" t="n">
        <f aca="false">I1874 * J1874</f>
        <v>4008</v>
      </c>
      <c r="L1874" s="94" t="n">
        <f aca="false">K1874 *M1874</f>
        <v>2124.24</v>
      </c>
      <c r="M1874" s="95" t="n">
        <v>0.53</v>
      </c>
      <c r="N1874" s="88" t="s">
        <v>23</v>
      </c>
      <c r="O1874" s="91" t="s">
        <v>218</v>
      </c>
      <c r="P1874" s="0" t="str">
        <f aca="false">RIGHT(H1874,LEN(H1874) - FIND(" ", H1874))</f>
        <v>Street Footwear</v>
      </c>
    </row>
    <row r="1875" customFormat="false" ht="14.25" hidden="false" customHeight="true" outlineLevel="0" collapsed="false">
      <c r="B1875" s="88" t="s">
        <v>43</v>
      </c>
      <c r="C1875" s="89" t="n">
        <v>1197831</v>
      </c>
      <c r="D1875" s="90" t="n">
        <v>44219</v>
      </c>
      <c r="E1875" s="88" t="s">
        <v>40</v>
      </c>
      <c r="F1875" s="88" t="s">
        <v>80</v>
      </c>
      <c r="G1875" s="88" t="s">
        <v>125</v>
      </c>
      <c r="H1875" s="91" t="s">
        <v>24</v>
      </c>
      <c r="I1875" s="92" t="n">
        <v>25</v>
      </c>
      <c r="J1875" s="93" t="n">
        <v>109</v>
      </c>
      <c r="K1875" s="94" t="n">
        <f aca="false">I1875 * J1875</f>
        <v>2725</v>
      </c>
      <c r="L1875" s="94" t="n">
        <f aca="false">K1875 *M1875</f>
        <v>1226.25</v>
      </c>
      <c r="M1875" s="95" t="n">
        <v>0.45</v>
      </c>
      <c r="N1875" s="88" t="s">
        <v>23</v>
      </c>
      <c r="O1875" s="91" t="s">
        <v>218</v>
      </c>
      <c r="P1875" s="0" t="str">
        <f aca="false">RIGHT(H1875,LEN(H1875) - FIND(" ", H1875))</f>
        <v>Athletic Footwear</v>
      </c>
    </row>
    <row r="1876" customFormat="false" ht="14.25" hidden="false" customHeight="true" outlineLevel="0" collapsed="false">
      <c r="B1876" s="88" t="s">
        <v>43</v>
      </c>
      <c r="C1876" s="89" t="n">
        <v>1197831</v>
      </c>
      <c r="D1876" s="90" t="n">
        <v>44219</v>
      </c>
      <c r="E1876" s="88" t="s">
        <v>40</v>
      </c>
      <c r="F1876" s="88" t="s">
        <v>80</v>
      </c>
      <c r="G1876" s="88" t="s">
        <v>125</v>
      </c>
      <c r="H1876" s="91" t="s">
        <v>48</v>
      </c>
      <c r="I1876" s="92" t="n">
        <v>15</v>
      </c>
      <c r="J1876" s="93" t="n">
        <v>98</v>
      </c>
      <c r="K1876" s="94" t="n">
        <f aca="false">I1876 * J1876</f>
        <v>1470</v>
      </c>
      <c r="L1876" s="94" t="n">
        <f aca="false">K1876 *M1876</f>
        <v>808.5</v>
      </c>
      <c r="M1876" s="95" t="n">
        <v>0.55</v>
      </c>
      <c r="N1876" s="88" t="s">
        <v>23</v>
      </c>
      <c r="O1876" s="91" t="s">
        <v>219</v>
      </c>
      <c r="P1876" s="0" t="str">
        <f aca="false">RIGHT(H1876,LEN(H1876) - FIND(" ", H1876))</f>
        <v>Street Footwear</v>
      </c>
    </row>
    <row r="1877" customFormat="false" ht="14.25" hidden="false" customHeight="true" outlineLevel="0" collapsed="false">
      <c r="B1877" s="88" t="s">
        <v>43</v>
      </c>
      <c r="C1877" s="89" t="n">
        <v>1197831</v>
      </c>
      <c r="D1877" s="90" t="n">
        <v>44219</v>
      </c>
      <c r="E1877" s="88" t="s">
        <v>40</v>
      </c>
      <c r="F1877" s="88" t="s">
        <v>80</v>
      </c>
      <c r="G1877" s="88" t="s">
        <v>125</v>
      </c>
      <c r="H1877" s="91" t="s">
        <v>44</v>
      </c>
      <c r="I1877" s="92" t="n">
        <v>18</v>
      </c>
      <c r="J1877" s="93" t="n">
        <v>65</v>
      </c>
      <c r="K1877" s="94" t="n">
        <f aca="false">I1877 * J1877</f>
        <v>1170</v>
      </c>
      <c r="L1877" s="94" t="n">
        <f aca="false">K1877 *M1877</f>
        <v>643.5</v>
      </c>
      <c r="M1877" s="95" t="n">
        <v>0.55</v>
      </c>
      <c r="N1877" s="88" t="s">
        <v>23</v>
      </c>
      <c r="O1877" s="91" t="s">
        <v>219</v>
      </c>
      <c r="P1877" s="0" t="str">
        <f aca="false">RIGHT(H1877,LEN(H1877) - FIND(" ", H1877))</f>
        <v>Athletic Footwear</v>
      </c>
    </row>
    <row r="1878" customFormat="false" ht="14.25" hidden="false" customHeight="true" outlineLevel="0" collapsed="false">
      <c r="B1878" s="88" t="s">
        <v>43</v>
      </c>
      <c r="C1878" s="89" t="n">
        <v>1197831</v>
      </c>
      <c r="D1878" s="90" t="n">
        <v>44219</v>
      </c>
      <c r="E1878" s="88" t="s">
        <v>40</v>
      </c>
      <c r="F1878" s="88" t="s">
        <v>80</v>
      </c>
      <c r="G1878" s="88" t="s">
        <v>125</v>
      </c>
      <c r="H1878" s="91" t="s">
        <v>16</v>
      </c>
      <c r="I1878" s="92" t="n">
        <v>33</v>
      </c>
      <c r="J1878" s="93" t="n">
        <v>80</v>
      </c>
      <c r="K1878" s="94" t="n">
        <f aca="false">I1878 * J1878</f>
        <v>2640</v>
      </c>
      <c r="L1878" s="94" t="n">
        <f aca="false">K1878 *M1878</f>
        <v>1320</v>
      </c>
      <c r="M1878" s="95" t="n">
        <v>0.5</v>
      </c>
      <c r="N1878" s="88" t="s">
        <v>23</v>
      </c>
      <c r="O1878" s="91" t="s">
        <v>218</v>
      </c>
      <c r="P1878" s="0" t="str">
        <f aca="false">RIGHT(H1878,LEN(H1878) - FIND(" ", H1878))</f>
        <v>Apparel</v>
      </c>
    </row>
    <row r="1879" customFormat="false" ht="14.25" hidden="false" customHeight="true" outlineLevel="0" collapsed="false">
      <c r="B1879" s="88" t="s">
        <v>43</v>
      </c>
      <c r="C1879" s="89" t="n">
        <v>1197831</v>
      </c>
      <c r="D1879" s="90" t="n">
        <v>44219</v>
      </c>
      <c r="E1879" s="88" t="s">
        <v>40</v>
      </c>
      <c r="F1879" s="88" t="s">
        <v>80</v>
      </c>
      <c r="G1879" s="88" t="s">
        <v>125</v>
      </c>
      <c r="H1879" s="91" t="s">
        <v>38</v>
      </c>
      <c r="I1879" s="92" t="n">
        <v>23</v>
      </c>
      <c r="J1879" s="93" t="n">
        <v>101</v>
      </c>
      <c r="K1879" s="94" t="n">
        <f aca="false">I1879 * J1879</f>
        <v>2323</v>
      </c>
      <c r="L1879" s="94" t="n">
        <f aca="false">K1879 *M1879</f>
        <v>1207.96</v>
      </c>
      <c r="M1879" s="95" t="n">
        <v>0.52</v>
      </c>
      <c r="N1879" s="88" t="s">
        <v>23</v>
      </c>
      <c r="O1879" s="91" t="s">
        <v>219</v>
      </c>
      <c r="P1879" s="0" t="str">
        <f aca="false">RIGHT(H1879,LEN(H1879) - FIND(" ", H1879))</f>
        <v>Apparel</v>
      </c>
    </row>
    <row r="1880" customFormat="false" ht="14.25" hidden="false" customHeight="true" outlineLevel="0" collapsed="false">
      <c r="B1880" s="88" t="s">
        <v>43</v>
      </c>
      <c r="C1880" s="89" t="n">
        <v>1128299</v>
      </c>
      <c r="D1880" s="90" t="n">
        <v>44219</v>
      </c>
      <c r="E1880" s="88" t="s">
        <v>18</v>
      </c>
      <c r="F1880" s="88" t="s">
        <v>19</v>
      </c>
      <c r="G1880" s="88" t="s">
        <v>60</v>
      </c>
      <c r="H1880" s="91" t="s">
        <v>38</v>
      </c>
      <c r="I1880" s="92" t="n">
        <v>60</v>
      </c>
      <c r="J1880" s="93" t="n">
        <v>254</v>
      </c>
      <c r="K1880" s="94" t="n">
        <f aca="false">I1880 * J1880</f>
        <v>15240</v>
      </c>
      <c r="L1880" s="94" t="n">
        <f aca="false">K1880 *M1880</f>
        <v>3352.8</v>
      </c>
      <c r="M1880" s="95" t="n">
        <v>0.22</v>
      </c>
      <c r="N1880" s="88" t="s">
        <v>31</v>
      </c>
      <c r="O1880" s="91" t="s">
        <v>219</v>
      </c>
      <c r="P1880" s="0" t="str">
        <f aca="false">RIGHT(H1880,LEN(H1880) - FIND(" ", H1880))</f>
        <v>Apparel</v>
      </c>
    </row>
    <row r="1881" customFormat="false" ht="14.25" hidden="false" customHeight="true" outlineLevel="0" collapsed="false">
      <c r="B1881" s="88" t="s">
        <v>13</v>
      </c>
      <c r="C1881" s="89" t="n">
        <v>1128299</v>
      </c>
      <c r="D1881" s="90" t="n">
        <v>44219</v>
      </c>
      <c r="E1881" s="88" t="s">
        <v>18</v>
      </c>
      <c r="F1881" s="88" t="s">
        <v>96</v>
      </c>
      <c r="G1881" s="88" t="s">
        <v>91</v>
      </c>
      <c r="H1881" s="91" t="s">
        <v>32</v>
      </c>
      <c r="I1881" s="92" t="n">
        <v>23</v>
      </c>
      <c r="J1881" s="93" t="n">
        <v>136</v>
      </c>
      <c r="K1881" s="94" t="n">
        <f aca="false">I1881 * J1881</f>
        <v>3128</v>
      </c>
      <c r="L1881" s="94" t="n">
        <f aca="false">K1881 *M1881</f>
        <v>1251.2</v>
      </c>
      <c r="M1881" s="95" t="n">
        <v>0.4</v>
      </c>
      <c r="N1881" s="88" t="s">
        <v>31</v>
      </c>
      <c r="O1881" s="91" t="s">
        <v>218</v>
      </c>
      <c r="P1881" s="0" t="str">
        <f aca="false">RIGHT(H1881,LEN(H1881) - FIND(" ", H1881))</f>
        <v>Street Footwear</v>
      </c>
    </row>
    <row r="1882" customFormat="false" ht="14.25" hidden="false" customHeight="true" outlineLevel="0" collapsed="false">
      <c r="B1882" s="88" t="s">
        <v>13</v>
      </c>
      <c r="C1882" s="89" t="n">
        <v>1128299</v>
      </c>
      <c r="D1882" s="90" t="n">
        <v>44219</v>
      </c>
      <c r="E1882" s="88" t="s">
        <v>18</v>
      </c>
      <c r="F1882" s="88" t="s">
        <v>96</v>
      </c>
      <c r="G1882" s="88" t="s">
        <v>91</v>
      </c>
      <c r="H1882" s="91" t="s">
        <v>24</v>
      </c>
      <c r="I1882" s="92" t="n">
        <v>30</v>
      </c>
      <c r="J1882" s="93" t="n">
        <v>140</v>
      </c>
      <c r="K1882" s="94" t="n">
        <f aca="false">I1882 * J1882</f>
        <v>4200</v>
      </c>
      <c r="L1882" s="94" t="n">
        <f aca="false">K1882 *M1882</f>
        <v>1806</v>
      </c>
      <c r="M1882" s="95" t="n">
        <v>0.43</v>
      </c>
      <c r="N1882" s="88" t="s">
        <v>31</v>
      </c>
      <c r="O1882" s="91" t="s">
        <v>218</v>
      </c>
      <c r="P1882" s="0" t="str">
        <f aca="false">RIGHT(H1882,LEN(H1882) - FIND(" ", H1882))</f>
        <v>Athletic Footwear</v>
      </c>
    </row>
    <row r="1883" customFormat="false" ht="14.25" hidden="false" customHeight="true" outlineLevel="0" collapsed="false">
      <c r="B1883" s="88" t="s">
        <v>13</v>
      </c>
      <c r="C1883" s="89" t="n">
        <v>1128299</v>
      </c>
      <c r="D1883" s="90" t="n">
        <v>44219</v>
      </c>
      <c r="E1883" s="88" t="s">
        <v>18</v>
      </c>
      <c r="F1883" s="88" t="s">
        <v>96</v>
      </c>
      <c r="G1883" s="88" t="s">
        <v>91</v>
      </c>
      <c r="H1883" s="91" t="s">
        <v>48</v>
      </c>
      <c r="I1883" s="92" t="n">
        <v>31</v>
      </c>
      <c r="J1883" s="93" t="n">
        <v>145</v>
      </c>
      <c r="K1883" s="94" t="n">
        <f aca="false">I1883 * J1883</f>
        <v>4495</v>
      </c>
      <c r="L1883" s="94" t="n">
        <f aca="false">K1883 *M1883</f>
        <v>1753.05</v>
      </c>
      <c r="M1883" s="95" t="n">
        <v>0.39</v>
      </c>
      <c r="N1883" s="88" t="s">
        <v>31</v>
      </c>
      <c r="O1883" s="91" t="s">
        <v>219</v>
      </c>
      <c r="P1883" s="0" t="str">
        <f aca="false">RIGHT(H1883,LEN(H1883) - FIND(" ", H1883))</f>
        <v>Street Footwear</v>
      </c>
    </row>
    <row r="1884" customFormat="false" ht="14.25" hidden="false" customHeight="true" outlineLevel="0" collapsed="false">
      <c r="B1884" s="88" t="s">
        <v>13</v>
      </c>
      <c r="C1884" s="89" t="n">
        <v>1128299</v>
      </c>
      <c r="D1884" s="90" t="n">
        <v>44219</v>
      </c>
      <c r="E1884" s="88" t="s">
        <v>18</v>
      </c>
      <c r="F1884" s="88" t="s">
        <v>96</v>
      </c>
      <c r="G1884" s="88" t="s">
        <v>91</v>
      </c>
      <c r="H1884" s="91" t="s">
        <v>44</v>
      </c>
      <c r="I1884" s="92" t="n">
        <v>30</v>
      </c>
      <c r="J1884" s="93" t="n">
        <v>88</v>
      </c>
      <c r="K1884" s="94" t="n">
        <f aca="false">I1884 * J1884</f>
        <v>2640</v>
      </c>
      <c r="L1884" s="94" t="n">
        <f aca="false">K1884 *M1884</f>
        <v>976.8</v>
      </c>
      <c r="M1884" s="95" t="n">
        <v>0.37</v>
      </c>
      <c r="N1884" s="88" t="s">
        <v>31</v>
      </c>
      <c r="O1884" s="91" t="s">
        <v>219</v>
      </c>
      <c r="P1884" s="0" t="str">
        <f aca="false">RIGHT(H1884,LEN(H1884) - FIND(" ", H1884))</f>
        <v>Athletic Footwear</v>
      </c>
    </row>
    <row r="1885" customFormat="false" ht="14.25" hidden="false" customHeight="true" outlineLevel="0" collapsed="false">
      <c r="B1885" s="88" t="s">
        <v>13</v>
      </c>
      <c r="C1885" s="89" t="n">
        <v>1128299</v>
      </c>
      <c r="D1885" s="90" t="n">
        <v>44219</v>
      </c>
      <c r="E1885" s="88" t="s">
        <v>18</v>
      </c>
      <c r="F1885" s="88" t="s">
        <v>96</v>
      </c>
      <c r="G1885" s="88" t="s">
        <v>91</v>
      </c>
      <c r="H1885" s="91" t="s">
        <v>16</v>
      </c>
      <c r="I1885" s="92" t="n">
        <v>35</v>
      </c>
      <c r="J1885" s="93" t="n">
        <v>68</v>
      </c>
      <c r="K1885" s="94" t="n">
        <f aca="false">I1885 * J1885</f>
        <v>2380</v>
      </c>
      <c r="L1885" s="94" t="n">
        <f aca="false">K1885 *M1885</f>
        <v>809.2</v>
      </c>
      <c r="M1885" s="95" t="n">
        <v>0.34</v>
      </c>
      <c r="N1885" s="88" t="s">
        <v>31</v>
      </c>
      <c r="O1885" s="91" t="s">
        <v>218</v>
      </c>
      <c r="P1885" s="0" t="str">
        <f aca="false">RIGHT(H1885,LEN(H1885) - FIND(" ", H1885))</f>
        <v>Apparel</v>
      </c>
    </row>
    <row r="1886" customFormat="false" ht="14.25" hidden="false" customHeight="true" outlineLevel="0" collapsed="false">
      <c r="B1886" s="88" t="s">
        <v>13</v>
      </c>
      <c r="C1886" s="89" t="n">
        <v>1128299</v>
      </c>
      <c r="D1886" s="90" t="n">
        <v>44219</v>
      </c>
      <c r="E1886" s="88" t="s">
        <v>18</v>
      </c>
      <c r="F1886" s="88" t="s">
        <v>96</v>
      </c>
      <c r="G1886" s="88" t="s">
        <v>91</v>
      </c>
      <c r="H1886" s="91" t="s">
        <v>38</v>
      </c>
      <c r="I1886" s="92" t="n">
        <v>27</v>
      </c>
      <c r="J1886" s="93" t="n">
        <v>140</v>
      </c>
      <c r="K1886" s="94" t="n">
        <f aca="false">I1886 * J1886</f>
        <v>3780</v>
      </c>
      <c r="L1886" s="94" t="n">
        <f aca="false">K1886 *M1886</f>
        <v>1020.6</v>
      </c>
      <c r="M1886" s="95" t="n">
        <v>0.27</v>
      </c>
      <c r="N1886" s="88" t="s">
        <v>31</v>
      </c>
      <c r="O1886" s="91" t="s">
        <v>219</v>
      </c>
      <c r="P1886" s="0" t="str">
        <f aca="false">RIGHT(H1886,LEN(H1886) - FIND(" ", H1886))</f>
        <v>Apparel</v>
      </c>
    </row>
    <row r="1887" customFormat="false" ht="14.25" hidden="false" customHeight="true" outlineLevel="0" collapsed="false">
      <c r="B1887" s="88" t="s">
        <v>30</v>
      </c>
      <c r="C1887" s="89" t="n">
        <v>1197831</v>
      </c>
      <c r="D1887" s="90" t="n">
        <v>44219</v>
      </c>
      <c r="E1887" s="88" t="s">
        <v>40</v>
      </c>
      <c r="F1887" s="88" t="s">
        <v>119</v>
      </c>
      <c r="G1887" s="88" t="s">
        <v>120</v>
      </c>
      <c r="H1887" s="91" t="s">
        <v>32</v>
      </c>
      <c r="I1887" s="92" t="n">
        <v>17</v>
      </c>
      <c r="J1887" s="93" t="n">
        <v>215</v>
      </c>
      <c r="K1887" s="94" t="n">
        <f aca="false">I1887 * J1887</f>
        <v>3655</v>
      </c>
      <c r="L1887" s="94" t="n">
        <f aca="false">K1887 *M1887</f>
        <v>1608.2</v>
      </c>
      <c r="M1887" s="95" t="n">
        <v>0.44</v>
      </c>
      <c r="N1887" s="88" t="s">
        <v>31</v>
      </c>
      <c r="O1887" s="91" t="s">
        <v>218</v>
      </c>
      <c r="P1887" s="0" t="str">
        <f aca="false">RIGHT(H1887,LEN(H1887) - FIND(" ", H1887))</f>
        <v>Street Footwear</v>
      </c>
    </row>
    <row r="1888" customFormat="false" ht="14.25" hidden="false" customHeight="true" outlineLevel="0" collapsed="false">
      <c r="B1888" s="88" t="s">
        <v>30</v>
      </c>
      <c r="C1888" s="89" t="n">
        <v>1197831</v>
      </c>
      <c r="D1888" s="90" t="n">
        <v>44219</v>
      </c>
      <c r="E1888" s="88" t="s">
        <v>40</v>
      </c>
      <c r="F1888" s="88" t="s">
        <v>119</v>
      </c>
      <c r="G1888" s="88" t="s">
        <v>120</v>
      </c>
      <c r="H1888" s="91" t="s">
        <v>24</v>
      </c>
      <c r="I1888" s="92" t="n">
        <v>18</v>
      </c>
      <c r="J1888" s="93" t="n">
        <v>135</v>
      </c>
      <c r="K1888" s="94" t="n">
        <f aca="false">I1888 * J1888</f>
        <v>2430</v>
      </c>
      <c r="L1888" s="94" t="n">
        <f aca="false">K1888 *M1888</f>
        <v>972</v>
      </c>
      <c r="M1888" s="95" t="n">
        <v>0.4</v>
      </c>
      <c r="N1888" s="88" t="s">
        <v>31</v>
      </c>
      <c r="O1888" s="91" t="s">
        <v>218</v>
      </c>
      <c r="P1888" s="0" t="str">
        <f aca="false">RIGHT(H1888,LEN(H1888) - FIND(" ", H1888))</f>
        <v>Athletic Footwear</v>
      </c>
    </row>
    <row r="1889" customFormat="false" ht="14.25" hidden="false" customHeight="true" outlineLevel="0" collapsed="false">
      <c r="B1889" s="88" t="s">
        <v>30</v>
      </c>
      <c r="C1889" s="89" t="n">
        <v>1197831</v>
      </c>
      <c r="D1889" s="90" t="n">
        <v>44219</v>
      </c>
      <c r="E1889" s="88" t="s">
        <v>40</v>
      </c>
      <c r="F1889" s="88" t="s">
        <v>119</v>
      </c>
      <c r="G1889" s="88" t="s">
        <v>120</v>
      </c>
      <c r="H1889" s="91" t="s">
        <v>48</v>
      </c>
      <c r="I1889" s="92" t="n">
        <v>11</v>
      </c>
      <c r="J1889" s="93" t="n">
        <v>140</v>
      </c>
      <c r="K1889" s="94" t="n">
        <f aca="false">I1889 * J1889</f>
        <v>1540</v>
      </c>
      <c r="L1889" s="94" t="n">
        <f aca="false">K1889 *M1889</f>
        <v>677.6</v>
      </c>
      <c r="M1889" s="95" t="n">
        <v>0.44</v>
      </c>
      <c r="N1889" s="88" t="s">
        <v>31</v>
      </c>
      <c r="O1889" s="91" t="s">
        <v>219</v>
      </c>
      <c r="P1889" s="0" t="str">
        <f aca="false">RIGHT(H1889,LEN(H1889) - FIND(" ", H1889))</f>
        <v>Street Footwear</v>
      </c>
    </row>
    <row r="1890" customFormat="false" ht="14.25" hidden="false" customHeight="true" outlineLevel="0" collapsed="false">
      <c r="B1890" s="88" t="s">
        <v>30</v>
      </c>
      <c r="C1890" s="89" t="n">
        <v>1197831</v>
      </c>
      <c r="D1890" s="90" t="n">
        <v>44219</v>
      </c>
      <c r="E1890" s="88" t="s">
        <v>40</v>
      </c>
      <c r="F1890" s="88" t="s">
        <v>119</v>
      </c>
      <c r="G1890" s="88" t="s">
        <v>120</v>
      </c>
      <c r="H1890" s="91" t="s">
        <v>44</v>
      </c>
      <c r="I1890" s="92" t="n">
        <v>13</v>
      </c>
      <c r="J1890" s="93" t="n">
        <v>102</v>
      </c>
      <c r="K1890" s="94" t="n">
        <f aca="false">I1890 * J1890</f>
        <v>1326</v>
      </c>
      <c r="L1890" s="94" t="n">
        <f aca="false">K1890 *M1890</f>
        <v>623.22</v>
      </c>
      <c r="M1890" s="95" t="n">
        <v>0.47</v>
      </c>
      <c r="N1890" s="88" t="s">
        <v>31</v>
      </c>
      <c r="O1890" s="91" t="s">
        <v>219</v>
      </c>
      <c r="P1890" s="0" t="str">
        <f aca="false">RIGHT(H1890,LEN(H1890) - FIND(" ", H1890))</f>
        <v>Athletic Footwear</v>
      </c>
    </row>
    <row r="1891" customFormat="false" ht="14.25" hidden="false" customHeight="true" outlineLevel="0" collapsed="false">
      <c r="B1891" s="88" t="s">
        <v>30</v>
      </c>
      <c r="C1891" s="89" t="n">
        <v>1197831</v>
      </c>
      <c r="D1891" s="90" t="n">
        <v>44219</v>
      </c>
      <c r="E1891" s="88" t="s">
        <v>40</v>
      </c>
      <c r="F1891" s="88" t="s">
        <v>119</v>
      </c>
      <c r="G1891" s="88" t="s">
        <v>120</v>
      </c>
      <c r="H1891" s="91" t="s">
        <v>16</v>
      </c>
      <c r="I1891" s="92" t="n">
        <v>26</v>
      </c>
      <c r="J1891" s="93" t="n">
        <v>123</v>
      </c>
      <c r="K1891" s="94" t="n">
        <f aca="false">I1891 * J1891</f>
        <v>3198</v>
      </c>
      <c r="L1891" s="94" t="n">
        <f aca="false">K1891 *M1891</f>
        <v>1215.24</v>
      </c>
      <c r="M1891" s="95" t="n">
        <v>0.38</v>
      </c>
      <c r="N1891" s="88" t="s">
        <v>31</v>
      </c>
      <c r="O1891" s="91" t="s">
        <v>218</v>
      </c>
      <c r="P1891" s="0" t="str">
        <f aca="false">RIGHT(H1891,LEN(H1891) - FIND(" ", H1891))</f>
        <v>Apparel</v>
      </c>
    </row>
    <row r="1892" customFormat="false" ht="14.25" hidden="false" customHeight="true" outlineLevel="0" collapsed="false">
      <c r="B1892" s="88" t="s">
        <v>30</v>
      </c>
      <c r="C1892" s="89" t="n">
        <v>1197831</v>
      </c>
      <c r="D1892" s="90" t="n">
        <v>44219</v>
      </c>
      <c r="E1892" s="88" t="s">
        <v>40</v>
      </c>
      <c r="F1892" s="88" t="s">
        <v>119</v>
      </c>
      <c r="G1892" s="88" t="s">
        <v>120</v>
      </c>
      <c r="H1892" s="91" t="s">
        <v>38</v>
      </c>
      <c r="I1892" s="92" t="n">
        <v>18</v>
      </c>
      <c r="J1892" s="93" t="n">
        <v>158</v>
      </c>
      <c r="K1892" s="94" t="n">
        <f aca="false">I1892 * J1892</f>
        <v>2844</v>
      </c>
      <c r="L1892" s="94" t="n">
        <f aca="false">K1892 *M1892</f>
        <v>1222.92</v>
      </c>
      <c r="M1892" s="95" t="n">
        <v>0.43</v>
      </c>
      <c r="N1892" s="88" t="s">
        <v>31</v>
      </c>
      <c r="O1892" s="91" t="s">
        <v>219</v>
      </c>
      <c r="P1892" s="0" t="str">
        <f aca="false">RIGHT(H1892,LEN(H1892) - FIND(" ", H1892))</f>
        <v>Apparel</v>
      </c>
    </row>
    <row r="1893" customFormat="false" ht="14.25" hidden="false" customHeight="true" outlineLevel="0" collapsed="false">
      <c r="B1893" s="88" t="s">
        <v>43</v>
      </c>
      <c r="C1893" s="89" t="n">
        <v>1197831</v>
      </c>
      <c r="D1893" s="90" t="n">
        <v>44219</v>
      </c>
      <c r="E1893" s="88" t="s">
        <v>40</v>
      </c>
      <c r="F1893" s="88" t="s">
        <v>80</v>
      </c>
      <c r="G1893" s="88" t="s">
        <v>125</v>
      </c>
      <c r="H1893" s="91" t="s">
        <v>32</v>
      </c>
      <c r="I1893" s="92" t="n">
        <v>17</v>
      </c>
      <c r="J1893" s="93" t="n">
        <v>178</v>
      </c>
      <c r="K1893" s="94" t="n">
        <f aca="false">I1893 * J1893</f>
        <v>3026</v>
      </c>
      <c r="L1893" s="94" t="n">
        <f aca="false">K1893 *M1893</f>
        <v>1422.22</v>
      </c>
      <c r="M1893" s="95" t="n">
        <v>0.47</v>
      </c>
      <c r="N1893" s="88" t="s">
        <v>31</v>
      </c>
      <c r="O1893" s="91" t="s">
        <v>218</v>
      </c>
      <c r="P1893" s="0" t="str">
        <f aca="false">RIGHT(H1893,LEN(H1893) - FIND(" ", H1893))</f>
        <v>Street Footwear</v>
      </c>
    </row>
    <row r="1894" customFormat="false" ht="14.25" hidden="false" customHeight="true" outlineLevel="0" collapsed="false">
      <c r="B1894" s="88" t="s">
        <v>43</v>
      </c>
      <c r="C1894" s="89" t="n">
        <v>1197831</v>
      </c>
      <c r="D1894" s="90" t="n">
        <v>44219</v>
      </c>
      <c r="E1894" s="88" t="s">
        <v>40</v>
      </c>
      <c r="F1894" s="88" t="s">
        <v>80</v>
      </c>
      <c r="G1894" s="88" t="s">
        <v>125</v>
      </c>
      <c r="H1894" s="91" t="s">
        <v>24</v>
      </c>
      <c r="I1894" s="92" t="n">
        <v>18</v>
      </c>
      <c r="J1894" s="93" t="n">
        <v>124</v>
      </c>
      <c r="K1894" s="94" t="n">
        <f aca="false">I1894 * J1894</f>
        <v>2232</v>
      </c>
      <c r="L1894" s="94" t="n">
        <f aca="false">K1894 *M1894</f>
        <v>848.16</v>
      </c>
      <c r="M1894" s="95" t="n">
        <v>0.38</v>
      </c>
      <c r="N1894" s="88" t="s">
        <v>31</v>
      </c>
      <c r="O1894" s="91" t="s">
        <v>218</v>
      </c>
      <c r="P1894" s="0" t="str">
        <f aca="false">RIGHT(H1894,LEN(H1894) - FIND(" ", H1894))</f>
        <v>Athletic Footwear</v>
      </c>
    </row>
    <row r="1895" customFormat="false" ht="14.25" hidden="false" customHeight="true" outlineLevel="0" collapsed="false">
      <c r="B1895" s="88" t="s">
        <v>43</v>
      </c>
      <c r="C1895" s="89" t="n">
        <v>1197831</v>
      </c>
      <c r="D1895" s="90" t="n">
        <v>44219</v>
      </c>
      <c r="E1895" s="88" t="s">
        <v>40</v>
      </c>
      <c r="F1895" s="88" t="s">
        <v>80</v>
      </c>
      <c r="G1895" s="88" t="s">
        <v>125</v>
      </c>
      <c r="H1895" s="91" t="s">
        <v>48</v>
      </c>
      <c r="I1895" s="92" t="n">
        <v>10</v>
      </c>
      <c r="J1895" s="93" t="n">
        <v>131</v>
      </c>
      <c r="K1895" s="94" t="n">
        <f aca="false">I1895 * J1895</f>
        <v>1310</v>
      </c>
      <c r="L1895" s="94" t="n">
        <f aca="false">K1895 *M1895</f>
        <v>563.3</v>
      </c>
      <c r="M1895" s="95" t="n">
        <v>0.43</v>
      </c>
      <c r="N1895" s="88" t="s">
        <v>31</v>
      </c>
      <c r="O1895" s="91" t="s">
        <v>219</v>
      </c>
      <c r="P1895" s="0" t="str">
        <f aca="false">RIGHT(H1895,LEN(H1895) - FIND(" ", H1895))</f>
        <v>Street Footwear</v>
      </c>
    </row>
    <row r="1896" customFormat="false" ht="14.25" hidden="false" customHeight="true" outlineLevel="0" collapsed="false">
      <c r="B1896" s="88" t="s">
        <v>43</v>
      </c>
      <c r="C1896" s="89" t="n">
        <v>1197831</v>
      </c>
      <c r="D1896" s="90" t="n">
        <v>44219</v>
      </c>
      <c r="E1896" s="88" t="s">
        <v>40</v>
      </c>
      <c r="F1896" s="88" t="s">
        <v>80</v>
      </c>
      <c r="G1896" s="88" t="s">
        <v>125</v>
      </c>
      <c r="H1896" s="91" t="s">
        <v>44</v>
      </c>
      <c r="I1896" s="92" t="n">
        <v>13</v>
      </c>
      <c r="J1896" s="93" t="n">
        <v>74</v>
      </c>
      <c r="K1896" s="94" t="n">
        <f aca="false">I1896 * J1896</f>
        <v>962</v>
      </c>
      <c r="L1896" s="94" t="n">
        <f aca="false">K1896 *M1896</f>
        <v>413.66</v>
      </c>
      <c r="M1896" s="95" t="n">
        <v>0.43</v>
      </c>
      <c r="N1896" s="88" t="s">
        <v>31</v>
      </c>
      <c r="O1896" s="91" t="s">
        <v>219</v>
      </c>
      <c r="P1896" s="0" t="str">
        <f aca="false">RIGHT(H1896,LEN(H1896) - FIND(" ", H1896))</f>
        <v>Athletic Footwear</v>
      </c>
    </row>
    <row r="1897" customFormat="false" ht="14.25" hidden="false" customHeight="true" outlineLevel="0" collapsed="false">
      <c r="B1897" s="88" t="s">
        <v>43</v>
      </c>
      <c r="C1897" s="89" t="n">
        <v>1197831</v>
      </c>
      <c r="D1897" s="90" t="n">
        <v>44219</v>
      </c>
      <c r="E1897" s="88" t="s">
        <v>40</v>
      </c>
      <c r="F1897" s="88" t="s">
        <v>80</v>
      </c>
      <c r="G1897" s="88" t="s">
        <v>125</v>
      </c>
      <c r="H1897" s="91" t="s">
        <v>16</v>
      </c>
      <c r="I1897" s="92" t="n">
        <v>23</v>
      </c>
      <c r="J1897" s="93" t="n">
        <v>91</v>
      </c>
      <c r="K1897" s="94" t="n">
        <f aca="false">I1897 * J1897</f>
        <v>2093</v>
      </c>
      <c r="L1897" s="94" t="n">
        <f aca="false">K1897 *M1897</f>
        <v>858.13</v>
      </c>
      <c r="M1897" s="95" t="n">
        <v>0.41</v>
      </c>
      <c r="N1897" s="88" t="s">
        <v>31</v>
      </c>
      <c r="O1897" s="91" t="s">
        <v>218</v>
      </c>
      <c r="P1897" s="0" t="str">
        <f aca="false">RIGHT(H1897,LEN(H1897) - FIND(" ", H1897))</f>
        <v>Apparel</v>
      </c>
    </row>
    <row r="1898" customFormat="false" ht="14.25" hidden="false" customHeight="true" outlineLevel="0" collapsed="false">
      <c r="B1898" s="88" t="s">
        <v>43</v>
      </c>
      <c r="C1898" s="89" t="n">
        <v>1197831</v>
      </c>
      <c r="D1898" s="90" t="n">
        <v>44219</v>
      </c>
      <c r="E1898" s="88" t="s">
        <v>40</v>
      </c>
      <c r="F1898" s="88" t="s">
        <v>80</v>
      </c>
      <c r="G1898" s="88" t="s">
        <v>125</v>
      </c>
      <c r="H1898" s="91" t="s">
        <v>38</v>
      </c>
      <c r="I1898" s="92" t="n">
        <v>18</v>
      </c>
      <c r="J1898" s="93" t="n">
        <v>124</v>
      </c>
      <c r="K1898" s="94" t="n">
        <f aca="false">I1898 * J1898</f>
        <v>2232</v>
      </c>
      <c r="L1898" s="94" t="n">
        <f aca="false">K1898 *M1898</f>
        <v>1004.4</v>
      </c>
      <c r="M1898" s="95" t="n">
        <v>0.45</v>
      </c>
      <c r="N1898" s="88" t="s">
        <v>31</v>
      </c>
      <c r="O1898" s="91" t="s">
        <v>219</v>
      </c>
      <c r="P1898" s="0" t="str">
        <f aca="false">RIGHT(H1898,LEN(H1898) - FIND(" ", H1898))</f>
        <v>Apparel</v>
      </c>
    </row>
    <row r="1899" customFormat="false" ht="14.25" hidden="false" customHeight="true" outlineLevel="0" collapsed="false">
      <c r="B1899" s="88" t="s">
        <v>43</v>
      </c>
      <c r="C1899" s="89" t="n">
        <v>1128299</v>
      </c>
      <c r="D1899" s="90" t="n">
        <v>44220</v>
      </c>
      <c r="E1899" s="88" t="s">
        <v>18</v>
      </c>
      <c r="F1899" s="88" t="s">
        <v>19</v>
      </c>
      <c r="G1899" s="88" t="s">
        <v>60</v>
      </c>
      <c r="H1899" s="91" t="s">
        <v>32</v>
      </c>
      <c r="I1899" s="92" t="n">
        <v>55</v>
      </c>
      <c r="J1899" s="93" t="n">
        <v>925</v>
      </c>
      <c r="K1899" s="94" t="n">
        <f aca="false">I1899 * J1899</f>
        <v>50875</v>
      </c>
      <c r="L1899" s="94" t="n">
        <f aca="false">K1899 *M1899</f>
        <v>15262.5</v>
      </c>
      <c r="M1899" s="95" t="n">
        <v>0.3</v>
      </c>
      <c r="N1899" s="88" t="s">
        <v>31</v>
      </c>
      <c r="O1899" s="91" t="s">
        <v>218</v>
      </c>
      <c r="P1899" s="0" t="str">
        <f aca="false">RIGHT(H1899,LEN(H1899) - FIND(" ", H1899))</f>
        <v>Street Footwear</v>
      </c>
    </row>
    <row r="1900" customFormat="false" ht="14.25" hidden="false" customHeight="true" outlineLevel="0" collapsed="false">
      <c r="B1900" s="88" t="s">
        <v>22</v>
      </c>
      <c r="C1900" s="89" t="n">
        <v>1189833</v>
      </c>
      <c r="D1900" s="90" t="n">
        <v>44220</v>
      </c>
      <c r="E1900" s="88" t="s">
        <v>29</v>
      </c>
      <c r="F1900" s="88" t="s">
        <v>124</v>
      </c>
      <c r="G1900" s="88" t="s">
        <v>87</v>
      </c>
      <c r="H1900" s="91" t="s">
        <v>44</v>
      </c>
      <c r="I1900" s="92" t="n">
        <v>40</v>
      </c>
      <c r="J1900" s="93" t="n">
        <v>325</v>
      </c>
      <c r="K1900" s="94" t="n">
        <f aca="false">I1900 * J1900</f>
        <v>13000</v>
      </c>
      <c r="L1900" s="94" t="n">
        <f aca="false">K1900 *M1900</f>
        <v>5200</v>
      </c>
      <c r="M1900" s="95" t="n">
        <v>0.4</v>
      </c>
      <c r="N1900" s="88" t="s">
        <v>31</v>
      </c>
      <c r="O1900" s="91" t="s">
        <v>219</v>
      </c>
      <c r="P1900" s="0" t="str">
        <f aca="false">RIGHT(H1900,LEN(H1900) - FIND(" ", H1900))</f>
        <v>Athletic Footwear</v>
      </c>
    </row>
    <row r="1901" customFormat="false" ht="14.25" hidden="false" customHeight="true" outlineLevel="0" collapsed="false">
      <c r="B1901" s="88" t="s">
        <v>15</v>
      </c>
      <c r="C1901" s="89" t="n">
        <v>1185732</v>
      </c>
      <c r="D1901" s="90" t="n">
        <v>44220</v>
      </c>
      <c r="E1901" s="88" t="s">
        <v>18</v>
      </c>
      <c r="F1901" s="88" t="s">
        <v>70</v>
      </c>
      <c r="G1901" s="88" t="s">
        <v>76</v>
      </c>
      <c r="H1901" s="91" t="s">
        <v>38</v>
      </c>
      <c r="I1901" s="92" t="n">
        <v>55</v>
      </c>
      <c r="J1901" s="93" t="n">
        <v>300</v>
      </c>
      <c r="K1901" s="94" t="n">
        <f aca="false">I1901 * J1901</f>
        <v>16500</v>
      </c>
      <c r="L1901" s="94" t="n">
        <f aca="false">K1901 *M1901</f>
        <v>4950</v>
      </c>
      <c r="M1901" s="95" t="n">
        <v>0.3</v>
      </c>
      <c r="N1901" s="88" t="s">
        <v>31</v>
      </c>
      <c r="O1901" s="91" t="s">
        <v>219</v>
      </c>
      <c r="P1901" s="0" t="str">
        <f aca="false">RIGHT(H1901,LEN(H1901) - FIND(" ", H1901))</f>
        <v>Apparel</v>
      </c>
    </row>
    <row r="1902" customFormat="false" ht="14.25" hidden="false" customHeight="true" outlineLevel="0" collapsed="false">
      <c r="B1902" s="88" t="s">
        <v>13</v>
      </c>
      <c r="C1902" s="89" t="n">
        <v>1128299</v>
      </c>
      <c r="D1902" s="90" t="n">
        <v>44220</v>
      </c>
      <c r="E1902" s="88" t="s">
        <v>18</v>
      </c>
      <c r="F1902" s="88" t="s">
        <v>167</v>
      </c>
      <c r="G1902" s="88" t="s">
        <v>99</v>
      </c>
      <c r="H1902" s="91" t="s">
        <v>32</v>
      </c>
      <c r="I1902" s="92" t="n">
        <v>30</v>
      </c>
      <c r="J1902" s="93" t="n">
        <v>350</v>
      </c>
      <c r="K1902" s="94" t="n">
        <f aca="false">I1902 * J1902</f>
        <v>10500</v>
      </c>
      <c r="L1902" s="94" t="n">
        <f aca="false">K1902 *M1902</f>
        <v>3675</v>
      </c>
      <c r="M1902" s="95" t="n">
        <v>0.35</v>
      </c>
      <c r="N1902" s="88" t="s">
        <v>14</v>
      </c>
      <c r="O1902" s="91" t="s">
        <v>218</v>
      </c>
      <c r="P1902" s="0" t="str">
        <f aca="false">RIGHT(H1902,LEN(H1902) - FIND(" ", H1902))</f>
        <v>Street Footwear</v>
      </c>
    </row>
    <row r="1903" customFormat="false" ht="14.25" hidden="false" customHeight="true" outlineLevel="0" collapsed="false">
      <c r="B1903" s="88" t="s">
        <v>13</v>
      </c>
      <c r="C1903" s="89" t="n">
        <v>1128299</v>
      </c>
      <c r="D1903" s="90" t="n">
        <v>44220</v>
      </c>
      <c r="E1903" s="88" t="s">
        <v>18</v>
      </c>
      <c r="F1903" s="88" t="s">
        <v>167</v>
      </c>
      <c r="G1903" s="88" t="s">
        <v>99</v>
      </c>
      <c r="H1903" s="91" t="s">
        <v>24</v>
      </c>
      <c r="I1903" s="92" t="n">
        <v>40</v>
      </c>
      <c r="J1903" s="93" t="n">
        <v>350</v>
      </c>
      <c r="K1903" s="94" t="n">
        <f aca="false">I1903 * J1903</f>
        <v>14000</v>
      </c>
      <c r="L1903" s="94" t="n">
        <f aca="false">K1903 *M1903</f>
        <v>4900</v>
      </c>
      <c r="M1903" s="95" t="n">
        <v>0.35</v>
      </c>
      <c r="N1903" s="88" t="s">
        <v>14</v>
      </c>
      <c r="O1903" s="91" t="s">
        <v>218</v>
      </c>
      <c r="P1903" s="0" t="str">
        <f aca="false">RIGHT(H1903,LEN(H1903) - FIND(" ", H1903))</f>
        <v>Athletic Footwear</v>
      </c>
    </row>
    <row r="1904" customFormat="false" ht="14.25" hidden="false" customHeight="true" outlineLevel="0" collapsed="false">
      <c r="B1904" s="88" t="s">
        <v>13</v>
      </c>
      <c r="C1904" s="89" t="n">
        <v>1128299</v>
      </c>
      <c r="D1904" s="90" t="n">
        <v>44220</v>
      </c>
      <c r="E1904" s="88" t="s">
        <v>18</v>
      </c>
      <c r="F1904" s="88" t="s">
        <v>167</v>
      </c>
      <c r="G1904" s="88" t="s">
        <v>99</v>
      </c>
      <c r="H1904" s="91" t="s">
        <v>48</v>
      </c>
      <c r="I1904" s="92" t="n">
        <v>40</v>
      </c>
      <c r="J1904" s="93" t="n">
        <v>350</v>
      </c>
      <c r="K1904" s="94" t="n">
        <f aca="false">I1904 * J1904</f>
        <v>14000</v>
      </c>
      <c r="L1904" s="94" t="n">
        <f aca="false">K1904 *M1904</f>
        <v>4900</v>
      </c>
      <c r="M1904" s="95" t="n">
        <v>0.35</v>
      </c>
      <c r="N1904" s="88" t="s">
        <v>14</v>
      </c>
      <c r="O1904" s="91" t="s">
        <v>219</v>
      </c>
      <c r="P1904" s="0" t="str">
        <f aca="false">RIGHT(H1904,LEN(H1904) - FIND(" ", H1904))</f>
        <v>Street Footwear</v>
      </c>
    </row>
    <row r="1905" customFormat="false" ht="14.25" hidden="false" customHeight="true" outlineLevel="0" collapsed="false">
      <c r="B1905" s="88" t="s">
        <v>13</v>
      </c>
      <c r="C1905" s="89" t="n">
        <v>1128299</v>
      </c>
      <c r="D1905" s="90" t="n">
        <v>44220</v>
      </c>
      <c r="E1905" s="88" t="s">
        <v>18</v>
      </c>
      <c r="F1905" s="88" t="s">
        <v>167</v>
      </c>
      <c r="G1905" s="88" t="s">
        <v>99</v>
      </c>
      <c r="H1905" s="91" t="s">
        <v>44</v>
      </c>
      <c r="I1905" s="92" t="n">
        <v>40</v>
      </c>
      <c r="J1905" s="93" t="n">
        <v>200</v>
      </c>
      <c r="K1905" s="94" t="n">
        <f aca="false">I1905 * J1905</f>
        <v>8000</v>
      </c>
      <c r="L1905" s="94" t="n">
        <f aca="false">K1905 *M1905</f>
        <v>2800</v>
      </c>
      <c r="M1905" s="95" t="n">
        <v>0.35</v>
      </c>
      <c r="N1905" s="88" t="s">
        <v>14</v>
      </c>
      <c r="O1905" s="91" t="s">
        <v>219</v>
      </c>
      <c r="P1905" s="0" t="str">
        <f aca="false">RIGHT(H1905,LEN(H1905) - FIND(" ", H1905))</f>
        <v>Athletic Footwear</v>
      </c>
    </row>
    <row r="1906" customFormat="false" ht="14.25" hidden="false" customHeight="true" outlineLevel="0" collapsed="false">
      <c r="B1906" s="88" t="s">
        <v>13</v>
      </c>
      <c r="C1906" s="89" t="n">
        <v>1128299</v>
      </c>
      <c r="D1906" s="90" t="n">
        <v>44220</v>
      </c>
      <c r="E1906" s="88" t="s">
        <v>18</v>
      </c>
      <c r="F1906" s="88" t="s">
        <v>167</v>
      </c>
      <c r="G1906" s="88" t="s">
        <v>99</v>
      </c>
      <c r="H1906" s="91" t="s">
        <v>16</v>
      </c>
      <c r="I1906" s="92" t="n">
        <v>45</v>
      </c>
      <c r="J1906" s="93" t="n">
        <v>150</v>
      </c>
      <c r="K1906" s="94" t="n">
        <f aca="false">I1906 * J1906</f>
        <v>6750</v>
      </c>
      <c r="L1906" s="94" t="n">
        <f aca="false">K1906 *M1906</f>
        <v>2700</v>
      </c>
      <c r="M1906" s="95" t="n">
        <v>0.4</v>
      </c>
      <c r="N1906" s="88" t="s">
        <v>14</v>
      </c>
      <c r="O1906" s="91" t="s">
        <v>218</v>
      </c>
      <c r="P1906" s="0" t="str">
        <f aca="false">RIGHT(H1906,LEN(H1906) - FIND(" ", H1906))</f>
        <v>Apparel</v>
      </c>
    </row>
    <row r="1907" customFormat="false" ht="14.25" hidden="false" customHeight="true" outlineLevel="0" collapsed="false">
      <c r="B1907" s="88" t="s">
        <v>13</v>
      </c>
      <c r="C1907" s="89" t="n">
        <v>1128299</v>
      </c>
      <c r="D1907" s="90" t="n">
        <v>44220</v>
      </c>
      <c r="E1907" s="88" t="s">
        <v>18</v>
      </c>
      <c r="F1907" s="88" t="s">
        <v>167</v>
      </c>
      <c r="G1907" s="88" t="s">
        <v>99</v>
      </c>
      <c r="H1907" s="91" t="s">
        <v>38</v>
      </c>
      <c r="I1907" s="92" t="n">
        <v>40</v>
      </c>
      <c r="J1907" s="93" t="n">
        <v>400</v>
      </c>
      <c r="K1907" s="94" t="n">
        <f aca="false">I1907 * J1907</f>
        <v>16000</v>
      </c>
      <c r="L1907" s="94" t="n">
        <f aca="false">K1907 *M1907</f>
        <v>4800</v>
      </c>
      <c r="M1907" s="95" t="n">
        <v>0.3</v>
      </c>
      <c r="N1907" s="88" t="s">
        <v>14</v>
      </c>
      <c r="O1907" s="91" t="s">
        <v>219</v>
      </c>
      <c r="P1907" s="0" t="str">
        <f aca="false">RIGHT(H1907,LEN(H1907) - FIND(" ", H1907))</f>
        <v>Apparel</v>
      </c>
    </row>
    <row r="1908" customFormat="false" ht="14.25" hidden="false" customHeight="true" outlineLevel="0" collapsed="false">
      <c r="B1908" s="88" t="s">
        <v>43</v>
      </c>
      <c r="C1908" s="89" t="n">
        <v>1128299</v>
      </c>
      <c r="D1908" s="90" t="n">
        <v>44220</v>
      </c>
      <c r="E1908" s="88" t="s">
        <v>18</v>
      </c>
      <c r="F1908" s="88" t="s">
        <v>157</v>
      </c>
      <c r="G1908" s="88" t="s">
        <v>154</v>
      </c>
      <c r="H1908" s="91" t="s">
        <v>32</v>
      </c>
      <c r="I1908" s="92" t="n">
        <v>30</v>
      </c>
      <c r="J1908" s="93" t="n">
        <v>350</v>
      </c>
      <c r="K1908" s="94" t="n">
        <f aca="false">I1908 * J1908</f>
        <v>10500</v>
      </c>
      <c r="L1908" s="94" t="n">
        <f aca="false">K1908 *M1908</f>
        <v>3675</v>
      </c>
      <c r="M1908" s="95" t="n">
        <v>0.35</v>
      </c>
      <c r="N1908" s="88" t="s">
        <v>14</v>
      </c>
      <c r="O1908" s="91" t="s">
        <v>218</v>
      </c>
      <c r="P1908" s="0" t="str">
        <f aca="false">RIGHT(H1908,LEN(H1908) - FIND(" ", H1908))</f>
        <v>Street Footwear</v>
      </c>
    </row>
    <row r="1909" customFormat="false" ht="14.25" hidden="false" customHeight="true" outlineLevel="0" collapsed="false">
      <c r="B1909" s="88" t="s">
        <v>43</v>
      </c>
      <c r="C1909" s="89" t="n">
        <v>1128299</v>
      </c>
      <c r="D1909" s="90" t="n">
        <v>44220</v>
      </c>
      <c r="E1909" s="88" t="s">
        <v>18</v>
      </c>
      <c r="F1909" s="88" t="s">
        <v>157</v>
      </c>
      <c r="G1909" s="88" t="s">
        <v>154</v>
      </c>
      <c r="H1909" s="91" t="s">
        <v>24</v>
      </c>
      <c r="I1909" s="92" t="n">
        <v>40</v>
      </c>
      <c r="J1909" s="93" t="n">
        <v>350</v>
      </c>
      <c r="K1909" s="94" t="n">
        <f aca="false">I1909 * J1909</f>
        <v>14000</v>
      </c>
      <c r="L1909" s="94" t="n">
        <f aca="false">K1909 *M1909</f>
        <v>4900</v>
      </c>
      <c r="M1909" s="95" t="n">
        <v>0.35</v>
      </c>
      <c r="N1909" s="88" t="s">
        <v>14</v>
      </c>
      <c r="O1909" s="91" t="s">
        <v>218</v>
      </c>
      <c r="P1909" s="0" t="str">
        <f aca="false">RIGHT(H1909,LEN(H1909) - FIND(" ", H1909))</f>
        <v>Athletic Footwear</v>
      </c>
    </row>
    <row r="1910" customFormat="false" ht="14.25" hidden="false" customHeight="true" outlineLevel="0" collapsed="false">
      <c r="B1910" s="88" t="s">
        <v>43</v>
      </c>
      <c r="C1910" s="89" t="n">
        <v>1128299</v>
      </c>
      <c r="D1910" s="90" t="n">
        <v>44220</v>
      </c>
      <c r="E1910" s="88" t="s">
        <v>18</v>
      </c>
      <c r="F1910" s="88" t="s">
        <v>157</v>
      </c>
      <c r="G1910" s="88" t="s">
        <v>154</v>
      </c>
      <c r="H1910" s="91" t="s">
        <v>48</v>
      </c>
      <c r="I1910" s="92" t="n">
        <v>40</v>
      </c>
      <c r="J1910" s="93" t="n">
        <v>350</v>
      </c>
      <c r="K1910" s="94" t="n">
        <f aca="false">I1910 * J1910</f>
        <v>14000</v>
      </c>
      <c r="L1910" s="94" t="n">
        <f aca="false">K1910 *M1910</f>
        <v>4900</v>
      </c>
      <c r="M1910" s="95" t="n">
        <v>0.35</v>
      </c>
      <c r="N1910" s="88" t="s">
        <v>14</v>
      </c>
      <c r="O1910" s="91" t="s">
        <v>219</v>
      </c>
      <c r="P1910" s="0" t="str">
        <f aca="false">RIGHT(H1910,LEN(H1910) - FIND(" ", H1910))</f>
        <v>Street Footwear</v>
      </c>
    </row>
    <row r="1911" customFormat="false" ht="14.25" hidden="false" customHeight="true" outlineLevel="0" collapsed="false">
      <c r="B1911" s="88" t="s">
        <v>43</v>
      </c>
      <c r="C1911" s="89" t="n">
        <v>1128299</v>
      </c>
      <c r="D1911" s="90" t="n">
        <v>44220</v>
      </c>
      <c r="E1911" s="88" t="s">
        <v>18</v>
      </c>
      <c r="F1911" s="88" t="s">
        <v>157</v>
      </c>
      <c r="G1911" s="88" t="s">
        <v>154</v>
      </c>
      <c r="H1911" s="91" t="s">
        <v>44</v>
      </c>
      <c r="I1911" s="92" t="n">
        <v>40</v>
      </c>
      <c r="J1911" s="93" t="n">
        <v>200</v>
      </c>
      <c r="K1911" s="94" t="n">
        <f aca="false">I1911 * J1911</f>
        <v>8000</v>
      </c>
      <c r="L1911" s="94" t="n">
        <f aca="false">K1911 *M1911</f>
        <v>2800</v>
      </c>
      <c r="M1911" s="95" t="n">
        <v>0.35</v>
      </c>
      <c r="N1911" s="88" t="s">
        <v>14</v>
      </c>
      <c r="O1911" s="91" t="s">
        <v>219</v>
      </c>
      <c r="P1911" s="0" t="str">
        <f aca="false">RIGHT(H1911,LEN(H1911) - FIND(" ", H1911))</f>
        <v>Athletic Footwear</v>
      </c>
    </row>
    <row r="1912" customFormat="false" ht="14.25" hidden="false" customHeight="true" outlineLevel="0" collapsed="false">
      <c r="B1912" s="88" t="s">
        <v>43</v>
      </c>
      <c r="C1912" s="89" t="n">
        <v>1128299</v>
      </c>
      <c r="D1912" s="90" t="n">
        <v>44220</v>
      </c>
      <c r="E1912" s="88" t="s">
        <v>18</v>
      </c>
      <c r="F1912" s="88" t="s">
        <v>157</v>
      </c>
      <c r="G1912" s="88" t="s">
        <v>154</v>
      </c>
      <c r="H1912" s="91" t="s">
        <v>16</v>
      </c>
      <c r="I1912" s="92" t="n">
        <v>45</v>
      </c>
      <c r="J1912" s="93" t="n">
        <v>150</v>
      </c>
      <c r="K1912" s="94" t="n">
        <f aca="false">I1912 * J1912</f>
        <v>6750</v>
      </c>
      <c r="L1912" s="94" t="n">
        <f aca="false">K1912 *M1912</f>
        <v>2700</v>
      </c>
      <c r="M1912" s="95" t="n">
        <v>0.4</v>
      </c>
      <c r="N1912" s="88" t="s">
        <v>14</v>
      </c>
      <c r="O1912" s="91" t="s">
        <v>218</v>
      </c>
      <c r="P1912" s="0" t="str">
        <f aca="false">RIGHT(H1912,LEN(H1912) - FIND(" ", H1912))</f>
        <v>Apparel</v>
      </c>
    </row>
    <row r="1913" customFormat="false" ht="14.25" hidden="false" customHeight="true" outlineLevel="0" collapsed="false">
      <c r="B1913" s="88" t="s">
        <v>43</v>
      </c>
      <c r="C1913" s="89" t="n">
        <v>1128299</v>
      </c>
      <c r="D1913" s="90" t="n">
        <v>44220</v>
      </c>
      <c r="E1913" s="88" t="s">
        <v>18</v>
      </c>
      <c r="F1913" s="88" t="s">
        <v>157</v>
      </c>
      <c r="G1913" s="88" t="s">
        <v>154</v>
      </c>
      <c r="H1913" s="91" t="s">
        <v>38</v>
      </c>
      <c r="I1913" s="92" t="n">
        <v>40</v>
      </c>
      <c r="J1913" s="93" t="n">
        <v>400</v>
      </c>
      <c r="K1913" s="94" t="n">
        <f aca="false">I1913 * J1913</f>
        <v>16000</v>
      </c>
      <c r="L1913" s="94" t="n">
        <f aca="false">K1913 *M1913</f>
        <v>4800</v>
      </c>
      <c r="M1913" s="95" t="n">
        <v>0.3</v>
      </c>
      <c r="N1913" s="88" t="s">
        <v>14</v>
      </c>
      <c r="O1913" s="91" t="s">
        <v>219</v>
      </c>
      <c r="P1913" s="0" t="str">
        <f aca="false">RIGHT(H1913,LEN(H1913) - FIND(" ", H1913))</f>
        <v>Apparel</v>
      </c>
    </row>
    <row r="1914" customFormat="false" ht="14.25" hidden="false" customHeight="true" outlineLevel="0" collapsed="false">
      <c r="B1914" s="88" t="s">
        <v>13</v>
      </c>
      <c r="C1914" s="89" t="n">
        <v>1185732</v>
      </c>
      <c r="D1914" s="90" t="n">
        <v>44220</v>
      </c>
      <c r="E1914" s="88" t="s">
        <v>26</v>
      </c>
      <c r="F1914" s="88" t="s">
        <v>163</v>
      </c>
      <c r="G1914" s="88" t="s">
        <v>171</v>
      </c>
      <c r="H1914" s="91" t="s">
        <v>32</v>
      </c>
      <c r="I1914" s="92" t="n">
        <v>35</v>
      </c>
      <c r="J1914" s="93" t="n">
        <v>425</v>
      </c>
      <c r="K1914" s="94" t="n">
        <f aca="false">I1914 * J1914</f>
        <v>14875</v>
      </c>
      <c r="L1914" s="94" t="n">
        <f aca="false">K1914 *M1914</f>
        <v>5950</v>
      </c>
      <c r="M1914" s="95" t="n">
        <v>0.4</v>
      </c>
      <c r="N1914" s="88" t="s">
        <v>14</v>
      </c>
      <c r="O1914" s="91" t="s">
        <v>218</v>
      </c>
      <c r="P1914" s="0" t="str">
        <f aca="false">RIGHT(H1914,LEN(H1914) - FIND(" ", H1914))</f>
        <v>Street Footwear</v>
      </c>
    </row>
    <row r="1915" customFormat="false" ht="14.25" hidden="false" customHeight="true" outlineLevel="0" collapsed="false">
      <c r="B1915" s="88" t="s">
        <v>13</v>
      </c>
      <c r="C1915" s="89" t="n">
        <v>1185732</v>
      </c>
      <c r="D1915" s="90" t="n">
        <v>44220</v>
      </c>
      <c r="E1915" s="88" t="s">
        <v>26</v>
      </c>
      <c r="F1915" s="88" t="s">
        <v>163</v>
      </c>
      <c r="G1915" s="88" t="s">
        <v>171</v>
      </c>
      <c r="H1915" s="91" t="s">
        <v>24</v>
      </c>
      <c r="I1915" s="92" t="n">
        <v>35</v>
      </c>
      <c r="J1915" s="93" t="n">
        <v>225</v>
      </c>
      <c r="K1915" s="94" t="n">
        <f aca="false">I1915 * J1915</f>
        <v>7875</v>
      </c>
      <c r="L1915" s="94" t="n">
        <f aca="false">K1915 *M1915</f>
        <v>2756.25</v>
      </c>
      <c r="M1915" s="95" t="n">
        <v>0.35</v>
      </c>
      <c r="N1915" s="88" t="s">
        <v>14</v>
      </c>
      <c r="O1915" s="91" t="s">
        <v>218</v>
      </c>
      <c r="P1915" s="0" t="str">
        <f aca="false">RIGHT(H1915,LEN(H1915) - FIND(" ", H1915))</f>
        <v>Athletic Footwear</v>
      </c>
    </row>
    <row r="1916" customFormat="false" ht="14.25" hidden="false" customHeight="true" outlineLevel="0" collapsed="false">
      <c r="B1916" s="88" t="s">
        <v>13</v>
      </c>
      <c r="C1916" s="89" t="n">
        <v>1185732</v>
      </c>
      <c r="D1916" s="90" t="n">
        <v>44220</v>
      </c>
      <c r="E1916" s="88" t="s">
        <v>26</v>
      </c>
      <c r="F1916" s="88" t="s">
        <v>163</v>
      </c>
      <c r="G1916" s="88" t="s">
        <v>171</v>
      </c>
      <c r="H1916" s="91" t="s">
        <v>48</v>
      </c>
      <c r="I1916" s="92" t="n">
        <v>25</v>
      </c>
      <c r="J1916" s="93" t="n">
        <v>225</v>
      </c>
      <c r="K1916" s="94" t="n">
        <f aca="false">I1916 * J1916</f>
        <v>5625</v>
      </c>
      <c r="L1916" s="94" t="n">
        <f aca="false">K1916 *M1916</f>
        <v>1968.75</v>
      </c>
      <c r="M1916" s="95" t="n">
        <v>0.35</v>
      </c>
      <c r="N1916" s="88" t="s">
        <v>14</v>
      </c>
      <c r="O1916" s="91" t="s">
        <v>219</v>
      </c>
      <c r="P1916" s="0" t="str">
        <f aca="false">RIGHT(H1916,LEN(H1916) - FIND(" ", H1916))</f>
        <v>Street Footwear</v>
      </c>
    </row>
    <row r="1917" customFormat="false" ht="14.25" hidden="false" customHeight="true" outlineLevel="0" collapsed="false">
      <c r="B1917" s="88" t="s">
        <v>13</v>
      </c>
      <c r="C1917" s="89" t="n">
        <v>1185732</v>
      </c>
      <c r="D1917" s="90" t="n">
        <v>44220</v>
      </c>
      <c r="E1917" s="88" t="s">
        <v>26</v>
      </c>
      <c r="F1917" s="88" t="s">
        <v>163</v>
      </c>
      <c r="G1917" s="88" t="s">
        <v>171</v>
      </c>
      <c r="H1917" s="91" t="s">
        <v>44</v>
      </c>
      <c r="I1917" s="92" t="n">
        <v>30</v>
      </c>
      <c r="J1917" s="93" t="n">
        <v>75</v>
      </c>
      <c r="K1917" s="94" t="n">
        <f aca="false">I1917 * J1917</f>
        <v>2250</v>
      </c>
      <c r="L1917" s="94" t="n">
        <f aca="false">K1917 *M1917</f>
        <v>787.5</v>
      </c>
      <c r="M1917" s="95" t="n">
        <v>0.35</v>
      </c>
      <c r="N1917" s="88" t="s">
        <v>14</v>
      </c>
      <c r="O1917" s="91" t="s">
        <v>219</v>
      </c>
      <c r="P1917" s="0" t="str">
        <f aca="false">RIGHT(H1917,LEN(H1917) - FIND(" ", H1917))</f>
        <v>Athletic Footwear</v>
      </c>
    </row>
    <row r="1918" customFormat="false" ht="14.25" hidden="false" customHeight="true" outlineLevel="0" collapsed="false">
      <c r="B1918" s="88" t="s">
        <v>13</v>
      </c>
      <c r="C1918" s="89" t="n">
        <v>1185732</v>
      </c>
      <c r="D1918" s="90" t="n">
        <v>44220</v>
      </c>
      <c r="E1918" s="88" t="s">
        <v>26</v>
      </c>
      <c r="F1918" s="88" t="s">
        <v>163</v>
      </c>
      <c r="G1918" s="88" t="s">
        <v>171</v>
      </c>
      <c r="H1918" s="91" t="s">
        <v>16</v>
      </c>
      <c r="I1918" s="92" t="n">
        <v>45</v>
      </c>
      <c r="J1918" s="93" t="n">
        <v>125</v>
      </c>
      <c r="K1918" s="94" t="n">
        <f aca="false">I1918 * J1918</f>
        <v>5625</v>
      </c>
      <c r="L1918" s="94" t="n">
        <f aca="false">K1918 *M1918</f>
        <v>1687.5</v>
      </c>
      <c r="M1918" s="95" t="n">
        <v>0.3</v>
      </c>
      <c r="N1918" s="88" t="s">
        <v>14</v>
      </c>
      <c r="O1918" s="91" t="s">
        <v>218</v>
      </c>
      <c r="P1918" s="0" t="str">
        <f aca="false">RIGHT(H1918,LEN(H1918) - FIND(" ", H1918))</f>
        <v>Apparel</v>
      </c>
    </row>
    <row r="1919" customFormat="false" ht="14.25" hidden="false" customHeight="true" outlineLevel="0" collapsed="false">
      <c r="B1919" s="88" t="s">
        <v>13</v>
      </c>
      <c r="C1919" s="89" t="n">
        <v>1185732</v>
      </c>
      <c r="D1919" s="90" t="n">
        <v>44220</v>
      </c>
      <c r="E1919" s="88" t="s">
        <v>26</v>
      </c>
      <c r="F1919" s="88" t="s">
        <v>163</v>
      </c>
      <c r="G1919" s="88" t="s">
        <v>171</v>
      </c>
      <c r="H1919" s="91" t="s">
        <v>38</v>
      </c>
      <c r="I1919" s="92" t="n">
        <v>35</v>
      </c>
      <c r="J1919" s="93" t="n">
        <v>225</v>
      </c>
      <c r="K1919" s="94" t="n">
        <f aca="false">I1919 * J1919</f>
        <v>7875</v>
      </c>
      <c r="L1919" s="94" t="n">
        <f aca="false">K1919 *M1919</f>
        <v>2362.5</v>
      </c>
      <c r="M1919" s="95" t="n">
        <v>0.3</v>
      </c>
      <c r="N1919" s="88" t="s">
        <v>14</v>
      </c>
      <c r="O1919" s="91" t="s">
        <v>219</v>
      </c>
      <c r="P1919" s="0" t="str">
        <f aca="false">RIGHT(H1919,LEN(H1919) - FIND(" ", H1919))</f>
        <v>Apparel</v>
      </c>
    </row>
    <row r="1920" customFormat="false" ht="14.25" hidden="false" customHeight="true" outlineLevel="0" collapsed="false">
      <c r="B1920" s="88" t="s">
        <v>13</v>
      </c>
      <c r="C1920" s="89" t="n">
        <v>1185732</v>
      </c>
      <c r="D1920" s="90" t="n">
        <v>44220</v>
      </c>
      <c r="E1920" s="88" t="s">
        <v>26</v>
      </c>
      <c r="F1920" s="88" t="s">
        <v>130</v>
      </c>
      <c r="G1920" s="88" t="s">
        <v>133</v>
      </c>
      <c r="H1920" s="91" t="s">
        <v>32</v>
      </c>
      <c r="I1920" s="92" t="n">
        <v>55</v>
      </c>
      <c r="J1920" s="93" t="n">
        <v>500</v>
      </c>
      <c r="K1920" s="94" t="n">
        <f aca="false">I1920 * J1920</f>
        <v>27500</v>
      </c>
      <c r="L1920" s="94" t="n">
        <f aca="false">K1920 *M1920</f>
        <v>9625</v>
      </c>
      <c r="M1920" s="95" t="n">
        <v>0.35</v>
      </c>
      <c r="N1920" s="88" t="s">
        <v>31</v>
      </c>
      <c r="O1920" s="91" t="s">
        <v>218</v>
      </c>
      <c r="P1920" s="0" t="str">
        <f aca="false">RIGHT(H1920,LEN(H1920) - FIND(" ", H1920))</f>
        <v>Street Footwear</v>
      </c>
    </row>
    <row r="1921" customFormat="false" ht="14.25" hidden="false" customHeight="true" outlineLevel="0" collapsed="false">
      <c r="B1921" s="88" t="s">
        <v>13</v>
      </c>
      <c r="C1921" s="89" t="n">
        <v>1185732</v>
      </c>
      <c r="D1921" s="90" t="n">
        <v>44220</v>
      </c>
      <c r="E1921" s="88" t="s">
        <v>26</v>
      </c>
      <c r="F1921" s="88" t="s">
        <v>130</v>
      </c>
      <c r="G1921" s="88" t="s">
        <v>133</v>
      </c>
      <c r="H1921" s="91" t="s">
        <v>24</v>
      </c>
      <c r="I1921" s="92" t="n">
        <v>55</v>
      </c>
      <c r="J1921" s="93" t="n">
        <v>300</v>
      </c>
      <c r="K1921" s="94" t="n">
        <f aca="false">I1921 * J1921</f>
        <v>16500</v>
      </c>
      <c r="L1921" s="94" t="n">
        <f aca="false">K1921 *M1921</f>
        <v>5775</v>
      </c>
      <c r="M1921" s="95" t="n">
        <v>0.35</v>
      </c>
      <c r="N1921" s="88" t="s">
        <v>31</v>
      </c>
      <c r="O1921" s="91" t="s">
        <v>218</v>
      </c>
      <c r="P1921" s="0" t="str">
        <f aca="false">RIGHT(H1921,LEN(H1921) - FIND(" ", H1921))</f>
        <v>Athletic Footwear</v>
      </c>
    </row>
    <row r="1922" customFormat="false" ht="14.25" hidden="false" customHeight="true" outlineLevel="0" collapsed="false">
      <c r="B1922" s="88" t="s">
        <v>13</v>
      </c>
      <c r="C1922" s="89" t="n">
        <v>1185732</v>
      </c>
      <c r="D1922" s="90" t="n">
        <v>44220</v>
      </c>
      <c r="E1922" s="88" t="s">
        <v>26</v>
      </c>
      <c r="F1922" s="88" t="s">
        <v>130</v>
      </c>
      <c r="G1922" s="88" t="s">
        <v>133</v>
      </c>
      <c r="H1922" s="91" t="s">
        <v>48</v>
      </c>
      <c r="I1922" s="92" t="n">
        <v>45</v>
      </c>
      <c r="J1922" s="93" t="n">
        <v>300</v>
      </c>
      <c r="K1922" s="94" t="n">
        <f aca="false">I1922 * J1922</f>
        <v>13500</v>
      </c>
      <c r="L1922" s="94" t="n">
        <f aca="false">K1922 *M1922</f>
        <v>3375</v>
      </c>
      <c r="M1922" s="95" t="n">
        <v>0.25</v>
      </c>
      <c r="N1922" s="88" t="s">
        <v>31</v>
      </c>
      <c r="O1922" s="91" t="s">
        <v>219</v>
      </c>
      <c r="P1922" s="0" t="str">
        <f aca="false">RIGHT(H1922,LEN(H1922) - FIND(" ", H1922))</f>
        <v>Street Footwear</v>
      </c>
    </row>
    <row r="1923" customFormat="false" ht="14.25" hidden="false" customHeight="true" outlineLevel="0" collapsed="false">
      <c r="B1923" s="88" t="s">
        <v>13</v>
      </c>
      <c r="C1923" s="89" t="n">
        <v>1185732</v>
      </c>
      <c r="D1923" s="90" t="n">
        <v>44220</v>
      </c>
      <c r="E1923" s="88" t="s">
        <v>26</v>
      </c>
      <c r="F1923" s="88" t="s">
        <v>130</v>
      </c>
      <c r="G1923" s="88" t="s">
        <v>133</v>
      </c>
      <c r="H1923" s="91" t="s">
        <v>44</v>
      </c>
      <c r="I1923" s="92" t="n">
        <v>50</v>
      </c>
      <c r="J1923" s="93" t="n">
        <v>150</v>
      </c>
      <c r="K1923" s="94" t="n">
        <f aca="false">I1923 * J1923</f>
        <v>7500</v>
      </c>
      <c r="L1923" s="94" t="n">
        <f aca="false">K1923 *M1923</f>
        <v>1875</v>
      </c>
      <c r="M1923" s="95" t="n">
        <v>0.25</v>
      </c>
      <c r="N1923" s="88" t="s">
        <v>31</v>
      </c>
      <c r="O1923" s="91" t="s">
        <v>219</v>
      </c>
      <c r="P1923" s="0" t="str">
        <f aca="false">RIGHT(H1923,LEN(H1923) - FIND(" ", H1923))</f>
        <v>Athletic Footwear</v>
      </c>
    </row>
    <row r="1924" customFormat="false" ht="14.25" hidden="false" customHeight="true" outlineLevel="0" collapsed="false">
      <c r="B1924" s="88" t="s">
        <v>13</v>
      </c>
      <c r="C1924" s="89" t="n">
        <v>1185732</v>
      </c>
      <c r="D1924" s="90" t="n">
        <v>44220</v>
      </c>
      <c r="E1924" s="88" t="s">
        <v>26</v>
      </c>
      <c r="F1924" s="88" t="s">
        <v>130</v>
      </c>
      <c r="G1924" s="88" t="s">
        <v>133</v>
      </c>
      <c r="H1924" s="91" t="s">
        <v>16</v>
      </c>
      <c r="I1924" s="92" t="n">
        <v>65</v>
      </c>
      <c r="J1924" s="93" t="n">
        <v>200</v>
      </c>
      <c r="K1924" s="94" t="n">
        <f aca="false">I1924 * J1924</f>
        <v>13000</v>
      </c>
      <c r="L1924" s="94" t="n">
        <f aca="false">K1924 *M1924</f>
        <v>3250</v>
      </c>
      <c r="M1924" s="95" t="n">
        <v>0.25</v>
      </c>
      <c r="N1924" s="88" t="s">
        <v>31</v>
      </c>
      <c r="O1924" s="91" t="s">
        <v>218</v>
      </c>
      <c r="P1924" s="0" t="str">
        <f aca="false">RIGHT(H1924,LEN(H1924) - FIND(" ", H1924))</f>
        <v>Apparel</v>
      </c>
    </row>
    <row r="1925" customFormat="false" ht="14.25" hidden="false" customHeight="true" outlineLevel="0" collapsed="false">
      <c r="B1925" s="88" t="s">
        <v>13</v>
      </c>
      <c r="C1925" s="89" t="n">
        <v>1185732</v>
      </c>
      <c r="D1925" s="90" t="n">
        <v>44220</v>
      </c>
      <c r="E1925" s="88" t="s">
        <v>26</v>
      </c>
      <c r="F1925" s="88" t="s">
        <v>130</v>
      </c>
      <c r="G1925" s="88" t="s">
        <v>133</v>
      </c>
      <c r="H1925" s="91" t="s">
        <v>38</v>
      </c>
      <c r="I1925" s="92" t="n">
        <v>55</v>
      </c>
      <c r="J1925" s="93" t="n">
        <v>300</v>
      </c>
      <c r="K1925" s="94" t="n">
        <f aca="false">I1925 * J1925</f>
        <v>16500</v>
      </c>
      <c r="L1925" s="94" t="n">
        <f aca="false">K1925 *M1925</f>
        <v>4950</v>
      </c>
      <c r="M1925" s="95" t="n">
        <v>0.3</v>
      </c>
      <c r="N1925" s="88" t="s">
        <v>31</v>
      </c>
      <c r="O1925" s="91" t="s">
        <v>219</v>
      </c>
      <c r="P1925" s="0" t="str">
        <f aca="false">RIGHT(H1925,LEN(H1925) - FIND(" ", H1925))</f>
        <v>Apparel</v>
      </c>
    </row>
    <row r="1926" customFormat="false" ht="14.25" hidden="false" customHeight="true" outlineLevel="0" collapsed="false">
      <c r="B1926" s="88" t="s">
        <v>43</v>
      </c>
      <c r="C1926" s="89" t="n">
        <v>1128299</v>
      </c>
      <c r="D1926" s="90" t="n">
        <v>44220</v>
      </c>
      <c r="E1926" s="88" t="s">
        <v>18</v>
      </c>
      <c r="F1926" s="88" t="s">
        <v>19</v>
      </c>
      <c r="G1926" s="88" t="s">
        <v>60</v>
      </c>
      <c r="H1926" s="91" t="s">
        <v>32</v>
      </c>
      <c r="I1926" s="92" t="n">
        <v>51</v>
      </c>
      <c r="J1926" s="93" t="n">
        <v>241</v>
      </c>
      <c r="K1926" s="94" t="n">
        <f aca="false">I1926 * J1926</f>
        <v>12291</v>
      </c>
      <c r="L1926" s="94" t="n">
        <f aca="false">K1926 *M1926</f>
        <v>5162.22</v>
      </c>
      <c r="M1926" s="95" t="n">
        <v>0.42</v>
      </c>
      <c r="N1926" s="88" t="s">
        <v>23</v>
      </c>
      <c r="O1926" s="91" t="s">
        <v>218</v>
      </c>
      <c r="P1926" s="0" t="str">
        <f aca="false">RIGHT(H1926,LEN(H1926) - FIND(" ", H1926))</f>
        <v>Street Footwear</v>
      </c>
    </row>
    <row r="1927" customFormat="false" ht="14.25" hidden="false" customHeight="true" outlineLevel="0" collapsed="false">
      <c r="B1927" s="88" t="s">
        <v>22</v>
      </c>
      <c r="C1927" s="89" t="n">
        <v>1189833</v>
      </c>
      <c r="D1927" s="90" t="n">
        <v>44220</v>
      </c>
      <c r="E1927" s="88" t="s">
        <v>29</v>
      </c>
      <c r="F1927" s="88" t="s">
        <v>124</v>
      </c>
      <c r="G1927" s="88" t="s">
        <v>87</v>
      </c>
      <c r="H1927" s="91" t="s">
        <v>44</v>
      </c>
      <c r="I1927" s="92" t="n">
        <v>38</v>
      </c>
      <c r="J1927" s="93" t="n">
        <v>88</v>
      </c>
      <c r="K1927" s="94" t="n">
        <f aca="false">I1927 * J1927</f>
        <v>3344</v>
      </c>
      <c r="L1927" s="94" t="n">
        <f aca="false">K1927 *M1927</f>
        <v>1772.32</v>
      </c>
      <c r="M1927" s="95" t="n">
        <v>0.53</v>
      </c>
      <c r="N1927" s="88" t="s">
        <v>23</v>
      </c>
      <c r="O1927" s="91" t="s">
        <v>219</v>
      </c>
      <c r="P1927" s="0" t="str">
        <f aca="false">RIGHT(H1927,LEN(H1927) - FIND(" ", H1927))</f>
        <v>Athletic Footwear</v>
      </c>
    </row>
    <row r="1928" customFormat="false" ht="14.25" hidden="false" customHeight="true" outlineLevel="0" collapsed="false">
      <c r="B1928" s="88" t="s">
        <v>15</v>
      </c>
      <c r="C1928" s="89" t="n">
        <v>1185732</v>
      </c>
      <c r="D1928" s="90" t="n">
        <v>44220</v>
      </c>
      <c r="E1928" s="88" t="s">
        <v>18</v>
      </c>
      <c r="F1928" s="88" t="s">
        <v>70</v>
      </c>
      <c r="G1928" s="88" t="s">
        <v>76</v>
      </c>
      <c r="H1928" s="91" t="s">
        <v>38</v>
      </c>
      <c r="I1928" s="92" t="n">
        <v>52</v>
      </c>
      <c r="J1928" s="93" t="n">
        <v>84</v>
      </c>
      <c r="K1928" s="94" t="n">
        <f aca="false">I1928 * J1928</f>
        <v>4368</v>
      </c>
      <c r="L1928" s="94" t="n">
        <f aca="false">K1928 *M1928</f>
        <v>1790.88</v>
      </c>
      <c r="M1928" s="95" t="n">
        <v>0.41</v>
      </c>
      <c r="N1928" s="88" t="s">
        <v>23</v>
      </c>
      <c r="O1928" s="91" t="s">
        <v>219</v>
      </c>
      <c r="P1928" s="0" t="str">
        <f aca="false">RIGHT(H1928,LEN(H1928) - FIND(" ", H1928))</f>
        <v>Apparel</v>
      </c>
    </row>
    <row r="1929" customFormat="false" ht="14.25" hidden="false" customHeight="true" outlineLevel="0" collapsed="false">
      <c r="B1929" s="88" t="s">
        <v>13</v>
      </c>
      <c r="C1929" s="89" t="n">
        <v>1128299</v>
      </c>
      <c r="D1929" s="90" t="n">
        <v>44220</v>
      </c>
      <c r="E1929" s="88" t="s">
        <v>18</v>
      </c>
      <c r="F1929" s="88" t="s">
        <v>167</v>
      </c>
      <c r="G1929" s="88" t="s">
        <v>99</v>
      </c>
      <c r="H1929" s="91" t="s">
        <v>32</v>
      </c>
      <c r="I1929" s="92" t="n">
        <v>29</v>
      </c>
      <c r="J1929" s="93" t="n">
        <v>91</v>
      </c>
      <c r="K1929" s="94" t="n">
        <f aca="false">I1929 * J1929</f>
        <v>2639</v>
      </c>
      <c r="L1929" s="94" t="n">
        <f aca="false">K1929 *M1929</f>
        <v>1213.94</v>
      </c>
      <c r="M1929" s="95" t="n">
        <v>0.46</v>
      </c>
      <c r="N1929" s="88" t="s">
        <v>23</v>
      </c>
      <c r="O1929" s="91" t="s">
        <v>218</v>
      </c>
      <c r="P1929" s="0" t="str">
        <f aca="false">RIGHT(H1929,LEN(H1929) - FIND(" ", H1929))</f>
        <v>Street Footwear</v>
      </c>
    </row>
    <row r="1930" customFormat="false" ht="14.25" hidden="false" customHeight="true" outlineLevel="0" collapsed="false">
      <c r="B1930" s="88" t="s">
        <v>13</v>
      </c>
      <c r="C1930" s="89" t="n">
        <v>1128299</v>
      </c>
      <c r="D1930" s="90" t="n">
        <v>44220</v>
      </c>
      <c r="E1930" s="88" t="s">
        <v>18</v>
      </c>
      <c r="F1930" s="88" t="s">
        <v>167</v>
      </c>
      <c r="G1930" s="88" t="s">
        <v>99</v>
      </c>
      <c r="H1930" s="91" t="s">
        <v>24</v>
      </c>
      <c r="I1930" s="92" t="n">
        <v>36</v>
      </c>
      <c r="J1930" s="93" t="n">
        <v>105</v>
      </c>
      <c r="K1930" s="94" t="n">
        <f aca="false">I1930 * J1930</f>
        <v>3780</v>
      </c>
      <c r="L1930" s="94" t="n">
        <f aca="false">K1930 *M1930</f>
        <v>1738.8</v>
      </c>
      <c r="M1930" s="95" t="n">
        <v>0.46</v>
      </c>
      <c r="N1930" s="88" t="s">
        <v>23</v>
      </c>
      <c r="O1930" s="91" t="s">
        <v>218</v>
      </c>
      <c r="P1930" s="0" t="str">
        <f aca="false">RIGHT(H1930,LEN(H1930) - FIND(" ", H1930))</f>
        <v>Athletic Footwear</v>
      </c>
    </row>
    <row r="1931" customFormat="false" ht="14.25" hidden="false" customHeight="true" outlineLevel="0" collapsed="false">
      <c r="B1931" s="88" t="s">
        <v>13</v>
      </c>
      <c r="C1931" s="89" t="n">
        <v>1128299</v>
      </c>
      <c r="D1931" s="90" t="n">
        <v>44220</v>
      </c>
      <c r="E1931" s="88" t="s">
        <v>18</v>
      </c>
      <c r="F1931" s="88" t="s">
        <v>167</v>
      </c>
      <c r="G1931" s="88" t="s">
        <v>99</v>
      </c>
      <c r="H1931" s="91" t="s">
        <v>48</v>
      </c>
      <c r="I1931" s="92" t="n">
        <v>39</v>
      </c>
      <c r="J1931" s="93" t="n">
        <v>91</v>
      </c>
      <c r="K1931" s="94" t="n">
        <f aca="false">I1931 * J1931</f>
        <v>3549</v>
      </c>
      <c r="L1931" s="94" t="n">
        <f aca="false">K1931 *M1931</f>
        <v>1597.05</v>
      </c>
      <c r="M1931" s="95" t="n">
        <v>0.45</v>
      </c>
      <c r="N1931" s="88" t="s">
        <v>23</v>
      </c>
      <c r="O1931" s="91" t="s">
        <v>219</v>
      </c>
      <c r="P1931" s="0" t="str">
        <f aca="false">RIGHT(H1931,LEN(H1931) - FIND(" ", H1931))</f>
        <v>Street Footwear</v>
      </c>
    </row>
    <row r="1932" customFormat="false" ht="14.25" hidden="false" customHeight="true" outlineLevel="0" collapsed="false">
      <c r="B1932" s="88" t="s">
        <v>13</v>
      </c>
      <c r="C1932" s="89" t="n">
        <v>1128299</v>
      </c>
      <c r="D1932" s="90" t="n">
        <v>44220</v>
      </c>
      <c r="E1932" s="88" t="s">
        <v>18</v>
      </c>
      <c r="F1932" s="88" t="s">
        <v>167</v>
      </c>
      <c r="G1932" s="88" t="s">
        <v>99</v>
      </c>
      <c r="H1932" s="91" t="s">
        <v>44</v>
      </c>
      <c r="I1932" s="92" t="n">
        <v>38</v>
      </c>
      <c r="J1932" s="93" t="n">
        <v>54</v>
      </c>
      <c r="K1932" s="94" t="n">
        <f aca="false">I1932 * J1932</f>
        <v>2052</v>
      </c>
      <c r="L1932" s="94" t="n">
        <f aca="false">K1932 *M1932</f>
        <v>964.44</v>
      </c>
      <c r="M1932" s="95" t="n">
        <v>0.47</v>
      </c>
      <c r="N1932" s="88" t="s">
        <v>23</v>
      </c>
      <c r="O1932" s="91" t="s">
        <v>219</v>
      </c>
      <c r="P1932" s="0" t="str">
        <f aca="false">RIGHT(H1932,LEN(H1932) - FIND(" ", H1932))</f>
        <v>Athletic Footwear</v>
      </c>
    </row>
    <row r="1933" customFormat="false" ht="14.25" hidden="false" customHeight="true" outlineLevel="0" collapsed="false">
      <c r="B1933" s="88" t="s">
        <v>13</v>
      </c>
      <c r="C1933" s="89" t="n">
        <v>1128299</v>
      </c>
      <c r="D1933" s="90" t="n">
        <v>44220</v>
      </c>
      <c r="E1933" s="88" t="s">
        <v>18</v>
      </c>
      <c r="F1933" s="88" t="s">
        <v>167</v>
      </c>
      <c r="G1933" s="88" t="s">
        <v>99</v>
      </c>
      <c r="H1933" s="91" t="s">
        <v>16</v>
      </c>
      <c r="I1933" s="92" t="n">
        <v>42</v>
      </c>
      <c r="J1933" s="93" t="n">
        <v>45</v>
      </c>
      <c r="K1933" s="94" t="n">
        <f aca="false">I1933 * J1933</f>
        <v>1890</v>
      </c>
      <c r="L1933" s="94" t="n">
        <f aca="false">K1933 *M1933</f>
        <v>963.9</v>
      </c>
      <c r="M1933" s="95" t="n">
        <v>0.51</v>
      </c>
      <c r="N1933" s="88" t="s">
        <v>23</v>
      </c>
      <c r="O1933" s="91" t="s">
        <v>218</v>
      </c>
      <c r="P1933" s="0" t="str">
        <f aca="false">RIGHT(H1933,LEN(H1933) - FIND(" ", H1933))</f>
        <v>Apparel</v>
      </c>
    </row>
    <row r="1934" customFormat="false" ht="14.25" hidden="false" customHeight="true" outlineLevel="0" collapsed="false">
      <c r="B1934" s="88" t="s">
        <v>13</v>
      </c>
      <c r="C1934" s="89" t="n">
        <v>1128299</v>
      </c>
      <c r="D1934" s="90" t="n">
        <v>44220</v>
      </c>
      <c r="E1934" s="88" t="s">
        <v>18</v>
      </c>
      <c r="F1934" s="88" t="s">
        <v>167</v>
      </c>
      <c r="G1934" s="88" t="s">
        <v>99</v>
      </c>
      <c r="H1934" s="91" t="s">
        <v>38</v>
      </c>
      <c r="I1934" s="92" t="n">
        <v>38</v>
      </c>
      <c r="J1934" s="93" t="n">
        <v>116</v>
      </c>
      <c r="K1934" s="94" t="n">
        <f aca="false">I1934 * J1934</f>
        <v>4408</v>
      </c>
      <c r="L1934" s="94" t="n">
        <f aca="false">K1934 *M1934</f>
        <v>1983.6</v>
      </c>
      <c r="M1934" s="95" t="n">
        <v>0.45</v>
      </c>
      <c r="N1934" s="88" t="s">
        <v>23</v>
      </c>
      <c r="O1934" s="91" t="s">
        <v>219</v>
      </c>
      <c r="P1934" s="0" t="str">
        <f aca="false">RIGHT(H1934,LEN(H1934) - FIND(" ", H1934))</f>
        <v>Apparel</v>
      </c>
    </row>
    <row r="1935" customFormat="false" ht="14.25" hidden="false" customHeight="true" outlineLevel="0" collapsed="false">
      <c r="B1935" s="88" t="s">
        <v>43</v>
      </c>
      <c r="C1935" s="89" t="n">
        <v>1128299</v>
      </c>
      <c r="D1935" s="90" t="n">
        <v>44220</v>
      </c>
      <c r="E1935" s="88" t="s">
        <v>18</v>
      </c>
      <c r="F1935" s="88" t="s">
        <v>157</v>
      </c>
      <c r="G1935" s="88" t="s">
        <v>154</v>
      </c>
      <c r="H1935" s="91" t="s">
        <v>32</v>
      </c>
      <c r="I1935" s="92" t="n">
        <v>27</v>
      </c>
      <c r="J1935" s="93" t="n">
        <v>98</v>
      </c>
      <c r="K1935" s="94" t="n">
        <f aca="false">I1935 * J1935</f>
        <v>2646</v>
      </c>
      <c r="L1935" s="94" t="n">
        <f aca="false">K1935 *M1935</f>
        <v>1270.08</v>
      </c>
      <c r="M1935" s="95" t="n">
        <v>0.48</v>
      </c>
      <c r="N1935" s="88" t="s">
        <v>23</v>
      </c>
      <c r="O1935" s="91" t="s">
        <v>218</v>
      </c>
      <c r="P1935" s="0" t="str">
        <f aca="false">RIGHT(H1935,LEN(H1935) - FIND(" ", H1935))</f>
        <v>Street Footwear</v>
      </c>
    </row>
    <row r="1936" customFormat="false" ht="14.25" hidden="false" customHeight="true" outlineLevel="0" collapsed="false">
      <c r="B1936" s="88" t="s">
        <v>43</v>
      </c>
      <c r="C1936" s="89" t="n">
        <v>1128299</v>
      </c>
      <c r="D1936" s="90" t="n">
        <v>44220</v>
      </c>
      <c r="E1936" s="88" t="s">
        <v>18</v>
      </c>
      <c r="F1936" s="88" t="s">
        <v>157</v>
      </c>
      <c r="G1936" s="88" t="s">
        <v>154</v>
      </c>
      <c r="H1936" s="91" t="s">
        <v>24</v>
      </c>
      <c r="I1936" s="92" t="n">
        <v>39</v>
      </c>
      <c r="J1936" s="93" t="n">
        <v>105</v>
      </c>
      <c r="K1936" s="94" t="n">
        <f aca="false">I1936 * J1936</f>
        <v>4095</v>
      </c>
      <c r="L1936" s="94" t="n">
        <f aca="false">K1936 *M1936</f>
        <v>2006.55</v>
      </c>
      <c r="M1936" s="95" t="n">
        <v>0.49</v>
      </c>
      <c r="N1936" s="88" t="s">
        <v>23</v>
      </c>
      <c r="O1936" s="91" t="s">
        <v>218</v>
      </c>
      <c r="P1936" s="0" t="str">
        <f aca="false">RIGHT(H1936,LEN(H1936) - FIND(" ", H1936))</f>
        <v>Athletic Footwear</v>
      </c>
    </row>
    <row r="1937" customFormat="false" ht="14.25" hidden="false" customHeight="true" outlineLevel="0" collapsed="false">
      <c r="B1937" s="88" t="s">
        <v>43</v>
      </c>
      <c r="C1937" s="89" t="n">
        <v>1128299</v>
      </c>
      <c r="D1937" s="90" t="n">
        <v>44220</v>
      </c>
      <c r="E1937" s="88" t="s">
        <v>18</v>
      </c>
      <c r="F1937" s="88" t="s">
        <v>157</v>
      </c>
      <c r="G1937" s="88" t="s">
        <v>154</v>
      </c>
      <c r="H1937" s="91" t="s">
        <v>48</v>
      </c>
      <c r="I1937" s="92" t="n">
        <v>39</v>
      </c>
      <c r="J1937" s="93" t="n">
        <v>105</v>
      </c>
      <c r="K1937" s="94" t="n">
        <f aca="false">I1937 * J1937</f>
        <v>4095</v>
      </c>
      <c r="L1937" s="94" t="n">
        <f aca="false">K1937 *M1937</f>
        <v>1965.6</v>
      </c>
      <c r="M1937" s="95" t="n">
        <v>0.48</v>
      </c>
      <c r="N1937" s="88" t="s">
        <v>23</v>
      </c>
      <c r="O1937" s="91" t="s">
        <v>219</v>
      </c>
      <c r="P1937" s="0" t="str">
        <f aca="false">RIGHT(H1937,LEN(H1937) - FIND(" ", H1937))</f>
        <v>Street Footwear</v>
      </c>
    </row>
    <row r="1938" customFormat="false" ht="14.25" hidden="false" customHeight="true" outlineLevel="0" collapsed="false">
      <c r="B1938" s="88" t="s">
        <v>43</v>
      </c>
      <c r="C1938" s="89" t="n">
        <v>1128299</v>
      </c>
      <c r="D1938" s="90" t="n">
        <v>44220</v>
      </c>
      <c r="E1938" s="88" t="s">
        <v>18</v>
      </c>
      <c r="F1938" s="88" t="s">
        <v>157</v>
      </c>
      <c r="G1938" s="88" t="s">
        <v>154</v>
      </c>
      <c r="H1938" s="91" t="s">
        <v>44</v>
      </c>
      <c r="I1938" s="92" t="n">
        <v>39</v>
      </c>
      <c r="J1938" s="93" t="n">
        <v>58</v>
      </c>
      <c r="K1938" s="94" t="n">
        <f aca="false">I1938 * J1938</f>
        <v>2262</v>
      </c>
      <c r="L1938" s="94" t="n">
        <f aca="false">K1938 *M1938</f>
        <v>1040.52</v>
      </c>
      <c r="M1938" s="95" t="n">
        <v>0.46</v>
      </c>
      <c r="N1938" s="88" t="s">
        <v>23</v>
      </c>
      <c r="O1938" s="91" t="s">
        <v>219</v>
      </c>
      <c r="P1938" s="0" t="str">
        <f aca="false">RIGHT(H1938,LEN(H1938) - FIND(" ", H1938))</f>
        <v>Athletic Footwear</v>
      </c>
    </row>
    <row r="1939" customFormat="false" ht="14.25" hidden="false" customHeight="true" outlineLevel="0" collapsed="false">
      <c r="B1939" s="88" t="s">
        <v>43</v>
      </c>
      <c r="C1939" s="89" t="n">
        <v>1128299</v>
      </c>
      <c r="D1939" s="90" t="n">
        <v>44220</v>
      </c>
      <c r="E1939" s="88" t="s">
        <v>18</v>
      </c>
      <c r="F1939" s="88" t="s">
        <v>157</v>
      </c>
      <c r="G1939" s="88" t="s">
        <v>154</v>
      </c>
      <c r="H1939" s="91" t="s">
        <v>16</v>
      </c>
      <c r="I1939" s="92" t="n">
        <v>42</v>
      </c>
      <c r="J1939" s="93" t="n">
        <v>44</v>
      </c>
      <c r="K1939" s="94" t="n">
        <f aca="false">I1939 * J1939</f>
        <v>1848</v>
      </c>
      <c r="L1939" s="94" t="n">
        <f aca="false">K1939 *M1939</f>
        <v>1016.4</v>
      </c>
      <c r="M1939" s="95" t="n">
        <v>0.55</v>
      </c>
      <c r="N1939" s="88" t="s">
        <v>23</v>
      </c>
      <c r="O1939" s="91" t="s">
        <v>218</v>
      </c>
      <c r="P1939" s="0" t="str">
        <f aca="false">RIGHT(H1939,LEN(H1939) - FIND(" ", H1939))</f>
        <v>Apparel</v>
      </c>
    </row>
    <row r="1940" customFormat="false" ht="14.25" hidden="false" customHeight="true" outlineLevel="0" collapsed="false">
      <c r="B1940" s="88" t="s">
        <v>43</v>
      </c>
      <c r="C1940" s="89" t="n">
        <v>1128299</v>
      </c>
      <c r="D1940" s="90" t="n">
        <v>44220</v>
      </c>
      <c r="E1940" s="88" t="s">
        <v>18</v>
      </c>
      <c r="F1940" s="88" t="s">
        <v>157</v>
      </c>
      <c r="G1940" s="88" t="s">
        <v>154</v>
      </c>
      <c r="H1940" s="91" t="s">
        <v>38</v>
      </c>
      <c r="I1940" s="92" t="n">
        <v>39</v>
      </c>
      <c r="J1940" s="93" t="n">
        <v>108</v>
      </c>
      <c r="K1940" s="94" t="n">
        <f aca="false">I1940 * J1940</f>
        <v>4212</v>
      </c>
      <c r="L1940" s="94" t="n">
        <f aca="false">K1940 *M1940</f>
        <v>1811.16</v>
      </c>
      <c r="M1940" s="95" t="n">
        <v>0.43</v>
      </c>
      <c r="N1940" s="88" t="s">
        <v>23</v>
      </c>
      <c r="O1940" s="91" t="s">
        <v>219</v>
      </c>
      <c r="P1940" s="0" t="str">
        <f aca="false">RIGHT(H1940,LEN(H1940) - FIND(" ", H1940))</f>
        <v>Apparel</v>
      </c>
    </row>
    <row r="1941" customFormat="false" ht="14.25" hidden="false" customHeight="true" outlineLevel="0" collapsed="false">
      <c r="B1941" s="88" t="s">
        <v>13</v>
      </c>
      <c r="C1941" s="89" t="n">
        <v>1185732</v>
      </c>
      <c r="D1941" s="90" t="n">
        <v>44220</v>
      </c>
      <c r="E1941" s="88" t="s">
        <v>26</v>
      </c>
      <c r="F1941" s="88" t="s">
        <v>163</v>
      </c>
      <c r="G1941" s="88" t="s">
        <v>171</v>
      </c>
      <c r="H1941" s="91" t="s">
        <v>32</v>
      </c>
      <c r="I1941" s="92" t="n">
        <v>33</v>
      </c>
      <c r="J1941" s="93" t="n">
        <v>106</v>
      </c>
      <c r="K1941" s="94" t="n">
        <f aca="false">I1941 * J1941</f>
        <v>3498</v>
      </c>
      <c r="L1941" s="94" t="n">
        <f aca="false">K1941 *M1941</f>
        <v>1749</v>
      </c>
      <c r="M1941" s="95" t="n">
        <v>0.5</v>
      </c>
      <c r="N1941" s="88" t="s">
        <v>23</v>
      </c>
      <c r="O1941" s="91" t="s">
        <v>218</v>
      </c>
      <c r="P1941" s="0" t="str">
        <f aca="false">RIGHT(H1941,LEN(H1941) - FIND(" ", H1941))</f>
        <v>Street Footwear</v>
      </c>
    </row>
    <row r="1942" customFormat="false" ht="14.25" hidden="false" customHeight="true" outlineLevel="0" collapsed="false">
      <c r="B1942" s="88" t="s">
        <v>13</v>
      </c>
      <c r="C1942" s="89" t="n">
        <v>1185732</v>
      </c>
      <c r="D1942" s="90" t="n">
        <v>44220</v>
      </c>
      <c r="E1942" s="88" t="s">
        <v>26</v>
      </c>
      <c r="F1942" s="88" t="s">
        <v>163</v>
      </c>
      <c r="G1942" s="88" t="s">
        <v>171</v>
      </c>
      <c r="H1942" s="91" t="s">
        <v>24</v>
      </c>
      <c r="I1942" s="92" t="n">
        <v>34</v>
      </c>
      <c r="J1942" s="93" t="n">
        <v>68</v>
      </c>
      <c r="K1942" s="94" t="n">
        <f aca="false">I1942 * J1942</f>
        <v>2312</v>
      </c>
      <c r="L1942" s="94" t="n">
        <f aca="false">K1942 *M1942</f>
        <v>1086.64</v>
      </c>
      <c r="M1942" s="95" t="n">
        <v>0.47</v>
      </c>
      <c r="N1942" s="88" t="s">
        <v>23</v>
      </c>
      <c r="O1942" s="91" t="s">
        <v>218</v>
      </c>
      <c r="P1942" s="0" t="str">
        <f aca="false">RIGHT(H1942,LEN(H1942) - FIND(" ", H1942))</f>
        <v>Athletic Footwear</v>
      </c>
    </row>
    <row r="1943" customFormat="false" ht="14.25" hidden="false" customHeight="true" outlineLevel="0" collapsed="false">
      <c r="B1943" s="88" t="s">
        <v>13</v>
      </c>
      <c r="C1943" s="89" t="n">
        <v>1185732</v>
      </c>
      <c r="D1943" s="90" t="n">
        <v>44220</v>
      </c>
      <c r="E1943" s="88" t="s">
        <v>26</v>
      </c>
      <c r="F1943" s="88" t="s">
        <v>163</v>
      </c>
      <c r="G1943" s="88" t="s">
        <v>171</v>
      </c>
      <c r="H1943" s="91" t="s">
        <v>48</v>
      </c>
      <c r="I1943" s="92" t="n">
        <v>24</v>
      </c>
      <c r="J1943" s="93" t="n">
        <v>63</v>
      </c>
      <c r="K1943" s="94" t="n">
        <f aca="false">I1943 * J1943</f>
        <v>1512</v>
      </c>
      <c r="L1943" s="94" t="n">
        <f aca="false">K1943 *M1943</f>
        <v>695.52</v>
      </c>
      <c r="M1943" s="95" t="n">
        <v>0.46</v>
      </c>
      <c r="N1943" s="88" t="s">
        <v>23</v>
      </c>
      <c r="O1943" s="91" t="s">
        <v>219</v>
      </c>
      <c r="P1943" s="0" t="str">
        <f aca="false">RIGHT(H1943,LEN(H1943) - FIND(" ", H1943))</f>
        <v>Street Footwear</v>
      </c>
    </row>
    <row r="1944" customFormat="false" ht="14.25" hidden="false" customHeight="true" outlineLevel="0" collapsed="false">
      <c r="B1944" s="88" t="s">
        <v>13</v>
      </c>
      <c r="C1944" s="89" t="n">
        <v>1185732</v>
      </c>
      <c r="D1944" s="90" t="n">
        <v>44220</v>
      </c>
      <c r="E1944" s="88" t="s">
        <v>26</v>
      </c>
      <c r="F1944" s="88" t="s">
        <v>163</v>
      </c>
      <c r="G1944" s="88" t="s">
        <v>171</v>
      </c>
      <c r="H1944" s="91" t="s">
        <v>44</v>
      </c>
      <c r="I1944" s="92" t="n">
        <v>28</v>
      </c>
      <c r="J1944" s="93" t="n">
        <v>20</v>
      </c>
      <c r="K1944" s="94" t="n">
        <f aca="false">I1944 * J1944</f>
        <v>560</v>
      </c>
      <c r="L1944" s="94" t="n">
        <f aca="false">K1944 *M1944</f>
        <v>280</v>
      </c>
      <c r="M1944" s="95" t="n">
        <v>0.5</v>
      </c>
      <c r="N1944" s="88" t="s">
        <v>23</v>
      </c>
      <c r="O1944" s="91" t="s">
        <v>219</v>
      </c>
      <c r="P1944" s="0" t="str">
        <f aca="false">RIGHT(H1944,LEN(H1944) - FIND(" ", H1944))</f>
        <v>Athletic Footwear</v>
      </c>
    </row>
    <row r="1945" customFormat="false" ht="14.25" hidden="false" customHeight="true" outlineLevel="0" collapsed="false">
      <c r="B1945" s="88" t="s">
        <v>13</v>
      </c>
      <c r="C1945" s="89" t="n">
        <v>1185732</v>
      </c>
      <c r="D1945" s="90" t="n">
        <v>44220</v>
      </c>
      <c r="E1945" s="88" t="s">
        <v>26</v>
      </c>
      <c r="F1945" s="88" t="s">
        <v>163</v>
      </c>
      <c r="G1945" s="88" t="s">
        <v>171</v>
      </c>
      <c r="H1945" s="91" t="s">
        <v>16</v>
      </c>
      <c r="I1945" s="92" t="n">
        <v>42</v>
      </c>
      <c r="J1945" s="93" t="n">
        <v>33</v>
      </c>
      <c r="K1945" s="94" t="n">
        <f aca="false">I1945 * J1945</f>
        <v>1386</v>
      </c>
      <c r="L1945" s="94" t="n">
        <f aca="false">K1945 *M1945</f>
        <v>595.98</v>
      </c>
      <c r="M1945" s="95" t="n">
        <v>0.43</v>
      </c>
      <c r="N1945" s="88" t="s">
        <v>23</v>
      </c>
      <c r="O1945" s="91" t="s">
        <v>218</v>
      </c>
      <c r="P1945" s="0" t="str">
        <f aca="false">RIGHT(H1945,LEN(H1945) - FIND(" ", H1945))</f>
        <v>Apparel</v>
      </c>
    </row>
    <row r="1946" customFormat="false" ht="14.25" hidden="false" customHeight="true" outlineLevel="0" collapsed="false">
      <c r="B1946" s="88" t="s">
        <v>13</v>
      </c>
      <c r="C1946" s="89" t="n">
        <v>1185732</v>
      </c>
      <c r="D1946" s="90" t="n">
        <v>44220</v>
      </c>
      <c r="E1946" s="88" t="s">
        <v>26</v>
      </c>
      <c r="F1946" s="88" t="s">
        <v>163</v>
      </c>
      <c r="G1946" s="88" t="s">
        <v>171</v>
      </c>
      <c r="H1946" s="91" t="s">
        <v>38</v>
      </c>
      <c r="I1946" s="92" t="n">
        <v>33</v>
      </c>
      <c r="J1946" s="93" t="n">
        <v>59</v>
      </c>
      <c r="K1946" s="94" t="n">
        <f aca="false">I1946 * J1946</f>
        <v>1947</v>
      </c>
      <c r="L1946" s="94" t="n">
        <f aca="false">K1946 *M1946</f>
        <v>778.8</v>
      </c>
      <c r="M1946" s="95" t="n">
        <v>0.4</v>
      </c>
      <c r="N1946" s="88" t="s">
        <v>23</v>
      </c>
      <c r="O1946" s="91" t="s">
        <v>219</v>
      </c>
      <c r="P1946" s="0" t="str">
        <f aca="false">RIGHT(H1946,LEN(H1946) - FIND(" ", H1946))</f>
        <v>Apparel</v>
      </c>
    </row>
    <row r="1947" customFormat="false" ht="14.25" hidden="false" customHeight="true" outlineLevel="0" collapsed="false">
      <c r="B1947" s="88" t="s">
        <v>13</v>
      </c>
      <c r="C1947" s="89" t="n">
        <v>1185732</v>
      </c>
      <c r="D1947" s="90" t="n">
        <v>44220</v>
      </c>
      <c r="E1947" s="88" t="s">
        <v>26</v>
      </c>
      <c r="F1947" s="88" t="s">
        <v>130</v>
      </c>
      <c r="G1947" s="88" t="s">
        <v>133</v>
      </c>
      <c r="H1947" s="91" t="s">
        <v>32</v>
      </c>
      <c r="I1947" s="92" t="n">
        <v>52</v>
      </c>
      <c r="J1947" s="93" t="n">
        <v>145</v>
      </c>
      <c r="K1947" s="94" t="n">
        <f aca="false">I1947 * J1947</f>
        <v>7540</v>
      </c>
      <c r="L1947" s="94" t="n">
        <f aca="false">K1947 *M1947</f>
        <v>3468.4</v>
      </c>
      <c r="M1947" s="95" t="n">
        <v>0.46</v>
      </c>
      <c r="N1947" s="88" t="s">
        <v>23</v>
      </c>
      <c r="O1947" s="91" t="s">
        <v>218</v>
      </c>
      <c r="P1947" s="0" t="str">
        <f aca="false">RIGHT(H1947,LEN(H1947) - FIND(" ", H1947))</f>
        <v>Street Footwear</v>
      </c>
    </row>
    <row r="1948" customFormat="false" ht="14.25" hidden="false" customHeight="true" outlineLevel="0" collapsed="false">
      <c r="B1948" s="88" t="s">
        <v>13</v>
      </c>
      <c r="C1948" s="89" t="n">
        <v>1185732</v>
      </c>
      <c r="D1948" s="90" t="n">
        <v>44220</v>
      </c>
      <c r="E1948" s="88" t="s">
        <v>26</v>
      </c>
      <c r="F1948" s="88" t="s">
        <v>130</v>
      </c>
      <c r="G1948" s="88" t="s">
        <v>133</v>
      </c>
      <c r="H1948" s="91" t="s">
        <v>24</v>
      </c>
      <c r="I1948" s="92" t="n">
        <v>50</v>
      </c>
      <c r="J1948" s="93" t="n">
        <v>84</v>
      </c>
      <c r="K1948" s="94" t="n">
        <f aca="false">I1948 * J1948</f>
        <v>4200</v>
      </c>
      <c r="L1948" s="94" t="n">
        <f aca="false">K1948 *M1948</f>
        <v>1974</v>
      </c>
      <c r="M1948" s="95" t="n">
        <v>0.47</v>
      </c>
      <c r="N1948" s="88" t="s">
        <v>23</v>
      </c>
      <c r="O1948" s="91" t="s">
        <v>218</v>
      </c>
      <c r="P1948" s="0" t="str">
        <f aca="false">RIGHT(H1948,LEN(H1948) - FIND(" ", H1948))</f>
        <v>Athletic Footwear</v>
      </c>
    </row>
    <row r="1949" customFormat="false" ht="14.25" hidden="false" customHeight="true" outlineLevel="0" collapsed="false">
      <c r="B1949" s="88" t="s">
        <v>13</v>
      </c>
      <c r="C1949" s="89" t="n">
        <v>1185732</v>
      </c>
      <c r="D1949" s="90" t="n">
        <v>44220</v>
      </c>
      <c r="E1949" s="88" t="s">
        <v>26</v>
      </c>
      <c r="F1949" s="88" t="s">
        <v>130</v>
      </c>
      <c r="G1949" s="88" t="s">
        <v>133</v>
      </c>
      <c r="H1949" s="91" t="s">
        <v>48</v>
      </c>
      <c r="I1949" s="92" t="n">
        <v>44</v>
      </c>
      <c r="J1949" s="93" t="n">
        <v>90</v>
      </c>
      <c r="K1949" s="94" t="n">
        <f aca="false">I1949 * J1949</f>
        <v>3960</v>
      </c>
      <c r="L1949" s="94" t="n">
        <f aca="false">K1949 *M1949</f>
        <v>1386</v>
      </c>
      <c r="M1949" s="95" t="n">
        <v>0.35</v>
      </c>
      <c r="N1949" s="88" t="s">
        <v>23</v>
      </c>
      <c r="O1949" s="91" t="s">
        <v>219</v>
      </c>
      <c r="P1949" s="0" t="str">
        <f aca="false">RIGHT(H1949,LEN(H1949) - FIND(" ", H1949))</f>
        <v>Street Footwear</v>
      </c>
    </row>
    <row r="1950" customFormat="false" ht="14.25" hidden="false" customHeight="true" outlineLevel="0" collapsed="false">
      <c r="B1950" s="88" t="s">
        <v>13</v>
      </c>
      <c r="C1950" s="89" t="n">
        <v>1185732</v>
      </c>
      <c r="D1950" s="90" t="n">
        <v>44220</v>
      </c>
      <c r="E1950" s="88" t="s">
        <v>26</v>
      </c>
      <c r="F1950" s="88" t="s">
        <v>130</v>
      </c>
      <c r="G1950" s="88" t="s">
        <v>133</v>
      </c>
      <c r="H1950" s="91" t="s">
        <v>44</v>
      </c>
      <c r="I1950" s="92" t="n">
        <v>49</v>
      </c>
      <c r="J1950" s="93" t="n">
        <v>39</v>
      </c>
      <c r="K1950" s="94" t="n">
        <f aca="false">I1950 * J1950</f>
        <v>1911</v>
      </c>
      <c r="L1950" s="94" t="n">
        <f aca="false">K1950 *M1950</f>
        <v>707.07</v>
      </c>
      <c r="M1950" s="95" t="n">
        <v>0.37</v>
      </c>
      <c r="N1950" s="88" t="s">
        <v>23</v>
      </c>
      <c r="O1950" s="91" t="s">
        <v>219</v>
      </c>
      <c r="P1950" s="0" t="str">
        <f aca="false">RIGHT(H1950,LEN(H1950) - FIND(" ", H1950))</f>
        <v>Athletic Footwear</v>
      </c>
    </row>
    <row r="1951" customFormat="false" ht="14.25" hidden="false" customHeight="true" outlineLevel="0" collapsed="false">
      <c r="B1951" s="88" t="s">
        <v>13</v>
      </c>
      <c r="C1951" s="89" t="n">
        <v>1185732</v>
      </c>
      <c r="D1951" s="90" t="n">
        <v>44220</v>
      </c>
      <c r="E1951" s="88" t="s">
        <v>26</v>
      </c>
      <c r="F1951" s="88" t="s">
        <v>130</v>
      </c>
      <c r="G1951" s="88" t="s">
        <v>133</v>
      </c>
      <c r="H1951" s="91" t="s">
        <v>16</v>
      </c>
      <c r="I1951" s="92" t="n">
        <v>60</v>
      </c>
      <c r="J1951" s="93" t="n">
        <v>54</v>
      </c>
      <c r="K1951" s="94" t="n">
        <f aca="false">I1951 * J1951</f>
        <v>3240</v>
      </c>
      <c r="L1951" s="94" t="n">
        <f aca="false">K1951 *M1951</f>
        <v>1198.8</v>
      </c>
      <c r="M1951" s="95" t="n">
        <v>0.37</v>
      </c>
      <c r="N1951" s="88" t="s">
        <v>23</v>
      </c>
      <c r="O1951" s="91" t="s">
        <v>218</v>
      </c>
      <c r="P1951" s="0" t="str">
        <f aca="false">RIGHT(H1951,LEN(H1951) - FIND(" ", H1951))</f>
        <v>Apparel</v>
      </c>
    </row>
    <row r="1952" customFormat="false" ht="14.25" hidden="false" customHeight="true" outlineLevel="0" collapsed="false">
      <c r="B1952" s="88" t="s">
        <v>13</v>
      </c>
      <c r="C1952" s="89" t="n">
        <v>1185732</v>
      </c>
      <c r="D1952" s="90" t="n">
        <v>44220</v>
      </c>
      <c r="E1952" s="88" t="s">
        <v>26</v>
      </c>
      <c r="F1952" s="88" t="s">
        <v>130</v>
      </c>
      <c r="G1952" s="88" t="s">
        <v>133</v>
      </c>
      <c r="H1952" s="91" t="s">
        <v>38</v>
      </c>
      <c r="I1952" s="92" t="n">
        <v>54</v>
      </c>
      <c r="J1952" s="93" t="n">
        <v>78</v>
      </c>
      <c r="K1952" s="94" t="n">
        <f aca="false">I1952 * J1952</f>
        <v>4212</v>
      </c>
      <c r="L1952" s="94" t="n">
        <f aca="false">K1952 *M1952</f>
        <v>1895.4</v>
      </c>
      <c r="M1952" s="95" t="n">
        <v>0.45</v>
      </c>
      <c r="N1952" s="88" t="s">
        <v>23</v>
      </c>
      <c r="O1952" s="91" t="s">
        <v>219</v>
      </c>
      <c r="P1952" s="0" t="str">
        <f aca="false">RIGHT(H1952,LEN(H1952) - FIND(" ", H1952))</f>
        <v>Apparel</v>
      </c>
    </row>
    <row r="1953" customFormat="false" ht="14.25" hidden="false" customHeight="true" outlineLevel="0" collapsed="false">
      <c r="B1953" s="88" t="s">
        <v>43</v>
      </c>
      <c r="C1953" s="89" t="n">
        <v>1128299</v>
      </c>
      <c r="D1953" s="90" t="n">
        <v>44220</v>
      </c>
      <c r="E1953" s="88" t="s">
        <v>18</v>
      </c>
      <c r="F1953" s="88" t="s">
        <v>19</v>
      </c>
      <c r="G1953" s="88" t="s">
        <v>60</v>
      </c>
      <c r="H1953" s="91" t="s">
        <v>32</v>
      </c>
      <c r="I1953" s="92" t="n">
        <v>40</v>
      </c>
      <c r="J1953" s="93" t="n">
        <v>287</v>
      </c>
      <c r="K1953" s="94" t="n">
        <f aca="false">I1953 * J1953</f>
        <v>11480</v>
      </c>
      <c r="L1953" s="94" t="n">
        <f aca="false">K1953 *M1953</f>
        <v>4018</v>
      </c>
      <c r="M1953" s="95" t="n">
        <v>0.35</v>
      </c>
      <c r="N1953" s="88" t="s">
        <v>31</v>
      </c>
      <c r="O1953" s="91" t="s">
        <v>218</v>
      </c>
      <c r="P1953" s="0" t="str">
        <f aca="false">RIGHT(H1953,LEN(H1953) - FIND(" ", H1953))</f>
        <v>Street Footwear</v>
      </c>
    </row>
    <row r="1954" customFormat="false" ht="14.25" hidden="false" customHeight="true" outlineLevel="0" collapsed="false">
      <c r="B1954" s="88" t="s">
        <v>43</v>
      </c>
      <c r="C1954" s="89" t="n">
        <v>1128299</v>
      </c>
      <c r="D1954" s="90" t="n">
        <v>44220</v>
      </c>
      <c r="E1954" s="88" t="s">
        <v>18</v>
      </c>
      <c r="F1954" s="88" t="s">
        <v>157</v>
      </c>
      <c r="G1954" s="88" t="s">
        <v>154</v>
      </c>
      <c r="H1954" s="91" t="s">
        <v>32</v>
      </c>
      <c r="I1954" s="92" t="n">
        <v>24</v>
      </c>
      <c r="J1954" s="93" t="n">
        <v>109</v>
      </c>
      <c r="K1954" s="94" t="n">
        <f aca="false">I1954 * J1954</f>
        <v>2616</v>
      </c>
      <c r="L1954" s="94" t="n">
        <f aca="false">K1954 *M1954</f>
        <v>967.92</v>
      </c>
      <c r="M1954" s="95" t="n">
        <v>0.37</v>
      </c>
      <c r="N1954" s="88" t="s">
        <v>31</v>
      </c>
      <c r="O1954" s="91" t="s">
        <v>218</v>
      </c>
      <c r="P1954" s="0" t="str">
        <f aca="false">RIGHT(H1954,LEN(H1954) - FIND(" ", H1954))</f>
        <v>Street Footwear</v>
      </c>
    </row>
    <row r="1955" customFormat="false" ht="14.25" hidden="false" customHeight="true" outlineLevel="0" collapsed="false">
      <c r="B1955" s="88" t="s">
        <v>43</v>
      </c>
      <c r="C1955" s="89" t="n">
        <v>1128299</v>
      </c>
      <c r="D1955" s="90" t="n">
        <v>44220</v>
      </c>
      <c r="E1955" s="88" t="s">
        <v>18</v>
      </c>
      <c r="F1955" s="88" t="s">
        <v>157</v>
      </c>
      <c r="G1955" s="88" t="s">
        <v>154</v>
      </c>
      <c r="H1955" s="91" t="s">
        <v>24</v>
      </c>
      <c r="I1955" s="92" t="n">
        <v>29</v>
      </c>
      <c r="J1955" s="93" t="n">
        <v>123</v>
      </c>
      <c r="K1955" s="94" t="n">
        <f aca="false">I1955 * J1955</f>
        <v>3567</v>
      </c>
      <c r="L1955" s="94" t="n">
        <f aca="false">K1955 *M1955</f>
        <v>1426.8</v>
      </c>
      <c r="M1955" s="95" t="n">
        <v>0.4</v>
      </c>
      <c r="N1955" s="88" t="s">
        <v>31</v>
      </c>
      <c r="O1955" s="91" t="s">
        <v>218</v>
      </c>
      <c r="P1955" s="0" t="str">
        <f aca="false">RIGHT(H1955,LEN(H1955) - FIND(" ", H1955))</f>
        <v>Athletic Footwear</v>
      </c>
    </row>
    <row r="1956" customFormat="false" ht="14.25" hidden="false" customHeight="true" outlineLevel="0" collapsed="false">
      <c r="B1956" s="88" t="s">
        <v>43</v>
      </c>
      <c r="C1956" s="89" t="n">
        <v>1128299</v>
      </c>
      <c r="D1956" s="90" t="n">
        <v>44220</v>
      </c>
      <c r="E1956" s="88" t="s">
        <v>18</v>
      </c>
      <c r="F1956" s="88" t="s">
        <v>157</v>
      </c>
      <c r="G1956" s="88" t="s">
        <v>154</v>
      </c>
      <c r="H1956" s="91" t="s">
        <v>48</v>
      </c>
      <c r="I1956" s="92" t="n">
        <v>31</v>
      </c>
      <c r="J1956" s="93" t="n">
        <v>105</v>
      </c>
      <c r="K1956" s="94" t="n">
        <f aca="false">I1956 * J1956</f>
        <v>3255</v>
      </c>
      <c r="L1956" s="94" t="n">
        <f aca="false">K1956 *M1956</f>
        <v>1269.45</v>
      </c>
      <c r="M1956" s="95" t="n">
        <v>0.39</v>
      </c>
      <c r="N1956" s="88" t="s">
        <v>31</v>
      </c>
      <c r="O1956" s="91" t="s">
        <v>219</v>
      </c>
      <c r="P1956" s="0" t="str">
        <f aca="false">RIGHT(H1956,LEN(H1956) - FIND(" ", H1956))</f>
        <v>Street Footwear</v>
      </c>
    </row>
    <row r="1957" customFormat="false" ht="14.25" hidden="false" customHeight="true" outlineLevel="0" collapsed="false">
      <c r="B1957" s="88" t="s">
        <v>43</v>
      </c>
      <c r="C1957" s="89" t="n">
        <v>1128299</v>
      </c>
      <c r="D1957" s="90" t="n">
        <v>44220</v>
      </c>
      <c r="E1957" s="88" t="s">
        <v>18</v>
      </c>
      <c r="F1957" s="88" t="s">
        <v>157</v>
      </c>
      <c r="G1957" s="88" t="s">
        <v>154</v>
      </c>
      <c r="H1957" s="91" t="s">
        <v>44</v>
      </c>
      <c r="I1957" s="92" t="n">
        <v>30</v>
      </c>
      <c r="J1957" s="93" t="n">
        <v>68</v>
      </c>
      <c r="K1957" s="94" t="n">
        <f aca="false">I1957 * J1957</f>
        <v>2040</v>
      </c>
      <c r="L1957" s="94" t="n">
        <f aca="false">K1957 *M1957</f>
        <v>775.2</v>
      </c>
      <c r="M1957" s="95" t="n">
        <v>0.38</v>
      </c>
      <c r="N1957" s="88" t="s">
        <v>31</v>
      </c>
      <c r="O1957" s="91" t="s">
        <v>219</v>
      </c>
      <c r="P1957" s="0" t="str">
        <f aca="false">RIGHT(H1957,LEN(H1957) - FIND(" ", H1957))</f>
        <v>Athletic Footwear</v>
      </c>
    </row>
    <row r="1958" customFormat="false" ht="14.25" hidden="false" customHeight="true" outlineLevel="0" collapsed="false">
      <c r="B1958" s="88" t="s">
        <v>43</v>
      </c>
      <c r="C1958" s="89" t="n">
        <v>1128299</v>
      </c>
      <c r="D1958" s="90" t="n">
        <v>44220</v>
      </c>
      <c r="E1958" s="88" t="s">
        <v>18</v>
      </c>
      <c r="F1958" s="88" t="s">
        <v>157</v>
      </c>
      <c r="G1958" s="88" t="s">
        <v>154</v>
      </c>
      <c r="H1958" s="91" t="s">
        <v>16</v>
      </c>
      <c r="I1958" s="92" t="n">
        <v>35</v>
      </c>
      <c r="J1958" s="93" t="n">
        <v>53</v>
      </c>
      <c r="K1958" s="94" t="n">
        <f aca="false">I1958 * J1958</f>
        <v>1855</v>
      </c>
      <c r="L1958" s="94" t="n">
        <f aca="false">K1958 *M1958</f>
        <v>853.3</v>
      </c>
      <c r="M1958" s="95" t="n">
        <v>0.46</v>
      </c>
      <c r="N1958" s="88" t="s">
        <v>31</v>
      </c>
      <c r="O1958" s="91" t="s">
        <v>218</v>
      </c>
      <c r="P1958" s="0" t="str">
        <f aca="false">RIGHT(H1958,LEN(H1958) - FIND(" ", H1958))</f>
        <v>Apparel</v>
      </c>
    </row>
    <row r="1959" customFormat="false" ht="14.25" hidden="false" customHeight="true" outlineLevel="0" collapsed="false">
      <c r="B1959" s="88" t="s">
        <v>43</v>
      </c>
      <c r="C1959" s="89" t="n">
        <v>1128299</v>
      </c>
      <c r="D1959" s="90" t="n">
        <v>44220</v>
      </c>
      <c r="E1959" s="88" t="s">
        <v>18</v>
      </c>
      <c r="F1959" s="88" t="s">
        <v>157</v>
      </c>
      <c r="G1959" s="88" t="s">
        <v>154</v>
      </c>
      <c r="H1959" s="91" t="s">
        <v>38</v>
      </c>
      <c r="I1959" s="92" t="n">
        <v>28</v>
      </c>
      <c r="J1959" s="93" t="n">
        <v>132</v>
      </c>
      <c r="K1959" s="94" t="n">
        <f aca="false">I1959 * J1959</f>
        <v>3696</v>
      </c>
      <c r="L1959" s="94" t="n">
        <f aca="false">K1959 *M1959</f>
        <v>1256.64</v>
      </c>
      <c r="M1959" s="95" t="n">
        <v>0.34</v>
      </c>
      <c r="N1959" s="88" t="s">
        <v>31</v>
      </c>
      <c r="O1959" s="91" t="s">
        <v>219</v>
      </c>
      <c r="P1959" s="0" t="str">
        <f aca="false">RIGHT(H1959,LEN(H1959) - FIND(" ", H1959))</f>
        <v>Apparel</v>
      </c>
    </row>
    <row r="1960" customFormat="false" ht="14.25" hidden="false" customHeight="true" outlineLevel="0" collapsed="false">
      <c r="B1960" s="88" t="s">
        <v>13</v>
      </c>
      <c r="C1960" s="89" t="n">
        <v>1185732</v>
      </c>
      <c r="D1960" s="90" t="n">
        <v>44220</v>
      </c>
      <c r="E1960" s="88" t="s">
        <v>26</v>
      </c>
      <c r="F1960" s="88" t="s">
        <v>130</v>
      </c>
      <c r="G1960" s="88" t="s">
        <v>133</v>
      </c>
      <c r="H1960" s="91" t="s">
        <v>32</v>
      </c>
      <c r="I1960" s="92" t="n">
        <v>36</v>
      </c>
      <c r="J1960" s="93" t="n">
        <v>165</v>
      </c>
      <c r="K1960" s="94" t="n">
        <f aca="false">I1960 * J1960</f>
        <v>5940</v>
      </c>
      <c r="L1960" s="94" t="n">
        <f aca="false">K1960 *M1960</f>
        <v>2197.8</v>
      </c>
      <c r="M1960" s="95" t="n">
        <v>0.37</v>
      </c>
      <c r="N1960" s="88" t="s">
        <v>31</v>
      </c>
      <c r="O1960" s="91" t="s">
        <v>218</v>
      </c>
      <c r="P1960" s="0" t="str">
        <f aca="false">RIGHT(H1960,LEN(H1960) - FIND(" ", H1960))</f>
        <v>Street Footwear</v>
      </c>
    </row>
    <row r="1961" customFormat="false" ht="14.25" hidden="false" customHeight="true" outlineLevel="0" collapsed="false">
      <c r="B1961" s="88" t="s">
        <v>13</v>
      </c>
      <c r="C1961" s="89" t="n">
        <v>1185732</v>
      </c>
      <c r="D1961" s="90" t="n">
        <v>44220</v>
      </c>
      <c r="E1961" s="88" t="s">
        <v>26</v>
      </c>
      <c r="F1961" s="88" t="s">
        <v>130</v>
      </c>
      <c r="G1961" s="88" t="s">
        <v>133</v>
      </c>
      <c r="H1961" s="91" t="s">
        <v>24</v>
      </c>
      <c r="I1961" s="92" t="n">
        <v>36</v>
      </c>
      <c r="J1961" s="93" t="n">
        <v>93</v>
      </c>
      <c r="K1961" s="94" t="n">
        <f aca="false">I1961 * J1961</f>
        <v>3348</v>
      </c>
      <c r="L1961" s="94" t="n">
        <f aca="false">K1961 *M1961</f>
        <v>1339.2</v>
      </c>
      <c r="M1961" s="95" t="n">
        <v>0.4</v>
      </c>
      <c r="N1961" s="88" t="s">
        <v>31</v>
      </c>
      <c r="O1961" s="91" t="s">
        <v>218</v>
      </c>
      <c r="P1961" s="0" t="str">
        <f aca="false">RIGHT(H1961,LEN(H1961) - FIND(" ", H1961))</f>
        <v>Athletic Footwear</v>
      </c>
    </row>
    <row r="1962" customFormat="false" ht="14.25" hidden="false" customHeight="true" outlineLevel="0" collapsed="false">
      <c r="B1962" s="88" t="s">
        <v>13</v>
      </c>
      <c r="C1962" s="89" t="n">
        <v>1185732</v>
      </c>
      <c r="D1962" s="90" t="n">
        <v>44220</v>
      </c>
      <c r="E1962" s="88" t="s">
        <v>26</v>
      </c>
      <c r="F1962" s="88" t="s">
        <v>130</v>
      </c>
      <c r="G1962" s="88" t="s">
        <v>133</v>
      </c>
      <c r="H1962" s="91" t="s">
        <v>48</v>
      </c>
      <c r="I1962" s="92" t="n">
        <v>35</v>
      </c>
      <c r="J1962" s="93" t="n">
        <v>99</v>
      </c>
      <c r="K1962" s="94" t="n">
        <f aca="false">I1962 * J1962</f>
        <v>3465</v>
      </c>
      <c r="L1962" s="94" t="n">
        <f aca="false">K1962 *M1962</f>
        <v>935.55</v>
      </c>
      <c r="M1962" s="95" t="n">
        <v>0.27</v>
      </c>
      <c r="N1962" s="88" t="s">
        <v>31</v>
      </c>
      <c r="O1962" s="91" t="s">
        <v>219</v>
      </c>
      <c r="P1962" s="0" t="str">
        <f aca="false">RIGHT(H1962,LEN(H1962) - FIND(" ", H1962))</f>
        <v>Street Footwear</v>
      </c>
    </row>
    <row r="1963" customFormat="false" ht="14.25" hidden="false" customHeight="true" outlineLevel="0" collapsed="false">
      <c r="B1963" s="88" t="s">
        <v>13</v>
      </c>
      <c r="C1963" s="89" t="n">
        <v>1185732</v>
      </c>
      <c r="D1963" s="90" t="n">
        <v>44220</v>
      </c>
      <c r="E1963" s="88" t="s">
        <v>26</v>
      </c>
      <c r="F1963" s="88" t="s">
        <v>130</v>
      </c>
      <c r="G1963" s="88" t="s">
        <v>133</v>
      </c>
      <c r="H1963" s="91" t="s">
        <v>44</v>
      </c>
      <c r="I1963" s="92" t="n">
        <v>33</v>
      </c>
      <c r="J1963" s="93" t="n">
        <v>51</v>
      </c>
      <c r="K1963" s="94" t="n">
        <f aca="false">I1963 * J1963</f>
        <v>1683</v>
      </c>
      <c r="L1963" s="94" t="n">
        <f aca="false">K1963 *M1963</f>
        <v>471.24</v>
      </c>
      <c r="M1963" s="95" t="n">
        <v>0.28</v>
      </c>
      <c r="N1963" s="88" t="s">
        <v>31</v>
      </c>
      <c r="O1963" s="91" t="s">
        <v>219</v>
      </c>
      <c r="P1963" s="0" t="str">
        <f aca="false">RIGHT(H1963,LEN(H1963) - FIND(" ", H1963))</f>
        <v>Athletic Footwear</v>
      </c>
    </row>
    <row r="1964" customFormat="false" ht="14.25" hidden="false" customHeight="true" outlineLevel="0" collapsed="false">
      <c r="B1964" s="88" t="s">
        <v>13</v>
      </c>
      <c r="C1964" s="89" t="n">
        <v>1185732</v>
      </c>
      <c r="D1964" s="90" t="n">
        <v>44220</v>
      </c>
      <c r="E1964" s="88" t="s">
        <v>26</v>
      </c>
      <c r="F1964" s="88" t="s">
        <v>130</v>
      </c>
      <c r="G1964" s="88" t="s">
        <v>133</v>
      </c>
      <c r="H1964" s="91" t="s">
        <v>16</v>
      </c>
      <c r="I1964" s="92" t="n">
        <v>50</v>
      </c>
      <c r="J1964" s="93" t="n">
        <v>64</v>
      </c>
      <c r="K1964" s="94" t="n">
        <f aca="false">I1964 * J1964</f>
        <v>3200</v>
      </c>
      <c r="L1964" s="94" t="n">
        <f aca="false">K1964 *M1964</f>
        <v>896</v>
      </c>
      <c r="M1964" s="95" t="n">
        <v>0.28</v>
      </c>
      <c r="N1964" s="88" t="s">
        <v>31</v>
      </c>
      <c r="O1964" s="91" t="s">
        <v>218</v>
      </c>
      <c r="P1964" s="0" t="str">
        <f aca="false">RIGHT(H1964,LEN(H1964) - FIND(" ", H1964))</f>
        <v>Apparel</v>
      </c>
    </row>
    <row r="1965" customFormat="false" ht="14.25" hidden="false" customHeight="true" outlineLevel="0" collapsed="false">
      <c r="B1965" s="88" t="s">
        <v>13</v>
      </c>
      <c r="C1965" s="89" t="n">
        <v>1185732</v>
      </c>
      <c r="D1965" s="90" t="n">
        <v>44220</v>
      </c>
      <c r="E1965" s="88" t="s">
        <v>26</v>
      </c>
      <c r="F1965" s="88" t="s">
        <v>130</v>
      </c>
      <c r="G1965" s="88" t="s">
        <v>133</v>
      </c>
      <c r="H1965" s="91" t="s">
        <v>38</v>
      </c>
      <c r="I1965" s="92" t="n">
        <v>41</v>
      </c>
      <c r="J1965" s="93" t="n">
        <v>105</v>
      </c>
      <c r="K1965" s="94" t="n">
        <f aca="false">I1965 * J1965</f>
        <v>4305</v>
      </c>
      <c r="L1965" s="94" t="n">
        <f aca="false">K1965 *M1965</f>
        <v>1377.6</v>
      </c>
      <c r="M1965" s="95" t="n">
        <v>0.32</v>
      </c>
      <c r="N1965" s="88" t="s">
        <v>31</v>
      </c>
      <c r="O1965" s="91" t="s">
        <v>219</v>
      </c>
      <c r="P1965" s="0" t="str">
        <f aca="false">RIGHT(H1965,LEN(H1965) - FIND(" ", H1965))</f>
        <v>Apparel</v>
      </c>
    </row>
    <row r="1966" customFormat="false" ht="14.25" hidden="false" customHeight="true" outlineLevel="0" collapsed="false">
      <c r="B1966" s="88" t="s">
        <v>43</v>
      </c>
      <c r="C1966" s="89" t="n">
        <v>1128299</v>
      </c>
      <c r="D1966" s="90" t="n">
        <v>44221</v>
      </c>
      <c r="E1966" s="88" t="s">
        <v>18</v>
      </c>
      <c r="F1966" s="88" t="s">
        <v>19</v>
      </c>
      <c r="G1966" s="88" t="s">
        <v>60</v>
      </c>
      <c r="H1966" s="91" t="s">
        <v>24</v>
      </c>
      <c r="I1966" s="92" t="n">
        <v>60</v>
      </c>
      <c r="J1966" s="93" t="n">
        <v>925</v>
      </c>
      <c r="K1966" s="94" t="n">
        <f aca="false">I1966 * J1966</f>
        <v>55500</v>
      </c>
      <c r="L1966" s="94" t="n">
        <f aca="false">K1966 *M1966</f>
        <v>8325</v>
      </c>
      <c r="M1966" s="95" t="n">
        <v>0.15</v>
      </c>
      <c r="N1966" s="88" t="s">
        <v>31</v>
      </c>
      <c r="O1966" s="91" t="s">
        <v>218</v>
      </c>
      <c r="P1966" s="0" t="str">
        <f aca="false">RIGHT(H1966,LEN(H1966) - FIND(" ", H1966))</f>
        <v>Athletic Footwear</v>
      </c>
    </row>
    <row r="1967" customFormat="false" ht="14.25" hidden="false" customHeight="true" outlineLevel="0" collapsed="false">
      <c r="B1967" s="88" t="s">
        <v>22</v>
      </c>
      <c r="C1967" s="89" t="n">
        <v>1189833</v>
      </c>
      <c r="D1967" s="90" t="n">
        <v>44221</v>
      </c>
      <c r="E1967" s="88" t="s">
        <v>29</v>
      </c>
      <c r="F1967" s="88" t="s">
        <v>124</v>
      </c>
      <c r="G1967" s="88" t="s">
        <v>87</v>
      </c>
      <c r="H1967" s="91" t="s">
        <v>16</v>
      </c>
      <c r="I1967" s="92" t="n">
        <v>45</v>
      </c>
      <c r="J1967" s="93" t="n">
        <v>225</v>
      </c>
      <c r="K1967" s="94" t="n">
        <f aca="false">I1967 * J1967</f>
        <v>10125</v>
      </c>
      <c r="L1967" s="94" t="n">
        <f aca="false">K1967 *M1967</f>
        <v>6075</v>
      </c>
      <c r="M1967" s="95" t="n">
        <v>0.6</v>
      </c>
      <c r="N1967" s="88" t="s">
        <v>31</v>
      </c>
      <c r="O1967" s="91" t="s">
        <v>218</v>
      </c>
      <c r="P1967" s="0" t="str">
        <f aca="false">RIGHT(H1967,LEN(H1967) - FIND(" ", H1967))</f>
        <v>Apparel</v>
      </c>
    </row>
    <row r="1968" customFormat="false" ht="14.25" hidden="false" customHeight="true" outlineLevel="0" collapsed="false">
      <c r="B1968" s="88" t="s">
        <v>43</v>
      </c>
      <c r="C1968" s="89" t="n">
        <v>1128299</v>
      </c>
      <c r="D1968" s="90" t="n">
        <v>44221</v>
      </c>
      <c r="E1968" s="88" t="s">
        <v>18</v>
      </c>
      <c r="F1968" s="88" t="s">
        <v>19</v>
      </c>
      <c r="G1968" s="88" t="s">
        <v>60</v>
      </c>
      <c r="H1968" s="91" t="s">
        <v>24</v>
      </c>
      <c r="I1968" s="92" t="n">
        <v>56</v>
      </c>
      <c r="J1968" s="93" t="n">
        <v>268</v>
      </c>
      <c r="K1968" s="94" t="n">
        <f aca="false">I1968 * J1968</f>
        <v>15008</v>
      </c>
      <c r="L1968" s="94" t="n">
        <f aca="false">K1968 *M1968</f>
        <v>4202.24</v>
      </c>
      <c r="M1968" s="95" t="n">
        <v>0.28</v>
      </c>
      <c r="N1968" s="88" t="s">
        <v>23</v>
      </c>
      <c r="O1968" s="91" t="s">
        <v>218</v>
      </c>
      <c r="P1968" s="0" t="str">
        <f aca="false">RIGHT(H1968,LEN(H1968) - FIND(" ", H1968))</f>
        <v>Athletic Footwear</v>
      </c>
    </row>
    <row r="1969" customFormat="false" ht="14.25" hidden="false" customHeight="true" outlineLevel="0" collapsed="false">
      <c r="B1969" s="88" t="s">
        <v>22</v>
      </c>
      <c r="C1969" s="89" t="n">
        <v>1189833</v>
      </c>
      <c r="D1969" s="90" t="n">
        <v>44221</v>
      </c>
      <c r="E1969" s="88" t="s">
        <v>29</v>
      </c>
      <c r="F1969" s="88" t="s">
        <v>124</v>
      </c>
      <c r="G1969" s="88" t="s">
        <v>87</v>
      </c>
      <c r="H1969" s="91" t="s">
        <v>16</v>
      </c>
      <c r="I1969" s="92" t="n">
        <v>41</v>
      </c>
      <c r="J1969" s="93" t="n">
        <v>61</v>
      </c>
      <c r="K1969" s="94" t="n">
        <f aca="false">I1969 * J1969</f>
        <v>2501</v>
      </c>
      <c r="L1969" s="94" t="n">
        <f aca="false">K1969 *M1969</f>
        <v>1850.74</v>
      </c>
      <c r="M1969" s="95" t="n">
        <v>0.74</v>
      </c>
      <c r="N1969" s="88" t="s">
        <v>23</v>
      </c>
      <c r="O1969" s="91" t="s">
        <v>218</v>
      </c>
      <c r="P1969" s="0" t="str">
        <f aca="false">RIGHT(H1969,LEN(H1969) - FIND(" ", H1969))</f>
        <v>Apparel</v>
      </c>
    </row>
    <row r="1970" customFormat="false" ht="14.25" hidden="false" customHeight="true" outlineLevel="0" collapsed="false">
      <c r="B1970" s="88" t="s">
        <v>43</v>
      </c>
      <c r="C1970" s="89" t="n">
        <v>1128299</v>
      </c>
      <c r="D1970" s="90" t="n">
        <v>44221</v>
      </c>
      <c r="E1970" s="88" t="s">
        <v>18</v>
      </c>
      <c r="F1970" s="88" t="s">
        <v>19</v>
      </c>
      <c r="G1970" s="88" t="s">
        <v>60</v>
      </c>
      <c r="H1970" s="91" t="s">
        <v>24</v>
      </c>
      <c r="I1970" s="92" t="n">
        <v>42</v>
      </c>
      <c r="J1970" s="93" t="n">
        <v>287</v>
      </c>
      <c r="K1970" s="94" t="n">
        <f aca="false">I1970 * J1970</f>
        <v>12054</v>
      </c>
      <c r="L1970" s="94" t="n">
        <f aca="false">K1970 *M1970</f>
        <v>2049.18</v>
      </c>
      <c r="M1970" s="95" t="n">
        <v>0.17</v>
      </c>
      <c r="N1970" s="88" t="s">
        <v>31</v>
      </c>
      <c r="O1970" s="91" t="s">
        <v>218</v>
      </c>
      <c r="P1970" s="0" t="str">
        <f aca="false">RIGHT(H1970,LEN(H1970) - FIND(" ", H1970))</f>
        <v>Athletic Footwear</v>
      </c>
    </row>
    <row r="1971" customFormat="false" ht="14.25" hidden="false" customHeight="true" outlineLevel="0" collapsed="false">
      <c r="B1971" s="88" t="s">
        <v>43</v>
      </c>
      <c r="C1971" s="89" t="n">
        <v>1128299</v>
      </c>
      <c r="D1971" s="90" t="n">
        <v>44222</v>
      </c>
      <c r="E1971" s="88" t="s">
        <v>18</v>
      </c>
      <c r="F1971" s="88" t="s">
        <v>19</v>
      </c>
      <c r="G1971" s="88" t="s">
        <v>60</v>
      </c>
      <c r="H1971" s="91" t="s">
        <v>48</v>
      </c>
      <c r="I1971" s="92" t="n">
        <v>55</v>
      </c>
      <c r="J1971" s="93" t="n">
        <v>775</v>
      </c>
      <c r="K1971" s="94" t="n">
        <f aca="false">I1971 * J1971</f>
        <v>42625</v>
      </c>
      <c r="L1971" s="94" t="n">
        <f aca="false">K1971 *M1971</f>
        <v>12787.5</v>
      </c>
      <c r="M1971" s="95" t="n">
        <v>0.3</v>
      </c>
      <c r="N1971" s="88" t="s">
        <v>31</v>
      </c>
      <c r="O1971" s="91" t="s">
        <v>219</v>
      </c>
      <c r="P1971" s="0" t="str">
        <f aca="false">RIGHT(H1971,LEN(H1971) - FIND(" ", H1971))</f>
        <v>Street Footwear</v>
      </c>
    </row>
    <row r="1972" customFormat="false" ht="14.25" hidden="false" customHeight="true" outlineLevel="0" collapsed="false">
      <c r="B1972" s="88" t="s">
        <v>22</v>
      </c>
      <c r="C1972" s="89" t="n">
        <v>1189833</v>
      </c>
      <c r="D1972" s="90" t="n">
        <v>44222</v>
      </c>
      <c r="E1972" s="88" t="s">
        <v>29</v>
      </c>
      <c r="F1972" s="88" t="s">
        <v>124</v>
      </c>
      <c r="G1972" s="88" t="s">
        <v>87</v>
      </c>
      <c r="H1972" s="91" t="s">
        <v>38</v>
      </c>
      <c r="I1972" s="92" t="n">
        <v>60</v>
      </c>
      <c r="J1972" s="93" t="n">
        <v>400</v>
      </c>
      <c r="K1972" s="94" t="n">
        <f aca="false">I1972 * J1972</f>
        <v>24000</v>
      </c>
      <c r="L1972" s="94" t="n">
        <f aca="false">K1972 *M1972</f>
        <v>6000</v>
      </c>
      <c r="M1972" s="95" t="n">
        <v>0.25</v>
      </c>
      <c r="N1972" s="88" t="s">
        <v>31</v>
      </c>
      <c r="O1972" s="91" t="s">
        <v>219</v>
      </c>
      <c r="P1972" s="0" t="str">
        <f aca="false">RIGHT(H1972,LEN(H1972) - FIND(" ", H1972))</f>
        <v>Apparel</v>
      </c>
    </row>
    <row r="1973" customFormat="false" ht="14.25" hidden="false" customHeight="true" outlineLevel="0" collapsed="false">
      <c r="B1973" s="88" t="s">
        <v>22</v>
      </c>
      <c r="C1973" s="89" t="n">
        <v>1128299</v>
      </c>
      <c r="D1973" s="90" t="n">
        <v>44222</v>
      </c>
      <c r="E1973" s="88" t="s">
        <v>18</v>
      </c>
      <c r="F1973" s="88" t="s">
        <v>75</v>
      </c>
      <c r="G1973" s="88" t="s">
        <v>148</v>
      </c>
      <c r="H1973" s="91" t="s">
        <v>32</v>
      </c>
      <c r="I1973" s="92" t="n">
        <v>35</v>
      </c>
      <c r="J1973" s="93" t="n">
        <v>475</v>
      </c>
      <c r="K1973" s="94" t="n">
        <f aca="false">I1973 * J1973</f>
        <v>16625</v>
      </c>
      <c r="L1973" s="94" t="n">
        <f aca="false">K1973 *M1973</f>
        <v>5818.75</v>
      </c>
      <c r="M1973" s="95" t="n">
        <v>0.35</v>
      </c>
      <c r="N1973" s="88" t="s">
        <v>23</v>
      </c>
      <c r="O1973" s="91" t="s">
        <v>218</v>
      </c>
      <c r="P1973" s="0" t="str">
        <f aca="false">RIGHT(H1973,LEN(H1973) - FIND(" ", H1973))</f>
        <v>Street Footwear</v>
      </c>
    </row>
    <row r="1974" customFormat="false" ht="14.25" hidden="false" customHeight="true" outlineLevel="0" collapsed="false">
      <c r="B1974" s="88" t="s">
        <v>22</v>
      </c>
      <c r="C1974" s="89" t="n">
        <v>1128299</v>
      </c>
      <c r="D1974" s="90" t="n">
        <v>44222</v>
      </c>
      <c r="E1974" s="88" t="s">
        <v>18</v>
      </c>
      <c r="F1974" s="88" t="s">
        <v>75</v>
      </c>
      <c r="G1974" s="88" t="s">
        <v>148</v>
      </c>
      <c r="H1974" s="91" t="s">
        <v>24</v>
      </c>
      <c r="I1974" s="92" t="n">
        <v>45</v>
      </c>
      <c r="J1974" s="93" t="n">
        <v>475</v>
      </c>
      <c r="K1974" s="94" t="n">
        <f aca="false">I1974 * J1974</f>
        <v>21375</v>
      </c>
      <c r="L1974" s="94" t="n">
        <f aca="false">K1974 *M1974</f>
        <v>8550</v>
      </c>
      <c r="M1974" s="95" t="n">
        <v>0.4</v>
      </c>
      <c r="N1974" s="88" t="s">
        <v>23</v>
      </c>
      <c r="O1974" s="91" t="s">
        <v>218</v>
      </c>
      <c r="P1974" s="0" t="str">
        <f aca="false">RIGHT(H1974,LEN(H1974) - FIND(" ", H1974))</f>
        <v>Athletic Footwear</v>
      </c>
    </row>
    <row r="1975" customFormat="false" ht="14.25" hidden="false" customHeight="true" outlineLevel="0" collapsed="false">
      <c r="B1975" s="88" t="s">
        <v>22</v>
      </c>
      <c r="C1975" s="89" t="n">
        <v>1128299</v>
      </c>
      <c r="D1975" s="90" t="n">
        <v>44222</v>
      </c>
      <c r="E1975" s="88" t="s">
        <v>18</v>
      </c>
      <c r="F1975" s="88" t="s">
        <v>75</v>
      </c>
      <c r="G1975" s="88" t="s">
        <v>148</v>
      </c>
      <c r="H1975" s="91" t="s">
        <v>48</v>
      </c>
      <c r="I1975" s="92" t="n">
        <v>45</v>
      </c>
      <c r="J1975" s="93" t="n">
        <v>475</v>
      </c>
      <c r="K1975" s="94" t="n">
        <f aca="false">I1975 * J1975</f>
        <v>21375</v>
      </c>
      <c r="L1975" s="94" t="n">
        <f aca="false">K1975 *M1975</f>
        <v>7481.25</v>
      </c>
      <c r="M1975" s="95" t="n">
        <v>0.35</v>
      </c>
      <c r="N1975" s="88" t="s">
        <v>23</v>
      </c>
      <c r="O1975" s="91" t="s">
        <v>219</v>
      </c>
      <c r="P1975" s="0" t="str">
        <f aca="false">RIGHT(H1975,LEN(H1975) - FIND(" ", H1975))</f>
        <v>Street Footwear</v>
      </c>
    </row>
    <row r="1976" customFormat="false" ht="14.25" hidden="false" customHeight="true" outlineLevel="0" collapsed="false">
      <c r="B1976" s="88" t="s">
        <v>22</v>
      </c>
      <c r="C1976" s="89" t="n">
        <v>1128299</v>
      </c>
      <c r="D1976" s="90" t="n">
        <v>44222</v>
      </c>
      <c r="E1976" s="88" t="s">
        <v>18</v>
      </c>
      <c r="F1976" s="88" t="s">
        <v>75</v>
      </c>
      <c r="G1976" s="88" t="s">
        <v>148</v>
      </c>
      <c r="H1976" s="91" t="s">
        <v>44</v>
      </c>
      <c r="I1976" s="92" t="n">
        <v>45</v>
      </c>
      <c r="J1976" s="93" t="n">
        <v>325</v>
      </c>
      <c r="K1976" s="94" t="n">
        <f aca="false">I1976 * J1976</f>
        <v>14625</v>
      </c>
      <c r="L1976" s="94" t="n">
        <f aca="false">K1976 *M1976</f>
        <v>5118.75</v>
      </c>
      <c r="M1976" s="95" t="n">
        <v>0.35</v>
      </c>
      <c r="N1976" s="88" t="s">
        <v>23</v>
      </c>
      <c r="O1976" s="91" t="s">
        <v>219</v>
      </c>
      <c r="P1976" s="0" t="str">
        <f aca="false">RIGHT(H1976,LEN(H1976) - FIND(" ", H1976))</f>
        <v>Athletic Footwear</v>
      </c>
    </row>
    <row r="1977" customFormat="false" ht="14.25" hidden="false" customHeight="true" outlineLevel="0" collapsed="false">
      <c r="B1977" s="88" t="s">
        <v>22</v>
      </c>
      <c r="C1977" s="89" t="n">
        <v>1128299</v>
      </c>
      <c r="D1977" s="90" t="n">
        <v>44222</v>
      </c>
      <c r="E1977" s="88" t="s">
        <v>18</v>
      </c>
      <c r="F1977" s="88" t="s">
        <v>75</v>
      </c>
      <c r="G1977" s="88" t="s">
        <v>148</v>
      </c>
      <c r="H1977" s="91" t="s">
        <v>16</v>
      </c>
      <c r="I1977" s="92" t="n">
        <v>50</v>
      </c>
      <c r="J1977" s="93" t="n">
        <v>275</v>
      </c>
      <c r="K1977" s="94" t="n">
        <f aca="false">I1977 * J1977</f>
        <v>13750</v>
      </c>
      <c r="L1977" s="94" t="n">
        <f aca="false">K1977 *M1977</f>
        <v>4125</v>
      </c>
      <c r="M1977" s="95" t="n">
        <v>0.3</v>
      </c>
      <c r="N1977" s="88" t="s">
        <v>23</v>
      </c>
      <c r="O1977" s="91" t="s">
        <v>218</v>
      </c>
      <c r="P1977" s="0" t="str">
        <f aca="false">RIGHT(H1977,LEN(H1977) - FIND(" ", H1977))</f>
        <v>Apparel</v>
      </c>
    </row>
    <row r="1978" customFormat="false" ht="14.25" hidden="false" customHeight="true" outlineLevel="0" collapsed="false">
      <c r="B1978" s="88" t="s">
        <v>22</v>
      </c>
      <c r="C1978" s="89" t="n">
        <v>1128299</v>
      </c>
      <c r="D1978" s="90" t="n">
        <v>44222</v>
      </c>
      <c r="E1978" s="88" t="s">
        <v>18</v>
      </c>
      <c r="F1978" s="88" t="s">
        <v>75</v>
      </c>
      <c r="G1978" s="88" t="s">
        <v>148</v>
      </c>
      <c r="H1978" s="91" t="s">
        <v>38</v>
      </c>
      <c r="I1978" s="92" t="n">
        <v>45</v>
      </c>
      <c r="J1978" s="93" t="n">
        <v>475</v>
      </c>
      <c r="K1978" s="94" t="n">
        <f aca="false">I1978 * J1978</f>
        <v>21375</v>
      </c>
      <c r="L1978" s="94" t="n">
        <f aca="false">K1978 *M1978</f>
        <v>5343.75</v>
      </c>
      <c r="M1978" s="95" t="n">
        <v>0.25</v>
      </c>
      <c r="N1978" s="88" t="s">
        <v>23</v>
      </c>
      <c r="O1978" s="91" t="s">
        <v>219</v>
      </c>
      <c r="P1978" s="0" t="str">
        <f aca="false">RIGHT(H1978,LEN(H1978) - FIND(" ", H1978))</f>
        <v>Apparel</v>
      </c>
    </row>
    <row r="1979" customFormat="false" ht="14.25" hidden="false" customHeight="true" outlineLevel="0" collapsed="false">
      <c r="B1979" s="88" t="s">
        <v>43</v>
      </c>
      <c r="C1979" s="89" t="n">
        <v>1128299</v>
      </c>
      <c r="D1979" s="90" t="n">
        <v>44222</v>
      </c>
      <c r="E1979" s="88" t="s">
        <v>18</v>
      </c>
      <c r="F1979" s="88" t="s">
        <v>19</v>
      </c>
      <c r="G1979" s="88" t="s">
        <v>60</v>
      </c>
      <c r="H1979" s="91" t="s">
        <v>48</v>
      </c>
      <c r="I1979" s="92" t="n">
        <v>52</v>
      </c>
      <c r="J1979" s="93" t="n">
        <v>225</v>
      </c>
      <c r="K1979" s="94" t="n">
        <f aca="false">I1979 * J1979</f>
        <v>11700</v>
      </c>
      <c r="L1979" s="94" t="n">
        <f aca="false">K1979 *M1979</f>
        <v>4680</v>
      </c>
      <c r="M1979" s="95" t="n">
        <v>0.4</v>
      </c>
      <c r="N1979" s="88" t="s">
        <v>23</v>
      </c>
      <c r="O1979" s="91" t="s">
        <v>219</v>
      </c>
      <c r="P1979" s="0" t="str">
        <f aca="false">RIGHT(H1979,LEN(H1979) - FIND(" ", H1979))</f>
        <v>Street Footwear</v>
      </c>
    </row>
    <row r="1980" customFormat="false" ht="14.25" hidden="false" customHeight="true" outlineLevel="0" collapsed="false">
      <c r="B1980" s="88" t="s">
        <v>22</v>
      </c>
      <c r="C1980" s="89" t="n">
        <v>1189833</v>
      </c>
      <c r="D1980" s="90" t="n">
        <v>44222</v>
      </c>
      <c r="E1980" s="88" t="s">
        <v>29</v>
      </c>
      <c r="F1980" s="88" t="s">
        <v>124</v>
      </c>
      <c r="G1980" s="88" t="s">
        <v>87</v>
      </c>
      <c r="H1980" s="91" t="s">
        <v>38</v>
      </c>
      <c r="I1980" s="92" t="n">
        <v>59</v>
      </c>
      <c r="J1980" s="93" t="n">
        <v>108</v>
      </c>
      <c r="K1980" s="94" t="n">
        <f aca="false">I1980 * J1980</f>
        <v>6372</v>
      </c>
      <c r="L1980" s="94" t="n">
        <f aca="false">K1980 *M1980</f>
        <v>2421.36</v>
      </c>
      <c r="M1980" s="95" t="n">
        <v>0.38</v>
      </c>
      <c r="N1980" s="88" t="s">
        <v>23</v>
      </c>
      <c r="O1980" s="91" t="s">
        <v>219</v>
      </c>
      <c r="P1980" s="0" t="str">
        <f aca="false">RIGHT(H1980,LEN(H1980) - FIND(" ", H1980))</f>
        <v>Apparel</v>
      </c>
    </row>
    <row r="1981" customFormat="false" ht="14.25" hidden="false" customHeight="true" outlineLevel="0" collapsed="false">
      <c r="B1981" s="88" t="s">
        <v>22</v>
      </c>
      <c r="C1981" s="89" t="n">
        <v>1128299</v>
      </c>
      <c r="D1981" s="90" t="n">
        <v>44222</v>
      </c>
      <c r="E1981" s="88" t="s">
        <v>18</v>
      </c>
      <c r="F1981" s="88" t="s">
        <v>75</v>
      </c>
      <c r="G1981" s="88" t="s">
        <v>148</v>
      </c>
      <c r="H1981" s="91" t="s">
        <v>32</v>
      </c>
      <c r="I1981" s="92" t="n">
        <v>33</v>
      </c>
      <c r="J1981" s="93" t="n">
        <v>133</v>
      </c>
      <c r="K1981" s="94" t="n">
        <f aca="false">I1981 * J1981</f>
        <v>4389</v>
      </c>
      <c r="L1981" s="94" t="n">
        <f aca="false">K1981 *M1981</f>
        <v>2150.61</v>
      </c>
      <c r="M1981" s="95" t="n">
        <v>0.49</v>
      </c>
      <c r="N1981" s="88" t="s">
        <v>23</v>
      </c>
      <c r="O1981" s="91" t="s">
        <v>218</v>
      </c>
      <c r="P1981" s="0" t="str">
        <f aca="false">RIGHT(H1981,LEN(H1981) - FIND(" ", H1981))</f>
        <v>Street Footwear</v>
      </c>
    </row>
    <row r="1982" customFormat="false" ht="14.25" hidden="false" customHeight="true" outlineLevel="0" collapsed="false">
      <c r="B1982" s="88" t="s">
        <v>22</v>
      </c>
      <c r="C1982" s="89" t="n">
        <v>1128299</v>
      </c>
      <c r="D1982" s="90" t="n">
        <v>44222</v>
      </c>
      <c r="E1982" s="88" t="s">
        <v>18</v>
      </c>
      <c r="F1982" s="88" t="s">
        <v>75</v>
      </c>
      <c r="G1982" s="88" t="s">
        <v>148</v>
      </c>
      <c r="H1982" s="91" t="s">
        <v>24</v>
      </c>
      <c r="I1982" s="92" t="n">
        <v>42</v>
      </c>
      <c r="J1982" s="93" t="n">
        <v>138</v>
      </c>
      <c r="K1982" s="94" t="n">
        <f aca="false">I1982 * J1982</f>
        <v>5796</v>
      </c>
      <c r="L1982" s="94" t="n">
        <f aca="false">K1982 *M1982</f>
        <v>3071.88</v>
      </c>
      <c r="M1982" s="95" t="n">
        <v>0.53</v>
      </c>
      <c r="N1982" s="88" t="s">
        <v>23</v>
      </c>
      <c r="O1982" s="91" t="s">
        <v>218</v>
      </c>
      <c r="P1982" s="0" t="str">
        <f aca="false">RIGHT(H1982,LEN(H1982) - FIND(" ", H1982))</f>
        <v>Athletic Footwear</v>
      </c>
    </row>
    <row r="1983" customFormat="false" ht="14.25" hidden="false" customHeight="true" outlineLevel="0" collapsed="false">
      <c r="B1983" s="88" t="s">
        <v>22</v>
      </c>
      <c r="C1983" s="89" t="n">
        <v>1128299</v>
      </c>
      <c r="D1983" s="90" t="n">
        <v>44222</v>
      </c>
      <c r="E1983" s="88" t="s">
        <v>18</v>
      </c>
      <c r="F1983" s="88" t="s">
        <v>75</v>
      </c>
      <c r="G1983" s="88" t="s">
        <v>148</v>
      </c>
      <c r="H1983" s="91" t="s">
        <v>48</v>
      </c>
      <c r="I1983" s="92" t="n">
        <v>42</v>
      </c>
      <c r="J1983" s="93" t="n">
        <v>138</v>
      </c>
      <c r="K1983" s="94" t="n">
        <f aca="false">I1983 * J1983</f>
        <v>5796</v>
      </c>
      <c r="L1983" s="94" t="n">
        <f aca="false">K1983 *M1983</f>
        <v>2666.16</v>
      </c>
      <c r="M1983" s="95" t="n">
        <v>0.46</v>
      </c>
      <c r="N1983" s="88" t="s">
        <v>23</v>
      </c>
      <c r="O1983" s="91" t="s">
        <v>219</v>
      </c>
      <c r="P1983" s="0" t="str">
        <f aca="false">RIGHT(H1983,LEN(H1983) - FIND(" ", H1983))</f>
        <v>Street Footwear</v>
      </c>
    </row>
    <row r="1984" customFormat="false" ht="14.25" hidden="false" customHeight="true" outlineLevel="0" collapsed="false">
      <c r="B1984" s="88" t="s">
        <v>22</v>
      </c>
      <c r="C1984" s="89" t="n">
        <v>1128299</v>
      </c>
      <c r="D1984" s="90" t="n">
        <v>44222</v>
      </c>
      <c r="E1984" s="88" t="s">
        <v>18</v>
      </c>
      <c r="F1984" s="88" t="s">
        <v>75</v>
      </c>
      <c r="G1984" s="88" t="s">
        <v>148</v>
      </c>
      <c r="H1984" s="91" t="s">
        <v>44</v>
      </c>
      <c r="I1984" s="92" t="n">
        <v>43</v>
      </c>
      <c r="J1984" s="93" t="n">
        <v>85</v>
      </c>
      <c r="K1984" s="94" t="n">
        <f aca="false">I1984 * J1984</f>
        <v>3655</v>
      </c>
      <c r="L1984" s="94" t="n">
        <f aca="false">K1984 *M1984</f>
        <v>1790.95</v>
      </c>
      <c r="M1984" s="95" t="n">
        <v>0.49</v>
      </c>
      <c r="N1984" s="88" t="s">
        <v>23</v>
      </c>
      <c r="O1984" s="91" t="s">
        <v>219</v>
      </c>
      <c r="P1984" s="0" t="str">
        <f aca="false">RIGHT(H1984,LEN(H1984) - FIND(" ", H1984))</f>
        <v>Athletic Footwear</v>
      </c>
    </row>
    <row r="1985" customFormat="false" ht="14.25" hidden="false" customHeight="true" outlineLevel="0" collapsed="false">
      <c r="B1985" s="88" t="s">
        <v>22</v>
      </c>
      <c r="C1985" s="89" t="n">
        <v>1128299</v>
      </c>
      <c r="D1985" s="90" t="n">
        <v>44222</v>
      </c>
      <c r="E1985" s="88" t="s">
        <v>18</v>
      </c>
      <c r="F1985" s="88" t="s">
        <v>75</v>
      </c>
      <c r="G1985" s="88" t="s">
        <v>148</v>
      </c>
      <c r="H1985" s="91" t="s">
        <v>16</v>
      </c>
      <c r="I1985" s="92" t="n">
        <v>45</v>
      </c>
      <c r="J1985" s="93" t="n">
        <v>80</v>
      </c>
      <c r="K1985" s="94" t="n">
        <f aca="false">I1985 * J1985</f>
        <v>3600</v>
      </c>
      <c r="L1985" s="94" t="n">
        <f aca="false">K1985 *M1985</f>
        <v>1476</v>
      </c>
      <c r="M1985" s="95" t="n">
        <v>0.41</v>
      </c>
      <c r="N1985" s="88" t="s">
        <v>23</v>
      </c>
      <c r="O1985" s="91" t="s">
        <v>218</v>
      </c>
      <c r="P1985" s="0" t="str">
        <f aca="false">RIGHT(H1985,LEN(H1985) - FIND(" ", H1985))</f>
        <v>Apparel</v>
      </c>
    </row>
    <row r="1986" customFormat="false" ht="14.25" hidden="false" customHeight="true" outlineLevel="0" collapsed="false">
      <c r="B1986" s="88" t="s">
        <v>22</v>
      </c>
      <c r="C1986" s="89" t="n">
        <v>1128299</v>
      </c>
      <c r="D1986" s="90" t="n">
        <v>44222</v>
      </c>
      <c r="E1986" s="88" t="s">
        <v>18</v>
      </c>
      <c r="F1986" s="88" t="s">
        <v>75</v>
      </c>
      <c r="G1986" s="88" t="s">
        <v>148</v>
      </c>
      <c r="H1986" s="91" t="s">
        <v>38</v>
      </c>
      <c r="I1986" s="92" t="n">
        <v>42</v>
      </c>
      <c r="J1986" s="93" t="n">
        <v>128</v>
      </c>
      <c r="K1986" s="94" t="n">
        <f aca="false">I1986 * J1986</f>
        <v>5376</v>
      </c>
      <c r="L1986" s="94" t="n">
        <f aca="false">K1986 *M1986</f>
        <v>1935.36</v>
      </c>
      <c r="M1986" s="95" t="n">
        <v>0.36</v>
      </c>
      <c r="N1986" s="88" t="s">
        <v>23</v>
      </c>
      <c r="O1986" s="91" t="s">
        <v>219</v>
      </c>
      <c r="P1986" s="0" t="str">
        <f aca="false">RIGHT(H1986,LEN(H1986) - FIND(" ", H1986))</f>
        <v>Apparel</v>
      </c>
    </row>
    <row r="1987" customFormat="false" ht="14.25" hidden="false" customHeight="true" outlineLevel="0" collapsed="false">
      <c r="B1987" s="88" t="s">
        <v>43</v>
      </c>
      <c r="C1987" s="89" t="n">
        <v>1128299</v>
      </c>
      <c r="D1987" s="90" t="n">
        <v>44222</v>
      </c>
      <c r="E1987" s="88" t="s">
        <v>18</v>
      </c>
      <c r="F1987" s="88" t="s">
        <v>19</v>
      </c>
      <c r="G1987" s="88" t="s">
        <v>60</v>
      </c>
      <c r="H1987" s="91" t="s">
        <v>48</v>
      </c>
      <c r="I1987" s="92" t="n">
        <v>39</v>
      </c>
      <c r="J1987" s="93" t="n">
        <v>248</v>
      </c>
      <c r="K1987" s="94" t="n">
        <f aca="false">I1987 * J1987</f>
        <v>9672</v>
      </c>
      <c r="L1987" s="94" t="n">
        <f aca="false">K1987 *M1987</f>
        <v>3288.48</v>
      </c>
      <c r="M1987" s="95" t="n">
        <v>0.34</v>
      </c>
      <c r="N1987" s="88" t="s">
        <v>31</v>
      </c>
      <c r="O1987" s="91" t="s">
        <v>219</v>
      </c>
      <c r="P1987" s="0" t="str">
        <f aca="false">RIGHT(H1987,LEN(H1987) - FIND(" ", H1987))</f>
        <v>Street Footwear</v>
      </c>
    </row>
    <row r="1988" customFormat="false" ht="14.25" hidden="false" customHeight="true" outlineLevel="0" collapsed="false">
      <c r="B1988" s="88" t="s">
        <v>22</v>
      </c>
      <c r="C1988" s="89" t="n">
        <v>1128299</v>
      </c>
      <c r="D1988" s="90" t="n">
        <v>44222</v>
      </c>
      <c r="E1988" s="88" t="s">
        <v>18</v>
      </c>
      <c r="F1988" s="88" t="s">
        <v>75</v>
      </c>
      <c r="G1988" s="88" t="s">
        <v>148</v>
      </c>
      <c r="H1988" s="91" t="s">
        <v>32</v>
      </c>
      <c r="I1988" s="92" t="n">
        <v>27</v>
      </c>
      <c r="J1988" s="93" t="n">
        <v>152</v>
      </c>
      <c r="K1988" s="94" t="n">
        <f aca="false">I1988 * J1988</f>
        <v>4104</v>
      </c>
      <c r="L1988" s="94" t="n">
        <f aca="false">K1988 *M1988</f>
        <v>1682.64</v>
      </c>
      <c r="M1988" s="95" t="n">
        <v>0.41</v>
      </c>
      <c r="N1988" s="88" t="s">
        <v>31</v>
      </c>
      <c r="O1988" s="91" t="s">
        <v>218</v>
      </c>
      <c r="P1988" s="0" t="str">
        <f aca="false">RIGHT(H1988,LEN(H1988) - FIND(" ", H1988))</f>
        <v>Street Footwear</v>
      </c>
    </row>
    <row r="1989" customFormat="false" ht="14.25" hidden="false" customHeight="true" outlineLevel="0" collapsed="false">
      <c r="B1989" s="88" t="s">
        <v>22</v>
      </c>
      <c r="C1989" s="89" t="n">
        <v>1128299</v>
      </c>
      <c r="D1989" s="90" t="n">
        <v>44222</v>
      </c>
      <c r="E1989" s="88" t="s">
        <v>18</v>
      </c>
      <c r="F1989" s="88" t="s">
        <v>75</v>
      </c>
      <c r="G1989" s="88" t="s">
        <v>148</v>
      </c>
      <c r="H1989" s="91" t="s">
        <v>24</v>
      </c>
      <c r="I1989" s="92" t="n">
        <v>30</v>
      </c>
      <c r="J1989" s="93" t="n">
        <v>147</v>
      </c>
      <c r="K1989" s="94" t="n">
        <f aca="false">I1989 * J1989</f>
        <v>4410</v>
      </c>
      <c r="L1989" s="94" t="n">
        <f aca="false">K1989 *M1989</f>
        <v>2072.7</v>
      </c>
      <c r="M1989" s="95" t="n">
        <v>0.47</v>
      </c>
      <c r="N1989" s="88" t="s">
        <v>31</v>
      </c>
      <c r="O1989" s="91" t="s">
        <v>218</v>
      </c>
      <c r="P1989" s="0" t="str">
        <f aca="false">RIGHT(H1989,LEN(H1989) - FIND(" ", H1989))</f>
        <v>Athletic Footwear</v>
      </c>
    </row>
    <row r="1990" customFormat="false" ht="14.25" hidden="false" customHeight="true" outlineLevel="0" collapsed="false">
      <c r="B1990" s="88" t="s">
        <v>22</v>
      </c>
      <c r="C1990" s="89" t="n">
        <v>1128299</v>
      </c>
      <c r="D1990" s="90" t="n">
        <v>44222</v>
      </c>
      <c r="E1990" s="88" t="s">
        <v>18</v>
      </c>
      <c r="F1990" s="88" t="s">
        <v>75</v>
      </c>
      <c r="G1990" s="88" t="s">
        <v>148</v>
      </c>
      <c r="H1990" s="91" t="s">
        <v>48</v>
      </c>
      <c r="I1990" s="92" t="n">
        <v>32</v>
      </c>
      <c r="J1990" s="93" t="n">
        <v>157</v>
      </c>
      <c r="K1990" s="94" t="n">
        <f aca="false">I1990 * J1990</f>
        <v>5024</v>
      </c>
      <c r="L1990" s="94" t="n">
        <f aca="false">K1990 *M1990</f>
        <v>1959.36</v>
      </c>
      <c r="M1990" s="95" t="n">
        <v>0.39</v>
      </c>
      <c r="N1990" s="88" t="s">
        <v>31</v>
      </c>
      <c r="O1990" s="91" t="s">
        <v>219</v>
      </c>
      <c r="P1990" s="0" t="str">
        <f aca="false">RIGHT(H1990,LEN(H1990) - FIND(" ", H1990))</f>
        <v>Street Footwear</v>
      </c>
    </row>
    <row r="1991" customFormat="false" ht="14.25" hidden="false" customHeight="true" outlineLevel="0" collapsed="false">
      <c r="B1991" s="88" t="s">
        <v>22</v>
      </c>
      <c r="C1991" s="89" t="n">
        <v>1128299</v>
      </c>
      <c r="D1991" s="90" t="n">
        <v>44222</v>
      </c>
      <c r="E1991" s="88" t="s">
        <v>18</v>
      </c>
      <c r="F1991" s="88" t="s">
        <v>75</v>
      </c>
      <c r="G1991" s="88" t="s">
        <v>148</v>
      </c>
      <c r="H1991" s="91" t="s">
        <v>44</v>
      </c>
      <c r="I1991" s="92" t="n">
        <v>30</v>
      </c>
      <c r="J1991" s="93" t="n">
        <v>101</v>
      </c>
      <c r="K1991" s="94" t="n">
        <f aca="false">I1991 * J1991</f>
        <v>3030</v>
      </c>
      <c r="L1991" s="94" t="n">
        <f aca="false">K1991 *M1991</f>
        <v>1151.4</v>
      </c>
      <c r="M1991" s="95" t="n">
        <v>0.38</v>
      </c>
      <c r="N1991" s="88" t="s">
        <v>31</v>
      </c>
      <c r="O1991" s="91" t="s">
        <v>219</v>
      </c>
      <c r="P1991" s="0" t="str">
        <f aca="false">RIGHT(H1991,LEN(H1991) - FIND(" ", H1991))</f>
        <v>Athletic Footwear</v>
      </c>
    </row>
    <row r="1992" customFormat="false" ht="14.25" hidden="false" customHeight="true" outlineLevel="0" collapsed="false">
      <c r="B1992" s="88" t="s">
        <v>22</v>
      </c>
      <c r="C1992" s="89" t="n">
        <v>1128299</v>
      </c>
      <c r="D1992" s="90" t="n">
        <v>44222</v>
      </c>
      <c r="E1992" s="88" t="s">
        <v>18</v>
      </c>
      <c r="F1992" s="88" t="s">
        <v>75</v>
      </c>
      <c r="G1992" s="88" t="s">
        <v>148</v>
      </c>
      <c r="H1992" s="91" t="s">
        <v>16</v>
      </c>
      <c r="I1992" s="92" t="n">
        <v>33</v>
      </c>
      <c r="J1992" s="93" t="n">
        <v>94</v>
      </c>
      <c r="K1992" s="94" t="n">
        <f aca="false">I1992 * J1992</f>
        <v>3102</v>
      </c>
      <c r="L1992" s="94" t="n">
        <f aca="false">K1992 *M1992</f>
        <v>1147.74</v>
      </c>
      <c r="M1992" s="95" t="n">
        <v>0.37</v>
      </c>
      <c r="N1992" s="88" t="s">
        <v>31</v>
      </c>
      <c r="O1992" s="91" t="s">
        <v>218</v>
      </c>
      <c r="P1992" s="0" t="str">
        <f aca="false">RIGHT(H1992,LEN(H1992) - FIND(" ", H1992))</f>
        <v>Apparel</v>
      </c>
    </row>
    <row r="1993" customFormat="false" ht="14.25" hidden="false" customHeight="true" outlineLevel="0" collapsed="false">
      <c r="B1993" s="88" t="s">
        <v>22</v>
      </c>
      <c r="C1993" s="89" t="n">
        <v>1128299</v>
      </c>
      <c r="D1993" s="90" t="n">
        <v>44222</v>
      </c>
      <c r="E1993" s="88" t="s">
        <v>18</v>
      </c>
      <c r="F1993" s="88" t="s">
        <v>75</v>
      </c>
      <c r="G1993" s="88" t="s">
        <v>148</v>
      </c>
      <c r="H1993" s="91" t="s">
        <v>38</v>
      </c>
      <c r="I1993" s="92" t="n">
        <v>36</v>
      </c>
      <c r="J1993" s="93" t="n">
        <v>166</v>
      </c>
      <c r="K1993" s="94" t="n">
        <f aca="false">I1993 * J1993</f>
        <v>5976</v>
      </c>
      <c r="L1993" s="94" t="n">
        <f aca="false">K1993 *M1993</f>
        <v>1613.52</v>
      </c>
      <c r="M1993" s="95" t="n">
        <v>0.27</v>
      </c>
      <c r="N1993" s="88" t="s">
        <v>31</v>
      </c>
      <c r="O1993" s="91" t="s">
        <v>219</v>
      </c>
      <c r="P1993" s="0" t="str">
        <f aca="false">RIGHT(H1993,LEN(H1993) - FIND(" ", H1993))</f>
        <v>Apparel</v>
      </c>
    </row>
    <row r="1994" customFormat="false" ht="14.25" hidden="false" customHeight="true" outlineLevel="0" collapsed="false">
      <c r="B1994" s="88" t="s">
        <v>43</v>
      </c>
      <c r="C1994" s="89" t="n">
        <v>1128299</v>
      </c>
      <c r="D1994" s="90" t="n">
        <v>44223</v>
      </c>
      <c r="E1994" s="88" t="s">
        <v>18</v>
      </c>
      <c r="F1994" s="88" t="s">
        <v>19</v>
      </c>
      <c r="G1994" s="88" t="s">
        <v>60</v>
      </c>
      <c r="H1994" s="91" t="s">
        <v>44</v>
      </c>
      <c r="I1994" s="92" t="n">
        <v>55</v>
      </c>
      <c r="J1994" s="93" t="n">
        <v>725</v>
      </c>
      <c r="K1994" s="94" t="n">
        <f aca="false">I1994 * J1994</f>
        <v>39875</v>
      </c>
      <c r="L1994" s="94" t="n">
        <f aca="false">K1994 *M1994</f>
        <v>9968.75</v>
      </c>
      <c r="M1994" s="95" t="n">
        <v>0.25</v>
      </c>
      <c r="N1994" s="88" t="s">
        <v>31</v>
      </c>
      <c r="O1994" s="91" t="s">
        <v>219</v>
      </c>
      <c r="P1994" s="0" t="str">
        <f aca="false">RIGHT(H1994,LEN(H1994) - FIND(" ", H1994))</f>
        <v>Athletic Footwear</v>
      </c>
    </row>
    <row r="1995" customFormat="false" ht="14.25" hidden="false" customHeight="true" outlineLevel="0" collapsed="false">
      <c r="B1995" s="88" t="s">
        <v>22</v>
      </c>
      <c r="C1995" s="89" t="n">
        <v>1189833</v>
      </c>
      <c r="D1995" s="90" t="n">
        <v>44223</v>
      </c>
      <c r="E1995" s="88" t="s">
        <v>29</v>
      </c>
      <c r="F1995" s="88" t="s">
        <v>124</v>
      </c>
      <c r="G1995" s="88" t="s">
        <v>87</v>
      </c>
      <c r="H1995" s="91" t="s">
        <v>32</v>
      </c>
      <c r="I1995" s="92" t="n">
        <v>40</v>
      </c>
      <c r="J1995" s="93" t="n">
        <v>675</v>
      </c>
      <c r="K1995" s="94" t="n">
        <f aca="false">I1995 * J1995</f>
        <v>27000</v>
      </c>
      <c r="L1995" s="94" t="n">
        <f aca="false">K1995 *M1995</f>
        <v>12150</v>
      </c>
      <c r="M1995" s="95" t="n">
        <v>0.45</v>
      </c>
      <c r="N1995" s="88" t="s">
        <v>31</v>
      </c>
      <c r="O1995" s="91" t="s">
        <v>218</v>
      </c>
      <c r="P1995" s="0" t="str">
        <f aca="false">RIGHT(H1995,LEN(H1995) - FIND(" ", H1995))</f>
        <v>Street Footwear</v>
      </c>
    </row>
    <row r="1996" customFormat="false" ht="14.25" hidden="false" customHeight="true" outlineLevel="0" collapsed="false">
      <c r="B1996" s="88" t="s">
        <v>43</v>
      </c>
      <c r="C1996" s="89" t="n">
        <v>1128299</v>
      </c>
      <c r="D1996" s="90" t="n">
        <v>44223</v>
      </c>
      <c r="E1996" s="88" t="s">
        <v>18</v>
      </c>
      <c r="F1996" s="88" t="s">
        <v>19</v>
      </c>
      <c r="G1996" s="88" t="s">
        <v>60</v>
      </c>
      <c r="H1996" s="91" t="s">
        <v>44</v>
      </c>
      <c r="I1996" s="92" t="n">
        <v>53</v>
      </c>
      <c r="J1996" s="93" t="n">
        <v>203</v>
      </c>
      <c r="K1996" s="94" t="n">
        <f aca="false">I1996 * J1996</f>
        <v>10759</v>
      </c>
      <c r="L1996" s="94" t="n">
        <f aca="false">K1996 *M1996</f>
        <v>3765.65</v>
      </c>
      <c r="M1996" s="95" t="n">
        <v>0.35</v>
      </c>
      <c r="N1996" s="88" t="s">
        <v>23</v>
      </c>
      <c r="O1996" s="91" t="s">
        <v>219</v>
      </c>
      <c r="P1996" s="0" t="str">
        <f aca="false">RIGHT(H1996,LEN(H1996) - FIND(" ", H1996))</f>
        <v>Athletic Footwear</v>
      </c>
    </row>
    <row r="1997" customFormat="false" ht="14.25" hidden="false" customHeight="true" outlineLevel="0" collapsed="false">
      <c r="B1997" s="88" t="s">
        <v>22</v>
      </c>
      <c r="C1997" s="89" t="n">
        <v>1189833</v>
      </c>
      <c r="D1997" s="90" t="n">
        <v>44223</v>
      </c>
      <c r="E1997" s="88" t="s">
        <v>29</v>
      </c>
      <c r="F1997" s="88" t="s">
        <v>124</v>
      </c>
      <c r="G1997" s="88" t="s">
        <v>87</v>
      </c>
      <c r="H1997" s="91" t="s">
        <v>32</v>
      </c>
      <c r="I1997" s="92" t="n">
        <v>36</v>
      </c>
      <c r="J1997" s="93" t="n">
        <v>169</v>
      </c>
      <c r="K1997" s="94" t="n">
        <f aca="false">I1997 * J1997</f>
        <v>6084</v>
      </c>
      <c r="L1997" s="94" t="n">
        <f aca="false">K1997 *M1997</f>
        <v>3589.56</v>
      </c>
      <c r="M1997" s="95" t="n">
        <v>0.59</v>
      </c>
      <c r="N1997" s="88" t="s">
        <v>23</v>
      </c>
      <c r="O1997" s="91" t="s">
        <v>218</v>
      </c>
      <c r="P1997" s="0" t="str">
        <f aca="false">RIGHT(H1997,LEN(H1997) - FIND(" ", H1997))</f>
        <v>Street Footwear</v>
      </c>
    </row>
    <row r="1998" customFormat="false" ht="14.25" hidden="false" customHeight="true" outlineLevel="0" collapsed="false">
      <c r="B1998" s="88" t="s">
        <v>43</v>
      </c>
      <c r="C1998" s="89" t="n">
        <v>1128299</v>
      </c>
      <c r="D1998" s="90" t="n">
        <v>44223</v>
      </c>
      <c r="E1998" s="88" t="s">
        <v>18</v>
      </c>
      <c r="F1998" s="88" t="s">
        <v>19</v>
      </c>
      <c r="G1998" s="88" t="s">
        <v>60</v>
      </c>
      <c r="H1998" s="91" t="s">
        <v>44</v>
      </c>
      <c r="I1998" s="92" t="n">
        <v>39</v>
      </c>
      <c r="J1998" s="93" t="n">
        <v>247</v>
      </c>
      <c r="K1998" s="94" t="n">
        <f aca="false">I1998 * J1998</f>
        <v>9633</v>
      </c>
      <c r="L1998" s="94" t="n">
        <f aca="false">K1998 *M1998</f>
        <v>2600.91</v>
      </c>
      <c r="M1998" s="95" t="n">
        <v>0.27</v>
      </c>
      <c r="N1998" s="88" t="s">
        <v>31</v>
      </c>
      <c r="O1998" s="91" t="s">
        <v>219</v>
      </c>
      <c r="P1998" s="0" t="str">
        <f aca="false">RIGHT(H1998,LEN(H1998) - FIND(" ", H1998))</f>
        <v>Athletic Footwear</v>
      </c>
    </row>
    <row r="1999" customFormat="false" ht="14.25" hidden="false" customHeight="true" outlineLevel="0" collapsed="false">
      <c r="B1999" s="88" t="s">
        <v>43</v>
      </c>
      <c r="C1999" s="89" t="n">
        <v>1128299</v>
      </c>
      <c r="D1999" s="90" t="n">
        <v>44224</v>
      </c>
      <c r="E1999" s="88" t="s">
        <v>18</v>
      </c>
      <c r="F1999" s="88" t="s">
        <v>19</v>
      </c>
      <c r="G1999" s="88" t="s">
        <v>60</v>
      </c>
      <c r="H1999" s="91" t="s">
        <v>16</v>
      </c>
      <c r="I1999" s="92" t="n">
        <v>65</v>
      </c>
      <c r="J1999" s="93" t="n">
        <v>725</v>
      </c>
      <c r="K1999" s="94" t="n">
        <f aca="false">I1999 * J1999</f>
        <v>47125</v>
      </c>
      <c r="L1999" s="94" t="n">
        <f aca="false">K1999 *M1999</f>
        <v>21206.25</v>
      </c>
      <c r="M1999" s="95" t="n">
        <v>0.45</v>
      </c>
      <c r="N1999" s="88" t="s">
        <v>31</v>
      </c>
      <c r="O1999" s="91" t="s">
        <v>218</v>
      </c>
      <c r="P1999" s="0" t="str">
        <f aca="false">RIGHT(H1999,LEN(H1999) - FIND(" ", H1999))</f>
        <v>Apparel</v>
      </c>
    </row>
    <row r="2000" customFormat="false" ht="14.25" hidden="false" customHeight="true" outlineLevel="0" collapsed="false">
      <c r="B2000" s="88" t="s">
        <v>22</v>
      </c>
      <c r="C2000" s="89" t="n">
        <v>1189833</v>
      </c>
      <c r="D2000" s="90" t="n">
        <v>44224</v>
      </c>
      <c r="E2000" s="88" t="s">
        <v>29</v>
      </c>
      <c r="F2000" s="88" t="s">
        <v>124</v>
      </c>
      <c r="G2000" s="88" t="s">
        <v>87</v>
      </c>
      <c r="H2000" s="91" t="s">
        <v>24</v>
      </c>
      <c r="I2000" s="92" t="n">
        <v>45</v>
      </c>
      <c r="J2000" s="93" t="n">
        <v>525</v>
      </c>
      <c r="K2000" s="94" t="n">
        <f aca="false">I2000 * J2000</f>
        <v>23625</v>
      </c>
      <c r="L2000" s="94" t="n">
        <f aca="false">K2000 *M2000</f>
        <v>7087.5</v>
      </c>
      <c r="M2000" s="95" t="n">
        <v>0.3</v>
      </c>
      <c r="N2000" s="88" t="s">
        <v>31</v>
      </c>
      <c r="O2000" s="91" t="s">
        <v>218</v>
      </c>
      <c r="P2000" s="0" t="str">
        <f aca="false">RIGHT(H2000,LEN(H2000) - FIND(" ", H2000))</f>
        <v>Athletic Footwear</v>
      </c>
    </row>
    <row r="2001" customFormat="false" ht="14.25" hidden="false" customHeight="true" outlineLevel="0" collapsed="false">
      <c r="B2001" s="88" t="s">
        <v>43</v>
      </c>
      <c r="C2001" s="89" t="n">
        <v>1128299</v>
      </c>
      <c r="D2001" s="90" t="n">
        <v>44224</v>
      </c>
      <c r="E2001" s="88" t="s">
        <v>18</v>
      </c>
      <c r="F2001" s="88" t="s">
        <v>19</v>
      </c>
      <c r="G2001" s="88" t="s">
        <v>60</v>
      </c>
      <c r="H2001" s="91" t="s">
        <v>16</v>
      </c>
      <c r="I2001" s="92" t="n">
        <v>63</v>
      </c>
      <c r="J2001" s="93" t="n">
        <v>218</v>
      </c>
      <c r="K2001" s="94" t="n">
        <f aca="false">I2001 * J2001</f>
        <v>13734</v>
      </c>
      <c r="L2001" s="94" t="n">
        <f aca="false">K2001 *M2001</f>
        <v>7965.72</v>
      </c>
      <c r="M2001" s="95" t="n">
        <v>0.58</v>
      </c>
      <c r="N2001" s="88" t="s">
        <v>23</v>
      </c>
      <c r="O2001" s="91" t="s">
        <v>218</v>
      </c>
      <c r="P2001" s="0" t="str">
        <f aca="false">RIGHT(H2001,LEN(H2001) - FIND(" ", H2001))</f>
        <v>Apparel</v>
      </c>
    </row>
    <row r="2002" customFormat="false" ht="14.25" hidden="false" customHeight="true" outlineLevel="0" collapsed="false">
      <c r="B2002" s="88" t="s">
        <v>22</v>
      </c>
      <c r="C2002" s="89" t="n">
        <v>1189833</v>
      </c>
      <c r="D2002" s="90" t="n">
        <v>44224</v>
      </c>
      <c r="E2002" s="88" t="s">
        <v>29</v>
      </c>
      <c r="F2002" s="88" t="s">
        <v>124</v>
      </c>
      <c r="G2002" s="88" t="s">
        <v>87</v>
      </c>
      <c r="H2002" s="91" t="s">
        <v>24</v>
      </c>
      <c r="I2002" s="92" t="n">
        <v>42</v>
      </c>
      <c r="J2002" s="93" t="n">
        <v>147</v>
      </c>
      <c r="K2002" s="94" t="n">
        <f aca="false">I2002 * J2002</f>
        <v>6174</v>
      </c>
      <c r="L2002" s="94" t="n">
        <f aca="false">K2002 *M2002</f>
        <v>2531.34</v>
      </c>
      <c r="M2002" s="95" t="n">
        <v>0.41</v>
      </c>
      <c r="N2002" s="88" t="s">
        <v>23</v>
      </c>
      <c r="O2002" s="91" t="s">
        <v>218</v>
      </c>
      <c r="P2002" s="0" t="str">
        <f aca="false">RIGHT(H2002,LEN(H2002) - FIND(" ", H2002))</f>
        <v>Athletic Footwear</v>
      </c>
    </row>
    <row r="2003" customFormat="false" ht="14.25" hidden="false" customHeight="true" outlineLevel="0" collapsed="false">
      <c r="B2003" s="88" t="s">
        <v>43</v>
      </c>
      <c r="C2003" s="89" t="n">
        <v>1128299</v>
      </c>
      <c r="D2003" s="90" t="n">
        <v>44224</v>
      </c>
      <c r="E2003" s="88" t="s">
        <v>18</v>
      </c>
      <c r="F2003" s="88" t="s">
        <v>19</v>
      </c>
      <c r="G2003" s="88" t="s">
        <v>60</v>
      </c>
      <c r="H2003" s="91" t="s">
        <v>16</v>
      </c>
      <c r="I2003" s="92" t="n">
        <v>43</v>
      </c>
      <c r="J2003" s="93" t="n">
        <v>225</v>
      </c>
      <c r="K2003" s="94" t="n">
        <f aca="false">I2003 * J2003</f>
        <v>9675</v>
      </c>
      <c r="L2003" s="94" t="n">
        <f aca="false">K2003 *M2003</f>
        <v>4644</v>
      </c>
      <c r="M2003" s="95" t="n">
        <v>0.48</v>
      </c>
      <c r="N2003" s="88" t="s">
        <v>31</v>
      </c>
      <c r="O2003" s="91" t="s">
        <v>218</v>
      </c>
      <c r="P2003" s="0" t="str">
        <f aca="false">RIGHT(H2003,LEN(H2003) - FIND(" ", H2003))</f>
        <v>Apparel</v>
      </c>
    </row>
    <row r="2004" customFormat="false" ht="14.25" hidden="false" customHeight="true" outlineLevel="0" collapsed="false">
      <c r="B2004" s="88" t="s">
        <v>43</v>
      </c>
      <c r="C2004" s="89" t="n">
        <v>1128299</v>
      </c>
      <c r="D2004" s="90" t="n">
        <v>44225</v>
      </c>
      <c r="E2004" s="88" t="s">
        <v>18</v>
      </c>
      <c r="F2004" s="88" t="s">
        <v>19</v>
      </c>
      <c r="G2004" s="88" t="s">
        <v>60</v>
      </c>
      <c r="H2004" s="91" t="s">
        <v>38</v>
      </c>
      <c r="I2004" s="92" t="n">
        <v>70</v>
      </c>
      <c r="J2004" s="93" t="n">
        <v>775</v>
      </c>
      <c r="K2004" s="94" t="n">
        <f aca="false">I2004 * J2004</f>
        <v>54250</v>
      </c>
      <c r="L2004" s="94" t="n">
        <f aca="false">K2004 *M2004</f>
        <v>5425</v>
      </c>
      <c r="M2004" s="95" t="n">
        <v>0.1</v>
      </c>
      <c r="N2004" s="88" t="s">
        <v>31</v>
      </c>
      <c r="O2004" s="91" t="s">
        <v>219</v>
      </c>
      <c r="P2004" s="0" t="str">
        <f aca="false">RIGHT(H2004,LEN(H2004) - FIND(" ", H2004))</f>
        <v>Apparel</v>
      </c>
    </row>
    <row r="2005" customFormat="false" ht="14.25" hidden="false" customHeight="true" outlineLevel="0" collapsed="false">
      <c r="B2005" s="88" t="s">
        <v>22</v>
      </c>
      <c r="C2005" s="89" t="n">
        <v>1189833</v>
      </c>
      <c r="D2005" s="90" t="n">
        <v>44225</v>
      </c>
      <c r="E2005" s="88" t="s">
        <v>29</v>
      </c>
      <c r="F2005" s="88" t="s">
        <v>124</v>
      </c>
      <c r="G2005" s="88" t="s">
        <v>87</v>
      </c>
      <c r="H2005" s="91" t="s">
        <v>48</v>
      </c>
      <c r="I2005" s="92" t="n">
        <v>45</v>
      </c>
      <c r="J2005" s="93" t="n">
        <v>550</v>
      </c>
      <c r="K2005" s="94" t="n">
        <f aca="false">I2005 * J2005</f>
        <v>24750</v>
      </c>
      <c r="L2005" s="94" t="n">
        <f aca="false">K2005 *M2005</f>
        <v>11137.5</v>
      </c>
      <c r="M2005" s="95" t="n">
        <v>0.45</v>
      </c>
      <c r="N2005" s="88" t="s">
        <v>31</v>
      </c>
      <c r="O2005" s="91" t="s">
        <v>219</v>
      </c>
      <c r="P2005" s="0" t="str">
        <f aca="false">RIGHT(H2005,LEN(H2005) - FIND(" ", H2005))</f>
        <v>Street Footwear</v>
      </c>
    </row>
    <row r="2006" customFormat="false" ht="14.25" hidden="false" customHeight="true" outlineLevel="0" collapsed="false">
      <c r="B2006" s="88" t="s">
        <v>43</v>
      </c>
      <c r="C2006" s="89" t="n">
        <v>1128299</v>
      </c>
      <c r="D2006" s="90" t="n">
        <v>44225</v>
      </c>
      <c r="E2006" s="88" t="s">
        <v>18</v>
      </c>
      <c r="F2006" s="88" t="s">
        <v>19</v>
      </c>
      <c r="G2006" s="88" t="s">
        <v>60</v>
      </c>
      <c r="H2006" s="91" t="s">
        <v>38</v>
      </c>
      <c r="I2006" s="92" t="n">
        <v>65</v>
      </c>
      <c r="J2006" s="93" t="n">
        <v>217</v>
      </c>
      <c r="K2006" s="94" t="n">
        <f aca="false">I2006 * J2006</f>
        <v>14105</v>
      </c>
      <c r="L2006" s="94" t="n">
        <f aca="false">K2006 *M2006</f>
        <v>3385.2</v>
      </c>
      <c r="M2006" s="95" t="n">
        <v>0.24</v>
      </c>
      <c r="N2006" s="88" t="s">
        <v>23</v>
      </c>
      <c r="O2006" s="91" t="s">
        <v>219</v>
      </c>
      <c r="P2006" s="0" t="str">
        <f aca="false">RIGHT(H2006,LEN(H2006) - FIND(" ", H2006))</f>
        <v>Apparel</v>
      </c>
    </row>
    <row r="2007" customFormat="false" ht="14.25" hidden="false" customHeight="true" outlineLevel="0" collapsed="false">
      <c r="B2007" s="88" t="s">
        <v>22</v>
      </c>
      <c r="C2007" s="89" t="n">
        <v>1189833</v>
      </c>
      <c r="D2007" s="90" t="n">
        <v>44225</v>
      </c>
      <c r="E2007" s="88" t="s">
        <v>29</v>
      </c>
      <c r="F2007" s="88" t="s">
        <v>124</v>
      </c>
      <c r="G2007" s="88" t="s">
        <v>87</v>
      </c>
      <c r="H2007" s="91" t="s">
        <v>48</v>
      </c>
      <c r="I2007" s="92" t="n">
        <v>44</v>
      </c>
      <c r="J2007" s="93" t="n">
        <v>165</v>
      </c>
      <c r="K2007" s="94" t="n">
        <f aca="false">I2007 * J2007</f>
        <v>7260</v>
      </c>
      <c r="L2007" s="94" t="n">
        <f aca="false">K2007 *M2007</f>
        <v>3993</v>
      </c>
      <c r="M2007" s="95" t="n">
        <v>0.55</v>
      </c>
      <c r="N2007" s="88" t="s">
        <v>23</v>
      </c>
      <c r="O2007" s="91" t="s">
        <v>219</v>
      </c>
      <c r="P2007" s="0" t="str">
        <f aca="false">RIGHT(H2007,LEN(H2007) - FIND(" ", H2007))</f>
        <v>Street Footwear</v>
      </c>
    </row>
    <row r="2008" customFormat="false" ht="14.25" hidden="false" customHeight="true" outlineLevel="0" collapsed="false">
      <c r="B2008" s="88" t="s">
        <v>43</v>
      </c>
      <c r="C2008" s="89" t="n">
        <v>1128299</v>
      </c>
      <c r="D2008" s="90" t="n">
        <v>44225</v>
      </c>
      <c r="E2008" s="88" t="s">
        <v>18</v>
      </c>
      <c r="F2008" s="88" t="s">
        <v>19</v>
      </c>
      <c r="G2008" s="88" t="s">
        <v>60</v>
      </c>
      <c r="H2008" s="91" t="s">
        <v>38</v>
      </c>
      <c r="I2008" s="92" t="n">
        <v>51</v>
      </c>
      <c r="J2008" s="93" t="n">
        <v>264</v>
      </c>
      <c r="K2008" s="94" t="n">
        <f aca="false">I2008 * J2008</f>
        <v>13464</v>
      </c>
      <c r="L2008" s="94" t="n">
        <f aca="false">K2008 *M2008</f>
        <v>2019.6</v>
      </c>
      <c r="M2008" s="95" t="n">
        <v>0.15</v>
      </c>
      <c r="N2008" s="88" t="s">
        <v>31</v>
      </c>
      <c r="O2008" s="91" t="s">
        <v>219</v>
      </c>
      <c r="P2008" s="0" t="str">
        <f aca="false">RIGHT(H2008,LEN(H2008) - FIND(" ", H2008))</f>
        <v>Apparel</v>
      </c>
    </row>
    <row r="2009" customFormat="false" ht="14.25" hidden="false" customHeight="true" outlineLevel="0" collapsed="false">
      <c r="B2009" s="88" t="s">
        <v>43</v>
      </c>
      <c r="C2009" s="89" t="n">
        <v>1128299</v>
      </c>
      <c r="D2009" s="90" t="n">
        <v>44226</v>
      </c>
      <c r="E2009" s="88" t="s">
        <v>18</v>
      </c>
      <c r="F2009" s="88" t="s">
        <v>19</v>
      </c>
      <c r="G2009" s="88" t="s">
        <v>60</v>
      </c>
      <c r="H2009" s="91" t="s">
        <v>32</v>
      </c>
      <c r="I2009" s="92" t="n">
        <v>55</v>
      </c>
      <c r="J2009" s="93" t="n">
        <v>875</v>
      </c>
      <c r="K2009" s="94" t="n">
        <f aca="false">I2009 * J2009</f>
        <v>48125</v>
      </c>
      <c r="L2009" s="94" t="n">
        <f aca="false">K2009 *M2009</f>
        <v>14437.5</v>
      </c>
      <c r="M2009" s="95" t="n">
        <v>0.3</v>
      </c>
      <c r="N2009" s="88" t="s">
        <v>31</v>
      </c>
      <c r="O2009" s="91" t="s">
        <v>218</v>
      </c>
      <c r="P2009" s="0" t="str">
        <f aca="false">RIGHT(H2009,LEN(H2009) - FIND(" ", H2009))</f>
        <v>Street Footwear</v>
      </c>
    </row>
    <row r="2010" customFormat="false" ht="14.25" hidden="false" customHeight="true" outlineLevel="0" collapsed="false">
      <c r="B2010" s="88" t="s">
        <v>22</v>
      </c>
      <c r="C2010" s="89" t="n">
        <v>1189833</v>
      </c>
      <c r="D2010" s="90" t="n">
        <v>44226</v>
      </c>
      <c r="E2010" s="88" t="s">
        <v>29</v>
      </c>
      <c r="F2010" s="88" t="s">
        <v>124</v>
      </c>
      <c r="G2010" s="88" t="s">
        <v>87</v>
      </c>
      <c r="H2010" s="91" t="s">
        <v>44</v>
      </c>
      <c r="I2010" s="92" t="n">
        <v>40</v>
      </c>
      <c r="J2010" s="93" t="n">
        <v>425</v>
      </c>
      <c r="K2010" s="94" t="n">
        <f aca="false">I2010 * J2010</f>
        <v>17000</v>
      </c>
      <c r="L2010" s="94" t="n">
        <f aca="false">K2010 *M2010</f>
        <v>6800</v>
      </c>
      <c r="M2010" s="95" t="n">
        <v>0.4</v>
      </c>
      <c r="N2010" s="88" t="s">
        <v>31</v>
      </c>
      <c r="O2010" s="91" t="s">
        <v>219</v>
      </c>
      <c r="P2010" s="0" t="str">
        <f aca="false">RIGHT(H2010,LEN(H2010) - FIND(" ", H2010))</f>
        <v>Athletic Footwear</v>
      </c>
    </row>
    <row r="2011" customFormat="false" ht="14.25" hidden="false" customHeight="true" outlineLevel="0" collapsed="false">
      <c r="B2011" s="88" t="s">
        <v>43</v>
      </c>
      <c r="C2011" s="89" t="n">
        <v>1128299</v>
      </c>
      <c r="D2011" s="90" t="n">
        <v>44226</v>
      </c>
      <c r="E2011" s="88" t="s">
        <v>18</v>
      </c>
      <c r="F2011" s="88" t="s">
        <v>19</v>
      </c>
      <c r="G2011" s="88" t="s">
        <v>60</v>
      </c>
      <c r="H2011" s="91" t="s">
        <v>32</v>
      </c>
      <c r="I2011" s="92" t="n">
        <v>51</v>
      </c>
      <c r="J2011" s="93" t="n">
        <v>236</v>
      </c>
      <c r="K2011" s="94" t="n">
        <f aca="false">I2011 * J2011</f>
        <v>12036</v>
      </c>
      <c r="L2011" s="94" t="n">
        <f aca="false">K2011 *M2011</f>
        <v>5416.2</v>
      </c>
      <c r="M2011" s="95" t="n">
        <v>0.45</v>
      </c>
      <c r="N2011" s="88" t="s">
        <v>23</v>
      </c>
      <c r="O2011" s="91" t="s">
        <v>218</v>
      </c>
      <c r="P2011" s="0" t="str">
        <f aca="false">RIGHT(H2011,LEN(H2011) - FIND(" ", H2011))</f>
        <v>Street Footwear</v>
      </c>
    </row>
    <row r="2012" customFormat="false" ht="14.25" hidden="false" customHeight="true" outlineLevel="0" collapsed="false">
      <c r="B2012" s="88" t="s">
        <v>22</v>
      </c>
      <c r="C2012" s="89" t="n">
        <v>1189833</v>
      </c>
      <c r="D2012" s="90" t="n">
        <v>44226</v>
      </c>
      <c r="E2012" s="88" t="s">
        <v>29</v>
      </c>
      <c r="F2012" s="88" t="s">
        <v>124</v>
      </c>
      <c r="G2012" s="88" t="s">
        <v>87</v>
      </c>
      <c r="H2012" s="91" t="s">
        <v>44</v>
      </c>
      <c r="I2012" s="92" t="n">
        <v>38</v>
      </c>
      <c r="J2012" s="93" t="n">
        <v>106</v>
      </c>
      <c r="K2012" s="94" t="n">
        <f aca="false">I2012 * J2012</f>
        <v>4028</v>
      </c>
      <c r="L2012" s="94" t="n">
        <f aca="false">K2012 *M2012</f>
        <v>2134.84</v>
      </c>
      <c r="M2012" s="95" t="n">
        <v>0.53</v>
      </c>
      <c r="N2012" s="88" t="s">
        <v>23</v>
      </c>
      <c r="O2012" s="91" t="s">
        <v>219</v>
      </c>
      <c r="P2012" s="0" t="str">
        <f aca="false">RIGHT(H2012,LEN(H2012) - FIND(" ", H2012))</f>
        <v>Athletic Footwear</v>
      </c>
    </row>
    <row r="2013" customFormat="false" ht="14.25" hidden="false" customHeight="true" outlineLevel="0" collapsed="false">
      <c r="B2013" s="88" t="s">
        <v>43</v>
      </c>
      <c r="C2013" s="89" t="n">
        <v>1128299</v>
      </c>
      <c r="D2013" s="90" t="n">
        <v>44226</v>
      </c>
      <c r="E2013" s="88" t="s">
        <v>18</v>
      </c>
      <c r="F2013" s="88" t="s">
        <v>19</v>
      </c>
      <c r="G2013" s="88" t="s">
        <v>60</v>
      </c>
      <c r="H2013" s="91" t="s">
        <v>32</v>
      </c>
      <c r="I2013" s="92" t="n">
        <v>36</v>
      </c>
      <c r="J2013" s="93" t="n">
        <v>289</v>
      </c>
      <c r="K2013" s="94" t="n">
        <f aca="false">I2013 * J2013</f>
        <v>10404</v>
      </c>
      <c r="L2013" s="94" t="n">
        <f aca="false">K2013 *M2013</f>
        <v>3433.32</v>
      </c>
      <c r="M2013" s="95" t="n">
        <v>0.33</v>
      </c>
      <c r="N2013" s="88" t="s">
        <v>31</v>
      </c>
      <c r="O2013" s="91" t="s">
        <v>218</v>
      </c>
      <c r="P2013" s="0" t="str">
        <f aca="false">RIGHT(H2013,LEN(H2013) - FIND(" ", H2013))</f>
        <v>Street Footwear</v>
      </c>
    </row>
    <row r="2014" customFormat="false" ht="14.25" hidden="false" customHeight="true" outlineLevel="0" collapsed="false">
      <c r="B2014" s="88" t="s">
        <v>43</v>
      </c>
      <c r="C2014" s="89" t="n">
        <v>1128299</v>
      </c>
      <c r="D2014" s="90" t="n">
        <v>44227</v>
      </c>
      <c r="E2014" s="88" t="s">
        <v>18</v>
      </c>
      <c r="F2014" s="88" t="s">
        <v>19</v>
      </c>
      <c r="G2014" s="88" t="s">
        <v>60</v>
      </c>
      <c r="H2014" s="91" t="s">
        <v>24</v>
      </c>
      <c r="I2014" s="92" t="n">
        <v>60</v>
      </c>
      <c r="J2014" s="93" t="n">
        <v>875</v>
      </c>
      <c r="K2014" s="94" t="n">
        <f aca="false">I2014 * J2014</f>
        <v>52500</v>
      </c>
      <c r="L2014" s="94" t="n">
        <f aca="false">K2014 *M2014</f>
        <v>7875</v>
      </c>
      <c r="M2014" s="95" t="n">
        <v>0.15</v>
      </c>
      <c r="N2014" s="88" t="s">
        <v>31</v>
      </c>
      <c r="O2014" s="91" t="s">
        <v>218</v>
      </c>
      <c r="P2014" s="0" t="str">
        <f aca="false">RIGHT(H2014,LEN(H2014) - FIND(" ", H2014))</f>
        <v>Athletic Footwear</v>
      </c>
    </row>
    <row r="2015" customFormat="false" ht="14.25" hidden="false" customHeight="true" outlineLevel="0" collapsed="false">
      <c r="B2015" s="88" t="s">
        <v>22</v>
      </c>
      <c r="C2015" s="89" t="n">
        <v>1189833</v>
      </c>
      <c r="D2015" s="90" t="n">
        <v>44227</v>
      </c>
      <c r="E2015" s="88" t="s">
        <v>29</v>
      </c>
      <c r="F2015" s="88" t="s">
        <v>124</v>
      </c>
      <c r="G2015" s="88" t="s">
        <v>87</v>
      </c>
      <c r="H2015" s="91" t="s">
        <v>16</v>
      </c>
      <c r="I2015" s="92" t="n">
        <v>45</v>
      </c>
      <c r="J2015" s="93" t="n">
        <v>300</v>
      </c>
      <c r="K2015" s="94" t="n">
        <f aca="false">I2015 * J2015</f>
        <v>13500</v>
      </c>
      <c r="L2015" s="94" t="n">
        <f aca="false">K2015 *M2015</f>
        <v>8100</v>
      </c>
      <c r="M2015" s="95" t="n">
        <v>0.6</v>
      </c>
      <c r="N2015" s="88" t="s">
        <v>31</v>
      </c>
      <c r="O2015" s="91" t="s">
        <v>218</v>
      </c>
      <c r="P2015" s="0" t="str">
        <f aca="false">RIGHT(H2015,LEN(H2015) - FIND(" ", H2015))</f>
        <v>Apparel</v>
      </c>
    </row>
    <row r="2016" customFormat="false" ht="14.25" hidden="false" customHeight="true" outlineLevel="0" collapsed="false">
      <c r="B2016" s="88" t="s">
        <v>43</v>
      </c>
      <c r="C2016" s="89" t="n">
        <v>1128299</v>
      </c>
      <c r="D2016" s="90" t="n">
        <v>44227</v>
      </c>
      <c r="E2016" s="88" t="s">
        <v>18</v>
      </c>
      <c r="F2016" s="88" t="s">
        <v>19</v>
      </c>
      <c r="G2016" s="88" t="s">
        <v>60</v>
      </c>
      <c r="H2016" s="91" t="s">
        <v>24</v>
      </c>
      <c r="I2016" s="92" t="n">
        <v>59</v>
      </c>
      <c r="J2016" s="93" t="n">
        <v>219</v>
      </c>
      <c r="K2016" s="94" t="n">
        <f aca="false">I2016 * J2016</f>
        <v>12921</v>
      </c>
      <c r="L2016" s="94" t="n">
        <f aca="false">K2016 *M2016</f>
        <v>3747.09</v>
      </c>
      <c r="M2016" s="95" t="n">
        <v>0.29</v>
      </c>
      <c r="N2016" s="88" t="s">
        <v>23</v>
      </c>
      <c r="O2016" s="91" t="s">
        <v>218</v>
      </c>
      <c r="P2016" s="0" t="str">
        <f aca="false">RIGHT(H2016,LEN(H2016) - FIND(" ", H2016))</f>
        <v>Athletic Footwear</v>
      </c>
    </row>
    <row r="2017" customFormat="false" ht="14.25" hidden="false" customHeight="true" outlineLevel="0" collapsed="false">
      <c r="B2017" s="88" t="s">
        <v>22</v>
      </c>
      <c r="C2017" s="89" t="n">
        <v>1189833</v>
      </c>
      <c r="D2017" s="90" t="n">
        <v>44227</v>
      </c>
      <c r="E2017" s="88" t="s">
        <v>29</v>
      </c>
      <c r="F2017" s="88" t="s">
        <v>124</v>
      </c>
      <c r="G2017" s="88" t="s">
        <v>87</v>
      </c>
      <c r="H2017" s="91" t="s">
        <v>16</v>
      </c>
      <c r="I2017" s="92" t="n">
        <v>41</v>
      </c>
      <c r="J2017" s="93" t="n">
        <v>75</v>
      </c>
      <c r="K2017" s="94" t="n">
        <f aca="false">I2017 * J2017</f>
        <v>3075</v>
      </c>
      <c r="L2017" s="94" t="n">
        <f aca="false">K2017 *M2017</f>
        <v>2275.5</v>
      </c>
      <c r="M2017" s="95" t="n">
        <v>0.74</v>
      </c>
      <c r="N2017" s="88" t="s">
        <v>23</v>
      </c>
      <c r="O2017" s="91" t="s">
        <v>218</v>
      </c>
      <c r="P2017" s="0" t="str">
        <f aca="false">RIGHT(H2017,LEN(H2017) - FIND(" ", H2017))</f>
        <v>Apparel</v>
      </c>
    </row>
    <row r="2018" customFormat="false" ht="14.25" hidden="false" customHeight="true" outlineLevel="0" collapsed="false">
      <c r="B2018" s="88" t="s">
        <v>43</v>
      </c>
      <c r="C2018" s="89" t="n">
        <v>1128299</v>
      </c>
      <c r="D2018" s="90" t="n">
        <v>44227</v>
      </c>
      <c r="E2018" s="88" t="s">
        <v>18</v>
      </c>
      <c r="F2018" s="88" t="s">
        <v>19</v>
      </c>
      <c r="G2018" s="88" t="s">
        <v>60</v>
      </c>
      <c r="H2018" s="91" t="s">
        <v>24</v>
      </c>
      <c r="I2018" s="92" t="n">
        <v>39</v>
      </c>
      <c r="J2018" s="93" t="n">
        <v>280</v>
      </c>
      <c r="K2018" s="94" t="n">
        <f aca="false">I2018 * J2018</f>
        <v>10920</v>
      </c>
      <c r="L2018" s="94" t="n">
        <f aca="false">K2018 *M2018</f>
        <v>1965.6</v>
      </c>
      <c r="M2018" s="95" t="n">
        <v>0.18</v>
      </c>
      <c r="N2018" s="88" t="s">
        <v>31</v>
      </c>
      <c r="O2018" s="91" t="s">
        <v>218</v>
      </c>
      <c r="P2018" s="0" t="str">
        <f aca="false">RIGHT(H2018,LEN(H2018) - FIND(" ", H2018))</f>
        <v>Athletic Footwear</v>
      </c>
    </row>
    <row r="2019" customFormat="false" ht="14.25" hidden="false" customHeight="true" outlineLevel="0" collapsed="false">
      <c r="B2019" s="88" t="s">
        <v>43</v>
      </c>
      <c r="C2019" s="89" t="n">
        <v>1128299</v>
      </c>
      <c r="D2019" s="90" t="n">
        <v>44228</v>
      </c>
      <c r="E2019" s="88" t="s">
        <v>18</v>
      </c>
      <c r="F2019" s="88" t="s">
        <v>19</v>
      </c>
      <c r="G2019" s="88" t="s">
        <v>60</v>
      </c>
      <c r="H2019" s="91" t="s">
        <v>48</v>
      </c>
      <c r="I2019" s="92" t="n">
        <v>55</v>
      </c>
      <c r="J2019" s="93" t="n">
        <v>700</v>
      </c>
      <c r="K2019" s="94" t="n">
        <f aca="false">I2019 * J2019</f>
        <v>38500</v>
      </c>
      <c r="L2019" s="94" t="n">
        <f aca="false">K2019 *M2019</f>
        <v>11550</v>
      </c>
      <c r="M2019" s="95" t="n">
        <v>0.3</v>
      </c>
      <c r="N2019" s="88" t="s">
        <v>31</v>
      </c>
      <c r="O2019" s="91" t="s">
        <v>219</v>
      </c>
      <c r="P2019" s="0" t="str">
        <f aca="false">RIGHT(H2019,LEN(H2019) - FIND(" ", H2019))</f>
        <v>Street Footwear</v>
      </c>
    </row>
    <row r="2020" customFormat="false" ht="14.25" hidden="false" customHeight="true" outlineLevel="0" collapsed="false">
      <c r="B2020" s="88" t="s">
        <v>22</v>
      </c>
      <c r="C2020" s="89" t="n">
        <v>1189833</v>
      </c>
      <c r="D2020" s="90" t="n">
        <v>44228</v>
      </c>
      <c r="E2020" s="88" t="s">
        <v>29</v>
      </c>
      <c r="F2020" s="88" t="s">
        <v>124</v>
      </c>
      <c r="G2020" s="88" t="s">
        <v>87</v>
      </c>
      <c r="H2020" s="91" t="s">
        <v>38</v>
      </c>
      <c r="I2020" s="92" t="n">
        <v>60</v>
      </c>
      <c r="J2020" s="93" t="n">
        <v>600</v>
      </c>
      <c r="K2020" s="94" t="n">
        <f aca="false">I2020 * J2020</f>
        <v>36000</v>
      </c>
      <c r="L2020" s="94" t="n">
        <f aca="false">K2020 *M2020</f>
        <v>9000</v>
      </c>
      <c r="M2020" s="95" t="n">
        <v>0.25</v>
      </c>
      <c r="N2020" s="88" t="s">
        <v>31</v>
      </c>
      <c r="O2020" s="91" t="s">
        <v>219</v>
      </c>
      <c r="P2020" s="0" t="str">
        <f aca="false">RIGHT(H2020,LEN(H2020) - FIND(" ", H2020))</f>
        <v>Apparel</v>
      </c>
    </row>
    <row r="2021" customFormat="false" ht="14.25" hidden="false" customHeight="true" outlineLevel="0" collapsed="false">
      <c r="B2021" s="88" t="s">
        <v>43</v>
      </c>
      <c r="C2021" s="89" t="n">
        <v>1128299</v>
      </c>
      <c r="D2021" s="90" t="n">
        <v>44228</v>
      </c>
      <c r="E2021" s="88" t="s">
        <v>18</v>
      </c>
      <c r="F2021" s="88" t="s">
        <v>19</v>
      </c>
      <c r="G2021" s="88" t="s">
        <v>60</v>
      </c>
      <c r="H2021" s="91" t="s">
        <v>48</v>
      </c>
      <c r="I2021" s="92" t="n">
        <v>50</v>
      </c>
      <c r="J2021" s="93" t="n">
        <v>182</v>
      </c>
      <c r="K2021" s="94" t="n">
        <f aca="false">I2021 * J2021</f>
        <v>9100</v>
      </c>
      <c r="L2021" s="94" t="n">
        <f aca="false">K2021 *M2021</f>
        <v>3822</v>
      </c>
      <c r="M2021" s="95" t="n">
        <v>0.42</v>
      </c>
      <c r="N2021" s="88" t="s">
        <v>23</v>
      </c>
      <c r="O2021" s="91" t="s">
        <v>219</v>
      </c>
      <c r="P2021" s="0" t="str">
        <f aca="false">RIGHT(H2021,LEN(H2021) - FIND(" ", H2021))</f>
        <v>Street Footwear</v>
      </c>
    </row>
    <row r="2022" customFormat="false" ht="14.25" hidden="false" customHeight="true" outlineLevel="0" collapsed="false">
      <c r="B2022" s="88" t="s">
        <v>22</v>
      </c>
      <c r="C2022" s="89" t="n">
        <v>1189833</v>
      </c>
      <c r="D2022" s="90" t="n">
        <v>44228</v>
      </c>
      <c r="E2022" s="88" t="s">
        <v>29</v>
      </c>
      <c r="F2022" s="88" t="s">
        <v>124</v>
      </c>
      <c r="G2022" s="88" t="s">
        <v>87</v>
      </c>
      <c r="H2022" s="91" t="s">
        <v>38</v>
      </c>
      <c r="I2022" s="92" t="n">
        <v>55</v>
      </c>
      <c r="J2022" s="93" t="n">
        <v>150</v>
      </c>
      <c r="K2022" s="94" t="n">
        <f aca="false">I2022 * J2022</f>
        <v>8250</v>
      </c>
      <c r="L2022" s="94" t="n">
        <f aca="false">K2022 *M2022</f>
        <v>2970</v>
      </c>
      <c r="M2022" s="95" t="n">
        <v>0.36</v>
      </c>
      <c r="N2022" s="88" t="s">
        <v>23</v>
      </c>
      <c r="O2022" s="91" t="s">
        <v>219</v>
      </c>
      <c r="P2022" s="0" t="str">
        <f aca="false">RIGHT(H2022,LEN(H2022) - FIND(" ", H2022))</f>
        <v>Apparel</v>
      </c>
    </row>
    <row r="2023" customFormat="false" ht="14.25" hidden="false" customHeight="true" outlineLevel="0" collapsed="false">
      <c r="B2023" s="88" t="s">
        <v>43</v>
      </c>
      <c r="C2023" s="89" t="n">
        <v>1128299</v>
      </c>
      <c r="D2023" s="90" t="n">
        <v>44228</v>
      </c>
      <c r="E2023" s="88" t="s">
        <v>18</v>
      </c>
      <c r="F2023" s="88" t="s">
        <v>19</v>
      </c>
      <c r="G2023" s="88" t="s">
        <v>60</v>
      </c>
      <c r="H2023" s="91" t="s">
        <v>48</v>
      </c>
      <c r="I2023" s="92" t="n">
        <v>42</v>
      </c>
      <c r="J2023" s="93" t="n">
        <v>210</v>
      </c>
      <c r="K2023" s="94" t="n">
        <f aca="false">I2023 * J2023</f>
        <v>8820</v>
      </c>
      <c r="L2023" s="94" t="n">
        <f aca="false">K2023 *M2023</f>
        <v>2910.6</v>
      </c>
      <c r="M2023" s="95" t="n">
        <v>0.33</v>
      </c>
      <c r="N2023" s="88" t="s">
        <v>31</v>
      </c>
      <c r="O2023" s="91" t="s">
        <v>219</v>
      </c>
      <c r="P2023" s="0" t="str">
        <f aca="false">RIGHT(H2023,LEN(H2023) - FIND(" ", H2023))</f>
        <v>Street Footwear</v>
      </c>
    </row>
    <row r="2024" customFormat="false" ht="14.25" hidden="false" customHeight="true" outlineLevel="0" collapsed="false">
      <c r="B2024" s="88" t="s">
        <v>43</v>
      </c>
      <c r="C2024" s="89" t="n">
        <v>1128299</v>
      </c>
      <c r="D2024" s="90" t="n">
        <v>44229</v>
      </c>
      <c r="E2024" s="88" t="s">
        <v>18</v>
      </c>
      <c r="F2024" s="88" t="s">
        <v>19</v>
      </c>
      <c r="G2024" s="88" t="s">
        <v>60</v>
      </c>
      <c r="H2024" s="91" t="s">
        <v>44</v>
      </c>
      <c r="I2024" s="92" t="n">
        <v>55</v>
      </c>
      <c r="J2024" s="93" t="n">
        <v>675</v>
      </c>
      <c r="K2024" s="94" t="n">
        <f aca="false">I2024 * J2024</f>
        <v>37125</v>
      </c>
      <c r="L2024" s="94" t="n">
        <f aca="false">K2024 *M2024</f>
        <v>9281.25</v>
      </c>
      <c r="M2024" s="95" t="n">
        <v>0.25</v>
      </c>
      <c r="N2024" s="88" t="s">
        <v>31</v>
      </c>
      <c r="O2024" s="91" t="s">
        <v>219</v>
      </c>
      <c r="P2024" s="0" t="str">
        <f aca="false">RIGHT(H2024,LEN(H2024) - FIND(" ", H2024))</f>
        <v>Athletic Footwear</v>
      </c>
    </row>
    <row r="2025" customFormat="false" ht="14.25" hidden="false" customHeight="true" outlineLevel="0" collapsed="false">
      <c r="B2025" s="88" t="s">
        <v>22</v>
      </c>
      <c r="C2025" s="89" t="n">
        <v>1189833</v>
      </c>
      <c r="D2025" s="90" t="n">
        <v>44229</v>
      </c>
      <c r="E2025" s="88" t="s">
        <v>29</v>
      </c>
      <c r="F2025" s="88" t="s">
        <v>124</v>
      </c>
      <c r="G2025" s="88" t="s">
        <v>87</v>
      </c>
      <c r="H2025" s="91" t="s">
        <v>32</v>
      </c>
      <c r="I2025" s="92" t="n">
        <v>40</v>
      </c>
      <c r="J2025" s="93" t="n">
        <v>750</v>
      </c>
      <c r="K2025" s="94" t="n">
        <f aca="false">I2025 * J2025</f>
        <v>30000</v>
      </c>
      <c r="L2025" s="94" t="n">
        <f aca="false">K2025 *M2025</f>
        <v>13500</v>
      </c>
      <c r="M2025" s="95" t="n">
        <v>0.45</v>
      </c>
      <c r="N2025" s="88" t="s">
        <v>31</v>
      </c>
      <c r="O2025" s="91" t="s">
        <v>218</v>
      </c>
      <c r="P2025" s="0" t="str">
        <f aca="false">RIGHT(H2025,LEN(H2025) - FIND(" ", H2025))</f>
        <v>Street Footwear</v>
      </c>
    </row>
    <row r="2026" customFormat="false" ht="14.25" hidden="false" customHeight="true" outlineLevel="0" collapsed="false">
      <c r="B2026" s="88" t="s">
        <v>43</v>
      </c>
      <c r="C2026" s="89" t="n">
        <v>1128299</v>
      </c>
      <c r="D2026" s="90" t="n">
        <v>44229</v>
      </c>
      <c r="E2026" s="88" t="s">
        <v>18</v>
      </c>
      <c r="F2026" s="88" t="s">
        <v>19</v>
      </c>
      <c r="G2026" s="88" t="s">
        <v>60</v>
      </c>
      <c r="H2026" s="91" t="s">
        <v>44</v>
      </c>
      <c r="I2026" s="92" t="n">
        <v>51</v>
      </c>
      <c r="J2026" s="93" t="n">
        <v>203</v>
      </c>
      <c r="K2026" s="94" t="n">
        <f aca="false">I2026 * J2026</f>
        <v>10353</v>
      </c>
      <c r="L2026" s="94" t="n">
        <f aca="false">K2026 *M2026</f>
        <v>3727.08</v>
      </c>
      <c r="M2026" s="95" t="n">
        <v>0.36</v>
      </c>
      <c r="N2026" s="88" t="s">
        <v>23</v>
      </c>
      <c r="O2026" s="91" t="s">
        <v>219</v>
      </c>
      <c r="P2026" s="0" t="str">
        <f aca="false">RIGHT(H2026,LEN(H2026) - FIND(" ", H2026))</f>
        <v>Athletic Footwear</v>
      </c>
    </row>
    <row r="2027" customFormat="false" ht="14.25" hidden="false" customHeight="true" outlineLevel="0" collapsed="false">
      <c r="B2027" s="88" t="s">
        <v>22</v>
      </c>
      <c r="C2027" s="89" t="n">
        <v>1189833</v>
      </c>
      <c r="D2027" s="90" t="n">
        <v>44229</v>
      </c>
      <c r="E2027" s="88" t="s">
        <v>29</v>
      </c>
      <c r="F2027" s="88" t="s">
        <v>124</v>
      </c>
      <c r="G2027" s="88" t="s">
        <v>87</v>
      </c>
      <c r="H2027" s="91" t="s">
        <v>32</v>
      </c>
      <c r="I2027" s="92" t="n">
        <v>37</v>
      </c>
      <c r="J2027" s="93" t="n">
        <v>203</v>
      </c>
      <c r="K2027" s="94" t="n">
        <f aca="false">I2027 * J2027</f>
        <v>7511</v>
      </c>
      <c r="L2027" s="94" t="n">
        <f aca="false">K2027 *M2027</f>
        <v>4431.49</v>
      </c>
      <c r="M2027" s="95" t="n">
        <v>0.59</v>
      </c>
      <c r="N2027" s="88" t="s">
        <v>23</v>
      </c>
      <c r="O2027" s="91" t="s">
        <v>218</v>
      </c>
      <c r="P2027" s="0" t="str">
        <f aca="false">RIGHT(H2027,LEN(H2027) - FIND(" ", H2027))</f>
        <v>Street Footwear</v>
      </c>
    </row>
    <row r="2028" customFormat="false" ht="14.25" hidden="false" customHeight="true" outlineLevel="0" collapsed="false">
      <c r="B2028" s="88" t="s">
        <v>43</v>
      </c>
      <c r="C2028" s="89" t="n">
        <v>1128299</v>
      </c>
      <c r="D2028" s="90" t="n">
        <v>44229</v>
      </c>
      <c r="E2028" s="88" t="s">
        <v>18</v>
      </c>
      <c r="F2028" s="88" t="s">
        <v>19</v>
      </c>
      <c r="G2028" s="88" t="s">
        <v>60</v>
      </c>
      <c r="H2028" s="91" t="s">
        <v>44</v>
      </c>
      <c r="I2028" s="92" t="n">
        <v>42</v>
      </c>
      <c r="J2028" s="93" t="n">
        <v>223</v>
      </c>
      <c r="K2028" s="94" t="n">
        <f aca="false">I2028 * J2028</f>
        <v>9366</v>
      </c>
      <c r="L2028" s="94" t="n">
        <f aca="false">K2028 *M2028</f>
        <v>2903.46</v>
      </c>
      <c r="M2028" s="95" t="n">
        <v>0.31</v>
      </c>
      <c r="N2028" s="88" t="s">
        <v>31</v>
      </c>
      <c r="O2028" s="91" t="s">
        <v>219</v>
      </c>
      <c r="P2028" s="0" t="str">
        <f aca="false">RIGHT(H2028,LEN(H2028) - FIND(" ", H2028))</f>
        <v>Athletic Footwear</v>
      </c>
    </row>
    <row r="2029" customFormat="false" ht="14.25" hidden="false" customHeight="true" outlineLevel="0" collapsed="false">
      <c r="B2029" s="88" t="s">
        <v>43</v>
      </c>
      <c r="C2029" s="89" t="n">
        <v>1128299</v>
      </c>
      <c r="D2029" s="90" t="n">
        <v>44230</v>
      </c>
      <c r="E2029" s="88" t="s">
        <v>18</v>
      </c>
      <c r="F2029" s="88" t="s">
        <v>19</v>
      </c>
      <c r="G2029" s="88" t="s">
        <v>60</v>
      </c>
      <c r="H2029" s="91" t="s">
        <v>16</v>
      </c>
      <c r="I2029" s="92" t="n">
        <v>65</v>
      </c>
      <c r="J2029" s="93" t="n">
        <v>650</v>
      </c>
      <c r="K2029" s="94" t="n">
        <f aca="false">I2029 * J2029</f>
        <v>42250</v>
      </c>
      <c r="L2029" s="94" t="n">
        <f aca="false">K2029 *M2029</f>
        <v>19012.5</v>
      </c>
      <c r="M2029" s="95" t="n">
        <v>0.45</v>
      </c>
      <c r="N2029" s="88" t="s">
        <v>31</v>
      </c>
      <c r="O2029" s="91" t="s">
        <v>218</v>
      </c>
      <c r="P2029" s="0" t="str">
        <f aca="false">RIGHT(H2029,LEN(H2029) - FIND(" ", H2029))</f>
        <v>Apparel</v>
      </c>
    </row>
    <row r="2030" customFormat="false" ht="14.25" hidden="false" customHeight="true" outlineLevel="0" collapsed="false">
      <c r="B2030" s="88" t="s">
        <v>22</v>
      </c>
      <c r="C2030" s="89" t="n">
        <v>1189833</v>
      </c>
      <c r="D2030" s="90" t="n">
        <v>44230</v>
      </c>
      <c r="E2030" s="88" t="s">
        <v>29</v>
      </c>
      <c r="F2030" s="88" t="s">
        <v>124</v>
      </c>
      <c r="G2030" s="88" t="s">
        <v>87</v>
      </c>
      <c r="H2030" s="91" t="s">
        <v>24</v>
      </c>
      <c r="I2030" s="92" t="n">
        <v>45</v>
      </c>
      <c r="J2030" s="93" t="n">
        <v>600</v>
      </c>
      <c r="K2030" s="94" t="n">
        <f aca="false">I2030 * J2030</f>
        <v>27000</v>
      </c>
      <c r="L2030" s="94" t="n">
        <f aca="false">K2030 *M2030</f>
        <v>8100</v>
      </c>
      <c r="M2030" s="95" t="n">
        <v>0.3</v>
      </c>
      <c r="N2030" s="88" t="s">
        <v>31</v>
      </c>
      <c r="O2030" s="91" t="s">
        <v>218</v>
      </c>
      <c r="P2030" s="0" t="str">
        <f aca="false">RIGHT(H2030,LEN(H2030) - FIND(" ", H2030))</f>
        <v>Athletic Footwear</v>
      </c>
    </row>
    <row r="2031" customFormat="false" ht="14.25" hidden="false" customHeight="true" outlineLevel="0" collapsed="false">
      <c r="B2031" s="88" t="s">
        <v>43</v>
      </c>
      <c r="C2031" s="89" t="n">
        <v>1185732</v>
      </c>
      <c r="D2031" s="90" t="n">
        <v>44230</v>
      </c>
      <c r="E2031" s="88" t="s">
        <v>29</v>
      </c>
      <c r="F2031" s="88" t="s">
        <v>103</v>
      </c>
      <c r="G2031" s="88" t="s">
        <v>108</v>
      </c>
      <c r="H2031" s="91" t="s">
        <v>32</v>
      </c>
      <c r="I2031" s="92" t="n">
        <v>30</v>
      </c>
      <c r="J2031" s="93" t="n">
        <v>500</v>
      </c>
      <c r="K2031" s="94" t="n">
        <f aca="false">I2031 * J2031</f>
        <v>15000</v>
      </c>
      <c r="L2031" s="94" t="n">
        <f aca="false">K2031 *M2031</f>
        <v>4500</v>
      </c>
      <c r="M2031" s="95" t="n">
        <v>0.3</v>
      </c>
      <c r="N2031" s="88" t="s">
        <v>14</v>
      </c>
      <c r="O2031" s="91" t="s">
        <v>218</v>
      </c>
      <c r="P2031" s="0" t="str">
        <f aca="false">RIGHT(H2031,LEN(H2031) - FIND(" ", H2031))</f>
        <v>Street Footwear</v>
      </c>
    </row>
    <row r="2032" customFormat="false" ht="14.25" hidden="false" customHeight="true" outlineLevel="0" collapsed="false">
      <c r="B2032" s="88" t="s">
        <v>43</v>
      </c>
      <c r="C2032" s="89" t="n">
        <v>1185732</v>
      </c>
      <c r="D2032" s="90" t="n">
        <v>44230</v>
      </c>
      <c r="E2032" s="88" t="s">
        <v>29</v>
      </c>
      <c r="F2032" s="88" t="s">
        <v>103</v>
      </c>
      <c r="G2032" s="88" t="s">
        <v>108</v>
      </c>
      <c r="H2032" s="91" t="s">
        <v>24</v>
      </c>
      <c r="I2032" s="92" t="n">
        <v>30</v>
      </c>
      <c r="J2032" s="93" t="n">
        <v>150</v>
      </c>
      <c r="K2032" s="94" t="n">
        <f aca="false">I2032 * J2032</f>
        <v>4500</v>
      </c>
      <c r="L2032" s="94" t="n">
        <f aca="false">K2032 *M2032</f>
        <v>1575</v>
      </c>
      <c r="M2032" s="95" t="n">
        <v>0.35</v>
      </c>
      <c r="N2032" s="88" t="s">
        <v>14</v>
      </c>
      <c r="O2032" s="91" t="s">
        <v>218</v>
      </c>
      <c r="P2032" s="0" t="str">
        <f aca="false">RIGHT(H2032,LEN(H2032) - FIND(" ", H2032))</f>
        <v>Athletic Footwear</v>
      </c>
    </row>
    <row r="2033" customFormat="false" ht="14.25" hidden="false" customHeight="true" outlineLevel="0" collapsed="false">
      <c r="B2033" s="88" t="s">
        <v>43</v>
      </c>
      <c r="C2033" s="89" t="n">
        <v>1185732</v>
      </c>
      <c r="D2033" s="90" t="n">
        <v>44230</v>
      </c>
      <c r="E2033" s="88" t="s">
        <v>29</v>
      </c>
      <c r="F2033" s="88" t="s">
        <v>103</v>
      </c>
      <c r="G2033" s="88" t="s">
        <v>108</v>
      </c>
      <c r="H2033" s="91" t="s">
        <v>48</v>
      </c>
      <c r="I2033" s="92" t="n">
        <v>20</v>
      </c>
      <c r="J2033" s="93" t="n">
        <v>200</v>
      </c>
      <c r="K2033" s="94" t="n">
        <f aca="false">I2033 * J2033</f>
        <v>4000</v>
      </c>
      <c r="L2033" s="94" t="n">
        <f aca="false">K2033 *M2033</f>
        <v>1200</v>
      </c>
      <c r="M2033" s="95" t="n">
        <v>0.3</v>
      </c>
      <c r="N2033" s="88" t="s">
        <v>14</v>
      </c>
      <c r="O2033" s="91" t="s">
        <v>219</v>
      </c>
      <c r="P2033" s="0" t="str">
        <f aca="false">RIGHT(H2033,LEN(H2033) - FIND(" ", H2033))</f>
        <v>Street Footwear</v>
      </c>
    </row>
    <row r="2034" customFormat="false" ht="14.25" hidden="false" customHeight="true" outlineLevel="0" collapsed="false">
      <c r="B2034" s="88" t="s">
        <v>43</v>
      </c>
      <c r="C2034" s="89" t="n">
        <v>1185732</v>
      </c>
      <c r="D2034" s="90" t="n">
        <v>44230</v>
      </c>
      <c r="E2034" s="88" t="s">
        <v>29</v>
      </c>
      <c r="F2034" s="88" t="s">
        <v>165</v>
      </c>
      <c r="G2034" s="88" t="s">
        <v>135</v>
      </c>
      <c r="H2034" s="91" t="s">
        <v>44</v>
      </c>
      <c r="I2034" s="92" t="n">
        <v>25</v>
      </c>
      <c r="J2034" s="93" t="n">
        <v>75</v>
      </c>
      <c r="K2034" s="94" t="n">
        <f aca="false">I2034 * J2034</f>
        <v>1875</v>
      </c>
      <c r="L2034" s="94" t="n">
        <f aca="false">K2034 *M2034</f>
        <v>562.5</v>
      </c>
      <c r="M2034" s="95" t="n">
        <v>0.3</v>
      </c>
      <c r="N2034" s="88" t="s">
        <v>14</v>
      </c>
      <c r="O2034" s="91" t="s">
        <v>219</v>
      </c>
      <c r="P2034" s="0" t="str">
        <f aca="false">RIGHT(H2034,LEN(H2034) - FIND(" ", H2034))</f>
        <v>Athletic Footwear</v>
      </c>
    </row>
    <row r="2035" customFormat="false" ht="14.25" hidden="false" customHeight="true" outlineLevel="0" collapsed="false">
      <c r="B2035" s="88" t="s">
        <v>43</v>
      </c>
      <c r="C2035" s="89" t="n">
        <v>1185732</v>
      </c>
      <c r="D2035" s="90" t="n">
        <v>44230</v>
      </c>
      <c r="E2035" s="88" t="s">
        <v>29</v>
      </c>
      <c r="F2035" s="88" t="s">
        <v>165</v>
      </c>
      <c r="G2035" s="88" t="s">
        <v>135</v>
      </c>
      <c r="H2035" s="91" t="s">
        <v>16</v>
      </c>
      <c r="I2035" s="92" t="n">
        <v>40</v>
      </c>
      <c r="J2035" s="93" t="n">
        <v>150</v>
      </c>
      <c r="K2035" s="94" t="n">
        <f aca="false">I2035 * J2035</f>
        <v>6000</v>
      </c>
      <c r="L2035" s="94" t="n">
        <f aca="false">K2035 *M2035</f>
        <v>3000</v>
      </c>
      <c r="M2035" s="95" t="n">
        <v>0.5</v>
      </c>
      <c r="N2035" s="88" t="s">
        <v>14</v>
      </c>
      <c r="O2035" s="91" t="s">
        <v>218</v>
      </c>
      <c r="P2035" s="0" t="str">
        <f aca="false">RIGHT(H2035,LEN(H2035) - FIND(" ", H2035))</f>
        <v>Apparel</v>
      </c>
    </row>
    <row r="2036" customFormat="false" ht="14.25" hidden="false" customHeight="true" outlineLevel="0" collapsed="false">
      <c r="B2036" s="88" t="s">
        <v>43</v>
      </c>
      <c r="C2036" s="89" t="n">
        <v>1185732</v>
      </c>
      <c r="D2036" s="90" t="n">
        <v>44230</v>
      </c>
      <c r="E2036" s="88" t="s">
        <v>29</v>
      </c>
      <c r="F2036" s="88" t="s">
        <v>165</v>
      </c>
      <c r="G2036" s="88" t="s">
        <v>135</v>
      </c>
      <c r="H2036" s="91" t="s">
        <v>38</v>
      </c>
      <c r="I2036" s="92" t="n">
        <v>15</v>
      </c>
      <c r="J2036" s="93" t="n">
        <v>250</v>
      </c>
      <c r="K2036" s="94" t="n">
        <f aca="false">I2036 * J2036</f>
        <v>3750</v>
      </c>
      <c r="L2036" s="94" t="n">
        <f aca="false">K2036 *M2036</f>
        <v>1500</v>
      </c>
      <c r="M2036" s="95" t="n">
        <v>0.4</v>
      </c>
      <c r="N2036" s="88" t="s">
        <v>14</v>
      </c>
      <c r="O2036" s="91" t="s">
        <v>219</v>
      </c>
      <c r="P2036" s="0" t="str">
        <f aca="false">RIGHT(H2036,LEN(H2036) - FIND(" ", H2036))</f>
        <v>Apparel</v>
      </c>
    </row>
    <row r="2037" customFormat="false" ht="14.25" hidden="false" customHeight="true" outlineLevel="0" collapsed="false">
      <c r="B2037" s="88" t="s">
        <v>43</v>
      </c>
      <c r="C2037" s="89" t="n">
        <v>1128299</v>
      </c>
      <c r="D2037" s="90" t="n">
        <v>44230</v>
      </c>
      <c r="E2037" s="88" t="s">
        <v>18</v>
      </c>
      <c r="F2037" s="88" t="s">
        <v>19</v>
      </c>
      <c r="G2037" s="88" t="s">
        <v>60</v>
      </c>
      <c r="H2037" s="91" t="s">
        <v>16</v>
      </c>
      <c r="I2037" s="92" t="n">
        <v>59</v>
      </c>
      <c r="J2037" s="93" t="n">
        <v>182</v>
      </c>
      <c r="K2037" s="94" t="n">
        <f aca="false">I2037 * J2037</f>
        <v>10738</v>
      </c>
      <c r="L2037" s="94" t="n">
        <f aca="false">K2037 *M2037</f>
        <v>6228.04</v>
      </c>
      <c r="M2037" s="95" t="n">
        <v>0.58</v>
      </c>
      <c r="N2037" s="88" t="s">
        <v>23</v>
      </c>
      <c r="O2037" s="91" t="s">
        <v>218</v>
      </c>
      <c r="P2037" s="0" t="str">
        <f aca="false">RIGHT(H2037,LEN(H2037) - FIND(" ", H2037))</f>
        <v>Apparel</v>
      </c>
    </row>
    <row r="2038" customFormat="false" ht="14.25" hidden="false" customHeight="true" outlineLevel="0" collapsed="false">
      <c r="B2038" s="88" t="s">
        <v>22</v>
      </c>
      <c r="C2038" s="89" t="n">
        <v>1189833</v>
      </c>
      <c r="D2038" s="90" t="n">
        <v>44230</v>
      </c>
      <c r="E2038" s="88" t="s">
        <v>29</v>
      </c>
      <c r="F2038" s="88" t="s">
        <v>124</v>
      </c>
      <c r="G2038" s="88" t="s">
        <v>87</v>
      </c>
      <c r="H2038" s="91" t="s">
        <v>24</v>
      </c>
      <c r="I2038" s="92" t="n">
        <v>41</v>
      </c>
      <c r="J2038" s="93" t="n">
        <v>156</v>
      </c>
      <c r="K2038" s="94" t="n">
        <f aca="false">I2038 * J2038</f>
        <v>6396</v>
      </c>
      <c r="L2038" s="94" t="n">
        <f aca="false">K2038 *M2038</f>
        <v>2750.28</v>
      </c>
      <c r="M2038" s="95" t="n">
        <v>0.43</v>
      </c>
      <c r="N2038" s="88" t="s">
        <v>23</v>
      </c>
      <c r="O2038" s="91" t="s">
        <v>218</v>
      </c>
      <c r="P2038" s="0" t="str">
        <f aca="false">RIGHT(H2038,LEN(H2038) - FIND(" ", H2038))</f>
        <v>Athletic Footwear</v>
      </c>
    </row>
    <row r="2039" customFormat="false" ht="14.25" hidden="false" customHeight="true" outlineLevel="0" collapsed="false">
      <c r="B2039" s="88" t="s">
        <v>43</v>
      </c>
      <c r="C2039" s="89" t="n">
        <v>1185732</v>
      </c>
      <c r="D2039" s="90" t="n">
        <v>44230</v>
      </c>
      <c r="E2039" s="88" t="s">
        <v>29</v>
      </c>
      <c r="F2039" s="88" t="s">
        <v>103</v>
      </c>
      <c r="G2039" s="88" t="s">
        <v>108</v>
      </c>
      <c r="H2039" s="91" t="s">
        <v>32</v>
      </c>
      <c r="I2039" s="92" t="n">
        <v>29</v>
      </c>
      <c r="J2039" s="93" t="n">
        <v>140</v>
      </c>
      <c r="K2039" s="94" t="n">
        <f aca="false">I2039 * J2039</f>
        <v>4060</v>
      </c>
      <c r="L2039" s="94" t="n">
        <f aca="false">K2039 *M2039</f>
        <v>1664.6</v>
      </c>
      <c r="M2039" s="95" t="n">
        <v>0.41</v>
      </c>
      <c r="N2039" s="88" t="s">
        <v>23</v>
      </c>
      <c r="O2039" s="91" t="s">
        <v>218</v>
      </c>
      <c r="P2039" s="0" t="str">
        <f aca="false">RIGHT(H2039,LEN(H2039) - FIND(" ", H2039))</f>
        <v>Street Footwear</v>
      </c>
    </row>
    <row r="2040" customFormat="false" ht="14.25" hidden="false" customHeight="true" outlineLevel="0" collapsed="false">
      <c r="B2040" s="88" t="s">
        <v>43</v>
      </c>
      <c r="C2040" s="89" t="n">
        <v>1185732</v>
      </c>
      <c r="D2040" s="90" t="n">
        <v>44230</v>
      </c>
      <c r="E2040" s="88" t="s">
        <v>29</v>
      </c>
      <c r="F2040" s="88" t="s">
        <v>103</v>
      </c>
      <c r="G2040" s="88" t="s">
        <v>108</v>
      </c>
      <c r="H2040" s="91" t="s">
        <v>24</v>
      </c>
      <c r="I2040" s="92" t="n">
        <v>29</v>
      </c>
      <c r="J2040" s="93" t="n">
        <v>39</v>
      </c>
      <c r="K2040" s="94" t="n">
        <f aca="false">I2040 * J2040</f>
        <v>1131</v>
      </c>
      <c r="L2040" s="94" t="n">
        <f aca="false">K2040 *M2040</f>
        <v>554.19</v>
      </c>
      <c r="M2040" s="95" t="n">
        <v>0.49</v>
      </c>
      <c r="N2040" s="88" t="s">
        <v>23</v>
      </c>
      <c r="O2040" s="91" t="s">
        <v>218</v>
      </c>
      <c r="P2040" s="0" t="str">
        <f aca="false">RIGHT(H2040,LEN(H2040) - FIND(" ", H2040))</f>
        <v>Athletic Footwear</v>
      </c>
    </row>
    <row r="2041" customFormat="false" ht="14.25" hidden="false" customHeight="true" outlineLevel="0" collapsed="false">
      <c r="B2041" s="88" t="s">
        <v>43</v>
      </c>
      <c r="C2041" s="89" t="n">
        <v>1185732</v>
      </c>
      <c r="D2041" s="90" t="n">
        <v>44230</v>
      </c>
      <c r="E2041" s="88" t="s">
        <v>29</v>
      </c>
      <c r="F2041" s="88" t="s">
        <v>103</v>
      </c>
      <c r="G2041" s="88" t="s">
        <v>108</v>
      </c>
      <c r="H2041" s="91" t="s">
        <v>48</v>
      </c>
      <c r="I2041" s="92" t="n">
        <v>20</v>
      </c>
      <c r="J2041" s="93" t="n">
        <v>60</v>
      </c>
      <c r="K2041" s="94" t="n">
        <f aca="false">I2041 * J2041</f>
        <v>1200</v>
      </c>
      <c r="L2041" s="94" t="n">
        <f aca="false">K2041 *M2041</f>
        <v>516</v>
      </c>
      <c r="M2041" s="95" t="n">
        <v>0.43</v>
      </c>
      <c r="N2041" s="88" t="s">
        <v>23</v>
      </c>
      <c r="O2041" s="91" t="s">
        <v>219</v>
      </c>
      <c r="P2041" s="0" t="str">
        <f aca="false">RIGHT(H2041,LEN(H2041) - FIND(" ", H2041))</f>
        <v>Street Footwear</v>
      </c>
    </row>
    <row r="2042" customFormat="false" ht="14.25" hidden="false" customHeight="true" outlineLevel="0" collapsed="false">
      <c r="B2042" s="88" t="s">
        <v>43</v>
      </c>
      <c r="C2042" s="89" t="n">
        <v>1185732</v>
      </c>
      <c r="D2042" s="90" t="n">
        <v>44230</v>
      </c>
      <c r="E2042" s="88" t="s">
        <v>29</v>
      </c>
      <c r="F2042" s="88" t="s">
        <v>165</v>
      </c>
      <c r="G2042" s="88" t="s">
        <v>135</v>
      </c>
      <c r="H2042" s="91" t="s">
        <v>44</v>
      </c>
      <c r="I2042" s="92" t="n">
        <v>23</v>
      </c>
      <c r="J2042" s="93" t="n">
        <v>20</v>
      </c>
      <c r="K2042" s="94" t="n">
        <f aca="false">I2042 * J2042</f>
        <v>460</v>
      </c>
      <c r="L2042" s="94" t="n">
        <f aca="false">K2042 *M2042</f>
        <v>197.8</v>
      </c>
      <c r="M2042" s="95" t="n">
        <v>0.43</v>
      </c>
      <c r="N2042" s="88" t="s">
        <v>23</v>
      </c>
      <c r="O2042" s="91" t="s">
        <v>219</v>
      </c>
      <c r="P2042" s="0" t="str">
        <f aca="false">RIGHT(H2042,LEN(H2042) - FIND(" ", H2042))</f>
        <v>Athletic Footwear</v>
      </c>
    </row>
    <row r="2043" customFormat="false" ht="14.25" hidden="false" customHeight="true" outlineLevel="0" collapsed="false">
      <c r="B2043" s="88" t="s">
        <v>43</v>
      </c>
      <c r="C2043" s="89" t="n">
        <v>1185732</v>
      </c>
      <c r="D2043" s="90" t="n">
        <v>44230</v>
      </c>
      <c r="E2043" s="88" t="s">
        <v>29</v>
      </c>
      <c r="F2043" s="88" t="s">
        <v>165</v>
      </c>
      <c r="G2043" s="88" t="s">
        <v>135</v>
      </c>
      <c r="H2043" s="91" t="s">
        <v>16</v>
      </c>
      <c r="I2043" s="92" t="n">
        <v>38</v>
      </c>
      <c r="J2043" s="93" t="n">
        <v>38</v>
      </c>
      <c r="K2043" s="94" t="n">
        <f aca="false">I2043 * J2043</f>
        <v>1444</v>
      </c>
      <c r="L2043" s="94" t="n">
        <f aca="false">K2043 *M2043</f>
        <v>880.84</v>
      </c>
      <c r="M2043" s="95" t="n">
        <v>0.61</v>
      </c>
      <c r="N2043" s="88" t="s">
        <v>23</v>
      </c>
      <c r="O2043" s="91" t="s">
        <v>218</v>
      </c>
      <c r="P2043" s="0" t="str">
        <f aca="false">RIGHT(H2043,LEN(H2043) - FIND(" ", H2043))</f>
        <v>Apparel</v>
      </c>
    </row>
    <row r="2044" customFormat="false" ht="14.25" hidden="false" customHeight="true" outlineLevel="0" collapsed="false">
      <c r="B2044" s="88" t="s">
        <v>43</v>
      </c>
      <c r="C2044" s="89" t="n">
        <v>1185732</v>
      </c>
      <c r="D2044" s="90" t="n">
        <v>44230</v>
      </c>
      <c r="E2044" s="88" t="s">
        <v>29</v>
      </c>
      <c r="F2044" s="88" t="s">
        <v>165</v>
      </c>
      <c r="G2044" s="88" t="s">
        <v>135</v>
      </c>
      <c r="H2044" s="91" t="s">
        <v>38</v>
      </c>
      <c r="I2044" s="92" t="n">
        <v>14</v>
      </c>
      <c r="J2044" s="93" t="n">
        <v>65</v>
      </c>
      <c r="K2044" s="94" t="n">
        <f aca="false">I2044 * J2044</f>
        <v>910</v>
      </c>
      <c r="L2044" s="94" t="n">
        <f aca="false">K2044 *M2044</f>
        <v>464.1</v>
      </c>
      <c r="M2044" s="95" t="n">
        <v>0.51</v>
      </c>
      <c r="N2044" s="88" t="s">
        <v>23</v>
      </c>
      <c r="O2044" s="91" t="s">
        <v>219</v>
      </c>
      <c r="P2044" s="0" t="str">
        <f aca="false">RIGHT(H2044,LEN(H2044) - FIND(" ", H2044))</f>
        <v>Apparel</v>
      </c>
    </row>
    <row r="2045" customFormat="false" ht="14.25" hidden="false" customHeight="true" outlineLevel="0" collapsed="false">
      <c r="B2045" s="88" t="s">
        <v>43</v>
      </c>
      <c r="C2045" s="89" t="n">
        <v>1128299</v>
      </c>
      <c r="D2045" s="90" t="n">
        <v>44230</v>
      </c>
      <c r="E2045" s="88" t="s">
        <v>18</v>
      </c>
      <c r="F2045" s="88" t="s">
        <v>19</v>
      </c>
      <c r="G2045" s="88" t="s">
        <v>60</v>
      </c>
      <c r="H2045" s="91" t="s">
        <v>16</v>
      </c>
      <c r="I2045" s="92" t="n">
        <v>50</v>
      </c>
      <c r="J2045" s="93" t="n">
        <v>221</v>
      </c>
      <c r="K2045" s="94" t="n">
        <f aca="false">I2045 * J2045</f>
        <v>11050</v>
      </c>
      <c r="L2045" s="94" t="n">
        <f aca="false">K2045 *M2045</f>
        <v>5193.5</v>
      </c>
      <c r="M2045" s="95" t="n">
        <v>0.47</v>
      </c>
      <c r="N2045" s="88" t="s">
        <v>31</v>
      </c>
      <c r="O2045" s="91" t="s">
        <v>218</v>
      </c>
      <c r="P2045" s="0" t="str">
        <f aca="false">RIGHT(H2045,LEN(H2045) - FIND(" ", H2045))</f>
        <v>Apparel</v>
      </c>
    </row>
    <row r="2046" customFormat="false" ht="14.25" hidden="false" customHeight="true" outlineLevel="0" collapsed="false">
      <c r="B2046" s="88" t="s">
        <v>43</v>
      </c>
      <c r="C2046" s="89" t="n">
        <v>1128299</v>
      </c>
      <c r="D2046" s="90" t="n">
        <v>44231</v>
      </c>
      <c r="E2046" s="88" t="s">
        <v>18</v>
      </c>
      <c r="F2046" s="88" t="s">
        <v>19</v>
      </c>
      <c r="G2046" s="88" t="s">
        <v>60</v>
      </c>
      <c r="H2046" s="91" t="s">
        <v>38</v>
      </c>
      <c r="I2046" s="92" t="n">
        <v>70</v>
      </c>
      <c r="J2046" s="93" t="n">
        <v>700</v>
      </c>
      <c r="K2046" s="94" t="n">
        <f aca="false">I2046 * J2046</f>
        <v>49000</v>
      </c>
      <c r="L2046" s="94" t="n">
        <f aca="false">K2046 *M2046</f>
        <v>4900</v>
      </c>
      <c r="M2046" s="95" t="n">
        <v>0.1</v>
      </c>
      <c r="N2046" s="88" t="s">
        <v>31</v>
      </c>
      <c r="O2046" s="91" t="s">
        <v>219</v>
      </c>
      <c r="P2046" s="0" t="str">
        <f aca="false">RIGHT(H2046,LEN(H2046) - FIND(" ", H2046))</f>
        <v>Apparel</v>
      </c>
    </row>
    <row r="2047" customFormat="false" ht="14.25" hidden="false" customHeight="true" outlineLevel="0" collapsed="false">
      <c r="B2047" s="88" t="s">
        <v>22</v>
      </c>
      <c r="C2047" s="89" t="n">
        <v>1189833</v>
      </c>
      <c r="D2047" s="90" t="n">
        <v>44231</v>
      </c>
      <c r="E2047" s="88" t="s">
        <v>29</v>
      </c>
      <c r="F2047" s="88" t="s">
        <v>124</v>
      </c>
      <c r="G2047" s="88" t="s">
        <v>87</v>
      </c>
      <c r="H2047" s="91" t="s">
        <v>48</v>
      </c>
      <c r="I2047" s="92" t="n">
        <v>45</v>
      </c>
      <c r="J2047" s="93" t="n">
        <v>550</v>
      </c>
      <c r="K2047" s="94" t="n">
        <f aca="false">I2047 * J2047</f>
        <v>24750</v>
      </c>
      <c r="L2047" s="94" t="n">
        <f aca="false">K2047 *M2047</f>
        <v>11137.5</v>
      </c>
      <c r="M2047" s="95" t="n">
        <v>0.45</v>
      </c>
      <c r="N2047" s="88" t="s">
        <v>31</v>
      </c>
      <c r="O2047" s="91" t="s">
        <v>219</v>
      </c>
      <c r="P2047" s="0" t="str">
        <f aca="false">RIGHT(H2047,LEN(H2047) - FIND(" ", H2047))</f>
        <v>Street Footwear</v>
      </c>
    </row>
    <row r="2048" customFormat="false" ht="14.25" hidden="false" customHeight="true" outlineLevel="0" collapsed="false">
      <c r="B2048" s="88" t="s">
        <v>13</v>
      </c>
      <c r="C2048" s="89" t="n">
        <v>1197831</v>
      </c>
      <c r="D2048" s="90" t="n">
        <v>44231</v>
      </c>
      <c r="E2048" s="88" t="s">
        <v>40</v>
      </c>
      <c r="F2048" s="88" t="s">
        <v>109</v>
      </c>
      <c r="G2048" s="88" t="s">
        <v>136</v>
      </c>
      <c r="H2048" s="91" t="s">
        <v>32</v>
      </c>
      <c r="I2048" s="92" t="n">
        <v>25</v>
      </c>
      <c r="J2048" s="93" t="n">
        <v>625</v>
      </c>
      <c r="K2048" s="94" t="n">
        <f aca="false">I2048 * J2048</f>
        <v>15625</v>
      </c>
      <c r="L2048" s="94" t="n">
        <f aca="false">K2048 *M2048</f>
        <v>4687.5</v>
      </c>
      <c r="M2048" s="95" t="n">
        <v>0.3</v>
      </c>
      <c r="N2048" s="88" t="s">
        <v>23</v>
      </c>
      <c r="O2048" s="91" t="s">
        <v>218</v>
      </c>
      <c r="P2048" s="0" t="str">
        <f aca="false">RIGHT(H2048,LEN(H2048) - FIND(" ", H2048))</f>
        <v>Street Footwear</v>
      </c>
    </row>
    <row r="2049" customFormat="false" ht="14.25" hidden="false" customHeight="true" outlineLevel="0" collapsed="false">
      <c r="B2049" s="88" t="s">
        <v>13</v>
      </c>
      <c r="C2049" s="89" t="n">
        <v>1197831</v>
      </c>
      <c r="D2049" s="90" t="n">
        <v>44231</v>
      </c>
      <c r="E2049" s="88" t="s">
        <v>40</v>
      </c>
      <c r="F2049" s="88" t="s">
        <v>109</v>
      </c>
      <c r="G2049" s="88" t="s">
        <v>136</v>
      </c>
      <c r="H2049" s="91" t="s">
        <v>24</v>
      </c>
      <c r="I2049" s="92" t="n">
        <v>35</v>
      </c>
      <c r="J2049" s="93" t="n">
        <v>600</v>
      </c>
      <c r="K2049" s="94" t="n">
        <f aca="false">I2049 * J2049</f>
        <v>21000</v>
      </c>
      <c r="L2049" s="94" t="n">
        <f aca="false">K2049 *M2049</f>
        <v>6300</v>
      </c>
      <c r="M2049" s="95" t="n">
        <v>0.3</v>
      </c>
      <c r="N2049" s="88" t="s">
        <v>23</v>
      </c>
      <c r="O2049" s="91" t="s">
        <v>218</v>
      </c>
      <c r="P2049" s="0" t="str">
        <f aca="false">RIGHT(H2049,LEN(H2049) - FIND(" ", H2049))</f>
        <v>Athletic Footwear</v>
      </c>
    </row>
    <row r="2050" customFormat="false" ht="14.25" hidden="false" customHeight="true" outlineLevel="0" collapsed="false">
      <c r="B2050" s="88" t="s">
        <v>13</v>
      </c>
      <c r="C2050" s="89" t="n">
        <v>1197831</v>
      </c>
      <c r="D2050" s="90" t="n">
        <v>44231</v>
      </c>
      <c r="E2050" s="88" t="s">
        <v>40</v>
      </c>
      <c r="F2050" s="88" t="s">
        <v>109</v>
      </c>
      <c r="G2050" s="88" t="s">
        <v>136</v>
      </c>
      <c r="H2050" s="91" t="s">
        <v>48</v>
      </c>
      <c r="I2050" s="92" t="n">
        <v>35</v>
      </c>
      <c r="J2050" s="93" t="n">
        <v>425</v>
      </c>
      <c r="K2050" s="94" t="n">
        <f aca="false">I2050 * J2050</f>
        <v>14875</v>
      </c>
      <c r="L2050" s="94" t="n">
        <f aca="false">K2050 *M2050</f>
        <v>4462.5</v>
      </c>
      <c r="M2050" s="95" t="n">
        <v>0.3</v>
      </c>
      <c r="N2050" s="88" t="s">
        <v>23</v>
      </c>
      <c r="O2050" s="91" t="s">
        <v>219</v>
      </c>
      <c r="P2050" s="0" t="str">
        <f aca="false">RIGHT(H2050,LEN(H2050) - FIND(" ", H2050))</f>
        <v>Street Footwear</v>
      </c>
    </row>
    <row r="2051" customFormat="false" ht="14.25" hidden="false" customHeight="true" outlineLevel="0" collapsed="false">
      <c r="B2051" s="88" t="s">
        <v>13</v>
      </c>
      <c r="C2051" s="89" t="n">
        <v>1197831</v>
      </c>
      <c r="D2051" s="90" t="n">
        <v>44231</v>
      </c>
      <c r="E2051" s="88" t="s">
        <v>18</v>
      </c>
      <c r="F2051" s="88" t="s">
        <v>96</v>
      </c>
      <c r="G2051" s="88" t="s">
        <v>91</v>
      </c>
      <c r="H2051" s="91" t="s">
        <v>44</v>
      </c>
      <c r="I2051" s="92" t="n">
        <v>35</v>
      </c>
      <c r="J2051" s="93" t="n">
        <v>375</v>
      </c>
      <c r="K2051" s="94" t="n">
        <f aca="false">I2051 * J2051</f>
        <v>13125</v>
      </c>
      <c r="L2051" s="94" t="n">
        <f aca="false">K2051 *M2051</f>
        <v>5250</v>
      </c>
      <c r="M2051" s="95" t="n">
        <v>0.4</v>
      </c>
      <c r="N2051" s="88" t="s">
        <v>23</v>
      </c>
      <c r="O2051" s="91" t="s">
        <v>219</v>
      </c>
      <c r="P2051" s="0" t="str">
        <f aca="false">RIGHT(H2051,LEN(H2051) - FIND(" ", H2051))</f>
        <v>Athletic Footwear</v>
      </c>
    </row>
    <row r="2052" customFormat="false" ht="14.25" hidden="false" customHeight="true" outlineLevel="0" collapsed="false">
      <c r="B2052" s="88" t="s">
        <v>13</v>
      </c>
      <c r="C2052" s="89" t="n">
        <v>1197831</v>
      </c>
      <c r="D2052" s="90" t="n">
        <v>44231</v>
      </c>
      <c r="E2052" s="88" t="s">
        <v>18</v>
      </c>
      <c r="F2052" s="88" t="s">
        <v>96</v>
      </c>
      <c r="G2052" s="88" t="s">
        <v>91</v>
      </c>
      <c r="H2052" s="91" t="s">
        <v>16</v>
      </c>
      <c r="I2052" s="92" t="n">
        <v>40</v>
      </c>
      <c r="J2052" s="93" t="n">
        <v>250</v>
      </c>
      <c r="K2052" s="94" t="n">
        <f aca="false">I2052 * J2052</f>
        <v>10000</v>
      </c>
      <c r="L2052" s="94" t="n">
        <f aca="false">K2052 *M2052</f>
        <v>2500</v>
      </c>
      <c r="M2052" s="95" t="n">
        <v>0.25</v>
      </c>
      <c r="N2052" s="88" t="s">
        <v>23</v>
      </c>
      <c r="O2052" s="91" t="s">
        <v>218</v>
      </c>
      <c r="P2052" s="0" t="str">
        <f aca="false">RIGHT(H2052,LEN(H2052) - FIND(" ", H2052))</f>
        <v>Apparel</v>
      </c>
    </row>
    <row r="2053" customFormat="false" ht="14.25" hidden="false" customHeight="true" outlineLevel="0" collapsed="false">
      <c r="B2053" s="88" t="s">
        <v>13</v>
      </c>
      <c r="C2053" s="89" t="n">
        <v>1197831</v>
      </c>
      <c r="D2053" s="90" t="n">
        <v>44231</v>
      </c>
      <c r="E2053" s="88" t="s">
        <v>18</v>
      </c>
      <c r="F2053" s="88" t="s">
        <v>96</v>
      </c>
      <c r="G2053" s="88" t="s">
        <v>91</v>
      </c>
      <c r="H2053" s="91" t="s">
        <v>38</v>
      </c>
      <c r="I2053" s="92" t="n">
        <v>35</v>
      </c>
      <c r="J2053" s="93" t="n">
        <v>450</v>
      </c>
      <c r="K2053" s="94" t="n">
        <f aca="false">I2053 * J2053</f>
        <v>15750</v>
      </c>
      <c r="L2053" s="94" t="n">
        <f aca="false">K2053 *M2053</f>
        <v>7087.5</v>
      </c>
      <c r="M2053" s="95" t="n">
        <v>0.45</v>
      </c>
      <c r="N2053" s="88" t="s">
        <v>23</v>
      </c>
      <c r="O2053" s="91" t="s">
        <v>219</v>
      </c>
      <c r="P2053" s="0" t="str">
        <f aca="false">RIGHT(H2053,LEN(H2053) - FIND(" ", H2053))</f>
        <v>Apparel</v>
      </c>
    </row>
    <row r="2054" customFormat="false" ht="14.25" hidden="false" customHeight="true" outlineLevel="0" collapsed="false">
      <c r="B2054" s="88" t="s">
        <v>30</v>
      </c>
      <c r="C2054" s="89" t="n">
        <v>1185732</v>
      </c>
      <c r="D2054" s="90" t="n">
        <v>44231</v>
      </c>
      <c r="E2054" s="88" t="s">
        <v>34</v>
      </c>
      <c r="F2054" s="88" t="s">
        <v>151</v>
      </c>
      <c r="G2054" s="88" t="s">
        <v>164</v>
      </c>
      <c r="H2054" s="91" t="s">
        <v>32</v>
      </c>
      <c r="I2054" s="92" t="n">
        <v>35</v>
      </c>
      <c r="J2054" s="93" t="n">
        <v>975</v>
      </c>
      <c r="K2054" s="94" t="n">
        <f aca="false">I2054 * J2054</f>
        <v>34125</v>
      </c>
      <c r="L2054" s="94" t="n">
        <f aca="false">K2054 *M2054</f>
        <v>13650</v>
      </c>
      <c r="M2054" s="95" t="n">
        <v>0.4</v>
      </c>
      <c r="N2054" s="88" t="s">
        <v>23</v>
      </c>
      <c r="O2054" s="91" t="s">
        <v>218</v>
      </c>
      <c r="P2054" s="0" t="str">
        <f aca="false">RIGHT(H2054,LEN(H2054) - FIND(" ", H2054))</f>
        <v>Street Footwear</v>
      </c>
    </row>
    <row r="2055" customFormat="false" ht="14.25" hidden="false" customHeight="true" outlineLevel="0" collapsed="false">
      <c r="B2055" s="88" t="s">
        <v>30</v>
      </c>
      <c r="C2055" s="89" t="n">
        <v>1185732</v>
      </c>
      <c r="D2055" s="90" t="n">
        <v>44231</v>
      </c>
      <c r="E2055" s="88" t="s">
        <v>34</v>
      </c>
      <c r="F2055" s="88" t="s">
        <v>151</v>
      </c>
      <c r="G2055" s="88" t="s">
        <v>164</v>
      </c>
      <c r="H2055" s="91" t="s">
        <v>24</v>
      </c>
      <c r="I2055" s="92" t="n">
        <v>35</v>
      </c>
      <c r="J2055" s="93" t="n">
        <v>625</v>
      </c>
      <c r="K2055" s="94" t="n">
        <f aca="false">I2055 * J2055</f>
        <v>21875</v>
      </c>
      <c r="L2055" s="94" t="n">
        <f aca="false">K2055 *M2055</f>
        <v>7656.25</v>
      </c>
      <c r="M2055" s="95" t="n">
        <v>0.35</v>
      </c>
      <c r="N2055" s="88" t="s">
        <v>23</v>
      </c>
      <c r="O2055" s="91" t="s">
        <v>218</v>
      </c>
      <c r="P2055" s="0" t="str">
        <f aca="false">RIGHT(H2055,LEN(H2055) - FIND(" ", H2055))</f>
        <v>Athletic Footwear</v>
      </c>
    </row>
    <row r="2056" customFormat="false" ht="14.25" hidden="false" customHeight="true" outlineLevel="0" collapsed="false">
      <c r="B2056" s="88" t="s">
        <v>30</v>
      </c>
      <c r="C2056" s="89" t="n">
        <v>1185732</v>
      </c>
      <c r="D2056" s="90" t="n">
        <v>44231</v>
      </c>
      <c r="E2056" s="88" t="s">
        <v>34</v>
      </c>
      <c r="F2056" s="88" t="s">
        <v>151</v>
      </c>
      <c r="G2056" s="88" t="s">
        <v>164</v>
      </c>
      <c r="H2056" s="91" t="s">
        <v>48</v>
      </c>
      <c r="I2056" s="92" t="n">
        <v>25</v>
      </c>
      <c r="J2056" s="93" t="n">
        <v>675</v>
      </c>
      <c r="K2056" s="94" t="n">
        <f aca="false">I2056 * J2056</f>
        <v>16875</v>
      </c>
      <c r="L2056" s="94" t="n">
        <f aca="false">K2056 *M2056</f>
        <v>6750</v>
      </c>
      <c r="M2056" s="95" t="n">
        <v>0.4</v>
      </c>
      <c r="N2056" s="88" t="s">
        <v>23</v>
      </c>
      <c r="O2056" s="91" t="s">
        <v>219</v>
      </c>
      <c r="P2056" s="0" t="str">
        <f aca="false">RIGHT(H2056,LEN(H2056) - FIND(" ", H2056))</f>
        <v>Street Footwear</v>
      </c>
    </row>
    <row r="2057" customFormat="false" ht="14.25" hidden="false" customHeight="true" outlineLevel="0" collapsed="false">
      <c r="B2057" s="88" t="s">
        <v>30</v>
      </c>
      <c r="C2057" s="89" t="n">
        <v>1185732</v>
      </c>
      <c r="D2057" s="90" t="n">
        <v>44231</v>
      </c>
      <c r="E2057" s="88" t="s">
        <v>34</v>
      </c>
      <c r="F2057" s="88" t="s">
        <v>138</v>
      </c>
      <c r="G2057" s="88" t="s">
        <v>97</v>
      </c>
      <c r="H2057" s="91" t="s">
        <v>44</v>
      </c>
      <c r="I2057" s="92" t="n">
        <v>30</v>
      </c>
      <c r="J2057" s="93" t="n">
        <v>525</v>
      </c>
      <c r="K2057" s="94" t="n">
        <f aca="false">I2057 * J2057</f>
        <v>15750</v>
      </c>
      <c r="L2057" s="94" t="n">
        <f aca="false">K2057 *M2057</f>
        <v>6300</v>
      </c>
      <c r="M2057" s="95" t="n">
        <v>0.4</v>
      </c>
      <c r="N2057" s="88" t="s">
        <v>23</v>
      </c>
      <c r="O2057" s="91" t="s">
        <v>219</v>
      </c>
      <c r="P2057" s="0" t="str">
        <f aca="false">RIGHT(H2057,LEN(H2057) - FIND(" ", H2057))</f>
        <v>Athletic Footwear</v>
      </c>
    </row>
    <row r="2058" customFormat="false" ht="14.25" hidden="false" customHeight="true" outlineLevel="0" collapsed="false">
      <c r="B2058" s="88" t="s">
        <v>30</v>
      </c>
      <c r="C2058" s="89" t="n">
        <v>1185732</v>
      </c>
      <c r="D2058" s="90" t="n">
        <v>44231</v>
      </c>
      <c r="E2058" s="88" t="s">
        <v>34</v>
      </c>
      <c r="F2058" s="88" t="s">
        <v>138</v>
      </c>
      <c r="G2058" s="88" t="s">
        <v>97</v>
      </c>
      <c r="H2058" s="91" t="s">
        <v>16</v>
      </c>
      <c r="I2058" s="92" t="n">
        <v>45</v>
      </c>
      <c r="J2058" s="93" t="n">
        <v>600</v>
      </c>
      <c r="K2058" s="94" t="n">
        <f aca="false">I2058 * J2058</f>
        <v>27000</v>
      </c>
      <c r="L2058" s="94" t="n">
        <f aca="false">K2058 *M2058</f>
        <v>9450</v>
      </c>
      <c r="M2058" s="95" t="n">
        <v>0.35</v>
      </c>
      <c r="N2058" s="88" t="s">
        <v>23</v>
      </c>
      <c r="O2058" s="91" t="s">
        <v>218</v>
      </c>
      <c r="P2058" s="0" t="str">
        <f aca="false">RIGHT(H2058,LEN(H2058) - FIND(" ", H2058))</f>
        <v>Apparel</v>
      </c>
    </row>
    <row r="2059" customFormat="false" ht="14.25" hidden="false" customHeight="true" outlineLevel="0" collapsed="false">
      <c r="B2059" s="88" t="s">
        <v>30</v>
      </c>
      <c r="C2059" s="89" t="n">
        <v>1185732</v>
      </c>
      <c r="D2059" s="90" t="n">
        <v>44231</v>
      </c>
      <c r="E2059" s="88" t="s">
        <v>34</v>
      </c>
      <c r="F2059" s="88" t="s">
        <v>138</v>
      </c>
      <c r="G2059" s="88" t="s">
        <v>97</v>
      </c>
      <c r="H2059" s="91" t="s">
        <v>38</v>
      </c>
      <c r="I2059" s="92" t="n">
        <v>30</v>
      </c>
      <c r="J2059" s="93" t="n">
        <v>700</v>
      </c>
      <c r="K2059" s="94" t="n">
        <f aca="false">I2059 * J2059</f>
        <v>21000</v>
      </c>
      <c r="L2059" s="94" t="n">
        <f aca="false">K2059 *M2059</f>
        <v>10500</v>
      </c>
      <c r="M2059" s="95" t="n">
        <v>0.5</v>
      </c>
      <c r="N2059" s="88" t="s">
        <v>23</v>
      </c>
      <c r="O2059" s="91" t="s">
        <v>219</v>
      </c>
      <c r="P2059" s="0" t="str">
        <f aca="false">RIGHT(H2059,LEN(H2059) - FIND(" ", H2059))</f>
        <v>Apparel</v>
      </c>
    </row>
    <row r="2060" customFormat="false" ht="14.25" hidden="false" customHeight="true" outlineLevel="0" collapsed="false">
      <c r="B2060" s="88" t="s">
        <v>43</v>
      </c>
      <c r="C2060" s="89" t="n">
        <v>1128299</v>
      </c>
      <c r="D2060" s="90" t="n">
        <v>44231</v>
      </c>
      <c r="E2060" s="88" t="s">
        <v>18</v>
      </c>
      <c r="F2060" s="88" t="s">
        <v>19</v>
      </c>
      <c r="G2060" s="88" t="s">
        <v>60</v>
      </c>
      <c r="H2060" s="91" t="s">
        <v>38</v>
      </c>
      <c r="I2060" s="92" t="n">
        <v>63</v>
      </c>
      <c r="J2060" s="93" t="n">
        <v>196</v>
      </c>
      <c r="K2060" s="94" t="n">
        <f aca="false">I2060 * J2060</f>
        <v>12348</v>
      </c>
      <c r="L2060" s="94" t="n">
        <f aca="false">K2060 *M2060</f>
        <v>2840.04</v>
      </c>
      <c r="M2060" s="95" t="n">
        <v>0.23</v>
      </c>
      <c r="N2060" s="88" t="s">
        <v>23</v>
      </c>
      <c r="O2060" s="91" t="s">
        <v>219</v>
      </c>
      <c r="P2060" s="0" t="str">
        <f aca="false">RIGHT(H2060,LEN(H2060) - FIND(" ", H2060))</f>
        <v>Apparel</v>
      </c>
    </row>
    <row r="2061" customFormat="false" ht="14.25" hidden="false" customHeight="true" outlineLevel="0" collapsed="false">
      <c r="B2061" s="88" t="s">
        <v>22</v>
      </c>
      <c r="C2061" s="89" t="n">
        <v>1189833</v>
      </c>
      <c r="D2061" s="90" t="n">
        <v>44231</v>
      </c>
      <c r="E2061" s="88" t="s">
        <v>29</v>
      </c>
      <c r="F2061" s="88" t="s">
        <v>124</v>
      </c>
      <c r="G2061" s="88" t="s">
        <v>87</v>
      </c>
      <c r="H2061" s="91" t="s">
        <v>48</v>
      </c>
      <c r="I2061" s="92" t="n">
        <v>44</v>
      </c>
      <c r="J2061" s="93" t="n">
        <v>143</v>
      </c>
      <c r="K2061" s="94" t="n">
        <f aca="false">I2061 * J2061</f>
        <v>6292</v>
      </c>
      <c r="L2061" s="94" t="n">
        <f aca="false">K2061 *M2061</f>
        <v>3712.28</v>
      </c>
      <c r="M2061" s="95" t="n">
        <v>0.59</v>
      </c>
      <c r="N2061" s="88" t="s">
        <v>23</v>
      </c>
      <c r="O2061" s="91" t="s">
        <v>219</v>
      </c>
      <c r="P2061" s="0" t="str">
        <f aca="false">RIGHT(H2061,LEN(H2061) - FIND(" ", H2061))</f>
        <v>Street Footwear</v>
      </c>
    </row>
    <row r="2062" customFormat="false" ht="14.25" hidden="false" customHeight="true" outlineLevel="0" collapsed="false">
      <c r="B2062" s="88" t="s">
        <v>13</v>
      </c>
      <c r="C2062" s="89" t="n">
        <v>1197831</v>
      </c>
      <c r="D2062" s="90" t="n">
        <v>44231</v>
      </c>
      <c r="E2062" s="88" t="s">
        <v>40</v>
      </c>
      <c r="F2062" s="88" t="s">
        <v>109</v>
      </c>
      <c r="G2062" s="88" t="s">
        <v>136</v>
      </c>
      <c r="H2062" s="91" t="s">
        <v>32</v>
      </c>
      <c r="I2062" s="92" t="n">
        <v>23</v>
      </c>
      <c r="J2062" s="93" t="n">
        <v>163</v>
      </c>
      <c r="K2062" s="94" t="n">
        <f aca="false">I2062 * J2062</f>
        <v>3749</v>
      </c>
      <c r="L2062" s="94" t="n">
        <f aca="false">K2062 *M2062</f>
        <v>1499.6</v>
      </c>
      <c r="M2062" s="95" t="n">
        <v>0.4</v>
      </c>
      <c r="N2062" s="88" t="s">
        <v>23</v>
      </c>
      <c r="O2062" s="91" t="s">
        <v>218</v>
      </c>
      <c r="P2062" s="0" t="str">
        <f aca="false">RIGHT(H2062,LEN(H2062) - FIND(" ", H2062))</f>
        <v>Street Footwear</v>
      </c>
    </row>
    <row r="2063" customFormat="false" ht="14.25" hidden="false" customHeight="true" outlineLevel="0" collapsed="false">
      <c r="B2063" s="88" t="s">
        <v>13</v>
      </c>
      <c r="C2063" s="89" t="n">
        <v>1197831</v>
      </c>
      <c r="D2063" s="90" t="n">
        <v>44231</v>
      </c>
      <c r="E2063" s="88" t="s">
        <v>40</v>
      </c>
      <c r="F2063" s="88" t="s">
        <v>109</v>
      </c>
      <c r="G2063" s="88" t="s">
        <v>136</v>
      </c>
      <c r="H2063" s="91" t="s">
        <v>24</v>
      </c>
      <c r="I2063" s="92" t="n">
        <v>32</v>
      </c>
      <c r="J2063" s="93" t="n">
        <v>174</v>
      </c>
      <c r="K2063" s="94" t="n">
        <f aca="false">I2063 * J2063</f>
        <v>5568</v>
      </c>
      <c r="L2063" s="94" t="n">
        <f aca="false">K2063 *M2063</f>
        <v>2338.56</v>
      </c>
      <c r="M2063" s="95" t="n">
        <v>0.42</v>
      </c>
      <c r="N2063" s="88" t="s">
        <v>23</v>
      </c>
      <c r="O2063" s="91" t="s">
        <v>218</v>
      </c>
      <c r="P2063" s="0" t="str">
        <f aca="false">RIGHT(H2063,LEN(H2063) - FIND(" ", H2063))</f>
        <v>Athletic Footwear</v>
      </c>
    </row>
    <row r="2064" customFormat="false" ht="14.25" hidden="false" customHeight="true" outlineLevel="0" collapsed="false">
      <c r="B2064" s="88" t="s">
        <v>13</v>
      </c>
      <c r="C2064" s="89" t="n">
        <v>1197831</v>
      </c>
      <c r="D2064" s="90" t="n">
        <v>44231</v>
      </c>
      <c r="E2064" s="88" t="s">
        <v>40</v>
      </c>
      <c r="F2064" s="88" t="s">
        <v>109</v>
      </c>
      <c r="G2064" s="88" t="s">
        <v>136</v>
      </c>
      <c r="H2064" s="91" t="s">
        <v>48</v>
      </c>
      <c r="I2064" s="92" t="n">
        <v>34</v>
      </c>
      <c r="J2064" s="93" t="n">
        <v>128</v>
      </c>
      <c r="K2064" s="94" t="n">
        <f aca="false">I2064 * J2064</f>
        <v>4352</v>
      </c>
      <c r="L2064" s="94" t="n">
        <f aca="false">K2064 *M2064</f>
        <v>1784.32</v>
      </c>
      <c r="M2064" s="95" t="n">
        <v>0.41</v>
      </c>
      <c r="N2064" s="88" t="s">
        <v>23</v>
      </c>
      <c r="O2064" s="91" t="s">
        <v>219</v>
      </c>
      <c r="P2064" s="0" t="str">
        <f aca="false">RIGHT(H2064,LEN(H2064) - FIND(" ", H2064))</f>
        <v>Street Footwear</v>
      </c>
    </row>
    <row r="2065" customFormat="false" ht="14.25" hidden="false" customHeight="true" outlineLevel="0" collapsed="false">
      <c r="B2065" s="88" t="s">
        <v>13</v>
      </c>
      <c r="C2065" s="89" t="n">
        <v>1197831</v>
      </c>
      <c r="D2065" s="90" t="n">
        <v>44231</v>
      </c>
      <c r="E2065" s="88" t="s">
        <v>18</v>
      </c>
      <c r="F2065" s="88" t="s">
        <v>96</v>
      </c>
      <c r="G2065" s="88" t="s">
        <v>91</v>
      </c>
      <c r="H2065" s="91" t="s">
        <v>44</v>
      </c>
      <c r="I2065" s="92" t="n">
        <v>32</v>
      </c>
      <c r="J2065" s="93" t="n">
        <v>109</v>
      </c>
      <c r="K2065" s="94" t="n">
        <f aca="false">I2065 * J2065</f>
        <v>3488</v>
      </c>
      <c r="L2065" s="94" t="n">
        <f aca="false">K2065 *M2065</f>
        <v>1883.52</v>
      </c>
      <c r="M2065" s="95" t="n">
        <v>0.54</v>
      </c>
      <c r="N2065" s="88" t="s">
        <v>23</v>
      </c>
      <c r="O2065" s="91" t="s">
        <v>219</v>
      </c>
      <c r="P2065" s="0" t="str">
        <f aca="false">RIGHT(H2065,LEN(H2065) - FIND(" ", H2065))</f>
        <v>Athletic Footwear</v>
      </c>
    </row>
    <row r="2066" customFormat="false" ht="14.25" hidden="false" customHeight="true" outlineLevel="0" collapsed="false">
      <c r="B2066" s="88" t="s">
        <v>13</v>
      </c>
      <c r="C2066" s="89" t="n">
        <v>1197831</v>
      </c>
      <c r="D2066" s="90" t="n">
        <v>44231</v>
      </c>
      <c r="E2066" s="88" t="s">
        <v>18</v>
      </c>
      <c r="F2066" s="88" t="s">
        <v>96</v>
      </c>
      <c r="G2066" s="88" t="s">
        <v>91</v>
      </c>
      <c r="H2066" s="91" t="s">
        <v>16</v>
      </c>
      <c r="I2066" s="92" t="n">
        <v>39</v>
      </c>
      <c r="J2066" s="93" t="n">
        <v>70</v>
      </c>
      <c r="K2066" s="94" t="n">
        <f aca="false">I2066 * J2066</f>
        <v>2730</v>
      </c>
      <c r="L2066" s="94" t="n">
        <f aca="false">K2066 *M2066</f>
        <v>955.5</v>
      </c>
      <c r="M2066" s="95" t="n">
        <v>0.35</v>
      </c>
      <c r="N2066" s="88" t="s">
        <v>23</v>
      </c>
      <c r="O2066" s="91" t="s">
        <v>218</v>
      </c>
      <c r="P2066" s="0" t="str">
        <f aca="false">RIGHT(H2066,LEN(H2066) - FIND(" ", H2066))</f>
        <v>Apparel</v>
      </c>
    </row>
    <row r="2067" customFormat="false" ht="14.25" hidden="false" customHeight="true" outlineLevel="0" collapsed="false">
      <c r="B2067" s="88" t="s">
        <v>13</v>
      </c>
      <c r="C2067" s="89" t="n">
        <v>1197831</v>
      </c>
      <c r="D2067" s="90" t="n">
        <v>44231</v>
      </c>
      <c r="E2067" s="88" t="s">
        <v>18</v>
      </c>
      <c r="F2067" s="88" t="s">
        <v>96</v>
      </c>
      <c r="G2067" s="88" t="s">
        <v>91</v>
      </c>
      <c r="H2067" s="91" t="s">
        <v>38</v>
      </c>
      <c r="I2067" s="92" t="n">
        <v>34</v>
      </c>
      <c r="J2067" s="93" t="n">
        <v>131</v>
      </c>
      <c r="K2067" s="94" t="n">
        <f aca="false">I2067 * J2067</f>
        <v>4454</v>
      </c>
      <c r="L2067" s="94" t="n">
        <f aca="false">K2067 *M2067</f>
        <v>2449.7</v>
      </c>
      <c r="M2067" s="95" t="n">
        <v>0.55</v>
      </c>
      <c r="N2067" s="88" t="s">
        <v>23</v>
      </c>
      <c r="O2067" s="91" t="s">
        <v>219</v>
      </c>
      <c r="P2067" s="0" t="str">
        <f aca="false">RIGHT(H2067,LEN(H2067) - FIND(" ", H2067))</f>
        <v>Apparel</v>
      </c>
    </row>
    <row r="2068" customFormat="false" ht="14.25" hidden="false" customHeight="true" outlineLevel="0" collapsed="false">
      <c r="B2068" s="88" t="s">
        <v>30</v>
      </c>
      <c r="C2068" s="89" t="n">
        <v>1185732</v>
      </c>
      <c r="D2068" s="90" t="n">
        <v>44231</v>
      </c>
      <c r="E2068" s="88" t="s">
        <v>34</v>
      </c>
      <c r="F2068" s="88" t="s">
        <v>151</v>
      </c>
      <c r="G2068" s="88" t="s">
        <v>164</v>
      </c>
      <c r="H2068" s="91" t="s">
        <v>32</v>
      </c>
      <c r="I2068" s="92" t="n">
        <v>34</v>
      </c>
      <c r="J2068" s="93" t="n">
        <v>263</v>
      </c>
      <c r="K2068" s="94" t="n">
        <f aca="false">I2068 * J2068</f>
        <v>8942</v>
      </c>
      <c r="L2068" s="94" t="n">
        <f aca="false">K2068 *M2068</f>
        <v>4471</v>
      </c>
      <c r="M2068" s="95" t="n">
        <v>0.5</v>
      </c>
      <c r="N2068" s="88" t="s">
        <v>23</v>
      </c>
      <c r="O2068" s="91" t="s">
        <v>218</v>
      </c>
      <c r="P2068" s="0" t="str">
        <f aca="false">RIGHT(H2068,LEN(H2068) - FIND(" ", H2068))</f>
        <v>Street Footwear</v>
      </c>
    </row>
    <row r="2069" customFormat="false" ht="14.25" hidden="false" customHeight="true" outlineLevel="0" collapsed="false">
      <c r="B2069" s="88" t="s">
        <v>30</v>
      </c>
      <c r="C2069" s="89" t="n">
        <v>1185732</v>
      </c>
      <c r="D2069" s="90" t="n">
        <v>44231</v>
      </c>
      <c r="E2069" s="88" t="s">
        <v>34</v>
      </c>
      <c r="F2069" s="88" t="s">
        <v>151</v>
      </c>
      <c r="G2069" s="88" t="s">
        <v>164</v>
      </c>
      <c r="H2069" s="91" t="s">
        <v>24</v>
      </c>
      <c r="I2069" s="92" t="n">
        <v>34</v>
      </c>
      <c r="J2069" s="93" t="n">
        <v>188</v>
      </c>
      <c r="K2069" s="94" t="n">
        <f aca="false">I2069 * J2069</f>
        <v>6392</v>
      </c>
      <c r="L2069" s="94" t="n">
        <f aca="false">K2069 *M2069</f>
        <v>3068.16</v>
      </c>
      <c r="M2069" s="95" t="n">
        <v>0.48</v>
      </c>
      <c r="N2069" s="88" t="s">
        <v>23</v>
      </c>
      <c r="O2069" s="91" t="s">
        <v>218</v>
      </c>
      <c r="P2069" s="0" t="str">
        <f aca="false">RIGHT(H2069,LEN(H2069) - FIND(" ", H2069))</f>
        <v>Athletic Footwear</v>
      </c>
    </row>
    <row r="2070" customFormat="false" ht="14.25" hidden="false" customHeight="true" outlineLevel="0" collapsed="false">
      <c r="B2070" s="88" t="s">
        <v>30</v>
      </c>
      <c r="C2070" s="89" t="n">
        <v>1185732</v>
      </c>
      <c r="D2070" s="90" t="n">
        <v>44231</v>
      </c>
      <c r="E2070" s="88" t="s">
        <v>34</v>
      </c>
      <c r="F2070" s="88" t="s">
        <v>151</v>
      </c>
      <c r="G2070" s="88" t="s">
        <v>164</v>
      </c>
      <c r="H2070" s="91" t="s">
        <v>48</v>
      </c>
      <c r="I2070" s="92" t="n">
        <v>23</v>
      </c>
      <c r="J2070" s="93" t="n">
        <v>169</v>
      </c>
      <c r="K2070" s="94" t="n">
        <f aca="false">I2070 * J2070</f>
        <v>3887</v>
      </c>
      <c r="L2070" s="94" t="n">
        <f aca="false">K2070 *M2070</f>
        <v>2137.85</v>
      </c>
      <c r="M2070" s="95" t="n">
        <v>0.55</v>
      </c>
      <c r="N2070" s="88" t="s">
        <v>23</v>
      </c>
      <c r="O2070" s="91" t="s">
        <v>219</v>
      </c>
      <c r="P2070" s="0" t="str">
        <f aca="false">RIGHT(H2070,LEN(H2070) - FIND(" ", H2070))</f>
        <v>Street Footwear</v>
      </c>
    </row>
    <row r="2071" customFormat="false" ht="14.25" hidden="false" customHeight="true" outlineLevel="0" collapsed="false">
      <c r="B2071" s="88" t="s">
        <v>30</v>
      </c>
      <c r="C2071" s="89" t="n">
        <v>1185732</v>
      </c>
      <c r="D2071" s="90" t="n">
        <v>44231</v>
      </c>
      <c r="E2071" s="88" t="s">
        <v>34</v>
      </c>
      <c r="F2071" s="88" t="s">
        <v>138</v>
      </c>
      <c r="G2071" s="88" t="s">
        <v>97</v>
      </c>
      <c r="H2071" s="91" t="s">
        <v>44</v>
      </c>
      <c r="I2071" s="92" t="n">
        <v>29</v>
      </c>
      <c r="J2071" s="93" t="n">
        <v>142</v>
      </c>
      <c r="K2071" s="94" t="n">
        <f aca="false">I2071 * J2071</f>
        <v>4118</v>
      </c>
      <c r="L2071" s="94" t="n">
        <f aca="false">K2071 *M2071</f>
        <v>2059</v>
      </c>
      <c r="M2071" s="95" t="n">
        <v>0.5</v>
      </c>
      <c r="N2071" s="88" t="s">
        <v>23</v>
      </c>
      <c r="O2071" s="91" t="s">
        <v>219</v>
      </c>
      <c r="P2071" s="0" t="str">
        <f aca="false">RIGHT(H2071,LEN(H2071) - FIND(" ", H2071))</f>
        <v>Athletic Footwear</v>
      </c>
    </row>
    <row r="2072" customFormat="false" ht="14.25" hidden="false" customHeight="true" outlineLevel="0" collapsed="false">
      <c r="B2072" s="88" t="s">
        <v>30</v>
      </c>
      <c r="C2072" s="89" t="n">
        <v>1185732</v>
      </c>
      <c r="D2072" s="90" t="n">
        <v>44231</v>
      </c>
      <c r="E2072" s="88" t="s">
        <v>34</v>
      </c>
      <c r="F2072" s="88" t="s">
        <v>138</v>
      </c>
      <c r="G2072" s="88" t="s">
        <v>97</v>
      </c>
      <c r="H2072" s="91" t="s">
        <v>16</v>
      </c>
      <c r="I2072" s="92" t="n">
        <v>44</v>
      </c>
      <c r="J2072" s="93" t="n">
        <v>180</v>
      </c>
      <c r="K2072" s="94" t="n">
        <f aca="false">I2072 * J2072</f>
        <v>7920</v>
      </c>
      <c r="L2072" s="94" t="n">
        <f aca="false">K2072 *M2072</f>
        <v>3960</v>
      </c>
      <c r="M2072" s="95" t="n">
        <v>0.5</v>
      </c>
      <c r="N2072" s="88" t="s">
        <v>23</v>
      </c>
      <c r="O2072" s="91" t="s">
        <v>218</v>
      </c>
      <c r="P2072" s="0" t="str">
        <f aca="false">RIGHT(H2072,LEN(H2072) - FIND(" ", H2072))</f>
        <v>Apparel</v>
      </c>
    </row>
    <row r="2073" customFormat="false" ht="14.25" hidden="false" customHeight="true" outlineLevel="0" collapsed="false">
      <c r="B2073" s="88" t="s">
        <v>30</v>
      </c>
      <c r="C2073" s="89" t="n">
        <v>1185732</v>
      </c>
      <c r="D2073" s="90" t="n">
        <v>44231</v>
      </c>
      <c r="E2073" s="88" t="s">
        <v>34</v>
      </c>
      <c r="F2073" s="88" t="s">
        <v>138</v>
      </c>
      <c r="G2073" s="88" t="s">
        <v>97</v>
      </c>
      <c r="H2073" s="91" t="s">
        <v>38</v>
      </c>
      <c r="I2073" s="92" t="n">
        <v>29</v>
      </c>
      <c r="J2073" s="93" t="n">
        <v>203</v>
      </c>
      <c r="K2073" s="94" t="n">
        <f aca="false">I2073 * J2073</f>
        <v>5887</v>
      </c>
      <c r="L2073" s="94" t="n">
        <f aca="false">K2073 *M2073</f>
        <v>3532.2</v>
      </c>
      <c r="M2073" s="95" t="n">
        <v>0.6</v>
      </c>
      <c r="N2073" s="88" t="s">
        <v>23</v>
      </c>
      <c r="O2073" s="91" t="s">
        <v>219</v>
      </c>
      <c r="P2073" s="0" t="str">
        <f aca="false">RIGHT(H2073,LEN(H2073) - FIND(" ", H2073))</f>
        <v>Apparel</v>
      </c>
    </row>
    <row r="2074" customFormat="false" ht="14.25" hidden="false" customHeight="true" outlineLevel="0" collapsed="false">
      <c r="B2074" s="88" t="s">
        <v>43</v>
      </c>
      <c r="C2074" s="89" t="n">
        <v>1128299</v>
      </c>
      <c r="D2074" s="90" t="n">
        <v>44231</v>
      </c>
      <c r="E2074" s="88" t="s">
        <v>18</v>
      </c>
      <c r="F2074" s="88" t="s">
        <v>19</v>
      </c>
      <c r="G2074" s="88" t="s">
        <v>60</v>
      </c>
      <c r="H2074" s="91" t="s">
        <v>38</v>
      </c>
      <c r="I2074" s="92" t="n">
        <v>46</v>
      </c>
      <c r="J2074" s="93" t="n">
        <v>224</v>
      </c>
      <c r="K2074" s="94" t="n">
        <f aca="false">I2074 * J2074</f>
        <v>10304</v>
      </c>
      <c r="L2074" s="94" t="n">
        <f aca="false">K2074 *M2074</f>
        <v>1236.48</v>
      </c>
      <c r="M2074" s="95" t="n">
        <v>0.12</v>
      </c>
      <c r="N2074" s="88" t="s">
        <v>31</v>
      </c>
      <c r="O2074" s="91" t="s">
        <v>219</v>
      </c>
      <c r="P2074" s="0" t="str">
        <f aca="false">RIGHT(H2074,LEN(H2074) - FIND(" ", H2074))</f>
        <v>Apparel</v>
      </c>
    </row>
    <row r="2075" customFormat="false" ht="14.25" hidden="false" customHeight="true" outlineLevel="0" collapsed="false">
      <c r="B2075" s="88" t="s">
        <v>13</v>
      </c>
      <c r="C2075" s="89" t="n">
        <v>1197831</v>
      </c>
      <c r="D2075" s="90" t="n">
        <v>44231</v>
      </c>
      <c r="E2075" s="88" t="s">
        <v>40</v>
      </c>
      <c r="F2075" s="88" t="s">
        <v>109</v>
      </c>
      <c r="G2075" s="88" t="s">
        <v>136</v>
      </c>
      <c r="H2075" s="91" t="s">
        <v>32</v>
      </c>
      <c r="I2075" s="92" t="n">
        <v>18</v>
      </c>
      <c r="J2075" s="93" t="n">
        <v>200</v>
      </c>
      <c r="K2075" s="94" t="n">
        <f aca="false">I2075 * J2075</f>
        <v>3600</v>
      </c>
      <c r="L2075" s="94" t="n">
        <f aca="false">K2075 *M2075</f>
        <v>1152</v>
      </c>
      <c r="M2075" s="95" t="n">
        <v>0.32</v>
      </c>
      <c r="N2075" s="88" t="s">
        <v>31</v>
      </c>
      <c r="O2075" s="91" t="s">
        <v>218</v>
      </c>
      <c r="P2075" s="0" t="str">
        <f aca="false">RIGHT(H2075,LEN(H2075) - FIND(" ", H2075))</f>
        <v>Street Footwear</v>
      </c>
    </row>
    <row r="2076" customFormat="false" ht="14.25" hidden="false" customHeight="true" outlineLevel="0" collapsed="false">
      <c r="B2076" s="88" t="s">
        <v>13</v>
      </c>
      <c r="C2076" s="89" t="n">
        <v>1197831</v>
      </c>
      <c r="D2076" s="90" t="n">
        <v>44231</v>
      </c>
      <c r="E2076" s="88" t="s">
        <v>40</v>
      </c>
      <c r="F2076" s="88" t="s">
        <v>109</v>
      </c>
      <c r="G2076" s="88" t="s">
        <v>136</v>
      </c>
      <c r="H2076" s="91" t="s">
        <v>24</v>
      </c>
      <c r="I2076" s="92" t="n">
        <v>28</v>
      </c>
      <c r="J2076" s="93" t="n">
        <v>180</v>
      </c>
      <c r="K2076" s="94" t="n">
        <f aca="false">I2076 * J2076</f>
        <v>5040</v>
      </c>
      <c r="L2076" s="94" t="n">
        <f aca="false">K2076 *M2076</f>
        <v>1663.2</v>
      </c>
      <c r="M2076" s="95" t="n">
        <v>0.33</v>
      </c>
      <c r="N2076" s="88" t="s">
        <v>31</v>
      </c>
      <c r="O2076" s="91" t="s">
        <v>218</v>
      </c>
      <c r="P2076" s="0" t="str">
        <f aca="false">RIGHT(H2076,LEN(H2076) - FIND(" ", H2076))</f>
        <v>Athletic Footwear</v>
      </c>
    </row>
    <row r="2077" customFormat="false" ht="14.25" hidden="false" customHeight="true" outlineLevel="0" collapsed="false">
      <c r="B2077" s="88" t="s">
        <v>13</v>
      </c>
      <c r="C2077" s="89" t="n">
        <v>1197831</v>
      </c>
      <c r="D2077" s="90" t="n">
        <v>44231</v>
      </c>
      <c r="E2077" s="88" t="s">
        <v>40</v>
      </c>
      <c r="F2077" s="88" t="s">
        <v>109</v>
      </c>
      <c r="G2077" s="88" t="s">
        <v>136</v>
      </c>
      <c r="H2077" s="91" t="s">
        <v>48</v>
      </c>
      <c r="I2077" s="92" t="n">
        <v>28</v>
      </c>
      <c r="J2077" s="93" t="n">
        <v>128</v>
      </c>
      <c r="K2077" s="94" t="n">
        <f aca="false">I2077 * J2077</f>
        <v>3584</v>
      </c>
      <c r="L2077" s="94" t="n">
        <f aca="false">K2077 *M2077</f>
        <v>1254.4</v>
      </c>
      <c r="M2077" s="95" t="n">
        <v>0.35</v>
      </c>
      <c r="N2077" s="88" t="s">
        <v>31</v>
      </c>
      <c r="O2077" s="91" t="s">
        <v>219</v>
      </c>
      <c r="P2077" s="0" t="str">
        <f aca="false">RIGHT(H2077,LEN(H2077) - FIND(" ", H2077))</f>
        <v>Street Footwear</v>
      </c>
    </row>
    <row r="2078" customFormat="false" ht="14.25" hidden="false" customHeight="true" outlineLevel="0" collapsed="false">
      <c r="B2078" s="88" t="s">
        <v>13</v>
      </c>
      <c r="C2078" s="89" t="n">
        <v>1197831</v>
      </c>
      <c r="D2078" s="90" t="n">
        <v>44231</v>
      </c>
      <c r="E2078" s="88" t="s">
        <v>18</v>
      </c>
      <c r="F2078" s="88" t="s">
        <v>96</v>
      </c>
      <c r="G2078" s="88" t="s">
        <v>91</v>
      </c>
      <c r="H2078" s="91" t="s">
        <v>44</v>
      </c>
      <c r="I2078" s="92" t="n">
        <v>27</v>
      </c>
      <c r="J2078" s="93" t="n">
        <v>116</v>
      </c>
      <c r="K2078" s="94" t="n">
        <f aca="false">I2078 * J2078</f>
        <v>3132</v>
      </c>
      <c r="L2078" s="94" t="n">
        <f aca="false">K2078 *M2078</f>
        <v>1315.44</v>
      </c>
      <c r="M2078" s="95" t="n">
        <v>0.42</v>
      </c>
      <c r="N2078" s="88" t="s">
        <v>31</v>
      </c>
      <c r="O2078" s="91" t="s">
        <v>219</v>
      </c>
      <c r="P2078" s="0" t="str">
        <f aca="false">RIGHT(H2078,LEN(H2078) - FIND(" ", H2078))</f>
        <v>Athletic Footwear</v>
      </c>
    </row>
    <row r="2079" customFormat="false" ht="14.25" hidden="false" customHeight="true" outlineLevel="0" collapsed="false">
      <c r="B2079" s="88" t="s">
        <v>13</v>
      </c>
      <c r="C2079" s="89" t="n">
        <v>1197831</v>
      </c>
      <c r="D2079" s="90" t="n">
        <v>44231</v>
      </c>
      <c r="E2079" s="88" t="s">
        <v>18</v>
      </c>
      <c r="F2079" s="88" t="s">
        <v>96</v>
      </c>
      <c r="G2079" s="88" t="s">
        <v>91</v>
      </c>
      <c r="H2079" s="91" t="s">
        <v>16</v>
      </c>
      <c r="I2079" s="92" t="n">
        <v>31</v>
      </c>
      <c r="J2079" s="93" t="n">
        <v>88</v>
      </c>
      <c r="K2079" s="94" t="n">
        <f aca="false">I2079 * J2079</f>
        <v>2728</v>
      </c>
      <c r="L2079" s="94" t="n">
        <f aca="false">K2079 *M2079</f>
        <v>818.4</v>
      </c>
      <c r="M2079" s="95" t="n">
        <v>0.3</v>
      </c>
      <c r="N2079" s="88" t="s">
        <v>31</v>
      </c>
      <c r="O2079" s="91" t="s">
        <v>218</v>
      </c>
      <c r="P2079" s="0" t="str">
        <f aca="false">RIGHT(H2079,LEN(H2079) - FIND(" ", H2079))</f>
        <v>Apparel</v>
      </c>
    </row>
    <row r="2080" customFormat="false" ht="14.25" hidden="false" customHeight="true" outlineLevel="0" collapsed="false">
      <c r="B2080" s="88" t="s">
        <v>13</v>
      </c>
      <c r="C2080" s="89" t="n">
        <v>1197831</v>
      </c>
      <c r="D2080" s="90" t="n">
        <v>44231</v>
      </c>
      <c r="E2080" s="88" t="s">
        <v>18</v>
      </c>
      <c r="F2080" s="88" t="s">
        <v>96</v>
      </c>
      <c r="G2080" s="88" t="s">
        <v>91</v>
      </c>
      <c r="H2080" s="91" t="s">
        <v>38</v>
      </c>
      <c r="I2080" s="92" t="n">
        <v>26</v>
      </c>
      <c r="J2080" s="93" t="n">
        <v>135</v>
      </c>
      <c r="K2080" s="94" t="n">
        <f aca="false">I2080 * J2080</f>
        <v>3510</v>
      </c>
      <c r="L2080" s="94" t="n">
        <f aca="false">K2080 *M2080</f>
        <v>1825.2</v>
      </c>
      <c r="M2080" s="95" t="n">
        <v>0.52</v>
      </c>
      <c r="N2080" s="88" t="s">
        <v>31</v>
      </c>
      <c r="O2080" s="91" t="s">
        <v>219</v>
      </c>
      <c r="P2080" s="0" t="str">
        <f aca="false">RIGHT(H2080,LEN(H2080) - FIND(" ", H2080))</f>
        <v>Apparel</v>
      </c>
    </row>
    <row r="2081" customFormat="false" ht="14.25" hidden="false" customHeight="true" outlineLevel="0" collapsed="false">
      <c r="B2081" s="88" t="s">
        <v>43</v>
      </c>
      <c r="C2081" s="89" t="n">
        <v>1128299</v>
      </c>
      <c r="D2081" s="90" t="n">
        <v>44232</v>
      </c>
      <c r="E2081" s="88" t="s">
        <v>18</v>
      </c>
      <c r="F2081" s="88" t="s">
        <v>19</v>
      </c>
      <c r="G2081" s="88" t="s">
        <v>60</v>
      </c>
      <c r="H2081" s="91" t="s">
        <v>32</v>
      </c>
      <c r="I2081" s="92" t="n">
        <v>55</v>
      </c>
      <c r="J2081" s="93" t="n">
        <v>875</v>
      </c>
      <c r="K2081" s="94" t="n">
        <f aca="false">I2081 * J2081</f>
        <v>48125</v>
      </c>
      <c r="L2081" s="94" t="n">
        <f aca="false">K2081 *M2081</f>
        <v>14437.5</v>
      </c>
      <c r="M2081" s="95" t="n">
        <v>0.3</v>
      </c>
      <c r="N2081" s="88" t="s">
        <v>31</v>
      </c>
      <c r="O2081" s="91" t="s">
        <v>218</v>
      </c>
      <c r="P2081" s="0" t="str">
        <f aca="false">RIGHT(H2081,LEN(H2081) - FIND(" ", H2081))</f>
        <v>Street Footwear</v>
      </c>
    </row>
    <row r="2082" customFormat="false" ht="14.25" hidden="false" customHeight="true" outlineLevel="0" collapsed="false">
      <c r="B2082" s="88" t="s">
        <v>22</v>
      </c>
      <c r="C2082" s="89" t="n">
        <v>1189833</v>
      </c>
      <c r="D2082" s="90" t="n">
        <v>44232</v>
      </c>
      <c r="E2082" s="88" t="s">
        <v>29</v>
      </c>
      <c r="F2082" s="88" t="s">
        <v>124</v>
      </c>
      <c r="G2082" s="88" t="s">
        <v>87</v>
      </c>
      <c r="H2082" s="91" t="s">
        <v>44</v>
      </c>
      <c r="I2082" s="92" t="n">
        <v>40</v>
      </c>
      <c r="J2082" s="93" t="n">
        <v>450</v>
      </c>
      <c r="K2082" s="94" t="n">
        <f aca="false">I2082 * J2082</f>
        <v>18000</v>
      </c>
      <c r="L2082" s="94" t="n">
        <f aca="false">K2082 *M2082</f>
        <v>7200</v>
      </c>
      <c r="M2082" s="95" t="n">
        <v>0.4</v>
      </c>
      <c r="N2082" s="88" t="s">
        <v>31</v>
      </c>
      <c r="O2082" s="91" t="s">
        <v>219</v>
      </c>
      <c r="P2082" s="0" t="str">
        <f aca="false">RIGHT(H2082,LEN(H2082) - FIND(" ", H2082))</f>
        <v>Athletic Footwear</v>
      </c>
    </row>
    <row r="2083" customFormat="false" ht="14.25" hidden="false" customHeight="true" outlineLevel="0" collapsed="false">
      <c r="B2083" s="88" t="s">
        <v>30</v>
      </c>
      <c r="C2083" s="89" t="n">
        <v>1185732</v>
      </c>
      <c r="D2083" s="90" t="n">
        <v>44232</v>
      </c>
      <c r="E2083" s="88" t="s">
        <v>26</v>
      </c>
      <c r="F2083" s="88" t="s">
        <v>132</v>
      </c>
      <c r="G2083" s="88" t="s">
        <v>139</v>
      </c>
      <c r="H2083" s="91" t="s">
        <v>32</v>
      </c>
      <c r="I2083" s="92" t="n">
        <v>40</v>
      </c>
      <c r="J2083" s="93" t="n">
        <v>550</v>
      </c>
      <c r="K2083" s="94" t="n">
        <f aca="false">I2083 * J2083</f>
        <v>22000</v>
      </c>
      <c r="L2083" s="94" t="n">
        <f aca="false">K2083 *M2083</f>
        <v>8800</v>
      </c>
      <c r="M2083" s="95" t="n">
        <v>0.4</v>
      </c>
      <c r="N2083" s="88" t="s">
        <v>14</v>
      </c>
      <c r="O2083" s="91" t="s">
        <v>218</v>
      </c>
      <c r="P2083" s="0" t="str">
        <f aca="false">RIGHT(H2083,LEN(H2083) - FIND(" ", H2083))</f>
        <v>Street Footwear</v>
      </c>
    </row>
    <row r="2084" customFormat="false" ht="14.25" hidden="false" customHeight="true" outlineLevel="0" collapsed="false">
      <c r="B2084" s="88" t="s">
        <v>30</v>
      </c>
      <c r="C2084" s="89" t="n">
        <v>1185732</v>
      </c>
      <c r="D2084" s="90" t="n">
        <v>44232</v>
      </c>
      <c r="E2084" s="88" t="s">
        <v>26</v>
      </c>
      <c r="F2084" s="88" t="s">
        <v>132</v>
      </c>
      <c r="G2084" s="88" t="s">
        <v>139</v>
      </c>
      <c r="H2084" s="91" t="s">
        <v>24</v>
      </c>
      <c r="I2084" s="92" t="n">
        <v>40</v>
      </c>
      <c r="J2084" s="93" t="n">
        <v>200</v>
      </c>
      <c r="K2084" s="94" t="n">
        <f aca="false">I2084 * J2084</f>
        <v>8000</v>
      </c>
      <c r="L2084" s="94" t="n">
        <f aca="false">K2084 *M2084</f>
        <v>3200</v>
      </c>
      <c r="M2084" s="95" t="n">
        <v>0.4</v>
      </c>
      <c r="N2084" s="88" t="s">
        <v>14</v>
      </c>
      <c r="O2084" s="91" t="s">
        <v>218</v>
      </c>
      <c r="P2084" s="0" t="str">
        <f aca="false">RIGHT(H2084,LEN(H2084) - FIND(" ", H2084))</f>
        <v>Athletic Footwear</v>
      </c>
    </row>
    <row r="2085" customFormat="false" ht="14.25" hidden="false" customHeight="true" outlineLevel="0" collapsed="false">
      <c r="B2085" s="88" t="s">
        <v>30</v>
      </c>
      <c r="C2085" s="89" t="n">
        <v>1185732</v>
      </c>
      <c r="D2085" s="90" t="n">
        <v>44232</v>
      </c>
      <c r="E2085" s="88" t="s">
        <v>26</v>
      </c>
      <c r="F2085" s="88" t="s">
        <v>132</v>
      </c>
      <c r="G2085" s="88" t="s">
        <v>139</v>
      </c>
      <c r="H2085" s="91" t="s">
        <v>48</v>
      </c>
      <c r="I2085" s="92" t="n">
        <v>30</v>
      </c>
      <c r="J2085" s="93" t="n">
        <v>250</v>
      </c>
      <c r="K2085" s="94" t="n">
        <f aca="false">I2085 * J2085</f>
        <v>7500</v>
      </c>
      <c r="L2085" s="94" t="n">
        <f aca="false">K2085 *M2085</f>
        <v>2250</v>
      </c>
      <c r="M2085" s="95" t="n">
        <v>0.3</v>
      </c>
      <c r="N2085" s="88" t="s">
        <v>14</v>
      </c>
      <c r="O2085" s="91" t="s">
        <v>219</v>
      </c>
      <c r="P2085" s="0" t="str">
        <f aca="false">RIGHT(H2085,LEN(H2085) - FIND(" ", H2085))</f>
        <v>Street Footwear</v>
      </c>
    </row>
    <row r="2086" customFormat="false" ht="14.25" hidden="false" customHeight="true" outlineLevel="0" collapsed="false">
      <c r="B2086" s="88" t="s">
        <v>30</v>
      </c>
      <c r="C2086" s="89" t="n">
        <v>1185732</v>
      </c>
      <c r="D2086" s="90" t="n">
        <v>44232</v>
      </c>
      <c r="E2086" s="88" t="s">
        <v>26</v>
      </c>
      <c r="F2086" s="88" t="s">
        <v>86</v>
      </c>
      <c r="G2086" s="88" t="s">
        <v>114</v>
      </c>
      <c r="H2086" s="91" t="s">
        <v>44</v>
      </c>
      <c r="I2086" s="92" t="n">
        <v>35</v>
      </c>
      <c r="J2086" s="93" t="n">
        <v>125</v>
      </c>
      <c r="K2086" s="94" t="n">
        <f aca="false">I2086 * J2086</f>
        <v>4375</v>
      </c>
      <c r="L2086" s="94" t="n">
        <f aca="false">K2086 *M2086</f>
        <v>1312.5</v>
      </c>
      <c r="M2086" s="95" t="n">
        <v>0.3</v>
      </c>
      <c r="N2086" s="88" t="s">
        <v>14</v>
      </c>
      <c r="O2086" s="91" t="s">
        <v>219</v>
      </c>
      <c r="P2086" s="0" t="str">
        <f aca="false">RIGHT(H2086,LEN(H2086) - FIND(" ", H2086))</f>
        <v>Athletic Footwear</v>
      </c>
    </row>
    <row r="2087" customFormat="false" ht="14.25" hidden="false" customHeight="true" outlineLevel="0" collapsed="false">
      <c r="B2087" s="88" t="s">
        <v>30</v>
      </c>
      <c r="C2087" s="89" t="n">
        <v>1185732</v>
      </c>
      <c r="D2087" s="90" t="n">
        <v>44232</v>
      </c>
      <c r="E2087" s="88" t="s">
        <v>26</v>
      </c>
      <c r="F2087" s="88" t="s">
        <v>86</v>
      </c>
      <c r="G2087" s="88" t="s">
        <v>114</v>
      </c>
      <c r="H2087" s="91" t="s">
        <v>16</v>
      </c>
      <c r="I2087" s="92" t="n">
        <v>50</v>
      </c>
      <c r="J2087" s="93" t="n">
        <v>200</v>
      </c>
      <c r="K2087" s="94" t="n">
        <f aca="false">I2087 * J2087</f>
        <v>10000</v>
      </c>
      <c r="L2087" s="94" t="n">
        <f aca="false">K2087 *M2087</f>
        <v>3000</v>
      </c>
      <c r="M2087" s="95" t="n">
        <v>0.3</v>
      </c>
      <c r="N2087" s="88" t="s">
        <v>14</v>
      </c>
      <c r="O2087" s="91" t="s">
        <v>218</v>
      </c>
      <c r="P2087" s="0" t="str">
        <f aca="false">RIGHT(H2087,LEN(H2087) - FIND(" ", H2087))</f>
        <v>Apparel</v>
      </c>
    </row>
    <row r="2088" customFormat="false" ht="14.25" hidden="false" customHeight="true" outlineLevel="0" collapsed="false">
      <c r="B2088" s="88" t="s">
        <v>30</v>
      </c>
      <c r="C2088" s="89" t="n">
        <v>1185732</v>
      </c>
      <c r="D2088" s="90" t="n">
        <v>44232</v>
      </c>
      <c r="E2088" s="88" t="s">
        <v>26</v>
      </c>
      <c r="F2088" s="88" t="s">
        <v>86</v>
      </c>
      <c r="G2088" s="88" t="s">
        <v>114</v>
      </c>
      <c r="H2088" s="91" t="s">
        <v>38</v>
      </c>
      <c r="I2088" s="92" t="n">
        <v>40</v>
      </c>
      <c r="J2088" s="93" t="n">
        <v>300</v>
      </c>
      <c r="K2088" s="94" t="n">
        <f aca="false">I2088 * J2088</f>
        <v>12000</v>
      </c>
      <c r="L2088" s="94" t="n">
        <f aca="false">K2088 *M2088</f>
        <v>4200</v>
      </c>
      <c r="M2088" s="95" t="n">
        <v>0.35</v>
      </c>
      <c r="N2088" s="88" t="s">
        <v>14</v>
      </c>
      <c r="O2088" s="91" t="s">
        <v>219</v>
      </c>
      <c r="P2088" s="0" t="str">
        <f aca="false">RIGHT(H2088,LEN(H2088) - FIND(" ", H2088))</f>
        <v>Apparel</v>
      </c>
    </row>
    <row r="2089" customFormat="false" ht="14.25" hidden="false" customHeight="true" outlineLevel="0" collapsed="false">
      <c r="B2089" s="88" t="s">
        <v>43</v>
      </c>
      <c r="C2089" s="89" t="n">
        <v>1128299</v>
      </c>
      <c r="D2089" s="90" t="n">
        <v>44232</v>
      </c>
      <c r="E2089" s="88" t="s">
        <v>18</v>
      </c>
      <c r="F2089" s="88" t="s">
        <v>19</v>
      </c>
      <c r="G2089" s="88" t="s">
        <v>60</v>
      </c>
      <c r="H2089" s="91" t="s">
        <v>32</v>
      </c>
      <c r="I2089" s="92" t="n">
        <v>52</v>
      </c>
      <c r="J2089" s="93" t="n">
        <v>263</v>
      </c>
      <c r="K2089" s="94" t="n">
        <f aca="false">I2089 * J2089</f>
        <v>13676</v>
      </c>
      <c r="L2089" s="94" t="n">
        <f aca="false">K2089 *M2089</f>
        <v>6017.44</v>
      </c>
      <c r="M2089" s="95" t="n">
        <v>0.44</v>
      </c>
      <c r="N2089" s="88" t="s">
        <v>23</v>
      </c>
      <c r="O2089" s="91" t="s">
        <v>218</v>
      </c>
      <c r="P2089" s="0" t="str">
        <f aca="false">RIGHT(H2089,LEN(H2089) - FIND(" ", H2089))</f>
        <v>Street Footwear</v>
      </c>
    </row>
    <row r="2090" customFormat="false" ht="14.25" hidden="false" customHeight="true" outlineLevel="0" collapsed="false">
      <c r="B2090" s="88" t="s">
        <v>22</v>
      </c>
      <c r="C2090" s="89" t="n">
        <v>1189833</v>
      </c>
      <c r="D2090" s="90" t="n">
        <v>44232</v>
      </c>
      <c r="E2090" s="88" t="s">
        <v>29</v>
      </c>
      <c r="F2090" s="88" t="s">
        <v>124</v>
      </c>
      <c r="G2090" s="88" t="s">
        <v>87</v>
      </c>
      <c r="H2090" s="91" t="s">
        <v>44</v>
      </c>
      <c r="I2090" s="92" t="n">
        <v>36</v>
      </c>
      <c r="J2090" s="93" t="n">
        <v>113</v>
      </c>
      <c r="K2090" s="94" t="n">
        <f aca="false">I2090 * J2090</f>
        <v>4068</v>
      </c>
      <c r="L2090" s="94" t="n">
        <f aca="false">K2090 *M2090</f>
        <v>2156.04</v>
      </c>
      <c r="M2090" s="95" t="n">
        <v>0.53</v>
      </c>
      <c r="N2090" s="88" t="s">
        <v>23</v>
      </c>
      <c r="O2090" s="91" t="s">
        <v>219</v>
      </c>
      <c r="P2090" s="0" t="str">
        <f aca="false">RIGHT(H2090,LEN(H2090) - FIND(" ", H2090))</f>
        <v>Athletic Footwear</v>
      </c>
    </row>
    <row r="2091" customFormat="false" ht="14.25" hidden="false" customHeight="true" outlineLevel="0" collapsed="false">
      <c r="B2091" s="88" t="s">
        <v>30</v>
      </c>
      <c r="C2091" s="89" t="n">
        <v>1185732</v>
      </c>
      <c r="D2091" s="90" t="n">
        <v>44232</v>
      </c>
      <c r="E2091" s="88" t="s">
        <v>26</v>
      </c>
      <c r="F2091" s="88" t="s">
        <v>132</v>
      </c>
      <c r="G2091" s="88" t="s">
        <v>139</v>
      </c>
      <c r="H2091" s="91" t="s">
        <v>32</v>
      </c>
      <c r="I2091" s="92" t="n">
        <v>39</v>
      </c>
      <c r="J2091" s="93" t="n">
        <v>149</v>
      </c>
      <c r="K2091" s="94" t="n">
        <f aca="false">I2091 * J2091</f>
        <v>5811</v>
      </c>
      <c r="L2091" s="94" t="n">
        <f aca="false">K2091 *M2091</f>
        <v>2905.5</v>
      </c>
      <c r="M2091" s="95" t="n">
        <v>0.5</v>
      </c>
      <c r="N2091" s="88" t="s">
        <v>23</v>
      </c>
      <c r="O2091" s="91" t="s">
        <v>218</v>
      </c>
      <c r="P2091" s="0" t="str">
        <f aca="false">RIGHT(H2091,LEN(H2091) - FIND(" ", H2091))</f>
        <v>Street Footwear</v>
      </c>
    </row>
    <row r="2092" customFormat="false" ht="14.25" hidden="false" customHeight="true" outlineLevel="0" collapsed="false">
      <c r="B2092" s="88" t="s">
        <v>30</v>
      </c>
      <c r="C2092" s="89" t="n">
        <v>1185732</v>
      </c>
      <c r="D2092" s="90" t="n">
        <v>44232</v>
      </c>
      <c r="E2092" s="88" t="s">
        <v>26</v>
      </c>
      <c r="F2092" s="88" t="s">
        <v>132</v>
      </c>
      <c r="G2092" s="88" t="s">
        <v>139</v>
      </c>
      <c r="H2092" s="91" t="s">
        <v>24</v>
      </c>
      <c r="I2092" s="92" t="n">
        <v>37</v>
      </c>
      <c r="J2092" s="93" t="n">
        <v>54</v>
      </c>
      <c r="K2092" s="94" t="n">
        <f aca="false">I2092 * J2092</f>
        <v>1998</v>
      </c>
      <c r="L2092" s="94" t="n">
        <f aca="false">K2092 *M2092</f>
        <v>999</v>
      </c>
      <c r="M2092" s="95" t="n">
        <v>0.5</v>
      </c>
      <c r="N2092" s="88" t="s">
        <v>23</v>
      </c>
      <c r="O2092" s="91" t="s">
        <v>218</v>
      </c>
      <c r="P2092" s="0" t="str">
        <f aca="false">RIGHT(H2092,LEN(H2092) - FIND(" ", H2092))</f>
        <v>Athletic Footwear</v>
      </c>
    </row>
    <row r="2093" customFormat="false" ht="14.25" hidden="false" customHeight="true" outlineLevel="0" collapsed="false">
      <c r="B2093" s="88" t="s">
        <v>30</v>
      </c>
      <c r="C2093" s="89" t="n">
        <v>1185732</v>
      </c>
      <c r="D2093" s="90" t="n">
        <v>44232</v>
      </c>
      <c r="E2093" s="88" t="s">
        <v>26</v>
      </c>
      <c r="F2093" s="88" t="s">
        <v>132</v>
      </c>
      <c r="G2093" s="88" t="s">
        <v>139</v>
      </c>
      <c r="H2093" s="91" t="s">
        <v>48</v>
      </c>
      <c r="I2093" s="92" t="n">
        <v>29</v>
      </c>
      <c r="J2093" s="93" t="n">
        <v>65</v>
      </c>
      <c r="K2093" s="94" t="n">
        <f aca="false">I2093 * J2093</f>
        <v>1885</v>
      </c>
      <c r="L2093" s="94" t="n">
        <f aca="false">K2093 *M2093</f>
        <v>848.25</v>
      </c>
      <c r="M2093" s="95" t="n">
        <v>0.45</v>
      </c>
      <c r="N2093" s="88" t="s">
        <v>23</v>
      </c>
      <c r="O2093" s="91" t="s">
        <v>219</v>
      </c>
      <c r="P2093" s="0" t="str">
        <f aca="false">RIGHT(H2093,LEN(H2093) - FIND(" ", H2093))</f>
        <v>Street Footwear</v>
      </c>
    </row>
    <row r="2094" customFormat="false" ht="14.25" hidden="false" customHeight="true" outlineLevel="0" collapsed="false">
      <c r="B2094" s="88" t="s">
        <v>30</v>
      </c>
      <c r="C2094" s="89" t="n">
        <v>1185732</v>
      </c>
      <c r="D2094" s="90" t="n">
        <v>44232</v>
      </c>
      <c r="E2094" s="88" t="s">
        <v>26</v>
      </c>
      <c r="F2094" s="88" t="s">
        <v>86</v>
      </c>
      <c r="G2094" s="88" t="s">
        <v>114</v>
      </c>
      <c r="H2094" s="91" t="s">
        <v>44</v>
      </c>
      <c r="I2094" s="92" t="n">
        <v>32</v>
      </c>
      <c r="J2094" s="93" t="n">
        <v>34</v>
      </c>
      <c r="K2094" s="94" t="n">
        <f aca="false">I2094 * J2094</f>
        <v>1088</v>
      </c>
      <c r="L2094" s="94" t="n">
        <f aca="false">K2094 *M2094</f>
        <v>478.72</v>
      </c>
      <c r="M2094" s="95" t="n">
        <v>0.44</v>
      </c>
      <c r="N2094" s="88" t="s">
        <v>23</v>
      </c>
      <c r="O2094" s="91" t="s">
        <v>219</v>
      </c>
      <c r="P2094" s="0" t="str">
        <f aca="false">RIGHT(H2094,LEN(H2094) - FIND(" ", H2094))</f>
        <v>Athletic Footwear</v>
      </c>
    </row>
    <row r="2095" customFormat="false" ht="14.25" hidden="false" customHeight="true" outlineLevel="0" collapsed="false">
      <c r="B2095" s="88" t="s">
        <v>30</v>
      </c>
      <c r="C2095" s="89" t="n">
        <v>1185732</v>
      </c>
      <c r="D2095" s="90" t="n">
        <v>44232</v>
      </c>
      <c r="E2095" s="88" t="s">
        <v>26</v>
      </c>
      <c r="F2095" s="88" t="s">
        <v>86</v>
      </c>
      <c r="G2095" s="88" t="s">
        <v>114</v>
      </c>
      <c r="H2095" s="91" t="s">
        <v>16</v>
      </c>
      <c r="I2095" s="92" t="n">
        <v>49</v>
      </c>
      <c r="J2095" s="93" t="n">
        <v>60</v>
      </c>
      <c r="K2095" s="94" t="n">
        <f aca="false">I2095 * J2095</f>
        <v>2940</v>
      </c>
      <c r="L2095" s="94" t="n">
        <f aca="false">K2095 *M2095</f>
        <v>1293.6</v>
      </c>
      <c r="M2095" s="95" t="n">
        <v>0.44</v>
      </c>
      <c r="N2095" s="88" t="s">
        <v>23</v>
      </c>
      <c r="O2095" s="91" t="s">
        <v>218</v>
      </c>
      <c r="P2095" s="0" t="str">
        <f aca="false">RIGHT(H2095,LEN(H2095) - FIND(" ", H2095))</f>
        <v>Apparel</v>
      </c>
    </row>
    <row r="2096" customFormat="false" ht="14.25" hidden="false" customHeight="true" outlineLevel="0" collapsed="false">
      <c r="B2096" s="88" t="s">
        <v>30</v>
      </c>
      <c r="C2096" s="89" t="n">
        <v>1185732</v>
      </c>
      <c r="D2096" s="90" t="n">
        <v>44232</v>
      </c>
      <c r="E2096" s="88" t="s">
        <v>26</v>
      </c>
      <c r="F2096" s="88" t="s">
        <v>86</v>
      </c>
      <c r="G2096" s="88" t="s">
        <v>114</v>
      </c>
      <c r="H2096" s="91" t="s">
        <v>38</v>
      </c>
      <c r="I2096" s="92" t="n">
        <v>39</v>
      </c>
      <c r="J2096" s="93" t="n">
        <v>84</v>
      </c>
      <c r="K2096" s="94" t="n">
        <f aca="false">I2096 * J2096</f>
        <v>3276</v>
      </c>
      <c r="L2096" s="94" t="n">
        <f aca="false">K2096 *M2096</f>
        <v>1474.2</v>
      </c>
      <c r="M2096" s="95" t="n">
        <v>0.45</v>
      </c>
      <c r="N2096" s="88" t="s">
        <v>23</v>
      </c>
      <c r="O2096" s="91" t="s">
        <v>219</v>
      </c>
      <c r="P2096" s="0" t="str">
        <f aca="false">RIGHT(H2096,LEN(H2096) - FIND(" ", H2096))</f>
        <v>Apparel</v>
      </c>
    </row>
    <row r="2097" customFormat="false" ht="14.25" hidden="false" customHeight="true" outlineLevel="0" collapsed="false">
      <c r="B2097" s="88" t="s">
        <v>43</v>
      </c>
      <c r="C2097" s="89" t="n">
        <v>1128299</v>
      </c>
      <c r="D2097" s="90" t="n">
        <v>44232</v>
      </c>
      <c r="E2097" s="88" t="s">
        <v>18</v>
      </c>
      <c r="F2097" s="88" t="s">
        <v>19</v>
      </c>
      <c r="G2097" s="88" t="s">
        <v>60</v>
      </c>
      <c r="H2097" s="91" t="s">
        <v>32</v>
      </c>
      <c r="I2097" s="92" t="n">
        <v>39</v>
      </c>
      <c r="J2097" s="93" t="n">
        <v>263</v>
      </c>
      <c r="K2097" s="94" t="n">
        <f aca="false">I2097 * J2097</f>
        <v>10257</v>
      </c>
      <c r="L2097" s="94" t="n">
        <f aca="false">K2097 *M2097</f>
        <v>3589.95</v>
      </c>
      <c r="M2097" s="95" t="n">
        <v>0.35</v>
      </c>
      <c r="N2097" s="88" t="s">
        <v>31</v>
      </c>
      <c r="O2097" s="91" t="s">
        <v>218</v>
      </c>
      <c r="P2097" s="0" t="str">
        <f aca="false">RIGHT(H2097,LEN(H2097) - FIND(" ", H2097))</f>
        <v>Street Footwear</v>
      </c>
    </row>
    <row r="2098" customFormat="false" ht="14.25" hidden="false" customHeight="true" outlineLevel="0" collapsed="false">
      <c r="B2098" s="88" t="s">
        <v>30</v>
      </c>
      <c r="C2098" s="89" t="n">
        <v>1185732</v>
      </c>
      <c r="D2098" s="90" t="n">
        <v>44232</v>
      </c>
      <c r="E2098" s="88" t="s">
        <v>26</v>
      </c>
      <c r="F2098" s="88" t="s">
        <v>86</v>
      </c>
      <c r="G2098" s="88" t="s">
        <v>114</v>
      </c>
      <c r="H2098" s="91" t="s">
        <v>44</v>
      </c>
      <c r="I2098" s="92" t="n">
        <v>24</v>
      </c>
      <c r="J2098" s="93" t="n">
        <v>39</v>
      </c>
      <c r="K2098" s="94" t="n">
        <f aca="false">I2098 * J2098</f>
        <v>936</v>
      </c>
      <c r="L2098" s="94" t="n">
        <f aca="false">K2098 *M2098</f>
        <v>308.88</v>
      </c>
      <c r="M2098" s="95" t="n">
        <v>0.33</v>
      </c>
      <c r="N2098" s="88" t="s">
        <v>31</v>
      </c>
      <c r="O2098" s="91" t="s">
        <v>219</v>
      </c>
      <c r="P2098" s="0" t="str">
        <f aca="false">RIGHT(H2098,LEN(H2098) - FIND(" ", H2098))</f>
        <v>Athletic Footwear</v>
      </c>
    </row>
    <row r="2099" customFormat="false" ht="14.25" hidden="false" customHeight="true" outlineLevel="0" collapsed="false">
      <c r="B2099" s="88" t="s">
        <v>30</v>
      </c>
      <c r="C2099" s="89" t="n">
        <v>1185732</v>
      </c>
      <c r="D2099" s="90" t="n">
        <v>44232</v>
      </c>
      <c r="E2099" s="88" t="s">
        <v>26</v>
      </c>
      <c r="F2099" s="88" t="s">
        <v>86</v>
      </c>
      <c r="G2099" s="88" t="s">
        <v>114</v>
      </c>
      <c r="H2099" s="91" t="s">
        <v>16</v>
      </c>
      <c r="I2099" s="92" t="n">
        <v>39</v>
      </c>
      <c r="J2099" s="93" t="n">
        <v>66</v>
      </c>
      <c r="K2099" s="94" t="n">
        <f aca="false">I2099 * J2099</f>
        <v>2574</v>
      </c>
      <c r="L2099" s="94" t="n">
        <f aca="false">K2099 *M2099</f>
        <v>952.38</v>
      </c>
      <c r="M2099" s="95" t="n">
        <v>0.37</v>
      </c>
      <c r="N2099" s="88" t="s">
        <v>31</v>
      </c>
      <c r="O2099" s="91" t="s">
        <v>218</v>
      </c>
      <c r="P2099" s="0" t="str">
        <f aca="false">RIGHT(H2099,LEN(H2099) - FIND(" ", H2099))</f>
        <v>Apparel</v>
      </c>
    </row>
    <row r="2100" customFormat="false" ht="14.25" hidden="false" customHeight="true" outlineLevel="0" collapsed="false">
      <c r="B2100" s="88" t="s">
        <v>30</v>
      </c>
      <c r="C2100" s="89" t="n">
        <v>1185732</v>
      </c>
      <c r="D2100" s="90" t="n">
        <v>44232</v>
      </c>
      <c r="E2100" s="88" t="s">
        <v>26</v>
      </c>
      <c r="F2100" s="88" t="s">
        <v>86</v>
      </c>
      <c r="G2100" s="88" t="s">
        <v>114</v>
      </c>
      <c r="H2100" s="91" t="s">
        <v>38</v>
      </c>
      <c r="I2100" s="92" t="n">
        <v>32</v>
      </c>
      <c r="J2100" s="93" t="n">
        <v>96</v>
      </c>
      <c r="K2100" s="94" t="n">
        <f aca="false">I2100 * J2100</f>
        <v>3072</v>
      </c>
      <c r="L2100" s="94" t="n">
        <f aca="false">K2100 *M2100</f>
        <v>1198.08</v>
      </c>
      <c r="M2100" s="95" t="n">
        <v>0.39</v>
      </c>
      <c r="N2100" s="88" t="s">
        <v>31</v>
      </c>
      <c r="O2100" s="91" t="s">
        <v>219</v>
      </c>
      <c r="P2100" s="0" t="str">
        <f aca="false">RIGHT(H2100,LEN(H2100) - FIND(" ", H2100))</f>
        <v>Apparel</v>
      </c>
    </row>
    <row r="2101" customFormat="false" ht="14.25" hidden="false" customHeight="true" outlineLevel="0" collapsed="false">
      <c r="B2101" s="88" t="s">
        <v>43</v>
      </c>
      <c r="C2101" s="89" t="n">
        <v>1128299</v>
      </c>
      <c r="D2101" s="90" t="n">
        <v>44233</v>
      </c>
      <c r="E2101" s="88" t="s">
        <v>18</v>
      </c>
      <c r="F2101" s="88" t="s">
        <v>19</v>
      </c>
      <c r="G2101" s="88" t="s">
        <v>60</v>
      </c>
      <c r="H2101" s="91" t="s">
        <v>24</v>
      </c>
      <c r="I2101" s="92" t="n">
        <v>60</v>
      </c>
      <c r="J2101" s="93" t="n">
        <v>875</v>
      </c>
      <c r="K2101" s="94" t="n">
        <f aca="false">I2101 * J2101</f>
        <v>52500</v>
      </c>
      <c r="L2101" s="94" t="n">
        <f aca="false">K2101 *M2101</f>
        <v>7875</v>
      </c>
      <c r="M2101" s="95" t="n">
        <v>0.15</v>
      </c>
      <c r="N2101" s="88" t="s">
        <v>31</v>
      </c>
      <c r="O2101" s="91" t="s">
        <v>218</v>
      </c>
      <c r="P2101" s="0" t="str">
        <f aca="false">RIGHT(H2101,LEN(H2101) - FIND(" ", H2101))</f>
        <v>Athletic Footwear</v>
      </c>
    </row>
    <row r="2102" customFormat="false" ht="14.25" hidden="false" customHeight="true" outlineLevel="0" collapsed="false">
      <c r="B2102" s="88" t="s">
        <v>22</v>
      </c>
      <c r="C2102" s="89" t="n">
        <v>1189833</v>
      </c>
      <c r="D2102" s="90" t="n">
        <v>44233</v>
      </c>
      <c r="E2102" s="88" t="s">
        <v>29</v>
      </c>
      <c r="F2102" s="88" t="s">
        <v>124</v>
      </c>
      <c r="G2102" s="88" t="s">
        <v>87</v>
      </c>
      <c r="H2102" s="91" t="s">
        <v>16</v>
      </c>
      <c r="I2102" s="92" t="n">
        <v>45</v>
      </c>
      <c r="J2102" s="93" t="n">
        <v>475</v>
      </c>
      <c r="K2102" s="94" t="n">
        <f aca="false">I2102 * J2102</f>
        <v>21375</v>
      </c>
      <c r="L2102" s="94" t="n">
        <f aca="false">K2102 *M2102</f>
        <v>12825</v>
      </c>
      <c r="M2102" s="95" t="n">
        <v>0.6</v>
      </c>
      <c r="N2102" s="88" t="s">
        <v>31</v>
      </c>
      <c r="O2102" s="91" t="s">
        <v>218</v>
      </c>
      <c r="P2102" s="0" t="str">
        <f aca="false">RIGHT(H2102,LEN(H2102) - FIND(" ", H2102))</f>
        <v>Apparel</v>
      </c>
    </row>
    <row r="2103" customFormat="false" ht="14.25" hidden="false" customHeight="true" outlineLevel="0" collapsed="false">
      <c r="B2103" s="88" t="s">
        <v>13</v>
      </c>
      <c r="C2103" s="89" t="n">
        <v>1185732</v>
      </c>
      <c r="D2103" s="90" t="n">
        <v>44233</v>
      </c>
      <c r="E2103" s="88" t="s">
        <v>29</v>
      </c>
      <c r="F2103" s="88" t="s">
        <v>141</v>
      </c>
      <c r="G2103" s="88" t="s">
        <v>112</v>
      </c>
      <c r="H2103" s="91" t="s">
        <v>32</v>
      </c>
      <c r="I2103" s="92" t="n">
        <v>30</v>
      </c>
      <c r="J2103" s="93" t="n">
        <v>500</v>
      </c>
      <c r="K2103" s="94" t="n">
        <f aca="false">I2103 * J2103</f>
        <v>15000</v>
      </c>
      <c r="L2103" s="94" t="n">
        <f aca="false">K2103 *M2103</f>
        <v>4500</v>
      </c>
      <c r="M2103" s="95" t="n">
        <v>0.3</v>
      </c>
      <c r="N2103" s="88" t="s">
        <v>14</v>
      </c>
      <c r="O2103" s="91" t="s">
        <v>218</v>
      </c>
      <c r="P2103" s="0" t="str">
        <f aca="false">RIGHT(H2103,LEN(H2103) - FIND(" ", H2103))</f>
        <v>Street Footwear</v>
      </c>
    </row>
    <row r="2104" customFormat="false" ht="14.25" hidden="false" customHeight="true" outlineLevel="0" collapsed="false">
      <c r="B2104" s="88" t="s">
        <v>13</v>
      </c>
      <c r="C2104" s="89" t="n">
        <v>1185732</v>
      </c>
      <c r="D2104" s="90" t="n">
        <v>44233</v>
      </c>
      <c r="E2104" s="88" t="s">
        <v>29</v>
      </c>
      <c r="F2104" s="88" t="s">
        <v>141</v>
      </c>
      <c r="G2104" s="88" t="s">
        <v>112</v>
      </c>
      <c r="H2104" s="91" t="s">
        <v>24</v>
      </c>
      <c r="I2104" s="92" t="n">
        <v>30</v>
      </c>
      <c r="J2104" s="93" t="n">
        <v>150</v>
      </c>
      <c r="K2104" s="94" t="n">
        <f aca="false">I2104 * J2104</f>
        <v>4500</v>
      </c>
      <c r="L2104" s="94" t="n">
        <f aca="false">K2104 *M2104</f>
        <v>1575</v>
      </c>
      <c r="M2104" s="95" t="n">
        <v>0.35</v>
      </c>
      <c r="N2104" s="88" t="s">
        <v>14</v>
      </c>
      <c r="O2104" s="91" t="s">
        <v>218</v>
      </c>
      <c r="P2104" s="0" t="str">
        <f aca="false">RIGHT(H2104,LEN(H2104) - FIND(" ", H2104))</f>
        <v>Athletic Footwear</v>
      </c>
    </row>
    <row r="2105" customFormat="false" ht="14.25" hidden="false" customHeight="true" outlineLevel="0" collapsed="false">
      <c r="B2105" s="88" t="s">
        <v>13</v>
      </c>
      <c r="C2105" s="89" t="n">
        <v>1185732</v>
      </c>
      <c r="D2105" s="90" t="n">
        <v>44233</v>
      </c>
      <c r="E2105" s="88" t="s">
        <v>29</v>
      </c>
      <c r="F2105" s="88" t="s">
        <v>141</v>
      </c>
      <c r="G2105" s="88" t="s">
        <v>112</v>
      </c>
      <c r="H2105" s="91" t="s">
        <v>48</v>
      </c>
      <c r="I2105" s="92" t="n">
        <v>20</v>
      </c>
      <c r="J2105" s="93" t="n">
        <v>200</v>
      </c>
      <c r="K2105" s="94" t="n">
        <f aca="false">I2105 * J2105</f>
        <v>4000</v>
      </c>
      <c r="L2105" s="94" t="n">
        <f aca="false">K2105 *M2105</f>
        <v>1200</v>
      </c>
      <c r="M2105" s="95" t="n">
        <v>0.3</v>
      </c>
      <c r="N2105" s="88" t="s">
        <v>14</v>
      </c>
      <c r="O2105" s="91" t="s">
        <v>219</v>
      </c>
      <c r="P2105" s="0" t="str">
        <f aca="false">RIGHT(H2105,LEN(H2105) - FIND(" ", H2105))</f>
        <v>Street Footwear</v>
      </c>
    </row>
    <row r="2106" customFormat="false" ht="14.25" hidden="false" customHeight="true" outlineLevel="0" collapsed="false">
      <c r="B2106" s="88" t="s">
        <v>13</v>
      </c>
      <c r="C2106" s="89" t="n">
        <v>1185732</v>
      </c>
      <c r="D2106" s="90" t="n">
        <v>44233</v>
      </c>
      <c r="E2106" s="88" t="s">
        <v>29</v>
      </c>
      <c r="F2106" s="88" t="s">
        <v>103</v>
      </c>
      <c r="G2106" s="88" t="s">
        <v>108</v>
      </c>
      <c r="H2106" s="91" t="s">
        <v>44</v>
      </c>
      <c r="I2106" s="92" t="n">
        <v>25</v>
      </c>
      <c r="J2106" s="93" t="n">
        <v>75</v>
      </c>
      <c r="K2106" s="94" t="n">
        <f aca="false">I2106 * J2106</f>
        <v>1875</v>
      </c>
      <c r="L2106" s="94" t="n">
        <f aca="false">K2106 *M2106</f>
        <v>562.5</v>
      </c>
      <c r="M2106" s="95" t="n">
        <v>0.3</v>
      </c>
      <c r="N2106" s="88" t="s">
        <v>14</v>
      </c>
      <c r="O2106" s="91" t="s">
        <v>219</v>
      </c>
      <c r="P2106" s="0" t="str">
        <f aca="false">RIGHT(H2106,LEN(H2106) - FIND(" ", H2106))</f>
        <v>Athletic Footwear</v>
      </c>
    </row>
    <row r="2107" customFormat="false" ht="14.25" hidden="false" customHeight="true" outlineLevel="0" collapsed="false">
      <c r="B2107" s="88" t="s">
        <v>13</v>
      </c>
      <c r="C2107" s="89" t="n">
        <v>1185732</v>
      </c>
      <c r="D2107" s="90" t="n">
        <v>44233</v>
      </c>
      <c r="E2107" s="88" t="s">
        <v>29</v>
      </c>
      <c r="F2107" s="88" t="s">
        <v>103</v>
      </c>
      <c r="G2107" s="88" t="s">
        <v>108</v>
      </c>
      <c r="H2107" s="91" t="s">
        <v>16</v>
      </c>
      <c r="I2107" s="92" t="n">
        <v>40</v>
      </c>
      <c r="J2107" s="93" t="n">
        <v>150</v>
      </c>
      <c r="K2107" s="94" t="n">
        <f aca="false">I2107 * J2107</f>
        <v>6000</v>
      </c>
      <c r="L2107" s="94" t="n">
        <f aca="false">K2107 *M2107</f>
        <v>3000</v>
      </c>
      <c r="M2107" s="95" t="n">
        <v>0.5</v>
      </c>
      <c r="N2107" s="88" t="s">
        <v>14</v>
      </c>
      <c r="O2107" s="91" t="s">
        <v>218</v>
      </c>
      <c r="P2107" s="0" t="str">
        <f aca="false">RIGHT(H2107,LEN(H2107) - FIND(" ", H2107))</f>
        <v>Apparel</v>
      </c>
    </row>
    <row r="2108" customFormat="false" ht="14.25" hidden="false" customHeight="true" outlineLevel="0" collapsed="false">
      <c r="B2108" s="88" t="s">
        <v>13</v>
      </c>
      <c r="C2108" s="89" t="n">
        <v>1185732</v>
      </c>
      <c r="D2108" s="90" t="n">
        <v>44233</v>
      </c>
      <c r="E2108" s="88" t="s">
        <v>29</v>
      </c>
      <c r="F2108" s="88" t="s">
        <v>103</v>
      </c>
      <c r="G2108" s="88" t="s">
        <v>108</v>
      </c>
      <c r="H2108" s="91" t="s">
        <v>38</v>
      </c>
      <c r="I2108" s="92" t="n">
        <v>15</v>
      </c>
      <c r="J2108" s="93" t="n">
        <v>250</v>
      </c>
      <c r="K2108" s="94" t="n">
        <f aca="false">I2108 * J2108</f>
        <v>3750</v>
      </c>
      <c r="L2108" s="94" t="n">
        <f aca="false">K2108 *M2108</f>
        <v>1500</v>
      </c>
      <c r="M2108" s="95" t="n">
        <v>0.4</v>
      </c>
      <c r="N2108" s="88" t="s">
        <v>14</v>
      </c>
      <c r="O2108" s="91" t="s">
        <v>219</v>
      </c>
      <c r="P2108" s="0" t="str">
        <f aca="false">RIGHT(H2108,LEN(H2108) - FIND(" ", H2108))</f>
        <v>Apparel</v>
      </c>
    </row>
    <row r="2109" customFormat="false" ht="14.25" hidden="false" customHeight="true" outlineLevel="0" collapsed="false">
      <c r="B2109" s="88" t="s">
        <v>43</v>
      </c>
      <c r="C2109" s="89" t="n">
        <v>1128299</v>
      </c>
      <c r="D2109" s="90" t="n">
        <v>44233</v>
      </c>
      <c r="E2109" s="88" t="s">
        <v>18</v>
      </c>
      <c r="F2109" s="88" t="s">
        <v>19</v>
      </c>
      <c r="G2109" s="88" t="s">
        <v>60</v>
      </c>
      <c r="H2109" s="91" t="s">
        <v>24</v>
      </c>
      <c r="I2109" s="92" t="n">
        <v>58</v>
      </c>
      <c r="J2109" s="93" t="n">
        <v>236</v>
      </c>
      <c r="K2109" s="94" t="n">
        <f aca="false">I2109 * J2109</f>
        <v>13688</v>
      </c>
      <c r="L2109" s="94" t="n">
        <f aca="false">K2109 *M2109</f>
        <v>3422</v>
      </c>
      <c r="M2109" s="95" t="n">
        <v>0.25</v>
      </c>
      <c r="N2109" s="88" t="s">
        <v>23</v>
      </c>
      <c r="O2109" s="91" t="s">
        <v>218</v>
      </c>
      <c r="P2109" s="0" t="str">
        <f aca="false">RIGHT(H2109,LEN(H2109) - FIND(" ", H2109))</f>
        <v>Athletic Footwear</v>
      </c>
    </row>
    <row r="2110" customFormat="false" ht="14.25" hidden="false" customHeight="true" outlineLevel="0" collapsed="false">
      <c r="B2110" s="88" t="s">
        <v>22</v>
      </c>
      <c r="C2110" s="89" t="n">
        <v>1189833</v>
      </c>
      <c r="D2110" s="90" t="n">
        <v>44233</v>
      </c>
      <c r="E2110" s="88" t="s">
        <v>29</v>
      </c>
      <c r="F2110" s="88" t="s">
        <v>124</v>
      </c>
      <c r="G2110" s="88" t="s">
        <v>87</v>
      </c>
      <c r="H2110" s="91" t="s">
        <v>16</v>
      </c>
      <c r="I2110" s="92" t="n">
        <v>42</v>
      </c>
      <c r="J2110" s="93" t="n">
        <v>124</v>
      </c>
      <c r="K2110" s="94" t="n">
        <f aca="false">I2110 * J2110</f>
        <v>5208</v>
      </c>
      <c r="L2110" s="94" t="n">
        <f aca="false">K2110 *M2110</f>
        <v>3645.6</v>
      </c>
      <c r="M2110" s="95" t="n">
        <v>0.7</v>
      </c>
      <c r="N2110" s="88" t="s">
        <v>23</v>
      </c>
      <c r="O2110" s="91" t="s">
        <v>218</v>
      </c>
      <c r="P2110" s="0" t="str">
        <f aca="false">RIGHT(H2110,LEN(H2110) - FIND(" ", H2110))</f>
        <v>Apparel</v>
      </c>
    </row>
    <row r="2111" customFormat="false" ht="14.25" hidden="false" customHeight="true" outlineLevel="0" collapsed="false">
      <c r="B2111" s="88" t="s">
        <v>13</v>
      </c>
      <c r="C2111" s="89" t="n">
        <v>1185732</v>
      </c>
      <c r="D2111" s="90" t="n">
        <v>44233</v>
      </c>
      <c r="E2111" s="88" t="s">
        <v>29</v>
      </c>
      <c r="F2111" s="88" t="s">
        <v>141</v>
      </c>
      <c r="G2111" s="88" t="s">
        <v>112</v>
      </c>
      <c r="H2111" s="91" t="s">
        <v>32</v>
      </c>
      <c r="I2111" s="92" t="n">
        <v>28</v>
      </c>
      <c r="J2111" s="93" t="n">
        <v>145</v>
      </c>
      <c r="K2111" s="94" t="n">
        <f aca="false">I2111 * J2111</f>
        <v>4060</v>
      </c>
      <c r="L2111" s="94" t="n">
        <f aca="false">K2111 *M2111</f>
        <v>1786.4</v>
      </c>
      <c r="M2111" s="95" t="n">
        <v>0.44</v>
      </c>
      <c r="N2111" s="88" t="s">
        <v>23</v>
      </c>
      <c r="O2111" s="91" t="s">
        <v>218</v>
      </c>
      <c r="P2111" s="0" t="str">
        <f aca="false">RIGHT(H2111,LEN(H2111) - FIND(" ", H2111))</f>
        <v>Street Footwear</v>
      </c>
    </row>
    <row r="2112" customFormat="false" ht="14.25" hidden="false" customHeight="true" outlineLevel="0" collapsed="false">
      <c r="B2112" s="88" t="s">
        <v>13</v>
      </c>
      <c r="C2112" s="89" t="n">
        <v>1185732</v>
      </c>
      <c r="D2112" s="90" t="n">
        <v>44233</v>
      </c>
      <c r="E2112" s="88" t="s">
        <v>29</v>
      </c>
      <c r="F2112" s="88" t="s">
        <v>141</v>
      </c>
      <c r="G2112" s="88" t="s">
        <v>112</v>
      </c>
      <c r="H2112" s="91" t="s">
        <v>24</v>
      </c>
      <c r="I2112" s="92" t="n">
        <v>28</v>
      </c>
      <c r="J2112" s="93" t="n">
        <v>45</v>
      </c>
      <c r="K2112" s="94" t="n">
        <f aca="false">I2112 * J2112</f>
        <v>1260</v>
      </c>
      <c r="L2112" s="94" t="n">
        <f aca="false">K2112 *M2112</f>
        <v>579.6</v>
      </c>
      <c r="M2112" s="95" t="n">
        <v>0.46</v>
      </c>
      <c r="N2112" s="88" t="s">
        <v>23</v>
      </c>
      <c r="O2112" s="91" t="s">
        <v>218</v>
      </c>
      <c r="P2112" s="0" t="str">
        <f aca="false">RIGHT(H2112,LEN(H2112) - FIND(" ", H2112))</f>
        <v>Athletic Footwear</v>
      </c>
    </row>
    <row r="2113" customFormat="false" ht="14.25" hidden="false" customHeight="true" outlineLevel="0" collapsed="false">
      <c r="B2113" s="88" t="s">
        <v>13</v>
      </c>
      <c r="C2113" s="89" t="n">
        <v>1185732</v>
      </c>
      <c r="D2113" s="90" t="n">
        <v>44233</v>
      </c>
      <c r="E2113" s="88" t="s">
        <v>29</v>
      </c>
      <c r="F2113" s="88" t="s">
        <v>141</v>
      </c>
      <c r="G2113" s="88" t="s">
        <v>112</v>
      </c>
      <c r="H2113" s="91" t="s">
        <v>48</v>
      </c>
      <c r="I2113" s="92" t="n">
        <v>19</v>
      </c>
      <c r="J2113" s="93" t="n">
        <v>56</v>
      </c>
      <c r="K2113" s="94" t="n">
        <f aca="false">I2113 * J2113</f>
        <v>1064</v>
      </c>
      <c r="L2113" s="94" t="n">
        <f aca="false">K2113 *M2113</f>
        <v>436.24</v>
      </c>
      <c r="M2113" s="95" t="n">
        <v>0.41</v>
      </c>
      <c r="N2113" s="88" t="s">
        <v>23</v>
      </c>
      <c r="O2113" s="91" t="s">
        <v>219</v>
      </c>
      <c r="P2113" s="0" t="str">
        <f aca="false">RIGHT(H2113,LEN(H2113) - FIND(" ", H2113))</f>
        <v>Street Footwear</v>
      </c>
    </row>
    <row r="2114" customFormat="false" ht="14.25" hidden="false" customHeight="true" outlineLevel="0" collapsed="false">
      <c r="B2114" s="88" t="s">
        <v>13</v>
      </c>
      <c r="C2114" s="89" t="n">
        <v>1185732</v>
      </c>
      <c r="D2114" s="90" t="n">
        <v>44233</v>
      </c>
      <c r="E2114" s="88" t="s">
        <v>29</v>
      </c>
      <c r="F2114" s="88" t="s">
        <v>103</v>
      </c>
      <c r="G2114" s="88" t="s">
        <v>108</v>
      </c>
      <c r="H2114" s="91" t="s">
        <v>44</v>
      </c>
      <c r="I2114" s="92" t="n">
        <v>25</v>
      </c>
      <c r="J2114" s="93" t="n">
        <v>23</v>
      </c>
      <c r="K2114" s="94" t="n">
        <f aca="false">I2114 * J2114</f>
        <v>575</v>
      </c>
      <c r="L2114" s="94" t="n">
        <f aca="false">K2114 *M2114</f>
        <v>253</v>
      </c>
      <c r="M2114" s="95" t="n">
        <v>0.44</v>
      </c>
      <c r="N2114" s="88" t="s">
        <v>23</v>
      </c>
      <c r="O2114" s="91" t="s">
        <v>219</v>
      </c>
      <c r="P2114" s="0" t="str">
        <f aca="false">RIGHT(H2114,LEN(H2114) - FIND(" ", H2114))</f>
        <v>Athletic Footwear</v>
      </c>
    </row>
    <row r="2115" customFormat="false" ht="14.25" hidden="false" customHeight="true" outlineLevel="0" collapsed="false">
      <c r="B2115" s="88" t="s">
        <v>13</v>
      </c>
      <c r="C2115" s="89" t="n">
        <v>1185732</v>
      </c>
      <c r="D2115" s="90" t="n">
        <v>44233</v>
      </c>
      <c r="E2115" s="88" t="s">
        <v>29</v>
      </c>
      <c r="F2115" s="88" t="s">
        <v>103</v>
      </c>
      <c r="G2115" s="88" t="s">
        <v>108</v>
      </c>
      <c r="H2115" s="91" t="s">
        <v>16</v>
      </c>
      <c r="I2115" s="92" t="n">
        <v>38</v>
      </c>
      <c r="J2115" s="93" t="n">
        <v>38</v>
      </c>
      <c r="K2115" s="94" t="n">
        <f aca="false">I2115 * J2115</f>
        <v>1444</v>
      </c>
      <c r="L2115" s="94" t="n">
        <f aca="false">K2115 *M2115</f>
        <v>938.6</v>
      </c>
      <c r="M2115" s="95" t="n">
        <v>0.65</v>
      </c>
      <c r="N2115" s="88" t="s">
        <v>23</v>
      </c>
      <c r="O2115" s="91" t="s">
        <v>218</v>
      </c>
      <c r="P2115" s="0" t="str">
        <f aca="false">RIGHT(H2115,LEN(H2115) - FIND(" ", H2115))</f>
        <v>Apparel</v>
      </c>
    </row>
    <row r="2116" customFormat="false" ht="14.25" hidden="false" customHeight="true" outlineLevel="0" collapsed="false">
      <c r="B2116" s="88" t="s">
        <v>13</v>
      </c>
      <c r="C2116" s="89" t="n">
        <v>1185732</v>
      </c>
      <c r="D2116" s="90" t="n">
        <v>44233</v>
      </c>
      <c r="E2116" s="88" t="s">
        <v>29</v>
      </c>
      <c r="F2116" s="88" t="s">
        <v>103</v>
      </c>
      <c r="G2116" s="88" t="s">
        <v>108</v>
      </c>
      <c r="H2116" s="91" t="s">
        <v>38</v>
      </c>
      <c r="I2116" s="92" t="n">
        <v>14</v>
      </c>
      <c r="J2116" s="93" t="n">
        <v>68</v>
      </c>
      <c r="K2116" s="94" t="n">
        <f aca="false">I2116 * J2116</f>
        <v>952</v>
      </c>
      <c r="L2116" s="94" t="n">
        <f aca="false">K2116 *M2116</f>
        <v>514.08</v>
      </c>
      <c r="M2116" s="95" t="n">
        <v>0.54</v>
      </c>
      <c r="N2116" s="88" t="s">
        <v>23</v>
      </c>
      <c r="O2116" s="91" t="s">
        <v>219</v>
      </c>
      <c r="P2116" s="0" t="str">
        <f aca="false">RIGHT(H2116,LEN(H2116) - FIND(" ", H2116))</f>
        <v>Apparel</v>
      </c>
    </row>
    <row r="2117" customFormat="false" ht="14.25" hidden="false" customHeight="true" outlineLevel="0" collapsed="false">
      <c r="B2117" s="88" t="s">
        <v>43</v>
      </c>
      <c r="C2117" s="89" t="n">
        <v>1128299</v>
      </c>
      <c r="D2117" s="90" t="n">
        <v>44233</v>
      </c>
      <c r="E2117" s="88" t="s">
        <v>18</v>
      </c>
      <c r="F2117" s="88" t="s">
        <v>19</v>
      </c>
      <c r="G2117" s="88" t="s">
        <v>60</v>
      </c>
      <c r="H2117" s="91" t="s">
        <v>24</v>
      </c>
      <c r="I2117" s="92" t="n">
        <v>46</v>
      </c>
      <c r="J2117" s="93" t="n">
        <v>306</v>
      </c>
      <c r="K2117" s="94" t="n">
        <f aca="false">I2117 * J2117</f>
        <v>14076</v>
      </c>
      <c r="L2117" s="94" t="n">
        <f aca="false">K2117 *M2117</f>
        <v>2815.2</v>
      </c>
      <c r="M2117" s="95" t="n">
        <v>0.2</v>
      </c>
      <c r="N2117" s="88" t="s">
        <v>31</v>
      </c>
      <c r="O2117" s="91" t="s">
        <v>218</v>
      </c>
      <c r="P2117" s="0" t="str">
        <f aca="false">RIGHT(H2117,LEN(H2117) - FIND(" ", H2117))</f>
        <v>Athletic Footwear</v>
      </c>
    </row>
    <row r="2118" customFormat="false" ht="14.25" hidden="false" customHeight="true" outlineLevel="0" collapsed="false">
      <c r="B2118" s="88" t="s">
        <v>43</v>
      </c>
      <c r="C2118" s="89" t="n">
        <v>1128299</v>
      </c>
      <c r="D2118" s="90" t="n">
        <v>44234</v>
      </c>
      <c r="E2118" s="88" t="s">
        <v>18</v>
      </c>
      <c r="F2118" s="88" t="s">
        <v>19</v>
      </c>
      <c r="G2118" s="88" t="s">
        <v>60</v>
      </c>
      <c r="H2118" s="91" t="s">
        <v>48</v>
      </c>
      <c r="I2118" s="92" t="n">
        <v>55</v>
      </c>
      <c r="J2118" s="93" t="n">
        <v>725</v>
      </c>
      <c r="K2118" s="94" t="n">
        <f aca="false">I2118 * J2118</f>
        <v>39875</v>
      </c>
      <c r="L2118" s="94" t="n">
        <f aca="false">K2118 *M2118</f>
        <v>11962.5</v>
      </c>
      <c r="M2118" s="95" t="n">
        <v>0.3</v>
      </c>
      <c r="N2118" s="88" t="s">
        <v>31</v>
      </c>
      <c r="O2118" s="91" t="s">
        <v>219</v>
      </c>
      <c r="P2118" s="0" t="str">
        <f aca="false">RIGHT(H2118,LEN(H2118) - FIND(" ", H2118))</f>
        <v>Street Footwear</v>
      </c>
    </row>
    <row r="2119" customFormat="false" ht="14.25" hidden="false" customHeight="true" outlineLevel="0" collapsed="false">
      <c r="B2119" s="88" t="s">
        <v>22</v>
      </c>
      <c r="C2119" s="89" t="n">
        <v>1189833</v>
      </c>
      <c r="D2119" s="90" t="n">
        <v>44234</v>
      </c>
      <c r="E2119" s="88" t="s">
        <v>29</v>
      </c>
      <c r="F2119" s="88" t="s">
        <v>124</v>
      </c>
      <c r="G2119" s="88" t="s">
        <v>87</v>
      </c>
      <c r="H2119" s="91" t="s">
        <v>38</v>
      </c>
      <c r="I2119" s="92" t="n">
        <v>60</v>
      </c>
      <c r="J2119" s="93" t="n">
        <v>475</v>
      </c>
      <c r="K2119" s="94" t="n">
        <f aca="false">I2119 * J2119</f>
        <v>28500</v>
      </c>
      <c r="L2119" s="94" t="n">
        <f aca="false">K2119 *M2119</f>
        <v>7125</v>
      </c>
      <c r="M2119" s="95" t="n">
        <v>0.25</v>
      </c>
      <c r="N2119" s="88" t="s">
        <v>31</v>
      </c>
      <c r="O2119" s="91" t="s">
        <v>219</v>
      </c>
      <c r="P2119" s="0" t="str">
        <f aca="false">RIGHT(H2119,LEN(H2119) - FIND(" ", H2119))</f>
        <v>Apparel</v>
      </c>
    </row>
    <row r="2120" customFormat="false" ht="14.25" hidden="false" customHeight="true" outlineLevel="0" collapsed="false">
      <c r="B2120" s="88" t="s">
        <v>13</v>
      </c>
      <c r="C2120" s="89" t="n">
        <v>1185732</v>
      </c>
      <c r="D2120" s="90" t="n">
        <v>44234</v>
      </c>
      <c r="E2120" s="88" t="s">
        <v>34</v>
      </c>
      <c r="F2120" s="88" t="s">
        <v>92</v>
      </c>
      <c r="G2120" s="88" t="s">
        <v>81</v>
      </c>
      <c r="H2120" s="91" t="s">
        <v>32</v>
      </c>
      <c r="I2120" s="92" t="n">
        <v>40</v>
      </c>
      <c r="J2120" s="93" t="n">
        <v>1075</v>
      </c>
      <c r="K2120" s="94" t="n">
        <f aca="false">I2120 * J2120</f>
        <v>43000</v>
      </c>
      <c r="L2120" s="94" t="n">
        <f aca="false">K2120 *M2120</f>
        <v>19350</v>
      </c>
      <c r="M2120" s="95" t="n">
        <v>0.45</v>
      </c>
      <c r="N2120" s="88" t="s">
        <v>23</v>
      </c>
      <c r="O2120" s="91" t="s">
        <v>218</v>
      </c>
      <c r="P2120" s="0" t="str">
        <f aca="false">RIGHT(H2120,LEN(H2120) - FIND(" ", H2120))</f>
        <v>Street Footwear</v>
      </c>
    </row>
    <row r="2121" customFormat="false" ht="14.25" hidden="false" customHeight="true" outlineLevel="0" collapsed="false">
      <c r="B2121" s="88" t="s">
        <v>13</v>
      </c>
      <c r="C2121" s="89" t="n">
        <v>1185732</v>
      </c>
      <c r="D2121" s="90" t="n">
        <v>44234</v>
      </c>
      <c r="E2121" s="88" t="s">
        <v>34</v>
      </c>
      <c r="F2121" s="88" t="s">
        <v>92</v>
      </c>
      <c r="G2121" s="88" t="s">
        <v>81</v>
      </c>
      <c r="H2121" s="91" t="s">
        <v>24</v>
      </c>
      <c r="I2121" s="92" t="n">
        <v>40</v>
      </c>
      <c r="J2121" s="93" t="n">
        <v>725</v>
      </c>
      <c r="K2121" s="94" t="n">
        <f aca="false">I2121 * J2121</f>
        <v>29000</v>
      </c>
      <c r="L2121" s="94" t="n">
        <f aca="false">K2121 *M2121</f>
        <v>10150</v>
      </c>
      <c r="M2121" s="95" t="n">
        <v>0.35</v>
      </c>
      <c r="N2121" s="88" t="s">
        <v>23</v>
      </c>
      <c r="O2121" s="91" t="s">
        <v>218</v>
      </c>
      <c r="P2121" s="0" t="str">
        <f aca="false">RIGHT(H2121,LEN(H2121) - FIND(" ", H2121))</f>
        <v>Athletic Footwear</v>
      </c>
    </row>
    <row r="2122" customFormat="false" ht="14.25" hidden="false" customHeight="true" outlineLevel="0" collapsed="false">
      <c r="B2122" s="88" t="s">
        <v>13</v>
      </c>
      <c r="C2122" s="89" t="n">
        <v>1185732</v>
      </c>
      <c r="D2122" s="90" t="n">
        <v>44234</v>
      </c>
      <c r="E2122" s="88" t="s">
        <v>34</v>
      </c>
      <c r="F2122" s="88" t="s">
        <v>92</v>
      </c>
      <c r="G2122" s="88" t="s">
        <v>81</v>
      </c>
      <c r="H2122" s="91" t="s">
        <v>48</v>
      </c>
      <c r="I2122" s="92" t="n">
        <v>30</v>
      </c>
      <c r="J2122" s="93" t="n">
        <v>775</v>
      </c>
      <c r="K2122" s="94" t="n">
        <f aca="false">I2122 * J2122</f>
        <v>23250</v>
      </c>
      <c r="L2122" s="94" t="n">
        <f aca="false">K2122 *M2122</f>
        <v>5812.5</v>
      </c>
      <c r="M2122" s="95" t="n">
        <v>0.25</v>
      </c>
      <c r="N2122" s="88" t="s">
        <v>23</v>
      </c>
      <c r="O2122" s="91" t="s">
        <v>219</v>
      </c>
      <c r="P2122" s="0" t="str">
        <f aca="false">RIGHT(H2122,LEN(H2122) - FIND(" ", H2122))</f>
        <v>Street Footwear</v>
      </c>
    </row>
    <row r="2123" customFormat="false" ht="14.25" hidden="false" customHeight="true" outlineLevel="0" collapsed="false">
      <c r="B2123" s="88" t="s">
        <v>13</v>
      </c>
      <c r="C2123" s="89" t="n">
        <v>1185732</v>
      </c>
      <c r="D2123" s="90" t="n">
        <v>44234</v>
      </c>
      <c r="E2123" s="88" t="s">
        <v>34</v>
      </c>
      <c r="F2123" s="88" t="s">
        <v>151</v>
      </c>
      <c r="G2123" s="88" t="s">
        <v>164</v>
      </c>
      <c r="H2123" s="91" t="s">
        <v>44</v>
      </c>
      <c r="I2123" s="92" t="n">
        <v>35</v>
      </c>
      <c r="J2123" s="93" t="n">
        <v>625</v>
      </c>
      <c r="K2123" s="94" t="n">
        <f aca="false">I2123 * J2123</f>
        <v>21875</v>
      </c>
      <c r="L2123" s="94" t="n">
        <f aca="false">K2123 *M2123</f>
        <v>6562.5</v>
      </c>
      <c r="M2123" s="95" t="n">
        <v>0.3</v>
      </c>
      <c r="N2123" s="88" t="s">
        <v>23</v>
      </c>
      <c r="O2123" s="91" t="s">
        <v>219</v>
      </c>
      <c r="P2123" s="0" t="str">
        <f aca="false">RIGHT(H2123,LEN(H2123) - FIND(" ", H2123))</f>
        <v>Athletic Footwear</v>
      </c>
    </row>
    <row r="2124" customFormat="false" ht="14.25" hidden="false" customHeight="true" outlineLevel="0" collapsed="false">
      <c r="B2124" s="88" t="s">
        <v>13</v>
      </c>
      <c r="C2124" s="89" t="n">
        <v>1185732</v>
      </c>
      <c r="D2124" s="90" t="n">
        <v>44234</v>
      </c>
      <c r="E2124" s="88" t="s">
        <v>34</v>
      </c>
      <c r="F2124" s="88" t="s">
        <v>151</v>
      </c>
      <c r="G2124" s="88" t="s">
        <v>164</v>
      </c>
      <c r="H2124" s="91" t="s">
        <v>16</v>
      </c>
      <c r="I2124" s="92" t="n">
        <v>50</v>
      </c>
      <c r="J2124" s="93" t="n">
        <v>700</v>
      </c>
      <c r="K2124" s="94" t="n">
        <f aca="false">I2124 * J2124</f>
        <v>35000</v>
      </c>
      <c r="L2124" s="94" t="n">
        <f aca="false">K2124 *M2124</f>
        <v>12250</v>
      </c>
      <c r="M2124" s="95" t="n">
        <v>0.35</v>
      </c>
      <c r="N2124" s="88" t="s">
        <v>23</v>
      </c>
      <c r="O2124" s="91" t="s">
        <v>218</v>
      </c>
      <c r="P2124" s="0" t="str">
        <f aca="false">RIGHT(H2124,LEN(H2124) - FIND(" ", H2124))</f>
        <v>Apparel</v>
      </c>
    </row>
    <row r="2125" customFormat="false" ht="14.25" hidden="false" customHeight="true" outlineLevel="0" collapsed="false">
      <c r="B2125" s="88" t="s">
        <v>13</v>
      </c>
      <c r="C2125" s="89" t="n">
        <v>1185732</v>
      </c>
      <c r="D2125" s="90" t="n">
        <v>44234</v>
      </c>
      <c r="E2125" s="88" t="s">
        <v>34</v>
      </c>
      <c r="F2125" s="88" t="s">
        <v>151</v>
      </c>
      <c r="G2125" s="88" t="s">
        <v>164</v>
      </c>
      <c r="H2125" s="91" t="s">
        <v>38</v>
      </c>
      <c r="I2125" s="92" t="n">
        <v>35</v>
      </c>
      <c r="J2125" s="93" t="n">
        <v>800</v>
      </c>
      <c r="K2125" s="94" t="n">
        <f aca="false">I2125 * J2125</f>
        <v>28000</v>
      </c>
      <c r="L2125" s="94" t="n">
        <f aca="false">K2125 *M2125</f>
        <v>14000</v>
      </c>
      <c r="M2125" s="95" t="n">
        <v>0.5</v>
      </c>
      <c r="N2125" s="88" t="s">
        <v>23</v>
      </c>
      <c r="O2125" s="91" t="s">
        <v>219</v>
      </c>
      <c r="P2125" s="0" t="str">
        <f aca="false">RIGHT(H2125,LEN(H2125) - FIND(" ", H2125))</f>
        <v>Apparel</v>
      </c>
    </row>
    <row r="2126" customFormat="false" ht="14.25" hidden="false" customHeight="true" outlineLevel="0" collapsed="false">
      <c r="B2126" s="88" t="s">
        <v>43</v>
      </c>
      <c r="C2126" s="89" t="n">
        <v>1128299</v>
      </c>
      <c r="D2126" s="90" t="n">
        <v>44234</v>
      </c>
      <c r="E2126" s="88" t="s">
        <v>18</v>
      </c>
      <c r="F2126" s="88" t="s">
        <v>19</v>
      </c>
      <c r="G2126" s="88" t="s">
        <v>60</v>
      </c>
      <c r="H2126" s="91" t="s">
        <v>48</v>
      </c>
      <c r="I2126" s="92" t="n">
        <v>50</v>
      </c>
      <c r="J2126" s="93" t="n">
        <v>210</v>
      </c>
      <c r="K2126" s="94" t="n">
        <f aca="false">I2126 * J2126</f>
        <v>10500</v>
      </c>
      <c r="L2126" s="94" t="n">
        <f aca="false">K2126 *M2126</f>
        <v>4200</v>
      </c>
      <c r="M2126" s="95" t="n">
        <v>0.4</v>
      </c>
      <c r="N2126" s="88" t="s">
        <v>23</v>
      </c>
      <c r="O2126" s="91" t="s">
        <v>219</v>
      </c>
      <c r="P2126" s="0" t="str">
        <f aca="false">RIGHT(H2126,LEN(H2126) - FIND(" ", H2126))</f>
        <v>Street Footwear</v>
      </c>
    </row>
    <row r="2127" customFormat="false" ht="14.25" hidden="false" customHeight="true" outlineLevel="0" collapsed="false">
      <c r="B2127" s="88" t="s">
        <v>22</v>
      </c>
      <c r="C2127" s="89" t="n">
        <v>1189833</v>
      </c>
      <c r="D2127" s="90" t="n">
        <v>44234</v>
      </c>
      <c r="E2127" s="88" t="s">
        <v>29</v>
      </c>
      <c r="F2127" s="88" t="s">
        <v>124</v>
      </c>
      <c r="G2127" s="88" t="s">
        <v>87</v>
      </c>
      <c r="H2127" s="91" t="s">
        <v>38</v>
      </c>
      <c r="I2127" s="92" t="n">
        <v>58</v>
      </c>
      <c r="J2127" s="93" t="n">
        <v>143</v>
      </c>
      <c r="K2127" s="94" t="n">
        <f aca="false">I2127 * J2127</f>
        <v>8294</v>
      </c>
      <c r="L2127" s="94" t="n">
        <f aca="false">K2127 *M2127</f>
        <v>2902.9</v>
      </c>
      <c r="M2127" s="95" t="n">
        <v>0.35</v>
      </c>
      <c r="N2127" s="88" t="s">
        <v>23</v>
      </c>
      <c r="O2127" s="91" t="s">
        <v>219</v>
      </c>
      <c r="P2127" s="0" t="str">
        <f aca="false">RIGHT(H2127,LEN(H2127) - FIND(" ", H2127))</f>
        <v>Apparel</v>
      </c>
    </row>
    <row r="2128" customFormat="false" ht="14.25" hidden="false" customHeight="true" outlineLevel="0" collapsed="false">
      <c r="B2128" s="88" t="s">
        <v>13</v>
      </c>
      <c r="C2128" s="89" t="n">
        <v>1185732</v>
      </c>
      <c r="D2128" s="90" t="n">
        <v>44234</v>
      </c>
      <c r="E2128" s="88" t="s">
        <v>34</v>
      </c>
      <c r="F2128" s="88" t="s">
        <v>92</v>
      </c>
      <c r="G2128" s="88" t="s">
        <v>81</v>
      </c>
      <c r="H2128" s="91" t="s">
        <v>32</v>
      </c>
      <c r="I2128" s="92" t="n">
        <v>38</v>
      </c>
      <c r="J2128" s="93" t="n">
        <v>312</v>
      </c>
      <c r="K2128" s="94" t="n">
        <f aca="false">I2128 * J2128</f>
        <v>11856</v>
      </c>
      <c r="L2128" s="94" t="n">
        <f aca="false">K2128 *M2128</f>
        <v>6995.04</v>
      </c>
      <c r="M2128" s="95" t="n">
        <v>0.59</v>
      </c>
      <c r="N2128" s="88" t="s">
        <v>23</v>
      </c>
      <c r="O2128" s="91" t="s">
        <v>218</v>
      </c>
      <c r="P2128" s="0" t="str">
        <f aca="false">RIGHT(H2128,LEN(H2128) - FIND(" ", H2128))</f>
        <v>Street Footwear</v>
      </c>
    </row>
    <row r="2129" customFormat="false" ht="14.25" hidden="false" customHeight="true" outlineLevel="0" collapsed="false">
      <c r="B2129" s="88" t="s">
        <v>13</v>
      </c>
      <c r="C2129" s="89" t="n">
        <v>1185732</v>
      </c>
      <c r="D2129" s="90" t="n">
        <v>44234</v>
      </c>
      <c r="E2129" s="88" t="s">
        <v>34</v>
      </c>
      <c r="F2129" s="88" t="s">
        <v>92</v>
      </c>
      <c r="G2129" s="88" t="s">
        <v>81</v>
      </c>
      <c r="H2129" s="91" t="s">
        <v>24</v>
      </c>
      <c r="I2129" s="92" t="n">
        <v>39</v>
      </c>
      <c r="J2129" s="93" t="n">
        <v>218</v>
      </c>
      <c r="K2129" s="94" t="n">
        <f aca="false">I2129 * J2129</f>
        <v>8502</v>
      </c>
      <c r="L2129" s="94" t="n">
        <f aca="false">K2129 *M2129</f>
        <v>3910.92</v>
      </c>
      <c r="M2129" s="95" t="n">
        <v>0.46</v>
      </c>
      <c r="N2129" s="88" t="s">
        <v>23</v>
      </c>
      <c r="O2129" s="91" t="s">
        <v>218</v>
      </c>
      <c r="P2129" s="0" t="str">
        <f aca="false">RIGHT(H2129,LEN(H2129) - FIND(" ", H2129))</f>
        <v>Athletic Footwear</v>
      </c>
    </row>
    <row r="2130" customFormat="false" ht="14.25" hidden="false" customHeight="true" outlineLevel="0" collapsed="false">
      <c r="B2130" s="88" t="s">
        <v>13</v>
      </c>
      <c r="C2130" s="89" t="n">
        <v>1185732</v>
      </c>
      <c r="D2130" s="90" t="n">
        <v>44234</v>
      </c>
      <c r="E2130" s="88" t="s">
        <v>34</v>
      </c>
      <c r="F2130" s="88" t="s">
        <v>92</v>
      </c>
      <c r="G2130" s="88" t="s">
        <v>81</v>
      </c>
      <c r="H2130" s="91" t="s">
        <v>48</v>
      </c>
      <c r="I2130" s="92" t="n">
        <v>29</v>
      </c>
      <c r="J2130" s="93" t="n">
        <v>217</v>
      </c>
      <c r="K2130" s="94" t="n">
        <f aca="false">I2130 * J2130</f>
        <v>6293</v>
      </c>
      <c r="L2130" s="94" t="n">
        <f aca="false">K2130 *M2130</f>
        <v>2328.41</v>
      </c>
      <c r="M2130" s="95" t="n">
        <v>0.37</v>
      </c>
      <c r="N2130" s="88" t="s">
        <v>23</v>
      </c>
      <c r="O2130" s="91" t="s">
        <v>219</v>
      </c>
      <c r="P2130" s="0" t="str">
        <f aca="false">RIGHT(H2130,LEN(H2130) - FIND(" ", H2130))</f>
        <v>Street Footwear</v>
      </c>
    </row>
    <row r="2131" customFormat="false" ht="14.25" hidden="false" customHeight="true" outlineLevel="0" collapsed="false">
      <c r="B2131" s="88" t="s">
        <v>13</v>
      </c>
      <c r="C2131" s="89" t="n">
        <v>1185732</v>
      </c>
      <c r="D2131" s="90" t="n">
        <v>44234</v>
      </c>
      <c r="E2131" s="88" t="s">
        <v>34</v>
      </c>
      <c r="F2131" s="88" t="s">
        <v>151</v>
      </c>
      <c r="G2131" s="88" t="s">
        <v>164</v>
      </c>
      <c r="H2131" s="91" t="s">
        <v>44</v>
      </c>
      <c r="I2131" s="92" t="n">
        <v>33</v>
      </c>
      <c r="J2131" s="93" t="n">
        <v>169</v>
      </c>
      <c r="K2131" s="94" t="n">
        <f aca="false">I2131 * J2131</f>
        <v>5577</v>
      </c>
      <c r="L2131" s="94" t="n">
        <f aca="false">K2131 *M2131</f>
        <v>2509.65</v>
      </c>
      <c r="M2131" s="95" t="n">
        <v>0.45</v>
      </c>
      <c r="N2131" s="88" t="s">
        <v>23</v>
      </c>
      <c r="O2131" s="91" t="s">
        <v>219</v>
      </c>
      <c r="P2131" s="0" t="str">
        <f aca="false">RIGHT(H2131,LEN(H2131) - FIND(" ", H2131))</f>
        <v>Athletic Footwear</v>
      </c>
    </row>
    <row r="2132" customFormat="false" ht="14.25" hidden="false" customHeight="true" outlineLevel="0" collapsed="false">
      <c r="B2132" s="88" t="s">
        <v>13</v>
      </c>
      <c r="C2132" s="89" t="n">
        <v>1185732</v>
      </c>
      <c r="D2132" s="90" t="n">
        <v>44234</v>
      </c>
      <c r="E2132" s="88" t="s">
        <v>34</v>
      </c>
      <c r="F2132" s="88" t="s">
        <v>151</v>
      </c>
      <c r="G2132" s="88" t="s">
        <v>164</v>
      </c>
      <c r="H2132" s="91" t="s">
        <v>16</v>
      </c>
      <c r="I2132" s="92" t="n">
        <v>49</v>
      </c>
      <c r="J2132" s="93" t="n">
        <v>189</v>
      </c>
      <c r="K2132" s="94" t="n">
        <f aca="false">I2132 * J2132</f>
        <v>9261</v>
      </c>
      <c r="L2132" s="94" t="n">
        <f aca="false">K2132 *M2132</f>
        <v>4352.67</v>
      </c>
      <c r="M2132" s="95" t="n">
        <v>0.47</v>
      </c>
      <c r="N2132" s="88" t="s">
        <v>23</v>
      </c>
      <c r="O2132" s="91" t="s">
        <v>218</v>
      </c>
      <c r="P2132" s="0" t="str">
        <f aca="false">RIGHT(H2132,LEN(H2132) - FIND(" ", H2132))</f>
        <v>Apparel</v>
      </c>
    </row>
    <row r="2133" customFormat="false" ht="14.25" hidden="false" customHeight="true" outlineLevel="0" collapsed="false">
      <c r="B2133" s="88" t="s">
        <v>13</v>
      </c>
      <c r="C2133" s="89" t="n">
        <v>1185732</v>
      </c>
      <c r="D2133" s="90" t="n">
        <v>44234</v>
      </c>
      <c r="E2133" s="88" t="s">
        <v>34</v>
      </c>
      <c r="F2133" s="88" t="s">
        <v>151</v>
      </c>
      <c r="G2133" s="88" t="s">
        <v>164</v>
      </c>
      <c r="H2133" s="91" t="s">
        <v>38</v>
      </c>
      <c r="I2133" s="92" t="n">
        <v>34</v>
      </c>
      <c r="J2133" s="93" t="n">
        <v>216</v>
      </c>
      <c r="K2133" s="94" t="n">
        <f aca="false">I2133 * J2133</f>
        <v>7344</v>
      </c>
      <c r="L2133" s="94" t="n">
        <f aca="false">K2133 *M2133</f>
        <v>4773.6</v>
      </c>
      <c r="M2133" s="95" t="n">
        <v>0.65</v>
      </c>
      <c r="N2133" s="88" t="s">
        <v>23</v>
      </c>
      <c r="O2133" s="91" t="s">
        <v>219</v>
      </c>
      <c r="P2133" s="0" t="str">
        <f aca="false">RIGHT(H2133,LEN(H2133) - FIND(" ", H2133))</f>
        <v>Apparel</v>
      </c>
    </row>
    <row r="2134" customFormat="false" ht="14.25" hidden="false" customHeight="true" outlineLevel="0" collapsed="false">
      <c r="B2134" s="88" t="s">
        <v>43</v>
      </c>
      <c r="C2134" s="89" t="n">
        <v>1128299</v>
      </c>
      <c r="D2134" s="90" t="n">
        <v>44234</v>
      </c>
      <c r="E2134" s="88" t="s">
        <v>18</v>
      </c>
      <c r="F2134" s="88" t="s">
        <v>19</v>
      </c>
      <c r="G2134" s="88" t="s">
        <v>60</v>
      </c>
      <c r="H2134" s="91" t="s">
        <v>48</v>
      </c>
      <c r="I2134" s="92" t="n">
        <v>40</v>
      </c>
      <c r="J2134" s="93" t="n">
        <v>247</v>
      </c>
      <c r="K2134" s="94" t="n">
        <f aca="false">I2134 * J2134</f>
        <v>9880</v>
      </c>
      <c r="L2134" s="94" t="n">
        <f aca="false">K2134 *M2134</f>
        <v>3359.2</v>
      </c>
      <c r="M2134" s="95" t="n">
        <v>0.34</v>
      </c>
      <c r="N2134" s="88" t="s">
        <v>31</v>
      </c>
      <c r="O2134" s="91" t="s">
        <v>219</v>
      </c>
      <c r="P2134" s="0" t="str">
        <f aca="false">RIGHT(H2134,LEN(H2134) - FIND(" ", H2134))</f>
        <v>Street Footwear</v>
      </c>
    </row>
    <row r="2135" customFormat="false" ht="14.25" hidden="false" customHeight="true" outlineLevel="0" collapsed="false">
      <c r="B2135" s="88" t="s">
        <v>13</v>
      </c>
      <c r="C2135" s="89" t="n">
        <v>1185732</v>
      </c>
      <c r="D2135" s="90" t="n">
        <v>44234</v>
      </c>
      <c r="E2135" s="88" t="s">
        <v>34</v>
      </c>
      <c r="F2135" s="88" t="s">
        <v>92</v>
      </c>
      <c r="G2135" s="88" t="s">
        <v>81</v>
      </c>
      <c r="H2135" s="91" t="s">
        <v>32</v>
      </c>
      <c r="I2135" s="92" t="n">
        <v>31</v>
      </c>
      <c r="J2135" s="93" t="n">
        <v>376</v>
      </c>
      <c r="K2135" s="94" t="n">
        <f aca="false">I2135 * J2135</f>
        <v>11656</v>
      </c>
      <c r="L2135" s="94" t="n">
        <f aca="false">K2135 *M2135</f>
        <v>5594.88</v>
      </c>
      <c r="M2135" s="95" t="n">
        <v>0.48</v>
      </c>
      <c r="N2135" s="88" t="s">
        <v>31</v>
      </c>
      <c r="O2135" s="91" t="s">
        <v>218</v>
      </c>
      <c r="P2135" s="0" t="str">
        <f aca="false">RIGHT(H2135,LEN(H2135) - FIND(" ", H2135))</f>
        <v>Street Footwear</v>
      </c>
    </row>
    <row r="2136" customFormat="false" ht="14.25" hidden="false" customHeight="true" outlineLevel="0" collapsed="false">
      <c r="B2136" s="88" t="s">
        <v>13</v>
      </c>
      <c r="C2136" s="89" t="n">
        <v>1185732</v>
      </c>
      <c r="D2136" s="90" t="n">
        <v>44234</v>
      </c>
      <c r="E2136" s="88" t="s">
        <v>34</v>
      </c>
      <c r="F2136" s="88" t="s">
        <v>92</v>
      </c>
      <c r="G2136" s="88" t="s">
        <v>81</v>
      </c>
      <c r="H2136" s="91" t="s">
        <v>24</v>
      </c>
      <c r="I2136" s="92" t="n">
        <v>27</v>
      </c>
      <c r="J2136" s="93" t="n">
        <v>247</v>
      </c>
      <c r="K2136" s="94" t="n">
        <f aca="false">I2136 * J2136</f>
        <v>6669</v>
      </c>
      <c r="L2136" s="94" t="n">
        <f aca="false">K2136 *M2136</f>
        <v>2534.22</v>
      </c>
      <c r="M2136" s="95" t="n">
        <v>0.38</v>
      </c>
      <c r="N2136" s="88" t="s">
        <v>31</v>
      </c>
      <c r="O2136" s="91" t="s">
        <v>218</v>
      </c>
      <c r="P2136" s="0" t="str">
        <f aca="false">RIGHT(H2136,LEN(H2136) - FIND(" ", H2136))</f>
        <v>Athletic Footwear</v>
      </c>
    </row>
    <row r="2137" customFormat="false" ht="14.25" hidden="false" customHeight="true" outlineLevel="0" collapsed="false">
      <c r="B2137" s="88" t="s">
        <v>13</v>
      </c>
      <c r="C2137" s="89" t="n">
        <v>1185732</v>
      </c>
      <c r="D2137" s="90" t="n">
        <v>44234</v>
      </c>
      <c r="E2137" s="88" t="s">
        <v>34</v>
      </c>
      <c r="F2137" s="88" t="s">
        <v>92</v>
      </c>
      <c r="G2137" s="88" t="s">
        <v>81</v>
      </c>
      <c r="H2137" s="91" t="s">
        <v>48</v>
      </c>
      <c r="I2137" s="92" t="n">
        <v>21</v>
      </c>
      <c r="J2137" s="93" t="n">
        <v>248</v>
      </c>
      <c r="K2137" s="94" t="n">
        <f aca="false">I2137 * J2137</f>
        <v>5208</v>
      </c>
      <c r="L2137" s="94" t="n">
        <f aca="false">K2137 *M2137</f>
        <v>1562.4</v>
      </c>
      <c r="M2137" s="95" t="n">
        <v>0.3</v>
      </c>
      <c r="N2137" s="88" t="s">
        <v>31</v>
      </c>
      <c r="O2137" s="91" t="s">
        <v>219</v>
      </c>
      <c r="P2137" s="0" t="str">
        <f aca="false">RIGHT(H2137,LEN(H2137) - FIND(" ", H2137))</f>
        <v>Street Footwear</v>
      </c>
    </row>
    <row r="2138" customFormat="false" ht="14.25" hidden="false" customHeight="true" outlineLevel="0" collapsed="false">
      <c r="B2138" s="88" t="s">
        <v>43</v>
      </c>
      <c r="C2138" s="89" t="n">
        <v>1128299</v>
      </c>
      <c r="D2138" s="90" t="n">
        <v>44235</v>
      </c>
      <c r="E2138" s="88" t="s">
        <v>18</v>
      </c>
      <c r="F2138" s="88" t="s">
        <v>19</v>
      </c>
      <c r="G2138" s="88" t="s">
        <v>60</v>
      </c>
      <c r="H2138" s="91" t="s">
        <v>44</v>
      </c>
      <c r="I2138" s="92" t="n">
        <v>55</v>
      </c>
      <c r="J2138" s="93" t="n">
        <v>700</v>
      </c>
      <c r="K2138" s="94" t="n">
        <f aca="false">I2138 * J2138</f>
        <v>38500</v>
      </c>
      <c r="L2138" s="94" t="n">
        <f aca="false">K2138 *M2138</f>
        <v>9625</v>
      </c>
      <c r="M2138" s="95" t="n">
        <v>0.25</v>
      </c>
      <c r="N2138" s="88" t="s">
        <v>31</v>
      </c>
      <c r="O2138" s="91" t="s">
        <v>219</v>
      </c>
      <c r="P2138" s="0" t="str">
        <f aca="false">RIGHT(H2138,LEN(H2138) - FIND(" ", H2138))</f>
        <v>Athletic Footwear</v>
      </c>
    </row>
    <row r="2139" customFormat="false" ht="14.25" hidden="false" customHeight="true" outlineLevel="0" collapsed="false">
      <c r="B2139" s="88" t="s">
        <v>22</v>
      </c>
      <c r="C2139" s="89" t="n">
        <v>1189833</v>
      </c>
      <c r="D2139" s="90" t="n">
        <v>44235</v>
      </c>
      <c r="E2139" s="88" t="s">
        <v>29</v>
      </c>
      <c r="F2139" s="88" t="s">
        <v>124</v>
      </c>
      <c r="G2139" s="88" t="s">
        <v>87</v>
      </c>
      <c r="H2139" s="91" t="s">
        <v>32</v>
      </c>
      <c r="I2139" s="92" t="n">
        <v>45</v>
      </c>
      <c r="J2139" s="93" t="n">
        <v>675</v>
      </c>
      <c r="K2139" s="94" t="n">
        <f aca="false">I2139 * J2139</f>
        <v>30375</v>
      </c>
      <c r="L2139" s="94" t="n">
        <f aca="false">K2139 *M2139</f>
        <v>13668.75</v>
      </c>
      <c r="M2139" s="95" t="n">
        <v>0.45</v>
      </c>
      <c r="N2139" s="88" t="s">
        <v>31</v>
      </c>
      <c r="O2139" s="91" t="s">
        <v>218</v>
      </c>
      <c r="P2139" s="0" t="str">
        <f aca="false">RIGHT(H2139,LEN(H2139) - FIND(" ", H2139))</f>
        <v>Street Footwear</v>
      </c>
    </row>
    <row r="2140" customFormat="false" ht="14.25" hidden="false" customHeight="true" outlineLevel="0" collapsed="false">
      <c r="B2140" s="88" t="s">
        <v>22</v>
      </c>
      <c r="C2140" s="89" t="n">
        <v>1185732</v>
      </c>
      <c r="D2140" s="90" t="n">
        <v>44235</v>
      </c>
      <c r="E2140" s="88" t="s">
        <v>26</v>
      </c>
      <c r="F2140" s="88" t="s">
        <v>89</v>
      </c>
      <c r="G2140" s="88" t="s">
        <v>162</v>
      </c>
      <c r="H2140" s="91" t="s">
        <v>32</v>
      </c>
      <c r="I2140" s="92" t="n">
        <v>35</v>
      </c>
      <c r="J2140" s="93" t="n">
        <v>525</v>
      </c>
      <c r="K2140" s="94" t="n">
        <f aca="false">I2140 * J2140</f>
        <v>18375</v>
      </c>
      <c r="L2140" s="94" t="n">
        <f aca="false">K2140 *M2140</f>
        <v>6431.25</v>
      </c>
      <c r="M2140" s="95" t="n">
        <v>0.35</v>
      </c>
      <c r="N2140" s="88" t="s">
        <v>14</v>
      </c>
      <c r="O2140" s="91" t="s">
        <v>218</v>
      </c>
      <c r="P2140" s="0" t="str">
        <f aca="false">RIGHT(H2140,LEN(H2140) - FIND(" ", H2140))</f>
        <v>Street Footwear</v>
      </c>
    </row>
    <row r="2141" customFormat="false" ht="14.25" hidden="false" customHeight="true" outlineLevel="0" collapsed="false">
      <c r="B2141" s="88" t="s">
        <v>22</v>
      </c>
      <c r="C2141" s="89" t="n">
        <v>1185732</v>
      </c>
      <c r="D2141" s="90" t="n">
        <v>44235</v>
      </c>
      <c r="E2141" s="88" t="s">
        <v>26</v>
      </c>
      <c r="F2141" s="88" t="s">
        <v>89</v>
      </c>
      <c r="G2141" s="88" t="s">
        <v>162</v>
      </c>
      <c r="H2141" s="91" t="s">
        <v>24</v>
      </c>
      <c r="I2141" s="92" t="n">
        <v>35</v>
      </c>
      <c r="J2141" s="93" t="n">
        <v>175</v>
      </c>
      <c r="K2141" s="94" t="n">
        <f aca="false">I2141 * J2141</f>
        <v>6125</v>
      </c>
      <c r="L2141" s="94" t="n">
        <f aca="false">K2141 *M2141</f>
        <v>2143.75</v>
      </c>
      <c r="M2141" s="95" t="n">
        <v>0.35</v>
      </c>
      <c r="N2141" s="88" t="s">
        <v>14</v>
      </c>
      <c r="O2141" s="91" t="s">
        <v>218</v>
      </c>
      <c r="P2141" s="0" t="str">
        <f aca="false">RIGHT(H2141,LEN(H2141) - FIND(" ", H2141))</f>
        <v>Athletic Footwear</v>
      </c>
    </row>
    <row r="2142" customFormat="false" ht="14.25" hidden="false" customHeight="true" outlineLevel="0" collapsed="false">
      <c r="B2142" s="88" t="s">
        <v>22</v>
      </c>
      <c r="C2142" s="89" t="n">
        <v>1185732</v>
      </c>
      <c r="D2142" s="90" t="n">
        <v>44235</v>
      </c>
      <c r="E2142" s="88" t="s">
        <v>26</v>
      </c>
      <c r="F2142" s="88" t="s">
        <v>89</v>
      </c>
      <c r="G2142" s="88" t="s">
        <v>162</v>
      </c>
      <c r="H2142" s="91" t="s">
        <v>48</v>
      </c>
      <c r="I2142" s="92" t="n">
        <v>25</v>
      </c>
      <c r="J2142" s="93" t="n">
        <v>225</v>
      </c>
      <c r="K2142" s="94" t="n">
        <f aca="false">I2142 * J2142</f>
        <v>5625</v>
      </c>
      <c r="L2142" s="94" t="n">
        <f aca="false">K2142 *M2142</f>
        <v>2250</v>
      </c>
      <c r="M2142" s="95" t="n">
        <v>0.4</v>
      </c>
      <c r="N2142" s="88" t="s">
        <v>14</v>
      </c>
      <c r="O2142" s="91" t="s">
        <v>219</v>
      </c>
      <c r="P2142" s="0" t="str">
        <f aca="false">RIGHT(H2142,LEN(H2142) - FIND(" ", H2142))</f>
        <v>Street Footwear</v>
      </c>
    </row>
    <row r="2143" customFormat="false" ht="14.25" hidden="false" customHeight="true" outlineLevel="0" collapsed="false">
      <c r="B2143" s="88" t="s">
        <v>22</v>
      </c>
      <c r="C2143" s="89" t="n">
        <v>1185732</v>
      </c>
      <c r="D2143" s="90" t="n">
        <v>44235</v>
      </c>
      <c r="E2143" s="88" t="s">
        <v>26</v>
      </c>
      <c r="F2143" s="88" t="s">
        <v>132</v>
      </c>
      <c r="G2143" s="88" t="s">
        <v>139</v>
      </c>
      <c r="H2143" s="91" t="s">
        <v>44</v>
      </c>
      <c r="I2143" s="92" t="n">
        <v>30</v>
      </c>
      <c r="J2143" s="93" t="n">
        <v>100</v>
      </c>
      <c r="K2143" s="94" t="n">
        <f aca="false">I2143 * J2143</f>
        <v>3000</v>
      </c>
      <c r="L2143" s="94" t="n">
        <f aca="false">K2143 *M2143</f>
        <v>1200</v>
      </c>
      <c r="M2143" s="95" t="n">
        <v>0.4</v>
      </c>
      <c r="N2143" s="88" t="s">
        <v>14</v>
      </c>
      <c r="O2143" s="91" t="s">
        <v>219</v>
      </c>
      <c r="P2143" s="0" t="str">
        <f aca="false">RIGHT(H2143,LEN(H2143) - FIND(" ", H2143))</f>
        <v>Athletic Footwear</v>
      </c>
    </row>
    <row r="2144" customFormat="false" ht="14.25" hidden="false" customHeight="true" outlineLevel="0" collapsed="false">
      <c r="B2144" s="88" t="s">
        <v>22</v>
      </c>
      <c r="C2144" s="89" t="n">
        <v>1185732</v>
      </c>
      <c r="D2144" s="90" t="n">
        <v>44235</v>
      </c>
      <c r="E2144" s="88" t="s">
        <v>26</v>
      </c>
      <c r="F2144" s="88" t="s">
        <v>132</v>
      </c>
      <c r="G2144" s="88" t="s">
        <v>139</v>
      </c>
      <c r="H2144" s="91" t="s">
        <v>16</v>
      </c>
      <c r="I2144" s="92" t="n">
        <v>45</v>
      </c>
      <c r="J2144" s="93" t="n">
        <v>175</v>
      </c>
      <c r="K2144" s="94" t="n">
        <f aca="false">I2144 * J2144</f>
        <v>7875</v>
      </c>
      <c r="L2144" s="94" t="n">
        <f aca="false">K2144 *M2144</f>
        <v>2362.5</v>
      </c>
      <c r="M2144" s="95" t="n">
        <v>0.3</v>
      </c>
      <c r="N2144" s="88" t="s">
        <v>14</v>
      </c>
      <c r="O2144" s="91" t="s">
        <v>218</v>
      </c>
      <c r="P2144" s="0" t="str">
        <f aca="false">RIGHT(H2144,LEN(H2144) - FIND(" ", H2144))</f>
        <v>Apparel</v>
      </c>
    </row>
    <row r="2145" customFormat="false" ht="14.25" hidden="false" customHeight="true" outlineLevel="0" collapsed="false">
      <c r="B2145" s="88" t="s">
        <v>22</v>
      </c>
      <c r="C2145" s="89" t="n">
        <v>1185732</v>
      </c>
      <c r="D2145" s="90" t="n">
        <v>44235</v>
      </c>
      <c r="E2145" s="88" t="s">
        <v>26</v>
      </c>
      <c r="F2145" s="88" t="s">
        <v>132</v>
      </c>
      <c r="G2145" s="88" t="s">
        <v>139</v>
      </c>
      <c r="H2145" s="91" t="s">
        <v>38</v>
      </c>
      <c r="I2145" s="92" t="n">
        <v>35</v>
      </c>
      <c r="J2145" s="93" t="n">
        <v>275</v>
      </c>
      <c r="K2145" s="94" t="n">
        <f aca="false">I2145 * J2145</f>
        <v>9625</v>
      </c>
      <c r="L2145" s="94" t="n">
        <f aca="false">K2145 *M2145</f>
        <v>3850</v>
      </c>
      <c r="M2145" s="95" t="n">
        <v>0.4</v>
      </c>
      <c r="N2145" s="88" t="s">
        <v>14</v>
      </c>
      <c r="O2145" s="91" t="s">
        <v>219</v>
      </c>
      <c r="P2145" s="0" t="str">
        <f aca="false">RIGHT(H2145,LEN(H2145) - FIND(" ", H2145))</f>
        <v>Apparel</v>
      </c>
    </row>
    <row r="2146" customFormat="false" ht="14.25" hidden="false" customHeight="true" outlineLevel="0" collapsed="false">
      <c r="B2146" s="88" t="s">
        <v>13</v>
      </c>
      <c r="C2146" s="89" t="n">
        <v>1185732</v>
      </c>
      <c r="D2146" s="90" t="n">
        <v>44235</v>
      </c>
      <c r="E2146" s="88" t="s">
        <v>26</v>
      </c>
      <c r="F2146" s="88" t="s">
        <v>86</v>
      </c>
      <c r="G2146" s="88" t="s">
        <v>114</v>
      </c>
      <c r="H2146" s="91" t="s">
        <v>32</v>
      </c>
      <c r="I2146" s="92" t="n">
        <v>35</v>
      </c>
      <c r="J2146" s="93" t="n">
        <v>475</v>
      </c>
      <c r="K2146" s="94" t="n">
        <f aca="false">I2146 * J2146</f>
        <v>16625</v>
      </c>
      <c r="L2146" s="94" t="n">
        <f aca="false">K2146 *M2146</f>
        <v>5818.75</v>
      </c>
      <c r="M2146" s="95" t="n">
        <v>0.35</v>
      </c>
      <c r="N2146" s="88" t="s">
        <v>14</v>
      </c>
      <c r="O2146" s="91" t="s">
        <v>218</v>
      </c>
      <c r="P2146" s="0" t="str">
        <f aca="false">RIGHT(H2146,LEN(H2146) - FIND(" ", H2146))</f>
        <v>Street Footwear</v>
      </c>
    </row>
    <row r="2147" customFormat="false" ht="14.25" hidden="false" customHeight="true" outlineLevel="0" collapsed="false">
      <c r="B2147" s="88" t="s">
        <v>13</v>
      </c>
      <c r="C2147" s="89" t="n">
        <v>1185732</v>
      </c>
      <c r="D2147" s="90" t="n">
        <v>44235</v>
      </c>
      <c r="E2147" s="88" t="s">
        <v>26</v>
      </c>
      <c r="F2147" s="88" t="s">
        <v>86</v>
      </c>
      <c r="G2147" s="88" t="s">
        <v>114</v>
      </c>
      <c r="H2147" s="91" t="s">
        <v>24</v>
      </c>
      <c r="I2147" s="92" t="n">
        <v>35</v>
      </c>
      <c r="J2147" s="93" t="n">
        <v>125</v>
      </c>
      <c r="K2147" s="94" t="n">
        <f aca="false">I2147 * J2147</f>
        <v>4375</v>
      </c>
      <c r="L2147" s="94" t="n">
        <f aca="false">K2147 *M2147</f>
        <v>1531.25</v>
      </c>
      <c r="M2147" s="95" t="n">
        <v>0.35</v>
      </c>
      <c r="N2147" s="88" t="s">
        <v>14</v>
      </c>
      <c r="O2147" s="91" t="s">
        <v>218</v>
      </c>
      <c r="P2147" s="0" t="str">
        <f aca="false">RIGHT(H2147,LEN(H2147) - FIND(" ", H2147))</f>
        <v>Athletic Footwear</v>
      </c>
    </row>
    <row r="2148" customFormat="false" ht="14.25" hidden="false" customHeight="true" outlineLevel="0" collapsed="false">
      <c r="B2148" s="88" t="s">
        <v>13</v>
      </c>
      <c r="C2148" s="89" t="n">
        <v>1185732</v>
      </c>
      <c r="D2148" s="90" t="n">
        <v>44235</v>
      </c>
      <c r="E2148" s="88" t="s">
        <v>26</v>
      </c>
      <c r="F2148" s="88" t="s">
        <v>86</v>
      </c>
      <c r="G2148" s="88" t="s">
        <v>114</v>
      </c>
      <c r="H2148" s="91" t="s">
        <v>48</v>
      </c>
      <c r="I2148" s="92" t="n">
        <v>25</v>
      </c>
      <c r="J2148" s="93" t="n">
        <v>175</v>
      </c>
      <c r="K2148" s="94" t="n">
        <f aca="false">I2148 * J2148</f>
        <v>4375</v>
      </c>
      <c r="L2148" s="94" t="n">
        <f aca="false">K2148 *M2148</f>
        <v>1750</v>
      </c>
      <c r="M2148" s="95" t="n">
        <v>0.4</v>
      </c>
      <c r="N2148" s="88" t="s">
        <v>14</v>
      </c>
      <c r="O2148" s="91" t="s">
        <v>219</v>
      </c>
      <c r="P2148" s="0" t="str">
        <f aca="false">RIGHT(H2148,LEN(H2148) - FIND(" ", H2148))</f>
        <v>Street Footwear</v>
      </c>
    </row>
    <row r="2149" customFormat="false" ht="14.25" hidden="false" customHeight="true" outlineLevel="0" collapsed="false">
      <c r="B2149" s="88" t="s">
        <v>13</v>
      </c>
      <c r="C2149" s="89" t="n">
        <v>1185732</v>
      </c>
      <c r="D2149" s="90" t="n">
        <v>44235</v>
      </c>
      <c r="E2149" s="88" t="s">
        <v>26</v>
      </c>
      <c r="F2149" s="88" t="s">
        <v>149</v>
      </c>
      <c r="G2149" s="88" t="s">
        <v>150</v>
      </c>
      <c r="H2149" s="91" t="s">
        <v>44</v>
      </c>
      <c r="I2149" s="92" t="n">
        <v>30</v>
      </c>
      <c r="J2149" s="93" t="n">
        <v>50</v>
      </c>
      <c r="K2149" s="94" t="n">
        <f aca="false">I2149 * J2149</f>
        <v>1500</v>
      </c>
      <c r="L2149" s="94" t="n">
        <f aca="false">K2149 *M2149</f>
        <v>600</v>
      </c>
      <c r="M2149" s="95" t="n">
        <v>0.4</v>
      </c>
      <c r="N2149" s="88" t="s">
        <v>14</v>
      </c>
      <c r="O2149" s="91" t="s">
        <v>219</v>
      </c>
      <c r="P2149" s="0" t="str">
        <f aca="false">RIGHT(H2149,LEN(H2149) - FIND(" ", H2149))</f>
        <v>Athletic Footwear</v>
      </c>
    </row>
    <row r="2150" customFormat="false" ht="14.25" hidden="false" customHeight="true" outlineLevel="0" collapsed="false">
      <c r="B2150" s="88" t="s">
        <v>13</v>
      </c>
      <c r="C2150" s="89" t="n">
        <v>1185732</v>
      </c>
      <c r="D2150" s="90" t="n">
        <v>44235</v>
      </c>
      <c r="E2150" s="88" t="s">
        <v>26</v>
      </c>
      <c r="F2150" s="88" t="s">
        <v>149</v>
      </c>
      <c r="G2150" s="88" t="s">
        <v>150</v>
      </c>
      <c r="H2150" s="91" t="s">
        <v>16</v>
      </c>
      <c r="I2150" s="92" t="n">
        <v>45</v>
      </c>
      <c r="J2150" s="93" t="n">
        <v>125</v>
      </c>
      <c r="K2150" s="94" t="n">
        <f aca="false">I2150 * J2150</f>
        <v>5625</v>
      </c>
      <c r="L2150" s="94" t="n">
        <f aca="false">K2150 *M2150</f>
        <v>1687.5</v>
      </c>
      <c r="M2150" s="95" t="n">
        <v>0.3</v>
      </c>
      <c r="N2150" s="88" t="s">
        <v>14</v>
      </c>
      <c r="O2150" s="91" t="s">
        <v>218</v>
      </c>
      <c r="P2150" s="0" t="str">
        <f aca="false">RIGHT(H2150,LEN(H2150) - FIND(" ", H2150))</f>
        <v>Apparel</v>
      </c>
    </row>
    <row r="2151" customFormat="false" ht="14.25" hidden="false" customHeight="true" outlineLevel="0" collapsed="false">
      <c r="B2151" s="88" t="s">
        <v>13</v>
      </c>
      <c r="C2151" s="89" t="n">
        <v>1185732</v>
      </c>
      <c r="D2151" s="90" t="n">
        <v>44235</v>
      </c>
      <c r="E2151" s="88" t="s">
        <v>26</v>
      </c>
      <c r="F2151" s="88" t="s">
        <v>149</v>
      </c>
      <c r="G2151" s="88" t="s">
        <v>150</v>
      </c>
      <c r="H2151" s="91" t="s">
        <v>38</v>
      </c>
      <c r="I2151" s="92" t="n">
        <v>35</v>
      </c>
      <c r="J2151" s="93" t="n">
        <v>225</v>
      </c>
      <c r="K2151" s="94" t="n">
        <f aca="false">I2151 * J2151</f>
        <v>7875</v>
      </c>
      <c r="L2151" s="94" t="n">
        <f aca="false">K2151 *M2151</f>
        <v>3150</v>
      </c>
      <c r="M2151" s="95" t="n">
        <v>0.4</v>
      </c>
      <c r="N2151" s="88" t="s">
        <v>14</v>
      </c>
      <c r="O2151" s="91" t="s">
        <v>219</v>
      </c>
      <c r="P2151" s="0" t="str">
        <f aca="false">RIGHT(H2151,LEN(H2151) - FIND(" ", H2151))</f>
        <v>Apparel</v>
      </c>
    </row>
    <row r="2152" customFormat="false" ht="14.25" hidden="false" customHeight="true" outlineLevel="0" collapsed="false">
      <c r="B2152" s="88" t="s">
        <v>43</v>
      </c>
      <c r="C2152" s="89" t="n">
        <v>1128299</v>
      </c>
      <c r="D2152" s="90" t="n">
        <v>44235</v>
      </c>
      <c r="E2152" s="88" t="s">
        <v>18</v>
      </c>
      <c r="F2152" s="88" t="s">
        <v>19</v>
      </c>
      <c r="G2152" s="88" t="s">
        <v>60</v>
      </c>
      <c r="H2152" s="91" t="s">
        <v>44</v>
      </c>
      <c r="I2152" s="92" t="n">
        <v>53</v>
      </c>
      <c r="J2152" s="93" t="n">
        <v>210</v>
      </c>
      <c r="K2152" s="94" t="n">
        <f aca="false">I2152 * J2152</f>
        <v>11130</v>
      </c>
      <c r="L2152" s="94" t="n">
        <f aca="false">K2152 *M2152</f>
        <v>4452</v>
      </c>
      <c r="M2152" s="95" t="n">
        <v>0.4</v>
      </c>
      <c r="N2152" s="88" t="s">
        <v>23</v>
      </c>
      <c r="O2152" s="91" t="s">
        <v>219</v>
      </c>
      <c r="P2152" s="0" t="str">
        <f aca="false">RIGHT(H2152,LEN(H2152) - FIND(" ", H2152))</f>
        <v>Athletic Footwear</v>
      </c>
    </row>
    <row r="2153" customFormat="false" ht="14.25" hidden="false" customHeight="true" outlineLevel="0" collapsed="false">
      <c r="B2153" s="88" t="s">
        <v>22</v>
      </c>
      <c r="C2153" s="89" t="n">
        <v>1189833</v>
      </c>
      <c r="D2153" s="90" t="n">
        <v>44235</v>
      </c>
      <c r="E2153" s="88" t="s">
        <v>29</v>
      </c>
      <c r="F2153" s="88" t="s">
        <v>124</v>
      </c>
      <c r="G2153" s="88" t="s">
        <v>87</v>
      </c>
      <c r="H2153" s="91" t="s">
        <v>32</v>
      </c>
      <c r="I2153" s="92" t="n">
        <v>42</v>
      </c>
      <c r="J2153" s="93" t="n">
        <v>203</v>
      </c>
      <c r="K2153" s="94" t="n">
        <f aca="false">I2153 * J2153</f>
        <v>8526</v>
      </c>
      <c r="L2153" s="94" t="n">
        <f aca="false">K2153 *M2153</f>
        <v>4945.08</v>
      </c>
      <c r="M2153" s="95" t="n">
        <v>0.58</v>
      </c>
      <c r="N2153" s="88" t="s">
        <v>23</v>
      </c>
      <c r="O2153" s="91" t="s">
        <v>218</v>
      </c>
      <c r="P2153" s="0" t="str">
        <f aca="false">RIGHT(H2153,LEN(H2153) - FIND(" ", H2153))</f>
        <v>Street Footwear</v>
      </c>
    </row>
    <row r="2154" customFormat="false" ht="14.25" hidden="false" customHeight="true" outlineLevel="0" collapsed="false">
      <c r="B2154" s="88" t="s">
        <v>22</v>
      </c>
      <c r="C2154" s="89" t="n">
        <v>1185732</v>
      </c>
      <c r="D2154" s="90" t="n">
        <v>44235</v>
      </c>
      <c r="E2154" s="88" t="s">
        <v>26</v>
      </c>
      <c r="F2154" s="88" t="s">
        <v>89</v>
      </c>
      <c r="G2154" s="88" t="s">
        <v>162</v>
      </c>
      <c r="H2154" s="91" t="s">
        <v>32</v>
      </c>
      <c r="I2154" s="92" t="n">
        <v>34</v>
      </c>
      <c r="J2154" s="93" t="n">
        <v>147</v>
      </c>
      <c r="K2154" s="94" t="n">
        <f aca="false">I2154 * J2154</f>
        <v>4998</v>
      </c>
      <c r="L2154" s="94" t="n">
        <f aca="false">K2154 *M2154</f>
        <v>2399.04</v>
      </c>
      <c r="M2154" s="95" t="n">
        <v>0.48</v>
      </c>
      <c r="N2154" s="88" t="s">
        <v>23</v>
      </c>
      <c r="O2154" s="91" t="s">
        <v>218</v>
      </c>
      <c r="P2154" s="0" t="str">
        <f aca="false">RIGHT(H2154,LEN(H2154) - FIND(" ", H2154))</f>
        <v>Street Footwear</v>
      </c>
    </row>
    <row r="2155" customFormat="false" ht="14.25" hidden="false" customHeight="true" outlineLevel="0" collapsed="false">
      <c r="B2155" s="88" t="s">
        <v>22</v>
      </c>
      <c r="C2155" s="89" t="n">
        <v>1185732</v>
      </c>
      <c r="D2155" s="90" t="n">
        <v>44235</v>
      </c>
      <c r="E2155" s="88" t="s">
        <v>26</v>
      </c>
      <c r="F2155" s="88" t="s">
        <v>89</v>
      </c>
      <c r="G2155" s="88" t="s">
        <v>162</v>
      </c>
      <c r="H2155" s="91" t="s">
        <v>24</v>
      </c>
      <c r="I2155" s="92" t="n">
        <v>32</v>
      </c>
      <c r="J2155" s="93" t="n">
        <v>53</v>
      </c>
      <c r="K2155" s="94" t="n">
        <f aca="false">I2155 * J2155</f>
        <v>1696</v>
      </c>
      <c r="L2155" s="94" t="n">
        <f aca="false">K2155 *M2155</f>
        <v>848</v>
      </c>
      <c r="M2155" s="95" t="n">
        <v>0.5</v>
      </c>
      <c r="N2155" s="88" t="s">
        <v>23</v>
      </c>
      <c r="O2155" s="91" t="s">
        <v>218</v>
      </c>
      <c r="P2155" s="0" t="str">
        <f aca="false">RIGHT(H2155,LEN(H2155) - FIND(" ", H2155))</f>
        <v>Athletic Footwear</v>
      </c>
    </row>
    <row r="2156" customFormat="false" ht="14.25" hidden="false" customHeight="true" outlineLevel="0" collapsed="false">
      <c r="B2156" s="88" t="s">
        <v>22</v>
      </c>
      <c r="C2156" s="89" t="n">
        <v>1185732</v>
      </c>
      <c r="D2156" s="90" t="n">
        <v>44235</v>
      </c>
      <c r="E2156" s="88" t="s">
        <v>26</v>
      </c>
      <c r="F2156" s="88" t="s">
        <v>89</v>
      </c>
      <c r="G2156" s="88" t="s">
        <v>162</v>
      </c>
      <c r="H2156" s="91" t="s">
        <v>48</v>
      </c>
      <c r="I2156" s="92" t="n">
        <v>24</v>
      </c>
      <c r="J2156" s="93" t="n">
        <v>63</v>
      </c>
      <c r="K2156" s="94" t="n">
        <f aca="false">I2156 * J2156</f>
        <v>1512</v>
      </c>
      <c r="L2156" s="94" t="n">
        <f aca="false">K2156 *M2156</f>
        <v>771.12</v>
      </c>
      <c r="M2156" s="95" t="n">
        <v>0.51</v>
      </c>
      <c r="N2156" s="88" t="s">
        <v>23</v>
      </c>
      <c r="O2156" s="91" t="s">
        <v>219</v>
      </c>
      <c r="P2156" s="0" t="str">
        <f aca="false">RIGHT(H2156,LEN(H2156) - FIND(" ", H2156))</f>
        <v>Street Footwear</v>
      </c>
    </row>
    <row r="2157" customFormat="false" ht="14.25" hidden="false" customHeight="true" outlineLevel="0" collapsed="false">
      <c r="B2157" s="88" t="s">
        <v>22</v>
      </c>
      <c r="C2157" s="89" t="n">
        <v>1185732</v>
      </c>
      <c r="D2157" s="90" t="n">
        <v>44235</v>
      </c>
      <c r="E2157" s="88" t="s">
        <v>26</v>
      </c>
      <c r="F2157" s="88" t="s">
        <v>132</v>
      </c>
      <c r="G2157" s="88" t="s">
        <v>139</v>
      </c>
      <c r="H2157" s="91" t="s">
        <v>44</v>
      </c>
      <c r="I2157" s="92" t="n">
        <v>29</v>
      </c>
      <c r="J2157" s="93" t="n">
        <v>30</v>
      </c>
      <c r="K2157" s="94" t="n">
        <f aca="false">I2157 * J2157</f>
        <v>870</v>
      </c>
      <c r="L2157" s="94" t="n">
        <f aca="false">K2157 *M2157</f>
        <v>461.1</v>
      </c>
      <c r="M2157" s="95" t="n">
        <v>0.53</v>
      </c>
      <c r="N2157" s="88" t="s">
        <v>23</v>
      </c>
      <c r="O2157" s="91" t="s">
        <v>219</v>
      </c>
      <c r="P2157" s="0" t="str">
        <f aca="false">RIGHT(H2157,LEN(H2157) - FIND(" ", H2157))</f>
        <v>Athletic Footwear</v>
      </c>
    </row>
    <row r="2158" customFormat="false" ht="14.25" hidden="false" customHeight="true" outlineLevel="0" collapsed="false">
      <c r="B2158" s="88" t="s">
        <v>22</v>
      </c>
      <c r="C2158" s="89" t="n">
        <v>1185732</v>
      </c>
      <c r="D2158" s="90" t="n">
        <v>44235</v>
      </c>
      <c r="E2158" s="88" t="s">
        <v>26</v>
      </c>
      <c r="F2158" s="88" t="s">
        <v>132</v>
      </c>
      <c r="G2158" s="88" t="s">
        <v>139</v>
      </c>
      <c r="H2158" s="91" t="s">
        <v>16</v>
      </c>
      <c r="I2158" s="92" t="n">
        <v>41</v>
      </c>
      <c r="J2158" s="93" t="n">
        <v>47</v>
      </c>
      <c r="K2158" s="94" t="n">
        <f aca="false">I2158 * J2158</f>
        <v>1927</v>
      </c>
      <c r="L2158" s="94" t="n">
        <f aca="false">K2158 *M2158</f>
        <v>770.8</v>
      </c>
      <c r="M2158" s="95" t="n">
        <v>0.4</v>
      </c>
      <c r="N2158" s="88" t="s">
        <v>23</v>
      </c>
      <c r="O2158" s="91" t="s">
        <v>218</v>
      </c>
      <c r="P2158" s="0" t="str">
        <f aca="false">RIGHT(H2158,LEN(H2158) - FIND(" ", H2158))</f>
        <v>Apparel</v>
      </c>
    </row>
    <row r="2159" customFormat="false" ht="14.25" hidden="false" customHeight="true" outlineLevel="0" collapsed="false">
      <c r="B2159" s="88" t="s">
        <v>22</v>
      </c>
      <c r="C2159" s="89" t="n">
        <v>1185732</v>
      </c>
      <c r="D2159" s="90" t="n">
        <v>44235</v>
      </c>
      <c r="E2159" s="88" t="s">
        <v>26</v>
      </c>
      <c r="F2159" s="88" t="s">
        <v>132</v>
      </c>
      <c r="G2159" s="88" t="s">
        <v>139</v>
      </c>
      <c r="H2159" s="91" t="s">
        <v>38</v>
      </c>
      <c r="I2159" s="92" t="n">
        <v>32</v>
      </c>
      <c r="J2159" s="93" t="n">
        <v>74</v>
      </c>
      <c r="K2159" s="94" t="n">
        <f aca="false">I2159 * J2159</f>
        <v>2368</v>
      </c>
      <c r="L2159" s="94" t="n">
        <f aca="false">K2159 *M2159</f>
        <v>1255.04</v>
      </c>
      <c r="M2159" s="95" t="n">
        <v>0.53</v>
      </c>
      <c r="N2159" s="88" t="s">
        <v>23</v>
      </c>
      <c r="O2159" s="91" t="s">
        <v>219</v>
      </c>
      <c r="P2159" s="0" t="str">
        <f aca="false">RIGHT(H2159,LEN(H2159) - FIND(" ", H2159))</f>
        <v>Apparel</v>
      </c>
    </row>
    <row r="2160" customFormat="false" ht="14.25" hidden="false" customHeight="true" outlineLevel="0" collapsed="false">
      <c r="B2160" s="88" t="s">
        <v>13</v>
      </c>
      <c r="C2160" s="89" t="n">
        <v>1185732</v>
      </c>
      <c r="D2160" s="90" t="n">
        <v>44235</v>
      </c>
      <c r="E2160" s="88" t="s">
        <v>26</v>
      </c>
      <c r="F2160" s="88" t="s">
        <v>86</v>
      </c>
      <c r="G2160" s="88" t="s">
        <v>114</v>
      </c>
      <c r="H2160" s="91" t="s">
        <v>32</v>
      </c>
      <c r="I2160" s="92" t="n">
        <v>34</v>
      </c>
      <c r="J2160" s="93" t="n">
        <v>119</v>
      </c>
      <c r="K2160" s="94" t="n">
        <f aca="false">I2160 * J2160</f>
        <v>4046</v>
      </c>
      <c r="L2160" s="94" t="n">
        <f aca="false">K2160 *M2160</f>
        <v>1982.54</v>
      </c>
      <c r="M2160" s="95" t="n">
        <v>0.49</v>
      </c>
      <c r="N2160" s="88" t="s">
        <v>23</v>
      </c>
      <c r="O2160" s="91" t="s">
        <v>218</v>
      </c>
      <c r="P2160" s="0" t="str">
        <f aca="false">RIGHT(H2160,LEN(H2160) - FIND(" ", H2160))</f>
        <v>Street Footwear</v>
      </c>
    </row>
    <row r="2161" customFormat="false" ht="14.25" hidden="false" customHeight="true" outlineLevel="0" collapsed="false">
      <c r="B2161" s="88" t="s">
        <v>13</v>
      </c>
      <c r="C2161" s="89" t="n">
        <v>1185732</v>
      </c>
      <c r="D2161" s="90" t="n">
        <v>44235</v>
      </c>
      <c r="E2161" s="88" t="s">
        <v>26</v>
      </c>
      <c r="F2161" s="88" t="s">
        <v>86</v>
      </c>
      <c r="G2161" s="88" t="s">
        <v>114</v>
      </c>
      <c r="H2161" s="91" t="s">
        <v>24</v>
      </c>
      <c r="I2161" s="92" t="n">
        <v>34</v>
      </c>
      <c r="J2161" s="93" t="n">
        <v>36</v>
      </c>
      <c r="K2161" s="94" t="n">
        <f aca="false">I2161 * J2161</f>
        <v>1224</v>
      </c>
      <c r="L2161" s="94" t="n">
        <f aca="false">K2161 *M2161</f>
        <v>575.28</v>
      </c>
      <c r="M2161" s="95" t="n">
        <v>0.47</v>
      </c>
      <c r="N2161" s="88" t="s">
        <v>23</v>
      </c>
      <c r="O2161" s="91" t="s">
        <v>218</v>
      </c>
      <c r="P2161" s="0" t="str">
        <f aca="false">RIGHT(H2161,LEN(H2161) - FIND(" ", H2161))</f>
        <v>Athletic Footwear</v>
      </c>
    </row>
    <row r="2162" customFormat="false" ht="14.25" hidden="false" customHeight="true" outlineLevel="0" collapsed="false">
      <c r="B2162" s="88" t="s">
        <v>13</v>
      </c>
      <c r="C2162" s="89" t="n">
        <v>1185732</v>
      </c>
      <c r="D2162" s="90" t="n">
        <v>44235</v>
      </c>
      <c r="E2162" s="88" t="s">
        <v>26</v>
      </c>
      <c r="F2162" s="88" t="s">
        <v>86</v>
      </c>
      <c r="G2162" s="88" t="s">
        <v>114</v>
      </c>
      <c r="H2162" s="91" t="s">
        <v>48</v>
      </c>
      <c r="I2162" s="92" t="n">
        <v>24</v>
      </c>
      <c r="J2162" s="93" t="n">
        <v>49</v>
      </c>
      <c r="K2162" s="94" t="n">
        <f aca="false">I2162 * J2162</f>
        <v>1176</v>
      </c>
      <c r="L2162" s="94" t="n">
        <f aca="false">K2162 *M2162</f>
        <v>588</v>
      </c>
      <c r="M2162" s="95" t="n">
        <v>0.5</v>
      </c>
      <c r="N2162" s="88" t="s">
        <v>23</v>
      </c>
      <c r="O2162" s="91" t="s">
        <v>219</v>
      </c>
      <c r="P2162" s="0" t="str">
        <f aca="false">RIGHT(H2162,LEN(H2162) - FIND(" ", H2162))</f>
        <v>Street Footwear</v>
      </c>
    </row>
    <row r="2163" customFormat="false" ht="14.25" hidden="false" customHeight="true" outlineLevel="0" collapsed="false">
      <c r="B2163" s="88" t="s">
        <v>13</v>
      </c>
      <c r="C2163" s="89" t="n">
        <v>1185732</v>
      </c>
      <c r="D2163" s="90" t="n">
        <v>44235</v>
      </c>
      <c r="E2163" s="88" t="s">
        <v>26</v>
      </c>
      <c r="F2163" s="88" t="s">
        <v>149</v>
      </c>
      <c r="G2163" s="88" t="s">
        <v>150</v>
      </c>
      <c r="H2163" s="91" t="s">
        <v>44</v>
      </c>
      <c r="I2163" s="92" t="n">
        <v>29</v>
      </c>
      <c r="J2163" s="93" t="n">
        <v>13</v>
      </c>
      <c r="K2163" s="94" t="n">
        <f aca="false">I2163 * J2163</f>
        <v>377</v>
      </c>
      <c r="L2163" s="94" t="n">
        <f aca="false">K2163 *M2163</f>
        <v>203.58</v>
      </c>
      <c r="M2163" s="95" t="n">
        <v>0.54</v>
      </c>
      <c r="N2163" s="88" t="s">
        <v>23</v>
      </c>
      <c r="O2163" s="91" t="s">
        <v>219</v>
      </c>
      <c r="P2163" s="0" t="str">
        <f aca="false">RIGHT(H2163,LEN(H2163) - FIND(" ", H2163))</f>
        <v>Athletic Footwear</v>
      </c>
    </row>
    <row r="2164" customFormat="false" ht="14.25" hidden="false" customHeight="true" outlineLevel="0" collapsed="false">
      <c r="B2164" s="88" t="s">
        <v>13</v>
      </c>
      <c r="C2164" s="89" t="n">
        <v>1185732</v>
      </c>
      <c r="D2164" s="90" t="n">
        <v>44235</v>
      </c>
      <c r="E2164" s="88" t="s">
        <v>26</v>
      </c>
      <c r="F2164" s="88" t="s">
        <v>149</v>
      </c>
      <c r="G2164" s="88" t="s">
        <v>150</v>
      </c>
      <c r="H2164" s="91" t="s">
        <v>16</v>
      </c>
      <c r="I2164" s="92" t="n">
        <v>41</v>
      </c>
      <c r="J2164" s="93" t="n">
        <v>35</v>
      </c>
      <c r="K2164" s="94" t="n">
        <f aca="false">I2164 * J2164</f>
        <v>1435</v>
      </c>
      <c r="L2164" s="94" t="n">
        <f aca="false">K2164 *M2164</f>
        <v>588.35</v>
      </c>
      <c r="M2164" s="95" t="n">
        <v>0.41</v>
      </c>
      <c r="N2164" s="88" t="s">
        <v>23</v>
      </c>
      <c r="O2164" s="91" t="s">
        <v>218</v>
      </c>
      <c r="P2164" s="0" t="str">
        <f aca="false">RIGHT(H2164,LEN(H2164) - FIND(" ", H2164))</f>
        <v>Apparel</v>
      </c>
    </row>
    <row r="2165" customFormat="false" ht="14.25" hidden="false" customHeight="true" outlineLevel="0" collapsed="false">
      <c r="B2165" s="88" t="s">
        <v>13</v>
      </c>
      <c r="C2165" s="89" t="n">
        <v>1185732</v>
      </c>
      <c r="D2165" s="90" t="n">
        <v>44235</v>
      </c>
      <c r="E2165" s="88" t="s">
        <v>26</v>
      </c>
      <c r="F2165" s="88" t="s">
        <v>149</v>
      </c>
      <c r="G2165" s="88" t="s">
        <v>150</v>
      </c>
      <c r="H2165" s="91" t="s">
        <v>38</v>
      </c>
      <c r="I2165" s="92" t="n">
        <v>33</v>
      </c>
      <c r="J2165" s="93" t="n">
        <v>65</v>
      </c>
      <c r="K2165" s="94" t="n">
        <f aca="false">I2165 * J2165</f>
        <v>2145</v>
      </c>
      <c r="L2165" s="94" t="n">
        <f aca="false">K2165 *M2165</f>
        <v>1136.85</v>
      </c>
      <c r="M2165" s="95" t="n">
        <v>0.53</v>
      </c>
      <c r="N2165" s="88" t="s">
        <v>23</v>
      </c>
      <c r="O2165" s="91" t="s">
        <v>219</v>
      </c>
      <c r="P2165" s="0" t="str">
        <f aca="false">RIGHT(H2165,LEN(H2165) - FIND(" ", H2165))</f>
        <v>Apparel</v>
      </c>
    </row>
    <row r="2166" customFormat="false" ht="14.25" hidden="false" customHeight="true" outlineLevel="0" collapsed="false">
      <c r="B2166" s="88" t="s">
        <v>43</v>
      </c>
      <c r="C2166" s="89" t="n">
        <v>1128299</v>
      </c>
      <c r="D2166" s="90" t="n">
        <v>44235</v>
      </c>
      <c r="E2166" s="88" t="s">
        <v>18</v>
      </c>
      <c r="F2166" s="88" t="s">
        <v>19</v>
      </c>
      <c r="G2166" s="88" t="s">
        <v>60</v>
      </c>
      <c r="H2166" s="91" t="s">
        <v>44</v>
      </c>
      <c r="I2166" s="92" t="n">
        <v>37</v>
      </c>
      <c r="J2166" s="93" t="n">
        <v>210</v>
      </c>
      <c r="K2166" s="94" t="n">
        <f aca="false">I2166 * J2166</f>
        <v>7770</v>
      </c>
      <c r="L2166" s="94" t="n">
        <f aca="false">K2166 *M2166</f>
        <v>2253.3</v>
      </c>
      <c r="M2166" s="95" t="n">
        <v>0.29</v>
      </c>
      <c r="N2166" s="88" t="s">
        <v>31</v>
      </c>
      <c r="O2166" s="91" t="s">
        <v>219</v>
      </c>
      <c r="P2166" s="0" t="str">
        <f aca="false">RIGHT(H2166,LEN(H2166) - FIND(" ", H2166))</f>
        <v>Athletic Footwear</v>
      </c>
    </row>
    <row r="2167" customFormat="false" ht="14.25" hidden="false" customHeight="true" outlineLevel="0" collapsed="false">
      <c r="B2167" s="88" t="s">
        <v>13</v>
      </c>
      <c r="C2167" s="89" t="n">
        <v>1185732</v>
      </c>
      <c r="D2167" s="90" t="n">
        <v>44235</v>
      </c>
      <c r="E2167" s="88" t="s">
        <v>26</v>
      </c>
      <c r="F2167" s="88" t="s">
        <v>86</v>
      </c>
      <c r="G2167" s="88" t="s">
        <v>114</v>
      </c>
      <c r="H2167" s="91" t="s">
        <v>32</v>
      </c>
      <c r="I2167" s="92" t="n">
        <v>24</v>
      </c>
      <c r="J2167" s="93" t="n">
        <v>162</v>
      </c>
      <c r="K2167" s="94" t="n">
        <f aca="false">I2167 * J2167</f>
        <v>3888</v>
      </c>
      <c r="L2167" s="94" t="n">
        <f aca="false">K2167 *M2167</f>
        <v>1555.2</v>
      </c>
      <c r="M2167" s="95" t="n">
        <v>0.4</v>
      </c>
      <c r="N2167" s="88" t="s">
        <v>31</v>
      </c>
      <c r="O2167" s="91" t="s">
        <v>218</v>
      </c>
      <c r="P2167" s="0" t="str">
        <f aca="false">RIGHT(H2167,LEN(H2167) - FIND(" ", H2167))</f>
        <v>Street Footwear</v>
      </c>
    </row>
    <row r="2168" customFormat="false" ht="14.25" hidden="false" customHeight="true" outlineLevel="0" collapsed="false">
      <c r="B2168" s="88" t="s">
        <v>13</v>
      </c>
      <c r="C2168" s="89" t="n">
        <v>1185732</v>
      </c>
      <c r="D2168" s="90" t="n">
        <v>44235</v>
      </c>
      <c r="E2168" s="88" t="s">
        <v>26</v>
      </c>
      <c r="F2168" s="88" t="s">
        <v>86</v>
      </c>
      <c r="G2168" s="88" t="s">
        <v>114</v>
      </c>
      <c r="H2168" s="91" t="s">
        <v>24</v>
      </c>
      <c r="I2168" s="92" t="n">
        <v>24</v>
      </c>
      <c r="J2168" s="93" t="n">
        <v>41</v>
      </c>
      <c r="K2168" s="94" t="n">
        <f aca="false">I2168 * J2168</f>
        <v>984</v>
      </c>
      <c r="L2168" s="94" t="n">
        <f aca="false">K2168 *M2168</f>
        <v>383.76</v>
      </c>
      <c r="M2168" s="95" t="n">
        <v>0.39</v>
      </c>
      <c r="N2168" s="88" t="s">
        <v>31</v>
      </c>
      <c r="O2168" s="91" t="s">
        <v>218</v>
      </c>
      <c r="P2168" s="0" t="str">
        <f aca="false">RIGHT(H2168,LEN(H2168) - FIND(" ", H2168))</f>
        <v>Athletic Footwear</v>
      </c>
    </row>
    <row r="2169" customFormat="false" ht="14.25" hidden="false" customHeight="true" outlineLevel="0" collapsed="false">
      <c r="B2169" s="88" t="s">
        <v>13</v>
      </c>
      <c r="C2169" s="89" t="n">
        <v>1185732</v>
      </c>
      <c r="D2169" s="90" t="n">
        <v>44235</v>
      </c>
      <c r="E2169" s="88" t="s">
        <v>26</v>
      </c>
      <c r="F2169" s="88" t="s">
        <v>86</v>
      </c>
      <c r="G2169" s="88" t="s">
        <v>114</v>
      </c>
      <c r="H2169" s="91" t="s">
        <v>48</v>
      </c>
      <c r="I2169" s="92" t="n">
        <v>18</v>
      </c>
      <c r="J2169" s="93" t="n">
        <v>53</v>
      </c>
      <c r="K2169" s="94" t="n">
        <f aca="false">I2169 * J2169</f>
        <v>954</v>
      </c>
      <c r="L2169" s="94" t="n">
        <f aca="false">K2169 *M2169</f>
        <v>410.22</v>
      </c>
      <c r="M2169" s="95" t="n">
        <v>0.43</v>
      </c>
      <c r="N2169" s="88" t="s">
        <v>31</v>
      </c>
      <c r="O2169" s="91" t="s">
        <v>219</v>
      </c>
      <c r="P2169" s="0" t="str">
        <f aca="false">RIGHT(H2169,LEN(H2169) - FIND(" ", H2169))</f>
        <v>Street Footwear</v>
      </c>
    </row>
    <row r="2170" customFormat="false" ht="14.25" hidden="false" customHeight="true" outlineLevel="0" collapsed="false">
      <c r="B2170" s="88" t="s">
        <v>13</v>
      </c>
      <c r="C2170" s="89" t="n">
        <v>1185732</v>
      </c>
      <c r="D2170" s="90" t="n">
        <v>44235</v>
      </c>
      <c r="E2170" s="88" t="s">
        <v>26</v>
      </c>
      <c r="F2170" s="88" t="s">
        <v>149</v>
      </c>
      <c r="G2170" s="88" t="s">
        <v>150</v>
      </c>
      <c r="H2170" s="91" t="s">
        <v>44</v>
      </c>
      <c r="I2170" s="92" t="n">
        <v>20</v>
      </c>
      <c r="J2170" s="93" t="n">
        <v>16</v>
      </c>
      <c r="K2170" s="94" t="n">
        <f aca="false">I2170 * J2170</f>
        <v>320</v>
      </c>
      <c r="L2170" s="94" t="n">
        <f aca="false">K2170 *M2170</f>
        <v>144</v>
      </c>
      <c r="M2170" s="95" t="n">
        <v>0.45</v>
      </c>
      <c r="N2170" s="88" t="s">
        <v>31</v>
      </c>
      <c r="O2170" s="91" t="s">
        <v>219</v>
      </c>
      <c r="P2170" s="0" t="str">
        <f aca="false">RIGHT(H2170,LEN(H2170) - FIND(" ", H2170))</f>
        <v>Athletic Footwear</v>
      </c>
    </row>
    <row r="2171" customFormat="false" ht="14.25" hidden="false" customHeight="true" outlineLevel="0" collapsed="false">
      <c r="B2171" s="88" t="s">
        <v>13</v>
      </c>
      <c r="C2171" s="89" t="n">
        <v>1185732</v>
      </c>
      <c r="D2171" s="90" t="n">
        <v>44235</v>
      </c>
      <c r="E2171" s="88" t="s">
        <v>26</v>
      </c>
      <c r="F2171" s="88" t="s">
        <v>149</v>
      </c>
      <c r="G2171" s="88" t="s">
        <v>150</v>
      </c>
      <c r="H2171" s="91" t="s">
        <v>16</v>
      </c>
      <c r="I2171" s="92" t="n">
        <v>34</v>
      </c>
      <c r="J2171" s="93" t="n">
        <v>40</v>
      </c>
      <c r="K2171" s="94" t="n">
        <f aca="false">I2171 * J2171</f>
        <v>1360</v>
      </c>
      <c r="L2171" s="94" t="n">
        <f aca="false">K2171 *M2171</f>
        <v>489.6</v>
      </c>
      <c r="M2171" s="95" t="n">
        <v>0.36</v>
      </c>
      <c r="N2171" s="88" t="s">
        <v>31</v>
      </c>
      <c r="O2171" s="91" t="s">
        <v>218</v>
      </c>
      <c r="P2171" s="0" t="str">
        <f aca="false">RIGHT(H2171,LEN(H2171) - FIND(" ", H2171))</f>
        <v>Apparel</v>
      </c>
    </row>
    <row r="2172" customFormat="false" ht="14.25" hidden="false" customHeight="true" outlineLevel="0" collapsed="false">
      <c r="B2172" s="88" t="s">
        <v>13</v>
      </c>
      <c r="C2172" s="89" t="n">
        <v>1185732</v>
      </c>
      <c r="D2172" s="90" t="n">
        <v>44235</v>
      </c>
      <c r="E2172" s="88" t="s">
        <v>26</v>
      </c>
      <c r="F2172" s="88" t="s">
        <v>149</v>
      </c>
      <c r="G2172" s="88" t="s">
        <v>150</v>
      </c>
      <c r="H2172" s="91" t="s">
        <v>38</v>
      </c>
      <c r="I2172" s="92" t="n">
        <v>27</v>
      </c>
      <c r="J2172" s="93" t="n">
        <v>77</v>
      </c>
      <c r="K2172" s="94" t="n">
        <f aca="false">I2172 * J2172</f>
        <v>2079</v>
      </c>
      <c r="L2172" s="94" t="n">
        <f aca="false">K2172 *M2172</f>
        <v>977.13</v>
      </c>
      <c r="M2172" s="95" t="n">
        <v>0.47</v>
      </c>
      <c r="N2172" s="88" t="s">
        <v>31</v>
      </c>
      <c r="O2172" s="91" t="s">
        <v>219</v>
      </c>
      <c r="P2172" s="0" t="str">
        <f aca="false">RIGHT(H2172,LEN(H2172) - FIND(" ", H2172))</f>
        <v>Apparel</v>
      </c>
    </row>
    <row r="2173" customFormat="false" ht="14.25" hidden="false" customHeight="true" outlineLevel="0" collapsed="false">
      <c r="B2173" s="88" t="s">
        <v>43</v>
      </c>
      <c r="C2173" s="89" t="n">
        <v>1128299</v>
      </c>
      <c r="D2173" s="90" t="n">
        <v>44236</v>
      </c>
      <c r="E2173" s="88" t="s">
        <v>18</v>
      </c>
      <c r="F2173" s="88" t="s">
        <v>19</v>
      </c>
      <c r="G2173" s="88" t="s">
        <v>60</v>
      </c>
      <c r="H2173" s="91" t="s">
        <v>16</v>
      </c>
      <c r="I2173" s="92" t="n">
        <v>65</v>
      </c>
      <c r="J2173" s="93" t="n">
        <v>650</v>
      </c>
      <c r="K2173" s="94" t="n">
        <f aca="false">I2173 * J2173</f>
        <v>42250</v>
      </c>
      <c r="L2173" s="94" t="n">
        <f aca="false">K2173 *M2173</f>
        <v>19012.5</v>
      </c>
      <c r="M2173" s="95" t="n">
        <v>0.45</v>
      </c>
      <c r="N2173" s="88" t="s">
        <v>31</v>
      </c>
      <c r="O2173" s="91" t="s">
        <v>218</v>
      </c>
      <c r="P2173" s="0" t="str">
        <f aca="false">RIGHT(H2173,LEN(H2173) - FIND(" ", H2173))</f>
        <v>Apparel</v>
      </c>
    </row>
    <row r="2174" customFormat="false" ht="14.25" hidden="false" customHeight="true" outlineLevel="0" collapsed="false">
      <c r="B2174" s="88" t="s">
        <v>22</v>
      </c>
      <c r="C2174" s="89" t="n">
        <v>1189833</v>
      </c>
      <c r="D2174" s="90" t="n">
        <v>44236</v>
      </c>
      <c r="E2174" s="88" t="s">
        <v>29</v>
      </c>
      <c r="F2174" s="88" t="s">
        <v>124</v>
      </c>
      <c r="G2174" s="88" t="s">
        <v>87</v>
      </c>
      <c r="H2174" s="91" t="s">
        <v>24</v>
      </c>
      <c r="I2174" s="92" t="n">
        <v>55</v>
      </c>
      <c r="J2174" s="93" t="n">
        <v>625</v>
      </c>
      <c r="K2174" s="94" t="n">
        <f aca="false">I2174 * J2174</f>
        <v>34375</v>
      </c>
      <c r="L2174" s="94" t="n">
        <f aca="false">K2174 *M2174</f>
        <v>10312.5</v>
      </c>
      <c r="M2174" s="95" t="n">
        <v>0.3</v>
      </c>
      <c r="N2174" s="88" t="s">
        <v>31</v>
      </c>
      <c r="O2174" s="91" t="s">
        <v>218</v>
      </c>
      <c r="P2174" s="0" t="str">
        <f aca="false">RIGHT(H2174,LEN(H2174) - FIND(" ", H2174))</f>
        <v>Athletic Footwear</v>
      </c>
    </row>
    <row r="2175" customFormat="false" ht="14.25" hidden="false" customHeight="true" outlineLevel="0" collapsed="false">
      <c r="B2175" s="88" t="s">
        <v>30</v>
      </c>
      <c r="C2175" s="89" t="n">
        <v>1185732</v>
      </c>
      <c r="D2175" s="90" t="n">
        <v>44236</v>
      </c>
      <c r="E2175" s="88" t="s">
        <v>29</v>
      </c>
      <c r="F2175" s="88" t="s">
        <v>153</v>
      </c>
      <c r="G2175" s="88" t="s">
        <v>156</v>
      </c>
      <c r="H2175" s="91" t="s">
        <v>32</v>
      </c>
      <c r="I2175" s="92" t="n">
        <v>35</v>
      </c>
      <c r="J2175" s="93" t="n">
        <v>525</v>
      </c>
      <c r="K2175" s="94" t="n">
        <f aca="false">I2175 * J2175</f>
        <v>18375</v>
      </c>
      <c r="L2175" s="94" t="n">
        <f aca="false">K2175 *M2175</f>
        <v>6431.25</v>
      </c>
      <c r="M2175" s="95" t="n">
        <v>0.35</v>
      </c>
      <c r="N2175" s="88" t="s">
        <v>23</v>
      </c>
      <c r="O2175" s="91" t="s">
        <v>218</v>
      </c>
      <c r="P2175" s="0" t="str">
        <f aca="false">RIGHT(H2175,LEN(H2175) - FIND(" ", H2175))</f>
        <v>Street Footwear</v>
      </c>
    </row>
    <row r="2176" customFormat="false" ht="14.25" hidden="false" customHeight="true" outlineLevel="0" collapsed="false">
      <c r="B2176" s="88" t="s">
        <v>30</v>
      </c>
      <c r="C2176" s="89" t="n">
        <v>1185732</v>
      </c>
      <c r="D2176" s="90" t="n">
        <v>44236</v>
      </c>
      <c r="E2176" s="88" t="s">
        <v>29</v>
      </c>
      <c r="F2176" s="88" t="s">
        <v>153</v>
      </c>
      <c r="G2176" s="88" t="s">
        <v>156</v>
      </c>
      <c r="H2176" s="91" t="s">
        <v>24</v>
      </c>
      <c r="I2176" s="92" t="n">
        <v>35</v>
      </c>
      <c r="J2176" s="93" t="n">
        <v>175</v>
      </c>
      <c r="K2176" s="94" t="n">
        <f aca="false">I2176 * J2176</f>
        <v>6125</v>
      </c>
      <c r="L2176" s="94" t="n">
        <f aca="false">K2176 *M2176</f>
        <v>1837.5</v>
      </c>
      <c r="M2176" s="95" t="n">
        <v>0.3</v>
      </c>
      <c r="N2176" s="88" t="s">
        <v>23</v>
      </c>
      <c r="O2176" s="91" t="s">
        <v>218</v>
      </c>
      <c r="P2176" s="0" t="str">
        <f aca="false">RIGHT(H2176,LEN(H2176) - FIND(" ", H2176))</f>
        <v>Athletic Footwear</v>
      </c>
    </row>
    <row r="2177" customFormat="false" ht="14.25" hidden="false" customHeight="true" outlineLevel="0" collapsed="false">
      <c r="B2177" s="88" t="s">
        <v>30</v>
      </c>
      <c r="C2177" s="89" t="n">
        <v>1185732</v>
      </c>
      <c r="D2177" s="90" t="n">
        <v>44236</v>
      </c>
      <c r="E2177" s="88" t="s">
        <v>29</v>
      </c>
      <c r="F2177" s="88" t="s">
        <v>153</v>
      </c>
      <c r="G2177" s="88" t="s">
        <v>156</v>
      </c>
      <c r="H2177" s="91" t="s">
        <v>48</v>
      </c>
      <c r="I2177" s="92" t="n">
        <v>25</v>
      </c>
      <c r="J2177" s="93" t="n">
        <v>225</v>
      </c>
      <c r="K2177" s="94" t="n">
        <f aca="false">I2177 * J2177</f>
        <v>5625</v>
      </c>
      <c r="L2177" s="94" t="n">
        <f aca="false">K2177 *M2177</f>
        <v>1687.5</v>
      </c>
      <c r="M2177" s="95" t="n">
        <v>0.3</v>
      </c>
      <c r="N2177" s="88" t="s">
        <v>23</v>
      </c>
      <c r="O2177" s="91" t="s">
        <v>219</v>
      </c>
      <c r="P2177" s="0" t="str">
        <f aca="false">RIGHT(H2177,LEN(H2177) - FIND(" ", H2177))</f>
        <v>Street Footwear</v>
      </c>
    </row>
    <row r="2178" customFormat="false" ht="14.25" hidden="false" customHeight="true" outlineLevel="0" collapsed="false">
      <c r="B2178" s="88" t="s">
        <v>30</v>
      </c>
      <c r="C2178" s="89" t="n">
        <v>1185732</v>
      </c>
      <c r="D2178" s="90" t="n">
        <v>44236</v>
      </c>
      <c r="E2178" s="88" t="s">
        <v>29</v>
      </c>
      <c r="F2178" s="88" t="s">
        <v>141</v>
      </c>
      <c r="G2178" s="88" t="s">
        <v>112</v>
      </c>
      <c r="H2178" s="91" t="s">
        <v>44</v>
      </c>
      <c r="I2178" s="92" t="n">
        <v>30</v>
      </c>
      <c r="J2178" s="93" t="n">
        <v>100</v>
      </c>
      <c r="K2178" s="94" t="n">
        <f aca="false">I2178 * J2178</f>
        <v>3000</v>
      </c>
      <c r="L2178" s="94" t="n">
        <f aca="false">K2178 *M2178</f>
        <v>900</v>
      </c>
      <c r="M2178" s="95" t="n">
        <v>0.3</v>
      </c>
      <c r="N2178" s="88" t="s">
        <v>23</v>
      </c>
      <c r="O2178" s="91" t="s">
        <v>219</v>
      </c>
      <c r="P2178" s="0" t="str">
        <f aca="false">RIGHT(H2178,LEN(H2178) - FIND(" ", H2178))</f>
        <v>Athletic Footwear</v>
      </c>
    </row>
    <row r="2179" customFormat="false" ht="14.25" hidden="false" customHeight="true" outlineLevel="0" collapsed="false">
      <c r="B2179" s="88" t="s">
        <v>30</v>
      </c>
      <c r="C2179" s="89" t="n">
        <v>1185732</v>
      </c>
      <c r="D2179" s="90" t="n">
        <v>44236</v>
      </c>
      <c r="E2179" s="88" t="s">
        <v>29</v>
      </c>
      <c r="F2179" s="88" t="s">
        <v>141</v>
      </c>
      <c r="G2179" s="88" t="s">
        <v>112</v>
      </c>
      <c r="H2179" s="91" t="s">
        <v>16</v>
      </c>
      <c r="I2179" s="92" t="n">
        <v>45</v>
      </c>
      <c r="J2179" s="93" t="n">
        <v>175</v>
      </c>
      <c r="K2179" s="94" t="n">
        <f aca="false">I2179 * J2179</f>
        <v>7875</v>
      </c>
      <c r="L2179" s="94" t="n">
        <f aca="false">K2179 *M2179</f>
        <v>2756.25</v>
      </c>
      <c r="M2179" s="95" t="n">
        <v>0.35</v>
      </c>
      <c r="N2179" s="88" t="s">
        <v>23</v>
      </c>
      <c r="O2179" s="91" t="s">
        <v>218</v>
      </c>
      <c r="P2179" s="0" t="str">
        <f aca="false">RIGHT(H2179,LEN(H2179) - FIND(" ", H2179))</f>
        <v>Apparel</v>
      </c>
    </row>
    <row r="2180" customFormat="false" ht="14.25" hidden="false" customHeight="true" outlineLevel="0" collapsed="false">
      <c r="B2180" s="88" t="s">
        <v>30</v>
      </c>
      <c r="C2180" s="89" t="n">
        <v>1185732</v>
      </c>
      <c r="D2180" s="90" t="n">
        <v>44236</v>
      </c>
      <c r="E2180" s="88" t="s">
        <v>29</v>
      </c>
      <c r="F2180" s="88" t="s">
        <v>141</v>
      </c>
      <c r="G2180" s="88" t="s">
        <v>112</v>
      </c>
      <c r="H2180" s="91" t="s">
        <v>38</v>
      </c>
      <c r="I2180" s="92" t="n">
        <v>25</v>
      </c>
      <c r="J2180" s="93" t="n">
        <v>275</v>
      </c>
      <c r="K2180" s="94" t="n">
        <f aca="false">I2180 * J2180</f>
        <v>6875</v>
      </c>
      <c r="L2180" s="94" t="n">
        <f aca="false">K2180 *M2180</f>
        <v>2750</v>
      </c>
      <c r="M2180" s="95" t="n">
        <v>0.4</v>
      </c>
      <c r="N2180" s="88" t="s">
        <v>23</v>
      </c>
      <c r="O2180" s="91" t="s">
        <v>219</v>
      </c>
      <c r="P2180" s="0" t="str">
        <f aca="false">RIGHT(H2180,LEN(H2180) - FIND(" ", H2180))</f>
        <v>Apparel</v>
      </c>
    </row>
    <row r="2181" customFormat="false" ht="14.25" hidden="false" customHeight="true" outlineLevel="0" collapsed="false">
      <c r="B2181" s="88" t="s">
        <v>43</v>
      </c>
      <c r="C2181" s="89" t="n">
        <v>1128299</v>
      </c>
      <c r="D2181" s="90" t="n">
        <v>44236</v>
      </c>
      <c r="E2181" s="88" t="s">
        <v>18</v>
      </c>
      <c r="F2181" s="88" t="s">
        <v>19</v>
      </c>
      <c r="G2181" s="88" t="s">
        <v>60</v>
      </c>
      <c r="H2181" s="91" t="s">
        <v>16</v>
      </c>
      <c r="I2181" s="92" t="n">
        <v>63</v>
      </c>
      <c r="J2181" s="93" t="n">
        <v>163</v>
      </c>
      <c r="K2181" s="94" t="n">
        <f aca="false">I2181 * J2181</f>
        <v>10269</v>
      </c>
      <c r="L2181" s="94" t="n">
        <f aca="false">K2181 *M2181</f>
        <v>5853.33</v>
      </c>
      <c r="M2181" s="95" t="n">
        <v>0.57</v>
      </c>
      <c r="N2181" s="88" t="s">
        <v>23</v>
      </c>
      <c r="O2181" s="91" t="s">
        <v>218</v>
      </c>
      <c r="P2181" s="0" t="str">
        <f aca="false">RIGHT(H2181,LEN(H2181) - FIND(" ", H2181))</f>
        <v>Apparel</v>
      </c>
    </row>
    <row r="2182" customFormat="false" ht="14.25" hidden="false" customHeight="true" outlineLevel="0" collapsed="false">
      <c r="B2182" s="88" t="s">
        <v>22</v>
      </c>
      <c r="C2182" s="89" t="n">
        <v>1189833</v>
      </c>
      <c r="D2182" s="90" t="n">
        <v>44236</v>
      </c>
      <c r="E2182" s="88" t="s">
        <v>29</v>
      </c>
      <c r="F2182" s="88" t="s">
        <v>124</v>
      </c>
      <c r="G2182" s="88" t="s">
        <v>87</v>
      </c>
      <c r="H2182" s="91" t="s">
        <v>24</v>
      </c>
      <c r="I2182" s="92" t="n">
        <v>54</v>
      </c>
      <c r="J2182" s="93" t="n">
        <v>188</v>
      </c>
      <c r="K2182" s="94" t="n">
        <f aca="false">I2182 * J2182</f>
        <v>10152</v>
      </c>
      <c r="L2182" s="94" t="n">
        <f aca="false">K2182 *M2182</f>
        <v>4365.36</v>
      </c>
      <c r="M2182" s="95" t="n">
        <v>0.43</v>
      </c>
      <c r="N2182" s="88" t="s">
        <v>23</v>
      </c>
      <c r="O2182" s="91" t="s">
        <v>218</v>
      </c>
      <c r="P2182" s="0" t="str">
        <f aca="false">RIGHT(H2182,LEN(H2182) - FIND(" ", H2182))</f>
        <v>Athletic Footwear</v>
      </c>
    </row>
    <row r="2183" customFormat="false" ht="14.25" hidden="false" customHeight="true" outlineLevel="0" collapsed="false">
      <c r="B2183" s="88" t="s">
        <v>30</v>
      </c>
      <c r="C2183" s="89" t="n">
        <v>1185732</v>
      </c>
      <c r="D2183" s="90" t="n">
        <v>44236</v>
      </c>
      <c r="E2183" s="88" t="s">
        <v>29</v>
      </c>
      <c r="F2183" s="88" t="s">
        <v>153</v>
      </c>
      <c r="G2183" s="88" t="s">
        <v>156</v>
      </c>
      <c r="H2183" s="91" t="s">
        <v>32</v>
      </c>
      <c r="I2183" s="92" t="n">
        <v>34</v>
      </c>
      <c r="J2183" s="93" t="n">
        <v>152</v>
      </c>
      <c r="K2183" s="94" t="n">
        <f aca="false">I2183 * J2183</f>
        <v>5168</v>
      </c>
      <c r="L2183" s="94" t="n">
        <f aca="false">K2183 *M2183</f>
        <v>2325.6</v>
      </c>
      <c r="M2183" s="95" t="n">
        <v>0.45</v>
      </c>
      <c r="N2183" s="88" t="s">
        <v>23</v>
      </c>
      <c r="O2183" s="91" t="s">
        <v>218</v>
      </c>
      <c r="P2183" s="0" t="str">
        <f aca="false">RIGHT(H2183,LEN(H2183) - FIND(" ", H2183))</f>
        <v>Street Footwear</v>
      </c>
    </row>
    <row r="2184" customFormat="false" ht="14.25" hidden="false" customHeight="true" outlineLevel="0" collapsed="false">
      <c r="B2184" s="88" t="s">
        <v>30</v>
      </c>
      <c r="C2184" s="89" t="n">
        <v>1185732</v>
      </c>
      <c r="D2184" s="90" t="n">
        <v>44236</v>
      </c>
      <c r="E2184" s="88" t="s">
        <v>29</v>
      </c>
      <c r="F2184" s="88" t="s">
        <v>153</v>
      </c>
      <c r="G2184" s="88" t="s">
        <v>156</v>
      </c>
      <c r="H2184" s="91" t="s">
        <v>24</v>
      </c>
      <c r="I2184" s="92" t="n">
        <v>34</v>
      </c>
      <c r="J2184" s="93" t="n">
        <v>51</v>
      </c>
      <c r="K2184" s="94" t="n">
        <f aca="false">I2184 * J2184</f>
        <v>1734</v>
      </c>
      <c r="L2184" s="94" t="n">
        <f aca="false">K2184 *M2184</f>
        <v>745.62</v>
      </c>
      <c r="M2184" s="95" t="n">
        <v>0.43</v>
      </c>
      <c r="N2184" s="88" t="s">
        <v>23</v>
      </c>
      <c r="O2184" s="91" t="s">
        <v>218</v>
      </c>
      <c r="P2184" s="0" t="str">
        <f aca="false">RIGHT(H2184,LEN(H2184) - FIND(" ", H2184))</f>
        <v>Athletic Footwear</v>
      </c>
    </row>
    <row r="2185" customFormat="false" ht="14.25" hidden="false" customHeight="true" outlineLevel="0" collapsed="false">
      <c r="B2185" s="88" t="s">
        <v>30</v>
      </c>
      <c r="C2185" s="89" t="n">
        <v>1185732</v>
      </c>
      <c r="D2185" s="90" t="n">
        <v>44236</v>
      </c>
      <c r="E2185" s="88" t="s">
        <v>29</v>
      </c>
      <c r="F2185" s="88" t="s">
        <v>153</v>
      </c>
      <c r="G2185" s="88" t="s">
        <v>156</v>
      </c>
      <c r="H2185" s="91" t="s">
        <v>48</v>
      </c>
      <c r="I2185" s="92" t="n">
        <v>24</v>
      </c>
      <c r="J2185" s="93" t="n">
        <v>68</v>
      </c>
      <c r="K2185" s="94" t="n">
        <f aca="false">I2185 * J2185</f>
        <v>1632</v>
      </c>
      <c r="L2185" s="94" t="n">
        <f aca="false">K2185 *M2185</f>
        <v>685.44</v>
      </c>
      <c r="M2185" s="95" t="n">
        <v>0.42</v>
      </c>
      <c r="N2185" s="88" t="s">
        <v>23</v>
      </c>
      <c r="O2185" s="91" t="s">
        <v>219</v>
      </c>
      <c r="P2185" s="0" t="str">
        <f aca="false">RIGHT(H2185,LEN(H2185) - FIND(" ", H2185))</f>
        <v>Street Footwear</v>
      </c>
    </row>
    <row r="2186" customFormat="false" ht="14.25" hidden="false" customHeight="true" outlineLevel="0" collapsed="false">
      <c r="B2186" s="88" t="s">
        <v>30</v>
      </c>
      <c r="C2186" s="89" t="n">
        <v>1185732</v>
      </c>
      <c r="D2186" s="90" t="n">
        <v>44236</v>
      </c>
      <c r="E2186" s="88" t="s">
        <v>29</v>
      </c>
      <c r="F2186" s="88" t="s">
        <v>141</v>
      </c>
      <c r="G2186" s="88" t="s">
        <v>112</v>
      </c>
      <c r="H2186" s="91" t="s">
        <v>44</v>
      </c>
      <c r="I2186" s="92" t="n">
        <v>29</v>
      </c>
      <c r="J2186" s="93" t="n">
        <v>30</v>
      </c>
      <c r="K2186" s="94" t="n">
        <f aca="false">I2186 * J2186</f>
        <v>870</v>
      </c>
      <c r="L2186" s="94" t="n">
        <f aca="false">K2186 *M2186</f>
        <v>391.5</v>
      </c>
      <c r="M2186" s="95" t="n">
        <v>0.45</v>
      </c>
      <c r="N2186" s="88" t="s">
        <v>23</v>
      </c>
      <c r="O2186" s="91" t="s">
        <v>219</v>
      </c>
      <c r="P2186" s="0" t="str">
        <f aca="false">RIGHT(H2186,LEN(H2186) - FIND(" ", H2186))</f>
        <v>Athletic Footwear</v>
      </c>
    </row>
    <row r="2187" customFormat="false" ht="14.25" hidden="false" customHeight="true" outlineLevel="0" collapsed="false">
      <c r="B2187" s="88" t="s">
        <v>30</v>
      </c>
      <c r="C2187" s="89" t="n">
        <v>1185732</v>
      </c>
      <c r="D2187" s="90" t="n">
        <v>44236</v>
      </c>
      <c r="E2187" s="88" t="s">
        <v>29</v>
      </c>
      <c r="F2187" s="88" t="s">
        <v>141</v>
      </c>
      <c r="G2187" s="88" t="s">
        <v>112</v>
      </c>
      <c r="H2187" s="91" t="s">
        <v>16</v>
      </c>
      <c r="I2187" s="92" t="n">
        <v>42</v>
      </c>
      <c r="J2187" s="93" t="n">
        <v>51</v>
      </c>
      <c r="K2187" s="94" t="n">
        <f aca="false">I2187 * J2187</f>
        <v>2142</v>
      </c>
      <c r="L2187" s="94" t="n">
        <f aca="false">K2187 *M2187</f>
        <v>1049.58</v>
      </c>
      <c r="M2187" s="95" t="n">
        <v>0.49</v>
      </c>
      <c r="N2187" s="88" t="s">
        <v>23</v>
      </c>
      <c r="O2187" s="91" t="s">
        <v>218</v>
      </c>
      <c r="P2187" s="0" t="str">
        <f aca="false">RIGHT(H2187,LEN(H2187) - FIND(" ", H2187))</f>
        <v>Apparel</v>
      </c>
    </row>
    <row r="2188" customFormat="false" ht="14.25" hidden="false" customHeight="true" outlineLevel="0" collapsed="false">
      <c r="B2188" s="88" t="s">
        <v>30</v>
      </c>
      <c r="C2188" s="89" t="n">
        <v>1185732</v>
      </c>
      <c r="D2188" s="90" t="n">
        <v>44236</v>
      </c>
      <c r="E2188" s="88" t="s">
        <v>29</v>
      </c>
      <c r="F2188" s="88" t="s">
        <v>141</v>
      </c>
      <c r="G2188" s="88" t="s">
        <v>112</v>
      </c>
      <c r="H2188" s="91" t="s">
        <v>38</v>
      </c>
      <c r="I2188" s="92" t="n">
        <v>23</v>
      </c>
      <c r="J2188" s="93" t="n">
        <v>69</v>
      </c>
      <c r="K2188" s="94" t="n">
        <f aca="false">I2188 * J2188</f>
        <v>1587</v>
      </c>
      <c r="L2188" s="94" t="n">
        <f aca="false">K2188 *M2188</f>
        <v>809.37</v>
      </c>
      <c r="M2188" s="95" t="n">
        <v>0.51</v>
      </c>
      <c r="N2188" s="88" t="s">
        <v>23</v>
      </c>
      <c r="O2188" s="91" t="s">
        <v>219</v>
      </c>
      <c r="P2188" s="0" t="str">
        <f aca="false">RIGHT(H2188,LEN(H2188) - FIND(" ", H2188))</f>
        <v>Apparel</v>
      </c>
    </row>
    <row r="2189" customFormat="false" ht="14.25" hidden="false" customHeight="true" outlineLevel="0" collapsed="false">
      <c r="B2189" s="88" t="s">
        <v>43</v>
      </c>
      <c r="C2189" s="89" t="n">
        <v>1128299</v>
      </c>
      <c r="D2189" s="90" t="n">
        <v>44236</v>
      </c>
      <c r="E2189" s="88" t="s">
        <v>18</v>
      </c>
      <c r="F2189" s="88" t="s">
        <v>19</v>
      </c>
      <c r="G2189" s="88" t="s">
        <v>60</v>
      </c>
      <c r="H2189" s="91" t="s">
        <v>16</v>
      </c>
      <c r="I2189" s="92" t="n">
        <v>51</v>
      </c>
      <c r="J2189" s="93" t="n">
        <v>228</v>
      </c>
      <c r="K2189" s="94" t="n">
        <f aca="false">I2189 * J2189</f>
        <v>11628</v>
      </c>
      <c r="L2189" s="94" t="n">
        <f aca="false">K2189 *M2189</f>
        <v>5465.16</v>
      </c>
      <c r="M2189" s="95" t="n">
        <v>0.47</v>
      </c>
      <c r="N2189" s="88" t="s">
        <v>31</v>
      </c>
      <c r="O2189" s="91" t="s">
        <v>218</v>
      </c>
      <c r="P2189" s="0" t="str">
        <f aca="false">RIGHT(H2189,LEN(H2189) - FIND(" ", H2189))</f>
        <v>Apparel</v>
      </c>
    </row>
    <row r="2190" customFormat="false" ht="14.25" hidden="false" customHeight="true" outlineLevel="0" collapsed="false">
      <c r="B2190" s="88" t="s">
        <v>43</v>
      </c>
      <c r="C2190" s="89" t="n">
        <v>1128299</v>
      </c>
      <c r="D2190" s="90" t="n">
        <v>44237</v>
      </c>
      <c r="E2190" s="88" t="s">
        <v>18</v>
      </c>
      <c r="F2190" s="88" t="s">
        <v>19</v>
      </c>
      <c r="G2190" s="88" t="s">
        <v>60</v>
      </c>
      <c r="H2190" s="91" t="s">
        <v>38</v>
      </c>
      <c r="I2190" s="92" t="n">
        <v>70</v>
      </c>
      <c r="J2190" s="93" t="n">
        <v>775</v>
      </c>
      <c r="K2190" s="94" t="n">
        <f aca="false">I2190 * J2190</f>
        <v>54250</v>
      </c>
      <c r="L2190" s="94" t="n">
        <f aca="false">K2190 *M2190</f>
        <v>5425</v>
      </c>
      <c r="M2190" s="95" t="n">
        <v>0.1</v>
      </c>
      <c r="N2190" s="88" t="s">
        <v>31</v>
      </c>
      <c r="O2190" s="91" t="s">
        <v>219</v>
      </c>
      <c r="P2190" s="0" t="str">
        <f aca="false">RIGHT(H2190,LEN(H2190) - FIND(" ", H2190))</f>
        <v>Apparel</v>
      </c>
    </row>
    <row r="2191" customFormat="false" ht="14.25" hidden="false" customHeight="true" outlineLevel="0" collapsed="false">
      <c r="B2191" s="88" t="s">
        <v>22</v>
      </c>
      <c r="C2191" s="89" t="n">
        <v>1189833</v>
      </c>
      <c r="D2191" s="90" t="n">
        <v>44237</v>
      </c>
      <c r="E2191" s="88" t="s">
        <v>29</v>
      </c>
      <c r="F2191" s="88" t="s">
        <v>124</v>
      </c>
      <c r="G2191" s="88" t="s">
        <v>87</v>
      </c>
      <c r="H2191" s="91" t="s">
        <v>48</v>
      </c>
      <c r="I2191" s="92" t="n">
        <v>50</v>
      </c>
      <c r="J2191" s="93" t="n">
        <v>500</v>
      </c>
      <c r="K2191" s="94" t="n">
        <f aca="false">I2191 * J2191</f>
        <v>25000</v>
      </c>
      <c r="L2191" s="94" t="n">
        <f aca="false">K2191 *M2191</f>
        <v>11250</v>
      </c>
      <c r="M2191" s="95" t="n">
        <v>0.45</v>
      </c>
      <c r="N2191" s="88" t="s">
        <v>31</v>
      </c>
      <c r="O2191" s="91" t="s">
        <v>219</v>
      </c>
      <c r="P2191" s="0" t="str">
        <f aca="false">RIGHT(H2191,LEN(H2191) - FIND(" ", H2191))</f>
        <v>Street Footwear</v>
      </c>
    </row>
    <row r="2192" customFormat="false" ht="14.25" hidden="false" customHeight="true" outlineLevel="0" collapsed="false">
      <c r="B2192" s="88" t="s">
        <v>13</v>
      </c>
      <c r="C2192" s="89" t="n">
        <v>1128299</v>
      </c>
      <c r="D2192" s="90" t="n">
        <v>44237</v>
      </c>
      <c r="E2192" s="88" t="s">
        <v>18</v>
      </c>
      <c r="F2192" s="88" t="s">
        <v>70</v>
      </c>
      <c r="G2192" s="88" t="s">
        <v>76</v>
      </c>
      <c r="H2192" s="91" t="s">
        <v>32</v>
      </c>
      <c r="I2192" s="92" t="n">
        <v>35</v>
      </c>
      <c r="J2192" s="93" t="n">
        <v>475</v>
      </c>
      <c r="K2192" s="94" t="n">
        <f aca="false">I2192 * J2192</f>
        <v>16625</v>
      </c>
      <c r="L2192" s="94" t="n">
        <f aca="false">K2192 *M2192</f>
        <v>4156.25</v>
      </c>
      <c r="M2192" s="95" t="n">
        <v>0.25</v>
      </c>
      <c r="N2192" s="88" t="s">
        <v>31</v>
      </c>
      <c r="O2192" s="91" t="s">
        <v>218</v>
      </c>
      <c r="P2192" s="0" t="str">
        <f aca="false">RIGHT(H2192,LEN(H2192) - FIND(" ", H2192))</f>
        <v>Street Footwear</v>
      </c>
    </row>
    <row r="2193" customFormat="false" ht="14.25" hidden="false" customHeight="true" outlineLevel="0" collapsed="false">
      <c r="B2193" s="88" t="s">
        <v>13</v>
      </c>
      <c r="C2193" s="89" t="n">
        <v>1128299</v>
      </c>
      <c r="D2193" s="90" t="n">
        <v>44237</v>
      </c>
      <c r="E2193" s="88" t="s">
        <v>18</v>
      </c>
      <c r="F2193" s="88" t="s">
        <v>70</v>
      </c>
      <c r="G2193" s="88" t="s">
        <v>76</v>
      </c>
      <c r="H2193" s="91" t="s">
        <v>24</v>
      </c>
      <c r="I2193" s="92" t="n">
        <v>45</v>
      </c>
      <c r="J2193" s="93" t="n">
        <v>375</v>
      </c>
      <c r="K2193" s="94" t="n">
        <f aca="false">I2193 * J2193</f>
        <v>16875</v>
      </c>
      <c r="L2193" s="94" t="n">
        <f aca="false">K2193 *M2193</f>
        <v>3375</v>
      </c>
      <c r="M2193" s="95" t="n">
        <v>0.2</v>
      </c>
      <c r="N2193" s="88" t="s">
        <v>31</v>
      </c>
      <c r="O2193" s="91" t="s">
        <v>218</v>
      </c>
      <c r="P2193" s="0" t="str">
        <f aca="false">RIGHT(H2193,LEN(H2193) - FIND(" ", H2193))</f>
        <v>Athletic Footwear</v>
      </c>
    </row>
    <row r="2194" customFormat="false" ht="14.25" hidden="false" customHeight="true" outlineLevel="0" collapsed="false">
      <c r="B2194" s="88" t="s">
        <v>13</v>
      </c>
      <c r="C2194" s="89" t="n">
        <v>1128299</v>
      </c>
      <c r="D2194" s="90" t="n">
        <v>44237</v>
      </c>
      <c r="E2194" s="88" t="s">
        <v>18</v>
      </c>
      <c r="F2194" s="88" t="s">
        <v>70</v>
      </c>
      <c r="G2194" s="88" t="s">
        <v>76</v>
      </c>
      <c r="H2194" s="91" t="s">
        <v>48</v>
      </c>
      <c r="I2194" s="92" t="n">
        <v>45</v>
      </c>
      <c r="J2194" s="93" t="n">
        <v>375</v>
      </c>
      <c r="K2194" s="94" t="n">
        <f aca="false">I2194 * J2194</f>
        <v>16875</v>
      </c>
      <c r="L2194" s="94" t="n">
        <f aca="false">K2194 *M2194</f>
        <v>4218.75</v>
      </c>
      <c r="M2194" s="95" t="n">
        <v>0.25</v>
      </c>
      <c r="N2194" s="88" t="s">
        <v>31</v>
      </c>
      <c r="O2194" s="91" t="s">
        <v>219</v>
      </c>
      <c r="P2194" s="0" t="str">
        <f aca="false">RIGHT(H2194,LEN(H2194) - FIND(" ", H2194))</f>
        <v>Street Footwear</v>
      </c>
    </row>
    <row r="2195" customFormat="false" ht="14.25" hidden="false" customHeight="true" outlineLevel="0" collapsed="false">
      <c r="B2195" s="88" t="s">
        <v>13</v>
      </c>
      <c r="C2195" s="89" t="n">
        <v>1128299</v>
      </c>
      <c r="D2195" s="90" t="n">
        <v>44237</v>
      </c>
      <c r="E2195" s="88" t="s">
        <v>18</v>
      </c>
      <c r="F2195" s="88" t="s">
        <v>94</v>
      </c>
      <c r="G2195" s="88" t="s">
        <v>116</v>
      </c>
      <c r="H2195" s="91" t="s">
        <v>44</v>
      </c>
      <c r="I2195" s="92" t="n">
        <v>45</v>
      </c>
      <c r="J2195" s="93" t="n">
        <v>225</v>
      </c>
      <c r="K2195" s="94" t="n">
        <f aca="false">I2195 * J2195</f>
        <v>10125</v>
      </c>
      <c r="L2195" s="94" t="n">
        <f aca="false">K2195 *M2195</f>
        <v>2531.25</v>
      </c>
      <c r="M2195" s="95" t="n">
        <v>0.25</v>
      </c>
      <c r="N2195" s="88" t="s">
        <v>31</v>
      </c>
      <c r="O2195" s="91" t="s">
        <v>219</v>
      </c>
      <c r="P2195" s="0" t="str">
        <f aca="false">RIGHT(H2195,LEN(H2195) - FIND(" ", H2195))</f>
        <v>Athletic Footwear</v>
      </c>
    </row>
    <row r="2196" customFormat="false" ht="14.25" hidden="false" customHeight="true" outlineLevel="0" collapsed="false">
      <c r="B2196" s="88" t="s">
        <v>13</v>
      </c>
      <c r="C2196" s="89" t="n">
        <v>1128299</v>
      </c>
      <c r="D2196" s="90" t="n">
        <v>44237</v>
      </c>
      <c r="E2196" s="88" t="s">
        <v>18</v>
      </c>
      <c r="F2196" s="88" t="s">
        <v>94</v>
      </c>
      <c r="G2196" s="88" t="s">
        <v>116</v>
      </c>
      <c r="H2196" s="91" t="s">
        <v>16</v>
      </c>
      <c r="I2196" s="92" t="n">
        <v>50</v>
      </c>
      <c r="J2196" s="93" t="n">
        <v>150</v>
      </c>
      <c r="K2196" s="94" t="n">
        <f aca="false">I2196 * J2196</f>
        <v>7500</v>
      </c>
      <c r="L2196" s="94" t="n">
        <f aca="false">K2196 *M2196</f>
        <v>1125</v>
      </c>
      <c r="M2196" s="95" t="n">
        <v>0.15</v>
      </c>
      <c r="N2196" s="88" t="s">
        <v>31</v>
      </c>
      <c r="O2196" s="91" t="s">
        <v>218</v>
      </c>
      <c r="P2196" s="0" t="str">
        <f aca="false">RIGHT(H2196,LEN(H2196) - FIND(" ", H2196))</f>
        <v>Apparel</v>
      </c>
    </row>
    <row r="2197" customFormat="false" ht="14.25" hidden="false" customHeight="true" outlineLevel="0" collapsed="false">
      <c r="B2197" s="88" t="s">
        <v>13</v>
      </c>
      <c r="C2197" s="89" t="n">
        <v>1128299</v>
      </c>
      <c r="D2197" s="90" t="n">
        <v>44237</v>
      </c>
      <c r="E2197" s="88" t="s">
        <v>18</v>
      </c>
      <c r="F2197" s="88" t="s">
        <v>94</v>
      </c>
      <c r="G2197" s="88" t="s">
        <v>116</v>
      </c>
      <c r="H2197" s="91" t="s">
        <v>38</v>
      </c>
      <c r="I2197" s="92" t="n">
        <v>45</v>
      </c>
      <c r="J2197" s="93" t="n">
        <v>350</v>
      </c>
      <c r="K2197" s="94" t="n">
        <f aca="false">I2197 * J2197</f>
        <v>15750</v>
      </c>
      <c r="L2197" s="94" t="n">
        <f aca="false">K2197 *M2197</f>
        <v>6300</v>
      </c>
      <c r="M2197" s="95" t="n">
        <v>0.4</v>
      </c>
      <c r="N2197" s="88" t="s">
        <v>31</v>
      </c>
      <c r="O2197" s="91" t="s">
        <v>219</v>
      </c>
      <c r="P2197" s="0" t="str">
        <f aca="false">RIGHT(H2197,LEN(H2197) - FIND(" ", H2197))</f>
        <v>Apparel</v>
      </c>
    </row>
    <row r="2198" customFormat="false" ht="14.25" hidden="false" customHeight="true" outlineLevel="0" collapsed="false">
      <c r="B2198" s="88" t="s">
        <v>43</v>
      </c>
      <c r="C2198" s="89" t="n">
        <v>1185732</v>
      </c>
      <c r="D2198" s="90" t="n">
        <v>44237</v>
      </c>
      <c r="E2198" s="88" t="s">
        <v>34</v>
      </c>
      <c r="F2198" s="88" t="s">
        <v>35</v>
      </c>
      <c r="G2198" s="88" t="s">
        <v>146</v>
      </c>
      <c r="H2198" s="91" t="s">
        <v>32</v>
      </c>
      <c r="I2198" s="92" t="n">
        <v>45</v>
      </c>
      <c r="J2198" s="93" t="n">
        <v>900</v>
      </c>
      <c r="K2198" s="94" t="n">
        <f aca="false">I2198 * J2198</f>
        <v>40500</v>
      </c>
      <c r="L2198" s="94" t="n">
        <f aca="false">K2198 *M2198</f>
        <v>18225</v>
      </c>
      <c r="M2198" s="95" t="n">
        <v>0.45</v>
      </c>
      <c r="N2198" s="88" t="s">
        <v>14</v>
      </c>
      <c r="O2198" s="91" t="s">
        <v>218</v>
      </c>
      <c r="P2198" s="0" t="str">
        <f aca="false">RIGHT(H2198,LEN(H2198) - FIND(" ", H2198))</f>
        <v>Street Footwear</v>
      </c>
    </row>
    <row r="2199" customFormat="false" ht="14.25" hidden="false" customHeight="true" outlineLevel="0" collapsed="false">
      <c r="B2199" s="88" t="s">
        <v>43</v>
      </c>
      <c r="C2199" s="89" t="n">
        <v>1185732</v>
      </c>
      <c r="D2199" s="90" t="n">
        <v>44237</v>
      </c>
      <c r="E2199" s="88" t="s">
        <v>34</v>
      </c>
      <c r="F2199" s="88" t="s">
        <v>35</v>
      </c>
      <c r="G2199" s="88" t="s">
        <v>146</v>
      </c>
      <c r="H2199" s="91" t="s">
        <v>24</v>
      </c>
      <c r="I2199" s="92" t="n">
        <v>45</v>
      </c>
      <c r="J2199" s="93" t="n">
        <v>550</v>
      </c>
      <c r="K2199" s="94" t="n">
        <f aca="false">I2199 * J2199</f>
        <v>24750</v>
      </c>
      <c r="L2199" s="94" t="n">
        <f aca="false">K2199 *M2199</f>
        <v>8662.5</v>
      </c>
      <c r="M2199" s="95" t="n">
        <v>0.35</v>
      </c>
      <c r="N2199" s="88" t="s">
        <v>14</v>
      </c>
      <c r="O2199" s="91" t="s">
        <v>218</v>
      </c>
      <c r="P2199" s="0" t="str">
        <f aca="false">RIGHT(H2199,LEN(H2199) - FIND(" ", H2199))</f>
        <v>Athletic Footwear</v>
      </c>
    </row>
    <row r="2200" customFormat="false" ht="14.25" hidden="false" customHeight="true" outlineLevel="0" collapsed="false">
      <c r="B2200" s="88" t="s">
        <v>43</v>
      </c>
      <c r="C2200" s="89" t="n">
        <v>1185732</v>
      </c>
      <c r="D2200" s="90" t="n">
        <v>44237</v>
      </c>
      <c r="E2200" s="88" t="s">
        <v>34</v>
      </c>
      <c r="F2200" s="88" t="s">
        <v>35</v>
      </c>
      <c r="G2200" s="88" t="s">
        <v>146</v>
      </c>
      <c r="H2200" s="91" t="s">
        <v>48</v>
      </c>
      <c r="I2200" s="92" t="n">
        <v>35</v>
      </c>
      <c r="J2200" s="93" t="n">
        <v>600</v>
      </c>
      <c r="K2200" s="94" t="n">
        <f aca="false">I2200 * J2200</f>
        <v>21000</v>
      </c>
      <c r="L2200" s="94" t="n">
        <f aca="false">K2200 *M2200</f>
        <v>5250</v>
      </c>
      <c r="M2200" s="95" t="n">
        <v>0.25</v>
      </c>
      <c r="N2200" s="88" t="s">
        <v>14</v>
      </c>
      <c r="O2200" s="91" t="s">
        <v>219</v>
      </c>
      <c r="P2200" s="0" t="str">
        <f aca="false">RIGHT(H2200,LEN(H2200) - FIND(" ", H2200))</f>
        <v>Street Footwear</v>
      </c>
    </row>
    <row r="2201" customFormat="false" ht="14.25" hidden="false" customHeight="true" outlineLevel="0" collapsed="false">
      <c r="B2201" s="88" t="s">
        <v>43</v>
      </c>
      <c r="C2201" s="89" t="n">
        <v>1185732</v>
      </c>
      <c r="D2201" s="90" t="n">
        <v>44237</v>
      </c>
      <c r="E2201" s="88" t="s">
        <v>26</v>
      </c>
      <c r="F2201" s="88" t="s">
        <v>50</v>
      </c>
      <c r="G2201" s="88" t="s">
        <v>67</v>
      </c>
      <c r="H2201" s="91" t="s">
        <v>44</v>
      </c>
      <c r="I2201" s="92" t="n">
        <v>40</v>
      </c>
      <c r="J2201" s="93" t="n">
        <v>475</v>
      </c>
      <c r="K2201" s="94" t="n">
        <f aca="false">I2201 * J2201</f>
        <v>19000</v>
      </c>
      <c r="L2201" s="94" t="n">
        <f aca="false">K2201 *M2201</f>
        <v>5700</v>
      </c>
      <c r="M2201" s="95" t="n">
        <v>0.3</v>
      </c>
      <c r="N2201" s="88" t="s">
        <v>14</v>
      </c>
      <c r="O2201" s="91" t="s">
        <v>219</v>
      </c>
      <c r="P2201" s="0" t="str">
        <f aca="false">RIGHT(H2201,LEN(H2201) - FIND(" ", H2201))</f>
        <v>Athletic Footwear</v>
      </c>
    </row>
    <row r="2202" customFormat="false" ht="14.25" hidden="false" customHeight="true" outlineLevel="0" collapsed="false">
      <c r="B2202" s="88" t="s">
        <v>43</v>
      </c>
      <c r="C2202" s="89" t="n">
        <v>1185732</v>
      </c>
      <c r="D2202" s="90" t="n">
        <v>44237</v>
      </c>
      <c r="E2202" s="88" t="s">
        <v>26</v>
      </c>
      <c r="F2202" s="88" t="s">
        <v>50</v>
      </c>
      <c r="G2202" s="88" t="s">
        <v>67</v>
      </c>
      <c r="H2202" s="91" t="s">
        <v>16</v>
      </c>
      <c r="I2202" s="92" t="n">
        <v>55</v>
      </c>
      <c r="J2202" s="93" t="n">
        <v>550</v>
      </c>
      <c r="K2202" s="94" t="n">
        <f aca="false">I2202 * J2202</f>
        <v>30250</v>
      </c>
      <c r="L2202" s="94" t="n">
        <f aca="false">K2202 *M2202</f>
        <v>10587.5</v>
      </c>
      <c r="M2202" s="95" t="n">
        <v>0.35</v>
      </c>
      <c r="N2202" s="88" t="s">
        <v>14</v>
      </c>
      <c r="O2202" s="91" t="s">
        <v>218</v>
      </c>
      <c r="P2202" s="0" t="str">
        <f aca="false">RIGHT(H2202,LEN(H2202) - FIND(" ", H2202))</f>
        <v>Apparel</v>
      </c>
    </row>
    <row r="2203" customFormat="false" ht="14.25" hidden="false" customHeight="true" outlineLevel="0" collapsed="false">
      <c r="B2203" s="88" t="s">
        <v>43</v>
      </c>
      <c r="C2203" s="89" t="n">
        <v>1185732</v>
      </c>
      <c r="D2203" s="90" t="n">
        <v>44237</v>
      </c>
      <c r="E2203" s="88" t="s">
        <v>26</v>
      </c>
      <c r="F2203" s="88" t="s">
        <v>50</v>
      </c>
      <c r="G2203" s="88" t="s">
        <v>67</v>
      </c>
      <c r="H2203" s="91" t="s">
        <v>38</v>
      </c>
      <c r="I2203" s="92" t="n">
        <v>45</v>
      </c>
      <c r="J2203" s="93" t="n">
        <v>650</v>
      </c>
      <c r="K2203" s="94" t="n">
        <f aca="false">I2203 * J2203</f>
        <v>29250</v>
      </c>
      <c r="L2203" s="94" t="n">
        <f aca="false">K2203 *M2203</f>
        <v>14625</v>
      </c>
      <c r="M2203" s="95" t="n">
        <v>0.5</v>
      </c>
      <c r="N2203" s="88" t="s">
        <v>14</v>
      </c>
      <c r="O2203" s="91" t="s">
        <v>219</v>
      </c>
      <c r="P2203" s="0" t="str">
        <f aca="false">RIGHT(H2203,LEN(H2203) - FIND(" ", H2203))</f>
        <v>Apparel</v>
      </c>
    </row>
    <row r="2204" customFormat="false" ht="14.25" hidden="false" customHeight="true" outlineLevel="0" collapsed="false">
      <c r="B2204" s="88" t="s">
        <v>43</v>
      </c>
      <c r="C2204" s="89" t="n">
        <v>1185732</v>
      </c>
      <c r="D2204" s="90" t="n">
        <v>44237</v>
      </c>
      <c r="E2204" s="88" t="s">
        <v>29</v>
      </c>
      <c r="F2204" s="88" t="s">
        <v>165</v>
      </c>
      <c r="G2204" s="88" t="s">
        <v>135</v>
      </c>
      <c r="H2204" s="91" t="s">
        <v>32</v>
      </c>
      <c r="I2204" s="92" t="n">
        <v>35</v>
      </c>
      <c r="J2204" s="93" t="n">
        <v>550</v>
      </c>
      <c r="K2204" s="94" t="n">
        <f aca="false">I2204 * J2204</f>
        <v>19250</v>
      </c>
      <c r="L2204" s="94" t="n">
        <f aca="false">K2204 *M2204</f>
        <v>7700</v>
      </c>
      <c r="M2204" s="95" t="n">
        <v>0.4</v>
      </c>
      <c r="N2204" s="88" t="s">
        <v>14</v>
      </c>
      <c r="O2204" s="91" t="s">
        <v>218</v>
      </c>
      <c r="P2204" s="0" t="str">
        <f aca="false">RIGHT(H2204,LEN(H2204) - FIND(" ", H2204))</f>
        <v>Street Footwear</v>
      </c>
    </row>
    <row r="2205" customFormat="false" ht="14.25" hidden="false" customHeight="true" outlineLevel="0" collapsed="false">
      <c r="B2205" s="88" t="s">
        <v>43</v>
      </c>
      <c r="C2205" s="89" t="n">
        <v>1185732</v>
      </c>
      <c r="D2205" s="90" t="n">
        <v>44237</v>
      </c>
      <c r="E2205" s="88" t="s">
        <v>29</v>
      </c>
      <c r="F2205" s="88" t="s">
        <v>165</v>
      </c>
      <c r="G2205" s="88" t="s">
        <v>135</v>
      </c>
      <c r="H2205" s="91" t="s">
        <v>24</v>
      </c>
      <c r="I2205" s="92" t="n">
        <v>35</v>
      </c>
      <c r="J2205" s="93" t="n">
        <v>200</v>
      </c>
      <c r="K2205" s="94" t="n">
        <f aca="false">I2205 * J2205</f>
        <v>7000</v>
      </c>
      <c r="L2205" s="94" t="n">
        <f aca="false">K2205 *M2205</f>
        <v>2800</v>
      </c>
      <c r="M2205" s="95" t="n">
        <v>0.4</v>
      </c>
      <c r="N2205" s="88" t="s">
        <v>14</v>
      </c>
      <c r="O2205" s="91" t="s">
        <v>218</v>
      </c>
      <c r="P2205" s="0" t="str">
        <f aca="false">RIGHT(H2205,LEN(H2205) - FIND(" ", H2205))</f>
        <v>Athletic Footwear</v>
      </c>
    </row>
    <row r="2206" customFormat="false" ht="14.25" hidden="false" customHeight="true" outlineLevel="0" collapsed="false">
      <c r="B2206" s="88" t="s">
        <v>43</v>
      </c>
      <c r="C2206" s="89" t="n">
        <v>1185732</v>
      </c>
      <c r="D2206" s="90" t="n">
        <v>44237</v>
      </c>
      <c r="E2206" s="88" t="s">
        <v>29</v>
      </c>
      <c r="F2206" s="88" t="s">
        <v>165</v>
      </c>
      <c r="G2206" s="88" t="s">
        <v>135</v>
      </c>
      <c r="H2206" s="91" t="s">
        <v>48</v>
      </c>
      <c r="I2206" s="92" t="n">
        <v>25</v>
      </c>
      <c r="J2206" s="93" t="n">
        <v>250</v>
      </c>
      <c r="K2206" s="94" t="n">
        <f aca="false">I2206 * J2206</f>
        <v>6250</v>
      </c>
      <c r="L2206" s="94" t="n">
        <f aca="false">K2206 *M2206</f>
        <v>2187.5</v>
      </c>
      <c r="M2206" s="95" t="n">
        <v>0.35</v>
      </c>
      <c r="N2206" s="88" t="s">
        <v>14</v>
      </c>
      <c r="O2206" s="91" t="s">
        <v>219</v>
      </c>
      <c r="P2206" s="0" t="str">
        <f aca="false">RIGHT(H2206,LEN(H2206) - FIND(" ", H2206))</f>
        <v>Street Footwear</v>
      </c>
    </row>
    <row r="2207" customFormat="false" ht="14.25" hidden="false" customHeight="true" outlineLevel="0" collapsed="false">
      <c r="B2207" s="88" t="s">
        <v>43</v>
      </c>
      <c r="C2207" s="89" t="n">
        <v>1185732</v>
      </c>
      <c r="D2207" s="90" t="n">
        <v>44237</v>
      </c>
      <c r="E2207" s="88" t="s">
        <v>29</v>
      </c>
      <c r="F2207" s="88" t="s">
        <v>100</v>
      </c>
      <c r="G2207" s="88" t="s">
        <v>118</v>
      </c>
      <c r="H2207" s="91" t="s">
        <v>44</v>
      </c>
      <c r="I2207" s="92" t="n">
        <v>30</v>
      </c>
      <c r="J2207" s="93" t="n">
        <v>125</v>
      </c>
      <c r="K2207" s="94" t="n">
        <f aca="false">I2207 * J2207</f>
        <v>3750</v>
      </c>
      <c r="L2207" s="94" t="n">
        <f aca="false">K2207 *M2207</f>
        <v>1312.5</v>
      </c>
      <c r="M2207" s="95" t="n">
        <v>0.35</v>
      </c>
      <c r="N2207" s="88" t="s">
        <v>14</v>
      </c>
      <c r="O2207" s="91" t="s">
        <v>219</v>
      </c>
      <c r="P2207" s="0" t="str">
        <f aca="false">RIGHT(H2207,LEN(H2207) - FIND(" ", H2207))</f>
        <v>Athletic Footwear</v>
      </c>
    </row>
    <row r="2208" customFormat="false" ht="14.25" hidden="false" customHeight="true" outlineLevel="0" collapsed="false">
      <c r="B2208" s="88" t="s">
        <v>43</v>
      </c>
      <c r="C2208" s="89" t="n">
        <v>1185732</v>
      </c>
      <c r="D2208" s="90" t="n">
        <v>44237</v>
      </c>
      <c r="E2208" s="88" t="s">
        <v>29</v>
      </c>
      <c r="F2208" s="88" t="s">
        <v>100</v>
      </c>
      <c r="G2208" s="88" t="s">
        <v>118</v>
      </c>
      <c r="H2208" s="91" t="s">
        <v>16</v>
      </c>
      <c r="I2208" s="92" t="n">
        <v>45</v>
      </c>
      <c r="J2208" s="93" t="n">
        <v>200</v>
      </c>
      <c r="K2208" s="94" t="n">
        <f aca="false">I2208 * J2208</f>
        <v>9000</v>
      </c>
      <c r="L2208" s="94" t="n">
        <f aca="false">K2208 *M2208</f>
        <v>2700</v>
      </c>
      <c r="M2208" s="95" t="n">
        <v>0.3</v>
      </c>
      <c r="N2208" s="88" t="s">
        <v>14</v>
      </c>
      <c r="O2208" s="91" t="s">
        <v>218</v>
      </c>
      <c r="P2208" s="0" t="str">
        <f aca="false">RIGHT(H2208,LEN(H2208) - FIND(" ", H2208))</f>
        <v>Apparel</v>
      </c>
    </row>
    <row r="2209" customFormat="false" ht="14.25" hidden="false" customHeight="true" outlineLevel="0" collapsed="false">
      <c r="B2209" s="88" t="s">
        <v>43</v>
      </c>
      <c r="C2209" s="89" t="n">
        <v>1185732</v>
      </c>
      <c r="D2209" s="90" t="n">
        <v>44237</v>
      </c>
      <c r="E2209" s="88" t="s">
        <v>29</v>
      </c>
      <c r="F2209" s="88" t="s">
        <v>100</v>
      </c>
      <c r="G2209" s="88" t="s">
        <v>118</v>
      </c>
      <c r="H2209" s="91" t="s">
        <v>38</v>
      </c>
      <c r="I2209" s="92" t="n">
        <v>20</v>
      </c>
      <c r="J2209" s="93" t="n">
        <v>300</v>
      </c>
      <c r="K2209" s="94" t="n">
        <f aca="false">I2209 * J2209</f>
        <v>6000</v>
      </c>
      <c r="L2209" s="94" t="n">
        <f aca="false">K2209 *M2209</f>
        <v>2400</v>
      </c>
      <c r="M2209" s="95" t="n">
        <v>0.4</v>
      </c>
      <c r="N2209" s="88" t="s">
        <v>14</v>
      </c>
      <c r="O2209" s="91" t="s">
        <v>219</v>
      </c>
      <c r="P2209" s="0" t="str">
        <f aca="false">RIGHT(H2209,LEN(H2209) - FIND(" ", H2209))</f>
        <v>Apparel</v>
      </c>
    </row>
    <row r="2210" customFormat="false" ht="14.25" hidden="false" customHeight="true" outlineLevel="0" collapsed="false">
      <c r="B2210" s="88" t="s">
        <v>43</v>
      </c>
      <c r="C2210" s="89" t="n">
        <v>1128299</v>
      </c>
      <c r="D2210" s="90" t="n">
        <v>44237</v>
      </c>
      <c r="E2210" s="88" t="s">
        <v>18</v>
      </c>
      <c r="F2210" s="88" t="s">
        <v>19</v>
      </c>
      <c r="G2210" s="88" t="s">
        <v>60</v>
      </c>
      <c r="H2210" s="91" t="s">
        <v>38</v>
      </c>
      <c r="I2210" s="92" t="n">
        <v>67</v>
      </c>
      <c r="J2210" s="93" t="n">
        <v>202</v>
      </c>
      <c r="K2210" s="94" t="n">
        <f aca="false">I2210 * J2210</f>
        <v>13534</v>
      </c>
      <c r="L2210" s="94" t="n">
        <f aca="false">K2210 *M2210</f>
        <v>2842.14</v>
      </c>
      <c r="M2210" s="95" t="n">
        <v>0.21</v>
      </c>
      <c r="N2210" s="88" t="s">
        <v>23</v>
      </c>
      <c r="O2210" s="91" t="s">
        <v>219</v>
      </c>
      <c r="P2210" s="0" t="str">
        <f aca="false">RIGHT(H2210,LEN(H2210) - FIND(" ", H2210))</f>
        <v>Apparel</v>
      </c>
    </row>
    <row r="2211" customFormat="false" ht="14.25" hidden="false" customHeight="true" outlineLevel="0" collapsed="false">
      <c r="B2211" s="88" t="s">
        <v>22</v>
      </c>
      <c r="C2211" s="89" t="n">
        <v>1189833</v>
      </c>
      <c r="D2211" s="90" t="n">
        <v>44237</v>
      </c>
      <c r="E2211" s="88" t="s">
        <v>29</v>
      </c>
      <c r="F2211" s="88" t="s">
        <v>124</v>
      </c>
      <c r="G2211" s="88" t="s">
        <v>87</v>
      </c>
      <c r="H2211" s="91" t="s">
        <v>48</v>
      </c>
      <c r="I2211" s="92" t="n">
        <v>49</v>
      </c>
      <c r="J2211" s="93" t="n">
        <v>130</v>
      </c>
      <c r="K2211" s="94" t="n">
        <f aca="false">I2211 * J2211</f>
        <v>6370</v>
      </c>
      <c r="L2211" s="94" t="n">
        <f aca="false">K2211 *M2211</f>
        <v>3758.3</v>
      </c>
      <c r="M2211" s="95" t="n">
        <v>0.59</v>
      </c>
      <c r="N2211" s="88" t="s">
        <v>23</v>
      </c>
      <c r="O2211" s="91" t="s">
        <v>219</v>
      </c>
      <c r="P2211" s="0" t="str">
        <f aca="false">RIGHT(H2211,LEN(H2211) - FIND(" ", H2211))</f>
        <v>Street Footwear</v>
      </c>
    </row>
    <row r="2212" customFormat="false" ht="14.25" hidden="false" customHeight="true" outlineLevel="0" collapsed="false">
      <c r="B2212" s="88" t="s">
        <v>13</v>
      </c>
      <c r="C2212" s="89" t="n">
        <v>1128299</v>
      </c>
      <c r="D2212" s="90" t="n">
        <v>44237</v>
      </c>
      <c r="E2212" s="88" t="s">
        <v>18</v>
      </c>
      <c r="F2212" s="88" t="s">
        <v>70</v>
      </c>
      <c r="G2212" s="88" t="s">
        <v>76</v>
      </c>
      <c r="H2212" s="91" t="s">
        <v>32</v>
      </c>
      <c r="I2212" s="92" t="n">
        <v>33</v>
      </c>
      <c r="J2212" s="93" t="n">
        <v>143</v>
      </c>
      <c r="K2212" s="94" t="n">
        <f aca="false">I2212 * J2212</f>
        <v>4719</v>
      </c>
      <c r="L2212" s="94" t="n">
        <f aca="false">K2212 *M2212</f>
        <v>1698.84</v>
      </c>
      <c r="M2212" s="95" t="n">
        <v>0.36</v>
      </c>
      <c r="N2212" s="88" t="s">
        <v>23</v>
      </c>
      <c r="O2212" s="91" t="s">
        <v>218</v>
      </c>
      <c r="P2212" s="0" t="str">
        <f aca="false">RIGHT(H2212,LEN(H2212) - FIND(" ", H2212))</f>
        <v>Street Footwear</v>
      </c>
    </row>
    <row r="2213" customFormat="false" ht="14.25" hidden="false" customHeight="true" outlineLevel="0" collapsed="false">
      <c r="B2213" s="88" t="s">
        <v>13</v>
      </c>
      <c r="C2213" s="89" t="n">
        <v>1128299</v>
      </c>
      <c r="D2213" s="90" t="n">
        <v>44237</v>
      </c>
      <c r="E2213" s="88" t="s">
        <v>18</v>
      </c>
      <c r="F2213" s="88" t="s">
        <v>70</v>
      </c>
      <c r="G2213" s="88" t="s">
        <v>76</v>
      </c>
      <c r="H2213" s="91" t="s">
        <v>24</v>
      </c>
      <c r="I2213" s="92" t="n">
        <v>42</v>
      </c>
      <c r="J2213" s="93" t="n">
        <v>98</v>
      </c>
      <c r="K2213" s="94" t="n">
        <f aca="false">I2213 * J2213</f>
        <v>4116</v>
      </c>
      <c r="L2213" s="94" t="n">
        <f aca="false">K2213 *M2213</f>
        <v>1317.12</v>
      </c>
      <c r="M2213" s="95" t="n">
        <v>0.32</v>
      </c>
      <c r="N2213" s="88" t="s">
        <v>23</v>
      </c>
      <c r="O2213" s="91" t="s">
        <v>218</v>
      </c>
      <c r="P2213" s="0" t="str">
        <f aca="false">RIGHT(H2213,LEN(H2213) - FIND(" ", H2213))</f>
        <v>Athletic Footwear</v>
      </c>
    </row>
    <row r="2214" customFormat="false" ht="14.25" hidden="false" customHeight="true" outlineLevel="0" collapsed="false">
      <c r="B2214" s="88" t="s">
        <v>13</v>
      </c>
      <c r="C2214" s="89" t="n">
        <v>1128299</v>
      </c>
      <c r="D2214" s="90" t="n">
        <v>44237</v>
      </c>
      <c r="E2214" s="88" t="s">
        <v>18</v>
      </c>
      <c r="F2214" s="88" t="s">
        <v>70</v>
      </c>
      <c r="G2214" s="88" t="s">
        <v>76</v>
      </c>
      <c r="H2214" s="91" t="s">
        <v>48</v>
      </c>
      <c r="I2214" s="92" t="n">
        <v>44</v>
      </c>
      <c r="J2214" s="93" t="n">
        <v>94</v>
      </c>
      <c r="K2214" s="94" t="n">
        <f aca="false">I2214 * J2214</f>
        <v>4136</v>
      </c>
      <c r="L2214" s="94" t="n">
        <f aca="false">K2214 *M2214</f>
        <v>1488.96</v>
      </c>
      <c r="M2214" s="95" t="n">
        <v>0.36</v>
      </c>
      <c r="N2214" s="88" t="s">
        <v>23</v>
      </c>
      <c r="O2214" s="91" t="s">
        <v>219</v>
      </c>
      <c r="P2214" s="0" t="str">
        <f aca="false">RIGHT(H2214,LEN(H2214) - FIND(" ", H2214))</f>
        <v>Street Footwear</v>
      </c>
    </row>
    <row r="2215" customFormat="false" ht="14.25" hidden="false" customHeight="true" outlineLevel="0" collapsed="false">
      <c r="B2215" s="88" t="s">
        <v>13</v>
      </c>
      <c r="C2215" s="89" t="n">
        <v>1128299</v>
      </c>
      <c r="D2215" s="90" t="n">
        <v>44237</v>
      </c>
      <c r="E2215" s="88" t="s">
        <v>18</v>
      </c>
      <c r="F2215" s="88" t="s">
        <v>94</v>
      </c>
      <c r="G2215" s="88" t="s">
        <v>116</v>
      </c>
      <c r="H2215" s="91" t="s">
        <v>44</v>
      </c>
      <c r="I2215" s="92" t="n">
        <v>41</v>
      </c>
      <c r="J2215" s="93" t="n">
        <v>56</v>
      </c>
      <c r="K2215" s="94" t="n">
        <f aca="false">I2215 * J2215</f>
        <v>2296</v>
      </c>
      <c r="L2215" s="94" t="n">
        <f aca="false">K2215 *M2215</f>
        <v>895.44</v>
      </c>
      <c r="M2215" s="95" t="n">
        <v>0.39</v>
      </c>
      <c r="N2215" s="88" t="s">
        <v>23</v>
      </c>
      <c r="O2215" s="91" t="s">
        <v>219</v>
      </c>
      <c r="P2215" s="0" t="str">
        <f aca="false">RIGHT(H2215,LEN(H2215) - FIND(" ", H2215))</f>
        <v>Athletic Footwear</v>
      </c>
    </row>
    <row r="2216" customFormat="false" ht="14.25" hidden="false" customHeight="true" outlineLevel="0" collapsed="false">
      <c r="B2216" s="88" t="s">
        <v>13</v>
      </c>
      <c r="C2216" s="89" t="n">
        <v>1128299</v>
      </c>
      <c r="D2216" s="90" t="n">
        <v>44237</v>
      </c>
      <c r="E2216" s="88" t="s">
        <v>18</v>
      </c>
      <c r="F2216" s="88" t="s">
        <v>94</v>
      </c>
      <c r="G2216" s="88" t="s">
        <v>116</v>
      </c>
      <c r="H2216" s="91" t="s">
        <v>16</v>
      </c>
      <c r="I2216" s="92" t="n">
        <v>47</v>
      </c>
      <c r="J2216" s="93" t="n">
        <v>38</v>
      </c>
      <c r="K2216" s="94" t="n">
        <f aca="false">I2216 * J2216</f>
        <v>1786</v>
      </c>
      <c r="L2216" s="94" t="n">
        <f aca="false">K2216 *M2216</f>
        <v>535.8</v>
      </c>
      <c r="M2216" s="95" t="n">
        <v>0.3</v>
      </c>
      <c r="N2216" s="88" t="s">
        <v>23</v>
      </c>
      <c r="O2216" s="91" t="s">
        <v>218</v>
      </c>
      <c r="P2216" s="0" t="str">
        <f aca="false">RIGHT(H2216,LEN(H2216) - FIND(" ", H2216))</f>
        <v>Apparel</v>
      </c>
    </row>
    <row r="2217" customFormat="false" ht="14.25" hidden="false" customHeight="true" outlineLevel="0" collapsed="false">
      <c r="B2217" s="88" t="s">
        <v>13</v>
      </c>
      <c r="C2217" s="89" t="n">
        <v>1128299</v>
      </c>
      <c r="D2217" s="90" t="n">
        <v>44237</v>
      </c>
      <c r="E2217" s="88" t="s">
        <v>18</v>
      </c>
      <c r="F2217" s="88" t="s">
        <v>94</v>
      </c>
      <c r="G2217" s="88" t="s">
        <v>116</v>
      </c>
      <c r="H2217" s="91" t="s">
        <v>38</v>
      </c>
      <c r="I2217" s="92" t="n">
        <v>44</v>
      </c>
      <c r="J2217" s="93" t="n">
        <v>102</v>
      </c>
      <c r="K2217" s="94" t="n">
        <f aca="false">I2217 * J2217</f>
        <v>4488</v>
      </c>
      <c r="L2217" s="94" t="n">
        <f aca="false">K2217 *M2217</f>
        <v>2468.4</v>
      </c>
      <c r="M2217" s="95" t="n">
        <v>0.55</v>
      </c>
      <c r="N2217" s="88" t="s">
        <v>23</v>
      </c>
      <c r="O2217" s="91" t="s">
        <v>219</v>
      </c>
      <c r="P2217" s="0" t="str">
        <f aca="false">RIGHT(H2217,LEN(H2217) - FIND(" ", H2217))</f>
        <v>Apparel</v>
      </c>
    </row>
    <row r="2218" customFormat="false" ht="14.25" hidden="false" customHeight="true" outlineLevel="0" collapsed="false">
      <c r="B2218" s="88" t="s">
        <v>43</v>
      </c>
      <c r="C2218" s="89" t="n">
        <v>1185732</v>
      </c>
      <c r="D2218" s="90" t="n">
        <v>44237</v>
      </c>
      <c r="E2218" s="88" t="s">
        <v>34</v>
      </c>
      <c r="F2218" s="88" t="s">
        <v>35</v>
      </c>
      <c r="G2218" s="88" t="s">
        <v>146</v>
      </c>
      <c r="H2218" s="91" t="s">
        <v>32</v>
      </c>
      <c r="I2218" s="92" t="n">
        <v>44</v>
      </c>
      <c r="J2218" s="93" t="n">
        <v>234</v>
      </c>
      <c r="K2218" s="94" t="n">
        <f aca="false">I2218 * J2218</f>
        <v>10296</v>
      </c>
      <c r="L2218" s="94" t="n">
        <f aca="false">K2218 *M2218</f>
        <v>5662.8</v>
      </c>
      <c r="M2218" s="95" t="n">
        <v>0.55</v>
      </c>
      <c r="N2218" s="88" t="s">
        <v>23</v>
      </c>
      <c r="O2218" s="91" t="s">
        <v>218</v>
      </c>
      <c r="P2218" s="0" t="str">
        <f aca="false">RIGHT(H2218,LEN(H2218) - FIND(" ", H2218))</f>
        <v>Street Footwear</v>
      </c>
    </row>
    <row r="2219" customFormat="false" ht="14.25" hidden="false" customHeight="true" outlineLevel="0" collapsed="false">
      <c r="B2219" s="88" t="s">
        <v>43</v>
      </c>
      <c r="C2219" s="89" t="n">
        <v>1185732</v>
      </c>
      <c r="D2219" s="90" t="n">
        <v>44237</v>
      </c>
      <c r="E2219" s="88" t="s">
        <v>34</v>
      </c>
      <c r="F2219" s="88" t="s">
        <v>35</v>
      </c>
      <c r="G2219" s="88" t="s">
        <v>146</v>
      </c>
      <c r="H2219" s="91" t="s">
        <v>24</v>
      </c>
      <c r="I2219" s="92" t="n">
        <v>42</v>
      </c>
      <c r="J2219" s="93" t="n">
        <v>138</v>
      </c>
      <c r="K2219" s="94" t="n">
        <f aca="false">I2219 * J2219</f>
        <v>5796</v>
      </c>
      <c r="L2219" s="94" t="n">
        <f aca="false">K2219 *M2219</f>
        <v>2840.04</v>
      </c>
      <c r="M2219" s="95" t="n">
        <v>0.49</v>
      </c>
      <c r="N2219" s="88" t="s">
        <v>23</v>
      </c>
      <c r="O2219" s="91" t="s">
        <v>218</v>
      </c>
      <c r="P2219" s="0" t="str">
        <f aca="false">RIGHT(H2219,LEN(H2219) - FIND(" ", H2219))</f>
        <v>Athletic Footwear</v>
      </c>
    </row>
    <row r="2220" customFormat="false" ht="14.25" hidden="false" customHeight="true" outlineLevel="0" collapsed="false">
      <c r="B2220" s="88" t="s">
        <v>43</v>
      </c>
      <c r="C2220" s="89" t="n">
        <v>1185732</v>
      </c>
      <c r="D2220" s="90" t="n">
        <v>44237</v>
      </c>
      <c r="E2220" s="88" t="s">
        <v>34</v>
      </c>
      <c r="F2220" s="88" t="s">
        <v>35</v>
      </c>
      <c r="G2220" s="88" t="s">
        <v>146</v>
      </c>
      <c r="H2220" s="91" t="s">
        <v>48</v>
      </c>
      <c r="I2220" s="92" t="n">
        <v>33</v>
      </c>
      <c r="J2220" s="93" t="n">
        <v>174</v>
      </c>
      <c r="K2220" s="94" t="n">
        <f aca="false">I2220 * J2220</f>
        <v>5742</v>
      </c>
      <c r="L2220" s="94" t="n">
        <f aca="false">K2220 *M2220</f>
        <v>2124.54</v>
      </c>
      <c r="M2220" s="95" t="n">
        <v>0.37</v>
      </c>
      <c r="N2220" s="88" t="s">
        <v>23</v>
      </c>
      <c r="O2220" s="91" t="s">
        <v>219</v>
      </c>
      <c r="P2220" s="0" t="str">
        <f aca="false">RIGHT(H2220,LEN(H2220) - FIND(" ", H2220))</f>
        <v>Street Footwear</v>
      </c>
    </row>
    <row r="2221" customFormat="false" ht="14.25" hidden="false" customHeight="true" outlineLevel="0" collapsed="false">
      <c r="B2221" s="88" t="s">
        <v>43</v>
      </c>
      <c r="C2221" s="89" t="n">
        <v>1185732</v>
      </c>
      <c r="D2221" s="90" t="n">
        <v>44237</v>
      </c>
      <c r="E2221" s="88" t="s">
        <v>26</v>
      </c>
      <c r="F2221" s="88" t="s">
        <v>50</v>
      </c>
      <c r="G2221" s="88" t="s">
        <v>67</v>
      </c>
      <c r="H2221" s="91" t="s">
        <v>44</v>
      </c>
      <c r="I2221" s="92" t="n">
        <v>37</v>
      </c>
      <c r="J2221" s="93" t="n">
        <v>133</v>
      </c>
      <c r="K2221" s="94" t="n">
        <f aca="false">I2221 * J2221</f>
        <v>4921</v>
      </c>
      <c r="L2221" s="94" t="n">
        <f aca="false">K2221 *M2221</f>
        <v>2066.82</v>
      </c>
      <c r="M2221" s="95" t="n">
        <v>0.42</v>
      </c>
      <c r="N2221" s="88" t="s">
        <v>23</v>
      </c>
      <c r="O2221" s="91" t="s">
        <v>219</v>
      </c>
      <c r="P2221" s="0" t="str">
        <f aca="false">RIGHT(H2221,LEN(H2221) - FIND(" ", H2221))</f>
        <v>Athletic Footwear</v>
      </c>
    </row>
    <row r="2222" customFormat="false" ht="14.25" hidden="false" customHeight="true" outlineLevel="0" collapsed="false">
      <c r="B2222" s="88" t="s">
        <v>43</v>
      </c>
      <c r="C2222" s="89" t="n">
        <v>1185732</v>
      </c>
      <c r="D2222" s="90" t="n">
        <v>44237</v>
      </c>
      <c r="E2222" s="88" t="s">
        <v>26</v>
      </c>
      <c r="F2222" s="88" t="s">
        <v>50</v>
      </c>
      <c r="G2222" s="88" t="s">
        <v>67</v>
      </c>
      <c r="H2222" s="91" t="s">
        <v>16</v>
      </c>
      <c r="I2222" s="92" t="n">
        <v>50</v>
      </c>
      <c r="J2222" s="93" t="n">
        <v>154</v>
      </c>
      <c r="K2222" s="94" t="n">
        <f aca="false">I2222 * J2222</f>
        <v>7700</v>
      </c>
      <c r="L2222" s="94" t="n">
        <f aca="false">K2222 *M2222</f>
        <v>3542</v>
      </c>
      <c r="M2222" s="95" t="n">
        <v>0.46</v>
      </c>
      <c r="N2222" s="88" t="s">
        <v>23</v>
      </c>
      <c r="O2222" s="91" t="s">
        <v>218</v>
      </c>
      <c r="P2222" s="0" t="str">
        <f aca="false">RIGHT(H2222,LEN(H2222) - FIND(" ", H2222))</f>
        <v>Apparel</v>
      </c>
    </row>
    <row r="2223" customFormat="false" ht="14.25" hidden="false" customHeight="true" outlineLevel="0" collapsed="false">
      <c r="B2223" s="88" t="s">
        <v>43</v>
      </c>
      <c r="C2223" s="89" t="n">
        <v>1185732</v>
      </c>
      <c r="D2223" s="90" t="n">
        <v>44237</v>
      </c>
      <c r="E2223" s="88" t="s">
        <v>26</v>
      </c>
      <c r="F2223" s="88" t="s">
        <v>50</v>
      </c>
      <c r="G2223" s="88" t="s">
        <v>67</v>
      </c>
      <c r="H2223" s="91" t="s">
        <v>38</v>
      </c>
      <c r="I2223" s="92" t="n">
        <v>42</v>
      </c>
      <c r="J2223" s="93" t="n">
        <v>182</v>
      </c>
      <c r="K2223" s="94" t="n">
        <f aca="false">I2223 * J2223</f>
        <v>7644</v>
      </c>
      <c r="L2223" s="94" t="n">
        <f aca="false">K2223 *M2223</f>
        <v>4892.16</v>
      </c>
      <c r="M2223" s="95" t="n">
        <v>0.64</v>
      </c>
      <c r="N2223" s="88" t="s">
        <v>23</v>
      </c>
      <c r="O2223" s="91" t="s">
        <v>219</v>
      </c>
      <c r="P2223" s="0" t="str">
        <f aca="false">RIGHT(H2223,LEN(H2223) - FIND(" ", H2223))</f>
        <v>Apparel</v>
      </c>
    </row>
    <row r="2224" customFormat="false" ht="14.25" hidden="false" customHeight="true" outlineLevel="0" collapsed="false">
      <c r="B2224" s="88" t="s">
        <v>43</v>
      </c>
      <c r="C2224" s="89" t="n">
        <v>1185732</v>
      </c>
      <c r="D2224" s="90" t="n">
        <v>44237</v>
      </c>
      <c r="E2224" s="88" t="s">
        <v>29</v>
      </c>
      <c r="F2224" s="88" t="s">
        <v>165</v>
      </c>
      <c r="G2224" s="88" t="s">
        <v>135</v>
      </c>
      <c r="H2224" s="91" t="s">
        <v>32</v>
      </c>
      <c r="I2224" s="92" t="n">
        <v>34</v>
      </c>
      <c r="J2224" s="93" t="n">
        <v>160</v>
      </c>
      <c r="K2224" s="94" t="n">
        <f aca="false">I2224 * J2224</f>
        <v>5440</v>
      </c>
      <c r="L2224" s="94" t="n">
        <f aca="false">K2224 *M2224</f>
        <v>2992</v>
      </c>
      <c r="M2224" s="95" t="n">
        <v>0.55</v>
      </c>
      <c r="N2224" s="88" t="s">
        <v>23</v>
      </c>
      <c r="O2224" s="91" t="s">
        <v>218</v>
      </c>
      <c r="P2224" s="0" t="str">
        <f aca="false">RIGHT(H2224,LEN(H2224) - FIND(" ", H2224))</f>
        <v>Street Footwear</v>
      </c>
    </row>
    <row r="2225" customFormat="false" ht="14.25" hidden="false" customHeight="true" outlineLevel="0" collapsed="false">
      <c r="B2225" s="88" t="s">
        <v>43</v>
      </c>
      <c r="C2225" s="89" t="n">
        <v>1185732</v>
      </c>
      <c r="D2225" s="90" t="n">
        <v>44237</v>
      </c>
      <c r="E2225" s="88" t="s">
        <v>29</v>
      </c>
      <c r="F2225" s="88" t="s">
        <v>165</v>
      </c>
      <c r="G2225" s="88" t="s">
        <v>135</v>
      </c>
      <c r="H2225" s="91" t="s">
        <v>24</v>
      </c>
      <c r="I2225" s="92" t="n">
        <v>34</v>
      </c>
      <c r="J2225" s="93" t="n">
        <v>52</v>
      </c>
      <c r="K2225" s="94" t="n">
        <f aca="false">I2225 * J2225</f>
        <v>1768</v>
      </c>
      <c r="L2225" s="94" t="n">
        <f aca="false">K2225 *M2225</f>
        <v>901.68</v>
      </c>
      <c r="M2225" s="95" t="n">
        <v>0.51</v>
      </c>
      <c r="N2225" s="88" t="s">
        <v>23</v>
      </c>
      <c r="O2225" s="91" t="s">
        <v>218</v>
      </c>
      <c r="P2225" s="0" t="str">
        <f aca="false">RIGHT(H2225,LEN(H2225) - FIND(" ", H2225))</f>
        <v>Athletic Footwear</v>
      </c>
    </row>
    <row r="2226" customFormat="false" ht="14.25" hidden="false" customHeight="true" outlineLevel="0" collapsed="false">
      <c r="B2226" s="88" t="s">
        <v>43</v>
      </c>
      <c r="C2226" s="89" t="n">
        <v>1185732</v>
      </c>
      <c r="D2226" s="90" t="n">
        <v>44237</v>
      </c>
      <c r="E2226" s="88" t="s">
        <v>29</v>
      </c>
      <c r="F2226" s="88" t="s">
        <v>165</v>
      </c>
      <c r="G2226" s="88" t="s">
        <v>135</v>
      </c>
      <c r="H2226" s="91" t="s">
        <v>48</v>
      </c>
      <c r="I2226" s="92" t="n">
        <v>24</v>
      </c>
      <c r="J2226" s="93" t="n">
        <v>73</v>
      </c>
      <c r="K2226" s="94" t="n">
        <f aca="false">I2226 * J2226</f>
        <v>1752</v>
      </c>
      <c r="L2226" s="94" t="n">
        <f aca="false">K2226 *M2226</f>
        <v>876</v>
      </c>
      <c r="M2226" s="95" t="n">
        <v>0.5</v>
      </c>
      <c r="N2226" s="88" t="s">
        <v>23</v>
      </c>
      <c r="O2226" s="91" t="s">
        <v>219</v>
      </c>
      <c r="P2226" s="0" t="str">
        <f aca="false">RIGHT(H2226,LEN(H2226) - FIND(" ", H2226))</f>
        <v>Street Footwear</v>
      </c>
    </row>
    <row r="2227" customFormat="false" ht="14.25" hidden="false" customHeight="true" outlineLevel="0" collapsed="false">
      <c r="B2227" s="88" t="s">
        <v>43</v>
      </c>
      <c r="C2227" s="89" t="n">
        <v>1185732</v>
      </c>
      <c r="D2227" s="90" t="n">
        <v>44237</v>
      </c>
      <c r="E2227" s="88" t="s">
        <v>29</v>
      </c>
      <c r="F2227" s="88" t="s">
        <v>100</v>
      </c>
      <c r="G2227" s="88" t="s">
        <v>118</v>
      </c>
      <c r="H2227" s="91" t="s">
        <v>44</v>
      </c>
      <c r="I2227" s="92" t="n">
        <v>29</v>
      </c>
      <c r="J2227" s="93" t="n">
        <v>36</v>
      </c>
      <c r="K2227" s="94" t="n">
        <f aca="false">I2227 * J2227</f>
        <v>1044</v>
      </c>
      <c r="L2227" s="94" t="n">
        <f aca="false">K2227 *M2227</f>
        <v>490.68</v>
      </c>
      <c r="M2227" s="95" t="n">
        <v>0.47</v>
      </c>
      <c r="N2227" s="88" t="s">
        <v>23</v>
      </c>
      <c r="O2227" s="91" t="s">
        <v>219</v>
      </c>
      <c r="P2227" s="0" t="str">
        <f aca="false">RIGHT(H2227,LEN(H2227) - FIND(" ", H2227))</f>
        <v>Athletic Footwear</v>
      </c>
    </row>
    <row r="2228" customFormat="false" ht="14.25" hidden="false" customHeight="true" outlineLevel="0" collapsed="false">
      <c r="B2228" s="88" t="s">
        <v>43</v>
      </c>
      <c r="C2228" s="89" t="n">
        <v>1185732</v>
      </c>
      <c r="D2228" s="90" t="n">
        <v>44237</v>
      </c>
      <c r="E2228" s="88" t="s">
        <v>29</v>
      </c>
      <c r="F2228" s="88" t="s">
        <v>100</v>
      </c>
      <c r="G2228" s="88" t="s">
        <v>118</v>
      </c>
      <c r="H2228" s="91" t="s">
        <v>16</v>
      </c>
      <c r="I2228" s="92" t="n">
        <v>41</v>
      </c>
      <c r="J2228" s="93" t="n">
        <v>58</v>
      </c>
      <c r="K2228" s="94" t="n">
        <f aca="false">I2228 * J2228</f>
        <v>2378</v>
      </c>
      <c r="L2228" s="94" t="n">
        <f aca="false">K2228 *M2228</f>
        <v>1046.32</v>
      </c>
      <c r="M2228" s="95" t="n">
        <v>0.44</v>
      </c>
      <c r="N2228" s="88" t="s">
        <v>23</v>
      </c>
      <c r="O2228" s="91" t="s">
        <v>218</v>
      </c>
      <c r="P2228" s="0" t="str">
        <f aca="false">RIGHT(H2228,LEN(H2228) - FIND(" ", H2228))</f>
        <v>Apparel</v>
      </c>
    </row>
    <row r="2229" customFormat="false" ht="14.25" hidden="false" customHeight="true" outlineLevel="0" collapsed="false">
      <c r="B2229" s="88" t="s">
        <v>43</v>
      </c>
      <c r="C2229" s="89" t="n">
        <v>1185732</v>
      </c>
      <c r="D2229" s="90" t="n">
        <v>44237</v>
      </c>
      <c r="E2229" s="88" t="s">
        <v>29</v>
      </c>
      <c r="F2229" s="88" t="s">
        <v>100</v>
      </c>
      <c r="G2229" s="88" t="s">
        <v>118</v>
      </c>
      <c r="H2229" s="91" t="s">
        <v>38</v>
      </c>
      <c r="I2229" s="92" t="n">
        <v>19</v>
      </c>
      <c r="J2229" s="93" t="n">
        <v>75</v>
      </c>
      <c r="K2229" s="94" t="n">
        <f aca="false">I2229 * J2229</f>
        <v>1425</v>
      </c>
      <c r="L2229" s="94" t="n">
        <f aca="false">K2229 *M2229</f>
        <v>726.75</v>
      </c>
      <c r="M2229" s="95" t="n">
        <v>0.51</v>
      </c>
      <c r="N2229" s="88" t="s">
        <v>23</v>
      </c>
      <c r="O2229" s="91" t="s">
        <v>219</v>
      </c>
      <c r="P2229" s="0" t="str">
        <f aca="false">RIGHT(H2229,LEN(H2229) - FIND(" ", H2229))</f>
        <v>Apparel</v>
      </c>
    </row>
    <row r="2230" customFormat="false" ht="14.25" hidden="false" customHeight="true" outlineLevel="0" collapsed="false">
      <c r="B2230" s="88" t="s">
        <v>43</v>
      </c>
      <c r="C2230" s="89" t="n">
        <v>1128299</v>
      </c>
      <c r="D2230" s="90" t="n">
        <v>44237</v>
      </c>
      <c r="E2230" s="88" t="s">
        <v>18</v>
      </c>
      <c r="F2230" s="88" t="s">
        <v>19</v>
      </c>
      <c r="G2230" s="88" t="s">
        <v>60</v>
      </c>
      <c r="H2230" s="91" t="s">
        <v>38</v>
      </c>
      <c r="I2230" s="92" t="n">
        <v>56</v>
      </c>
      <c r="J2230" s="93" t="n">
        <v>256</v>
      </c>
      <c r="K2230" s="94" t="n">
        <f aca="false">I2230 * J2230</f>
        <v>14336</v>
      </c>
      <c r="L2230" s="94" t="n">
        <f aca="false">K2230 *M2230</f>
        <v>2150.4</v>
      </c>
      <c r="M2230" s="95" t="n">
        <v>0.15</v>
      </c>
      <c r="N2230" s="88" t="s">
        <v>31</v>
      </c>
      <c r="O2230" s="91" t="s">
        <v>219</v>
      </c>
      <c r="P2230" s="0" t="str">
        <f aca="false">RIGHT(H2230,LEN(H2230) - FIND(" ", H2230))</f>
        <v>Apparel</v>
      </c>
    </row>
    <row r="2231" customFormat="false" ht="14.25" hidden="false" customHeight="true" outlineLevel="0" collapsed="false">
      <c r="B2231" s="88" t="s">
        <v>43</v>
      </c>
      <c r="C2231" s="89" t="n">
        <v>1185732</v>
      </c>
      <c r="D2231" s="90" t="n">
        <v>44237</v>
      </c>
      <c r="E2231" s="88" t="s">
        <v>34</v>
      </c>
      <c r="F2231" s="88" t="s">
        <v>35</v>
      </c>
      <c r="G2231" s="88" t="s">
        <v>146</v>
      </c>
      <c r="H2231" s="91" t="s">
        <v>32</v>
      </c>
      <c r="I2231" s="92" t="n">
        <v>36</v>
      </c>
      <c r="J2231" s="93" t="n">
        <v>288</v>
      </c>
      <c r="K2231" s="94" t="n">
        <f aca="false">I2231 * J2231</f>
        <v>10368</v>
      </c>
      <c r="L2231" s="94" t="n">
        <f aca="false">K2231 *M2231</f>
        <v>4872.96</v>
      </c>
      <c r="M2231" s="95" t="n">
        <v>0.47</v>
      </c>
      <c r="N2231" s="88" t="s">
        <v>31</v>
      </c>
      <c r="O2231" s="91" t="s">
        <v>218</v>
      </c>
      <c r="P2231" s="0" t="str">
        <f aca="false">RIGHT(H2231,LEN(H2231) - FIND(" ", H2231))</f>
        <v>Street Footwear</v>
      </c>
    </row>
    <row r="2232" customFormat="false" ht="14.25" hidden="false" customHeight="true" outlineLevel="0" collapsed="false">
      <c r="B2232" s="88" t="s">
        <v>43</v>
      </c>
      <c r="C2232" s="89" t="n">
        <v>1185732</v>
      </c>
      <c r="D2232" s="90" t="n">
        <v>44237</v>
      </c>
      <c r="E2232" s="88" t="s">
        <v>34</v>
      </c>
      <c r="F2232" s="88" t="s">
        <v>35</v>
      </c>
      <c r="G2232" s="88" t="s">
        <v>146</v>
      </c>
      <c r="H2232" s="91" t="s">
        <v>24</v>
      </c>
      <c r="I2232" s="92" t="n">
        <v>31</v>
      </c>
      <c r="J2232" s="93" t="n">
        <v>165</v>
      </c>
      <c r="K2232" s="94" t="n">
        <f aca="false">I2232 * J2232</f>
        <v>5115</v>
      </c>
      <c r="L2232" s="94" t="n">
        <f aca="false">K2232 *M2232</f>
        <v>2097.15</v>
      </c>
      <c r="M2232" s="95" t="n">
        <v>0.41</v>
      </c>
      <c r="N2232" s="88" t="s">
        <v>31</v>
      </c>
      <c r="O2232" s="91" t="s">
        <v>218</v>
      </c>
      <c r="P2232" s="0" t="str">
        <f aca="false">RIGHT(H2232,LEN(H2232) - FIND(" ", H2232))</f>
        <v>Athletic Footwear</v>
      </c>
    </row>
    <row r="2233" customFormat="false" ht="14.25" hidden="false" customHeight="true" outlineLevel="0" collapsed="false">
      <c r="B2233" s="88" t="s">
        <v>43</v>
      </c>
      <c r="C2233" s="89" t="n">
        <v>1185732</v>
      </c>
      <c r="D2233" s="90" t="n">
        <v>44237</v>
      </c>
      <c r="E2233" s="88" t="s">
        <v>34</v>
      </c>
      <c r="F2233" s="88" t="s">
        <v>35</v>
      </c>
      <c r="G2233" s="88" t="s">
        <v>146</v>
      </c>
      <c r="H2233" s="91" t="s">
        <v>48</v>
      </c>
      <c r="I2233" s="92" t="n">
        <v>23</v>
      </c>
      <c r="J2233" s="93" t="n">
        <v>204</v>
      </c>
      <c r="K2233" s="94" t="n">
        <f aca="false">I2233 * J2233</f>
        <v>4692</v>
      </c>
      <c r="L2233" s="94" t="n">
        <f aca="false">K2233 *M2233</f>
        <v>1501.44</v>
      </c>
      <c r="M2233" s="95" t="n">
        <v>0.32</v>
      </c>
      <c r="N2233" s="88" t="s">
        <v>31</v>
      </c>
      <c r="O2233" s="91" t="s">
        <v>219</v>
      </c>
      <c r="P2233" s="0" t="str">
        <f aca="false">RIGHT(H2233,LEN(H2233) - FIND(" ", H2233))</f>
        <v>Street Footwear</v>
      </c>
    </row>
    <row r="2234" customFormat="false" ht="14.25" hidden="false" customHeight="true" outlineLevel="0" collapsed="false">
      <c r="B2234" s="88" t="s">
        <v>43</v>
      </c>
      <c r="C2234" s="89" t="n">
        <v>1128299</v>
      </c>
      <c r="D2234" s="90" t="n">
        <v>44238</v>
      </c>
      <c r="E2234" s="88" t="s">
        <v>18</v>
      </c>
      <c r="F2234" s="88" t="s">
        <v>19</v>
      </c>
      <c r="G2234" s="88" t="s">
        <v>60</v>
      </c>
      <c r="H2234" s="91" t="s">
        <v>32</v>
      </c>
      <c r="I2234" s="92" t="n">
        <v>55</v>
      </c>
      <c r="J2234" s="93" t="n">
        <v>975</v>
      </c>
      <c r="K2234" s="94" t="n">
        <f aca="false">I2234 * J2234</f>
        <v>53625</v>
      </c>
      <c r="L2234" s="94" t="n">
        <f aca="false">K2234 *M2234</f>
        <v>16087.5</v>
      </c>
      <c r="M2234" s="95" t="n">
        <v>0.3</v>
      </c>
      <c r="N2234" s="88" t="s">
        <v>31</v>
      </c>
      <c r="O2234" s="91" t="s">
        <v>218</v>
      </c>
      <c r="P2234" s="0" t="str">
        <f aca="false">RIGHT(H2234,LEN(H2234) - FIND(" ", H2234))</f>
        <v>Street Footwear</v>
      </c>
    </row>
    <row r="2235" customFormat="false" ht="14.25" hidden="false" customHeight="true" outlineLevel="0" collapsed="false">
      <c r="B2235" s="88" t="s">
        <v>22</v>
      </c>
      <c r="C2235" s="89" t="n">
        <v>1189833</v>
      </c>
      <c r="D2235" s="90" t="n">
        <v>44238</v>
      </c>
      <c r="E2235" s="88" t="s">
        <v>29</v>
      </c>
      <c r="F2235" s="88" t="s">
        <v>124</v>
      </c>
      <c r="G2235" s="88" t="s">
        <v>87</v>
      </c>
      <c r="H2235" s="91" t="s">
        <v>44</v>
      </c>
      <c r="I2235" s="92" t="n">
        <v>45</v>
      </c>
      <c r="J2235" s="93" t="n">
        <v>425</v>
      </c>
      <c r="K2235" s="94" t="n">
        <f aca="false">I2235 * J2235</f>
        <v>19125</v>
      </c>
      <c r="L2235" s="94" t="n">
        <f aca="false">K2235 *M2235</f>
        <v>7650</v>
      </c>
      <c r="M2235" s="95" t="n">
        <v>0.4</v>
      </c>
      <c r="N2235" s="88" t="s">
        <v>31</v>
      </c>
      <c r="O2235" s="91" t="s">
        <v>219</v>
      </c>
      <c r="P2235" s="0" t="str">
        <f aca="false">RIGHT(H2235,LEN(H2235) - FIND(" ", H2235))</f>
        <v>Athletic Footwear</v>
      </c>
    </row>
    <row r="2236" customFormat="false" ht="14.25" hidden="false" customHeight="true" outlineLevel="0" collapsed="false">
      <c r="B2236" s="88" t="s">
        <v>43</v>
      </c>
      <c r="C2236" s="89" t="n">
        <v>1185732</v>
      </c>
      <c r="D2236" s="90" t="n">
        <v>44238</v>
      </c>
      <c r="E2236" s="88" t="s">
        <v>29</v>
      </c>
      <c r="F2236" s="88" t="s">
        <v>121</v>
      </c>
      <c r="G2236" s="88" t="s">
        <v>158</v>
      </c>
      <c r="H2236" s="91" t="s">
        <v>32</v>
      </c>
      <c r="I2236" s="92" t="n">
        <v>25</v>
      </c>
      <c r="J2236" s="93" t="n">
        <v>725</v>
      </c>
      <c r="K2236" s="94" t="n">
        <f aca="false">I2236 * J2236</f>
        <v>18125</v>
      </c>
      <c r="L2236" s="94" t="n">
        <f aca="false">K2236 *M2236</f>
        <v>7250</v>
      </c>
      <c r="M2236" s="95" t="n">
        <v>0.4</v>
      </c>
      <c r="N2236" s="88" t="s">
        <v>14</v>
      </c>
      <c r="O2236" s="91" t="s">
        <v>218</v>
      </c>
      <c r="P2236" s="0" t="str">
        <f aca="false">RIGHT(H2236,LEN(H2236) - FIND(" ", H2236))</f>
        <v>Street Footwear</v>
      </c>
    </row>
    <row r="2237" customFormat="false" ht="14.25" hidden="false" customHeight="true" outlineLevel="0" collapsed="false">
      <c r="B2237" s="88" t="s">
        <v>43</v>
      </c>
      <c r="C2237" s="89" t="n">
        <v>1185732</v>
      </c>
      <c r="D2237" s="90" t="n">
        <v>44238</v>
      </c>
      <c r="E2237" s="88" t="s">
        <v>29</v>
      </c>
      <c r="F2237" s="88" t="s">
        <v>121</v>
      </c>
      <c r="G2237" s="88" t="s">
        <v>158</v>
      </c>
      <c r="H2237" s="91" t="s">
        <v>24</v>
      </c>
      <c r="I2237" s="92" t="n">
        <v>25</v>
      </c>
      <c r="J2237" s="93" t="n">
        <v>375</v>
      </c>
      <c r="K2237" s="94" t="n">
        <f aca="false">I2237 * J2237</f>
        <v>9375</v>
      </c>
      <c r="L2237" s="94" t="n">
        <f aca="false">K2237 *M2237</f>
        <v>3281.25</v>
      </c>
      <c r="M2237" s="95" t="n">
        <v>0.35</v>
      </c>
      <c r="N2237" s="88" t="s">
        <v>14</v>
      </c>
      <c r="O2237" s="91" t="s">
        <v>218</v>
      </c>
      <c r="P2237" s="0" t="str">
        <f aca="false">RIGHT(H2237,LEN(H2237) - FIND(" ", H2237))</f>
        <v>Athletic Footwear</v>
      </c>
    </row>
    <row r="2238" customFormat="false" ht="14.25" hidden="false" customHeight="true" outlineLevel="0" collapsed="false">
      <c r="B2238" s="88" t="s">
        <v>43</v>
      </c>
      <c r="C2238" s="89" t="n">
        <v>1185732</v>
      </c>
      <c r="D2238" s="90" t="n">
        <v>44238</v>
      </c>
      <c r="E2238" s="88" t="s">
        <v>29</v>
      </c>
      <c r="F2238" s="88" t="s">
        <v>121</v>
      </c>
      <c r="G2238" s="88" t="s">
        <v>158</v>
      </c>
      <c r="H2238" s="91" t="s">
        <v>48</v>
      </c>
      <c r="I2238" s="92" t="n">
        <v>15</v>
      </c>
      <c r="J2238" s="93" t="n">
        <v>425</v>
      </c>
      <c r="K2238" s="94" t="n">
        <f aca="false">I2238 * J2238</f>
        <v>6375</v>
      </c>
      <c r="L2238" s="94" t="n">
        <f aca="false">K2238 *M2238</f>
        <v>2231.25</v>
      </c>
      <c r="M2238" s="95" t="n">
        <v>0.35</v>
      </c>
      <c r="N2238" s="88" t="s">
        <v>14</v>
      </c>
      <c r="O2238" s="91" t="s">
        <v>219</v>
      </c>
      <c r="P2238" s="0" t="str">
        <f aca="false">RIGHT(H2238,LEN(H2238) - FIND(" ", H2238))</f>
        <v>Street Footwear</v>
      </c>
    </row>
    <row r="2239" customFormat="false" ht="14.25" hidden="false" customHeight="true" outlineLevel="0" collapsed="false">
      <c r="B2239" s="88" t="s">
        <v>43</v>
      </c>
      <c r="C2239" s="89" t="n">
        <v>1185732</v>
      </c>
      <c r="D2239" s="90" t="n">
        <v>44238</v>
      </c>
      <c r="E2239" s="88" t="s">
        <v>18</v>
      </c>
      <c r="F2239" s="88" t="s">
        <v>157</v>
      </c>
      <c r="G2239" s="88" t="s">
        <v>154</v>
      </c>
      <c r="H2239" s="91" t="s">
        <v>44</v>
      </c>
      <c r="I2239" s="92" t="n">
        <v>20</v>
      </c>
      <c r="J2239" s="93" t="n">
        <v>300</v>
      </c>
      <c r="K2239" s="94" t="n">
        <f aca="false">I2239 * J2239</f>
        <v>6000</v>
      </c>
      <c r="L2239" s="94" t="n">
        <f aca="false">K2239 *M2239</f>
        <v>2400</v>
      </c>
      <c r="M2239" s="95" t="n">
        <v>0.4</v>
      </c>
      <c r="N2239" s="88" t="s">
        <v>14</v>
      </c>
      <c r="O2239" s="91" t="s">
        <v>219</v>
      </c>
      <c r="P2239" s="0" t="str">
        <f aca="false">RIGHT(H2239,LEN(H2239) - FIND(" ", H2239))</f>
        <v>Athletic Footwear</v>
      </c>
    </row>
    <row r="2240" customFormat="false" ht="14.25" hidden="false" customHeight="true" outlineLevel="0" collapsed="false">
      <c r="B2240" s="88" t="s">
        <v>43</v>
      </c>
      <c r="C2240" s="89" t="n">
        <v>1185732</v>
      </c>
      <c r="D2240" s="90" t="n">
        <v>44238</v>
      </c>
      <c r="E2240" s="88" t="s">
        <v>18</v>
      </c>
      <c r="F2240" s="88" t="s">
        <v>157</v>
      </c>
      <c r="G2240" s="88" t="s">
        <v>154</v>
      </c>
      <c r="H2240" s="91" t="s">
        <v>16</v>
      </c>
      <c r="I2240" s="92" t="n">
        <v>35</v>
      </c>
      <c r="J2240" s="93" t="n">
        <v>375</v>
      </c>
      <c r="K2240" s="94" t="n">
        <f aca="false">I2240 * J2240</f>
        <v>13125</v>
      </c>
      <c r="L2240" s="94" t="n">
        <f aca="false">K2240 *M2240</f>
        <v>4593.75</v>
      </c>
      <c r="M2240" s="95" t="n">
        <v>0.35</v>
      </c>
      <c r="N2240" s="88" t="s">
        <v>14</v>
      </c>
      <c r="O2240" s="91" t="s">
        <v>218</v>
      </c>
      <c r="P2240" s="0" t="str">
        <f aca="false">RIGHT(H2240,LEN(H2240) - FIND(" ", H2240))</f>
        <v>Apparel</v>
      </c>
    </row>
    <row r="2241" customFormat="false" ht="14.25" hidden="false" customHeight="true" outlineLevel="0" collapsed="false">
      <c r="B2241" s="88" t="s">
        <v>43</v>
      </c>
      <c r="C2241" s="89" t="n">
        <v>1185732</v>
      </c>
      <c r="D2241" s="90" t="n">
        <v>44238</v>
      </c>
      <c r="E2241" s="88" t="s">
        <v>18</v>
      </c>
      <c r="F2241" s="88" t="s">
        <v>157</v>
      </c>
      <c r="G2241" s="88" t="s">
        <v>154</v>
      </c>
      <c r="H2241" s="91" t="s">
        <v>38</v>
      </c>
      <c r="I2241" s="92" t="n">
        <v>25</v>
      </c>
      <c r="J2241" s="93" t="n">
        <v>450</v>
      </c>
      <c r="K2241" s="94" t="n">
        <f aca="false">I2241 * J2241</f>
        <v>11250</v>
      </c>
      <c r="L2241" s="94" t="n">
        <f aca="false">K2241 *M2241</f>
        <v>5625</v>
      </c>
      <c r="M2241" s="95" t="n">
        <v>0.5</v>
      </c>
      <c r="N2241" s="88" t="s">
        <v>14</v>
      </c>
      <c r="O2241" s="91" t="s">
        <v>219</v>
      </c>
      <c r="P2241" s="0" t="str">
        <f aca="false">RIGHT(H2241,LEN(H2241) - FIND(" ", H2241))</f>
        <v>Apparel</v>
      </c>
    </row>
    <row r="2242" customFormat="false" ht="14.25" hidden="false" customHeight="true" outlineLevel="0" collapsed="false">
      <c r="B2242" s="88" t="s">
        <v>15</v>
      </c>
      <c r="C2242" s="89" t="n">
        <v>1185732</v>
      </c>
      <c r="D2242" s="90" t="n">
        <v>44238</v>
      </c>
      <c r="E2242" s="88" t="s">
        <v>34</v>
      </c>
      <c r="F2242" s="88" t="s">
        <v>138</v>
      </c>
      <c r="G2242" s="88" t="s">
        <v>97</v>
      </c>
      <c r="H2242" s="91" t="s">
        <v>32</v>
      </c>
      <c r="I2242" s="92" t="n">
        <v>35</v>
      </c>
      <c r="J2242" s="93" t="n">
        <v>825</v>
      </c>
      <c r="K2242" s="94" t="n">
        <f aca="false">I2242 * J2242</f>
        <v>28875</v>
      </c>
      <c r="L2242" s="94" t="n">
        <f aca="false">K2242 *M2242</f>
        <v>11550</v>
      </c>
      <c r="M2242" s="95" t="n">
        <v>0.4</v>
      </c>
      <c r="N2242" s="88" t="s">
        <v>23</v>
      </c>
      <c r="O2242" s="91" t="s">
        <v>218</v>
      </c>
      <c r="P2242" s="0" t="str">
        <f aca="false">RIGHT(H2242,LEN(H2242) - FIND(" ", H2242))</f>
        <v>Street Footwear</v>
      </c>
    </row>
    <row r="2243" customFormat="false" ht="14.25" hidden="false" customHeight="true" outlineLevel="0" collapsed="false">
      <c r="B2243" s="88" t="s">
        <v>15</v>
      </c>
      <c r="C2243" s="89" t="n">
        <v>1185732</v>
      </c>
      <c r="D2243" s="90" t="n">
        <v>44238</v>
      </c>
      <c r="E2243" s="88" t="s">
        <v>34</v>
      </c>
      <c r="F2243" s="88" t="s">
        <v>138</v>
      </c>
      <c r="G2243" s="88" t="s">
        <v>97</v>
      </c>
      <c r="H2243" s="91" t="s">
        <v>24</v>
      </c>
      <c r="I2243" s="92" t="n">
        <v>35</v>
      </c>
      <c r="J2243" s="93" t="n">
        <v>475</v>
      </c>
      <c r="K2243" s="94" t="n">
        <f aca="false">I2243 * J2243</f>
        <v>16625</v>
      </c>
      <c r="L2243" s="94" t="n">
        <f aca="false">K2243 *M2243</f>
        <v>5818.75</v>
      </c>
      <c r="M2243" s="95" t="n">
        <v>0.35</v>
      </c>
      <c r="N2243" s="88" t="s">
        <v>23</v>
      </c>
      <c r="O2243" s="91" t="s">
        <v>218</v>
      </c>
      <c r="P2243" s="0" t="str">
        <f aca="false">RIGHT(H2243,LEN(H2243) - FIND(" ", H2243))</f>
        <v>Athletic Footwear</v>
      </c>
    </row>
    <row r="2244" customFormat="false" ht="14.25" hidden="false" customHeight="true" outlineLevel="0" collapsed="false">
      <c r="B2244" s="88" t="s">
        <v>15</v>
      </c>
      <c r="C2244" s="89" t="n">
        <v>1185732</v>
      </c>
      <c r="D2244" s="90" t="n">
        <v>44238</v>
      </c>
      <c r="E2244" s="88" t="s">
        <v>34</v>
      </c>
      <c r="F2244" s="88" t="s">
        <v>138</v>
      </c>
      <c r="G2244" s="88" t="s">
        <v>97</v>
      </c>
      <c r="H2244" s="91" t="s">
        <v>48</v>
      </c>
      <c r="I2244" s="92" t="n">
        <v>25</v>
      </c>
      <c r="J2244" s="93" t="n">
        <v>525</v>
      </c>
      <c r="K2244" s="94" t="n">
        <f aca="false">I2244 * J2244</f>
        <v>13125</v>
      </c>
      <c r="L2244" s="94" t="n">
        <f aca="false">K2244 *M2244</f>
        <v>5250</v>
      </c>
      <c r="M2244" s="95" t="n">
        <v>0.4</v>
      </c>
      <c r="N2244" s="88" t="s">
        <v>23</v>
      </c>
      <c r="O2244" s="91" t="s">
        <v>219</v>
      </c>
      <c r="P2244" s="0" t="str">
        <f aca="false">RIGHT(H2244,LEN(H2244) - FIND(" ", H2244))</f>
        <v>Street Footwear</v>
      </c>
    </row>
    <row r="2245" customFormat="false" ht="14.25" hidden="false" customHeight="true" outlineLevel="0" collapsed="false">
      <c r="B2245" s="88" t="s">
        <v>15</v>
      </c>
      <c r="C2245" s="89" t="n">
        <v>1185732</v>
      </c>
      <c r="D2245" s="90" t="n">
        <v>44238</v>
      </c>
      <c r="E2245" s="88" t="s">
        <v>29</v>
      </c>
      <c r="F2245" s="88" t="s">
        <v>143</v>
      </c>
      <c r="G2245" s="88" t="s">
        <v>104</v>
      </c>
      <c r="H2245" s="91" t="s">
        <v>44</v>
      </c>
      <c r="I2245" s="92" t="n">
        <v>30</v>
      </c>
      <c r="J2245" s="93" t="n">
        <v>375</v>
      </c>
      <c r="K2245" s="94" t="n">
        <f aca="false">I2245 * J2245</f>
        <v>11250</v>
      </c>
      <c r="L2245" s="94" t="n">
        <f aca="false">K2245 *M2245</f>
        <v>4500</v>
      </c>
      <c r="M2245" s="95" t="n">
        <v>0.4</v>
      </c>
      <c r="N2245" s="88" t="s">
        <v>23</v>
      </c>
      <c r="O2245" s="91" t="s">
        <v>219</v>
      </c>
      <c r="P2245" s="0" t="str">
        <f aca="false">RIGHT(H2245,LEN(H2245) - FIND(" ", H2245))</f>
        <v>Athletic Footwear</v>
      </c>
    </row>
    <row r="2246" customFormat="false" ht="14.25" hidden="false" customHeight="true" outlineLevel="0" collapsed="false">
      <c r="B2246" s="88" t="s">
        <v>15</v>
      </c>
      <c r="C2246" s="89" t="n">
        <v>1185732</v>
      </c>
      <c r="D2246" s="90" t="n">
        <v>44238</v>
      </c>
      <c r="E2246" s="88" t="s">
        <v>29</v>
      </c>
      <c r="F2246" s="88" t="s">
        <v>143</v>
      </c>
      <c r="G2246" s="88" t="s">
        <v>104</v>
      </c>
      <c r="H2246" s="91" t="s">
        <v>16</v>
      </c>
      <c r="I2246" s="92" t="n">
        <v>45</v>
      </c>
      <c r="J2246" s="93" t="n">
        <v>450</v>
      </c>
      <c r="K2246" s="94" t="n">
        <f aca="false">I2246 * J2246</f>
        <v>20250</v>
      </c>
      <c r="L2246" s="94" t="n">
        <f aca="false">K2246 *M2246</f>
        <v>7087.5</v>
      </c>
      <c r="M2246" s="95" t="n">
        <v>0.35</v>
      </c>
      <c r="N2246" s="88" t="s">
        <v>23</v>
      </c>
      <c r="O2246" s="91" t="s">
        <v>218</v>
      </c>
      <c r="P2246" s="0" t="str">
        <f aca="false">RIGHT(H2246,LEN(H2246) - FIND(" ", H2246))</f>
        <v>Apparel</v>
      </c>
    </row>
    <row r="2247" customFormat="false" ht="14.25" hidden="false" customHeight="true" outlineLevel="0" collapsed="false">
      <c r="B2247" s="88" t="s">
        <v>15</v>
      </c>
      <c r="C2247" s="89" t="n">
        <v>1185732</v>
      </c>
      <c r="D2247" s="90" t="n">
        <v>44238</v>
      </c>
      <c r="E2247" s="88" t="s">
        <v>29</v>
      </c>
      <c r="F2247" s="88" t="s">
        <v>143</v>
      </c>
      <c r="G2247" s="88" t="s">
        <v>104</v>
      </c>
      <c r="H2247" s="91" t="s">
        <v>38</v>
      </c>
      <c r="I2247" s="92" t="n">
        <v>30</v>
      </c>
      <c r="J2247" s="93" t="n">
        <v>550</v>
      </c>
      <c r="K2247" s="94" t="n">
        <f aca="false">I2247 * J2247</f>
        <v>16500</v>
      </c>
      <c r="L2247" s="94" t="n">
        <f aca="false">K2247 *M2247</f>
        <v>8250</v>
      </c>
      <c r="M2247" s="95" t="n">
        <v>0.5</v>
      </c>
      <c r="N2247" s="88" t="s">
        <v>23</v>
      </c>
      <c r="O2247" s="91" t="s">
        <v>219</v>
      </c>
      <c r="P2247" s="0" t="str">
        <f aca="false">RIGHT(H2247,LEN(H2247) - FIND(" ", H2247))</f>
        <v>Apparel</v>
      </c>
    </row>
    <row r="2248" customFormat="false" ht="14.25" hidden="false" customHeight="true" outlineLevel="0" collapsed="false">
      <c r="B2248" s="88" t="s">
        <v>43</v>
      </c>
      <c r="C2248" s="89" t="n">
        <v>1128299</v>
      </c>
      <c r="D2248" s="90" t="n">
        <v>44238</v>
      </c>
      <c r="E2248" s="88" t="s">
        <v>18</v>
      </c>
      <c r="F2248" s="88" t="s">
        <v>19</v>
      </c>
      <c r="G2248" s="88" t="s">
        <v>60</v>
      </c>
      <c r="H2248" s="91" t="s">
        <v>32</v>
      </c>
      <c r="I2248" s="92" t="n">
        <v>51</v>
      </c>
      <c r="J2248" s="93" t="n">
        <v>293</v>
      </c>
      <c r="K2248" s="94" t="n">
        <f aca="false">I2248 * J2248</f>
        <v>14943</v>
      </c>
      <c r="L2248" s="94" t="n">
        <f aca="false">K2248 *M2248</f>
        <v>5977.2</v>
      </c>
      <c r="M2248" s="95" t="n">
        <v>0.4</v>
      </c>
      <c r="N2248" s="88" t="s">
        <v>23</v>
      </c>
      <c r="O2248" s="91" t="s">
        <v>218</v>
      </c>
      <c r="P2248" s="0" t="str">
        <f aca="false">RIGHT(H2248,LEN(H2248) - FIND(" ", H2248))</f>
        <v>Street Footwear</v>
      </c>
    </row>
    <row r="2249" customFormat="false" ht="14.25" hidden="false" customHeight="true" outlineLevel="0" collapsed="false">
      <c r="B2249" s="88" t="s">
        <v>22</v>
      </c>
      <c r="C2249" s="89" t="n">
        <v>1189833</v>
      </c>
      <c r="D2249" s="90" t="n">
        <v>44238</v>
      </c>
      <c r="E2249" s="88" t="s">
        <v>29</v>
      </c>
      <c r="F2249" s="88" t="s">
        <v>124</v>
      </c>
      <c r="G2249" s="88" t="s">
        <v>87</v>
      </c>
      <c r="H2249" s="91" t="s">
        <v>44</v>
      </c>
      <c r="I2249" s="92" t="n">
        <v>41</v>
      </c>
      <c r="J2249" s="93" t="n">
        <v>106</v>
      </c>
      <c r="K2249" s="94" t="n">
        <f aca="false">I2249 * J2249</f>
        <v>4346</v>
      </c>
      <c r="L2249" s="94" t="n">
        <f aca="false">K2249 *M2249</f>
        <v>2346.84</v>
      </c>
      <c r="M2249" s="95" t="n">
        <v>0.54</v>
      </c>
      <c r="N2249" s="88" t="s">
        <v>23</v>
      </c>
      <c r="O2249" s="91" t="s">
        <v>219</v>
      </c>
      <c r="P2249" s="0" t="str">
        <f aca="false">RIGHT(H2249,LEN(H2249) - FIND(" ", H2249))</f>
        <v>Athletic Footwear</v>
      </c>
    </row>
    <row r="2250" customFormat="false" ht="14.25" hidden="false" customHeight="true" outlineLevel="0" collapsed="false">
      <c r="B2250" s="88" t="s">
        <v>43</v>
      </c>
      <c r="C2250" s="89" t="n">
        <v>1185732</v>
      </c>
      <c r="D2250" s="90" t="n">
        <v>44238</v>
      </c>
      <c r="E2250" s="88" t="s">
        <v>29</v>
      </c>
      <c r="F2250" s="88" t="s">
        <v>121</v>
      </c>
      <c r="G2250" s="88" t="s">
        <v>158</v>
      </c>
      <c r="H2250" s="91" t="s">
        <v>32</v>
      </c>
      <c r="I2250" s="92" t="n">
        <v>25</v>
      </c>
      <c r="J2250" s="93" t="n">
        <v>218</v>
      </c>
      <c r="K2250" s="94" t="n">
        <f aca="false">I2250 * J2250</f>
        <v>5450</v>
      </c>
      <c r="L2250" s="94" t="n">
        <f aca="false">K2250 *M2250</f>
        <v>2888.5</v>
      </c>
      <c r="M2250" s="95" t="n">
        <v>0.53</v>
      </c>
      <c r="N2250" s="88" t="s">
        <v>23</v>
      </c>
      <c r="O2250" s="91" t="s">
        <v>218</v>
      </c>
      <c r="P2250" s="0" t="str">
        <f aca="false">RIGHT(H2250,LEN(H2250) - FIND(" ", H2250))</f>
        <v>Street Footwear</v>
      </c>
    </row>
    <row r="2251" customFormat="false" ht="14.25" hidden="false" customHeight="true" outlineLevel="0" collapsed="false">
      <c r="B2251" s="88" t="s">
        <v>43</v>
      </c>
      <c r="C2251" s="89" t="n">
        <v>1185732</v>
      </c>
      <c r="D2251" s="90" t="n">
        <v>44238</v>
      </c>
      <c r="E2251" s="88" t="s">
        <v>29</v>
      </c>
      <c r="F2251" s="88" t="s">
        <v>121</v>
      </c>
      <c r="G2251" s="88" t="s">
        <v>158</v>
      </c>
      <c r="H2251" s="91" t="s">
        <v>24</v>
      </c>
      <c r="I2251" s="92" t="n">
        <v>24</v>
      </c>
      <c r="J2251" s="93" t="n">
        <v>101</v>
      </c>
      <c r="K2251" s="94" t="n">
        <f aca="false">I2251 * J2251</f>
        <v>2424</v>
      </c>
      <c r="L2251" s="94" t="n">
        <f aca="false">K2251 *M2251</f>
        <v>1139.28</v>
      </c>
      <c r="M2251" s="95" t="n">
        <v>0.47</v>
      </c>
      <c r="N2251" s="88" t="s">
        <v>23</v>
      </c>
      <c r="O2251" s="91" t="s">
        <v>218</v>
      </c>
      <c r="P2251" s="0" t="str">
        <f aca="false">RIGHT(H2251,LEN(H2251) - FIND(" ", H2251))</f>
        <v>Athletic Footwear</v>
      </c>
    </row>
    <row r="2252" customFormat="false" ht="14.25" hidden="false" customHeight="true" outlineLevel="0" collapsed="false">
      <c r="B2252" s="88" t="s">
        <v>43</v>
      </c>
      <c r="C2252" s="89" t="n">
        <v>1185732</v>
      </c>
      <c r="D2252" s="90" t="n">
        <v>44238</v>
      </c>
      <c r="E2252" s="88" t="s">
        <v>29</v>
      </c>
      <c r="F2252" s="88" t="s">
        <v>121</v>
      </c>
      <c r="G2252" s="88" t="s">
        <v>158</v>
      </c>
      <c r="H2252" s="91" t="s">
        <v>48</v>
      </c>
      <c r="I2252" s="92" t="n">
        <v>14</v>
      </c>
      <c r="J2252" s="93" t="n">
        <v>115</v>
      </c>
      <c r="K2252" s="94" t="n">
        <f aca="false">I2252 * J2252</f>
        <v>1610</v>
      </c>
      <c r="L2252" s="94" t="n">
        <f aca="false">K2252 *M2252</f>
        <v>724.5</v>
      </c>
      <c r="M2252" s="95" t="n">
        <v>0.45</v>
      </c>
      <c r="N2252" s="88" t="s">
        <v>23</v>
      </c>
      <c r="O2252" s="91" t="s">
        <v>219</v>
      </c>
      <c r="P2252" s="0" t="str">
        <f aca="false">RIGHT(H2252,LEN(H2252) - FIND(" ", H2252))</f>
        <v>Street Footwear</v>
      </c>
    </row>
    <row r="2253" customFormat="false" ht="14.25" hidden="false" customHeight="true" outlineLevel="0" collapsed="false">
      <c r="B2253" s="88" t="s">
        <v>43</v>
      </c>
      <c r="C2253" s="89" t="n">
        <v>1185732</v>
      </c>
      <c r="D2253" s="90" t="n">
        <v>44238</v>
      </c>
      <c r="E2253" s="88" t="s">
        <v>18</v>
      </c>
      <c r="F2253" s="88" t="s">
        <v>157</v>
      </c>
      <c r="G2253" s="88" t="s">
        <v>154</v>
      </c>
      <c r="H2253" s="91" t="s">
        <v>44</v>
      </c>
      <c r="I2253" s="92" t="n">
        <v>19</v>
      </c>
      <c r="J2253" s="93" t="n">
        <v>87</v>
      </c>
      <c r="K2253" s="94" t="n">
        <f aca="false">I2253 * J2253</f>
        <v>1653</v>
      </c>
      <c r="L2253" s="94" t="n">
        <f aca="false">K2253 *M2253</f>
        <v>826.5</v>
      </c>
      <c r="M2253" s="95" t="n">
        <v>0.5</v>
      </c>
      <c r="N2253" s="88" t="s">
        <v>23</v>
      </c>
      <c r="O2253" s="91" t="s">
        <v>219</v>
      </c>
      <c r="P2253" s="0" t="str">
        <f aca="false">RIGHT(H2253,LEN(H2253) - FIND(" ", H2253))</f>
        <v>Athletic Footwear</v>
      </c>
    </row>
    <row r="2254" customFormat="false" ht="14.25" hidden="false" customHeight="true" outlineLevel="0" collapsed="false">
      <c r="B2254" s="88" t="s">
        <v>43</v>
      </c>
      <c r="C2254" s="89" t="n">
        <v>1185732</v>
      </c>
      <c r="D2254" s="90" t="n">
        <v>44238</v>
      </c>
      <c r="E2254" s="88" t="s">
        <v>18</v>
      </c>
      <c r="F2254" s="88" t="s">
        <v>157</v>
      </c>
      <c r="G2254" s="88" t="s">
        <v>154</v>
      </c>
      <c r="H2254" s="91" t="s">
        <v>16</v>
      </c>
      <c r="I2254" s="92" t="n">
        <v>32</v>
      </c>
      <c r="J2254" s="93" t="n">
        <v>101</v>
      </c>
      <c r="K2254" s="94" t="n">
        <f aca="false">I2254 * J2254</f>
        <v>3232</v>
      </c>
      <c r="L2254" s="94" t="n">
        <f aca="false">K2254 *M2254</f>
        <v>1454.4</v>
      </c>
      <c r="M2254" s="95" t="n">
        <v>0.45</v>
      </c>
      <c r="N2254" s="88" t="s">
        <v>23</v>
      </c>
      <c r="O2254" s="91" t="s">
        <v>218</v>
      </c>
      <c r="P2254" s="0" t="str">
        <f aca="false">RIGHT(H2254,LEN(H2254) - FIND(" ", H2254))</f>
        <v>Apparel</v>
      </c>
    </row>
    <row r="2255" customFormat="false" ht="14.25" hidden="false" customHeight="true" outlineLevel="0" collapsed="false">
      <c r="B2255" s="88" t="s">
        <v>43</v>
      </c>
      <c r="C2255" s="89" t="n">
        <v>1185732</v>
      </c>
      <c r="D2255" s="90" t="n">
        <v>44238</v>
      </c>
      <c r="E2255" s="88" t="s">
        <v>18</v>
      </c>
      <c r="F2255" s="88" t="s">
        <v>157</v>
      </c>
      <c r="G2255" s="88" t="s">
        <v>154</v>
      </c>
      <c r="H2255" s="91" t="s">
        <v>38</v>
      </c>
      <c r="I2255" s="92" t="n">
        <v>24</v>
      </c>
      <c r="J2255" s="93" t="n">
        <v>131</v>
      </c>
      <c r="K2255" s="94" t="n">
        <f aca="false">I2255 * J2255</f>
        <v>3144</v>
      </c>
      <c r="L2255" s="94" t="n">
        <f aca="false">K2255 *M2255</f>
        <v>1949.28</v>
      </c>
      <c r="M2255" s="95" t="n">
        <v>0.62</v>
      </c>
      <c r="N2255" s="88" t="s">
        <v>23</v>
      </c>
      <c r="O2255" s="91" t="s">
        <v>219</v>
      </c>
      <c r="P2255" s="0" t="str">
        <f aca="false">RIGHT(H2255,LEN(H2255) - FIND(" ", H2255))</f>
        <v>Apparel</v>
      </c>
    </row>
    <row r="2256" customFormat="false" ht="14.25" hidden="false" customHeight="true" outlineLevel="0" collapsed="false">
      <c r="B2256" s="88" t="s">
        <v>15</v>
      </c>
      <c r="C2256" s="89" t="n">
        <v>1185732</v>
      </c>
      <c r="D2256" s="90" t="n">
        <v>44238</v>
      </c>
      <c r="E2256" s="88" t="s">
        <v>34</v>
      </c>
      <c r="F2256" s="88" t="s">
        <v>138</v>
      </c>
      <c r="G2256" s="88" t="s">
        <v>97</v>
      </c>
      <c r="H2256" s="91" t="s">
        <v>32</v>
      </c>
      <c r="I2256" s="92" t="n">
        <v>32</v>
      </c>
      <c r="J2256" s="93" t="n">
        <v>231</v>
      </c>
      <c r="K2256" s="94" t="n">
        <f aca="false">I2256 * J2256</f>
        <v>7392</v>
      </c>
      <c r="L2256" s="94" t="n">
        <f aca="false">K2256 *M2256</f>
        <v>3696</v>
      </c>
      <c r="M2256" s="95" t="n">
        <v>0.5</v>
      </c>
      <c r="N2256" s="88" t="s">
        <v>23</v>
      </c>
      <c r="O2256" s="91" t="s">
        <v>218</v>
      </c>
      <c r="P2256" s="0" t="str">
        <f aca="false">RIGHT(H2256,LEN(H2256) - FIND(" ", H2256))</f>
        <v>Street Footwear</v>
      </c>
    </row>
    <row r="2257" customFormat="false" ht="14.25" hidden="false" customHeight="true" outlineLevel="0" collapsed="false">
      <c r="B2257" s="88" t="s">
        <v>15</v>
      </c>
      <c r="C2257" s="89" t="n">
        <v>1185732</v>
      </c>
      <c r="D2257" s="90" t="n">
        <v>44238</v>
      </c>
      <c r="E2257" s="88" t="s">
        <v>34</v>
      </c>
      <c r="F2257" s="88" t="s">
        <v>138</v>
      </c>
      <c r="G2257" s="88" t="s">
        <v>97</v>
      </c>
      <c r="H2257" s="91" t="s">
        <v>24</v>
      </c>
      <c r="I2257" s="92" t="n">
        <v>33</v>
      </c>
      <c r="J2257" s="93" t="n">
        <v>143</v>
      </c>
      <c r="K2257" s="94" t="n">
        <f aca="false">I2257 * J2257</f>
        <v>4719</v>
      </c>
      <c r="L2257" s="94" t="n">
        <f aca="false">K2257 *M2257</f>
        <v>2359.5</v>
      </c>
      <c r="M2257" s="95" t="n">
        <v>0.5</v>
      </c>
      <c r="N2257" s="88" t="s">
        <v>23</v>
      </c>
      <c r="O2257" s="91" t="s">
        <v>218</v>
      </c>
      <c r="P2257" s="0" t="str">
        <f aca="false">RIGHT(H2257,LEN(H2257) - FIND(" ", H2257))</f>
        <v>Athletic Footwear</v>
      </c>
    </row>
    <row r="2258" customFormat="false" ht="14.25" hidden="false" customHeight="true" outlineLevel="0" collapsed="false">
      <c r="B2258" s="88" t="s">
        <v>15</v>
      </c>
      <c r="C2258" s="89" t="n">
        <v>1185732</v>
      </c>
      <c r="D2258" s="90" t="n">
        <v>44238</v>
      </c>
      <c r="E2258" s="88" t="s">
        <v>34</v>
      </c>
      <c r="F2258" s="88" t="s">
        <v>138</v>
      </c>
      <c r="G2258" s="88" t="s">
        <v>97</v>
      </c>
      <c r="H2258" s="91" t="s">
        <v>48</v>
      </c>
      <c r="I2258" s="92" t="n">
        <v>23</v>
      </c>
      <c r="J2258" s="93" t="n">
        <v>158</v>
      </c>
      <c r="K2258" s="94" t="n">
        <f aca="false">I2258 * J2258</f>
        <v>3634</v>
      </c>
      <c r="L2258" s="94" t="n">
        <f aca="false">K2258 *M2258</f>
        <v>1817</v>
      </c>
      <c r="M2258" s="95" t="n">
        <v>0.5</v>
      </c>
      <c r="N2258" s="88" t="s">
        <v>23</v>
      </c>
      <c r="O2258" s="91" t="s">
        <v>219</v>
      </c>
      <c r="P2258" s="0" t="str">
        <f aca="false">RIGHT(H2258,LEN(H2258) - FIND(" ", H2258))</f>
        <v>Street Footwear</v>
      </c>
    </row>
    <row r="2259" customFormat="false" ht="14.25" hidden="false" customHeight="true" outlineLevel="0" collapsed="false">
      <c r="B2259" s="88" t="s">
        <v>15</v>
      </c>
      <c r="C2259" s="89" t="n">
        <v>1185732</v>
      </c>
      <c r="D2259" s="90" t="n">
        <v>44238</v>
      </c>
      <c r="E2259" s="88" t="s">
        <v>29</v>
      </c>
      <c r="F2259" s="88" t="s">
        <v>143</v>
      </c>
      <c r="G2259" s="88" t="s">
        <v>104</v>
      </c>
      <c r="H2259" s="91" t="s">
        <v>44</v>
      </c>
      <c r="I2259" s="92" t="n">
        <v>29</v>
      </c>
      <c r="J2259" s="93" t="n">
        <v>101</v>
      </c>
      <c r="K2259" s="94" t="n">
        <f aca="false">I2259 * J2259</f>
        <v>2929</v>
      </c>
      <c r="L2259" s="94" t="n">
        <f aca="false">K2259 *M2259</f>
        <v>1464.5</v>
      </c>
      <c r="M2259" s="95" t="n">
        <v>0.5</v>
      </c>
      <c r="N2259" s="88" t="s">
        <v>23</v>
      </c>
      <c r="O2259" s="91" t="s">
        <v>219</v>
      </c>
      <c r="P2259" s="0" t="str">
        <f aca="false">RIGHT(H2259,LEN(H2259) - FIND(" ", H2259))</f>
        <v>Athletic Footwear</v>
      </c>
    </row>
    <row r="2260" customFormat="false" ht="14.25" hidden="false" customHeight="true" outlineLevel="0" collapsed="false">
      <c r="B2260" s="88" t="s">
        <v>15</v>
      </c>
      <c r="C2260" s="89" t="n">
        <v>1185732</v>
      </c>
      <c r="D2260" s="90" t="n">
        <v>44238</v>
      </c>
      <c r="E2260" s="88" t="s">
        <v>29</v>
      </c>
      <c r="F2260" s="88" t="s">
        <v>143</v>
      </c>
      <c r="G2260" s="88" t="s">
        <v>104</v>
      </c>
      <c r="H2260" s="91" t="s">
        <v>16</v>
      </c>
      <c r="I2260" s="92" t="n">
        <v>41</v>
      </c>
      <c r="J2260" s="93" t="n">
        <v>122</v>
      </c>
      <c r="K2260" s="94" t="n">
        <f aca="false">I2260 * J2260</f>
        <v>5002</v>
      </c>
      <c r="L2260" s="94" t="n">
        <f aca="false">K2260 *M2260</f>
        <v>2300.92</v>
      </c>
      <c r="M2260" s="95" t="n">
        <v>0.46</v>
      </c>
      <c r="N2260" s="88" t="s">
        <v>23</v>
      </c>
      <c r="O2260" s="91" t="s">
        <v>218</v>
      </c>
      <c r="P2260" s="0" t="str">
        <f aca="false">RIGHT(H2260,LEN(H2260) - FIND(" ", H2260))</f>
        <v>Apparel</v>
      </c>
    </row>
    <row r="2261" customFormat="false" ht="14.25" hidden="false" customHeight="true" outlineLevel="0" collapsed="false">
      <c r="B2261" s="88" t="s">
        <v>15</v>
      </c>
      <c r="C2261" s="89" t="n">
        <v>1185732</v>
      </c>
      <c r="D2261" s="90" t="n">
        <v>44238</v>
      </c>
      <c r="E2261" s="88" t="s">
        <v>29</v>
      </c>
      <c r="F2261" s="88" t="s">
        <v>143</v>
      </c>
      <c r="G2261" s="88" t="s">
        <v>104</v>
      </c>
      <c r="H2261" s="91" t="s">
        <v>38</v>
      </c>
      <c r="I2261" s="92" t="n">
        <v>29</v>
      </c>
      <c r="J2261" s="93" t="n">
        <v>143</v>
      </c>
      <c r="K2261" s="94" t="n">
        <f aca="false">I2261 * J2261</f>
        <v>4147</v>
      </c>
      <c r="L2261" s="94" t="n">
        <f aca="false">K2261 *M2261</f>
        <v>2529.67</v>
      </c>
      <c r="M2261" s="95" t="n">
        <v>0.61</v>
      </c>
      <c r="N2261" s="88" t="s">
        <v>23</v>
      </c>
      <c r="O2261" s="91" t="s">
        <v>219</v>
      </c>
      <c r="P2261" s="0" t="str">
        <f aca="false">RIGHT(H2261,LEN(H2261) - FIND(" ", H2261))</f>
        <v>Apparel</v>
      </c>
    </row>
    <row r="2262" customFormat="false" ht="14.25" hidden="false" customHeight="true" outlineLevel="0" collapsed="false">
      <c r="B2262" s="88" t="s">
        <v>43</v>
      </c>
      <c r="C2262" s="89" t="n">
        <v>1128299</v>
      </c>
      <c r="D2262" s="90" t="n">
        <v>44238</v>
      </c>
      <c r="E2262" s="88" t="s">
        <v>18</v>
      </c>
      <c r="F2262" s="88" t="s">
        <v>19</v>
      </c>
      <c r="G2262" s="88" t="s">
        <v>60</v>
      </c>
      <c r="H2262" s="91" t="s">
        <v>32</v>
      </c>
      <c r="I2262" s="92" t="n">
        <v>40</v>
      </c>
      <c r="J2262" s="93" t="n">
        <v>322</v>
      </c>
      <c r="K2262" s="94" t="n">
        <f aca="false">I2262 * J2262</f>
        <v>12880</v>
      </c>
      <c r="L2262" s="94" t="n">
        <f aca="false">K2262 *M2262</f>
        <v>4250.4</v>
      </c>
      <c r="M2262" s="95" t="n">
        <v>0.33</v>
      </c>
      <c r="N2262" s="88" t="s">
        <v>31</v>
      </c>
      <c r="O2262" s="91" t="s">
        <v>218</v>
      </c>
      <c r="P2262" s="0" t="str">
        <f aca="false">RIGHT(H2262,LEN(H2262) - FIND(" ", H2262))</f>
        <v>Street Footwear</v>
      </c>
    </row>
    <row r="2263" customFormat="false" ht="14.25" hidden="false" customHeight="true" outlineLevel="0" collapsed="false">
      <c r="B2263" s="88" t="s">
        <v>43</v>
      </c>
      <c r="C2263" s="89" t="n">
        <v>1185732</v>
      </c>
      <c r="D2263" s="90" t="n">
        <v>44238</v>
      </c>
      <c r="E2263" s="88" t="s">
        <v>18</v>
      </c>
      <c r="F2263" s="88" t="s">
        <v>157</v>
      </c>
      <c r="G2263" s="88" t="s">
        <v>154</v>
      </c>
      <c r="H2263" s="91" t="s">
        <v>44</v>
      </c>
      <c r="I2263" s="92" t="n">
        <v>16</v>
      </c>
      <c r="J2263" s="93" t="n">
        <v>93</v>
      </c>
      <c r="K2263" s="94" t="n">
        <f aca="false">I2263 * J2263</f>
        <v>1488</v>
      </c>
      <c r="L2263" s="94" t="n">
        <f aca="false">K2263 *M2263</f>
        <v>624.96</v>
      </c>
      <c r="M2263" s="95" t="n">
        <v>0.42</v>
      </c>
      <c r="N2263" s="88" t="s">
        <v>31</v>
      </c>
      <c r="O2263" s="91" t="s">
        <v>219</v>
      </c>
      <c r="P2263" s="0" t="str">
        <f aca="false">RIGHT(H2263,LEN(H2263) - FIND(" ", H2263))</f>
        <v>Athletic Footwear</v>
      </c>
    </row>
    <row r="2264" customFormat="false" ht="14.25" hidden="false" customHeight="true" outlineLevel="0" collapsed="false">
      <c r="B2264" s="88" t="s">
        <v>43</v>
      </c>
      <c r="C2264" s="89" t="n">
        <v>1185732</v>
      </c>
      <c r="D2264" s="90" t="n">
        <v>44238</v>
      </c>
      <c r="E2264" s="88" t="s">
        <v>18</v>
      </c>
      <c r="F2264" s="88" t="s">
        <v>157</v>
      </c>
      <c r="G2264" s="88" t="s">
        <v>154</v>
      </c>
      <c r="H2264" s="91" t="s">
        <v>16</v>
      </c>
      <c r="I2264" s="92" t="n">
        <v>28</v>
      </c>
      <c r="J2264" s="93" t="n">
        <v>120</v>
      </c>
      <c r="K2264" s="94" t="n">
        <f aca="false">I2264 * J2264</f>
        <v>3360</v>
      </c>
      <c r="L2264" s="94" t="n">
        <f aca="false">K2264 *M2264</f>
        <v>1411.2</v>
      </c>
      <c r="M2264" s="95" t="n">
        <v>0.42</v>
      </c>
      <c r="N2264" s="88" t="s">
        <v>31</v>
      </c>
      <c r="O2264" s="91" t="s">
        <v>218</v>
      </c>
      <c r="P2264" s="0" t="str">
        <f aca="false">RIGHT(H2264,LEN(H2264) - FIND(" ", H2264))</f>
        <v>Apparel</v>
      </c>
    </row>
    <row r="2265" customFormat="false" ht="14.25" hidden="false" customHeight="true" outlineLevel="0" collapsed="false">
      <c r="B2265" s="88" t="s">
        <v>43</v>
      </c>
      <c r="C2265" s="89" t="n">
        <v>1185732</v>
      </c>
      <c r="D2265" s="90" t="n">
        <v>44238</v>
      </c>
      <c r="E2265" s="88" t="s">
        <v>18</v>
      </c>
      <c r="F2265" s="88" t="s">
        <v>157</v>
      </c>
      <c r="G2265" s="88" t="s">
        <v>154</v>
      </c>
      <c r="H2265" s="91" t="s">
        <v>38</v>
      </c>
      <c r="I2265" s="92" t="n">
        <v>18</v>
      </c>
      <c r="J2265" s="93" t="n">
        <v>149</v>
      </c>
      <c r="K2265" s="94" t="n">
        <f aca="false">I2265 * J2265</f>
        <v>2682</v>
      </c>
      <c r="L2265" s="94" t="n">
        <f aca="false">K2265 *M2265</f>
        <v>1475.1</v>
      </c>
      <c r="M2265" s="95" t="n">
        <v>0.55</v>
      </c>
      <c r="N2265" s="88" t="s">
        <v>31</v>
      </c>
      <c r="O2265" s="91" t="s">
        <v>219</v>
      </c>
      <c r="P2265" s="0" t="str">
        <f aca="false">RIGHT(H2265,LEN(H2265) - FIND(" ", H2265))</f>
        <v>Apparel</v>
      </c>
    </row>
    <row r="2266" customFormat="false" ht="14.25" hidden="false" customHeight="true" outlineLevel="0" collapsed="false">
      <c r="B2266" s="88" t="s">
        <v>43</v>
      </c>
      <c r="C2266" s="89" t="n">
        <v>1128299</v>
      </c>
      <c r="D2266" s="90" t="n">
        <v>44239</v>
      </c>
      <c r="E2266" s="88" t="s">
        <v>18</v>
      </c>
      <c r="F2266" s="88" t="s">
        <v>19</v>
      </c>
      <c r="G2266" s="88" t="s">
        <v>60</v>
      </c>
      <c r="H2266" s="91" t="s">
        <v>24</v>
      </c>
      <c r="I2266" s="92" t="n">
        <v>60</v>
      </c>
      <c r="J2266" s="93" t="n">
        <v>975</v>
      </c>
      <c r="K2266" s="94" t="n">
        <f aca="false">I2266 * J2266</f>
        <v>58500</v>
      </c>
      <c r="L2266" s="94" t="n">
        <f aca="false">K2266 *M2266</f>
        <v>8775</v>
      </c>
      <c r="M2266" s="95" t="n">
        <v>0.15</v>
      </c>
      <c r="N2266" s="88" t="s">
        <v>31</v>
      </c>
      <c r="O2266" s="91" t="s">
        <v>218</v>
      </c>
      <c r="P2266" s="0" t="str">
        <f aca="false">RIGHT(H2266,LEN(H2266) - FIND(" ", H2266))</f>
        <v>Athletic Footwear</v>
      </c>
    </row>
    <row r="2267" customFormat="false" ht="14.25" hidden="false" customHeight="true" outlineLevel="0" collapsed="false">
      <c r="B2267" s="88" t="s">
        <v>22</v>
      </c>
      <c r="C2267" s="89" t="n">
        <v>1189833</v>
      </c>
      <c r="D2267" s="90" t="n">
        <v>44239</v>
      </c>
      <c r="E2267" s="88" t="s">
        <v>29</v>
      </c>
      <c r="F2267" s="88" t="s">
        <v>124</v>
      </c>
      <c r="G2267" s="88" t="s">
        <v>87</v>
      </c>
      <c r="H2267" s="91" t="s">
        <v>16</v>
      </c>
      <c r="I2267" s="92" t="n">
        <v>55</v>
      </c>
      <c r="J2267" s="93" t="n">
        <v>425</v>
      </c>
      <c r="K2267" s="94" t="n">
        <f aca="false">I2267 * J2267</f>
        <v>23375</v>
      </c>
      <c r="L2267" s="94" t="n">
        <f aca="false">K2267 *M2267</f>
        <v>14025</v>
      </c>
      <c r="M2267" s="95" t="n">
        <v>0.6</v>
      </c>
      <c r="N2267" s="88" t="s">
        <v>31</v>
      </c>
      <c r="O2267" s="91" t="s">
        <v>218</v>
      </c>
      <c r="P2267" s="0" t="str">
        <f aca="false">RIGHT(H2267,LEN(H2267) - FIND(" ", H2267))</f>
        <v>Apparel</v>
      </c>
    </row>
    <row r="2268" customFormat="false" ht="14.25" hidden="false" customHeight="true" outlineLevel="0" collapsed="false">
      <c r="B2268" s="88" t="s">
        <v>22</v>
      </c>
      <c r="C2268" s="89" t="n">
        <v>1185732</v>
      </c>
      <c r="D2268" s="90" t="n">
        <v>44239</v>
      </c>
      <c r="E2268" s="88" t="s">
        <v>26</v>
      </c>
      <c r="F2268" s="88" t="s">
        <v>50</v>
      </c>
      <c r="G2268" s="88" t="s">
        <v>67</v>
      </c>
      <c r="H2268" s="91" t="s">
        <v>32</v>
      </c>
      <c r="I2268" s="92" t="n">
        <v>40</v>
      </c>
      <c r="J2268" s="93" t="n">
        <v>850</v>
      </c>
      <c r="K2268" s="94" t="n">
        <f aca="false">I2268 * J2268</f>
        <v>34000</v>
      </c>
      <c r="L2268" s="94" t="n">
        <f aca="false">K2268 *M2268</f>
        <v>17000</v>
      </c>
      <c r="M2268" s="95" t="n">
        <v>0.5</v>
      </c>
      <c r="N2268" s="88" t="s">
        <v>14</v>
      </c>
      <c r="O2268" s="91" t="s">
        <v>218</v>
      </c>
      <c r="P2268" s="0" t="str">
        <f aca="false">RIGHT(H2268,LEN(H2268) - FIND(" ", H2268))</f>
        <v>Street Footwear</v>
      </c>
    </row>
    <row r="2269" customFormat="false" ht="14.25" hidden="false" customHeight="true" outlineLevel="0" collapsed="false">
      <c r="B2269" s="88" t="s">
        <v>22</v>
      </c>
      <c r="C2269" s="89" t="n">
        <v>1185732</v>
      </c>
      <c r="D2269" s="90" t="n">
        <v>44239</v>
      </c>
      <c r="E2269" s="88" t="s">
        <v>26</v>
      </c>
      <c r="F2269" s="88" t="s">
        <v>50</v>
      </c>
      <c r="G2269" s="88" t="s">
        <v>67</v>
      </c>
      <c r="H2269" s="91" t="s">
        <v>24</v>
      </c>
      <c r="I2269" s="92" t="n">
        <v>40</v>
      </c>
      <c r="J2269" s="93" t="n">
        <v>500</v>
      </c>
      <c r="K2269" s="94" t="n">
        <f aca="false">I2269 * J2269</f>
        <v>20000</v>
      </c>
      <c r="L2269" s="94" t="n">
        <f aca="false">K2269 *M2269</f>
        <v>6000</v>
      </c>
      <c r="M2269" s="95" t="n">
        <v>0.3</v>
      </c>
      <c r="N2269" s="88" t="s">
        <v>14</v>
      </c>
      <c r="O2269" s="91" t="s">
        <v>218</v>
      </c>
      <c r="P2269" s="0" t="str">
        <f aca="false">RIGHT(H2269,LEN(H2269) - FIND(" ", H2269))</f>
        <v>Athletic Footwear</v>
      </c>
    </row>
    <row r="2270" customFormat="false" ht="14.25" hidden="false" customHeight="true" outlineLevel="0" collapsed="false">
      <c r="B2270" s="88" t="s">
        <v>22</v>
      </c>
      <c r="C2270" s="89" t="n">
        <v>1185732</v>
      </c>
      <c r="D2270" s="90" t="n">
        <v>44239</v>
      </c>
      <c r="E2270" s="88" t="s">
        <v>26</v>
      </c>
      <c r="F2270" s="88" t="s">
        <v>50</v>
      </c>
      <c r="G2270" s="88" t="s">
        <v>67</v>
      </c>
      <c r="H2270" s="91" t="s">
        <v>48</v>
      </c>
      <c r="I2270" s="92" t="n">
        <v>30</v>
      </c>
      <c r="J2270" s="93" t="n">
        <v>550</v>
      </c>
      <c r="K2270" s="94" t="n">
        <f aca="false">I2270 * J2270</f>
        <v>16500</v>
      </c>
      <c r="L2270" s="94" t="n">
        <f aca="false">K2270 *M2270</f>
        <v>5775</v>
      </c>
      <c r="M2270" s="95" t="n">
        <v>0.35</v>
      </c>
      <c r="N2270" s="88" t="s">
        <v>14</v>
      </c>
      <c r="O2270" s="91" t="s">
        <v>219</v>
      </c>
      <c r="P2270" s="0" t="str">
        <f aca="false">RIGHT(H2270,LEN(H2270) - FIND(" ", H2270))</f>
        <v>Street Footwear</v>
      </c>
    </row>
    <row r="2271" customFormat="false" ht="14.25" hidden="false" customHeight="true" outlineLevel="0" collapsed="false">
      <c r="B2271" s="88" t="s">
        <v>22</v>
      </c>
      <c r="C2271" s="89" t="n">
        <v>1185732</v>
      </c>
      <c r="D2271" s="90" t="n">
        <v>44239</v>
      </c>
      <c r="E2271" s="88" t="s">
        <v>18</v>
      </c>
      <c r="F2271" s="88" t="s">
        <v>167</v>
      </c>
      <c r="G2271" s="88" t="s">
        <v>99</v>
      </c>
      <c r="H2271" s="91" t="s">
        <v>44</v>
      </c>
      <c r="I2271" s="92" t="n">
        <v>35</v>
      </c>
      <c r="J2271" s="93" t="n">
        <v>425</v>
      </c>
      <c r="K2271" s="94" t="n">
        <f aca="false">I2271 * J2271</f>
        <v>14875</v>
      </c>
      <c r="L2271" s="94" t="n">
        <f aca="false">K2271 *M2271</f>
        <v>5206.25</v>
      </c>
      <c r="M2271" s="95" t="n">
        <v>0.35</v>
      </c>
      <c r="N2271" s="88" t="s">
        <v>14</v>
      </c>
      <c r="O2271" s="91" t="s">
        <v>219</v>
      </c>
      <c r="P2271" s="0" t="str">
        <f aca="false">RIGHT(H2271,LEN(H2271) - FIND(" ", H2271))</f>
        <v>Athletic Footwear</v>
      </c>
    </row>
    <row r="2272" customFormat="false" ht="14.25" hidden="false" customHeight="true" outlineLevel="0" collapsed="false">
      <c r="B2272" s="88" t="s">
        <v>22</v>
      </c>
      <c r="C2272" s="89" t="n">
        <v>1185732</v>
      </c>
      <c r="D2272" s="90" t="n">
        <v>44239</v>
      </c>
      <c r="E2272" s="88" t="s">
        <v>18</v>
      </c>
      <c r="F2272" s="88" t="s">
        <v>167</v>
      </c>
      <c r="G2272" s="88" t="s">
        <v>99</v>
      </c>
      <c r="H2272" s="91" t="s">
        <v>16</v>
      </c>
      <c r="I2272" s="92" t="n">
        <v>50</v>
      </c>
      <c r="J2272" s="93" t="n">
        <v>500</v>
      </c>
      <c r="K2272" s="94" t="n">
        <f aca="false">I2272 * J2272</f>
        <v>25000</v>
      </c>
      <c r="L2272" s="94" t="n">
        <f aca="false">K2272 *M2272</f>
        <v>7500</v>
      </c>
      <c r="M2272" s="95" t="n">
        <v>0.3</v>
      </c>
      <c r="N2272" s="88" t="s">
        <v>14</v>
      </c>
      <c r="O2272" s="91" t="s">
        <v>218</v>
      </c>
      <c r="P2272" s="0" t="str">
        <f aca="false">RIGHT(H2272,LEN(H2272) - FIND(" ", H2272))</f>
        <v>Apparel</v>
      </c>
    </row>
    <row r="2273" customFormat="false" ht="14.25" hidden="false" customHeight="true" outlineLevel="0" collapsed="false">
      <c r="B2273" s="88" t="s">
        <v>22</v>
      </c>
      <c r="C2273" s="89" t="n">
        <v>1185732</v>
      </c>
      <c r="D2273" s="90" t="n">
        <v>44239</v>
      </c>
      <c r="E2273" s="88" t="s">
        <v>18</v>
      </c>
      <c r="F2273" s="88" t="s">
        <v>167</v>
      </c>
      <c r="G2273" s="88" t="s">
        <v>99</v>
      </c>
      <c r="H2273" s="91" t="s">
        <v>38</v>
      </c>
      <c r="I2273" s="92" t="n">
        <v>40</v>
      </c>
      <c r="J2273" s="93" t="n">
        <v>600</v>
      </c>
      <c r="K2273" s="94" t="n">
        <f aca="false">I2273 * J2273</f>
        <v>24000</v>
      </c>
      <c r="L2273" s="94" t="n">
        <f aca="false">K2273 *M2273</f>
        <v>6000</v>
      </c>
      <c r="M2273" s="95" t="n">
        <v>0.25</v>
      </c>
      <c r="N2273" s="88" t="s">
        <v>14</v>
      </c>
      <c r="O2273" s="91" t="s">
        <v>219</v>
      </c>
      <c r="P2273" s="0" t="str">
        <f aca="false">RIGHT(H2273,LEN(H2273) - FIND(" ", H2273))</f>
        <v>Apparel</v>
      </c>
    </row>
    <row r="2274" customFormat="false" ht="14.25" hidden="false" customHeight="true" outlineLevel="0" collapsed="false">
      <c r="B2274" s="88" t="s">
        <v>13</v>
      </c>
      <c r="C2274" s="89" t="n">
        <v>1185732</v>
      </c>
      <c r="D2274" s="90" t="n">
        <v>44239</v>
      </c>
      <c r="E2274" s="88" t="s">
        <v>29</v>
      </c>
      <c r="F2274" s="88" t="s">
        <v>105</v>
      </c>
      <c r="G2274" s="88" t="s">
        <v>160</v>
      </c>
      <c r="H2274" s="91" t="s">
        <v>32</v>
      </c>
      <c r="I2274" s="92" t="n">
        <v>40</v>
      </c>
      <c r="J2274" s="93" t="n">
        <v>525</v>
      </c>
      <c r="K2274" s="94" t="n">
        <f aca="false">I2274 * J2274</f>
        <v>21000</v>
      </c>
      <c r="L2274" s="94" t="n">
        <f aca="false">K2274 *M2274</f>
        <v>7350</v>
      </c>
      <c r="M2274" s="95" t="n">
        <v>0.35</v>
      </c>
      <c r="N2274" s="88" t="s">
        <v>23</v>
      </c>
      <c r="O2274" s="91" t="s">
        <v>218</v>
      </c>
      <c r="P2274" s="0" t="str">
        <f aca="false">RIGHT(H2274,LEN(H2274) - FIND(" ", H2274))</f>
        <v>Street Footwear</v>
      </c>
    </row>
    <row r="2275" customFormat="false" ht="14.25" hidden="false" customHeight="true" outlineLevel="0" collapsed="false">
      <c r="B2275" s="88" t="s">
        <v>13</v>
      </c>
      <c r="C2275" s="89" t="n">
        <v>1185732</v>
      </c>
      <c r="D2275" s="90" t="n">
        <v>44239</v>
      </c>
      <c r="E2275" s="88" t="s">
        <v>29</v>
      </c>
      <c r="F2275" s="88" t="s">
        <v>105</v>
      </c>
      <c r="G2275" s="88" t="s">
        <v>160</v>
      </c>
      <c r="H2275" s="91" t="s">
        <v>24</v>
      </c>
      <c r="I2275" s="92" t="n">
        <v>40</v>
      </c>
      <c r="J2275" s="93" t="n">
        <v>175</v>
      </c>
      <c r="K2275" s="94" t="n">
        <f aca="false">I2275 * J2275</f>
        <v>7000</v>
      </c>
      <c r="L2275" s="94" t="n">
        <f aca="false">K2275 *M2275</f>
        <v>2100</v>
      </c>
      <c r="M2275" s="95" t="n">
        <v>0.3</v>
      </c>
      <c r="N2275" s="88" t="s">
        <v>23</v>
      </c>
      <c r="O2275" s="91" t="s">
        <v>218</v>
      </c>
      <c r="P2275" s="0" t="str">
        <f aca="false">RIGHT(H2275,LEN(H2275) - FIND(" ", H2275))</f>
        <v>Athletic Footwear</v>
      </c>
    </row>
    <row r="2276" customFormat="false" ht="14.25" hidden="false" customHeight="true" outlineLevel="0" collapsed="false">
      <c r="B2276" s="88" t="s">
        <v>13</v>
      </c>
      <c r="C2276" s="89" t="n">
        <v>1185732</v>
      </c>
      <c r="D2276" s="90" t="n">
        <v>44239</v>
      </c>
      <c r="E2276" s="88" t="s">
        <v>29</v>
      </c>
      <c r="F2276" s="88" t="s">
        <v>105</v>
      </c>
      <c r="G2276" s="88" t="s">
        <v>160</v>
      </c>
      <c r="H2276" s="91" t="s">
        <v>48</v>
      </c>
      <c r="I2276" s="92" t="n">
        <v>30</v>
      </c>
      <c r="J2276" s="93" t="n">
        <v>225</v>
      </c>
      <c r="K2276" s="94" t="n">
        <f aca="false">I2276 * J2276</f>
        <v>6750</v>
      </c>
      <c r="L2276" s="94" t="n">
        <f aca="false">K2276 *M2276</f>
        <v>2025</v>
      </c>
      <c r="M2276" s="95" t="n">
        <v>0.3</v>
      </c>
      <c r="N2276" s="88" t="s">
        <v>23</v>
      </c>
      <c r="O2276" s="91" t="s">
        <v>219</v>
      </c>
      <c r="P2276" s="0" t="str">
        <f aca="false">RIGHT(H2276,LEN(H2276) - FIND(" ", H2276))</f>
        <v>Street Footwear</v>
      </c>
    </row>
    <row r="2277" customFormat="false" ht="14.25" hidden="false" customHeight="true" outlineLevel="0" collapsed="false">
      <c r="B2277" s="88" t="s">
        <v>13</v>
      </c>
      <c r="C2277" s="89" t="n">
        <v>1185732</v>
      </c>
      <c r="D2277" s="90" t="n">
        <v>44239</v>
      </c>
      <c r="E2277" s="88" t="s">
        <v>29</v>
      </c>
      <c r="F2277" s="88" t="s">
        <v>153</v>
      </c>
      <c r="G2277" s="88" t="s">
        <v>156</v>
      </c>
      <c r="H2277" s="91" t="s">
        <v>44</v>
      </c>
      <c r="I2277" s="92" t="n">
        <v>35</v>
      </c>
      <c r="J2277" s="93" t="n">
        <v>100</v>
      </c>
      <c r="K2277" s="94" t="n">
        <f aca="false">I2277 * J2277</f>
        <v>3500</v>
      </c>
      <c r="L2277" s="94" t="n">
        <f aca="false">K2277 *M2277</f>
        <v>1050</v>
      </c>
      <c r="M2277" s="95" t="n">
        <v>0.3</v>
      </c>
      <c r="N2277" s="88" t="s">
        <v>23</v>
      </c>
      <c r="O2277" s="91" t="s">
        <v>219</v>
      </c>
      <c r="P2277" s="0" t="str">
        <f aca="false">RIGHT(H2277,LEN(H2277) - FIND(" ", H2277))</f>
        <v>Athletic Footwear</v>
      </c>
    </row>
    <row r="2278" customFormat="false" ht="14.25" hidden="false" customHeight="true" outlineLevel="0" collapsed="false">
      <c r="B2278" s="88" t="s">
        <v>13</v>
      </c>
      <c r="C2278" s="89" t="n">
        <v>1185732</v>
      </c>
      <c r="D2278" s="90" t="n">
        <v>44239</v>
      </c>
      <c r="E2278" s="88" t="s">
        <v>29</v>
      </c>
      <c r="F2278" s="88" t="s">
        <v>153</v>
      </c>
      <c r="G2278" s="88" t="s">
        <v>156</v>
      </c>
      <c r="H2278" s="91" t="s">
        <v>16</v>
      </c>
      <c r="I2278" s="92" t="n">
        <v>50</v>
      </c>
      <c r="J2278" s="93" t="n">
        <v>175</v>
      </c>
      <c r="K2278" s="94" t="n">
        <f aca="false">I2278 * J2278</f>
        <v>8750</v>
      </c>
      <c r="L2278" s="94" t="n">
        <f aca="false">K2278 *M2278</f>
        <v>3062.5</v>
      </c>
      <c r="M2278" s="95" t="n">
        <v>0.35</v>
      </c>
      <c r="N2278" s="88" t="s">
        <v>23</v>
      </c>
      <c r="O2278" s="91" t="s">
        <v>218</v>
      </c>
      <c r="P2278" s="0" t="str">
        <f aca="false">RIGHT(H2278,LEN(H2278) - FIND(" ", H2278))</f>
        <v>Apparel</v>
      </c>
    </row>
    <row r="2279" customFormat="false" ht="14.25" hidden="false" customHeight="true" outlineLevel="0" collapsed="false">
      <c r="B2279" s="88" t="s">
        <v>13</v>
      </c>
      <c r="C2279" s="89" t="n">
        <v>1185732</v>
      </c>
      <c r="D2279" s="90" t="n">
        <v>44239</v>
      </c>
      <c r="E2279" s="88" t="s">
        <v>29</v>
      </c>
      <c r="F2279" s="88" t="s">
        <v>153</v>
      </c>
      <c r="G2279" s="88" t="s">
        <v>156</v>
      </c>
      <c r="H2279" s="91" t="s">
        <v>38</v>
      </c>
      <c r="I2279" s="92" t="n">
        <v>35</v>
      </c>
      <c r="J2279" s="93" t="n">
        <v>275</v>
      </c>
      <c r="K2279" s="94" t="n">
        <f aca="false">I2279 * J2279</f>
        <v>9625</v>
      </c>
      <c r="L2279" s="94" t="n">
        <f aca="false">K2279 *M2279</f>
        <v>3850</v>
      </c>
      <c r="M2279" s="95" t="n">
        <v>0.4</v>
      </c>
      <c r="N2279" s="88" t="s">
        <v>23</v>
      </c>
      <c r="O2279" s="91" t="s">
        <v>219</v>
      </c>
      <c r="P2279" s="0" t="str">
        <f aca="false">RIGHT(H2279,LEN(H2279) - FIND(" ", H2279))</f>
        <v>Apparel</v>
      </c>
    </row>
    <row r="2280" customFormat="false" ht="14.25" hidden="false" customHeight="true" outlineLevel="0" collapsed="false">
      <c r="B2280" s="88" t="s">
        <v>15</v>
      </c>
      <c r="C2280" s="89" t="n">
        <v>1185732</v>
      </c>
      <c r="D2280" s="90" t="n">
        <v>44239</v>
      </c>
      <c r="E2280" s="88" t="s">
        <v>26</v>
      </c>
      <c r="F2280" s="88" t="s">
        <v>115</v>
      </c>
      <c r="G2280" s="88" t="s">
        <v>93</v>
      </c>
      <c r="H2280" s="91" t="s">
        <v>32</v>
      </c>
      <c r="I2280" s="92" t="n">
        <v>45</v>
      </c>
      <c r="J2280" s="93" t="n">
        <v>575</v>
      </c>
      <c r="K2280" s="94" t="n">
        <f aca="false">I2280 * J2280</f>
        <v>25875</v>
      </c>
      <c r="L2280" s="94" t="n">
        <f aca="false">K2280 *M2280</f>
        <v>11643.75</v>
      </c>
      <c r="M2280" s="95" t="n">
        <v>0.45</v>
      </c>
      <c r="N2280" s="88" t="s">
        <v>14</v>
      </c>
      <c r="O2280" s="91" t="s">
        <v>218</v>
      </c>
      <c r="P2280" s="0" t="str">
        <f aca="false">RIGHT(H2280,LEN(H2280) - FIND(" ", H2280))</f>
        <v>Street Footwear</v>
      </c>
    </row>
    <row r="2281" customFormat="false" ht="14.25" hidden="false" customHeight="true" outlineLevel="0" collapsed="false">
      <c r="B2281" s="88" t="s">
        <v>15</v>
      </c>
      <c r="C2281" s="89" t="n">
        <v>1185732</v>
      </c>
      <c r="D2281" s="90" t="n">
        <v>44239</v>
      </c>
      <c r="E2281" s="88" t="s">
        <v>26</v>
      </c>
      <c r="F2281" s="88" t="s">
        <v>115</v>
      </c>
      <c r="G2281" s="88" t="s">
        <v>93</v>
      </c>
      <c r="H2281" s="91" t="s">
        <v>24</v>
      </c>
      <c r="I2281" s="92" t="n">
        <v>45</v>
      </c>
      <c r="J2281" s="93" t="n">
        <v>225</v>
      </c>
      <c r="K2281" s="94" t="n">
        <f aca="false">I2281 * J2281</f>
        <v>10125</v>
      </c>
      <c r="L2281" s="94" t="n">
        <f aca="false">K2281 *M2281</f>
        <v>4556.25</v>
      </c>
      <c r="M2281" s="95" t="n">
        <v>0.45</v>
      </c>
      <c r="N2281" s="88" t="s">
        <v>14</v>
      </c>
      <c r="O2281" s="91" t="s">
        <v>218</v>
      </c>
      <c r="P2281" s="0" t="str">
        <f aca="false">RIGHT(H2281,LEN(H2281) - FIND(" ", H2281))</f>
        <v>Athletic Footwear</v>
      </c>
    </row>
    <row r="2282" customFormat="false" ht="14.25" hidden="false" customHeight="true" outlineLevel="0" collapsed="false">
      <c r="B2282" s="88" t="s">
        <v>15</v>
      </c>
      <c r="C2282" s="89" t="n">
        <v>1185732</v>
      </c>
      <c r="D2282" s="90" t="n">
        <v>44239</v>
      </c>
      <c r="E2282" s="88" t="s">
        <v>26</v>
      </c>
      <c r="F2282" s="88" t="s">
        <v>115</v>
      </c>
      <c r="G2282" s="88" t="s">
        <v>93</v>
      </c>
      <c r="H2282" s="91" t="s">
        <v>48</v>
      </c>
      <c r="I2282" s="92" t="n">
        <v>35</v>
      </c>
      <c r="J2282" s="93" t="n">
        <v>275</v>
      </c>
      <c r="K2282" s="94" t="n">
        <f aca="false">I2282 * J2282</f>
        <v>9625</v>
      </c>
      <c r="L2282" s="94" t="n">
        <f aca="false">K2282 *M2282</f>
        <v>3368.75</v>
      </c>
      <c r="M2282" s="95" t="n">
        <v>0.35</v>
      </c>
      <c r="N2282" s="88" t="s">
        <v>14</v>
      </c>
      <c r="O2282" s="91" t="s">
        <v>219</v>
      </c>
      <c r="P2282" s="0" t="str">
        <f aca="false">RIGHT(H2282,LEN(H2282) - FIND(" ", H2282))</f>
        <v>Street Footwear</v>
      </c>
    </row>
    <row r="2283" customFormat="false" ht="14.25" hidden="false" customHeight="true" outlineLevel="0" collapsed="false">
      <c r="B2283" s="88" t="s">
        <v>15</v>
      </c>
      <c r="C2283" s="89" t="n">
        <v>1185732</v>
      </c>
      <c r="D2283" s="90" t="n">
        <v>44239</v>
      </c>
      <c r="E2283" s="88" t="s">
        <v>26</v>
      </c>
      <c r="F2283" s="88" t="s">
        <v>159</v>
      </c>
      <c r="G2283" s="88" t="s">
        <v>95</v>
      </c>
      <c r="H2283" s="91" t="s">
        <v>44</v>
      </c>
      <c r="I2283" s="92" t="n">
        <v>40</v>
      </c>
      <c r="J2283" s="93" t="n">
        <v>150</v>
      </c>
      <c r="K2283" s="94" t="n">
        <f aca="false">I2283 * J2283</f>
        <v>6000</v>
      </c>
      <c r="L2283" s="94" t="n">
        <f aca="false">K2283 *M2283</f>
        <v>2100</v>
      </c>
      <c r="M2283" s="95" t="n">
        <v>0.35</v>
      </c>
      <c r="N2283" s="88" t="s">
        <v>14</v>
      </c>
      <c r="O2283" s="91" t="s">
        <v>219</v>
      </c>
      <c r="P2283" s="0" t="str">
        <f aca="false">RIGHT(H2283,LEN(H2283) - FIND(" ", H2283))</f>
        <v>Athletic Footwear</v>
      </c>
    </row>
    <row r="2284" customFormat="false" ht="14.25" hidden="false" customHeight="true" outlineLevel="0" collapsed="false">
      <c r="B2284" s="88" t="s">
        <v>15</v>
      </c>
      <c r="C2284" s="89" t="n">
        <v>1185732</v>
      </c>
      <c r="D2284" s="90" t="n">
        <v>44239</v>
      </c>
      <c r="E2284" s="88" t="s">
        <v>26</v>
      </c>
      <c r="F2284" s="88" t="s">
        <v>159</v>
      </c>
      <c r="G2284" s="88" t="s">
        <v>95</v>
      </c>
      <c r="H2284" s="91" t="s">
        <v>16</v>
      </c>
      <c r="I2284" s="92" t="n">
        <v>55</v>
      </c>
      <c r="J2284" s="93" t="n">
        <v>225</v>
      </c>
      <c r="K2284" s="94" t="n">
        <f aca="false">I2284 * J2284</f>
        <v>12375</v>
      </c>
      <c r="L2284" s="94" t="n">
        <f aca="false">K2284 *M2284</f>
        <v>4331.25</v>
      </c>
      <c r="M2284" s="95" t="n">
        <v>0.35</v>
      </c>
      <c r="N2284" s="88" t="s">
        <v>14</v>
      </c>
      <c r="O2284" s="91" t="s">
        <v>218</v>
      </c>
      <c r="P2284" s="0" t="str">
        <f aca="false">RIGHT(H2284,LEN(H2284) - FIND(" ", H2284))</f>
        <v>Apparel</v>
      </c>
    </row>
    <row r="2285" customFormat="false" ht="14.25" hidden="false" customHeight="true" outlineLevel="0" collapsed="false">
      <c r="B2285" s="88" t="s">
        <v>15</v>
      </c>
      <c r="C2285" s="89" t="n">
        <v>1185732</v>
      </c>
      <c r="D2285" s="90" t="n">
        <v>44239</v>
      </c>
      <c r="E2285" s="88" t="s">
        <v>26</v>
      </c>
      <c r="F2285" s="88" t="s">
        <v>159</v>
      </c>
      <c r="G2285" s="88" t="s">
        <v>95</v>
      </c>
      <c r="H2285" s="91" t="s">
        <v>38</v>
      </c>
      <c r="I2285" s="92" t="n">
        <v>45</v>
      </c>
      <c r="J2285" s="93" t="n">
        <v>325</v>
      </c>
      <c r="K2285" s="94" t="n">
        <f aca="false">I2285 * J2285</f>
        <v>14625</v>
      </c>
      <c r="L2285" s="94" t="n">
        <f aca="false">K2285 *M2285</f>
        <v>5850</v>
      </c>
      <c r="M2285" s="95" t="n">
        <v>0.4</v>
      </c>
      <c r="N2285" s="88" t="s">
        <v>14</v>
      </c>
      <c r="O2285" s="91" t="s">
        <v>219</v>
      </c>
      <c r="P2285" s="0" t="str">
        <f aca="false">RIGHT(H2285,LEN(H2285) - FIND(" ", H2285))</f>
        <v>Apparel</v>
      </c>
    </row>
    <row r="2286" customFormat="false" ht="14.25" hidden="false" customHeight="true" outlineLevel="0" collapsed="false">
      <c r="B2286" s="88" t="s">
        <v>43</v>
      </c>
      <c r="C2286" s="89" t="n">
        <v>1128299</v>
      </c>
      <c r="D2286" s="90" t="n">
        <v>44239</v>
      </c>
      <c r="E2286" s="88" t="s">
        <v>18</v>
      </c>
      <c r="F2286" s="88" t="s">
        <v>19</v>
      </c>
      <c r="G2286" s="88" t="s">
        <v>60</v>
      </c>
      <c r="H2286" s="91" t="s">
        <v>24</v>
      </c>
      <c r="I2286" s="92" t="n">
        <v>58</v>
      </c>
      <c r="J2286" s="93" t="n">
        <v>273</v>
      </c>
      <c r="K2286" s="94" t="n">
        <f aca="false">I2286 * J2286</f>
        <v>15834</v>
      </c>
      <c r="L2286" s="94" t="n">
        <f aca="false">K2286 *M2286</f>
        <v>4275.18</v>
      </c>
      <c r="M2286" s="95" t="n">
        <v>0.27</v>
      </c>
      <c r="N2286" s="88" t="s">
        <v>23</v>
      </c>
      <c r="O2286" s="91" t="s">
        <v>218</v>
      </c>
      <c r="P2286" s="0" t="str">
        <f aca="false">RIGHT(H2286,LEN(H2286) - FIND(" ", H2286))</f>
        <v>Athletic Footwear</v>
      </c>
    </row>
    <row r="2287" customFormat="false" ht="14.25" hidden="false" customHeight="true" outlineLevel="0" collapsed="false">
      <c r="B2287" s="88" t="s">
        <v>22</v>
      </c>
      <c r="C2287" s="89" t="n">
        <v>1189833</v>
      </c>
      <c r="D2287" s="90" t="n">
        <v>44239</v>
      </c>
      <c r="E2287" s="88" t="s">
        <v>29</v>
      </c>
      <c r="F2287" s="88" t="s">
        <v>124</v>
      </c>
      <c r="G2287" s="88" t="s">
        <v>87</v>
      </c>
      <c r="H2287" s="91" t="s">
        <v>16</v>
      </c>
      <c r="I2287" s="92" t="n">
        <v>52</v>
      </c>
      <c r="J2287" s="93" t="n">
        <v>106</v>
      </c>
      <c r="K2287" s="94" t="n">
        <f aca="false">I2287 * J2287</f>
        <v>5512</v>
      </c>
      <c r="L2287" s="94" t="n">
        <f aca="false">K2287 *M2287</f>
        <v>3858.4</v>
      </c>
      <c r="M2287" s="95" t="n">
        <v>0.7</v>
      </c>
      <c r="N2287" s="88" t="s">
        <v>23</v>
      </c>
      <c r="O2287" s="91" t="s">
        <v>218</v>
      </c>
      <c r="P2287" s="0" t="str">
        <f aca="false">RIGHT(H2287,LEN(H2287) - FIND(" ", H2287))</f>
        <v>Apparel</v>
      </c>
    </row>
    <row r="2288" customFormat="false" ht="14.25" hidden="false" customHeight="true" outlineLevel="0" collapsed="false">
      <c r="B2288" s="88" t="s">
        <v>22</v>
      </c>
      <c r="C2288" s="89" t="n">
        <v>1185732</v>
      </c>
      <c r="D2288" s="90" t="n">
        <v>44239</v>
      </c>
      <c r="E2288" s="88" t="s">
        <v>26</v>
      </c>
      <c r="F2288" s="88" t="s">
        <v>50</v>
      </c>
      <c r="G2288" s="88" t="s">
        <v>67</v>
      </c>
      <c r="H2288" s="91" t="s">
        <v>32</v>
      </c>
      <c r="I2288" s="92" t="n">
        <v>37</v>
      </c>
      <c r="J2288" s="93" t="n">
        <v>238</v>
      </c>
      <c r="K2288" s="94" t="n">
        <f aca="false">I2288 * J2288</f>
        <v>8806</v>
      </c>
      <c r="L2288" s="94" t="n">
        <f aca="false">K2288 *M2288</f>
        <v>5371.66</v>
      </c>
      <c r="M2288" s="95" t="n">
        <v>0.61</v>
      </c>
      <c r="N2288" s="88" t="s">
        <v>23</v>
      </c>
      <c r="O2288" s="91" t="s">
        <v>218</v>
      </c>
      <c r="P2288" s="0" t="str">
        <f aca="false">RIGHT(H2288,LEN(H2288) - FIND(" ", H2288))</f>
        <v>Street Footwear</v>
      </c>
    </row>
    <row r="2289" customFormat="false" ht="14.25" hidden="false" customHeight="true" outlineLevel="0" collapsed="false">
      <c r="B2289" s="88" t="s">
        <v>22</v>
      </c>
      <c r="C2289" s="89" t="n">
        <v>1185732</v>
      </c>
      <c r="D2289" s="90" t="n">
        <v>44239</v>
      </c>
      <c r="E2289" s="88" t="s">
        <v>26</v>
      </c>
      <c r="F2289" s="88" t="s">
        <v>50</v>
      </c>
      <c r="G2289" s="88" t="s">
        <v>67</v>
      </c>
      <c r="H2289" s="91" t="s">
        <v>24</v>
      </c>
      <c r="I2289" s="92" t="n">
        <v>37</v>
      </c>
      <c r="J2289" s="93" t="n">
        <v>145</v>
      </c>
      <c r="K2289" s="94" t="n">
        <f aca="false">I2289 * J2289</f>
        <v>5365</v>
      </c>
      <c r="L2289" s="94" t="n">
        <f aca="false">K2289 *M2289</f>
        <v>2199.65</v>
      </c>
      <c r="M2289" s="95" t="n">
        <v>0.41</v>
      </c>
      <c r="N2289" s="88" t="s">
        <v>23</v>
      </c>
      <c r="O2289" s="91" t="s">
        <v>218</v>
      </c>
      <c r="P2289" s="0" t="str">
        <f aca="false">RIGHT(H2289,LEN(H2289) - FIND(" ", H2289))</f>
        <v>Athletic Footwear</v>
      </c>
    </row>
    <row r="2290" customFormat="false" ht="14.25" hidden="false" customHeight="true" outlineLevel="0" collapsed="false">
      <c r="B2290" s="88" t="s">
        <v>22</v>
      </c>
      <c r="C2290" s="89" t="n">
        <v>1185732</v>
      </c>
      <c r="D2290" s="90" t="n">
        <v>44239</v>
      </c>
      <c r="E2290" s="88" t="s">
        <v>26</v>
      </c>
      <c r="F2290" s="88" t="s">
        <v>50</v>
      </c>
      <c r="G2290" s="88" t="s">
        <v>67</v>
      </c>
      <c r="H2290" s="91" t="s">
        <v>48</v>
      </c>
      <c r="I2290" s="92" t="n">
        <v>29</v>
      </c>
      <c r="J2290" s="93" t="n">
        <v>143</v>
      </c>
      <c r="K2290" s="94" t="n">
        <f aca="false">I2290 * J2290</f>
        <v>4147</v>
      </c>
      <c r="L2290" s="94" t="n">
        <f aca="false">K2290 *M2290</f>
        <v>2032.03</v>
      </c>
      <c r="M2290" s="95" t="n">
        <v>0.49</v>
      </c>
      <c r="N2290" s="88" t="s">
        <v>23</v>
      </c>
      <c r="O2290" s="91" t="s">
        <v>219</v>
      </c>
      <c r="P2290" s="0" t="str">
        <f aca="false">RIGHT(H2290,LEN(H2290) - FIND(" ", H2290))</f>
        <v>Street Footwear</v>
      </c>
    </row>
    <row r="2291" customFormat="false" ht="14.25" hidden="false" customHeight="true" outlineLevel="0" collapsed="false">
      <c r="B2291" s="88" t="s">
        <v>22</v>
      </c>
      <c r="C2291" s="89" t="n">
        <v>1185732</v>
      </c>
      <c r="D2291" s="90" t="n">
        <v>44239</v>
      </c>
      <c r="E2291" s="88" t="s">
        <v>18</v>
      </c>
      <c r="F2291" s="88" t="s">
        <v>167</v>
      </c>
      <c r="G2291" s="88" t="s">
        <v>99</v>
      </c>
      <c r="H2291" s="91" t="s">
        <v>44</v>
      </c>
      <c r="I2291" s="92" t="n">
        <v>32</v>
      </c>
      <c r="J2291" s="93" t="n">
        <v>123</v>
      </c>
      <c r="K2291" s="94" t="n">
        <f aca="false">I2291 * J2291</f>
        <v>3936</v>
      </c>
      <c r="L2291" s="94" t="n">
        <f aca="false">K2291 *M2291</f>
        <v>1889.28</v>
      </c>
      <c r="M2291" s="95" t="n">
        <v>0.48</v>
      </c>
      <c r="N2291" s="88" t="s">
        <v>23</v>
      </c>
      <c r="O2291" s="91" t="s">
        <v>219</v>
      </c>
      <c r="P2291" s="0" t="str">
        <f aca="false">RIGHT(H2291,LEN(H2291) - FIND(" ", H2291))</f>
        <v>Athletic Footwear</v>
      </c>
    </row>
    <row r="2292" customFormat="false" ht="14.25" hidden="false" customHeight="true" outlineLevel="0" collapsed="false">
      <c r="B2292" s="88" t="s">
        <v>22</v>
      </c>
      <c r="C2292" s="89" t="n">
        <v>1185732</v>
      </c>
      <c r="D2292" s="90" t="n">
        <v>44239</v>
      </c>
      <c r="E2292" s="88" t="s">
        <v>18</v>
      </c>
      <c r="F2292" s="88" t="s">
        <v>167</v>
      </c>
      <c r="G2292" s="88" t="s">
        <v>99</v>
      </c>
      <c r="H2292" s="91" t="s">
        <v>16</v>
      </c>
      <c r="I2292" s="92" t="n">
        <v>47</v>
      </c>
      <c r="J2292" s="93" t="n">
        <v>145</v>
      </c>
      <c r="K2292" s="94" t="n">
        <f aca="false">I2292 * J2292</f>
        <v>6815</v>
      </c>
      <c r="L2292" s="94" t="n">
        <f aca="false">K2292 *M2292</f>
        <v>2794.15</v>
      </c>
      <c r="M2292" s="95" t="n">
        <v>0.41</v>
      </c>
      <c r="N2292" s="88" t="s">
        <v>23</v>
      </c>
      <c r="O2292" s="91" t="s">
        <v>218</v>
      </c>
      <c r="P2292" s="0" t="str">
        <f aca="false">RIGHT(H2292,LEN(H2292) - FIND(" ", H2292))</f>
        <v>Apparel</v>
      </c>
    </row>
    <row r="2293" customFormat="false" ht="14.25" hidden="false" customHeight="true" outlineLevel="0" collapsed="false">
      <c r="B2293" s="88" t="s">
        <v>22</v>
      </c>
      <c r="C2293" s="89" t="n">
        <v>1185732</v>
      </c>
      <c r="D2293" s="90" t="n">
        <v>44239</v>
      </c>
      <c r="E2293" s="88" t="s">
        <v>18</v>
      </c>
      <c r="F2293" s="88" t="s">
        <v>167</v>
      </c>
      <c r="G2293" s="88" t="s">
        <v>99</v>
      </c>
      <c r="H2293" s="91" t="s">
        <v>38</v>
      </c>
      <c r="I2293" s="92" t="n">
        <v>38</v>
      </c>
      <c r="J2293" s="93" t="n">
        <v>174</v>
      </c>
      <c r="K2293" s="94" t="n">
        <f aca="false">I2293 * J2293</f>
        <v>6612</v>
      </c>
      <c r="L2293" s="94" t="n">
        <f aca="false">K2293 *M2293</f>
        <v>2578.68</v>
      </c>
      <c r="M2293" s="95" t="n">
        <v>0.39</v>
      </c>
      <c r="N2293" s="88" t="s">
        <v>23</v>
      </c>
      <c r="O2293" s="91" t="s">
        <v>219</v>
      </c>
      <c r="P2293" s="0" t="str">
        <f aca="false">RIGHT(H2293,LEN(H2293) - FIND(" ", H2293))</f>
        <v>Apparel</v>
      </c>
    </row>
    <row r="2294" customFormat="false" ht="14.25" hidden="false" customHeight="true" outlineLevel="0" collapsed="false">
      <c r="B2294" s="88" t="s">
        <v>13</v>
      </c>
      <c r="C2294" s="89" t="n">
        <v>1185732</v>
      </c>
      <c r="D2294" s="90" t="n">
        <v>44239</v>
      </c>
      <c r="E2294" s="88" t="s">
        <v>29</v>
      </c>
      <c r="F2294" s="88" t="s">
        <v>105</v>
      </c>
      <c r="G2294" s="88" t="s">
        <v>160</v>
      </c>
      <c r="H2294" s="91" t="s">
        <v>32</v>
      </c>
      <c r="I2294" s="92" t="n">
        <v>37</v>
      </c>
      <c r="J2294" s="93" t="n">
        <v>158</v>
      </c>
      <c r="K2294" s="94" t="n">
        <f aca="false">I2294 * J2294</f>
        <v>5846</v>
      </c>
      <c r="L2294" s="94" t="n">
        <f aca="false">K2294 *M2294</f>
        <v>2923</v>
      </c>
      <c r="M2294" s="95" t="n">
        <v>0.5</v>
      </c>
      <c r="N2294" s="88" t="s">
        <v>23</v>
      </c>
      <c r="O2294" s="91" t="s">
        <v>218</v>
      </c>
      <c r="P2294" s="0" t="str">
        <f aca="false">RIGHT(H2294,LEN(H2294) - FIND(" ", H2294))</f>
        <v>Street Footwear</v>
      </c>
    </row>
    <row r="2295" customFormat="false" ht="14.25" hidden="false" customHeight="true" outlineLevel="0" collapsed="false">
      <c r="B2295" s="88" t="s">
        <v>13</v>
      </c>
      <c r="C2295" s="89" t="n">
        <v>1185732</v>
      </c>
      <c r="D2295" s="90" t="n">
        <v>44239</v>
      </c>
      <c r="E2295" s="88" t="s">
        <v>29</v>
      </c>
      <c r="F2295" s="88" t="s">
        <v>105</v>
      </c>
      <c r="G2295" s="88" t="s">
        <v>160</v>
      </c>
      <c r="H2295" s="91" t="s">
        <v>24</v>
      </c>
      <c r="I2295" s="92" t="n">
        <v>39</v>
      </c>
      <c r="J2295" s="93" t="n">
        <v>47</v>
      </c>
      <c r="K2295" s="94" t="n">
        <f aca="false">I2295 * J2295</f>
        <v>1833</v>
      </c>
      <c r="L2295" s="94" t="n">
        <f aca="false">K2295 *M2295</f>
        <v>806.52</v>
      </c>
      <c r="M2295" s="95" t="n">
        <v>0.44</v>
      </c>
      <c r="N2295" s="88" t="s">
        <v>23</v>
      </c>
      <c r="O2295" s="91" t="s">
        <v>218</v>
      </c>
      <c r="P2295" s="0" t="str">
        <f aca="false">RIGHT(H2295,LEN(H2295) - FIND(" ", H2295))</f>
        <v>Athletic Footwear</v>
      </c>
    </row>
    <row r="2296" customFormat="false" ht="14.25" hidden="false" customHeight="true" outlineLevel="0" collapsed="false">
      <c r="B2296" s="88" t="s">
        <v>13</v>
      </c>
      <c r="C2296" s="89" t="n">
        <v>1185732</v>
      </c>
      <c r="D2296" s="90" t="n">
        <v>44239</v>
      </c>
      <c r="E2296" s="88" t="s">
        <v>29</v>
      </c>
      <c r="F2296" s="88" t="s">
        <v>105</v>
      </c>
      <c r="G2296" s="88" t="s">
        <v>160</v>
      </c>
      <c r="H2296" s="91" t="s">
        <v>48</v>
      </c>
      <c r="I2296" s="92" t="n">
        <v>29</v>
      </c>
      <c r="J2296" s="93" t="n">
        <v>59</v>
      </c>
      <c r="K2296" s="94" t="n">
        <f aca="false">I2296 * J2296</f>
        <v>1711</v>
      </c>
      <c r="L2296" s="94" t="n">
        <f aca="false">K2296 *M2296</f>
        <v>735.73</v>
      </c>
      <c r="M2296" s="95" t="n">
        <v>0.43</v>
      </c>
      <c r="N2296" s="88" t="s">
        <v>23</v>
      </c>
      <c r="O2296" s="91" t="s">
        <v>219</v>
      </c>
      <c r="P2296" s="0" t="str">
        <f aca="false">RIGHT(H2296,LEN(H2296) - FIND(" ", H2296))</f>
        <v>Street Footwear</v>
      </c>
    </row>
    <row r="2297" customFormat="false" ht="14.25" hidden="false" customHeight="true" outlineLevel="0" collapsed="false">
      <c r="B2297" s="88" t="s">
        <v>13</v>
      </c>
      <c r="C2297" s="89" t="n">
        <v>1185732</v>
      </c>
      <c r="D2297" s="90" t="n">
        <v>44239</v>
      </c>
      <c r="E2297" s="88" t="s">
        <v>29</v>
      </c>
      <c r="F2297" s="88" t="s">
        <v>153</v>
      </c>
      <c r="G2297" s="88" t="s">
        <v>156</v>
      </c>
      <c r="H2297" s="91" t="s">
        <v>44</v>
      </c>
      <c r="I2297" s="92" t="n">
        <v>33</v>
      </c>
      <c r="J2297" s="93" t="n">
        <v>25</v>
      </c>
      <c r="K2297" s="94" t="n">
        <f aca="false">I2297 * J2297</f>
        <v>825</v>
      </c>
      <c r="L2297" s="94" t="n">
        <f aca="false">K2297 *M2297</f>
        <v>363</v>
      </c>
      <c r="M2297" s="95" t="n">
        <v>0.44</v>
      </c>
      <c r="N2297" s="88" t="s">
        <v>23</v>
      </c>
      <c r="O2297" s="91" t="s">
        <v>219</v>
      </c>
      <c r="P2297" s="0" t="str">
        <f aca="false">RIGHT(H2297,LEN(H2297) - FIND(" ", H2297))</f>
        <v>Athletic Footwear</v>
      </c>
    </row>
    <row r="2298" customFormat="false" ht="14.25" hidden="false" customHeight="true" outlineLevel="0" collapsed="false">
      <c r="B2298" s="88" t="s">
        <v>13</v>
      </c>
      <c r="C2298" s="89" t="n">
        <v>1185732</v>
      </c>
      <c r="D2298" s="90" t="n">
        <v>44239</v>
      </c>
      <c r="E2298" s="88" t="s">
        <v>29</v>
      </c>
      <c r="F2298" s="88" t="s">
        <v>153</v>
      </c>
      <c r="G2298" s="88" t="s">
        <v>156</v>
      </c>
      <c r="H2298" s="91" t="s">
        <v>16</v>
      </c>
      <c r="I2298" s="92" t="n">
        <v>48</v>
      </c>
      <c r="J2298" s="93" t="n">
        <v>46</v>
      </c>
      <c r="K2298" s="94" t="n">
        <f aca="false">I2298 * J2298</f>
        <v>2208</v>
      </c>
      <c r="L2298" s="94" t="n">
        <f aca="false">K2298 *M2298</f>
        <v>993.6</v>
      </c>
      <c r="M2298" s="95" t="n">
        <v>0.45</v>
      </c>
      <c r="N2298" s="88" t="s">
        <v>23</v>
      </c>
      <c r="O2298" s="91" t="s">
        <v>218</v>
      </c>
      <c r="P2298" s="0" t="str">
        <f aca="false">RIGHT(H2298,LEN(H2298) - FIND(" ", H2298))</f>
        <v>Apparel</v>
      </c>
    </row>
    <row r="2299" customFormat="false" ht="14.25" hidden="false" customHeight="true" outlineLevel="0" collapsed="false">
      <c r="B2299" s="88" t="s">
        <v>13</v>
      </c>
      <c r="C2299" s="89" t="n">
        <v>1185732</v>
      </c>
      <c r="D2299" s="90" t="n">
        <v>44239</v>
      </c>
      <c r="E2299" s="88" t="s">
        <v>29</v>
      </c>
      <c r="F2299" s="88" t="s">
        <v>153</v>
      </c>
      <c r="G2299" s="88" t="s">
        <v>156</v>
      </c>
      <c r="H2299" s="91" t="s">
        <v>38</v>
      </c>
      <c r="I2299" s="92" t="n">
        <v>32</v>
      </c>
      <c r="J2299" s="93" t="n">
        <v>80</v>
      </c>
      <c r="K2299" s="94" t="n">
        <f aca="false">I2299 * J2299</f>
        <v>2560</v>
      </c>
      <c r="L2299" s="94" t="n">
        <f aca="false">K2299 *M2299</f>
        <v>1408</v>
      </c>
      <c r="M2299" s="95" t="n">
        <v>0.55</v>
      </c>
      <c r="N2299" s="88" t="s">
        <v>23</v>
      </c>
      <c r="O2299" s="91" t="s">
        <v>219</v>
      </c>
      <c r="P2299" s="0" t="str">
        <f aca="false">RIGHT(H2299,LEN(H2299) - FIND(" ", H2299))</f>
        <v>Apparel</v>
      </c>
    </row>
    <row r="2300" customFormat="false" ht="14.25" hidden="false" customHeight="true" outlineLevel="0" collapsed="false">
      <c r="B2300" s="88" t="s">
        <v>15</v>
      </c>
      <c r="C2300" s="89" t="n">
        <v>1185732</v>
      </c>
      <c r="D2300" s="90" t="n">
        <v>44239</v>
      </c>
      <c r="E2300" s="88" t="s">
        <v>26</v>
      </c>
      <c r="F2300" s="88" t="s">
        <v>115</v>
      </c>
      <c r="G2300" s="88" t="s">
        <v>93</v>
      </c>
      <c r="H2300" s="91" t="s">
        <v>32</v>
      </c>
      <c r="I2300" s="92" t="n">
        <v>41</v>
      </c>
      <c r="J2300" s="93" t="n">
        <v>167</v>
      </c>
      <c r="K2300" s="94" t="n">
        <f aca="false">I2300 * J2300</f>
        <v>6847</v>
      </c>
      <c r="L2300" s="94" t="n">
        <f aca="false">K2300 *M2300</f>
        <v>3834.32</v>
      </c>
      <c r="M2300" s="95" t="n">
        <v>0.56</v>
      </c>
      <c r="N2300" s="88" t="s">
        <v>23</v>
      </c>
      <c r="O2300" s="91" t="s">
        <v>218</v>
      </c>
      <c r="P2300" s="0" t="str">
        <f aca="false">RIGHT(H2300,LEN(H2300) - FIND(" ", H2300))</f>
        <v>Street Footwear</v>
      </c>
    </row>
    <row r="2301" customFormat="false" ht="14.25" hidden="false" customHeight="true" outlineLevel="0" collapsed="false">
      <c r="B2301" s="88" t="s">
        <v>15</v>
      </c>
      <c r="C2301" s="89" t="n">
        <v>1185732</v>
      </c>
      <c r="D2301" s="90" t="n">
        <v>44239</v>
      </c>
      <c r="E2301" s="88" t="s">
        <v>26</v>
      </c>
      <c r="F2301" s="88" t="s">
        <v>115</v>
      </c>
      <c r="G2301" s="88" t="s">
        <v>93</v>
      </c>
      <c r="H2301" s="91" t="s">
        <v>24</v>
      </c>
      <c r="I2301" s="92" t="n">
        <v>44</v>
      </c>
      <c r="J2301" s="93" t="n">
        <v>61</v>
      </c>
      <c r="K2301" s="94" t="n">
        <f aca="false">I2301 * J2301</f>
        <v>2684</v>
      </c>
      <c r="L2301" s="94" t="n">
        <f aca="false">K2301 *M2301</f>
        <v>1610.4</v>
      </c>
      <c r="M2301" s="95" t="n">
        <v>0.6</v>
      </c>
      <c r="N2301" s="88" t="s">
        <v>23</v>
      </c>
      <c r="O2301" s="91" t="s">
        <v>218</v>
      </c>
      <c r="P2301" s="0" t="str">
        <f aca="false">RIGHT(H2301,LEN(H2301) - FIND(" ", H2301))</f>
        <v>Athletic Footwear</v>
      </c>
    </row>
    <row r="2302" customFormat="false" ht="14.25" hidden="false" customHeight="true" outlineLevel="0" collapsed="false">
      <c r="B2302" s="88" t="s">
        <v>15</v>
      </c>
      <c r="C2302" s="89" t="n">
        <v>1185732</v>
      </c>
      <c r="D2302" s="90" t="n">
        <v>44239</v>
      </c>
      <c r="E2302" s="88" t="s">
        <v>26</v>
      </c>
      <c r="F2302" s="88" t="s">
        <v>115</v>
      </c>
      <c r="G2302" s="88" t="s">
        <v>93</v>
      </c>
      <c r="H2302" s="91" t="s">
        <v>48</v>
      </c>
      <c r="I2302" s="92" t="n">
        <v>33</v>
      </c>
      <c r="J2302" s="93" t="n">
        <v>74</v>
      </c>
      <c r="K2302" s="94" t="n">
        <f aca="false">I2302 * J2302</f>
        <v>2442</v>
      </c>
      <c r="L2302" s="94" t="n">
        <f aca="false">K2302 *M2302</f>
        <v>1221</v>
      </c>
      <c r="M2302" s="95" t="n">
        <v>0.5</v>
      </c>
      <c r="N2302" s="88" t="s">
        <v>23</v>
      </c>
      <c r="O2302" s="91" t="s">
        <v>219</v>
      </c>
      <c r="P2302" s="0" t="str">
        <f aca="false">RIGHT(H2302,LEN(H2302) - FIND(" ", H2302))</f>
        <v>Street Footwear</v>
      </c>
    </row>
    <row r="2303" customFormat="false" ht="14.25" hidden="false" customHeight="true" outlineLevel="0" collapsed="false">
      <c r="B2303" s="88" t="s">
        <v>15</v>
      </c>
      <c r="C2303" s="89" t="n">
        <v>1185732</v>
      </c>
      <c r="D2303" s="90" t="n">
        <v>44239</v>
      </c>
      <c r="E2303" s="88" t="s">
        <v>26</v>
      </c>
      <c r="F2303" s="88" t="s">
        <v>159</v>
      </c>
      <c r="G2303" s="88" t="s">
        <v>95</v>
      </c>
      <c r="H2303" s="91" t="s">
        <v>44</v>
      </c>
      <c r="I2303" s="92" t="n">
        <v>36</v>
      </c>
      <c r="J2303" s="93" t="n">
        <v>45</v>
      </c>
      <c r="K2303" s="94" t="n">
        <f aca="false">I2303 * J2303</f>
        <v>1620</v>
      </c>
      <c r="L2303" s="94" t="n">
        <f aca="false">K2303 *M2303</f>
        <v>745.2</v>
      </c>
      <c r="M2303" s="95" t="n">
        <v>0.46</v>
      </c>
      <c r="N2303" s="88" t="s">
        <v>23</v>
      </c>
      <c r="O2303" s="91" t="s">
        <v>219</v>
      </c>
      <c r="P2303" s="0" t="str">
        <f aca="false">RIGHT(H2303,LEN(H2303) - FIND(" ", H2303))</f>
        <v>Athletic Footwear</v>
      </c>
    </row>
    <row r="2304" customFormat="false" ht="14.25" hidden="false" customHeight="true" outlineLevel="0" collapsed="false">
      <c r="B2304" s="88" t="s">
        <v>15</v>
      </c>
      <c r="C2304" s="89" t="n">
        <v>1185732</v>
      </c>
      <c r="D2304" s="90" t="n">
        <v>44239</v>
      </c>
      <c r="E2304" s="88" t="s">
        <v>26</v>
      </c>
      <c r="F2304" s="88" t="s">
        <v>159</v>
      </c>
      <c r="G2304" s="88" t="s">
        <v>95</v>
      </c>
      <c r="H2304" s="91" t="s">
        <v>16</v>
      </c>
      <c r="I2304" s="92" t="n">
        <v>54</v>
      </c>
      <c r="J2304" s="93" t="n">
        <v>63</v>
      </c>
      <c r="K2304" s="94" t="n">
        <f aca="false">I2304 * J2304</f>
        <v>3402</v>
      </c>
      <c r="L2304" s="94" t="n">
        <f aca="false">K2304 *M2304</f>
        <v>1701</v>
      </c>
      <c r="M2304" s="95" t="n">
        <v>0.5</v>
      </c>
      <c r="N2304" s="88" t="s">
        <v>23</v>
      </c>
      <c r="O2304" s="91" t="s">
        <v>218</v>
      </c>
      <c r="P2304" s="0" t="str">
        <f aca="false">RIGHT(H2304,LEN(H2304) - FIND(" ", H2304))</f>
        <v>Apparel</v>
      </c>
    </row>
    <row r="2305" customFormat="false" ht="14.25" hidden="false" customHeight="true" outlineLevel="0" collapsed="false">
      <c r="B2305" s="88" t="s">
        <v>15</v>
      </c>
      <c r="C2305" s="89" t="n">
        <v>1185732</v>
      </c>
      <c r="D2305" s="90" t="n">
        <v>44239</v>
      </c>
      <c r="E2305" s="88" t="s">
        <v>26</v>
      </c>
      <c r="F2305" s="88" t="s">
        <v>159</v>
      </c>
      <c r="G2305" s="88" t="s">
        <v>95</v>
      </c>
      <c r="H2305" s="91" t="s">
        <v>38</v>
      </c>
      <c r="I2305" s="92" t="n">
        <v>43</v>
      </c>
      <c r="J2305" s="93" t="n">
        <v>85</v>
      </c>
      <c r="K2305" s="94" t="n">
        <f aca="false">I2305 * J2305</f>
        <v>3655</v>
      </c>
      <c r="L2305" s="94" t="n">
        <f aca="false">K2305 *M2305</f>
        <v>1973.7</v>
      </c>
      <c r="M2305" s="95" t="n">
        <v>0.54</v>
      </c>
      <c r="N2305" s="88" t="s">
        <v>23</v>
      </c>
      <c r="O2305" s="91" t="s">
        <v>219</v>
      </c>
      <c r="P2305" s="0" t="str">
        <f aca="false">RIGHT(H2305,LEN(H2305) - FIND(" ", H2305))</f>
        <v>Apparel</v>
      </c>
    </row>
    <row r="2306" customFormat="false" ht="14.25" hidden="false" customHeight="true" outlineLevel="0" collapsed="false">
      <c r="B2306" s="88" t="s">
        <v>43</v>
      </c>
      <c r="C2306" s="89" t="n">
        <v>1128299</v>
      </c>
      <c r="D2306" s="90" t="n">
        <v>44239</v>
      </c>
      <c r="E2306" s="88" t="s">
        <v>18</v>
      </c>
      <c r="F2306" s="88" t="s">
        <v>19</v>
      </c>
      <c r="G2306" s="88" t="s">
        <v>60</v>
      </c>
      <c r="H2306" s="91" t="s">
        <v>24</v>
      </c>
      <c r="I2306" s="92" t="n">
        <v>46</v>
      </c>
      <c r="J2306" s="93" t="n">
        <v>332</v>
      </c>
      <c r="K2306" s="94" t="n">
        <f aca="false">I2306 * J2306</f>
        <v>15272</v>
      </c>
      <c r="L2306" s="94" t="n">
        <f aca="false">K2306 *M2306</f>
        <v>3207.12</v>
      </c>
      <c r="M2306" s="95" t="n">
        <v>0.21</v>
      </c>
      <c r="N2306" s="88" t="s">
        <v>31</v>
      </c>
      <c r="O2306" s="91" t="s">
        <v>218</v>
      </c>
      <c r="P2306" s="0" t="str">
        <f aca="false">RIGHT(H2306,LEN(H2306) - FIND(" ", H2306))</f>
        <v>Athletic Footwear</v>
      </c>
    </row>
    <row r="2307" customFormat="false" ht="14.25" hidden="false" customHeight="true" outlineLevel="0" collapsed="false">
      <c r="B2307" s="88" t="s">
        <v>15</v>
      </c>
      <c r="C2307" s="89" t="n">
        <v>1185732</v>
      </c>
      <c r="D2307" s="90" t="n">
        <v>44239</v>
      </c>
      <c r="E2307" s="88" t="s">
        <v>26</v>
      </c>
      <c r="F2307" s="88" t="s">
        <v>115</v>
      </c>
      <c r="G2307" s="88" t="s">
        <v>93</v>
      </c>
      <c r="H2307" s="91" t="s">
        <v>32</v>
      </c>
      <c r="I2307" s="92" t="n">
        <v>33</v>
      </c>
      <c r="J2307" s="93" t="n">
        <v>184</v>
      </c>
      <c r="K2307" s="94" t="n">
        <f aca="false">I2307 * J2307</f>
        <v>6072</v>
      </c>
      <c r="L2307" s="94" t="n">
        <f aca="false">K2307 *M2307</f>
        <v>2853.84</v>
      </c>
      <c r="M2307" s="95" t="n">
        <v>0.47</v>
      </c>
      <c r="N2307" s="88" t="s">
        <v>31</v>
      </c>
      <c r="O2307" s="91" t="s">
        <v>218</v>
      </c>
      <c r="P2307" s="0" t="str">
        <f aca="false">RIGHT(H2307,LEN(H2307) - FIND(" ", H2307))</f>
        <v>Street Footwear</v>
      </c>
    </row>
    <row r="2308" customFormat="false" ht="14.25" hidden="false" customHeight="true" outlineLevel="0" collapsed="false">
      <c r="B2308" s="88" t="s">
        <v>15</v>
      </c>
      <c r="C2308" s="89" t="n">
        <v>1185732</v>
      </c>
      <c r="D2308" s="90" t="n">
        <v>44239</v>
      </c>
      <c r="E2308" s="88" t="s">
        <v>26</v>
      </c>
      <c r="F2308" s="88" t="s">
        <v>115</v>
      </c>
      <c r="G2308" s="88" t="s">
        <v>93</v>
      </c>
      <c r="H2308" s="91" t="s">
        <v>24</v>
      </c>
      <c r="I2308" s="92" t="n">
        <v>33</v>
      </c>
      <c r="J2308" s="93" t="n">
        <v>72</v>
      </c>
      <c r="K2308" s="94" t="n">
        <f aca="false">I2308 * J2308</f>
        <v>2376</v>
      </c>
      <c r="L2308" s="94" t="n">
        <f aca="false">K2308 *M2308</f>
        <v>1116.72</v>
      </c>
      <c r="M2308" s="95" t="n">
        <v>0.47</v>
      </c>
      <c r="N2308" s="88" t="s">
        <v>31</v>
      </c>
      <c r="O2308" s="91" t="s">
        <v>218</v>
      </c>
      <c r="P2308" s="0" t="str">
        <f aca="false">RIGHT(H2308,LEN(H2308) - FIND(" ", H2308))</f>
        <v>Athletic Footwear</v>
      </c>
    </row>
    <row r="2309" customFormat="false" ht="14.25" hidden="false" customHeight="true" outlineLevel="0" collapsed="false">
      <c r="B2309" s="88" t="s">
        <v>15</v>
      </c>
      <c r="C2309" s="89" t="n">
        <v>1185732</v>
      </c>
      <c r="D2309" s="90" t="n">
        <v>44239</v>
      </c>
      <c r="E2309" s="88" t="s">
        <v>26</v>
      </c>
      <c r="F2309" s="88" t="s">
        <v>115</v>
      </c>
      <c r="G2309" s="88" t="s">
        <v>93</v>
      </c>
      <c r="H2309" s="91" t="s">
        <v>48</v>
      </c>
      <c r="I2309" s="92" t="n">
        <v>25</v>
      </c>
      <c r="J2309" s="93" t="n">
        <v>85</v>
      </c>
      <c r="K2309" s="94" t="n">
        <f aca="false">I2309 * J2309</f>
        <v>2125</v>
      </c>
      <c r="L2309" s="94" t="n">
        <f aca="false">K2309 *M2309</f>
        <v>850</v>
      </c>
      <c r="M2309" s="95" t="n">
        <v>0.4</v>
      </c>
      <c r="N2309" s="88" t="s">
        <v>31</v>
      </c>
      <c r="O2309" s="91" t="s">
        <v>219</v>
      </c>
      <c r="P2309" s="0" t="str">
        <f aca="false">RIGHT(H2309,LEN(H2309) - FIND(" ", H2309))</f>
        <v>Street Footwear</v>
      </c>
    </row>
    <row r="2310" customFormat="false" ht="14.25" hidden="false" customHeight="true" outlineLevel="0" collapsed="false">
      <c r="B2310" s="88" t="s">
        <v>15</v>
      </c>
      <c r="C2310" s="89" t="n">
        <v>1185732</v>
      </c>
      <c r="D2310" s="90" t="n">
        <v>44239</v>
      </c>
      <c r="E2310" s="88" t="s">
        <v>26</v>
      </c>
      <c r="F2310" s="88" t="s">
        <v>159</v>
      </c>
      <c r="G2310" s="88" t="s">
        <v>95</v>
      </c>
      <c r="H2310" s="91" t="s">
        <v>44</v>
      </c>
      <c r="I2310" s="92" t="n">
        <v>30</v>
      </c>
      <c r="J2310" s="93" t="n">
        <v>48</v>
      </c>
      <c r="K2310" s="94" t="n">
        <f aca="false">I2310 * J2310</f>
        <v>1440</v>
      </c>
      <c r="L2310" s="94" t="n">
        <f aca="false">K2310 *M2310</f>
        <v>547.2</v>
      </c>
      <c r="M2310" s="95" t="n">
        <v>0.38</v>
      </c>
      <c r="N2310" s="88" t="s">
        <v>31</v>
      </c>
      <c r="O2310" s="91" t="s">
        <v>219</v>
      </c>
      <c r="P2310" s="0" t="str">
        <f aca="false">RIGHT(H2310,LEN(H2310) - FIND(" ", H2310))</f>
        <v>Athletic Footwear</v>
      </c>
    </row>
    <row r="2311" customFormat="false" ht="14.25" hidden="false" customHeight="true" outlineLevel="0" collapsed="false">
      <c r="B2311" s="88" t="s">
        <v>15</v>
      </c>
      <c r="C2311" s="89" t="n">
        <v>1185732</v>
      </c>
      <c r="D2311" s="90" t="n">
        <v>44239</v>
      </c>
      <c r="E2311" s="88" t="s">
        <v>26</v>
      </c>
      <c r="F2311" s="88" t="s">
        <v>159</v>
      </c>
      <c r="G2311" s="88" t="s">
        <v>95</v>
      </c>
      <c r="H2311" s="91" t="s">
        <v>16</v>
      </c>
      <c r="I2311" s="92" t="n">
        <v>36</v>
      </c>
      <c r="J2311" s="93" t="n">
        <v>68</v>
      </c>
      <c r="K2311" s="94" t="n">
        <f aca="false">I2311 * J2311</f>
        <v>2448</v>
      </c>
      <c r="L2311" s="94" t="n">
        <f aca="false">K2311 *M2311</f>
        <v>954.72</v>
      </c>
      <c r="M2311" s="95" t="n">
        <v>0.39</v>
      </c>
      <c r="N2311" s="88" t="s">
        <v>31</v>
      </c>
      <c r="O2311" s="91" t="s">
        <v>218</v>
      </c>
      <c r="P2311" s="0" t="str">
        <f aca="false">RIGHT(H2311,LEN(H2311) - FIND(" ", H2311))</f>
        <v>Apparel</v>
      </c>
    </row>
    <row r="2312" customFormat="false" ht="14.25" hidden="false" customHeight="true" outlineLevel="0" collapsed="false">
      <c r="B2312" s="88" t="s">
        <v>15</v>
      </c>
      <c r="C2312" s="89" t="n">
        <v>1185732</v>
      </c>
      <c r="D2312" s="90" t="n">
        <v>44239</v>
      </c>
      <c r="E2312" s="88" t="s">
        <v>26</v>
      </c>
      <c r="F2312" s="88" t="s">
        <v>159</v>
      </c>
      <c r="G2312" s="88" t="s">
        <v>95</v>
      </c>
      <c r="H2312" s="91" t="s">
        <v>38</v>
      </c>
      <c r="I2312" s="92" t="n">
        <v>35</v>
      </c>
      <c r="J2312" s="93" t="n">
        <v>107</v>
      </c>
      <c r="K2312" s="94" t="n">
        <f aca="false">I2312 * J2312</f>
        <v>3745</v>
      </c>
      <c r="L2312" s="94" t="n">
        <f aca="false">K2312 *M2312</f>
        <v>1760.15</v>
      </c>
      <c r="M2312" s="95" t="n">
        <v>0.47</v>
      </c>
      <c r="N2312" s="88" t="s">
        <v>31</v>
      </c>
      <c r="O2312" s="91" t="s">
        <v>219</v>
      </c>
      <c r="P2312" s="0" t="str">
        <f aca="false">RIGHT(H2312,LEN(H2312) - FIND(" ", H2312))</f>
        <v>Apparel</v>
      </c>
    </row>
    <row r="2313" customFormat="false" ht="14.25" hidden="false" customHeight="true" outlineLevel="0" collapsed="false">
      <c r="B2313" s="88" t="s">
        <v>43</v>
      </c>
      <c r="C2313" s="89" t="n">
        <v>1128299</v>
      </c>
      <c r="D2313" s="90" t="n">
        <v>44240</v>
      </c>
      <c r="E2313" s="88" t="s">
        <v>18</v>
      </c>
      <c r="F2313" s="88" t="s">
        <v>19</v>
      </c>
      <c r="G2313" s="88" t="s">
        <v>60</v>
      </c>
      <c r="H2313" s="91" t="s">
        <v>48</v>
      </c>
      <c r="I2313" s="92" t="n">
        <v>55</v>
      </c>
      <c r="J2313" s="93" t="n">
        <v>775</v>
      </c>
      <c r="K2313" s="94" t="n">
        <f aca="false">I2313 * J2313</f>
        <v>42625</v>
      </c>
      <c r="L2313" s="94" t="n">
        <f aca="false">K2313 *M2313</f>
        <v>12787.5</v>
      </c>
      <c r="M2313" s="95" t="n">
        <v>0.3</v>
      </c>
      <c r="N2313" s="88" t="s">
        <v>31</v>
      </c>
      <c r="O2313" s="91" t="s">
        <v>219</v>
      </c>
      <c r="P2313" s="0" t="str">
        <f aca="false">RIGHT(H2313,LEN(H2313) - FIND(" ", H2313))</f>
        <v>Street Footwear</v>
      </c>
    </row>
    <row r="2314" customFormat="false" ht="14.25" hidden="false" customHeight="true" outlineLevel="0" collapsed="false">
      <c r="B2314" s="88" t="s">
        <v>22</v>
      </c>
      <c r="C2314" s="89" t="n">
        <v>1189833</v>
      </c>
      <c r="D2314" s="90" t="n">
        <v>44240</v>
      </c>
      <c r="E2314" s="88" t="s">
        <v>29</v>
      </c>
      <c r="F2314" s="88" t="s">
        <v>124</v>
      </c>
      <c r="G2314" s="88" t="s">
        <v>87</v>
      </c>
      <c r="H2314" s="91" t="s">
        <v>38</v>
      </c>
      <c r="I2314" s="92" t="n">
        <v>60</v>
      </c>
      <c r="J2314" s="93" t="n">
        <v>400</v>
      </c>
      <c r="K2314" s="94" t="n">
        <f aca="false">I2314 * J2314</f>
        <v>24000</v>
      </c>
      <c r="L2314" s="94" t="n">
        <f aca="false">K2314 *M2314</f>
        <v>6000</v>
      </c>
      <c r="M2314" s="95" t="n">
        <v>0.25</v>
      </c>
      <c r="N2314" s="88" t="s">
        <v>31</v>
      </c>
      <c r="O2314" s="91" t="s">
        <v>219</v>
      </c>
      <c r="P2314" s="0" t="str">
        <f aca="false">RIGHT(H2314,LEN(H2314) - FIND(" ", H2314))</f>
        <v>Apparel</v>
      </c>
    </row>
    <row r="2315" customFormat="false" ht="14.25" hidden="false" customHeight="true" outlineLevel="0" collapsed="false">
      <c r="B2315" s="88" t="s">
        <v>30</v>
      </c>
      <c r="C2315" s="89" t="n">
        <v>1128299</v>
      </c>
      <c r="D2315" s="90" t="n">
        <v>44240</v>
      </c>
      <c r="E2315" s="88" t="s">
        <v>18</v>
      </c>
      <c r="F2315" s="88" t="s">
        <v>134</v>
      </c>
      <c r="G2315" s="88" t="s">
        <v>71</v>
      </c>
      <c r="H2315" s="91" t="s">
        <v>32</v>
      </c>
      <c r="I2315" s="92" t="n">
        <v>30</v>
      </c>
      <c r="J2315" s="93" t="n">
        <v>500</v>
      </c>
      <c r="K2315" s="94" t="n">
        <f aca="false">I2315 * J2315</f>
        <v>15000</v>
      </c>
      <c r="L2315" s="94" t="n">
        <f aca="false">K2315 *M2315</f>
        <v>6000</v>
      </c>
      <c r="M2315" s="95" t="n">
        <v>0.4</v>
      </c>
      <c r="N2315" s="88" t="s">
        <v>23</v>
      </c>
      <c r="O2315" s="91" t="s">
        <v>218</v>
      </c>
      <c r="P2315" s="0" t="str">
        <f aca="false">RIGHT(H2315,LEN(H2315) - FIND(" ", H2315))</f>
        <v>Street Footwear</v>
      </c>
    </row>
    <row r="2316" customFormat="false" ht="14.25" hidden="false" customHeight="true" outlineLevel="0" collapsed="false">
      <c r="B2316" s="88" t="s">
        <v>30</v>
      </c>
      <c r="C2316" s="89" t="n">
        <v>1128299</v>
      </c>
      <c r="D2316" s="90" t="n">
        <v>44240</v>
      </c>
      <c r="E2316" s="88" t="s">
        <v>18</v>
      </c>
      <c r="F2316" s="88" t="s">
        <v>134</v>
      </c>
      <c r="G2316" s="88" t="s">
        <v>71</v>
      </c>
      <c r="H2316" s="91" t="s">
        <v>24</v>
      </c>
      <c r="I2316" s="92" t="n">
        <v>40</v>
      </c>
      <c r="J2316" s="93" t="n">
        <v>400</v>
      </c>
      <c r="K2316" s="94" t="n">
        <f aca="false">I2316 * J2316</f>
        <v>16000</v>
      </c>
      <c r="L2316" s="94" t="n">
        <f aca="false">K2316 *M2316</f>
        <v>6400</v>
      </c>
      <c r="M2316" s="95" t="n">
        <v>0.4</v>
      </c>
      <c r="N2316" s="88" t="s">
        <v>23</v>
      </c>
      <c r="O2316" s="91" t="s">
        <v>218</v>
      </c>
      <c r="P2316" s="0" t="str">
        <f aca="false">RIGHT(H2316,LEN(H2316) - FIND(" ", H2316))</f>
        <v>Athletic Footwear</v>
      </c>
    </row>
    <row r="2317" customFormat="false" ht="14.25" hidden="false" customHeight="true" outlineLevel="0" collapsed="false">
      <c r="B2317" s="88" t="s">
        <v>30</v>
      </c>
      <c r="C2317" s="89" t="n">
        <v>1128299</v>
      </c>
      <c r="D2317" s="90" t="n">
        <v>44240</v>
      </c>
      <c r="E2317" s="88" t="s">
        <v>18</v>
      </c>
      <c r="F2317" s="88" t="s">
        <v>134</v>
      </c>
      <c r="G2317" s="88" t="s">
        <v>71</v>
      </c>
      <c r="H2317" s="91" t="s">
        <v>48</v>
      </c>
      <c r="I2317" s="92" t="n">
        <v>40</v>
      </c>
      <c r="J2317" s="93" t="n">
        <v>400</v>
      </c>
      <c r="K2317" s="94" t="n">
        <f aca="false">I2317 * J2317</f>
        <v>16000</v>
      </c>
      <c r="L2317" s="94" t="n">
        <f aca="false">K2317 *M2317</f>
        <v>5600</v>
      </c>
      <c r="M2317" s="95" t="n">
        <v>0.35</v>
      </c>
      <c r="N2317" s="88" t="s">
        <v>23</v>
      </c>
      <c r="O2317" s="91" t="s">
        <v>219</v>
      </c>
      <c r="P2317" s="0" t="str">
        <f aca="false">RIGHT(H2317,LEN(H2317) - FIND(" ", H2317))</f>
        <v>Street Footwear</v>
      </c>
    </row>
    <row r="2318" customFormat="false" ht="14.25" hidden="false" customHeight="true" outlineLevel="0" collapsed="false">
      <c r="B2318" s="88" t="s">
        <v>30</v>
      </c>
      <c r="C2318" s="89" t="n">
        <v>1128299</v>
      </c>
      <c r="D2318" s="90" t="n">
        <v>44240</v>
      </c>
      <c r="E2318" s="88" t="s">
        <v>34</v>
      </c>
      <c r="F2318" s="88" t="s">
        <v>92</v>
      </c>
      <c r="G2318" s="88" t="s">
        <v>81</v>
      </c>
      <c r="H2318" s="91" t="s">
        <v>44</v>
      </c>
      <c r="I2318" s="92" t="n">
        <v>40</v>
      </c>
      <c r="J2318" s="93" t="n">
        <v>250</v>
      </c>
      <c r="K2318" s="94" t="n">
        <f aca="false">I2318 * J2318</f>
        <v>10000</v>
      </c>
      <c r="L2318" s="94" t="n">
        <f aca="false">K2318 *M2318</f>
        <v>4000</v>
      </c>
      <c r="M2318" s="95" t="n">
        <v>0.4</v>
      </c>
      <c r="N2318" s="88" t="s">
        <v>23</v>
      </c>
      <c r="O2318" s="91" t="s">
        <v>219</v>
      </c>
      <c r="P2318" s="0" t="str">
        <f aca="false">RIGHT(H2318,LEN(H2318) - FIND(" ", H2318))</f>
        <v>Athletic Footwear</v>
      </c>
    </row>
    <row r="2319" customFormat="false" ht="14.25" hidden="false" customHeight="true" outlineLevel="0" collapsed="false">
      <c r="B2319" s="88" t="s">
        <v>30</v>
      </c>
      <c r="C2319" s="89" t="n">
        <v>1128299</v>
      </c>
      <c r="D2319" s="90" t="n">
        <v>44240</v>
      </c>
      <c r="E2319" s="88" t="s">
        <v>34</v>
      </c>
      <c r="F2319" s="88" t="s">
        <v>92</v>
      </c>
      <c r="G2319" s="88" t="s">
        <v>81</v>
      </c>
      <c r="H2319" s="91" t="s">
        <v>16</v>
      </c>
      <c r="I2319" s="92" t="n">
        <v>45</v>
      </c>
      <c r="J2319" s="93" t="n">
        <v>175</v>
      </c>
      <c r="K2319" s="94" t="n">
        <f aca="false">I2319 * J2319</f>
        <v>7875</v>
      </c>
      <c r="L2319" s="94" t="n">
        <f aca="false">K2319 *M2319</f>
        <v>2756.25</v>
      </c>
      <c r="M2319" s="95" t="n">
        <v>0.35</v>
      </c>
      <c r="N2319" s="88" t="s">
        <v>23</v>
      </c>
      <c r="O2319" s="91" t="s">
        <v>218</v>
      </c>
      <c r="P2319" s="0" t="str">
        <f aca="false">RIGHT(H2319,LEN(H2319) - FIND(" ", H2319))</f>
        <v>Apparel</v>
      </c>
    </row>
    <row r="2320" customFormat="false" ht="14.25" hidden="false" customHeight="true" outlineLevel="0" collapsed="false">
      <c r="B2320" s="88" t="s">
        <v>30</v>
      </c>
      <c r="C2320" s="89" t="n">
        <v>1128299</v>
      </c>
      <c r="D2320" s="90" t="n">
        <v>44240</v>
      </c>
      <c r="E2320" s="88" t="s">
        <v>34</v>
      </c>
      <c r="F2320" s="88" t="s">
        <v>92</v>
      </c>
      <c r="G2320" s="88" t="s">
        <v>81</v>
      </c>
      <c r="H2320" s="91" t="s">
        <v>38</v>
      </c>
      <c r="I2320" s="92" t="n">
        <v>40</v>
      </c>
      <c r="J2320" s="93" t="n">
        <v>375</v>
      </c>
      <c r="K2320" s="94" t="n">
        <f aca="false">I2320 * J2320</f>
        <v>15000</v>
      </c>
      <c r="L2320" s="94" t="n">
        <f aca="false">K2320 *M2320</f>
        <v>3750</v>
      </c>
      <c r="M2320" s="95" t="n">
        <v>0.25</v>
      </c>
      <c r="N2320" s="88" t="s">
        <v>23</v>
      </c>
      <c r="O2320" s="91" t="s">
        <v>219</v>
      </c>
      <c r="P2320" s="0" t="str">
        <f aca="false">RIGHT(H2320,LEN(H2320) - FIND(" ", H2320))</f>
        <v>Apparel</v>
      </c>
    </row>
    <row r="2321" customFormat="false" ht="14.25" hidden="false" customHeight="true" outlineLevel="0" collapsed="false">
      <c r="B2321" s="88" t="s">
        <v>43</v>
      </c>
      <c r="C2321" s="89" t="n">
        <v>1128299</v>
      </c>
      <c r="D2321" s="90" t="n">
        <v>44240</v>
      </c>
      <c r="E2321" s="88" t="s">
        <v>18</v>
      </c>
      <c r="F2321" s="88" t="s">
        <v>19</v>
      </c>
      <c r="G2321" s="88" t="s">
        <v>60</v>
      </c>
      <c r="H2321" s="91" t="s">
        <v>48</v>
      </c>
      <c r="I2321" s="92" t="n">
        <v>52</v>
      </c>
      <c r="J2321" s="93" t="n">
        <v>233</v>
      </c>
      <c r="K2321" s="94" t="n">
        <f aca="false">I2321 * J2321</f>
        <v>12116</v>
      </c>
      <c r="L2321" s="94" t="n">
        <f aca="false">K2321 *M2321</f>
        <v>4846.4</v>
      </c>
      <c r="M2321" s="95" t="n">
        <v>0.4</v>
      </c>
      <c r="N2321" s="88" t="s">
        <v>23</v>
      </c>
      <c r="O2321" s="91" t="s">
        <v>219</v>
      </c>
      <c r="P2321" s="0" t="str">
        <f aca="false">RIGHT(H2321,LEN(H2321) - FIND(" ", H2321))</f>
        <v>Street Footwear</v>
      </c>
    </row>
    <row r="2322" customFormat="false" ht="14.25" hidden="false" customHeight="true" outlineLevel="0" collapsed="false">
      <c r="B2322" s="88" t="s">
        <v>22</v>
      </c>
      <c r="C2322" s="89" t="n">
        <v>1189833</v>
      </c>
      <c r="D2322" s="90" t="n">
        <v>44240</v>
      </c>
      <c r="E2322" s="88" t="s">
        <v>29</v>
      </c>
      <c r="F2322" s="88" t="s">
        <v>124</v>
      </c>
      <c r="G2322" s="88" t="s">
        <v>87</v>
      </c>
      <c r="H2322" s="91" t="s">
        <v>38</v>
      </c>
      <c r="I2322" s="92" t="n">
        <v>56</v>
      </c>
      <c r="J2322" s="93" t="n">
        <v>112</v>
      </c>
      <c r="K2322" s="94" t="n">
        <f aca="false">I2322 * J2322</f>
        <v>6272</v>
      </c>
      <c r="L2322" s="94" t="n">
        <f aca="false">K2322 *M2322</f>
        <v>2383.36</v>
      </c>
      <c r="M2322" s="95" t="n">
        <v>0.38</v>
      </c>
      <c r="N2322" s="88" t="s">
        <v>23</v>
      </c>
      <c r="O2322" s="91" t="s">
        <v>219</v>
      </c>
      <c r="P2322" s="0" t="str">
        <f aca="false">RIGHT(H2322,LEN(H2322) - FIND(" ", H2322))</f>
        <v>Apparel</v>
      </c>
    </row>
    <row r="2323" customFormat="false" ht="14.25" hidden="false" customHeight="true" outlineLevel="0" collapsed="false">
      <c r="B2323" s="88" t="s">
        <v>30</v>
      </c>
      <c r="C2323" s="89" t="n">
        <v>1128299</v>
      </c>
      <c r="D2323" s="90" t="n">
        <v>44240</v>
      </c>
      <c r="E2323" s="88" t="s">
        <v>18</v>
      </c>
      <c r="F2323" s="88" t="s">
        <v>134</v>
      </c>
      <c r="G2323" s="88" t="s">
        <v>71</v>
      </c>
      <c r="H2323" s="91" t="s">
        <v>32</v>
      </c>
      <c r="I2323" s="92" t="n">
        <v>29</v>
      </c>
      <c r="J2323" s="93" t="n">
        <v>145</v>
      </c>
      <c r="K2323" s="94" t="n">
        <f aca="false">I2323 * J2323</f>
        <v>4205</v>
      </c>
      <c r="L2323" s="94" t="n">
        <f aca="false">K2323 *M2323</f>
        <v>2228.65</v>
      </c>
      <c r="M2323" s="95" t="n">
        <v>0.53</v>
      </c>
      <c r="N2323" s="88" t="s">
        <v>23</v>
      </c>
      <c r="O2323" s="91" t="s">
        <v>218</v>
      </c>
      <c r="P2323" s="0" t="str">
        <f aca="false">RIGHT(H2323,LEN(H2323) - FIND(" ", H2323))</f>
        <v>Street Footwear</v>
      </c>
    </row>
    <row r="2324" customFormat="false" ht="14.25" hidden="false" customHeight="true" outlineLevel="0" collapsed="false">
      <c r="B2324" s="88" t="s">
        <v>30</v>
      </c>
      <c r="C2324" s="89" t="n">
        <v>1128299</v>
      </c>
      <c r="D2324" s="90" t="n">
        <v>44240</v>
      </c>
      <c r="E2324" s="88" t="s">
        <v>18</v>
      </c>
      <c r="F2324" s="88" t="s">
        <v>134</v>
      </c>
      <c r="G2324" s="88" t="s">
        <v>71</v>
      </c>
      <c r="H2324" s="91" t="s">
        <v>24</v>
      </c>
      <c r="I2324" s="92" t="n">
        <v>37</v>
      </c>
      <c r="J2324" s="93" t="n">
        <v>112</v>
      </c>
      <c r="K2324" s="94" t="n">
        <f aca="false">I2324 * J2324</f>
        <v>4144</v>
      </c>
      <c r="L2324" s="94" t="n">
        <f aca="false">K2324 *M2324</f>
        <v>2279.2</v>
      </c>
      <c r="M2324" s="95" t="n">
        <v>0.55</v>
      </c>
      <c r="N2324" s="88" t="s">
        <v>23</v>
      </c>
      <c r="O2324" s="91" t="s">
        <v>218</v>
      </c>
      <c r="P2324" s="0" t="str">
        <f aca="false">RIGHT(H2324,LEN(H2324) - FIND(" ", H2324))</f>
        <v>Athletic Footwear</v>
      </c>
    </row>
    <row r="2325" customFormat="false" ht="14.25" hidden="false" customHeight="true" outlineLevel="0" collapsed="false">
      <c r="B2325" s="88" t="s">
        <v>30</v>
      </c>
      <c r="C2325" s="89" t="n">
        <v>1128299</v>
      </c>
      <c r="D2325" s="90" t="n">
        <v>44240</v>
      </c>
      <c r="E2325" s="88" t="s">
        <v>18</v>
      </c>
      <c r="F2325" s="88" t="s">
        <v>134</v>
      </c>
      <c r="G2325" s="88" t="s">
        <v>71</v>
      </c>
      <c r="H2325" s="91" t="s">
        <v>48</v>
      </c>
      <c r="I2325" s="92" t="n">
        <v>37</v>
      </c>
      <c r="J2325" s="93" t="n">
        <v>104</v>
      </c>
      <c r="K2325" s="94" t="n">
        <f aca="false">I2325 * J2325</f>
        <v>3848</v>
      </c>
      <c r="L2325" s="94" t="n">
        <f aca="false">K2325 *M2325</f>
        <v>1924</v>
      </c>
      <c r="M2325" s="95" t="n">
        <v>0.5</v>
      </c>
      <c r="N2325" s="88" t="s">
        <v>23</v>
      </c>
      <c r="O2325" s="91" t="s">
        <v>219</v>
      </c>
      <c r="P2325" s="0" t="str">
        <f aca="false">RIGHT(H2325,LEN(H2325) - FIND(" ", H2325))</f>
        <v>Street Footwear</v>
      </c>
    </row>
    <row r="2326" customFormat="false" ht="14.25" hidden="false" customHeight="true" outlineLevel="0" collapsed="false">
      <c r="B2326" s="88" t="s">
        <v>30</v>
      </c>
      <c r="C2326" s="89" t="n">
        <v>1128299</v>
      </c>
      <c r="D2326" s="90" t="n">
        <v>44240</v>
      </c>
      <c r="E2326" s="88" t="s">
        <v>34</v>
      </c>
      <c r="F2326" s="88" t="s">
        <v>92</v>
      </c>
      <c r="G2326" s="88" t="s">
        <v>81</v>
      </c>
      <c r="H2326" s="91" t="s">
        <v>44</v>
      </c>
      <c r="I2326" s="92" t="n">
        <v>36</v>
      </c>
      <c r="J2326" s="93" t="n">
        <v>63</v>
      </c>
      <c r="K2326" s="94" t="n">
        <f aca="false">I2326 * J2326</f>
        <v>2268</v>
      </c>
      <c r="L2326" s="94" t="n">
        <f aca="false">K2326 *M2326</f>
        <v>1179.36</v>
      </c>
      <c r="M2326" s="95" t="n">
        <v>0.52</v>
      </c>
      <c r="N2326" s="88" t="s">
        <v>23</v>
      </c>
      <c r="O2326" s="91" t="s">
        <v>219</v>
      </c>
      <c r="P2326" s="0" t="str">
        <f aca="false">RIGHT(H2326,LEN(H2326) - FIND(" ", H2326))</f>
        <v>Athletic Footwear</v>
      </c>
    </row>
    <row r="2327" customFormat="false" ht="14.25" hidden="false" customHeight="true" outlineLevel="0" collapsed="false">
      <c r="B2327" s="88" t="s">
        <v>30</v>
      </c>
      <c r="C2327" s="89" t="n">
        <v>1128299</v>
      </c>
      <c r="D2327" s="90" t="n">
        <v>44240</v>
      </c>
      <c r="E2327" s="88" t="s">
        <v>34</v>
      </c>
      <c r="F2327" s="88" t="s">
        <v>92</v>
      </c>
      <c r="G2327" s="88" t="s">
        <v>81</v>
      </c>
      <c r="H2327" s="91" t="s">
        <v>16</v>
      </c>
      <c r="I2327" s="92" t="n">
        <v>41</v>
      </c>
      <c r="J2327" s="93" t="n">
        <v>51</v>
      </c>
      <c r="K2327" s="94" t="n">
        <f aca="false">I2327 * J2327</f>
        <v>2091</v>
      </c>
      <c r="L2327" s="94" t="n">
        <f aca="false">K2327 *M2327</f>
        <v>1003.68</v>
      </c>
      <c r="M2327" s="95" t="n">
        <v>0.48</v>
      </c>
      <c r="N2327" s="88" t="s">
        <v>23</v>
      </c>
      <c r="O2327" s="91" t="s">
        <v>218</v>
      </c>
      <c r="P2327" s="0" t="str">
        <f aca="false">RIGHT(H2327,LEN(H2327) - FIND(" ", H2327))</f>
        <v>Apparel</v>
      </c>
    </row>
    <row r="2328" customFormat="false" ht="14.25" hidden="false" customHeight="true" outlineLevel="0" collapsed="false">
      <c r="B2328" s="88" t="s">
        <v>30</v>
      </c>
      <c r="C2328" s="89" t="n">
        <v>1128299</v>
      </c>
      <c r="D2328" s="90" t="n">
        <v>44240</v>
      </c>
      <c r="E2328" s="88" t="s">
        <v>34</v>
      </c>
      <c r="F2328" s="88" t="s">
        <v>92</v>
      </c>
      <c r="G2328" s="88" t="s">
        <v>81</v>
      </c>
      <c r="H2328" s="91" t="s">
        <v>38</v>
      </c>
      <c r="I2328" s="92" t="n">
        <v>37</v>
      </c>
      <c r="J2328" s="93" t="n">
        <v>98</v>
      </c>
      <c r="K2328" s="94" t="n">
        <f aca="false">I2328 * J2328</f>
        <v>3626</v>
      </c>
      <c r="L2328" s="94" t="n">
        <f aca="false">K2328 *M2328</f>
        <v>1305.36</v>
      </c>
      <c r="M2328" s="95" t="n">
        <v>0.36</v>
      </c>
      <c r="N2328" s="88" t="s">
        <v>23</v>
      </c>
      <c r="O2328" s="91" t="s">
        <v>219</v>
      </c>
      <c r="P2328" s="0" t="str">
        <f aca="false">RIGHT(H2328,LEN(H2328) - FIND(" ", H2328))</f>
        <v>Apparel</v>
      </c>
    </row>
    <row r="2329" customFormat="false" ht="14.25" hidden="false" customHeight="true" outlineLevel="0" collapsed="false">
      <c r="B2329" s="88" t="s">
        <v>43</v>
      </c>
      <c r="C2329" s="89" t="n">
        <v>1128299</v>
      </c>
      <c r="D2329" s="90" t="n">
        <v>44240</v>
      </c>
      <c r="E2329" s="88" t="s">
        <v>18</v>
      </c>
      <c r="F2329" s="88" t="s">
        <v>19</v>
      </c>
      <c r="G2329" s="88" t="s">
        <v>60</v>
      </c>
      <c r="H2329" s="91" t="s">
        <v>48</v>
      </c>
      <c r="I2329" s="92" t="n">
        <v>44</v>
      </c>
      <c r="J2329" s="93" t="n">
        <v>256</v>
      </c>
      <c r="K2329" s="94" t="n">
        <f aca="false">I2329 * J2329</f>
        <v>11264</v>
      </c>
      <c r="L2329" s="94" t="n">
        <f aca="false">K2329 *M2329</f>
        <v>3717.12</v>
      </c>
      <c r="M2329" s="95" t="n">
        <v>0.33</v>
      </c>
      <c r="N2329" s="88" t="s">
        <v>31</v>
      </c>
      <c r="O2329" s="91" t="s">
        <v>219</v>
      </c>
      <c r="P2329" s="0" t="str">
        <f aca="false">RIGHT(H2329,LEN(H2329) - FIND(" ", H2329))</f>
        <v>Street Footwear</v>
      </c>
    </row>
    <row r="2330" customFormat="false" ht="14.25" hidden="false" customHeight="true" outlineLevel="0" collapsed="false">
      <c r="B2330" s="88" t="s">
        <v>30</v>
      </c>
      <c r="C2330" s="89" t="n">
        <v>1128299</v>
      </c>
      <c r="D2330" s="90" t="n">
        <v>44240</v>
      </c>
      <c r="E2330" s="88" t="s">
        <v>18</v>
      </c>
      <c r="F2330" s="88" t="s">
        <v>134</v>
      </c>
      <c r="G2330" s="88" t="s">
        <v>71</v>
      </c>
      <c r="H2330" s="91" t="s">
        <v>32</v>
      </c>
      <c r="I2330" s="92" t="n">
        <v>23</v>
      </c>
      <c r="J2330" s="93" t="n">
        <v>150</v>
      </c>
      <c r="K2330" s="94" t="n">
        <f aca="false">I2330 * J2330</f>
        <v>3450</v>
      </c>
      <c r="L2330" s="94" t="n">
        <f aca="false">K2330 *M2330</f>
        <v>1483.5</v>
      </c>
      <c r="M2330" s="95" t="n">
        <v>0.43</v>
      </c>
      <c r="N2330" s="88" t="s">
        <v>31</v>
      </c>
      <c r="O2330" s="91" t="s">
        <v>218</v>
      </c>
      <c r="P2330" s="0" t="str">
        <f aca="false">RIGHT(H2330,LEN(H2330) - FIND(" ", H2330))</f>
        <v>Street Footwear</v>
      </c>
    </row>
    <row r="2331" customFormat="false" ht="14.25" hidden="false" customHeight="true" outlineLevel="0" collapsed="false">
      <c r="B2331" s="88" t="s">
        <v>30</v>
      </c>
      <c r="C2331" s="89" t="n">
        <v>1128299</v>
      </c>
      <c r="D2331" s="90" t="n">
        <v>44240</v>
      </c>
      <c r="E2331" s="88" t="s">
        <v>18</v>
      </c>
      <c r="F2331" s="88" t="s">
        <v>134</v>
      </c>
      <c r="G2331" s="88" t="s">
        <v>71</v>
      </c>
      <c r="H2331" s="91" t="s">
        <v>24</v>
      </c>
      <c r="I2331" s="92" t="n">
        <v>27</v>
      </c>
      <c r="J2331" s="93" t="n">
        <v>124</v>
      </c>
      <c r="K2331" s="94" t="n">
        <f aca="false">I2331 * J2331</f>
        <v>3348</v>
      </c>
      <c r="L2331" s="94" t="n">
        <f aca="false">K2331 *M2331</f>
        <v>1540.08</v>
      </c>
      <c r="M2331" s="95" t="n">
        <v>0.46</v>
      </c>
      <c r="N2331" s="88" t="s">
        <v>31</v>
      </c>
      <c r="O2331" s="91" t="s">
        <v>218</v>
      </c>
      <c r="P2331" s="0" t="str">
        <f aca="false">RIGHT(H2331,LEN(H2331) - FIND(" ", H2331))</f>
        <v>Athletic Footwear</v>
      </c>
    </row>
    <row r="2332" customFormat="false" ht="14.25" hidden="false" customHeight="true" outlineLevel="0" collapsed="false">
      <c r="B2332" s="88" t="s">
        <v>30</v>
      </c>
      <c r="C2332" s="89" t="n">
        <v>1128299</v>
      </c>
      <c r="D2332" s="90" t="n">
        <v>44240</v>
      </c>
      <c r="E2332" s="88" t="s">
        <v>18</v>
      </c>
      <c r="F2332" s="88" t="s">
        <v>134</v>
      </c>
      <c r="G2332" s="88" t="s">
        <v>71</v>
      </c>
      <c r="H2332" s="91" t="s">
        <v>48</v>
      </c>
      <c r="I2332" s="92" t="n">
        <v>28</v>
      </c>
      <c r="J2332" s="93" t="n">
        <v>120</v>
      </c>
      <c r="K2332" s="94" t="n">
        <f aca="false">I2332 * J2332</f>
        <v>3360</v>
      </c>
      <c r="L2332" s="94" t="n">
        <f aca="false">K2332 *M2332</f>
        <v>1377.6</v>
      </c>
      <c r="M2332" s="95" t="n">
        <v>0.41</v>
      </c>
      <c r="N2332" s="88" t="s">
        <v>31</v>
      </c>
      <c r="O2332" s="91" t="s">
        <v>219</v>
      </c>
      <c r="P2332" s="0" t="str">
        <f aca="false">RIGHT(H2332,LEN(H2332) - FIND(" ", H2332))</f>
        <v>Street Footwear</v>
      </c>
    </row>
    <row r="2333" customFormat="false" ht="14.25" hidden="false" customHeight="true" outlineLevel="0" collapsed="false">
      <c r="B2333" s="88" t="s">
        <v>30</v>
      </c>
      <c r="C2333" s="89" t="n">
        <v>1128299</v>
      </c>
      <c r="D2333" s="90" t="n">
        <v>44240</v>
      </c>
      <c r="E2333" s="88" t="s">
        <v>34</v>
      </c>
      <c r="F2333" s="88" t="s">
        <v>92</v>
      </c>
      <c r="G2333" s="88" t="s">
        <v>81</v>
      </c>
      <c r="H2333" s="91" t="s">
        <v>44</v>
      </c>
      <c r="I2333" s="92" t="n">
        <v>30</v>
      </c>
      <c r="J2333" s="93" t="n">
        <v>80</v>
      </c>
      <c r="K2333" s="94" t="n">
        <f aca="false">I2333 * J2333</f>
        <v>2400</v>
      </c>
      <c r="L2333" s="94" t="n">
        <f aca="false">K2333 *M2333</f>
        <v>1056</v>
      </c>
      <c r="M2333" s="95" t="n">
        <v>0.44</v>
      </c>
      <c r="N2333" s="88" t="s">
        <v>31</v>
      </c>
      <c r="O2333" s="91" t="s">
        <v>219</v>
      </c>
      <c r="P2333" s="0" t="str">
        <f aca="false">RIGHT(H2333,LEN(H2333) - FIND(" ", H2333))</f>
        <v>Athletic Footwear</v>
      </c>
    </row>
    <row r="2334" customFormat="false" ht="14.25" hidden="false" customHeight="true" outlineLevel="0" collapsed="false">
      <c r="B2334" s="88" t="s">
        <v>30</v>
      </c>
      <c r="C2334" s="89" t="n">
        <v>1128299</v>
      </c>
      <c r="D2334" s="90" t="n">
        <v>44240</v>
      </c>
      <c r="E2334" s="88" t="s">
        <v>34</v>
      </c>
      <c r="F2334" s="88" t="s">
        <v>92</v>
      </c>
      <c r="G2334" s="88" t="s">
        <v>81</v>
      </c>
      <c r="H2334" s="91" t="s">
        <v>16</v>
      </c>
      <c r="I2334" s="92" t="n">
        <v>34</v>
      </c>
      <c r="J2334" s="93" t="n">
        <v>60</v>
      </c>
      <c r="K2334" s="94" t="n">
        <f aca="false">I2334 * J2334</f>
        <v>2040</v>
      </c>
      <c r="L2334" s="94" t="n">
        <f aca="false">K2334 *M2334</f>
        <v>795.6</v>
      </c>
      <c r="M2334" s="95" t="n">
        <v>0.39</v>
      </c>
      <c r="N2334" s="88" t="s">
        <v>31</v>
      </c>
      <c r="O2334" s="91" t="s">
        <v>218</v>
      </c>
      <c r="P2334" s="0" t="str">
        <f aca="false">RIGHT(H2334,LEN(H2334) - FIND(" ", H2334))</f>
        <v>Apparel</v>
      </c>
    </row>
    <row r="2335" customFormat="false" ht="14.25" hidden="false" customHeight="true" outlineLevel="0" collapsed="false">
      <c r="B2335" s="88" t="s">
        <v>30</v>
      </c>
      <c r="C2335" s="89" t="n">
        <v>1128299</v>
      </c>
      <c r="D2335" s="90" t="n">
        <v>44240</v>
      </c>
      <c r="E2335" s="88" t="s">
        <v>34</v>
      </c>
      <c r="F2335" s="88" t="s">
        <v>92</v>
      </c>
      <c r="G2335" s="88" t="s">
        <v>81</v>
      </c>
      <c r="H2335" s="91" t="s">
        <v>38</v>
      </c>
      <c r="I2335" s="92" t="n">
        <v>28</v>
      </c>
      <c r="J2335" s="93" t="n">
        <v>131</v>
      </c>
      <c r="K2335" s="94" t="n">
        <f aca="false">I2335 * J2335</f>
        <v>3668</v>
      </c>
      <c r="L2335" s="94" t="n">
        <f aca="false">K2335 *M2335</f>
        <v>1063.72</v>
      </c>
      <c r="M2335" s="95" t="n">
        <v>0.29</v>
      </c>
      <c r="N2335" s="88" t="s">
        <v>31</v>
      </c>
      <c r="O2335" s="91" t="s">
        <v>219</v>
      </c>
      <c r="P2335" s="0" t="str">
        <f aca="false">RIGHT(H2335,LEN(H2335) - FIND(" ", H2335))</f>
        <v>Apparel</v>
      </c>
    </row>
    <row r="2336" customFormat="false" ht="14.25" hidden="false" customHeight="true" outlineLevel="0" collapsed="false">
      <c r="B2336" s="88" t="s">
        <v>43</v>
      </c>
      <c r="C2336" s="89" t="n">
        <v>1128299</v>
      </c>
      <c r="D2336" s="90" t="n">
        <v>44241</v>
      </c>
      <c r="E2336" s="88" t="s">
        <v>18</v>
      </c>
      <c r="F2336" s="88" t="s">
        <v>19</v>
      </c>
      <c r="G2336" s="88" t="s">
        <v>60</v>
      </c>
      <c r="H2336" s="91" t="s">
        <v>44</v>
      </c>
      <c r="I2336" s="92" t="n">
        <v>55</v>
      </c>
      <c r="J2336" s="93" t="n">
        <v>775</v>
      </c>
      <c r="K2336" s="94" t="n">
        <f aca="false">I2336 * J2336</f>
        <v>42625</v>
      </c>
      <c r="L2336" s="94" t="n">
        <f aca="false">K2336 *M2336</f>
        <v>10656.25</v>
      </c>
      <c r="M2336" s="95" t="n">
        <v>0.25</v>
      </c>
      <c r="N2336" s="88" t="s">
        <v>31</v>
      </c>
      <c r="O2336" s="91" t="s">
        <v>219</v>
      </c>
      <c r="P2336" s="0" t="str">
        <f aca="false">RIGHT(H2336,LEN(H2336) - FIND(" ", H2336))</f>
        <v>Athletic Footwear</v>
      </c>
    </row>
    <row r="2337" customFormat="false" ht="14.25" hidden="false" customHeight="true" outlineLevel="0" collapsed="false">
      <c r="B2337" s="88" t="s">
        <v>22</v>
      </c>
      <c r="C2337" s="89" t="n">
        <v>1189833</v>
      </c>
      <c r="D2337" s="90" t="n">
        <v>44241</v>
      </c>
      <c r="E2337" s="88" t="s">
        <v>29</v>
      </c>
      <c r="F2337" s="88" t="s">
        <v>124</v>
      </c>
      <c r="G2337" s="88" t="s">
        <v>87</v>
      </c>
      <c r="H2337" s="91" t="s">
        <v>32</v>
      </c>
      <c r="I2337" s="92" t="n">
        <v>45</v>
      </c>
      <c r="J2337" s="93" t="n">
        <v>600</v>
      </c>
      <c r="K2337" s="94" t="n">
        <f aca="false">I2337 * J2337</f>
        <v>27000</v>
      </c>
      <c r="L2337" s="94" t="n">
        <f aca="false">K2337 *M2337</f>
        <v>12150</v>
      </c>
      <c r="M2337" s="95" t="n">
        <v>0.45</v>
      </c>
      <c r="N2337" s="88" t="s">
        <v>31</v>
      </c>
      <c r="O2337" s="91" t="s">
        <v>218</v>
      </c>
      <c r="P2337" s="0" t="str">
        <f aca="false">RIGHT(H2337,LEN(H2337) - FIND(" ", H2337))</f>
        <v>Street Footwear</v>
      </c>
    </row>
    <row r="2338" customFormat="false" ht="14.25" hidden="false" customHeight="true" outlineLevel="0" collapsed="false">
      <c r="B2338" s="88" t="s">
        <v>22</v>
      </c>
      <c r="C2338" s="89" t="n">
        <v>1197831</v>
      </c>
      <c r="D2338" s="90" t="n">
        <v>44241</v>
      </c>
      <c r="E2338" s="88" t="s">
        <v>40</v>
      </c>
      <c r="F2338" s="88" t="s">
        <v>145</v>
      </c>
      <c r="G2338" s="88" t="s">
        <v>142</v>
      </c>
      <c r="H2338" s="91" t="s">
        <v>32</v>
      </c>
      <c r="I2338" s="92" t="n">
        <v>25</v>
      </c>
      <c r="J2338" s="93" t="n">
        <v>600</v>
      </c>
      <c r="K2338" s="94" t="n">
        <f aca="false">I2338 * J2338</f>
        <v>15000</v>
      </c>
      <c r="L2338" s="94" t="n">
        <f aca="false">K2338 *M2338</f>
        <v>5250</v>
      </c>
      <c r="M2338" s="95" t="n">
        <v>0.35</v>
      </c>
      <c r="N2338" s="88" t="s">
        <v>23</v>
      </c>
      <c r="O2338" s="91" t="s">
        <v>218</v>
      </c>
      <c r="P2338" s="0" t="str">
        <f aca="false">RIGHT(H2338,LEN(H2338) - FIND(" ", H2338))</f>
        <v>Street Footwear</v>
      </c>
    </row>
    <row r="2339" customFormat="false" ht="14.25" hidden="false" customHeight="true" outlineLevel="0" collapsed="false">
      <c r="B2339" s="88" t="s">
        <v>22</v>
      </c>
      <c r="C2339" s="89" t="n">
        <v>1197831</v>
      </c>
      <c r="D2339" s="90" t="n">
        <v>44241</v>
      </c>
      <c r="E2339" s="88" t="s">
        <v>40</v>
      </c>
      <c r="F2339" s="88" t="s">
        <v>145</v>
      </c>
      <c r="G2339" s="88" t="s">
        <v>142</v>
      </c>
      <c r="H2339" s="91" t="s">
        <v>24</v>
      </c>
      <c r="I2339" s="92" t="n">
        <v>25</v>
      </c>
      <c r="J2339" s="93" t="n">
        <v>250</v>
      </c>
      <c r="K2339" s="94" t="n">
        <f aca="false">I2339 * J2339</f>
        <v>6250</v>
      </c>
      <c r="L2339" s="94" t="n">
        <f aca="false">K2339 *M2339</f>
        <v>2187.5</v>
      </c>
      <c r="M2339" s="95" t="n">
        <v>0.35</v>
      </c>
      <c r="N2339" s="88" t="s">
        <v>23</v>
      </c>
      <c r="O2339" s="91" t="s">
        <v>218</v>
      </c>
      <c r="P2339" s="0" t="str">
        <f aca="false">RIGHT(H2339,LEN(H2339) - FIND(" ", H2339))</f>
        <v>Athletic Footwear</v>
      </c>
    </row>
    <row r="2340" customFormat="false" ht="14.25" hidden="false" customHeight="true" outlineLevel="0" collapsed="false">
      <c r="B2340" s="88" t="s">
        <v>22</v>
      </c>
      <c r="C2340" s="89" t="n">
        <v>1197831</v>
      </c>
      <c r="D2340" s="90" t="n">
        <v>44241</v>
      </c>
      <c r="E2340" s="88" t="s">
        <v>40</v>
      </c>
      <c r="F2340" s="88" t="s">
        <v>145</v>
      </c>
      <c r="G2340" s="88" t="s">
        <v>142</v>
      </c>
      <c r="H2340" s="91" t="s">
        <v>48</v>
      </c>
      <c r="I2340" s="92" t="n">
        <v>15</v>
      </c>
      <c r="J2340" s="93" t="n">
        <v>300</v>
      </c>
      <c r="K2340" s="94" t="n">
        <f aca="false">I2340 * J2340</f>
        <v>4500</v>
      </c>
      <c r="L2340" s="94" t="n">
        <f aca="false">K2340 *M2340</f>
        <v>1575</v>
      </c>
      <c r="M2340" s="95" t="n">
        <v>0.35</v>
      </c>
      <c r="N2340" s="88" t="s">
        <v>23</v>
      </c>
      <c r="O2340" s="91" t="s">
        <v>219</v>
      </c>
      <c r="P2340" s="0" t="str">
        <f aca="false">RIGHT(H2340,LEN(H2340) - FIND(" ", H2340))</f>
        <v>Street Footwear</v>
      </c>
    </row>
    <row r="2341" customFormat="false" ht="14.25" hidden="false" customHeight="true" outlineLevel="0" collapsed="false">
      <c r="B2341" s="88" t="s">
        <v>22</v>
      </c>
      <c r="C2341" s="89" t="n">
        <v>1197831</v>
      </c>
      <c r="D2341" s="90" t="n">
        <v>44241</v>
      </c>
      <c r="E2341" s="88" t="s">
        <v>29</v>
      </c>
      <c r="F2341" s="88" t="s">
        <v>105</v>
      </c>
      <c r="G2341" s="88" t="s">
        <v>160</v>
      </c>
      <c r="H2341" s="91" t="s">
        <v>44</v>
      </c>
      <c r="I2341" s="92" t="n">
        <v>20</v>
      </c>
      <c r="J2341" s="93" t="n">
        <v>150</v>
      </c>
      <c r="K2341" s="94" t="n">
        <f aca="false">I2341 * J2341</f>
        <v>3000</v>
      </c>
      <c r="L2341" s="94" t="n">
        <f aca="false">K2341 *M2341</f>
        <v>1050</v>
      </c>
      <c r="M2341" s="95" t="n">
        <v>0.35</v>
      </c>
      <c r="N2341" s="88" t="s">
        <v>23</v>
      </c>
      <c r="O2341" s="91" t="s">
        <v>219</v>
      </c>
      <c r="P2341" s="0" t="str">
        <f aca="false">RIGHT(H2341,LEN(H2341) - FIND(" ", H2341))</f>
        <v>Athletic Footwear</v>
      </c>
    </row>
    <row r="2342" customFormat="false" ht="14.25" hidden="false" customHeight="true" outlineLevel="0" collapsed="false">
      <c r="B2342" s="88" t="s">
        <v>22</v>
      </c>
      <c r="C2342" s="89" t="n">
        <v>1197831</v>
      </c>
      <c r="D2342" s="90" t="n">
        <v>44241</v>
      </c>
      <c r="E2342" s="88" t="s">
        <v>29</v>
      </c>
      <c r="F2342" s="88" t="s">
        <v>105</v>
      </c>
      <c r="G2342" s="88" t="s">
        <v>160</v>
      </c>
      <c r="H2342" s="91" t="s">
        <v>16</v>
      </c>
      <c r="I2342" s="92" t="n">
        <v>35</v>
      </c>
      <c r="J2342" s="93" t="n">
        <v>225</v>
      </c>
      <c r="K2342" s="94" t="n">
        <f aca="false">I2342 * J2342</f>
        <v>7875</v>
      </c>
      <c r="L2342" s="94" t="n">
        <f aca="false">K2342 *M2342</f>
        <v>2756.25</v>
      </c>
      <c r="M2342" s="95" t="n">
        <v>0.35</v>
      </c>
      <c r="N2342" s="88" t="s">
        <v>23</v>
      </c>
      <c r="O2342" s="91" t="s">
        <v>218</v>
      </c>
      <c r="P2342" s="0" t="str">
        <f aca="false">RIGHT(H2342,LEN(H2342) - FIND(" ", H2342))</f>
        <v>Apparel</v>
      </c>
    </row>
    <row r="2343" customFormat="false" ht="14.25" hidden="false" customHeight="true" outlineLevel="0" collapsed="false">
      <c r="B2343" s="88" t="s">
        <v>22</v>
      </c>
      <c r="C2343" s="89" t="n">
        <v>1197831</v>
      </c>
      <c r="D2343" s="90" t="n">
        <v>44241</v>
      </c>
      <c r="E2343" s="88" t="s">
        <v>29</v>
      </c>
      <c r="F2343" s="88" t="s">
        <v>105</v>
      </c>
      <c r="G2343" s="88" t="s">
        <v>160</v>
      </c>
      <c r="H2343" s="91" t="s">
        <v>38</v>
      </c>
      <c r="I2343" s="92" t="n">
        <v>20</v>
      </c>
      <c r="J2343" s="93" t="n">
        <v>325</v>
      </c>
      <c r="K2343" s="94" t="n">
        <f aca="false">I2343 * J2343</f>
        <v>6500</v>
      </c>
      <c r="L2343" s="94" t="n">
        <f aca="false">K2343 *M2343</f>
        <v>2275</v>
      </c>
      <c r="M2343" s="95" t="n">
        <v>0.35</v>
      </c>
      <c r="N2343" s="88" t="s">
        <v>23</v>
      </c>
      <c r="O2343" s="91" t="s">
        <v>219</v>
      </c>
      <c r="P2343" s="0" t="str">
        <f aca="false">RIGHT(H2343,LEN(H2343) - FIND(" ", H2343))</f>
        <v>Apparel</v>
      </c>
    </row>
    <row r="2344" customFormat="false" ht="14.25" hidden="false" customHeight="true" outlineLevel="0" collapsed="false">
      <c r="B2344" s="88" t="s">
        <v>43</v>
      </c>
      <c r="C2344" s="89" t="n">
        <v>1128299</v>
      </c>
      <c r="D2344" s="90" t="n">
        <v>44241</v>
      </c>
      <c r="E2344" s="88" t="s">
        <v>18</v>
      </c>
      <c r="F2344" s="88" t="s">
        <v>19</v>
      </c>
      <c r="G2344" s="88" t="s">
        <v>60</v>
      </c>
      <c r="H2344" s="91" t="s">
        <v>44</v>
      </c>
      <c r="I2344" s="92" t="n">
        <v>51</v>
      </c>
      <c r="J2344" s="93" t="n">
        <v>194</v>
      </c>
      <c r="K2344" s="94" t="n">
        <f aca="false">I2344 * J2344</f>
        <v>9894</v>
      </c>
      <c r="L2344" s="94" t="n">
        <f aca="false">K2344 *M2344</f>
        <v>3957.6</v>
      </c>
      <c r="M2344" s="95" t="n">
        <v>0.4</v>
      </c>
      <c r="N2344" s="88" t="s">
        <v>23</v>
      </c>
      <c r="O2344" s="91" t="s">
        <v>219</v>
      </c>
      <c r="P2344" s="0" t="str">
        <f aca="false">RIGHT(H2344,LEN(H2344) - FIND(" ", H2344))</f>
        <v>Athletic Footwear</v>
      </c>
    </row>
    <row r="2345" customFormat="false" ht="14.25" hidden="false" customHeight="true" outlineLevel="0" collapsed="false">
      <c r="B2345" s="88" t="s">
        <v>22</v>
      </c>
      <c r="C2345" s="89" t="n">
        <v>1189833</v>
      </c>
      <c r="D2345" s="90" t="n">
        <v>44241</v>
      </c>
      <c r="E2345" s="88" t="s">
        <v>29</v>
      </c>
      <c r="F2345" s="88" t="s">
        <v>124</v>
      </c>
      <c r="G2345" s="88" t="s">
        <v>87</v>
      </c>
      <c r="H2345" s="91" t="s">
        <v>32</v>
      </c>
      <c r="I2345" s="92" t="n">
        <v>41</v>
      </c>
      <c r="J2345" s="93" t="n">
        <v>180</v>
      </c>
      <c r="K2345" s="94" t="n">
        <f aca="false">I2345 * J2345</f>
        <v>7380</v>
      </c>
      <c r="L2345" s="94" t="n">
        <f aca="false">K2345 *M2345</f>
        <v>4280.4</v>
      </c>
      <c r="M2345" s="95" t="n">
        <v>0.58</v>
      </c>
      <c r="N2345" s="88" t="s">
        <v>23</v>
      </c>
      <c r="O2345" s="91" t="s">
        <v>218</v>
      </c>
      <c r="P2345" s="0" t="str">
        <f aca="false">RIGHT(H2345,LEN(H2345) - FIND(" ", H2345))</f>
        <v>Street Footwear</v>
      </c>
    </row>
    <row r="2346" customFormat="false" ht="14.25" hidden="false" customHeight="true" outlineLevel="0" collapsed="false">
      <c r="B2346" s="88" t="s">
        <v>22</v>
      </c>
      <c r="C2346" s="89" t="n">
        <v>1197831</v>
      </c>
      <c r="D2346" s="90" t="n">
        <v>44241</v>
      </c>
      <c r="E2346" s="88" t="s">
        <v>40</v>
      </c>
      <c r="F2346" s="88" t="s">
        <v>145</v>
      </c>
      <c r="G2346" s="88" t="s">
        <v>142</v>
      </c>
      <c r="H2346" s="91" t="s">
        <v>32</v>
      </c>
      <c r="I2346" s="92" t="n">
        <v>23</v>
      </c>
      <c r="J2346" s="93" t="n">
        <v>162</v>
      </c>
      <c r="K2346" s="94" t="n">
        <f aca="false">I2346 * J2346</f>
        <v>3726</v>
      </c>
      <c r="L2346" s="94" t="n">
        <f aca="false">K2346 *M2346</f>
        <v>1751.22</v>
      </c>
      <c r="M2346" s="95" t="n">
        <v>0.47</v>
      </c>
      <c r="N2346" s="88" t="s">
        <v>23</v>
      </c>
      <c r="O2346" s="91" t="s">
        <v>218</v>
      </c>
      <c r="P2346" s="0" t="str">
        <f aca="false">RIGHT(H2346,LEN(H2346) - FIND(" ", H2346))</f>
        <v>Street Footwear</v>
      </c>
    </row>
    <row r="2347" customFormat="false" ht="14.25" hidden="false" customHeight="true" outlineLevel="0" collapsed="false">
      <c r="B2347" s="88" t="s">
        <v>22</v>
      </c>
      <c r="C2347" s="89" t="n">
        <v>1197831</v>
      </c>
      <c r="D2347" s="90" t="n">
        <v>44241</v>
      </c>
      <c r="E2347" s="88" t="s">
        <v>40</v>
      </c>
      <c r="F2347" s="88" t="s">
        <v>145</v>
      </c>
      <c r="G2347" s="88" t="s">
        <v>142</v>
      </c>
      <c r="H2347" s="91" t="s">
        <v>24</v>
      </c>
      <c r="I2347" s="92" t="n">
        <v>23</v>
      </c>
      <c r="J2347" s="93" t="n">
        <v>65</v>
      </c>
      <c r="K2347" s="94" t="n">
        <f aca="false">I2347 * J2347</f>
        <v>1495</v>
      </c>
      <c r="L2347" s="94" t="n">
        <f aca="false">K2347 *M2347</f>
        <v>747.5</v>
      </c>
      <c r="M2347" s="95" t="n">
        <v>0.5</v>
      </c>
      <c r="N2347" s="88" t="s">
        <v>23</v>
      </c>
      <c r="O2347" s="91" t="s">
        <v>218</v>
      </c>
      <c r="P2347" s="0" t="str">
        <f aca="false">RIGHT(H2347,LEN(H2347) - FIND(" ", H2347))</f>
        <v>Athletic Footwear</v>
      </c>
    </row>
    <row r="2348" customFormat="false" ht="14.25" hidden="false" customHeight="true" outlineLevel="0" collapsed="false">
      <c r="B2348" s="88" t="s">
        <v>22</v>
      </c>
      <c r="C2348" s="89" t="n">
        <v>1197831</v>
      </c>
      <c r="D2348" s="90" t="n">
        <v>44241</v>
      </c>
      <c r="E2348" s="88" t="s">
        <v>40</v>
      </c>
      <c r="F2348" s="88" t="s">
        <v>145</v>
      </c>
      <c r="G2348" s="88" t="s">
        <v>142</v>
      </c>
      <c r="H2348" s="91" t="s">
        <v>48</v>
      </c>
      <c r="I2348" s="92" t="n">
        <v>14</v>
      </c>
      <c r="J2348" s="93" t="n">
        <v>75</v>
      </c>
      <c r="K2348" s="94" t="n">
        <f aca="false">I2348 * J2348</f>
        <v>1050</v>
      </c>
      <c r="L2348" s="94" t="n">
        <f aca="false">K2348 *M2348</f>
        <v>514.5</v>
      </c>
      <c r="M2348" s="95" t="n">
        <v>0.49</v>
      </c>
      <c r="N2348" s="88" t="s">
        <v>23</v>
      </c>
      <c r="O2348" s="91" t="s">
        <v>219</v>
      </c>
      <c r="P2348" s="0" t="str">
        <f aca="false">RIGHT(H2348,LEN(H2348) - FIND(" ", H2348))</f>
        <v>Street Footwear</v>
      </c>
    </row>
    <row r="2349" customFormat="false" ht="14.25" hidden="false" customHeight="true" outlineLevel="0" collapsed="false">
      <c r="B2349" s="88" t="s">
        <v>22</v>
      </c>
      <c r="C2349" s="89" t="n">
        <v>1197831</v>
      </c>
      <c r="D2349" s="90" t="n">
        <v>44241</v>
      </c>
      <c r="E2349" s="88" t="s">
        <v>29</v>
      </c>
      <c r="F2349" s="88" t="s">
        <v>105</v>
      </c>
      <c r="G2349" s="88" t="s">
        <v>160</v>
      </c>
      <c r="H2349" s="91" t="s">
        <v>44</v>
      </c>
      <c r="I2349" s="92" t="n">
        <v>20</v>
      </c>
      <c r="J2349" s="93" t="n">
        <v>42</v>
      </c>
      <c r="K2349" s="94" t="n">
        <f aca="false">I2349 * J2349</f>
        <v>840</v>
      </c>
      <c r="L2349" s="94" t="n">
        <f aca="false">K2349 *M2349</f>
        <v>378</v>
      </c>
      <c r="M2349" s="95" t="n">
        <v>0.45</v>
      </c>
      <c r="N2349" s="88" t="s">
        <v>23</v>
      </c>
      <c r="O2349" s="91" t="s">
        <v>219</v>
      </c>
      <c r="P2349" s="0" t="str">
        <f aca="false">RIGHT(H2349,LEN(H2349) - FIND(" ", H2349))</f>
        <v>Athletic Footwear</v>
      </c>
    </row>
    <row r="2350" customFormat="false" ht="14.25" hidden="false" customHeight="true" outlineLevel="0" collapsed="false">
      <c r="B2350" s="88" t="s">
        <v>22</v>
      </c>
      <c r="C2350" s="89" t="n">
        <v>1197831</v>
      </c>
      <c r="D2350" s="90" t="n">
        <v>44241</v>
      </c>
      <c r="E2350" s="88" t="s">
        <v>29</v>
      </c>
      <c r="F2350" s="88" t="s">
        <v>105</v>
      </c>
      <c r="G2350" s="88" t="s">
        <v>160</v>
      </c>
      <c r="H2350" s="91" t="s">
        <v>16</v>
      </c>
      <c r="I2350" s="92" t="n">
        <v>32</v>
      </c>
      <c r="J2350" s="93" t="n">
        <v>68</v>
      </c>
      <c r="K2350" s="94" t="n">
        <f aca="false">I2350 * J2350</f>
        <v>2176</v>
      </c>
      <c r="L2350" s="94" t="n">
        <f aca="false">K2350 *M2350</f>
        <v>1044.48</v>
      </c>
      <c r="M2350" s="95" t="n">
        <v>0.48</v>
      </c>
      <c r="N2350" s="88" t="s">
        <v>23</v>
      </c>
      <c r="O2350" s="91" t="s">
        <v>218</v>
      </c>
      <c r="P2350" s="0" t="str">
        <f aca="false">RIGHT(H2350,LEN(H2350) - FIND(" ", H2350))</f>
        <v>Apparel</v>
      </c>
    </row>
    <row r="2351" customFormat="false" ht="14.25" hidden="false" customHeight="true" outlineLevel="0" collapsed="false">
      <c r="B2351" s="88" t="s">
        <v>22</v>
      </c>
      <c r="C2351" s="89" t="n">
        <v>1197831</v>
      </c>
      <c r="D2351" s="90" t="n">
        <v>44241</v>
      </c>
      <c r="E2351" s="88" t="s">
        <v>29</v>
      </c>
      <c r="F2351" s="88" t="s">
        <v>105</v>
      </c>
      <c r="G2351" s="88" t="s">
        <v>160</v>
      </c>
      <c r="H2351" s="91" t="s">
        <v>38</v>
      </c>
      <c r="I2351" s="92" t="n">
        <v>18</v>
      </c>
      <c r="J2351" s="93" t="n">
        <v>98</v>
      </c>
      <c r="K2351" s="94" t="n">
        <f aca="false">I2351 * J2351</f>
        <v>1764</v>
      </c>
      <c r="L2351" s="94" t="n">
        <f aca="false">K2351 *M2351</f>
        <v>864.36</v>
      </c>
      <c r="M2351" s="95" t="n">
        <v>0.49</v>
      </c>
      <c r="N2351" s="88" t="s">
        <v>23</v>
      </c>
      <c r="O2351" s="91" t="s">
        <v>219</v>
      </c>
      <c r="P2351" s="0" t="str">
        <f aca="false">RIGHT(H2351,LEN(H2351) - FIND(" ", H2351))</f>
        <v>Apparel</v>
      </c>
    </row>
    <row r="2352" customFormat="false" ht="14.25" hidden="false" customHeight="true" outlineLevel="0" collapsed="false">
      <c r="B2352" s="88" t="s">
        <v>43</v>
      </c>
      <c r="C2352" s="89" t="n">
        <v>1128299</v>
      </c>
      <c r="D2352" s="90" t="n">
        <v>44241</v>
      </c>
      <c r="E2352" s="88" t="s">
        <v>18</v>
      </c>
      <c r="F2352" s="88" t="s">
        <v>19</v>
      </c>
      <c r="G2352" s="88" t="s">
        <v>60</v>
      </c>
      <c r="H2352" s="91" t="s">
        <v>44</v>
      </c>
      <c r="I2352" s="92" t="n">
        <v>40</v>
      </c>
      <c r="J2352" s="93" t="n">
        <v>271</v>
      </c>
      <c r="K2352" s="94" t="n">
        <f aca="false">I2352 * J2352</f>
        <v>10840</v>
      </c>
      <c r="L2352" s="94" t="n">
        <f aca="false">K2352 *M2352</f>
        <v>3252</v>
      </c>
      <c r="M2352" s="95" t="n">
        <v>0.3</v>
      </c>
      <c r="N2352" s="88" t="s">
        <v>31</v>
      </c>
      <c r="O2352" s="91" t="s">
        <v>219</v>
      </c>
      <c r="P2352" s="0" t="str">
        <f aca="false">RIGHT(H2352,LEN(H2352) - FIND(" ", H2352))</f>
        <v>Athletic Footwear</v>
      </c>
    </row>
    <row r="2353" customFormat="false" ht="14.25" hidden="false" customHeight="true" outlineLevel="0" collapsed="false">
      <c r="B2353" s="88" t="s">
        <v>22</v>
      </c>
      <c r="C2353" s="89" t="n">
        <v>1197831</v>
      </c>
      <c r="D2353" s="90" t="n">
        <v>44241</v>
      </c>
      <c r="E2353" s="88" t="s">
        <v>40</v>
      </c>
      <c r="F2353" s="88" t="s">
        <v>145</v>
      </c>
      <c r="G2353" s="88" t="s">
        <v>142</v>
      </c>
      <c r="H2353" s="91" t="s">
        <v>32</v>
      </c>
      <c r="I2353" s="92" t="n">
        <v>18</v>
      </c>
      <c r="J2353" s="93" t="n">
        <v>204</v>
      </c>
      <c r="K2353" s="94" t="n">
        <f aca="false">I2353 * J2353</f>
        <v>3672</v>
      </c>
      <c r="L2353" s="94" t="n">
        <f aca="false">K2353 *M2353</f>
        <v>1468.8</v>
      </c>
      <c r="M2353" s="95" t="n">
        <v>0.4</v>
      </c>
      <c r="N2353" s="88" t="s">
        <v>31</v>
      </c>
      <c r="O2353" s="91" t="s">
        <v>218</v>
      </c>
      <c r="P2353" s="0" t="str">
        <f aca="false">RIGHT(H2353,LEN(H2353) - FIND(" ", H2353))</f>
        <v>Street Footwear</v>
      </c>
    </row>
    <row r="2354" customFormat="false" ht="14.25" hidden="false" customHeight="true" outlineLevel="0" collapsed="false">
      <c r="B2354" s="88" t="s">
        <v>22</v>
      </c>
      <c r="C2354" s="89" t="n">
        <v>1197831</v>
      </c>
      <c r="D2354" s="90" t="n">
        <v>44241</v>
      </c>
      <c r="E2354" s="88" t="s">
        <v>40</v>
      </c>
      <c r="F2354" s="88" t="s">
        <v>145</v>
      </c>
      <c r="G2354" s="88" t="s">
        <v>142</v>
      </c>
      <c r="H2354" s="91" t="s">
        <v>24</v>
      </c>
      <c r="I2354" s="92" t="n">
        <v>17</v>
      </c>
      <c r="J2354" s="93" t="n">
        <v>75</v>
      </c>
      <c r="K2354" s="94" t="n">
        <f aca="false">I2354 * J2354</f>
        <v>1275</v>
      </c>
      <c r="L2354" s="94" t="n">
        <f aca="false">K2354 *M2354</f>
        <v>522.75</v>
      </c>
      <c r="M2354" s="95" t="n">
        <v>0.41</v>
      </c>
      <c r="N2354" s="88" t="s">
        <v>31</v>
      </c>
      <c r="O2354" s="91" t="s">
        <v>218</v>
      </c>
      <c r="P2354" s="0" t="str">
        <f aca="false">RIGHT(H2354,LEN(H2354) - FIND(" ", H2354))</f>
        <v>Athletic Footwear</v>
      </c>
    </row>
    <row r="2355" customFormat="false" ht="14.25" hidden="false" customHeight="true" outlineLevel="0" collapsed="false">
      <c r="B2355" s="88" t="s">
        <v>22</v>
      </c>
      <c r="C2355" s="89" t="n">
        <v>1197831</v>
      </c>
      <c r="D2355" s="90" t="n">
        <v>44241</v>
      </c>
      <c r="E2355" s="88" t="s">
        <v>40</v>
      </c>
      <c r="F2355" s="88" t="s">
        <v>145</v>
      </c>
      <c r="G2355" s="88" t="s">
        <v>142</v>
      </c>
      <c r="H2355" s="91" t="s">
        <v>48</v>
      </c>
      <c r="I2355" s="92" t="n">
        <v>11</v>
      </c>
      <c r="J2355" s="93" t="n">
        <v>90</v>
      </c>
      <c r="K2355" s="94" t="n">
        <f aca="false">I2355 * J2355</f>
        <v>990</v>
      </c>
      <c r="L2355" s="94" t="n">
        <f aca="false">K2355 *M2355</f>
        <v>386.1</v>
      </c>
      <c r="M2355" s="95" t="n">
        <v>0.39</v>
      </c>
      <c r="N2355" s="88" t="s">
        <v>31</v>
      </c>
      <c r="O2355" s="91" t="s">
        <v>219</v>
      </c>
      <c r="P2355" s="0" t="str">
        <f aca="false">RIGHT(H2355,LEN(H2355) - FIND(" ", H2355))</f>
        <v>Street Footwear</v>
      </c>
    </row>
    <row r="2356" customFormat="false" ht="14.25" hidden="false" customHeight="true" outlineLevel="0" collapsed="false">
      <c r="B2356" s="88" t="s">
        <v>43</v>
      </c>
      <c r="C2356" s="89" t="n">
        <v>1128299</v>
      </c>
      <c r="D2356" s="90" t="n">
        <v>44242</v>
      </c>
      <c r="E2356" s="88" t="s">
        <v>18</v>
      </c>
      <c r="F2356" s="88" t="s">
        <v>19</v>
      </c>
      <c r="G2356" s="88" t="s">
        <v>60</v>
      </c>
      <c r="H2356" s="91" t="s">
        <v>16</v>
      </c>
      <c r="I2356" s="92" t="n">
        <v>65</v>
      </c>
      <c r="J2356" s="93" t="n">
        <v>700</v>
      </c>
      <c r="K2356" s="94" t="n">
        <f aca="false">I2356 * J2356</f>
        <v>45500</v>
      </c>
      <c r="L2356" s="94" t="n">
        <f aca="false">K2356 *M2356</f>
        <v>20475</v>
      </c>
      <c r="M2356" s="95" t="n">
        <v>0.45</v>
      </c>
      <c r="N2356" s="88" t="s">
        <v>31</v>
      </c>
      <c r="O2356" s="91" t="s">
        <v>218</v>
      </c>
      <c r="P2356" s="0" t="str">
        <f aca="false">RIGHT(H2356,LEN(H2356) - FIND(" ", H2356))</f>
        <v>Apparel</v>
      </c>
    </row>
    <row r="2357" customFormat="false" ht="14.25" hidden="false" customHeight="true" outlineLevel="0" collapsed="false">
      <c r="B2357" s="88" t="s">
        <v>22</v>
      </c>
      <c r="C2357" s="89" t="n">
        <v>1189833</v>
      </c>
      <c r="D2357" s="90" t="n">
        <v>44242</v>
      </c>
      <c r="E2357" s="88" t="s">
        <v>29</v>
      </c>
      <c r="F2357" s="88" t="s">
        <v>124</v>
      </c>
      <c r="G2357" s="88" t="s">
        <v>87</v>
      </c>
      <c r="H2357" s="91" t="s">
        <v>24</v>
      </c>
      <c r="I2357" s="92" t="n">
        <v>50</v>
      </c>
      <c r="J2357" s="93" t="n">
        <v>600</v>
      </c>
      <c r="K2357" s="94" t="n">
        <f aca="false">I2357 * J2357</f>
        <v>30000</v>
      </c>
      <c r="L2357" s="94" t="n">
        <f aca="false">K2357 *M2357</f>
        <v>9000</v>
      </c>
      <c r="M2357" s="95" t="n">
        <v>0.3</v>
      </c>
      <c r="N2357" s="88" t="s">
        <v>31</v>
      </c>
      <c r="O2357" s="91" t="s">
        <v>218</v>
      </c>
      <c r="P2357" s="0" t="str">
        <f aca="false">RIGHT(H2357,LEN(H2357) - FIND(" ", H2357))</f>
        <v>Athletic Footwear</v>
      </c>
    </row>
    <row r="2358" customFormat="false" ht="14.25" hidden="false" customHeight="true" outlineLevel="0" collapsed="false">
      <c r="B2358" s="88" t="s">
        <v>13</v>
      </c>
      <c r="C2358" s="89" t="n">
        <v>1185732</v>
      </c>
      <c r="D2358" s="90" t="n">
        <v>44242</v>
      </c>
      <c r="E2358" s="88" t="s">
        <v>26</v>
      </c>
      <c r="F2358" s="88" t="s">
        <v>113</v>
      </c>
      <c r="G2358" s="88" t="s">
        <v>85</v>
      </c>
      <c r="H2358" s="91" t="s">
        <v>32</v>
      </c>
      <c r="I2358" s="92" t="n">
        <v>40</v>
      </c>
      <c r="J2358" s="93" t="n">
        <v>575</v>
      </c>
      <c r="K2358" s="94" t="n">
        <f aca="false">I2358 * J2358</f>
        <v>23000</v>
      </c>
      <c r="L2358" s="94" t="n">
        <f aca="false">K2358 *M2358</f>
        <v>8050</v>
      </c>
      <c r="M2358" s="95" t="n">
        <v>0.35</v>
      </c>
      <c r="N2358" s="88" t="s">
        <v>14</v>
      </c>
      <c r="O2358" s="91" t="s">
        <v>218</v>
      </c>
      <c r="P2358" s="0" t="str">
        <f aca="false">RIGHT(H2358,LEN(H2358) - FIND(" ", H2358))</f>
        <v>Street Footwear</v>
      </c>
    </row>
    <row r="2359" customFormat="false" ht="14.25" hidden="false" customHeight="true" outlineLevel="0" collapsed="false">
      <c r="B2359" s="88" t="s">
        <v>13</v>
      </c>
      <c r="C2359" s="89" t="n">
        <v>1185732</v>
      </c>
      <c r="D2359" s="90" t="n">
        <v>44242</v>
      </c>
      <c r="E2359" s="88" t="s">
        <v>26</v>
      </c>
      <c r="F2359" s="88" t="s">
        <v>113</v>
      </c>
      <c r="G2359" s="88" t="s">
        <v>85</v>
      </c>
      <c r="H2359" s="91" t="s">
        <v>24</v>
      </c>
      <c r="I2359" s="92" t="n">
        <v>40</v>
      </c>
      <c r="J2359" s="93" t="n">
        <v>225</v>
      </c>
      <c r="K2359" s="94" t="n">
        <f aca="false">I2359 * J2359</f>
        <v>9000</v>
      </c>
      <c r="L2359" s="94" t="n">
        <f aca="false">K2359 *M2359</f>
        <v>3150</v>
      </c>
      <c r="M2359" s="95" t="n">
        <v>0.35</v>
      </c>
      <c r="N2359" s="88" t="s">
        <v>14</v>
      </c>
      <c r="O2359" s="91" t="s">
        <v>218</v>
      </c>
      <c r="P2359" s="0" t="str">
        <f aca="false">RIGHT(H2359,LEN(H2359) - FIND(" ", H2359))</f>
        <v>Athletic Footwear</v>
      </c>
    </row>
    <row r="2360" customFormat="false" ht="14.25" hidden="false" customHeight="true" outlineLevel="0" collapsed="false">
      <c r="B2360" s="88" t="s">
        <v>13</v>
      </c>
      <c r="C2360" s="89" t="n">
        <v>1185732</v>
      </c>
      <c r="D2360" s="90" t="n">
        <v>44242</v>
      </c>
      <c r="E2360" s="88" t="s">
        <v>26</v>
      </c>
      <c r="F2360" s="88" t="s">
        <v>113</v>
      </c>
      <c r="G2360" s="88" t="s">
        <v>85</v>
      </c>
      <c r="H2360" s="91" t="s">
        <v>48</v>
      </c>
      <c r="I2360" s="92" t="n">
        <v>30</v>
      </c>
      <c r="J2360" s="93" t="n">
        <v>275</v>
      </c>
      <c r="K2360" s="94" t="n">
        <f aca="false">I2360 * J2360</f>
        <v>8250</v>
      </c>
      <c r="L2360" s="94" t="n">
        <f aca="false">K2360 *M2360</f>
        <v>3300</v>
      </c>
      <c r="M2360" s="95" t="n">
        <v>0.4</v>
      </c>
      <c r="N2360" s="88" t="s">
        <v>14</v>
      </c>
      <c r="O2360" s="91" t="s">
        <v>219</v>
      </c>
      <c r="P2360" s="0" t="str">
        <f aca="false">RIGHT(H2360,LEN(H2360) - FIND(" ", H2360))</f>
        <v>Street Footwear</v>
      </c>
    </row>
    <row r="2361" customFormat="false" ht="14.25" hidden="false" customHeight="true" outlineLevel="0" collapsed="false">
      <c r="B2361" s="88" t="s">
        <v>13</v>
      </c>
      <c r="C2361" s="89" t="n">
        <v>1185732</v>
      </c>
      <c r="D2361" s="90" t="n">
        <v>44242</v>
      </c>
      <c r="E2361" s="88" t="s">
        <v>26</v>
      </c>
      <c r="F2361" s="88" t="s">
        <v>89</v>
      </c>
      <c r="G2361" s="88" t="s">
        <v>162</v>
      </c>
      <c r="H2361" s="91" t="s">
        <v>44</v>
      </c>
      <c r="I2361" s="92" t="n">
        <v>35</v>
      </c>
      <c r="J2361" s="93" t="n">
        <v>150</v>
      </c>
      <c r="K2361" s="94" t="n">
        <f aca="false">I2361 * J2361</f>
        <v>5250</v>
      </c>
      <c r="L2361" s="94" t="n">
        <f aca="false">K2361 *M2361</f>
        <v>2100</v>
      </c>
      <c r="M2361" s="95" t="n">
        <v>0.4</v>
      </c>
      <c r="N2361" s="88" t="s">
        <v>14</v>
      </c>
      <c r="O2361" s="91" t="s">
        <v>219</v>
      </c>
      <c r="P2361" s="0" t="str">
        <f aca="false">RIGHT(H2361,LEN(H2361) - FIND(" ", H2361))</f>
        <v>Athletic Footwear</v>
      </c>
    </row>
    <row r="2362" customFormat="false" ht="14.25" hidden="false" customHeight="true" outlineLevel="0" collapsed="false">
      <c r="B2362" s="88" t="s">
        <v>13</v>
      </c>
      <c r="C2362" s="89" t="n">
        <v>1185732</v>
      </c>
      <c r="D2362" s="90" t="n">
        <v>44242</v>
      </c>
      <c r="E2362" s="88" t="s">
        <v>26</v>
      </c>
      <c r="F2362" s="88" t="s">
        <v>89</v>
      </c>
      <c r="G2362" s="88" t="s">
        <v>162</v>
      </c>
      <c r="H2362" s="91" t="s">
        <v>16</v>
      </c>
      <c r="I2362" s="92" t="n">
        <v>50</v>
      </c>
      <c r="J2362" s="93" t="n">
        <v>225</v>
      </c>
      <c r="K2362" s="94" t="n">
        <f aca="false">I2362 * J2362</f>
        <v>11250</v>
      </c>
      <c r="L2362" s="94" t="n">
        <f aca="false">K2362 *M2362</f>
        <v>3375</v>
      </c>
      <c r="M2362" s="95" t="n">
        <v>0.3</v>
      </c>
      <c r="N2362" s="88" t="s">
        <v>14</v>
      </c>
      <c r="O2362" s="91" t="s">
        <v>218</v>
      </c>
      <c r="P2362" s="0" t="str">
        <f aca="false">RIGHT(H2362,LEN(H2362) - FIND(" ", H2362))</f>
        <v>Apparel</v>
      </c>
    </row>
    <row r="2363" customFormat="false" ht="14.25" hidden="false" customHeight="true" outlineLevel="0" collapsed="false">
      <c r="B2363" s="88" t="s">
        <v>13</v>
      </c>
      <c r="C2363" s="89" t="n">
        <v>1185732</v>
      </c>
      <c r="D2363" s="90" t="n">
        <v>44242</v>
      </c>
      <c r="E2363" s="88" t="s">
        <v>26</v>
      </c>
      <c r="F2363" s="88" t="s">
        <v>89</v>
      </c>
      <c r="G2363" s="88" t="s">
        <v>162</v>
      </c>
      <c r="H2363" s="91" t="s">
        <v>38</v>
      </c>
      <c r="I2363" s="92" t="n">
        <v>40</v>
      </c>
      <c r="J2363" s="93" t="n">
        <v>325</v>
      </c>
      <c r="K2363" s="94" t="n">
        <f aca="false">I2363 * J2363</f>
        <v>13000</v>
      </c>
      <c r="L2363" s="94" t="n">
        <f aca="false">K2363 *M2363</f>
        <v>5200</v>
      </c>
      <c r="M2363" s="95" t="n">
        <v>0.4</v>
      </c>
      <c r="N2363" s="88" t="s">
        <v>14</v>
      </c>
      <c r="O2363" s="91" t="s">
        <v>219</v>
      </c>
      <c r="P2363" s="0" t="str">
        <f aca="false">RIGHT(H2363,LEN(H2363) - FIND(" ", H2363))</f>
        <v>Apparel</v>
      </c>
    </row>
    <row r="2364" customFormat="false" ht="14.25" hidden="false" customHeight="true" outlineLevel="0" collapsed="false">
      <c r="B2364" s="88" t="s">
        <v>30</v>
      </c>
      <c r="C2364" s="89" t="n">
        <v>1185732</v>
      </c>
      <c r="D2364" s="90" t="n">
        <v>44242</v>
      </c>
      <c r="E2364" s="88" t="s">
        <v>26</v>
      </c>
      <c r="F2364" s="88" t="s">
        <v>149</v>
      </c>
      <c r="G2364" s="88" t="s">
        <v>150</v>
      </c>
      <c r="H2364" s="91" t="s">
        <v>32</v>
      </c>
      <c r="I2364" s="92" t="n">
        <v>40</v>
      </c>
      <c r="J2364" s="93" t="n">
        <v>500</v>
      </c>
      <c r="K2364" s="94" t="n">
        <f aca="false">I2364 * J2364</f>
        <v>20000</v>
      </c>
      <c r="L2364" s="94" t="n">
        <f aca="false">K2364 *M2364</f>
        <v>6000</v>
      </c>
      <c r="M2364" s="95" t="n">
        <v>0.3</v>
      </c>
      <c r="N2364" s="88" t="s">
        <v>14</v>
      </c>
      <c r="O2364" s="91" t="s">
        <v>218</v>
      </c>
      <c r="P2364" s="0" t="str">
        <f aca="false">RIGHT(H2364,LEN(H2364) - FIND(" ", H2364))</f>
        <v>Street Footwear</v>
      </c>
    </row>
    <row r="2365" customFormat="false" ht="14.25" hidden="false" customHeight="true" outlineLevel="0" collapsed="false">
      <c r="B2365" s="88" t="s">
        <v>30</v>
      </c>
      <c r="C2365" s="89" t="n">
        <v>1185732</v>
      </c>
      <c r="D2365" s="90" t="n">
        <v>44242</v>
      </c>
      <c r="E2365" s="88" t="s">
        <v>26</v>
      </c>
      <c r="F2365" s="88" t="s">
        <v>149</v>
      </c>
      <c r="G2365" s="88" t="s">
        <v>150</v>
      </c>
      <c r="H2365" s="91" t="s">
        <v>24</v>
      </c>
      <c r="I2365" s="92" t="n">
        <v>40</v>
      </c>
      <c r="J2365" s="93" t="n">
        <v>150</v>
      </c>
      <c r="K2365" s="94" t="n">
        <f aca="false">I2365 * J2365</f>
        <v>6000</v>
      </c>
      <c r="L2365" s="94" t="n">
        <f aca="false">K2365 *M2365</f>
        <v>1800</v>
      </c>
      <c r="M2365" s="95" t="n">
        <v>0.3</v>
      </c>
      <c r="N2365" s="88" t="s">
        <v>14</v>
      </c>
      <c r="O2365" s="91" t="s">
        <v>218</v>
      </c>
      <c r="P2365" s="0" t="str">
        <f aca="false">RIGHT(H2365,LEN(H2365) - FIND(" ", H2365))</f>
        <v>Athletic Footwear</v>
      </c>
    </row>
    <row r="2366" customFormat="false" ht="14.25" hidden="false" customHeight="true" outlineLevel="0" collapsed="false">
      <c r="B2366" s="88" t="s">
        <v>30</v>
      </c>
      <c r="C2366" s="89" t="n">
        <v>1185732</v>
      </c>
      <c r="D2366" s="90" t="n">
        <v>44242</v>
      </c>
      <c r="E2366" s="88" t="s">
        <v>26</v>
      </c>
      <c r="F2366" s="88" t="s">
        <v>149</v>
      </c>
      <c r="G2366" s="88" t="s">
        <v>150</v>
      </c>
      <c r="H2366" s="91" t="s">
        <v>48</v>
      </c>
      <c r="I2366" s="92" t="n">
        <v>30</v>
      </c>
      <c r="J2366" s="93" t="n">
        <v>200</v>
      </c>
      <c r="K2366" s="94" t="n">
        <f aca="false">I2366 * J2366</f>
        <v>6000</v>
      </c>
      <c r="L2366" s="94" t="n">
        <f aca="false">K2366 *M2366</f>
        <v>1500</v>
      </c>
      <c r="M2366" s="95" t="n">
        <v>0.25</v>
      </c>
      <c r="N2366" s="88" t="s">
        <v>14</v>
      </c>
      <c r="O2366" s="91" t="s">
        <v>219</v>
      </c>
      <c r="P2366" s="0" t="str">
        <f aca="false">RIGHT(H2366,LEN(H2366) - FIND(" ", H2366))</f>
        <v>Street Footwear</v>
      </c>
    </row>
    <row r="2367" customFormat="false" ht="14.25" hidden="false" customHeight="true" outlineLevel="0" collapsed="false">
      <c r="B2367" s="88" t="s">
        <v>30</v>
      </c>
      <c r="C2367" s="89" t="n">
        <v>1185732</v>
      </c>
      <c r="D2367" s="90" t="n">
        <v>44242</v>
      </c>
      <c r="E2367" s="88" t="s">
        <v>26</v>
      </c>
      <c r="F2367" s="88" t="s">
        <v>115</v>
      </c>
      <c r="G2367" s="88" t="s">
        <v>93</v>
      </c>
      <c r="H2367" s="91" t="s">
        <v>44</v>
      </c>
      <c r="I2367" s="92" t="n">
        <v>35</v>
      </c>
      <c r="J2367" s="93" t="n">
        <v>250</v>
      </c>
      <c r="K2367" s="94" t="n">
        <f aca="false">I2367 * J2367</f>
        <v>8750</v>
      </c>
      <c r="L2367" s="94" t="n">
        <f aca="false">K2367 *M2367</f>
        <v>2187.5</v>
      </c>
      <c r="M2367" s="95" t="n">
        <v>0.25</v>
      </c>
      <c r="N2367" s="88" t="s">
        <v>14</v>
      </c>
      <c r="O2367" s="91" t="s">
        <v>219</v>
      </c>
      <c r="P2367" s="0" t="str">
        <f aca="false">RIGHT(H2367,LEN(H2367) - FIND(" ", H2367))</f>
        <v>Athletic Footwear</v>
      </c>
    </row>
    <row r="2368" customFormat="false" ht="14.25" hidden="false" customHeight="true" outlineLevel="0" collapsed="false">
      <c r="B2368" s="88" t="s">
        <v>30</v>
      </c>
      <c r="C2368" s="89" t="n">
        <v>1185732</v>
      </c>
      <c r="D2368" s="90" t="n">
        <v>44242</v>
      </c>
      <c r="E2368" s="88" t="s">
        <v>26</v>
      </c>
      <c r="F2368" s="88" t="s">
        <v>115</v>
      </c>
      <c r="G2368" s="88" t="s">
        <v>93</v>
      </c>
      <c r="H2368" s="91" t="s">
        <v>16</v>
      </c>
      <c r="I2368" s="92" t="n">
        <v>50</v>
      </c>
      <c r="J2368" s="93" t="n">
        <v>150</v>
      </c>
      <c r="K2368" s="94" t="n">
        <f aca="false">I2368 * J2368</f>
        <v>7500</v>
      </c>
      <c r="L2368" s="94" t="n">
        <f aca="false">K2368 *M2368</f>
        <v>1875</v>
      </c>
      <c r="M2368" s="95" t="n">
        <v>0.25</v>
      </c>
      <c r="N2368" s="88" t="s">
        <v>14</v>
      </c>
      <c r="O2368" s="91" t="s">
        <v>218</v>
      </c>
      <c r="P2368" s="0" t="str">
        <f aca="false">RIGHT(H2368,LEN(H2368) - FIND(" ", H2368))</f>
        <v>Apparel</v>
      </c>
    </row>
    <row r="2369" customFormat="false" ht="14.25" hidden="false" customHeight="true" outlineLevel="0" collapsed="false">
      <c r="B2369" s="88" t="s">
        <v>30</v>
      </c>
      <c r="C2369" s="89" t="n">
        <v>1185732</v>
      </c>
      <c r="D2369" s="90" t="n">
        <v>44242</v>
      </c>
      <c r="E2369" s="88" t="s">
        <v>26</v>
      </c>
      <c r="F2369" s="88" t="s">
        <v>115</v>
      </c>
      <c r="G2369" s="88" t="s">
        <v>93</v>
      </c>
      <c r="H2369" s="91" t="s">
        <v>38</v>
      </c>
      <c r="I2369" s="92" t="n">
        <v>40</v>
      </c>
      <c r="J2369" s="93" t="n">
        <v>250</v>
      </c>
      <c r="K2369" s="94" t="n">
        <f aca="false">I2369 * J2369</f>
        <v>10000</v>
      </c>
      <c r="L2369" s="94" t="n">
        <f aca="false">K2369 *M2369</f>
        <v>3000</v>
      </c>
      <c r="M2369" s="95" t="n">
        <v>0.3</v>
      </c>
      <c r="N2369" s="88" t="s">
        <v>14</v>
      </c>
      <c r="O2369" s="91" t="s">
        <v>219</v>
      </c>
      <c r="P2369" s="0" t="str">
        <f aca="false">RIGHT(H2369,LEN(H2369) - FIND(" ", H2369))</f>
        <v>Apparel</v>
      </c>
    </row>
    <row r="2370" customFormat="false" ht="14.25" hidden="false" customHeight="true" outlineLevel="0" collapsed="false">
      <c r="B2370" s="88" t="s">
        <v>43</v>
      </c>
      <c r="C2370" s="89" t="n">
        <v>1128299</v>
      </c>
      <c r="D2370" s="90" t="n">
        <v>44242</v>
      </c>
      <c r="E2370" s="88" t="s">
        <v>18</v>
      </c>
      <c r="F2370" s="88" t="s">
        <v>19</v>
      </c>
      <c r="G2370" s="88" t="s">
        <v>60</v>
      </c>
      <c r="H2370" s="91" t="s">
        <v>16</v>
      </c>
      <c r="I2370" s="92" t="n">
        <v>59</v>
      </c>
      <c r="J2370" s="93" t="n">
        <v>175</v>
      </c>
      <c r="K2370" s="94" t="n">
        <f aca="false">I2370 * J2370</f>
        <v>10325</v>
      </c>
      <c r="L2370" s="94" t="n">
        <f aca="false">K2370 *M2370</f>
        <v>6195</v>
      </c>
      <c r="M2370" s="95" t="n">
        <v>0.6</v>
      </c>
      <c r="N2370" s="88" t="s">
        <v>23</v>
      </c>
      <c r="O2370" s="91" t="s">
        <v>218</v>
      </c>
      <c r="P2370" s="0" t="str">
        <f aca="false">RIGHT(H2370,LEN(H2370) - FIND(" ", H2370))</f>
        <v>Apparel</v>
      </c>
    </row>
    <row r="2371" customFormat="false" ht="14.25" hidden="false" customHeight="true" outlineLevel="0" collapsed="false">
      <c r="B2371" s="88" t="s">
        <v>22</v>
      </c>
      <c r="C2371" s="89" t="n">
        <v>1189833</v>
      </c>
      <c r="D2371" s="90" t="n">
        <v>44242</v>
      </c>
      <c r="E2371" s="88" t="s">
        <v>29</v>
      </c>
      <c r="F2371" s="88" t="s">
        <v>124</v>
      </c>
      <c r="G2371" s="88" t="s">
        <v>87</v>
      </c>
      <c r="H2371" s="91" t="s">
        <v>24</v>
      </c>
      <c r="I2371" s="92" t="n">
        <v>48</v>
      </c>
      <c r="J2371" s="93" t="n">
        <v>156</v>
      </c>
      <c r="K2371" s="94" t="n">
        <f aca="false">I2371 * J2371</f>
        <v>7488</v>
      </c>
      <c r="L2371" s="94" t="n">
        <f aca="false">K2371 *M2371</f>
        <v>3294.72</v>
      </c>
      <c r="M2371" s="95" t="n">
        <v>0.44</v>
      </c>
      <c r="N2371" s="88" t="s">
        <v>23</v>
      </c>
      <c r="O2371" s="91" t="s">
        <v>218</v>
      </c>
      <c r="P2371" s="0" t="str">
        <f aca="false">RIGHT(H2371,LEN(H2371) - FIND(" ", H2371))</f>
        <v>Athletic Footwear</v>
      </c>
    </row>
    <row r="2372" customFormat="false" ht="14.25" hidden="false" customHeight="true" outlineLevel="0" collapsed="false">
      <c r="B2372" s="88" t="s">
        <v>13</v>
      </c>
      <c r="C2372" s="89" t="n">
        <v>1185732</v>
      </c>
      <c r="D2372" s="90" t="n">
        <v>44242</v>
      </c>
      <c r="E2372" s="88" t="s">
        <v>26</v>
      </c>
      <c r="F2372" s="88" t="s">
        <v>113</v>
      </c>
      <c r="G2372" s="88" t="s">
        <v>85</v>
      </c>
      <c r="H2372" s="91" t="s">
        <v>32</v>
      </c>
      <c r="I2372" s="92" t="n">
        <v>39</v>
      </c>
      <c r="J2372" s="93" t="n">
        <v>144</v>
      </c>
      <c r="K2372" s="94" t="n">
        <f aca="false">I2372 * J2372</f>
        <v>5616</v>
      </c>
      <c r="L2372" s="94" t="n">
        <f aca="false">K2372 *M2372</f>
        <v>2808</v>
      </c>
      <c r="M2372" s="95" t="n">
        <v>0.5</v>
      </c>
      <c r="N2372" s="88" t="s">
        <v>23</v>
      </c>
      <c r="O2372" s="91" t="s">
        <v>218</v>
      </c>
      <c r="P2372" s="0" t="str">
        <f aca="false">RIGHT(H2372,LEN(H2372) - FIND(" ", H2372))</f>
        <v>Street Footwear</v>
      </c>
    </row>
    <row r="2373" customFormat="false" ht="14.25" hidden="false" customHeight="true" outlineLevel="0" collapsed="false">
      <c r="B2373" s="88" t="s">
        <v>13</v>
      </c>
      <c r="C2373" s="89" t="n">
        <v>1185732</v>
      </c>
      <c r="D2373" s="90" t="n">
        <v>44242</v>
      </c>
      <c r="E2373" s="88" t="s">
        <v>26</v>
      </c>
      <c r="F2373" s="88" t="s">
        <v>113</v>
      </c>
      <c r="G2373" s="88" t="s">
        <v>85</v>
      </c>
      <c r="H2373" s="91" t="s">
        <v>24</v>
      </c>
      <c r="I2373" s="92" t="n">
        <v>37</v>
      </c>
      <c r="J2373" s="93" t="n">
        <v>61</v>
      </c>
      <c r="K2373" s="94" t="n">
        <f aca="false">I2373 * J2373</f>
        <v>2257</v>
      </c>
      <c r="L2373" s="94" t="n">
        <f aca="false">K2373 *M2373</f>
        <v>1038.22</v>
      </c>
      <c r="M2373" s="95" t="n">
        <v>0.46</v>
      </c>
      <c r="N2373" s="88" t="s">
        <v>23</v>
      </c>
      <c r="O2373" s="91" t="s">
        <v>218</v>
      </c>
      <c r="P2373" s="0" t="str">
        <f aca="false">RIGHT(H2373,LEN(H2373) - FIND(" ", H2373))</f>
        <v>Athletic Footwear</v>
      </c>
    </row>
    <row r="2374" customFormat="false" ht="14.25" hidden="false" customHeight="true" outlineLevel="0" collapsed="false">
      <c r="B2374" s="88" t="s">
        <v>13</v>
      </c>
      <c r="C2374" s="89" t="n">
        <v>1185732</v>
      </c>
      <c r="D2374" s="90" t="n">
        <v>44242</v>
      </c>
      <c r="E2374" s="88" t="s">
        <v>26</v>
      </c>
      <c r="F2374" s="88" t="s">
        <v>113</v>
      </c>
      <c r="G2374" s="88" t="s">
        <v>85</v>
      </c>
      <c r="H2374" s="91" t="s">
        <v>48</v>
      </c>
      <c r="I2374" s="92" t="n">
        <v>27</v>
      </c>
      <c r="J2374" s="93" t="n">
        <v>69</v>
      </c>
      <c r="K2374" s="94" t="n">
        <f aca="false">I2374 * J2374</f>
        <v>1863</v>
      </c>
      <c r="L2374" s="94" t="n">
        <f aca="false">K2374 *M2374</f>
        <v>950.13</v>
      </c>
      <c r="M2374" s="95" t="n">
        <v>0.51</v>
      </c>
      <c r="N2374" s="88" t="s">
        <v>23</v>
      </c>
      <c r="O2374" s="91" t="s">
        <v>219</v>
      </c>
      <c r="P2374" s="0" t="str">
        <f aca="false">RIGHT(H2374,LEN(H2374) - FIND(" ", H2374))</f>
        <v>Street Footwear</v>
      </c>
    </row>
    <row r="2375" customFormat="false" ht="14.25" hidden="false" customHeight="true" outlineLevel="0" collapsed="false">
      <c r="B2375" s="88" t="s">
        <v>13</v>
      </c>
      <c r="C2375" s="89" t="n">
        <v>1185732</v>
      </c>
      <c r="D2375" s="90" t="n">
        <v>44242</v>
      </c>
      <c r="E2375" s="88" t="s">
        <v>26</v>
      </c>
      <c r="F2375" s="88" t="s">
        <v>89</v>
      </c>
      <c r="G2375" s="88" t="s">
        <v>162</v>
      </c>
      <c r="H2375" s="91" t="s">
        <v>44</v>
      </c>
      <c r="I2375" s="92" t="n">
        <v>33</v>
      </c>
      <c r="J2375" s="93" t="n">
        <v>45</v>
      </c>
      <c r="K2375" s="94" t="n">
        <f aca="false">I2375 * J2375</f>
        <v>1485</v>
      </c>
      <c r="L2375" s="94" t="n">
        <f aca="false">K2375 *M2375</f>
        <v>816.75</v>
      </c>
      <c r="M2375" s="95" t="n">
        <v>0.55</v>
      </c>
      <c r="N2375" s="88" t="s">
        <v>23</v>
      </c>
      <c r="O2375" s="91" t="s">
        <v>219</v>
      </c>
      <c r="P2375" s="0" t="str">
        <f aca="false">RIGHT(H2375,LEN(H2375) - FIND(" ", H2375))</f>
        <v>Athletic Footwear</v>
      </c>
    </row>
    <row r="2376" customFormat="false" ht="14.25" hidden="false" customHeight="true" outlineLevel="0" collapsed="false">
      <c r="B2376" s="88" t="s">
        <v>13</v>
      </c>
      <c r="C2376" s="89" t="n">
        <v>1185732</v>
      </c>
      <c r="D2376" s="90" t="n">
        <v>44242</v>
      </c>
      <c r="E2376" s="88" t="s">
        <v>26</v>
      </c>
      <c r="F2376" s="88" t="s">
        <v>89</v>
      </c>
      <c r="G2376" s="88" t="s">
        <v>162</v>
      </c>
      <c r="H2376" s="91" t="s">
        <v>16</v>
      </c>
      <c r="I2376" s="92" t="n">
        <v>45</v>
      </c>
      <c r="J2376" s="93" t="n">
        <v>65</v>
      </c>
      <c r="K2376" s="94" t="n">
        <f aca="false">I2376 * J2376</f>
        <v>2925</v>
      </c>
      <c r="L2376" s="94" t="n">
        <f aca="false">K2376 *M2376</f>
        <v>1199.25</v>
      </c>
      <c r="M2376" s="95" t="n">
        <v>0.41</v>
      </c>
      <c r="N2376" s="88" t="s">
        <v>23</v>
      </c>
      <c r="O2376" s="91" t="s">
        <v>218</v>
      </c>
      <c r="P2376" s="0" t="str">
        <f aca="false">RIGHT(H2376,LEN(H2376) - FIND(" ", H2376))</f>
        <v>Apparel</v>
      </c>
    </row>
    <row r="2377" customFormat="false" ht="14.25" hidden="false" customHeight="true" outlineLevel="0" collapsed="false">
      <c r="B2377" s="88" t="s">
        <v>13</v>
      </c>
      <c r="C2377" s="89" t="n">
        <v>1185732</v>
      </c>
      <c r="D2377" s="90" t="n">
        <v>44242</v>
      </c>
      <c r="E2377" s="88" t="s">
        <v>26</v>
      </c>
      <c r="F2377" s="88" t="s">
        <v>89</v>
      </c>
      <c r="G2377" s="88" t="s">
        <v>162</v>
      </c>
      <c r="H2377" s="91" t="s">
        <v>38</v>
      </c>
      <c r="I2377" s="92" t="n">
        <v>39</v>
      </c>
      <c r="J2377" s="93" t="n">
        <v>98</v>
      </c>
      <c r="K2377" s="94" t="n">
        <f aca="false">I2377 * J2377</f>
        <v>3822</v>
      </c>
      <c r="L2377" s="94" t="n">
        <f aca="false">K2377 *M2377</f>
        <v>2025.66</v>
      </c>
      <c r="M2377" s="95" t="n">
        <v>0.53</v>
      </c>
      <c r="N2377" s="88" t="s">
        <v>23</v>
      </c>
      <c r="O2377" s="91" t="s">
        <v>219</v>
      </c>
      <c r="P2377" s="0" t="str">
        <f aca="false">RIGHT(H2377,LEN(H2377) - FIND(" ", H2377))</f>
        <v>Apparel</v>
      </c>
    </row>
    <row r="2378" customFormat="false" ht="14.25" hidden="false" customHeight="true" outlineLevel="0" collapsed="false">
      <c r="B2378" s="88" t="s">
        <v>30</v>
      </c>
      <c r="C2378" s="89" t="n">
        <v>1185732</v>
      </c>
      <c r="D2378" s="90" t="n">
        <v>44242</v>
      </c>
      <c r="E2378" s="88" t="s">
        <v>26</v>
      </c>
      <c r="F2378" s="88" t="s">
        <v>149</v>
      </c>
      <c r="G2378" s="88" t="s">
        <v>150</v>
      </c>
      <c r="H2378" s="91" t="s">
        <v>32</v>
      </c>
      <c r="I2378" s="92" t="n">
        <v>36</v>
      </c>
      <c r="J2378" s="93" t="n">
        <v>140</v>
      </c>
      <c r="K2378" s="94" t="n">
        <f aca="false">I2378 * J2378</f>
        <v>5040</v>
      </c>
      <c r="L2378" s="94" t="n">
        <f aca="false">K2378 *M2378</f>
        <v>2066.4</v>
      </c>
      <c r="M2378" s="95" t="n">
        <v>0.41</v>
      </c>
      <c r="N2378" s="88" t="s">
        <v>23</v>
      </c>
      <c r="O2378" s="91" t="s">
        <v>218</v>
      </c>
      <c r="P2378" s="0" t="str">
        <f aca="false">RIGHT(H2378,LEN(H2378) - FIND(" ", H2378))</f>
        <v>Street Footwear</v>
      </c>
    </row>
    <row r="2379" customFormat="false" ht="14.25" hidden="false" customHeight="true" outlineLevel="0" collapsed="false">
      <c r="B2379" s="88" t="s">
        <v>30</v>
      </c>
      <c r="C2379" s="89" t="n">
        <v>1185732</v>
      </c>
      <c r="D2379" s="90" t="n">
        <v>44242</v>
      </c>
      <c r="E2379" s="88" t="s">
        <v>26</v>
      </c>
      <c r="F2379" s="88" t="s">
        <v>149</v>
      </c>
      <c r="G2379" s="88" t="s">
        <v>150</v>
      </c>
      <c r="H2379" s="91" t="s">
        <v>24</v>
      </c>
      <c r="I2379" s="92" t="n">
        <v>38</v>
      </c>
      <c r="J2379" s="93" t="n">
        <v>41</v>
      </c>
      <c r="K2379" s="94" t="n">
        <f aca="false">I2379 * J2379</f>
        <v>1558</v>
      </c>
      <c r="L2379" s="94" t="n">
        <f aca="false">K2379 *M2379</f>
        <v>654.36</v>
      </c>
      <c r="M2379" s="95" t="n">
        <v>0.42</v>
      </c>
      <c r="N2379" s="88" t="s">
        <v>23</v>
      </c>
      <c r="O2379" s="91" t="s">
        <v>218</v>
      </c>
      <c r="P2379" s="0" t="str">
        <f aca="false">RIGHT(H2379,LEN(H2379) - FIND(" ", H2379))</f>
        <v>Athletic Footwear</v>
      </c>
    </row>
    <row r="2380" customFormat="false" ht="14.25" hidden="false" customHeight="true" outlineLevel="0" collapsed="false">
      <c r="B2380" s="88" t="s">
        <v>30</v>
      </c>
      <c r="C2380" s="89" t="n">
        <v>1185732</v>
      </c>
      <c r="D2380" s="90" t="n">
        <v>44242</v>
      </c>
      <c r="E2380" s="88" t="s">
        <v>26</v>
      </c>
      <c r="F2380" s="88" t="s">
        <v>149</v>
      </c>
      <c r="G2380" s="88" t="s">
        <v>150</v>
      </c>
      <c r="H2380" s="91" t="s">
        <v>48</v>
      </c>
      <c r="I2380" s="92" t="n">
        <v>29</v>
      </c>
      <c r="J2380" s="93" t="n">
        <v>60</v>
      </c>
      <c r="K2380" s="94" t="n">
        <f aca="false">I2380 * J2380</f>
        <v>1740</v>
      </c>
      <c r="L2380" s="94" t="n">
        <f aca="false">K2380 *M2380</f>
        <v>661.2</v>
      </c>
      <c r="M2380" s="95" t="n">
        <v>0.38</v>
      </c>
      <c r="N2380" s="88" t="s">
        <v>23</v>
      </c>
      <c r="O2380" s="91" t="s">
        <v>219</v>
      </c>
      <c r="P2380" s="0" t="str">
        <f aca="false">RIGHT(H2380,LEN(H2380) - FIND(" ", H2380))</f>
        <v>Street Footwear</v>
      </c>
    </row>
    <row r="2381" customFormat="false" ht="14.25" hidden="false" customHeight="true" outlineLevel="0" collapsed="false">
      <c r="B2381" s="88" t="s">
        <v>30</v>
      </c>
      <c r="C2381" s="89" t="n">
        <v>1185732</v>
      </c>
      <c r="D2381" s="90" t="n">
        <v>44242</v>
      </c>
      <c r="E2381" s="88" t="s">
        <v>26</v>
      </c>
      <c r="F2381" s="88" t="s">
        <v>115</v>
      </c>
      <c r="G2381" s="88" t="s">
        <v>93</v>
      </c>
      <c r="H2381" s="91" t="s">
        <v>44</v>
      </c>
      <c r="I2381" s="92" t="n">
        <v>32</v>
      </c>
      <c r="J2381" s="93" t="n">
        <v>68</v>
      </c>
      <c r="K2381" s="94" t="n">
        <f aca="false">I2381 * J2381</f>
        <v>2176</v>
      </c>
      <c r="L2381" s="94" t="n">
        <f aca="false">K2381 *M2381</f>
        <v>826.88</v>
      </c>
      <c r="M2381" s="95" t="n">
        <v>0.38</v>
      </c>
      <c r="N2381" s="88" t="s">
        <v>23</v>
      </c>
      <c r="O2381" s="91" t="s">
        <v>219</v>
      </c>
      <c r="P2381" s="0" t="str">
        <f aca="false">RIGHT(H2381,LEN(H2381) - FIND(" ", H2381))</f>
        <v>Athletic Footwear</v>
      </c>
    </row>
    <row r="2382" customFormat="false" ht="14.25" hidden="false" customHeight="true" outlineLevel="0" collapsed="false">
      <c r="B2382" s="88" t="s">
        <v>30</v>
      </c>
      <c r="C2382" s="89" t="n">
        <v>1185732</v>
      </c>
      <c r="D2382" s="90" t="n">
        <v>44242</v>
      </c>
      <c r="E2382" s="88" t="s">
        <v>26</v>
      </c>
      <c r="F2382" s="88" t="s">
        <v>115</v>
      </c>
      <c r="G2382" s="88" t="s">
        <v>93</v>
      </c>
      <c r="H2382" s="91" t="s">
        <v>16</v>
      </c>
      <c r="I2382" s="92" t="n">
        <v>48</v>
      </c>
      <c r="J2382" s="93" t="n">
        <v>41</v>
      </c>
      <c r="K2382" s="94" t="n">
        <f aca="false">I2382 * J2382</f>
        <v>1968</v>
      </c>
      <c r="L2382" s="94" t="n">
        <f aca="false">K2382 *M2382</f>
        <v>747.84</v>
      </c>
      <c r="M2382" s="95" t="n">
        <v>0.38</v>
      </c>
      <c r="N2382" s="88" t="s">
        <v>23</v>
      </c>
      <c r="O2382" s="91" t="s">
        <v>218</v>
      </c>
      <c r="P2382" s="0" t="str">
        <f aca="false">RIGHT(H2382,LEN(H2382) - FIND(" ", H2382))</f>
        <v>Apparel</v>
      </c>
    </row>
    <row r="2383" customFormat="false" ht="14.25" hidden="false" customHeight="true" outlineLevel="0" collapsed="false">
      <c r="B2383" s="88" t="s">
        <v>30</v>
      </c>
      <c r="C2383" s="89" t="n">
        <v>1185732</v>
      </c>
      <c r="D2383" s="90" t="n">
        <v>44242</v>
      </c>
      <c r="E2383" s="88" t="s">
        <v>26</v>
      </c>
      <c r="F2383" s="88" t="s">
        <v>115</v>
      </c>
      <c r="G2383" s="88" t="s">
        <v>93</v>
      </c>
      <c r="H2383" s="91" t="s">
        <v>38</v>
      </c>
      <c r="I2383" s="92" t="n">
        <v>38</v>
      </c>
      <c r="J2383" s="93" t="n">
        <v>75</v>
      </c>
      <c r="K2383" s="94" t="n">
        <f aca="false">I2383 * J2383</f>
        <v>2850</v>
      </c>
      <c r="L2383" s="94" t="n">
        <f aca="false">K2383 *M2383</f>
        <v>1254</v>
      </c>
      <c r="M2383" s="95" t="n">
        <v>0.44</v>
      </c>
      <c r="N2383" s="88" t="s">
        <v>23</v>
      </c>
      <c r="O2383" s="91" t="s">
        <v>219</v>
      </c>
      <c r="P2383" s="0" t="str">
        <f aca="false">RIGHT(H2383,LEN(H2383) - FIND(" ", H2383))</f>
        <v>Apparel</v>
      </c>
    </row>
    <row r="2384" customFormat="false" ht="14.25" hidden="false" customHeight="true" outlineLevel="0" collapsed="false">
      <c r="B2384" s="88" t="s">
        <v>43</v>
      </c>
      <c r="C2384" s="89" t="n">
        <v>1128299</v>
      </c>
      <c r="D2384" s="90" t="n">
        <v>44242</v>
      </c>
      <c r="E2384" s="88" t="s">
        <v>18</v>
      </c>
      <c r="F2384" s="88" t="s">
        <v>19</v>
      </c>
      <c r="G2384" s="88" t="s">
        <v>60</v>
      </c>
      <c r="H2384" s="91" t="s">
        <v>16</v>
      </c>
      <c r="I2384" s="92" t="n">
        <v>43</v>
      </c>
      <c r="J2384" s="93" t="n">
        <v>245</v>
      </c>
      <c r="K2384" s="94" t="n">
        <f aca="false">I2384 * J2384</f>
        <v>10535</v>
      </c>
      <c r="L2384" s="94" t="n">
        <f aca="false">K2384 *M2384</f>
        <v>5478.2</v>
      </c>
      <c r="M2384" s="95" t="n">
        <v>0.52</v>
      </c>
      <c r="N2384" s="88" t="s">
        <v>31</v>
      </c>
      <c r="O2384" s="91" t="s">
        <v>218</v>
      </c>
      <c r="P2384" s="0" t="str">
        <f aca="false">RIGHT(H2384,LEN(H2384) - FIND(" ", H2384))</f>
        <v>Apparel</v>
      </c>
    </row>
    <row r="2385" customFormat="false" ht="14.25" hidden="false" customHeight="true" outlineLevel="0" collapsed="false">
      <c r="B2385" s="88" t="s">
        <v>30</v>
      </c>
      <c r="C2385" s="89" t="n">
        <v>1185732</v>
      </c>
      <c r="D2385" s="90" t="n">
        <v>44242</v>
      </c>
      <c r="E2385" s="88" t="s">
        <v>26</v>
      </c>
      <c r="F2385" s="88" t="s">
        <v>149</v>
      </c>
      <c r="G2385" s="88" t="s">
        <v>150</v>
      </c>
      <c r="H2385" s="91" t="s">
        <v>32</v>
      </c>
      <c r="I2385" s="92" t="n">
        <v>26</v>
      </c>
      <c r="J2385" s="93" t="n">
        <v>155</v>
      </c>
      <c r="K2385" s="94" t="n">
        <f aca="false">I2385 * J2385</f>
        <v>4030</v>
      </c>
      <c r="L2385" s="94" t="n">
        <f aca="false">K2385 *M2385</f>
        <v>1491.1</v>
      </c>
      <c r="M2385" s="95" t="n">
        <v>0.37</v>
      </c>
      <c r="N2385" s="88" t="s">
        <v>31</v>
      </c>
      <c r="O2385" s="91" t="s">
        <v>218</v>
      </c>
      <c r="P2385" s="0" t="str">
        <f aca="false">RIGHT(H2385,LEN(H2385) - FIND(" ", H2385))</f>
        <v>Street Footwear</v>
      </c>
    </row>
    <row r="2386" customFormat="false" ht="14.25" hidden="false" customHeight="true" outlineLevel="0" collapsed="false">
      <c r="B2386" s="88" t="s">
        <v>30</v>
      </c>
      <c r="C2386" s="89" t="n">
        <v>1185732</v>
      </c>
      <c r="D2386" s="90" t="n">
        <v>44242</v>
      </c>
      <c r="E2386" s="88" t="s">
        <v>26</v>
      </c>
      <c r="F2386" s="88" t="s">
        <v>149</v>
      </c>
      <c r="G2386" s="88" t="s">
        <v>150</v>
      </c>
      <c r="H2386" s="91" t="s">
        <v>24</v>
      </c>
      <c r="I2386" s="92" t="n">
        <v>31</v>
      </c>
      <c r="J2386" s="93" t="n">
        <v>53</v>
      </c>
      <c r="K2386" s="94" t="n">
        <f aca="false">I2386 * J2386</f>
        <v>1643</v>
      </c>
      <c r="L2386" s="94" t="n">
        <f aca="false">K2386 *M2386</f>
        <v>575.05</v>
      </c>
      <c r="M2386" s="95" t="n">
        <v>0.35</v>
      </c>
      <c r="N2386" s="88" t="s">
        <v>31</v>
      </c>
      <c r="O2386" s="91" t="s">
        <v>218</v>
      </c>
      <c r="P2386" s="0" t="str">
        <f aca="false">RIGHT(H2386,LEN(H2386) - FIND(" ", H2386))</f>
        <v>Athletic Footwear</v>
      </c>
    </row>
    <row r="2387" customFormat="false" ht="14.25" hidden="false" customHeight="true" outlineLevel="0" collapsed="false">
      <c r="B2387" s="88" t="s">
        <v>30</v>
      </c>
      <c r="C2387" s="89" t="n">
        <v>1185732</v>
      </c>
      <c r="D2387" s="90" t="n">
        <v>44242</v>
      </c>
      <c r="E2387" s="88" t="s">
        <v>26</v>
      </c>
      <c r="F2387" s="88" t="s">
        <v>149</v>
      </c>
      <c r="G2387" s="88" t="s">
        <v>150</v>
      </c>
      <c r="H2387" s="91" t="s">
        <v>48</v>
      </c>
      <c r="I2387" s="92" t="n">
        <v>24</v>
      </c>
      <c r="J2387" s="93" t="n">
        <v>70</v>
      </c>
      <c r="K2387" s="94" t="n">
        <f aca="false">I2387 * J2387</f>
        <v>1680</v>
      </c>
      <c r="L2387" s="94" t="n">
        <f aca="false">K2387 *M2387</f>
        <v>487.2</v>
      </c>
      <c r="M2387" s="95" t="n">
        <v>0.29</v>
      </c>
      <c r="N2387" s="88" t="s">
        <v>31</v>
      </c>
      <c r="O2387" s="91" t="s">
        <v>219</v>
      </c>
      <c r="P2387" s="0" t="str">
        <f aca="false">RIGHT(H2387,LEN(H2387) - FIND(" ", H2387))</f>
        <v>Street Footwear</v>
      </c>
    </row>
    <row r="2388" customFormat="false" ht="14.25" hidden="false" customHeight="true" outlineLevel="0" collapsed="false">
      <c r="B2388" s="88" t="s">
        <v>30</v>
      </c>
      <c r="C2388" s="89" t="n">
        <v>1185732</v>
      </c>
      <c r="D2388" s="90" t="n">
        <v>44242</v>
      </c>
      <c r="E2388" s="88" t="s">
        <v>26</v>
      </c>
      <c r="F2388" s="88" t="s">
        <v>115</v>
      </c>
      <c r="G2388" s="88" t="s">
        <v>93</v>
      </c>
      <c r="H2388" s="91" t="s">
        <v>44</v>
      </c>
      <c r="I2388" s="92" t="n">
        <v>27</v>
      </c>
      <c r="J2388" s="93" t="n">
        <v>75</v>
      </c>
      <c r="K2388" s="94" t="n">
        <f aca="false">I2388 * J2388</f>
        <v>2025</v>
      </c>
      <c r="L2388" s="94" t="n">
        <f aca="false">K2388 *M2388</f>
        <v>648</v>
      </c>
      <c r="M2388" s="95" t="n">
        <v>0.32</v>
      </c>
      <c r="N2388" s="88" t="s">
        <v>31</v>
      </c>
      <c r="O2388" s="91" t="s">
        <v>219</v>
      </c>
      <c r="P2388" s="0" t="str">
        <f aca="false">RIGHT(H2388,LEN(H2388) - FIND(" ", H2388))</f>
        <v>Athletic Footwear</v>
      </c>
    </row>
    <row r="2389" customFormat="false" ht="14.25" hidden="false" customHeight="true" outlineLevel="0" collapsed="false">
      <c r="B2389" s="88" t="s">
        <v>30</v>
      </c>
      <c r="C2389" s="89" t="n">
        <v>1185732</v>
      </c>
      <c r="D2389" s="90" t="n">
        <v>44242</v>
      </c>
      <c r="E2389" s="88" t="s">
        <v>26</v>
      </c>
      <c r="F2389" s="88" t="s">
        <v>115</v>
      </c>
      <c r="G2389" s="88" t="s">
        <v>93</v>
      </c>
      <c r="H2389" s="91" t="s">
        <v>16</v>
      </c>
      <c r="I2389" s="92" t="n">
        <v>36</v>
      </c>
      <c r="J2389" s="93" t="n">
        <v>53</v>
      </c>
      <c r="K2389" s="94" t="n">
        <f aca="false">I2389 * J2389</f>
        <v>1908</v>
      </c>
      <c r="L2389" s="94" t="n">
        <f aca="false">K2389 *M2389</f>
        <v>515.16</v>
      </c>
      <c r="M2389" s="95" t="n">
        <v>0.27</v>
      </c>
      <c r="N2389" s="88" t="s">
        <v>31</v>
      </c>
      <c r="O2389" s="91" t="s">
        <v>218</v>
      </c>
      <c r="P2389" s="0" t="str">
        <f aca="false">RIGHT(H2389,LEN(H2389) - FIND(" ", H2389))</f>
        <v>Apparel</v>
      </c>
    </row>
    <row r="2390" customFormat="false" ht="14.25" hidden="false" customHeight="true" outlineLevel="0" collapsed="false">
      <c r="B2390" s="88" t="s">
        <v>30</v>
      </c>
      <c r="C2390" s="89" t="n">
        <v>1185732</v>
      </c>
      <c r="D2390" s="90" t="n">
        <v>44242</v>
      </c>
      <c r="E2390" s="88" t="s">
        <v>26</v>
      </c>
      <c r="F2390" s="88" t="s">
        <v>115</v>
      </c>
      <c r="G2390" s="88" t="s">
        <v>93</v>
      </c>
      <c r="H2390" s="91" t="s">
        <v>38</v>
      </c>
      <c r="I2390" s="92" t="n">
        <v>30</v>
      </c>
      <c r="J2390" s="93" t="n">
        <v>80</v>
      </c>
      <c r="K2390" s="94" t="n">
        <f aca="false">I2390 * J2390</f>
        <v>2400</v>
      </c>
      <c r="L2390" s="94" t="n">
        <f aca="false">K2390 *M2390</f>
        <v>768</v>
      </c>
      <c r="M2390" s="95" t="n">
        <v>0.32</v>
      </c>
      <c r="N2390" s="88" t="s">
        <v>31</v>
      </c>
      <c r="O2390" s="91" t="s">
        <v>219</v>
      </c>
      <c r="P2390" s="0" t="str">
        <f aca="false">RIGHT(H2390,LEN(H2390) - FIND(" ", H2390))</f>
        <v>Apparel</v>
      </c>
    </row>
    <row r="2391" customFormat="false" ht="14.25" hidden="false" customHeight="true" outlineLevel="0" collapsed="false">
      <c r="B2391" s="88" t="s">
        <v>43</v>
      </c>
      <c r="C2391" s="89" t="n">
        <v>1128299</v>
      </c>
      <c r="D2391" s="90" t="n">
        <v>44243</v>
      </c>
      <c r="E2391" s="88" t="s">
        <v>18</v>
      </c>
      <c r="F2391" s="88" t="s">
        <v>19</v>
      </c>
      <c r="G2391" s="88" t="s">
        <v>60</v>
      </c>
      <c r="H2391" s="91" t="s">
        <v>38</v>
      </c>
      <c r="I2391" s="92" t="n">
        <v>70</v>
      </c>
      <c r="J2391" s="93" t="n">
        <v>800</v>
      </c>
      <c r="K2391" s="94" t="n">
        <f aca="false">I2391 * J2391</f>
        <v>56000</v>
      </c>
      <c r="L2391" s="94" t="n">
        <f aca="false">K2391 *M2391</f>
        <v>5600</v>
      </c>
      <c r="M2391" s="95" t="n">
        <v>0.1</v>
      </c>
      <c r="N2391" s="88" t="s">
        <v>31</v>
      </c>
      <c r="O2391" s="91" t="s">
        <v>219</v>
      </c>
      <c r="P2391" s="0" t="str">
        <f aca="false">RIGHT(H2391,LEN(H2391) - FIND(" ", H2391))</f>
        <v>Apparel</v>
      </c>
    </row>
    <row r="2392" customFormat="false" ht="14.25" hidden="false" customHeight="true" outlineLevel="0" collapsed="false">
      <c r="B2392" s="88" t="s">
        <v>22</v>
      </c>
      <c r="C2392" s="89" t="n">
        <v>1189833</v>
      </c>
      <c r="D2392" s="90" t="n">
        <v>44243</v>
      </c>
      <c r="E2392" s="88" t="s">
        <v>29</v>
      </c>
      <c r="F2392" s="88" t="s">
        <v>124</v>
      </c>
      <c r="G2392" s="88" t="s">
        <v>87</v>
      </c>
      <c r="H2392" s="91" t="s">
        <v>48</v>
      </c>
      <c r="I2392" s="92" t="n">
        <v>45</v>
      </c>
      <c r="J2392" s="93" t="n">
        <v>450</v>
      </c>
      <c r="K2392" s="94" t="n">
        <f aca="false">I2392 * J2392</f>
        <v>20250</v>
      </c>
      <c r="L2392" s="94" t="n">
        <f aca="false">K2392 *M2392</f>
        <v>9112.5</v>
      </c>
      <c r="M2392" s="95" t="n">
        <v>0.45</v>
      </c>
      <c r="N2392" s="88" t="s">
        <v>31</v>
      </c>
      <c r="O2392" s="91" t="s">
        <v>219</v>
      </c>
      <c r="P2392" s="0" t="str">
        <f aca="false">RIGHT(H2392,LEN(H2392) - FIND(" ", H2392))</f>
        <v>Street Footwear</v>
      </c>
    </row>
    <row r="2393" customFormat="false" ht="14.25" hidden="false" customHeight="true" outlineLevel="0" collapsed="false">
      <c r="B2393" s="88" t="s">
        <v>43</v>
      </c>
      <c r="C2393" s="89" t="n">
        <v>1128299</v>
      </c>
      <c r="D2393" s="90" t="n">
        <v>44243</v>
      </c>
      <c r="E2393" s="88" t="s">
        <v>18</v>
      </c>
      <c r="F2393" s="88" t="s">
        <v>19</v>
      </c>
      <c r="G2393" s="88" t="s">
        <v>60</v>
      </c>
      <c r="H2393" s="91" t="s">
        <v>38</v>
      </c>
      <c r="I2393" s="92" t="n">
        <v>67</v>
      </c>
      <c r="J2393" s="93" t="n">
        <v>208</v>
      </c>
      <c r="K2393" s="94" t="n">
        <f aca="false">I2393 * J2393</f>
        <v>13936</v>
      </c>
      <c r="L2393" s="94" t="n">
        <f aca="false">K2393 *M2393</f>
        <v>3205.28</v>
      </c>
      <c r="M2393" s="95" t="n">
        <v>0.23</v>
      </c>
      <c r="N2393" s="88" t="s">
        <v>23</v>
      </c>
      <c r="O2393" s="91" t="s">
        <v>219</v>
      </c>
      <c r="P2393" s="0" t="str">
        <f aca="false">RIGHT(H2393,LEN(H2393) - FIND(" ", H2393))</f>
        <v>Apparel</v>
      </c>
    </row>
    <row r="2394" customFormat="false" ht="14.25" hidden="false" customHeight="true" outlineLevel="0" collapsed="false">
      <c r="B2394" s="88" t="s">
        <v>22</v>
      </c>
      <c r="C2394" s="89" t="n">
        <v>1189833</v>
      </c>
      <c r="D2394" s="90" t="n">
        <v>44243</v>
      </c>
      <c r="E2394" s="88" t="s">
        <v>29</v>
      </c>
      <c r="F2394" s="88" t="s">
        <v>124</v>
      </c>
      <c r="G2394" s="88" t="s">
        <v>87</v>
      </c>
      <c r="H2394" s="91" t="s">
        <v>48</v>
      </c>
      <c r="I2394" s="92" t="n">
        <v>42</v>
      </c>
      <c r="J2394" s="93" t="n">
        <v>117</v>
      </c>
      <c r="K2394" s="94" t="n">
        <f aca="false">I2394 * J2394</f>
        <v>4914</v>
      </c>
      <c r="L2394" s="94" t="n">
        <f aca="false">K2394 *M2394</f>
        <v>2751.84</v>
      </c>
      <c r="M2394" s="95" t="n">
        <v>0.56</v>
      </c>
      <c r="N2394" s="88" t="s">
        <v>23</v>
      </c>
      <c r="O2394" s="91" t="s">
        <v>219</v>
      </c>
      <c r="P2394" s="0" t="str">
        <f aca="false">RIGHT(H2394,LEN(H2394) - FIND(" ", H2394))</f>
        <v>Street Footwear</v>
      </c>
    </row>
    <row r="2395" customFormat="false" ht="14.25" hidden="false" customHeight="true" outlineLevel="0" collapsed="false">
      <c r="B2395" s="88" t="s">
        <v>43</v>
      </c>
      <c r="C2395" s="89" t="n">
        <v>1128299</v>
      </c>
      <c r="D2395" s="90" t="n">
        <v>44243</v>
      </c>
      <c r="E2395" s="88" t="s">
        <v>18</v>
      </c>
      <c r="F2395" s="88" t="s">
        <v>19</v>
      </c>
      <c r="G2395" s="88" t="s">
        <v>60</v>
      </c>
      <c r="H2395" s="91" t="s">
        <v>38</v>
      </c>
      <c r="I2395" s="92" t="n">
        <v>50</v>
      </c>
      <c r="J2395" s="93" t="n">
        <v>256</v>
      </c>
      <c r="K2395" s="94" t="n">
        <f aca="false">I2395 * J2395</f>
        <v>12800</v>
      </c>
      <c r="L2395" s="94" t="n">
        <f aca="false">K2395 *M2395</f>
        <v>2176</v>
      </c>
      <c r="M2395" s="95" t="n">
        <v>0.17</v>
      </c>
      <c r="N2395" s="88" t="s">
        <v>31</v>
      </c>
      <c r="O2395" s="91" t="s">
        <v>219</v>
      </c>
      <c r="P2395" s="0" t="str">
        <f aca="false">RIGHT(H2395,LEN(H2395) - FIND(" ", H2395))</f>
        <v>Apparel</v>
      </c>
    </row>
    <row r="2396" customFormat="false" ht="14.25" hidden="false" customHeight="true" outlineLevel="0" collapsed="false">
      <c r="B2396" s="88" t="s">
        <v>22</v>
      </c>
      <c r="C2396" s="89" t="n">
        <v>1189833</v>
      </c>
      <c r="D2396" s="90" t="n">
        <v>44244</v>
      </c>
      <c r="E2396" s="88" t="s">
        <v>18</v>
      </c>
      <c r="F2396" s="88" t="s">
        <v>19</v>
      </c>
      <c r="G2396" s="88" t="s">
        <v>60</v>
      </c>
      <c r="H2396" s="91" t="s">
        <v>32</v>
      </c>
      <c r="I2396" s="92" t="n">
        <v>35</v>
      </c>
      <c r="J2396" s="93" t="n">
        <v>700</v>
      </c>
      <c r="K2396" s="94" t="n">
        <f aca="false">I2396 * J2396</f>
        <v>24500</v>
      </c>
      <c r="L2396" s="94" t="n">
        <f aca="false">K2396 *M2396</f>
        <v>9800</v>
      </c>
      <c r="M2396" s="95" t="n">
        <v>0.4</v>
      </c>
      <c r="N2396" s="88" t="s">
        <v>31</v>
      </c>
      <c r="O2396" s="91" t="s">
        <v>218</v>
      </c>
      <c r="P2396" s="0" t="str">
        <f aca="false">RIGHT(H2396,LEN(H2396) - FIND(" ", H2396))</f>
        <v>Street Footwear</v>
      </c>
    </row>
    <row r="2397" customFormat="false" ht="14.25" hidden="false" customHeight="true" outlineLevel="0" collapsed="false">
      <c r="B2397" s="88" t="s">
        <v>22</v>
      </c>
      <c r="C2397" s="89" t="n">
        <v>1189833</v>
      </c>
      <c r="D2397" s="90" t="n">
        <v>44244</v>
      </c>
      <c r="E2397" s="88" t="s">
        <v>29</v>
      </c>
      <c r="F2397" s="88" t="s">
        <v>124</v>
      </c>
      <c r="G2397" s="88" t="s">
        <v>87</v>
      </c>
      <c r="H2397" s="91" t="s">
        <v>44</v>
      </c>
      <c r="I2397" s="92" t="n">
        <v>45</v>
      </c>
      <c r="J2397" s="93" t="n">
        <v>400</v>
      </c>
      <c r="K2397" s="94" t="n">
        <f aca="false">I2397 * J2397</f>
        <v>18000</v>
      </c>
      <c r="L2397" s="94" t="n">
        <f aca="false">K2397 *M2397</f>
        <v>7200</v>
      </c>
      <c r="M2397" s="95" t="n">
        <v>0.4</v>
      </c>
      <c r="N2397" s="88" t="s">
        <v>31</v>
      </c>
      <c r="O2397" s="91" t="s">
        <v>219</v>
      </c>
      <c r="P2397" s="0" t="str">
        <f aca="false">RIGHT(H2397,LEN(H2397) - FIND(" ", H2397))</f>
        <v>Athletic Footwear</v>
      </c>
    </row>
    <row r="2398" customFormat="false" ht="14.25" hidden="false" customHeight="true" outlineLevel="0" collapsed="false">
      <c r="B2398" s="88" t="s">
        <v>30</v>
      </c>
      <c r="C2398" s="89" t="n">
        <v>1128299</v>
      </c>
      <c r="D2398" s="90" t="n">
        <v>44244</v>
      </c>
      <c r="E2398" s="88" t="s">
        <v>18</v>
      </c>
      <c r="F2398" s="88" t="s">
        <v>94</v>
      </c>
      <c r="G2398" s="88" t="s">
        <v>116</v>
      </c>
      <c r="H2398" s="91" t="s">
        <v>32</v>
      </c>
      <c r="I2398" s="92" t="n">
        <v>40</v>
      </c>
      <c r="J2398" s="93" t="n">
        <v>525</v>
      </c>
      <c r="K2398" s="94" t="n">
        <f aca="false">I2398 * J2398</f>
        <v>21000</v>
      </c>
      <c r="L2398" s="94" t="n">
        <f aca="false">K2398 *M2398</f>
        <v>6300</v>
      </c>
      <c r="M2398" s="95" t="n">
        <v>0.3</v>
      </c>
      <c r="N2398" s="88" t="s">
        <v>31</v>
      </c>
      <c r="O2398" s="91" t="s">
        <v>218</v>
      </c>
      <c r="P2398" s="0" t="str">
        <f aca="false">RIGHT(H2398,LEN(H2398) - FIND(" ", H2398))</f>
        <v>Street Footwear</v>
      </c>
    </row>
    <row r="2399" customFormat="false" ht="14.25" hidden="false" customHeight="true" outlineLevel="0" collapsed="false">
      <c r="B2399" s="88" t="s">
        <v>30</v>
      </c>
      <c r="C2399" s="89" t="n">
        <v>1128299</v>
      </c>
      <c r="D2399" s="90" t="n">
        <v>44244</v>
      </c>
      <c r="E2399" s="88" t="s">
        <v>18</v>
      </c>
      <c r="F2399" s="88" t="s">
        <v>94</v>
      </c>
      <c r="G2399" s="88" t="s">
        <v>116</v>
      </c>
      <c r="H2399" s="91" t="s">
        <v>24</v>
      </c>
      <c r="I2399" s="92" t="n">
        <v>50</v>
      </c>
      <c r="J2399" s="93" t="n">
        <v>425</v>
      </c>
      <c r="K2399" s="94" t="n">
        <f aca="false">I2399 * J2399</f>
        <v>21250</v>
      </c>
      <c r="L2399" s="94" t="n">
        <f aca="false">K2399 *M2399</f>
        <v>5312.5</v>
      </c>
      <c r="M2399" s="95" t="n">
        <v>0.25</v>
      </c>
      <c r="N2399" s="88" t="s">
        <v>31</v>
      </c>
      <c r="O2399" s="91" t="s">
        <v>218</v>
      </c>
      <c r="P2399" s="0" t="str">
        <f aca="false">RIGHT(H2399,LEN(H2399) - FIND(" ", H2399))</f>
        <v>Athletic Footwear</v>
      </c>
    </row>
    <row r="2400" customFormat="false" ht="14.25" hidden="false" customHeight="true" outlineLevel="0" collapsed="false">
      <c r="B2400" s="88" t="s">
        <v>30</v>
      </c>
      <c r="C2400" s="89" t="n">
        <v>1128299</v>
      </c>
      <c r="D2400" s="90" t="n">
        <v>44244</v>
      </c>
      <c r="E2400" s="88" t="s">
        <v>18</v>
      </c>
      <c r="F2400" s="88" t="s">
        <v>94</v>
      </c>
      <c r="G2400" s="88" t="s">
        <v>116</v>
      </c>
      <c r="H2400" s="91" t="s">
        <v>48</v>
      </c>
      <c r="I2400" s="92" t="n">
        <v>50</v>
      </c>
      <c r="J2400" s="93" t="n">
        <v>425</v>
      </c>
      <c r="K2400" s="94" t="n">
        <f aca="false">I2400 * J2400</f>
        <v>21250</v>
      </c>
      <c r="L2400" s="94" t="n">
        <f aca="false">K2400 *M2400</f>
        <v>6375</v>
      </c>
      <c r="M2400" s="95" t="n">
        <v>0.3</v>
      </c>
      <c r="N2400" s="88" t="s">
        <v>31</v>
      </c>
      <c r="O2400" s="91" t="s">
        <v>219</v>
      </c>
      <c r="P2400" s="0" t="str">
        <f aca="false">RIGHT(H2400,LEN(H2400) - FIND(" ", H2400))</f>
        <v>Street Footwear</v>
      </c>
    </row>
    <row r="2401" customFormat="false" ht="14.25" hidden="false" customHeight="true" outlineLevel="0" collapsed="false">
      <c r="B2401" s="88" t="s">
        <v>30</v>
      </c>
      <c r="C2401" s="89" t="n">
        <v>1128299</v>
      </c>
      <c r="D2401" s="90" t="n">
        <v>44244</v>
      </c>
      <c r="E2401" s="88" t="s">
        <v>34</v>
      </c>
      <c r="F2401" s="88" t="s">
        <v>35</v>
      </c>
      <c r="G2401" s="88" t="s">
        <v>146</v>
      </c>
      <c r="H2401" s="91" t="s">
        <v>44</v>
      </c>
      <c r="I2401" s="92" t="n">
        <v>50</v>
      </c>
      <c r="J2401" s="93" t="n">
        <v>275</v>
      </c>
      <c r="K2401" s="94" t="n">
        <f aca="false">I2401 * J2401</f>
        <v>13750</v>
      </c>
      <c r="L2401" s="94" t="n">
        <f aca="false">K2401 *M2401</f>
        <v>4125</v>
      </c>
      <c r="M2401" s="95" t="n">
        <v>0.3</v>
      </c>
      <c r="N2401" s="88" t="s">
        <v>31</v>
      </c>
      <c r="O2401" s="91" t="s">
        <v>219</v>
      </c>
      <c r="P2401" s="0" t="str">
        <f aca="false">RIGHT(H2401,LEN(H2401) - FIND(" ", H2401))</f>
        <v>Athletic Footwear</v>
      </c>
    </row>
    <row r="2402" customFormat="false" ht="14.25" hidden="false" customHeight="true" outlineLevel="0" collapsed="false">
      <c r="B2402" s="88" t="s">
        <v>30</v>
      </c>
      <c r="C2402" s="89" t="n">
        <v>1128299</v>
      </c>
      <c r="D2402" s="90" t="n">
        <v>44244</v>
      </c>
      <c r="E2402" s="88" t="s">
        <v>34</v>
      </c>
      <c r="F2402" s="88" t="s">
        <v>35</v>
      </c>
      <c r="G2402" s="88" t="s">
        <v>146</v>
      </c>
      <c r="H2402" s="91" t="s">
        <v>16</v>
      </c>
      <c r="I2402" s="92" t="n">
        <v>55</v>
      </c>
      <c r="J2402" s="93" t="n">
        <v>200</v>
      </c>
      <c r="K2402" s="94" t="n">
        <f aca="false">I2402 * J2402</f>
        <v>11000</v>
      </c>
      <c r="L2402" s="94" t="n">
        <f aca="false">K2402 *M2402</f>
        <v>2200</v>
      </c>
      <c r="M2402" s="95" t="n">
        <v>0.2</v>
      </c>
      <c r="N2402" s="88" t="s">
        <v>31</v>
      </c>
      <c r="O2402" s="91" t="s">
        <v>218</v>
      </c>
      <c r="P2402" s="0" t="str">
        <f aca="false">RIGHT(H2402,LEN(H2402) - FIND(" ", H2402))</f>
        <v>Apparel</v>
      </c>
    </row>
    <row r="2403" customFormat="false" ht="14.25" hidden="false" customHeight="true" outlineLevel="0" collapsed="false">
      <c r="B2403" s="88" t="s">
        <v>30</v>
      </c>
      <c r="C2403" s="89" t="n">
        <v>1128299</v>
      </c>
      <c r="D2403" s="90" t="n">
        <v>44244</v>
      </c>
      <c r="E2403" s="88" t="s">
        <v>34</v>
      </c>
      <c r="F2403" s="88" t="s">
        <v>35</v>
      </c>
      <c r="G2403" s="88" t="s">
        <v>146</v>
      </c>
      <c r="H2403" s="91" t="s">
        <v>38</v>
      </c>
      <c r="I2403" s="92" t="n">
        <v>50</v>
      </c>
      <c r="J2403" s="93" t="n">
        <v>400</v>
      </c>
      <c r="K2403" s="94" t="n">
        <f aca="false">I2403 * J2403</f>
        <v>20000</v>
      </c>
      <c r="L2403" s="94" t="n">
        <f aca="false">K2403 *M2403</f>
        <v>9000</v>
      </c>
      <c r="M2403" s="95" t="n">
        <v>0.45</v>
      </c>
      <c r="N2403" s="88" t="s">
        <v>31</v>
      </c>
      <c r="O2403" s="91" t="s">
        <v>219</v>
      </c>
      <c r="P2403" s="0" t="str">
        <f aca="false">RIGHT(H2403,LEN(H2403) - FIND(" ", H2403))</f>
        <v>Apparel</v>
      </c>
    </row>
    <row r="2404" customFormat="false" ht="14.25" hidden="false" customHeight="true" outlineLevel="0" collapsed="false">
      <c r="B2404" s="88" t="s">
        <v>30</v>
      </c>
      <c r="C2404" s="89" t="n">
        <v>1185732</v>
      </c>
      <c r="D2404" s="90" t="n">
        <v>44244</v>
      </c>
      <c r="E2404" s="88" t="s">
        <v>34</v>
      </c>
      <c r="F2404" s="88" t="s">
        <v>161</v>
      </c>
      <c r="G2404" s="88" t="s">
        <v>152</v>
      </c>
      <c r="H2404" s="91" t="s">
        <v>32</v>
      </c>
      <c r="I2404" s="92" t="n">
        <v>35</v>
      </c>
      <c r="J2404" s="93" t="n">
        <v>800</v>
      </c>
      <c r="K2404" s="94" t="n">
        <f aca="false">I2404 * J2404</f>
        <v>28000</v>
      </c>
      <c r="L2404" s="94" t="n">
        <f aca="false">K2404 *M2404</f>
        <v>14000</v>
      </c>
      <c r="M2404" s="95" t="n">
        <v>0.5</v>
      </c>
      <c r="N2404" s="88" t="s">
        <v>14</v>
      </c>
      <c r="O2404" s="91" t="s">
        <v>218</v>
      </c>
      <c r="P2404" s="0" t="str">
        <f aca="false">RIGHT(H2404,LEN(H2404) - FIND(" ", H2404))</f>
        <v>Street Footwear</v>
      </c>
    </row>
    <row r="2405" customFormat="false" ht="14.25" hidden="false" customHeight="true" outlineLevel="0" collapsed="false">
      <c r="B2405" s="88" t="s">
        <v>30</v>
      </c>
      <c r="C2405" s="89" t="n">
        <v>1185732</v>
      </c>
      <c r="D2405" s="90" t="n">
        <v>44244</v>
      </c>
      <c r="E2405" s="88" t="s">
        <v>34</v>
      </c>
      <c r="F2405" s="88" t="s">
        <v>161</v>
      </c>
      <c r="G2405" s="88" t="s">
        <v>152</v>
      </c>
      <c r="H2405" s="91" t="s">
        <v>24</v>
      </c>
      <c r="I2405" s="92" t="n">
        <v>35</v>
      </c>
      <c r="J2405" s="93" t="n">
        <v>450</v>
      </c>
      <c r="K2405" s="94" t="n">
        <f aca="false">I2405 * J2405</f>
        <v>15750</v>
      </c>
      <c r="L2405" s="94" t="n">
        <f aca="false">K2405 *M2405</f>
        <v>6300</v>
      </c>
      <c r="M2405" s="95" t="n">
        <v>0.4</v>
      </c>
      <c r="N2405" s="88" t="s">
        <v>14</v>
      </c>
      <c r="O2405" s="91" t="s">
        <v>218</v>
      </c>
      <c r="P2405" s="0" t="str">
        <f aca="false">RIGHT(H2405,LEN(H2405) - FIND(" ", H2405))</f>
        <v>Athletic Footwear</v>
      </c>
    </row>
    <row r="2406" customFormat="false" ht="14.25" hidden="false" customHeight="true" outlineLevel="0" collapsed="false">
      <c r="B2406" s="88" t="s">
        <v>30</v>
      </c>
      <c r="C2406" s="89" t="n">
        <v>1185732</v>
      </c>
      <c r="D2406" s="90" t="n">
        <v>44244</v>
      </c>
      <c r="E2406" s="88" t="s">
        <v>34</v>
      </c>
      <c r="F2406" s="88" t="s">
        <v>161</v>
      </c>
      <c r="G2406" s="88" t="s">
        <v>152</v>
      </c>
      <c r="H2406" s="91" t="s">
        <v>48</v>
      </c>
      <c r="I2406" s="92" t="n">
        <v>25</v>
      </c>
      <c r="J2406" s="93" t="n">
        <v>500</v>
      </c>
      <c r="K2406" s="94" t="n">
        <f aca="false">I2406 * J2406</f>
        <v>12500</v>
      </c>
      <c r="L2406" s="94" t="n">
        <f aca="false">K2406 *M2406</f>
        <v>3750</v>
      </c>
      <c r="M2406" s="95" t="n">
        <v>0.3</v>
      </c>
      <c r="N2406" s="88" t="s">
        <v>14</v>
      </c>
      <c r="O2406" s="91" t="s">
        <v>219</v>
      </c>
      <c r="P2406" s="0" t="str">
        <f aca="false">RIGHT(H2406,LEN(H2406) - FIND(" ", H2406))</f>
        <v>Street Footwear</v>
      </c>
    </row>
    <row r="2407" customFormat="false" ht="14.25" hidden="false" customHeight="true" outlineLevel="0" collapsed="false">
      <c r="B2407" s="88" t="s">
        <v>30</v>
      </c>
      <c r="C2407" s="89" t="n">
        <v>1185732</v>
      </c>
      <c r="D2407" s="90" t="n">
        <v>44244</v>
      </c>
      <c r="E2407" s="88" t="s">
        <v>29</v>
      </c>
      <c r="F2407" s="88" t="s">
        <v>117</v>
      </c>
      <c r="G2407" s="88" t="s">
        <v>110</v>
      </c>
      <c r="H2407" s="91" t="s">
        <v>44</v>
      </c>
      <c r="I2407" s="92" t="n">
        <v>30</v>
      </c>
      <c r="J2407" s="93" t="n">
        <v>375</v>
      </c>
      <c r="K2407" s="94" t="n">
        <f aca="false">I2407 * J2407</f>
        <v>11250</v>
      </c>
      <c r="L2407" s="94" t="n">
        <f aca="false">K2407 *M2407</f>
        <v>3937.5</v>
      </c>
      <c r="M2407" s="95" t="n">
        <v>0.35</v>
      </c>
      <c r="N2407" s="88" t="s">
        <v>14</v>
      </c>
      <c r="O2407" s="91" t="s">
        <v>219</v>
      </c>
      <c r="P2407" s="0" t="str">
        <f aca="false">RIGHT(H2407,LEN(H2407) - FIND(" ", H2407))</f>
        <v>Athletic Footwear</v>
      </c>
    </row>
    <row r="2408" customFormat="false" ht="14.25" hidden="false" customHeight="true" outlineLevel="0" collapsed="false">
      <c r="B2408" s="88" t="s">
        <v>30</v>
      </c>
      <c r="C2408" s="89" t="n">
        <v>1185732</v>
      </c>
      <c r="D2408" s="90" t="n">
        <v>44244</v>
      </c>
      <c r="E2408" s="88" t="s">
        <v>29</v>
      </c>
      <c r="F2408" s="88" t="s">
        <v>117</v>
      </c>
      <c r="G2408" s="88" t="s">
        <v>110</v>
      </c>
      <c r="H2408" s="91" t="s">
        <v>16</v>
      </c>
      <c r="I2408" s="92" t="n">
        <v>45</v>
      </c>
      <c r="J2408" s="93" t="n">
        <v>450</v>
      </c>
      <c r="K2408" s="94" t="n">
        <f aca="false">I2408 * J2408</f>
        <v>20250</v>
      </c>
      <c r="L2408" s="94" t="n">
        <f aca="false">K2408 *M2408</f>
        <v>8100</v>
      </c>
      <c r="M2408" s="95" t="n">
        <v>0.4</v>
      </c>
      <c r="N2408" s="88" t="s">
        <v>14</v>
      </c>
      <c r="O2408" s="91" t="s">
        <v>218</v>
      </c>
      <c r="P2408" s="0" t="str">
        <f aca="false">RIGHT(H2408,LEN(H2408) - FIND(" ", H2408))</f>
        <v>Apparel</v>
      </c>
    </row>
    <row r="2409" customFormat="false" ht="14.25" hidden="false" customHeight="true" outlineLevel="0" collapsed="false">
      <c r="B2409" s="88" t="s">
        <v>30</v>
      </c>
      <c r="C2409" s="89" t="n">
        <v>1185732</v>
      </c>
      <c r="D2409" s="90" t="n">
        <v>44244</v>
      </c>
      <c r="E2409" s="88" t="s">
        <v>29</v>
      </c>
      <c r="F2409" s="88" t="s">
        <v>117</v>
      </c>
      <c r="G2409" s="88" t="s">
        <v>110</v>
      </c>
      <c r="H2409" s="91" t="s">
        <v>38</v>
      </c>
      <c r="I2409" s="92" t="n">
        <v>35</v>
      </c>
      <c r="J2409" s="93" t="n">
        <v>550</v>
      </c>
      <c r="K2409" s="94" t="n">
        <f aca="false">I2409 * J2409</f>
        <v>19250</v>
      </c>
      <c r="L2409" s="94" t="n">
        <f aca="false">K2409 *M2409</f>
        <v>10587.5</v>
      </c>
      <c r="M2409" s="95" t="n">
        <v>0.55</v>
      </c>
      <c r="N2409" s="88" t="s">
        <v>14</v>
      </c>
      <c r="O2409" s="91" t="s">
        <v>219</v>
      </c>
      <c r="P2409" s="0" t="str">
        <f aca="false">RIGHT(H2409,LEN(H2409) - FIND(" ", H2409))</f>
        <v>Apparel</v>
      </c>
    </row>
    <row r="2410" customFormat="false" ht="14.25" hidden="false" customHeight="true" outlineLevel="0" collapsed="false">
      <c r="B2410" s="88" t="s">
        <v>43</v>
      </c>
      <c r="C2410" s="89" t="n">
        <v>1128299</v>
      </c>
      <c r="D2410" s="90" t="n">
        <v>44244</v>
      </c>
      <c r="E2410" s="88" t="s">
        <v>18</v>
      </c>
      <c r="F2410" s="88" t="s">
        <v>147</v>
      </c>
      <c r="G2410" s="88" t="s">
        <v>168</v>
      </c>
      <c r="H2410" s="91" t="s">
        <v>32</v>
      </c>
      <c r="I2410" s="92" t="n">
        <v>35</v>
      </c>
      <c r="J2410" s="93" t="n">
        <v>500</v>
      </c>
      <c r="K2410" s="94" t="n">
        <f aca="false">I2410 * J2410</f>
        <v>17500</v>
      </c>
      <c r="L2410" s="94" t="n">
        <f aca="false">K2410 *M2410</f>
        <v>7000</v>
      </c>
      <c r="M2410" s="95" t="n">
        <v>0.4</v>
      </c>
      <c r="N2410" s="88" t="s">
        <v>14</v>
      </c>
      <c r="O2410" s="91" t="s">
        <v>218</v>
      </c>
      <c r="P2410" s="0" t="str">
        <f aca="false">RIGHT(H2410,LEN(H2410) - FIND(" ", H2410))</f>
        <v>Street Footwear</v>
      </c>
    </row>
    <row r="2411" customFormat="false" ht="14.25" hidden="false" customHeight="true" outlineLevel="0" collapsed="false">
      <c r="B2411" s="88" t="s">
        <v>43</v>
      </c>
      <c r="C2411" s="89" t="n">
        <v>1128299</v>
      </c>
      <c r="D2411" s="90" t="n">
        <v>44244</v>
      </c>
      <c r="E2411" s="88" t="s">
        <v>18</v>
      </c>
      <c r="F2411" s="88" t="s">
        <v>147</v>
      </c>
      <c r="G2411" s="88" t="s">
        <v>168</v>
      </c>
      <c r="H2411" s="91" t="s">
        <v>24</v>
      </c>
      <c r="I2411" s="92" t="n">
        <v>45</v>
      </c>
      <c r="J2411" s="93" t="n">
        <v>400</v>
      </c>
      <c r="K2411" s="94" t="n">
        <f aca="false">I2411 * J2411</f>
        <v>18000</v>
      </c>
      <c r="L2411" s="94" t="n">
        <f aca="false">K2411 *M2411</f>
        <v>7200</v>
      </c>
      <c r="M2411" s="95" t="n">
        <v>0.4</v>
      </c>
      <c r="N2411" s="88" t="s">
        <v>14</v>
      </c>
      <c r="O2411" s="91" t="s">
        <v>218</v>
      </c>
      <c r="P2411" s="0" t="str">
        <f aca="false">RIGHT(H2411,LEN(H2411) - FIND(" ", H2411))</f>
        <v>Athletic Footwear</v>
      </c>
    </row>
    <row r="2412" customFormat="false" ht="14.25" hidden="false" customHeight="true" outlineLevel="0" collapsed="false">
      <c r="B2412" s="88" t="s">
        <v>43</v>
      </c>
      <c r="C2412" s="89" t="n">
        <v>1128299</v>
      </c>
      <c r="D2412" s="90" t="n">
        <v>44244</v>
      </c>
      <c r="E2412" s="88" t="s">
        <v>18</v>
      </c>
      <c r="F2412" s="88" t="s">
        <v>147</v>
      </c>
      <c r="G2412" s="88" t="s">
        <v>168</v>
      </c>
      <c r="H2412" s="91" t="s">
        <v>48</v>
      </c>
      <c r="I2412" s="92" t="n">
        <v>45</v>
      </c>
      <c r="J2412" s="93" t="n">
        <v>400</v>
      </c>
      <c r="K2412" s="94" t="n">
        <f aca="false">I2412 * J2412</f>
        <v>18000</v>
      </c>
      <c r="L2412" s="94" t="n">
        <f aca="false">K2412 *M2412</f>
        <v>7200</v>
      </c>
      <c r="M2412" s="95" t="n">
        <v>0.4</v>
      </c>
      <c r="N2412" s="88" t="s">
        <v>14</v>
      </c>
      <c r="O2412" s="91" t="s">
        <v>219</v>
      </c>
      <c r="P2412" s="0" t="str">
        <f aca="false">RIGHT(H2412,LEN(H2412) - FIND(" ", H2412))</f>
        <v>Street Footwear</v>
      </c>
    </row>
    <row r="2413" customFormat="false" ht="14.25" hidden="false" customHeight="true" outlineLevel="0" collapsed="false">
      <c r="B2413" s="88" t="s">
        <v>43</v>
      </c>
      <c r="C2413" s="89" t="n">
        <v>1128299</v>
      </c>
      <c r="D2413" s="90" t="n">
        <v>44244</v>
      </c>
      <c r="E2413" s="88" t="s">
        <v>40</v>
      </c>
      <c r="F2413" s="88" t="s">
        <v>109</v>
      </c>
      <c r="G2413" s="88" t="s">
        <v>136</v>
      </c>
      <c r="H2413" s="91" t="s">
        <v>44</v>
      </c>
      <c r="I2413" s="92" t="n">
        <v>45</v>
      </c>
      <c r="J2413" s="93" t="n">
        <v>250</v>
      </c>
      <c r="K2413" s="94" t="n">
        <f aca="false">I2413 * J2413</f>
        <v>11250</v>
      </c>
      <c r="L2413" s="94" t="n">
        <f aca="false">K2413 *M2413</f>
        <v>4500</v>
      </c>
      <c r="M2413" s="95" t="n">
        <v>0.4</v>
      </c>
      <c r="N2413" s="88" t="s">
        <v>14</v>
      </c>
      <c r="O2413" s="91" t="s">
        <v>219</v>
      </c>
      <c r="P2413" s="0" t="str">
        <f aca="false">RIGHT(H2413,LEN(H2413) - FIND(" ", H2413))</f>
        <v>Athletic Footwear</v>
      </c>
    </row>
    <row r="2414" customFormat="false" ht="14.25" hidden="false" customHeight="true" outlineLevel="0" collapsed="false">
      <c r="B2414" s="88" t="s">
        <v>43</v>
      </c>
      <c r="C2414" s="89" t="n">
        <v>1128299</v>
      </c>
      <c r="D2414" s="90" t="n">
        <v>44244</v>
      </c>
      <c r="E2414" s="88" t="s">
        <v>40</v>
      </c>
      <c r="F2414" s="88" t="s">
        <v>109</v>
      </c>
      <c r="G2414" s="88" t="s">
        <v>136</v>
      </c>
      <c r="H2414" s="91" t="s">
        <v>16</v>
      </c>
      <c r="I2414" s="92" t="n">
        <v>50</v>
      </c>
      <c r="J2414" s="93" t="n">
        <v>175</v>
      </c>
      <c r="K2414" s="94" t="n">
        <f aca="false">I2414 * J2414</f>
        <v>8750</v>
      </c>
      <c r="L2414" s="94" t="n">
        <f aca="false">K2414 *M2414</f>
        <v>3937.5</v>
      </c>
      <c r="M2414" s="95" t="n">
        <v>0.45</v>
      </c>
      <c r="N2414" s="88" t="s">
        <v>14</v>
      </c>
      <c r="O2414" s="91" t="s">
        <v>218</v>
      </c>
      <c r="P2414" s="0" t="str">
        <f aca="false">RIGHT(H2414,LEN(H2414) - FIND(" ", H2414))</f>
        <v>Apparel</v>
      </c>
    </row>
    <row r="2415" customFormat="false" ht="14.25" hidden="false" customHeight="true" outlineLevel="0" collapsed="false">
      <c r="B2415" s="88" t="s">
        <v>43</v>
      </c>
      <c r="C2415" s="89" t="n">
        <v>1128299</v>
      </c>
      <c r="D2415" s="90" t="n">
        <v>44244</v>
      </c>
      <c r="E2415" s="88" t="s">
        <v>40</v>
      </c>
      <c r="F2415" s="88" t="s">
        <v>109</v>
      </c>
      <c r="G2415" s="88" t="s">
        <v>136</v>
      </c>
      <c r="H2415" s="91" t="s">
        <v>38</v>
      </c>
      <c r="I2415" s="92" t="n">
        <v>45</v>
      </c>
      <c r="J2415" s="93" t="n">
        <v>375</v>
      </c>
      <c r="K2415" s="94" t="n">
        <f aca="false">I2415 * J2415</f>
        <v>16875</v>
      </c>
      <c r="L2415" s="94" t="n">
        <f aca="false">K2415 *M2415</f>
        <v>5906.25</v>
      </c>
      <c r="M2415" s="95" t="n">
        <v>0.35</v>
      </c>
      <c r="N2415" s="88" t="s">
        <v>14</v>
      </c>
      <c r="O2415" s="91" t="s">
        <v>219</v>
      </c>
      <c r="P2415" s="0" t="str">
        <f aca="false">RIGHT(H2415,LEN(H2415) - FIND(" ", H2415))</f>
        <v>Apparel</v>
      </c>
    </row>
    <row r="2416" customFormat="false" ht="14.25" hidden="false" customHeight="true" outlineLevel="0" collapsed="false">
      <c r="B2416" s="88" t="s">
        <v>43</v>
      </c>
      <c r="C2416" s="89" t="n">
        <v>1185732</v>
      </c>
      <c r="D2416" s="90" t="n">
        <v>44244</v>
      </c>
      <c r="E2416" s="88" t="s">
        <v>29</v>
      </c>
      <c r="F2416" s="88" t="s">
        <v>100</v>
      </c>
      <c r="G2416" s="88" t="s">
        <v>118</v>
      </c>
      <c r="H2416" s="91" t="s">
        <v>32</v>
      </c>
      <c r="I2416" s="92" t="n">
        <v>35</v>
      </c>
      <c r="J2416" s="93" t="n">
        <v>550</v>
      </c>
      <c r="K2416" s="94" t="n">
        <f aca="false">I2416 * J2416</f>
        <v>19250</v>
      </c>
      <c r="L2416" s="94" t="n">
        <f aca="false">K2416 *M2416</f>
        <v>7700</v>
      </c>
      <c r="M2416" s="95" t="n">
        <v>0.4</v>
      </c>
      <c r="N2416" s="88" t="s">
        <v>14</v>
      </c>
      <c r="O2416" s="91" t="s">
        <v>218</v>
      </c>
      <c r="P2416" s="0" t="str">
        <f aca="false">RIGHT(H2416,LEN(H2416) - FIND(" ", H2416))</f>
        <v>Street Footwear</v>
      </c>
    </row>
    <row r="2417" customFormat="false" ht="14.25" hidden="false" customHeight="true" outlineLevel="0" collapsed="false">
      <c r="B2417" s="88" t="s">
        <v>43</v>
      </c>
      <c r="C2417" s="89" t="n">
        <v>1185732</v>
      </c>
      <c r="D2417" s="90" t="n">
        <v>44244</v>
      </c>
      <c r="E2417" s="88" t="s">
        <v>29</v>
      </c>
      <c r="F2417" s="88" t="s">
        <v>100</v>
      </c>
      <c r="G2417" s="88" t="s">
        <v>118</v>
      </c>
      <c r="H2417" s="91" t="s">
        <v>24</v>
      </c>
      <c r="I2417" s="92" t="n">
        <v>40</v>
      </c>
      <c r="J2417" s="93" t="n">
        <v>200</v>
      </c>
      <c r="K2417" s="94" t="n">
        <f aca="false">I2417 * J2417</f>
        <v>8000</v>
      </c>
      <c r="L2417" s="94" t="n">
        <f aca="false">K2417 *M2417</f>
        <v>3200</v>
      </c>
      <c r="M2417" s="95" t="n">
        <v>0.4</v>
      </c>
      <c r="N2417" s="88" t="s">
        <v>14</v>
      </c>
      <c r="O2417" s="91" t="s">
        <v>218</v>
      </c>
      <c r="P2417" s="0" t="str">
        <f aca="false">RIGHT(H2417,LEN(H2417) - FIND(" ", H2417))</f>
        <v>Athletic Footwear</v>
      </c>
    </row>
    <row r="2418" customFormat="false" ht="14.25" hidden="false" customHeight="true" outlineLevel="0" collapsed="false">
      <c r="B2418" s="88" t="s">
        <v>43</v>
      </c>
      <c r="C2418" s="89" t="n">
        <v>1185732</v>
      </c>
      <c r="D2418" s="90" t="n">
        <v>44244</v>
      </c>
      <c r="E2418" s="88" t="s">
        <v>29</v>
      </c>
      <c r="F2418" s="88" t="s">
        <v>100</v>
      </c>
      <c r="G2418" s="88" t="s">
        <v>118</v>
      </c>
      <c r="H2418" s="91" t="s">
        <v>48</v>
      </c>
      <c r="I2418" s="92" t="n">
        <v>30</v>
      </c>
      <c r="J2418" s="93" t="n">
        <v>300</v>
      </c>
      <c r="K2418" s="94" t="n">
        <f aca="false">I2418 * J2418</f>
        <v>9000</v>
      </c>
      <c r="L2418" s="94" t="n">
        <f aca="false">K2418 *M2418</f>
        <v>3600</v>
      </c>
      <c r="M2418" s="95" t="n">
        <v>0.4</v>
      </c>
      <c r="N2418" s="88" t="s">
        <v>14</v>
      </c>
      <c r="O2418" s="91" t="s">
        <v>219</v>
      </c>
      <c r="P2418" s="0" t="str">
        <f aca="false">RIGHT(H2418,LEN(H2418) - FIND(" ", H2418))</f>
        <v>Street Footwear</v>
      </c>
    </row>
    <row r="2419" customFormat="false" ht="14.25" hidden="false" customHeight="true" outlineLevel="0" collapsed="false">
      <c r="B2419" s="88" t="s">
        <v>43</v>
      </c>
      <c r="C2419" s="89" t="n">
        <v>1185732</v>
      </c>
      <c r="D2419" s="90" t="n">
        <v>44244</v>
      </c>
      <c r="E2419" s="88" t="s">
        <v>26</v>
      </c>
      <c r="F2419" s="88" t="s">
        <v>163</v>
      </c>
      <c r="G2419" s="88" t="s">
        <v>171</v>
      </c>
      <c r="H2419" s="91" t="s">
        <v>44</v>
      </c>
      <c r="I2419" s="92" t="n">
        <v>35</v>
      </c>
      <c r="J2419" s="93" t="n">
        <v>175</v>
      </c>
      <c r="K2419" s="94" t="n">
        <f aca="false">I2419 * J2419</f>
        <v>6125</v>
      </c>
      <c r="L2419" s="94" t="n">
        <f aca="false">K2419 *M2419</f>
        <v>2450</v>
      </c>
      <c r="M2419" s="95" t="n">
        <v>0.4</v>
      </c>
      <c r="N2419" s="88" t="s">
        <v>14</v>
      </c>
      <c r="O2419" s="91" t="s">
        <v>219</v>
      </c>
      <c r="P2419" s="0" t="str">
        <f aca="false">RIGHT(H2419,LEN(H2419) - FIND(" ", H2419))</f>
        <v>Athletic Footwear</v>
      </c>
    </row>
    <row r="2420" customFormat="false" ht="14.25" hidden="false" customHeight="true" outlineLevel="0" collapsed="false">
      <c r="B2420" s="88" t="s">
        <v>43</v>
      </c>
      <c r="C2420" s="89" t="n">
        <v>1185732</v>
      </c>
      <c r="D2420" s="90" t="n">
        <v>44244</v>
      </c>
      <c r="E2420" s="88" t="s">
        <v>26</v>
      </c>
      <c r="F2420" s="88" t="s">
        <v>163</v>
      </c>
      <c r="G2420" s="88" t="s">
        <v>171</v>
      </c>
      <c r="H2420" s="91" t="s">
        <v>16</v>
      </c>
      <c r="I2420" s="92" t="n">
        <v>50</v>
      </c>
      <c r="J2420" s="93" t="n">
        <v>250</v>
      </c>
      <c r="K2420" s="94" t="n">
        <f aca="false">I2420 * J2420</f>
        <v>12500</v>
      </c>
      <c r="L2420" s="94" t="n">
        <f aca="false">K2420 *M2420</f>
        <v>5000</v>
      </c>
      <c r="M2420" s="95" t="n">
        <v>0.4</v>
      </c>
      <c r="N2420" s="88" t="s">
        <v>14</v>
      </c>
      <c r="O2420" s="91" t="s">
        <v>218</v>
      </c>
      <c r="P2420" s="0" t="str">
        <f aca="false">RIGHT(H2420,LEN(H2420) - FIND(" ", H2420))</f>
        <v>Apparel</v>
      </c>
    </row>
    <row r="2421" customFormat="false" ht="14.25" hidden="false" customHeight="true" outlineLevel="0" collapsed="false">
      <c r="B2421" s="88" t="s">
        <v>43</v>
      </c>
      <c r="C2421" s="89" t="n">
        <v>1185732</v>
      </c>
      <c r="D2421" s="90" t="n">
        <v>44244</v>
      </c>
      <c r="E2421" s="88" t="s">
        <v>26</v>
      </c>
      <c r="F2421" s="88" t="s">
        <v>163</v>
      </c>
      <c r="G2421" s="88" t="s">
        <v>171</v>
      </c>
      <c r="H2421" s="91" t="s">
        <v>38</v>
      </c>
      <c r="I2421" s="92" t="n">
        <v>25</v>
      </c>
      <c r="J2421" s="93" t="n">
        <v>350</v>
      </c>
      <c r="K2421" s="94" t="n">
        <f aca="false">I2421 * J2421</f>
        <v>8750</v>
      </c>
      <c r="L2421" s="94" t="n">
        <f aca="false">K2421 *M2421</f>
        <v>3500</v>
      </c>
      <c r="M2421" s="95" t="n">
        <v>0.4</v>
      </c>
      <c r="N2421" s="88" t="s">
        <v>14</v>
      </c>
      <c r="O2421" s="91" t="s">
        <v>219</v>
      </c>
      <c r="P2421" s="0" t="str">
        <f aca="false">RIGHT(H2421,LEN(H2421) - FIND(" ", H2421))</f>
        <v>Apparel</v>
      </c>
    </row>
    <row r="2422" customFormat="false" ht="14.25" hidden="false" customHeight="true" outlineLevel="0" collapsed="false">
      <c r="B2422" s="88" t="s">
        <v>22</v>
      </c>
      <c r="C2422" s="89" t="n">
        <v>1189833</v>
      </c>
      <c r="D2422" s="90" t="n">
        <v>44244</v>
      </c>
      <c r="E2422" s="88" t="s">
        <v>18</v>
      </c>
      <c r="F2422" s="88" t="s">
        <v>19</v>
      </c>
      <c r="G2422" s="88" t="s">
        <v>60</v>
      </c>
      <c r="H2422" s="91" t="s">
        <v>32</v>
      </c>
      <c r="I2422" s="92" t="n">
        <v>32</v>
      </c>
      <c r="J2422" s="93" t="n">
        <v>203</v>
      </c>
      <c r="K2422" s="94" t="n">
        <f aca="false">I2422 * J2422</f>
        <v>6496</v>
      </c>
      <c r="L2422" s="94" t="n">
        <f aca="false">K2422 *M2422</f>
        <v>3312.96</v>
      </c>
      <c r="M2422" s="95" t="n">
        <v>0.51</v>
      </c>
      <c r="N2422" s="88" t="s">
        <v>23</v>
      </c>
      <c r="O2422" s="91" t="s">
        <v>218</v>
      </c>
      <c r="P2422" s="0" t="str">
        <f aca="false">RIGHT(H2422,LEN(H2422) - FIND(" ", H2422))</f>
        <v>Street Footwear</v>
      </c>
    </row>
    <row r="2423" customFormat="false" ht="14.25" hidden="false" customHeight="true" outlineLevel="0" collapsed="false">
      <c r="B2423" s="88" t="s">
        <v>22</v>
      </c>
      <c r="C2423" s="89" t="n">
        <v>1189833</v>
      </c>
      <c r="D2423" s="90" t="n">
        <v>44244</v>
      </c>
      <c r="E2423" s="88" t="s">
        <v>29</v>
      </c>
      <c r="F2423" s="88" t="s">
        <v>124</v>
      </c>
      <c r="G2423" s="88" t="s">
        <v>87</v>
      </c>
      <c r="H2423" s="91" t="s">
        <v>44</v>
      </c>
      <c r="I2423" s="92" t="n">
        <v>41</v>
      </c>
      <c r="J2423" s="93" t="n">
        <v>116</v>
      </c>
      <c r="K2423" s="94" t="n">
        <f aca="false">I2423 * J2423</f>
        <v>4756</v>
      </c>
      <c r="L2423" s="94" t="n">
        <f aca="false">K2423 *M2423</f>
        <v>2615.8</v>
      </c>
      <c r="M2423" s="95" t="n">
        <v>0.55</v>
      </c>
      <c r="N2423" s="88" t="s">
        <v>23</v>
      </c>
      <c r="O2423" s="91" t="s">
        <v>219</v>
      </c>
      <c r="P2423" s="0" t="str">
        <f aca="false">RIGHT(H2423,LEN(H2423) - FIND(" ", H2423))</f>
        <v>Athletic Footwear</v>
      </c>
    </row>
    <row r="2424" customFormat="false" ht="14.25" hidden="false" customHeight="true" outlineLevel="0" collapsed="false">
      <c r="B2424" s="88" t="s">
        <v>30</v>
      </c>
      <c r="C2424" s="89" t="n">
        <v>1128299</v>
      </c>
      <c r="D2424" s="90" t="n">
        <v>44244</v>
      </c>
      <c r="E2424" s="88" t="s">
        <v>18</v>
      </c>
      <c r="F2424" s="88" t="s">
        <v>94</v>
      </c>
      <c r="G2424" s="88" t="s">
        <v>116</v>
      </c>
      <c r="H2424" s="91" t="s">
        <v>32</v>
      </c>
      <c r="I2424" s="92" t="n">
        <v>36</v>
      </c>
      <c r="J2424" s="93" t="n">
        <v>137</v>
      </c>
      <c r="K2424" s="94" t="n">
        <f aca="false">I2424 * J2424</f>
        <v>4932</v>
      </c>
      <c r="L2424" s="94" t="n">
        <f aca="false">K2424 *M2424</f>
        <v>2071.44</v>
      </c>
      <c r="M2424" s="95" t="n">
        <v>0.42</v>
      </c>
      <c r="N2424" s="88" t="s">
        <v>23</v>
      </c>
      <c r="O2424" s="91" t="s">
        <v>218</v>
      </c>
      <c r="P2424" s="0" t="str">
        <f aca="false">RIGHT(H2424,LEN(H2424) - FIND(" ", H2424))</f>
        <v>Street Footwear</v>
      </c>
    </row>
    <row r="2425" customFormat="false" ht="14.25" hidden="false" customHeight="true" outlineLevel="0" collapsed="false">
      <c r="B2425" s="88" t="s">
        <v>30</v>
      </c>
      <c r="C2425" s="89" t="n">
        <v>1128299</v>
      </c>
      <c r="D2425" s="90" t="n">
        <v>44244</v>
      </c>
      <c r="E2425" s="88" t="s">
        <v>18</v>
      </c>
      <c r="F2425" s="88" t="s">
        <v>94</v>
      </c>
      <c r="G2425" s="88" t="s">
        <v>116</v>
      </c>
      <c r="H2425" s="91" t="s">
        <v>24</v>
      </c>
      <c r="I2425" s="92" t="n">
        <v>49</v>
      </c>
      <c r="J2425" s="93" t="n">
        <v>111</v>
      </c>
      <c r="K2425" s="94" t="n">
        <f aca="false">I2425 * J2425</f>
        <v>5439</v>
      </c>
      <c r="L2425" s="94" t="n">
        <f aca="false">K2425 *M2425</f>
        <v>1903.65</v>
      </c>
      <c r="M2425" s="95" t="n">
        <v>0.35</v>
      </c>
      <c r="N2425" s="88" t="s">
        <v>23</v>
      </c>
      <c r="O2425" s="91" t="s">
        <v>218</v>
      </c>
      <c r="P2425" s="0" t="str">
        <f aca="false">RIGHT(H2425,LEN(H2425) - FIND(" ", H2425))</f>
        <v>Athletic Footwear</v>
      </c>
    </row>
    <row r="2426" customFormat="false" ht="14.25" hidden="false" customHeight="true" outlineLevel="0" collapsed="false">
      <c r="B2426" s="88" t="s">
        <v>30</v>
      </c>
      <c r="C2426" s="89" t="n">
        <v>1128299</v>
      </c>
      <c r="D2426" s="90" t="n">
        <v>44244</v>
      </c>
      <c r="E2426" s="88" t="s">
        <v>18</v>
      </c>
      <c r="F2426" s="88" t="s">
        <v>94</v>
      </c>
      <c r="G2426" s="88" t="s">
        <v>116</v>
      </c>
      <c r="H2426" s="91" t="s">
        <v>48</v>
      </c>
      <c r="I2426" s="92" t="n">
        <v>49</v>
      </c>
      <c r="J2426" s="93" t="n">
        <v>111</v>
      </c>
      <c r="K2426" s="94" t="n">
        <f aca="false">I2426 * J2426</f>
        <v>5439</v>
      </c>
      <c r="L2426" s="94" t="n">
        <f aca="false">K2426 *M2426</f>
        <v>2175.6</v>
      </c>
      <c r="M2426" s="95" t="n">
        <v>0.4</v>
      </c>
      <c r="N2426" s="88" t="s">
        <v>23</v>
      </c>
      <c r="O2426" s="91" t="s">
        <v>219</v>
      </c>
      <c r="P2426" s="0" t="str">
        <f aca="false">RIGHT(H2426,LEN(H2426) - FIND(" ", H2426))</f>
        <v>Street Footwear</v>
      </c>
    </row>
    <row r="2427" customFormat="false" ht="14.25" hidden="false" customHeight="true" outlineLevel="0" collapsed="false">
      <c r="B2427" s="88" t="s">
        <v>30</v>
      </c>
      <c r="C2427" s="89" t="n">
        <v>1128299</v>
      </c>
      <c r="D2427" s="90" t="n">
        <v>44244</v>
      </c>
      <c r="E2427" s="88" t="s">
        <v>34</v>
      </c>
      <c r="F2427" s="88" t="s">
        <v>35</v>
      </c>
      <c r="G2427" s="88" t="s">
        <v>146</v>
      </c>
      <c r="H2427" s="91" t="s">
        <v>44</v>
      </c>
      <c r="I2427" s="92" t="n">
        <v>45</v>
      </c>
      <c r="J2427" s="93" t="n">
        <v>74</v>
      </c>
      <c r="K2427" s="94" t="n">
        <f aca="false">I2427 * J2427</f>
        <v>3330</v>
      </c>
      <c r="L2427" s="94" t="n">
        <f aca="false">K2427 *M2427</f>
        <v>1465.2</v>
      </c>
      <c r="M2427" s="95" t="n">
        <v>0.44</v>
      </c>
      <c r="N2427" s="88" t="s">
        <v>23</v>
      </c>
      <c r="O2427" s="91" t="s">
        <v>219</v>
      </c>
      <c r="P2427" s="0" t="str">
        <f aca="false">RIGHT(H2427,LEN(H2427) - FIND(" ", H2427))</f>
        <v>Athletic Footwear</v>
      </c>
    </row>
    <row r="2428" customFormat="false" ht="14.25" hidden="false" customHeight="true" outlineLevel="0" collapsed="false">
      <c r="B2428" s="88" t="s">
        <v>30</v>
      </c>
      <c r="C2428" s="89" t="n">
        <v>1128299</v>
      </c>
      <c r="D2428" s="90" t="n">
        <v>44244</v>
      </c>
      <c r="E2428" s="88" t="s">
        <v>34</v>
      </c>
      <c r="F2428" s="88" t="s">
        <v>35</v>
      </c>
      <c r="G2428" s="88" t="s">
        <v>146</v>
      </c>
      <c r="H2428" s="91" t="s">
        <v>16</v>
      </c>
      <c r="I2428" s="92" t="n">
        <v>52</v>
      </c>
      <c r="J2428" s="93" t="n">
        <v>60</v>
      </c>
      <c r="K2428" s="94" t="n">
        <f aca="false">I2428 * J2428</f>
        <v>3120</v>
      </c>
      <c r="L2428" s="94" t="n">
        <f aca="false">K2428 *M2428</f>
        <v>998.4</v>
      </c>
      <c r="M2428" s="95" t="n">
        <v>0.32</v>
      </c>
      <c r="N2428" s="88" t="s">
        <v>23</v>
      </c>
      <c r="O2428" s="91" t="s">
        <v>218</v>
      </c>
      <c r="P2428" s="0" t="str">
        <f aca="false">RIGHT(H2428,LEN(H2428) - FIND(" ", H2428))</f>
        <v>Apparel</v>
      </c>
    </row>
    <row r="2429" customFormat="false" ht="14.25" hidden="false" customHeight="true" outlineLevel="0" collapsed="false">
      <c r="B2429" s="88" t="s">
        <v>30</v>
      </c>
      <c r="C2429" s="89" t="n">
        <v>1128299</v>
      </c>
      <c r="D2429" s="90" t="n">
        <v>44244</v>
      </c>
      <c r="E2429" s="88" t="s">
        <v>34</v>
      </c>
      <c r="F2429" s="88" t="s">
        <v>35</v>
      </c>
      <c r="G2429" s="88" t="s">
        <v>146</v>
      </c>
      <c r="H2429" s="91" t="s">
        <v>38</v>
      </c>
      <c r="I2429" s="92" t="n">
        <v>47</v>
      </c>
      <c r="J2429" s="93" t="n">
        <v>108</v>
      </c>
      <c r="K2429" s="94" t="n">
        <f aca="false">I2429 * J2429</f>
        <v>5076</v>
      </c>
      <c r="L2429" s="94" t="n">
        <f aca="false">K2429 *M2429</f>
        <v>2944.08</v>
      </c>
      <c r="M2429" s="95" t="n">
        <v>0.58</v>
      </c>
      <c r="N2429" s="88" t="s">
        <v>23</v>
      </c>
      <c r="O2429" s="91" t="s">
        <v>219</v>
      </c>
      <c r="P2429" s="0" t="str">
        <f aca="false">RIGHT(H2429,LEN(H2429) - FIND(" ", H2429))</f>
        <v>Apparel</v>
      </c>
    </row>
    <row r="2430" customFormat="false" ht="14.25" hidden="false" customHeight="true" outlineLevel="0" collapsed="false">
      <c r="B2430" s="88" t="s">
        <v>30</v>
      </c>
      <c r="C2430" s="89" t="n">
        <v>1185732</v>
      </c>
      <c r="D2430" s="90" t="n">
        <v>44244</v>
      </c>
      <c r="E2430" s="88" t="s">
        <v>34</v>
      </c>
      <c r="F2430" s="88" t="s">
        <v>161</v>
      </c>
      <c r="G2430" s="88" t="s">
        <v>152</v>
      </c>
      <c r="H2430" s="91" t="s">
        <v>32</v>
      </c>
      <c r="I2430" s="92" t="n">
        <v>34</v>
      </c>
      <c r="J2430" s="93" t="n">
        <v>200</v>
      </c>
      <c r="K2430" s="94" t="n">
        <f aca="false">I2430 * J2430</f>
        <v>6800</v>
      </c>
      <c r="L2430" s="94" t="n">
        <f aca="false">K2430 *M2430</f>
        <v>4284</v>
      </c>
      <c r="M2430" s="95" t="n">
        <v>0.63</v>
      </c>
      <c r="N2430" s="88" t="s">
        <v>23</v>
      </c>
      <c r="O2430" s="91" t="s">
        <v>218</v>
      </c>
      <c r="P2430" s="0" t="str">
        <f aca="false">RIGHT(H2430,LEN(H2430) - FIND(" ", H2430))</f>
        <v>Street Footwear</v>
      </c>
    </row>
    <row r="2431" customFormat="false" ht="14.25" hidden="false" customHeight="true" outlineLevel="0" collapsed="false">
      <c r="B2431" s="88" t="s">
        <v>30</v>
      </c>
      <c r="C2431" s="89" t="n">
        <v>1185732</v>
      </c>
      <c r="D2431" s="90" t="n">
        <v>44244</v>
      </c>
      <c r="E2431" s="88" t="s">
        <v>34</v>
      </c>
      <c r="F2431" s="88" t="s">
        <v>161</v>
      </c>
      <c r="G2431" s="88" t="s">
        <v>152</v>
      </c>
      <c r="H2431" s="91" t="s">
        <v>24</v>
      </c>
      <c r="I2431" s="92" t="n">
        <v>33</v>
      </c>
      <c r="J2431" s="93" t="n">
        <v>117</v>
      </c>
      <c r="K2431" s="94" t="n">
        <f aca="false">I2431 * J2431</f>
        <v>3861</v>
      </c>
      <c r="L2431" s="94" t="n">
        <f aca="false">K2431 *M2431</f>
        <v>2007.72</v>
      </c>
      <c r="M2431" s="95" t="n">
        <v>0.52</v>
      </c>
      <c r="N2431" s="88" t="s">
        <v>23</v>
      </c>
      <c r="O2431" s="91" t="s">
        <v>218</v>
      </c>
      <c r="P2431" s="0" t="str">
        <f aca="false">RIGHT(H2431,LEN(H2431) - FIND(" ", H2431))</f>
        <v>Athletic Footwear</v>
      </c>
    </row>
    <row r="2432" customFormat="false" ht="14.25" hidden="false" customHeight="true" outlineLevel="0" collapsed="false">
      <c r="B2432" s="88" t="s">
        <v>30</v>
      </c>
      <c r="C2432" s="89" t="n">
        <v>1185732</v>
      </c>
      <c r="D2432" s="90" t="n">
        <v>44244</v>
      </c>
      <c r="E2432" s="88" t="s">
        <v>34</v>
      </c>
      <c r="F2432" s="88" t="s">
        <v>161</v>
      </c>
      <c r="G2432" s="88" t="s">
        <v>152</v>
      </c>
      <c r="H2432" s="91" t="s">
        <v>48</v>
      </c>
      <c r="I2432" s="92" t="n">
        <v>23</v>
      </c>
      <c r="J2432" s="93" t="n">
        <v>150</v>
      </c>
      <c r="K2432" s="94" t="n">
        <f aca="false">I2432 * J2432</f>
        <v>3450</v>
      </c>
      <c r="L2432" s="94" t="n">
        <f aca="false">K2432 *M2432</f>
        <v>1483.5</v>
      </c>
      <c r="M2432" s="95" t="n">
        <v>0.43</v>
      </c>
      <c r="N2432" s="88" t="s">
        <v>23</v>
      </c>
      <c r="O2432" s="91" t="s">
        <v>219</v>
      </c>
      <c r="P2432" s="0" t="str">
        <f aca="false">RIGHT(H2432,LEN(H2432) - FIND(" ", H2432))</f>
        <v>Street Footwear</v>
      </c>
    </row>
    <row r="2433" customFormat="false" ht="14.25" hidden="false" customHeight="true" outlineLevel="0" collapsed="false">
      <c r="B2433" s="88" t="s">
        <v>30</v>
      </c>
      <c r="C2433" s="89" t="n">
        <v>1185732</v>
      </c>
      <c r="D2433" s="90" t="n">
        <v>44244</v>
      </c>
      <c r="E2433" s="88" t="s">
        <v>29</v>
      </c>
      <c r="F2433" s="88" t="s">
        <v>117</v>
      </c>
      <c r="G2433" s="88" t="s">
        <v>110</v>
      </c>
      <c r="H2433" s="91" t="s">
        <v>44</v>
      </c>
      <c r="I2433" s="92" t="n">
        <v>28</v>
      </c>
      <c r="J2433" s="93" t="n">
        <v>109</v>
      </c>
      <c r="K2433" s="94" t="n">
        <f aca="false">I2433 * J2433</f>
        <v>3052</v>
      </c>
      <c r="L2433" s="94" t="n">
        <f aca="false">K2433 *M2433</f>
        <v>1495.48</v>
      </c>
      <c r="M2433" s="95" t="n">
        <v>0.49</v>
      </c>
      <c r="N2433" s="88" t="s">
        <v>23</v>
      </c>
      <c r="O2433" s="91" t="s">
        <v>219</v>
      </c>
      <c r="P2433" s="0" t="str">
        <f aca="false">RIGHT(H2433,LEN(H2433) - FIND(" ", H2433))</f>
        <v>Athletic Footwear</v>
      </c>
    </row>
    <row r="2434" customFormat="false" ht="14.25" hidden="false" customHeight="true" outlineLevel="0" collapsed="false">
      <c r="B2434" s="88" t="s">
        <v>30</v>
      </c>
      <c r="C2434" s="89" t="n">
        <v>1185732</v>
      </c>
      <c r="D2434" s="90" t="n">
        <v>44244</v>
      </c>
      <c r="E2434" s="88" t="s">
        <v>29</v>
      </c>
      <c r="F2434" s="88" t="s">
        <v>117</v>
      </c>
      <c r="G2434" s="88" t="s">
        <v>110</v>
      </c>
      <c r="H2434" s="91" t="s">
        <v>16</v>
      </c>
      <c r="I2434" s="92" t="n">
        <v>41</v>
      </c>
      <c r="J2434" s="93" t="n">
        <v>126</v>
      </c>
      <c r="K2434" s="94" t="n">
        <f aca="false">I2434 * J2434</f>
        <v>5166</v>
      </c>
      <c r="L2434" s="94" t="n">
        <f aca="false">K2434 *M2434</f>
        <v>2841.3</v>
      </c>
      <c r="M2434" s="95" t="n">
        <v>0.55</v>
      </c>
      <c r="N2434" s="88" t="s">
        <v>23</v>
      </c>
      <c r="O2434" s="91" t="s">
        <v>218</v>
      </c>
      <c r="P2434" s="0" t="str">
        <f aca="false">RIGHT(H2434,LEN(H2434) - FIND(" ", H2434))</f>
        <v>Apparel</v>
      </c>
    </row>
    <row r="2435" customFormat="false" ht="14.25" hidden="false" customHeight="true" outlineLevel="0" collapsed="false">
      <c r="B2435" s="88" t="s">
        <v>30</v>
      </c>
      <c r="C2435" s="89" t="n">
        <v>1185732</v>
      </c>
      <c r="D2435" s="90" t="n">
        <v>44244</v>
      </c>
      <c r="E2435" s="88" t="s">
        <v>29</v>
      </c>
      <c r="F2435" s="88" t="s">
        <v>117</v>
      </c>
      <c r="G2435" s="88" t="s">
        <v>110</v>
      </c>
      <c r="H2435" s="91" t="s">
        <v>38</v>
      </c>
      <c r="I2435" s="92" t="n">
        <v>33</v>
      </c>
      <c r="J2435" s="93" t="n">
        <v>138</v>
      </c>
      <c r="K2435" s="94" t="n">
        <f aca="false">I2435 * J2435</f>
        <v>4554</v>
      </c>
      <c r="L2435" s="94" t="n">
        <f aca="false">K2435 *M2435</f>
        <v>3051.18</v>
      </c>
      <c r="M2435" s="95" t="n">
        <v>0.67</v>
      </c>
      <c r="N2435" s="88" t="s">
        <v>23</v>
      </c>
      <c r="O2435" s="91" t="s">
        <v>219</v>
      </c>
      <c r="P2435" s="0" t="str">
        <f aca="false">RIGHT(H2435,LEN(H2435) - FIND(" ", H2435))</f>
        <v>Apparel</v>
      </c>
    </row>
    <row r="2436" customFormat="false" ht="14.25" hidden="false" customHeight="true" outlineLevel="0" collapsed="false">
      <c r="B2436" s="88" t="s">
        <v>43</v>
      </c>
      <c r="C2436" s="89" t="n">
        <v>1128299</v>
      </c>
      <c r="D2436" s="90" t="n">
        <v>44244</v>
      </c>
      <c r="E2436" s="88" t="s">
        <v>18</v>
      </c>
      <c r="F2436" s="88" t="s">
        <v>147</v>
      </c>
      <c r="G2436" s="88" t="s">
        <v>168</v>
      </c>
      <c r="H2436" s="91" t="s">
        <v>32</v>
      </c>
      <c r="I2436" s="92" t="n">
        <v>33</v>
      </c>
      <c r="J2436" s="93" t="n">
        <v>140</v>
      </c>
      <c r="K2436" s="94" t="n">
        <f aca="false">I2436 * J2436</f>
        <v>4620</v>
      </c>
      <c r="L2436" s="94" t="n">
        <f aca="false">K2436 *M2436</f>
        <v>2448.6</v>
      </c>
      <c r="M2436" s="95" t="n">
        <v>0.53</v>
      </c>
      <c r="N2436" s="88" t="s">
        <v>23</v>
      </c>
      <c r="O2436" s="91" t="s">
        <v>218</v>
      </c>
      <c r="P2436" s="0" t="str">
        <f aca="false">RIGHT(H2436,LEN(H2436) - FIND(" ", H2436))</f>
        <v>Street Footwear</v>
      </c>
    </row>
    <row r="2437" customFormat="false" ht="14.25" hidden="false" customHeight="true" outlineLevel="0" collapsed="false">
      <c r="B2437" s="88" t="s">
        <v>43</v>
      </c>
      <c r="C2437" s="89" t="n">
        <v>1128299</v>
      </c>
      <c r="D2437" s="90" t="n">
        <v>44244</v>
      </c>
      <c r="E2437" s="88" t="s">
        <v>18</v>
      </c>
      <c r="F2437" s="88" t="s">
        <v>147</v>
      </c>
      <c r="G2437" s="88" t="s">
        <v>168</v>
      </c>
      <c r="H2437" s="91" t="s">
        <v>24</v>
      </c>
      <c r="I2437" s="92" t="n">
        <v>41</v>
      </c>
      <c r="J2437" s="93" t="n">
        <v>116</v>
      </c>
      <c r="K2437" s="94" t="n">
        <f aca="false">I2437 * J2437</f>
        <v>4756</v>
      </c>
      <c r="L2437" s="94" t="n">
        <f aca="false">K2437 *M2437</f>
        <v>2425.56</v>
      </c>
      <c r="M2437" s="95" t="n">
        <v>0.51</v>
      </c>
      <c r="N2437" s="88" t="s">
        <v>23</v>
      </c>
      <c r="O2437" s="91" t="s">
        <v>218</v>
      </c>
      <c r="P2437" s="0" t="str">
        <f aca="false">RIGHT(H2437,LEN(H2437) - FIND(" ", H2437))</f>
        <v>Athletic Footwear</v>
      </c>
    </row>
    <row r="2438" customFormat="false" ht="14.25" hidden="false" customHeight="true" outlineLevel="0" collapsed="false">
      <c r="B2438" s="88" t="s">
        <v>43</v>
      </c>
      <c r="C2438" s="89" t="n">
        <v>1128299</v>
      </c>
      <c r="D2438" s="90" t="n">
        <v>44244</v>
      </c>
      <c r="E2438" s="88" t="s">
        <v>18</v>
      </c>
      <c r="F2438" s="88" t="s">
        <v>147</v>
      </c>
      <c r="G2438" s="88" t="s">
        <v>168</v>
      </c>
      <c r="H2438" s="91" t="s">
        <v>48</v>
      </c>
      <c r="I2438" s="92" t="n">
        <v>41</v>
      </c>
      <c r="J2438" s="93" t="n">
        <v>120</v>
      </c>
      <c r="K2438" s="94" t="n">
        <f aca="false">I2438 * J2438</f>
        <v>4920</v>
      </c>
      <c r="L2438" s="94" t="n">
        <f aca="false">K2438 *M2438</f>
        <v>2558.4</v>
      </c>
      <c r="M2438" s="95" t="n">
        <v>0.52</v>
      </c>
      <c r="N2438" s="88" t="s">
        <v>23</v>
      </c>
      <c r="O2438" s="91" t="s">
        <v>219</v>
      </c>
      <c r="P2438" s="0" t="str">
        <f aca="false">RIGHT(H2438,LEN(H2438) - FIND(" ", H2438))</f>
        <v>Street Footwear</v>
      </c>
    </row>
    <row r="2439" customFormat="false" ht="14.25" hidden="false" customHeight="true" outlineLevel="0" collapsed="false">
      <c r="B2439" s="88" t="s">
        <v>43</v>
      </c>
      <c r="C2439" s="89" t="n">
        <v>1128299</v>
      </c>
      <c r="D2439" s="90" t="n">
        <v>44244</v>
      </c>
      <c r="E2439" s="88" t="s">
        <v>40</v>
      </c>
      <c r="F2439" s="88" t="s">
        <v>109</v>
      </c>
      <c r="G2439" s="88" t="s">
        <v>136</v>
      </c>
      <c r="H2439" s="91" t="s">
        <v>44</v>
      </c>
      <c r="I2439" s="92" t="n">
        <v>44</v>
      </c>
      <c r="J2439" s="93" t="n">
        <v>73</v>
      </c>
      <c r="K2439" s="94" t="n">
        <f aca="false">I2439 * J2439</f>
        <v>3212</v>
      </c>
      <c r="L2439" s="94" t="n">
        <f aca="false">K2439 *M2439</f>
        <v>1766.6</v>
      </c>
      <c r="M2439" s="95" t="n">
        <v>0.55</v>
      </c>
      <c r="N2439" s="88" t="s">
        <v>23</v>
      </c>
      <c r="O2439" s="91" t="s">
        <v>219</v>
      </c>
      <c r="P2439" s="0" t="str">
        <f aca="false">RIGHT(H2439,LEN(H2439) - FIND(" ", H2439))</f>
        <v>Athletic Footwear</v>
      </c>
    </row>
    <row r="2440" customFormat="false" ht="14.25" hidden="false" customHeight="true" outlineLevel="0" collapsed="false">
      <c r="B2440" s="88" t="s">
        <v>43</v>
      </c>
      <c r="C2440" s="89" t="n">
        <v>1128299</v>
      </c>
      <c r="D2440" s="90" t="n">
        <v>44244</v>
      </c>
      <c r="E2440" s="88" t="s">
        <v>40</v>
      </c>
      <c r="F2440" s="88" t="s">
        <v>109</v>
      </c>
      <c r="G2440" s="88" t="s">
        <v>136</v>
      </c>
      <c r="H2440" s="91" t="s">
        <v>16</v>
      </c>
      <c r="I2440" s="92" t="n">
        <v>48</v>
      </c>
      <c r="J2440" s="93" t="n">
        <v>51</v>
      </c>
      <c r="K2440" s="94" t="n">
        <f aca="false">I2440 * J2440</f>
        <v>2448</v>
      </c>
      <c r="L2440" s="94" t="n">
        <f aca="false">K2440 *M2440</f>
        <v>1468.8</v>
      </c>
      <c r="M2440" s="95" t="n">
        <v>0.6</v>
      </c>
      <c r="N2440" s="88" t="s">
        <v>23</v>
      </c>
      <c r="O2440" s="91" t="s">
        <v>218</v>
      </c>
      <c r="P2440" s="0" t="str">
        <f aca="false">RIGHT(H2440,LEN(H2440) - FIND(" ", H2440))</f>
        <v>Apparel</v>
      </c>
    </row>
    <row r="2441" customFormat="false" ht="14.25" hidden="false" customHeight="true" outlineLevel="0" collapsed="false">
      <c r="B2441" s="88" t="s">
        <v>43</v>
      </c>
      <c r="C2441" s="89" t="n">
        <v>1128299</v>
      </c>
      <c r="D2441" s="90" t="n">
        <v>44244</v>
      </c>
      <c r="E2441" s="88" t="s">
        <v>40</v>
      </c>
      <c r="F2441" s="88" t="s">
        <v>109</v>
      </c>
      <c r="G2441" s="88" t="s">
        <v>136</v>
      </c>
      <c r="H2441" s="91" t="s">
        <v>38</v>
      </c>
      <c r="I2441" s="92" t="n">
        <v>44</v>
      </c>
      <c r="J2441" s="93" t="n">
        <v>105</v>
      </c>
      <c r="K2441" s="94" t="n">
        <f aca="false">I2441 * J2441</f>
        <v>4620</v>
      </c>
      <c r="L2441" s="94" t="n">
        <f aca="false">K2441 *M2441</f>
        <v>2217.6</v>
      </c>
      <c r="M2441" s="95" t="n">
        <v>0.48</v>
      </c>
      <c r="N2441" s="88" t="s">
        <v>23</v>
      </c>
      <c r="O2441" s="91" t="s">
        <v>219</v>
      </c>
      <c r="P2441" s="0" t="str">
        <f aca="false">RIGHT(H2441,LEN(H2441) - FIND(" ", H2441))</f>
        <v>Apparel</v>
      </c>
    </row>
    <row r="2442" customFormat="false" ht="14.25" hidden="false" customHeight="true" outlineLevel="0" collapsed="false">
      <c r="B2442" s="88" t="s">
        <v>43</v>
      </c>
      <c r="C2442" s="89" t="n">
        <v>1185732</v>
      </c>
      <c r="D2442" s="90" t="n">
        <v>44244</v>
      </c>
      <c r="E2442" s="88" t="s">
        <v>29</v>
      </c>
      <c r="F2442" s="88" t="s">
        <v>100</v>
      </c>
      <c r="G2442" s="88" t="s">
        <v>118</v>
      </c>
      <c r="H2442" s="91" t="s">
        <v>32</v>
      </c>
      <c r="I2442" s="92" t="n">
        <v>33</v>
      </c>
      <c r="J2442" s="93" t="n">
        <v>149</v>
      </c>
      <c r="K2442" s="94" t="n">
        <f aca="false">I2442 * J2442</f>
        <v>4917</v>
      </c>
      <c r="L2442" s="94" t="n">
        <f aca="false">K2442 *M2442</f>
        <v>2655.18</v>
      </c>
      <c r="M2442" s="95" t="n">
        <v>0.54</v>
      </c>
      <c r="N2442" s="88" t="s">
        <v>23</v>
      </c>
      <c r="O2442" s="91" t="s">
        <v>218</v>
      </c>
      <c r="P2442" s="0" t="str">
        <f aca="false">RIGHT(H2442,LEN(H2442) - FIND(" ", H2442))</f>
        <v>Street Footwear</v>
      </c>
    </row>
    <row r="2443" customFormat="false" ht="14.25" hidden="false" customHeight="true" outlineLevel="0" collapsed="false">
      <c r="B2443" s="88" t="s">
        <v>43</v>
      </c>
      <c r="C2443" s="89" t="n">
        <v>1185732</v>
      </c>
      <c r="D2443" s="90" t="n">
        <v>44244</v>
      </c>
      <c r="E2443" s="88" t="s">
        <v>29</v>
      </c>
      <c r="F2443" s="88" t="s">
        <v>100</v>
      </c>
      <c r="G2443" s="88" t="s">
        <v>118</v>
      </c>
      <c r="H2443" s="91" t="s">
        <v>24</v>
      </c>
      <c r="I2443" s="92" t="n">
        <v>38</v>
      </c>
      <c r="J2443" s="93" t="n">
        <v>50</v>
      </c>
      <c r="K2443" s="94" t="n">
        <f aca="false">I2443 * J2443</f>
        <v>1900</v>
      </c>
      <c r="L2443" s="94" t="n">
        <f aca="false">K2443 *M2443</f>
        <v>1045</v>
      </c>
      <c r="M2443" s="95" t="n">
        <v>0.55</v>
      </c>
      <c r="N2443" s="88" t="s">
        <v>23</v>
      </c>
      <c r="O2443" s="91" t="s">
        <v>218</v>
      </c>
      <c r="P2443" s="0" t="str">
        <f aca="false">RIGHT(H2443,LEN(H2443) - FIND(" ", H2443))</f>
        <v>Athletic Footwear</v>
      </c>
    </row>
    <row r="2444" customFormat="false" ht="14.25" hidden="false" customHeight="true" outlineLevel="0" collapsed="false">
      <c r="B2444" s="88" t="s">
        <v>43</v>
      </c>
      <c r="C2444" s="89" t="n">
        <v>1185732</v>
      </c>
      <c r="D2444" s="90" t="n">
        <v>44244</v>
      </c>
      <c r="E2444" s="88" t="s">
        <v>29</v>
      </c>
      <c r="F2444" s="88" t="s">
        <v>100</v>
      </c>
      <c r="G2444" s="88" t="s">
        <v>118</v>
      </c>
      <c r="H2444" s="91" t="s">
        <v>48</v>
      </c>
      <c r="I2444" s="92" t="n">
        <v>27</v>
      </c>
      <c r="J2444" s="93" t="n">
        <v>75</v>
      </c>
      <c r="K2444" s="94" t="n">
        <f aca="false">I2444 * J2444</f>
        <v>2025</v>
      </c>
      <c r="L2444" s="94" t="n">
        <f aca="false">K2444 *M2444</f>
        <v>1032.75</v>
      </c>
      <c r="M2444" s="95" t="n">
        <v>0.51</v>
      </c>
      <c r="N2444" s="88" t="s">
        <v>23</v>
      </c>
      <c r="O2444" s="91" t="s">
        <v>219</v>
      </c>
      <c r="P2444" s="0" t="str">
        <f aca="false">RIGHT(H2444,LEN(H2444) - FIND(" ", H2444))</f>
        <v>Street Footwear</v>
      </c>
    </row>
    <row r="2445" customFormat="false" ht="14.25" hidden="false" customHeight="true" outlineLevel="0" collapsed="false">
      <c r="B2445" s="88" t="s">
        <v>43</v>
      </c>
      <c r="C2445" s="89" t="n">
        <v>1185732</v>
      </c>
      <c r="D2445" s="90" t="n">
        <v>44244</v>
      </c>
      <c r="E2445" s="88" t="s">
        <v>26</v>
      </c>
      <c r="F2445" s="88" t="s">
        <v>163</v>
      </c>
      <c r="G2445" s="88" t="s">
        <v>171</v>
      </c>
      <c r="H2445" s="91" t="s">
        <v>44</v>
      </c>
      <c r="I2445" s="92" t="n">
        <v>34</v>
      </c>
      <c r="J2445" s="93" t="n">
        <v>49</v>
      </c>
      <c r="K2445" s="94" t="n">
        <f aca="false">I2445 * J2445</f>
        <v>1666</v>
      </c>
      <c r="L2445" s="94" t="n">
        <f aca="false">K2445 *M2445</f>
        <v>882.98</v>
      </c>
      <c r="M2445" s="95" t="n">
        <v>0.53</v>
      </c>
      <c r="N2445" s="88" t="s">
        <v>23</v>
      </c>
      <c r="O2445" s="91" t="s">
        <v>219</v>
      </c>
      <c r="P2445" s="0" t="str">
        <f aca="false">RIGHT(H2445,LEN(H2445) - FIND(" ", H2445))</f>
        <v>Athletic Footwear</v>
      </c>
    </row>
    <row r="2446" customFormat="false" ht="14.25" hidden="false" customHeight="true" outlineLevel="0" collapsed="false">
      <c r="B2446" s="88" t="s">
        <v>43</v>
      </c>
      <c r="C2446" s="89" t="n">
        <v>1185732</v>
      </c>
      <c r="D2446" s="90" t="n">
        <v>44244</v>
      </c>
      <c r="E2446" s="88" t="s">
        <v>26</v>
      </c>
      <c r="F2446" s="88" t="s">
        <v>163</v>
      </c>
      <c r="G2446" s="88" t="s">
        <v>171</v>
      </c>
      <c r="H2446" s="91" t="s">
        <v>16</v>
      </c>
      <c r="I2446" s="92" t="n">
        <v>48</v>
      </c>
      <c r="J2446" s="93" t="n">
        <v>65</v>
      </c>
      <c r="K2446" s="94" t="n">
        <f aca="false">I2446 * J2446</f>
        <v>3120</v>
      </c>
      <c r="L2446" s="94" t="n">
        <f aca="false">K2446 *M2446</f>
        <v>1653.6</v>
      </c>
      <c r="M2446" s="95" t="n">
        <v>0.53</v>
      </c>
      <c r="N2446" s="88" t="s">
        <v>23</v>
      </c>
      <c r="O2446" s="91" t="s">
        <v>218</v>
      </c>
      <c r="P2446" s="0" t="str">
        <f aca="false">RIGHT(H2446,LEN(H2446) - FIND(" ", H2446))</f>
        <v>Apparel</v>
      </c>
    </row>
    <row r="2447" customFormat="false" ht="14.25" hidden="false" customHeight="true" outlineLevel="0" collapsed="false">
      <c r="B2447" s="88" t="s">
        <v>43</v>
      </c>
      <c r="C2447" s="89" t="n">
        <v>1185732</v>
      </c>
      <c r="D2447" s="90" t="n">
        <v>44244</v>
      </c>
      <c r="E2447" s="88" t="s">
        <v>26</v>
      </c>
      <c r="F2447" s="88" t="s">
        <v>163</v>
      </c>
      <c r="G2447" s="88" t="s">
        <v>171</v>
      </c>
      <c r="H2447" s="91" t="s">
        <v>38</v>
      </c>
      <c r="I2447" s="92" t="n">
        <v>24</v>
      </c>
      <c r="J2447" s="93" t="n">
        <v>105</v>
      </c>
      <c r="K2447" s="94" t="n">
        <f aca="false">I2447 * J2447</f>
        <v>2520</v>
      </c>
      <c r="L2447" s="94" t="n">
        <f aca="false">K2447 *M2447</f>
        <v>1360.8</v>
      </c>
      <c r="M2447" s="95" t="n">
        <v>0.54</v>
      </c>
      <c r="N2447" s="88" t="s">
        <v>23</v>
      </c>
      <c r="O2447" s="91" t="s">
        <v>219</v>
      </c>
      <c r="P2447" s="0" t="str">
        <f aca="false">RIGHT(H2447,LEN(H2447) - FIND(" ", H2447))</f>
        <v>Apparel</v>
      </c>
    </row>
    <row r="2448" customFormat="false" ht="14.25" hidden="false" customHeight="true" outlineLevel="0" collapsed="false">
      <c r="B2448" s="88" t="s">
        <v>22</v>
      </c>
      <c r="C2448" s="89" t="n">
        <v>1189833</v>
      </c>
      <c r="D2448" s="90" t="n">
        <v>44244</v>
      </c>
      <c r="E2448" s="88" t="s">
        <v>18</v>
      </c>
      <c r="F2448" s="88" t="s">
        <v>19</v>
      </c>
      <c r="G2448" s="88" t="s">
        <v>60</v>
      </c>
      <c r="H2448" s="91" t="s">
        <v>32</v>
      </c>
      <c r="I2448" s="92" t="n">
        <v>26</v>
      </c>
      <c r="J2448" s="93" t="n">
        <v>224</v>
      </c>
      <c r="K2448" s="94" t="n">
        <f aca="false">I2448 * J2448</f>
        <v>5824</v>
      </c>
      <c r="L2448" s="94" t="n">
        <f aca="false">K2448 *M2448</f>
        <v>2504.32</v>
      </c>
      <c r="M2448" s="95" t="n">
        <v>0.43</v>
      </c>
      <c r="N2448" s="88" t="s">
        <v>31</v>
      </c>
      <c r="O2448" s="91" t="s">
        <v>218</v>
      </c>
      <c r="P2448" s="0" t="str">
        <f aca="false">RIGHT(H2448,LEN(H2448) - FIND(" ", H2448))</f>
        <v>Street Footwear</v>
      </c>
    </row>
    <row r="2449" customFormat="false" ht="14.25" hidden="false" customHeight="true" outlineLevel="0" collapsed="false">
      <c r="B2449" s="88" t="s">
        <v>30</v>
      </c>
      <c r="C2449" s="89" t="n">
        <v>1128299</v>
      </c>
      <c r="D2449" s="90" t="n">
        <v>44244</v>
      </c>
      <c r="E2449" s="88" t="s">
        <v>34</v>
      </c>
      <c r="F2449" s="88" t="s">
        <v>35</v>
      </c>
      <c r="G2449" s="88" t="s">
        <v>146</v>
      </c>
      <c r="H2449" s="91" t="s">
        <v>44</v>
      </c>
      <c r="I2449" s="92" t="n">
        <v>36</v>
      </c>
      <c r="J2449" s="93" t="n">
        <v>94</v>
      </c>
      <c r="K2449" s="94" t="n">
        <f aca="false">I2449 * J2449</f>
        <v>3384</v>
      </c>
      <c r="L2449" s="94" t="n">
        <f aca="false">K2449 *M2449</f>
        <v>1252.08</v>
      </c>
      <c r="M2449" s="95" t="n">
        <v>0.37</v>
      </c>
      <c r="N2449" s="88" t="s">
        <v>31</v>
      </c>
      <c r="O2449" s="91" t="s">
        <v>219</v>
      </c>
      <c r="P2449" s="0" t="str">
        <f aca="false">RIGHT(H2449,LEN(H2449) - FIND(" ", H2449))</f>
        <v>Athletic Footwear</v>
      </c>
    </row>
    <row r="2450" customFormat="false" ht="14.25" hidden="false" customHeight="true" outlineLevel="0" collapsed="false">
      <c r="B2450" s="88" t="s">
        <v>30</v>
      </c>
      <c r="C2450" s="89" t="n">
        <v>1128299</v>
      </c>
      <c r="D2450" s="90" t="n">
        <v>44244</v>
      </c>
      <c r="E2450" s="88" t="s">
        <v>34</v>
      </c>
      <c r="F2450" s="88" t="s">
        <v>35</v>
      </c>
      <c r="G2450" s="88" t="s">
        <v>146</v>
      </c>
      <c r="H2450" s="91" t="s">
        <v>16</v>
      </c>
      <c r="I2450" s="92" t="n">
        <v>44</v>
      </c>
      <c r="J2450" s="93" t="n">
        <v>62</v>
      </c>
      <c r="K2450" s="94" t="n">
        <f aca="false">I2450 * J2450</f>
        <v>2728</v>
      </c>
      <c r="L2450" s="94" t="n">
        <f aca="false">K2450 *M2450</f>
        <v>654.72</v>
      </c>
      <c r="M2450" s="95" t="n">
        <v>0.24</v>
      </c>
      <c r="N2450" s="88" t="s">
        <v>31</v>
      </c>
      <c r="O2450" s="91" t="s">
        <v>218</v>
      </c>
      <c r="P2450" s="0" t="str">
        <f aca="false">RIGHT(H2450,LEN(H2450) - FIND(" ", H2450))</f>
        <v>Apparel</v>
      </c>
    </row>
    <row r="2451" customFormat="false" ht="14.25" hidden="false" customHeight="true" outlineLevel="0" collapsed="false">
      <c r="B2451" s="88" t="s">
        <v>30</v>
      </c>
      <c r="C2451" s="89" t="n">
        <v>1128299</v>
      </c>
      <c r="D2451" s="90" t="n">
        <v>44244</v>
      </c>
      <c r="E2451" s="88" t="s">
        <v>34</v>
      </c>
      <c r="F2451" s="88" t="s">
        <v>35</v>
      </c>
      <c r="G2451" s="88" t="s">
        <v>146</v>
      </c>
      <c r="H2451" s="91" t="s">
        <v>38</v>
      </c>
      <c r="I2451" s="92" t="n">
        <v>33</v>
      </c>
      <c r="J2451" s="93" t="n">
        <v>124</v>
      </c>
      <c r="K2451" s="94" t="n">
        <f aca="false">I2451 * J2451</f>
        <v>4092</v>
      </c>
      <c r="L2451" s="94" t="n">
        <f aca="false">K2451 *M2451</f>
        <v>2086.92</v>
      </c>
      <c r="M2451" s="95" t="n">
        <v>0.51</v>
      </c>
      <c r="N2451" s="88" t="s">
        <v>31</v>
      </c>
      <c r="O2451" s="91" t="s">
        <v>219</v>
      </c>
      <c r="P2451" s="0" t="str">
        <f aca="false">RIGHT(H2451,LEN(H2451) - FIND(" ", H2451))</f>
        <v>Apparel</v>
      </c>
    </row>
    <row r="2452" customFormat="false" ht="14.25" hidden="false" customHeight="true" outlineLevel="0" collapsed="false">
      <c r="B2452" s="88" t="s">
        <v>30</v>
      </c>
      <c r="C2452" s="89" t="n">
        <v>1185732</v>
      </c>
      <c r="D2452" s="90" t="n">
        <v>44244</v>
      </c>
      <c r="E2452" s="88" t="s">
        <v>34</v>
      </c>
      <c r="F2452" s="88" t="s">
        <v>161</v>
      </c>
      <c r="G2452" s="88" t="s">
        <v>152</v>
      </c>
      <c r="H2452" s="91" t="s">
        <v>32</v>
      </c>
      <c r="I2452" s="92" t="n">
        <v>26</v>
      </c>
      <c r="J2452" s="93" t="n">
        <v>256</v>
      </c>
      <c r="K2452" s="94" t="n">
        <f aca="false">I2452 * J2452</f>
        <v>6656</v>
      </c>
      <c r="L2452" s="94" t="n">
        <f aca="false">K2452 *M2452</f>
        <v>3660.8</v>
      </c>
      <c r="M2452" s="95" t="n">
        <v>0.55</v>
      </c>
      <c r="N2452" s="88" t="s">
        <v>31</v>
      </c>
      <c r="O2452" s="91" t="s">
        <v>218</v>
      </c>
      <c r="P2452" s="0" t="str">
        <f aca="false">RIGHT(H2452,LEN(H2452) - FIND(" ", H2452))</f>
        <v>Street Footwear</v>
      </c>
    </row>
    <row r="2453" customFormat="false" ht="14.25" hidden="false" customHeight="true" outlineLevel="0" collapsed="false">
      <c r="B2453" s="88" t="s">
        <v>30</v>
      </c>
      <c r="C2453" s="89" t="n">
        <v>1185732</v>
      </c>
      <c r="D2453" s="90" t="n">
        <v>44244</v>
      </c>
      <c r="E2453" s="88" t="s">
        <v>34</v>
      </c>
      <c r="F2453" s="88" t="s">
        <v>161</v>
      </c>
      <c r="G2453" s="88" t="s">
        <v>152</v>
      </c>
      <c r="H2453" s="91" t="s">
        <v>24</v>
      </c>
      <c r="I2453" s="92" t="n">
        <v>27</v>
      </c>
      <c r="J2453" s="93" t="n">
        <v>153</v>
      </c>
      <c r="K2453" s="94" t="n">
        <f aca="false">I2453 * J2453</f>
        <v>4131</v>
      </c>
      <c r="L2453" s="94" t="n">
        <f aca="false">K2453 *M2453</f>
        <v>1858.95</v>
      </c>
      <c r="M2453" s="95" t="n">
        <v>0.45</v>
      </c>
      <c r="N2453" s="88" t="s">
        <v>31</v>
      </c>
      <c r="O2453" s="91" t="s">
        <v>218</v>
      </c>
      <c r="P2453" s="0" t="str">
        <f aca="false">RIGHT(H2453,LEN(H2453) - FIND(" ", H2453))</f>
        <v>Athletic Footwear</v>
      </c>
    </row>
    <row r="2454" customFormat="false" ht="14.25" hidden="false" customHeight="true" outlineLevel="0" collapsed="false">
      <c r="B2454" s="88" t="s">
        <v>30</v>
      </c>
      <c r="C2454" s="89" t="n">
        <v>1185732</v>
      </c>
      <c r="D2454" s="90" t="n">
        <v>44244</v>
      </c>
      <c r="E2454" s="88" t="s">
        <v>34</v>
      </c>
      <c r="F2454" s="88" t="s">
        <v>161</v>
      </c>
      <c r="G2454" s="88" t="s">
        <v>152</v>
      </c>
      <c r="H2454" s="91" t="s">
        <v>48</v>
      </c>
      <c r="I2454" s="92" t="n">
        <v>17</v>
      </c>
      <c r="J2454" s="93" t="n">
        <v>170</v>
      </c>
      <c r="K2454" s="94" t="n">
        <f aca="false">I2454 * J2454</f>
        <v>2890</v>
      </c>
      <c r="L2454" s="94" t="n">
        <f aca="false">K2454 *M2454</f>
        <v>1040.4</v>
      </c>
      <c r="M2454" s="95" t="n">
        <v>0.36</v>
      </c>
      <c r="N2454" s="88" t="s">
        <v>31</v>
      </c>
      <c r="O2454" s="91" t="s">
        <v>219</v>
      </c>
      <c r="P2454" s="0" t="str">
        <f aca="false">RIGHT(H2454,LEN(H2454) - FIND(" ", H2454))</f>
        <v>Street Footwear</v>
      </c>
    </row>
    <row r="2455" customFormat="false" ht="14.25" hidden="false" customHeight="true" outlineLevel="0" collapsed="false">
      <c r="B2455" s="88" t="s">
        <v>43</v>
      </c>
      <c r="C2455" s="89" t="n">
        <v>1128299</v>
      </c>
      <c r="D2455" s="90" t="n">
        <v>44244</v>
      </c>
      <c r="E2455" s="88" t="s">
        <v>18</v>
      </c>
      <c r="F2455" s="88" t="s">
        <v>147</v>
      </c>
      <c r="G2455" s="88" t="s">
        <v>168</v>
      </c>
      <c r="H2455" s="91" t="s">
        <v>32</v>
      </c>
      <c r="I2455" s="92" t="n">
        <v>24</v>
      </c>
      <c r="J2455" s="93" t="n">
        <v>175</v>
      </c>
      <c r="K2455" s="94" t="n">
        <f aca="false">I2455 * J2455</f>
        <v>4200</v>
      </c>
      <c r="L2455" s="94" t="n">
        <f aca="false">K2455 *M2455</f>
        <v>1890</v>
      </c>
      <c r="M2455" s="95" t="n">
        <v>0.45</v>
      </c>
      <c r="N2455" s="88" t="s">
        <v>31</v>
      </c>
      <c r="O2455" s="91" t="s">
        <v>218</v>
      </c>
      <c r="P2455" s="0" t="str">
        <f aca="false">RIGHT(H2455,LEN(H2455) - FIND(" ", H2455))</f>
        <v>Street Footwear</v>
      </c>
    </row>
    <row r="2456" customFormat="false" ht="14.25" hidden="false" customHeight="true" outlineLevel="0" collapsed="false">
      <c r="B2456" s="88" t="s">
        <v>43</v>
      </c>
      <c r="C2456" s="89" t="n">
        <v>1128299</v>
      </c>
      <c r="D2456" s="90" t="n">
        <v>44244</v>
      </c>
      <c r="E2456" s="88" t="s">
        <v>18</v>
      </c>
      <c r="F2456" s="88" t="s">
        <v>147</v>
      </c>
      <c r="G2456" s="88" t="s">
        <v>168</v>
      </c>
      <c r="H2456" s="91" t="s">
        <v>24</v>
      </c>
      <c r="I2456" s="92" t="n">
        <v>31</v>
      </c>
      <c r="J2456" s="93" t="n">
        <v>124</v>
      </c>
      <c r="K2456" s="94" t="n">
        <f aca="false">I2456 * J2456</f>
        <v>3844</v>
      </c>
      <c r="L2456" s="94" t="n">
        <f aca="false">K2456 *M2456</f>
        <v>1652.92</v>
      </c>
      <c r="M2456" s="95" t="n">
        <v>0.43</v>
      </c>
      <c r="N2456" s="88" t="s">
        <v>31</v>
      </c>
      <c r="O2456" s="91" t="s">
        <v>218</v>
      </c>
      <c r="P2456" s="0" t="str">
        <f aca="false">RIGHT(H2456,LEN(H2456) - FIND(" ", H2456))</f>
        <v>Athletic Footwear</v>
      </c>
    </row>
    <row r="2457" customFormat="false" ht="14.25" hidden="false" customHeight="true" outlineLevel="0" collapsed="false">
      <c r="B2457" s="88" t="s">
        <v>43</v>
      </c>
      <c r="C2457" s="89" t="n">
        <v>1128299</v>
      </c>
      <c r="D2457" s="90" t="n">
        <v>44244</v>
      </c>
      <c r="E2457" s="88" t="s">
        <v>18</v>
      </c>
      <c r="F2457" s="88" t="s">
        <v>147</v>
      </c>
      <c r="G2457" s="88" t="s">
        <v>168</v>
      </c>
      <c r="H2457" s="91" t="s">
        <v>48</v>
      </c>
      <c r="I2457" s="92" t="n">
        <v>34</v>
      </c>
      <c r="J2457" s="93" t="n">
        <v>132</v>
      </c>
      <c r="K2457" s="94" t="n">
        <f aca="false">I2457 * J2457</f>
        <v>4488</v>
      </c>
      <c r="L2457" s="94" t="n">
        <f aca="false">K2457 *M2457</f>
        <v>1929.84</v>
      </c>
      <c r="M2457" s="95" t="n">
        <v>0.43</v>
      </c>
      <c r="N2457" s="88" t="s">
        <v>31</v>
      </c>
      <c r="O2457" s="91" t="s">
        <v>219</v>
      </c>
      <c r="P2457" s="0" t="str">
        <f aca="false">RIGHT(H2457,LEN(H2457) - FIND(" ", H2457))</f>
        <v>Street Footwear</v>
      </c>
    </row>
    <row r="2458" customFormat="false" ht="14.25" hidden="false" customHeight="true" outlineLevel="0" collapsed="false">
      <c r="B2458" s="88" t="s">
        <v>43</v>
      </c>
      <c r="C2458" s="89" t="n">
        <v>1128299</v>
      </c>
      <c r="D2458" s="90" t="n">
        <v>44244</v>
      </c>
      <c r="E2458" s="88" t="s">
        <v>40</v>
      </c>
      <c r="F2458" s="88" t="s">
        <v>109</v>
      </c>
      <c r="G2458" s="88" t="s">
        <v>136</v>
      </c>
      <c r="H2458" s="91" t="s">
        <v>44</v>
      </c>
      <c r="I2458" s="92" t="n">
        <v>33</v>
      </c>
      <c r="J2458" s="93" t="n">
        <v>75</v>
      </c>
      <c r="K2458" s="94" t="n">
        <f aca="false">I2458 * J2458</f>
        <v>2475</v>
      </c>
      <c r="L2458" s="94" t="n">
        <f aca="false">K2458 *M2458</f>
        <v>1163.25</v>
      </c>
      <c r="M2458" s="95" t="n">
        <v>0.47</v>
      </c>
      <c r="N2458" s="88" t="s">
        <v>31</v>
      </c>
      <c r="O2458" s="91" t="s">
        <v>219</v>
      </c>
      <c r="P2458" s="0" t="str">
        <f aca="false">RIGHT(H2458,LEN(H2458) - FIND(" ", H2458))</f>
        <v>Athletic Footwear</v>
      </c>
    </row>
    <row r="2459" customFormat="false" ht="14.25" hidden="false" customHeight="true" outlineLevel="0" collapsed="false">
      <c r="B2459" s="88" t="s">
        <v>43</v>
      </c>
      <c r="C2459" s="89" t="n">
        <v>1128299</v>
      </c>
      <c r="D2459" s="90" t="n">
        <v>44244</v>
      </c>
      <c r="E2459" s="88" t="s">
        <v>40</v>
      </c>
      <c r="F2459" s="88" t="s">
        <v>109</v>
      </c>
      <c r="G2459" s="88" t="s">
        <v>136</v>
      </c>
      <c r="H2459" s="91" t="s">
        <v>16</v>
      </c>
      <c r="I2459" s="92" t="n">
        <v>33</v>
      </c>
      <c r="J2459" s="93" t="n">
        <v>53</v>
      </c>
      <c r="K2459" s="94" t="n">
        <f aca="false">I2459 * J2459</f>
        <v>1749</v>
      </c>
      <c r="L2459" s="94" t="n">
        <f aca="false">K2459 *M2459</f>
        <v>822.03</v>
      </c>
      <c r="M2459" s="95" t="n">
        <v>0.47</v>
      </c>
      <c r="N2459" s="88" t="s">
        <v>31</v>
      </c>
      <c r="O2459" s="91" t="s">
        <v>218</v>
      </c>
      <c r="P2459" s="0" t="str">
        <f aca="false">RIGHT(H2459,LEN(H2459) - FIND(" ", H2459))</f>
        <v>Apparel</v>
      </c>
    </row>
    <row r="2460" customFormat="false" ht="14.25" hidden="false" customHeight="true" outlineLevel="0" collapsed="false">
      <c r="B2460" s="88" t="s">
        <v>43</v>
      </c>
      <c r="C2460" s="89" t="n">
        <v>1128299</v>
      </c>
      <c r="D2460" s="90" t="n">
        <v>44244</v>
      </c>
      <c r="E2460" s="88" t="s">
        <v>40</v>
      </c>
      <c r="F2460" s="88" t="s">
        <v>109</v>
      </c>
      <c r="G2460" s="88" t="s">
        <v>136</v>
      </c>
      <c r="H2460" s="91" t="s">
        <v>38</v>
      </c>
      <c r="I2460" s="92" t="n">
        <v>32</v>
      </c>
      <c r="J2460" s="93" t="n">
        <v>131</v>
      </c>
      <c r="K2460" s="94" t="n">
        <f aca="false">I2460 * J2460</f>
        <v>4192</v>
      </c>
      <c r="L2460" s="94" t="n">
        <f aca="false">K2460 *M2460</f>
        <v>1551.04</v>
      </c>
      <c r="M2460" s="95" t="n">
        <v>0.37</v>
      </c>
      <c r="N2460" s="88" t="s">
        <v>31</v>
      </c>
      <c r="O2460" s="91" t="s">
        <v>219</v>
      </c>
      <c r="P2460" s="0" t="str">
        <f aca="false">RIGHT(H2460,LEN(H2460) - FIND(" ", H2460))</f>
        <v>Apparel</v>
      </c>
    </row>
    <row r="2461" customFormat="false" ht="14.25" hidden="false" customHeight="true" outlineLevel="0" collapsed="false">
      <c r="B2461" s="88" t="s">
        <v>22</v>
      </c>
      <c r="C2461" s="89" t="n">
        <v>1189833</v>
      </c>
      <c r="D2461" s="90" t="n">
        <v>44245</v>
      </c>
      <c r="E2461" s="88" t="s">
        <v>18</v>
      </c>
      <c r="F2461" s="88" t="s">
        <v>19</v>
      </c>
      <c r="G2461" s="88" t="s">
        <v>60</v>
      </c>
      <c r="H2461" s="91" t="s">
        <v>24</v>
      </c>
      <c r="I2461" s="92" t="n">
        <v>45</v>
      </c>
      <c r="J2461" s="93" t="n">
        <v>700</v>
      </c>
      <c r="K2461" s="94" t="n">
        <f aca="false">I2461 * J2461</f>
        <v>31500</v>
      </c>
      <c r="L2461" s="94" t="n">
        <f aca="false">K2461 *M2461</f>
        <v>7875</v>
      </c>
      <c r="M2461" s="95" t="n">
        <v>0.25</v>
      </c>
      <c r="N2461" s="88" t="s">
        <v>31</v>
      </c>
      <c r="O2461" s="91" t="s">
        <v>218</v>
      </c>
      <c r="P2461" s="0" t="str">
        <f aca="false">RIGHT(H2461,LEN(H2461) - FIND(" ", H2461))</f>
        <v>Athletic Footwear</v>
      </c>
    </row>
    <row r="2462" customFormat="false" ht="14.25" hidden="false" customHeight="true" outlineLevel="0" collapsed="false">
      <c r="B2462" s="88" t="s">
        <v>22</v>
      </c>
      <c r="C2462" s="89" t="n">
        <v>1189833</v>
      </c>
      <c r="D2462" s="90" t="n">
        <v>44245</v>
      </c>
      <c r="E2462" s="88" t="s">
        <v>29</v>
      </c>
      <c r="F2462" s="88" t="s">
        <v>124</v>
      </c>
      <c r="G2462" s="88" t="s">
        <v>87</v>
      </c>
      <c r="H2462" s="91" t="s">
        <v>16</v>
      </c>
      <c r="I2462" s="92" t="n">
        <v>55</v>
      </c>
      <c r="J2462" s="93" t="n">
        <v>400</v>
      </c>
      <c r="K2462" s="94" t="n">
        <f aca="false">I2462 * J2462</f>
        <v>22000</v>
      </c>
      <c r="L2462" s="94" t="n">
        <f aca="false">K2462 *M2462</f>
        <v>13200</v>
      </c>
      <c r="M2462" s="95" t="n">
        <v>0.6</v>
      </c>
      <c r="N2462" s="88" t="s">
        <v>31</v>
      </c>
      <c r="O2462" s="91" t="s">
        <v>218</v>
      </c>
      <c r="P2462" s="0" t="str">
        <f aca="false">RIGHT(H2462,LEN(H2462) - FIND(" ", H2462))</f>
        <v>Apparel</v>
      </c>
    </row>
    <row r="2463" customFormat="false" ht="14.25" hidden="false" customHeight="true" outlineLevel="0" collapsed="false">
      <c r="B2463" s="88" t="s">
        <v>13</v>
      </c>
      <c r="C2463" s="89" t="n">
        <v>1185732</v>
      </c>
      <c r="D2463" s="90" t="n">
        <v>44245</v>
      </c>
      <c r="E2463" s="88" t="s">
        <v>29</v>
      </c>
      <c r="F2463" s="88" t="s">
        <v>117</v>
      </c>
      <c r="G2463" s="88" t="s">
        <v>110</v>
      </c>
      <c r="H2463" s="91" t="s">
        <v>32</v>
      </c>
      <c r="I2463" s="92" t="n">
        <v>30</v>
      </c>
      <c r="J2463" s="93" t="n">
        <v>675</v>
      </c>
      <c r="K2463" s="94" t="n">
        <f aca="false">I2463 * J2463</f>
        <v>20250</v>
      </c>
      <c r="L2463" s="94" t="n">
        <f aca="false">K2463 *M2463</f>
        <v>8100</v>
      </c>
      <c r="M2463" s="95" t="n">
        <v>0.4</v>
      </c>
      <c r="N2463" s="88" t="s">
        <v>14</v>
      </c>
      <c r="O2463" s="91" t="s">
        <v>218</v>
      </c>
      <c r="P2463" s="0" t="str">
        <f aca="false">RIGHT(H2463,LEN(H2463) - FIND(" ", H2463))</f>
        <v>Street Footwear</v>
      </c>
    </row>
    <row r="2464" customFormat="false" ht="14.25" hidden="false" customHeight="true" outlineLevel="0" collapsed="false">
      <c r="B2464" s="88" t="s">
        <v>13</v>
      </c>
      <c r="C2464" s="89" t="n">
        <v>1185732</v>
      </c>
      <c r="D2464" s="90" t="n">
        <v>44245</v>
      </c>
      <c r="E2464" s="88" t="s">
        <v>29</v>
      </c>
      <c r="F2464" s="88" t="s">
        <v>117</v>
      </c>
      <c r="G2464" s="88" t="s">
        <v>110</v>
      </c>
      <c r="H2464" s="91" t="s">
        <v>24</v>
      </c>
      <c r="I2464" s="92" t="n">
        <v>30</v>
      </c>
      <c r="J2464" s="93" t="n">
        <v>325</v>
      </c>
      <c r="K2464" s="94" t="n">
        <f aca="false">I2464 * J2464</f>
        <v>9750</v>
      </c>
      <c r="L2464" s="94" t="n">
        <f aca="false">K2464 *M2464</f>
        <v>3412.5</v>
      </c>
      <c r="M2464" s="95" t="n">
        <v>0.35</v>
      </c>
      <c r="N2464" s="88" t="s">
        <v>14</v>
      </c>
      <c r="O2464" s="91" t="s">
        <v>218</v>
      </c>
      <c r="P2464" s="0" t="str">
        <f aca="false">RIGHT(H2464,LEN(H2464) - FIND(" ", H2464))</f>
        <v>Athletic Footwear</v>
      </c>
    </row>
    <row r="2465" customFormat="false" ht="14.25" hidden="false" customHeight="true" outlineLevel="0" collapsed="false">
      <c r="B2465" s="88" t="s">
        <v>13</v>
      </c>
      <c r="C2465" s="89" t="n">
        <v>1185732</v>
      </c>
      <c r="D2465" s="90" t="n">
        <v>44245</v>
      </c>
      <c r="E2465" s="88" t="s">
        <v>29</v>
      </c>
      <c r="F2465" s="88" t="s">
        <v>117</v>
      </c>
      <c r="G2465" s="88" t="s">
        <v>110</v>
      </c>
      <c r="H2465" s="91" t="s">
        <v>48</v>
      </c>
      <c r="I2465" s="92" t="n">
        <v>20</v>
      </c>
      <c r="J2465" s="93" t="n">
        <v>375</v>
      </c>
      <c r="K2465" s="94" t="n">
        <f aca="false">I2465 * J2465</f>
        <v>7500</v>
      </c>
      <c r="L2465" s="94" t="n">
        <f aca="false">K2465 *M2465</f>
        <v>2625</v>
      </c>
      <c r="M2465" s="95" t="n">
        <v>0.35</v>
      </c>
      <c r="N2465" s="88" t="s">
        <v>14</v>
      </c>
      <c r="O2465" s="91" t="s">
        <v>219</v>
      </c>
      <c r="P2465" s="0" t="str">
        <f aca="false">RIGHT(H2465,LEN(H2465) - FIND(" ", H2465))</f>
        <v>Street Footwear</v>
      </c>
    </row>
    <row r="2466" customFormat="false" ht="14.25" hidden="false" customHeight="true" outlineLevel="0" collapsed="false">
      <c r="B2466" s="88" t="s">
        <v>13</v>
      </c>
      <c r="C2466" s="89" t="n">
        <v>1185732</v>
      </c>
      <c r="D2466" s="90" t="n">
        <v>44245</v>
      </c>
      <c r="E2466" s="88" t="s">
        <v>29</v>
      </c>
      <c r="F2466" s="88" t="s">
        <v>121</v>
      </c>
      <c r="G2466" s="88" t="s">
        <v>158</v>
      </c>
      <c r="H2466" s="91" t="s">
        <v>44</v>
      </c>
      <c r="I2466" s="92" t="n">
        <v>25</v>
      </c>
      <c r="J2466" s="93" t="n">
        <v>250</v>
      </c>
      <c r="K2466" s="94" t="n">
        <f aca="false">I2466 * J2466</f>
        <v>6250</v>
      </c>
      <c r="L2466" s="94" t="n">
        <f aca="false">K2466 *M2466</f>
        <v>2500</v>
      </c>
      <c r="M2466" s="95" t="n">
        <v>0.4</v>
      </c>
      <c r="N2466" s="88" t="s">
        <v>14</v>
      </c>
      <c r="O2466" s="91" t="s">
        <v>219</v>
      </c>
      <c r="P2466" s="0" t="str">
        <f aca="false">RIGHT(H2466,LEN(H2466) - FIND(" ", H2466))</f>
        <v>Athletic Footwear</v>
      </c>
    </row>
    <row r="2467" customFormat="false" ht="14.25" hidden="false" customHeight="true" outlineLevel="0" collapsed="false">
      <c r="B2467" s="88" t="s">
        <v>13</v>
      </c>
      <c r="C2467" s="89" t="n">
        <v>1185732</v>
      </c>
      <c r="D2467" s="90" t="n">
        <v>44245</v>
      </c>
      <c r="E2467" s="88" t="s">
        <v>29</v>
      </c>
      <c r="F2467" s="88" t="s">
        <v>121</v>
      </c>
      <c r="G2467" s="88" t="s">
        <v>158</v>
      </c>
      <c r="H2467" s="91" t="s">
        <v>16</v>
      </c>
      <c r="I2467" s="92" t="n">
        <v>40</v>
      </c>
      <c r="J2467" s="93" t="n">
        <v>325</v>
      </c>
      <c r="K2467" s="94" t="n">
        <f aca="false">I2467 * J2467</f>
        <v>13000</v>
      </c>
      <c r="L2467" s="94" t="n">
        <f aca="false">K2467 *M2467</f>
        <v>4550</v>
      </c>
      <c r="M2467" s="95" t="n">
        <v>0.35</v>
      </c>
      <c r="N2467" s="88" t="s">
        <v>14</v>
      </c>
      <c r="O2467" s="91" t="s">
        <v>218</v>
      </c>
      <c r="P2467" s="0" t="str">
        <f aca="false">RIGHT(H2467,LEN(H2467) - FIND(" ", H2467))</f>
        <v>Apparel</v>
      </c>
    </row>
    <row r="2468" customFormat="false" ht="14.25" hidden="false" customHeight="true" outlineLevel="0" collapsed="false">
      <c r="B2468" s="88" t="s">
        <v>13</v>
      </c>
      <c r="C2468" s="89" t="n">
        <v>1185732</v>
      </c>
      <c r="D2468" s="90" t="n">
        <v>44245</v>
      </c>
      <c r="E2468" s="88" t="s">
        <v>29</v>
      </c>
      <c r="F2468" s="88" t="s">
        <v>121</v>
      </c>
      <c r="G2468" s="88" t="s">
        <v>158</v>
      </c>
      <c r="H2468" s="91" t="s">
        <v>38</v>
      </c>
      <c r="I2468" s="92" t="n">
        <v>30</v>
      </c>
      <c r="J2468" s="93" t="n">
        <v>400</v>
      </c>
      <c r="K2468" s="94" t="n">
        <f aca="false">I2468 * J2468</f>
        <v>12000</v>
      </c>
      <c r="L2468" s="94" t="n">
        <f aca="false">K2468 *M2468</f>
        <v>6000</v>
      </c>
      <c r="M2468" s="95" t="n">
        <v>0.5</v>
      </c>
      <c r="N2468" s="88" t="s">
        <v>14</v>
      </c>
      <c r="O2468" s="91" t="s">
        <v>219</v>
      </c>
      <c r="P2468" s="0" t="str">
        <f aca="false">RIGHT(H2468,LEN(H2468) - FIND(" ", H2468))</f>
        <v>Apparel</v>
      </c>
    </row>
    <row r="2469" customFormat="false" ht="14.25" hidden="false" customHeight="true" outlineLevel="0" collapsed="false">
      <c r="B2469" s="88" t="s">
        <v>13</v>
      </c>
      <c r="C2469" s="89" t="n">
        <v>1185732</v>
      </c>
      <c r="D2469" s="90" t="n">
        <v>44245</v>
      </c>
      <c r="E2469" s="88" t="s">
        <v>34</v>
      </c>
      <c r="F2469" s="88" t="s">
        <v>107</v>
      </c>
      <c r="G2469" s="88" t="s">
        <v>131</v>
      </c>
      <c r="H2469" s="91" t="s">
        <v>32</v>
      </c>
      <c r="I2469" s="92" t="n">
        <v>30</v>
      </c>
      <c r="J2469" s="93" t="n">
        <v>775</v>
      </c>
      <c r="K2469" s="94" t="n">
        <f aca="false">I2469 * J2469</f>
        <v>23250</v>
      </c>
      <c r="L2469" s="94" t="n">
        <f aca="false">K2469 *M2469</f>
        <v>9300</v>
      </c>
      <c r="M2469" s="95" t="n">
        <v>0.4</v>
      </c>
      <c r="N2469" s="88" t="s">
        <v>23</v>
      </c>
      <c r="O2469" s="91" t="s">
        <v>218</v>
      </c>
      <c r="P2469" s="0" t="str">
        <f aca="false">RIGHT(H2469,LEN(H2469) - FIND(" ", H2469))</f>
        <v>Street Footwear</v>
      </c>
    </row>
    <row r="2470" customFormat="false" ht="14.25" hidden="false" customHeight="true" outlineLevel="0" collapsed="false">
      <c r="B2470" s="88" t="s">
        <v>13</v>
      </c>
      <c r="C2470" s="89" t="n">
        <v>1185732</v>
      </c>
      <c r="D2470" s="90" t="n">
        <v>44245</v>
      </c>
      <c r="E2470" s="88" t="s">
        <v>34</v>
      </c>
      <c r="F2470" s="88" t="s">
        <v>107</v>
      </c>
      <c r="G2470" s="88" t="s">
        <v>131</v>
      </c>
      <c r="H2470" s="91" t="s">
        <v>24</v>
      </c>
      <c r="I2470" s="92" t="n">
        <v>30</v>
      </c>
      <c r="J2470" s="93" t="n">
        <v>425</v>
      </c>
      <c r="K2470" s="94" t="n">
        <f aca="false">I2470 * J2470</f>
        <v>12750</v>
      </c>
      <c r="L2470" s="94" t="n">
        <f aca="false">K2470 *M2470</f>
        <v>4462.5</v>
      </c>
      <c r="M2470" s="95" t="n">
        <v>0.35</v>
      </c>
      <c r="N2470" s="88" t="s">
        <v>23</v>
      </c>
      <c r="O2470" s="91" t="s">
        <v>218</v>
      </c>
      <c r="P2470" s="0" t="str">
        <f aca="false">RIGHT(H2470,LEN(H2470) - FIND(" ", H2470))</f>
        <v>Athletic Footwear</v>
      </c>
    </row>
    <row r="2471" customFormat="false" ht="14.25" hidden="false" customHeight="true" outlineLevel="0" collapsed="false">
      <c r="B2471" s="88" t="s">
        <v>13</v>
      </c>
      <c r="C2471" s="89" t="n">
        <v>1185732</v>
      </c>
      <c r="D2471" s="90" t="n">
        <v>44245</v>
      </c>
      <c r="E2471" s="88" t="s">
        <v>34</v>
      </c>
      <c r="F2471" s="88" t="s">
        <v>107</v>
      </c>
      <c r="G2471" s="88" t="s">
        <v>131</v>
      </c>
      <c r="H2471" s="91" t="s">
        <v>48</v>
      </c>
      <c r="I2471" s="92" t="n">
        <v>20</v>
      </c>
      <c r="J2471" s="93" t="n">
        <v>475</v>
      </c>
      <c r="K2471" s="94" t="n">
        <f aca="false">I2471 * J2471</f>
        <v>9500</v>
      </c>
      <c r="L2471" s="94" t="n">
        <f aca="false">K2471 *M2471</f>
        <v>3800</v>
      </c>
      <c r="M2471" s="95" t="n">
        <v>0.4</v>
      </c>
      <c r="N2471" s="88" t="s">
        <v>23</v>
      </c>
      <c r="O2471" s="91" t="s">
        <v>219</v>
      </c>
      <c r="P2471" s="0" t="str">
        <f aca="false">RIGHT(H2471,LEN(H2471) - FIND(" ", H2471))</f>
        <v>Street Footwear</v>
      </c>
    </row>
    <row r="2472" customFormat="false" ht="14.25" hidden="false" customHeight="true" outlineLevel="0" collapsed="false">
      <c r="B2472" s="88" t="s">
        <v>13</v>
      </c>
      <c r="C2472" s="89" t="n">
        <v>1185732</v>
      </c>
      <c r="D2472" s="90" t="n">
        <v>44245</v>
      </c>
      <c r="E2472" s="88" t="s">
        <v>40</v>
      </c>
      <c r="F2472" s="88" t="s">
        <v>119</v>
      </c>
      <c r="G2472" s="88" t="s">
        <v>120</v>
      </c>
      <c r="H2472" s="91" t="s">
        <v>44</v>
      </c>
      <c r="I2472" s="92" t="n">
        <v>25</v>
      </c>
      <c r="J2472" s="93" t="n">
        <v>325</v>
      </c>
      <c r="K2472" s="94" t="n">
        <f aca="false">I2472 * J2472</f>
        <v>8125</v>
      </c>
      <c r="L2472" s="94" t="n">
        <f aca="false">K2472 *M2472</f>
        <v>3250</v>
      </c>
      <c r="M2472" s="95" t="n">
        <v>0.4</v>
      </c>
      <c r="N2472" s="88" t="s">
        <v>23</v>
      </c>
      <c r="O2472" s="91" t="s">
        <v>219</v>
      </c>
      <c r="P2472" s="0" t="str">
        <f aca="false">RIGHT(H2472,LEN(H2472) - FIND(" ", H2472))</f>
        <v>Athletic Footwear</v>
      </c>
    </row>
    <row r="2473" customFormat="false" ht="14.25" hidden="false" customHeight="true" outlineLevel="0" collapsed="false">
      <c r="B2473" s="88" t="s">
        <v>13</v>
      </c>
      <c r="C2473" s="89" t="n">
        <v>1185732</v>
      </c>
      <c r="D2473" s="90" t="n">
        <v>44245</v>
      </c>
      <c r="E2473" s="88" t="s">
        <v>40</v>
      </c>
      <c r="F2473" s="88" t="s">
        <v>119</v>
      </c>
      <c r="G2473" s="88" t="s">
        <v>120</v>
      </c>
      <c r="H2473" s="91" t="s">
        <v>16</v>
      </c>
      <c r="I2473" s="92" t="n">
        <v>40</v>
      </c>
      <c r="J2473" s="93" t="n">
        <v>400</v>
      </c>
      <c r="K2473" s="94" t="n">
        <f aca="false">I2473 * J2473</f>
        <v>16000</v>
      </c>
      <c r="L2473" s="94" t="n">
        <f aca="false">K2473 *M2473</f>
        <v>5600</v>
      </c>
      <c r="M2473" s="95" t="n">
        <v>0.35</v>
      </c>
      <c r="N2473" s="88" t="s">
        <v>23</v>
      </c>
      <c r="O2473" s="91" t="s">
        <v>218</v>
      </c>
      <c r="P2473" s="0" t="str">
        <f aca="false">RIGHT(H2473,LEN(H2473) - FIND(" ", H2473))</f>
        <v>Apparel</v>
      </c>
    </row>
    <row r="2474" customFormat="false" ht="14.25" hidden="false" customHeight="true" outlineLevel="0" collapsed="false">
      <c r="B2474" s="88" t="s">
        <v>13</v>
      </c>
      <c r="C2474" s="89" t="n">
        <v>1185732</v>
      </c>
      <c r="D2474" s="90" t="n">
        <v>44245</v>
      </c>
      <c r="E2474" s="88" t="s">
        <v>40</v>
      </c>
      <c r="F2474" s="88" t="s">
        <v>119</v>
      </c>
      <c r="G2474" s="88" t="s">
        <v>120</v>
      </c>
      <c r="H2474" s="91" t="s">
        <v>38</v>
      </c>
      <c r="I2474" s="92" t="n">
        <v>25</v>
      </c>
      <c r="J2474" s="93" t="n">
        <v>500</v>
      </c>
      <c r="K2474" s="94" t="n">
        <f aca="false">I2474 * J2474</f>
        <v>12500</v>
      </c>
      <c r="L2474" s="94" t="n">
        <f aca="false">K2474 *M2474</f>
        <v>6250</v>
      </c>
      <c r="M2474" s="95" t="n">
        <v>0.5</v>
      </c>
      <c r="N2474" s="88" t="s">
        <v>23</v>
      </c>
      <c r="O2474" s="91" t="s">
        <v>219</v>
      </c>
      <c r="P2474" s="0" t="str">
        <f aca="false">RIGHT(H2474,LEN(H2474) - FIND(" ", H2474))</f>
        <v>Apparel</v>
      </c>
    </row>
    <row r="2475" customFormat="false" ht="14.25" hidden="false" customHeight="true" outlineLevel="0" collapsed="false">
      <c r="B2475" s="88" t="s">
        <v>22</v>
      </c>
      <c r="C2475" s="89" t="n">
        <v>1189833</v>
      </c>
      <c r="D2475" s="90" t="n">
        <v>44245</v>
      </c>
      <c r="E2475" s="88" t="s">
        <v>18</v>
      </c>
      <c r="F2475" s="88" t="s">
        <v>19</v>
      </c>
      <c r="G2475" s="88" t="s">
        <v>60</v>
      </c>
      <c r="H2475" s="91" t="s">
        <v>24</v>
      </c>
      <c r="I2475" s="92" t="n">
        <v>41</v>
      </c>
      <c r="J2475" s="93" t="n">
        <v>196</v>
      </c>
      <c r="K2475" s="94" t="n">
        <f aca="false">I2475 * J2475</f>
        <v>8036</v>
      </c>
      <c r="L2475" s="94" t="n">
        <f aca="false">K2475 *M2475</f>
        <v>2892.96</v>
      </c>
      <c r="M2475" s="95" t="n">
        <v>0.36</v>
      </c>
      <c r="N2475" s="88" t="s">
        <v>23</v>
      </c>
      <c r="O2475" s="91" t="s">
        <v>218</v>
      </c>
      <c r="P2475" s="0" t="str">
        <f aca="false">RIGHT(H2475,LEN(H2475) - FIND(" ", H2475))</f>
        <v>Athletic Footwear</v>
      </c>
    </row>
    <row r="2476" customFormat="false" ht="14.25" hidden="false" customHeight="true" outlineLevel="0" collapsed="false">
      <c r="B2476" s="88" t="s">
        <v>22</v>
      </c>
      <c r="C2476" s="89" t="n">
        <v>1189833</v>
      </c>
      <c r="D2476" s="90" t="n">
        <v>44245</v>
      </c>
      <c r="E2476" s="88" t="s">
        <v>29</v>
      </c>
      <c r="F2476" s="88" t="s">
        <v>124</v>
      </c>
      <c r="G2476" s="88" t="s">
        <v>87</v>
      </c>
      <c r="H2476" s="91" t="s">
        <v>16</v>
      </c>
      <c r="I2476" s="92" t="n">
        <v>50</v>
      </c>
      <c r="J2476" s="93" t="n">
        <v>100</v>
      </c>
      <c r="K2476" s="94" t="n">
        <f aca="false">I2476 * J2476</f>
        <v>5000</v>
      </c>
      <c r="L2476" s="94" t="n">
        <f aca="false">K2476 *M2476</f>
        <v>3650</v>
      </c>
      <c r="M2476" s="95" t="n">
        <v>0.73</v>
      </c>
      <c r="N2476" s="88" t="s">
        <v>23</v>
      </c>
      <c r="O2476" s="91" t="s">
        <v>218</v>
      </c>
      <c r="P2476" s="0" t="str">
        <f aca="false">RIGHT(H2476,LEN(H2476) - FIND(" ", H2476))</f>
        <v>Apparel</v>
      </c>
    </row>
    <row r="2477" customFormat="false" ht="14.25" hidden="false" customHeight="true" outlineLevel="0" collapsed="false">
      <c r="B2477" s="88" t="s">
        <v>13</v>
      </c>
      <c r="C2477" s="89" t="n">
        <v>1185732</v>
      </c>
      <c r="D2477" s="90" t="n">
        <v>44245</v>
      </c>
      <c r="E2477" s="88" t="s">
        <v>29</v>
      </c>
      <c r="F2477" s="88" t="s">
        <v>117</v>
      </c>
      <c r="G2477" s="88" t="s">
        <v>110</v>
      </c>
      <c r="H2477" s="91" t="s">
        <v>32</v>
      </c>
      <c r="I2477" s="92" t="n">
        <v>29</v>
      </c>
      <c r="J2477" s="93" t="n">
        <v>182</v>
      </c>
      <c r="K2477" s="94" t="n">
        <f aca="false">I2477 * J2477</f>
        <v>5278</v>
      </c>
      <c r="L2477" s="94" t="n">
        <f aca="false">K2477 *M2477</f>
        <v>2797.34</v>
      </c>
      <c r="M2477" s="95" t="n">
        <v>0.53</v>
      </c>
      <c r="N2477" s="88" t="s">
        <v>23</v>
      </c>
      <c r="O2477" s="91" t="s">
        <v>218</v>
      </c>
      <c r="P2477" s="0" t="str">
        <f aca="false">RIGHT(H2477,LEN(H2477) - FIND(" ", H2477))</f>
        <v>Street Footwear</v>
      </c>
    </row>
    <row r="2478" customFormat="false" ht="14.25" hidden="false" customHeight="true" outlineLevel="0" collapsed="false">
      <c r="B2478" s="88" t="s">
        <v>13</v>
      </c>
      <c r="C2478" s="89" t="n">
        <v>1185732</v>
      </c>
      <c r="D2478" s="90" t="n">
        <v>44245</v>
      </c>
      <c r="E2478" s="88" t="s">
        <v>29</v>
      </c>
      <c r="F2478" s="88" t="s">
        <v>117</v>
      </c>
      <c r="G2478" s="88" t="s">
        <v>110</v>
      </c>
      <c r="H2478" s="91" t="s">
        <v>24</v>
      </c>
      <c r="I2478" s="92" t="n">
        <v>28</v>
      </c>
      <c r="J2478" s="93" t="n">
        <v>94</v>
      </c>
      <c r="K2478" s="94" t="n">
        <f aca="false">I2478 * J2478</f>
        <v>2632</v>
      </c>
      <c r="L2478" s="94" t="n">
        <f aca="false">K2478 *M2478</f>
        <v>1289.68</v>
      </c>
      <c r="M2478" s="95" t="n">
        <v>0.49</v>
      </c>
      <c r="N2478" s="88" t="s">
        <v>23</v>
      </c>
      <c r="O2478" s="91" t="s">
        <v>218</v>
      </c>
      <c r="P2478" s="0" t="str">
        <f aca="false">RIGHT(H2478,LEN(H2478) - FIND(" ", H2478))</f>
        <v>Athletic Footwear</v>
      </c>
    </row>
    <row r="2479" customFormat="false" ht="14.25" hidden="false" customHeight="true" outlineLevel="0" collapsed="false">
      <c r="B2479" s="88" t="s">
        <v>13</v>
      </c>
      <c r="C2479" s="89" t="n">
        <v>1185732</v>
      </c>
      <c r="D2479" s="90" t="n">
        <v>44245</v>
      </c>
      <c r="E2479" s="88" t="s">
        <v>29</v>
      </c>
      <c r="F2479" s="88" t="s">
        <v>117</v>
      </c>
      <c r="G2479" s="88" t="s">
        <v>110</v>
      </c>
      <c r="H2479" s="91" t="s">
        <v>48</v>
      </c>
      <c r="I2479" s="92" t="n">
        <v>19</v>
      </c>
      <c r="J2479" s="93" t="n">
        <v>113</v>
      </c>
      <c r="K2479" s="94" t="n">
        <f aca="false">I2479 * J2479</f>
        <v>2147</v>
      </c>
      <c r="L2479" s="94" t="n">
        <f aca="false">K2479 *M2479</f>
        <v>966.15</v>
      </c>
      <c r="M2479" s="95" t="n">
        <v>0.45</v>
      </c>
      <c r="N2479" s="88" t="s">
        <v>23</v>
      </c>
      <c r="O2479" s="91" t="s">
        <v>219</v>
      </c>
      <c r="P2479" s="0" t="str">
        <f aca="false">RIGHT(H2479,LEN(H2479) - FIND(" ", H2479))</f>
        <v>Street Footwear</v>
      </c>
    </row>
    <row r="2480" customFormat="false" ht="14.25" hidden="false" customHeight="true" outlineLevel="0" collapsed="false">
      <c r="B2480" s="88" t="s">
        <v>13</v>
      </c>
      <c r="C2480" s="89" t="n">
        <v>1185732</v>
      </c>
      <c r="D2480" s="90" t="n">
        <v>44245</v>
      </c>
      <c r="E2480" s="88" t="s">
        <v>29</v>
      </c>
      <c r="F2480" s="88" t="s">
        <v>121</v>
      </c>
      <c r="G2480" s="88" t="s">
        <v>158</v>
      </c>
      <c r="H2480" s="91" t="s">
        <v>44</v>
      </c>
      <c r="I2480" s="92" t="n">
        <v>24</v>
      </c>
      <c r="J2480" s="93" t="n">
        <v>70</v>
      </c>
      <c r="K2480" s="94" t="n">
        <f aca="false">I2480 * J2480</f>
        <v>1680</v>
      </c>
      <c r="L2480" s="94" t="n">
        <f aca="false">K2480 *M2480</f>
        <v>873.6</v>
      </c>
      <c r="M2480" s="95" t="n">
        <v>0.52</v>
      </c>
      <c r="N2480" s="88" t="s">
        <v>23</v>
      </c>
      <c r="O2480" s="91" t="s">
        <v>219</v>
      </c>
      <c r="P2480" s="0" t="str">
        <f aca="false">RIGHT(H2480,LEN(H2480) - FIND(" ", H2480))</f>
        <v>Athletic Footwear</v>
      </c>
    </row>
    <row r="2481" customFormat="false" ht="14.25" hidden="false" customHeight="true" outlineLevel="0" collapsed="false">
      <c r="B2481" s="88" t="s">
        <v>13</v>
      </c>
      <c r="C2481" s="89" t="n">
        <v>1185732</v>
      </c>
      <c r="D2481" s="90" t="n">
        <v>44245</v>
      </c>
      <c r="E2481" s="88" t="s">
        <v>29</v>
      </c>
      <c r="F2481" s="88" t="s">
        <v>121</v>
      </c>
      <c r="G2481" s="88" t="s">
        <v>158</v>
      </c>
      <c r="H2481" s="91" t="s">
        <v>16</v>
      </c>
      <c r="I2481" s="92" t="n">
        <v>38</v>
      </c>
      <c r="J2481" s="93" t="n">
        <v>88</v>
      </c>
      <c r="K2481" s="94" t="n">
        <f aca="false">I2481 * J2481</f>
        <v>3344</v>
      </c>
      <c r="L2481" s="94" t="n">
        <f aca="false">K2481 *M2481</f>
        <v>1504.8</v>
      </c>
      <c r="M2481" s="95" t="n">
        <v>0.45</v>
      </c>
      <c r="N2481" s="88" t="s">
        <v>23</v>
      </c>
      <c r="O2481" s="91" t="s">
        <v>218</v>
      </c>
      <c r="P2481" s="0" t="str">
        <f aca="false">RIGHT(H2481,LEN(H2481) - FIND(" ", H2481))</f>
        <v>Apparel</v>
      </c>
    </row>
    <row r="2482" customFormat="false" ht="14.25" hidden="false" customHeight="true" outlineLevel="0" collapsed="false">
      <c r="B2482" s="88" t="s">
        <v>13</v>
      </c>
      <c r="C2482" s="89" t="n">
        <v>1185732</v>
      </c>
      <c r="D2482" s="90" t="n">
        <v>44245</v>
      </c>
      <c r="E2482" s="88" t="s">
        <v>29</v>
      </c>
      <c r="F2482" s="88" t="s">
        <v>121</v>
      </c>
      <c r="G2482" s="88" t="s">
        <v>158</v>
      </c>
      <c r="H2482" s="91" t="s">
        <v>38</v>
      </c>
      <c r="I2482" s="92" t="n">
        <v>28</v>
      </c>
      <c r="J2482" s="93" t="n">
        <v>120</v>
      </c>
      <c r="K2482" s="94" t="n">
        <f aca="false">I2482 * J2482</f>
        <v>3360</v>
      </c>
      <c r="L2482" s="94" t="n">
        <f aca="false">K2482 *M2482</f>
        <v>2116.8</v>
      </c>
      <c r="M2482" s="95" t="n">
        <v>0.63</v>
      </c>
      <c r="N2482" s="88" t="s">
        <v>23</v>
      </c>
      <c r="O2482" s="91" t="s">
        <v>219</v>
      </c>
      <c r="P2482" s="0" t="str">
        <f aca="false">RIGHT(H2482,LEN(H2482) - FIND(" ", H2482))</f>
        <v>Apparel</v>
      </c>
    </row>
    <row r="2483" customFormat="false" ht="14.25" hidden="false" customHeight="true" outlineLevel="0" collapsed="false">
      <c r="B2483" s="88" t="s">
        <v>13</v>
      </c>
      <c r="C2483" s="89" t="n">
        <v>1185732</v>
      </c>
      <c r="D2483" s="90" t="n">
        <v>44245</v>
      </c>
      <c r="E2483" s="88" t="s">
        <v>34</v>
      </c>
      <c r="F2483" s="88" t="s">
        <v>107</v>
      </c>
      <c r="G2483" s="88" t="s">
        <v>131</v>
      </c>
      <c r="H2483" s="91" t="s">
        <v>32</v>
      </c>
      <c r="I2483" s="92" t="n">
        <v>28</v>
      </c>
      <c r="J2483" s="93" t="n">
        <v>225</v>
      </c>
      <c r="K2483" s="94" t="n">
        <f aca="false">I2483 * J2483</f>
        <v>6300</v>
      </c>
      <c r="L2483" s="94" t="n">
        <f aca="false">K2483 *M2483</f>
        <v>3276</v>
      </c>
      <c r="M2483" s="95" t="n">
        <v>0.52</v>
      </c>
      <c r="N2483" s="88" t="s">
        <v>23</v>
      </c>
      <c r="O2483" s="91" t="s">
        <v>218</v>
      </c>
      <c r="P2483" s="0" t="str">
        <f aca="false">RIGHT(H2483,LEN(H2483) - FIND(" ", H2483))</f>
        <v>Street Footwear</v>
      </c>
    </row>
    <row r="2484" customFormat="false" ht="14.25" hidden="false" customHeight="true" outlineLevel="0" collapsed="false">
      <c r="B2484" s="88" t="s">
        <v>13</v>
      </c>
      <c r="C2484" s="89" t="n">
        <v>1185732</v>
      </c>
      <c r="D2484" s="90" t="n">
        <v>44245</v>
      </c>
      <c r="E2484" s="88" t="s">
        <v>34</v>
      </c>
      <c r="F2484" s="88" t="s">
        <v>107</v>
      </c>
      <c r="G2484" s="88" t="s">
        <v>131</v>
      </c>
      <c r="H2484" s="91" t="s">
        <v>24</v>
      </c>
      <c r="I2484" s="92" t="n">
        <v>27</v>
      </c>
      <c r="J2484" s="93" t="n">
        <v>106</v>
      </c>
      <c r="K2484" s="94" t="n">
        <f aca="false">I2484 * J2484</f>
        <v>2862</v>
      </c>
      <c r="L2484" s="94" t="n">
        <f aca="false">K2484 *M2484</f>
        <v>1373.76</v>
      </c>
      <c r="M2484" s="95" t="n">
        <v>0.48</v>
      </c>
      <c r="N2484" s="88" t="s">
        <v>23</v>
      </c>
      <c r="O2484" s="91" t="s">
        <v>218</v>
      </c>
      <c r="P2484" s="0" t="str">
        <f aca="false">RIGHT(H2484,LEN(H2484) - FIND(" ", H2484))</f>
        <v>Athletic Footwear</v>
      </c>
    </row>
    <row r="2485" customFormat="false" ht="14.25" hidden="false" customHeight="true" outlineLevel="0" collapsed="false">
      <c r="B2485" s="88" t="s">
        <v>13</v>
      </c>
      <c r="C2485" s="89" t="n">
        <v>1185732</v>
      </c>
      <c r="D2485" s="90" t="n">
        <v>44245</v>
      </c>
      <c r="E2485" s="88" t="s">
        <v>34</v>
      </c>
      <c r="F2485" s="88" t="s">
        <v>107</v>
      </c>
      <c r="G2485" s="88" t="s">
        <v>131</v>
      </c>
      <c r="H2485" s="91" t="s">
        <v>48</v>
      </c>
      <c r="I2485" s="92" t="n">
        <v>18</v>
      </c>
      <c r="J2485" s="93" t="n">
        <v>124</v>
      </c>
      <c r="K2485" s="94" t="n">
        <f aca="false">I2485 * J2485</f>
        <v>2232</v>
      </c>
      <c r="L2485" s="94" t="n">
        <f aca="false">K2485 *M2485</f>
        <v>1227.6</v>
      </c>
      <c r="M2485" s="95" t="n">
        <v>0.55</v>
      </c>
      <c r="N2485" s="88" t="s">
        <v>23</v>
      </c>
      <c r="O2485" s="91" t="s">
        <v>219</v>
      </c>
      <c r="P2485" s="0" t="str">
        <f aca="false">RIGHT(H2485,LEN(H2485) - FIND(" ", H2485))</f>
        <v>Street Footwear</v>
      </c>
    </row>
    <row r="2486" customFormat="false" ht="14.25" hidden="false" customHeight="true" outlineLevel="0" collapsed="false">
      <c r="B2486" s="88" t="s">
        <v>13</v>
      </c>
      <c r="C2486" s="89" t="n">
        <v>1185732</v>
      </c>
      <c r="D2486" s="90" t="n">
        <v>44245</v>
      </c>
      <c r="E2486" s="88" t="s">
        <v>40</v>
      </c>
      <c r="F2486" s="88" t="s">
        <v>119</v>
      </c>
      <c r="G2486" s="88" t="s">
        <v>120</v>
      </c>
      <c r="H2486" s="91" t="s">
        <v>44</v>
      </c>
      <c r="I2486" s="92" t="n">
        <v>25</v>
      </c>
      <c r="J2486" s="93" t="n">
        <v>91</v>
      </c>
      <c r="K2486" s="94" t="n">
        <f aca="false">I2486 * J2486</f>
        <v>2275</v>
      </c>
      <c r="L2486" s="94" t="n">
        <f aca="false">K2486 *M2486</f>
        <v>1137.5</v>
      </c>
      <c r="M2486" s="95" t="n">
        <v>0.5</v>
      </c>
      <c r="N2486" s="88" t="s">
        <v>23</v>
      </c>
      <c r="O2486" s="91" t="s">
        <v>219</v>
      </c>
      <c r="P2486" s="0" t="str">
        <f aca="false">RIGHT(H2486,LEN(H2486) - FIND(" ", H2486))</f>
        <v>Athletic Footwear</v>
      </c>
    </row>
    <row r="2487" customFormat="false" ht="14.25" hidden="false" customHeight="true" outlineLevel="0" collapsed="false">
      <c r="B2487" s="88" t="s">
        <v>13</v>
      </c>
      <c r="C2487" s="89" t="n">
        <v>1185732</v>
      </c>
      <c r="D2487" s="90" t="n">
        <v>44245</v>
      </c>
      <c r="E2487" s="88" t="s">
        <v>40</v>
      </c>
      <c r="F2487" s="88" t="s">
        <v>119</v>
      </c>
      <c r="G2487" s="88" t="s">
        <v>120</v>
      </c>
      <c r="H2487" s="91" t="s">
        <v>16</v>
      </c>
      <c r="I2487" s="92" t="n">
        <v>39</v>
      </c>
      <c r="J2487" s="93" t="n">
        <v>108</v>
      </c>
      <c r="K2487" s="94" t="n">
        <f aca="false">I2487 * J2487</f>
        <v>4212</v>
      </c>
      <c r="L2487" s="94" t="n">
        <f aca="false">K2487 *M2487</f>
        <v>1937.52</v>
      </c>
      <c r="M2487" s="95" t="n">
        <v>0.46</v>
      </c>
      <c r="N2487" s="88" t="s">
        <v>23</v>
      </c>
      <c r="O2487" s="91" t="s">
        <v>218</v>
      </c>
      <c r="P2487" s="0" t="str">
        <f aca="false">RIGHT(H2487,LEN(H2487) - FIND(" ", H2487))</f>
        <v>Apparel</v>
      </c>
    </row>
    <row r="2488" customFormat="false" ht="14.25" hidden="false" customHeight="true" outlineLevel="0" collapsed="false">
      <c r="B2488" s="88" t="s">
        <v>13</v>
      </c>
      <c r="C2488" s="89" t="n">
        <v>1185732</v>
      </c>
      <c r="D2488" s="90" t="n">
        <v>44245</v>
      </c>
      <c r="E2488" s="88" t="s">
        <v>40</v>
      </c>
      <c r="F2488" s="88" t="s">
        <v>119</v>
      </c>
      <c r="G2488" s="88" t="s">
        <v>120</v>
      </c>
      <c r="H2488" s="91" t="s">
        <v>38</v>
      </c>
      <c r="I2488" s="92" t="n">
        <v>24</v>
      </c>
      <c r="J2488" s="93" t="n">
        <v>125</v>
      </c>
      <c r="K2488" s="94" t="n">
        <f aca="false">I2488 * J2488</f>
        <v>3000</v>
      </c>
      <c r="L2488" s="94" t="n">
        <f aca="false">K2488 *M2488</f>
        <v>1800</v>
      </c>
      <c r="M2488" s="95" t="n">
        <v>0.6</v>
      </c>
      <c r="N2488" s="88" t="s">
        <v>23</v>
      </c>
      <c r="O2488" s="91" t="s">
        <v>219</v>
      </c>
      <c r="P2488" s="0" t="str">
        <f aca="false">RIGHT(H2488,LEN(H2488) - FIND(" ", H2488))</f>
        <v>Apparel</v>
      </c>
    </row>
    <row r="2489" customFormat="false" ht="14.25" hidden="false" customHeight="true" outlineLevel="0" collapsed="false">
      <c r="B2489" s="88" t="s">
        <v>22</v>
      </c>
      <c r="C2489" s="89" t="n">
        <v>1189833</v>
      </c>
      <c r="D2489" s="90" t="n">
        <v>44245</v>
      </c>
      <c r="E2489" s="88" t="s">
        <v>18</v>
      </c>
      <c r="F2489" s="88" t="s">
        <v>19</v>
      </c>
      <c r="G2489" s="88" t="s">
        <v>60</v>
      </c>
      <c r="H2489" s="91" t="s">
        <v>24</v>
      </c>
      <c r="I2489" s="92" t="n">
        <v>35</v>
      </c>
      <c r="J2489" s="93" t="n">
        <v>224</v>
      </c>
      <c r="K2489" s="94" t="n">
        <f aca="false">I2489 * J2489</f>
        <v>7840</v>
      </c>
      <c r="L2489" s="94" t="n">
        <f aca="false">K2489 *M2489</f>
        <v>2352</v>
      </c>
      <c r="M2489" s="95" t="n">
        <v>0.3</v>
      </c>
      <c r="N2489" s="88" t="s">
        <v>31</v>
      </c>
      <c r="O2489" s="91" t="s">
        <v>218</v>
      </c>
      <c r="P2489" s="0" t="str">
        <f aca="false">RIGHT(H2489,LEN(H2489) - FIND(" ", H2489))</f>
        <v>Athletic Footwear</v>
      </c>
    </row>
    <row r="2490" customFormat="false" ht="14.25" hidden="false" customHeight="true" outlineLevel="0" collapsed="false">
      <c r="B2490" s="88" t="s">
        <v>13</v>
      </c>
      <c r="C2490" s="89" t="n">
        <v>1185732</v>
      </c>
      <c r="D2490" s="90" t="n">
        <v>44245</v>
      </c>
      <c r="E2490" s="88" t="s">
        <v>40</v>
      </c>
      <c r="F2490" s="88" t="s">
        <v>119</v>
      </c>
      <c r="G2490" s="88" t="s">
        <v>120</v>
      </c>
      <c r="H2490" s="91" t="s">
        <v>44</v>
      </c>
      <c r="I2490" s="92" t="n">
        <v>19</v>
      </c>
      <c r="J2490" s="93" t="n">
        <v>98</v>
      </c>
      <c r="K2490" s="94" t="n">
        <f aca="false">I2490 * J2490</f>
        <v>1862</v>
      </c>
      <c r="L2490" s="94" t="n">
        <f aca="false">K2490 *M2490</f>
        <v>856.52</v>
      </c>
      <c r="M2490" s="95" t="n">
        <v>0.46</v>
      </c>
      <c r="N2490" s="88" t="s">
        <v>31</v>
      </c>
      <c r="O2490" s="91" t="s">
        <v>219</v>
      </c>
      <c r="P2490" s="0" t="str">
        <f aca="false">RIGHT(H2490,LEN(H2490) - FIND(" ", H2490))</f>
        <v>Athletic Footwear</v>
      </c>
    </row>
    <row r="2491" customFormat="false" ht="14.25" hidden="false" customHeight="true" outlineLevel="0" collapsed="false">
      <c r="B2491" s="88" t="s">
        <v>13</v>
      </c>
      <c r="C2491" s="89" t="n">
        <v>1185732</v>
      </c>
      <c r="D2491" s="90" t="n">
        <v>44245</v>
      </c>
      <c r="E2491" s="88" t="s">
        <v>40</v>
      </c>
      <c r="F2491" s="88" t="s">
        <v>119</v>
      </c>
      <c r="G2491" s="88" t="s">
        <v>120</v>
      </c>
      <c r="H2491" s="91" t="s">
        <v>16</v>
      </c>
      <c r="I2491" s="92" t="n">
        <v>26</v>
      </c>
      <c r="J2491" s="93" t="n">
        <v>136</v>
      </c>
      <c r="K2491" s="94" t="n">
        <f aca="false">I2491 * J2491</f>
        <v>3536</v>
      </c>
      <c r="L2491" s="94" t="n">
        <f aca="false">K2491 *M2491</f>
        <v>1379.04</v>
      </c>
      <c r="M2491" s="95" t="n">
        <v>0.39</v>
      </c>
      <c r="N2491" s="88" t="s">
        <v>31</v>
      </c>
      <c r="O2491" s="91" t="s">
        <v>218</v>
      </c>
      <c r="P2491" s="0" t="str">
        <f aca="false">RIGHT(H2491,LEN(H2491) - FIND(" ", H2491))</f>
        <v>Apparel</v>
      </c>
    </row>
    <row r="2492" customFormat="false" ht="14.25" hidden="false" customHeight="true" outlineLevel="0" collapsed="false">
      <c r="B2492" s="88" t="s">
        <v>13</v>
      </c>
      <c r="C2492" s="89" t="n">
        <v>1185732</v>
      </c>
      <c r="D2492" s="90" t="n">
        <v>44245</v>
      </c>
      <c r="E2492" s="88" t="s">
        <v>40</v>
      </c>
      <c r="F2492" s="88" t="s">
        <v>119</v>
      </c>
      <c r="G2492" s="88" t="s">
        <v>120</v>
      </c>
      <c r="H2492" s="91" t="s">
        <v>38</v>
      </c>
      <c r="I2492" s="92" t="n">
        <v>20</v>
      </c>
      <c r="J2492" s="93" t="n">
        <v>160</v>
      </c>
      <c r="K2492" s="94" t="n">
        <f aca="false">I2492 * J2492</f>
        <v>3200</v>
      </c>
      <c r="L2492" s="94" t="n">
        <f aca="false">K2492 *M2492</f>
        <v>1824</v>
      </c>
      <c r="M2492" s="95" t="n">
        <v>0.57</v>
      </c>
      <c r="N2492" s="88" t="s">
        <v>31</v>
      </c>
      <c r="O2492" s="91" t="s">
        <v>219</v>
      </c>
      <c r="P2492" s="0" t="str">
        <f aca="false">RIGHT(H2492,LEN(H2492) - FIND(" ", H2492))</f>
        <v>Apparel</v>
      </c>
    </row>
    <row r="2493" customFormat="false" ht="14.25" hidden="false" customHeight="true" outlineLevel="0" collapsed="false">
      <c r="B2493" s="88" t="s">
        <v>22</v>
      </c>
      <c r="C2493" s="89" t="n">
        <v>1189833</v>
      </c>
      <c r="D2493" s="90" t="n">
        <v>44246</v>
      </c>
      <c r="E2493" s="88" t="s">
        <v>29</v>
      </c>
      <c r="F2493" s="88" t="s">
        <v>124</v>
      </c>
      <c r="G2493" s="88" t="s">
        <v>87</v>
      </c>
      <c r="H2493" s="91" t="s">
        <v>38</v>
      </c>
      <c r="I2493" s="92" t="n">
        <v>60</v>
      </c>
      <c r="J2493" s="93" t="n">
        <v>450</v>
      </c>
      <c r="K2493" s="94" t="n">
        <f aca="false">I2493 * J2493</f>
        <v>27000</v>
      </c>
      <c r="L2493" s="94" t="n">
        <f aca="false">K2493 *M2493</f>
        <v>6750</v>
      </c>
      <c r="M2493" s="95" t="n">
        <v>0.25</v>
      </c>
      <c r="N2493" s="88" t="s">
        <v>31</v>
      </c>
      <c r="O2493" s="91" t="s">
        <v>219</v>
      </c>
      <c r="P2493" s="0" t="str">
        <f aca="false">RIGHT(H2493,LEN(H2493) - FIND(" ", H2493))</f>
        <v>Apparel</v>
      </c>
    </row>
    <row r="2494" customFormat="false" ht="14.25" hidden="false" customHeight="true" outlineLevel="0" collapsed="false">
      <c r="B2494" s="88" t="s">
        <v>15</v>
      </c>
      <c r="C2494" s="89" t="n">
        <v>1185732</v>
      </c>
      <c r="D2494" s="90" t="n">
        <v>44246</v>
      </c>
      <c r="E2494" s="88" t="s">
        <v>26</v>
      </c>
      <c r="F2494" s="88" t="s">
        <v>159</v>
      </c>
      <c r="G2494" s="88" t="s">
        <v>95</v>
      </c>
      <c r="H2494" s="91" t="s">
        <v>32</v>
      </c>
      <c r="I2494" s="92" t="n">
        <v>50</v>
      </c>
      <c r="J2494" s="93" t="n">
        <v>600</v>
      </c>
      <c r="K2494" s="94" t="n">
        <f aca="false">I2494 * J2494</f>
        <v>30000</v>
      </c>
      <c r="L2494" s="94" t="n">
        <f aca="false">K2494 *M2494</f>
        <v>12000</v>
      </c>
      <c r="M2494" s="95" t="n">
        <v>0.4</v>
      </c>
      <c r="N2494" s="88" t="s">
        <v>14</v>
      </c>
      <c r="O2494" s="91" t="s">
        <v>218</v>
      </c>
      <c r="P2494" s="0" t="str">
        <f aca="false">RIGHT(H2494,LEN(H2494) - FIND(" ", H2494))</f>
        <v>Street Footwear</v>
      </c>
    </row>
    <row r="2495" customFormat="false" ht="14.25" hidden="false" customHeight="true" outlineLevel="0" collapsed="false">
      <c r="B2495" s="88" t="s">
        <v>15</v>
      </c>
      <c r="C2495" s="89" t="n">
        <v>1185732</v>
      </c>
      <c r="D2495" s="90" t="n">
        <v>44246</v>
      </c>
      <c r="E2495" s="88" t="s">
        <v>26</v>
      </c>
      <c r="F2495" s="88" t="s">
        <v>159</v>
      </c>
      <c r="G2495" s="88" t="s">
        <v>95</v>
      </c>
      <c r="H2495" s="91" t="s">
        <v>24</v>
      </c>
      <c r="I2495" s="92" t="n">
        <v>50</v>
      </c>
      <c r="J2495" s="93" t="n">
        <v>250</v>
      </c>
      <c r="K2495" s="94" t="n">
        <f aca="false">I2495 * J2495</f>
        <v>12500</v>
      </c>
      <c r="L2495" s="94" t="n">
        <f aca="false">K2495 *M2495</f>
        <v>5000</v>
      </c>
      <c r="M2495" s="95" t="n">
        <v>0.4</v>
      </c>
      <c r="N2495" s="88" t="s">
        <v>14</v>
      </c>
      <c r="O2495" s="91" t="s">
        <v>218</v>
      </c>
      <c r="P2495" s="0" t="str">
        <f aca="false">RIGHT(H2495,LEN(H2495) - FIND(" ", H2495))</f>
        <v>Athletic Footwear</v>
      </c>
    </row>
    <row r="2496" customFormat="false" ht="14.25" hidden="false" customHeight="true" outlineLevel="0" collapsed="false">
      <c r="B2496" s="88" t="s">
        <v>15</v>
      </c>
      <c r="C2496" s="89" t="n">
        <v>1185732</v>
      </c>
      <c r="D2496" s="90" t="n">
        <v>44246</v>
      </c>
      <c r="E2496" s="88" t="s">
        <v>26</v>
      </c>
      <c r="F2496" s="88" t="s">
        <v>159</v>
      </c>
      <c r="G2496" s="88" t="s">
        <v>95</v>
      </c>
      <c r="H2496" s="91" t="s">
        <v>48</v>
      </c>
      <c r="I2496" s="92" t="n">
        <v>40</v>
      </c>
      <c r="J2496" s="93" t="n">
        <v>300</v>
      </c>
      <c r="K2496" s="94" t="n">
        <f aca="false">I2496 * J2496</f>
        <v>12000</v>
      </c>
      <c r="L2496" s="94" t="n">
        <f aca="false">K2496 *M2496</f>
        <v>3600</v>
      </c>
      <c r="M2496" s="95" t="n">
        <v>0.3</v>
      </c>
      <c r="N2496" s="88" t="s">
        <v>14</v>
      </c>
      <c r="O2496" s="91" t="s">
        <v>219</v>
      </c>
      <c r="P2496" s="0" t="str">
        <f aca="false">RIGHT(H2496,LEN(H2496) - FIND(" ", H2496))</f>
        <v>Street Footwear</v>
      </c>
    </row>
    <row r="2497" customFormat="false" ht="14.25" hidden="false" customHeight="true" outlineLevel="0" collapsed="false">
      <c r="B2497" s="88" t="s">
        <v>15</v>
      </c>
      <c r="C2497" s="89" t="n">
        <v>1185732</v>
      </c>
      <c r="D2497" s="90" t="n">
        <v>44246</v>
      </c>
      <c r="E2497" s="88" t="s">
        <v>26</v>
      </c>
      <c r="F2497" s="88" t="s">
        <v>130</v>
      </c>
      <c r="G2497" s="88" t="s">
        <v>133</v>
      </c>
      <c r="H2497" s="91" t="s">
        <v>44</v>
      </c>
      <c r="I2497" s="92" t="n">
        <v>45</v>
      </c>
      <c r="J2497" s="93" t="n">
        <v>200</v>
      </c>
      <c r="K2497" s="94" t="n">
        <f aca="false">I2497 * J2497</f>
        <v>9000</v>
      </c>
      <c r="L2497" s="94" t="n">
        <f aca="false">K2497 *M2497</f>
        <v>2700</v>
      </c>
      <c r="M2497" s="95" t="n">
        <v>0.3</v>
      </c>
      <c r="N2497" s="88" t="s">
        <v>14</v>
      </c>
      <c r="O2497" s="91" t="s">
        <v>219</v>
      </c>
      <c r="P2497" s="0" t="str">
        <f aca="false">RIGHT(H2497,LEN(H2497) - FIND(" ", H2497))</f>
        <v>Athletic Footwear</v>
      </c>
    </row>
    <row r="2498" customFormat="false" ht="14.25" hidden="false" customHeight="true" outlineLevel="0" collapsed="false">
      <c r="B2498" s="88" t="s">
        <v>15</v>
      </c>
      <c r="C2498" s="89" t="n">
        <v>1185732</v>
      </c>
      <c r="D2498" s="90" t="n">
        <v>44246</v>
      </c>
      <c r="E2498" s="88" t="s">
        <v>26</v>
      </c>
      <c r="F2498" s="88" t="s">
        <v>130</v>
      </c>
      <c r="G2498" s="88" t="s">
        <v>133</v>
      </c>
      <c r="H2498" s="91" t="s">
        <v>16</v>
      </c>
      <c r="I2498" s="92" t="n">
        <v>60</v>
      </c>
      <c r="J2498" s="93" t="n">
        <v>275</v>
      </c>
      <c r="K2498" s="94" t="n">
        <f aca="false">I2498 * J2498</f>
        <v>16500</v>
      </c>
      <c r="L2498" s="94" t="n">
        <f aca="false">K2498 *M2498</f>
        <v>4950</v>
      </c>
      <c r="M2498" s="95" t="n">
        <v>0.3</v>
      </c>
      <c r="N2498" s="88" t="s">
        <v>14</v>
      </c>
      <c r="O2498" s="91" t="s">
        <v>218</v>
      </c>
      <c r="P2498" s="0" t="str">
        <f aca="false">RIGHT(H2498,LEN(H2498) - FIND(" ", H2498))</f>
        <v>Apparel</v>
      </c>
    </row>
    <row r="2499" customFormat="false" ht="14.25" hidden="false" customHeight="true" outlineLevel="0" collapsed="false">
      <c r="B2499" s="88" t="s">
        <v>15</v>
      </c>
      <c r="C2499" s="89" t="n">
        <v>1185732</v>
      </c>
      <c r="D2499" s="90" t="n">
        <v>44246</v>
      </c>
      <c r="E2499" s="88" t="s">
        <v>26</v>
      </c>
      <c r="F2499" s="88" t="s">
        <v>130</v>
      </c>
      <c r="G2499" s="88" t="s">
        <v>133</v>
      </c>
      <c r="H2499" s="91" t="s">
        <v>38</v>
      </c>
      <c r="I2499" s="92" t="n">
        <v>50</v>
      </c>
      <c r="J2499" s="93" t="n">
        <v>375</v>
      </c>
      <c r="K2499" s="94" t="n">
        <f aca="false">I2499 * J2499</f>
        <v>18750</v>
      </c>
      <c r="L2499" s="94" t="n">
        <f aca="false">K2499 *M2499</f>
        <v>6562.5</v>
      </c>
      <c r="M2499" s="95" t="n">
        <v>0.35</v>
      </c>
      <c r="N2499" s="88" t="s">
        <v>14</v>
      </c>
      <c r="O2499" s="91" t="s">
        <v>219</v>
      </c>
      <c r="P2499" s="0" t="str">
        <f aca="false">RIGHT(H2499,LEN(H2499) - FIND(" ", H2499))</f>
        <v>Apparel</v>
      </c>
    </row>
    <row r="2500" customFormat="false" ht="14.25" hidden="false" customHeight="true" outlineLevel="0" collapsed="false">
      <c r="B2500" s="88" t="s">
        <v>22</v>
      </c>
      <c r="C2500" s="89" t="n">
        <v>1189833</v>
      </c>
      <c r="D2500" s="90" t="n">
        <v>44246</v>
      </c>
      <c r="E2500" s="88" t="s">
        <v>29</v>
      </c>
      <c r="F2500" s="88" t="s">
        <v>124</v>
      </c>
      <c r="G2500" s="88" t="s">
        <v>87</v>
      </c>
      <c r="H2500" s="91" t="s">
        <v>38</v>
      </c>
      <c r="I2500" s="92" t="n">
        <v>59</v>
      </c>
      <c r="J2500" s="93" t="n">
        <v>122</v>
      </c>
      <c r="K2500" s="94" t="n">
        <f aca="false">I2500 * J2500</f>
        <v>7198</v>
      </c>
      <c r="L2500" s="94" t="n">
        <f aca="false">K2500 *M2500</f>
        <v>2879.2</v>
      </c>
      <c r="M2500" s="95" t="n">
        <v>0.4</v>
      </c>
      <c r="N2500" s="88" t="s">
        <v>23</v>
      </c>
      <c r="O2500" s="91" t="s">
        <v>219</v>
      </c>
      <c r="P2500" s="0" t="str">
        <f aca="false">RIGHT(H2500,LEN(H2500) - FIND(" ", H2500))</f>
        <v>Apparel</v>
      </c>
    </row>
    <row r="2501" customFormat="false" ht="14.25" hidden="false" customHeight="true" outlineLevel="0" collapsed="false">
      <c r="B2501" s="88" t="s">
        <v>15</v>
      </c>
      <c r="C2501" s="89" t="n">
        <v>1185732</v>
      </c>
      <c r="D2501" s="90" t="n">
        <v>44246</v>
      </c>
      <c r="E2501" s="88" t="s">
        <v>26</v>
      </c>
      <c r="F2501" s="88" t="s">
        <v>159</v>
      </c>
      <c r="G2501" s="88" t="s">
        <v>95</v>
      </c>
      <c r="H2501" s="91" t="s">
        <v>32</v>
      </c>
      <c r="I2501" s="92" t="n">
        <v>49</v>
      </c>
      <c r="J2501" s="93" t="n">
        <v>180</v>
      </c>
      <c r="K2501" s="94" t="n">
        <f aca="false">I2501 * J2501</f>
        <v>8820</v>
      </c>
      <c r="L2501" s="94" t="n">
        <f aca="false">K2501 *M2501</f>
        <v>4674.6</v>
      </c>
      <c r="M2501" s="95" t="n">
        <v>0.53</v>
      </c>
      <c r="N2501" s="88" t="s">
        <v>23</v>
      </c>
      <c r="O2501" s="91" t="s">
        <v>218</v>
      </c>
      <c r="P2501" s="0" t="str">
        <f aca="false">RIGHT(H2501,LEN(H2501) - FIND(" ", H2501))</f>
        <v>Street Footwear</v>
      </c>
    </row>
    <row r="2502" customFormat="false" ht="14.25" hidden="false" customHeight="true" outlineLevel="0" collapsed="false">
      <c r="B2502" s="88" t="s">
        <v>15</v>
      </c>
      <c r="C2502" s="89" t="n">
        <v>1185732</v>
      </c>
      <c r="D2502" s="90" t="n">
        <v>44246</v>
      </c>
      <c r="E2502" s="88" t="s">
        <v>26</v>
      </c>
      <c r="F2502" s="88" t="s">
        <v>159</v>
      </c>
      <c r="G2502" s="88" t="s">
        <v>95</v>
      </c>
      <c r="H2502" s="91" t="s">
        <v>24</v>
      </c>
      <c r="I2502" s="92" t="n">
        <v>45</v>
      </c>
      <c r="J2502" s="93" t="n">
        <v>75</v>
      </c>
      <c r="K2502" s="94" t="n">
        <f aca="false">I2502 * J2502</f>
        <v>3375</v>
      </c>
      <c r="L2502" s="94" t="n">
        <f aca="false">K2502 *M2502</f>
        <v>1721.25</v>
      </c>
      <c r="M2502" s="95" t="n">
        <v>0.51</v>
      </c>
      <c r="N2502" s="88" t="s">
        <v>23</v>
      </c>
      <c r="O2502" s="91" t="s">
        <v>218</v>
      </c>
      <c r="P2502" s="0" t="str">
        <f aca="false">RIGHT(H2502,LEN(H2502) - FIND(" ", H2502))</f>
        <v>Athletic Footwear</v>
      </c>
    </row>
    <row r="2503" customFormat="false" ht="14.25" hidden="false" customHeight="true" outlineLevel="0" collapsed="false">
      <c r="B2503" s="88" t="s">
        <v>15</v>
      </c>
      <c r="C2503" s="89" t="n">
        <v>1185732</v>
      </c>
      <c r="D2503" s="90" t="n">
        <v>44246</v>
      </c>
      <c r="E2503" s="88" t="s">
        <v>26</v>
      </c>
      <c r="F2503" s="88" t="s">
        <v>159</v>
      </c>
      <c r="G2503" s="88" t="s">
        <v>95</v>
      </c>
      <c r="H2503" s="91" t="s">
        <v>48</v>
      </c>
      <c r="I2503" s="92" t="n">
        <v>39</v>
      </c>
      <c r="J2503" s="93" t="n">
        <v>90</v>
      </c>
      <c r="K2503" s="94" t="n">
        <f aca="false">I2503 * J2503</f>
        <v>3510</v>
      </c>
      <c r="L2503" s="94" t="n">
        <f aca="false">K2503 *M2503</f>
        <v>1544.4</v>
      </c>
      <c r="M2503" s="95" t="n">
        <v>0.44</v>
      </c>
      <c r="N2503" s="88" t="s">
        <v>23</v>
      </c>
      <c r="O2503" s="91" t="s">
        <v>219</v>
      </c>
      <c r="P2503" s="0" t="str">
        <f aca="false">RIGHT(H2503,LEN(H2503) - FIND(" ", H2503))</f>
        <v>Street Footwear</v>
      </c>
    </row>
    <row r="2504" customFormat="false" ht="14.25" hidden="false" customHeight="true" outlineLevel="0" collapsed="false">
      <c r="B2504" s="88" t="s">
        <v>15</v>
      </c>
      <c r="C2504" s="89" t="n">
        <v>1185732</v>
      </c>
      <c r="D2504" s="90" t="n">
        <v>44246</v>
      </c>
      <c r="E2504" s="88" t="s">
        <v>26</v>
      </c>
      <c r="F2504" s="88" t="s">
        <v>130</v>
      </c>
      <c r="G2504" s="88" t="s">
        <v>133</v>
      </c>
      <c r="H2504" s="91" t="s">
        <v>44</v>
      </c>
      <c r="I2504" s="92" t="n">
        <v>42</v>
      </c>
      <c r="J2504" s="93" t="n">
        <v>58</v>
      </c>
      <c r="K2504" s="94" t="n">
        <f aca="false">I2504 * J2504</f>
        <v>2436</v>
      </c>
      <c r="L2504" s="94" t="n">
        <f aca="false">K2504 *M2504</f>
        <v>1047.48</v>
      </c>
      <c r="M2504" s="95" t="n">
        <v>0.43</v>
      </c>
      <c r="N2504" s="88" t="s">
        <v>23</v>
      </c>
      <c r="O2504" s="91" t="s">
        <v>219</v>
      </c>
      <c r="P2504" s="0" t="str">
        <f aca="false">RIGHT(H2504,LEN(H2504) - FIND(" ", H2504))</f>
        <v>Athletic Footwear</v>
      </c>
    </row>
    <row r="2505" customFormat="false" ht="14.25" hidden="false" customHeight="true" outlineLevel="0" collapsed="false">
      <c r="B2505" s="88" t="s">
        <v>15</v>
      </c>
      <c r="C2505" s="89" t="n">
        <v>1185732</v>
      </c>
      <c r="D2505" s="90" t="n">
        <v>44246</v>
      </c>
      <c r="E2505" s="88" t="s">
        <v>26</v>
      </c>
      <c r="F2505" s="88" t="s">
        <v>130</v>
      </c>
      <c r="G2505" s="88" t="s">
        <v>133</v>
      </c>
      <c r="H2505" s="91" t="s">
        <v>16</v>
      </c>
      <c r="I2505" s="92" t="n">
        <v>56</v>
      </c>
      <c r="J2505" s="93" t="n">
        <v>83</v>
      </c>
      <c r="K2505" s="94" t="n">
        <f aca="false">I2505 * J2505</f>
        <v>4648</v>
      </c>
      <c r="L2505" s="94" t="n">
        <f aca="false">K2505 *M2505</f>
        <v>1998.64</v>
      </c>
      <c r="M2505" s="95" t="n">
        <v>0.43</v>
      </c>
      <c r="N2505" s="88" t="s">
        <v>23</v>
      </c>
      <c r="O2505" s="91" t="s">
        <v>218</v>
      </c>
      <c r="P2505" s="0" t="str">
        <f aca="false">RIGHT(H2505,LEN(H2505) - FIND(" ", H2505))</f>
        <v>Apparel</v>
      </c>
    </row>
    <row r="2506" customFormat="false" ht="14.25" hidden="false" customHeight="true" outlineLevel="0" collapsed="false">
      <c r="B2506" s="88" t="s">
        <v>15</v>
      </c>
      <c r="C2506" s="89" t="n">
        <v>1185732</v>
      </c>
      <c r="D2506" s="90" t="n">
        <v>44246</v>
      </c>
      <c r="E2506" s="88" t="s">
        <v>26</v>
      </c>
      <c r="F2506" s="88" t="s">
        <v>130</v>
      </c>
      <c r="G2506" s="88" t="s">
        <v>133</v>
      </c>
      <c r="H2506" s="91" t="s">
        <v>38</v>
      </c>
      <c r="I2506" s="92" t="n">
        <v>46</v>
      </c>
      <c r="J2506" s="93" t="n">
        <v>98</v>
      </c>
      <c r="K2506" s="94" t="n">
        <f aca="false">I2506 * J2506</f>
        <v>4508</v>
      </c>
      <c r="L2506" s="94" t="n">
        <f aca="false">K2506 *M2506</f>
        <v>2163.84</v>
      </c>
      <c r="M2506" s="95" t="n">
        <v>0.48</v>
      </c>
      <c r="N2506" s="88" t="s">
        <v>23</v>
      </c>
      <c r="O2506" s="91" t="s">
        <v>219</v>
      </c>
      <c r="P2506" s="0" t="str">
        <f aca="false">RIGHT(H2506,LEN(H2506) - FIND(" ", H2506))</f>
        <v>Apparel</v>
      </c>
    </row>
    <row r="2507" customFormat="false" ht="14.25" hidden="false" customHeight="true" outlineLevel="0" collapsed="false">
      <c r="B2507" s="88" t="s">
        <v>15</v>
      </c>
      <c r="C2507" s="89" t="n">
        <v>1185732</v>
      </c>
      <c r="D2507" s="90" t="n">
        <v>44246</v>
      </c>
      <c r="E2507" s="88" t="s">
        <v>26</v>
      </c>
      <c r="F2507" s="88" t="s">
        <v>159</v>
      </c>
      <c r="G2507" s="88" t="s">
        <v>95</v>
      </c>
      <c r="H2507" s="91" t="s">
        <v>32</v>
      </c>
      <c r="I2507" s="92" t="n">
        <v>34</v>
      </c>
      <c r="J2507" s="93" t="n">
        <v>186</v>
      </c>
      <c r="K2507" s="94" t="n">
        <f aca="false">I2507 * J2507</f>
        <v>6324</v>
      </c>
      <c r="L2507" s="94" t="n">
        <f aca="false">K2507 *M2507</f>
        <v>2782.56</v>
      </c>
      <c r="M2507" s="95" t="n">
        <v>0.44</v>
      </c>
      <c r="N2507" s="88" t="s">
        <v>31</v>
      </c>
      <c r="O2507" s="91" t="s">
        <v>218</v>
      </c>
      <c r="P2507" s="0" t="str">
        <f aca="false">RIGHT(H2507,LEN(H2507) - FIND(" ", H2507))</f>
        <v>Street Footwear</v>
      </c>
    </row>
    <row r="2508" customFormat="false" ht="14.25" hidden="false" customHeight="true" outlineLevel="0" collapsed="false">
      <c r="B2508" s="88" t="s">
        <v>15</v>
      </c>
      <c r="C2508" s="89" t="n">
        <v>1185732</v>
      </c>
      <c r="D2508" s="90" t="n">
        <v>44246</v>
      </c>
      <c r="E2508" s="88" t="s">
        <v>26</v>
      </c>
      <c r="F2508" s="88" t="s">
        <v>159</v>
      </c>
      <c r="G2508" s="88" t="s">
        <v>95</v>
      </c>
      <c r="H2508" s="91" t="s">
        <v>24</v>
      </c>
      <c r="I2508" s="92" t="n">
        <v>37</v>
      </c>
      <c r="J2508" s="93" t="n">
        <v>85</v>
      </c>
      <c r="K2508" s="94" t="n">
        <f aca="false">I2508 * J2508</f>
        <v>3145</v>
      </c>
      <c r="L2508" s="94" t="n">
        <f aca="false">K2508 *M2508</f>
        <v>1352.35</v>
      </c>
      <c r="M2508" s="95" t="n">
        <v>0.43</v>
      </c>
      <c r="N2508" s="88" t="s">
        <v>31</v>
      </c>
      <c r="O2508" s="91" t="s">
        <v>218</v>
      </c>
      <c r="P2508" s="0" t="str">
        <f aca="false">RIGHT(H2508,LEN(H2508) - FIND(" ", H2508))</f>
        <v>Athletic Footwear</v>
      </c>
    </row>
    <row r="2509" customFormat="false" ht="14.25" hidden="false" customHeight="true" outlineLevel="0" collapsed="false">
      <c r="B2509" s="88" t="s">
        <v>15</v>
      </c>
      <c r="C2509" s="89" t="n">
        <v>1185732</v>
      </c>
      <c r="D2509" s="90" t="n">
        <v>44246</v>
      </c>
      <c r="E2509" s="88" t="s">
        <v>26</v>
      </c>
      <c r="F2509" s="88" t="s">
        <v>159</v>
      </c>
      <c r="G2509" s="88" t="s">
        <v>95</v>
      </c>
      <c r="H2509" s="91" t="s">
        <v>48</v>
      </c>
      <c r="I2509" s="92" t="n">
        <v>31</v>
      </c>
      <c r="J2509" s="93" t="n">
        <v>96</v>
      </c>
      <c r="K2509" s="94" t="n">
        <f aca="false">I2509 * J2509</f>
        <v>2976</v>
      </c>
      <c r="L2509" s="94" t="n">
        <f aca="false">K2509 *M2509</f>
        <v>1011.84</v>
      </c>
      <c r="M2509" s="95" t="n">
        <v>0.34</v>
      </c>
      <c r="N2509" s="88" t="s">
        <v>31</v>
      </c>
      <c r="O2509" s="91" t="s">
        <v>219</v>
      </c>
      <c r="P2509" s="0" t="str">
        <f aca="false">RIGHT(H2509,LEN(H2509) - FIND(" ", H2509))</f>
        <v>Street Footwear</v>
      </c>
    </row>
    <row r="2510" customFormat="false" ht="14.25" hidden="false" customHeight="true" outlineLevel="0" collapsed="false">
      <c r="B2510" s="88" t="s">
        <v>15</v>
      </c>
      <c r="C2510" s="89" t="n">
        <v>1185732</v>
      </c>
      <c r="D2510" s="90" t="n">
        <v>44246</v>
      </c>
      <c r="E2510" s="88" t="s">
        <v>26</v>
      </c>
      <c r="F2510" s="88" t="s">
        <v>130</v>
      </c>
      <c r="G2510" s="88" t="s">
        <v>133</v>
      </c>
      <c r="H2510" s="91" t="s">
        <v>44</v>
      </c>
      <c r="I2510" s="92" t="n">
        <v>31</v>
      </c>
      <c r="J2510" s="93" t="n">
        <v>68</v>
      </c>
      <c r="K2510" s="94" t="n">
        <f aca="false">I2510 * J2510</f>
        <v>2108</v>
      </c>
      <c r="L2510" s="94" t="n">
        <f aca="false">K2510 *M2510</f>
        <v>716.72</v>
      </c>
      <c r="M2510" s="95" t="n">
        <v>0.34</v>
      </c>
      <c r="N2510" s="88" t="s">
        <v>31</v>
      </c>
      <c r="O2510" s="91" t="s">
        <v>219</v>
      </c>
      <c r="P2510" s="0" t="str">
        <f aca="false">RIGHT(H2510,LEN(H2510) - FIND(" ", H2510))</f>
        <v>Athletic Footwear</v>
      </c>
    </row>
    <row r="2511" customFormat="false" ht="14.25" hidden="false" customHeight="true" outlineLevel="0" collapsed="false">
      <c r="B2511" s="88" t="s">
        <v>15</v>
      </c>
      <c r="C2511" s="89" t="n">
        <v>1185732</v>
      </c>
      <c r="D2511" s="90" t="n">
        <v>44246</v>
      </c>
      <c r="E2511" s="88" t="s">
        <v>26</v>
      </c>
      <c r="F2511" s="88" t="s">
        <v>130</v>
      </c>
      <c r="G2511" s="88" t="s">
        <v>133</v>
      </c>
      <c r="H2511" s="91" t="s">
        <v>16</v>
      </c>
      <c r="I2511" s="92" t="n">
        <v>41</v>
      </c>
      <c r="J2511" s="93" t="n">
        <v>96</v>
      </c>
      <c r="K2511" s="94" t="n">
        <f aca="false">I2511 * J2511</f>
        <v>3936</v>
      </c>
      <c r="L2511" s="94" t="n">
        <f aca="false">K2511 *M2511</f>
        <v>1298.88</v>
      </c>
      <c r="M2511" s="95" t="n">
        <v>0.33</v>
      </c>
      <c r="N2511" s="88" t="s">
        <v>31</v>
      </c>
      <c r="O2511" s="91" t="s">
        <v>218</v>
      </c>
      <c r="P2511" s="0" t="str">
        <f aca="false">RIGHT(H2511,LEN(H2511) - FIND(" ", H2511))</f>
        <v>Apparel</v>
      </c>
    </row>
    <row r="2512" customFormat="false" ht="14.25" hidden="false" customHeight="true" outlineLevel="0" collapsed="false">
      <c r="B2512" s="88" t="s">
        <v>15</v>
      </c>
      <c r="C2512" s="89" t="n">
        <v>1185732</v>
      </c>
      <c r="D2512" s="90" t="n">
        <v>44246</v>
      </c>
      <c r="E2512" s="88" t="s">
        <v>26</v>
      </c>
      <c r="F2512" s="88" t="s">
        <v>130</v>
      </c>
      <c r="G2512" s="88" t="s">
        <v>133</v>
      </c>
      <c r="H2512" s="91" t="s">
        <v>38</v>
      </c>
      <c r="I2512" s="92" t="n">
        <v>36</v>
      </c>
      <c r="J2512" s="93" t="n">
        <v>124</v>
      </c>
      <c r="K2512" s="94" t="n">
        <f aca="false">I2512 * J2512</f>
        <v>4464</v>
      </c>
      <c r="L2512" s="94" t="n">
        <f aca="false">K2512 *M2512</f>
        <v>1785.6</v>
      </c>
      <c r="M2512" s="95" t="n">
        <v>0.4</v>
      </c>
      <c r="N2512" s="88" t="s">
        <v>31</v>
      </c>
      <c r="O2512" s="91" t="s">
        <v>219</v>
      </c>
      <c r="P2512" s="0" t="str">
        <f aca="false">RIGHT(H2512,LEN(H2512) - FIND(" ", H2512))</f>
        <v>Apparel</v>
      </c>
    </row>
    <row r="2513" customFormat="false" ht="14.25" hidden="false" customHeight="true" outlineLevel="0" collapsed="false">
      <c r="B2513" s="88" t="s">
        <v>22</v>
      </c>
      <c r="C2513" s="89" t="n">
        <v>1189833</v>
      </c>
      <c r="D2513" s="90" t="n">
        <v>44247</v>
      </c>
      <c r="E2513" s="88" t="s">
        <v>29</v>
      </c>
      <c r="F2513" s="88" t="s">
        <v>124</v>
      </c>
      <c r="G2513" s="88" t="s">
        <v>87</v>
      </c>
      <c r="H2513" s="91" t="s">
        <v>32</v>
      </c>
      <c r="I2513" s="92" t="n">
        <v>45</v>
      </c>
      <c r="J2513" s="93" t="n">
        <v>550</v>
      </c>
      <c r="K2513" s="94" t="n">
        <f aca="false">I2513 * J2513</f>
        <v>24750</v>
      </c>
      <c r="L2513" s="94" t="n">
        <f aca="false">K2513 *M2513</f>
        <v>11137.5</v>
      </c>
      <c r="M2513" s="95" t="n">
        <v>0.45</v>
      </c>
      <c r="N2513" s="88" t="s">
        <v>31</v>
      </c>
      <c r="O2513" s="91" t="s">
        <v>218</v>
      </c>
      <c r="P2513" s="0" t="str">
        <f aca="false">RIGHT(H2513,LEN(H2513) - FIND(" ", H2513))</f>
        <v>Street Footwear</v>
      </c>
    </row>
    <row r="2514" customFormat="false" ht="14.25" hidden="false" customHeight="true" outlineLevel="0" collapsed="false">
      <c r="B2514" s="88" t="s">
        <v>22</v>
      </c>
      <c r="C2514" s="89" t="n">
        <v>1189833</v>
      </c>
      <c r="D2514" s="90" t="n">
        <v>44247</v>
      </c>
      <c r="E2514" s="88" t="s">
        <v>29</v>
      </c>
      <c r="F2514" s="88" t="s">
        <v>124</v>
      </c>
      <c r="G2514" s="88" t="s">
        <v>87</v>
      </c>
      <c r="H2514" s="91" t="s">
        <v>32</v>
      </c>
      <c r="I2514" s="92" t="n">
        <v>44</v>
      </c>
      <c r="J2514" s="93" t="n">
        <v>160</v>
      </c>
      <c r="K2514" s="94" t="n">
        <f aca="false">I2514 * J2514</f>
        <v>7040</v>
      </c>
      <c r="L2514" s="94" t="n">
        <f aca="false">K2514 *M2514</f>
        <v>3942.4</v>
      </c>
      <c r="M2514" s="95" t="n">
        <v>0.56</v>
      </c>
      <c r="N2514" s="88" t="s">
        <v>23</v>
      </c>
      <c r="O2514" s="91" t="s">
        <v>218</v>
      </c>
      <c r="P2514" s="0" t="str">
        <f aca="false">RIGHT(H2514,LEN(H2514) - FIND(" ", H2514))</f>
        <v>Street Footwear</v>
      </c>
    </row>
    <row r="2515" customFormat="false" ht="14.25" hidden="false" customHeight="true" outlineLevel="0" collapsed="false">
      <c r="B2515" s="88" t="s">
        <v>22</v>
      </c>
      <c r="C2515" s="89" t="n">
        <v>1189833</v>
      </c>
      <c r="D2515" s="90" t="n">
        <v>44248</v>
      </c>
      <c r="E2515" s="88" t="s">
        <v>29</v>
      </c>
      <c r="F2515" s="88" t="s">
        <v>124</v>
      </c>
      <c r="G2515" s="88" t="s">
        <v>87</v>
      </c>
      <c r="H2515" s="91" t="s">
        <v>24</v>
      </c>
      <c r="I2515" s="92" t="n">
        <v>50</v>
      </c>
      <c r="J2515" s="93" t="n">
        <v>550</v>
      </c>
      <c r="K2515" s="94" t="n">
        <f aca="false">I2515 * J2515</f>
        <v>27500</v>
      </c>
      <c r="L2515" s="94" t="n">
        <f aca="false">K2515 *M2515</f>
        <v>8250</v>
      </c>
      <c r="M2515" s="95" t="n">
        <v>0.3</v>
      </c>
      <c r="N2515" s="88" t="s">
        <v>31</v>
      </c>
      <c r="O2515" s="91" t="s">
        <v>218</v>
      </c>
      <c r="P2515" s="0" t="str">
        <f aca="false">RIGHT(H2515,LEN(H2515) - FIND(" ", H2515))</f>
        <v>Athletic Footwear</v>
      </c>
    </row>
    <row r="2516" customFormat="false" ht="14.25" hidden="false" customHeight="true" outlineLevel="0" collapsed="false">
      <c r="B2516" s="88" t="s">
        <v>30</v>
      </c>
      <c r="C2516" s="89" t="n">
        <v>1197831</v>
      </c>
      <c r="D2516" s="90" t="n">
        <v>44248</v>
      </c>
      <c r="E2516" s="88" t="s">
        <v>40</v>
      </c>
      <c r="F2516" s="88" t="s">
        <v>119</v>
      </c>
      <c r="G2516" s="88" t="s">
        <v>120</v>
      </c>
      <c r="H2516" s="91" t="s">
        <v>32</v>
      </c>
      <c r="I2516" s="92" t="n">
        <v>25</v>
      </c>
      <c r="J2516" s="93" t="n">
        <v>700</v>
      </c>
      <c r="K2516" s="94" t="n">
        <f aca="false">I2516 * J2516</f>
        <v>17500</v>
      </c>
      <c r="L2516" s="94" t="n">
        <f aca="false">K2516 *M2516</f>
        <v>7000</v>
      </c>
      <c r="M2516" s="95" t="n">
        <v>0.4</v>
      </c>
      <c r="N2516" s="88" t="s">
        <v>23</v>
      </c>
      <c r="O2516" s="91" t="s">
        <v>218</v>
      </c>
      <c r="P2516" s="0" t="str">
        <f aca="false">RIGHT(H2516,LEN(H2516) - FIND(" ", H2516))</f>
        <v>Street Footwear</v>
      </c>
    </row>
    <row r="2517" customFormat="false" ht="14.25" hidden="false" customHeight="true" outlineLevel="0" collapsed="false">
      <c r="B2517" s="88" t="s">
        <v>30</v>
      </c>
      <c r="C2517" s="89" t="n">
        <v>1197831</v>
      </c>
      <c r="D2517" s="90" t="n">
        <v>44248</v>
      </c>
      <c r="E2517" s="88" t="s">
        <v>40</v>
      </c>
      <c r="F2517" s="88" t="s">
        <v>119</v>
      </c>
      <c r="G2517" s="88" t="s">
        <v>120</v>
      </c>
      <c r="H2517" s="91" t="s">
        <v>24</v>
      </c>
      <c r="I2517" s="92" t="n">
        <v>25</v>
      </c>
      <c r="J2517" s="93" t="n">
        <v>350</v>
      </c>
      <c r="K2517" s="94" t="n">
        <f aca="false">I2517 * J2517</f>
        <v>8750</v>
      </c>
      <c r="L2517" s="94" t="n">
        <f aca="false">K2517 *M2517</f>
        <v>3062.5</v>
      </c>
      <c r="M2517" s="95" t="n">
        <v>0.35</v>
      </c>
      <c r="N2517" s="88" t="s">
        <v>23</v>
      </c>
      <c r="O2517" s="91" t="s">
        <v>218</v>
      </c>
      <c r="P2517" s="0" t="str">
        <f aca="false">RIGHT(H2517,LEN(H2517) - FIND(" ", H2517))</f>
        <v>Athletic Footwear</v>
      </c>
    </row>
    <row r="2518" customFormat="false" ht="14.25" hidden="false" customHeight="true" outlineLevel="0" collapsed="false">
      <c r="B2518" s="88" t="s">
        <v>30</v>
      </c>
      <c r="C2518" s="89" t="n">
        <v>1197831</v>
      </c>
      <c r="D2518" s="90" t="n">
        <v>44248</v>
      </c>
      <c r="E2518" s="88" t="s">
        <v>40</v>
      </c>
      <c r="F2518" s="88" t="s">
        <v>119</v>
      </c>
      <c r="G2518" s="88" t="s">
        <v>120</v>
      </c>
      <c r="H2518" s="91" t="s">
        <v>48</v>
      </c>
      <c r="I2518" s="92" t="n">
        <v>15</v>
      </c>
      <c r="J2518" s="93" t="n">
        <v>400</v>
      </c>
      <c r="K2518" s="94" t="n">
        <f aca="false">I2518 * J2518</f>
        <v>6000</v>
      </c>
      <c r="L2518" s="94" t="n">
        <f aca="false">K2518 *M2518</f>
        <v>2400</v>
      </c>
      <c r="M2518" s="95" t="n">
        <v>0.4</v>
      </c>
      <c r="N2518" s="88" t="s">
        <v>23</v>
      </c>
      <c r="O2518" s="91" t="s">
        <v>219</v>
      </c>
      <c r="P2518" s="0" t="str">
        <f aca="false">RIGHT(H2518,LEN(H2518) - FIND(" ", H2518))</f>
        <v>Street Footwear</v>
      </c>
    </row>
    <row r="2519" customFormat="false" ht="14.25" hidden="false" customHeight="true" outlineLevel="0" collapsed="false">
      <c r="B2519" s="88" t="s">
        <v>37</v>
      </c>
      <c r="C2519" s="89" t="n">
        <v>1197831</v>
      </c>
      <c r="D2519" s="90" t="n">
        <v>44248</v>
      </c>
      <c r="E2519" s="88" t="s">
        <v>40</v>
      </c>
      <c r="F2519" s="88" t="s">
        <v>80</v>
      </c>
      <c r="G2519" s="88" t="s">
        <v>125</v>
      </c>
      <c r="H2519" s="91" t="s">
        <v>44</v>
      </c>
      <c r="I2519" s="92" t="n">
        <v>20</v>
      </c>
      <c r="J2519" s="93" t="n">
        <v>250</v>
      </c>
      <c r="K2519" s="94" t="n">
        <f aca="false">I2519 * J2519</f>
        <v>5000</v>
      </c>
      <c r="L2519" s="94" t="n">
        <f aca="false">K2519 *M2519</f>
        <v>2000</v>
      </c>
      <c r="M2519" s="95" t="n">
        <v>0.4</v>
      </c>
      <c r="N2519" s="88" t="s">
        <v>23</v>
      </c>
      <c r="O2519" s="91" t="s">
        <v>219</v>
      </c>
      <c r="P2519" s="0" t="str">
        <f aca="false">RIGHT(H2519,LEN(H2519) - FIND(" ", H2519))</f>
        <v>Athletic Footwear</v>
      </c>
    </row>
    <row r="2520" customFormat="false" ht="14.25" hidden="false" customHeight="true" outlineLevel="0" collapsed="false">
      <c r="B2520" s="88" t="s">
        <v>37</v>
      </c>
      <c r="C2520" s="89" t="n">
        <v>1197831</v>
      </c>
      <c r="D2520" s="90" t="n">
        <v>44248</v>
      </c>
      <c r="E2520" s="88" t="s">
        <v>40</v>
      </c>
      <c r="F2520" s="88" t="s">
        <v>80</v>
      </c>
      <c r="G2520" s="88" t="s">
        <v>125</v>
      </c>
      <c r="H2520" s="91" t="s">
        <v>16</v>
      </c>
      <c r="I2520" s="92" t="n">
        <v>35</v>
      </c>
      <c r="J2520" s="93" t="n">
        <v>325</v>
      </c>
      <c r="K2520" s="94" t="n">
        <f aca="false">I2520 * J2520</f>
        <v>11375</v>
      </c>
      <c r="L2520" s="94" t="n">
        <f aca="false">K2520 *M2520</f>
        <v>3981.25</v>
      </c>
      <c r="M2520" s="95" t="n">
        <v>0.35</v>
      </c>
      <c r="N2520" s="88" t="s">
        <v>23</v>
      </c>
      <c r="O2520" s="91" t="s">
        <v>218</v>
      </c>
      <c r="P2520" s="0" t="str">
        <f aca="false">RIGHT(H2520,LEN(H2520) - FIND(" ", H2520))</f>
        <v>Apparel</v>
      </c>
    </row>
    <row r="2521" customFormat="false" ht="14.25" hidden="false" customHeight="true" outlineLevel="0" collapsed="false">
      <c r="B2521" s="88" t="s">
        <v>37</v>
      </c>
      <c r="C2521" s="89" t="n">
        <v>1197831</v>
      </c>
      <c r="D2521" s="90" t="n">
        <v>44248</v>
      </c>
      <c r="E2521" s="88" t="s">
        <v>40</v>
      </c>
      <c r="F2521" s="88" t="s">
        <v>80</v>
      </c>
      <c r="G2521" s="88" t="s">
        <v>125</v>
      </c>
      <c r="H2521" s="91" t="s">
        <v>38</v>
      </c>
      <c r="I2521" s="92" t="n">
        <v>20</v>
      </c>
      <c r="J2521" s="93" t="n">
        <v>425</v>
      </c>
      <c r="K2521" s="94" t="n">
        <f aca="false">I2521 * J2521</f>
        <v>8500</v>
      </c>
      <c r="L2521" s="94" t="n">
        <f aca="false">K2521 *M2521</f>
        <v>3400</v>
      </c>
      <c r="M2521" s="95" t="n">
        <v>0.4</v>
      </c>
      <c r="N2521" s="88" t="s">
        <v>23</v>
      </c>
      <c r="O2521" s="91" t="s">
        <v>219</v>
      </c>
      <c r="P2521" s="0" t="str">
        <f aca="false">RIGHT(H2521,LEN(H2521) - FIND(" ", H2521))</f>
        <v>Apparel</v>
      </c>
    </row>
    <row r="2522" customFormat="false" ht="14.25" hidden="false" customHeight="true" outlineLevel="0" collapsed="false">
      <c r="B2522" s="88" t="s">
        <v>43</v>
      </c>
      <c r="C2522" s="89" t="n">
        <v>1197831</v>
      </c>
      <c r="D2522" s="90" t="n">
        <v>44248</v>
      </c>
      <c r="E2522" s="88" t="s">
        <v>40</v>
      </c>
      <c r="F2522" s="88" t="s">
        <v>80</v>
      </c>
      <c r="G2522" s="88" t="s">
        <v>125</v>
      </c>
      <c r="H2522" s="91" t="s">
        <v>32</v>
      </c>
      <c r="I2522" s="92" t="n">
        <v>25</v>
      </c>
      <c r="J2522" s="93" t="n">
        <v>625</v>
      </c>
      <c r="K2522" s="94" t="n">
        <f aca="false">I2522 * J2522</f>
        <v>15625</v>
      </c>
      <c r="L2522" s="94" t="n">
        <f aca="false">K2522 *M2522</f>
        <v>6250</v>
      </c>
      <c r="M2522" s="95" t="n">
        <v>0.4</v>
      </c>
      <c r="N2522" s="88" t="s">
        <v>23</v>
      </c>
      <c r="O2522" s="91" t="s">
        <v>218</v>
      </c>
      <c r="P2522" s="0" t="str">
        <f aca="false">RIGHT(H2522,LEN(H2522) - FIND(" ", H2522))</f>
        <v>Street Footwear</v>
      </c>
    </row>
    <row r="2523" customFormat="false" ht="14.25" hidden="false" customHeight="true" outlineLevel="0" collapsed="false">
      <c r="B2523" s="88" t="s">
        <v>43</v>
      </c>
      <c r="C2523" s="89" t="n">
        <v>1197831</v>
      </c>
      <c r="D2523" s="90" t="n">
        <v>44248</v>
      </c>
      <c r="E2523" s="88" t="s">
        <v>40</v>
      </c>
      <c r="F2523" s="88" t="s">
        <v>80</v>
      </c>
      <c r="G2523" s="88" t="s">
        <v>125</v>
      </c>
      <c r="H2523" s="91" t="s">
        <v>24</v>
      </c>
      <c r="I2523" s="92" t="n">
        <v>25</v>
      </c>
      <c r="J2523" s="93" t="n">
        <v>275</v>
      </c>
      <c r="K2523" s="94" t="n">
        <f aca="false">I2523 * J2523</f>
        <v>6875</v>
      </c>
      <c r="L2523" s="94" t="n">
        <f aca="false">K2523 *M2523</f>
        <v>2406.25</v>
      </c>
      <c r="M2523" s="95" t="n">
        <v>0.35</v>
      </c>
      <c r="N2523" s="88" t="s">
        <v>23</v>
      </c>
      <c r="O2523" s="91" t="s">
        <v>218</v>
      </c>
      <c r="P2523" s="0" t="str">
        <f aca="false">RIGHT(H2523,LEN(H2523) - FIND(" ", H2523))</f>
        <v>Athletic Footwear</v>
      </c>
    </row>
    <row r="2524" customFormat="false" ht="14.25" hidden="false" customHeight="true" outlineLevel="0" collapsed="false">
      <c r="B2524" s="88" t="s">
        <v>43</v>
      </c>
      <c r="C2524" s="89" t="n">
        <v>1197831</v>
      </c>
      <c r="D2524" s="90" t="n">
        <v>44248</v>
      </c>
      <c r="E2524" s="88" t="s">
        <v>40</v>
      </c>
      <c r="F2524" s="88" t="s">
        <v>80</v>
      </c>
      <c r="G2524" s="88" t="s">
        <v>125</v>
      </c>
      <c r="H2524" s="91" t="s">
        <v>48</v>
      </c>
      <c r="I2524" s="92" t="n">
        <v>15</v>
      </c>
      <c r="J2524" s="93" t="n">
        <v>325</v>
      </c>
      <c r="K2524" s="94" t="n">
        <f aca="false">I2524 * J2524</f>
        <v>4875</v>
      </c>
      <c r="L2524" s="94" t="n">
        <f aca="false">K2524 *M2524</f>
        <v>1950</v>
      </c>
      <c r="M2524" s="95" t="n">
        <v>0.4</v>
      </c>
      <c r="N2524" s="88" t="s">
        <v>23</v>
      </c>
      <c r="O2524" s="91" t="s">
        <v>219</v>
      </c>
      <c r="P2524" s="0" t="str">
        <f aca="false">RIGHT(H2524,LEN(H2524) - FIND(" ", H2524))</f>
        <v>Street Footwear</v>
      </c>
    </row>
    <row r="2525" customFormat="false" ht="14.25" hidden="false" customHeight="true" outlineLevel="0" collapsed="false">
      <c r="B2525" s="88" t="s">
        <v>43</v>
      </c>
      <c r="C2525" s="89" t="n">
        <v>1197831</v>
      </c>
      <c r="D2525" s="90" t="n">
        <v>44248</v>
      </c>
      <c r="E2525" s="88" t="s">
        <v>40</v>
      </c>
      <c r="F2525" s="88" t="s">
        <v>145</v>
      </c>
      <c r="G2525" s="88" t="s">
        <v>142</v>
      </c>
      <c r="H2525" s="91" t="s">
        <v>44</v>
      </c>
      <c r="I2525" s="92" t="n">
        <v>20</v>
      </c>
      <c r="J2525" s="93" t="n">
        <v>175</v>
      </c>
      <c r="K2525" s="94" t="n">
        <f aca="false">I2525 * J2525</f>
        <v>3500</v>
      </c>
      <c r="L2525" s="94" t="n">
        <f aca="false">K2525 *M2525</f>
        <v>1400</v>
      </c>
      <c r="M2525" s="95" t="n">
        <v>0.4</v>
      </c>
      <c r="N2525" s="88" t="s">
        <v>23</v>
      </c>
      <c r="O2525" s="91" t="s">
        <v>219</v>
      </c>
      <c r="P2525" s="0" t="str">
        <f aca="false">RIGHT(H2525,LEN(H2525) - FIND(" ", H2525))</f>
        <v>Athletic Footwear</v>
      </c>
    </row>
    <row r="2526" customFormat="false" ht="14.25" hidden="false" customHeight="true" outlineLevel="0" collapsed="false">
      <c r="B2526" s="88" t="s">
        <v>43</v>
      </c>
      <c r="C2526" s="89" t="n">
        <v>1197831</v>
      </c>
      <c r="D2526" s="90" t="n">
        <v>44248</v>
      </c>
      <c r="E2526" s="88" t="s">
        <v>40</v>
      </c>
      <c r="F2526" s="88" t="s">
        <v>145</v>
      </c>
      <c r="G2526" s="88" t="s">
        <v>142</v>
      </c>
      <c r="H2526" s="91" t="s">
        <v>16</v>
      </c>
      <c r="I2526" s="92" t="n">
        <v>35</v>
      </c>
      <c r="J2526" s="93" t="n">
        <v>250</v>
      </c>
      <c r="K2526" s="94" t="n">
        <f aca="false">I2526 * J2526</f>
        <v>8750</v>
      </c>
      <c r="L2526" s="94" t="n">
        <f aca="false">K2526 *M2526</f>
        <v>3062.5</v>
      </c>
      <c r="M2526" s="95" t="n">
        <v>0.35</v>
      </c>
      <c r="N2526" s="88" t="s">
        <v>23</v>
      </c>
      <c r="O2526" s="91" t="s">
        <v>218</v>
      </c>
      <c r="P2526" s="0" t="str">
        <f aca="false">RIGHT(H2526,LEN(H2526) - FIND(" ", H2526))</f>
        <v>Apparel</v>
      </c>
    </row>
    <row r="2527" customFormat="false" ht="14.25" hidden="false" customHeight="true" outlineLevel="0" collapsed="false">
      <c r="B2527" s="88" t="s">
        <v>43</v>
      </c>
      <c r="C2527" s="89" t="n">
        <v>1197831</v>
      </c>
      <c r="D2527" s="90" t="n">
        <v>44248</v>
      </c>
      <c r="E2527" s="88" t="s">
        <v>40</v>
      </c>
      <c r="F2527" s="88" t="s">
        <v>145</v>
      </c>
      <c r="G2527" s="88" t="s">
        <v>142</v>
      </c>
      <c r="H2527" s="91" t="s">
        <v>38</v>
      </c>
      <c r="I2527" s="92" t="n">
        <v>20</v>
      </c>
      <c r="J2527" s="93" t="n">
        <v>350</v>
      </c>
      <c r="K2527" s="94" t="n">
        <f aca="false">I2527 * J2527</f>
        <v>7000</v>
      </c>
      <c r="L2527" s="94" t="n">
        <f aca="false">K2527 *M2527</f>
        <v>2800</v>
      </c>
      <c r="M2527" s="95" t="n">
        <v>0.4</v>
      </c>
      <c r="N2527" s="88" t="s">
        <v>23</v>
      </c>
      <c r="O2527" s="91" t="s">
        <v>219</v>
      </c>
      <c r="P2527" s="0" t="str">
        <f aca="false">RIGHT(H2527,LEN(H2527) - FIND(" ", H2527))</f>
        <v>Apparel</v>
      </c>
    </row>
    <row r="2528" customFormat="false" ht="14.25" hidden="false" customHeight="true" outlineLevel="0" collapsed="false">
      <c r="B2528" s="88" t="s">
        <v>22</v>
      </c>
      <c r="C2528" s="89" t="n">
        <v>1189833</v>
      </c>
      <c r="D2528" s="90" t="n">
        <v>44248</v>
      </c>
      <c r="E2528" s="88" t="s">
        <v>29</v>
      </c>
      <c r="F2528" s="88" t="s">
        <v>124</v>
      </c>
      <c r="G2528" s="88" t="s">
        <v>87</v>
      </c>
      <c r="H2528" s="91" t="s">
        <v>24</v>
      </c>
      <c r="I2528" s="92" t="n">
        <v>49</v>
      </c>
      <c r="J2528" s="93" t="n">
        <v>160</v>
      </c>
      <c r="K2528" s="94" t="n">
        <f aca="false">I2528 * J2528</f>
        <v>7840</v>
      </c>
      <c r="L2528" s="94" t="n">
        <f aca="false">K2528 *M2528</f>
        <v>3371.2</v>
      </c>
      <c r="M2528" s="95" t="n">
        <v>0.43</v>
      </c>
      <c r="N2528" s="88" t="s">
        <v>23</v>
      </c>
      <c r="O2528" s="91" t="s">
        <v>218</v>
      </c>
      <c r="P2528" s="0" t="str">
        <f aca="false">RIGHT(H2528,LEN(H2528) - FIND(" ", H2528))</f>
        <v>Athletic Footwear</v>
      </c>
    </row>
    <row r="2529" customFormat="false" ht="14.25" hidden="false" customHeight="true" outlineLevel="0" collapsed="false">
      <c r="B2529" s="88" t="s">
        <v>30</v>
      </c>
      <c r="C2529" s="89" t="n">
        <v>1197831</v>
      </c>
      <c r="D2529" s="90" t="n">
        <v>44248</v>
      </c>
      <c r="E2529" s="88" t="s">
        <v>40</v>
      </c>
      <c r="F2529" s="88" t="s">
        <v>119</v>
      </c>
      <c r="G2529" s="88" t="s">
        <v>120</v>
      </c>
      <c r="H2529" s="91" t="s">
        <v>32</v>
      </c>
      <c r="I2529" s="92" t="n">
        <v>24</v>
      </c>
      <c r="J2529" s="93" t="n">
        <v>189</v>
      </c>
      <c r="K2529" s="94" t="n">
        <f aca="false">I2529 * J2529</f>
        <v>4536</v>
      </c>
      <c r="L2529" s="94" t="n">
        <f aca="false">K2529 *M2529</f>
        <v>2313.36</v>
      </c>
      <c r="M2529" s="95" t="n">
        <v>0.51</v>
      </c>
      <c r="N2529" s="88" t="s">
        <v>23</v>
      </c>
      <c r="O2529" s="91" t="s">
        <v>218</v>
      </c>
      <c r="P2529" s="0" t="str">
        <f aca="false">RIGHT(H2529,LEN(H2529) - FIND(" ", H2529))</f>
        <v>Street Footwear</v>
      </c>
    </row>
    <row r="2530" customFormat="false" ht="14.25" hidden="false" customHeight="true" outlineLevel="0" collapsed="false">
      <c r="B2530" s="88" t="s">
        <v>30</v>
      </c>
      <c r="C2530" s="89" t="n">
        <v>1197831</v>
      </c>
      <c r="D2530" s="90" t="n">
        <v>44248</v>
      </c>
      <c r="E2530" s="88" t="s">
        <v>40</v>
      </c>
      <c r="F2530" s="88" t="s">
        <v>119</v>
      </c>
      <c r="G2530" s="88" t="s">
        <v>120</v>
      </c>
      <c r="H2530" s="91" t="s">
        <v>24</v>
      </c>
      <c r="I2530" s="92" t="n">
        <v>24</v>
      </c>
      <c r="J2530" s="93" t="n">
        <v>105</v>
      </c>
      <c r="K2530" s="94" t="n">
        <f aca="false">I2530 * J2530</f>
        <v>2520</v>
      </c>
      <c r="L2530" s="94" t="n">
        <f aca="false">K2530 *M2530</f>
        <v>1134</v>
      </c>
      <c r="M2530" s="95" t="n">
        <v>0.45</v>
      </c>
      <c r="N2530" s="88" t="s">
        <v>23</v>
      </c>
      <c r="O2530" s="91" t="s">
        <v>218</v>
      </c>
      <c r="P2530" s="0" t="str">
        <f aca="false">RIGHT(H2530,LEN(H2530) - FIND(" ", H2530))</f>
        <v>Athletic Footwear</v>
      </c>
    </row>
    <row r="2531" customFormat="false" ht="14.25" hidden="false" customHeight="true" outlineLevel="0" collapsed="false">
      <c r="B2531" s="88" t="s">
        <v>30</v>
      </c>
      <c r="C2531" s="89" t="n">
        <v>1197831</v>
      </c>
      <c r="D2531" s="90" t="n">
        <v>44248</v>
      </c>
      <c r="E2531" s="88" t="s">
        <v>40</v>
      </c>
      <c r="F2531" s="88" t="s">
        <v>119</v>
      </c>
      <c r="G2531" s="88" t="s">
        <v>120</v>
      </c>
      <c r="H2531" s="91" t="s">
        <v>48</v>
      </c>
      <c r="I2531" s="92" t="n">
        <v>14</v>
      </c>
      <c r="J2531" s="93" t="n">
        <v>120</v>
      </c>
      <c r="K2531" s="94" t="n">
        <f aca="false">I2531 * J2531</f>
        <v>1680</v>
      </c>
      <c r="L2531" s="94" t="n">
        <f aca="false">K2531 *M2531</f>
        <v>840</v>
      </c>
      <c r="M2531" s="95" t="n">
        <v>0.5</v>
      </c>
      <c r="N2531" s="88" t="s">
        <v>23</v>
      </c>
      <c r="O2531" s="91" t="s">
        <v>219</v>
      </c>
      <c r="P2531" s="0" t="str">
        <f aca="false">RIGHT(H2531,LEN(H2531) - FIND(" ", H2531))</f>
        <v>Street Footwear</v>
      </c>
    </row>
    <row r="2532" customFormat="false" ht="14.25" hidden="false" customHeight="true" outlineLevel="0" collapsed="false">
      <c r="B2532" s="88" t="s">
        <v>37</v>
      </c>
      <c r="C2532" s="89" t="n">
        <v>1197831</v>
      </c>
      <c r="D2532" s="90" t="n">
        <v>44248</v>
      </c>
      <c r="E2532" s="88" t="s">
        <v>40</v>
      </c>
      <c r="F2532" s="88" t="s">
        <v>80</v>
      </c>
      <c r="G2532" s="88" t="s">
        <v>125</v>
      </c>
      <c r="H2532" s="91" t="s">
        <v>44</v>
      </c>
      <c r="I2532" s="92" t="n">
        <v>18</v>
      </c>
      <c r="J2532" s="93" t="n">
        <v>70</v>
      </c>
      <c r="K2532" s="94" t="n">
        <f aca="false">I2532 * J2532</f>
        <v>1260</v>
      </c>
      <c r="L2532" s="94" t="n">
        <f aca="false">K2532 *M2532</f>
        <v>630</v>
      </c>
      <c r="M2532" s="95" t="n">
        <v>0.5</v>
      </c>
      <c r="N2532" s="88" t="s">
        <v>23</v>
      </c>
      <c r="O2532" s="91" t="s">
        <v>219</v>
      </c>
      <c r="P2532" s="0" t="str">
        <f aca="false">RIGHT(H2532,LEN(H2532) - FIND(" ", H2532))</f>
        <v>Athletic Footwear</v>
      </c>
    </row>
    <row r="2533" customFormat="false" ht="14.25" hidden="false" customHeight="true" outlineLevel="0" collapsed="false">
      <c r="B2533" s="88" t="s">
        <v>37</v>
      </c>
      <c r="C2533" s="89" t="n">
        <v>1197831</v>
      </c>
      <c r="D2533" s="90" t="n">
        <v>44248</v>
      </c>
      <c r="E2533" s="88" t="s">
        <v>40</v>
      </c>
      <c r="F2533" s="88" t="s">
        <v>80</v>
      </c>
      <c r="G2533" s="88" t="s">
        <v>125</v>
      </c>
      <c r="H2533" s="91" t="s">
        <v>16</v>
      </c>
      <c r="I2533" s="92" t="n">
        <v>34</v>
      </c>
      <c r="J2533" s="93" t="n">
        <v>98</v>
      </c>
      <c r="K2533" s="94" t="n">
        <f aca="false">I2533 * J2533</f>
        <v>3332</v>
      </c>
      <c r="L2533" s="94" t="n">
        <f aca="false">K2533 *M2533</f>
        <v>1499.4</v>
      </c>
      <c r="M2533" s="95" t="n">
        <v>0.45</v>
      </c>
      <c r="N2533" s="88" t="s">
        <v>23</v>
      </c>
      <c r="O2533" s="91" t="s">
        <v>218</v>
      </c>
      <c r="P2533" s="0" t="str">
        <f aca="false">RIGHT(H2533,LEN(H2533) - FIND(" ", H2533))</f>
        <v>Apparel</v>
      </c>
    </row>
    <row r="2534" customFormat="false" ht="14.25" hidden="false" customHeight="true" outlineLevel="0" collapsed="false">
      <c r="B2534" s="88" t="s">
        <v>37</v>
      </c>
      <c r="C2534" s="89" t="n">
        <v>1197831</v>
      </c>
      <c r="D2534" s="90" t="n">
        <v>44248</v>
      </c>
      <c r="E2534" s="88" t="s">
        <v>40</v>
      </c>
      <c r="F2534" s="88" t="s">
        <v>80</v>
      </c>
      <c r="G2534" s="88" t="s">
        <v>125</v>
      </c>
      <c r="H2534" s="91" t="s">
        <v>38</v>
      </c>
      <c r="I2534" s="92" t="n">
        <v>19</v>
      </c>
      <c r="J2534" s="93" t="n">
        <v>115</v>
      </c>
      <c r="K2534" s="94" t="n">
        <f aca="false">I2534 * J2534</f>
        <v>2185</v>
      </c>
      <c r="L2534" s="94" t="n">
        <f aca="false">K2534 *M2534</f>
        <v>1179.9</v>
      </c>
      <c r="M2534" s="95" t="n">
        <v>0.54</v>
      </c>
      <c r="N2534" s="88" t="s">
        <v>23</v>
      </c>
      <c r="O2534" s="91" t="s">
        <v>219</v>
      </c>
      <c r="P2534" s="0" t="str">
        <f aca="false">RIGHT(H2534,LEN(H2534) - FIND(" ", H2534))</f>
        <v>Apparel</v>
      </c>
    </row>
    <row r="2535" customFormat="false" ht="14.25" hidden="false" customHeight="true" outlineLevel="0" collapsed="false">
      <c r="B2535" s="88" t="s">
        <v>43</v>
      </c>
      <c r="C2535" s="89" t="n">
        <v>1197831</v>
      </c>
      <c r="D2535" s="90" t="n">
        <v>44248</v>
      </c>
      <c r="E2535" s="88" t="s">
        <v>40</v>
      </c>
      <c r="F2535" s="88" t="s">
        <v>80</v>
      </c>
      <c r="G2535" s="88" t="s">
        <v>125</v>
      </c>
      <c r="H2535" s="91" t="s">
        <v>32</v>
      </c>
      <c r="I2535" s="92" t="n">
        <v>24</v>
      </c>
      <c r="J2535" s="93" t="n">
        <v>169</v>
      </c>
      <c r="K2535" s="94" t="n">
        <f aca="false">I2535 * J2535</f>
        <v>4056</v>
      </c>
      <c r="L2535" s="94" t="n">
        <f aca="false">K2535 *M2535</f>
        <v>2109.12</v>
      </c>
      <c r="M2535" s="95" t="n">
        <v>0.52</v>
      </c>
      <c r="N2535" s="88" t="s">
        <v>23</v>
      </c>
      <c r="O2535" s="91" t="s">
        <v>218</v>
      </c>
      <c r="P2535" s="0" t="str">
        <f aca="false">RIGHT(H2535,LEN(H2535) - FIND(" ", H2535))</f>
        <v>Street Footwear</v>
      </c>
    </row>
    <row r="2536" customFormat="false" ht="14.25" hidden="false" customHeight="true" outlineLevel="0" collapsed="false">
      <c r="B2536" s="88" t="s">
        <v>43</v>
      </c>
      <c r="C2536" s="89" t="n">
        <v>1197831</v>
      </c>
      <c r="D2536" s="90" t="n">
        <v>44248</v>
      </c>
      <c r="E2536" s="88" t="s">
        <v>40</v>
      </c>
      <c r="F2536" s="88" t="s">
        <v>80</v>
      </c>
      <c r="G2536" s="88" t="s">
        <v>125</v>
      </c>
      <c r="H2536" s="91" t="s">
        <v>24</v>
      </c>
      <c r="I2536" s="92" t="n">
        <v>23</v>
      </c>
      <c r="J2536" s="93" t="n">
        <v>80</v>
      </c>
      <c r="K2536" s="94" t="n">
        <f aca="false">I2536 * J2536</f>
        <v>1840</v>
      </c>
      <c r="L2536" s="94" t="n">
        <f aca="false">K2536 *M2536</f>
        <v>846.4</v>
      </c>
      <c r="M2536" s="95" t="n">
        <v>0.46</v>
      </c>
      <c r="N2536" s="88" t="s">
        <v>23</v>
      </c>
      <c r="O2536" s="91" t="s">
        <v>218</v>
      </c>
      <c r="P2536" s="0" t="str">
        <f aca="false">RIGHT(H2536,LEN(H2536) - FIND(" ", H2536))</f>
        <v>Athletic Footwear</v>
      </c>
    </row>
    <row r="2537" customFormat="false" ht="14.25" hidden="false" customHeight="true" outlineLevel="0" collapsed="false">
      <c r="B2537" s="88" t="s">
        <v>43</v>
      </c>
      <c r="C2537" s="89" t="n">
        <v>1197831</v>
      </c>
      <c r="D2537" s="90" t="n">
        <v>44248</v>
      </c>
      <c r="E2537" s="88" t="s">
        <v>40</v>
      </c>
      <c r="F2537" s="88" t="s">
        <v>80</v>
      </c>
      <c r="G2537" s="88" t="s">
        <v>125</v>
      </c>
      <c r="H2537" s="91" t="s">
        <v>48</v>
      </c>
      <c r="I2537" s="92" t="n">
        <v>15</v>
      </c>
      <c r="J2537" s="93" t="n">
        <v>91</v>
      </c>
      <c r="K2537" s="94" t="n">
        <f aca="false">I2537 * J2537</f>
        <v>1365</v>
      </c>
      <c r="L2537" s="94" t="n">
        <f aca="false">K2537 *M2537</f>
        <v>682.5</v>
      </c>
      <c r="M2537" s="95" t="n">
        <v>0.5</v>
      </c>
      <c r="N2537" s="88" t="s">
        <v>23</v>
      </c>
      <c r="O2537" s="91" t="s">
        <v>219</v>
      </c>
      <c r="P2537" s="0" t="str">
        <f aca="false">RIGHT(H2537,LEN(H2537) - FIND(" ", H2537))</f>
        <v>Street Footwear</v>
      </c>
    </row>
    <row r="2538" customFormat="false" ht="14.25" hidden="false" customHeight="true" outlineLevel="0" collapsed="false">
      <c r="B2538" s="88" t="s">
        <v>43</v>
      </c>
      <c r="C2538" s="89" t="n">
        <v>1197831</v>
      </c>
      <c r="D2538" s="90" t="n">
        <v>44248</v>
      </c>
      <c r="E2538" s="88" t="s">
        <v>40</v>
      </c>
      <c r="F2538" s="88" t="s">
        <v>145</v>
      </c>
      <c r="G2538" s="88" t="s">
        <v>142</v>
      </c>
      <c r="H2538" s="91" t="s">
        <v>44</v>
      </c>
      <c r="I2538" s="92" t="n">
        <v>19</v>
      </c>
      <c r="J2538" s="93" t="n">
        <v>49</v>
      </c>
      <c r="K2538" s="94" t="n">
        <f aca="false">I2538 * J2538</f>
        <v>931</v>
      </c>
      <c r="L2538" s="94" t="n">
        <f aca="false">K2538 *M2538</f>
        <v>474.81</v>
      </c>
      <c r="M2538" s="95" t="n">
        <v>0.51</v>
      </c>
      <c r="N2538" s="88" t="s">
        <v>23</v>
      </c>
      <c r="O2538" s="91" t="s">
        <v>219</v>
      </c>
      <c r="P2538" s="0" t="str">
        <f aca="false">RIGHT(H2538,LEN(H2538) - FIND(" ", H2538))</f>
        <v>Athletic Footwear</v>
      </c>
    </row>
    <row r="2539" customFormat="false" ht="14.25" hidden="false" customHeight="true" outlineLevel="0" collapsed="false">
      <c r="B2539" s="88" t="s">
        <v>43</v>
      </c>
      <c r="C2539" s="89" t="n">
        <v>1197831</v>
      </c>
      <c r="D2539" s="90" t="n">
        <v>44248</v>
      </c>
      <c r="E2539" s="88" t="s">
        <v>40</v>
      </c>
      <c r="F2539" s="88" t="s">
        <v>145</v>
      </c>
      <c r="G2539" s="88" t="s">
        <v>142</v>
      </c>
      <c r="H2539" s="91" t="s">
        <v>16</v>
      </c>
      <c r="I2539" s="92" t="n">
        <v>34</v>
      </c>
      <c r="J2539" s="93" t="n">
        <v>75</v>
      </c>
      <c r="K2539" s="94" t="n">
        <f aca="false">I2539 * J2539</f>
        <v>2550</v>
      </c>
      <c r="L2539" s="94" t="n">
        <f aca="false">K2539 *M2539</f>
        <v>1198.5</v>
      </c>
      <c r="M2539" s="95" t="n">
        <v>0.47</v>
      </c>
      <c r="N2539" s="88" t="s">
        <v>23</v>
      </c>
      <c r="O2539" s="91" t="s">
        <v>218</v>
      </c>
      <c r="P2539" s="0" t="str">
        <f aca="false">RIGHT(H2539,LEN(H2539) - FIND(" ", H2539))</f>
        <v>Apparel</v>
      </c>
    </row>
    <row r="2540" customFormat="false" ht="14.25" hidden="false" customHeight="true" outlineLevel="0" collapsed="false">
      <c r="B2540" s="88" t="s">
        <v>43</v>
      </c>
      <c r="C2540" s="89" t="n">
        <v>1197831</v>
      </c>
      <c r="D2540" s="90" t="n">
        <v>44248</v>
      </c>
      <c r="E2540" s="88" t="s">
        <v>40</v>
      </c>
      <c r="F2540" s="88" t="s">
        <v>145</v>
      </c>
      <c r="G2540" s="88" t="s">
        <v>142</v>
      </c>
      <c r="H2540" s="91" t="s">
        <v>38</v>
      </c>
      <c r="I2540" s="92" t="n">
        <v>18</v>
      </c>
      <c r="J2540" s="93" t="n">
        <v>98</v>
      </c>
      <c r="K2540" s="94" t="n">
        <f aca="false">I2540 * J2540</f>
        <v>1764</v>
      </c>
      <c r="L2540" s="94" t="n">
        <f aca="false">K2540 *M2540</f>
        <v>899.64</v>
      </c>
      <c r="M2540" s="95" t="n">
        <v>0.51</v>
      </c>
      <c r="N2540" s="88" t="s">
        <v>23</v>
      </c>
      <c r="O2540" s="91" t="s">
        <v>219</v>
      </c>
      <c r="P2540" s="0" t="str">
        <f aca="false">RIGHT(H2540,LEN(H2540) - FIND(" ", H2540))</f>
        <v>Apparel</v>
      </c>
    </row>
    <row r="2541" customFormat="false" ht="14.25" hidden="false" customHeight="true" outlineLevel="0" collapsed="false">
      <c r="B2541" s="88" t="s">
        <v>30</v>
      </c>
      <c r="C2541" s="89" t="n">
        <v>1197831</v>
      </c>
      <c r="D2541" s="90" t="n">
        <v>44248</v>
      </c>
      <c r="E2541" s="88" t="s">
        <v>40</v>
      </c>
      <c r="F2541" s="88" t="s">
        <v>119</v>
      </c>
      <c r="G2541" s="88" t="s">
        <v>120</v>
      </c>
      <c r="H2541" s="91" t="s">
        <v>32</v>
      </c>
      <c r="I2541" s="92" t="n">
        <v>17</v>
      </c>
      <c r="J2541" s="93" t="n">
        <v>210</v>
      </c>
      <c r="K2541" s="94" t="n">
        <f aca="false">I2541 * J2541</f>
        <v>3570</v>
      </c>
      <c r="L2541" s="94" t="n">
        <f aca="false">K2541 *M2541</f>
        <v>1606.5</v>
      </c>
      <c r="M2541" s="95" t="n">
        <v>0.45</v>
      </c>
      <c r="N2541" s="88" t="s">
        <v>31</v>
      </c>
      <c r="O2541" s="91" t="s">
        <v>218</v>
      </c>
      <c r="P2541" s="0" t="str">
        <f aca="false">RIGHT(H2541,LEN(H2541) - FIND(" ", H2541))</f>
        <v>Street Footwear</v>
      </c>
    </row>
    <row r="2542" customFormat="false" ht="14.25" hidden="false" customHeight="true" outlineLevel="0" collapsed="false">
      <c r="B2542" s="88" t="s">
        <v>30</v>
      </c>
      <c r="C2542" s="89" t="n">
        <v>1197831</v>
      </c>
      <c r="D2542" s="90" t="n">
        <v>44248</v>
      </c>
      <c r="E2542" s="88" t="s">
        <v>40</v>
      </c>
      <c r="F2542" s="88" t="s">
        <v>119</v>
      </c>
      <c r="G2542" s="88" t="s">
        <v>120</v>
      </c>
      <c r="H2542" s="91" t="s">
        <v>24</v>
      </c>
      <c r="I2542" s="92" t="n">
        <v>17</v>
      </c>
      <c r="J2542" s="93" t="n">
        <v>112</v>
      </c>
      <c r="K2542" s="94" t="n">
        <f aca="false">I2542 * J2542</f>
        <v>1904</v>
      </c>
      <c r="L2542" s="94" t="n">
        <f aca="false">K2542 *M2542</f>
        <v>742.56</v>
      </c>
      <c r="M2542" s="95" t="n">
        <v>0.39</v>
      </c>
      <c r="N2542" s="88" t="s">
        <v>31</v>
      </c>
      <c r="O2542" s="91" t="s">
        <v>218</v>
      </c>
      <c r="P2542" s="0" t="str">
        <f aca="false">RIGHT(H2542,LEN(H2542) - FIND(" ", H2542))</f>
        <v>Athletic Footwear</v>
      </c>
    </row>
    <row r="2543" customFormat="false" ht="14.25" hidden="false" customHeight="true" outlineLevel="0" collapsed="false">
      <c r="B2543" s="88" t="s">
        <v>30</v>
      </c>
      <c r="C2543" s="89" t="n">
        <v>1197831</v>
      </c>
      <c r="D2543" s="90" t="n">
        <v>44248</v>
      </c>
      <c r="E2543" s="88" t="s">
        <v>40</v>
      </c>
      <c r="F2543" s="88" t="s">
        <v>119</v>
      </c>
      <c r="G2543" s="88" t="s">
        <v>120</v>
      </c>
      <c r="H2543" s="91" t="s">
        <v>48</v>
      </c>
      <c r="I2543" s="92" t="n">
        <v>11</v>
      </c>
      <c r="J2543" s="93" t="n">
        <v>136</v>
      </c>
      <c r="K2543" s="94" t="n">
        <f aca="false">I2543 * J2543</f>
        <v>1496</v>
      </c>
      <c r="L2543" s="94" t="n">
        <f aca="false">K2543 *M2543</f>
        <v>628.32</v>
      </c>
      <c r="M2543" s="95" t="n">
        <v>0.42</v>
      </c>
      <c r="N2543" s="88" t="s">
        <v>31</v>
      </c>
      <c r="O2543" s="91" t="s">
        <v>219</v>
      </c>
      <c r="P2543" s="0" t="str">
        <f aca="false">RIGHT(H2543,LEN(H2543) - FIND(" ", H2543))</f>
        <v>Street Footwear</v>
      </c>
    </row>
    <row r="2544" customFormat="false" ht="14.25" hidden="false" customHeight="true" outlineLevel="0" collapsed="false">
      <c r="B2544" s="88" t="s">
        <v>37</v>
      </c>
      <c r="C2544" s="89" t="n">
        <v>1197831</v>
      </c>
      <c r="D2544" s="90" t="n">
        <v>44248</v>
      </c>
      <c r="E2544" s="88" t="s">
        <v>40</v>
      </c>
      <c r="F2544" s="88" t="s">
        <v>80</v>
      </c>
      <c r="G2544" s="88" t="s">
        <v>125</v>
      </c>
      <c r="H2544" s="91" t="s">
        <v>44</v>
      </c>
      <c r="I2544" s="92" t="n">
        <v>15</v>
      </c>
      <c r="J2544" s="93" t="n">
        <v>78</v>
      </c>
      <c r="K2544" s="94" t="n">
        <f aca="false">I2544 * J2544</f>
        <v>1170</v>
      </c>
      <c r="L2544" s="94" t="n">
        <f aca="false">K2544 *M2544</f>
        <v>549.9</v>
      </c>
      <c r="M2544" s="95" t="n">
        <v>0.47</v>
      </c>
      <c r="N2544" s="88" t="s">
        <v>31</v>
      </c>
      <c r="O2544" s="91" t="s">
        <v>219</v>
      </c>
      <c r="P2544" s="0" t="str">
        <f aca="false">RIGHT(H2544,LEN(H2544) - FIND(" ", H2544))</f>
        <v>Athletic Footwear</v>
      </c>
    </row>
    <row r="2545" customFormat="false" ht="14.25" hidden="false" customHeight="true" outlineLevel="0" collapsed="false">
      <c r="B2545" s="88" t="s">
        <v>37</v>
      </c>
      <c r="C2545" s="89" t="n">
        <v>1197831</v>
      </c>
      <c r="D2545" s="90" t="n">
        <v>44248</v>
      </c>
      <c r="E2545" s="88" t="s">
        <v>40</v>
      </c>
      <c r="F2545" s="88" t="s">
        <v>80</v>
      </c>
      <c r="G2545" s="88" t="s">
        <v>125</v>
      </c>
      <c r="H2545" s="91" t="s">
        <v>16</v>
      </c>
      <c r="I2545" s="92" t="n">
        <v>23</v>
      </c>
      <c r="J2545" s="93" t="n">
        <v>111</v>
      </c>
      <c r="K2545" s="94" t="n">
        <f aca="false">I2545 * J2545</f>
        <v>2553</v>
      </c>
      <c r="L2545" s="94" t="n">
        <f aca="false">K2545 *M2545</f>
        <v>944.61</v>
      </c>
      <c r="M2545" s="95" t="n">
        <v>0.37</v>
      </c>
      <c r="N2545" s="88" t="s">
        <v>31</v>
      </c>
      <c r="O2545" s="91" t="s">
        <v>218</v>
      </c>
      <c r="P2545" s="0" t="str">
        <f aca="false">RIGHT(H2545,LEN(H2545) - FIND(" ", H2545))</f>
        <v>Apparel</v>
      </c>
    </row>
    <row r="2546" customFormat="false" ht="14.25" hidden="false" customHeight="true" outlineLevel="0" collapsed="false">
      <c r="B2546" s="88" t="s">
        <v>37</v>
      </c>
      <c r="C2546" s="89" t="n">
        <v>1197831</v>
      </c>
      <c r="D2546" s="90" t="n">
        <v>44248</v>
      </c>
      <c r="E2546" s="88" t="s">
        <v>40</v>
      </c>
      <c r="F2546" s="88" t="s">
        <v>80</v>
      </c>
      <c r="G2546" s="88" t="s">
        <v>125</v>
      </c>
      <c r="H2546" s="91" t="s">
        <v>38</v>
      </c>
      <c r="I2546" s="92" t="n">
        <v>16</v>
      </c>
      <c r="J2546" s="93" t="n">
        <v>145</v>
      </c>
      <c r="K2546" s="94" t="n">
        <f aca="false">I2546 * J2546</f>
        <v>2320</v>
      </c>
      <c r="L2546" s="94" t="n">
        <f aca="false">K2546 *M2546</f>
        <v>974.4</v>
      </c>
      <c r="M2546" s="95" t="n">
        <v>0.42</v>
      </c>
      <c r="N2546" s="88" t="s">
        <v>31</v>
      </c>
      <c r="O2546" s="91" t="s">
        <v>219</v>
      </c>
      <c r="P2546" s="0" t="str">
        <f aca="false">RIGHT(H2546,LEN(H2546) - FIND(" ", H2546))</f>
        <v>Apparel</v>
      </c>
    </row>
    <row r="2547" customFormat="false" ht="14.25" hidden="false" customHeight="true" outlineLevel="0" collapsed="false">
      <c r="B2547" s="88" t="s">
        <v>43</v>
      </c>
      <c r="C2547" s="89" t="n">
        <v>1197831</v>
      </c>
      <c r="D2547" s="90" t="n">
        <v>44248</v>
      </c>
      <c r="E2547" s="88" t="s">
        <v>40</v>
      </c>
      <c r="F2547" s="88" t="s">
        <v>80</v>
      </c>
      <c r="G2547" s="88" t="s">
        <v>125</v>
      </c>
      <c r="H2547" s="91" t="s">
        <v>32</v>
      </c>
      <c r="I2547" s="92" t="n">
        <v>18</v>
      </c>
      <c r="J2547" s="93" t="n">
        <v>206</v>
      </c>
      <c r="K2547" s="94" t="n">
        <f aca="false">I2547 * J2547</f>
        <v>3708</v>
      </c>
      <c r="L2547" s="94" t="n">
        <f aca="false">K2547 *M2547</f>
        <v>1631.52</v>
      </c>
      <c r="M2547" s="95" t="n">
        <v>0.44</v>
      </c>
      <c r="N2547" s="88" t="s">
        <v>31</v>
      </c>
      <c r="O2547" s="91" t="s">
        <v>218</v>
      </c>
      <c r="P2547" s="0" t="str">
        <f aca="false">RIGHT(H2547,LEN(H2547) - FIND(" ", H2547))</f>
        <v>Street Footwear</v>
      </c>
    </row>
    <row r="2548" customFormat="false" ht="14.25" hidden="false" customHeight="true" outlineLevel="0" collapsed="false">
      <c r="B2548" s="88" t="s">
        <v>43</v>
      </c>
      <c r="C2548" s="89" t="n">
        <v>1197831</v>
      </c>
      <c r="D2548" s="90" t="n">
        <v>44248</v>
      </c>
      <c r="E2548" s="88" t="s">
        <v>40</v>
      </c>
      <c r="F2548" s="88" t="s">
        <v>80</v>
      </c>
      <c r="G2548" s="88" t="s">
        <v>125</v>
      </c>
      <c r="H2548" s="91" t="s">
        <v>24</v>
      </c>
      <c r="I2548" s="92" t="n">
        <v>17</v>
      </c>
      <c r="J2548" s="93" t="n">
        <v>83</v>
      </c>
      <c r="K2548" s="94" t="n">
        <f aca="false">I2548 * J2548</f>
        <v>1411</v>
      </c>
      <c r="L2548" s="94" t="n">
        <f aca="false">K2548 *M2548</f>
        <v>550.29</v>
      </c>
      <c r="M2548" s="95" t="n">
        <v>0.39</v>
      </c>
      <c r="N2548" s="88" t="s">
        <v>31</v>
      </c>
      <c r="O2548" s="91" t="s">
        <v>218</v>
      </c>
      <c r="P2548" s="0" t="str">
        <f aca="false">RIGHT(H2548,LEN(H2548) - FIND(" ", H2548))</f>
        <v>Athletic Footwear</v>
      </c>
    </row>
    <row r="2549" customFormat="false" ht="14.25" hidden="false" customHeight="true" outlineLevel="0" collapsed="false">
      <c r="B2549" s="88" t="s">
        <v>43</v>
      </c>
      <c r="C2549" s="89" t="n">
        <v>1197831</v>
      </c>
      <c r="D2549" s="90" t="n">
        <v>44248</v>
      </c>
      <c r="E2549" s="88" t="s">
        <v>40</v>
      </c>
      <c r="F2549" s="88" t="s">
        <v>80</v>
      </c>
      <c r="G2549" s="88" t="s">
        <v>125</v>
      </c>
      <c r="H2549" s="91" t="s">
        <v>48</v>
      </c>
      <c r="I2549" s="92" t="n">
        <v>12</v>
      </c>
      <c r="J2549" s="93" t="n">
        <v>98</v>
      </c>
      <c r="K2549" s="94" t="n">
        <f aca="false">I2549 * J2549</f>
        <v>1176</v>
      </c>
      <c r="L2549" s="94" t="n">
        <f aca="false">K2549 *M2549</f>
        <v>552.72</v>
      </c>
      <c r="M2549" s="95" t="n">
        <v>0.47</v>
      </c>
      <c r="N2549" s="88" t="s">
        <v>31</v>
      </c>
      <c r="O2549" s="91" t="s">
        <v>219</v>
      </c>
      <c r="P2549" s="0" t="str">
        <f aca="false">RIGHT(H2549,LEN(H2549) - FIND(" ", H2549))</f>
        <v>Street Footwear</v>
      </c>
    </row>
    <row r="2550" customFormat="false" ht="14.25" hidden="false" customHeight="true" outlineLevel="0" collapsed="false">
      <c r="B2550" s="88" t="s">
        <v>43</v>
      </c>
      <c r="C2550" s="89" t="n">
        <v>1197831</v>
      </c>
      <c r="D2550" s="90" t="n">
        <v>44248</v>
      </c>
      <c r="E2550" s="88" t="s">
        <v>40</v>
      </c>
      <c r="F2550" s="88" t="s">
        <v>145</v>
      </c>
      <c r="G2550" s="88" t="s">
        <v>142</v>
      </c>
      <c r="H2550" s="91" t="s">
        <v>44</v>
      </c>
      <c r="I2550" s="92" t="n">
        <v>15</v>
      </c>
      <c r="J2550" s="93" t="n">
        <v>58</v>
      </c>
      <c r="K2550" s="94" t="n">
        <f aca="false">I2550 * J2550</f>
        <v>870</v>
      </c>
      <c r="L2550" s="94" t="n">
        <f aca="false">K2550 *M2550</f>
        <v>400.2</v>
      </c>
      <c r="M2550" s="95" t="n">
        <v>0.46</v>
      </c>
      <c r="N2550" s="88" t="s">
        <v>31</v>
      </c>
      <c r="O2550" s="91" t="s">
        <v>219</v>
      </c>
      <c r="P2550" s="0" t="str">
        <f aca="false">RIGHT(H2550,LEN(H2550) - FIND(" ", H2550))</f>
        <v>Athletic Footwear</v>
      </c>
    </row>
    <row r="2551" customFormat="false" ht="14.25" hidden="false" customHeight="true" outlineLevel="0" collapsed="false">
      <c r="B2551" s="88" t="s">
        <v>43</v>
      </c>
      <c r="C2551" s="89" t="n">
        <v>1197831</v>
      </c>
      <c r="D2551" s="90" t="n">
        <v>44248</v>
      </c>
      <c r="E2551" s="88" t="s">
        <v>40</v>
      </c>
      <c r="F2551" s="88" t="s">
        <v>145</v>
      </c>
      <c r="G2551" s="88" t="s">
        <v>142</v>
      </c>
      <c r="H2551" s="91" t="s">
        <v>16</v>
      </c>
      <c r="I2551" s="92" t="n">
        <v>24</v>
      </c>
      <c r="J2551" s="93" t="n">
        <v>85</v>
      </c>
      <c r="K2551" s="94" t="n">
        <f aca="false">I2551 * J2551</f>
        <v>2040</v>
      </c>
      <c r="L2551" s="94" t="n">
        <f aca="false">K2551 *M2551</f>
        <v>816</v>
      </c>
      <c r="M2551" s="95" t="n">
        <v>0.4</v>
      </c>
      <c r="N2551" s="88" t="s">
        <v>31</v>
      </c>
      <c r="O2551" s="91" t="s">
        <v>218</v>
      </c>
      <c r="P2551" s="0" t="str">
        <f aca="false">RIGHT(H2551,LEN(H2551) - FIND(" ", H2551))</f>
        <v>Apparel</v>
      </c>
    </row>
    <row r="2552" customFormat="false" ht="14.25" hidden="false" customHeight="true" outlineLevel="0" collapsed="false">
      <c r="B2552" s="88" t="s">
        <v>43</v>
      </c>
      <c r="C2552" s="89" t="n">
        <v>1197831</v>
      </c>
      <c r="D2552" s="90" t="n">
        <v>44248</v>
      </c>
      <c r="E2552" s="88" t="s">
        <v>40</v>
      </c>
      <c r="F2552" s="88" t="s">
        <v>145</v>
      </c>
      <c r="G2552" s="88" t="s">
        <v>142</v>
      </c>
      <c r="H2552" s="91" t="s">
        <v>38</v>
      </c>
      <c r="I2552" s="92" t="n">
        <v>14</v>
      </c>
      <c r="J2552" s="93" t="n">
        <v>112</v>
      </c>
      <c r="K2552" s="94" t="n">
        <f aca="false">I2552 * J2552</f>
        <v>1568</v>
      </c>
      <c r="L2552" s="94" t="n">
        <f aca="false">K2552 *M2552</f>
        <v>721.28</v>
      </c>
      <c r="M2552" s="95" t="n">
        <v>0.46</v>
      </c>
      <c r="N2552" s="88" t="s">
        <v>31</v>
      </c>
      <c r="O2552" s="91" t="s">
        <v>219</v>
      </c>
      <c r="P2552" s="0" t="str">
        <f aca="false">RIGHT(H2552,LEN(H2552) - FIND(" ", H2552))</f>
        <v>Apparel</v>
      </c>
    </row>
    <row r="2553" customFormat="false" ht="14.25" hidden="false" customHeight="true" outlineLevel="0" collapsed="false">
      <c r="B2553" s="88" t="s">
        <v>22</v>
      </c>
      <c r="C2553" s="89" t="n">
        <v>1189833</v>
      </c>
      <c r="D2553" s="90" t="n">
        <v>44249</v>
      </c>
      <c r="E2553" s="88" t="s">
        <v>29</v>
      </c>
      <c r="F2553" s="88" t="s">
        <v>124</v>
      </c>
      <c r="G2553" s="88" t="s">
        <v>87</v>
      </c>
      <c r="H2553" s="91" t="s">
        <v>48</v>
      </c>
      <c r="I2553" s="92" t="n">
        <v>45</v>
      </c>
      <c r="J2553" s="93" t="n">
        <v>400</v>
      </c>
      <c r="K2553" s="94" t="n">
        <f aca="false">I2553 * J2553</f>
        <v>18000</v>
      </c>
      <c r="L2553" s="94" t="n">
        <f aca="false">K2553 *M2553</f>
        <v>8100</v>
      </c>
      <c r="M2553" s="95" t="n">
        <v>0.45</v>
      </c>
      <c r="N2553" s="88" t="s">
        <v>31</v>
      </c>
      <c r="O2553" s="91" t="s">
        <v>219</v>
      </c>
      <c r="P2553" s="0" t="str">
        <f aca="false">RIGHT(H2553,LEN(H2553) - FIND(" ", H2553))</f>
        <v>Street Footwear</v>
      </c>
    </row>
    <row r="2554" customFormat="false" ht="14.25" hidden="false" customHeight="true" outlineLevel="0" collapsed="false">
      <c r="B2554" s="88" t="s">
        <v>15</v>
      </c>
      <c r="C2554" s="89" t="n">
        <v>1185732</v>
      </c>
      <c r="D2554" s="90" t="n">
        <v>44249</v>
      </c>
      <c r="E2554" s="88" t="s">
        <v>18</v>
      </c>
      <c r="F2554" s="88" t="s">
        <v>70</v>
      </c>
      <c r="G2554" s="88" t="s">
        <v>76</v>
      </c>
      <c r="H2554" s="91" t="s">
        <v>32</v>
      </c>
      <c r="I2554" s="92" t="n">
        <v>55</v>
      </c>
      <c r="J2554" s="93" t="n">
        <v>575</v>
      </c>
      <c r="K2554" s="94" t="n">
        <f aca="false">I2554 * J2554</f>
        <v>31625</v>
      </c>
      <c r="L2554" s="94" t="n">
        <f aca="false">K2554 *M2554</f>
        <v>11068.75</v>
      </c>
      <c r="M2554" s="95" t="n">
        <v>0.35</v>
      </c>
      <c r="N2554" s="88" t="s">
        <v>31</v>
      </c>
      <c r="O2554" s="91" t="s">
        <v>218</v>
      </c>
      <c r="P2554" s="0" t="str">
        <f aca="false">RIGHT(H2554,LEN(H2554) - FIND(" ", H2554))</f>
        <v>Street Footwear</v>
      </c>
    </row>
    <row r="2555" customFormat="false" ht="14.25" hidden="false" customHeight="true" outlineLevel="0" collapsed="false">
      <c r="B2555" s="88" t="s">
        <v>15</v>
      </c>
      <c r="C2555" s="89" t="n">
        <v>1185732</v>
      </c>
      <c r="D2555" s="90" t="n">
        <v>44249</v>
      </c>
      <c r="E2555" s="88" t="s">
        <v>18</v>
      </c>
      <c r="F2555" s="88" t="s">
        <v>70</v>
      </c>
      <c r="G2555" s="88" t="s">
        <v>76</v>
      </c>
      <c r="H2555" s="91" t="s">
        <v>24</v>
      </c>
      <c r="I2555" s="92" t="n">
        <v>55</v>
      </c>
      <c r="J2555" s="93" t="n">
        <v>225</v>
      </c>
      <c r="K2555" s="94" t="n">
        <f aca="false">I2555 * J2555</f>
        <v>12375</v>
      </c>
      <c r="L2555" s="94" t="n">
        <f aca="false">K2555 *M2555</f>
        <v>4331.25</v>
      </c>
      <c r="M2555" s="95" t="n">
        <v>0.35</v>
      </c>
      <c r="N2555" s="88" t="s">
        <v>31</v>
      </c>
      <c r="O2555" s="91" t="s">
        <v>218</v>
      </c>
      <c r="P2555" s="0" t="str">
        <f aca="false">RIGHT(H2555,LEN(H2555) - FIND(" ", H2555))</f>
        <v>Athletic Footwear</v>
      </c>
    </row>
    <row r="2556" customFormat="false" ht="14.25" hidden="false" customHeight="true" outlineLevel="0" collapsed="false">
      <c r="B2556" s="88" t="s">
        <v>15</v>
      </c>
      <c r="C2556" s="89" t="n">
        <v>1185732</v>
      </c>
      <c r="D2556" s="90" t="n">
        <v>44249</v>
      </c>
      <c r="E2556" s="88" t="s">
        <v>18</v>
      </c>
      <c r="F2556" s="88" t="s">
        <v>70</v>
      </c>
      <c r="G2556" s="88" t="s">
        <v>76</v>
      </c>
      <c r="H2556" s="91" t="s">
        <v>48</v>
      </c>
      <c r="I2556" s="92" t="n">
        <v>45</v>
      </c>
      <c r="J2556" s="93" t="n">
        <v>275</v>
      </c>
      <c r="K2556" s="94" t="n">
        <f aca="false">I2556 * J2556</f>
        <v>12375</v>
      </c>
      <c r="L2556" s="94" t="n">
        <f aca="false">K2556 *M2556</f>
        <v>3093.75</v>
      </c>
      <c r="M2556" s="95" t="n">
        <v>0.25</v>
      </c>
      <c r="N2556" s="88" t="s">
        <v>31</v>
      </c>
      <c r="O2556" s="91" t="s">
        <v>219</v>
      </c>
      <c r="P2556" s="0" t="str">
        <f aca="false">RIGHT(H2556,LEN(H2556) - FIND(" ", H2556))</f>
        <v>Street Footwear</v>
      </c>
    </row>
    <row r="2557" customFormat="false" ht="14.25" hidden="false" customHeight="true" outlineLevel="0" collapsed="false">
      <c r="B2557" s="88" t="s">
        <v>15</v>
      </c>
      <c r="C2557" s="89" t="n">
        <v>1185732</v>
      </c>
      <c r="D2557" s="90" t="n">
        <v>44249</v>
      </c>
      <c r="E2557" s="88" t="s">
        <v>18</v>
      </c>
      <c r="F2557" s="88" t="s">
        <v>70</v>
      </c>
      <c r="G2557" s="88" t="s">
        <v>76</v>
      </c>
      <c r="H2557" s="91" t="s">
        <v>44</v>
      </c>
      <c r="I2557" s="92" t="n">
        <v>50</v>
      </c>
      <c r="J2557" s="93" t="n">
        <v>175</v>
      </c>
      <c r="K2557" s="94" t="n">
        <f aca="false">I2557 * J2557</f>
        <v>8750</v>
      </c>
      <c r="L2557" s="94" t="n">
        <f aca="false">K2557 *M2557</f>
        <v>2187.5</v>
      </c>
      <c r="M2557" s="95" t="n">
        <v>0.25</v>
      </c>
      <c r="N2557" s="88" t="s">
        <v>31</v>
      </c>
      <c r="O2557" s="91" t="s">
        <v>219</v>
      </c>
      <c r="P2557" s="0" t="str">
        <f aca="false">RIGHT(H2557,LEN(H2557) - FIND(" ", H2557))</f>
        <v>Athletic Footwear</v>
      </c>
    </row>
    <row r="2558" customFormat="false" ht="14.25" hidden="false" customHeight="true" outlineLevel="0" collapsed="false">
      <c r="B2558" s="88" t="s">
        <v>15</v>
      </c>
      <c r="C2558" s="89" t="n">
        <v>1185732</v>
      </c>
      <c r="D2558" s="90" t="n">
        <v>44249</v>
      </c>
      <c r="E2558" s="88" t="s">
        <v>18</v>
      </c>
      <c r="F2558" s="88" t="s">
        <v>70</v>
      </c>
      <c r="G2558" s="88" t="s">
        <v>76</v>
      </c>
      <c r="H2558" s="91" t="s">
        <v>16</v>
      </c>
      <c r="I2558" s="92" t="n">
        <v>65</v>
      </c>
      <c r="J2558" s="93" t="n">
        <v>250</v>
      </c>
      <c r="K2558" s="94" t="n">
        <f aca="false">I2558 * J2558</f>
        <v>16250</v>
      </c>
      <c r="L2558" s="94" t="n">
        <f aca="false">K2558 *M2558</f>
        <v>4062.5</v>
      </c>
      <c r="M2558" s="95" t="n">
        <v>0.25</v>
      </c>
      <c r="N2558" s="88" t="s">
        <v>31</v>
      </c>
      <c r="O2558" s="91" t="s">
        <v>218</v>
      </c>
      <c r="P2558" s="0" t="str">
        <f aca="false">RIGHT(H2558,LEN(H2558) - FIND(" ", H2558))</f>
        <v>Apparel</v>
      </c>
    </row>
    <row r="2559" customFormat="false" ht="14.25" hidden="false" customHeight="true" outlineLevel="0" collapsed="false">
      <c r="B2559" s="88" t="s">
        <v>15</v>
      </c>
      <c r="C2559" s="89" t="n">
        <v>1185732</v>
      </c>
      <c r="D2559" s="90" t="n">
        <v>44249</v>
      </c>
      <c r="E2559" s="88" t="s">
        <v>18</v>
      </c>
      <c r="F2559" s="88" t="s">
        <v>70</v>
      </c>
      <c r="G2559" s="88" t="s">
        <v>76</v>
      </c>
      <c r="H2559" s="91" t="s">
        <v>38</v>
      </c>
      <c r="I2559" s="92" t="n">
        <v>55</v>
      </c>
      <c r="J2559" s="93" t="n">
        <v>350</v>
      </c>
      <c r="K2559" s="94" t="n">
        <f aca="false">I2559 * J2559</f>
        <v>19250</v>
      </c>
      <c r="L2559" s="94" t="n">
        <f aca="false">K2559 *M2559</f>
        <v>5775</v>
      </c>
      <c r="M2559" s="95" t="n">
        <v>0.3</v>
      </c>
      <c r="N2559" s="88" t="s">
        <v>31</v>
      </c>
      <c r="O2559" s="91" t="s">
        <v>219</v>
      </c>
      <c r="P2559" s="0" t="str">
        <f aca="false">RIGHT(H2559,LEN(H2559) - FIND(" ", H2559))</f>
        <v>Apparel</v>
      </c>
    </row>
    <row r="2560" customFormat="false" ht="14.25" hidden="false" customHeight="true" outlineLevel="0" collapsed="false">
      <c r="B2560" s="88" t="s">
        <v>15</v>
      </c>
      <c r="C2560" s="89" t="n">
        <v>1185732</v>
      </c>
      <c r="D2560" s="90" t="n">
        <v>44249</v>
      </c>
      <c r="E2560" s="88" t="s">
        <v>29</v>
      </c>
      <c r="F2560" s="88" t="s">
        <v>143</v>
      </c>
      <c r="G2560" s="88" t="s">
        <v>104</v>
      </c>
      <c r="H2560" s="91" t="s">
        <v>32</v>
      </c>
      <c r="I2560" s="92" t="n">
        <v>40</v>
      </c>
      <c r="J2560" s="93" t="n">
        <v>550</v>
      </c>
      <c r="K2560" s="94" t="n">
        <f aca="false">I2560 * J2560</f>
        <v>22000</v>
      </c>
      <c r="L2560" s="94" t="n">
        <f aca="false">K2560 *M2560</f>
        <v>8800</v>
      </c>
      <c r="M2560" s="95" t="n">
        <v>0.4</v>
      </c>
      <c r="N2560" s="88" t="s">
        <v>23</v>
      </c>
      <c r="O2560" s="91" t="s">
        <v>218</v>
      </c>
      <c r="P2560" s="0" t="str">
        <f aca="false">RIGHT(H2560,LEN(H2560) - FIND(" ", H2560))</f>
        <v>Street Footwear</v>
      </c>
    </row>
    <row r="2561" customFormat="false" ht="14.25" hidden="false" customHeight="true" outlineLevel="0" collapsed="false">
      <c r="B2561" s="88" t="s">
        <v>15</v>
      </c>
      <c r="C2561" s="89" t="n">
        <v>1185732</v>
      </c>
      <c r="D2561" s="90" t="n">
        <v>44249</v>
      </c>
      <c r="E2561" s="88" t="s">
        <v>29</v>
      </c>
      <c r="F2561" s="88" t="s">
        <v>143</v>
      </c>
      <c r="G2561" s="88" t="s">
        <v>104</v>
      </c>
      <c r="H2561" s="91" t="s">
        <v>24</v>
      </c>
      <c r="I2561" s="92" t="n">
        <v>40</v>
      </c>
      <c r="J2561" s="93" t="n">
        <v>200</v>
      </c>
      <c r="K2561" s="94" t="n">
        <f aca="false">I2561 * J2561</f>
        <v>8000</v>
      </c>
      <c r="L2561" s="94" t="n">
        <f aca="false">K2561 *M2561</f>
        <v>2800</v>
      </c>
      <c r="M2561" s="95" t="n">
        <v>0.35</v>
      </c>
      <c r="N2561" s="88" t="s">
        <v>23</v>
      </c>
      <c r="O2561" s="91" t="s">
        <v>218</v>
      </c>
      <c r="P2561" s="0" t="str">
        <f aca="false">RIGHT(H2561,LEN(H2561) - FIND(" ", H2561))</f>
        <v>Athletic Footwear</v>
      </c>
    </row>
    <row r="2562" customFormat="false" ht="14.25" hidden="false" customHeight="true" outlineLevel="0" collapsed="false">
      <c r="B2562" s="88" t="s">
        <v>15</v>
      </c>
      <c r="C2562" s="89" t="n">
        <v>1185732</v>
      </c>
      <c r="D2562" s="90" t="n">
        <v>44249</v>
      </c>
      <c r="E2562" s="88" t="s">
        <v>29</v>
      </c>
      <c r="F2562" s="88" t="s">
        <v>143</v>
      </c>
      <c r="G2562" s="88" t="s">
        <v>104</v>
      </c>
      <c r="H2562" s="91" t="s">
        <v>48</v>
      </c>
      <c r="I2562" s="92" t="n">
        <v>30</v>
      </c>
      <c r="J2562" s="93" t="n">
        <v>250</v>
      </c>
      <c r="K2562" s="94" t="n">
        <f aca="false">I2562 * J2562</f>
        <v>7500</v>
      </c>
      <c r="L2562" s="94" t="n">
        <f aca="false">K2562 *M2562</f>
        <v>3000</v>
      </c>
      <c r="M2562" s="95" t="n">
        <v>0.4</v>
      </c>
      <c r="N2562" s="88" t="s">
        <v>23</v>
      </c>
      <c r="O2562" s="91" t="s">
        <v>219</v>
      </c>
      <c r="P2562" s="0" t="str">
        <f aca="false">RIGHT(H2562,LEN(H2562) - FIND(" ", H2562))</f>
        <v>Street Footwear</v>
      </c>
    </row>
    <row r="2563" customFormat="false" ht="14.25" hidden="false" customHeight="true" outlineLevel="0" collapsed="false">
      <c r="B2563" s="88" t="s">
        <v>15</v>
      </c>
      <c r="C2563" s="89" t="n">
        <v>1185732</v>
      </c>
      <c r="D2563" s="90" t="n">
        <v>44249</v>
      </c>
      <c r="E2563" s="88" t="s">
        <v>34</v>
      </c>
      <c r="F2563" s="88" t="s">
        <v>107</v>
      </c>
      <c r="G2563" s="88" t="s">
        <v>131</v>
      </c>
      <c r="H2563" s="91" t="s">
        <v>44</v>
      </c>
      <c r="I2563" s="92" t="n">
        <v>35</v>
      </c>
      <c r="J2563" s="93" t="n">
        <v>125</v>
      </c>
      <c r="K2563" s="94" t="n">
        <f aca="false">I2563 * J2563</f>
        <v>4375</v>
      </c>
      <c r="L2563" s="94" t="n">
        <f aca="false">K2563 *M2563</f>
        <v>1750</v>
      </c>
      <c r="M2563" s="95" t="n">
        <v>0.4</v>
      </c>
      <c r="N2563" s="88" t="s">
        <v>23</v>
      </c>
      <c r="O2563" s="91" t="s">
        <v>219</v>
      </c>
      <c r="P2563" s="0" t="str">
        <f aca="false">RIGHT(H2563,LEN(H2563) - FIND(" ", H2563))</f>
        <v>Athletic Footwear</v>
      </c>
    </row>
    <row r="2564" customFormat="false" ht="14.25" hidden="false" customHeight="true" outlineLevel="0" collapsed="false">
      <c r="B2564" s="88" t="s">
        <v>15</v>
      </c>
      <c r="C2564" s="89" t="n">
        <v>1185732</v>
      </c>
      <c r="D2564" s="90" t="n">
        <v>44249</v>
      </c>
      <c r="E2564" s="88" t="s">
        <v>34</v>
      </c>
      <c r="F2564" s="88" t="s">
        <v>107</v>
      </c>
      <c r="G2564" s="88" t="s">
        <v>131</v>
      </c>
      <c r="H2564" s="91" t="s">
        <v>16</v>
      </c>
      <c r="I2564" s="92" t="n">
        <v>50</v>
      </c>
      <c r="J2564" s="93" t="n">
        <v>200</v>
      </c>
      <c r="K2564" s="94" t="n">
        <f aca="false">I2564 * J2564</f>
        <v>10000</v>
      </c>
      <c r="L2564" s="94" t="n">
        <f aca="false">K2564 *M2564</f>
        <v>3500</v>
      </c>
      <c r="M2564" s="95" t="n">
        <v>0.35</v>
      </c>
      <c r="N2564" s="88" t="s">
        <v>23</v>
      </c>
      <c r="O2564" s="91" t="s">
        <v>218</v>
      </c>
      <c r="P2564" s="0" t="str">
        <f aca="false">RIGHT(H2564,LEN(H2564) - FIND(" ", H2564))</f>
        <v>Apparel</v>
      </c>
    </row>
    <row r="2565" customFormat="false" ht="14.25" hidden="false" customHeight="true" outlineLevel="0" collapsed="false">
      <c r="B2565" s="88" t="s">
        <v>15</v>
      </c>
      <c r="C2565" s="89" t="n">
        <v>1185732</v>
      </c>
      <c r="D2565" s="90" t="n">
        <v>44249</v>
      </c>
      <c r="E2565" s="88" t="s">
        <v>34</v>
      </c>
      <c r="F2565" s="88" t="s">
        <v>107</v>
      </c>
      <c r="G2565" s="88" t="s">
        <v>131</v>
      </c>
      <c r="H2565" s="91" t="s">
        <v>38</v>
      </c>
      <c r="I2565" s="92" t="n">
        <v>40</v>
      </c>
      <c r="J2565" s="93" t="n">
        <v>300</v>
      </c>
      <c r="K2565" s="94" t="n">
        <f aca="false">I2565 * J2565</f>
        <v>12000</v>
      </c>
      <c r="L2565" s="94" t="n">
        <f aca="false">K2565 *M2565</f>
        <v>4800</v>
      </c>
      <c r="M2565" s="95" t="n">
        <v>0.4</v>
      </c>
      <c r="N2565" s="88" t="s">
        <v>23</v>
      </c>
      <c r="O2565" s="91" t="s">
        <v>219</v>
      </c>
      <c r="P2565" s="0" t="str">
        <f aca="false">RIGHT(H2565,LEN(H2565) - FIND(" ", H2565))</f>
        <v>Apparel</v>
      </c>
    </row>
    <row r="2566" customFormat="false" ht="14.25" hidden="false" customHeight="true" outlineLevel="0" collapsed="false">
      <c r="B2566" s="88" t="s">
        <v>13</v>
      </c>
      <c r="C2566" s="89" t="n">
        <v>1185732</v>
      </c>
      <c r="D2566" s="90" t="n">
        <v>44249</v>
      </c>
      <c r="E2566" s="88" t="s">
        <v>26</v>
      </c>
      <c r="F2566" s="88" t="s">
        <v>163</v>
      </c>
      <c r="G2566" s="88" t="s">
        <v>171</v>
      </c>
      <c r="H2566" s="91" t="s">
        <v>32</v>
      </c>
      <c r="I2566" s="92" t="n">
        <v>35</v>
      </c>
      <c r="J2566" s="93" t="n">
        <v>475</v>
      </c>
      <c r="K2566" s="94" t="n">
        <f aca="false">I2566 * J2566</f>
        <v>16625</v>
      </c>
      <c r="L2566" s="94" t="n">
        <f aca="false">K2566 *M2566</f>
        <v>6650</v>
      </c>
      <c r="M2566" s="95" t="n">
        <v>0.4</v>
      </c>
      <c r="N2566" s="88" t="s">
        <v>14</v>
      </c>
      <c r="O2566" s="91" t="s">
        <v>218</v>
      </c>
      <c r="P2566" s="0" t="str">
        <f aca="false">RIGHT(H2566,LEN(H2566) - FIND(" ", H2566))</f>
        <v>Street Footwear</v>
      </c>
    </row>
    <row r="2567" customFormat="false" ht="14.25" hidden="false" customHeight="true" outlineLevel="0" collapsed="false">
      <c r="B2567" s="88" t="s">
        <v>43</v>
      </c>
      <c r="C2567" s="89" t="n">
        <v>1185732</v>
      </c>
      <c r="D2567" s="90" t="n">
        <v>44249</v>
      </c>
      <c r="E2567" s="88" t="s">
        <v>26</v>
      </c>
      <c r="F2567" s="88" t="s">
        <v>163</v>
      </c>
      <c r="G2567" s="88" t="s">
        <v>171</v>
      </c>
      <c r="H2567" s="91" t="s">
        <v>24</v>
      </c>
      <c r="I2567" s="92" t="n">
        <v>35</v>
      </c>
      <c r="J2567" s="93" t="n">
        <v>125</v>
      </c>
      <c r="K2567" s="94" t="n">
        <f aca="false">I2567 * J2567</f>
        <v>4375</v>
      </c>
      <c r="L2567" s="94" t="n">
        <f aca="false">K2567 *M2567</f>
        <v>1531.25</v>
      </c>
      <c r="M2567" s="95" t="n">
        <v>0.35</v>
      </c>
      <c r="N2567" s="88" t="s">
        <v>14</v>
      </c>
      <c r="O2567" s="91" t="s">
        <v>218</v>
      </c>
      <c r="P2567" s="0" t="str">
        <f aca="false">RIGHT(H2567,LEN(H2567) - FIND(" ", H2567))</f>
        <v>Athletic Footwear</v>
      </c>
    </row>
    <row r="2568" customFormat="false" ht="14.25" hidden="false" customHeight="true" outlineLevel="0" collapsed="false">
      <c r="B2568" s="88" t="s">
        <v>43</v>
      </c>
      <c r="C2568" s="89" t="n">
        <v>1185732</v>
      </c>
      <c r="D2568" s="90" t="n">
        <v>44249</v>
      </c>
      <c r="E2568" s="88" t="s">
        <v>26</v>
      </c>
      <c r="F2568" s="88" t="s">
        <v>163</v>
      </c>
      <c r="G2568" s="88" t="s">
        <v>171</v>
      </c>
      <c r="H2568" s="91" t="s">
        <v>48</v>
      </c>
      <c r="I2568" s="92" t="n">
        <v>25</v>
      </c>
      <c r="J2568" s="93" t="n">
        <v>175</v>
      </c>
      <c r="K2568" s="94" t="n">
        <f aca="false">I2568 * J2568</f>
        <v>4375</v>
      </c>
      <c r="L2568" s="94" t="n">
        <f aca="false">K2568 *M2568</f>
        <v>1531.25</v>
      </c>
      <c r="M2568" s="95" t="n">
        <v>0.35</v>
      </c>
      <c r="N2568" s="88" t="s">
        <v>14</v>
      </c>
      <c r="O2568" s="91" t="s">
        <v>219</v>
      </c>
      <c r="P2568" s="0" t="str">
        <f aca="false">RIGHT(H2568,LEN(H2568) - FIND(" ", H2568))</f>
        <v>Street Footwear</v>
      </c>
    </row>
    <row r="2569" customFormat="false" ht="14.25" hidden="false" customHeight="true" outlineLevel="0" collapsed="false">
      <c r="B2569" s="88" t="s">
        <v>43</v>
      </c>
      <c r="C2569" s="89" t="n">
        <v>1185732</v>
      </c>
      <c r="D2569" s="90" t="n">
        <v>44249</v>
      </c>
      <c r="E2569" s="88" t="s">
        <v>26</v>
      </c>
      <c r="F2569" s="88" t="s">
        <v>113</v>
      </c>
      <c r="G2569" s="88" t="s">
        <v>85</v>
      </c>
      <c r="H2569" s="91" t="s">
        <v>44</v>
      </c>
      <c r="I2569" s="92" t="n">
        <v>30</v>
      </c>
      <c r="J2569" s="93" t="n">
        <v>50</v>
      </c>
      <c r="K2569" s="94" t="n">
        <f aca="false">I2569 * J2569</f>
        <v>1500</v>
      </c>
      <c r="L2569" s="94" t="n">
        <f aca="false">K2569 *M2569</f>
        <v>525</v>
      </c>
      <c r="M2569" s="95" t="n">
        <v>0.35</v>
      </c>
      <c r="N2569" s="88" t="s">
        <v>14</v>
      </c>
      <c r="O2569" s="91" t="s">
        <v>219</v>
      </c>
      <c r="P2569" s="0" t="str">
        <f aca="false">RIGHT(H2569,LEN(H2569) - FIND(" ", H2569))</f>
        <v>Athletic Footwear</v>
      </c>
    </row>
    <row r="2570" customFormat="false" ht="14.25" hidden="false" customHeight="true" outlineLevel="0" collapsed="false">
      <c r="B2570" s="88" t="s">
        <v>43</v>
      </c>
      <c r="C2570" s="89" t="n">
        <v>1185732</v>
      </c>
      <c r="D2570" s="90" t="n">
        <v>44249</v>
      </c>
      <c r="E2570" s="88" t="s">
        <v>26</v>
      </c>
      <c r="F2570" s="88" t="s">
        <v>113</v>
      </c>
      <c r="G2570" s="88" t="s">
        <v>85</v>
      </c>
      <c r="H2570" s="91" t="s">
        <v>16</v>
      </c>
      <c r="I2570" s="92" t="n">
        <v>45</v>
      </c>
      <c r="J2570" s="93" t="n">
        <v>125</v>
      </c>
      <c r="K2570" s="94" t="n">
        <f aca="false">I2570 * J2570</f>
        <v>5625</v>
      </c>
      <c r="L2570" s="94" t="n">
        <f aca="false">K2570 *M2570</f>
        <v>1687.5</v>
      </c>
      <c r="M2570" s="95" t="n">
        <v>0.3</v>
      </c>
      <c r="N2570" s="88" t="s">
        <v>14</v>
      </c>
      <c r="O2570" s="91" t="s">
        <v>218</v>
      </c>
      <c r="P2570" s="0" t="str">
        <f aca="false">RIGHT(H2570,LEN(H2570) - FIND(" ", H2570))</f>
        <v>Apparel</v>
      </c>
    </row>
    <row r="2571" customFormat="false" ht="14.25" hidden="false" customHeight="true" outlineLevel="0" collapsed="false">
      <c r="B2571" s="88" t="s">
        <v>43</v>
      </c>
      <c r="C2571" s="89" t="n">
        <v>1185732</v>
      </c>
      <c r="D2571" s="90" t="n">
        <v>44249</v>
      </c>
      <c r="E2571" s="88" t="s">
        <v>26</v>
      </c>
      <c r="F2571" s="88" t="s">
        <v>113</v>
      </c>
      <c r="G2571" s="88" t="s">
        <v>85</v>
      </c>
      <c r="H2571" s="91" t="s">
        <v>38</v>
      </c>
      <c r="I2571" s="92" t="n">
        <v>35</v>
      </c>
      <c r="J2571" s="93" t="n">
        <v>225</v>
      </c>
      <c r="K2571" s="94" t="n">
        <f aca="false">I2571 * J2571</f>
        <v>7875</v>
      </c>
      <c r="L2571" s="94" t="n">
        <f aca="false">K2571 *M2571</f>
        <v>2362.5</v>
      </c>
      <c r="M2571" s="95" t="n">
        <v>0.3</v>
      </c>
      <c r="N2571" s="88" t="s">
        <v>14</v>
      </c>
      <c r="O2571" s="91" t="s">
        <v>219</v>
      </c>
      <c r="P2571" s="0" t="str">
        <f aca="false">RIGHT(H2571,LEN(H2571) - FIND(" ", H2571))</f>
        <v>Apparel</v>
      </c>
    </row>
    <row r="2572" customFormat="false" ht="14.25" hidden="false" customHeight="true" outlineLevel="0" collapsed="false">
      <c r="B2572" s="88" t="s">
        <v>13</v>
      </c>
      <c r="C2572" s="89" t="n">
        <v>1185732</v>
      </c>
      <c r="D2572" s="90" t="n">
        <v>44249</v>
      </c>
      <c r="E2572" s="88" t="s">
        <v>26</v>
      </c>
      <c r="F2572" s="88" t="s">
        <v>130</v>
      </c>
      <c r="G2572" s="88" t="s">
        <v>133</v>
      </c>
      <c r="H2572" s="91" t="s">
        <v>32</v>
      </c>
      <c r="I2572" s="92" t="n">
        <v>55</v>
      </c>
      <c r="J2572" s="93" t="n">
        <v>575</v>
      </c>
      <c r="K2572" s="94" t="n">
        <f aca="false">I2572 * J2572</f>
        <v>31625</v>
      </c>
      <c r="L2572" s="94" t="n">
        <f aca="false">K2572 *M2572</f>
        <v>11068.75</v>
      </c>
      <c r="M2572" s="95" t="n">
        <v>0.35</v>
      </c>
      <c r="N2572" s="88" t="s">
        <v>31</v>
      </c>
      <c r="O2572" s="91" t="s">
        <v>218</v>
      </c>
      <c r="P2572" s="0" t="str">
        <f aca="false">RIGHT(H2572,LEN(H2572) - FIND(" ", H2572))</f>
        <v>Street Footwear</v>
      </c>
    </row>
    <row r="2573" customFormat="false" ht="14.25" hidden="false" customHeight="true" outlineLevel="0" collapsed="false">
      <c r="B2573" s="88" t="s">
        <v>13</v>
      </c>
      <c r="C2573" s="89" t="n">
        <v>1185732</v>
      </c>
      <c r="D2573" s="90" t="n">
        <v>44249</v>
      </c>
      <c r="E2573" s="88" t="s">
        <v>26</v>
      </c>
      <c r="F2573" s="88" t="s">
        <v>130</v>
      </c>
      <c r="G2573" s="88" t="s">
        <v>133</v>
      </c>
      <c r="H2573" s="91" t="s">
        <v>24</v>
      </c>
      <c r="I2573" s="92" t="n">
        <v>55</v>
      </c>
      <c r="J2573" s="93" t="n">
        <v>225</v>
      </c>
      <c r="K2573" s="94" t="n">
        <f aca="false">I2573 * J2573</f>
        <v>12375</v>
      </c>
      <c r="L2573" s="94" t="n">
        <f aca="false">K2573 *M2573</f>
        <v>4331.25</v>
      </c>
      <c r="M2573" s="95" t="n">
        <v>0.35</v>
      </c>
      <c r="N2573" s="88" t="s">
        <v>31</v>
      </c>
      <c r="O2573" s="91" t="s">
        <v>218</v>
      </c>
      <c r="P2573" s="0" t="str">
        <f aca="false">RIGHT(H2573,LEN(H2573) - FIND(" ", H2573))</f>
        <v>Athletic Footwear</v>
      </c>
    </row>
    <row r="2574" customFormat="false" ht="14.25" hidden="false" customHeight="true" outlineLevel="0" collapsed="false">
      <c r="B2574" s="88" t="s">
        <v>13</v>
      </c>
      <c r="C2574" s="89" t="n">
        <v>1185732</v>
      </c>
      <c r="D2574" s="90" t="n">
        <v>44249</v>
      </c>
      <c r="E2574" s="88" t="s">
        <v>26</v>
      </c>
      <c r="F2574" s="88" t="s">
        <v>130</v>
      </c>
      <c r="G2574" s="88" t="s">
        <v>133</v>
      </c>
      <c r="H2574" s="91" t="s">
        <v>48</v>
      </c>
      <c r="I2574" s="92" t="n">
        <v>45</v>
      </c>
      <c r="J2574" s="93" t="n">
        <v>275</v>
      </c>
      <c r="K2574" s="94" t="n">
        <f aca="false">I2574 * J2574</f>
        <v>12375</v>
      </c>
      <c r="L2574" s="94" t="n">
        <f aca="false">K2574 *M2574</f>
        <v>3093.75</v>
      </c>
      <c r="M2574" s="95" t="n">
        <v>0.25</v>
      </c>
      <c r="N2574" s="88" t="s">
        <v>31</v>
      </c>
      <c r="O2574" s="91" t="s">
        <v>219</v>
      </c>
      <c r="P2574" s="0" t="str">
        <f aca="false">RIGHT(H2574,LEN(H2574) - FIND(" ", H2574))</f>
        <v>Street Footwear</v>
      </c>
    </row>
    <row r="2575" customFormat="false" ht="14.25" hidden="false" customHeight="true" outlineLevel="0" collapsed="false">
      <c r="B2575" s="88" t="s">
        <v>22</v>
      </c>
      <c r="C2575" s="89" t="n">
        <v>1189833</v>
      </c>
      <c r="D2575" s="90" t="n">
        <v>44249</v>
      </c>
      <c r="E2575" s="88" t="s">
        <v>29</v>
      </c>
      <c r="F2575" s="88" t="s">
        <v>124</v>
      </c>
      <c r="G2575" s="88" t="s">
        <v>87</v>
      </c>
      <c r="H2575" s="91" t="s">
        <v>48</v>
      </c>
      <c r="I2575" s="92" t="n">
        <v>41</v>
      </c>
      <c r="J2575" s="93" t="n">
        <v>116</v>
      </c>
      <c r="K2575" s="94" t="n">
        <f aca="false">I2575 * J2575</f>
        <v>4756</v>
      </c>
      <c r="L2575" s="94" t="n">
        <f aca="false">K2575 *M2575</f>
        <v>2710.92</v>
      </c>
      <c r="M2575" s="95" t="n">
        <v>0.57</v>
      </c>
      <c r="N2575" s="88" t="s">
        <v>23</v>
      </c>
      <c r="O2575" s="91" t="s">
        <v>219</v>
      </c>
      <c r="P2575" s="0" t="str">
        <f aca="false">RIGHT(H2575,LEN(H2575) - FIND(" ", H2575))</f>
        <v>Street Footwear</v>
      </c>
    </row>
    <row r="2576" customFormat="false" ht="14.25" hidden="false" customHeight="true" outlineLevel="0" collapsed="false">
      <c r="B2576" s="88" t="s">
        <v>15</v>
      </c>
      <c r="C2576" s="89" t="n">
        <v>1185732</v>
      </c>
      <c r="D2576" s="90" t="n">
        <v>44249</v>
      </c>
      <c r="E2576" s="88" t="s">
        <v>18</v>
      </c>
      <c r="F2576" s="88" t="s">
        <v>70</v>
      </c>
      <c r="G2576" s="88" t="s">
        <v>76</v>
      </c>
      <c r="H2576" s="91" t="s">
        <v>32</v>
      </c>
      <c r="I2576" s="92" t="n">
        <v>51</v>
      </c>
      <c r="J2576" s="93" t="n">
        <v>173</v>
      </c>
      <c r="K2576" s="94" t="n">
        <f aca="false">I2576 * J2576</f>
        <v>8823</v>
      </c>
      <c r="L2576" s="94" t="n">
        <f aca="false">K2576 *M2576</f>
        <v>4146.81</v>
      </c>
      <c r="M2576" s="95" t="n">
        <v>0.47</v>
      </c>
      <c r="N2576" s="88" t="s">
        <v>23</v>
      </c>
      <c r="O2576" s="91" t="s">
        <v>218</v>
      </c>
      <c r="P2576" s="0" t="str">
        <f aca="false">RIGHT(H2576,LEN(H2576) - FIND(" ", H2576))</f>
        <v>Street Footwear</v>
      </c>
    </row>
    <row r="2577" customFormat="false" ht="14.25" hidden="false" customHeight="true" outlineLevel="0" collapsed="false">
      <c r="B2577" s="88" t="s">
        <v>15</v>
      </c>
      <c r="C2577" s="89" t="n">
        <v>1185732</v>
      </c>
      <c r="D2577" s="90" t="n">
        <v>44249</v>
      </c>
      <c r="E2577" s="88" t="s">
        <v>18</v>
      </c>
      <c r="F2577" s="88" t="s">
        <v>70</v>
      </c>
      <c r="G2577" s="88" t="s">
        <v>76</v>
      </c>
      <c r="H2577" s="91" t="s">
        <v>24</v>
      </c>
      <c r="I2577" s="92" t="n">
        <v>53</v>
      </c>
      <c r="J2577" s="93" t="n">
        <v>65</v>
      </c>
      <c r="K2577" s="94" t="n">
        <f aca="false">I2577 * J2577</f>
        <v>3445</v>
      </c>
      <c r="L2577" s="94" t="n">
        <f aca="false">K2577 *M2577</f>
        <v>1653.6</v>
      </c>
      <c r="M2577" s="95" t="n">
        <v>0.48</v>
      </c>
      <c r="N2577" s="88" t="s">
        <v>23</v>
      </c>
      <c r="O2577" s="91" t="s">
        <v>218</v>
      </c>
      <c r="P2577" s="0" t="str">
        <f aca="false">RIGHT(H2577,LEN(H2577) - FIND(" ", H2577))</f>
        <v>Athletic Footwear</v>
      </c>
    </row>
    <row r="2578" customFormat="false" ht="14.25" hidden="false" customHeight="true" outlineLevel="0" collapsed="false">
      <c r="B2578" s="88" t="s">
        <v>15</v>
      </c>
      <c r="C2578" s="89" t="n">
        <v>1185732</v>
      </c>
      <c r="D2578" s="90" t="n">
        <v>44249</v>
      </c>
      <c r="E2578" s="88" t="s">
        <v>18</v>
      </c>
      <c r="F2578" s="88" t="s">
        <v>70</v>
      </c>
      <c r="G2578" s="88" t="s">
        <v>76</v>
      </c>
      <c r="H2578" s="91" t="s">
        <v>48</v>
      </c>
      <c r="I2578" s="92" t="n">
        <v>43</v>
      </c>
      <c r="J2578" s="93" t="n">
        <v>77</v>
      </c>
      <c r="K2578" s="94" t="n">
        <f aca="false">I2578 * J2578</f>
        <v>3311</v>
      </c>
      <c r="L2578" s="94" t="n">
        <f aca="false">K2578 *M2578</f>
        <v>1225.07</v>
      </c>
      <c r="M2578" s="95" t="n">
        <v>0.37</v>
      </c>
      <c r="N2578" s="88" t="s">
        <v>23</v>
      </c>
      <c r="O2578" s="91" t="s">
        <v>219</v>
      </c>
      <c r="P2578" s="0" t="str">
        <f aca="false">RIGHT(H2578,LEN(H2578) - FIND(" ", H2578))</f>
        <v>Street Footwear</v>
      </c>
    </row>
    <row r="2579" customFormat="false" ht="14.25" hidden="false" customHeight="true" outlineLevel="0" collapsed="false">
      <c r="B2579" s="88" t="s">
        <v>15</v>
      </c>
      <c r="C2579" s="89" t="n">
        <v>1185732</v>
      </c>
      <c r="D2579" s="90" t="n">
        <v>44249</v>
      </c>
      <c r="E2579" s="88" t="s">
        <v>18</v>
      </c>
      <c r="F2579" s="88" t="s">
        <v>70</v>
      </c>
      <c r="G2579" s="88" t="s">
        <v>76</v>
      </c>
      <c r="H2579" s="91" t="s">
        <v>44</v>
      </c>
      <c r="I2579" s="92" t="n">
        <v>49</v>
      </c>
      <c r="J2579" s="93" t="n">
        <v>46</v>
      </c>
      <c r="K2579" s="94" t="n">
        <f aca="false">I2579 * J2579</f>
        <v>2254</v>
      </c>
      <c r="L2579" s="94" t="n">
        <f aca="false">K2579 *M2579</f>
        <v>879.06</v>
      </c>
      <c r="M2579" s="95" t="n">
        <v>0.39</v>
      </c>
      <c r="N2579" s="88" t="s">
        <v>23</v>
      </c>
      <c r="O2579" s="91" t="s">
        <v>219</v>
      </c>
      <c r="P2579" s="0" t="str">
        <f aca="false">RIGHT(H2579,LEN(H2579) - FIND(" ", H2579))</f>
        <v>Athletic Footwear</v>
      </c>
    </row>
    <row r="2580" customFormat="false" ht="14.25" hidden="false" customHeight="true" outlineLevel="0" collapsed="false">
      <c r="B2580" s="88" t="s">
        <v>15</v>
      </c>
      <c r="C2580" s="89" t="n">
        <v>1185732</v>
      </c>
      <c r="D2580" s="90" t="n">
        <v>44249</v>
      </c>
      <c r="E2580" s="88" t="s">
        <v>18</v>
      </c>
      <c r="F2580" s="88" t="s">
        <v>70</v>
      </c>
      <c r="G2580" s="88" t="s">
        <v>76</v>
      </c>
      <c r="H2580" s="91" t="s">
        <v>16</v>
      </c>
      <c r="I2580" s="92" t="n">
        <v>60</v>
      </c>
      <c r="J2580" s="93" t="n">
        <v>75</v>
      </c>
      <c r="K2580" s="94" t="n">
        <f aca="false">I2580 * J2580</f>
        <v>4500</v>
      </c>
      <c r="L2580" s="94" t="n">
        <f aca="false">K2580 *M2580</f>
        <v>1710</v>
      </c>
      <c r="M2580" s="95" t="n">
        <v>0.38</v>
      </c>
      <c r="N2580" s="88" t="s">
        <v>23</v>
      </c>
      <c r="O2580" s="91" t="s">
        <v>218</v>
      </c>
      <c r="P2580" s="0" t="str">
        <f aca="false">RIGHT(H2580,LEN(H2580) - FIND(" ", H2580))</f>
        <v>Apparel</v>
      </c>
    </row>
    <row r="2581" customFormat="false" ht="14.25" hidden="false" customHeight="true" outlineLevel="0" collapsed="false">
      <c r="B2581" s="88" t="s">
        <v>15</v>
      </c>
      <c r="C2581" s="89" t="n">
        <v>1185732</v>
      </c>
      <c r="D2581" s="90" t="n">
        <v>44249</v>
      </c>
      <c r="E2581" s="88" t="s">
        <v>18</v>
      </c>
      <c r="F2581" s="88" t="s">
        <v>70</v>
      </c>
      <c r="G2581" s="88" t="s">
        <v>76</v>
      </c>
      <c r="H2581" s="91" t="s">
        <v>38</v>
      </c>
      <c r="I2581" s="92" t="n">
        <v>52</v>
      </c>
      <c r="J2581" s="93" t="n">
        <v>102</v>
      </c>
      <c r="K2581" s="94" t="n">
        <f aca="false">I2581 * J2581</f>
        <v>5304</v>
      </c>
      <c r="L2581" s="94" t="n">
        <f aca="false">K2581 *M2581</f>
        <v>2333.76</v>
      </c>
      <c r="M2581" s="95" t="n">
        <v>0.44</v>
      </c>
      <c r="N2581" s="88" t="s">
        <v>23</v>
      </c>
      <c r="O2581" s="91" t="s">
        <v>219</v>
      </c>
      <c r="P2581" s="0" t="str">
        <f aca="false">RIGHT(H2581,LEN(H2581) - FIND(" ", H2581))</f>
        <v>Apparel</v>
      </c>
    </row>
    <row r="2582" customFormat="false" ht="14.25" hidden="false" customHeight="true" outlineLevel="0" collapsed="false">
      <c r="B2582" s="88" t="s">
        <v>15</v>
      </c>
      <c r="C2582" s="89" t="n">
        <v>1185732</v>
      </c>
      <c r="D2582" s="90" t="n">
        <v>44249</v>
      </c>
      <c r="E2582" s="88" t="s">
        <v>29</v>
      </c>
      <c r="F2582" s="88" t="s">
        <v>143</v>
      </c>
      <c r="G2582" s="88" t="s">
        <v>104</v>
      </c>
      <c r="H2582" s="91" t="s">
        <v>32</v>
      </c>
      <c r="I2582" s="92" t="n">
        <v>38</v>
      </c>
      <c r="J2582" s="93" t="n">
        <v>138</v>
      </c>
      <c r="K2582" s="94" t="n">
        <f aca="false">I2582 * J2582</f>
        <v>5244</v>
      </c>
      <c r="L2582" s="94" t="n">
        <f aca="false">K2582 *M2582</f>
        <v>2779.32</v>
      </c>
      <c r="M2582" s="95" t="n">
        <v>0.53</v>
      </c>
      <c r="N2582" s="88" t="s">
        <v>23</v>
      </c>
      <c r="O2582" s="91" t="s">
        <v>218</v>
      </c>
      <c r="P2582" s="0" t="str">
        <f aca="false">RIGHT(H2582,LEN(H2582) - FIND(" ", H2582))</f>
        <v>Street Footwear</v>
      </c>
    </row>
    <row r="2583" customFormat="false" ht="14.25" hidden="false" customHeight="true" outlineLevel="0" collapsed="false">
      <c r="B2583" s="88" t="s">
        <v>15</v>
      </c>
      <c r="C2583" s="89" t="n">
        <v>1185732</v>
      </c>
      <c r="D2583" s="90" t="n">
        <v>44249</v>
      </c>
      <c r="E2583" s="88" t="s">
        <v>29</v>
      </c>
      <c r="F2583" s="88" t="s">
        <v>143</v>
      </c>
      <c r="G2583" s="88" t="s">
        <v>104</v>
      </c>
      <c r="H2583" s="91" t="s">
        <v>24</v>
      </c>
      <c r="I2583" s="92" t="n">
        <v>38</v>
      </c>
      <c r="J2583" s="93" t="n">
        <v>58</v>
      </c>
      <c r="K2583" s="94" t="n">
        <f aca="false">I2583 * J2583</f>
        <v>2204</v>
      </c>
      <c r="L2583" s="94" t="n">
        <f aca="false">K2583 *M2583</f>
        <v>1013.84</v>
      </c>
      <c r="M2583" s="95" t="n">
        <v>0.46</v>
      </c>
      <c r="N2583" s="88" t="s">
        <v>23</v>
      </c>
      <c r="O2583" s="91" t="s">
        <v>218</v>
      </c>
      <c r="P2583" s="0" t="str">
        <f aca="false">RIGHT(H2583,LEN(H2583) - FIND(" ", H2583))</f>
        <v>Athletic Footwear</v>
      </c>
    </row>
    <row r="2584" customFormat="false" ht="14.25" hidden="false" customHeight="true" outlineLevel="0" collapsed="false">
      <c r="B2584" s="88" t="s">
        <v>15</v>
      </c>
      <c r="C2584" s="89" t="n">
        <v>1185732</v>
      </c>
      <c r="D2584" s="90" t="n">
        <v>44249</v>
      </c>
      <c r="E2584" s="88" t="s">
        <v>29</v>
      </c>
      <c r="F2584" s="88" t="s">
        <v>143</v>
      </c>
      <c r="G2584" s="88" t="s">
        <v>104</v>
      </c>
      <c r="H2584" s="91" t="s">
        <v>48</v>
      </c>
      <c r="I2584" s="92" t="n">
        <v>29</v>
      </c>
      <c r="J2584" s="93" t="n">
        <v>63</v>
      </c>
      <c r="K2584" s="94" t="n">
        <f aca="false">I2584 * J2584</f>
        <v>1827</v>
      </c>
      <c r="L2584" s="94" t="n">
        <f aca="false">K2584 *M2584</f>
        <v>968.31</v>
      </c>
      <c r="M2584" s="95" t="n">
        <v>0.53</v>
      </c>
      <c r="N2584" s="88" t="s">
        <v>23</v>
      </c>
      <c r="O2584" s="91" t="s">
        <v>219</v>
      </c>
      <c r="P2584" s="0" t="str">
        <f aca="false">RIGHT(H2584,LEN(H2584) - FIND(" ", H2584))</f>
        <v>Street Footwear</v>
      </c>
    </row>
    <row r="2585" customFormat="false" ht="14.25" hidden="false" customHeight="true" outlineLevel="0" collapsed="false">
      <c r="B2585" s="88" t="s">
        <v>15</v>
      </c>
      <c r="C2585" s="89" t="n">
        <v>1185732</v>
      </c>
      <c r="D2585" s="90" t="n">
        <v>44249</v>
      </c>
      <c r="E2585" s="88" t="s">
        <v>34</v>
      </c>
      <c r="F2585" s="88" t="s">
        <v>107</v>
      </c>
      <c r="G2585" s="88" t="s">
        <v>131</v>
      </c>
      <c r="H2585" s="91" t="s">
        <v>44</v>
      </c>
      <c r="I2585" s="92" t="n">
        <v>34</v>
      </c>
      <c r="J2585" s="93" t="n">
        <v>34</v>
      </c>
      <c r="K2585" s="94" t="n">
        <f aca="false">I2585 * J2585</f>
        <v>1156</v>
      </c>
      <c r="L2585" s="94" t="n">
        <f aca="false">K2585 *M2585</f>
        <v>624.24</v>
      </c>
      <c r="M2585" s="95" t="n">
        <v>0.54</v>
      </c>
      <c r="N2585" s="88" t="s">
        <v>23</v>
      </c>
      <c r="O2585" s="91" t="s">
        <v>219</v>
      </c>
      <c r="P2585" s="0" t="str">
        <f aca="false">RIGHT(H2585,LEN(H2585) - FIND(" ", H2585))</f>
        <v>Athletic Footwear</v>
      </c>
    </row>
    <row r="2586" customFormat="false" ht="14.25" hidden="false" customHeight="true" outlineLevel="0" collapsed="false">
      <c r="B2586" s="88" t="s">
        <v>15</v>
      </c>
      <c r="C2586" s="89" t="n">
        <v>1185732</v>
      </c>
      <c r="D2586" s="90" t="n">
        <v>44249</v>
      </c>
      <c r="E2586" s="88" t="s">
        <v>34</v>
      </c>
      <c r="F2586" s="88" t="s">
        <v>107</v>
      </c>
      <c r="G2586" s="88" t="s">
        <v>131</v>
      </c>
      <c r="H2586" s="91" t="s">
        <v>16</v>
      </c>
      <c r="I2586" s="92" t="n">
        <v>48</v>
      </c>
      <c r="J2586" s="93" t="n">
        <v>54</v>
      </c>
      <c r="K2586" s="94" t="n">
        <f aca="false">I2586 * J2586</f>
        <v>2592</v>
      </c>
      <c r="L2586" s="94" t="n">
        <f aca="false">K2586 *M2586</f>
        <v>1218.24</v>
      </c>
      <c r="M2586" s="95" t="n">
        <v>0.47</v>
      </c>
      <c r="N2586" s="88" t="s">
        <v>23</v>
      </c>
      <c r="O2586" s="91" t="s">
        <v>218</v>
      </c>
      <c r="P2586" s="0" t="str">
        <f aca="false">RIGHT(H2586,LEN(H2586) - FIND(" ", H2586))</f>
        <v>Apparel</v>
      </c>
    </row>
    <row r="2587" customFormat="false" ht="14.25" hidden="false" customHeight="true" outlineLevel="0" collapsed="false">
      <c r="B2587" s="88" t="s">
        <v>15</v>
      </c>
      <c r="C2587" s="89" t="n">
        <v>1185732</v>
      </c>
      <c r="D2587" s="90" t="n">
        <v>44249</v>
      </c>
      <c r="E2587" s="88" t="s">
        <v>34</v>
      </c>
      <c r="F2587" s="88" t="s">
        <v>107</v>
      </c>
      <c r="G2587" s="88" t="s">
        <v>131</v>
      </c>
      <c r="H2587" s="91" t="s">
        <v>38</v>
      </c>
      <c r="I2587" s="92" t="n">
        <v>39</v>
      </c>
      <c r="J2587" s="93" t="n">
        <v>78</v>
      </c>
      <c r="K2587" s="94" t="n">
        <f aca="false">I2587 * J2587</f>
        <v>3042</v>
      </c>
      <c r="L2587" s="94" t="n">
        <f aca="false">K2587 *M2587</f>
        <v>1551.42</v>
      </c>
      <c r="M2587" s="95" t="n">
        <v>0.51</v>
      </c>
      <c r="N2587" s="88" t="s">
        <v>23</v>
      </c>
      <c r="O2587" s="91" t="s">
        <v>219</v>
      </c>
      <c r="P2587" s="0" t="str">
        <f aca="false">RIGHT(H2587,LEN(H2587) - FIND(" ", H2587))</f>
        <v>Apparel</v>
      </c>
    </row>
    <row r="2588" customFormat="false" ht="14.25" hidden="false" customHeight="true" outlineLevel="0" collapsed="false">
      <c r="B2588" s="88" t="s">
        <v>13</v>
      </c>
      <c r="C2588" s="89" t="n">
        <v>1185732</v>
      </c>
      <c r="D2588" s="90" t="n">
        <v>44249</v>
      </c>
      <c r="E2588" s="88" t="s">
        <v>26</v>
      </c>
      <c r="F2588" s="88" t="s">
        <v>163</v>
      </c>
      <c r="G2588" s="88" t="s">
        <v>171</v>
      </c>
      <c r="H2588" s="91" t="s">
        <v>32</v>
      </c>
      <c r="I2588" s="92" t="n">
        <v>32</v>
      </c>
      <c r="J2588" s="93" t="n">
        <v>138</v>
      </c>
      <c r="K2588" s="94" t="n">
        <f aca="false">I2588 * J2588</f>
        <v>4416</v>
      </c>
      <c r="L2588" s="94" t="n">
        <f aca="false">K2588 *M2588</f>
        <v>2340.48</v>
      </c>
      <c r="M2588" s="95" t="n">
        <v>0.53</v>
      </c>
      <c r="N2588" s="88" t="s">
        <v>23</v>
      </c>
      <c r="O2588" s="91" t="s">
        <v>218</v>
      </c>
      <c r="P2588" s="0" t="str">
        <f aca="false">RIGHT(H2588,LEN(H2588) - FIND(" ", H2588))</f>
        <v>Street Footwear</v>
      </c>
    </row>
    <row r="2589" customFormat="false" ht="14.25" hidden="false" customHeight="true" outlineLevel="0" collapsed="false">
      <c r="B2589" s="88" t="s">
        <v>43</v>
      </c>
      <c r="C2589" s="89" t="n">
        <v>1185732</v>
      </c>
      <c r="D2589" s="90" t="n">
        <v>44249</v>
      </c>
      <c r="E2589" s="88" t="s">
        <v>26</v>
      </c>
      <c r="F2589" s="88" t="s">
        <v>163</v>
      </c>
      <c r="G2589" s="88" t="s">
        <v>171</v>
      </c>
      <c r="H2589" s="91" t="s">
        <v>24</v>
      </c>
      <c r="I2589" s="92" t="n">
        <v>34</v>
      </c>
      <c r="J2589" s="93" t="n">
        <v>38</v>
      </c>
      <c r="K2589" s="94" t="n">
        <f aca="false">I2589 * J2589</f>
        <v>1292</v>
      </c>
      <c r="L2589" s="94" t="n">
        <f aca="false">K2589 *M2589</f>
        <v>594.32</v>
      </c>
      <c r="M2589" s="95" t="n">
        <v>0.46</v>
      </c>
      <c r="N2589" s="88" t="s">
        <v>23</v>
      </c>
      <c r="O2589" s="91" t="s">
        <v>218</v>
      </c>
      <c r="P2589" s="0" t="str">
        <f aca="false">RIGHT(H2589,LEN(H2589) - FIND(" ", H2589))</f>
        <v>Athletic Footwear</v>
      </c>
    </row>
    <row r="2590" customFormat="false" ht="14.25" hidden="false" customHeight="true" outlineLevel="0" collapsed="false">
      <c r="B2590" s="88" t="s">
        <v>43</v>
      </c>
      <c r="C2590" s="89" t="n">
        <v>1185732</v>
      </c>
      <c r="D2590" s="90" t="n">
        <v>44249</v>
      </c>
      <c r="E2590" s="88" t="s">
        <v>26</v>
      </c>
      <c r="F2590" s="88" t="s">
        <v>163</v>
      </c>
      <c r="G2590" s="88" t="s">
        <v>171</v>
      </c>
      <c r="H2590" s="91" t="s">
        <v>48</v>
      </c>
      <c r="I2590" s="92" t="n">
        <v>24</v>
      </c>
      <c r="J2590" s="93" t="n">
        <v>46</v>
      </c>
      <c r="K2590" s="94" t="n">
        <f aca="false">I2590 * J2590</f>
        <v>1104</v>
      </c>
      <c r="L2590" s="94" t="n">
        <f aca="false">K2590 *M2590</f>
        <v>518.88</v>
      </c>
      <c r="M2590" s="95" t="n">
        <v>0.47</v>
      </c>
      <c r="N2590" s="88" t="s">
        <v>23</v>
      </c>
      <c r="O2590" s="91" t="s">
        <v>219</v>
      </c>
      <c r="P2590" s="0" t="str">
        <f aca="false">RIGHT(H2590,LEN(H2590) - FIND(" ", H2590))</f>
        <v>Street Footwear</v>
      </c>
    </row>
    <row r="2591" customFormat="false" ht="14.25" hidden="false" customHeight="true" outlineLevel="0" collapsed="false">
      <c r="B2591" s="88" t="s">
        <v>43</v>
      </c>
      <c r="C2591" s="89" t="n">
        <v>1185732</v>
      </c>
      <c r="D2591" s="90" t="n">
        <v>44249</v>
      </c>
      <c r="E2591" s="88" t="s">
        <v>26</v>
      </c>
      <c r="F2591" s="88" t="s">
        <v>113</v>
      </c>
      <c r="G2591" s="88" t="s">
        <v>85</v>
      </c>
      <c r="H2591" s="91" t="s">
        <v>44</v>
      </c>
      <c r="I2591" s="92" t="n">
        <v>28</v>
      </c>
      <c r="J2591" s="93" t="n">
        <v>14</v>
      </c>
      <c r="K2591" s="94" t="n">
        <f aca="false">I2591 * J2591</f>
        <v>392</v>
      </c>
      <c r="L2591" s="94" t="n">
        <f aca="false">K2591 *M2591</f>
        <v>196</v>
      </c>
      <c r="M2591" s="95" t="n">
        <v>0.5</v>
      </c>
      <c r="N2591" s="88" t="s">
        <v>23</v>
      </c>
      <c r="O2591" s="91" t="s">
        <v>219</v>
      </c>
      <c r="P2591" s="0" t="str">
        <f aca="false">RIGHT(H2591,LEN(H2591) - FIND(" ", H2591))</f>
        <v>Athletic Footwear</v>
      </c>
    </row>
    <row r="2592" customFormat="false" ht="14.25" hidden="false" customHeight="true" outlineLevel="0" collapsed="false">
      <c r="B2592" s="88" t="s">
        <v>43</v>
      </c>
      <c r="C2592" s="89" t="n">
        <v>1185732</v>
      </c>
      <c r="D2592" s="90" t="n">
        <v>44249</v>
      </c>
      <c r="E2592" s="88" t="s">
        <v>26</v>
      </c>
      <c r="F2592" s="88" t="s">
        <v>113</v>
      </c>
      <c r="G2592" s="88" t="s">
        <v>85</v>
      </c>
      <c r="H2592" s="91" t="s">
        <v>16</v>
      </c>
      <c r="I2592" s="92" t="n">
        <v>41</v>
      </c>
      <c r="J2592" s="93" t="n">
        <v>31</v>
      </c>
      <c r="K2592" s="94" t="n">
        <f aca="false">I2592 * J2592</f>
        <v>1271</v>
      </c>
      <c r="L2592" s="94" t="n">
        <f aca="false">K2592 *M2592</f>
        <v>571.95</v>
      </c>
      <c r="M2592" s="95" t="n">
        <v>0.45</v>
      </c>
      <c r="N2592" s="88" t="s">
        <v>23</v>
      </c>
      <c r="O2592" s="91" t="s">
        <v>218</v>
      </c>
      <c r="P2592" s="0" t="str">
        <f aca="false">RIGHT(H2592,LEN(H2592) - FIND(" ", H2592))</f>
        <v>Apparel</v>
      </c>
    </row>
    <row r="2593" customFormat="false" ht="14.25" hidden="false" customHeight="true" outlineLevel="0" collapsed="false">
      <c r="B2593" s="88" t="s">
        <v>43</v>
      </c>
      <c r="C2593" s="89" t="n">
        <v>1185732</v>
      </c>
      <c r="D2593" s="90" t="n">
        <v>44249</v>
      </c>
      <c r="E2593" s="88" t="s">
        <v>26</v>
      </c>
      <c r="F2593" s="88" t="s">
        <v>113</v>
      </c>
      <c r="G2593" s="88" t="s">
        <v>85</v>
      </c>
      <c r="H2593" s="91" t="s">
        <v>38</v>
      </c>
      <c r="I2593" s="92" t="n">
        <v>34</v>
      </c>
      <c r="J2593" s="93" t="n">
        <v>63</v>
      </c>
      <c r="K2593" s="94" t="n">
        <f aca="false">I2593 * J2593</f>
        <v>2142</v>
      </c>
      <c r="L2593" s="94" t="n">
        <f aca="false">K2593 *M2593</f>
        <v>921.06</v>
      </c>
      <c r="M2593" s="95" t="n">
        <v>0.43</v>
      </c>
      <c r="N2593" s="88" t="s">
        <v>23</v>
      </c>
      <c r="O2593" s="91" t="s">
        <v>219</v>
      </c>
      <c r="P2593" s="0" t="str">
        <f aca="false">RIGHT(H2593,LEN(H2593) - FIND(" ", H2593))</f>
        <v>Apparel</v>
      </c>
    </row>
    <row r="2594" customFormat="false" ht="14.25" hidden="false" customHeight="true" outlineLevel="0" collapsed="false">
      <c r="B2594" s="88" t="s">
        <v>13</v>
      </c>
      <c r="C2594" s="89" t="n">
        <v>1185732</v>
      </c>
      <c r="D2594" s="90" t="n">
        <v>44249</v>
      </c>
      <c r="E2594" s="88" t="s">
        <v>26</v>
      </c>
      <c r="F2594" s="88" t="s">
        <v>130</v>
      </c>
      <c r="G2594" s="88" t="s">
        <v>133</v>
      </c>
      <c r="H2594" s="91" t="s">
        <v>32</v>
      </c>
      <c r="I2594" s="92" t="n">
        <v>52</v>
      </c>
      <c r="J2594" s="93" t="n">
        <v>173</v>
      </c>
      <c r="K2594" s="94" t="n">
        <f aca="false">I2594 * J2594</f>
        <v>8996</v>
      </c>
      <c r="L2594" s="94" t="n">
        <f aca="false">K2594 *M2594</f>
        <v>4048.2</v>
      </c>
      <c r="M2594" s="95" t="n">
        <v>0.45</v>
      </c>
      <c r="N2594" s="88" t="s">
        <v>23</v>
      </c>
      <c r="O2594" s="91" t="s">
        <v>218</v>
      </c>
      <c r="P2594" s="0" t="str">
        <f aca="false">RIGHT(H2594,LEN(H2594) - FIND(" ", H2594))</f>
        <v>Street Footwear</v>
      </c>
    </row>
    <row r="2595" customFormat="false" ht="14.25" hidden="false" customHeight="true" outlineLevel="0" collapsed="false">
      <c r="B2595" s="88" t="s">
        <v>13</v>
      </c>
      <c r="C2595" s="89" t="n">
        <v>1185732</v>
      </c>
      <c r="D2595" s="90" t="n">
        <v>44249</v>
      </c>
      <c r="E2595" s="88" t="s">
        <v>26</v>
      </c>
      <c r="F2595" s="88" t="s">
        <v>130</v>
      </c>
      <c r="G2595" s="88" t="s">
        <v>133</v>
      </c>
      <c r="H2595" s="91" t="s">
        <v>24</v>
      </c>
      <c r="I2595" s="92" t="n">
        <v>53</v>
      </c>
      <c r="J2595" s="93" t="n">
        <v>59</v>
      </c>
      <c r="K2595" s="94" t="n">
        <f aca="false">I2595 * J2595</f>
        <v>3127</v>
      </c>
      <c r="L2595" s="94" t="n">
        <f aca="false">K2595 *M2595</f>
        <v>1438.42</v>
      </c>
      <c r="M2595" s="95" t="n">
        <v>0.46</v>
      </c>
      <c r="N2595" s="88" t="s">
        <v>23</v>
      </c>
      <c r="O2595" s="91" t="s">
        <v>218</v>
      </c>
      <c r="P2595" s="0" t="str">
        <f aca="false">RIGHT(H2595,LEN(H2595) - FIND(" ", H2595))</f>
        <v>Athletic Footwear</v>
      </c>
    </row>
    <row r="2596" customFormat="false" ht="14.25" hidden="false" customHeight="true" outlineLevel="0" collapsed="false">
      <c r="B2596" s="88" t="s">
        <v>13</v>
      </c>
      <c r="C2596" s="89" t="n">
        <v>1185732</v>
      </c>
      <c r="D2596" s="90" t="n">
        <v>44249</v>
      </c>
      <c r="E2596" s="88" t="s">
        <v>26</v>
      </c>
      <c r="F2596" s="88" t="s">
        <v>130</v>
      </c>
      <c r="G2596" s="88" t="s">
        <v>133</v>
      </c>
      <c r="H2596" s="91" t="s">
        <v>48</v>
      </c>
      <c r="I2596" s="92" t="n">
        <v>43</v>
      </c>
      <c r="J2596" s="93" t="n">
        <v>83</v>
      </c>
      <c r="K2596" s="94" t="n">
        <f aca="false">I2596 * J2596</f>
        <v>3569</v>
      </c>
      <c r="L2596" s="94" t="n">
        <f aca="false">K2596 *M2596</f>
        <v>1427.6</v>
      </c>
      <c r="M2596" s="95" t="n">
        <v>0.4</v>
      </c>
      <c r="N2596" s="88" t="s">
        <v>23</v>
      </c>
      <c r="O2596" s="91" t="s">
        <v>219</v>
      </c>
      <c r="P2596" s="0" t="str">
        <f aca="false">RIGHT(H2596,LEN(H2596) - FIND(" ", H2596))</f>
        <v>Street Footwear</v>
      </c>
    </row>
    <row r="2597" customFormat="false" ht="14.25" hidden="false" customHeight="true" outlineLevel="0" collapsed="false">
      <c r="B2597" s="88" t="s">
        <v>13</v>
      </c>
      <c r="C2597" s="89" t="n">
        <v>1185732</v>
      </c>
      <c r="D2597" s="90" t="n">
        <v>44249</v>
      </c>
      <c r="E2597" s="88" t="s">
        <v>26</v>
      </c>
      <c r="F2597" s="88" t="s">
        <v>130</v>
      </c>
      <c r="G2597" s="88" t="s">
        <v>133</v>
      </c>
      <c r="H2597" s="91" t="s">
        <v>32</v>
      </c>
      <c r="I2597" s="92" t="n">
        <v>41</v>
      </c>
      <c r="J2597" s="93" t="n">
        <v>184</v>
      </c>
      <c r="K2597" s="94" t="n">
        <f aca="false">I2597 * J2597</f>
        <v>7544</v>
      </c>
      <c r="L2597" s="94" t="n">
        <f aca="false">K2597 *M2597</f>
        <v>2791.28</v>
      </c>
      <c r="M2597" s="95" t="n">
        <v>0.37</v>
      </c>
      <c r="N2597" s="88" t="s">
        <v>31</v>
      </c>
      <c r="O2597" s="91" t="s">
        <v>218</v>
      </c>
      <c r="P2597" s="0" t="str">
        <f aca="false">RIGHT(H2597,LEN(H2597) - FIND(" ", H2597))</f>
        <v>Street Footwear</v>
      </c>
    </row>
    <row r="2598" customFormat="false" ht="14.25" hidden="false" customHeight="true" outlineLevel="0" collapsed="false">
      <c r="B2598" s="88" t="s">
        <v>13</v>
      </c>
      <c r="C2598" s="89" t="n">
        <v>1185732</v>
      </c>
      <c r="D2598" s="90" t="n">
        <v>44249</v>
      </c>
      <c r="E2598" s="88" t="s">
        <v>26</v>
      </c>
      <c r="F2598" s="88" t="s">
        <v>130</v>
      </c>
      <c r="G2598" s="88" t="s">
        <v>133</v>
      </c>
      <c r="H2598" s="91" t="s">
        <v>24</v>
      </c>
      <c r="I2598" s="92" t="n">
        <v>42</v>
      </c>
      <c r="J2598" s="93" t="n">
        <v>70</v>
      </c>
      <c r="K2598" s="94" t="n">
        <f aca="false">I2598 * J2598</f>
        <v>2940</v>
      </c>
      <c r="L2598" s="94" t="n">
        <f aca="false">K2598 *M2598</f>
        <v>1234.8</v>
      </c>
      <c r="M2598" s="95" t="n">
        <v>0.42</v>
      </c>
      <c r="N2598" s="88" t="s">
        <v>31</v>
      </c>
      <c r="O2598" s="91" t="s">
        <v>218</v>
      </c>
      <c r="P2598" s="0" t="str">
        <f aca="false">RIGHT(H2598,LEN(H2598) - FIND(" ", H2598))</f>
        <v>Athletic Footwear</v>
      </c>
    </row>
    <row r="2599" customFormat="false" ht="14.25" hidden="false" customHeight="true" outlineLevel="0" collapsed="false">
      <c r="B2599" s="88" t="s">
        <v>13</v>
      </c>
      <c r="C2599" s="89" t="n">
        <v>1185732</v>
      </c>
      <c r="D2599" s="90" t="n">
        <v>44249</v>
      </c>
      <c r="E2599" s="88" t="s">
        <v>26</v>
      </c>
      <c r="F2599" s="88" t="s">
        <v>130</v>
      </c>
      <c r="G2599" s="88" t="s">
        <v>133</v>
      </c>
      <c r="H2599" s="91" t="s">
        <v>48</v>
      </c>
      <c r="I2599" s="92" t="n">
        <v>29</v>
      </c>
      <c r="J2599" s="93" t="n">
        <v>83</v>
      </c>
      <c r="K2599" s="94" t="n">
        <f aca="false">I2599 * J2599</f>
        <v>2407</v>
      </c>
      <c r="L2599" s="94" t="n">
        <f aca="false">K2599 *M2599</f>
        <v>649.89</v>
      </c>
      <c r="M2599" s="95" t="n">
        <v>0.27</v>
      </c>
      <c r="N2599" s="88" t="s">
        <v>31</v>
      </c>
      <c r="O2599" s="91" t="s">
        <v>219</v>
      </c>
      <c r="P2599" s="0" t="str">
        <f aca="false">RIGHT(H2599,LEN(H2599) - FIND(" ", H2599))</f>
        <v>Street Footwear</v>
      </c>
    </row>
    <row r="2600" customFormat="false" ht="14.25" hidden="false" customHeight="true" outlineLevel="0" collapsed="false">
      <c r="B2600" s="88" t="s">
        <v>22</v>
      </c>
      <c r="C2600" s="89" t="n">
        <v>1189833</v>
      </c>
      <c r="D2600" s="90" t="n">
        <v>44250</v>
      </c>
      <c r="E2600" s="88" t="s">
        <v>29</v>
      </c>
      <c r="F2600" s="88" t="s">
        <v>124</v>
      </c>
      <c r="G2600" s="88" t="s">
        <v>87</v>
      </c>
      <c r="H2600" s="91" t="s">
        <v>44</v>
      </c>
      <c r="I2600" s="92" t="n">
        <v>45</v>
      </c>
      <c r="J2600" s="93" t="n">
        <v>375</v>
      </c>
      <c r="K2600" s="94" t="n">
        <f aca="false">I2600 * J2600</f>
        <v>16875</v>
      </c>
      <c r="L2600" s="94" t="n">
        <f aca="false">K2600 *M2600</f>
        <v>6750</v>
      </c>
      <c r="M2600" s="95" t="n">
        <v>0.4</v>
      </c>
      <c r="N2600" s="88" t="s">
        <v>31</v>
      </c>
      <c r="O2600" s="91" t="s">
        <v>219</v>
      </c>
      <c r="P2600" s="0" t="str">
        <f aca="false">RIGHT(H2600,LEN(H2600) - FIND(" ", H2600))</f>
        <v>Athletic Footwear</v>
      </c>
    </row>
    <row r="2601" customFormat="false" ht="14.25" hidden="false" customHeight="true" outlineLevel="0" collapsed="false">
      <c r="B2601" s="88" t="s">
        <v>13</v>
      </c>
      <c r="C2601" s="89" t="n">
        <v>1128299</v>
      </c>
      <c r="D2601" s="90" t="n">
        <v>44250</v>
      </c>
      <c r="E2601" s="88" t="s">
        <v>18</v>
      </c>
      <c r="F2601" s="88" t="s">
        <v>96</v>
      </c>
      <c r="G2601" s="88" t="s">
        <v>91</v>
      </c>
      <c r="H2601" s="91" t="s">
        <v>32</v>
      </c>
      <c r="I2601" s="92" t="n">
        <v>30</v>
      </c>
      <c r="J2601" s="93" t="n">
        <v>475</v>
      </c>
      <c r="K2601" s="94" t="n">
        <f aca="false">I2601 * J2601</f>
        <v>14250</v>
      </c>
      <c r="L2601" s="94" t="n">
        <f aca="false">K2601 *M2601</f>
        <v>4987.5</v>
      </c>
      <c r="M2601" s="95" t="n">
        <v>0.35</v>
      </c>
      <c r="N2601" s="88" t="s">
        <v>23</v>
      </c>
      <c r="O2601" s="91" t="s">
        <v>218</v>
      </c>
      <c r="P2601" s="0" t="str">
        <f aca="false">RIGHT(H2601,LEN(H2601) - FIND(" ", H2601))</f>
        <v>Street Footwear</v>
      </c>
    </row>
    <row r="2602" customFormat="false" ht="14.25" hidden="false" customHeight="true" outlineLevel="0" collapsed="false">
      <c r="B2602" s="88" t="s">
        <v>13</v>
      </c>
      <c r="C2602" s="89" t="n">
        <v>1128299</v>
      </c>
      <c r="D2602" s="90" t="n">
        <v>44250</v>
      </c>
      <c r="E2602" s="88" t="s">
        <v>18</v>
      </c>
      <c r="F2602" s="88" t="s">
        <v>96</v>
      </c>
      <c r="G2602" s="88" t="s">
        <v>91</v>
      </c>
      <c r="H2602" s="91" t="s">
        <v>24</v>
      </c>
      <c r="I2602" s="92" t="n">
        <v>40</v>
      </c>
      <c r="J2602" s="93" t="n">
        <v>375</v>
      </c>
      <c r="K2602" s="94" t="n">
        <f aca="false">I2602 * J2602</f>
        <v>15000</v>
      </c>
      <c r="L2602" s="94" t="n">
        <f aca="false">K2602 *M2602</f>
        <v>6000</v>
      </c>
      <c r="M2602" s="95" t="n">
        <v>0.4</v>
      </c>
      <c r="N2602" s="88" t="s">
        <v>23</v>
      </c>
      <c r="O2602" s="91" t="s">
        <v>218</v>
      </c>
      <c r="P2602" s="0" t="str">
        <f aca="false">RIGHT(H2602,LEN(H2602) - FIND(" ", H2602))</f>
        <v>Athletic Footwear</v>
      </c>
    </row>
    <row r="2603" customFormat="false" ht="14.25" hidden="false" customHeight="true" outlineLevel="0" collapsed="false">
      <c r="B2603" s="88" t="s">
        <v>13</v>
      </c>
      <c r="C2603" s="89" t="n">
        <v>1128299</v>
      </c>
      <c r="D2603" s="90" t="n">
        <v>44250</v>
      </c>
      <c r="E2603" s="88" t="s">
        <v>18</v>
      </c>
      <c r="F2603" s="88" t="s">
        <v>96</v>
      </c>
      <c r="G2603" s="88" t="s">
        <v>91</v>
      </c>
      <c r="H2603" s="91" t="s">
        <v>48</v>
      </c>
      <c r="I2603" s="92" t="n">
        <v>40</v>
      </c>
      <c r="J2603" s="93" t="n">
        <v>375</v>
      </c>
      <c r="K2603" s="94" t="n">
        <f aca="false">I2603 * J2603</f>
        <v>15000</v>
      </c>
      <c r="L2603" s="94" t="n">
        <f aca="false">K2603 *M2603</f>
        <v>5250</v>
      </c>
      <c r="M2603" s="95" t="n">
        <v>0.35</v>
      </c>
      <c r="N2603" s="88" t="s">
        <v>23</v>
      </c>
      <c r="O2603" s="91" t="s">
        <v>219</v>
      </c>
      <c r="P2603" s="0" t="str">
        <f aca="false">RIGHT(H2603,LEN(H2603) - FIND(" ", H2603))</f>
        <v>Street Footwear</v>
      </c>
    </row>
    <row r="2604" customFormat="false" ht="14.25" hidden="false" customHeight="true" outlineLevel="0" collapsed="false">
      <c r="B2604" s="88" t="s">
        <v>13</v>
      </c>
      <c r="C2604" s="89" t="n">
        <v>1128299</v>
      </c>
      <c r="D2604" s="90" t="n">
        <v>44250</v>
      </c>
      <c r="E2604" s="88" t="s">
        <v>18</v>
      </c>
      <c r="F2604" s="88" t="s">
        <v>75</v>
      </c>
      <c r="G2604" s="88" t="s">
        <v>148</v>
      </c>
      <c r="H2604" s="91" t="s">
        <v>44</v>
      </c>
      <c r="I2604" s="92" t="n">
        <v>40</v>
      </c>
      <c r="J2604" s="93" t="n">
        <v>225</v>
      </c>
      <c r="K2604" s="94" t="n">
        <f aca="false">I2604 * J2604</f>
        <v>9000</v>
      </c>
      <c r="L2604" s="94" t="n">
        <f aca="false">K2604 *M2604</f>
        <v>3150</v>
      </c>
      <c r="M2604" s="95" t="n">
        <v>0.35</v>
      </c>
      <c r="N2604" s="88" t="s">
        <v>23</v>
      </c>
      <c r="O2604" s="91" t="s">
        <v>219</v>
      </c>
      <c r="P2604" s="0" t="str">
        <f aca="false">RIGHT(H2604,LEN(H2604) - FIND(" ", H2604))</f>
        <v>Athletic Footwear</v>
      </c>
    </row>
    <row r="2605" customFormat="false" ht="14.25" hidden="false" customHeight="true" outlineLevel="0" collapsed="false">
      <c r="B2605" s="88" t="s">
        <v>13</v>
      </c>
      <c r="C2605" s="89" t="n">
        <v>1128299</v>
      </c>
      <c r="D2605" s="90" t="n">
        <v>44250</v>
      </c>
      <c r="E2605" s="88" t="s">
        <v>18</v>
      </c>
      <c r="F2605" s="88" t="s">
        <v>75</v>
      </c>
      <c r="G2605" s="88" t="s">
        <v>148</v>
      </c>
      <c r="H2605" s="91" t="s">
        <v>16</v>
      </c>
      <c r="I2605" s="92" t="n">
        <v>45</v>
      </c>
      <c r="J2605" s="93" t="n">
        <v>150</v>
      </c>
      <c r="K2605" s="94" t="n">
        <f aca="false">I2605 * J2605</f>
        <v>6750</v>
      </c>
      <c r="L2605" s="94" t="n">
        <f aca="false">K2605 *M2605</f>
        <v>2025</v>
      </c>
      <c r="M2605" s="95" t="n">
        <v>0.3</v>
      </c>
      <c r="N2605" s="88" t="s">
        <v>23</v>
      </c>
      <c r="O2605" s="91" t="s">
        <v>218</v>
      </c>
      <c r="P2605" s="0" t="str">
        <f aca="false">RIGHT(H2605,LEN(H2605) - FIND(" ", H2605))</f>
        <v>Apparel</v>
      </c>
    </row>
    <row r="2606" customFormat="false" ht="14.25" hidden="false" customHeight="true" outlineLevel="0" collapsed="false">
      <c r="B2606" s="88" t="s">
        <v>13</v>
      </c>
      <c r="C2606" s="89" t="n">
        <v>1128299</v>
      </c>
      <c r="D2606" s="90" t="n">
        <v>44250</v>
      </c>
      <c r="E2606" s="88" t="s">
        <v>18</v>
      </c>
      <c r="F2606" s="88" t="s">
        <v>75</v>
      </c>
      <c r="G2606" s="88" t="s">
        <v>148</v>
      </c>
      <c r="H2606" s="91" t="s">
        <v>38</v>
      </c>
      <c r="I2606" s="92" t="n">
        <v>40</v>
      </c>
      <c r="J2606" s="93" t="n">
        <v>350</v>
      </c>
      <c r="K2606" s="94" t="n">
        <f aca="false">I2606 * J2606</f>
        <v>14000</v>
      </c>
      <c r="L2606" s="94" t="n">
        <f aca="false">K2606 *M2606</f>
        <v>3500</v>
      </c>
      <c r="M2606" s="95" t="n">
        <v>0.25</v>
      </c>
      <c r="N2606" s="88" t="s">
        <v>23</v>
      </c>
      <c r="O2606" s="91" t="s">
        <v>219</v>
      </c>
      <c r="P2606" s="0" t="str">
        <f aca="false">RIGHT(H2606,LEN(H2606) - FIND(" ", H2606))</f>
        <v>Apparel</v>
      </c>
    </row>
    <row r="2607" customFormat="false" ht="14.25" hidden="false" customHeight="true" outlineLevel="0" collapsed="false">
      <c r="B2607" s="88" t="s">
        <v>22</v>
      </c>
      <c r="C2607" s="89" t="n">
        <v>1189833</v>
      </c>
      <c r="D2607" s="90" t="n">
        <v>44250</v>
      </c>
      <c r="E2607" s="88" t="s">
        <v>29</v>
      </c>
      <c r="F2607" s="88" t="s">
        <v>124</v>
      </c>
      <c r="G2607" s="88" t="s">
        <v>87</v>
      </c>
      <c r="H2607" s="91" t="s">
        <v>44</v>
      </c>
      <c r="I2607" s="92" t="n">
        <v>44</v>
      </c>
      <c r="J2607" s="93" t="n">
        <v>105</v>
      </c>
      <c r="K2607" s="94" t="n">
        <f aca="false">I2607 * J2607</f>
        <v>4620</v>
      </c>
      <c r="L2607" s="94" t="n">
        <f aca="false">K2607 *M2607</f>
        <v>2402.4</v>
      </c>
      <c r="M2607" s="95" t="n">
        <v>0.52</v>
      </c>
      <c r="N2607" s="88" t="s">
        <v>23</v>
      </c>
      <c r="O2607" s="91" t="s">
        <v>219</v>
      </c>
      <c r="P2607" s="0" t="str">
        <f aca="false">RIGHT(H2607,LEN(H2607) - FIND(" ", H2607))</f>
        <v>Athletic Footwear</v>
      </c>
    </row>
    <row r="2608" customFormat="false" ht="14.25" hidden="false" customHeight="true" outlineLevel="0" collapsed="false">
      <c r="B2608" s="88" t="s">
        <v>13</v>
      </c>
      <c r="C2608" s="89" t="n">
        <v>1128299</v>
      </c>
      <c r="D2608" s="90" t="n">
        <v>44250</v>
      </c>
      <c r="E2608" s="88" t="s">
        <v>18</v>
      </c>
      <c r="F2608" s="88" t="s">
        <v>96</v>
      </c>
      <c r="G2608" s="88" t="s">
        <v>91</v>
      </c>
      <c r="H2608" s="91" t="s">
        <v>32</v>
      </c>
      <c r="I2608" s="92" t="n">
        <v>29</v>
      </c>
      <c r="J2608" s="93" t="n">
        <v>143</v>
      </c>
      <c r="K2608" s="94" t="n">
        <f aca="false">I2608 * J2608</f>
        <v>4147</v>
      </c>
      <c r="L2608" s="94" t="n">
        <f aca="false">K2608 *M2608</f>
        <v>2073.5</v>
      </c>
      <c r="M2608" s="95" t="n">
        <v>0.5</v>
      </c>
      <c r="N2608" s="88" t="s">
        <v>23</v>
      </c>
      <c r="O2608" s="91" t="s">
        <v>218</v>
      </c>
      <c r="P2608" s="0" t="str">
        <f aca="false">RIGHT(H2608,LEN(H2608) - FIND(" ", H2608))</f>
        <v>Street Footwear</v>
      </c>
    </row>
    <row r="2609" customFormat="false" ht="14.25" hidden="false" customHeight="true" outlineLevel="0" collapsed="false">
      <c r="B2609" s="88" t="s">
        <v>13</v>
      </c>
      <c r="C2609" s="89" t="n">
        <v>1128299</v>
      </c>
      <c r="D2609" s="90" t="n">
        <v>44250</v>
      </c>
      <c r="E2609" s="88" t="s">
        <v>18</v>
      </c>
      <c r="F2609" s="88" t="s">
        <v>96</v>
      </c>
      <c r="G2609" s="88" t="s">
        <v>91</v>
      </c>
      <c r="H2609" s="91" t="s">
        <v>24</v>
      </c>
      <c r="I2609" s="92" t="n">
        <v>38</v>
      </c>
      <c r="J2609" s="93" t="n">
        <v>113</v>
      </c>
      <c r="K2609" s="94" t="n">
        <f aca="false">I2609 * J2609</f>
        <v>4294</v>
      </c>
      <c r="L2609" s="94" t="n">
        <f aca="false">K2609 *M2609</f>
        <v>2318.76</v>
      </c>
      <c r="M2609" s="95" t="n">
        <v>0.54</v>
      </c>
      <c r="N2609" s="88" t="s">
        <v>23</v>
      </c>
      <c r="O2609" s="91" t="s">
        <v>218</v>
      </c>
      <c r="P2609" s="0" t="str">
        <f aca="false">RIGHT(H2609,LEN(H2609) - FIND(" ", H2609))</f>
        <v>Athletic Footwear</v>
      </c>
    </row>
    <row r="2610" customFormat="false" ht="14.25" hidden="false" customHeight="true" outlineLevel="0" collapsed="false">
      <c r="B2610" s="88" t="s">
        <v>13</v>
      </c>
      <c r="C2610" s="89" t="n">
        <v>1128299</v>
      </c>
      <c r="D2610" s="90" t="n">
        <v>44250</v>
      </c>
      <c r="E2610" s="88" t="s">
        <v>18</v>
      </c>
      <c r="F2610" s="88" t="s">
        <v>96</v>
      </c>
      <c r="G2610" s="88" t="s">
        <v>91</v>
      </c>
      <c r="H2610" s="91" t="s">
        <v>48</v>
      </c>
      <c r="I2610" s="92" t="n">
        <v>38</v>
      </c>
      <c r="J2610" s="93" t="n">
        <v>105</v>
      </c>
      <c r="K2610" s="94" t="n">
        <f aca="false">I2610 * J2610</f>
        <v>3990</v>
      </c>
      <c r="L2610" s="94" t="n">
        <f aca="false">K2610 *M2610</f>
        <v>1875.3</v>
      </c>
      <c r="M2610" s="95" t="n">
        <v>0.47</v>
      </c>
      <c r="N2610" s="88" t="s">
        <v>23</v>
      </c>
      <c r="O2610" s="91" t="s">
        <v>219</v>
      </c>
      <c r="P2610" s="0" t="str">
        <f aca="false">RIGHT(H2610,LEN(H2610) - FIND(" ", H2610))</f>
        <v>Street Footwear</v>
      </c>
    </row>
    <row r="2611" customFormat="false" ht="14.25" hidden="false" customHeight="true" outlineLevel="0" collapsed="false">
      <c r="B2611" s="88" t="s">
        <v>13</v>
      </c>
      <c r="C2611" s="89" t="n">
        <v>1128299</v>
      </c>
      <c r="D2611" s="90" t="n">
        <v>44250</v>
      </c>
      <c r="E2611" s="88" t="s">
        <v>18</v>
      </c>
      <c r="F2611" s="88" t="s">
        <v>75</v>
      </c>
      <c r="G2611" s="88" t="s">
        <v>148</v>
      </c>
      <c r="H2611" s="91" t="s">
        <v>44</v>
      </c>
      <c r="I2611" s="92" t="n">
        <v>38</v>
      </c>
      <c r="J2611" s="93" t="n">
        <v>63</v>
      </c>
      <c r="K2611" s="94" t="n">
        <f aca="false">I2611 * J2611</f>
        <v>2394</v>
      </c>
      <c r="L2611" s="94" t="n">
        <f aca="false">K2611 *M2611</f>
        <v>1149.12</v>
      </c>
      <c r="M2611" s="95" t="n">
        <v>0.48</v>
      </c>
      <c r="N2611" s="88" t="s">
        <v>23</v>
      </c>
      <c r="O2611" s="91" t="s">
        <v>219</v>
      </c>
      <c r="P2611" s="0" t="str">
        <f aca="false">RIGHT(H2611,LEN(H2611) - FIND(" ", H2611))</f>
        <v>Athletic Footwear</v>
      </c>
    </row>
    <row r="2612" customFormat="false" ht="14.25" hidden="false" customHeight="true" outlineLevel="0" collapsed="false">
      <c r="B2612" s="88" t="s">
        <v>13</v>
      </c>
      <c r="C2612" s="89" t="n">
        <v>1128299</v>
      </c>
      <c r="D2612" s="90" t="n">
        <v>44250</v>
      </c>
      <c r="E2612" s="88" t="s">
        <v>18</v>
      </c>
      <c r="F2612" s="88" t="s">
        <v>75</v>
      </c>
      <c r="G2612" s="88" t="s">
        <v>148</v>
      </c>
      <c r="H2612" s="91" t="s">
        <v>16</v>
      </c>
      <c r="I2612" s="92" t="n">
        <v>42</v>
      </c>
      <c r="J2612" s="93" t="n">
        <v>44</v>
      </c>
      <c r="K2612" s="94" t="n">
        <f aca="false">I2612 * J2612</f>
        <v>1848</v>
      </c>
      <c r="L2612" s="94" t="n">
        <f aca="false">K2612 *M2612</f>
        <v>813.12</v>
      </c>
      <c r="M2612" s="95" t="n">
        <v>0.44</v>
      </c>
      <c r="N2612" s="88" t="s">
        <v>23</v>
      </c>
      <c r="O2612" s="91" t="s">
        <v>218</v>
      </c>
      <c r="P2612" s="0" t="str">
        <f aca="false">RIGHT(H2612,LEN(H2612) - FIND(" ", H2612))</f>
        <v>Apparel</v>
      </c>
    </row>
    <row r="2613" customFormat="false" ht="14.25" hidden="false" customHeight="true" outlineLevel="0" collapsed="false">
      <c r="B2613" s="88" t="s">
        <v>13</v>
      </c>
      <c r="C2613" s="89" t="n">
        <v>1128299</v>
      </c>
      <c r="D2613" s="90" t="n">
        <v>44250</v>
      </c>
      <c r="E2613" s="88" t="s">
        <v>18</v>
      </c>
      <c r="F2613" s="88" t="s">
        <v>75</v>
      </c>
      <c r="G2613" s="88" t="s">
        <v>148</v>
      </c>
      <c r="H2613" s="91" t="s">
        <v>38</v>
      </c>
      <c r="I2613" s="92" t="n">
        <v>38</v>
      </c>
      <c r="J2613" s="93" t="n">
        <v>88</v>
      </c>
      <c r="K2613" s="94" t="n">
        <f aca="false">I2613 * J2613</f>
        <v>3344</v>
      </c>
      <c r="L2613" s="94" t="n">
        <f aca="false">K2613 *M2613</f>
        <v>1203.84</v>
      </c>
      <c r="M2613" s="95" t="n">
        <v>0.36</v>
      </c>
      <c r="N2613" s="88" t="s">
        <v>23</v>
      </c>
      <c r="O2613" s="91" t="s">
        <v>219</v>
      </c>
      <c r="P2613" s="0" t="str">
        <f aca="false">RIGHT(H2613,LEN(H2613) - FIND(" ", H2613))</f>
        <v>Apparel</v>
      </c>
    </row>
    <row r="2614" customFormat="false" ht="14.25" hidden="false" customHeight="true" outlineLevel="0" collapsed="false">
      <c r="B2614" s="88" t="s">
        <v>13</v>
      </c>
      <c r="C2614" s="89" t="n">
        <v>1128299</v>
      </c>
      <c r="D2614" s="90" t="n">
        <v>44250</v>
      </c>
      <c r="E2614" s="88" t="s">
        <v>18</v>
      </c>
      <c r="F2614" s="88" t="s">
        <v>96</v>
      </c>
      <c r="G2614" s="88" t="s">
        <v>91</v>
      </c>
      <c r="H2614" s="91" t="s">
        <v>32</v>
      </c>
      <c r="I2614" s="92" t="n">
        <v>21</v>
      </c>
      <c r="J2614" s="93" t="n">
        <v>162</v>
      </c>
      <c r="K2614" s="94" t="n">
        <f aca="false">I2614 * J2614</f>
        <v>3402</v>
      </c>
      <c r="L2614" s="94" t="n">
        <f aca="false">K2614 *M2614</f>
        <v>1258.74</v>
      </c>
      <c r="M2614" s="95" t="n">
        <v>0.37</v>
      </c>
      <c r="N2614" s="88" t="s">
        <v>31</v>
      </c>
      <c r="O2614" s="91" t="s">
        <v>218</v>
      </c>
      <c r="P2614" s="0" t="str">
        <f aca="false">RIGHT(H2614,LEN(H2614) - FIND(" ", H2614))</f>
        <v>Street Footwear</v>
      </c>
    </row>
    <row r="2615" customFormat="false" ht="14.25" hidden="false" customHeight="true" outlineLevel="0" collapsed="false">
      <c r="B2615" s="88" t="s">
        <v>13</v>
      </c>
      <c r="C2615" s="89" t="n">
        <v>1128299</v>
      </c>
      <c r="D2615" s="90" t="n">
        <v>44250</v>
      </c>
      <c r="E2615" s="88" t="s">
        <v>18</v>
      </c>
      <c r="F2615" s="88" t="s">
        <v>96</v>
      </c>
      <c r="G2615" s="88" t="s">
        <v>91</v>
      </c>
      <c r="H2615" s="91" t="s">
        <v>24</v>
      </c>
      <c r="I2615" s="92" t="n">
        <v>28</v>
      </c>
      <c r="J2615" s="93" t="n">
        <v>128</v>
      </c>
      <c r="K2615" s="94" t="n">
        <f aca="false">I2615 * J2615</f>
        <v>3584</v>
      </c>
      <c r="L2615" s="94" t="n">
        <f aca="false">K2615 *M2615</f>
        <v>1541.12</v>
      </c>
      <c r="M2615" s="95" t="n">
        <v>0.43</v>
      </c>
      <c r="N2615" s="88" t="s">
        <v>31</v>
      </c>
      <c r="O2615" s="91" t="s">
        <v>218</v>
      </c>
      <c r="P2615" s="0" t="str">
        <f aca="false">RIGHT(H2615,LEN(H2615) - FIND(" ", H2615))</f>
        <v>Athletic Footwear</v>
      </c>
    </row>
    <row r="2616" customFormat="false" ht="14.25" hidden="false" customHeight="true" outlineLevel="0" collapsed="false">
      <c r="B2616" s="88" t="s">
        <v>13</v>
      </c>
      <c r="C2616" s="89" t="n">
        <v>1128299</v>
      </c>
      <c r="D2616" s="90" t="n">
        <v>44250</v>
      </c>
      <c r="E2616" s="88" t="s">
        <v>18</v>
      </c>
      <c r="F2616" s="88" t="s">
        <v>96</v>
      </c>
      <c r="G2616" s="88" t="s">
        <v>91</v>
      </c>
      <c r="H2616" s="91" t="s">
        <v>48</v>
      </c>
      <c r="I2616" s="92" t="n">
        <v>28</v>
      </c>
      <c r="J2616" s="93" t="n">
        <v>124</v>
      </c>
      <c r="K2616" s="94" t="n">
        <f aca="false">I2616 * J2616</f>
        <v>3472</v>
      </c>
      <c r="L2616" s="94" t="n">
        <f aca="false">K2616 *M2616</f>
        <v>1458.24</v>
      </c>
      <c r="M2616" s="95" t="n">
        <v>0.42</v>
      </c>
      <c r="N2616" s="88" t="s">
        <v>31</v>
      </c>
      <c r="O2616" s="91" t="s">
        <v>219</v>
      </c>
      <c r="P2616" s="0" t="str">
        <f aca="false">RIGHT(H2616,LEN(H2616) - FIND(" ", H2616))</f>
        <v>Street Footwear</v>
      </c>
    </row>
    <row r="2617" customFormat="false" ht="14.25" hidden="false" customHeight="true" outlineLevel="0" collapsed="false">
      <c r="B2617" s="88" t="s">
        <v>13</v>
      </c>
      <c r="C2617" s="89" t="n">
        <v>1128299</v>
      </c>
      <c r="D2617" s="90" t="n">
        <v>44250</v>
      </c>
      <c r="E2617" s="88" t="s">
        <v>18</v>
      </c>
      <c r="F2617" s="88" t="s">
        <v>75</v>
      </c>
      <c r="G2617" s="88" t="s">
        <v>148</v>
      </c>
      <c r="H2617" s="91" t="s">
        <v>44</v>
      </c>
      <c r="I2617" s="92" t="n">
        <v>26</v>
      </c>
      <c r="J2617" s="93" t="n">
        <v>68</v>
      </c>
      <c r="K2617" s="94" t="n">
        <f aca="false">I2617 * J2617</f>
        <v>1768</v>
      </c>
      <c r="L2617" s="94" t="n">
        <f aca="false">K2617 *M2617</f>
        <v>742.56</v>
      </c>
      <c r="M2617" s="95" t="n">
        <v>0.42</v>
      </c>
      <c r="N2617" s="88" t="s">
        <v>31</v>
      </c>
      <c r="O2617" s="91" t="s">
        <v>219</v>
      </c>
      <c r="P2617" s="0" t="str">
        <f aca="false">RIGHT(H2617,LEN(H2617) - FIND(" ", H2617))</f>
        <v>Athletic Footwear</v>
      </c>
    </row>
    <row r="2618" customFormat="false" ht="14.25" hidden="false" customHeight="true" outlineLevel="0" collapsed="false">
      <c r="B2618" s="88" t="s">
        <v>13</v>
      </c>
      <c r="C2618" s="89" t="n">
        <v>1128299</v>
      </c>
      <c r="D2618" s="90" t="n">
        <v>44250</v>
      </c>
      <c r="E2618" s="88" t="s">
        <v>18</v>
      </c>
      <c r="F2618" s="88" t="s">
        <v>75</v>
      </c>
      <c r="G2618" s="88" t="s">
        <v>148</v>
      </c>
      <c r="H2618" s="91" t="s">
        <v>16</v>
      </c>
      <c r="I2618" s="92" t="n">
        <v>36</v>
      </c>
      <c r="J2618" s="93" t="n">
        <v>51</v>
      </c>
      <c r="K2618" s="94" t="n">
        <f aca="false">I2618 * J2618</f>
        <v>1836</v>
      </c>
      <c r="L2618" s="94" t="n">
        <f aca="false">K2618 *M2618</f>
        <v>679.32</v>
      </c>
      <c r="M2618" s="95" t="n">
        <v>0.37</v>
      </c>
      <c r="N2618" s="88" t="s">
        <v>31</v>
      </c>
      <c r="O2618" s="91" t="s">
        <v>218</v>
      </c>
      <c r="P2618" s="0" t="str">
        <f aca="false">RIGHT(H2618,LEN(H2618) - FIND(" ", H2618))</f>
        <v>Apparel</v>
      </c>
    </row>
    <row r="2619" customFormat="false" ht="14.25" hidden="false" customHeight="true" outlineLevel="0" collapsed="false">
      <c r="B2619" s="88" t="s">
        <v>13</v>
      </c>
      <c r="C2619" s="89" t="n">
        <v>1128299</v>
      </c>
      <c r="D2619" s="90" t="n">
        <v>44250</v>
      </c>
      <c r="E2619" s="88" t="s">
        <v>18</v>
      </c>
      <c r="F2619" s="88" t="s">
        <v>75</v>
      </c>
      <c r="G2619" s="88" t="s">
        <v>148</v>
      </c>
      <c r="H2619" s="91" t="s">
        <v>38</v>
      </c>
      <c r="I2619" s="92" t="n">
        <v>31</v>
      </c>
      <c r="J2619" s="93" t="n">
        <v>116</v>
      </c>
      <c r="K2619" s="94" t="n">
        <f aca="false">I2619 * J2619</f>
        <v>3596</v>
      </c>
      <c r="L2619" s="94" t="n">
        <f aca="false">K2619 *M2619</f>
        <v>970.92</v>
      </c>
      <c r="M2619" s="95" t="n">
        <v>0.27</v>
      </c>
      <c r="N2619" s="88" t="s">
        <v>31</v>
      </c>
      <c r="O2619" s="91" t="s">
        <v>219</v>
      </c>
      <c r="P2619" s="0" t="str">
        <f aca="false">RIGHT(H2619,LEN(H2619) - FIND(" ", H2619))</f>
        <v>Apparel</v>
      </c>
    </row>
    <row r="2620" customFormat="false" ht="14.25" hidden="false" customHeight="true" outlineLevel="0" collapsed="false">
      <c r="B2620" s="88" t="s">
        <v>22</v>
      </c>
      <c r="C2620" s="89" t="n">
        <v>1189833</v>
      </c>
      <c r="D2620" s="90" t="n">
        <v>44251</v>
      </c>
      <c r="E2620" s="88" t="s">
        <v>29</v>
      </c>
      <c r="F2620" s="88" t="s">
        <v>124</v>
      </c>
      <c r="G2620" s="88" t="s">
        <v>87</v>
      </c>
      <c r="H2620" s="91" t="s">
        <v>16</v>
      </c>
      <c r="I2620" s="92" t="n">
        <v>55</v>
      </c>
      <c r="J2620" s="93" t="n">
        <v>350</v>
      </c>
      <c r="K2620" s="94" t="n">
        <f aca="false">I2620 * J2620</f>
        <v>19250</v>
      </c>
      <c r="L2620" s="94" t="n">
        <f aca="false">K2620 *M2620</f>
        <v>11550</v>
      </c>
      <c r="M2620" s="95" t="n">
        <v>0.6</v>
      </c>
      <c r="N2620" s="88" t="s">
        <v>31</v>
      </c>
      <c r="O2620" s="91" t="s">
        <v>218</v>
      </c>
      <c r="P2620" s="0" t="str">
        <f aca="false">RIGHT(H2620,LEN(H2620) - FIND(" ", H2620))</f>
        <v>Apparel</v>
      </c>
    </row>
    <row r="2621" customFormat="false" ht="14.25" hidden="false" customHeight="true" outlineLevel="0" collapsed="false">
      <c r="B2621" s="88" t="s">
        <v>13</v>
      </c>
      <c r="C2621" s="89" t="n">
        <v>1128299</v>
      </c>
      <c r="D2621" s="90" t="n">
        <v>44251</v>
      </c>
      <c r="E2621" s="88" t="s">
        <v>18</v>
      </c>
      <c r="F2621" s="88" t="s">
        <v>167</v>
      </c>
      <c r="G2621" s="88" t="s">
        <v>99</v>
      </c>
      <c r="H2621" s="91" t="s">
        <v>32</v>
      </c>
      <c r="I2621" s="92" t="n">
        <v>30</v>
      </c>
      <c r="J2621" s="93" t="n">
        <v>450</v>
      </c>
      <c r="K2621" s="94" t="n">
        <f aca="false">I2621 * J2621</f>
        <v>13500</v>
      </c>
      <c r="L2621" s="94" t="n">
        <f aca="false">K2621 *M2621</f>
        <v>4725</v>
      </c>
      <c r="M2621" s="95" t="n">
        <v>0.35</v>
      </c>
      <c r="N2621" s="88" t="s">
        <v>14</v>
      </c>
      <c r="O2621" s="91" t="s">
        <v>218</v>
      </c>
      <c r="P2621" s="0" t="str">
        <f aca="false">RIGHT(H2621,LEN(H2621) - FIND(" ", H2621))</f>
        <v>Street Footwear</v>
      </c>
    </row>
    <row r="2622" customFormat="false" ht="14.25" hidden="false" customHeight="true" outlineLevel="0" collapsed="false">
      <c r="B2622" s="88" t="s">
        <v>13</v>
      </c>
      <c r="C2622" s="89" t="n">
        <v>1128299</v>
      </c>
      <c r="D2622" s="90" t="n">
        <v>44251</v>
      </c>
      <c r="E2622" s="88" t="s">
        <v>18</v>
      </c>
      <c r="F2622" s="88" t="s">
        <v>167</v>
      </c>
      <c r="G2622" s="88" t="s">
        <v>99</v>
      </c>
      <c r="H2622" s="91" t="s">
        <v>24</v>
      </c>
      <c r="I2622" s="92" t="n">
        <v>40</v>
      </c>
      <c r="J2622" s="93" t="n">
        <v>350</v>
      </c>
      <c r="K2622" s="94" t="n">
        <f aca="false">I2622 * J2622</f>
        <v>14000</v>
      </c>
      <c r="L2622" s="94" t="n">
        <f aca="false">K2622 *M2622</f>
        <v>4900</v>
      </c>
      <c r="M2622" s="95" t="n">
        <v>0.35</v>
      </c>
      <c r="N2622" s="88" t="s">
        <v>14</v>
      </c>
      <c r="O2622" s="91" t="s">
        <v>218</v>
      </c>
      <c r="P2622" s="0" t="str">
        <f aca="false">RIGHT(H2622,LEN(H2622) - FIND(" ", H2622))</f>
        <v>Athletic Footwear</v>
      </c>
    </row>
    <row r="2623" customFormat="false" ht="14.25" hidden="false" customHeight="true" outlineLevel="0" collapsed="false">
      <c r="B2623" s="88" t="s">
        <v>13</v>
      </c>
      <c r="C2623" s="89" t="n">
        <v>1128299</v>
      </c>
      <c r="D2623" s="90" t="n">
        <v>44251</v>
      </c>
      <c r="E2623" s="88" t="s">
        <v>18</v>
      </c>
      <c r="F2623" s="88" t="s">
        <v>167</v>
      </c>
      <c r="G2623" s="88" t="s">
        <v>99</v>
      </c>
      <c r="H2623" s="91" t="s">
        <v>48</v>
      </c>
      <c r="I2623" s="92" t="n">
        <v>40</v>
      </c>
      <c r="J2623" s="93" t="n">
        <v>350</v>
      </c>
      <c r="K2623" s="94" t="n">
        <f aca="false">I2623 * J2623</f>
        <v>14000</v>
      </c>
      <c r="L2623" s="94" t="n">
        <f aca="false">K2623 *M2623</f>
        <v>4900</v>
      </c>
      <c r="M2623" s="95" t="n">
        <v>0.35</v>
      </c>
      <c r="N2623" s="88" t="s">
        <v>14</v>
      </c>
      <c r="O2623" s="91" t="s">
        <v>219</v>
      </c>
      <c r="P2623" s="0" t="str">
        <f aca="false">RIGHT(H2623,LEN(H2623) - FIND(" ", H2623))</f>
        <v>Street Footwear</v>
      </c>
    </row>
    <row r="2624" customFormat="false" ht="14.25" hidden="false" customHeight="true" outlineLevel="0" collapsed="false">
      <c r="B2624" s="88" t="s">
        <v>13</v>
      </c>
      <c r="C2624" s="89" t="n">
        <v>1128299</v>
      </c>
      <c r="D2624" s="90" t="n">
        <v>44251</v>
      </c>
      <c r="E2624" s="88" t="s">
        <v>34</v>
      </c>
      <c r="F2624" s="88" t="s">
        <v>161</v>
      </c>
      <c r="G2624" s="88" t="s">
        <v>152</v>
      </c>
      <c r="H2624" s="91" t="s">
        <v>44</v>
      </c>
      <c r="I2624" s="92" t="n">
        <v>40</v>
      </c>
      <c r="J2624" s="93" t="n">
        <v>200</v>
      </c>
      <c r="K2624" s="94" t="n">
        <f aca="false">I2624 * J2624</f>
        <v>8000</v>
      </c>
      <c r="L2624" s="94" t="n">
        <f aca="false">K2624 *M2624</f>
        <v>2800</v>
      </c>
      <c r="M2624" s="95" t="n">
        <v>0.35</v>
      </c>
      <c r="N2624" s="88" t="s">
        <v>14</v>
      </c>
      <c r="O2624" s="91" t="s">
        <v>219</v>
      </c>
      <c r="P2624" s="0" t="str">
        <f aca="false">RIGHT(H2624,LEN(H2624) - FIND(" ", H2624))</f>
        <v>Athletic Footwear</v>
      </c>
    </row>
    <row r="2625" customFormat="false" ht="14.25" hidden="false" customHeight="true" outlineLevel="0" collapsed="false">
      <c r="B2625" s="88" t="s">
        <v>13</v>
      </c>
      <c r="C2625" s="89" t="n">
        <v>1128299</v>
      </c>
      <c r="D2625" s="90" t="n">
        <v>44251</v>
      </c>
      <c r="E2625" s="88" t="s">
        <v>34</v>
      </c>
      <c r="F2625" s="88" t="s">
        <v>161</v>
      </c>
      <c r="G2625" s="88" t="s">
        <v>152</v>
      </c>
      <c r="H2625" s="91" t="s">
        <v>16</v>
      </c>
      <c r="I2625" s="92" t="n">
        <v>45</v>
      </c>
      <c r="J2625" s="93" t="n">
        <v>125</v>
      </c>
      <c r="K2625" s="94" t="n">
        <f aca="false">I2625 * J2625</f>
        <v>5625</v>
      </c>
      <c r="L2625" s="94" t="n">
        <f aca="false">K2625 *M2625</f>
        <v>2250</v>
      </c>
      <c r="M2625" s="95" t="n">
        <v>0.4</v>
      </c>
      <c r="N2625" s="88" t="s">
        <v>14</v>
      </c>
      <c r="O2625" s="91" t="s">
        <v>218</v>
      </c>
      <c r="P2625" s="0" t="str">
        <f aca="false">RIGHT(H2625,LEN(H2625) - FIND(" ", H2625))</f>
        <v>Apparel</v>
      </c>
    </row>
    <row r="2626" customFormat="false" ht="14.25" hidden="false" customHeight="true" outlineLevel="0" collapsed="false">
      <c r="B2626" s="88" t="s">
        <v>13</v>
      </c>
      <c r="C2626" s="89" t="n">
        <v>1128299</v>
      </c>
      <c r="D2626" s="90" t="n">
        <v>44251</v>
      </c>
      <c r="E2626" s="88" t="s">
        <v>34</v>
      </c>
      <c r="F2626" s="88" t="s">
        <v>161</v>
      </c>
      <c r="G2626" s="88" t="s">
        <v>152</v>
      </c>
      <c r="H2626" s="91" t="s">
        <v>38</v>
      </c>
      <c r="I2626" s="92" t="n">
        <v>40</v>
      </c>
      <c r="J2626" s="93" t="n">
        <v>325</v>
      </c>
      <c r="K2626" s="94" t="n">
        <f aca="false">I2626 * J2626</f>
        <v>13000</v>
      </c>
      <c r="L2626" s="94" t="n">
        <f aca="false">K2626 *M2626</f>
        <v>3900</v>
      </c>
      <c r="M2626" s="95" t="n">
        <v>0.3</v>
      </c>
      <c r="N2626" s="88" t="s">
        <v>14</v>
      </c>
      <c r="O2626" s="91" t="s">
        <v>219</v>
      </c>
      <c r="P2626" s="0" t="str">
        <f aca="false">RIGHT(H2626,LEN(H2626) - FIND(" ", H2626))</f>
        <v>Apparel</v>
      </c>
    </row>
    <row r="2627" customFormat="false" ht="14.25" hidden="false" customHeight="true" outlineLevel="0" collapsed="false">
      <c r="B2627" s="88" t="s">
        <v>43</v>
      </c>
      <c r="C2627" s="89" t="n">
        <v>1128299</v>
      </c>
      <c r="D2627" s="90" t="n">
        <v>44251</v>
      </c>
      <c r="E2627" s="88" t="s">
        <v>18</v>
      </c>
      <c r="F2627" s="88" t="s">
        <v>157</v>
      </c>
      <c r="G2627" s="88" t="s">
        <v>154</v>
      </c>
      <c r="H2627" s="91" t="s">
        <v>32</v>
      </c>
      <c r="I2627" s="92" t="n">
        <v>30</v>
      </c>
      <c r="J2627" s="93" t="n">
        <v>450</v>
      </c>
      <c r="K2627" s="94" t="n">
        <f aca="false">I2627 * J2627</f>
        <v>13500</v>
      </c>
      <c r="L2627" s="94" t="n">
        <f aca="false">K2627 *M2627</f>
        <v>4725</v>
      </c>
      <c r="M2627" s="95" t="n">
        <v>0.35</v>
      </c>
      <c r="N2627" s="88" t="s">
        <v>14</v>
      </c>
      <c r="O2627" s="91" t="s">
        <v>218</v>
      </c>
      <c r="P2627" s="0" t="str">
        <f aca="false">RIGHT(H2627,LEN(H2627) - FIND(" ", H2627))</f>
        <v>Street Footwear</v>
      </c>
    </row>
    <row r="2628" customFormat="false" ht="14.25" hidden="false" customHeight="true" outlineLevel="0" collapsed="false">
      <c r="B2628" s="88" t="s">
        <v>43</v>
      </c>
      <c r="C2628" s="89" t="n">
        <v>1128299</v>
      </c>
      <c r="D2628" s="90" t="n">
        <v>44251</v>
      </c>
      <c r="E2628" s="88" t="s">
        <v>18</v>
      </c>
      <c r="F2628" s="88" t="s">
        <v>157</v>
      </c>
      <c r="G2628" s="88" t="s">
        <v>154</v>
      </c>
      <c r="H2628" s="91" t="s">
        <v>24</v>
      </c>
      <c r="I2628" s="92" t="n">
        <v>40</v>
      </c>
      <c r="J2628" s="93" t="n">
        <v>350</v>
      </c>
      <c r="K2628" s="94" t="n">
        <f aca="false">I2628 * J2628</f>
        <v>14000</v>
      </c>
      <c r="L2628" s="94" t="n">
        <f aca="false">K2628 *M2628</f>
        <v>4900</v>
      </c>
      <c r="M2628" s="95" t="n">
        <v>0.35</v>
      </c>
      <c r="N2628" s="88" t="s">
        <v>14</v>
      </c>
      <c r="O2628" s="91" t="s">
        <v>218</v>
      </c>
      <c r="P2628" s="0" t="str">
        <f aca="false">RIGHT(H2628,LEN(H2628) - FIND(" ", H2628))</f>
        <v>Athletic Footwear</v>
      </c>
    </row>
    <row r="2629" customFormat="false" ht="14.25" hidden="false" customHeight="true" outlineLevel="0" collapsed="false">
      <c r="B2629" s="88" t="s">
        <v>43</v>
      </c>
      <c r="C2629" s="89" t="n">
        <v>1128299</v>
      </c>
      <c r="D2629" s="90" t="n">
        <v>44251</v>
      </c>
      <c r="E2629" s="88" t="s">
        <v>18</v>
      </c>
      <c r="F2629" s="88" t="s">
        <v>157</v>
      </c>
      <c r="G2629" s="88" t="s">
        <v>154</v>
      </c>
      <c r="H2629" s="91" t="s">
        <v>48</v>
      </c>
      <c r="I2629" s="92" t="n">
        <v>40</v>
      </c>
      <c r="J2629" s="93" t="n">
        <v>350</v>
      </c>
      <c r="K2629" s="94" t="n">
        <f aca="false">I2629 * J2629</f>
        <v>14000</v>
      </c>
      <c r="L2629" s="94" t="n">
        <f aca="false">K2629 *M2629</f>
        <v>4900</v>
      </c>
      <c r="M2629" s="95" t="n">
        <v>0.35</v>
      </c>
      <c r="N2629" s="88" t="s">
        <v>14</v>
      </c>
      <c r="O2629" s="91" t="s">
        <v>219</v>
      </c>
      <c r="P2629" s="0" t="str">
        <f aca="false">RIGHT(H2629,LEN(H2629) - FIND(" ", H2629))</f>
        <v>Street Footwear</v>
      </c>
    </row>
    <row r="2630" customFormat="false" ht="14.25" hidden="false" customHeight="true" outlineLevel="0" collapsed="false">
      <c r="B2630" s="88" t="s">
        <v>43</v>
      </c>
      <c r="C2630" s="89" t="n">
        <v>1128299</v>
      </c>
      <c r="D2630" s="90" t="n">
        <v>44251</v>
      </c>
      <c r="E2630" s="88" t="s">
        <v>18</v>
      </c>
      <c r="F2630" s="88" t="s">
        <v>147</v>
      </c>
      <c r="G2630" s="88" t="s">
        <v>168</v>
      </c>
      <c r="H2630" s="91" t="s">
        <v>44</v>
      </c>
      <c r="I2630" s="92" t="n">
        <v>40</v>
      </c>
      <c r="J2630" s="93" t="n">
        <v>200</v>
      </c>
      <c r="K2630" s="94" t="n">
        <f aca="false">I2630 * J2630</f>
        <v>8000</v>
      </c>
      <c r="L2630" s="94" t="n">
        <f aca="false">K2630 *M2630</f>
        <v>2800</v>
      </c>
      <c r="M2630" s="95" t="n">
        <v>0.35</v>
      </c>
      <c r="N2630" s="88" t="s">
        <v>14</v>
      </c>
      <c r="O2630" s="91" t="s">
        <v>219</v>
      </c>
      <c r="P2630" s="0" t="str">
        <f aca="false">RIGHT(H2630,LEN(H2630) - FIND(" ", H2630))</f>
        <v>Athletic Footwear</v>
      </c>
    </row>
    <row r="2631" customFormat="false" ht="14.25" hidden="false" customHeight="true" outlineLevel="0" collapsed="false">
      <c r="B2631" s="88" t="s">
        <v>43</v>
      </c>
      <c r="C2631" s="89" t="n">
        <v>1128299</v>
      </c>
      <c r="D2631" s="90" t="n">
        <v>44251</v>
      </c>
      <c r="E2631" s="88" t="s">
        <v>18</v>
      </c>
      <c r="F2631" s="88" t="s">
        <v>147</v>
      </c>
      <c r="G2631" s="88" t="s">
        <v>168</v>
      </c>
      <c r="H2631" s="91" t="s">
        <v>16</v>
      </c>
      <c r="I2631" s="92" t="n">
        <v>45</v>
      </c>
      <c r="J2631" s="93" t="n">
        <v>125</v>
      </c>
      <c r="K2631" s="94" t="n">
        <f aca="false">I2631 * J2631</f>
        <v>5625</v>
      </c>
      <c r="L2631" s="94" t="n">
        <f aca="false">K2631 *M2631</f>
        <v>2250</v>
      </c>
      <c r="M2631" s="95" t="n">
        <v>0.4</v>
      </c>
      <c r="N2631" s="88" t="s">
        <v>14</v>
      </c>
      <c r="O2631" s="91" t="s">
        <v>218</v>
      </c>
      <c r="P2631" s="0" t="str">
        <f aca="false">RIGHT(H2631,LEN(H2631) - FIND(" ", H2631))</f>
        <v>Apparel</v>
      </c>
    </row>
    <row r="2632" customFormat="false" ht="14.25" hidden="false" customHeight="true" outlineLevel="0" collapsed="false">
      <c r="B2632" s="88" t="s">
        <v>43</v>
      </c>
      <c r="C2632" s="89" t="n">
        <v>1128299</v>
      </c>
      <c r="D2632" s="90" t="n">
        <v>44251</v>
      </c>
      <c r="E2632" s="88" t="s">
        <v>18</v>
      </c>
      <c r="F2632" s="88" t="s">
        <v>147</v>
      </c>
      <c r="G2632" s="88" t="s">
        <v>168</v>
      </c>
      <c r="H2632" s="91" t="s">
        <v>38</v>
      </c>
      <c r="I2632" s="92" t="n">
        <v>40</v>
      </c>
      <c r="J2632" s="93" t="n">
        <v>325</v>
      </c>
      <c r="K2632" s="94" t="n">
        <f aca="false">I2632 * J2632</f>
        <v>13000</v>
      </c>
      <c r="L2632" s="94" t="n">
        <f aca="false">K2632 *M2632</f>
        <v>3900</v>
      </c>
      <c r="M2632" s="95" t="n">
        <v>0.3</v>
      </c>
      <c r="N2632" s="88" t="s">
        <v>14</v>
      </c>
      <c r="O2632" s="91" t="s">
        <v>219</v>
      </c>
      <c r="P2632" s="0" t="str">
        <f aca="false">RIGHT(H2632,LEN(H2632) - FIND(" ", H2632))</f>
        <v>Apparel</v>
      </c>
    </row>
    <row r="2633" customFormat="false" ht="14.25" hidden="false" customHeight="true" outlineLevel="0" collapsed="false">
      <c r="B2633" s="88" t="s">
        <v>22</v>
      </c>
      <c r="C2633" s="89" t="n">
        <v>1189833</v>
      </c>
      <c r="D2633" s="90" t="n">
        <v>44251</v>
      </c>
      <c r="E2633" s="88" t="s">
        <v>29</v>
      </c>
      <c r="F2633" s="88" t="s">
        <v>124</v>
      </c>
      <c r="G2633" s="88" t="s">
        <v>87</v>
      </c>
      <c r="H2633" s="91" t="s">
        <v>16</v>
      </c>
      <c r="I2633" s="92" t="n">
        <v>54</v>
      </c>
      <c r="J2633" s="93" t="n">
        <v>98</v>
      </c>
      <c r="K2633" s="94" t="n">
        <f aca="false">I2633 * J2633</f>
        <v>5292</v>
      </c>
      <c r="L2633" s="94" t="n">
        <f aca="false">K2633 *M2633</f>
        <v>3969</v>
      </c>
      <c r="M2633" s="95" t="n">
        <v>0.75</v>
      </c>
      <c r="N2633" s="88" t="s">
        <v>23</v>
      </c>
      <c r="O2633" s="91" t="s">
        <v>218</v>
      </c>
      <c r="P2633" s="0" t="str">
        <f aca="false">RIGHT(H2633,LEN(H2633) - FIND(" ", H2633))</f>
        <v>Apparel</v>
      </c>
    </row>
    <row r="2634" customFormat="false" ht="14.25" hidden="false" customHeight="true" outlineLevel="0" collapsed="false">
      <c r="B2634" s="88" t="s">
        <v>13</v>
      </c>
      <c r="C2634" s="89" t="n">
        <v>1128299</v>
      </c>
      <c r="D2634" s="90" t="n">
        <v>44251</v>
      </c>
      <c r="E2634" s="88" t="s">
        <v>18</v>
      </c>
      <c r="F2634" s="88" t="s">
        <v>167</v>
      </c>
      <c r="G2634" s="88" t="s">
        <v>99</v>
      </c>
      <c r="H2634" s="91" t="s">
        <v>32</v>
      </c>
      <c r="I2634" s="92" t="n">
        <v>27</v>
      </c>
      <c r="J2634" s="93" t="n">
        <v>113</v>
      </c>
      <c r="K2634" s="94" t="n">
        <f aca="false">I2634 * J2634</f>
        <v>3051</v>
      </c>
      <c r="L2634" s="94" t="n">
        <f aca="false">K2634 *M2634</f>
        <v>1403.46</v>
      </c>
      <c r="M2634" s="95" t="n">
        <v>0.46</v>
      </c>
      <c r="N2634" s="88" t="s">
        <v>23</v>
      </c>
      <c r="O2634" s="91" t="s">
        <v>218</v>
      </c>
      <c r="P2634" s="0" t="str">
        <f aca="false">RIGHT(H2634,LEN(H2634) - FIND(" ", H2634))</f>
        <v>Street Footwear</v>
      </c>
    </row>
    <row r="2635" customFormat="false" ht="14.25" hidden="false" customHeight="true" outlineLevel="0" collapsed="false">
      <c r="B2635" s="88" t="s">
        <v>13</v>
      </c>
      <c r="C2635" s="89" t="n">
        <v>1128299</v>
      </c>
      <c r="D2635" s="90" t="n">
        <v>44251</v>
      </c>
      <c r="E2635" s="88" t="s">
        <v>18</v>
      </c>
      <c r="F2635" s="88" t="s">
        <v>167</v>
      </c>
      <c r="G2635" s="88" t="s">
        <v>99</v>
      </c>
      <c r="H2635" s="91" t="s">
        <v>24</v>
      </c>
      <c r="I2635" s="92" t="n">
        <v>36</v>
      </c>
      <c r="J2635" s="93" t="n">
        <v>105</v>
      </c>
      <c r="K2635" s="94" t="n">
        <f aca="false">I2635 * J2635</f>
        <v>3780</v>
      </c>
      <c r="L2635" s="94" t="n">
        <f aca="false">K2635 *M2635</f>
        <v>1701</v>
      </c>
      <c r="M2635" s="95" t="n">
        <v>0.45</v>
      </c>
      <c r="N2635" s="88" t="s">
        <v>23</v>
      </c>
      <c r="O2635" s="91" t="s">
        <v>218</v>
      </c>
      <c r="P2635" s="0" t="str">
        <f aca="false">RIGHT(H2635,LEN(H2635) - FIND(" ", H2635))</f>
        <v>Athletic Footwear</v>
      </c>
    </row>
    <row r="2636" customFormat="false" ht="14.25" hidden="false" customHeight="true" outlineLevel="0" collapsed="false">
      <c r="B2636" s="88" t="s">
        <v>13</v>
      </c>
      <c r="C2636" s="89" t="n">
        <v>1128299</v>
      </c>
      <c r="D2636" s="90" t="n">
        <v>44251</v>
      </c>
      <c r="E2636" s="88" t="s">
        <v>18</v>
      </c>
      <c r="F2636" s="88" t="s">
        <v>167</v>
      </c>
      <c r="G2636" s="88" t="s">
        <v>99</v>
      </c>
      <c r="H2636" s="91" t="s">
        <v>48</v>
      </c>
      <c r="I2636" s="92" t="n">
        <v>39</v>
      </c>
      <c r="J2636" s="93" t="n">
        <v>88</v>
      </c>
      <c r="K2636" s="94" t="n">
        <f aca="false">I2636 * J2636</f>
        <v>3432</v>
      </c>
      <c r="L2636" s="94" t="n">
        <f aca="false">K2636 *M2636</f>
        <v>1544.4</v>
      </c>
      <c r="M2636" s="95" t="n">
        <v>0.45</v>
      </c>
      <c r="N2636" s="88" t="s">
        <v>23</v>
      </c>
      <c r="O2636" s="91" t="s">
        <v>219</v>
      </c>
      <c r="P2636" s="0" t="str">
        <f aca="false">RIGHT(H2636,LEN(H2636) - FIND(" ", H2636))</f>
        <v>Street Footwear</v>
      </c>
    </row>
    <row r="2637" customFormat="false" ht="14.25" hidden="false" customHeight="true" outlineLevel="0" collapsed="false">
      <c r="B2637" s="88" t="s">
        <v>13</v>
      </c>
      <c r="C2637" s="89" t="n">
        <v>1128299</v>
      </c>
      <c r="D2637" s="90" t="n">
        <v>44251</v>
      </c>
      <c r="E2637" s="88" t="s">
        <v>34</v>
      </c>
      <c r="F2637" s="88" t="s">
        <v>161</v>
      </c>
      <c r="G2637" s="88" t="s">
        <v>152</v>
      </c>
      <c r="H2637" s="91" t="s">
        <v>44</v>
      </c>
      <c r="I2637" s="92" t="n">
        <v>38</v>
      </c>
      <c r="J2637" s="93" t="n">
        <v>58</v>
      </c>
      <c r="K2637" s="94" t="n">
        <f aca="false">I2637 * J2637</f>
        <v>2204</v>
      </c>
      <c r="L2637" s="94" t="n">
        <f aca="false">K2637 *M2637</f>
        <v>1102</v>
      </c>
      <c r="M2637" s="95" t="n">
        <v>0.5</v>
      </c>
      <c r="N2637" s="88" t="s">
        <v>23</v>
      </c>
      <c r="O2637" s="91" t="s">
        <v>219</v>
      </c>
      <c r="P2637" s="0" t="str">
        <f aca="false">RIGHT(H2637,LEN(H2637) - FIND(" ", H2637))</f>
        <v>Athletic Footwear</v>
      </c>
    </row>
    <row r="2638" customFormat="false" ht="14.25" hidden="false" customHeight="true" outlineLevel="0" collapsed="false">
      <c r="B2638" s="88" t="s">
        <v>13</v>
      </c>
      <c r="C2638" s="89" t="n">
        <v>1128299</v>
      </c>
      <c r="D2638" s="90" t="n">
        <v>44251</v>
      </c>
      <c r="E2638" s="88" t="s">
        <v>34</v>
      </c>
      <c r="F2638" s="88" t="s">
        <v>161</v>
      </c>
      <c r="G2638" s="88" t="s">
        <v>152</v>
      </c>
      <c r="H2638" s="91" t="s">
        <v>16</v>
      </c>
      <c r="I2638" s="92" t="n">
        <v>42</v>
      </c>
      <c r="J2638" s="93" t="n">
        <v>38</v>
      </c>
      <c r="K2638" s="94" t="n">
        <f aca="false">I2638 * J2638</f>
        <v>1596</v>
      </c>
      <c r="L2638" s="94" t="n">
        <f aca="false">K2638 *M2638</f>
        <v>877.8</v>
      </c>
      <c r="M2638" s="95" t="n">
        <v>0.55</v>
      </c>
      <c r="N2638" s="88" t="s">
        <v>23</v>
      </c>
      <c r="O2638" s="91" t="s">
        <v>218</v>
      </c>
      <c r="P2638" s="0" t="str">
        <f aca="false">RIGHT(H2638,LEN(H2638) - FIND(" ", H2638))</f>
        <v>Apparel</v>
      </c>
    </row>
    <row r="2639" customFormat="false" ht="14.25" hidden="false" customHeight="true" outlineLevel="0" collapsed="false">
      <c r="B2639" s="88" t="s">
        <v>13</v>
      </c>
      <c r="C2639" s="89" t="n">
        <v>1128299</v>
      </c>
      <c r="D2639" s="90" t="n">
        <v>44251</v>
      </c>
      <c r="E2639" s="88" t="s">
        <v>34</v>
      </c>
      <c r="F2639" s="88" t="s">
        <v>161</v>
      </c>
      <c r="G2639" s="88" t="s">
        <v>152</v>
      </c>
      <c r="H2639" s="91" t="s">
        <v>38</v>
      </c>
      <c r="I2639" s="92" t="n">
        <v>38</v>
      </c>
      <c r="J2639" s="93" t="n">
        <v>81</v>
      </c>
      <c r="K2639" s="94" t="n">
        <f aca="false">I2639 * J2639</f>
        <v>3078</v>
      </c>
      <c r="L2639" s="94" t="n">
        <f aca="false">K2639 *M2639</f>
        <v>1323.54</v>
      </c>
      <c r="M2639" s="95" t="n">
        <v>0.43</v>
      </c>
      <c r="N2639" s="88" t="s">
        <v>23</v>
      </c>
      <c r="O2639" s="91" t="s">
        <v>219</v>
      </c>
      <c r="P2639" s="0" t="str">
        <f aca="false">RIGHT(H2639,LEN(H2639) - FIND(" ", H2639))</f>
        <v>Apparel</v>
      </c>
    </row>
    <row r="2640" customFormat="false" ht="14.25" hidden="false" customHeight="true" outlineLevel="0" collapsed="false">
      <c r="B2640" s="88" t="s">
        <v>43</v>
      </c>
      <c r="C2640" s="89" t="n">
        <v>1128299</v>
      </c>
      <c r="D2640" s="90" t="n">
        <v>44251</v>
      </c>
      <c r="E2640" s="88" t="s">
        <v>18</v>
      </c>
      <c r="F2640" s="88" t="s">
        <v>157</v>
      </c>
      <c r="G2640" s="88" t="s">
        <v>154</v>
      </c>
      <c r="H2640" s="91" t="s">
        <v>32</v>
      </c>
      <c r="I2640" s="92" t="n">
        <v>29</v>
      </c>
      <c r="J2640" s="93" t="n">
        <v>117</v>
      </c>
      <c r="K2640" s="94" t="n">
        <f aca="false">I2640 * J2640</f>
        <v>3393</v>
      </c>
      <c r="L2640" s="94" t="n">
        <f aca="false">K2640 *M2640</f>
        <v>1526.85</v>
      </c>
      <c r="M2640" s="95" t="n">
        <v>0.45</v>
      </c>
      <c r="N2640" s="88" t="s">
        <v>23</v>
      </c>
      <c r="O2640" s="91" t="s">
        <v>218</v>
      </c>
      <c r="P2640" s="0" t="str">
        <f aca="false">RIGHT(H2640,LEN(H2640) - FIND(" ", H2640))</f>
        <v>Street Footwear</v>
      </c>
    </row>
    <row r="2641" customFormat="false" ht="14.25" hidden="false" customHeight="true" outlineLevel="0" collapsed="false">
      <c r="B2641" s="88" t="s">
        <v>43</v>
      </c>
      <c r="C2641" s="89" t="n">
        <v>1128299</v>
      </c>
      <c r="D2641" s="90" t="n">
        <v>44251</v>
      </c>
      <c r="E2641" s="88" t="s">
        <v>18</v>
      </c>
      <c r="F2641" s="88" t="s">
        <v>157</v>
      </c>
      <c r="G2641" s="88" t="s">
        <v>154</v>
      </c>
      <c r="H2641" s="91" t="s">
        <v>24</v>
      </c>
      <c r="I2641" s="92" t="n">
        <v>39</v>
      </c>
      <c r="J2641" s="93" t="n">
        <v>91</v>
      </c>
      <c r="K2641" s="94" t="n">
        <f aca="false">I2641 * J2641</f>
        <v>3549</v>
      </c>
      <c r="L2641" s="94" t="n">
        <f aca="false">K2641 *M2641</f>
        <v>1703.52</v>
      </c>
      <c r="M2641" s="95" t="n">
        <v>0.48</v>
      </c>
      <c r="N2641" s="88" t="s">
        <v>23</v>
      </c>
      <c r="O2641" s="91" t="s">
        <v>218</v>
      </c>
      <c r="P2641" s="0" t="str">
        <f aca="false">RIGHT(H2641,LEN(H2641) - FIND(" ", H2641))</f>
        <v>Athletic Footwear</v>
      </c>
    </row>
    <row r="2642" customFormat="false" ht="14.25" hidden="false" customHeight="true" outlineLevel="0" collapsed="false">
      <c r="B2642" s="88" t="s">
        <v>43</v>
      </c>
      <c r="C2642" s="89" t="n">
        <v>1128299</v>
      </c>
      <c r="D2642" s="90" t="n">
        <v>44251</v>
      </c>
      <c r="E2642" s="88" t="s">
        <v>18</v>
      </c>
      <c r="F2642" s="88" t="s">
        <v>157</v>
      </c>
      <c r="G2642" s="88" t="s">
        <v>154</v>
      </c>
      <c r="H2642" s="91" t="s">
        <v>48</v>
      </c>
      <c r="I2642" s="92" t="n">
        <v>36</v>
      </c>
      <c r="J2642" s="93" t="n">
        <v>88</v>
      </c>
      <c r="K2642" s="94" t="n">
        <f aca="false">I2642 * J2642</f>
        <v>3168</v>
      </c>
      <c r="L2642" s="94" t="n">
        <f aca="false">K2642 *M2642</f>
        <v>1425.6</v>
      </c>
      <c r="M2642" s="95" t="n">
        <v>0.45</v>
      </c>
      <c r="N2642" s="88" t="s">
        <v>23</v>
      </c>
      <c r="O2642" s="91" t="s">
        <v>219</v>
      </c>
      <c r="P2642" s="0" t="str">
        <f aca="false">RIGHT(H2642,LEN(H2642) - FIND(" ", H2642))</f>
        <v>Street Footwear</v>
      </c>
    </row>
    <row r="2643" customFormat="false" ht="14.25" hidden="false" customHeight="true" outlineLevel="0" collapsed="false">
      <c r="B2643" s="88" t="s">
        <v>43</v>
      </c>
      <c r="C2643" s="89" t="n">
        <v>1128299</v>
      </c>
      <c r="D2643" s="90" t="n">
        <v>44251</v>
      </c>
      <c r="E2643" s="88" t="s">
        <v>18</v>
      </c>
      <c r="F2643" s="88" t="s">
        <v>147</v>
      </c>
      <c r="G2643" s="88" t="s">
        <v>168</v>
      </c>
      <c r="H2643" s="91" t="s">
        <v>44</v>
      </c>
      <c r="I2643" s="92" t="n">
        <v>39</v>
      </c>
      <c r="J2643" s="93" t="n">
        <v>58</v>
      </c>
      <c r="K2643" s="94" t="n">
        <f aca="false">I2643 * J2643</f>
        <v>2262</v>
      </c>
      <c r="L2643" s="94" t="n">
        <f aca="false">K2643 *M2643</f>
        <v>1085.76</v>
      </c>
      <c r="M2643" s="95" t="n">
        <v>0.48</v>
      </c>
      <c r="N2643" s="88" t="s">
        <v>23</v>
      </c>
      <c r="O2643" s="91" t="s">
        <v>219</v>
      </c>
      <c r="P2643" s="0" t="str">
        <f aca="false">RIGHT(H2643,LEN(H2643) - FIND(" ", H2643))</f>
        <v>Athletic Footwear</v>
      </c>
    </row>
    <row r="2644" customFormat="false" ht="14.25" hidden="false" customHeight="true" outlineLevel="0" collapsed="false">
      <c r="B2644" s="88" t="s">
        <v>43</v>
      </c>
      <c r="C2644" s="89" t="n">
        <v>1128299</v>
      </c>
      <c r="D2644" s="90" t="n">
        <v>44251</v>
      </c>
      <c r="E2644" s="88" t="s">
        <v>18</v>
      </c>
      <c r="F2644" s="88" t="s">
        <v>147</v>
      </c>
      <c r="G2644" s="88" t="s">
        <v>168</v>
      </c>
      <c r="H2644" s="91" t="s">
        <v>16</v>
      </c>
      <c r="I2644" s="92" t="n">
        <v>42</v>
      </c>
      <c r="J2644" s="93" t="n">
        <v>38</v>
      </c>
      <c r="K2644" s="94" t="n">
        <f aca="false">I2644 * J2644</f>
        <v>1596</v>
      </c>
      <c r="L2644" s="94" t="n">
        <f aca="false">K2644 *M2644</f>
        <v>829.92</v>
      </c>
      <c r="M2644" s="95" t="n">
        <v>0.52</v>
      </c>
      <c r="N2644" s="88" t="s">
        <v>23</v>
      </c>
      <c r="O2644" s="91" t="s">
        <v>218</v>
      </c>
      <c r="P2644" s="0" t="str">
        <f aca="false">RIGHT(H2644,LEN(H2644) - FIND(" ", H2644))</f>
        <v>Apparel</v>
      </c>
    </row>
    <row r="2645" customFormat="false" ht="14.25" hidden="false" customHeight="true" outlineLevel="0" collapsed="false">
      <c r="B2645" s="88" t="s">
        <v>43</v>
      </c>
      <c r="C2645" s="89" t="n">
        <v>1128299</v>
      </c>
      <c r="D2645" s="90" t="n">
        <v>44251</v>
      </c>
      <c r="E2645" s="88" t="s">
        <v>18</v>
      </c>
      <c r="F2645" s="88" t="s">
        <v>147</v>
      </c>
      <c r="G2645" s="88" t="s">
        <v>168</v>
      </c>
      <c r="H2645" s="91" t="s">
        <v>38</v>
      </c>
      <c r="I2645" s="92" t="n">
        <v>37</v>
      </c>
      <c r="J2645" s="93" t="n">
        <v>85</v>
      </c>
      <c r="K2645" s="94" t="n">
        <f aca="false">I2645 * J2645</f>
        <v>3145</v>
      </c>
      <c r="L2645" s="94" t="n">
        <f aca="false">K2645 *M2645</f>
        <v>1258</v>
      </c>
      <c r="M2645" s="95" t="n">
        <v>0.4</v>
      </c>
      <c r="N2645" s="88" t="s">
        <v>23</v>
      </c>
      <c r="O2645" s="91" t="s">
        <v>219</v>
      </c>
      <c r="P2645" s="0" t="str">
        <f aca="false">RIGHT(H2645,LEN(H2645) - FIND(" ", H2645))</f>
        <v>Apparel</v>
      </c>
    </row>
    <row r="2646" customFormat="false" ht="14.25" hidden="false" customHeight="true" outlineLevel="0" collapsed="false">
      <c r="B2646" s="88" t="s">
        <v>13</v>
      </c>
      <c r="C2646" s="89" t="n">
        <v>1128299</v>
      </c>
      <c r="D2646" s="90" t="n">
        <v>44251</v>
      </c>
      <c r="E2646" s="88" t="s">
        <v>34</v>
      </c>
      <c r="F2646" s="88" t="s">
        <v>161</v>
      </c>
      <c r="G2646" s="88" t="s">
        <v>152</v>
      </c>
      <c r="H2646" s="91" t="s">
        <v>44</v>
      </c>
      <c r="I2646" s="92" t="n">
        <v>28</v>
      </c>
      <c r="J2646" s="93" t="n">
        <v>64</v>
      </c>
      <c r="K2646" s="94" t="n">
        <f aca="false">I2646 * J2646</f>
        <v>1792</v>
      </c>
      <c r="L2646" s="94" t="n">
        <f aca="false">K2646 *M2646</f>
        <v>734.72</v>
      </c>
      <c r="M2646" s="95" t="n">
        <v>0.41</v>
      </c>
      <c r="N2646" s="88" t="s">
        <v>31</v>
      </c>
      <c r="O2646" s="91" t="s">
        <v>219</v>
      </c>
      <c r="P2646" s="0" t="str">
        <f aca="false">RIGHT(H2646,LEN(H2646) - FIND(" ", H2646))</f>
        <v>Athletic Footwear</v>
      </c>
    </row>
    <row r="2647" customFormat="false" ht="14.25" hidden="false" customHeight="true" outlineLevel="0" collapsed="false">
      <c r="B2647" s="88" t="s">
        <v>13</v>
      </c>
      <c r="C2647" s="89" t="n">
        <v>1128299</v>
      </c>
      <c r="D2647" s="90" t="n">
        <v>44251</v>
      </c>
      <c r="E2647" s="88" t="s">
        <v>34</v>
      </c>
      <c r="F2647" s="88" t="s">
        <v>161</v>
      </c>
      <c r="G2647" s="88" t="s">
        <v>152</v>
      </c>
      <c r="H2647" s="91" t="s">
        <v>16</v>
      </c>
      <c r="I2647" s="92" t="n">
        <v>29</v>
      </c>
      <c r="J2647" s="93" t="n">
        <v>39</v>
      </c>
      <c r="K2647" s="94" t="n">
        <f aca="false">I2647 * J2647</f>
        <v>1131</v>
      </c>
      <c r="L2647" s="94" t="n">
        <f aca="false">K2647 *M2647</f>
        <v>508.95</v>
      </c>
      <c r="M2647" s="95" t="n">
        <v>0.45</v>
      </c>
      <c r="N2647" s="88" t="s">
        <v>31</v>
      </c>
      <c r="O2647" s="91" t="s">
        <v>218</v>
      </c>
      <c r="P2647" s="0" t="str">
        <f aca="false">RIGHT(H2647,LEN(H2647) - FIND(" ", H2647))</f>
        <v>Apparel</v>
      </c>
    </row>
    <row r="2648" customFormat="false" ht="14.25" hidden="false" customHeight="true" outlineLevel="0" collapsed="false">
      <c r="B2648" s="88" t="s">
        <v>13</v>
      </c>
      <c r="C2648" s="89" t="n">
        <v>1128299</v>
      </c>
      <c r="D2648" s="90" t="n">
        <v>44251</v>
      </c>
      <c r="E2648" s="88" t="s">
        <v>34</v>
      </c>
      <c r="F2648" s="88" t="s">
        <v>161</v>
      </c>
      <c r="G2648" s="88" t="s">
        <v>152</v>
      </c>
      <c r="H2648" s="91" t="s">
        <v>38</v>
      </c>
      <c r="I2648" s="92" t="n">
        <v>30</v>
      </c>
      <c r="J2648" s="93" t="n">
        <v>107</v>
      </c>
      <c r="K2648" s="94" t="n">
        <f aca="false">I2648 * J2648</f>
        <v>3210</v>
      </c>
      <c r="L2648" s="94" t="n">
        <f aca="false">K2648 *M2648</f>
        <v>1155.6</v>
      </c>
      <c r="M2648" s="95" t="n">
        <v>0.36</v>
      </c>
      <c r="N2648" s="88" t="s">
        <v>31</v>
      </c>
      <c r="O2648" s="91" t="s">
        <v>219</v>
      </c>
      <c r="P2648" s="0" t="str">
        <f aca="false">RIGHT(H2648,LEN(H2648) - FIND(" ", H2648))</f>
        <v>Apparel</v>
      </c>
    </row>
    <row r="2649" customFormat="false" ht="14.25" hidden="false" customHeight="true" outlineLevel="0" collapsed="false">
      <c r="B2649" s="88" t="s">
        <v>43</v>
      </c>
      <c r="C2649" s="89" t="n">
        <v>1128299</v>
      </c>
      <c r="D2649" s="90" t="n">
        <v>44251</v>
      </c>
      <c r="E2649" s="88" t="s">
        <v>18</v>
      </c>
      <c r="F2649" s="88" t="s">
        <v>157</v>
      </c>
      <c r="G2649" s="88" t="s">
        <v>154</v>
      </c>
      <c r="H2649" s="91" t="s">
        <v>32</v>
      </c>
      <c r="I2649" s="92" t="n">
        <v>22</v>
      </c>
      <c r="J2649" s="93" t="n">
        <v>153</v>
      </c>
      <c r="K2649" s="94" t="n">
        <f aca="false">I2649 * J2649</f>
        <v>3366</v>
      </c>
      <c r="L2649" s="94" t="n">
        <f aca="false">K2649 *M2649</f>
        <v>1380.06</v>
      </c>
      <c r="M2649" s="95" t="n">
        <v>0.41</v>
      </c>
      <c r="N2649" s="88" t="s">
        <v>31</v>
      </c>
      <c r="O2649" s="91" t="s">
        <v>218</v>
      </c>
      <c r="P2649" s="0" t="str">
        <f aca="false">RIGHT(H2649,LEN(H2649) - FIND(" ", H2649))</f>
        <v>Street Footwear</v>
      </c>
    </row>
    <row r="2650" customFormat="false" ht="14.25" hidden="false" customHeight="true" outlineLevel="0" collapsed="false">
      <c r="B2650" s="88" t="s">
        <v>43</v>
      </c>
      <c r="C2650" s="89" t="n">
        <v>1128299</v>
      </c>
      <c r="D2650" s="90" t="n">
        <v>44251</v>
      </c>
      <c r="E2650" s="88" t="s">
        <v>18</v>
      </c>
      <c r="F2650" s="88" t="s">
        <v>157</v>
      </c>
      <c r="G2650" s="88" t="s">
        <v>154</v>
      </c>
      <c r="H2650" s="91" t="s">
        <v>24</v>
      </c>
      <c r="I2650" s="92" t="n">
        <v>29</v>
      </c>
      <c r="J2650" s="93" t="n">
        <v>123</v>
      </c>
      <c r="K2650" s="94" t="n">
        <f aca="false">I2650 * J2650</f>
        <v>3567</v>
      </c>
      <c r="L2650" s="94" t="n">
        <f aca="false">K2650 *M2650</f>
        <v>1498.14</v>
      </c>
      <c r="M2650" s="95" t="n">
        <v>0.42</v>
      </c>
      <c r="N2650" s="88" t="s">
        <v>31</v>
      </c>
      <c r="O2650" s="91" t="s">
        <v>218</v>
      </c>
      <c r="P2650" s="0" t="str">
        <f aca="false">RIGHT(H2650,LEN(H2650) - FIND(" ", H2650))</f>
        <v>Athletic Footwear</v>
      </c>
    </row>
    <row r="2651" customFormat="false" ht="14.25" hidden="false" customHeight="true" outlineLevel="0" collapsed="false">
      <c r="B2651" s="88" t="s">
        <v>43</v>
      </c>
      <c r="C2651" s="89" t="n">
        <v>1128299</v>
      </c>
      <c r="D2651" s="90" t="n">
        <v>44251</v>
      </c>
      <c r="E2651" s="88" t="s">
        <v>18</v>
      </c>
      <c r="F2651" s="88" t="s">
        <v>157</v>
      </c>
      <c r="G2651" s="88" t="s">
        <v>154</v>
      </c>
      <c r="H2651" s="91" t="s">
        <v>48</v>
      </c>
      <c r="I2651" s="92" t="n">
        <v>28</v>
      </c>
      <c r="J2651" s="93" t="n">
        <v>123</v>
      </c>
      <c r="K2651" s="94" t="n">
        <f aca="false">I2651 * J2651</f>
        <v>3444</v>
      </c>
      <c r="L2651" s="94" t="n">
        <f aca="false">K2651 *M2651</f>
        <v>1274.28</v>
      </c>
      <c r="M2651" s="95" t="n">
        <v>0.37</v>
      </c>
      <c r="N2651" s="88" t="s">
        <v>31</v>
      </c>
      <c r="O2651" s="91" t="s">
        <v>219</v>
      </c>
      <c r="P2651" s="0" t="str">
        <f aca="false">RIGHT(H2651,LEN(H2651) - FIND(" ", H2651))</f>
        <v>Street Footwear</v>
      </c>
    </row>
    <row r="2652" customFormat="false" ht="14.25" hidden="false" customHeight="true" outlineLevel="0" collapsed="false">
      <c r="B2652" s="88" t="s">
        <v>43</v>
      </c>
      <c r="C2652" s="89" t="n">
        <v>1128299</v>
      </c>
      <c r="D2652" s="90" t="n">
        <v>44251</v>
      </c>
      <c r="E2652" s="88" t="s">
        <v>18</v>
      </c>
      <c r="F2652" s="88" t="s">
        <v>147</v>
      </c>
      <c r="G2652" s="88" t="s">
        <v>168</v>
      </c>
      <c r="H2652" s="91" t="s">
        <v>44</v>
      </c>
      <c r="I2652" s="92" t="n">
        <v>29</v>
      </c>
      <c r="J2652" s="93" t="n">
        <v>64</v>
      </c>
      <c r="K2652" s="94" t="n">
        <f aca="false">I2652 * J2652</f>
        <v>1856</v>
      </c>
      <c r="L2652" s="94" t="n">
        <f aca="false">K2652 *M2652</f>
        <v>760.96</v>
      </c>
      <c r="M2652" s="95" t="n">
        <v>0.41</v>
      </c>
      <c r="N2652" s="88" t="s">
        <v>31</v>
      </c>
      <c r="O2652" s="91" t="s">
        <v>219</v>
      </c>
      <c r="P2652" s="0" t="str">
        <f aca="false">RIGHT(H2652,LEN(H2652) - FIND(" ", H2652))</f>
        <v>Athletic Footwear</v>
      </c>
    </row>
    <row r="2653" customFormat="false" ht="14.25" hidden="false" customHeight="true" outlineLevel="0" collapsed="false">
      <c r="B2653" s="88" t="s">
        <v>43</v>
      </c>
      <c r="C2653" s="89" t="n">
        <v>1128299</v>
      </c>
      <c r="D2653" s="90" t="n">
        <v>44251</v>
      </c>
      <c r="E2653" s="88" t="s">
        <v>18</v>
      </c>
      <c r="F2653" s="88" t="s">
        <v>147</v>
      </c>
      <c r="G2653" s="88" t="s">
        <v>168</v>
      </c>
      <c r="H2653" s="91" t="s">
        <v>16</v>
      </c>
      <c r="I2653" s="92" t="n">
        <v>32</v>
      </c>
      <c r="J2653" s="93" t="n">
        <v>43</v>
      </c>
      <c r="K2653" s="94" t="n">
        <f aca="false">I2653 * J2653</f>
        <v>1376</v>
      </c>
      <c r="L2653" s="94" t="n">
        <f aca="false">K2653 *M2653</f>
        <v>605.44</v>
      </c>
      <c r="M2653" s="95" t="n">
        <v>0.44</v>
      </c>
      <c r="N2653" s="88" t="s">
        <v>31</v>
      </c>
      <c r="O2653" s="91" t="s">
        <v>218</v>
      </c>
      <c r="P2653" s="0" t="str">
        <f aca="false">RIGHT(H2653,LEN(H2653) - FIND(" ", H2653))</f>
        <v>Apparel</v>
      </c>
    </row>
    <row r="2654" customFormat="false" ht="14.25" hidden="false" customHeight="true" outlineLevel="0" collapsed="false">
      <c r="B2654" s="88" t="s">
        <v>43</v>
      </c>
      <c r="C2654" s="89" t="n">
        <v>1128299</v>
      </c>
      <c r="D2654" s="90" t="n">
        <v>44251</v>
      </c>
      <c r="E2654" s="88" t="s">
        <v>18</v>
      </c>
      <c r="F2654" s="88" t="s">
        <v>147</v>
      </c>
      <c r="G2654" s="88" t="s">
        <v>168</v>
      </c>
      <c r="H2654" s="91" t="s">
        <v>38</v>
      </c>
      <c r="I2654" s="92" t="n">
        <v>28</v>
      </c>
      <c r="J2654" s="93" t="n">
        <v>98</v>
      </c>
      <c r="K2654" s="94" t="n">
        <f aca="false">I2654 * J2654</f>
        <v>2744</v>
      </c>
      <c r="L2654" s="94" t="n">
        <f aca="false">K2654 *M2654</f>
        <v>960.4</v>
      </c>
      <c r="M2654" s="95" t="n">
        <v>0.35</v>
      </c>
      <c r="N2654" s="88" t="s">
        <v>31</v>
      </c>
      <c r="O2654" s="91" t="s">
        <v>219</v>
      </c>
      <c r="P2654" s="0" t="str">
        <f aca="false">RIGHT(H2654,LEN(H2654) - FIND(" ", H2654))</f>
        <v>Apparel</v>
      </c>
    </row>
    <row r="2655" customFormat="false" ht="14.25" hidden="false" customHeight="true" outlineLevel="0" collapsed="false">
      <c r="B2655" s="88" t="s">
        <v>22</v>
      </c>
      <c r="C2655" s="89" t="n">
        <v>1189833</v>
      </c>
      <c r="D2655" s="90" t="n">
        <v>44252</v>
      </c>
      <c r="E2655" s="88" t="s">
        <v>29</v>
      </c>
      <c r="F2655" s="88" t="s">
        <v>124</v>
      </c>
      <c r="G2655" s="88" t="s">
        <v>87</v>
      </c>
      <c r="H2655" s="91" t="s">
        <v>38</v>
      </c>
      <c r="I2655" s="92" t="n">
        <v>60</v>
      </c>
      <c r="J2655" s="93" t="n">
        <v>400</v>
      </c>
      <c r="K2655" s="94" t="n">
        <f aca="false">I2655 * J2655</f>
        <v>24000</v>
      </c>
      <c r="L2655" s="94" t="n">
        <f aca="false">K2655 *M2655</f>
        <v>6000</v>
      </c>
      <c r="M2655" s="95" t="n">
        <v>0.25</v>
      </c>
      <c r="N2655" s="88" t="s">
        <v>31</v>
      </c>
      <c r="O2655" s="91" t="s">
        <v>219</v>
      </c>
      <c r="P2655" s="0" t="str">
        <f aca="false">RIGHT(H2655,LEN(H2655) - FIND(" ", H2655))</f>
        <v>Apparel</v>
      </c>
    </row>
    <row r="2656" customFormat="false" ht="14.25" hidden="false" customHeight="true" outlineLevel="0" collapsed="false">
      <c r="B2656" s="88" t="s">
        <v>22</v>
      </c>
      <c r="C2656" s="89" t="n">
        <v>1189833</v>
      </c>
      <c r="D2656" s="90" t="n">
        <v>44252</v>
      </c>
      <c r="E2656" s="88" t="s">
        <v>29</v>
      </c>
      <c r="F2656" s="88" t="s">
        <v>124</v>
      </c>
      <c r="G2656" s="88" t="s">
        <v>87</v>
      </c>
      <c r="H2656" s="91" t="s">
        <v>38</v>
      </c>
      <c r="I2656" s="92" t="n">
        <v>58</v>
      </c>
      <c r="J2656" s="93" t="n">
        <v>108</v>
      </c>
      <c r="K2656" s="94" t="n">
        <f aca="false">I2656 * J2656</f>
        <v>6264</v>
      </c>
      <c r="L2656" s="94" t="n">
        <f aca="false">K2656 *M2656</f>
        <v>2442.96</v>
      </c>
      <c r="M2656" s="95" t="n">
        <v>0.39</v>
      </c>
      <c r="N2656" s="88" t="s">
        <v>23</v>
      </c>
      <c r="O2656" s="91" t="s">
        <v>219</v>
      </c>
      <c r="P2656" s="0" t="str">
        <f aca="false">RIGHT(H2656,LEN(H2656) - FIND(" ", H2656))</f>
        <v>Apparel</v>
      </c>
    </row>
    <row r="2657" customFormat="false" ht="14.25" hidden="false" customHeight="true" outlineLevel="0" collapsed="false">
      <c r="B2657" s="88" t="s">
        <v>22</v>
      </c>
      <c r="C2657" s="89" t="n">
        <v>1189833</v>
      </c>
      <c r="D2657" s="90" t="n">
        <v>44253</v>
      </c>
      <c r="E2657" s="88" t="s">
        <v>29</v>
      </c>
      <c r="F2657" s="88" t="s">
        <v>124</v>
      </c>
      <c r="G2657" s="88" t="s">
        <v>87</v>
      </c>
      <c r="H2657" s="91" t="s">
        <v>32</v>
      </c>
      <c r="I2657" s="92" t="n">
        <v>40</v>
      </c>
      <c r="J2657" s="93" t="n">
        <v>575</v>
      </c>
      <c r="K2657" s="94" t="n">
        <f aca="false">I2657 * J2657</f>
        <v>23000</v>
      </c>
      <c r="L2657" s="94" t="n">
        <f aca="false">K2657 *M2657</f>
        <v>10350</v>
      </c>
      <c r="M2657" s="95" t="n">
        <v>0.45</v>
      </c>
      <c r="N2657" s="88" t="s">
        <v>31</v>
      </c>
      <c r="O2657" s="91" t="s">
        <v>218</v>
      </c>
      <c r="P2657" s="0" t="str">
        <f aca="false">RIGHT(H2657,LEN(H2657) - FIND(" ", H2657))</f>
        <v>Street Footwear</v>
      </c>
    </row>
    <row r="2658" customFormat="false" ht="14.25" hidden="false" customHeight="true" outlineLevel="0" collapsed="false">
      <c r="B2658" s="88" t="s">
        <v>22</v>
      </c>
      <c r="C2658" s="89" t="n">
        <v>1128299</v>
      </c>
      <c r="D2658" s="90" t="n">
        <v>44253</v>
      </c>
      <c r="E2658" s="88" t="s">
        <v>18</v>
      </c>
      <c r="F2658" s="88" t="s">
        <v>75</v>
      </c>
      <c r="G2658" s="88" t="s">
        <v>148</v>
      </c>
      <c r="H2658" s="91" t="s">
        <v>32</v>
      </c>
      <c r="I2658" s="92" t="n">
        <v>35</v>
      </c>
      <c r="J2658" s="93" t="n">
        <v>525</v>
      </c>
      <c r="K2658" s="94" t="n">
        <f aca="false">I2658 * J2658</f>
        <v>18375</v>
      </c>
      <c r="L2658" s="94" t="n">
        <f aca="false">K2658 *M2658</f>
        <v>6431.25</v>
      </c>
      <c r="M2658" s="95" t="n">
        <v>0.35</v>
      </c>
      <c r="N2658" s="88" t="s">
        <v>23</v>
      </c>
      <c r="O2658" s="91" t="s">
        <v>218</v>
      </c>
      <c r="P2658" s="0" t="str">
        <f aca="false">RIGHT(H2658,LEN(H2658) - FIND(" ", H2658))</f>
        <v>Street Footwear</v>
      </c>
    </row>
    <row r="2659" customFormat="false" ht="14.25" hidden="false" customHeight="true" outlineLevel="0" collapsed="false">
      <c r="B2659" s="88" t="s">
        <v>22</v>
      </c>
      <c r="C2659" s="89" t="n">
        <v>1128299</v>
      </c>
      <c r="D2659" s="90" t="n">
        <v>44253</v>
      </c>
      <c r="E2659" s="88" t="s">
        <v>18</v>
      </c>
      <c r="F2659" s="88" t="s">
        <v>75</v>
      </c>
      <c r="G2659" s="88" t="s">
        <v>148</v>
      </c>
      <c r="H2659" s="91" t="s">
        <v>24</v>
      </c>
      <c r="I2659" s="92" t="n">
        <v>45</v>
      </c>
      <c r="J2659" s="93" t="n">
        <v>425</v>
      </c>
      <c r="K2659" s="94" t="n">
        <f aca="false">I2659 * J2659</f>
        <v>19125</v>
      </c>
      <c r="L2659" s="94" t="n">
        <f aca="false">K2659 *M2659</f>
        <v>7650</v>
      </c>
      <c r="M2659" s="95" t="n">
        <v>0.4</v>
      </c>
      <c r="N2659" s="88" t="s">
        <v>23</v>
      </c>
      <c r="O2659" s="91" t="s">
        <v>218</v>
      </c>
      <c r="P2659" s="0" t="str">
        <f aca="false">RIGHT(H2659,LEN(H2659) - FIND(" ", H2659))</f>
        <v>Athletic Footwear</v>
      </c>
    </row>
    <row r="2660" customFormat="false" ht="14.25" hidden="false" customHeight="true" outlineLevel="0" collapsed="false">
      <c r="B2660" s="88" t="s">
        <v>22</v>
      </c>
      <c r="C2660" s="89" t="n">
        <v>1128299</v>
      </c>
      <c r="D2660" s="90" t="n">
        <v>44253</v>
      </c>
      <c r="E2660" s="88" t="s">
        <v>18</v>
      </c>
      <c r="F2660" s="88" t="s">
        <v>75</v>
      </c>
      <c r="G2660" s="88" t="s">
        <v>148</v>
      </c>
      <c r="H2660" s="91" t="s">
        <v>48</v>
      </c>
      <c r="I2660" s="92" t="n">
        <v>45</v>
      </c>
      <c r="J2660" s="93" t="n">
        <v>425</v>
      </c>
      <c r="K2660" s="94" t="n">
        <f aca="false">I2660 * J2660</f>
        <v>19125</v>
      </c>
      <c r="L2660" s="94" t="n">
        <f aca="false">K2660 *M2660</f>
        <v>6693.75</v>
      </c>
      <c r="M2660" s="95" t="n">
        <v>0.35</v>
      </c>
      <c r="N2660" s="88" t="s">
        <v>23</v>
      </c>
      <c r="O2660" s="91" t="s">
        <v>219</v>
      </c>
      <c r="P2660" s="0" t="str">
        <f aca="false">RIGHT(H2660,LEN(H2660) - FIND(" ", H2660))</f>
        <v>Street Footwear</v>
      </c>
    </row>
    <row r="2661" customFormat="false" ht="14.25" hidden="false" customHeight="true" outlineLevel="0" collapsed="false">
      <c r="B2661" s="88" t="s">
        <v>22</v>
      </c>
      <c r="C2661" s="89" t="n">
        <v>1128299</v>
      </c>
      <c r="D2661" s="90" t="n">
        <v>44253</v>
      </c>
      <c r="E2661" s="88" t="s">
        <v>18</v>
      </c>
      <c r="F2661" s="88" t="s">
        <v>134</v>
      </c>
      <c r="G2661" s="88" t="s">
        <v>71</v>
      </c>
      <c r="H2661" s="91" t="s">
        <v>44</v>
      </c>
      <c r="I2661" s="92" t="n">
        <v>45</v>
      </c>
      <c r="J2661" s="93" t="n">
        <v>275</v>
      </c>
      <c r="K2661" s="94" t="n">
        <f aca="false">I2661 * J2661</f>
        <v>12375</v>
      </c>
      <c r="L2661" s="94" t="n">
        <f aca="false">K2661 *M2661</f>
        <v>4331.25</v>
      </c>
      <c r="M2661" s="95" t="n">
        <v>0.35</v>
      </c>
      <c r="N2661" s="88" t="s">
        <v>23</v>
      </c>
      <c r="O2661" s="91" t="s">
        <v>219</v>
      </c>
      <c r="P2661" s="0" t="str">
        <f aca="false">RIGHT(H2661,LEN(H2661) - FIND(" ", H2661))</f>
        <v>Athletic Footwear</v>
      </c>
    </row>
    <row r="2662" customFormat="false" ht="14.25" hidden="false" customHeight="true" outlineLevel="0" collapsed="false">
      <c r="B2662" s="88" t="s">
        <v>22</v>
      </c>
      <c r="C2662" s="89" t="n">
        <v>1128299</v>
      </c>
      <c r="D2662" s="90" t="n">
        <v>44253</v>
      </c>
      <c r="E2662" s="88" t="s">
        <v>18</v>
      </c>
      <c r="F2662" s="88" t="s">
        <v>134</v>
      </c>
      <c r="G2662" s="88" t="s">
        <v>71</v>
      </c>
      <c r="H2662" s="91" t="s">
        <v>16</v>
      </c>
      <c r="I2662" s="92" t="n">
        <v>50</v>
      </c>
      <c r="J2662" s="93" t="n">
        <v>200</v>
      </c>
      <c r="K2662" s="94" t="n">
        <f aca="false">I2662 * J2662</f>
        <v>10000</v>
      </c>
      <c r="L2662" s="94" t="n">
        <f aca="false">K2662 *M2662</f>
        <v>3000</v>
      </c>
      <c r="M2662" s="95" t="n">
        <v>0.3</v>
      </c>
      <c r="N2662" s="88" t="s">
        <v>23</v>
      </c>
      <c r="O2662" s="91" t="s">
        <v>218</v>
      </c>
      <c r="P2662" s="0" t="str">
        <f aca="false">RIGHT(H2662,LEN(H2662) - FIND(" ", H2662))</f>
        <v>Apparel</v>
      </c>
    </row>
    <row r="2663" customFormat="false" ht="14.25" hidden="false" customHeight="true" outlineLevel="0" collapsed="false">
      <c r="B2663" s="88" t="s">
        <v>22</v>
      </c>
      <c r="C2663" s="89" t="n">
        <v>1128299</v>
      </c>
      <c r="D2663" s="90" t="n">
        <v>44253</v>
      </c>
      <c r="E2663" s="88" t="s">
        <v>18</v>
      </c>
      <c r="F2663" s="88" t="s">
        <v>134</v>
      </c>
      <c r="G2663" s="88" t="s">
        <v>71</v>
      </c>
      <c r="H2663" s="91" t="s">
        <v>38</v>
      </c>
      <c r="I2663" s="92" t="n">
        <v>45</v>
      </c>
      <c r="J2663" s="93" t="n">
        <v>400</v>
      </c>
      <c r="K2663" s="94" t="n">
        <f aca="false">I2663 * J2663</f>
        <v>18000</v>
      </c>
      <c r="L2663" s="94" t="n">
        <f aca="false">K2663 *M2663</f>
        <v>4500</v>
      </c>
      <c r="M2663" s="95" t="n">
        <v>0.25</v>
      </c>
      <c r="N2663" s="88" t="s">
        <v>23</v>
      </c>
      <c r="O2663" s="91" t="s">
        <v>219</v>
      </c>
      <c r="P2663" s="0" t="str">
        <f aca="false">RIGHT(H2663,LEN(H2663) - FIND(" ", H2663))</f>
        <v>Apparel</v>
      </c>
    </row>
    <row r="2664" customFormat="false" ht="14.25" hidden="false" customHeight="true" outlineLevel="0" collapsed="false">
      <c r="B2664" s="88" t="s">
        <v>22</v>
      </c>
      <c r="C2664" s="89" t="n">
        <v>1189833</v>
      </c>
      <c r="D2664" s="90" t="n">
        <v>44253</v>
      </c>
      <c r="E2664" s="88" t="s">
        <v>29</v>
      </c>
      <c r="F2664" s="88" t="s">
        <v>124</v>
      </c>
      <c r="G2664" s="88" t="s">
        <v>87</v>
      </c>
      <c r="H2664" s="91" t="s">
        <v>32</v>
      </c>
      <c r="I2664" s="92" t="n">
        <v>38</v>
      </c>
      <c r="J2664" s="93" t="n">
        <v>167</v>
      </c>
      <c r="K2664" s="94" t="n">
        <f aca="false">I2664 * J2664</f>
        <v>6346</v>
      </c>
      <c r="L2664" s="94" t="n">
        <f aca="false">K2664 *M2664</f>
        <v>3744.14</v>
      </c>
      <c r="M2664" s="95" t="n">
        <v>0.59</v>
      </c>
      <c r="N2664" s="88" t="s">
        <v>23</v>
      </c>
      <c r="O2664" s="91" t="s">
        <v>218</v>
      </c>
      <c r="P2664" s="0" t="str">
        <f aca="false">RIGHT(H2664,LEN(H2664) - FIND(" ", H2664))</f>
        <v>Street Footwear</v>
      </c>
    </row>
    <row r="2665" customFormat="false" ht="14.25" hidden="false" customHeight="true" outlineLevel="0" collapsed="false">
      <c r="B2665" s="88" t="s">
        <v>22</v>
      </c>
      <c r="C2665" s="89" t="n">
        <v>1128299</v>
      </c>
      <c r="D2665" s="90" t="n">
        <v>44253</v>
      </c>
      <c r="E2665" s="88" t="s">
        <v>18</v>
      </c>
      <c r="F2665" s="88" t="s">
        <v>75</v>
      </c>
      <c r="G2665" s="88" t="s">
        <v>148</v>
      </c>
      <c r="H2665" s="91" t="s">
        <v>32</v>
      </c>
      <c r="I2665" s="92" t="n">
        <v>33</v>
      </c>
      <c r="J2665" s="93" t="n">
        <v>147</v>
      </c>
      <c r="K2665" s="94" t="n">
        <f aca="false">I2665 * J2665</f>
        <v>4851</v>
      </c>
      <c r="L2665" s="94" t="n">
        <f aca="false">K2665 *M2665</f>
        <v>2376.99</v>
      </c>
      <c r="M2665" s="95" t="n">
        <v>0.49</v>
      </c>
      <c r="N2665" s="88" t="s">
        <v>23</v>
      </c>
      <c r="O2665" s="91" t="s">
        <v>218</v>
      </c>
      <c r="P2665" s="0" t="str">
        <f aca="false">RIGHT(H2665,LEN(H2665) - FIND(" ", H2665))</f>
        <v>Street Footwear</v>
      </c>
    </row>
    <row r="2666" customFormat="false" ht="14.25" hidden="false" customHeight="true" outlineLevel="0" collapsed="false">
      <c r="B2666" s="88" t="s">
        <v>22</v>
      </c>
      <c r="C2666" s="89" t="n">
        <v>1128299</v>
      </c>
      <c r="D2666" s="90" t="n">
        <v>44253</v>
      </c>
      <c r="E2666" s="88" t="s">
        <v>18</v>
      </c>
      <c r="F2666" s="88" t="s">
        <v>75</v>
      </c>
      <c r="G2666" s="88" t="s">
        <v>148</v>
      </c>
      <c r="H2666" s="91" t="s">
        <v>24</v>
      </c>
      <c r="I2666" s="92" t="n">
        <v>44</v>
      </c>
      <c r="J2666" s="93" t="n">
        <v>106</v>
      </c>
      <c r="K2666" s="94" t="n">
        <f aca="false">I2666 * J2666</f>
        <v>4664</v>
      </c>
      <c r="L2666" s="94" t="n">
        <f aca="false">K2666 *M2666</f>
        <v>2565.2</v>
      </c>
      <c r="M2666" s="95" t="n">
        <v>0.55</v>
      </c>
      <c r="N2666" s="88" t="s">
        <v>23</v>
      </c>
      <c r="O2666" s="91" t="s">
        <v>218</v>
      </c>
      <c r="P2666" s="0" t="str">
        <f aca="false">RIGHT(H2666,LEN(H2666) - FIND(" ", H2666))</f>
        <v>Athletic Footwear</v>
      </c>
    </row>
    <row r="2667" customFormat="false" ht="14.25" hidden="false" customHeight="true" outlineLevel="0" collapsed="false">
      <c r="B2667" s="88" t="s">
        <v>22</v>
      </c>
      <c r="C2667" s="89" t="n">
        <v>1128299</v>
      </c>
      <c r="D2667" s="90" t="n">
        <v>44253</v>
      </c>
      <c r="E2667" s="88" t="s">
        <v>18</v>
      </c>
      <c r="F2667" s="88" t="s">
        <v>75</v>
      </c>
      <c r="G2667" s="88" t="s">
        <v>148</v>
      </c>
      <c r="H2667" s="91" t="s">
        <v>48</v>
      </c>
      <c r="I2667" s="92" t="n">
        <v>41</v>
      </c>
      <c r="J2667" s="93" t="n">
        <v>111</v>
      </c>
      <c r="K2667" s="94" t="n">
        <f aca="false">I2667 * J2667</f>
        <v>4551</v>
      </c>
      <c r="L2667" s="94" t="n">
        <f aca="false">K2667 *M2667</f>
        <v>2093.46</v>
      </c>
      <c r="M2667" s="95" t="n">
        <v>0.46</v>
      </c>
      <c r="N2667" s="88" t="s">
        <v>23</v>
      </c>
      <c r="O2667" s="91" t="s">
        <v>219</v>
      </c>
      <c r="P2667" s="0" t="str">
        <f aca="false">RIGHT(H2667,LEN(H2667) - FIND(" ", H2667))</f>
        <v>Street Footwear</v>
      </c>
    </row>
    <row r="2668" customFormat="false" ht="14.25" hidden="false" customHeight="true" outlineLevel="0" collapsed="false">
      <c r="B2668" s="88" t="s">
        <v>22</v>
      </c>
      <c r="C2668" s="89" t="n">
        <v>1128299</v>
      </c>
      <c r="D2668" s="90" t="n">
        <v>44253</v>
      </c>
      <c r="E2668" s="88" t="s">
        <v>18</v>
      </c>
      <c r="F2668" s="88" t="s">
        <v>134</v>
      </c>
      <c r="G2668" s="88" t="s">
        <v>71</v>
      </c>
      <c r="H2668" s="91" t="s">
        <v>44</v>
      </c>
      <c r="I2668" s="92" t="n">
        <v>43</v>
      </c>
      <c r="J2668" s="93" t="n">
        <v>74</v>
      </c>
      <c r="K2668" s="94" t="n">
        <f aca="false">I2668 * J2668</f>
        <v>3182</v>
      </c>
      <c r="L2668" s="94" t="n">
        <f aca="false">K2668 *M2668</f>
        <v>1559.18</v>
      </c>
      <c r="M2668" s="95" t="n">
        <v>0.49</v>
      </c>
      <c r="N2668" s="88" t="s">
        <v>23</v>
      </c>
      <c r="O2668" s="91" t="s">
        <v>219</v>
      </c>
      <c r="P2668" s="0" t="str">
        <f aca="false">RIGHT(H2668,LEN(H2668) - FIND(" ", H2668))</f>
        <v>Athletic Footwear</v>
      </c>
    </row>
    <row r="2669" customFormat="false" ht="14.25" hidden="false" customHeight="true" outlineLevel="0" collapsed="false">
      <c r="B2669" s="88" t="s">
        <v>22</v>
      </c>
      <c r="C2669" s="89" t="n">
        <v>1128299</v>
      </c>
      <c r="D2669" s="90" t="n">
        <v>44253</v>
      </c>
      <c r="E2669" s="88" t="s">
        <v>18</v>
      </c>
      <c r="F2669" s="88" t="s">
        <v>134</v>
      </c>
      <c r="G2669" s="88" t="s">
        <v>71</v>
      </c>
      <c r="H2669" s="91" t="s">
        <v>16</v>
      </c>
      <c r="I2669" s="92" t="n">
        <v>45</v>
      </c>
      <c r="J2669" s="93" t="n">
        <v>54</v>
      </c>
      <c r="K2669" s="94" t="n">
        <f aca="false">I2669 * J2669</f>
        <v>2430</v>
      </c>
      <c r="L2669" s="94" t="n">
        <f aca="false">K2669 *M2669</f>
        <v>1069.2</v>
      </c>
      <c r="M2669" s="95" t="n">
        <v>0.44</v>
      </c>
      <c r="N2669" s="88" t="s">
        <v>23</v>
      </c>
      <c r="O2669" s="91" t="s">
        <v>218</v>
      </c>
      <c r="P2669" s="0" t="str">
        <f aca="false">RIGHT(H2669,LEN(H2669) - FIND(" ", H2669))</f>
        <v>Apparel</v>
      </c>
    </row>
    <row r="2670" customFormat="false" ht="14.25" hidden="false" customHeight="true" outlineLevel="0" collapsed="false">
      <c r="B2670" s="88" t="s">
        <v>22</v>
      </c>
      <c r="C2670" s="89" t="n">
        <v>1128299</v>
      </c>
      <c r="D2670" s="90" t="n">
        <v>44253</v>
      </c>
      <c r="E2670" s="88" t="s">
        <v>18</v>
      </c>
      <c r="F2670" s="88" t="s">
        <v>134</v>
      </c>
      <c r="G2670" s="88" t="s">
        <v>71</v>
      </c>
      <c r="H2670" s="91" t="s">
        <v>38</v>
      </c>
      <c r="I2670" s="92" t="n">
        <v>41</v>
      </c>
      <c r="J2670" s="93" t="n">
        <v>104</v>
      </c>
      <c r="K2670" s="94" t="n">
        <f aca="false">I2670 * J2670</f>
        <v>4264</v>
      </c>
      <c r="L2670" s="94" t="n">
        <f aca="false">K2670 *M2670</f>
        <v>1620.32</v>
      </c>
      <c r="M2670" s="95" t="n">
        <v>0.38</v>
      </c>
      <c r="N2670" s="88" t="s">
        <v>23</v>
      </c>
      <c r="O2670" s="91" t="s">
        <v>219</v>
      </c>
      <c r="P2670" s="0" t="str">
        <f aca="false">RIGHT(H2670,LEN(H2670) - FIND(" ", H2670))</f>
        <v>Apparel</v>
      </c>
    </row>
    <row r="2671" customFormat="false" ht="14.25" hidden="false" customHeight="true" outlineLevel="0" collapsed="false">
      <c r="B2671" s="88" t="s">
        <v>22</v>
      </c>
      <c r="C2671" s="89" t="n">
        <v>1128299</v>
      </c>
      <c r="D2671" s="90" t="n">
        <v>44253</v>
      </c>
      <c r="E2671" s="88" t="s">
        <v>18</v>
      </c>
      <c r="F2671" s="88" t="s">
        <v>75</v>
      </c>
      <c r="G2671" s="88" t="s">
        <v>148</v>
      </c>
      <c r="H2671" s="91" t="s">
        <v>32</v>
      </c>
      <c r="I2671" s="92" t="n">
        <v>27</v>
      </c>
      <c r="J2671" s="93" t="n">
        <v>173</v>
      </c>
      <c r="K2671" s="94" t="n">
        <f aca="false">I2671 * J2671</f>
        <v>4671</v>
      </c>
      <c r="L2671" s="94" t="n">
        <f aca="false">K2671 *M2671</f>
        <v>1868.4</v>
      </c>
      <c r="M2671" s="95" t="n">
        <v>0.4</v>
      </c>
      <c r="N2671" s="88" t="s">
        <v>31</v>
      </c>
      <c r="O2671" s="91" t="s">
        <v>218</v>
      </c>
      <c r="P2671" s="0" t="str">
        <f aca="false">RIGHT(H2671,LEN(H2671) - FIND(" ", H2671))</f>
        <v>Street Footwear</v>
      </c>
    </row>
    <row r="2672" customFormat="false" ht="14.25" hidden="false" customHeight="true" outlineLevel="0" collapsed="false">
      <c r="B2672" s="88" t="s">
        <v>22</v>
      </c>
      <c r="C2672" s="89" t="n">
        <v>1128299</v>
      </c>
      <c r="D2672" s="90" t="n">
        <v>44253</v>
      </c>
      <c r="E2672" s="88" t="s">
        <v>18</v>
      </c>
      <c r="F2672" s="88" t="s">
        <v>75</v>
      </c>
      <c r="G2672" s="88" t="s">
        <v>148</v>
      </c>
      <c r="H2672" s="91" t="s">
        <v>24</v>
      </c>
      <c r="I2672" s="92" t="n">
        <v>36</v>
      </c>
      <c r="J2672" s="93" t="n">
        <v>136</v>
      </c>
      <c r="K2672" s="94" t="n">
        <f aca="false">I2672 * J2672</f>
        <v>4896</v>
      </c>
      <c r="L2672" s="94" t="n">
        <f aca="false">K2672 *M2672</f>
        <v>2301.12</v>
      </c>
      <c r="M2672" s="95" t="n">
        <v>0.47</v>
      </c>
      <c r="N2672" s="88" t="s">
        <v>31</v>
      </c>
      <c r="O2672" s="91" t="s">
        <v>218</v>
      </c>
      <c r="P2672" s="0" t="str">
        <f aca="false">RIGHT(H2672,LEN(H2672) - FIND(" ", H2672))</f>
        <v>Athletic Footwear</v>
      </c>
    </row>
    <row r="2673" customFormat="false" ht="14.25" hidden="false" customHeight="true" outlineLevel="0" collapsed="false">
      <c r="B2673" s="88" t="s">
        <v>22</v>
      </c>
      <c r="C2673" s="89" t="n">
        <v>1128299</v>
      </c>
      <c r="D2673" s="90" t="n">
        <v>44253</v>
      </c>
      <c r="E2673" s="88" t="s">
        <v>18</v>
      </c>
      <c r="F2673" s="88" t="s">
        <v>75</v>
      </c>
      <c r="G2673" s="88" t="s">
        <v>148</v>
      </c>
      <c r="H2673" s="91" t="s">
        <v>48</v>
      </c>
      <c r="I2673" s="92" t="n">
        <v>35</v>
      </c>
      <c r="J2673" s="93" t="n">
        <v>132</v>
      </c>
      <c r="K2673" s="94" t="n">
        <f aca="false">I2673 * J2673</f>
        <v>4620</v>
      </c>
      <c r="L2673" s="94" t="n">
        <f aca="false">K2673 *M2673</f>
        <v>1848</v>
      </c>
      <c r="M2673" s="95" t="n">
        <v>0.4</v>
      </c>
      <c r="N2673" s="88" t="s">
        <v>31</v>
      </c>
      <c r="O2673" s="91" t="s">
        <v>219</v>
      </c>
      <c r="P2673" s="0" t="str">
        <f aca="false">RIGHT(H2673,LEN(H2673) - FIND(" ", H2673))</f>
        <v>Street Footwear</v>
      </c>
    </row>
    <row r="2674" customFormat="false" ht="14.25" hidden="false" customHeight="true" outlineLevel="0" collapsed="false">
      <c r="B2674" s="88" t="s">
        <v>22</v>
      </c>
      <c r="C2674" s="89" t="n">
        <v>1128299</v>
      </c>
      <c r="D2674" s="90" t="n">
        <v>44253</v>
      </c>
      <c r="E2674" s="88" t="s">
        <v>18</v>
      </c>
      <c r="F2674" s="88" t="s">
        <v>134</v>
      </c>
      <c r="G2674" s="88" t="s">
        <v>71</v>
      </c>
      <c r="H2674" s="91" t="s">
        <v>44</v>
      </c>
      <c r="I2674" s="92" t="n">
        <v>29</v>
      </c>
      <c r="J2674" s="93" t="n">
        <v>91</v>
      </c>
      <c r="K2674" s="94" t="n">
        <f aca="false">I2674 * J2674</f>
        <v>2639</v>
      </c>
      <c r="L2674" s="94" t="n">
        <f aca="false">K2674 *M2674</f>
        <v>976.43</v>
      </c>
      <c r="M2674" s="95" t="n">
        <v>0.37</v>
      </c>
      <c r="N2674" s="88" t="s">
        <v>31</v>
      </c>
      <c r="O2674" s="91" t="s">
        <v>219</v>
      </c>
      <c r="P2674" s="0" t="str">
        <f aca="false">RIGHT(H2674,LEN(H2674) - FIND(" ", H2674))</f>
        <v>Athletic Footwear</v>
      </c>
    </row>
    <row r="2675" customFormat="false" ht="14.25" hidden="false" customHeight="true" outlineLevel="0" collapsed="false">
      <c r="B2675" s="88" t="s">
        <v>22</v>
      </c>
      <c r="C2675" s="89" t="n">
        <v>1128299</v>
      </c>
      <c r="D2675" s="90" t="n">
        <v>44253</v>
      </c>
      <c r="E2675" s="88" t="s">
        <v>18</v>
      </c>
      <c r="F2675" s="88" t="s">
        <v>134</v>
      </c>
      <c r="G2675" s="88" t="s">
        <v>71</v>
      </c>
      <c r="H2675" s="91" t="s">
        <v>16</v>
      </c>
      <c r="I2675" s="92" t="n">
        <v>34</v>
      </c>
      <c r="J2675" s="93" t="n">
        <v>62</v>
      </c>
      <c r="K2675" s="94" t="n">
        <f aca="false">I2675 * J2675</f>
        <v>2108</v>
      </c>
      <c r="L2675" s="94" t="n">
        <f aca="false">K2675 *M2675</f>
        <v>674.56</v>
      </c>
      <c r="M2675" s="95" t="n">
        <v>0.32</v>
      </c>
      <c r="N2675" s="88" t="s">
        <v>31</v>
      </c>
      <c r="O2675" s="91" t="s">
        <v>218</v>
      </c>
      <c r="P2675" s="0" t="str">
        <f aca="false">RIGHT(H2675,LEN(H2675) - FIND(" ", H2675))</f>
        <v>Apparel</v>
      </c>
    </row>
    <row r="2676" customFormat="false" ht="14.25" hidden="false" customHeight="true" outlineLevel="0" collapsed="false">
      <c r="B2676" s="88" t="s">
        <v>22</v>
      </c>
      <c r="C2676" s="89" t="n">
        <v>1128299</v>
      </c>
      <c r="D2676" s="90" t="n">
        <v>44253</v>
      </c>
      <c r="E2676" s="88" t="s">
        <v>18</v>
      </c>
      <c r="F2676" s="88" t="s">
        <v>134</v>
      </c>
      <c r="G2676" s="88" t="s">
        <v>71</v>
      </c>
      <c r="H2676" s="91" t="s">
        <v>38</v>
      </c>
      <c r="I2676" s="92" t="n">
        <v>35</v>
      </c>
      <c r="J2676" s="93" t="n">
        <v>140</v>
      </c>
      <c r="K2676" s="94" t="n">
        <f aca="false">I2676 * J2676</f>
        <v>4900</v>
      </c>
      <c r="L2676" s="94" t="n">
        <f aca="false">K2676 *M2676</f>
        <v>1372</v>
      </c>
      <c r="M2676" s="95" t="n">
        <v>0.28</v>
      </c>
      <c r="N2676" s="88" t="s">
        <v>31</v>
      </c>
      <c r="O2676" s="91" t="s">
        <v>219</v>
      </c>
      <c r="P2676" s="0" t="str">
        <f aca="false">RIGHT(H2676,LEN(H2676) - FIND(" ", H2676))</f>
        <v>Apparel</v>
      </c>
    </row>
    <row r="2677" customFormat="false" ht="14.25" hidden="false" customHeight="true" outlineLevel="0" collapsed="false">
      <c r="B2677" s="88" t="s">
        <v>22</v>
      </c>
      <c r="C2677" s="89" t="n">
        <v>1189833</v>
      </c>
      <c r="D2677" s="90" t="n">
        <v>44254</v>
      </c>
      <c r="E2677" s="88" t="s">
        <v>29</v>
      </c>
      <c r="F2677" s="88" t="s">
        <v>124</v>
      </c>
      <c r="G2677" s="88" t="s">
        <v>87</v>
      </c>
      <c r="H2677" s="91" t="s">
        <v>24</v>
      </c>
      <c r="I2677" s="92" t="n">
        <v>45</v>
      </c>
      <c r="J2677" s="93" t="n">
        <v>575</v>
      </c>
      <c r="K2677" s="94" t="n">
        <f aca="false">I2677 * J2677</f>
        <v>25875</v>
      </c>
      <c r="L2677" s="94" t="n">
        <f aca="false">K2677 *M2677</f>
        <v>7762.5</v>
      </c>
      <c r="M2677" s="95" t="n">
        <v>0.3</v>
      </c>
      <c r="N2677" s="88" t="s">
        <v>31</v>
      </c>
      <c r="O2677" s="91" t="s">
        <v>218</v>
      </c>
      <c r="P2677" s="0" t="str">
        <f aca="false">RIGHT(H2677,LEN(H2677) - FIND(" ", H2677))</f>
        <v>Athletic Footwear</v>
      </c>
    </row>
    <row r="2678" customFormat="false" ht="14.25" hidden="false" customHeight="true" outlineLevel="0" collapsed="false">
      <c r="B2678" s="88" t="s">
        <v>22</v>
      </c>
      <c r="C2678" s="89" t="n">
        <v>1189833</v>
      </c>
      <c r="D2678" s="90" t="n">
        <v>44254</v>
      </c>
      <c r="E2678" s="88" t="s">
        <v>29</v>
      </c>
      <c r="F2678" s="88" t="s">
        <v>124</v>
      </c>
      <c r="G2678" s="88" t="s">
        <v>87</v>
      </c>
      <c r="H2678" s="91" t="s">
        <v>24</v>
      </c>
      <c r="I2678" s="92" t="n">
        <v>42</v>
      </c>
      <c r="J2678" s="93" t="n">
        <v>173</v>
      </c>
      <c r="K2678" s="94" t="n">
        <f aca="false">I2678 * J2678</f>
        <v>7266</v>
      </c>
      <c r="L2678" s="94" t="n">
        <f aca="false">K2678 *M2678</f>
        <v>2979.06</v>
      </c>
      <c r="M2678" s="95" t="n">
        <v>0.41</v>
      </c>
      <c r="N2678" s="88" t="s">
        <v>23</v>
      </c>
      <c r="O2678" s="91" t="s">
        <v>218</v>
      </c>
      <c r="P2678" s="0" t="str">
        <f aca="false">RIGHT(H2678,LEN(H2678) - FIND(" ", H2678))</f>
        <v>Athletic Footwear</v>
      </c>
    </row>
    <row r="2679" customFormat="false" ht="14.25" hidden="false" customHeight="true" outlineLevel="0" collapsed="false">
      <c r="B2679" s="88" t="s">
        <v>22</v>
      </c>
      <c r="C2679" s="89" t="n">
        <v>1189833</v>
      </c>
      <c r="D2679" s="90" t="n">
        <v>44255</v>
      </c>
      <c r="E2679" s="88" t="s">
        <v>29</v>
      </c>
      <c r="F2679" s="88" t="s">
        <v>124</v>
      </c>
      <c r="G2679" s="88" t="s">
        <v>87</v>
      </c>
      <c r="H2679" s="91" t="s">
        <v>48</v>
      </c>
      <c r="I2679" s="92" t="n">
        <v>40</v>
      </c>
      <c r="J2679" s="93" t="n">
        <v>425</v>
      </c>
      <c r="K2679" s="94" t="n">
        <f aca="false">I2679 * J2679</f>
        <v>17000</v>
      </c>
      <c r="L2679" s="94" t="n">
        <f aca="false">K2679 *M2679</f>
        <v>7650</v>
      </c>
      <c r="M2679" s="95" t="n">
        <v>0.45</v>
      </c>
      <c r="N2679" s="88" t="s">
        <v>31</v>
      </c>
      <c r="O2679" s="91" t="s">
        <v>219</v>
      </c>
      <c r="P2679" s="0" t="str">
        <f aca="false">RIGHT(H2679,LEN(H2679) - FIND(" ", H2679))</f>
        <v>Street Footwear</v>
      </c>
    </row>
    <row r="2680" customFormat="false" ht="14.25" hidden="false" customHeight="true" outlineLevel="0" collapsed="false">
      <c r="B2680" s="88" t="s">
        <v>22</v>
      </c>
      <c r="C2680" s="89" t="n">
        <v>1189833</v>
      </c>
      <c r="D2680" s="90" t="n">
        <v>44255</v>
      </c>
      <c r="E2680" s="88" t="s">
        <v>29</v>
      </c>
      <c r="F2680" s="88" t="s">
        <v>124</v>
      </c>
      <c r="G2680" s="88" t="s">
        <v>87</v>
      </c>
      <c r="H2680" s="91" t="s">
        <v>48</v>
      </c>
      <c r="I2680" s="92" t="n">
        <v>37</v>
      </c>
      <c r="J2680" s="93" t="n">
        <v>123</v>
      </c>
      <c r="K2680" s="94" t="n">
        <f aca="false">I2680 * J2680</f>
        <v>4551</v>
      </c>
      <c r="L2680" s="94" t="n">
        <f aca="false">K2680 *M2680</f>
        <v>2594.07</v>
      </c>
      <c r="M2680" s="95" t="n">
        <v>0.57</v>
      </c>
      <c r="N2680" s="88" t="s">
        <v>23</v>
      </c>
      <c r="O2680" s="91" t="s">
        <v>219</v>
      </c>
      <c r="P2680" s="0" t="str">
        <f aca="false">RIGHT(H2680,LEN(H2680) - FIND(" ", H2680))</f>
        <v>Street Footwear</v>
      </c>
    </row>
    <row r="2681" customFormat="false" ht="14.25" hidden="false" customHeight="true" outlineLevel="0" collapsed="false">
      <c r="B2681" s="88" t="s">
        <v>22</v>
      </c>
      <c r="C2681" s="89" t="n">
        <v>1189833</v>
      </c>
      <c r="D2681" s="90" t="n">
        <v>44256</v>
      </c>
      <c r="E2681" s="88" t="s">
        <v>29</v>
      </c>
      <c r="F2681" s="88" t="s">
        <v>124</v>
      </c>
      <c r="G2681" s="88" t="s">
        <v>87</v>
      </c>
      <c r="H2681" s="91" t="s">
        <v>44</v>
      </c>
      <c r="I2681" s="92" t="n">
        <v>40</v>
      </c>
      <c r="J2681" s="93" t="n">
        <v>425</v>
      </c>
      <c r="K2681" s="94" t="n">
        <f aca="false">I2681 * J2681</f>
        <v>17000</v>
      </c>
      <c r="L2681" s="94" t="n">
        <f aca="false">K2681 *M2681</f>
        <v>6800</v>
      </c>
      <c r="M2681" s="95" t="n">
        <v>0.4</v>
      </c>
      <c r="N2681" s="88" t="s">
        <v>31</v>
      </c>
      <c r="O2681" s="91" t="s">
        <v>219</v>
      </c>
      <c r="P2681" s="0" t="str">
        <f aca="false">RIGHT(H2681,LEN(H2681) - FIND(" ", H2681))</f>
        <v>Athletic Footwear</v>
      </c>
    </row>
    <row r="2682" customFormat="false" ht="14.25" hidden="false" customHeight="true" outlineLevel="0" collapsed="false">
      <c r="B2682" s="88" t="s">
        <v>22</v>
      </c>
      <c r="C2682" s="89" t="n">
        <v>1189833</v>
      </c>
      <c r="D2682" s="90" t="n">
        <v>44256</v>
      </c>
      <c r="E2682" s="88" t="s">
        <v>29</v>
      </c>
      <c r="F2682" s="88" t="s">
        <v>124</v>
      </c>
      <c r="G2682" s="88" t="s">
        <v>87</v>
      </c>
      <c r="H2682" s="91" t="s">
        <v>44</v>
      </c>
      <c r="I2682" s="92" t="n">
        <v>39</v>
      </c>
      <c r="J2682" s="93" t="n">
        <v>119</v>
      </c>
      <c r="K2682" s="94" t="n">
        <f aca="false">I2682 * J2682</f>
        <v>4641</v>
      </c>
      <c r="L2682" s="94" t="n">
        <f aca="false">K2682 *M2682</f>
        <v>2552.55</v>
      </c>
      <c r="M2682" s="95" t="n">
        <v>0.55</v>
      </c>
      <c r="N2682" s="88" t="s">
        <v>23</v>
      </c>
      <c r="O2682" s="91" t="s">
        <v>219</v>
      </c>
      <c r="P2682" s="0" t="str">
        <f aca="false">RIGHT(H2682,LEN(H2682) - FIND(" ", H2682))</f>
        <v>Athletic Footwear</v>
      </c>
    </row>
    <row r="2683" customFormat="false" ht="14.25" hidden="false" customHeight="true" outlineLevel="0" collapsed="false">
      <c r="B2683" s="88" t="s">
        <v>22</v>
      </c>
      <c r="C2683" s="89" t="n">
        <v>1189833</v>
      </c>
      <c r="D2683" s="90" t="n">
        <v>44257</v>
      </c>
      <c r="E2683" s="88" t="s">
        <v>29</v>
      </c>
      <c r="F2683" s="88" t="s">
        <v>124</v>
      </c>
      <c r="G2683" s="88" t="s">
        <v>87</v>
      </c>
      <c r="H2683" s="91" t="s">
        <v>16</v>
      </c>
      <c r="I2683" s="92" t="n">
        <v>55</v>
      </c>
      <c r="J2683" s="93" t="n">
        <v>375</v>
      </c>
      <c r="K2683" s="94" t="n">
        <f aca="false">I2683 * J2683</f>
        <v>20625</v>
      </c>
      <c r="L2683" s="94" t="n">
        <f aca="false">K2683 *M2683</f>
        <v>12375</v>
      </c>
      <c r="M2683" s="95" t="n">
        <v>0.6</v>
      </c>
      <c r="N2683" s="88" t="s">
        <v>31</v>
      </c>
      <c r="O2683" s="91" t="s">
        <v>218</v>
      </c>
      <c r="P2683" s="0" t="str">
        <f aca="false">RIGHT(H2683,LEN(H2683) - FIND(" ", H2683))</f>
        <v>Apparel</v>
      </c>
    </row>
    <row r="2684" customFormat="false" ht="14.25" hidden="false" customHeight="true" outlineLevel="0" collapsed="false">
      <c r="B2684" s="88" t="s">
        <v>30</v>
      </c>
      <c r="C2684" s="89" t="n">
        <v>1185732</v>
      </c>
      <c r="D2684" s="90" t="n">
        <v>44257</v>
      </c>
      <c r="E2684" s="88" t="s">
        <v>34</v>
      </c>
      <c r="F2684" s="88" t="s">
        <v>138</v>
      </c>
      <c r="G2684" s="88" t="s">
        <v>97</v>
      </c>
      <c r="H2684" s="91" t="s">
        <v>32</v>
      </c>
      <c r="I2684" s="92" t="n">
        <v>30</v>
      </c>
      <c r="J2684" s="93" t="n">
        <v>920</v>
      </c>
      <c r="K2684" s="94" t="n">
        <f aca="false">I2684 * J2684</f>
        <v>27600</v>
      </c>
      <c r="L2684" s="94" t="n">
        <f aca="false">K2684 *M2684</f>
        <v>11040</v>
      </c>
      <c r="M2684" s="95" t="n">
        <v>0.4</v>
      </c>
      <c r="N2684" s="88" t="s">
        <v>23</v>
      </c>
      <c r="O2684" s="91" t="s">
        <v>218</v>
      </c>
      <c r="P2684" s="0" t="str">
        <f aca="false">RIGHT(H2684,LEN(H2684) - FIND(" ", H2684))</f>
        <v>Street Footwear</v>
      </c>
    </row>
    <row r="2685" customFormat="false" ht="14.25" hidden="false" customHeight="true" outlineLevel="0" collapsed="false">
      <c r="B2685" s="88" t="s">
        <v>30</v>
      </c>
      <c r="C2685" s="89" t="n">
        <v>1185732</v>
      </c>
      <c r="D2685" s="90" t="n">
        <v>44257</v>
      </c>
      <c r="E2685" s="88" t="s">
        <v>34</v>
      </c>
      <c r="F2685" s="88" t="s">
        <v>138</v>
      </c>
      <c r="G2685" s="88" t="s">
        <v>97</v>
      </c>
      <c r="H2685" s="91" t="s">
        <v>24</v>
      </c>
      <c r="I2685" s="92" t="n">
        <v>30</v>
      </c>
      <c r="J2685" s="93" t="n">
        <v>600</v>
      </c>
      <c r="K2685" s="94" t="n">
        <f aca="false">I2685 * J2685</f>
        <v>18000</v>
      </c>
      <c r="L2685" s="94" t="n">
        <f aca="false">K2685 *M2685</f>
        <v>6300</v>
      </c>
      <c r="M2685" s="95" t="n">
        <v>0.35</v>
      </c>
      <c r="N2685" s="88" t="s">
        <v>23</v>
      </c>
      <c r="O2685" s="91" t="s">
        <v>218</v>
      </c>
      <c r="P2685" s="0" t="str">
        <f aca="false">RIGHT(H2685,LEN(H2685) - FIND(" ", H2685))</f>
        <v>Athletic Footwear</v>
      </c>
    </row>
    <row r="2686" customFormat="false" ht="14.25" hidden="false" customHeight="true" outlineLevel="0" collapsed="false">
      <c r="B2686" s="88" t="s">
        <v>30</v>
      </c>
      <c r="C2686" s="89" t="n">
        <v>1185732</v>
      </c>
      <c r="D2686" s="90" t="n">
        <v>44257</v>
      </c>
      <c r="E2686" s="88" t="s">
        <v>34</v>
      </c>
      <c r="F2686" s="88" t="s">
        <v>138</v>
      </c>
      <c r="G2686" s="88" t="s">
        <v>97</v>
      </c>
      <c r="H2686" s="91" t="s">
        <v>48</v>
      </c>
      <c r="I2686" s="92" t="n">
        <v>20</v>
      </c>
      <c r="J2686" s="93" t="n">
        <v>625</v>
      </c>
      <c r="K2686" s="94" t="n">
        <f aca="false">I2686 * J2686</f>
        <v>12500</v>
      </c>
      <c r="L2686" s="94" t="n">
        <f aca="false">K2686 *M2686</f>
        <v>5000</v>
      </c>
      <c r="M2686" s="95" t="n">
        <v>0.4</v>
      </c>
      <c r="N2686" s="88" t="s">
        <v>23</v>
      </c>
      <c r="O2686" s="91" t="s">
        <v>219</v>
      </c>
      <c r="P2686" s="0" t="str">
        <f aca="false">RIGHT(H2686,LEN(H2686) - FIND(" ", H2686))</f>
        <v>Street Footwear</v>
      </c>
    </row>
    <row r="2687" customFormat="false" ht="14.25" hidden="false" customHeight="true" outlineLevel="0" collapsed="false">
      <c r="B2687" s="88" t="s">
        <v>30</v>
      </c>
      <c r="C2687" s="89" t="n">
        <v>1185732</v>
      </c>
      <c r="D2687" s="90" t="n">
        <v>44257</v>
      </c>
      <c r="E2687" s="88" t="s">
        <v>34</v>
      </c>
      <c r="F2687" s="88" t="s">
        <v>138</v>
      </c>
      <c r="G2687" s="88" t="s">
        <v>97</v>
      </c>
      <c r="H2687" s="91" t="s">
        <v>44</v>
      </c>
      <c r="I2687" s="92" t="n">
        <v>25</v>
      </c>
      <c r="J2687" s="93" t="n">
        <v>475</v>
      </c>
      <c r="K2687" s="94" t="n">
        <f aca="false">I2687 * J2687</f>
        <v>11875</v>
      </c>
      <c r="L2687" s="94" t="n">
        <f aca="false">K2687 *M2687</f>
        <v>4750</v>
      </c>
      <c r="M2687" s="95" t="n">
        <v>0.4</v>
      </c>
      <c r="N2687" s="88" t="s">
        <v>23</v>
      </c>
      <c r="O2687" s="91" t="s">
        <v>219</v>
      </c>
      <c r="P2687" s="0" t="str">
        <f aca="false">RIGHT(H2687,LEN(H2687) - FIND(" ", H2687))</f>
        <v>Athletic Footwear</v>
      </c>
    </row>
    <row r="2688" customFormat="false" ht="14.25" hidden="false" customHeight="true" outlineLevel="0" collapsed="false">
      <c r="B2688" s="88" t="s">
        <v>30</v>
      </c>
      <c r="C2688" s="89" t="n">
        <v>1185732</v>
      </c>
      <c r="D2688" s="90" t="n">
        <v>44257</v>
      </c>
      <c r="E2688" s="88" t="s">
        <v>34</v>
      </c>
      <c r="F2688" s="88" t="s">
        <v>138</v>
      </c>
      <c r="G2688" s="88" t="s">
        <v>97</v>
      </c>
      <c r="H2688" s="91" t="s">
        <v>16</v>
      </c>
      <c r="I2688" s="92" t="n">
        <v>40</v>
      </c>
      <c r="J2688" s="93" t="n">
        <v>525</v>
      </c>
      <c r="K2688" s="94" t="n">
        <f aca="false">I2688 * J2688</f>
        <v>21000</v>
      </c>
      <c r="L2688" s="94" t="n">
        <f aca="false">K2688 *M2688</f>
        <v>7350</v>
      </c>
      <c r="M2688" s="95" t="n">
        <v>0.35</v>
      </c>
      <c r="N2688" s="88" t="s">
        <v>23</v>
      </c>
      <c r="O2688" s="91" t="s">
        <v>218</v>
      </c>
      <c r="P2688" s="0" t="str">
        <f aca="false">RIGHT(H2688,LEN(H2688) - FIND(" ", H2688))</f>
        <v>Apparel</v>
      </c>
    </row>
    <row r="2689" customFormat="false" ht="14.25" hidden="false" customHeight="true" outlineLevel="0" collapsed="false">
      <c r="B2689" s="88" t="s">
        <v>30</v>
      </c>
      <c r="C2689" s="89" t="n">
        <v>1185732</v>
      </c>
      <c r="D2689" s="90" t="n">
        <v>44257</v>
      </c>
      <c r="E2689" s="88" t="s">
        <v>34</v>
      </c>
      <c r="F2689" s="88" t="s">
        <v>138</v>
      </c>
      <c r="G2689" s="88" t="s">
        <v>97</v>
      </c>
      <c r="H2689" s="91" t="s">
        <v>38</v>
      </c>
      <c r="I2689" s="92" t="n">
        <v>30</v>
      </c>
      <c r="J2689" s="93" t="n">
        <v>625</v>
      </c>
      <c r="K2689" s="94" t="n">
        <f aca="false">I2689 * J2689</f>
        <v>18750</v>
      </c>
      <c r="L2689" s="94" t="n">
        <f aca="false">K2689 *M2689</f>
        <v>9375</v>
      </c>
      <c r="M2689" s="95" t="n">
        <v>0.5</v>
      </c>
      <c r="N2689" s="88" t="s">
        <v>23</v>
      </c>
      <c r="O2689" s="91" t="s">
        <v>219</v>
      </c>
      <c r="P2689" s="0" t="str">
        <f aca="false">RIGHT(H2689,LEN(H2689) - FIND(" ", H2689))</f>
        <v>Apparel</v>
      </c>
    </row>
    <row r="2690" customFormat="false" ht="14.25" hidden="false" customHeight="true" outlineLevel="0" collapsed="false">
      <c r="B2690" s="88" t="s">
        <v>43</v>
      </c>
      <c r="C2690" s="89" t="n">
        <v>1185732</v>
      </c>
      <c r="D2690" s="90" t="n">
        <v>44257</v>
      </c>
      <c r="E2690" s="88" t="s">
        <v>29</v>
      </c>
      <c r="F2690" s="88" t="s">
        <v>165</v>
      </c>
      <c r="G2690" s="88" t="s">
        <v>135</v>
      </c>
      <c r="H2690" s="91" t="s">
        <v>32</v>
      </c>
      <c r="I2690" s="92" t="n">
        <v>20</v>
      </c>
      <c r="J2690" s="93" t="n">
        <v>470</v>
      </c>
      <c r="K2690" s="94" t="n">
        <f aca="false">I2690 * J2690</f>
        <v>9400</v>
      </c>
      <c r="L2690" s="94" t="n">
        <f aca="false">K2690 *M2690</f>
        <v>2820</v>
      </c>
      <c r="M2690" s="95" t="n">
        <v>0.3</v>
      </c>
      <c r="N2690" s="88" t="s">
        <v>14</v>
      </c>
      <c r="O2690" s="91" t="s">
        <v>218</v>
      </c>
      <c r="P2690" s="0" t="str">
        <f aca="false">RIGHT(H2690,LEN(H2690) - FIND(" ", H2690))</f>
        <v>Street Footwear</v>
      </c>
    </row>
    <row r="2691" customFormat="false" ht="14.25" hidden="false" customHeight="true" outlineLevel="0" collapsed="false">
      <c r="B2691" s="88" t="s">
        <v>43</v>
      </c>
      <c r="C2691" s="89" t="n">
        <v>1185732</v>
      </c>
      <c r="D2691" s="90" t="n">
        <v>44257</v>
      </c>
      <c r="E2691" s="88" t="s">
        <v>29</v>
      </c>
      <c r="F2691" s="88" t="s">
        <v>165</v>
      </c>
      <c r="G2691" s="88" t="s">
        <v>135</v>
      </c>
      <c r="H2691" s="91" t="s">
        <v>24</v>
      </c>
      <c r="I2691" s="92" t="n">
        <v>20</v>
      </c>
      <c r="J2691" s="93" t="n">
        <v>175</v>
      </c>
      <c r="K2691" s="94" t="n">
        <f aca="false">I2691 * J2691</f>
        <v>3500</v>
      </c>
      <c r="L2691" s="94" t="n">
        <f aca="false">K2691 *M2691</f>
        <v>1225</v>
      </c>
      <c r="M2691" s="95" t="n">
        <v>0.35</v>
      </c>
      <c r="N2691" s="88" t="s">
        <v>14</v>
      </c>
      <c r="O2691" s="91" t="s">
        <v>218</v>
      </c>
      <c r="P2691" s="0" t="str">
        <f aca="false">RIGHT(H2691,LEN(H2691) - FIND(" ", H2691))</f>
        <v>Athletic Footwear</v>
      </c>
    </row>
    <row r="2692" customFormat="false" ht="14.25" hidden="false" customHeight="true" outlineLevel="0" collapsed="false">
      <c r="B2692" s="88" t="s">
        <v>43</v>
      </c>
      <c r="C2692" s="89" t="n">
        <v>1185732</v>
      </c>
      <c r="D2692" s="90" t="n">
        <v>44257</v>
      </c>
      <c r="E2692" s="88" t="s">
        <v>29</v>
      </c>
      <c r="F2692" s="88" t="s">
        <v>165</v>
      </c>
      <c r="G2692" s="88" t="s">
        <v>135</v>
      </c>
      <c r="H2692" s="91" t="s">
        <v>48</v>
      </c>
      <c r="I2692" s="92" t="n">
        <v>10</v>
      </c>
      <c r="J2692" s="93" t="n">
        <v>225</v>
      </c>
      <c r="K2692" s="94" t="n">
        <f aca="false">I2692 * J2692</f>
        <v>2250</v>
      </c>
      <c r="L2692" s="94" t="n">
        <f aca="false">K2692 *M2692</f>
        <v>675</v>
      </c>
      <c r="M2692" s="95" t="n">
        <v>0.3</v>
      </c>
      <c r="N2692" s="88" t="s">
        <v>14</v>
      </c>
      <c r="O2692" s="91" t="s">
        <v>219</v>
      </c>
      <c r="P2692" s="0" t="str">
        <f aca="false">RIGHT(H2692,LEN(H2692) - FIND(" ", H2692))</f>
        <v>Street Footwear</v>
      </c>
    </row>
    <row r="2693" customFormat="false" ht="14.25" hidden="false" customHeight="true" outlineLevel="0" collapsed="false">
      <c r="B2693" s="88" t="s">
        <v>43</v>
      </c>
      <c r="C2693" s="89" t="n">
        <v>1185732</v>
      </c>
      <c r="D2693" s="90" t="n">
        <v>44257</v>
      </c>
      <c r="E2693" s="88" t="s">
        <v>29</v>
      </c>
      <c r="F2693" s="88" t="s">
        <v>165</v>
      </c>
      <c r="G2693" s="88" t="s">
        <v>135</v>
      </c>
      <c r="H2693" s="91" t="s">
        <v>44</v>
      </c>
      <c r="I2693" s="92" t="n">
        <v>15</v>
      </c>
      <c r="J2693" s="93" t="n">
        <v>75</v>
      </c>
      <c r="K2693" s="94" t="n">
        <f aca="false">I2693 * J2693</f>
        <v>1125</v>
      </c>
      <c r="L2693" s="94" t="n">
        <f aca="false">K2693 *M2693</f>
        <v>337.5</v>
      </c>
      <c r="M2693" s="95" t="n">
        <v>0.3</v>
      </c>
      <c r="N2693" s="88" t="s">
        <v>14</v>
      </c>
      <c r="O2693" s="91" t="s">
        <v>219</v>
      </c>
      <c r="P2693" s="0" t="str">
        <f aca="false">RIGHT(H2693,LEN(H2693) - FIND(" ", H2693))</f>
        <v>Athletic Footwear</v>
      </c>
    </row>
    <row r="2694" customFormat="false" ht="14.25" hidden="false" customHeight="true" outlineLevel="0" collapsed="false">
      <c r="B2694" s="88" t="s">
        <v>43</v>
      </c>
      <c r="C2694" s="89" t="n">
        <v>1185732</v>
      </c>
      <c r="D2694" s="90" t="n">
        <v>44257</v>
      </c>
      <c r="E2694" s="88" t="s">
        <v>29</v>
      </c>
      <c r="F2694" s="88" t="s">
        <v>165</v>
      </c>
      <c r="G2694" s="88" t="s">
        <v>135</v>
      </c>
      <c r="H2694" s="91" t="s">
        <v>16</v>
      </c>
      <c r="I2694" s="92" t="n">
        <v>30</v>
      </c>
      <c r="J2694" s="93" t="n">
        <v>125</v>
      </c>
      <c r="K2694" s="94" t="n">
        <f aca="false">I2694 * J2694</f>
        <v>3750</v>
      </c>
      <c r="L2694" s="94" t="n">
        <f aca="false">K2694 *M2694</f>
        <v>1875</v>
      </c>
      <c r="M2694" s="95" t="n">
        <v>0.5</v>
      </c>
      <c r="N2694" s="88" t="s">
        <v>14</v>
      </c>
      <c r="O2694" s="91" t="s">
        <v>218</v>
      </c>
      <c r="P2694" s="0" t="str">
        <f aca="false">RIGHT(H2694,LEN(H2694) - FIND(" ", H2694))</f>
        <v>Apparel</v>
      </c>
    </row>
    <row r="2695" customFormat="false" ht="14.25" hidden="false" customHeight="true" outlineLevel="0" collapsed="false">
      <c r="B2695" s="88" t="s">
        <v>43</v>
      </c>
      <c r="C2695" s="89" t="n">
        <v>1185732</v>
      </c>
      <c r="D2695" s="90" t="n">
        <v>44257</v>
      </c>
      <c r="E2695" s="88" t="s">
        <v>29</v>
      </c>
      <c r="F2695" s="88" t="s">
        <v>165</v>
      </c>
      <c r="G2695" s="88" t="s">
        <v>135</v>
      </c>
      <c r="H2695" s="91" t="s">
        <v>38</v>
      </c>
      <c r="I2695" s="92" t="n">
        <v>20</v>
      </c>
      <c r="J2695" s="93" t="n">
        <v>225</v>
      </c>
      <c r="K2695" s="94" t="n">
        <f aca="false">I2695 * J2695</f>
        <v>4500</v>
      </c>
      <c r="L2695" s="94" t="n">
        <f aca="false">K2695 *M2695</f>
        <v>1800</v>
      </c>
      <c r="M2695" s="95" t="n">
        <v>0.4</v>
      </c>
      <c r="N2695" s="88" t="s">
        <v>14</v>
      </c>
      <c r="O2695" s="91" t="s">
        <v>219</v>
      </c>
      <c r="P2695" s="0" t="str">
        <f aca="false">RIGHT(H2695,LEN(H2695) - FIND(" ", H2695))</f>
        <v>Apparel</v>
      </c>
    </row>
    <row r="2696" customFormat="false" ht="14.25" hidden="false" customHeight="true" outlineLevel="0" collapsed="false">
      <c r="B2696" s="88" t="s">
        <v>22</v>
      </c>
      <c r="C2696" s="89" t="n">
        <v>1189833</v>
      </c>
      <c r="D2696" s="90" t="n">
        <v>44257</v>
      </c>
      <c r="E2696" s="88" t="s">
        <v>29</v>
      </c>
      <c r="F2696" s="88" t="s">
        <v>124</v>
      </c>
      <c r="G2696" s="88" t="s">
        <v>87</v>
      </c>
      <c r="H2696" s="91" t="s">
        <v>16</v>
      </c>
      <c r="I2696" s="92" t="n">
        <v>51</v>
      </c>
      <c r="J2696" s="93" t="n">
        <v>113</v>
      </c>
      <c r="K2696" s="94" t="n">
        <f aca="false">I2696 * J2696</f>
        <v>5763</v>
      </c>
      <c r="L2696" s="94" t="n">
        <f aca="false">K2696 *M2696</f>
        <v>4264.62</v>
      </c>
      <c r="M2696" s="95" t="n">
        <v>0.74</v>
      </c>
      <c r="N2696" s="88" t="s">
        <v>23</v>
      </c>
      <c r="O2696" s="91" t="s">
        <v>218</v>
      </c>
      <c r="P2696" s="0" t="str">
        <f aca="false">RIGHT(H2696,LEN(H2696) - FIND(" ", H2696))</f>
        <v>Apparel</v>
      </c>
    </row>
    <row r="2697" customFormat="false" ht="14.25" hidden="false" customHeight="true" outlineLevel="0" collapsed="false">
      <c r="B2697" s="88" t="s">
        <v>30</v>
      </c>
      <c r="C2697" s="89" t="n">
        <v>1185732</v>
      </c>
      <c r="D2697" s="90" t="n">
        <v>44257</v>
      </c>
      <c r="E2697" s="88" t="s">
        <v>34</v>
      </c>
      <c r="F2697" s="88" t="s">
        <v>138</v>
      </c>
      <c r="G2697" s="88" t="s">
        <v>97</v>
      </c>
      <c r="H2697" s="91" t="s">
        <v>32</v>
      </c>
      <c r="I2697" s="92" t="n">
        <v>28</v>
      </c>
      <c r="J2697" s="93" t="n">
        <v>276</v>
      </c>
      <c r="K2697" s="94" t="n">
        <f aca="false">I2697 * J2697</f>
        <v>7728</v>
      </c>
      <c r="L2697" s="94" t="n">
        <f aca="false">K2697 *M2697</f>
        <v>4173.12</v>
      </c>
      <c r="M2697" s="95" t="n">
        <v>0.54</v>
      </c>
      <c r="N2697" s="88" t="s">
        <v>23</v>
      </c>
      <c r="O2697" s="91" t="s">
        <v>218</v>
      </c>
      <c r="P2697" s="0" t="str">
        <f aca="false">RIGHT(H2697,LEN(H2697) - FIND(" ", H2697))</f>
        <v>Street Footwear</v>
      </c>
    </row>
    <row r="2698" customFormat="false" ht="14.25" hidden="false" customHeight="true" outlineLevel="0" collapsed="false">
      <c r="B2698" s="88" t="s">
        <v>30</v>
      </c>
      <c r="C2698" s="89" t="n">
        <v>1185732</v>
      </c>
      <c r="D2698" s="90" t="n">
        <v>44257</v>
      </c>
      <c r="E2698" s="88" t="s">
        <v>34</v>
      </c>
      <c r="F2698" s="88" t="s">
        <v>138</v>
      </c>
      <c r="G2698" s="88" t="s">
        <v>97</v>
      </c>
      <c r="H2698" s="91" t="s">
        <v>24</v>
      </c>
      <c r="I2698" s="92" t="n">
        <v>29</v>
      </c>
      <c r="J2698" s="93" t="n">
        <v>150</v>
      </c>
      <c r="K2698" s="94" t="n">
        <f aca="false">I2698 * J2698</f>
        <v>4350</v>
      </c>
      <c r="L2698" s="94" t="n">
        <f aca="false">K2698 *M2698</f>
        <v>1957.5</v>
      </c>
      <c r="M2698" s="95" t="n">
        <v>0.45</v>
      </c>
      <c r="N2698" s="88" t="s">
        <v>23</v>
      </c>
      <c r="O2698" s="91" t="s">
        <v>218</v>
      </c>
      <c r="P2698" s="0" t="str">
        <f aca="false">RIGHT(H2698,LEN(H2698) - FIND(" ", H2698))</f>
        <v>Athletic Footwear</v>
      </c>
    </row>
    <row r="2699" customFormat="false" ht="14.25" hidden="false" customHeight="true" outlineLevel="0" collapsed="false">
      <c r="B2699" s="88" t="s">
        <v>30</v>
      </c>
      <c r="C2699" s="89" t="n">
        <v>1185732</v>
      </c>
      <c r="D2699" s="90" t="n">
        <v>44257</v>
      </c>
      <c r="E2699" s="88" t="s">
        <v>34</v>
      </c>
      <c r="F2699" s="88" t="s">
        <v>138</v>
      </c>
      <c r="G2699" s="88" t="s">
        <v>97</v>
      </c>
      <c r="H2699" s="91" t="s">
        <v>48</v>
      </c>
      <c r="I2699" s="92" t="n">
        <v>19</v>
      </c>
      <c r="J2699" s="93" t="n">
        <v>181</v>
      </c>
      <c r="K2699" s="94" t="n">
        <f aca="false">I2699 * J2699</f>
        <v>3439</v>
      </c>
      <c r="L2699" s="94" t="n">
        <f aca="false">K2699 *M2699</f>
        <v>1788.28</v>
      </c>
      <c r="M2699" s="95" t="n">
        <v>0.52</v>
      </c>
      <c r="N2699" s="88" t="s">
        <v>23</v>
      </c>
      <c r="O2699" s="91" t="s">
        <v>219</v>
      </c>
      <c r="P2699" s="0" t="str">
        <f aca="false">RIGHT(H2699,LEN(H2699) - FIND(" ", H2699))</f>
        <v>Street Footwear</v>
      </c>
    </row>
    <row r="2700" customFormat="false" ht="14.25" hidden="false" customHeight="true" outlineLevel="0" collapsed="false">
      <c r="B2700" s="88" t="s">
        <v>30</v>
      </c>
      <c r="C2700" s="89" t="n">
        <v>1185732</v>
      </c>
      <c r="D2700" s="90" t="n">
        <v>44257</v>
      </c>
      <c r="E2700" s="88" t="s">
        <v>34</v>
      </c>
      <c r="F2700" s="88" t="s">
        <v>138</v>
      </c>
      <c r="G2700" s="88" t="s">
        <v>97</v>
      </c>
      <c r="H2700" s="91" t="s">
        <v>44</v>
      </c>
      <c r="I2700" s="92" t="n">
        <v>25</v>
      </c>
      <c r="J2700" s="93" t="n">
        <v>124</v>
      </c>
      <c r="K2700" s="94" t="n">
        <f aca="false">I2700 * J2700</f>
        <v>3100</v>
      </c>
      <c r="L2700" s="94" t="n">
        <f aca="false">K2700 *M2700</f>
        <v>1674</v>
      </c>
      <c r="M2700" s="95" t="n">
        <v>0.54</v>
      </c>
      <c r="N2700" s="88" t="s">
        <v>23</v>
      </c>
      <c r="O2700" s="91" t="s">
        <v>219</v>
      </c>
      <c r="P2700" s="0" t="str">
        <f aca="false">RIGHT(H2700,LEN(H2700) - FIND(" ", H2700))</f>
        <v>Athletic Footwear</v>
      </c>
    </row>
    <row r="2701" customFormat="false" ht="14.25" hidden="false" customHeight="true" outlineLevel="0" collapsed="false">
      <c r="B2701" s="88" t="s">
        <v>30</v>
      </c>
      <c r="C2701" s="89" t="n">
        <v>1185732</v>
      </c>
      <c r="D2701" s="90" t="n">
        <v>44257</v>
      </c>
      <c r="E2701" s="88" t="s">
        <v>34</v>
      </c>
      <c r="F2701" s="88" t="s">
        <v>138</v>
      </c>
      <c r="G2701" s="88" t="s">
        <v>97</v>
      </c>
      <c r="H2701" s="91" t="s">
        <v>16</v>
      </c>
      <c r="I2701" s="92" t="n">
        <v>37</v>
      </c>
      <c r="J2701" s="93" t="n">
        <v>158</v>
      </c>
      <c r="K2701" s="94" t="n">
        <f aca="false">I2701 * J2701</f>
        <v>5846</v>
      </c>
      <c r="L2701" s="94" t="n">
        <f aca="false">K2701 *M2701</f>
        <v>2630.7</v>
      </c>
      <c r="M2701" s="95" t="n">
        <v>0.45</v>
      </c>
      <c r="N2701" s="88" t="s">
        <v>23</v>
      </c>
      <c r="O2701" s="91" t="s">
        <v>218</v>
      </c>
      <c r="P2701" s="0" t="str">
        <f aca="false">RIGHT(H2701,LEN(H2701) - FIND(" ", H2701))</f>
        <v>Apparel</v>
      </c>
    </row>
    <row r="2702" customFormat="false" ht="14.25" hidden="false" customHeight="true" outlineLevel="0" collapsed="false">
      <c r="B2702" s="88" t="s">
        <v>30</v>
      </c>
      <c r="C2702" s="89" t="n">
        <v>1185732</v>
      </c>
      <c r="D2702" s="90" t="n">
        <v>44257</v>
      </c>
      <c r="E2702" s="88" t="s">
        <v>34</v>
      </c>
      <c r="F2702" s="88" t="s">
        <v>138</v>
      </c>
      <c r="G2702" s="88" t="s">
        <v>97</v>
      </c>
      <c r="H2702" s="91" t="s">
        <v>38</v>
      </c>
      <c r="I2702" s="92" t="n">
        <v>27</v>
      </c>
      <c r="J2702" s="93" t="n">
        <v>169</v>
      </c>
      <c r="K2702" s="94" t="n">
        <f aca="false">I2702 * J2702</f>
        <v>4563</v>
      </c>
      <c r="L2702" s="94" t="n">
        <f aca="false">K2702 *M2702</f>
        <v>2829.06</v>
      </c>
      <c r="M2702" s="95" t="n">
        <v>0.62</v>
      </c>
      <c r="N2702" s="88" t="s">
        <v>23</v>
      </c>
      <c r="O2702" s="91" t="s">
        <v>219</v>
      </c>
      <c r="P2702" s="0" t="str">
        <f aca="false">RIGHT(H2702,LEN(H2702) - FIND(" ", H2702))</f>
        <v>Apparel</v>
      </c>
    </row>
    <row r="2703" customFormat="false" ht="14.25" hidden="false" customHeight="true" outlineLevel="0" collapsed="false">
      <c r="B2703" s="88" t="s">
        <v>43</v>
      </c>
      <c r="C2703" s="89" t="n">
        <v>1185732</v>
      </c>
      <c r="D2703" s="90" t="n">
        <v>44257</v>
      </c>
      <c r="E2703" s="88" t="s">
        <v>29</v>
      </c>
      <c r="F2703" s="88" t="s">
        <v>165</v>
      </c>
      <c r="G2703" s="88" t="s">
        <v>135</v>
      </c>
      <c r="H2703" s="91" t="s">
        <v>32</v>
      </c>
      <c r="I2703" s="92" t="n">
        <v>19</v>
      </c>
      <c r="J2703" s="93" t="n">
        <v>141</v>
      </c>
      <c r="K2703" s="94" t="n">
        <f aca="false">I2703 * J2703</f>
        <v>2679</v>
      </c>
      <c r="L2703" s="94" t="n">
        <f aca="false">K2703 *M2703</f>
        <v>1098.39</v>
      </c>
      <c r="M2703" s="95" t="n">
        <v>0.41</v>
      </c>
      <c r="N2703" s="88" t="s">
        <v>23</v>
      </c>
      <c r="O2703" s="91" t="s">
        <v>218</v>
      </c>
      <c r="P2703" s="0" t="str">
        <f aca="false">RIGHT(H2703,LEN(H2703) - FIND(" ", H2703))</f>
        <v>Street Footwear</v>
      </c>
    </row>
    <row r="2704" customFormat="false" ht="14.25" hidden="false" customHeight="true" outlineLevel="0" collapsed="false">
      <c r="B2704" s="88" t="s">
        <v>43</v>
      </c>
      <c r="C2704" s="89" t="n">
        <v>1185732</v>
      </c>
      <c r="D2704" s="90" t="n">
        <v>44257</v>
      </c>
      <c r="E2704" s="88" t="s">
        <v>29</v>
      </c>
      <c r="F2704" s="88" t="s">
        <v>165</v>
      </c>
      <c r="G2704" s="88" t="s">
        <v>135</v>
      </c>
      <c r="H2704" s="91" t="s">
        <v>24</v>
      </c>
      <c r="I2704" s="92" t="n">
        <v>19</v>
      </c>
      <c r="J2704" s="93" t="n">
        <v>44</v>
      </c>
      <c r="K2704" s="94" t="n">
        <f aca="false">I2704 * J2704</f>
        <v>836</v>
      </c>
      <c r="L2704" s="94" t="n">
        <f aca="false">K2704 *M2704</f>
        <v>418</v>
      </c>
      <c r="M2704" s="95" t="n">
        <v>0.5</v>
      </c>
      <c r="N2704" s="88" t="s">
        <v>23</v>
      </c>
      <c r="O2704" s="91" t="s">
        <v>218</v>
      </c>
      <c r="P2704" s="0" t="str">
        <f aca="false">RIGHT(H2704,LEN(H2704) - FIND(" ", H2704))</f>
        <v>Athletic Footwear</v>
      </c>
    </row>
    <row r="2705" customFormat="false" ht="14.25" hidden="false" customHeight="true" outlineLevel="0" collapsed="false">
      <c r="B2705" s="88" t="s">
        <v>43</v>
      </c>
      <c r="C2705" s="89" t="n">
        <v>1185732</v>
      </c>
      <c r="D2705" s="90" t="n">
        <v>44257</v>
      </c>
      <c r="E2705" s="88" t="s">
        <v>29</v>
      </c>
      <c r="F2705" s="88" t="s">
        <v>165</v>
      </c>
      <c r="G2705" s="88" t="s">
        <v>135</v>
      </c>
      <c r="H2705" s="91" t="s">
        <v>48</v>
      </c>
      <c r="I2705" s="92" t="n">
        <v>9</v>
      </c>
      <c r="J2705" s="93" t="n">
        <v>59</v>
      </c>
      <c r="K2705" s="94" t="n">
        <f aca="false">I2705 * J2705</f>
        <v>531</v>
      </c>
      <c r="L2705" s="94" t="n">
        <f aca="false">K2705 *M2705</f>
        <v>233.64</v>
      </c>
      <c r="M2705" s="95" t="n">
        <v>0.44</v>
      </c>
      <c r="N2705" s="88" t="s">
        <v>23</v>
      </c>
      <c r="O2705" s="91" t="s">
        <v>219</v>
      </c>
      <c r="P2705" s="0" t="str">
        <f aca="false">RIGHT(H2705,LEN(H2705) - FIND(" ", H2705))</f>
        <v>Street Footwear</v>
      </c>
    </row>
    <row r="2706" customFormat="false" ht="14.25" hidden="false" customHeight="true" outlineLevel="0" collapsed="false">
      <c r="B2706" s="88" t="s">
        <v>43</v>
      </c>
      <c r="C2706" s="89" t="n">
        <v>1185732</v>
      </c>
      <c r="D2706" s="90" t="n">
        <v>44257</v>
      </c>
      <c r="E2706" s="88" t="s">
        <v>29</v>
      </c>
      <c r="F2706" s="88" t="s">
        <v>165</v>
      </c>
      <c r="G2706" s="88" t="s">
        <v>135</v>
      </c>
      <c r="H2706" s="91" t="s">
        <v>44</v>
      </c>
      <c r="I2706" s="92" t="n">
        <v>14</v>
      </c>
      <c r="J2706" s="93" t="n">
        <v>20</v>
      </c>
      <c r="K2706" s="94" t="n">
        <f aca="false">I2706 * J2706</f>
        <v>280</v>
      </c>
      <c r="L2706" s="94" t="n">
        <f aca="false">K2706 *M2706</f>
        <v>114.8</v>
      </c>
      <c r="M2706" s="95" t="n">
        <v>0.41</v>
      </c>
      <c r="N2706" s="88" t="s">
        <v>23</v>
      </c>
      <c r="O2706" s="91" t="s">
        <v>219</v>
      </c>
      <c r="P2706" s="0" t="str">
        <f aca="false">RIGHT(H2706,LEN(H2706) - FIND(" ", H2706))</f>
        <v>Athletic Footwear</v>
      </c>
    </row>
    <row r="2707" customFormat="false" ht="14.25" hidden="false" customHeight="true" outlineLevel="0" collapsed="false">
      <c r="B2707" s="88" t="s">
        <v>43</v>
      </c>
      <c r="C2707" s="89" t="n">
        <v>1185732</v>
      </c>
      <c r="D2707" s="90" t="n">
        <v>44257</v>
      </c>
      <c r="E2707" s="88" t="s">
        <v>29</v>
      </c>
      <c r="F2707" s="88" t="s">
        <v>165</v>
      </c>
      <c r="G2707" s="88" t="s">
        <v>135</v>
      </c>
      <c r="H2707" s="91" t="s">
        <v>16</v>
      </c>
      <c r="I2707" s="92" t="n">
        <v>29</v>
      </c>
      <c r="J2707" s="93" t="n">
        <v>34</v>
      </c>
      <c r="K2707" s="94" t="n">
        <f aca="false">I2707 * J2707</f>
        <v>986</v>
      </c>
      <c r="L2707" s="94" t="n">
        <f aca="false">K2707 *M2707</f>
        <v>601.46</v>
      </c>
      <c r="M2707" s="95" t="n">
        <v>0.61</v>
      </c>
      <c r="N2707" s="88" t="s">
        <v>23</v>
      </c>
      <c r="O2707" s="91" t="s">
        <v>218</v>
      </c>
      <c r="P2707" s="0" t="str">
        <f aca="false">RIGHT(H2707,LEN(H2707) - FIND(" ", H2707))</f>
        <v>Apparel</v>
      </c>
    </row>
    <row r="2708" customFormat="false" ht="14.25" hidden="false" customHeight="true" outlineLevel="0" collapsed="false">
      <c r="B2708" s="88" t="s">
        <v>43</v>
      </c>
      <c r="C2708" s="89" t="n">
        <v>1185732</v>
      </c>
      <c r="D2708" s="90" t="n">
        <v>44257</v>
      </c>
      <c r="E2708" s="88" t="s">
        <v>29</v>
      </c>
      <c r="F2708" s="88" t="s">
        <v>165</v>
      </c>
      <c r="G2708" s="88" t="s">
        <v>135</v>
      </c>
      <c r="H2708" s="91" t="s">
        <v>38</v>
      </c>
      <c r="I2708" s="92" t="n">
        <v>18</v>
      </c>
      <c r="J2708" s="93" t="n">
        <v>63</v>
      </c>
      <c r="K2708" s="94" t="n">
        <f aca="false">I2708 * J2708</f>
        <v>1134</v>
      </c>
      <c r="L2708" s="94" t="n">
        <f aca="false">K2708 *M2708</f>
        <v>612.36</v>
      </c>
      <c r="M2708" s="95" t="n">
        <v>0.54</v>
      </c>
      <c r="N2708" s="88" t="s">
        <v>23</v>
      </c>
      <c r="O2708" s="91" t="s">
        <v>219</v>
      </c>
      <c r="P2708" s="0" t="str">
        <f aca="false">RIGHT(H2708,LEN(H2708) - FIND(" ", H2708))</f>
        <v>Apparel</v>
      </c>
    </row>
    <row r="2709" customFormat="false" ht="14.25" hidden="false" customHeight="true" outlineLevel="0" collapsed="false">
      <c r="B2709" s="88" t="s">
        <v>22</v>
      </c>
      <c r="C2709" s="89" t="n">
        <v>1189833</v>
      </c>
      <c r="D2709" s="90" t="n">
        <v>44258</v>
      </c>
      <c r="E2709" s="88" t="s">
        <v>29</v>
      </c>
      <c r="F2709" s="88" t="s">
        <v>124</v>
      </c>
      <c r="G2709" s="88" t="s">
        <v>87</v>
      </c>
      <c r="H2709" s="91" t="s">
        <v>38</v>
      </c>
      <c r="I2709" s="92" t="n">
        <v>60</v>
      </c>
      <c r="J2709" s="93" t="n">
        <v>475</v>
      </c>
      <c r="K2709" s="94" t="n">
        <f aca="false">I2709 * J2709</f>
        <v>28500</v>
      </c>
      <c r="L2709" s="94" t="n">
        <f aca="false">K2709 *M2709</f>
        <v>7125</v>
      </c>
      <c r="M2709" s="95" t="n">
        <v>0.25</v>
      </c>
      <c r="N2709" s="88" t="s">
        <v>31</v>
      </c>
      <c r="O2709" s="91" t="s">
        <v>219</v>
      </c>
      <c r="P2709" s="0" t="str">
        <f aca="false">RIGHT(H2709,LEN(H2709) - FIND(" ", H2709))</f>
        <v>Apparel</v>
      </c>
    </row>
    <row r="2710" customFormat="false" ht="14.25" hidden="false" customHeight="true" outlineLevel="0" collapsed="false">
      <c r="B2710" s="88" t="s">
        <v>30</v>
      </c>
      <c r="C2710" s="89" t="n">
        <v>1185732</v>
      </c>
      <c r="D2710" s="90" t="n">
        <v>44258</v>
      </c>
      <c r="E2710" s="88" t="s">
        <v>26</v>
      </c>
      <c r="F2710" s="88" t="s">
        <v>86</v>
      </c>
      <c r="G2710" s="88" t="s">
        <v>114</v>
      </c>
      <c r="H2710" s="91" t="s">
        <v>32</v>
      </c>
      <c r="I2710" s="92" t="n">
        <v>40</v>
      </c>
      <c r="J2710" s="93" t="n">
        <v>520</v>
      </c>
      <c r="K2710" s="94" t="n">
        <f aca="false">I2710 * J2710</f>
        <v>20800</v>
      </c>
      <c r="L2710" s="94" t="n">
        <f aca="false">K2710 *M2710</f>
        <v>8320</v>
      </c>
      <c r="M2710" s="95" t="n">
        <v>0.4</v>
      </c>
      <c r="N2710" s="88" t="s">
        <v>14</v>
      </c>
      <c r="O2710" s="91" t="s">
        <v>218</v>
      </c>
      <c r="P2710" s="0" t="str">
        <f aca="false">RIGHT(H2710,LEN(H2710) - FIND(" ", H2710))</f>
        <v>Street Footwear</v>
      </c>
    </row>
    <row r="2711" customFormat="false" ht="14.25" hidden="false" customHeight="true" outlineLevel="0" collapsed="false">
      <c r="B2711" s="88" t="s">
        <v>30</v>
      </c>
      <c r="C2711" s="89" t="n">
        <v>1185732</v>
      </c>
      <c r="D2711" s="90" t="n">
        <v>44258</v>
      </c>
      <c r="E2711" s="88" t="s">
        <v>26</v>
      </c>
      <c r="F2711" s="88" t="s">
        <v>86</v>
      </c>
      <c r="G2711" s="88" t="s">
        <v>114</v>
      </c>
      <c r="H2711" s="91" t="s">
        <v>24</v>
      </c>
      <c r="I2711" s="92" t="n">
        <v>40</v>
      </c>
      <c r="J2711" s="93" t="n">
        <v>225</v>
      </c>
      <c r="K2711" s="94" t="n">
        <f aca="false">I2711 * J2711</f>
        <v>9000</v>
      </c>
      <c r="L2711" s="94" t="n">
        <f aca="false">K2711 *M2711</f>
        <v>3600</v>
      </c>
      <c r="M2711" s="95" t="n">
        <v>0.4</v>
      </c>
      <c r="N2711" s="88" t="s">
        <v>14</v>
      </c>
      <c r="O2711" s="91" t="s">
        <v>218</v>
      </c>
      <c r="P2711" s="0" t="str">
        <f aca="false">RIGHT(H2711,LEN(H2711) - FIND(" ", H2711))</f>
        <v>Athletic Footwear</v>
      </c>
    </row>
    <row r="2712" customFormat="false" ht="14.25" hidden="false" customHeight="true" outlineLevel="0" collapsed="false">
      <c r="B2712" s="88" t="s">
        <v>30</v>
      </c>
      <c r="C2712" s="89" t="n">
        <v>1185732</v>
      </c>
      <c r="D2712" s="90" t="n">
        <v>44258</v>
      </c>
      <c r="E2712" s="88" t="s">
        <v>26</v>
      </c>
      <c r="F2712" s="88" t="s">
        <v>86</v>
      </c>
      <c r="G2712" s="88" t="s">
        <v>114</v>
      </c>
      <c r="H2712" s="91" t="s">
        <v>48</v>
      </c>
      <c r="I2712" s="92" t="n">
        <v>30</v>
      </c>
      <c r="J2712" s="93" t="n">
        <v>250</v>
      </c>
      <c r="K2712" s="94" t="n">
        <f aca="false">I2712 * J2712</f>
        <v>7500</v>
      </c>
      <c r="L2712" s="94" t="n">
        <f aca="false">K2712 *M2712</f>
        <v>2250</v>
      </c>
      <c r="M2712" s="95" t="n">
        <v>0.3</v>
      </c>
      <c r="N2712" s="88" t="s">
        <v>14</v>
      </c>
      <c r="O2712" s="91" t="s">
        <v>219</v>
      </c>
      <c r="P2712" s="0" t="str">
        <f aca="false">RIGHT(H2712,LEN(H2712) - FIND(" ", H2712))</f>
        <v>Street Footwear</v>
      </c>
    </row>
    <row r="2713" customFormat="false" ht="14.25" hidden="false" customHeight="true" outlineLevel="0" collapsed="false">
      <c r="B2713" s="88" t="s">
        <v>30</v>
      </c>
      <c r="C2713" s="89" t="n">
        <v>1185732</v>
      </c>
      <c r="D2713" s="90" t="n">
        <v>44258</v>
      </c>
      <c r="E2713" s="88" t="s">
        <v>26</v>
      </c>
      <c r="F2713" s="88" t="s">
        <v>86</v>
      </c>
      <c r="G2713" s="88" t="s">
        <v>114</v>
      </c>
      <c r="H2713" s="91" t="s">
        <v>44</v>
      </c>
      <c r="I2713" s="92" t="n">
        <v>35</v>
      </c>
      <c r="J2713" s="93" t="n">
        <v>100</v>
      </c>
      <c r="K2713" s="94" t="n">
        <f aca="false">I2713 * J2713</f>
        <v>3500</v>
      </c>
      <c r="L2713" s="94" t="n">
        <f aca="false">K2713 *M2713</f>
        <v>1050</v>
      </c>
      <c r="M2713" s="95" t="n">
        <v>0.3</v>
      </c>
      <c r="N2713" s="88" t="s">
        <v>14</v>
      </c>
      <c r="O2713" s="91" t="s">
        <v>219</v>
      </c>
      <c r="P2713" s="0" t="str">
        <f aca="false">RIGHT(H2713,LEN(H2713) - FIND(" ", H2713))</f>
        <v>Athletic Footwear</v>
      </c>
    </row>
    <row r="2714" customFormat="false" ht="14.25" hidden="false" customHeight="true" outlineLevel="0" collapsed="false">
      <c r="B2714" s="88" t="s">
        <v>30</v>
      </c>
      <c r="C2714" s="89" t="n">
        <v>1185732</v>
      </c>
      <c r="D2714" s="90" t="n">
        <v>44258</v>
      </c>
      <c r="E2714" s="88" t="s">
        <v>26</v>
      </c>
      <c r="F2714" s="88" t="s">
        <v>86</v>
      </c>
      <c r="G2714" s="88" t="s">
        <v>114</v>
      </c>
      <c r="H2714" s="91" t="s">
        <v>16</v>
      </c>
      <c r="I2714" s="92" t="n">
        <v>50</v>
      </c>
      <c r="J2714" s="93" t="n">
        <v>150</v>
      </c>
      <c r="K2714" s="94" t="n">
        <f aca="false">I2714 * J2714</f>
        <v>7500</v>
      </c>
      <c r="L2714" s="94" t="n">
        <f aca="false">K2714 *M2714</f>
        <v>2250</v>
      </c>
      <c r="M2714" s="95" t="n">
        <v>0.3</v>
      </c>
      <c r="N2714" s="88" t="s">
        <v>14</v>
      </c>
      <c r="O2714" s="91" t="s">
        <v>218</v>
      </c>
      <c r="P2714" s="0" t="str">
        <f aca="false">RIGHT(H2714,LEN(H2714) - FIND(" ", H2714))</f>
        <v>Apparel</v>
      </c>
    </row>
    <row r="2715" customFormat="false" ht="14.25" hidden="false" customHeight="true" outlineLevel="0" collapsed="false">
      <c r="B2715" s="88" t="s">
        <v>30</v>
      </c>
      <c r="C2715" s="89" t="n">
        <v>1185732</v>
      </c>
      <c r="D2715" s="90" t="n">
        <v>44258</v>
      </c>
      <c r="E2715" s="88" t="s">
        <v>26</v>
      </c>
      <c r="F2715" s="88" t="s">
        <v>86</v>
      </c>
      <c r="G2715" s="88" t="s">
        <v>114</v>
      </c>
      <c r="H2715" s="91" t="s">
        <v>38</v>
      </c>
      <c r="I2715" s="92" t="n">
        <v>40</v>
      </c>
      <c r="J2715" s="93" t="n">
        <v>250</v>
      </c>
      <c r="K2715" s="94" t="n">
        <f aca="false">I2715 * J2715</f>
        <v>10000</v>
      </c>
      <c r="L2715" s="94" t="n">
        <f aca="false">K2715 *M2715</f>
        <v>3500</v>
      </c>
      <c r="M2715" s="95" t="n">
        <v>0.35</v>
      </c>
      <c r="N2715" s="88" t="s">
        <v>14</v>
      </c>
      <c r="O2715" s="91" t="s">
        <v>219</v>
      </c>
      <c r="P2715" s="0" t="str">
        <f aca="false">RIGHT(H2715,LEN(H2715) - FIND(" ", H2715))</f>
        <v>Apparel</v>
      </c>
    </row>
    <row r="2716" customFormat="false" ht="14.25" hidden="false" customHeight="true" outlineLevel="0" collapsed="false">
      <c r="B2716" s="88" t="s">
        <v>22</v>
      </c>
      <c r="C2716" s="89" t="n">
        <v>1189833</v>
      </c>
      <c r="D2716" s="90" t="n">
        <v>44258</v>
      </c>
      <c r="E2716" s="88" t="s">
        <v>29</v>
      </c>
      <c r="F2716" s="88" t="s">
        <v>124</v>
      </c>
      <c r="G2716" s="88" t="s">
        <v>87</v>
      </c>
      <c r="H2716" s="91" t="s">
        <v>38</v>
      </c>
      <c r="I2716" s="92" t="n">
        <v>56</v>
      </c>
      <c r="J2716" s="93" t="n">
        <v>133</v>
      </c>
      <c r="K2716" s="94" t="n">
        <f aca="false">I2716 * J2716</f>
        <v>7448</v>
      </c>
      <c r="L2716" s="94" t="n">
        <f aca="false">K2716 *M2716</f>
        <v>2830.24</v>
      </c>
      <c r="M2716" s="95" t="n">
        <v>0.38</v>
      </c>
      <c r="N2716" s="88" t="s">
        <v>23</v>
      </c>
      <c r="O2716" s="91" t="s">
        <v>219</v>
      </c>
      <c r="P2716" s="0" t="str">
        <f aca="false">RIGHT(H2716,LEN(H2716) - FIND(" ", H2716))</f>
        <v>Apparel</v>
      </c>
    </row>
    <row r="2717" customFormat="false" ht="14.25" hidden="false" customHeight="true" outlineLevel="0" collapsed="false">
      <c r="B2717" s="88" t="s">
        <v>30</v>
      </c>
      <c r="C2717" s="89" t="n">
        <v>1185732</v>
      </c>
      <c r="D2717" s="90" t="n">
        <v>44258</v>
      </c>
      <c r="E2717" s="88" t="s">
        <v>26</v>
      </c>
      <c r="F2717" s="88" t="s">
        <v>86</v>
      </c>
      <c r="G2717" s="88" t="s">
        <v>114</v>
      </c>
      <c r="H2717" s="91" t="s">
        <v>32</v>
      </c>
      <c r="I2717" s="92" t="n">
        <v>39</v>
      </c>
      <c r="J2717" s="93" t="n">
        <v>130</v>
      </c>
      <c r="K2717" s="94" t="n">
        <f aca="false">I2717 * J2717</f>
        <v>5070</v>
      </c>
      <c r="L2717" s="94" t="n">
        <f aca="false">K2717 *M2717</f>
        <v>2535</v>
      </c>
      <c r="M2717" s="95" t="n">
        <v>0.5</v>
      </c>
      <c r="N2717" s="88" t="s">
        <v>23</v>
      </c>
      <c r="O2717" s="91" t="s">
        <v>218</v>
      </c>
      <c r="P2717" s="0" t="str">
        <f aca="false">RIGHT(H2717,LEN(H2717) - FIND(" ", H2717))</f>
        <v>Street Footwear</v>
      </c>
    </row>
    <row r="2718" customFormat="false" ht="14.25" hidden="false" customHeight="true" outlineLevel="0" collapsed="false">
      <c r="B2718" s="88" t="s">
        <v>30</v>
      </c>
      <c r="C2718" s="89" t="n">
        <v>1185732</v>
      </c>
      <c r="D2718" s="90" t="n">
        <v>44258</v>
      </c>
      <c r="E2718" s="88" t="s">
        <v>26</v>
      </c>
      <c r="F2718" s="88" t="s">
        <v>86</v>
      </c>
      <c r="G2718" s="88" t="s">
        <v>114</v>
      </c>
      <c r="H2718" s="91" t="s">
        <v>24</v>
      </c>
      <c r="I2718" s="92" t="n">
        <v>38</v>
      </c>
      <c r="J2718" s="93" t="n">
        <v>56</v>
      </c>
      <c r="K2718" s="94" t="n">
        <f aca="false">I2718 * J2718</f>
        <v>2128</v>
      </c>
      <c r="L2718" s="94" t="n">
        <f aca="false">K2718 *M2718</f>
        <v>1149.12</v>
      </c>
      <c r="M2718" s="95" t="n">
        <v>0.54</v>
      </c>
      <c r="N2718" s="88" t="s">
        <v>23</v>
      </c>
      <c r="O2718" s="91" t="s">
        <v>218</v>
      </c>
      <c r="P2718" s="0" t="str">
        <f aca="false">RIGHT(H2718,LEN(H2718) - FIND(" ", H2718))</f>
        <v>Athletic Footwear</v>
      </c>
    </row>
    <row r="2719" customFormat="false" ht="14.25" hidden="false" customHeight="true" outlineLevel="0" collapsed="false">
      <c r="B2719" s="88" t="s">
        <v>30</v>
      </c>
      <c r="C2719" s="89" t="n">
        <v>1185732</v>
      </c>
      <c r="D2719" s="90" t="n">
        <v>44258</v>
      </c>
      <c r="E2719" s="88" t="s">
        <v>26</v>
      </c>
      <c r="F2719" s="88" t="s">
        <v>86</v>
      </c>
      <c r="G2719" s="88" t="s">
        <v>114</v>
      </c>
      <c r="H2719" s="91" t="s">
        <v>48</v>
      </c>
      <c r="I2719" s="92" t="n">
        <v>29</v>
      </c>
      <c r="J2719" s="93" t="n">
        <v>68</v>
      </c>
      <c r="K2719" s="94" t="n">
        <f aca="false">I2719 * J2719</f>
        <v>1972</v>
      </c>
      <c r="L2719" s="94" t="n">
        <f aca="false">K2719 *M2719</f>
        <v>887.4</v>
      </c>
      <c r="M2719" s="95" t="n">
        <v>0.45</v>
      </c>
      <c r="N2719" s="88" t="s">
        <v>23</v>
      </c>
      <c r="O2719" s="91" t="s">
        <v>219</v>
      </c>
      <c r="P2719" s="0" t="str">
        <f aca="false">RIGHT(H2719,LEN(H2719) - FIND(" ", H2719))</f>
        <v>Street Footwear</v>
      </c>
    </row>
    <row r="2720" customFormat="false" ht="14.25" hidden="false" customHeight="true" outlineLevel="0" collapsed="false">
      <c r="B2720" s="88" t="s">
        <v>30</v>
      </c>
      <c r="C2720" s="89" t="n">
        <v>1185732</v>
      </c>
      <c r="D2720" s="90" t="n">
        <v>44258</v>
      </c>
      <c r="E2720" s="88" t="s">
        <v>26</v>
      </c>
      <c r="F2720" s="88" t="s">
        <v>86</v>
      </c>
      <c r="G2720" s="88" t="s">
        <v>114</v>
      </c>
      <c r="H2720" s="91" t="s">
        <v>44</v>
      </c>
      <c r="I2720" s="92" t="n">
        <v>32</v>
      </c>
      <c r="J2720" s="93" t="n">
        <v>30</v>
      </c>
      <c r="K2720" s="94" t="n">
        <f aca="false">I2720 * J2720</f>
        <v>960</v>
      </c>
      <c r="L2720" s="94" t="n">
        <f aca="false">K2720 *M2720</f>
        <v>403.2</v>
      </c>
      <c r="M2720" s="95" t="n">
        <v>0.42</v>
      </c>
      <c r="N2720" s="88" t="s">
        <v>23</v>
      </c>
      <c r="O2720" s="91" t="s">
        <v>219</v>
      </c>
      <c r="P2720" s="0" t="str">
        <f aca="false">RIGHT(H2720,LEN(H2720) - FIND(" ", H2720))</f>
        <v>Athletic Footwear</v>
      </c>
    </row>
    <row r="2721" customFormat="false" ht="14.25" hidden="false" customHeight="true" outlineLevel="0" collapsed="false">
      <c r="B2721" s="88" t="s">
        <v>30</v>
      </c>
      <c r="C2721" s="89" t="n">
        <v>1185732</v>
      </c>
      <c r="D2721" s="90" t="n">
        <v>44258</v>
      </c>
      <c r="E2721" s="88" t="s">
        <v>26</v>
      </c>
      <c r="F2721" s="88" t="s">
        <v>86</v>
      </c>
      <c r="G2721" s="88" t="s">
        <v>114</v>
      </c>
      <c r="H2721" s="91" t="s">
        <v>16</v>
      </c>
      <c r="I2721" s="92" t="n">
        <v>48</v>
      </c>
      <c r="J2721" s="93" t="n">
        <v>39</v>
      </c>
      <c r="K2721" s="94" t="n">
        <f aca="false">I2721 * J2721</f>
        <v>1872</v>
      </c>
      <c r="L2721" s="94" t="n">
        <f aca="false">K2721 *M2721</f>
        <v>748.8</v>
      </c>
      <c r="M2721" s="95" t="n">
        <v>0.4</v>
      </c>
      <c r="N2721" s="88" t="s">
        <v>23</v>
      </c>
      <c r="O2721" s="91" t="s">
        <v>218</v>
      </c>
      <c r="P2721" s="0" t="str">
        <f aca="false">RIGHT(H2721,LEN(H2721) - FIND(" ", H2721))</f>
        <v>Apparel</v>
      </c>
    </row>
    <row r="2722" customFormat="false" ht="14.25" hidden="false" customHeight="true" outlineLevel="0" collapsed="false">
      <c r="B2722" s="88" t="s">
        <v>30</v>
      </c>
      <c r="C2722" s="89" t="n">
        <v>1185732</v>
      </c>
      <c r="D2722" s="90" t="n">
        <v>44258</v>
      </c>
      <c r="E2722" s="88" t="s">
        <v>26</v>
      </c>
      <c r="F2722" s="88" t="s">
        <v>86</v>
      </c>
      <c r="G2722" s="88" t="s">
        <v>114</v>
      </c>
      <c r="H2722" s="91" t="s">
        <v>38</v>
      </c>
      <c r="I2722" s="92" t="n">
        <v>38</v>
      </c>
      <c r="J2722" s="93" t="n">
        <v>73</v>
      </c>
      <c r="K2722" s="94" t="n">
        <f aca="false">I2722 * J2722</f>
        <v>2774</v>
      </c>
      <c r="L2722" s="94" t="n">
        <f aca="false">K2722 *M2722</f>
        <v>1359.26</v>
      </c>
      <c r="M2722" s="95" t="n">
        <v>0.49</v>
      </c>
      <c r="N2722" s="88" t="s">
        <v>23</v>
      </c>
      <c r="O2722" s="91" t="s">
        <v>219</v>
      </c>
      <c r="P2722" s="0" t="str">
        <f aca="false">RIGHT(H2722,LEN(H2722) - FIND(" ", H2722))</f>
        <v>Apparel</v>
      </c>
    </row>
    <row r="2723" customFormat="false" ht="14.25" hidden="false" customHeight="true" outlineLevel="0" collapsed="false">
      <c r="B2723" s="88" t="s">
        <v>30</v>
      </c>
      <c r="C2723" s="89" t="n">
        <v>1185732</v>
      </c>
      <c r="D2723" s="90" t="n">
        <v>44258</v>
      </c>
      <c r="E2723" s="88" t="s">
        <v>26</v>
      </c>
      <c r="F2723" s="88" t="s">
        <v>86</v>
      </c>
      <c r="G2723" s="88" t="s">
        <v>114</v>
      </c>
      <c r="H2723" s="91" t="s">
        <v>32</v>
      </c>
      <c r="I2723" s="92" t="n">
        <v>26</v>
      </c>
      <c r="J2723" s="93" t="n">
        <v>182</v>
      </c>
      <c r="K2723" s="94" t="n">
        <f aca="false">I2723 * J2723</f>
        <v>4732</v>
      </c>
      <c r="L2723" s="94" t="n">
        <f aca="false">K2723 *M2723</f>
        <v>2034.76</v>
      </c>
      <c r="M2723" s="95" t="n">
        <v>0.43</v>
      </c>
      <c r="N2723" s="88" t="s">
        <v>31</v>
      </c>
      <c r="O2723" s="91" t="s">
        <v>218</v>
      </c>
      <c r="P2723" s="0" t="str">
        <f aca="false">RIGHT(H2723,LEN(H2723) - FIND(" ", H2723))</f>
        <v>Street Footwear</v>
      </c>
    </row>
    <row r="2724" customFormat="false" ht="14.25" hidden="false" customHeight="true" outlineLevel="0" collapsed="false">
      <c r="B2724" s="88" t="s">
        <v>30</v>
      </c>
      <c r="C2724" s="89" t="n">
        <v>1185732</v>
      </c>
      <c r="D2724" s="90" t="n">
        <v>44258</v>
      </c>
      <c r="E2724" s="88" t="s">
        <v>26</v>
      </c>
      <c r="F2724" s="88" t="s">
        <v>86</v>
      </c>
      <c r="G2724" s="88" t="s">
        <v>114</v>
      </c>
      <c r="H2724" s="91" t="s">
        <v>24</v>
      </c>
      <c r="I2724" s="92" t="n">
        <v>32</v>
      </c>
      <c r="J2724" s="93" t="n">
        <v>68</v>
      </c>
      <c r="K2724" s="94" t="n">
        <f aca="false">I2724 * J2724</f>
        <v>2176</v>
      </c>
      <c r="L2724" s="94" t="n">
        <f aca="false">K2724 *M2724</f>
        <v>979.2</v>
      </c>
      <c r="M2724" s="95" t="n">
        <v>0.45</v>
      </c>
      <c r="N2724" s="88" t="s">
        <v>31</v>
      </c>
      <c r="O2724" s="91" t="s">
        <v>218</v>
      </c>
      <c r="P2724" s="0" t="str">
        <f aca="false">RIGHT(H2724,LEN(H2724) - FIND(" ", H2724))</f>
        <v>Athletic Footwear</v>
      </c>
    </row>
    <row r="2725" customFormat="false" ht="14.25" hidden="false" customHeight="true" outlineLevel="0" collapsed="false">
      <c r="B2725" s="88" t="s">
        <v>30</v>
      </c>
      <c r="C2725" s="89" t="n">
        <v>1185732</v>
      </c>
      <c r="D2725" s="90" t="n">
        <v>44258</v>
      </c>
      <c r="E2725" s="88" t="s">
        <v>26</v>
      </c>
      <c r="F2725" s="88" t="s">
        <v>86</v>
      </c>
      <c r="G2725" s="88" t="s">
        <v>114</v>
      </c>
      <c r="H2725" s="91" t="s">
        <v>48</v>
      </c>
      <c r="I2725" s="92" t="n">
        <v>23</v>
      </c>
      <c r="J2725" s="93" t="n">
        <v>75</v>
      </c>
      <c r="K2725" s="94" t="n">
        <f aca="false">I2725 * J2725</f>
        <v>1725</v>
      </c>
      <c r="L2725" s="94" t="n">
        <f aca="false">K2725 *M2725</f>
        <v>552</v>
      </c>
      <c r="M2725" s="95" t="n">
        <v>0.32</v>
      </c>
      <c r="N2725" s="88" t="s">
        <v>31</v>
      </c>
      <c r="O2725" s="91" t="s">
        <v>219</v>
      </c>
      <c r="P2725" s="0" t="str">
        <f aca="false">RIGHT(H2725,LEN(H2725) - FIND(" ", H2725))</f>
        <v>Street Footwear</v>
      </c>
    </row>
    <row r="2726" customFormat="false" ht="14.25" hidden="false" customHeight="true" outlineLevel="0" collapsed="false">
      <c r="B2726" s="88" t="s">
        <v>30</v>
      </c>
      <c r="C2726" s="89" t="n">
        <v>1185732</v>
      </c>
      <c r="D2726" s="90" t="n">
        <v>44258</v>
      </c>
      <c r="E2726" s="88" t="s">
        <v>26</v>
      </c>
      <c r="F2726" s="88" t="s">
        <v>86</v>
      </c>
      <c r="G2726" s="88" t="s">
        <v>114</v>
      </c>
      <c r="H2726" s="91" t="s">
        <v>44</v>
      </c>
      <c r="I2726" s="92" t="n">
        <v>27</v>
      </c>
      <c r="J2726" s="93" t="n">
        <v>34</v>
      </c>
      <c r="K2726" s="94" t="n">
        <f aca="false">I2726 * J2726</f>
        <v>918</v>
      </c>
      <c r="L2726" s="94" t="n">
        <f aca="false">K2726 *M2726</f>
        <v>293.76</v>
      </c>
      <c r="M2726" s="95" t="n">
        <v>0.32</v>
      </c>
      <c r="N2726" s="88" t="s">
        <v>31</v>
      </c>
      <c r="O2726" s="91" t="s">
        <v>219</v>
      </c>
      <c r="P2726" s="0" t="str">
        <f aca="false">RIGHT(H2726,LEN(H2726) - FIND(" ", H2726))</f>
        <v>Athletic Footwear</v>
      </c>
    </row>
    <row r="2727" customFormat="false" ht="14.25" hidden="false" customHeight="true" outlineLevel="0" collapsed="false">
      <c r="B2727" s="88" t="s">
        <v>30</v>
      </c>
      <c r="C2727" s="89" t="n">
        <v>1185732</v>
      </c>
      <c r="D2727" s="90" t="n">
        <v>44258</v>
      </c>
      <c r="E2727" s="88" t="s">
        <v>26</v>
      </c>
      <c r="F2727" s="88" t="s">
        <v>86</v>
      </c>
      <c r="G2727" s="88" t="s">
        <v>114</v>
      </c>
      <c r="H2727" s="91" t="s">
        <v>16</v>
      </c>
      <c r="I2727" s="92" t="n">
        <v>39</v>
      </c>
      <c r="J2727" s="93" t="n">
        <v>53</v>
      </c>
      <c r="K2727" s="94" t="n">
        <f aca="false">I2727 * J2727</f>
        <v>2067</v>
      </c>
      <c r="L2727" s="94" t="n">
        <f aca="false">K2727 *M2727</f>
        <v>702.78</v>
      </c>
      <c r="M2727" s="95" t="n">
        <v>0.34</v>
      </c>
      <c r="N2727" s="88" t="s">
        <v>31</v>
      </c>
      <c r="O2727" s="91" t="s">
        <v>218</v>
      </c>
      <c r="P2727" s="0" t="str">
        <f aca="false">RIGHT(H2727,LEN(H2727) - FIND(" ", H2727))</f>
        <v>Apparel</v>
      </c>
    </row>
    <row r="2728" customFormat="false" ht="14.25" hidden="false" customHeight="true" outlineLevel="0" collapsed="false">
      <c r="B2728" s="88" t="s">
        <v>30</v>
      </c>
      <c r="C2728" s="89" t="n">
        <v>1185732</v>
      </c>
      <c r="D2728" s="90" t="n">
        <v>44258</v>
      </c>
      <c r="E2728" s="88" t="s">
        <v>26</v>
      </c>
      <c r="F2728" s="88" t="s">
        <v>86</v>
      </c>
      <c r="G2728" s="88" t="s">
        <v>114</v>
      </c>
      <c r="H2728" s="91" t="s">
        <v>38</v>
      </c>
      <c r="I2728" s="92" t="n">
        <v>29</v>
      </c>
      <c r="J2728" s="93" t="n">
        <v>85</v>
      </c>
      <c r="K2728" s="94" t="n">
        <f aca="false">I2728 * J2728</f>
        <v>2465</v>
      </c>
      <c r="L2728" s="94" t="n">
        <f aca="false">K2728 *M2728</f>
        <v>961.35</v>
      </c>
      <c r="M2728" s="95" t="n">
        <v>0.39</v>
      </c>
      <c r="N2728" s="88" t="s">
        <v>31</v>
      </c>
      <c r="O2728" s="91" t="s">
        <v>219</v>
      </c>
      <c r="P2728" s="0" t="str">
        <f aca="false">RIGHT(H2728,LEN(H2728) - FIND(" ", H2728))</f>
        <v>Apparel</v>
      </c>
    </row>
    <row r="2729" customFormat="false" ht="14.25" hidden="false" customHeight="true" outlineLevel="0" collapsed="false">
      <c r="B2729" s="88" t="s">
        <v>22</v>
      </c>
      <c r="C2729" s="89" t="n">
        <v>1189833</v>
      </c>
      <c r="D2729" s="90" t="n">
        <v>44259</v>
      </c>
      <c r="E2729" s="88" t="s">
        <v>29</v>
      </c>
      <c r="F2729" s="88" t="s">
        <v>124</v>
      </c>
      <c r="G2729" s="88" t="s">
        <v>87</v>
      </c>
      <c r="H2729" s="91" t="s">
        <v>32</v>
      </c>
      <c r="I2729" s="92" t="n">
        <v>45</v>
      </c>
      <c r="J2729" s="93" t="n">
        <v>675</v>
      </c>
      <c r="K2729" s="94" t="n">
        <f aca="false">I2729 * J2729</f>
        <v>30375</v>
      </c>
      <c r="L2729" s="94" t="n">
        <f aca="false">K2729 *M2729</f>
        <v>13668.75</v>
      </c>
      <c r="M2729" s="95" t="n">
        <v>0.45</v>
      </c>
      <c r="N2729" s="88" t="s">
        <v>31</v>
      </c>
      <c r="O2729" s="91" t="s">
        <v>218</v>
      </c>
      <c r="P2729" s="0" t="str">
        <f aca="false">RIGHT(H2729,LEN(H2729) - FIND(" ", H2729))</f>
        <v>Street Footwear</v>
      </c>
    </row>
    <row r="2730" customFormat="false" ht="14.25" hidden="false" customHeight="true" outlineLevel="0" collapsed="false">
      <c r="B2730" s="88" t="s">
        <v>22</v>
      </c>
      <c r="C2730" s="89" t="n">
        <v>1189833</v>
      </c>
      <c r="D2730" s="90" t="n">
        <v>44259</v>
      </c>
      <c r="E2730" s="88" t="s">
        <v>29</v>
      </c>
      <c r="F2730" s="88" t="s">
        <v>124</v>
      </c>
      <c r="G2730" s="88" t="s">
        <v>87</v>
      </c>
      <c r="H2730" s="91" t="s">
        <v>32</v>
      </c>
      <c r="I2730" s="92" t="n">
        <v>41</v>
      </c>
      <c r="J2730" s="93" t="n">
        <v>196</v>
      </c>
      <c r="K2730" s="94" t="n">
        <f aca="false">I2730 * J2730</f>
        <v>8036</v>
      </c>
      <c r="L2730" s="94" t="n">
        <f aca="false">K2730 *M2730</f>
        <v>4500.16</v>
      </c>
      <c r="M2730" s="95" t="n">
        <v>0.56</v>
      </c>
      <c r="N2730" s="88" t="s">
        <v>23</v>
      </c>
      <c r="O2730" s="91" t="s">
        <v>218</v>
      </c>
      <c r="P2730" s="0" t="str">
        <f aca="false">RIGHT(H2730,LEN(H2730) - FIND(" ", H2730))</f>
        <v>Street Footwear</v>
      </c>
    </row>
    <row r="2731" customFormat="false" ht="14.25" hidden="false" customHeight="true" outlineLevel="0" collapsed="false">
      <c r="B2731" s="88" t="s">
        <v>22</v>
      </c>
      <c r="C2731" s="89" t="n">
        <v>1189833</v>
      </c>
      <c r="D2731" s="90" t="n">
        <v>44260</v>
      </c>
      <c r="E2731" s="88" t="s">
        <v>29</v>
      </c>
      <c r="F2731" s="88" t="s">
        <v>124</v>
      </c>
      <c r="G2731" s="88" t="s">
        <v>87</v>
      </c>
      <c r="H2731" s="91" t="s">
        <v>24</v>
      </c>
      <c r="I2731" s="92" t="n">
        <v>50</v>
      </c>
      <c r="J2731" s="93" t="n">
        <v>675</v>
      </c>
      <c r="K2731" s="94" t="n">
        <f aca="false">I2731 * J2731</f>
        <v>33750</v>
      </c>
      <c r="L2731" s="94" t="n">
        <f aca="false">K2731 *M2731</f>
        <v>10125</v>
      </c>
      <c r="M2731" s="95" t="n">
        <v>0.3</v>
      </c>
      <c r="N2731" s="88" t="s">
        <v>31</v>
      </c>
      <c r="O2731" s="91" t="s">
        <v>218</v>
      </c>
      <c r="P2731" s="0" t="str">
        <f aca="false">RIGHT(H2731,LEN(H2731) - FIND(" ", H2731))</f>
        <v>Athletic Footwear</v>
      </c>
    </row>
    <row r="2732" customFormat="false" ht="14.25" hidden="false" customHeight="true" outlineLevel="0" collapsed="false">
      <c r="B2732" s="88" t="s">
        <v>13</v>
      </c>
      <c r="C2732" s="89" t="n">
        <v>1185732</v>
      </c>
      <c r="D2732" s="90" t="n">
        <v>44260</v>
      </c>
      <c r="E2732" s="88" t="s">
        <v>34</v>
      </c>
      <c r="F2732" s="88" t="s">
        <v>151</v>
      </c>
      <c r="G2732" s="88" t="s">
        <v>164</v>
      </c>
      <c r="H2732" s="91" t="s">
        <v>32</v>
      </c>
      <c r="I2732" s="92" t="n">
        <v>35</v>
      </c>
      <c r="J2732" s="93" t="n">
        <v>1020</v>
      </c>
      <c r="K2732" s="94" t="n">
        <f aca="false">I2732 * J2732</f>
        <v>35700</v>
      </c>
      <c r="L2732" s="94" t="n">
        <f aca="false">K2732 *M2732</f>
        <v>16065</v>
      </c>
      <c r="M2732" s="95" t="n">
        <v>0.45</v>
      </c>
      <c r="N2732" s="88" t="s">
        <v>23</v>
      </c>
      <c r="O2732" s="91" t="s">
        <v>218</v>
      </c>
      <c r="P2732" s="0" t="str">
        <f aca="false">RIGHT(H2732,LEN(H2732) - FIND(" ", H2732))</f>
        <v>Street Footwear</v>
      </c>
    </row>
    <row r="2733" customFormat="false" ht="14.25" hidden="false" customHeight="true" outlineLevel="0" collapsed="false">
      <c r="B2733" s="88" t="s">
        <v>13</v>
      </c>
      <c r="C2733" s="89" t="n">
        <v>1185732</v>
      </c>
      <c r="D2733" s="90" t="n">
        <v>44260</v>
      </c>
      <c r="E2733" s="88" t="s">
        <v>34</v>
      </c>
      <c r="F2733" s="88" t="s">
        <v>151</v>
      </c>
      <c r="G2733" s="88" t="s">
        <v>164</v>
      </c>
      <c r="H2733" s="91" t="s">
        <v>24</v>
      </c>
      <c r="I2733" s="92" t="n">
        <v>35</v>
      </c>
      <c r="J2733" s="93" t="n">
        <v>700</v>
      </c>
      <c r="K2733" s="94" t="n">
        <f aca="false">I2733 * J2733</f>
        <v>24500</v>
      </c>
      <c r="L2733" s="94" t="n">
        <f aca="false">K2733 *M2733</f>
        <v>8575</v>
      </c>
      <c r="M2733" s="95" t="n">
        <v>0.35</v>
      </c>
      <c r="N2733" s="88" t="s">
        <v>23</v>
      </c>
      <c r="O2733" s="91" t="s">
        <v>218</v>
      </c>
      <c r="P2733" s="0" t="str">
        <f aca="false">RIGHT(H2733,LEN(H2733) - FIND(" ", H2733))</f>
        <v>Athletic Footwear</v>
      </c>
    </row>
    <row r="2734" customFormat="false" ht="14.25" hidden="false" customHeight="true" outlineLevel="0" collapsed="false">
      <c r="B2734" s="88" t="s">
        <v>13</v>
      </c>
      <c r="C2734" s="89" t="n">
        <v>1185732</v>
      </c>
      <c r="D2734" s="90" t="n">
        <v>44260</v>
      </c>
      <c r="E2734" s="88" t="s">
        <v>34</v>
      </c>
      <c r="F2734" s="88" t="s">
        <v>151</v>
      </c>
      <c r="G2734" s="88" t="s">
        <v>164</v>
      </c>
      <c r="H2734" s="91" t="s">
        <v>48</v>
      </c>
      <c r="I2734" s="92" t="n">
        <v>25</v>
      </c>
      <c r="J2734" s="93" t="n">
        <v>725</v>
      </c>
      <c r="K2734" s="94" t="n">
        <f aca="false">I2734 * J2734</f>
        <v>18125</v>
      </c>
      <c r="L2734" s="94" t="n">
        <f aca="false">K2734 *M2734</f>
        <v>4531.25</v>
      </c>
      <c r="M2734" s="95" t="n">
        <v>0.25</v>
      </c>
      <c r="N2734" s="88" t="s">
        <v>23</v>
      </c>
      <c r="O2734" s="91" t="s">
        <v>219</v>
      </c>
      <c r="P2734" s="0" t="str">
        <f aca="false">RIGHT(H2734,LEN(H2734) - FIND(" ", H2734))</f>
        <v>Street Footwear</v>
      </c>
    </row>
    <row r="2735" customFormat="false" ht="14.25" hidden="false" customHeight="true" outlineLevel="0" collapsed="false">
      <c r="B2735" s="88" t="s">
        <v>13</v>
      </c>
      <c r="C2735" s="89" t="n">
        <v>1185732</v>
      </c>
      <c r="D2735" s="90" t="n">
        <v>44260</v>
      </c>
      <c r="E2735" s="88" t="s">
        <v>34</v>
      </c>
      <c r="F2735" s="88" t="s">
        <v>151</v>
      </c>
      <c r="G2735" s="88" t="s">
        <v>164</v>
      </c>
      <c r="H2735" s="91" t="s">
        <v>44</v>
      </c>
      <c r="I2735" s="92" t="n">
        <v>30</v>
      </c>
      <c r="J2735" s="93" t="n">
        <v>575</v>
      </c>
      <c r="K2735" s="94" t="n">
        <f aca="false">I2735 * J2735</f>
        <v>17250</v>
      </c>
      <c r="L2735" s="94" t="n">
        <f aca="false">K2735 *M2735</f>
        <v>5175</v>
      </c>
      <c r="M2735" s="95" t="n">
        <v>0.3</v>
      </c>
      <c r="N2735" s="88" t="s">
        <v>23</v>
      </c>
      <c r="O2735" s="91" t="s">
        <v>219</v>
      </c>
      <c r="P2735" s="0" t="str">
        <f aca="false">RIGHT(H2735,LEN(H2735) - FIND(" ", H2735))</f>
        <v>Athletic Footwear</v>
      </c>
    </row>
    <row r="2736" customFormat="false" ht="14.25" hidden="false" customHeight="true" outlineLevel="0" collapsed="false">
      <c r="B2736" s="88" t="s">
        <v>13</v>
      </c>
      <c r="C2736" s="89" t="n">
        <v>1185732</v>
      </c>
      <c r="D2736" s="90" t="n">
        <v>44260</v>
      </c>
      <c r="E2736" s="88" t="s">
        <v>34</v>
      </c>
      <c r="F2736" s="88" t="s">
        <v>151</v>
      </c>
      <c r="G2736" s="88" t="s">
        <v>164</v>
      </c>
      <c r="H2736" s="91" t="s">
        <v>16</v>
      </c>
      <c r="I2736" s="92" t="n">
        <v>45</v>
      </c>
      <c r="J2736" s="93" t="n">
        <v>625</v>
      </c>
      <c r="K2736" s="94" t="n">
        <f aca="false">I2736 * J2736</f>
        <v>28125</v>
      </c>
      <c r="L2736" s="94" t="n">
        <f aca="false">K2736 *M2736</f>
        <v>9843.75</v>
      </c>
      <c r="M2736" s="95" t="n">
        <v>0.35</v>
      </c>
      <c r="N2736" s="88" t="s">
        <v>23</v>
      </c>
      <c r="O2736" s="91" t="s">
        <v>218</v>
      </c>
      <c r="P2736" s="0" t="str">
        <f aca="false">RIGHT(H2736,LEN(H2736) - FIND(" ", H2736))</f>
        <v>Apparel</v>
      </c>
    </row>
    <row r="2737" customFormat="false" ht="14.25" hidden="false" customHeight="true" outlineLevel="0" collapsed="false">
      <c r="B2737" s="88" t="s">
        <v>13</v>
      </c>
      <c r="C2737" s="89" t="n">
        <v>1185732</v>
      </c>
      <c r="D2737" s="90" t="n">
        <v>44260</v>
      </c>
      <c r="E2737" s="88" t="s">
        <v>34</v>
      </c>
      <c r="F2737" s="88" t="s">
        <v>151</v>
      </c>
      <c r="G2737" s="88" t="s">
        <v>164</v>
      </c>
      <c r="H2737" s="91" t="s">
        <v>38</v>
      </c>
      <c r="I2737" s="92" t="n">
        <v>35</v>
      </c>
      <c r="J2737" s="93" t="n">
        <v>725</v>
      </c>
      <c r="K2737" s="94" t="n">
        <f aca="false">I2737 * J2737</f>
        <v>25375</v>
      </c>
      <c r="L2737" s="94" t="n">
        <f aca="false">K2737 *M2737</f>
        <v>12687.5</v>
      </c>
      <c r="M2737" s="95" t="n">
        <v>0.5</v>
      </c>
      <c r="N2737" s="88" t="s">
        <v>23</v>
      </c>
      <c r="O2737" s="91" t="s">
        <v>219</v>
      </c>
      <c r="P2737" s="0" t="str">
        <f aca="false">RIGHT(H2737,LEN(H2737) - FIND(" ", H2737))</f>
        <v>Apparel</v>
      </c>
    </row>
    <row r="2738" customFormat="false" ht="14.25" hidden="false" customHeight="true" outlineLevel="0" collapsed="false">
      <c r="B2738" s="88" t="s">
        <v>13</v>
      </c>
      <c r="C2738" s="89" t="n">
        <v>1185732</v>
      </c>
      <c r="D2738" s="90" t="n">
        <v>44260</v>
      </c>
      <c r="E2738" s="88" t="s">
        <v>29</v>
      </c>
      <c r="F2738" s="88" t="s">
        <v>103</v>
      </c>
      <c r="G2738" s="88" t="s">
        <v>108</v>
      </c>
      <c r="H2738" s="91" t="s">
        <v>32</v>
      </c>
      <c r="I2738" s="92" t="n">
        <v>20</v>
      </c>
      <c r="J2738" s="93" t="n">
        <v>470</v>
      </c>
      <c r="K2738" s="94" t="n">
        <f aca="false">I2738 * J2738</f>
        <v>9400</v>
      </c>
      <c r="L2738" s="94" t="n">
        <f aca="false">K2738 *M2738</f>
        <v>2820</v>
      </c>
      <c r="M2738" s="95" t="n">
        <v>0.3</v>
      </c>
      <c r="N2738" s="88" t="s">
        <v>14</v>
      </c>
      <c r="O2738" s="91" t="s">
        <v>218</v>
      </c>
      <c r="P2738" s="0" t="str">
        <f aca="false">RIGHT(H2738,LEN(H2738) - FIND(" ", H2738))</f>
        <v>Street Footwear</v>
      </c>
    </row>
    <row r="2739" customFormat="false" ht="14.25" hidden="false" customHeight="true" outlineLevel="0" collapsed="false">
      <c r="B2739" s="88" t="s">
        <v>13</v>
      </c>
      <c r="C2739" s="89" t="n">
        <v>1185732</v>
      </c>
      <c r="D2739" s="90" t="n">
        <v>44260</v>
      </c>
      <c r="E2739" s="88" t="s">
        <v>29</v>
      </c>
      <c r="F2739" s="88" t="s">
        <v>103</v>
      </c>
      <c r="G2739" s="88" t="s">
        <v>108</v>
      </c>
      <c r="H2739" s="91" t="s">
        <v>24</v>
      </c>
      <c r="I2739" s="92" t="n">
        <v>20</v>
      </c>
      <c r="J2739" s="93" t="n">
        <v>175</v>
      </c>
      <c r="K2739" s="94" t="n">
        <f aca="false">I2739 * J2739</f>
        <v>3500</v>
      </c>
      <c r="L2739" s="94" t="n">
        <f aca="false">K2739 *M2739</f>
        <v>1225</v>
      </c>
      <c r="M2739" s="95" t="n">
        <v>0.35</v>
      </c>
      <c r="N2739" s="88" t="s">
        <v>14</v>
      </c>
      <c r="O2739" s="91" t="s">
        <v>218</v>
      </c>
      <c r="P2739" s="0" t="str">
        <f aca="false">RIGHT(H2739,LEN(H2739) - FIND(" ", H2739))</f>
        <v>Athletic Footwear</v>
      </c>
    </row>
    <row r="2740" customFormat="false" ht="14.25" hidden="false" customHeight="true" outlineLevel="0" collapsed="false">
      <c r="B2740" s="88" t="s">
        <v>13</v>
      </c>
      <c r="C2740" s="89" t="n">
        <v>1185732</v>
      </c>
      <c r="D2740" s="90" t="n">
        <v>44260</v>
      </c>
      <c r="E2740" s="88" t="s">
        <v>29</v>
      </c>
      <c r="F2740" s="88" t="s">
        <v>103</v>
      </c>
      <c r="G2740" s="88" t="s">
        <v>108</v>
      </c>
      <c r="H2740" s="91" t="s">
        <v>48</v>
      </c>
      <c r="I2740" s="92" t="n">
        <v>10</v>
      </c>
      <c r="J2740" s="93" t="n">
        <v>225</v>
      </c>
      <c r="K2740" s="94" t="n">
        <f aca="false">I2740 * J2740</f>
        <v>2250</v>
      </c>
      <c r="L2740" s="94" t="n">
        <f aca="false">K2740 *M2740</f>
        <v>675</v>
      </c>
      <c r="M2740" s="95" t="n">
        <v>0.3</v>
      </c>
      <c r="N2740" s="88" t="s">
        <v>14</v>
      </c>
      <c r="O2740" s="91" t="s">
        <v>219</v>
      </c>
      <c r="P2740" s="0" t="str">
        <f aca="false">RIGHT(H2740,LEN(H2740) - FIND(" ", H2740))</f>
        <v>Street Footwear</v>
      </c>
    </row>
    <row r="2741" customFormat="false" ht="14.25" hidden="false" customHeight="true" outlineLevel="0" collapsed="false">
      <c r="B2741" s="88" t="s">
        <v>13</v>
      </c>
      <c r="C2741" s="89" t="n">
        <v>1185732</v>
      </c>
      <c r="D2741" s="90" t="n">
        <v>44260</v>
      </c>
      <c r="E2741" s="88" t="s">
        <v>29</v>
      </c>
      <c r="F2741" s="88" t="s">
        <v>103</v>
      </c>
      <c r="G2741" s="88" t="s">
        <v>108</v>
      </c>
      <c r="H2741" s="91" t="s">
        <v>44</v>
      </c>
      <c r="I2741" s="92" t="n">
        <v>15</v>
      </c>
      <c r="J2741" s="93" t="n">
        <v>100</v>
      </c>
      <c r="K2741" s="94" t="n">
        <f aca="false">I2741 * J2741</f>
        <v>1500</v>
      </c>
      <c r="L2741" s="94" t="n">
        <f aca="false">K2741 *M2741</f>
        <v>450</v>
      </c>
      <c r="M2741" s="95" t="n">
        <v>0.3</v>
      </c>
      <c r="N2741" s="88" t="s">
        <v>14</v>
      </c>
      <c r="O2741" s="91" t="s">
        <v>219</v>
      </c>
      <c r="P2741" s="0" t="str">
        <f aca="false">RIGHT(H2741,LEN(H2741) - FIND(" ", H2741))</f>
        <v>Athletic Footwear</v>
      </c>
    </row>
    <row r="2742" customFormat="false" ht="14.25" hidden="false" customHeight="true" outlineLevel="0" collapsed="false">
      <c r="B2742" s="88" t="s">
        <v>13</v>
      </c>
      <c r="C2742" s="89" t="n">
        <v>1185732</v>
      </c>
      <c r="D2742" s="90" t="n">
        <v>44260</v>
      </c>
      <c r="E2742" s="88" t="s">
        <v>29</v>
      </c>
      <c r="F2742" s="88" t="s">
        <v>103</v>
      </c>
      <c r="G2742" s="88" t="s">
        <v>108</v>
      </c>
      <c r="H2742" s="91" t="s">
        <v>16</v>
      </c>
      <c r="I2742" s="92" t="n">
        <v>30</v>
      </c>
      <c r="J2742" s="93" t="n">
        <v>150</v>
      </c>
      <c r="K2742" s="94" t="n">
        <f aca="false">I2742 * J2742</f>
        <v>4500</v>
      </c>
      <c r="L2742" s="94" t="n">
        <f aca="false">K2742 *M2742</f>
        <v>2250</v>
      </c>
      <c r="M2742" s="95" t="n">
        <v>0.5</v>
      </c>
      <c r="N2742" s="88" t="s">
        <v>14</v>
      </c>
      <c r="O2742" s="91" t="s">
        <v>218</v>
      </c>
      <c r="P2742" s="0" t="str">
        <f aca="false">RIGHT(H2742,LEN(H2742) - FIND(" ", H2742))</f>
        <v>Apparel</v>
      </c>
    </row>
    <row r="2743" customFormat="false" ht="14.25" hidden="false" customHeight="true" outlineLevel="0" collapsed="false">
      <c r="B2743" s="88" t="s">
        <v>13</v>
      </c>
      <c r="C2743" s="89" t="n">
        <v>1185732</v>
      </c>
      <c r="D2743" s="90" t="n">
        <v>44260</v>
      </c>
      <c r="E2743" s="88" t="s">
        <v>29</v>
      </c>
      <c r="F2743" s="88" t="s">
        <v>103</v>
      </c>
      <c r="G2743" s="88" t="s">
        <v>108</v>
      </c>
      <c r="H2743" s="91" t="s">
        <v>38</v>
      </c>
      <c r="I2743" s="92" t="n">
        <v>20</v>
      </c>
      <c r="J2743" s="93" t="n">
        <v>250</v>
      </c>
      <c r="K2743" s="94" t="n">
        <f aca="false">I2743 * J2743</f>
        <v>5000</v>
      </c>
      <c r="L2743" s="94" t="n">
        <f aca="false">K2743 *M2743</f>
        <v>2000</v>
      </c>
      <c r="M2743" s="95" t="n">
        <v>0.4</v>
      </c>
      <c r="N2743" s="88" t="s">
        <v>14</v>
      </c>
      <c r="O2743" s="91" t="s">
        <v>219</v>
      </c>
      <c r="P2743" s="0" t="str">
        <f aca="false">RIGHT(H2743,LEN(H2743) - FIND(" ", H2743))</f>
        <v>Apparel</v>
      </c>
    </row>
    <row r="2744" customFormat="false" ht="14.25" hidden="false" customHeight="true" outlineLevel="0" collapsed="false">
      <c r="B2744" s="88" t="s">
        <v>22</v>
      </c>
      <c r="C2744" s="89" t="n">
        <v>1189833</v>
      </c>
      <c r="D2744" s="90" t="n">
        <v>44260</v>
      </c>
      <c r="E2744" s="88" t="s">
        <v>29</v>
      </c>
      <c r="F2744" s="88" t="s">
        <v>124</v>
      </c>
      <c r="G2744" s="88" t="s">
        <v>87</v>
      </c>
      <c r="H2744" s="91" t="s">
        <v>24</v>
      </c>
      <c r="I2744" s="92" t="n">
        <v>45</v>
      </c>
      <c r="J2744" s="93" t="n">
        <v>182</v>
      </c>
      <c r="K2744" s="94" t="n">
        <f aca="false">I2744 * J2744</f>
        <v>8190</v>
      </c>
      <c r="L2744" s="94" t="n">
        <f aca="false">K2744 *M2744</f>
        <v>3521.7</v>
      </c>
      <c r="M2744" s="95" t="n">
        <v>0.43</v>
      </c>
      <c r="N2744" s="88" t="s">
        <v>23</v>
      </c>
      <c r="O2744" s="91" t="s">
        <v>218</v>
      </c>
      <c r="P2744" s="0" t="str">
        <f aca="false">RIGHT(H2744,LEN(H2744) - FIND(" ", H2744))</f>
        <v>Athletic Footwear</v>
      </c>
    </row>
    <row r="2745" customFormat="false" ht="14.25" hidden="false" customHeight="true" outlineLevel="0" collapsed="false">
      <c r="B2745" s="88" t="s">
        <v>13</v>
      </c>
      <c r="C2745" s="89" t="n">
        <v>1185732</v>
      </c>
      <c r="D2745" s="90" t="n">
        <v>44260</v>
      </c>
      <c r="E2745" s="88" t="s">
        <v>34</v>
      </c>
      <c r="F2745" s="88" t="s">
        <v>151</v>
      </c>
      <c r="G2745" s="88" t="s">
        <v>164</v>
      </c>
      <c r="H2745" s="91" t="s">
        <v>32</v>
      </c>
      <c r="I2745" s="92" t="n">
        <v>33</v>
      </c>
      <c r="J2745" s="93" t="n">
        <v>265</v>
      </c>
      <c r="K2745" s="94" t="n">
        <f aca="false">I2745 * J2745</f>
        <v>8745</v>
      </c>
      <c r="L2745" s="94" t="n">
        <f aca="false">K2745 *M2745</f>
        <v>5072.1</v>
      </c>
      <c r="M2745" s="95" t="n">
        <v>0.58</v>
      </c>
      <c r="N2745" s="88" t="s">
        <v>23</v>
      </c>
      <c r="O2745" s="91" t="s">
        <v>218</v>
      </c>
      <c r="P2745" s="0" t="str">
        <f aca="false">RIGHT(H2745,LEN(H2745) - FIND(" ", H2745))</f>
        <v>Street Footwear</v>
      </c>
    </row>
    <row r="2746" customFormat="false" ht="14.25" hidden="false" customHeight="true" outlineLevel="0" collapsed="false">
      <c r="B2746" s="88" t="s">
        <v>13</v>
      </c>
      <c r="C2746" s="89" t="n">
        <v>1185732</v>
      </c>
      <c r="D2746" s="90" t="n">
        <v>44260</v>
      </c>
      <c r="E2746" s="88" t="s">
        <v>34</v>
      </c>
      <c r="F2746" s="88" t="s">
        <v>151</v>
      </c>
      <c r="G2746" s="88" t="s">
        <v>164</v>
      </c>
      <c r="H2746" s="91" t="s">
        <v>24</v>
      </c>
      <c r="I2746" s="92" t="n">
        <v>32</v>
      </c>
      <c r="J2746" s="93" t="n">
        <v>210</v>
      </c>
      <c r="K2746" s="94" t="n">
        <f aca="false">I2746 * J2746</f>
        <v>6720</v>
      </c>
      <c r="L2746" s="94" t="n">
        <f aca="false">K2746 *M2746</f>
        <v>3292.8</v>
      </c>
      <c r="M2746" s="95" t="n">
        <v>0.49</v>
      </c>
      <c r="N2746" s="88" t="s">
        <v>23</v>
      </c>
      <c r="O2746" s="91" t="s">
        <v>218</v>
      </c>
      <c r="P2746" s="0" t="str">
        <f aca="false">RIGHT(H2746,LEN(H2746) - FIND(" ", H2746))</f>
        <v>Athletic Footwear</v>
      </c>
    </row>
    <row r="2747" customFormat="false" ht="14.25" hidden="false" customHeight="true" outlineLevel="0" collapsed="false">
      <c r="B2747" s="88" t="s">
        <v>13</v>
      </c>
      <c r="C2747" s="89" t="n">
        <v>1185732</v>
      </c>
      <c r="D2747" s="90" t="n">
        <v>44260</v>
      </c>
      <c r="E2747" s="88" t="s">
        <v>34</v>
      </c>
      <c r="F2747" s="88" t="s">
        <v>151</v>
      </c>
      <c r="G2747" s="88" t="s">
        <v>164</v>
      </c>
      <c r="H2747" s="91" t="s">
        <v>48</v>
      </c>
      <c r="I2747" s="92" t="n">
        <v>24</v>
      </c>
      <c r="J2747" s="93" t="n">
        <v>181</v>
      </c>
      <c r="K2747" s="94" t="n">
        <f aca="false">I2747 * J2747</f>
        <v>4344</v>
      </c>
      <c r="L2747" s="94" t="n">
        <f aca="false">K2747 *M2747</f>
        <v>1650.72</v>
      </c>
      <c r="M2747" s="95" t="n">
        <v>0.38</v>
      </c>
      <c r="N2747" s="88" t="s">
        <v>23</v>
      </c>
      <c r="O2747" s="91" t="s">
        <v>219</v>
      </c>
      <c r="P2747" s="0" t="str">
        <f aca="false">RIGHT(H2747,LEN(H2747) - FIND(" ", H2747))</f>
        <v>Street Footwear</v>
      </c>
    </row>
    <row r="2748" customFormat="false" ht="14.25" hidden="false" customHeight="true" outlineLevel="0" collapsed="false">
      <c r="B2748" s="88" t="s">
        <v>13</v>
      </c>
      <c r="C2748" s="89" t="n">
        <v>1185732</v>
      </c>
      <c r="D2748" s="90" t="n">
        <v>44260</v>
      </c>
      <c r="E2748" s="88" t="s">
        <v>34</v>
      </c>
      <c r="F2748" s="88" t="s">
        <v>151</v>
      </c>
      <c r="G2748" s="88" t="s">
        <v>164</v>
      </c>
      <c r="H2748" s="91" t="s">
        <v>44</v>
      </c>
      <c r="I2748" s="92" t="n">
        <v>27</v>
      </c>
      <c r="J2748" s="93" t="n">
        <v>144</v>
      </c>
      <c r="K2748" s="94" t="n">
        <f aca="false">I2748 * J2748</f>
        <v>3888</v>
      </c>
      <c r="L2748" s="94" t="n">
        <f aca="false">K2748 *M2748</f>
        <v>1632.96</v>
      </c>
      <c r="M2748" s="95" t="n">
        <v>0.42</v>
      </c>
      <c r="N2748" s="88" t="s">
        <v>23</v>
      </c>
      <c r="O2748" s="91" t="s">
        <v>219</v>
      </c>
      <c r="P2748" s="0" t="str">
        <f aca="false">RIGHT(H2748,LEN(H2748) - FIND(" ", H2748))</f>
        <v>Athletic Footwear</v>
      </c>
    </row>
    <row r="2749" customFormat="false" ht="14.25" hidden="false" customHeight="true" outlineLevel="0" collapsed="false">
      <c r="B2749" s="88" t="s">
        <v>13</v>
      </c>
      <c r="C2749" s="89" t="n">
        <v>1185732</v>
      </c>
      <c r="D2749" s="90" t="n">
        <v>44260</v>
      </c>
      <c r="E2749" s="88" t="s">
        <v>34</v>
      </c>
      <c r="F2749" s="88" t="s">
        <v>151</v>
      </c>
      <c r="G2749" s="88" t="s">
        <v>164</v>
      </c>
      <c r="H2749" s="91" t="s">
        <v>16</v>
      </c>
      <c r="I2749" s="92" t="n">
        <v>41</v>
      </c>
      <c r="J2749" s="93" t="n">
        <v>181</v>
      </c>
      <c r="K2749" s="94" t="n">
        <f aca="false">I2749 * J2749</f>
        <v>7421</v>
      </c>
      <c r="L2749" s="94" t="n">
        <f aca="false">K2749 *M2749</f>
        <v>3562.08</v>
      </c>
      <c r="M2749" s="95" t="n">
        <v>0.48</v>
      </c>
      <c r="N2749" s="88" t="s">
        <v>23</v>
      </c>
      <c r="O2749" s="91" t="s">
        <v>218</v>
      </c>
      <c r="P2749" s="0" t="str">
        <f aca="false">RIGHT(H2749,LEN(H2749) - FIND(" ", H2749))</f>
        <v>Apparel</v>
      </c>
    </row>
    <row r="2750" customFormat="false" ht="14.25" hidden="false" customHeight="true" outlineLevel="0" collapsed="false">
      <c r="B2750" s="88" t="s">
        <v>13</v>
      </c>
      <c r="C2750" s="89" t="n">
        <v>1185732</v>
      </c>
      <c r="D2750" s="90" t="n">
        <v>44260</v>
      </c>
      <c r="E2750" s="88" t="s">
        <v>34</v>
      </c>
      <c r="F2750" s="88" t="s">
        <v>151</v>
      </c>
      <c r="G2750" s="88" t="s">
        <v>164</v>
      </c>
      <c r="H2750" s="91" t="s">
        <v>38</v>
      </c>
      <c r="I2750" s="92" t="n">
        <v>32</v>
      </c>
      <c r="J2750" s="93" t="n">
        <v>189</v>
      </c>
      <c r="K2750" s="94" t="n">
        <f aca="false">I2750 * J2750</f>
        <v>6048</v>
      </c>
      <c r="L2750" s="94" t="n">
        <f aca="false">K2750 *M2750</f>
        <v>3810.24</v>
      </c>
      <c r="M2750" s="95" t="n">
        <v>0.63</v>
      </c>
      <c r="N2750" s="88" t="s">
        <v>23</v>
      </c>
      <c r="O2750" s="91" t="s">
        <v>219</v>
      </c>
      <c r="P2750" s="0" t="str">
        <f aca="false">RIGHT(H2750,LEN(H2750) - FIND(" ", H2750))</f>
        <v>Apparel</v>
      </c>
    </row>
    <row r="2751" customFormat="false" ht="14.25" hidden="false" customHeight="true" outlineLevel="0" collapsed="false">
      <c r="B2751" s="88" t="s">
        <v>13</v>
      </c>
      <c r="C2751" s="89" t="n">
        <v>1185732</v>
      </c>
      <c r="D2751" s="90" t="n">
        <v>44260</v>
      </c>
      <c r="E2751" s="88" t="s">
        <v>29</v>
      </c>
      <c r="F2751" s="88" t="s">
        <v>103</v>
      </c>
      <c r="G2751" s="88" t="s">
        <v>108</v>
      </c>
      <c r="H2751" s="91" t="s">
        <v>32</v>
      </c>
      <c r="I2751" s="92" t="n">
        <v>19</v>
      </c>
      <c r="J2751" s="93" t="n">
        <v>136</v>
      </c>
      <c r="K2751" s="94" t="n">
        <f aca="false">I2751 * J2751</f>
        <v>2584</v>
      </c>
      <c r="L2751" s="94" t="n">
        <f aca="false">K2751 *M2751</f>
        <v>1033.6</v>
      </c>
      <c r="M2751" s="95" t="n">
        <v>0.4</v>
      </c>
      <c r="N2751" s="88" t="s">
        <v>23</v>
      </c>
      <c r="O2751" s="91" t="s">
        <v>218</v>
      </c>
      <c r="P2751" s="0" t="str">
        <f aca="false">RIGHT(H2751,LEN(H2751) - FIND(" ", H2751))</f>
        <v>Street Footwear</v>
      </c>
    </row>
    <row r="2752" customFormat="false" ht="14.25" hidden="false" customHeight="true" outlineLevel="0" collapsed="false">
      <c r="B2752" s="88" t="s">
        <v>13</v>
      </c>
      <c r="C2752" s="89" t="n">
        <v>1185732</v>
      </c>
      <c r="D2752" s="90" t="n">
        <v>44260</v>
      </c>
      <c r="E2752" s="88" t="s">
        <v>29</v>
      </c>
      <c r="F2752" s="88" t="s">
        <v>103</v>
      </c>
      <c r="G2752" s="88" t="s">
        <v>108</v>
      </c>
      <c r="H2752" s="91" t="s">
        <v>24</v>
      </c>
      <c r="I2752" s="92" t="n">
        <v>19</v>
      </c>
      <c r="J2752" s="93" t="n">
        <v>47</v>
      </c>
      <c r="K2752" s="94" t="n">
        <f aca="false">I2752 * J2752</f>
        <v>893</v>
      </c>
      <c r="L2752" s="94" t="n">
        <f aca="false">K2752 *M2752</f>
        <v>401.85</v>
      </c>
      <c r="M2752" s="95" t="n">
        <v>0.45</v>
      </c>
      <c r="N2752" s="88" t="s">
        <v>23</v>
      </c>
      <c r="O2752" s="91" t="s">
        <v>218</v>
      </c>
      <c r="P2752" s="0" t="str">
        <f aca="false">RIGHT(H2752,LEN(H2752) - FIND(" ", H2752))</f>
        <v>Athletic Footwear</v>
      </c>
    </row>
    <row r="2753" customFormat="false" ht="14.25" hidden="false" customHeight="true" outlineLevel="0" collapsed="false">
      <c r="B2753" s="88" t="s">
        <v>13</v>
      </c>
      <c r="C2753" s="89" t="n">
        <v>1185732</v>
      </c>
      <c r="D2753" s="90" t="n">
        <v>44260</v>
      </c>
      <c r="E2753" s="88" t="s">
        <v>29</v>
      </c>
      <c r="F2753" s="88" t="s">
        <v>103</v>
      </c>
      <c r="G2753" s="88" t="s">
        <v>108</v>
      </c>
      <c r="H2753" s="91" t="s">
        <v>48</v>
      </c>
      <c r="I2753" s="92" t="n">
        <v>9</v>
      </c>
      <c r="J2753" s="93" t="n">
        <v>65</v>
      </c>
      <c r="K2753" s="94" t="n">
        <f aca="false">I2753 * J2753</f>
        <v>585</v>
      </c>
      <c r="L2753" s="94" t="n">
        <f aca="false">K2753 *M2753</f>
        <v>234</v>
      </c>
      <c r="M2753" s="95" t="n">
        <v>0.4</v>
      </c>
      <c r="N2753" s="88" t="s">
        <v>23</v>
      </c>
      <c r="O2753" s="91" t="s">
        <v>219</v>
      </c>
      <c r="P2753" s="0" t="str">
        <f aca="false">RIGHT(H2753,LEN(H2753) - FIND(" ", H2753))</f>
        <v>Street Footwear</v>
      </c>
    </row>
    <row r="2754" customFormat="false" ht="14.25" hidden="false" customHeight="true" outlineLevel="0" collapsed="false">
      <c r="B2754" s="88" t="s">
        <v>13</v>
      </c>
      <c r="C2754" s="89" t="n">
        <v>1185732</v>
      </c>
      <c r="D2754" s="90" t="n">
        <v>44260</v>
      </c>
      <c r="E2754" s="88" t="s">
        <v>29</v>
      </c>
      <c r="F2754" s="88" t="s">
        <v>103</v>
      </c>
      <c r="G2754" s="88" t="s">
        <v>108</v>
      </c>
      <c r="H2754" s="91" t="s">
        <v>44</v>
      </c>
      <c r="I2754" s="92" t="n">
        <v>14</v>
      </c>
      <c r="J2754" s="93" t="n">
        <v>28</v>
      </c>
      <c r="K2754" s="94" t="n">
        <f aca="false">I2754 * J2754</f>
        <v>392</v>
      </c>
      <c r="L2754" s="94" t="n">
        <f aca="false">K2754 *M2754</f>
        <v>164.64</v>
      </c>
      <c r="M2754" s="95" t="n">
        <v>0.42</v>
      </c>
      <c r="N2754" s="88" t="s">
        <v>23</v>
      </c>
      <c r="O2754" s="91" t="s">
        <v>219</v>
      </c>
      <c r="P2754" s="0" t="str">
        <f aca="false">RIGHT(H2754,LEN(H2754) - FIND(" ", H2754))</f>
        <v>Athletic Footwear</v>
      </c>
    </row>
    <row r="2755" customFormat="false" ht="14.25" hidden="false" customHeight="true" outlineLevel="0" collapsed="false">
      <c r="B2755" s="88" t="s">
        <v>13</v>
      </c>
      <c r="C2755" s="89" t="n">
        <v>1185732</v>
      </c>
      <c r="D2755" s="90" t="n">
        <v>44260</v>
      </c>
      <c r="E2755" s="88" t="s">
        <v>29</v>
      </c>
      <c r="F2755" s="88" t="s">
        <v>103</v>
      </c>
      <c r="G2755" s="88" t="s">
        <v>108</v>
      </c>
      <c r="H2755" s="91" t="s">
        <v>16</v>
      </c>
      <c r="I2755" s="92" t="n">
        <v>28</v>
      </c>
      <c r="J2755" s="93" t="n">
        <v>39</v>
      </c>
      <c r="K2755" s="94" t="n">
        <f aca="false">I2755 * J2755</f>
        <v>1092</v>
      </c>
      <c r="L2755" s="94" t="n">
        <f aca="false">K2755 *M2755</f>
        <v>698.88</v>
      </c>
      <c r="M2755" s="95" t="n">
        <v>0.64</v>
      </c>
      <c r="N2755" s="88" t="s">
        <v>23</v>
      </c>
      <c r="O2755" s="91" t="s">
        <v>218</v>
      </c>
      <c r="P2755" s="0" t="str">
        <f aca="false">RIGHT(H2755,LEN(H2755) - FIND(" ", H2755))</f>
        <v>Apparel</v>
      </c>
    </row>
    <row r="2756" customFormat="false" ht="14.25" hidden="false" customHeight="true" outlineLevel="0" collapsed="false">
      <c r="B2756" s="88" t="s">
        <v>13</v>
      </c>
      <c r="C2756" s="89" t="n">
        <v>1185732</v>
      </c>
      <c r="D2756" s="90" t="n">
        <v>44260</v>
      </c>
      <c r="E2756" s="88" t="s">
        <v>29</v>
      </c>
      <c r="F2756" s="88" t="s">
        <v>103</v>
      </c>
      <c r="G2756" s="88" t="s">
        <v>108</v>
      </c>
      <c r="H2756" s="91" t="s">
        <v>38</v>
      </c>
      <c r="I2756" s="92" t="n">
        <v>20</v>
      </c>
      <c r="J2756" s="93" t="n">
        <v>68</v>
      </c>
      <c r="K2756" s="94" t="n">
        <f aca="false">I2756 * J2756</f>
        <v>1360</v>
      </c>
      <c r="L2756" s="94" t="n">
        <f aca="false">K2756 *M2756</f>
        <v>720.8</v>
      </c>
      <c r="M2756" s="95" t="n">
        <v>0.53</v>
      </c>
      <c r="N2756" s="88" t="s">
        <v>23</v>
      </c>
      <c r="O2756" s="91" t="s">
        <v>219</v>
      </c>
      <c r="P2756" s="0" t="str">
        <f aca="false">RIGHT(H2756,LEN(H2756) - FIND(" ", H2756))</f>
        <v>Apparel</v>
      </c>
    </row>
    <row r="2757" customFormat="false" ht="14.25" hidden="false" customHeight="true" outlineLevel="0" collapsed="false">
      <c r="B2757" s="88" t="s">
        <v>22</v>
      </c>
      <c r="C2757" s="89" t="n">
        <v>1189833</v>
      </c>
      <c r="D2757" s="90" t="n">
        <v>44261</v>
      </c>
      <c r="E2757" s="88" t="s">
        <v>29</v>
      </c>
      <c r="F2757" s="88" t="s">
        <v>124</v>
      </c>
      <c r="G2757" s="88" t="s">
        <v>87</v>
      </c>
      <c r="H2757" s="91" t="s">
        <v>48</v>
      </c>
      <c r="I2757" s="92" t="n">
        <v>45</v>
      </c>
      <c r="J2757" s="93" t="n">
        <v>475</v>
      </c>
      <c r="K2757" s="94" t="n">
        <f aca="false">I2757 * J2757</f>
        <v>21375</v>
      </c>
      <c r="L2757" s="94" t="n">
        <f aca="false">K2757 *M2757</f>
        <v>9618.75</v>
      </c>
      <c r="M2757" s="95" t="n">
        <v>0.45</v>
      </c>
      <c r="N2757" s="88" t="s">
        <v>31</v>
      </c>
      <c r="O2757" s="91" t="s">
        <v>219</v>
      </c>
      <c r="P2757" s="0" t="str">
        <f aca="false">RIGHT(H2757,LEN(H2757) - FIND(" ", H2757))</f>
        <v>Street Footwear</v>
      </c>
    </row>
    <row r="2758" customFormat="false" ht="14.25" hidden="false" customHeight="true" outlineLevel="0" collapsed="false">
      <c r="B2758" s="88" t="s">
        <v>13</v>
      </c>
      <c r="C2758" s="89" t="n">
        <v>1197831</v>
      </c>
      <c r="D2758" s="90" t="n">
        <v>44261</v>
      </c>
      <c r="E2758" s="88" t="s">
        <v>18</v>
      </c>
      <c r="F2758" s="88" t="s">
        <v>96</v>
      </c>
      <c r="G2758" s="88" t="s">
        <v>91</v>
      </c>
      <c r="H2758" s="91" t="s">
        <v>32</v>
      </c>
      <c r="I2758" s="92" t="n">
        <v>30</v>
      </c>
      <c r="J2758" s="93" t="n">
        <v>625</v>
      </c>
      <c r="K2758" s="94" t="n">
        <f aca="false">I2758 * J2758</f>
        <v>18750</v>
      </c>
      <c r="L2758" s="94" t="n">
        <f aca="false">K2758 *M2758</f>
        <v>6562.5</v>
      </c>
      <c r="M2758" s="95" t="n">
        <v>0.35</v>
      </c>
      <c r="N2758" s="88" t="s">
        <v>23</v>
      </c>
      <c r="O2758" s="91" t="s">
        <v>218</v>
      </c>
      <c r="P2758" s="0" t="str">
        <f aca="false">RIGHT(H2758,LEN(H2758) - FIND(" ", H2758))</f>
        <v>Street Footwear</v>
      </c>
    </row>
    <row r="2759" customFormat="false" ht="14.25" hidden="false" customHeight="true" outlineLevel="0" collapsed="false">
      <c r="B2759" s="88" t="s">
        <v>13</v>
      </c>
      <c r="C2759" s="89" t="n">
        <v>1197831</v>
      </c>
      <c r="D2759" s="90" t="n">
        <v>44261</v>
      </c>
      <c r="E2759" s="88" t="s">
        <v>18</v>
      </c>
      <c r="F2759" s="88" t="s">
        <v>96</v>
      </c>
      <c r="G2759" s="88" t="s">
        <v>91</v>
      </c>
      <c r="H2759" s="91" t="s">
        <v>24</v>
      </c>
      <c r="I2759" s="92" t="n">
        <v>40</v>
      </c>
      <c r="J2759" s="93" t="n">
        <v>625</v>
      </c>
      <c r="K2759" s="94" t="n">
        <f aca="false">I2759 * J2759</f>
        <v>25000</v>
      </c>
      <c r="L2759" s="94" t="n">
        <f aca="false">K2759 *M2759</f>
        <v>8750</v>
      </c>
      <c r="M2759" s="95" t="n">
        <v>0.35</v>
      </c>
      <c r="N2759" s="88" t="s">
        <v>23</v>
      </c>
      <c r="O2759" s="91" t="s">
        <v>218</v>
      </c>
      <c r="P2759" s="0" t="str">
        <f aca="false">RIGHT(H2759,LEN(H2759) - FIND(" ", H2759))</f>
        <v>Athletic Footwear</v>
      </c>
    </row>
    <row r="2760" customFormat="false" ht="14.25" hidden="false" customHeight="true" outlineLevel="0" collapsed="false">
      <c r="B2760" s="88" t="s">
        <v>13</v>
      </c>
      <c r="C2760" s="89" t="n">
        <v>1197831</v>
      </c>
      <c r="D2760" s="90" t="n">
        <v>44261</v>
      </c>
      <c r="E2760" s="88" t="s">
        <v>18</v>
      </c>
      <c r="F2760" s="88" t="s">
        <v>96</v>
      </c>
      <c r="G2760" s="88" t="s">
        <v>91</v>
      </c>
      <c r="H2760" s="91" t="s">
        <v>48</v>
      </c>
      <c r="I2760" s="92" t="n">
        <v>30</v>
      </c>
      <c r="J2760" s="93" t="n">
        <v>450</v>
      </c>
      <c r="K2760" s="94" t="n">
        <f aca="false">I2760 * J2760</f>
        <v>13500</v>
      </c>
      <c r="L2760" s="94" t="n">
        <f aca="false">K2760 *M2760</f>
        <v>4725</v>
      </c>
      <c r="M2760" s="95" t="n">
        <v>0.35</v>
      </c>
      <c r="N2760" s="88" t="s">
        <v>23</v>
      </c>
      <c r="O2760" s="91" t="s">
        <v>219</v>
      </c>
      <c r="P2760" s="0" t="str">
        <f aca="false">RIGHT(H2760,LEN(H2760) - FIND(" ", H2760))</f>
        <v>Street Footwear</v>
      </c>
    </row>
    <row r="2761" customFormat="false" ht="14.25" hidden="false" customHeight="true" outlineLevel="0" collapsed="false">
      <c r="B2761" s="88" t="s">
        <v>13</v>
      </c>
      <c r="C2761" s="89" t="n">
        <v>1197831</v>
      </c>
      <c r="D2761" s="90" t="n">
        <v>44261</v>
      </c>
      <c r="E2761" s="88" t="s">
        <v>18</v>
      </c>
      <c r="F2761" s="88" t="s">
        <v>96</v>
      </c>
      <c r="G2761" s="88" t="s">
        <v>91</v>
      </c>
      <c r="H2761" s="91" t="s">
        <v>44</v>
      </c>
      <c r="I2761" s="92" t="n">
        <v>35</v>
      </c>
      <c r="J2761" s="93" t="n">
        <v>350</v>
      </c>
      <c r="K2761" s="94" t="n">
        <f aca="false">I2761 * J2761</f>
        <v>12250</v>
      </c>
      <c r="L2761" s="94" t="n">
        <f aca="false">K2761 *M2761</f>
        <v>5512.5</v>
      </c>
      <c r="M2761" s="95" t="n">
        <v>0.45</v>
      </c>
      <c r="N2761" s="88" t="s">
        <v>23</v>
      </c>
      <c r="O2761" s="91" t="s">
        <v>219</v>
      </c>
      <c r="P2761" s="0" t="str">
        <f aca="false">RIGHT(H2761,LEN(H2761) - FIND(" ", H2761))</f>
        <v>Athletic Footwear</v>
      </c>
    </row>
    <row r="2762" customFormat="false" ht="14.25" hidden="false" customHeight="true" outlineLevel="0" collapsed="false">
      <c r="B2762" s="88" t="s">
        <v>43</v>
      </c>
      <c r="C2762" s="89" t="n">
        <v>1197831</v>
      </c>
      <c r="D2762" s="90" t="n">
        <v>44261</v>
      </c>
      <c r="E2762" s="88" t="s">
        <v>18</v>
      </c>
      <c r="F2762" s="88" t="s">
        <v>96</v>
      </c>
      <c r="G2762" s="88" t="s">
        <v>91</v>
      </c>
      <c r="H2762" s="91" t="s">
        <v>16</v>
      </c>
      <c r="I2762" s="92" t="n">
        <v>40</v>
      </c>
      <c r="J2762" s="93" t="n">
        <v>250</v>
      </c>
      <c r="K2762" s="94" t="n">
        <f aca="false">I2762 * J2762</f>
        <v>10000</v>
      </c>
      <c r="L2762" s="94" t="n">
        <f aca="false">K2762 *M2762</f>
        <v>3000</v>
      </c>
      <c r="M2762" s="95" t="n">
        <v>0.3</v>
      </c>
      <c r="N2762" s="88" t="s">
        <v>23</v>
      </c>
      <c r="O2762" s="91" t="s">
        <v>218</v>
      </c>
      <c r="P2762" s="0" t="str">
        <f aca="false">RIGHT(H2762,LEN(H2762) - FIND(" ", H2762))</f>
        <v>Apparel</v>
      </c>
    </row>
    <row r="2763" customFormat="false" ht="14.25" hidden="false" customHeight="true" outlineLevel="0" collapsed="false">
      <c r="B2763" s="88" t="s">
        <v>43</v>
      </c>
      <c r="C2763" s="89" t="n">
        <v>1197831</v>
      </c>
      <c r="D2763" s="90" t="n">
        <v>44261</v>
      </c>
      <c r="E2763" s="88" t="s">
        <v>18</v>
      </c>
      <c r="F2763" s="88" t="s">
        <v>96</v>
      </c>
      <c r="G2763" s="88" t="s">
        <v>91</v>
      </c>
      <c r="H2763" s="91" t="s">
        <v>38</v>
      </c>
      <c r="I2763" s="92" t="n">
        <v>35</v>
      </c>
      <c r="J2763" s="93" t="n">
        <v>400</v>
      </c>
      <c r="K2763" s="94" t="n">
        <f aca="false">I2763 * J2763</f>
        <v>14000</v>
      </c>
      <c r="L2763" s="94" t="n">
        <f aca="false">K2763 *M2763</f>
        <v>7000</v>
      </c>
      <c r="M2763" s="95" t="n">
        <v>0.5</v>
      </c>
      <c r="N2763" s="88" t="s">
        <v>23</v>
      </c>
      <c r="O2763" s="91" t="s">
        <v>219</v>
      </c>
      <c r="P2763" s="0" t="str">
        <f aca="false">RIGHT(H2763,LEN(H2763) - FIND(" ", H2763))</f>
        <v>Apparel</v>
      </c>
    </row>
    <row r="2764" customFormat="false" ht="14.25" hidden="false" customHeight="true" outlineLevel="0" collapsed="false">
      <c r="B2764" s="88" t="s">
        <v>22</v>
      </c>
      <c r="C2764" s="89" t="n">
        <v>1185732</v>
      </c>
      <c r="D2764" s="90" t="n">
        <v>44261</v>
      </c>
      <c r="E2764" s="88" t="s">
        <v>26</v>
      </c>
      <c r="F2764" s="88" t="s">
        <v>132</v>
      </c>
      <c r="G2764" s="88" t="s">
        <v>139</v>
      </c>
      <c r="H2764" s="91" t="s">
        <v>32</v>
      </c>
      <c r="I2764" s="92" t="n">
        <v>35</v>
      </c>
      <c r="J2764" s="93" t="n">
        <v>495</v>
      </c>
      <c r="K2764" s="94" t="n">
        <f aca="false">I2764 * J2764</f>
        <v>17325</v>
      </c>
      <c r="L2764" s="94" t="n">
        <f aca="false">K2764 *M2764</f>
        <v>6063.75</v>
      </c>
      <c r="M2764" s="95" t="n">
        <v>0.35</v>
      </c>
      <c r="N2764" s="88" t="s">
        <v>14</v>
      </c>
      <c r="O2764" s="91" t="s">
        <v>218</v>
      </c>
      <c r="P2764" s="0" t="str">
        <f aca="false">RIGHT(H2764,LEN(H2764) - FIND(" ", H2764))</f>
        <v>Street Footwear</v>
      </c>
    </row>
    <row r="2765" customFormat="false" ht="14.25" hidden="false" customHeight="true" outlineLevel="0" collapsed="false">
      <c r="B2765" s="88" t="s">
        <v>22</v>
      </c>
      <c r="C2765" s="89" t="n">
        <v>1185732</v>
      </c>
      <c r="D2765" s="90" t="n">
        <v>44261</v>
      </c>
      <c r="E2765" s="88" t="s">
        <v>26</v>
      </c>
      <c r="F2765" s="88" t="s">
        <v>132</v>
      </c>
      <c r="G2765" s="88" t="s">
        <v>139</v>
      </c>
      <c r="H2765" s="91" t="s">
        <v>24</v>
      </c>
      <c r="I2765" s="92" t="n">
        <v>35</v>
      </c>
      <c r="J2765" s="93" t="n">
        <v>200</v>
      </c>
      <c r="K2765" s="94" t="n">
        <f aca="false">I2765 * J2765</f>
        <v>7000</v>
      </c>
      <c r="L2765" s="94" t="n">
        <f aca="false">K2765 *M2765</f>
        <v>2450</v>
      </c>
      <c r="M2765" s="95" t="n">
        <v>0.35</v>
      </c>
      <c r="N2765" s="88" t="s">
        <v>14</v>
      </c>
      <c r="O2765" s="91" t="s">
        <v>218</v>
      </c>
      <c r="P2765" s="0" t="str">
        <f aca="false">RIGHT(H2765,LEN(H2765) - FIND(" ", H2765))</f>
        <v>Athletic Footwear</v>
      </c>
    </row>
    <row r="2766" customFormat="false" ht="14.25" hidden="false" customHeight="true" outlineLevel="0" collapsed="false">
      <c r="B2766" s="88" t="s">
        <v>22</v>
      </c>
      <c r="C2766" s="89" t="n">
        <v>1185732</v>
      </c>
      <c r="D2766" s="90" t="n">
        <v>44261</v>
      </c>
      <c r="E2766" s="88" t="s">
        <v>26</v>
      </c>
      <c r="F2766" s="88" t="s">
        <v>132</v>
      </c>
      <c r="G2766" s="88" t="s">
        <v>139</v>
      </c>
      <c r="H2766" s="91" t="s">
        <v>48</v>
      </c>
      <c r="I2766" s="92" t="n">
        <v>25</v>
      </c>
      <c r="J2766" s="93" t="n">
        <v>225</v>
      </c>
      <c r="K2766" s="94" t="n">
        <f aca="false">I2766 * J2766</f>
        <v>5625</v>
      </c>
      <c r="L2766" s="94" t="n">
        <f aca="false">K2766 *M2766</f>
        <v>2250</v>
      </c>
      <c r="M2766" s="95" t="n">
        <v>0.4</v>
      </c>
      <c r="N2766" s="88" t="s">
        <v>14</v>
      </c>
      <c r="O2766" s="91" t="s">
        <v>219</v>
      </c>
      <c r="P2766" s="0" t="str">
        <f aca="false">RIGHT(H2766,LEN(H2766) - FIND(" ", H2766))</f>
        <v>Street Footwear</v>
      </c>
    </row>
    <row r="2767" customFormat="false" ht="14.25" hidden="false" customHeight="true" outlineLevel="0" collapsed="false">
      <c r="B2767" s="88" t="s">
        <v>22</v>
      </c>
      <c r="C2767" s="89" t="n">
        <v>1185732</v>
      </c>
      <c r="D2767" s="90" t="n">
        <v>44261</v>
      </c>
      <c r="E2767" s="88" t="s">
        <v>26</v>
      </c>
      <c r="F2767" s="88" t="s">
        <v>132</v>
      </c>
      <c r="G2767" s="88" t="s">
        <v>139</v>
      </c>
      <c r="H2767" s="91" t="s">
        <v>44</v>
      </c>
      <c r="I2767" s="92" t="n">
        <v>30</v>
      </c>
      <c r="J2767" s="93" t="n">
        <v>75</v>
      </c>
      <c r="K2767" s="94" t="n">
        <f aca="false">I2767 * J2767</f>
        <v>2250</v>
      </c>
      <c r="L2767" s="94" t="n">
        <f aca="false">K2767 *M2767</f>
        <v>900</v>
      </c>
      <c r="M2767" s="95" t="n">
        <v>0.4</v>
      </c>
      <c r="N2767" s="88" t="s">
        <v>14</v>
      </c>
      <c r="O2767" s="91" t="s">
        <v>219</v>
      </c>
      <c r="P2767" s="0" t="str">
        <f aca="false">RIGHT(H2767,LEN(H2767) - FIND(" ", H2767))</f>
        <v>Athletic Footwear</v>
      </c>
    </row>
    <row r="2768" customFormat="false" ht="14.25" hidden="false" customHeight="true" outlineLevel="0" collapsed="false">
      <c r="B2768" s="88" t="s">
        <v>22</v>
      </c>
      <c r="C2768" s="89" t="n">
        <v>1185732</v>
      </c>
      <c r="D2768" s="90" t="n">
        <v>44261</v>
      </c>
      <c r="E2768" s="88" t="s">
        <v>26</v>
      </c>
      <c r="F2768" s="88" t="s">
        <v>132</v>
      </c>
      <c r="G2768" s="88" t="s">
        <v>139</v>
      </c>
      <c r="H2768" s="91" t="s">
        <v>16</v>
      </c>
      <c r="I2768" s="92" t="n">
        <v>45</v>
      </c>
      <c r="J2768" s="93" t="n">
        <v>125</v>
      </c>
      <c r="K2768" s="94" t="n">
        <f aca="false">I2768 * J2768</f>
        <v>5625</v>
      </c>
      <c r="L2768" s="94" t="n">
        <f aca="false">K2768 *M2768</f>
        <v>1687.5</v>
      </c>
      <c r="M2768" s="95" t="n">
        <v>0.3</v>
      </c>
      <c r="N2768" s="88" t="s">
        <v>14</v>
      </c>
      <c r="O2768" s="91" t="s">
        <v>218</v>
      </c>
      <c r="P2768" s="0" t="str">
        <f aca="false">RIGHT(H2768,LEN(H2768) - FIND(" ", H2768))</f>
        <v>Apparel</v>
      </c>
    </row>
    <row r="2769" customFormat="false" ht="14.25" hidden="false" customHeight="true" outlineLevel="0" collapsed="false">
      <c r="B2769" s="88" t="s">
        <v>22</v>
      </c>
      <c r="C2769" s="89" t="n">
        <v>1185732</v>
      </c>
      <c r="D2769" s="90" t="n">
        <v>44261</v>
      </c>
      <c r="E2769" s="88" t="s">
        <v>26</v>
      </c>
      <c r="F2769" s="88" t="s">
        <v>132</v>
      </c>
      <c r="G2769" s="88" t="s">
        <v>139</v>
      </c>
      <c r="H2769" s="91" t="s">
        <v>38</v>
      </c>
      <c r="I2769" s="92" t="n">
        <v>35</v>
      </c>
      <c r="J2769" s="93" t="n">
        <v>225</v>
      </c>
      <c r="K2769" s="94" t="n">
        <f aca="false">I2769 * J2769</f>
        <v>7875</v>
      </c>
      <c r="L2769" s="94" t="n">
        <f aca="false">K2769 *M2769</f>
        <v>3150</v>
      </c>
      <c r="M2769" s="95" t="n">
        <v>0.4</v>
      </c>
      <c r="N2769" s="88" t="s">
        <v>14</v>
      </c>
      <c r="O2769" s="91" t="s">
        <v>219</v>
      </c>
      <c r="P2769" s="0" t="str">
        <f aca="false">RIGHT(H2769,LEN(H2769) - FIND(" ", H2769))</f>
        <v>Apparel</v>
      </c>
    </row>
    <row r="2770" customFormat="false" ht="14.25" hidden="false" customHeight="true" outlineLevel="0" collapsed="false">
      <c r="B2770" s="88" t="s">
        <v>13</v>
      </c>
      <c r="C2770" s="89" t="n">
        <v>1185732</v>
      </c>
      <c r="D2770" s="90" t="n">
        <v>44261</v>
      </c>
      <c r="E2770" s="88" t="s">
        <v>26</v>
      </c>
      <c r="F2770" s="88" t="s">
        <v>149</v>
      </c>
      <c r="G2770" s="88" t="s">
        <v>150</v>
      </c>
      <c r="H2770" s="91" t="s">
        <v>32</v>
      </c>
      <c r="I2770" s="92" t="n">
        <v>35</v>
      </c>
      <c r="J2770" s="93" t="n">
        <v>445</v>
      </c>
      <c r="K2770" s="94" t="n">
        <f aca="false">I2770 * J2770</f>
        <v>15575</v>
      </c>
      <c r="L2770" s="94" t="n">
        <f aca="false">K2770 *M2770</f>
        <v>5451.25</v>
      </c>
      <c r="M2770" s="95" t="n">
        <v>0.35</v>
      </c>
      <c r="N2770" s="88" t="s">
        <v>14</v>
      </c>
      <c r="O2770" s="91" t="s">
        <v>218</v>
      </c>
      <c r="P2770" s="0" t="str">
        <f aca="false">RIGHT(H2770,LEN(H2770) - FIND(" ", H2770))</f>
        <v>Street Footwear</v>
      </c>
    </row>
    <row r="2771" customFormat="false" ht="14.25" hidden="false" customHeight="true" outlineLevel="0" collapsed="false">
      <c r="B2771" s="88" t="s">
        <v>13</v>
      </c>
      <c r="C2771" s="89" t="n">
        <v>1185732</v>
      </c>
      <c r="D2771" s="90" t="n">
        <v>44261</v>
      </c>
      <c r="E2771" s="88" t="s">
        <v>26</v>
      </c>
      <c r="F2771" s="88" t="s">
        <v>149</v>
      </c>
      <c r="G2771" s="88" t="s">
        <v>150</v>
      </c>
      <c r="H2771" s="91" t="s">
        <v>24</v>
      </c>
      <c r="I2771" s="92" t="n">
        <v>35</v>
      </c>
      <c r="J2771" s="93" t="n">
        <v>150</v>
      </c>
      <c r="K2771" s="94" t="n">
        <f aca="false">I2771 * J2771</f>
        <v>5250</v>
      </c>
      <c r="L2771" s="94" t="n">
        <f aca="false">K2771 *M2771</f>
        <v>1837.5</v>
      </c>
      <c r="M2771" s="95" t="n">
        <v>0.35</v>
      </c>
      <c r="N2771" s="88" t="s">
        <v>14</v>
      </c>
      <c r="O2771" s="91" t="s">
        <v>218</v>
      </c>
      <c r="P2771" s="0" t="str">
        <f aca="false">RIGHT(H2771,LEN(H2771) - FIND(" ", H2771))</f>
        <v>Athletic Footwear</v>
      </c>
    </row>
    <row r="2772" customFormat="false" ht="14.25" hidden="false" customHeight="true" outlineLevel="0" collapsed="false">
      <c r="B2772" s="88" t="s">
        <v>13</v>
      </c>
      <c r="C2772" s="89" t="n">
        <v>1185732</v>
      </c>
      <c r="D2772" s="90" t="n">
        <v>44261</v>
      </c>
      <c r="E2772" s="88" t="s">
        <v>26</v>
      </c>
      <c r="F2772" s="88" t="s">
        <v>149</v>
      </c>
      <c r="G2772" s="88" t="s">
        <v>150</v>
      </c>
      <c r="H2772" s="91" t="s">
        <v>48</v>
      </c>
      <c r="I2772" s="92" t="n">
        <v>25</v>
      </c>
      <c r="J2772" s="93" t="n">
        <v>175</v>
      </c>
      <c r="K2772" s="94" t="n">
        <f aca="false">I2772 * J2772</f>
        <v>4375</v>
      </c>
      <c r="L2772" s="94" t="n">
        <f aca="false">K2772 *M2772</f>
        <v>1750</v>
      </c>
      <c r="M2772" s="95" t="n">
        <v>0.4</v>
      </c>
      <c r="N2772" s="88" t="s">
        <v>14</v>
      </c>
      <c r="O2772" s="91" t="s">
        <v>219</v>
      </c>
      <c r="P2772" s="0" t="str">
        <f aca="false">RIGHT(H2772,LEN(H2772) - FIND(" ", H2772))</f>
        <v>Street Footwear</v>
      </c>
    </row>
    <row r="2773" customFormat="false" ht="14.25" hidden="false" customHeight="true" outlineLevel="0" collapsed="false">
      <c r="B2773" s="88" t="s">
        <v>13</v>
      </c>
      <c r="C2773" s="89" t="n">
        <v>1185732</v>
      </c>
      <c r="D2773" s="90" t="n">
        <v>44261</v>
      </c>
      <c r="E2773" s="88" t="s">
        <v>26</v>
      </c>
      <c r="F2773" s="88" t="s">
        <v>149</v>
      </c>
      <c r="G2773" s="88" t="s">
        <v>150</v>
      </c>
      <c r="H2773" s="91" t="s">
        <v>44</v>
      </c>
      <c r="I2773" s="92" t="n">
        <v>30</v>
      </c>
      <c r="J2773" s="93" t="n">
        <v>25</v>
      </c>
      <c r="K2773" s="94" t="n">
        <f aca="false">I2773 * J2773</f>
        <v>750</v>
      </c>
      <c r="L2773" s="94" t="n">
        <f aca="false">K2773 *M2773</f>
        <v>300</v>
      </c>
      <c r="M2773" s="95" t="n">
        <v>0.4</v>
      </c>
      <c r="N2773" s="88" t="s">
        <v>14</v>
      </c>
      <c r="O2773" s="91" t="s">
        <v>219</v>
      </c>
      <c r="P2773" s="0" t="str">
        <f aca="false">RIGHT(H2773,LEN(H2773) - FIND(" ", H2773))</f>
        <v>Athletic Footwear</v>
      </c>
    </row>
    <row r="2774" customFormat="false" ht="14.25" hidden="false" customHeight="true" outlineLevel="0" collapsed="false">
      <c r="B2774" s="88" t="s">
        <v>13</v>
      </c>
      <c r="C2774" s="89" t="n">
        <v>1185732</v>
      </c>
      <c r="D2774" s="90" t="n">
        <v>44261</v>
      </c>
      <c r="E2774" s="88" t="s">
        <v>26</v>
      </c>
      <c r="F2774" s="88" t="s">
        <v>149</v>
      </c>
      <c r="G2774" s="88" t="s">
        <v>150</v>
      </c>
      <c r="H2774" s="91" t="s">
        <v>16</v>
      </c>
      <c r="I2774" s="92" t="n">
        <v>45</v>
      </c>
      <c r="J2774" s="93" t="n">
        <v>75</v>
      </c>
      <c r="K2774" s="94" t="n">
        <f aca="false">I2774 * J2774</f>
        <v>3375</v>
      </c>
      <c r="L2774" s="94" t="n">
        <f aca="false">K2774 *M2774</f>
        <v>1012.5</v>
      </c>
      <c r="M2774" s="95" t="n">
        <v>0.3</v>
      </c>
      <c r="N2774" s="88" t="s">
        <v>14</v>
      </c>
      <c r="O2774" s="91" t="s">
        <v>218</v>
      </c>
      <c r="P2774" s="0" t="str">
        <f aca="false">RIGHT(H2774,LEN(H2774) - FIND(" ", H2774))</f>
        <v>Apparel</v>
      </c>
    </row>
    <row r="2775" customFormat="false" ht="14.25" hidden="false" customHeight="true" outlineLevel="0" collapsed="false">
      <c r="B2775" s="88" t="s">
        <v>13</v>
      </c>
      <c r="C2775" s="89" t="n">
        <v>1185732</v>
      </c>
      <c r="D2775" s="90" t="n">
        <v>44261</v>
      </c>
      <c r="E2775" s="88" t="s">
        <v>26</v>
      </c>
      <c r="F2775" s="88" t="s">
        <v>149</v>
      </c>
      <c r="G2775" s="88" t="s">
        <v>150</v>
      </c>
      <c r="H2775" s="91" t="s">
        <v>38</v>
      </c>
      <c r="I2775" s="92" t="n">
        <v>35</v>
      </c>
      <c r="J2775" s="93" t="n">
        <v>175</v>
      </c>
      <c r="K2775" s="94" t="n">
        <f aca="false">I2775 * J2775</f>
        <v>6125</v>
      </c>
      <c r="L2775" s="94" t="n">
        <f aca="false">K2775 *M2775</f>
        <v>2450</v>
      </c>
      <c r="M2775" s="95" t="n">
        <v>0.4</v>
      </c>
      <c r="N2775" s="88" t="s">
        <v>14</v>
      </c>
      <c r="O2775" s="91" t="s">
        <v>219</v>
      </c>
      <c r="P2775" s="0" t="str">
        <f aca="false">RIGHT(H2775,LEN(H2775) - FIND(" ", H2775))</f>
        <v>Apparel</v>
      </c>
    </row>
    <row r="2776" customFormat="false" ht="14.25" hidden="false" customHeight="true" outlineLevel="0" collapsed="false">
      <c r="B2776" s="88" t="s">
        <v>22</v>
      </c>
      <c r="C2776" s="89" t="n">
        <v>1189833</v>
      </c>
      <c r="D2776" s="90" t="n">
        <v>44261</v>
      </c>
      <c r="E2776" s="88" t="s">
        <v>29</v>
      </c>
      <c r="F2776" s="88" t="s">
        <v>124</v>
      </c>
      <c r="G2776" s="88" t="s">
        <v>87</v>
      </c>
      <c r="H2776" s="91" t="s">
        <v>48</v>
      </c>
      <c r="I2776" s="92" t="n">
        <v>42</v>
      </c>
      <c r="J2776" s="93" t="n">
        <v>133</v>
      </c>
      <c r="K2776" s="94" t="n">
        <f aca="false">I2776 * J2776</f>
        <v>5586</v>
      </c>
      <c r="L2776" s="94" t="n">
        <f aca="false">K2776 *M2776</f>
        <v>3351.6</v>
      </c>
      <c r="M2776" s="95" t="n">
        <v>0.6</v>
      </c>
      <c r="N2776" s="88" t="s">
        <v>23</v>
      </c>
      <c r="O2776" s="91" t="s">
        <v>219</v>
      </c>
      <c r="P2776" s="0" t="str">
        <f aca="false">RIGHT(H2776,LEN(H2776) - FIND(" ", H2776))</f>
        <v>Street Footwear</v>
      </c>
    </row>
    <row r="2777" customFormat="false" ht="14.25" hidden="false" customHeight="true" outlineLevel="0" collapsed="false">
      <c r="B2777" s="88" t="s">
        <v>13</v>
      </c>
      <c r="C2777" s="89" t="n">
        <v>1197831</v>
      </c>
      <c r="D2777" s="90" t="n">
        <v>44261</v>
      </c>
      <c r="E2777" s="88" t="s">
        <v>18</v>
      </c>
      <c r="F2777" s="88" t="s">
        <v>96</v>
      </c>
      <c r="G2777" s="88" t="s">
        <v>91</v>
      </c>
      <c r="H2777" s="91" t="s">
        <v>32</v>
      </c>
      <c r="I2777" s="92" t="n">
        <v>28</v>
      </c>
      <c r="J2777" s="93" t="n">
        <v>156</v>
      </c>
      <c r="K2777" s="94" t="n">
        <f aca="false">I2777 * J2777</f>
        <v>4368</v>
      </c>
      <c r="L2777" s="94" t="n">
        <f aca="false">K2777 *M2777</f>
        <v>1965.6</v>
      </c>
      <c r="M2777" s="95" t="n">
        <v>0.45</v>
      </c>
      <c r="N2777" s="88" t="s">
        <v>23</v>
      </c>
      <c r="O2777" s="91" t="s">
        <v>218</v>
      </c>
      <c r="P2777" s="0" t="str">
        <f aca="false">RIGHT(H2777,LEN(H2777) - FIND(" ", H2777))</f>
        <v>Street Footwear</v>
      </c>
    </row>
    <row r="2778" customFormat="false" ht="14.25" hidden="false" customHeight="true" outlineLevel="0" collapsed="false">
      <c r="B2778" s="88" t="s">
        <v>13</v>
      </c>
      <c r="C2778" s="89" t="n">
        <v>1197831</v>
      </c>
      <c r="D2778" s="90" t="n">
        <v>44261</v>
      </c>
      <c r="E2778" s="88" t="s">
        <v>18</v>
      </c>
      <c r="F2778" s="88" t="s">
        <v>96</v>
      </c>
      <c r="G2778" s="88" t="s">
        <v>91</v>
      </c>
      <c r="H2778" s="91" t="s">
        <v>24</v>
      </c>
      <c r="I2778" s="92" t="n">
        <v>36</v>
      </c>
      <c r="J2778" s="93" t="n">
        <v>169</v>
      </c>
      <c r="K2778" s="94" t="n">
        <f aca="false">I2778 * J2778</f>
        <v>6084</v>
      </c>
      <c r="L2778" s="94" t="n">
        <f aca="false">K2778 *M2778</f>
        <v>2798.64</v>
      </c>
      <c r="M2778" s="95" t="n">
        <v>0.46</v>
      </c>
      <c r="N2778" s="88" t="s">
        <v>23</v>
      </c>
      <c r="O2778" s="91" t="s">
        <v>218</v>
      </c>
      <c r="P2778" s="0" t="str">
        <f aca="false">RIGHT(H2778,LEN(H2778) - FIND(" ", H2778))</f>
        <v>Athletic Footwear</v>
      </c>
    </row>
    <row r="2779" customFormat="false" ht="14.25" hidden="false" customHeight="true" outlineLevel="0" collapsed="false">
      <c r="B2779" s="88" t="s">
        <v>13</v>
      </c>
      <c r="C2779" s="89" t="n">
        <v>1197831</v>
      </c>
      <c r="D2779" s="90" t="n">
        <v>44261</v>
      </c>
      <c r="E2779" s="88" t="s">
        <v>18</v>
      </c>
      <c r="F2779" s="88" t="s">
        <v>96</v>
      </c>
      <c r="G2779" s="88" t="s">
        <v>91</v>
      </c>
      <c r="H2779" s="91" t="s">
        <v>48</v>
      </c>
      <c r="I2779" s="92" t="n">
        <v>28</v>
      </c>
      <c r="J2779" s="93" t="n">
        <v>113</v>
      </c>
      <c r="K2779" s="94" t="n">
        <f aca="false">I2779 * J2779</f>
        <v>3164</v>
      </c>
      <c r="L2779" s="94" t="n">
        <f aca="false">K2779 *M2779</f>
        <v>1550.36</v>
      </c>
      <c r="M2779" s="95" t="n">
        <v>0.49</v>
      </c>
      <c r="N2779" s="88" t="s">
        <v>23</v>
      </c>
      <c r="O2779" s="91" t="s">
        <v>219</v>
      </c>
      <c r="P2779" s="0" t="str">
        <f aca="false">RIGHT(H2779,LEN(H2779) - FIND(" ", H2779))</f>
        <v>Street Footwear</v>
      </c>
    </row>
    <row r="2780" customFormat="false" ht="14.25" hidden="false" customHeight="true" outlineLevel="0" collapsed="false">
      <c r="B2780" s="88" t="s">
        <v>13</v>
      </c>
      <c r="C2780" s="89" t="n">
        <v>1197831</v>
      </c>
      <c r="D2780" s="90" t="n">
        <v>44261</v>
      </c>
      <c r="E2780" s="88" t="s">
        <v>18</v>
      </c>
      <c r="F2780" s="88" t="s">
        <v>96</v>
      </c>
      <c r="G2780" s="88" t="s">
        <v>91</v>
      </c>
      <c r="H2780" s="91" t="s">
        <v>44</v>
      </c>
      <c r="I2780" s="92" t="n">
        <v>33</v>
      </c>
      <c r="J2780" s="93" t="n">
        <v>105</v>
      </c>
      <c r="K2780" s="94" t="n">
        <f aca="false">I2780 * J2780</f>
        <v>3465</v>
      </c>
      <c r="L2780" s="94" t="n">
        <f aca="false">K2780 *M2780</f>
        <v>2009.7</v>
      </c>
      <c r="M2780" s="95" t="n">
        <v>0.58</v>
      </c>
      <c r="N2780" s="88" t="s">
        <v>23</v>
      </c>
      <c r="O2780" s="91" t="s">
        <v>219</v>
      </c>
      <c r="P2780" s="0" t="str">
        <f aca="false">RIGHT(H2780,LEN(H2780) - FIND(" ", H2780))</f>
        <v>Athletic Footwear</v>
      </c>
    </row>
    <row r="2781" customFormat="false" ht="14.25" hidden="false" customHeight="true" outlineLevel="0" collapsed="false">
      <c r="B2781" s="88" t="s">
        <v>43</v>
      </c>
      <c r="C2781" s="89" t="n">
        <v>1197831</v>
      </c>
      <c r="D2781" s="90" t="n">
        <v>44261</v>
      </c>
      <c r="E2781" s="88" t="s">
        <v>18</v>
      </c>
      <c r="F2781" s="88" t="s">
        <v>96</v>
      </c>
      <c r="G2781" s="88" t="s">
        <v>91</v>
      </c>
      <c r="H2781" s="91" t="s">
        <v>16</v>
      </c>
      <c r="I2781" s="92" t="n">
        <v>37</v>
      </c>
      <c r="J2781" s="93" t="n">
        <v>75</v>
      </c>
      <c r="K2781" s="94" t="n">
        <f aca="false">I2781 * J2781</f>
        <v>2775</v>
      </c>
      <c r="L2781" s="94" t="n">
        <f aca="false">K2781 *M2781</f>
        <v>1248.75</v>
      </c>
      <c r="M2781" s="95" t="n">
        <v>0.45</v>
      </c>
      <c r="N2781" s="88" t="s">
        <v>23</v>
      </c>
      <c r="O2781" s="91" t="s">
        <v>218</v>
      </c>
      <c r="P2781" s="0" t="str">
        <f aca="false">RIGHT(H2781,LEN(H2781) - FIND(" ", H2781))</f>
        <v>Apparel</v>
      </c>
    </row>
    <row r="2782" customFormat="false" ht="14.25" hidden="false" customHeight="true" outlineLevel="0" collapsed="false">
      <c r="B2782" s="88" t="s">
        <v>43</v>
      </c>
      <c r="C2782" s="89" t="n">
        <v>1197831</v>
      </c>
      <c r="D2782" s="90" t="n">
        <v>44261</v>
      </c>
      <c r="E2782" s="88" t="s">
        <v>18</v>
      </c>
      <c r="F2782" s="88" t="s">
        <v>96</v>
      </c>
      <c r="G2782" s="88" t="s">
        <v>91</v>
      </c>
      <c r="H2782" s="91" t="s">
        <v>38</v>
      </c>
      <c r="I2782" s="92" t="n">
        <v>33</v>
      </c>
      <c r="J2782" s="93" t="n">
        <v>116</v>
      </c>
      <c r="K2782" s="94" t="n">
        <f aca="false">I2782 * J2782</f>
        <v>3828</v>
      </c>
      <c r="L2782" s="94" t="n">
        <f aca="false">K2782 *M2782</f>
        <v>2488.2</v>
      </c>
      <c r="M2782" s="95" t="n">
        <v>0.65</v>
      </c>
      <c r="N2782" s="88" t="s">
        <v>23</v>
      </c>
      <c r="O2782" s="91" t="s">
        <v>219</v>
      </c>
      <c r="P2782" s="0" t="str">
        <f aca="false">RIGHT(H2782,LEN(H2782) - FIND(" ", H2782))</f>
        <v>Apparel</v>
      </c>
    </row>
    <row r="2783" customFormat="false" ht="14.25" hidden="false" customHeight="true" outlineLevel="0" collapsed="false">
      <c r="B2783" s="88" t="s">
        <v>22</v>
      </c>
      <c r="C2783" s="89" t="n">
        <v>1185732</v>
      </c>
      <c r="D2783" s="90" t="n">
        <v>44261</v>
      </c>
      <c r="E2783" s="88" t="s">
        <v>26</v>
      </c>
      <c r="F2783" s="88" t="s">
        <v>132</v>
      </c>
      <c r="G2783" s="88" t="s">
        <v>139</v>
      </c>
      <c r="H2783" s="91" t="s">
        <v>32</v>
      </c>
      <c r="I2783" s="92" t="n">
        <v>32</v>
      </c>
      <c r="J2783" s="93" t="n">
        <v>144</v>
      </c>
      <c r="K2783" s="94" t="n">
        <f aca="false">I2783 * J2783</f>
        <v>4608</v>
      </c>
      <c r="L2783" s="94" t="n">
        <f aca="false">K2783 *M2783</f>
        <v>2119.68</v>
      </c>
      <c r="M2783" s="95" t="n">
        <v>0.46</v>
      </c>
      <c r="N2783" s="88" t="s">
        <v>23</v>
      </c>
      <c r="O2783" s="91" t="s">
        <v>218</v>
      </c>
      <c r="P2783" s="0" t="str">
        <f aca="false">RIGHT(H2783,LEN(H2783) - FIND(" ", H2783))</f>
        <v>Street Footwear</v>
      </c>
    </row>
    <row r="2784" customFormat="false" ht="14.25" hidden="false" customHeight="true" outlineLevel="0" collapsed="false">
      <c r="B2784" s="88" t="s">
        <v>22</v>
      </c>
      <c r="C2784" s="89" t="n">
        <v>1185732</v>
      </c>
      <c r="D2784" s="90" t="n">
        <v>44261</v>
      </c>
      <c r="E2784" s="88" t="s">
        <v>26</v>
      </c>
      <c r="F2784" s="88" t="s">
        <v>132</v>
      </c>
      <c r="G2784" s="88" t="s">
        <v>139</v>
      </c>
      <c r="H2784" s="91" t="s">
        <v>24</v>
      </c>
      <c r="I2784" s="92" t="n">
        <v>32</v>
      </c>
      <c r="J2784" s="93" t="n">
        <v>58</v>
      </c>
      <c r="K2784" s="94" t="n">
        <f aca="false">I2784 * J2784</f>
        <v>1856</v>
      </c>
      <c r="L2784" s="94" t="n">
        <f aca="false">K2784 *M2784</f>
        <v>909.44</v>
      </c>
      <c r="M2784" s="95" t="n">
        <v>0.49</v>
      </c>
      <c r="N2784" s="88" t="s">
        <v>23</v>
      </c>
      <c r="O2784" s="91" t="s">
        <v>218</v>
      </c>
      <c r="P2784" s="0" t="str">
        <f aca="false">RIGHT(H2784,LEN(H2784) - FIND(" ", H2784))</f>
        <v>Athletic Footwear</v>
      </c>
    </row>
    <row r="2785" customFormat="false" ht="14.25" hidden="false" customHeight="true" outlineLevel="0" collapsed="false">
      <c r="B2785" s="88" t="s">
        <v>22</v>
      </c>
      <c r="C2785" s="89" t="n">
        <v>1185732</v>
      </c>
      <c r="D2785" s="90" t="n">
        <v>44261</v>
      </c>
      <c r="E2785" s="88" t="s">
        <v>26</v>
      </c>
      <c r="F2785" s="88" t="s">
        <v>132</v>
      </c>
      <c r="G2785" s="88" t="s">
        <v>139</v>
      </c>
      <c r="H2785" s="91" t="s">
        <v>48</v>
      </c>
      <c r="I2785" s="92" t="n">
        <v>24</v>
      </c>
      <c r="J2785" s="93" t="n">
        <v>59</v>
      </c>
      <c r="K2785" s="94" t="n">
        <f aca="false">I2785 * J2785</f>
        <v>1416</v>
      </c>
      <c r="L2785" s="94" t="n">
        <f aca="false">K2785 *M2785</f>
        <v>750.48</v>
      </c>
      <c r="M2785" s="95" t="n">
        <v>0.53</v>
      </c>
      <c r="N2785" s="88" t="s">
        <v>23</v>
      </c>
      <c r="O2785" s="91" t="s">
        <v>219</v>
      </c>
      <c r="P2785" s="0" t="str">
        <f aca="false">RIGHT(H2785,LEN(H2785) - FIND(" ", H2785))</f>
        <v>Street Footwear</v>
      </c>
    </row>
    <row r="2786" customFormat="false" ht="14.25" hidden="false" customHeight="true" outlineLevel="0" collapsed="false">
      <c r="B2786" s="88" t="s">
        <v>22</v>
      </c>
      <c r="C2786" s="89" t="n">
        <v>1185732</v>
      </c>
      <c r="D2786" s="90" t="n">
        <v>44261</v>
      </c>
      <c r="E2786" s="88" t="s">
        <v>26</v>
      </c>
      <c r="F2786" s="88" t="s">
        <v>132</v>
      </c>
      <c r="G2786" s="88" t="s">
        <v>139</v>
      </c>
      <c r="H2786" s="91" t="s">
        <v>44</v>
      </c>
      <c r="I2786" s="92" t="n">
        <v>27</v>
      </c>
      <c r="J2786" s="93" t="n">
        <v>22</v>
      </c>
      <c r="K2786" s="94" t="n">
        <f aca="false">I2786 * J2786</f>
        <v>594</v>
      </c>
      <c r="L2786" s="94" t="n">
        <f aca="false">K2786 *M2786</f>
        <v>308.88</v>
      </c>
      <c r="M2786" s="95" t="n">
        <v>0.52</v>
      </c>
      <c r="N2786" s="88" t="s">
        <v>23</v>
      </c>
      <c r="O2786" s="91" t="s">
        <v>219</v>
      </c>
      <c r="P2786" s="0" t="str">
        <f aca="false">RIGHT(H2786,LEN(H2786) - FIND(" ", H2786))</f>
        <v>Athletic Footwear</v>
      </c>
    </row>
    <row r="2787" customFormat="false" ht="14.25" hidden="false" customHeight="true" outlineLevel="0" collapsed="false">
      <c r="B2787" s="88" t="s">
        <v>22</v>
      </c>
      <c r="C2787" s="89" t="n">
        <v>1185732</v>
      </c>
      <c r="D2787" s="90" t="n">
        <v>44261</v>
      </c>
      <c r="E2787" s="88" t="s">
        <v>26</v>
      </c>
      <c r="F2787" s="88" t="s">
        <v>132</v>
      </c>
      <c r="G2787" s="88" t="s">
        <v>139</v>
      </c>
      <c r="H2787" s="91" t="s">
        <v>16</v>
      </c>
      <c r="I2787" s="92" t="n">
        <v>43</v>
      </c>
      <c r="J2787" s="93" t="n">
        <v>34</v>
      </c>
      <c r="K2787" s="94" t="n">
        <f aca="false">I2787 * J2787</f>
        <v>1462</v>
      </c>
      <c r="L2787" s="94" t="n">
        <f aca="false">K2787 *M2787</f>
        <v>657.9</v>
      </c>
      <c r="M2787" s="95" t="n">
        <v>0.45</v>
      </c>
      <c r="N2787" s="88" t="s">
        <v>23</v>
      </c>
      <c r="O2787" s="91" t="s">
        <v>218</v>
      </c>
      <c r="P2787" s="0" t="str">
        <f aca="false">RIGHT(H2787,LEN(H2787) - FIND(" ", H2787))</f>
        <v>Apparel</v>
      </c>
    </row>
    <row r="2788" customFormat="false" ht="14.25" hidden="false" customHeight="true" outlineLevel="0" collapsed="false">
      <c r="B2788" s="88" t="s">
        <v>22</v>
      </c>
      <c r="C2788" s="89" t="n">
        <v>1185732</v>
      </c>
      <c r="D2788" s="90" t="n">
        <v>44261</v>
      </c>
      <c r="E2788" s="88" t="s">
        <v>26</v>
      </c>
      <c r="F2788" s="88" t="s">
        <v>132</v>
      </c>
      <c r="G2788" s="88" t="s">
        <v>139</v>
      </c>
      <c r="H2788" s="91" t="s">
        <v>38</v>
      </c>
      <c r="I2788" s="92" t="n">
        <v>32</v>
      </c>
      <c r="J2788" s="93" t="n">
        <v>61</v>
      </c>
      <c r="K2788" s="94" t="n">
        <f aca="false">I2788 * J2788</f>
        <v>1952</v>
      </c>
      <c r="L2788" s="94" t="n">
        <f aca="false">K2788 *M2788</f>
        <v>976</v>
      </c>
      <c r="M2788" s="95" t="n">
        <v>0.5</v>
      </c>
      <c r="N2788" s="88" t="s">
        <v>23</v>
      </c>
      <c r="O2788" s="91" t="s">
        <v>219</v>
      </c>
      <c r="P2788" s="0" t="str">
        <f aca="false">RIGHT(H2788,LEN(H2788) - FIND(" ", H2788))</f>
        <v>Apparel</v>
      </c>
    </row>
    <row r="2789" customFormat="false" ht="14.25" hidden="false" customHeight="true" outlineLevel="0" collapsed="false">
      <c r="B2789" s="88" t="s">
        <v>13</v>
      </c>
      <c r="C2789" s="89" t="n">
        <v>1185732</v>
      </c>
      <c r="D2789" s="90" t="n">
        <v>44261</v>
      </c>
      <c r="E2789" s="88" t="s">
        <v>26</v>
      </c>
      <c r="F2789" s="88" t="s">
        <v>149</v>
      </c>
      <c r="G2789" s="88" t="s">
        <v>150</v>
      </c>
      <c r="H2789" s="91" t="s">
        <v>32</v>
      </c>
      <c r="I2789" s="92" t="n">
        <v>34</v>
      </c>
      <c r="J2789" s="93" t="n">
        <v>111</v>
      </c>
      <c r="K2789" s="94" t="n">
        <f aca="false">I2789 * J2789</f>
        <v>3774</v>
      </c>
      <c r="L2789" s="94" t="n">
        <f aca="false">K2789 *M2789</f>
        <v>1887</v>
      </c>
      <c r="M2789" s="95" t="n">
        <v>0.5</v>
      </c>
      <c r="N2789" s="88" t="s">
        <v>23</v>
      </c>
      <c r="O2789" s="91" t="s">
        <v>218</v>
      </c>
      <c r="P2789" s="0" t="str">
        <f aca="false">RIGHT(H2789,LEN(H2789) - FIND(" ", H2789))</f>
        <v>Street Footwear</v>
      </c>
    </row>
    <row r="2790" customFormat="false" ht="14.25" hidden="false" customHeight="true" outlineLevel="0" collapsed="false">
      <c r="B2790" s="88" t="s">
        <v>13</v>
      </c>
      <c r="C2790" s="89" t="n">
        <v>1185732</v>
      </c>
      <c r="D2790" s="90" t="n">
        <v>44261</v>
      </c>
      <c r="E2790" s="88" t="s">
        <v>26</v>
      </c>
      <c r="F2790" s="88" t="s">
        <v>149</v>
      </c>
      <c r="G2790" s="88" t="s">
        <v>150</v>
      </c>
      <c r="H2790" s="91" t="s">
        <v>24</v>
      </c>
      <c r="I2790" s="92" t="n">
        <v>34</v>
      </c>
      <c r="J2790" s="93" t="n">
        <v>44</v>
      </c>
      <c r="K2790" s="94" t="n">
        <f aca="false">I2790 * J2790</f>
        <v>1496</v>
      </c>
      <c r="L2790" s="94" t="n">
        <f aca="false">K2790 *M2790</f>
        <v>673.2</v>
      </c>
      <c r="M2790" s="95" t="n">
        <v>0.45</v>
      </c>
      <c r="N2790" s="88" t="s">
        <v>23</v>
      </c>
      <c r="O2790" s="91" t="s">
        <v>218</v>
      </c>
      <c r="P2790" s="0" t="str">
        <f aca="false">RIGHT(H2790,LEN(H2790) - FIND(" ", H2790))</f>
        <v>Athletic Footwear</v>
      </c>
    </row>
    <row r="2791" customFormat="false" ht="14.25" hidden="false" customHeight="true" outlineLevel="0" collapsed="false">
      <c r="B2791" s="88" t="s">
        <v>13</v>
      </c>
      <c r="C2791" s="89" t="n">
        <v>1185732</v>
      </c>
      <c r="D2791" s="90" t="n">
        <v>44261</v>
      </c>
      <c r="E2791" s="88" t="s">
        <v>26</v>
      </c>
      <c r="F2791" s="88" t="s">
        <v>149</v>
      </c>
      <c r="G2791" s="88" t="s">
        <v>150</v>
      </c>
      <c r="H2791" s="91" t="s">
        <v>48</v>
      </c>
      <c r="I2791" s="92" t="n">
        <v>23</v>
      </c>
      <c r="J2791" s="93" t="n">
        <v>51</v>
      </c>
      <c r="K2791" s="94" t="n">
        <f aca="false">I2791 * J2791</f>
        <v>1173</v>
      </c>
      <c r="L2791" s="94" t="n">
        <f aca="false">K2791 *M2791</f>
        <v>609.96</v>
      </c>
      <c r="M2791" s="95" t="n">
        <v>0.52</v>
      </c>
      <c r="N2791" s="88" t="s">
        <v>23</v>
      </c>
      <c r="O2791" s="91" t="s">
        <v>219</v>
      </c>
      <c r="P2791" s="0" t="str">
        <f aca="false">RIGHT(H2791,LEN(H2791) - FIND(" ", H2791))</f>
        <v>Street Footwear</v>
      </c>
    </row>
    <row r="2792" customFormat="false" ht="14.25" hidden="false" customHeight="true" outlineLevel="0" collapsed="false">
      <c r="B2792" s="88" t="s">
        <v>13</v>
      </c>
      <c r="C2792" s="89" t="n">
        <v>1185732</v>
      </c>
      <c r="D2792" s="90" t="n">
        <v>44261</v>
      </c>
      <c r="E2792" s="88" t="s">
        <v>26</v>
      </c>
      <c r="F2792" s="88" t="s">
        <v>149</v>
      </c>
      <c r="G2792" s="88" t="s">
        <v>150</v>
      </c>
      <c r="H2792" s="91" t="s">
        <v>44</v>
      </c>
      <c r="I2792" s="92" t="n">
        <v>29</v>
      </c>
      <c r="J2792" s="93" t="n">
        <v>8</v>
      </c>
      <c r="K2792" s="94" t="n">
        <f aca="false">I2792 * J2792</f>
        <v>232</v>
      </c>
      <c r="L2792" s="94" t="n">
        <f aca="false">K2792 *M2792</f>
        <v>116</v>
      </c>
      <c r="M2792" s="95" t="n">
        <v>0.5</v>
      </c>
      <c r="N2792" s="88" t="s">
        <v>23</v>
      </c>
      <c r="O2792" s="91" t="s">
        <v>219</v>
      </c>
      <c r="P2792" s="0" t="str">
        <f aca="false">RIGHT(H2792,LEN(H2792) - FIND(" ", H2792))</f>
        <v>Athletic Footwear</v>
      </c>
    </row>
    <row r="2793" customFormat="false" ht="14.25" hidden="false" customHeight="true" outlineLevel="0" collapsed="false">
      <c r="B2793" s="88" t="s">
        <v>13</v>
      </c>
      <c r="C2793" s="89" t="n">
        <v>1185732</v>
      </c>
      <c r="D2793" s="90" t="n">
        <v>44261</v>
      </c>
      <c r="E2793" s="88" t="s">
        <v>26</v>
      </c>
      <c r="F2793" s="88" t="s">
        <v>149</v>
      </c>
      <c r="G2793" s="88" t="s">
        <v>150</v>
      </c>
      <c r="H2793" s="91" t="s">
        <v>16</v>
      </c>
      <c r="I2793" s="92" t="n">
        <v>44</v>
      </c>
      <c r="J2793" s="93" t="n">
        <v>20</v>
      </c>
      <c r="K2793" s="94" t="n">
        <f aca="false">I2793 * J2793</f>
        <v>880</v>
      </c>
      <c r="L2793" s="94" t="n">
        <f aca="false">K2793 *M2793</f>
        <v>396</v>
      </c>
      <c r="M2793" s="95" t="n">
        <v>0.45</v>
      </c>
      <c r="N2793" s="88" t="s">
        <v>23</v>
      </c>
      <c r="O2793" s="91" t="s">
        <v>218</v>
      </c>
      <c r="P2793" s="0" t="str">
        <f aca="false">RIGHT(H2793,LEN(H2793) - FIND(" ", H2793))</f>
        <v>Apparel</v>
      </c>
    </row>
    <row r="2794" customFormat="false" ht="14.25" hidden="false" customHeight="true" outlineLevel="0" collapsed="false">
      <c r="B2794" s="88" t="s">
        <v>13</v>
      </c>
      <c r="C2794" s="89" t="n">
        <v>1185732</v>
      </c>
      <c r="D2794" s="90" t="n">
        <v>44261</v>
      </c>
      <c r="E2794" s="88" t="s">
        <v>26</v>
      </c>
      <c r="F2794" s="88" t="s">
        <v>149</v>
      </c>
      <c r="G2794" s="88" t="s">
        <v>150</v>
      </c>
      <c r="H2794" s="91" t="s">
        <v>38</v>
      </c>
      <c r="I2794" s="92" t="n">
        <v>32</v>
      </c>
      <c r="J2794" s="93" t="n">
        <v>51</v>
      </c>
      <c r="K2794" s="94" t="n">
        <f aca="false">I2794 * J2794</f>
        <v>1632</v>
      </c>
      <c r="L2794" s="94" t="n">
        <f aca="false">K2794 *M2794</f>
        <v>881.28</v>
      </c>
      <c r="M2794" s="95" t="n">
        <v>0.54</v>
      </c>
      <c r="N2794" s="88" t="s">
        <v>23</v>
      </c>
      <c r="O2794" s="91" t="s">
        <v>219</v>
      </c>
      <c r="P2794" s="0" t="str">
        <f aca="false">RIGHT(H2794,LEN(H2794) - FIND(" ", H2794))</f>
        <v>Apparel</v>
      </c>
    </row>
    <row r="2795" customFormat="false" ht="14.25" hidden="false" customHeight="true" outlineLevel="0" collapsed="false">
      <c r="B2795" s="88" t="s">
        <v>13</v>
      </c>
      <c r="C2795" s="89" t="n">
        <v>1197831</v>
      </c>
      <c r="D2795" s="90" t="n">
        <v>44261</v>
      </c>
      <c r="E2795" s="88" t="s">
        <v>18</v>
      </c>
      <c r="F2795" s="88" t="s">
        <v>96</v>
      </c>
      <c r="G2795" s="88" t="s">
        <v>91</v>
      </c>
      <c r="H2795" s="91" t="s">
        <v>32</v>
      </c>
      <c r="I2795" s="92" t="n">
        <v>21</v>
      </c>
      <c r="J2795" s="93" t="n">
        <v>200</v>
      </c>
      <c r="K2795" s="94" t="n">
        <f aca="false">I2795 * J2795</f>
        <v>4200</v>
      </c>
      <c r="L2795" s="94" t="n">
        <f aca="false">K2795 *M2795</f>
        <v>1554</v>
      </c>
      <c r="M2795" s="95" t="n">
        <v>0.37</v>
      </c>
      <c r="N2795" s="88" t="s">
        <v>31</v>
      </c>
      <c r="O2795" s="91" t="s">
        <v>218</v>
      </c>
      <c r="P2795" s="0" t="str">
        <f aca="false">RIGHT(H2795,LEN(H2795) - FIND(" ", H2795))</f>
        <v>Street Footwear</v>
      </c>
    </row>
    <row r="2796" customFormat="false" ht="14.25" hidden="false" customHeight="true" outlineLevel="0" collapsed="false">
      <c r="B2796" s="88" t="s">
        <v>13</v>
      </c>
      <c r="C2796" s="89" t="n">
        <v>1197831</v>
      </c>
      <c r="D2796" s="90" t="n">
        <v>44261</v>
      </c>
      <c r="E2796" s="88" t="s">
        <v>18</v>
      </c>
      <c r="F2796" s="88" t="s">
        <v>96</v>
      </c>
      <c r="G2796" s="88" t="s">
        <v>91</v>
      </c>
      <c r="H2796" s="91" t="s">
        <v>24</v>
      </c>
      <c r="I2796" s="92" t="n">
        <v>27</v>
      </c>
      <c r="J2796" s="93" t="n">
        <v>188</v>
      </c>
      <c r="K2796" s="94" t="n">
        <f aca="false">I2796 * J2796</f>
        <v>5076</v>
      </c>
      <c r="L2796" s="94" t="n">
        <f aca="false">K2796 *M2796</f>
        <v>1979.64</v>
      </c>
      <c r="M2796" s="95" t="n">
        <v>0.39</v>
      </c>
      <c r="N2796" s="88" t="s">
        <v>31</v>
      </c>
      <c r="O2796" s="91" t="s">
        <v>218</v>
      </c>
      <c r="P2796" s="0" t="str">
        <f aca="false">RIGHT(H2796,LEN(H2796) - FIND(" ", H2796))</f>
        <v>Athletic Footwear</v>
      </c>
    </row>
    <row r="2797" customFormat="false" ht="14.25" hidden="false" customHeight="true" outlineLevel="0" collapsed="false">
      <c r="B2797" s="88" t="s">
        <v>13</v>
      </c>
      <c r="C2797" s="89" t="n">
        <v>1197831</v>
      </c>
      <c r="D2797" s="90" t="n">
        <v>44261</v>
      </c>
      <c r="E2797" s="88" t="s">
        <v>18</v>
      </c>
      <c r="F2797" s="88" t="s">
        <v>96</v>
      </c>
      <c r="G2797" s="88" t="s">
        <v>91</v>
      </c>
      <c r="H2797" s="91" t="s">
        <v>48</v>
      </c>
      <c r="I2797" s="92" t="n">
        <v>20</v>
      </c>
      <c r="J2797" s="93" t="n">
        <v>135</v>
      </c>
      <c r="K2797" s="94" t="n">
        <f aca="false">I2797 * J2797</f>
        <v>2700</v>
      </c>
      <c r="L2797" s="94" t="n">
        <f aca="false">K2797 *M2797</f>
        <v>1026</v>
      </c>
      <c r="M2797" s="95" t="n">
        <v>0.38</v>
      </c>
      <c r="N2797" s="88" t="s">
        <v>31</v>
      </c>
      <c r="O2797" s="91" t="s">
        <v>219</v>
      </c>
      <c r="P2797" s="0" t="str">
        <f aca="false">RIGHT(H2797,LEN(H2797) - FIND(" ", H2797))</f>
        <v>Street Footwear</v>
      </c>
    </row>
    <row r="2798" customFormat="false" ht="14.25" hidden="false" customHeight="true" outlineLevel="0" collapsed="false">
      <c r="B2798" s="88" t="s">
        <v>13</v>
      </c>
      <c r="C2798" s="89" t="n">
        <v>1197831</v>
      </c>
      <c r="D2798" s="90" t="n">
        <v>44261</v>
      </c>
      <c r="E2798" s="88" t="s">
        <v>18</v>
      </c>
      <c r="F2798" s="88" t="s">
        <v>96</v>
      </c>
      <c r="G2798" s="88" t="s">
        <v>91</v>
      </c>
      <c r="H2798" s="91" t="s">
        <v>44</v>
      </c>
      <c r="I2798" s="92" t="n">
        <v>26</v>
      </c>
      <c r="J2798" s="93" t="n">
        <v>112</v>
      </c>
      <c r="K2798" s="94" t="n">
        <f aca="false">I2798 * J2798</f>
        <v>2912</v>
      </c>
      <c r="L2798" s="94" t="n">
        <f aca="false">K2798 *M2798</f>
        <v>1368.64</v>
      </c>
      <c r="M2798" s="95" t="n">
        <v>0.47</v>
      </c>
      <c r="N2798" s="88" t="s">
        <v>31</v>
      </c>
      <c r="O2798" s="91" t="s">
        <v>219</v>
      </c>
      <c r="P2798" s="0" t="str">
        <f aca="false">RIGHT(H2798,LEN(H2798) - FIND(" ", H2798))</f>
        <v>Athletic Footwear</v>
      </c>
    </row>
    <row r="2799" customFormat="false" ht="14.25" hidden="false" customHeight="true" outlineLevel="0" collapsed="false">
      <c r="B2799" s="88" t="s">
        <v>43</v>
      </c>
      <c r="C2799" s="89" t="n">
        <v>1197831</v>
      </c>
      <c r="D2799" s="90" t="n">
        <v>44261</v>
      </c>
      <c r="E2799" s="88" t="s">
        <v>18</v>
      </c>
      <c r="F2799" s="88" t="s">
        <v>96</v>
      </c>
      <c r="G2799" s="88" t="s">
        <v>91</v>
      </c>
      <c r="H2799" s="91" t="s">
        <v>16</v>
      </c>
      <c r="I2799" s="92" t="n">
        <v>32</v>
      </c>
      <c r="J2799" s="93" t="n">
        <v>88</v>
      </c>
      <c r="K2799" s="94" t="n">
        <f aca="false">I2799 * J2799</f>
        <v>2816</v>
      </c>
      <c r="L2799" s="94" t="n">
        <f aca="false">K2799 *M2799</f>
        <v>985.6</v>
      </c>
      <c r="M2799" s="95" t="n">
        <v>0.35</v>
      </c>
      <c r="N2799" s="88" t="s">
        <v>31</v>
      </c>
      <c r="O2799" s="91" t="s">
        <v>218</v>
      </c>
      <c r="P2799" s="0" t="str">
        <f aca="false">RIGHT(H2799,LEN(H2799) - FIND(" ", H2799))</f>
        <v>Apparel</v>
      </c>
    </row>
    <row r="2800" customFormat="false" ht="14.25" hidden="false" customHeight="true" outlineLevel="0" collapsed="false">
      <c r="B2800" s="88" t="s">
        <v>43</v>
      </c>
      <c r="C2800" s="89" t="n">
        <v>1197831</v>
      </c>
      <c r="D2800" s="90" t="n">
        <v>44261</v>
      </c>
      <c r="E2800" s="88" t="s">
        <v>18</v>
      </c>
      <c r="F2800" s="88" t="s">
        <v>96</v>
      </c>
      <c r="G2800" s="88" t="s">
        <v>91</v>
      </c>
      <c r="H2800" s="91" t="s">
        <v>38</v>
      </c>
      <c r="I2800" s="92" t="n">
        <v>25</v>
      </c>
      <c r="J2800" s="93" t="n">
        <v>124</v>
      </c>
      <c r="K2800" s="94" t="n">
        <f aca="false">I2800 * J2800</f>
        <v>3100</v>
      </c>
      <c r="L2800" s="94" t="n">
        <f aca="false">K2800 *M2800</f>
        <v>1643</v>
      </c>
      <c r="M2800" s="95" t="n">
        <v>0.53</v>
      </c>
      <c r="N2800" s="88" t="s">
        <v>31</v>
      </c>
      <c r="O2800" s="91" t="s">
        <v>219</v>
      </c>
      <c r="P2800" s="0" t="str">
        <f aca="false">RIGHT(H2800,LEN(H2800) - FIND(" ", H2800))</f>
        <v>Apparel</v>
      </c>
    </row>
    <row r="2801" customFormat="false" ht="14.25" hidden="false" customHeight="true" outlineLevel="0" collapsed="false">
      <c r="B2801" s="88" t="s">
        <v>13</v>
      </c>
      <c r="C2801" s="89" t="n">
        <v>1185732</v>
      </c>
      <c r="D2801" s="90" t="n">
        <v>44261</v>
      </c>
      <c r="E2801" s="88" t="s">
        <v>26</v>
      </c>
      <c r="F2801" s="88" t="s">
        <v>149</v>
      </c>
      <c r="G2801" s="88" t="s">
        <v>150</v>
      </c>
      <c r="H2801" s="91" t="s">
        <v>32</v>
      </c>
      <c r="I2801" s="92" t="n">
        <v>26</v>
      </c>
      <c r="J2801" s="93" t="n">
        <v>156</v>
      </c>
      <c r="K2801" s="94" t="n">
        <f aca="false">I2801 * J2801</f>
        <v>4056</v>
      </c>
      <c r="L2801" s="94" t="n">
        <f aca="false">K2801 *M2801</f>
        <v>1500.72</v>
      </c>
      <c r="M2801" s="95" t="n">
        <v>0.37</v>
      </c>
      <c r="N2801" s="88" t="s">
        <v>31</v>
      </c>
      <c r="O2801" s="91" t="s">
        <v>218</v>
      </c>
      <c r="P2801" s="0" t="str">
        <f aca="false">RIGHT(H2801,LEN(H2801) - FIND(" ", H2801))</f>
        <v>Street Footwear</v>
      </c>
    </row>
    <row r="2802" customFormat="false" ht="14.25" hidden="false" customHeight="true" outlineLevel="0" collapsed="false">
      <c r="B2802" s="88" t="s">
        <v>13</v>
      </c>
      <c r="C2802" s="89" t="n">
        <v>1185732</v>
      </c>
      <c r="D2802" s="90" t="n">
        <v>44261</v>
      </c>
      <c r="E2802" s="88" t="s">
        <v>26</v>
      </c>
      <c r="F2802" s="88" t="s">
        <v>149</v>
      </c>
      <c r="G2802" s="88" t="s">
        <v>150</v>
      </c>
      <c r="H2802" s="91" t="s">
        <v>24</v>
      </c>
      <c r="I2802" s="92" t="n">
        <v>27</v>
      </c>
      <c r="J2802" s="93" t="n">
        <v>45</v>
      </c>
      <c r="K2802" s="94" t="n">
        <f aca="false">I2802 * J2802</f>
        <v>1215</v>
      </c>
      <c r="L2802" s="94" t="n">
        <f aca="false">K2802 *M2802</f>
        <v>473.85</v>
      </c>
      <c r="M2802" s="95" t="n">
        <v>0.39</v>
      </c>
      <c r="N2802" s="88" t="s">
        <v>31</v>
      </c>
      <c r="O2802" s="91" t="s">
        <v>218</v>
      </c>
      <c r="P2802" s="0" t="str">
        <f aca="false">RIGHT(H2802,LEN(H2802) - FIND(" ", H2802))</f>
        <v>Athletic Footwear</v>
      </c>
    </row>
    <row r="2803" customFormat="false" ht="14.25" hidden="false" customHeight="true" outlineLevel="0" collapsed="false">
      <c r="B2803" s="88" t="s">
        <v>13</v>
      </c>
      <c r="C2803" s="89" t="n">
        <v>1185732</v>
      </c>
      <c r="D2803" s="90" t="n">
        <v>44261</v>
      </c>
      <c r="E2803" s="88" t="s">
        <v>26</v>
      </c>
      <c r="F2803" s="88" t="s">
        <v>149</v>
      </c>
      <c r="G2803" s="88" t="s">
        <v>150</v>
      </c>
      <c r="H2803" s="91" t="s">
        <v>48</v>
      </c>
      <c r="I2803" s="92" t="n">
        <v>17</v>
      </c>
      <c r="J2803" s="93" t="n">
        <v>56</v>
      </c>
      <c r="K2803" s="94" t="n">
        <f aca="false">I2803 * J2803</f>
        <v>952</v>
      </c>
      <c r="L2803" s="94" t="n">
        <f aca="false">K2803 *M2803</f>
        <v>447.44</v>
      </c>
      <c r="M2803" s="95" t="n">
        <v>0.47</v>
      </c>
      <c r="N2803" s="88" t="s">
        <v>31</v>
      </c>
      <c r="O2803" s="91" t="s">
        <v>219</v>
      </c>
      <c r="P2803" s="0" t="str">
        <f aca="false">RIGHT(H2803,LEN(H2803) - FIND(" ", H2803))</f>
        <v>Street Footwear</v>
      </c>
    </row>
    <row r="2804" customFormat="false" ht="14.25" hidden="false" customHeight="true" outlineLevel="0" collapsed="false">
      <c r="B2804" s="88" t="s">
        <v>13</v>
      </c>
      <c r="C2804" s="89" t="n">
        <v>1185732</v>
      </c>
      <c r="D2804" s="90" t="n">
        <v>44261</v>
      </c>
      <c r="E2804" s="88" t="s">
        <v>26</v>
      </c>
      <c r="F2804" s="88" t="s">
        <v>149</v>
      </c>
      <c r="G2804" s="88" t="s">
        <v>150</v>
      </c>
      <c r="H2804" s="91" t="s">
        <v>44</v>
      </c>
      <c r="I2804" s="92" t="n">
        <v>20</v>
      </c>
      <c r="J2804" s="93" t="n">
        <v>8</v>
      </c>
      <c r="K2804" s="94" t="n">
        <f aca="false">I2804 * J2804</f>
        <v>160</v>
      </c>
      <c r="L2804" s="94" t="n">
        <f aca="false">K2804 *M2804</f>
        <v>75.2</v>
      </c>
      <c r="M2804" s="95" t="n">
        <v>0.47</v>
      </c>
      <c r="N2804" s="88" t="s">
        <v>31</v>
      </c>
      <c r="O2804" s="91" t="s">
        <v>219</v>
      </c>
      <c r="P2804" s="0" t="str">
        <f aca="false">RIGHT(H2804,LEN(H2804) - FIND(" ", H2804))</f>
        <v>Athletic Footwear</v>
      </c>
    </row>
    <row r="2805" customFormat="false" ht="14.25" hidden="false" customHeight="true" outlineLevel="0" collapsed="false">
      <c r="B2805" s="88" t="s">
        <v>13</v>
      </c>
      <c r="C2805" s="89" t="n">
        <v>1185732</v>
      </c>
      <c r="D2805" s="90" t="n">
        <v>44261</v>
      </c>
      <c r="E2805" s="88" t="s">
        <v>26</v>
      </c>
      <c r="F2805" s="88" t="s">
        <v>149</v>
      </c>
      <c r="G2805" s="88" t="s">
        <v>150</v>
      </c>
      <c r="H2805" s="91" t="s">
        <v>16</v>
      </c>
      <c r="I2805" s="92" t="n">
        <v>33</v>
      </c>
      <c r="J2805" s="93" t="n">
        <v>25</v>
      </c>
      <c r="K2805" s="94" t="n">
        <f aca="false">I2805 * J2805</f>
        <v>825</v>
      </c>
      <c r="L2805" s="94" t="n">
        <f aca="false">K2805 *M2805</f>
        <v>297</v>
      </c>
      <c r="M2805" s="95" t="n">
        <v>0.36</v>
      </c>
      <c r="N2805" s="88" t="s">
        <v>31</v>
      </c>
      <c r="O2805" s="91" t="s">
        <v>218</v>
      </c>
      <c r="P2805" s="0" t="str">
        <f aca="false">RIGHT(H2805,LEN(H2805) - FIND(" ", H2805))</f>
        <v>Apparel</v>
      </c>
    </row>
    <row r="2806" customFormat="false" ht="14.25" hidden="false" customHeight="true" outlineLevel="0" collapsed="false">
      <c r="B2806" s="88" t="s">
        <v>13</v>
      </c>
      <c r="C2806" s="89" t="n">
        <v>1185732</v>
      </c>
      <c r="D2806" s="90" t="n">
        <v>44261</v>
      </c>
      <c r="E2806" s="88" t="s">
        <v>26</v>
      </c>
      <c r="F2806" s="88" t="s">
        <v>149</v>
      </c>
      <c r="G2806" s="88" t="s">
        <v>150</v>
      </c>
      <c r="H2806" s="91" t="s">
        <v>38</v>
      </c>
      <c r="I2806" s="92" t="n">
        <v>25</v>
      </c>
      <c r="J2806" s="93" t="n">
        <v>58</v>
      </c>
      <c r="K2806" s="94" t="n">
        <f aca="false">I2806 * J2806</f>
        <v>1450</v>
      </c>
      <c r="L2806" s="94" t="n">
        <f aca="false">K2806 *M2806</f>
        <v>638</v>
      </c>
      <c r="M2806" s="95" t="n">
        <v>0.44</v>
      </c>
      <c r="N2806" s="88" t="s">
        <v>31</v>
      </c>
      <c r="O2806" s="91" t="s">
        <v>219</v>
      </c>
      <c r="P2806" s="0" t="str">
        <f aca="false">RIGHT(H2806,LEN(H2806) - FIND(" ", H2806))</f>
        <v>Apparel</v>
      </c>
    </row>
    <row r="2807" customFormat="false" ht="14.25" hidden="false" customHeight="true" outlineLevel="0" collapsed="false">
      <c r="B2807" s="88" t="s">
        <v>22</v>
      </c>
      <c r="C2807" s="89" t="n">
        <v>1189833</v>
      </c>
      <c r="D2807" s="90" t="n">
        <v>44262</v>
      </c>
      <c r="E2807" s="88" t="s">
        <v>29</v>
      </c>
      <c r="F2807" s="88" t="s">
        <v>124</v>
      </c>
      <c r="G2807" s="88" t="s">
        <v>87</v>
      </c>
      <c r="H2807" s="91" t="s">
        <v>44</v>
      </c>
      <c r="I2807" s="92" t="n">
        <v>45</v>
      </c>
      <c r="J2807" s="93" t="n">
        <v>475</v>
      </c>
      <c r="K2807" s="94" t="n">
        <f aca="false">I2807 * J2807</f>
        <v>21375</v>
      </c>
      <c r="L2807" s="94" t="n">
        <f aca="false">K2807 *M2807</f>
        <v>8550</v>
      </c>
      <c r="M2807" s="95" t="n">
        <v>0.4</v>
      </c>
      <c r="N2807" s="88" t="s">
        <v>31</v>
      </c>
      <c r="O2807" s="91" t="s">
        <v>219</v>
      </c>
      <c r="P2807" s="0" t="str">
        <f aca="false">RIGHT(H2807,LEN(H2807) - FIND(" ", H2807))</f>
        <v>Athletic Footwear</v>
      </c>
    </row>
    <row r="2808" customFormat="false" ht="14.25" hidden="false" customHeight="true" outlineLevel="0" collapsed="false">
      <c r="B2808" s="88" t="s">
        <v>22</v>
      </c>
      <c r="C2808" s="89" t="n">
        <v>1189833</v>
      </c>
      <c r="D2808" s="90" t="n">
        <v>44262</v>
      </c>
      <c r="E2808" s="88" t="s">
        <v>29</v>
      </c>
      <c r="F2808" s="88" t="s">
        <v>124</v>
      </c>
      <c r="G2808" s="88" t="s">
        <v>87</v>
      </c>
      <c r="H2808" s="91" t="s">
        <v>44</v>
      </c>
      <c r="I2808" s="92" t="n">
        <v>43</v>
      </c>
      <c r="J2808" s="93" t="n">
        <v>143</v>
      </c>
      <c r="K2808" s="94" t="n">
        <f aca="false">I2808 * J2808</f>
        <v>6149</v>
      </c>
      <c r="L2808" s="94" t="n">
        <f aca="false">K2808 *M2808</f>
        <v>3135.99</v>
      </c>
      <c r="M2808" s="95" t="n">
        <v>0.51</v>
      </c>
      <c r="N2808" s="88" t="s">
        <v>23</v>
      </c>
      <c r="O2808" s="91" t="s">
        <v>219</v>
      </c>
      <c r="P2808" s="0" t="str">
        <f aca="false">RIGHT(H2808,LEN(H2808) - FIND(" ", H2808))</f>
        <v>Athletic Footwear</v>
      </c>
    </row>
    <row r="2809" customFormat="false" ht="14.25" hidden="false" customHeight="true" outlineLevel="0" collapsed="false">
      <c r="B2809" s="88" t="s">
        <v>22</v>
      </c>
      <c r="C2809" s="89" t="n">
        <v>1189833</v>
      </c>
      <c r="D2809" s="90" t="n">
        <v>44263</v>
      </c>
      <c r="E2809" s="88" t="s">
        <v>29</v>
      </c>
      <c r="F2809" s="88" t="s">
        <v>124</v>
      </c>
      <c r="G2809" s="88" t="s">
        <v>87</v>
      </c>
      <c r="H2809" s="91" t="s">
        <v>16</v>
      </c>
      <c r="I2809" s="92" t="n">
        <v>55</v>
      </c>
      <c r="J2809" s="93" t="n">
        <v>400</v>
      </c>
      <c r="K2809" s="94" t="n">
        <f aca="false">I2809 * J2809</f>
        <v>22000</v>
      </c>
      <c r="L2809" s="94" t="n">
        <f aca="false">K2809 *M2809</f>
        <v>13200</v>
      </c>
      <c r="M2809" s="95" t="n">
        <v>0.6</v>
      </c>
      <c r="N2809" s="88" t="s">
        <v>31</v>
      </c>
      <c r="O2809" s="91" t="s">
        <v>218</v>
      </c>
      <c r="P2809" s="0" t="str">
        <f aca="false">RIGHT(H2809,LEN(H2809) - FIND(" ", H2809))</f>
        <v>Apparel</v>
      </c>
    </row>
    <row r="2810" customFormat="false" ht="14.25" hidden="false" customHeight="true" outlineLevel="0" collapsed="false">
      <c r="B2810" s="88" t="s">
        <v>43</v>
      </c>
      <c r="C2810" s="89" t="n">
        <v>1185732</v>
      </c>
      <c r="D2810" s="90" t="n">
        <v>44263</v>
      </c>
      <c r="E2810" s="88" t="s">
        <v>26</v>
      </c>
      <c r="F2810" s="88" t="s">
        <v>50</v>
      </c>
      <c r="G2810" s="88" t="s">
        <v>67</v>
      </c>
      <c r="H2810" s="91" t="s">
        <v>32</v>
      </c>
      <c r="I2810" s="92" t="n">
        <v>45</v>
      </c>
      <c r="J2810" s="93" t="n">
        <v>870</v>
      </c>
      <c r="K2810" s="94" t="n">
        <f aca="false">I2810 * J2810</f>
        <v>39150</v>
      </c>
      <c r="L2810" s="94" t="n">
        <f aca="false">K2810 *M2810</f>
        <v>17617.5</v>
      </c>
      <c r="M2810" s="95" t="n">
        <v>0.45</v>
      </c>
      <c r="N2810" s="88" t="s">
        <v>14</v>
      </c>
      <c r="O2810" s="91" t="s">
        <v>218</v>
      </c>
      <c r="P2810" s="0" t="str">
        <f aca="false">RIGHT(H2810,LEN(H2810) - FIND(" ", H2810))</f>
        <v>Street Footwear</v>
      </c>
    </row>
    <row r="2811" customFormat="false" ht="14.25" hidden="false" customHeight="true" outlineLevel="0" collapsed="false">
      <c r="B2811" s="88" t="s">
        <v>43</v>
      </c>
      <c r="C2811" s="89" t="n">
        <v>1185732</v>
      </c>
      <c r="D2811" s="90" t="n">
        <v>44263</v>
      </c>
      <c r="E2811" s="88" t="s">
        <v>26</v>
      </c>
      <c r="F2811" s="88" t="s">
        <v>50</v>
      </c>
      <c r="G2811" s="88" t="s">
        <v>67</v>
      </c>
      <c r="H2811" s="91" t="s">
        <v>24</v>
      </c>
      <c r="I2811" s="92" t="n">
        <v>45</v>
      </c>
      <c r="J2811" s="93" t="n">
        <v>550</v>
      </c>
      <c r="K2811" s="94" t="n">
        <f aca="false">I2811 * J2811</f>
        <v>24750</v>
      </c>
      <c r="L2811" s="94" t="n">
        <f aca="false">K2811 *M2811</f>
        <v>8662.5</v>
      </c>
      <c r="M2811" s="95" t="n">
        <v>0.35</v>
      </c>
      <c r="N2811" s="88" t="s">
        <v>14</v>
      </c>
      <c r="O2811" s="91" t="s">
        <v>218</v>
      </c>
      <c r="P2811" s="0" t="str">
        <f aca="false">RIGHT(H2811,LEN(H2811) - FIND(" ", H2811))</f>
        <v>Athletic Footwear</v>
      </c>
    </row>
    <row r="2812" customFormat="false" ht="14.25" hidden="false" customHeight="true" outlineLevel="0" collapsed="false">
      <c r="B2812" s="88" t="s">
        <v>43</v>
      </c>
      <c r="C2812" s="89" t="n">
        <v>1185732</v>
      </c>
      <c r="D2812" s="90" t="n">
        <v>44263</v>
      </c>
      <c r="E2812" s="88" t="s">
        <v>26</v>
      </c>
      <c r="F2812" s="88" t="s">
        <v>50</v>
      </c>
      <c r="G2812" s="88" t="s">
        <v>67</v>
      </c>
      <c r="H2812" s="91" t="s">
        <v>48</v>
      </c>
      <c r="I2812" s="92" t="n">
        <v>35</v>
      </c>
      <c r="J2812" s="93" t="n">
        <v>575</v>
      </c>
      <c r="K2812" s="94" t="n">
        <f aca="false">I2812 * J2812</f>
        <v>20125</v>
      </c>
      <c r="L2812" s="94" t="n">
        <f aca="false">K2812 *M2812</f>
        <v>5031.25</v>
      </c>
      <c r="M2812" s="95" t="n">
        <v>0.25</v>
      </c>
      <c r="N2812" s="88" t="s">
        <v>14</v>
      </c>
      <c r="O2812" s="91" t="s">
        <v>219</v>
      </c>
      <c r="P2812" s="0" t="str">
        <f aca="false">RIGHT(H2812,LEN(H2812) - FIND(" ", H2812))</f>
        <v>Street Footwear</v>
      </c>
    </row>
    <row r="2813" customFormat="false" ht="14.25" hidden="false" customHeight="true" outlineLevel="0" collapsed="false">
      <c r="B2813" s="88" t="s">
        <v>43</v>
      </c>
      <c r="C2813" s="89" t="n">
        <v>1185732</v>
      </c>
      <c r="D2813" s="90" t="n">
        <v>44263</v>
      </c>
      <c r="E2813" s="88" t="s">
        <v>26</v>
      </c>
      <c r="F2813" s="88" t="s">
        <v>50</v>
      </c>
      <c r="G2813" s="88" t="s">
        <v>67</v>
      </c>
      <c r="H2813" s="91" t="s">
        <v>44</v>
      </c>
      <c r="I2813" s="92" t="n">
        <v>40</v>
      </c>
      <c r="J2813" s="93" t="n">
        <v>425</v>
      </c>
      <c r="K2813" s="94" t="n">
        <f aca="false">I2813 * J2813</f>
        <v>17000</v>
      </c>
      <c r="L2813" s="94" t="n">
        <f aca="false">K2813 *M2813</f>
        <v>5100</v>
      </c>
      <c r="M2813" s="95" t="n">
        <v>0.3</v>
      </c>
      <c r="N2813" s="88" t="s">
        <v>14</v>
      </c>
      <c r="O2813" s="91" t="s">
        <v>219</v>
      </c>
      <c r="P2813" s="0" t="str">
        <f aca="false">RIGHT(H2813,LEN(H2813) - FIND(" ", H2813))</f>
        <v>Athletic Footwear</v>
      </c>
    </row>
    <row r="2814" customFormat="false" ht="14.25" hidden="false" customHeight="true" outlineLevel="0" collapsed="false">
      <c r="B2814" s="88" t="s">
        <v>43</v>
      </c>
      <c r="C2814" s="89" t="n">
        <v>1185732</v>
      </c>
      <c r="D2814" s="90" t="n">
        <v>44263</v>
      </c>
      <c r="E2814" s="88" t="s">
        <v>26</v>
      </c>
      <c r="F2814" s="88" t="s">
        <v>50</v>
      </c>
      <c r="G2814" s="88" t="s">
        <v>67</v>
      </c>
      <c r="H2814" s="91" t="s">
        <v>16</v>
      </c>
      <c r="I2814" s="92" t="n">
        <v>55</v>
      </c>
      <c r="J2814" s="93" t="n">
        <v>475</v>
      </c>
      <c r="K2814" s="94" t="n">
        <f aca="false">I2814 * J2814</f>
        <v>26125</v>
      </c>
      <c r="L2814" s="94" t="n">
        <f aca="false">K2814 *M2814</f>
        <v>9143.75</v>
      </c>
      <c r="M2814" s="95" t="n">
        <v>0.35</v>
      </c>
      <c r="N2814" s="88" t="s">
        <v>14</v>
      </c>
      <c r="O2814" s="91" t="s">
        <v>218</v>
      </c>
      <c r="P2814" s="0" t="str">
        <f aca="false">RIGHT(H2814,LEN(H2814) - FIND(" ", H2814))</f>
        <v>Apparel</v>
      </c>
    </row>
    <row r="2815" customFormat="false" ht="14.25" hidden="false" customHeight="true" outlineLevel="0" collapsed="false">
      <c r="B2815" s="88" t="s">
        <v>43</v>
      </c>
      <c r="C2815" s="89" t="n">
        <v>1185732</v>
      </c>
      <c r="D2815" s="90" t="n">
        <v>44263</v>
      </c>
      <c r="E2815" s="88" t="s">
        <v>26</v>
      </c>
      <c r="F2815" s="88" t="s">
        <v>50</v>
      </c>
      <c r="G2815" s="88" t="s">
        <v>67</v>
      </c>
      <c r="H2815" s="91" t="s">
        <v>38</v>
      </c>
      <c r="I2815" s="92" t="n">
        <v>45</v>
      </c>
      <c r="J2815" s="93" t="n">
        <v>575</v>
      </c>
      <c r="K2815" s="94" t="n">
        <f aca="false">I2815 * J2815</f>
        <v>25875</v>
      </c>
      <c r="L2815" s="94" t="n">
        <f aca="false">K2815 *M2815</f>
        <v>12937.5</v>
      </c>
      <c r="M2815" s="95" t="n">
        <v>0.5</v>
      </c>
      <c r="N2815" s="88" t="s">
        <v>14</v>
      </c>
      <c r="O2815" s="91" t="s">
        <v>219</v>
      </c>
      <c r="P2815" s="0" t="str">
        <f aca="false">RIGHT(H2815,LEN(H2815) - FIND(" ", H2815))</f>
        <v>Apparel</v>
      </c>
    </row>
    <row r="2816" customFormat="false" ht="14.25" hidden="false" customHeight="true" outlineLevel="0" collapsed="false">
      <c r="B2816" s="88" t="s">
        <v>30</v>
      </c>
      <c r="C2816" s="89" t="n">
        <v>1185732</v>
      </c>
      <c r="D2816" s="90" t="n">
        <v>44263</v>
      </c>
      <c r="E2816" s="88" t="s">
        <v>29</v>
      </c>
      <c r="F2816" s="88" t="s">
        <v>141</v>
      </c>
      <c r="G2816" s="88" t="s">
        <v>112</v>
      </c>
      <c r="H2816" s="91" t="s">
        <v>32</v>
      </c>
      <c r="I2816" s="92" t="n">
        <v>30</v>
      </c>
      <c r="J2816" s="93" t="n">
        <v>495</v>
      </c>
      <c r="K2816" s="94" t="n">
        <f aca="false">I2816 * J2816</f>
        <v>14850</v>
      </c>
      <c r="L2816" s="94" t="n">
        <f aca="false">K2816 *M2816</f>
        <v>5197.5</v>
      </c>
      <c r="M2816" s="95" t="n">
        <v>0.35</v>
      </c>
      <c r="N2816" s="88" t="s">
        <v>23</v>
      </c>
      <c r="O2816" s="91" t="s">
        <v>218</v>
      </c>
      <c r="P2816" s="0" t="str">
        <f aca="false">RIGHT(H2816,LEN(H2816) - FIND(" ", H2816))</f>
        <v>Street Footwear</v>
      </c>
    </row>
    <row r="2817" customFormat="false" ht="14.25" hidden="false" customHeight="true" outlineLevel="0" collapsed="false">
      <c r="B2817" s="88" t="s">
        <v>30</v>
      </c>
      <c r="C2817" s="89" t="n">
        <v>1185732</v>
      </c>
      <c r="D2817" s="90" t="n">
        <v>44263</v>
      </c>
      <c r="E2817" s="88" t="s">
        <v>29</v>
      </c>
      <c r="F2817" s="88" t="s">
        <v>141</v>
      </c>
      <c r="G2817" s="88" t="s">
        <v>112</v>
      </c>
      <c r="H2817" s="91" t="s">
        <v>24</v>
      </c>
      <c r="I2817" s="92" t="n">
        <v>30</v>
      </c>
      <c r="J2817" s="93" t="n">
        <v>200</v>
      </c>
      <c r="K2817" s="94" t="n">
        <f aca="false">I2817 * J2817</f>
        <v>6000</v>
      </c>
      <c r="L2817" s="94" t="n">
        <f aca="false">K2817 *M2817</f>
        <v>1800</v>
      </c>
      <c r="M2817" s="95" t="n">
        <v>0.3</v>
      </c>
      <c r="N2817" s="88" t="s">
        <v>23</v>
      </c>
      <c r="O2817" s="91" t="s">
        <v>218</v>
      </c>
      <c r="P2817" s="0" t="str">
        <f aca="false">RIGHT(H2817,LEN(H2817) - FIND(" ", H2817))</f>
        <v>Athletic Footwear</v>
      </c>
    </row>
    <row r="2818" customFormat="false" ht="14.25" hidden="false" customHeight="true" outlineLevel="0" collapsed="false">
      <c r="B2818" s="88" t="s">
        <v>30</v>
      </c>
      <c r="C2818" s="89" t="n">
        <v>1185732</v>
      </c>
      <c r="D2818" s="90" t="n">
        <v>44263</v>
      </c>
      <c r="E2818" s="88" t="s">
        <v>29</v>
      </c>
      <c r="F2818" s="88" t="s">
        <v>141</v>
      </c>
      <c r="G2818" s="88" t="s">
        <v>112</v>
      </c>
      <c r="H2818" s="91" t="s">
        <v>48</v>
      </c>
      <c r="I2818" s="92" t="n">
        <v>20</v>
      </c>
      <c r="J2818" s="93" t="n">
        <v>225</v>
      </c>
      <c r="K2818" s="94" t="n">
        <f aca="false">I2818 * J2818</f>
        <v>4500</v>
      </c>
      <c r="L2818" s="94" t="n">
        <f aca="false">K2818 *M2818</f>
        <v>1350</v>
      </c>
      <c r="M2818" s="95" t="n">
        <v>0.3</v>
      </c>
      <c r="N2818" s="88" t="s">
        <v>23</v>
      </c>
      <c r="O2818" s="91" t="s">
        <v>219</v>
      </c>
      <c r="P2818" s="0" t="str">
        <f aca="false">RIGHT(H2818,LEN(H2818) - FIND(" ", H2818))</f>
        <v>Street Footwear</v>
      </c>
    </row>
    <row r="2819" customFormat="false" ht="14.25" hidden="false" customHeight="true" outlineLevel="0" collapsed="false">
      <c r="B2819" s="88" t="s">
        <v>30</v>
      </c>
      <c r="C2819" s="89" t="n">
        <v>1185732</v>
      </c>
      <c r="D2819" s="90" t="n">
        <v>44263</v>
      </c>
      <c r="E2819" s="88" t="s">
        <v>29</v>
      </c>
      <c r="F2819" s="88" t="s">
        <v>141</v>
      </c>
      <c r="G2819" s="88" t="s">
        <v>112</v>
      </c>
      <c r="H2819" s="91" t="s">
        <v>44</v>
      </c>
      <c r="I2819" s="92" t="n">
        <v>25</v>
      </c>
      <c r="J2819" s="93" t="n">
        <v>75</v>
      </c>
      <c r="K2819" s="94" t="n">
        <f aca="false">I2819 * J2819</f>
        <v>1875</v>
      </c>
      <c r="L2819" s="94" t="n">
        <f aca="false">K2819 *M2819</f>
        <v>562.5</v>
      </c>
      <c r="M2819" s="95" t="n">
        <v>0.3</v>
      </c>
      <c r="N2819" s="88" t="s">
        <v>23</v>
      </c>
      <c r="O2819" s="91" t="s">
        <v>219</v>
      </c>
      <c r="P2819" s="0" t="str">
        <f aca="false">RIGHT(H2819,LEN(H2819) - FIND(" ", H2819))</f>
        <v>Athletic Footwear</v>
      </c>
    </row>
    <row r="2820" customFormat="false" ht="14.25" hidden="false" customHeight="true" outlineLevel="0" collapsed="false">
      <c r="B2820" s="88" t="s">
        <v>30</v>
      </c>
      <c r="C2820" s="89" t="n">
        <v>1185732</v>
      </c>
      <c r="D2820" s="90" t="n">
        <v>44263</v>
      </c>
      <c r="E2820" s="88" t="s">
        <v>29</v>
      </c>
      <c r="F2820" s="88" t="s">
        <v>141</v>
      </c>
      <c r="G2820" s="88" t="s">
        <v>112</v>
      </c>
      <c r="H2820" s="91" t="s">
        <v>16</v>
      </c>
      <c r="I2820" s="92" t="n">
        <v>40</v>
      </c>
      <c r="J2820" s="93" t="n">
        <v>125</v>
      </c>
      <c r="K2820" s="94" t="n">
        <f aca="false">I2820 * J2820</f>
        <v>5000</v>
      </c>
      <c r="L2820" s="94" t="n">
        <f aca="false">K2820 *M2820</f>
        <v>1750</v>
      </c>
      <c r="M2820" s="95" t="n">
        <v>0.35</v>
      </c>
      <c r="N2820" s="88" t="s">
        <v>23</v>
      </c>
      <c r="O2820" s="91" t="s">
        <v>218</v>
      </c>
      <c r="P2820" s="0" t="str">
        <f aca="false">RIGHT(H2820,LEN(H2820) - FIND(" ", H2820))</f>
        <v>Apparel</v>
      </c>
    </row>
    <row r="2821" customFormat="false" ht="14.25" hidden="false" customHeight="true" outlineLevel="0" collapsed="false">
      <c r="B2821" s="88" t="s">
        <v>30</v>
      </c>
      <c r="C2821" s="89" t="n">
        <v>1185732</v>
      </c>
      <c r="D2821" s="90" t="n">
        <v>44263</v>
      </c>
      <c r="E2821" s="88" t="s">
        <v>29</v>
      </c>
      <c r="F2821" s="88" t="s">
        <v>141</v>
      </c>
      <c r="G2821" s="88" t="s">
        <v>112</v>
      </c>
      <c r="H2821" s="91" t="s">
        <v>38</v>
      </c>
      <c r="I2821" s="92" t="n">
        <v>30</v>
      </c>
      <c r="J2821" s="93" t="n">
        <v>225</v>
      </c>
      <c r="K2821" s="94" t="n">
        <f aca="false">I2821 * J2821</f>
        <v>6750</v>
      </c>
      <c r="L2821" s="94" t="n">
        <f aca="false">K2821 *M2821</f>
        <v>2700</v>
      </c>
      <c r="M2821" s="95" t="n">
        <v>0.4</v>
      </c>
      <c r="N2821" s="88" t="s">
        <v>23</v>
      </c>
      <c r="O2821" s="91" t="s">
        <v>219</v>
      </c>
      <c r="P2821" s="0" t="str">
        <f aca="false">RIGHT(H2821,LEN(H2821) - FIND(" ", H2821))</f>
        <v>Apparel</v>
      </c>
    </row>
    <row r="2822" customFormat="false" ht="14.25" hidden="false" customHeight="true" outlineLevel="0" collapsed="false">
      <c r="B2822" s="88" t="s">
        <v>22</v>
      </c>
      <c r="C2822" s="89" t="n">
        <v>1189833</v>
      </c>
      <c r="D2822" s="90" t="n">
        <v>44263</v>
      </c>
      <c r="E2822" s="88" t="s">
        <v>29</v>
      </c>
      <c r="F2822" s="88" t="s">
        <v>124</v>
      </c>
      <c r="G2822" s="88" t="s">
        <v>87</v>
      </c>
      <c r="H2822" s="91" t="s">
        <v>16</v>
      </c>
      <c r="I2822" s="92" t="n">
        <v>53</v>
      </c>
      <c r="J2822" s="93" t="n">
        <v>120</v>
      </c>
      <c r="K2822" s="94" t="n">
        <f aca="false">I2822 * J2822</f>
        <v>6360</v>
      </c>
      <c r="L2822" s="94" t="n">
        <f aca="false">K2822 *M2822</f>
        <v>4642.8</v>
      </c>
      <c r="M2822" s="95" t="n">
        <v>0.73</v>
      </c>
      <c r="N2822" s="88" t="s">
        <v>23</v>
      </c>
      <c r="O2822" s="91" t="s">
        <v>218</v>
      </c>
      <c r="P2822" s="0" t="str">
        <f aca="false">RIGHT(H2822,LEN(H2822) - FIND(" ", H2822))</f>
        <v>Apparel</v>
      </c>
    </row>
    <row r="2823" customFormat="false" ht="14.25" hidden="false" customHeight="true" outlineLevel="0" collapsed="false">
      <c r="B2823" s="88" t="s">
        <v>43</v>
      </c>
      <c r="C2823" s="89" t="n">
        <v>1185732</v>
      </c>
      <c r="D2823" s="90" t="n">
        <v>44263</v>
      </c>
      <c r="E2823" s="88" t="s">
        <v>26</v>
      </c>
      <c r="F2823" s="88" t="s">
        <v>50</v>
      </c>
      <c r="G2823" s="88" t="s">
        <v>67</v>
      </c>
      <c r="H2823" s="91" t="s">
        <v>32</v>
      </c>
      <c r="I2823" s="92" t="n">
        <v>44</v>
      </c>
      <c r="J2823" s="93" t="n">
        <v>252</v>
      </c>
      <c r="K2823" s="94" t="n">
        <f aca="false">I2823 * J2823</f>
        <v>11088</v>
      </c>
      <c r="L2823" s="94" t="n">
        <f aca="false">K2823 *M2823</f>
        <v>6541.92</v>
      </c>
      <c r="M2823" s="95" t="n">
        <v>0.59</v>
      </c>
      <c r="N2823" s="88" t="s">
        <v>23</v>
      </c>
      <c r="O2823" s="91" t="s">
        <v>218</v>
      </c>
      <c r="P2823" s="0" t="str">
        <f aca="false">RIGHT(H2823,LEN(H2823) - FIND(" ", H2823))</f>
        <v>Street Footwear</v>
      </c>
    </row>
    <row r="2824" customFormat="false" ht="14.25" hidden="false" customHeight="true" outlineLevel="0" collapsed="false">
      <c r="B2824" s="88" t="s">
        <v>43</v>
      </c>
      <c r="C2824" s="89" t="n">
        <v>1185732</v>
      </c>
      <c r="D2824" s="90" t="n">
        <v>44263</v>
      </c>
      <c r="E2824" s="88" t="s">
        <v>26</v>
      </c>
      <c r="F2824" s="88" t="s">
        <v>50</v>
      </c>
      <c r="G2824" s="88" t="s">
        <v>67</v>
      </c>
      <c r="H2824" s="91" t="s">
        <v>24</v>
      </c>
      <c r="I2824" s="92" t="n">
        <v>44</v>
      </c>
      <c r="J2824" s="93" t="n">
        <v>165</v>
      </c>
      <c r="K2824" s="94" t="n">
        <f aca="false">I2824 * J2824</f>
        <v>7260</v>
      </c>
      <c r="L2824" s="94" t="n">
        <f aca="false">K2824 *M2824</f>
        <v>3339.6</v>
      </c>
      <c r="M2824" s="95" t="n">
        <v>0.46</v>
      </c>
      <c r="N2824" s="88" t="s">
        <v>23</v>
      </c>
      <c r="O2824" s="91" t="s">
        <v>218</v>
      </c>
      <c r="P2824" s="0" t="str">
        <f aca="false">RIGHT(H2824,LEN(H2824) - FIND(" ", H2824))</f>
        <v>Athletic Footwear</v>
      </c>
    </row>
    <row r="2825" customFormat="false" ht="14.25" hidden="false" customHeight="true" outlineLevel="0" collapsed="false">
      <c r="B2825" s="88" t="s">
        <v>43</v>
      </c>
      <c r="C2825" s="89" t="n">
        <v>1185732</v>
      </c>
      <c r="D2825" s="90" t="n">
        <v>44263</v>
      </c>
      <c r="E2825" s="88" t="s">
        <v>26</v>
      </c>
      <c r="F2825" s="88" t="s">
        <v>50</v>
      </c>
      <c r="G2825" s="88" t="s">
        <v>67</v>
      </c>
      <c r="H2825" s="91" t="s">
        <v>48</v>
      </c>
      <c r="I2825" s="92" t="n">
        <v>33</v>
      </c>
      <c r="J2825" s="93" t="n">
        <v>161</v>
      </c>
      <c r="K2825" s="94" t="n">
        <f aca="false">I2825 * J2825</f>
        <v>5313</v>
      </c>
      <c r="L2825" s="94" t="n">
        <f aca="false">K2825 *M2825</f>
        <v>1912.68</v>
      </c>
      <c r="M2825" s="95" t="n">
        <v>0.36</v>
      </c>
      <c r="N2825" s="88" t="s">
        <v>23</v>
      </c>
      <c r="O2825" s="91" t="s">
        <v>219</v>
      </c>
      <c r="P2825" s="0" t="str">
        <f aca="false">RIGHT(H2825,LEN(H2825) - FIND(" ", H2825))</f>
        <v>Street Footwear</v>
      </c>
    </row>
    <row r="2826" customFormat="false" ht="14.25" hidden="false" customHeight="true" outlineLevel="0" collapsed="false">
      <c r="B2826" s="88" t="s">
        <v>43</v>
      </c>
      <c r="C2826" s="89" t="n">
        <v>1185732</v>
      </c>
      <c r="D2826" s="90" t="n">
        <v>44263</v>
      </c>
      <c r="E2826" s="88" t="s">
        <v>26</v>
      </c>
      <c r="F2826" s="88" t="s">
        <v>50</v>
      </c>
      <c r="G2826" s="88" t="s">
        <v>67</v>
      </c>
      <c r="H2826" s="91" t="s">
        <v>44</v>
      </c>
      <c r="I2826" s="92" t="n">
        <v>39</v>
      </c>
      <c r="J2826" s="93" t="n">
        <v>106</v>
      </c>
      <c r="K2826" s="94" t="n">
        <f aca="false">I2826 * J2826</f>
        <v>4134</v>
      </c>
      <c r="L2826" s="94" t="n">
        <f aca="false">K2826 *M2826</f>
        <v>1694.94</v>
      </c>
      <c r="M2826" s="95" t="n">
        <v>0.41</v>
      </c>
      <c r="N2826" s="88" t="s">
        <v>23</v>
      </c>
      <c r="O2826" s="91" t="s">
        <v>219</v>
      </c>
      <c r="P2826" s="0" t="str">
        <f aca="false">RIGHT(H2826,LEN(H2826) - FIND(" ", H2826))</f>
        <v>Athletic Footwear</v>
      </c>
    </row>
    <row r="2827" customFormat="false" ht="14.25" hidden="false" customHeight="true" outlineLevel="0" collapsed="false">
      <c r="B2827" s="88" t="s">
        <v>43</v>
      </c>
      <c r="C2827" s="89" t="n">
        <v>1185732</v>
      </c>
      <c r="D2827" s="90" t="n">
        <v>44263</v>
      </c>
      <c r="E2827" s="88" t="s">
        <v>26</v>
      </c>
      <c r="F2827" s="88" t="s">
        <v>50</v>
      </c>
      <c r="G2827" s="88" t="s">
        <v>67</v>
      </c>
      <c r="H2827" s="91" t="s">
        <v>16</v>
      </c>
      <c r="I2827" s="92" t="n">
        <v>51</v>
      </c>
      <c r="J2827" s="93" t="n">
        <v>133</v>
      </c>
      <c r="K2827" s="94" t="n">
        <f aca="false">I2827 * J2827</f>
        <v>6783</v>
      </c>
      <c r="L2827" s="94" t="n">
        <f aca="false">K2827 *M2827</f>
        <v>3323.67</v>
      </c>
      <c r="M2827" s="95" t="n">
        <v>0.49</v>
      </c>
      <c r="N2827" s="88" t="s">
        <v>23</v>
      </c>
      <c r="O2827" s="91" t="s">
        <v>218</v>
      </c>
      <c r="P2827" s="0" t="str">
        <f aca="false">RIGHT(H2827,LEN(H2827) - FIND(" ", H2827))</f>
        <v>Apparel</v>
      </c>
    </row>
    <row r="2828" customFormat="false" ht="14.25" hidden="false" customHeight="true" outlineLevel="0" collapsed="false">
      <c r="B2828" s="88" t="s">
        <v>43</v>
      </c>
      <c r="C2828" s="89" t="n">
        <v>1185732</v>
      </c>
      <c r="D2828" s="90" t="n">
        <v>44263</v>
      </c>
      <c r="E2828" s="88" t="s">
        <v>26</v>
      </c>
      <c r="F2828" s="88" t="s">
        <v>50</v>
      </c>
      <c r="G2828" s="88" t="s">
        <v>67</v>
      </c>
      <c r="H2828" s="91" t="s">
        <v>38</v>
      </c>
      <c r="I2828" s="92" t="n">
        <v>43</v>
      </c>
      <c r="J2828" s="93" t="n">
        <v>161</v>
      </c>
      <c r="K2828" s="94" t="n">
        <f aca="false">I2828 * J2828</f>
        <v>6923</v>
      </c>
      <c r="L2828" s="94" t="n">
        <f aca="false">K2828 *M2828</f>
        <v>4153.8</v>
      </c>
      <c r="M2828" s="95" t="n">
        <v>0.6</v>
      </c>
      <c r="N2828" s="88" t="s">
        <v>23</v>
      </c>
      <c r="O2828" s="91" t="s">
        <v>219</v>
      </c>
      <c r="P2828" s="0" t="str">
        <f aca="false">RIGHT(H2828,LEN(H2828) - FIND(" ", H2828))</f>
        <v>Apparel</v>
      </c>
    </row>
    <row r="2829" customFormat="false" ht="14.25" hidden="false" customHeight="true" outlineLevel="0" collapsed="false">
      <c r="B2829" s="88" t="s">
        <v>30</v>
      </c>
      <c r="C2829" s="89" t="n">
        <v>1185732</v>
      </c>
      <c r="D2829" s="90" t="n">
        <v>44263</v>
      </c>
      <c r="E2829" s="88" t="s">
        <v>29</v>
      </c>
      <c r="F2829" s="88" t="s">
        <v>141</v>
      </c>
      <c r="G2829" s="88" t="s">
        <v>112</v>
      </c>
      <c r="H2829" s="91" t="s">
        <v>32</v>
      </c>
      <c r="I2829" s="92" t="n">
        <v>29</v>
      </c>
      <c r="J2829" s="93" t="n">
        <v>134</v>
      </c>
      <c r="K2829" s="94" t="n">
        <f aca="false">I2829 * J2829</f>
        <v>3886</v>
      </c>
      <c r="L2829" s="94" t="n">
        <f aca="false">K2829 *M2829</f>
        <v>1826.42</v>
      </c>
      <c r="M2829" s="95" t="n">
        <v>0.47</v>
      </c>
      <c r="N2829" s="88" t="s">
        <v>23</v>
      </c>
      <c r="O2829" s="91" t="s">
        <v>218</v>
      </c>
      <c r="P2829" s="0" t="str">
        <f aca="false">RIGHT(H2829,LEN(H2829) - FIND(" ", H2829))</f>
        <v>Street Footwear</v>
      </c>
    </row>
    <row r="2830" customFormat="false" ht="14.25" hidden="false" customHeight="true" outlineLevel="0" collapsed="false">
      <c r="B2830" s="88" t="s">
        <v>30</v>
      </c>
      <c r="C2830" s="89" t="n">
        <v>1185732</v>
      </c>
      <c r="D2830" s="90" t="n">
        <v>44263</v>
      </c>
      <c r="E2830" s="88" t="s">
        <v>29</v>
      </c>
      <c r="F2830" s="88" t="s">
        <v>141</v>
      </c>
      <c r="G2830" s="88" t="s">
        <v>112</v>
      </c>
      <c r="H2830" s="91" t="s">
        <v>24</v>
      </c>
      <c r="I2830" s="92" t="n">
        <v>27</v>
      </c>
      <c r="J2830" s="93" t="n">
        <v>58</v>
      </c>
      <c r="K2830" s="94" t="n">
        <f aca="false">I2830 * J2830</f>
        <v>1566</v>
      </c>
      <c r="L2830" s="94" t="n">
        <f aca="false">K2830 *M2830</f>
        <v>657.72</v>
      </c>
      <c r="M2830" s="95" t="n">
        <v>0.42</v>
      </c>
      <c r="N2830" s="88" t="s">
        <v>23</v>
      </c>
      <c r="O2830" s="91" t="s">
        <v>218</v>
      </c>
      <c r="P2830" s="0" t="str">
        <f aca="false">RIGHT(H2830,LEN(H2830) - FIND(" ", H2830))</f>
        <v>Athletic Footwear</v>
      </c>
    </row>
    <row r="2831" customFormat="false" ht="14.25" hidden="false" customHeight="true" outlineLevel="0" collapsed="false">
      <c r="B2831" s="88" t="s">
        <v>30</v>
      </c>
      <c r="C2831" s="89" t="n">
        <v>1185732</v>
      </c>
      <c r="D2831" s="90" t="n">
        <v>44263</v>
      </c>
      <c r="E2831" s="88" t="s">
        <v>29</v>
      </c>
      <c r="F2831" s="88" t="s">
        <v>141</v>
      </c>
      <c r="G2831" s="88" t="s">
        <v>112</v>
      </c>
      <c r="H2831" s="91" t="s">
        <v>48</v>
      </c>
      <c r="I2831" s="92" t="n">
        <v>19</v>
      </c>
      <c r="J2831" s="93" t="n">
        <v>56</v>
      </c>
      <c r="K2831" s="94" t="n">
        <f aca="false">I2831 * J2831</f>
        <v>1064</v>
      </c>
      <c r="L2831" s="94" t="n">
        <f aca="false">K2831 *M2831</f>
        <v>446.88</v>
      </c>
      <c r="M2831" s="95" t="n">
        <v>0.42</v>
      </c>
      <c r="N2831" s="88" t="s">
        <v>23</v>
      </c>
      <c r="O2831" s="91" t="s">
        <v>219</v>
      </c>
      <c r="P2831" s="0" t="str">
        <f aca="false">RIGHT(H2831,LEN(H2831) - FIND(" ", H2831))</f>
        <v>Street Footwear</v>
      </c>
    </row>
    <row r="2832" customFormat="false" ht="14.25" hidden="false" customHeight="true" outlineLevel="0" collapsed="false">
      <c r="B2832" s="88" t="s">
        <v>30</v>
      </c>
      <c r="C2832" s="89" t="n">
        <v>1185732</v>
      </c>
      <c r="D2832" s="90" t="n">
        <v>44263</v>
      </c>
      <c r="E2832" s="88" t="s">
        <v>29</v>
      </c>
      <c r="F2832" s="88" t="s">
        <v>141</v>
      </c>
      <c r="G2832" s="88" t="s">
        <v>112</v>
      </c>
      <c r="H2832" s="91" t="s">
        <v>44</v>
      </c>
      <c r="I2832" s="92" t="n">
        <v>25</v>
      </c>
      <c r="J2832" s="93" t="n">
        <v>22</v>
      </c>
      <c r="K2832" s="94" t="n">
        <f aca="false">I2832 * J2832</f>
        <v>550</v>
      </c>
      <c r="L2832" s="94" t="n">
        <f aca="false">K2832 *M2832</f>
        <v>231</v>
      </c>
      <c r="M2832" s="95" t="n">
        <v>0.42</v>
      </c>
      <c r="N2832" s="88" t="s">
        <v>23</v>
      </c>
      <c r="O2832" s="91" t="s">
        <v>219</v>
      </c>
      <c r="P2832" s="0" t="str">
        <f aca="false">RIGHT(H2832,LEN(H2832) - FIND(" ", H2832))</f>
        <v>Athletic Footwear</v>
      </c>
    </row>
    <row r="2833" customFormat="false" ht="14.25" hidden="false" customHeight="true" outlineLevel="0" collapsed="false">
      <c r="B2833" s="88" t="s">
        <v>30</v>
      </c>
      <c r="C2833" s="89" t="n">
        <v>1185732</v>
      </c>
      <c r="D2833" s="90" t="n">
        <v>44263</v>
      </c>
      <c r="E2833" s="88" t="s">
        <v>29</v>
      </c>
      <c r="F2833" s="88" t="s">
        <v>141</v>
      </c>
      <c r="G2833" s="88" t="s">
        <v>112</v>
      </c>
      <c r="H2833" s="91" t="s">
        <v>16</v>
      </c>
      <c r="I2833" s="92" t="n">
        <v>36</v>
      </c>
      <c r="J2833" s="93" t="n">
        <v>36</v>
      </c>
      <c r="K2833" s="94" t="n">
        <f aca="false">I2833 * J2833</f>
        <v>1296</v>
      </c>
      <c r="L2833" s="94" t="n">
        <f aca="false">K2833 *M2833</f>
        <v>648</v>
      </c>
      <c r="M2833" s="95" t="n">
        <v>0.5</v>
      </c>
      <c r="N2833" s="88" t="s">
        <v>23</v>
      </c>
      <c r="O2833" s="91" t="s">
        <v>218</v>
      </c>
      <c r="P2833" s="0" t="str">
        <f aca="false">RIGHT(H2833,LEN(H2833) - FIND(" ", H2833))</f>
        <v>Apparel</v>
      </c>
    </row>
    <row r="2834" customFormat="false" ht="14.25" hidden="false" customHeight="true" outlineLevel="0" collapsed="false">
      <c r="B2834" s="88" t="s">
        <v>30</v>
      </c>
      <c r="C2834" s="89" t="n">
        <v>1185732</v>
      </c>
      <c r="D2834" s="90" t="n">
        <v>44263</v>
      </c>
      <c r="E2834" s="88" t="s">
        <v>29</v>
      </c>
      <c r="F2834" s="88" t="s">
        <v>141</v>
      </c>
      <c r="G2834" s="88" t="s">
        <v>112</v>
      </c>
      <c r="H2834" s="91" t="s">
        <v>38</v>
      </c>
      <c r="I2834" s="92" t="n">
        <v>28</v>
      </c>
      <c r="J2834" s="93" t="n">
        <v>63</v>
      </c>
      <c r="K2834" s="94" t="n">
        <f aca="false">I2834 * J2834</f>
        <v>1764</v>
      </c>
      <c r="L2834" s="94" t="n">
        <f aca="false">K2834 *M2834</f>
        <v>917.28</v>
      </c>
      <c r="M2834" s="95" t="n">
        <v>0.52</v>
      </c>
      <c r="N2834" s="88" t="s">
        <v>23</v>
      </c>
      <c r="O2834" s="91" t="s">
        <v>219</v>
      </c>
      <c r="P2834" s="0" t="str">
        <f aca="false">RIGHT(H2834,LEN(H2834) - FIND(" ", H2834))</f>
        <v>Apparel</v>
      </c>
    </row>
    <row r="2835" customFormat="false" ht="14.25" hidden="false" customHeight="true" outlineLevel="0" collapsed="false">
      <c r="B2835" s="88" t="s">
        <v>22</v>
      </c>
      <c r="C2835" s="89" t="n">
        <v>1189833</v>
      </c>
      <c r="D2835" s="90" t="n">
        <v>44264</v>
      </c>
      <c r="E2835" s="88" t="s">
        <v>18</v>
      </c>
      <c r="F2835" s="88" t="s">
        <v>19</v>
      </c>
      <c r="G2835" s="88" t="s">
        <v>60</v>
      </c>
      <c r="H2835" s="91" t="s">
        <v>48</v>
      </c>
      <c r="I2835" s="92" t="n">
        <v>45</v>
      </c>
      <c r="J2835" s="93" t="n">
        <v>700</v>
      </c>
      <c r="K2835" s="94" t="n">
        <f aca="false">I2835 * J2835</f>
        <v>31500</v>
      </c>
      <c r="L2835" s="94" t="n">
        <f aca="false">K2835 *M2835</f>
        <v>12600</v>
      </c>
      <c r="M2835" s="95" t="n">
        <v>0.4</v>
      </c>
      <c r="N2835" s="88" t="s">
        <v>31</v>
      </c>
      <c r="O2835" s="91" t="s">
        <v>219</v>
      </c>
      <c r="P2835" s="0" t="str">
        <f aca="false">RIGHT(H2835,LEN(H2835) - FIND(" ", H2835))</f>
        <v>Street Footwear</v>
      </c>
    </row>
    <row r="2836" customFormat="false" ht="14.25" hidden="false" customHeight="true" outlineLevel="0" collapsed="false">
      <c r="B2836" s="88" t="s">
        <v>22</v>
      </c>
      <c r="C2836" s="89" t="n">
        <v>1189833</v>
      </c>
      <c r="D2836" s="90" t="n">
        <v>44264</v>
      </c>
      <c r="E2836" s="88" t="s">
        <v>29</v>
      </c>
      <c r="F2836" s="88" t="s">
        <v>124</v>
      </c>
      <c r="G2836" s="88" t="s">
        <v>87</v>
      </c>
      <c r="H2836" s="91" t="s">
        <v>38</v>
      </c>
      <c r="I2836" s="92" t="n">
        <v>60</v>
      </c>
      <c r="J2836" s="93" t="n">
        <v>500</v>
      </c>
      <c r="K2836" s="94" t="n">
        <f aca="false">I2836 * J2836</f>
        <v>30000</v>
      </c>
      <c r="L2836" s="94" t="n">
        <f aca="false">K2836 *M2836</f>
        <v>7500</v>
      </c>
      <c r="M2836" s="95" t="n">
        <v>0.25</v>
      </c>
      <c r="N2836" s="88" t="s">
        <v>31</v>
      </c>
      <c r="O2836" s="91" t="s">
        <v>219</v>
      </c>
      <c r="P2836" s="0" t="str">
        <f aca="false">RIGHT(H2836,LEN(H2836) - FIND(" ", H2836))</f>
        <v>Apparel</v>
      </c>
    </row>
    <row r="2837" customFormat="false" ht="14.25" hidden="false" customHeight="true" outlineLevel="0" collapsed="false">
      <c r="B2837" s="88" t="s">
        <v>13</v>
      </c>
      <c r="C2837" s="89" t="n">
        <v>1128299</v>
      </c>
      <c r="D2837" s="90" t="n">
        <v>44264</v>
      </c>
      <c r="E2837" s="88" t="s">
        <v>18</v>
      </c>
      <c r="F2837" s="88" t="s">
        <v>94</v>
      </c>
      <c r="G2837" s="88" t="s">
        <v>116</v>
      </c>
      <c r="H2837" s="91" t="s">
        <v>32</v>
      </c>
      <c r="I2837" s="92" t="n">
        <v>45</v>
      </c>
      <c r="J2837" s="93" t="n">
        <v>500</v>
      </c>
      <c r="K2837" s="94" t="n">
        <f aca="false">I2837 * J2837</f>
        <v>22500</v>
      </c>
      <c r="L2837" s="94" t="n">
        <f aca="false">K2837 *M2837</f>
        <v>5625</v>
      </c>
      <c r="M2837" s="95" t="n">
        <v>0.25</v>
      </c>
      <c r="N2837" s="88" t="s">
        <v>31</v>
      </c>
      <c r="O2837" s="91" t="s">
        <v>218</v>
      </c>
      <c r="P2837" s="0" t="str">
        <f aca="false">RIGHT(H2837,LEN(H2837) - FIND(" ", H2837))</f>
        <v>Street Footwear</v>
      </c>
    </row>
    <row r="2838" customFormat="false" ht="14.25" hidden="false" customHeight="true" outlineLevel="0" collapsed="false">
      <c r="B2838" s="88" t="s">
        <v>13</v>
      </c>
      <c r="C2838" s="89" t="n">
        <v>1128299</v>
      </c>
      <c r="D2838" s="90" t="n">
        <v>44264</v>
      </c>
      <c r="E2838" s="88" t="s">
        <v>18</v>
      </c>
      <c r="F2838" s="88" t="s">
        <v>94</v>
      </c>
      <c r="G2838" s="88" t="s">
        <v>116</v>
      </c>
      <c r="H2838" s="91" t="s">
        <v>24</v>
      </c>
      <c r="I2838" s="92" t="n">
        <v>55</v>
      </c>
      <c r="J2838" s="93" t="n">
        <v>350</v>
      </c>
      <c r="K2838" s="94" t="n">
        <f aca="false">I2838 * J2838</f>
        <v>19250</v>
      </c>
      <c r="L2838" s="94" t="n">
        <f aca="false">K2838 *M2838</f>
        <v>3850</v>
      </c>
      <c r="M2838" s="95" t="n">
        <v>0.2</v>
      </c>
      <c r="N2838" s="88" t="s">
        <v>31</v>
      </c>
      <c r="O2838" s="91" t="s">
        <v>218</v>
      </c>
      <c r="P2838" s="0" t="str">
        <f aca="false">RIGHT(H2838,LEN(H2838) - FIND(" ", H2838))</f>
        <v>Athletic Footwear</v>
      </c>
    </row>
    <row r="2839" customFormat="false" ht="14.25" hidden="false" customHeight="true" outlineLevel="0" collapsed="false">
      <c r="B2839" s="88" t="s">
        <v>13</v>
      </c>
      <c r="C2839" s="89" t="n">
        <v>1128299</v>
      </c>
      <c r="D2839" s="90" t="n">
        <v>44264</v>
      </c>
      <c r="E2839" s="88" t="s">
        <v>18</v>
      </c>
      <c r="F2839" s="88" t="s">
        <v>94</v>
      </c>
      <c r="G2839" s="88" t="s">
        <v>116</v>
      </c>
      <c r="H2839" s="91" t="s">
        <v>48</v>
      </c>
      <c r="I2839" s="92" t="n">
        <v>60</v>
      </c>
      <c r="J2839" s="93" t="n">
        <v>375</v>
      </c>
      <c r="K2839" s="94" t="n">
        <f aca="false">I2839 * J2839</f>
        <v>22500</v>
      </c>
      <c r="L2839" s="94" t="n">
        <f aca="false">K2839 *M2839</f>
        <v>5625</v>
      </c>
      <c r="M2839" s="95" t="n">
        <v>0.25</v>
      </c>
      <c r="N2839" s="88" t="s">
        <v>31</v>
      </c>
      <c r="O2839" s="91" t="s">
        <v>219</v>
      </c>
      <c r="P2839" s="0" t="str">
        <f aca="false">RIGHT(H2839,LEN(H2839) - FIND(" ", H2839))</f>
        <v>Street Footwear</v>
      </c>
    </row>
    <row r="2840" customFormat="false" ht="14.25" hidden="false" customHeight="true" outlineLevel="0" collapsed="false">
      <c r="B2840" s="88" t="s">
        <v>13</v>
      </c>
      <c r="C2840" s="89" t="n">
        <v>1128299</v>
      </c>
      <c r="D2840" s="90" t="n">
        <v>44264</v>
      </c>
      <c r="E2840" s="88" t="s">
        <v>18</v>
      </c>
      <c r="F2840" s="88" t="s">
        <v>94</v>
      </c>
      <c r="G2840" s="88" t="s">
        <v>116</v>
      </c>
      <c r="H2840" s="91" t="s">
        <v>44</v>
      </c>
      <c r="I2840" s="92" t="n">
        <v>55</v>
      </c>
      <c r="J2840" s="93" t="n">
        <v>275</v>
      </c>
      <c r="K2840" s="94" t="n">
        <f aca="false">I2840 * J2840</f>
        <v>15125</v>
      </c>
      <c r="L2840" s="94" t="n">
        <f aca="false">K2840 *M2840</f>
        <v>3781.25</v>
      </c>
      <c r="M2840" s="95" t="n">
        <v>0.25</v>
      </c>
      <c r="N2840" s="88" t="s">
        <v>31</v>
      </c>
      <c r="O2840" s="91" t="s">
        <v>219</v>
      </c>
      <c r="P2840" s="0" t="str">
        <f aca="false">RIGHT(H2840,LEN(H2840) - FIND(" ", H2840))</f>
        <v>Athletic Footwear</v>
      </c>
    </row>
    <row r="2841" customFormat="false" ht="14.25" hidden="false" customHeight="true" outlineLevel="0" collapsed="false">
      <c r="B2841" s="88" t="s">
        <v>13</v>
      </c>
      <c r="C2841" s="89" t="n">
        <v>1128299</v>
      </c>
      <c r="D2841" s="90" t="n">
        <v>44264</v>
      </c>
      <c r="E2841" s="88" t="s">
        <v>18</v>
      </c>
      <c r="F2841" s="88" t="s">
        <v>94</v>
      </c>
      <c r="G2841" s="88" t="s">
        <v>116</v>
      </c>
      <c r="H2841" s="91" t="s">
        <v>16</v>
      </c>
      <c r="I2841" s="92" t="n">
        <v>60</v>
      </c>
      <c r="J2841" s="93" t="n">
        <v>125</v>
      </c>
      <c r="K2841" s="94" t="n">
        <f aca="false">I2841 * J2841</f>
        <v>7500</v>
      </c>
      <c r="L2841" s="94" t="n">
        <f aca="false">K2841 *M2841</f>
        <v>1125</v>
      </c>
      <c r="M2841" s="95" t="n">
        <v>0.15</v>
      </c>
      <c r="N2841" s="88" t="s">
        <v>31</v>
      </c>
      <c r="O2841" s="91" t="s">
        <v>218</v>
      </c>
      <c r="P2841" s="0" t="str">
        <f aca="false">RIGHT(H2841,LEN(H2841) - FIND(" ", H2841))</f>
        <v>Apparel</v>
      </c>
    </row>
    <row r="2842" customFormat="false" ht="14.25" hidden="false" customHeight="true" outlineLevel="0" collapsed="false">
      <c r="B2842" s="88" t="s">
        <v>13</v>
      </c>
      <c r="C2842" s="89" t="n">
        <v>1128299</v>
      </c>
      <c r="D2842" s="90" t="n">
        <v>44264</v>
      </c>
      <c r="E2842" s="88" t="s">
        <v>18</v>
      </c>
      <c r="F2842" s="88" t="s">
        <v>94</v>
      </c>
      <c r="G2842" s="88" t="s">
        <v>116</v>
      </c>
      <c r="H2842" s="91" t="s">
        <v>38</v>
      </c>
      <c r="I2842" s="92" t="n">
        <v>55</v>
      </c>
      <c r="J2842" s="93" t="n">
        <v>325</v>
      </c>
      <c r="K2842" s="94" t="n">
        <f aca="false">I2842 * J2842</f>
        <v>17875</v>
      </c>
      <c r="L2842" s="94" t="n">
        <f aca="false">K2842 *M2842</f>
        <v>7150</v>
      </c>
      <c r="M2842" s="95" t="n">
        <v>0.4</v>
      </c>
      <c r="N2842" s="88" t="s">
        <v>31</v>
      </c>
      <c r="O2842" s="91" t="s">
        <v>219</v>
      </c>
      <c r="P2842" s="0" t="str">
        <f aca="false">RIGHT(H2842,LEN(H2842) - FIND(" ", H2842))</f>
        <v>Apparel</v>
      </c>
    </row>
    <row r="2843" customFormat="false" ht="14.25" hidden="false" customHeight="true" outlineLevel="0" collapsed="false">
      <c r="B2843" s="88" t="s">
        <v>15</v>
      </c>
      <c r="C2843" s="89" t="n">
        <v>1185732</v>
      </c>
      <c r="D2843" s="90" t="n">
        <v>44264</v>
      </c>
      <c r="E2843" s="88" t="s">
        <v>29</v>
      </c>
      <c r="F2843" s="88" t="s">
        <v>143</v>
      </c>
      <c r="G2843" s="88" t="s">
        <v>104</v>
      </c>
      <c r="H2843" s="91" t="s">
        <v>32</v>
      </c>
      <c r="I2843" s="92" t="n">
        <v>30</v>
      </c>
      <c r="J2843" s="93" t="n">
        <v>770</v>
      </c>
      <c r="K2843" s="94" t="n">
        <f aca="false">I2843 * J2843</f>
        <v>23100</v>
      </c>
      <c r="L2843" s="94" t="n">
        <f aca="false">K2843 *M2843</f>
        <v>9240</v>
      </c>
      <c r="M2843" s="95" t="n">
        <v>0.4</v>
      </c>
      <c r="N2843" s="88" t="s">
        <v>23</v>
      </c>
      <c r="O2843" s="91" t="s">
        <v>218</v>
      </c>
      <c r="P2843" s="0" t="str">
        <f aca="false">RIGHT(H2843,LEN(H2843) - FIND(" ", H2843))</f>
        <v>Street Footwear</v>
      </c>
    </row>
    <row r="2844" customFormat="false" ht="14.25" hidden="false" customHeight="true" outlineLevel="0" collapsed="false">
      <c r="B2844" s="88" t="s">
        <v>15</v>
      </c>
      <c r="C2844" s="89" t="n">
        <v>1185732</v>
      </c>
      <c r="D2844" s="90" t="n">
        <v>44264</v>
      </c>
      <c r="E2844" s="88" t="s">
        <v>29</v>
      </c>
      <c r="F2844" s="88" t="s">
        <v>143</v>
      </c>
      <c r="G2844" s="88" t="s">
        <v>104</v>
      </c>
      <c r="H2844" s="91" t="s">
        <v>24</v>
      </c>
      <c r="I2844" s="92" t="n">
        <v>30</v>
      </c>
      <c r="J2844" s="93" t="n">
        <v>450</v>
      </c>
      <c r="K2844" s="94" t="n">
        <f aca="false">I2844 * J2844</f>
        <v>13500</v>
      </c>
      <c r="L2844" s="94" t="n">
        <f aca="false">K2844 *M2844</f>
        <v>4725</v>
      </c>
      <c r="M2844" s="95" t="n">
        <v>0.35</v>
      </c>
      <c r="N2844" s="88" t="s">
        <v>23</v>
      </c>
      <c r="O2844" s="91" t="s">
        <v>218</v>
      </c>
      <c r="P2844" s="0" t="str">
        <f aca="false">RIGHT(H2844,LEN(H2844) - FIND(" ", H2844))</f>
        <v>Athletic Footwear</v>
      </c>
    </row>
    <row r="2845" customFormat="false" ht="14.25" hidden="false" customHeight="true" outlineLevel="0" collapsed="false">
      <c r="B2845" s="88" t="s">
        <v>15</v>
      </c>
      <c r="C2845" s="89" t="n">
        <v>1185732</v>
      </c>
      <c r="D2845" s="90" t="n">
        <v>44264</v>
      </c>
      <c r="E2845" s="88" t="s">
        <v>29</v>
      </c>
      <c r="F2845" s="88" t="s">
        <v>143</v>
      </c>
      <c r="G2845" s="88" t="s">
        <v>104</v>
      </c>
      <c r="H2845" s="91" t="s">
        <v>48</v>
      </c>
      <c r="I2845" s="92" t="n">
        <v>20</v>
      </c>
      <c r="J2845" s="93" t="n">
        <v>475</v>
      </c>
      <c r="K2845" s="94" t="n">
        <f aca="false">I2845 * J2845</f>
        <v>9500</v>
      </c>
      <c r="L2845" s="94" t="n">
        <f aca="false">K2845 *M2845</f>
        <v>3800</v>
      </c>
      <c r="M2845" s="95" t="n">
        <v>0.4</v>
      </c>
      <c r="N2845" s="88" t="s">
        <v>23</v>
      </c>
      <c r="O2845" s="91" t="s">
        <v>219</v>
      </c>
      <c r="P2845" s="0" t="str">
        <f aca="false">RIGHT(H2845,LEN(H2845) - FIND(" ", H2845))</f>
        <v>Street Footwear</v>
      </c>
    </row>
    <row r="2846" customFormat="false" ht="14.25" hidden="false" customHeight="true" outlineLevel="0" collapsed="false">
      <c r="B2846" s="88" t="s">
        <v>15</v>
      </c>
      <c r="C2846" s="89" t="n">
        <v>1185732</v>
      </c>
      <c r="D2846" s="90" t="n">
        <v>44264</v>
      </c>
      <c r="E2846" s="88" t="s">
        <v>29</v>
      </c>
      <c r="F2846" s="88" t="s">
        <v>143</v>
      </c>
      <c r="G2846" s="88" t="s">
        <v>104</v>
      </c>
      <c r="H2846" s="91" t="s">
        <v>44</v>
      </c>
      <c r="I2846" s="92" t="n">
        <v>25</v>
      </c>
      <c r="J2846" s="93" t="n">
        <v>325</v>
      </c>
      <c r="K2846" s="94" t="n">
        <f aca="false">I2846 * J2846</f>
        <v>8125</v>
      </c>
      <c r="L2846" s="94" t="n">
        <f aca="false">K2846 *M2846</f>
        <v>3250</v>
      </c>
      <c r="M2846" s="95" t="n">
        <v>0.4</v>
      </c>
      <c r="N2846" s="88" t="s">
        <v>23</v>
      </c>
      <c r="O2846" s="91" t="s">
        <v>219</v>
      </c>
      <c r="P2846" s="0" t="str">
        <f aca="false">RIGHT(H2846,LEN(H2846) - FIND(" ", H2846))</f>
        <v>Athletic Footwear</v>
      </c>
    </row>
    <row r="2847" customFormat="false" ht="14.25" hidden="false" customHeight="true" outlineLevel="0" collapsed="false">
      <c r="B2847" s="88" t="s">
        <v>15</v>
      </c>
      <c r="C2847" s="89" t="n">
        <v>1185732</v>
      </c>
      <c r="D2847" s="90" t="n">
        <v>44264</v>
      </c>
      <c r="E2847" s="88" t="s">
        <v>29</v>
      </c>
      <c r="F2847" s="88" t="s">
        <v>143</v>
      </c>
      <c r="G2847" s="88" t="s">
        <v>104</v>
      </c>
      <c r="H2847" s="91" t="s">
        <v>16</v>
      </c>
      <c r="I2847" s="92" t="n">
        <v>40</v>
      </c>
      <c r="J2847" s="93" t="n">
        <v>375</v>
      </c>
      <c r="K2847" s="94" t="n">
        <f aca="false">I2847 * J2847</f>
        <v>15000</v>
      </c>
      <c r="L2847" s="94" t="n">
        <f aca="false">K2847 *M2847</f>
        <v>5250</v>
      </c>
      <c r="M2847" s="95" t="n">
        <v>0.35</v>
      </c>
      <c r="N2847" s="88" t="s">
        <v>23</v>
      </c>
      <c r="O2847" s="91" t="s">
        <v>218</v>
      </c>
      <c r="P2847" s="0" t="str">
        <f aca="false">RIGHT(H2847,LEN(H2847) - FIND(" ", H2847))</f>
        <v>Apparel</v>
      </c>
    </row>
    <row r="2848" customFormat="false" ht="14.25" hidden="false" customHeight="true" outlineLevel="0" collapsed="false">
      <c r="B2848" s="88" t="s">
        <v>15</v>
      </c>
      <c r="C2848" s="89" t="n">
        <v>1185732</v>
      </c>
      <c r="D2848" s="90" t="n">
        <v>44264</v>
      </c>
      <c r="E2848" s="88" t="s">
        <v>29</v>
      </c>
      <c r="F2848" s="88" t="s">
        <v>143</v>
      </c>
      <c r="G2848" s="88" t="s">
        <v>104</v>
      </c>
      <c r="H2848" s="91" t="s">
        <v>38</v>
      </c>
      <c r="I2848" s="92" t="n">
        <v>30</v>
      </c>
      <c r="J2848" s="93" t="n">
        <v>475</v>
      </c>
      <c r="K2848" s="94" t="n">
        <f aca="false">I2848 * J2848</f>
        <v>14250</v>
      </c>
      <c r="L2848" s="94" t="n">
        <f aca="false">K2848 *M2848</f>
        <v>7125</v>
      </c>
      <c r="M2848" s="95" t="n">
        <v>0.5</v>
      </c>
      <c r="N2848" s="88" t="s">
        <v>23</v>
      </c>
      <c r="O2848" s="91" t="s">
        <v>219</v>
      </c>
      <c r="P2848" s="0" t="str">
        <f aca="false">RIGHT(H2848,LEN(H2848) - FIND(" ", H2848))</f>
        <v>Apparel</v>
      </c>
    </row>
    <row r="2849" customFormat="false" ht="14.25" hidden="false" customHeight="true" outlineLevel="0" collapsed="false">
      <c r="B2849" s="88" t="s">
        <v>43</v>
      </c>
      <c r="C2849" s="89" t="n">
        <v>1185732</v>
      </c>
      <c r="D2849" s="90" t="n">
        <v>44264</v>
      </c>
      <c r="E2849" s="88" t="s">
        <v>29</v>
      </c>
      <c r="F2849" s="88" t="s">
        <v>100</v>
      </c>
      <c r="G2849" s="88" t="s">
        <v>118</v>
      </c>
      <c r="H2849" s="91" t="s">
        <v>32</v>
      </c>
      <c r="I2849" s="92" t="n">
        <v>25</v>
      </c>
      <c r="J2849" s="93" t="n">
        <v>520</v>
      </c>
      <c r="K2849" s="94" t="n">
        <f aca="false">I2849 * J2849</f>
        <v>13000</v>
      </c>
      <c r="L2849" s="94" t="n">
        <f aca="false">K2849 *M2849</f>
        <v>5200</v>
      </c>
      <c r="M2849" s="95" t="n">
        <v>0.4</v>
      </c>
      <c r="N2849" s="88" t="s">
        <v>14</v>
      </c>
      <c r="O2849" s="91" t="s">
        <v>218</v>
      </c>
      <c r="P2849" s="0" t="str">
        <f aca="false">RIGHT(H2849,LEN(H2849) - FIND(" ", H2849))</f>
        <v>Street Footwear</v>
      </c>
    </row>
    <row r="2850" customFormat="false" ht="14.25" hidden="false" customHeight="true" outlineLevel="0" collapsed="false">
      <c r="B2850" s="88" t="s">
        <v>43</v>
      </c>
      <c r="C2850" s="89" t="n">
        <v>1185732</v>
      </c>
      <c r="D2850" s="90" t="n">
        <v>44264</v>
      </c>
      <c r="E2850" s="88" t="s">
        <v>29</v>
      </c>
      <c r="F2850" s="88" t="s">
        <v>100</v>
      </c>
      <c r="G2850" s="88" t="s">
        <v>118</v>
      </c>
      <c r="H2850" s="91" t="s">
        <v>24</v>
      </c>
      <c r="I2850" s="92" t="n">
        <v>25</v>
      </c>
      <c r="J2850" s="93" t="n">
        <v>225</v>
      </c>
      <c r="K2850" s="94" t="n">
        <f aca="false">I2850 * J2850</f>
        <v>5625</v>
      </c>
      <c r="L2850" s="94" t="n">
        <f aca="false">K2850 *M2850</f>
        <v>2250</v>
      </c>
      <c r="M2850" s="95" t="n">
        <v>0.4</v>
      </c>
      <c r="N2850" s="88" t="s">
        <v>14</v>
      </c>
      <c r="O2850" s="91" t="s">
        <v>218</v>
      </c>
      <c r="P2850" s="0" t="str">
        <f aca="false">RIGHT(H2850,LEN(H2850) - FIND(" ", H2850))</f>
        <v>Athletic Footwear</v>
      </c>
    </row>
    <row r="2851" customFormat="false" ht="14.25" hidden="false" customHeight="true" outlineLevel="0" collapsed="false">
      <c r="B2851" s="88" t="s">
        <v>43</v>
      </c>
      <c r="C2851" s="89" t="n">
        <v>1185732</v>
      </c>
      <c r="D2851" s="90" t="n">
        <v>44264</v>
      </c>
      <c r="E2851" s="88" t="s">
        <v>29</v>
      </c>
      <c r="F2851" s="88" t="s">
        <v>100</v>
      </c>
      <c r="G2851" s="88" t="s">
        <v>118</v>
      </c>
      <c r="H2851" s="91" t="s">
        <v>48</v>
      </c>
      <c r="I2851" s="92" t="n">
        <v>15</v>
      </c>
      <c r="J2851" s="93" t="n">
        <v>275</v>
      </c>
      <c r="K2851" s="94" t="n">
        <f aca="false">I2851 * J2851</f>
        <v>4125</v>
      </c>
      <c r="L2851" s="94" t="n">
        <f aca="false">K2851 *M2851</f>
        <v>1443.75</v>
      </c>
      <c r="M2851" s="95" t="n">
        <v>0.35</v>
      </c>
      <c r="N2851" s="88" t="s">
        <v>14</v>
      </c>
      <c r="O2851" s="91" t="s">
        <v>219</v>
      </c>
      <c r="P2851" s="0" t="str">
        <f aca="false">RIGHT(H2851,LEN(H2851) - FIND(" ", H2851))</f>
        <v>Street Footwear</v>
      </c>
    </row>
    <row r="2852" customFormat="false" ht="14.25" hidden="false" customHeight="true" outlineLevel="0" collapsed="false">
      <c r="B2852" s="88" t="s">
        <v>43</v>
      </c>
      <c r="C2852" s="89" t="n">
        <v>1185732</v>
      </c>
      <c r="D2852" s="90" t="n">
        <v>44264</v>
      </c>
      <c r="E2852" s="88" t="s">
        <v>29</v>
      </c>
      <c r="F2852" s="88" t="s">
        <v>100</v>
      </c>
      <c r="G2852" s="88" t="s">
        <v>118</v>
      </c>
      <c r="H2852" s="91" t="s">
        <v>44</v>
      </c>
      <c r="I2852" s="92" t="n">
        <v>20</v>
      </c>
      <c r="J2852" s="93" t="n">
        <v>125</v>
      </c>
      <c r="K2852" s="94" t="n">
        <f aca="false">I2852 * J2852</f>
        <v>2500</v>
      </c>
      <c r="L2852" s="94" t="n">
        <f aca="false">K2852 *M2852</f>
        <v>875</v>
      </c>
      <c r="M2852" s="95" t="n">
        <v>0.35</v>
      </c>
      <c r="N2852" s="88" t="s">
        <v>14</v>
      </c>
      <c r="O2852" s="91" t="s">
        <v>219</v>
      </c>
      <c r="P2852" s="0" t="str">
        <f aca="false">RIGHT(H2852,LEN(H2852) - FIND(" ", H2852))</f>
        <v>Athletic Footwear</v>
      </c>
    </row>
    <row r="2853" customFormat="false" ht="14.25" hidden="false" customHeight="true" outlineLevel="0" collapsed="false">
      <c r="B2853" s="88" t="s">
        <v>43</v>
      </c>
      <c r="C2853" s="89" t="n">
        <v>1185732</v>
      </c>
      <c r="D2853" s="90" t="n">
        <v>44264</v>
      </c>
      <c r="E2853" s="88" t="s">
        <v>29</v>
      </c>
      <c r="F2853" s="88" t="s">
        <v>100</v>
      </c>
      <c r="G2853" s="88" t="s">
        <v>118</v>
      </c>
      <c r="H2853" s="91" t="s">
        <v>16</v>
      </c>
      <c r="I2853" s="92" t="n">
        <v>35</v>
      </c>
      <c r="J2853" s="93" t="n">
        <v>175</v>
      </c>
      <c r="K2853" s="94" t="n">
        <f aca="false">I2853 * J2853</f>
        <v>6125</v>
      </c>
      <c r="L2853" s="94" t="n">
        <f aca="false">K2853 *M2853</f>
        <v>1837.5</v>
      </c>
      <c r="M2853" s="95" t="n">
        <v>0.3</v>
      </c>
      <c r="N2853" s="88" t="s">
        <v>14</v>
      </c>
      <c r="O2853" s="91" t="s">
        <v>218</v>
      </c>
      <c r="P2853" s="0" t="str">
        <f aca="false">RIGHT(H2853,LEN(H2853) - FIND(" ", H2853))</f>
        <v>Apparel</v>
      </c>
    </row>
    <row r="2854" customFormat="false" ht="14.25" hidden="false" customHeight="true" outlineLevel="0" collapsed="false">
      <c r="B2854" s="88" t="s">
        <v>43</v>
      </c>
      <c r="C2854" s="89" t="n">
        <v>1185732</v>
      </c>
      <c r="D2854" s="90" t="n">
        <v>44264</v>
      </c>
      <c r="E2854" s="88" t="s">
        <v>29</v>
      </c>
      <c r="F2854" s="88" t="s">
        <v>100</v>
      </c>
      <c r="G2854" s="88" t="s">
        <v>118</v>
      </c>
      <c r="H2854" s="91" t="s">
        <v>38</v>
      </c>
      <c r="I2854" s="92" t="n">
        <v>25</v>
      </c>
      <c r="J2854" s="93" t="n">
        <v>275</v>
      </c>
      <c r="K2854" s="94" t="n">
        <f aca="false">I2854 * J2854</f>
        <v>6875</v>
      </c>
      <c r="L2854" s="94" t="n">
        <f aca="false">K2854 *M2854</f>
        <v>2750</v>
      </c>
      <c r="M2854" s="95" t="n">
        <v>0.4</v>
      </c>
      <c r="N2854" s="88" t="s">
        <v>14</v>
      </c>
      <c r="O2854" s="91" t="s">
        <v>219</v>
      </c>
      <c r="P2854" s="0" t="str">
        <f aca="false">RIGHT(H2854,LEN(H2854) - FIND(" ", H2854))</f>
        <v>Apparel</v>
      </c>
    </row>
    <row r="2855" customFormat="false" ht="14.25" hidden="false" customHeight="true" outlineLevel="0" collapsed="false">
      <c r="B2855" s="88" t="s">
        <v>22</v>
      </c>
      <c r="C2855" s="89" t="n">
        <v>1189833</v>
      </c>
      <c r="D2855" s="90" t="n">
        <v>44264</v>
      </c>
      <c r="E2855" s="88" t="s">
        <v>18</v>
      </c>
      <c r="F2855" s="88" t="s">
        <v>19</v>
      </c>
      <c r="G2855" s="88" t="s">
        <v>60</v>
      </c>
      <c r="H2855" s="91" t="s">
        <v>48</v>
      </c>
      <c r="I2855" s="92" t="n">
        <v>41</v>
      </c>
      <c r="J2855" s="93" t="n">
        <v>189</v>
      </c>
      <c r="K2855" s="94" t="n">
        <f aca="false">I2855 * J2855</f>
        <v>7749</v>
      </c>
      <c r="L2855" s="94" t="n">
        <f aca="false">K2855 *M2855</f>
        <v>4029.48</v>
      </c>
      <c r="M2855" s="95" t="n">
        <v>0.52</v>
      </c>
      <c r="N2855" s="88" t="s">
        <v>23</v>
      </c>
      <c r="O2855" s="91" t="s">
        <v>219</v>
      </c>
      <c r="P2855" s="0" t="str">
        <f aca="false">RIGHT(H2855,LEN(H2855) - FIND(" ", H2855))</f>
        <v>Street Footwear</v>
      </c>
    </row>
    <row r="2856" customFormat="false" ht="14.25" hidden="false" customHeight="true" outlineLevel="0" collapsed="false">
      <c r="B2856" s="88" t="s">
        <v>22</v>
      </c>
      <c r="C2856" s="89" t="n">
        <v>1189833</v>
      </c>
      <c r="D2856" s="90" t="n">
        <v>44264</v>
      </c>
      <c r="E2856" s="88" t="s">
        <v>29</v>
      </c>
      <c r="F2856" s="88" t="s">
        <v>124</v>
      </c>
      <c r="G2856" s="88" t="s">
        <v>87</v>
      </c>
      <c r="H2856" s="91" t="s">
        <v>38</v>
      </c>
      <c r="I2856" s="92" t="n">
        <v>55</v>
      </c>
      <c r="J2856" s="93" t="n">
        <v>130</v>
      </c>
      <c r="K2856" s="94" t="n">
        <f aca="false">I2856 * J2856</f>
        <v>7150</v>
      </c>
      <c r="L2856" s="94" t="n">
        <f aca="false">K2856 *M2856</f>
        <v>2860</v>
      </c>
      <c r="M2856" s="95" t="n">
        <v>0.4</v>
      </c>
      <c r="N2856" s="88" t="s">
        <v>23</v>
      </c>
      <c r="O2856" s="91" t="s">
        <v>219</v>
      </c>
      <c r="P2856" s="0" t="str">
        <f aca="false">RIGHT(H2856,LEN(H2856) - FIND(" ", H2856))</f>
        <v>Apparel</v>
      </c>
    </row>
    <row r="2857" customFormat="false" ht="14.25" hidden="false" customHeight="true" outlineLevel="0" collapsed="false">
      <c r="B2857" s="88" t="s">
        <v>13</v>
      </c>
      <c r="C2857" s="89" t="n">
        <v>1128299</v>
      </c>
      <c r="D2857" s="90" t="n">
        <v>44264</v>
      </c>
      <c r="E2857" s="88" t="s">
        <v>18</v>
      </c>
      <c r="F2857" s="88" t="s">
        <v>94</v>
      </c>
      <c r="G2857" s="88" t="s">
        <v>116</v>
      </c>
      <c r="H2857" s="91" t="s">
        <v>32</v>
      </c>
      <c r="I2857" s="92" t="n">
        <v>44</v>
      </c>
      <c r="J2857" s="93" t="n">
        <v>135</v>
      </c>
      <c r="K2857" s="94" t="n">
        <f aca="false">I2857 * J2857</f>
        <v>5940</v>
      </c>
      <c r="L2857" s="94" t="n">
        <f aca="false">K2857 *M2857</f>
        <v>2376</v>
      </c>
      <c r="M2857" s="95" t="n">
        <v>0.4</v>
      </c>
      <c r="N2857" s="88" t="s">
        <v>23</v>
      </c>
      <c r="O2857" s="91" t="s">
        <v>218</v>
      </c>
      <c r="P2857" s="0" t="str">
        <f aca="false">RIGHT(H2857,LEN(H2857) - FIND(" ", H2857))</f>
        <v>Street Footwear</v>
      </c>
    </row>
    <row r="2858" customFormat="false" ht="14.25" hidden="false" customHeight="true" outlineLevel="0" collapsed="false">
      <c r="B2858" s="88" t="s">
        <v>13</v>
      </c>
      <c r="C2858" s="89" t="n">
        <v>1128299</v>
      </c>
      <c r="D2858" s="90" t="n">
        <v>44264</v>
      </c>
      <c r="E2858" s="88" t="s">
        <v>18</v>
      </c>
      <c r="F2858" s="88" t="s">
        <v>94</v>
      </c>
      <c r="G2858" s="88" t="s">
        <v>116</v>
      </c>
      <c r="H2858" s="91" t="s">
        <v>24</v>
      </c>
      <c r="I2858" s="92" t="n">
        <v>54</v>
      </c>
      <c r="J2858" s="93" t="n">
        <v>91</v>
      </c>
      <c r="K2858" s="94" t="n">
        <f aca="false">I2858 * J2858</f>
        <v>4914</v>
      </c>
      <c r="L2858" s="94" t="n">
        <f aca="false">K2858 *M2858</f>
        <v>1523.34</v>
      </c>
      <c r="M2858" s="95" t="n">
        <v>0.31</v>
      </c>
      <c r="N2858" s="88" t="s">
        <v>23</v>
      </c>
      <c r="O2858" s="91" t="s">
        <v>218</v>
      </c>
      <c r="P2858" s="0" t="str">
        <f aca="false">RIGHT(H2858,LEN(H2858) - FIND(" ", H2858))</f>
        <v>Athletic Footwear</v>
      </c>
    </row>
    <row r="2859" customFormat="false" ht="14.25" hidden="false" customHeight="true" outlineLevel="0" collapsed="false">
      <c r="B2859" s="88" t="s">
        <v>13</v>
      </c>
      <c r="C2859" s="89" t="n">
        <v>1128299</v>
      </c>
      <c r="D2859" s="90" t="n">
        <v>44264</v>
      </c>
      <c r="E2859" s="88" t="s">
        <v>18</v>
      </c>
      <c r="F2859" s="88" t="s">
        <v>94</v>
      </c>
      <c r="G2859" s="88" t="s">
        <v>116</v>
      </c>
      <c r="H2859" s="91" t="s">
        <v>48</v>
      </c>
      <c r="I2859" s="92" t="n">
        <v>57</v>
      </c>
      <c r="J2859" s="93" t="n">
        <v>101</v>
      </c>
      <c r="K2859" s="94" t="n">
        <f aca="false">I2859 * J2859</f>
        <v>5757</v>
      </c>
      <c r="L2859" s="94" t="n">
        <f aca="false">K2859 *M2859</f>
        <v>2245.23</v>
      </c>
      <c r="M2859" s="95" t="n">
        <v>0.39</v>
      </c>
      <c r="N2859" s="88" t="s">
        <v>23</v>
      </c>
      <c r="O2859" s="91" t="s">
        <v>219</v>
      </c>
      <c r="P2859" s="0" t="str">
        <f aca="false">RIGHT(H2859,LEN(H2859) - FIND(" ", H2859))</f>
        <v>Street Footwear</v>
      </c>
    </row>
    <row r="2860" customFormat="false" ht="14.25" hidden="false" customHeight="true" outlineLevel="0" collapsed="false">
      <c r="B2860" s="88" t="s">
        <v>13</v>
      </c>
      <c r="C2860" s="89" t="n">
        <v>1128299</v>
      </c>
      <c r="D2860" s="90" t="n">
        <v>44264</v>
      </c>
      <c r="E2860" s="88" t="s">
        <v>18</v>
      </c>
      <c r="F2860" s="88" t="s">
        <v>94</v>
      </c>
      <c r="G2860" s="88" t="s">
        <v>116</v>
      </c>
      <c r="H2860" s="91" t="s">
        <v>44</v>
      </c>
      <c r="I2860" s="92" t="n">
        <v>52</v>
      </c>
      <c r="J2860" s="93" t="n">
        <v>69</v>
      </c>
      <c r="K2860" s="94" t="n">
        <f aca="false">I2860 * J2860</f>
        <v>3588</v>
      </c>
      <c r="L2860" s="94" t="n">
        <f aca="false">K2860 *M2860</f>
        <v>1291.68</v>
      </c>
      <c r="M2860" s="95" t="n">
        <v>0.36</v>
      </c>
      <c r="N2860" s="88" t="s">
        <v>23</v>
      </c>
      <c r="O2860" s="91" t="s">
        <v>219</v>
      </c>
      <c r="P2860" s="0" t="str">
        <f aca="false">RIGHT(H2860,LEN(H2860) - FIND(" ", H2860))</f>
        <v>Athletic Footwear</v>
      </c>
    </row>
    <row r="2861" customFormat="false" ht="14.25" hidden="false" customHeight="true" outlineLevel="0" collapsed="false">
      <c r="B2861" s="88" t="s">
        <v>13</v>
      </c>
      <c r="C2861" s="89" t="n">
        <v>1128299</v>
      </c>
      <c r="D2861" s="90" t="n">
        <v>44264</v>
      </c>
      <c r="E2861" s="88" t="s">
        <v>18</v>
      </c>
      <c r="F2861" s="88" t="s">
        <v>94</v>
      </c>
      <c r="G2861" s="88" t="s">
        <v>116</v>
      </c>
      <c r="H2861" s="91" t="s">
        <v>16</v>
      </c>
      <c r="I2861" s="92" t="n">
        <v>55</v>
      </c>
      <c r="J2861" s="93" t="n">
        <v>36</v>
      </c>
      <c r="K2861" s="94" t="n">
        <f aca="false">I2861 * J2861</f>
        <v>1980</v>
      </c>
      <c r="L2861" s="94" t="n">
        <f aca="false">K2861 *M2861</f>
        <v>514.8</v>
      </c>
      <c r="M2861" s="95" t="n">
        <v>0.26</v>
      </c>
      <c r="N2861" s="88" t="s">
        <v>23</v>
      </c>
      <c r="O2861" s="91" t="s">
        <v>218</v>
      </c>
      <c r="P2861" s="0" t="str">
        <f aca="false">RIGHT(H2861,LEN(H2861) - FIND(" ", H2861))</f>
        <v>Apparel</v>
      </c>
    </row>
    <row r="2862" customFormat="false" ht="14.25" hidden="false" customHeight="true" outlineLevel="0" collapsed="false">
      <c r="B2862" s="88" t="s">
        <v>13</v>
      </c>
      <c r="C2862" s="89" t="n">
        <v>1128299</v>
      </c>
      <c r="D2862" s="90" t="n">
        <v>44264</v>
      </c>
      <c r="E2862" s="88" t="s">
        <v>18</v>
      </c>
      <c r="F2862" s="88" t="s">
        <v>94</v>
      </c>
      <c r="G2862" s="88" t="s">
        <v>116</v>
      </c>
      <c r="H2862" s="91" t="s">
        <v>38</v>
      </c>
      <c r="I2862" s="92" t="n">
        <v>50</v>
      </c>
      <c r="J2862" s="93" t="n">
        <v>85</v>
      </c>
      <c r="K2862" s="94" t="n">
        <f aca="false">I2862 * J2862</f>
        <v>4250</v>
      </c>
      <c r="L2862" s="94" t="n">
        <f aca="false">K2862 *M2862</f>
        <v>2337.5</v>
      </c>
      <c r="M2862" s="95" t="n">
        <v>0.55</v>
      </c>
      <c r="N2862" s="88" t="s">
        <v>23</v>
      </c>
      <c r="O2862" s="91" t="s">
        <v>219</v>
      </c>
      <c r="P2862" s="0" t="str">
        <f aca="false">RIGHT(H2862,LEN(H2862) - FIND(" ", H2862))</f>
        <v>Apparel</v>
      </c>
    </row>
    <row r="2863" customFormat="false" ht="14.25" hidden="false" customHeight="true" outlineLevel="0" collapsed="false">
      <c r="B2863" s="88" t="s">
        <v>15</v>
      </c>
      <c r="C2863" s="89" t="n">
        <v>1185732</v>
      </c>
      <c r="D2863" s="90" t="n">
        <v>44264</v>
      </c>
      <c r="E2863" s="88" t="s">
        <v>29</v>
      </c>
      <c r="F2863" s="88" t="s">
        <v>143</v>
      </c>
      <c r="G2863" s="88" t="s">
        <v>104</v>
      </c>
      <c r="H2863" s="91" t="s">
        <v>32</v>
      </c>
      <c r="I2863" s="92" t="n">
        <v>27</v>
      </c>
      <c r="J2863" s="93" t="n">
        <v>231</v>
      </c>
      <c r="K2863" s="94" t="n">
        <f aca="false">I2863 * J2863</f>
        <v>6237</v>
      </c>
      <c r="L2863" s="94" t="n">
        <f aca="false">K2863 *M2863</f>
        <v>3243.24</v>
      </c>
      <c r="M2863" s="95" t="n">
        <v>0.52</v>
      </c>
      <c r="N2863" s="88" t="s">
        <v>23</v>
      </c>
      <c r="O2863" s="91" t="s">
        <v>218</v>
      </c>
      <c r="P2863" s="0" t="str">
        <f aca="false">RIGHT(H2863,LEN(H2863) - FIND(" ", H2863))</f>
        <v>Street Footwear</v>
      </c>
    </row>
    <row r="2864" customFormat="false" ht="14.25" hidden="false" customHeight="true" outlineLevel="0" collapsed="false">
      <c r="B2864" s="88" t="s">
        <v>15</v>
      </c>
      <c r="C2864" s="89" t="n">
        <v>1185732</v>
      </c>
      <c r="D2864" s="90" t="n">
        <v>44264</v>
      </c>
      <c r="E2864" s="88" t="s">
        <v>29</v>
      </c>
      <c r="F2864" s="88" t="s">
        <v>143</v>
      </c>
      <c r="G2864" s="88" t="s">
        <v>104</v>
      </c>
      <c r="H2864" s="91" t="s">
        <v>24</v>
      </c>
      <c r="I2864" s="92" t="n">
        <v>27</v>
      </c>
      <c r="J2864" s="93" t="n">
        <v>126</v>
      </c>
      <c r="K2864" s="94" t="n">
        <f aca="false">I2864 * J2864</f>
        <v>3402</v>
      </c>
      <c r="L2864" s="94" t="n">
        <f aca="false">K2864 *M2864</f>
        <v>1530.9</v>
      </c>
      <c r="M2864" s="95" t="n">
        <v>0.45</v>
      </c>
      <c r="N2864" s="88" t="s">
        <v>23</v>
      </c>
      <c r="O2864" s="91" t="s">
        <v>218</v>
      </c>
      <c r="P2864" s="0" t="str">
        <f aca="false">RIGHT(H2864,LEN(H2864) - FIND(" ", H2864))</f>
        <v>Athletic Footwear</v>
      </c>
    </row>
    <row r="2865" customFormat="false" ht="14.25" hidden="false" customHeight="true" outlineLevel="0" collapsed="false">
      <c r="B2865" s="88" t="s">
        <v>15</v>
      </c>
      <c r="C2865" s="89" t="n">
        <v>1185732</v>
      </c>
      <c r="D2865" s="90" t="n">
        <v>44264</v>
      </c>
      <c r="E2865" s="88" t="s">
        <v>29</v>
      </c>
      <c r="F2865" s="88" t="s">
        <v>143</v>
      </c>
      <c r="G2865" s="88" t="s">
        <v>104</v>
      </c>
      <c r="H2865" s="91" t="s">
        <v>48</v>
      </c>
      <c r="I2865" s="92" t="n">
        <v>20</v>
      </c>
      <c r="J2865" s="93" t="n">
        <v>124</v>
      </c>
      <c r="K2865" s="94" t="n">
        <f aca="false">I2865 * J2865</f>
        <v>2480</v>
      </c>
      <c r="L2865" s="94" t="n">
        <f aca="false">K2865 *M2865</f>
        <v>1314.4</v>
      </c>
      <c r="M2865" s="95" t="n">
        <v>0.53</v>
      </c>
      <c r="N2865" s="88" t="s">
        <v>23</v>
      </c>
      <c r="O2865" s="91" t="s">
        <v>219</v>
      </c>
      <c r="P2865" s="0" t="str">
        <f aca="false">RIGHT(H2865,LEN(H2865) - FIND(" ", H2865))</f>
        <v>Street Footwear</v>
      </c>
    </row>
    <row r="2866" customFormat="false" ht="14.25" hidden="false" customHeight="true" outlineLevel="0" collapsed="false">
      <c r="B2866" s="88" t="s">
        <v>15</v>
      </c>
      <c r="C2866" s="89" t="n">
        <v>1185732</v>
      </c>
      <c r="D2866" s="90" t="n">
        <v>44264</v>
      </c>
      <c r="E2866" s="88" t="s">
        <v>29</v>
      </c>
      <c r="F2866" s="88" t="s">
        <v>143</v>
      </c>
      <c r="G2866" s="88" t="s">
        <v>104</v>
      </c>
      <c r="H2866" s="91" t="s">
        <v>44</v>
      </c>
      <c r="I2866" s="92" t="n">
        <v>24</v>
      </c>
      <c r="J2866" s="93" t="n">
        <v>98</v>
      </c>
      <c r="K2866" s="94" t="n">
        <f aca="false">I2866 * J2866</f>
        <v>2352</v>
      </c>
      <c r="L2866" s="94" t="n">
        <f aca="false">K2866 *M2866</f>
        <v>1223.04</v>
      </c>
      <c r="M2866" s="95" t="n">
        <v>0.52</v>
      </c>
      <c r="N2866" s="88" t="s">
        <v>23</v>
      </c>
      <c r="O2866" s="91" t="s">
        <v>219</v>
      </c>
      <c r="P2866" s="0" t="str">
        <f aca="false">RIGHT(H2866,LEN(H2866) - FIND(" ", H2866))</f>
        <v>Athletic Footwear</v>
      </c>
    </row>
    <row r="2867" customFormat="false" ht="14.25" hidden="false" customHeight="true" outlineLevel="0" collapsed="false">
      <c r="B2867" s="88" t="s">
        <v>15</v>
      </c>
      <c r="C2867" s="89" t="n">
        <v>1185732</v>
      </c>
      <c r="D2867" s="90" t="n">
        <v>44264</v>
      </c>
      <c r="E2867" s="88" t="s">
        <v>29</v>
      </c>
      <c r="F2867" s="88" t="s">
        <v>143</v>
      </c>
      <c r="G2867" s="88" t="s">
        <v>104</v>
      </c>
      <c r="H2867" s="91" t="s">
        <v>16</v>
      </c>
      <c r="I2867" s="92" t="n">
        <v>37</v>
      </c>
      <c r="J2867" s="93" t="n">
        <v>113</v>
      </c>
      <c r="K2867" s="94" t="n">
        <f aca="false">I2867 * J2867</f>
        <v>4181</v>
      </c>
      <c r="L2867" s="94" t="n">
        <f aca="false">K2867 *M2867</f>
        <v>2048.69</v>
      </c>
      <c r="M2867" s="95" t="n">
        <v>0.49</v>
      </c>
      <c r="N2867" s="88" t="s">
        <v>23</v>
      </c>
      <c r="O2867" s="91" t="s">
        <v>218</v>
      </c>
      <c r="P2867" s="0" t="str">
        <f aca="false">RIGHT(H2867,LEN(H2867) - FIND(" ", H2867))</f>
        <v>Apparel</v>
      </c>
    </row>
    <row r="2868" customFormat="false" ht="14.25" hidden="false" customHeight="true" outlineLevel="0" collapsed="false">
      <c r="B2868" s="88" t="s">
        <v>15</v>
      </c>
      <c r="C2868" s="89" t="n">
        <v>1185732</v>
      </c>
      <c r="D2868" s="90" t="n">
        <v>44264</v>
      </c>
      <c r="E2868" s="88" t="s">
        <v>29</v>
      </c>
      <c r="F2868" s="88" t="s">
        <v>143</v>
      </c>
      <c r="G2868" s="88" t="s">
        <v>104</v>
      </c>
      <c r="H2868" s="91" t="s">
        <v>38</v>
      </c>
      <c r="I2868" s="92" t="n">
        <v>28</v>
      </c>
      <c r="J2868" s="93" t="n">
        <v>128</v>
      </c>
      <c r="K2868" s="94" t="n">
        <f aca="false">I2868 * J2868</f>
        <v>3584</v>
      </c>
      <c r="L2868" s="94" t="n">
        <f aca="false">K2868 *M2868</f>
        <v>2186.24</v>
      </c>
      <c r="M2868" s="95" t="n">
        <v>0.61</v>
      </c>
      <c r="N2868" s="88" t="s">
        <v>23</v>
      </c>
      <c r="O2868" s="91" t="s">
        <v>219</v>
      </c>
      <c r="P2868" s="0" t="str">
        <f aca="false">RIGHT(H2868,LEN(H2868) - FIND(" ", H2868))</f>
        <v>Apparel</v>
      </c>
    </row>
    <row r="2869" customFormat="false" ht="14.25" hidden="false" customHeight="true" outlineLevel="0" collapsed="false">
      <c r="B2869" s="88" t="s">
        <v>43</v>
      </c>
      <c r="C2869" s="89" t="n">
        <v>1185732</v>
      </c>
      <c r="D2869" s="90" t="n">
        <v>44264</v>
      </c>
      <c r="E2869" s="88" t="s">
        <v>29</v>
      </c>
      <c r="F2869" s="88" t="s">
        <v>100</v>
      </c>
      <c r="G2869" s="88" t="s">
        <v>118</v>
      </c>
      <c r="H2869" s="91" t="s">
        <v>32</v>
      </c>
      <c r="I2869" s="92" t="n">
        <v>23</v>
      </c>
      <c r="J2869" s="93" t="n">
        <v>151</v>
      </c>
      <c r="K2869" s="94" t="n">
        <f aca="false">I2869 * J2869</f>
        <v>3473</v>
      </c>
      <c r="L2869" s="94" t="n">
        <f aca="false">K2869 *M2869</f>
        <v>1771.23</v>
      </c>
      <c r="M2869" s="95" t="n">
        <v>0.51</v>
      </c>
      <c r="N2869" s="88" t="s">
        <v>23</v>
      </c>
      <c r="O2869" s="91" t="s">
        <v>218</v>
      </c>
      <c r="P2869" s="0" t="str">
        <f aca="false">RIGHT(H2869,LEN(H2869) - FIND(" ", H2869))</f>
        <v>Street Footwear</v>
      </c>
    </row>
    <row r="2870" customFormat="false" ht="14.25" hidden="false" customHeight="true" outlineLevel="0" collapsed="false">
      <c r="B2870" s="88" t="s">
        <v>43</v>
      </c>
      <c r="C2870" s="89" t="n">
        <v>1185732</v>
      </c>
      <c r="D2870" s="90" t="n">
        <v>44264</v>
      </c>
      <c r="E2870" s="88" t="s">
        <v>29</v>
      </c>
      <c r="F2870" s="88" t="s">
        <v>100</v>
      </c>
      <c r="G2870" s="88" t="s">
        <v>118</v>
      </c>
      <c r="H2870" s="91" t="s">
        <v>24</v>
      </c>
      <c r="I2870" s="92" t="n">
        <v>23</v>
      </c>
      <c r="J2870" s="93" t="n">
        <v>61</v>
      </c>
      <c r="K2870" s="94" t="n">
        <f aca="false">I2870 * J2870</f>
        <v>1403</v>
      </c>
      <c r="L2870" s="94" t="n">
        <f aca="false">K2870 *M2870</f>
        <v>771.65</v>
      </c>
      <c r="M2870" s="95" t="n">
        <v>0.55</v>
      </c>
      <c r="N2870" s="88" t="s">
        <v>23</v>
      </c>
      <c r="O2870" s="91" t="s">
        <v>218</v>
      </c>
      <c r="P2870" s="0" t="str">
        <f aca="false">RIGHT(H2870,LEN(H2870) - FIND(" ", H2870))</f>
        <v>Athletic Footwear</v>
      </c>
    </row>
    <row r="2871" customFormat="false" ht="14.25" hidden="false" customHeight="true" outlineLevel="0" collapsed="false">
      <c r="B2871" s="88" t="s">
        <v>43</v>
      </c>
      <c r="C2871" s="89" t="n">
        <v>1185732</v>
      </c>
      <c r="D2871" s="90" t="n">
        <v>44264</v>
      </c>
      <c r="E2871" s="88" t="s">
        <v>29</v>
      </c>
      <c r="F2871" s="88" t="s">
        <v>100</v>
      </c>
      <c r="G2871" s="88" t="s">
        <v>118</v>
      </c>
      <c r="H2871" s="91" t="s">
        <v>48</v>
      </c>
      <c r="I2871" s="92" t="n">
        <v>14</v>
      </c>
      <c r="J2871" s="93" t="n">
        <v>72</v>
      </c>
      <c r="K2871" s="94" t="n">
        <f aca="false">I2871 * J2871</f>
        <v>1008</v>
      </c>
      <c r="L2871" s="94" t="n">
        <f aca="false">K2871 *M2871</f>
        <v>504</v>
      </c>
      <c r="M2871" s="95" t="n">
        <v>0.5</v>
      </c>
      <c r="N2871" s="88" t="s">
        <v>23</v>
      </c>
      <c r="O2871" s="91" t="s">
        <v>219</v>
      </c>
      <c r="P2871" s="0" t="str">
        <f aca="false">RIGHT(H2871,LEN(H2871) - FIND(" ", H2871))</f>
        <v>Street Footwear</v>
      </c>
    </row>
    <row r="2872" customFormat="false" ht="14.25" hidden="false" customHeight="true" outlineLevel="0" collapsed="false">
      <c r="B2872" s="88" t="s">
        <v>43</v>
      </c>
      <c r="C2872" s="89" t="n">
        <v>1185732</v>
      </c>
      <c r="D2872" s="90" t="n">
        <v>44264</v>
      </c>
      <c r="E2872" s="88" t="s">
        <v>29</v>
      </c>
      <c r="F2872" s="88" t="s">
        <v>100</v>
      </c>
      <c r="G2872" s="88" t="s">
        <v>118</v>
      </c>
      <c r="H2872" s="91" t="s">
        <v>44</v>
      </c>
      <c r="I2872" s="92" t="n">
        <v>19</v>
      </c>
      <c r="J2872" s="93" t="n">
        <v>31</v>
      </c>
      <c r="K2872" s="94" t="n">
        <f aca="false">I2872 * J2872</f>
        <v>589</v>
      </c>
      <c r="L2872" s="94" t="n">
        <f aca="false">K2872 *M2872</f>
        <v>265.05</v>
      </c>
      <c r="M2872" s="95" t="n">
        <v>0.45</v>
      </c>
      <c r="N2872" s="88" t="s">
        <v>23</v>
      </c>
      <c r="O2872" s="91" t="s">
        <v>219</v>
      </c>
      <c r="P2872" s="0" t="str">
        <f aca="false">RIGHT(H2872,LEN(H2872) - FIND(" ", H2872))</f>
        <v>Athletic Footwear</v>
      </c>
    </row>
    <row r="2873" customFormat="false" ht="14.25" hidden="false" customHeight="true" outlineLevel="0" collapsed="false">
      <c r="B2873" s="88" t="s">
        <v>43</v>
      </c>
      <c r="C2873" s="89" t="n">
        <v>1185732</v>
      </c>
      <c r="D2873" s="90" t="n">
        <v>44264</v>
      </c>
      <c r="E2873" s="88" t="s">
        <v>29</v>
      </c>
      <c r="F2873" s="88" t="s">
        <v>100</v>
      </c>
      <c r="G2873" s="88" t="s">
        <v>118</v>
      </c>
      <c r="H2873" s="91" t="s">
        <v>16</v>
      </c>
      <c r="I2873" s="92" t="n">
        <v>32</v>
      </c>
      <c r="J2873" s="93" t="n">
        <v>44</v>
      </c>
      <c r="K2873" s="94" t="n">
        <f aca="false">I2873 * J2873</f>
        <v>1408</v>
      </c>
      <c r="L2873" s="94" t="n">
        <f aca="false">K2873 *M2873</f>
        <v>605.44</v>
      </c>
      <c r="M2873" s="95" t="n">
        <v>0.43</v>
      </c>
      <c r="N2873" s="88" t="s">
        <v>23</v>
      </c>
      <c r="O2873" s="91" t="s">
        <v>218</v>
      </c>
      <c r="P2873" s="0" t="str">
        <f aca="false">RIGHT(H2873,LEN(H2873) - FIND(" ", H2873))</f>
        <v>Apparel</v>
      </c>
    </row>
    <row r="2874" customFormat="false" ht="14.25" hidden="false" customHeight="true" outlineLevel="0" collapsed="false">
      <c r="B2874" s="88" t="s">
        <v>43</v>
      </c>
      <c r="C2874" s="89" t="n">
        <v>1185732</v>
      </c>
      <c r="D2874" s="90" t="n">
        <v>44264</v>
      </c>
      <c r="E2874" s="88" t="s">
        <v>29</v>
      </c>
      <c r="F2874" s="88" t="s">
        <v>100</v>
      </c>
      <c r="G2874" s="88" t="s">
        <v>118</v>
      </c>
      <c r="H2874" s="91" t="s">
        <v>38</v>
      </c>
      <c r="I2874" s="92" t="n">
        <v>24</v>
      </c>
      <c r="J2874" s="93" t="n">
        <v>74</v>
      </c>
      <c r="K2874" s="94" t="n">
        <f aca="false">I2874 * J2874</f>
        <v>1776</v>
      </c>
      <c r="L2874" s="94" t="n">
        <f aca="false">K2874 *M2874</f>
        <v>923.52</v>
      </c>
      <c r="M2874" s="95" t="n">
        <v>0.52</v>
      </c>
      <c r="N2874" s="88" t="s">
        <v>23</v>
      </c>
      <c r="O2874" s="91" t="s">
        <v>219</v>
      </c>
      <c r="P2874" s="0" t="str">
        <f aca="false">RIGHT(H2874,LEN(H2874) - FIND(" ", H2874))</f>
        <v>Apparel</v>
      </c>
    </row>
    <row r="2875" customFormat="false" ht="14.25" hidden="false" customHeight="true" outlineLevel="0" collapsed="false">
      <c r="B2875" s="88" t="s">
        <v>22</v>
      </c>
      <c r="C2875" s="89" t="n">
        <v>1189833</v>
      </c>
      <c r="D2875" s="90" t="n">
        <v>44264</v>
      </c>
      <c r="E2875" s="88" t="s">
        <v>18</v>
      </c>
      <c r="F2875" s="88" t="s">
        <v>19</v>
      </c>
      <c r="G2875" s="88" t="s">
        <v>60</v>
      </c>
      <c r="H2875" s="91" t="s">
        <v>48</v>
      </c>
      <c r="I2875" s="92" t="n">
        <v>36</v>
      </c>
      <c r="J2875" s="93" t="n">
        <v>217</v>
      </c>
      <c r="K2875" s="94" t="n">
        <f aca="false">I2875 * J2875</f>
        <v>7812</v>
      </c>
      <c r="L2875" s="94" t="n">
        <f aca="false">K2875 *M2875</f>
        <v>3281.04</v>
      </c>
      <c r="M2875" s="95" t="n">
        <v>0.42</v>
      </c>
      <c r="N2875" s="88" t="s">
        <v>31</v>
      </c>
      <c r="O2875" s="91" t="s">
        <v>219</v>
      </c>
      <c r="P2875" s="0" t="str">
        <f aca="false">RIGHT(H2875,LEN(H2875) - FIND(" ", H2875))</f>
        <v>Street Footwear</v>
      </c>
    </row>
    <row r="2876" customFormat="false" ht="14.25" hidden="false" customHeight="true" outlineLevel="0" collapsed="false">
      <c r="B2876" s="88" t="s">
        <v>22</v>
      </c>
      <c r="C2876" s="89" t="n">
        <v>1189833</v>
      </c>
      <c r="D2876" s="90" t="n">
        <v>44265</v>
      </c>
      <c r="E2876" s="88" t="s">
        <v>18</v>
      </c>
      <c r="F2876" s="88" t="s">
        <v>19</v>
      </c>
      <c r="G2876" s="88" t="s">
        <v>60</v>
      </c>
      <c r="H2876" s="91" t="s">
        <v>44</v>
      </c>
      <c r="I2876" s="92" t="n">
        <v>45</v>
      </c>
      <c r="J2876" s="93" t="n">
        <v>550</v>
      </c>
      <c r="K2876" s="94" t="n">
        <f aca="false">I2876 * J2876</f>
        <v>24750</v>
      </c>
      <c r="L2876" s="94" t="n">
        <f aca="false">K2876 *M2876</f>
        <v>8662.5</v>
      </c>
      <c r="M2876" s="95" t="n">
        <v>0.35</v>
      </c>
      <c r="N2876" s="88" t="s">
        <v>31</v>
      </c>
      <c r="O2876" s="91" t="s">
        <v>219</v>
      </c>
      <c r="P2876" s="0" t="str">
        <f aca="false">RIGHT(H2876,LEN(H2876) - FIND(" ", H2876))</f>
        <v>Athletic Footwear</v>
      </c>
    </row>
    <row r="2877" customFormat="false" ht="14.25" hidden="false" customHeight="true" outlineLevel="0" collapsed="false">
      <c r="B2877" s="88" t="s">
        <v>30</v>
      </c>
      <c r="C2877" s="89" t="n">
        <v>1197831</v>
      </c>
      <c r="D2877" s="90" t="n">
        <v>44265</v>
      </c>
      <c r="E2877" s="88" t="s">
        <v>29</v>
      </c>
      <c r="F2877" s="88" t="s">
        <v>124</v>
      </c>
      <c r="G2877" s="88" t="s">
        <v>87</v>
      </c>
      <c r="H2877" s="91" t="s">
        <v>32</v>
      </c>
      <c r="I2877" s="92" t="n">
        <v>20</v>
      </c>
      <c r="J2877" s="93" t="n">
        <v>700</v>
      </c>
      <c r="K2877" s="94" t="n">
        <f aca="false">I2877 * J2877</f>
        <v>14000</v>
      </c>
      <c r="L2877" s="94" t="n">
        <f aca="false">K2877 *M2877</f>
        <v>4900</v>
      </c>
      <c r="M2877" s="95" t="n">
        <v>0.35</v>
      </c>
      <c r="N2877" s="88" t="s">
        <v>31</v>
      </c>
      <c r="O2877" s="91" t="s">
        <v>218</v>
      </c>
      <c r="P2877" s="0" t="str">
        <f aca="false">RIGHT(H2877,LEN(H2877) - FIND(" ", H2877))</f>
        <v>Street Footwear</v>
      </c>
    </row>
    <row r="2878" customFormat="false" ht="14.25" hidden="false" customHeight="true" outlineLevel="0" collapsed="false">
      <c r="B2878" s="88" t="s">
        <v>22</v>
      </c>
      <c r="C2878" s="89" t="n">
        <v>1185732</v>
      </c>
      <c r="D2878" s="90" t="n">
        <v>44265</v>
      </c>
      <c r="E2878" s="88" t="s">
        <v>18</v>
      </c>
      <c r="F2878" s="88" t="s">
        <v>167</v>
      </c>
      <c r="G2878" s="88" t="s">
        <v>99</v>
      </c>
      <c r="H2878" s="91" t="s">
        <v>32</v>
      </c>
      <c r="I2878" s="92" t="n">
        <v>40</v>
      </c>
      <c r="J2878" s="93" t="n">
        <v>820</v>
      </c>
      <c r="K2878" s="94" t="n">
        <f aca="false">I2878 * J2878</f>
        <v>32800</v>
      </c>
      <c r="L2878" s="94" t="n">
        <f aca="false">K2878 *M2878</f>
        <v>16400</v>
      </c>
      <c r="M2878" s="95" t="n">
        <v>0.5</v>
      </c>
      <c r="N2878" s="88" t="s">
        <v>14</v>
      </c>
      <c r="O2878" s="91" t="s">
        <v>218</v>
      </c>
      <c r="P2878" s="0" t="str">
        <f aca="false">RIGHT(H2878,LEN(H2878) - FIND(" ", H2878))</f>
        <v>Street Footwear</v>
      </c>
    </row>
    <row r="2879" customFormat="false" ht="14.25" hidden="false" customHeight="true" outlineLevel="0" collapsed="false">
      <c r="B2879" s="88" t="s">
        <v>22</v>
      </c>
      <c r="C2879" s="89" t="n">
        <v>1185732</v>
      </c>
      <c r="D2879" s="90" t="n">
        <v>44265</v>
      </c>
      <c r="E2879" s="88" t="s">
        <v>18</v>
      </c>
      <c r="F2879" s="88" t="s">
        <v>167</v>
      </c>
      <c r="G2879" s="88" t="s">
        <v>99</v>
      </c>
      <c r="H2879" s="91" t="s">
        <v>24</v>
      </c>
      <c r="I2879" s="92" t="n">
        <v>40</v>
      </c>
      <c r="J2879" s="93" t="n">
        <v>525</v>
      </c>
      <c r="K2879" s="94" t="n">
        <f aca="false">I2879 * J2879</f>
        <v>21000</v>
      </c>
      <c r="L2879" s="94" t="n">
        <f aca="false">K2879 *M2879</f>
        <v>6300</v>
      </c>
      <c r="M2879" s="95" t="n">
        <v>0.3</v>
      </c>
      <c r="N2879" s="88" t="s">
        <v>14</v>
      </c>
      <c r="O2879" s="91" t="s">
        <v>218</v>
      </c>
      <c r="P2879" s="0" t="str">
        <f aca="false">RIGHT(H2879,LEN(H2879) - FIND(" ", H2879))</f>
        <v>Athletic Footwear</v>
      </c>
    </row>
    <row r="2880" customFormat="false" ht="14.25" hidden="false" customHeight="true" outlineLevel="0" collapsed="false">
      <c r="B2880" s="88" t="s">
        <v>22</v>
      </c>
      <c r="C2880" s="89" t="n">
        <v>1185732</v>
      </c>
      <c r="D2880" s="90" t="n">
        <v>44265</v>
      </c>
      <c r="E2880" s="88" t="s">
        <v>18</v>
      </c>
      <c r="F2880" s="88" t="s">
        <v>167</v>
      </c>
      <c r="G2880" s="88" t="s">
        <v>99</v>
      </c>
      <c r="H2880" s="91" t="s">
        <v>48</v>
      </c>
      <c r="I2880" s="92" t="n">
        <v>30</v>
      </c>
      <c r="J2880" s="93" t="n">
        <v>550</v>
      </c>
      <c r="K2880" s="94" t="n">
        <f aca="false">I2880 * J2880</f>
        <v>16500</v>
      </c>
      <c r="L2880" s="94" t="n">
        <f aca="false">K2880 *M2880</f>
        <v>5775</v>
      </c>
      <c r="M2880" s="95" t="n">
        <v>0.35</v>
      </c>
      <c r="N2880" s="88" t="s">
        <v>14</v>
      </c>
      <c r="O2880" s="91" t="s">
        <v>219</v>
      </c>
      <c r="P2880" s="0" t="str">
        <f aca="false">RIGHT(H2880,LEN(H2880) - FIND(" ", H2880))</f>
        <v>Street Footwear</v>
      </c>
    </row>
    <row r="2881" customFormat="false" ht="14.25" hidden="false" customHeight="true" outlineLevel="0" collapsed="false">
      <c r="B2881" s="88" t="s">
        <v>22</v>
      </c>
      <c r="C2881" s="89" t="n">
        <v>1185732</v>
      </c>
      <c r="D2881" s="90" t="n">
        <v>44265</v>
      </c>
      <c r="E2881" s="88" t="s">
        <v>18</v>
      </c>
      <c r="F2881" s="88" t="s">
        <v>167</v>
      </c>
      <c r="G2881" s="88" t="s">
        <v>99</v>
      </c>
      <c r="H2881" s="91" t="s">
        <v>44</v>
      </c>
      <c r="I2881" s="92" t="n">
        <v>35</v>
      </c>
      <c r="J2881" s="93" t="n">
        <v>400</v>
      </c>
      <c r="K2881" s="94" t="n">
        <f aca="false">I2881 * J2881</f>
        <v>14000</v>
      </c>
      <c r="L2881" s="94" t="n">
        <f aca="false">K2881 *M2881</f>
        <v>4900</v>
      </c>
      <c r="M2881" s="95" t="n">
        <v>0.35</v>
      </c>
      <c r="N2881" s="88" t="s">
        <v>14</v>
      </c>
      <c r="O2881" s="91" t="s">
        <v>219</v>
      </c>
      <c r="P2881" s="0" t="str">
        <f aca="false">RIGHT(H2881,LEN(H2881) - FIND(" ", H2881))</f>
        <v>Athletic Footwear</v>
      </c>
    </row>
    <row r="2882" customFormat="false" ht="14.25" hidden="false" customHeight="true" outlineLevel="0" collapsed="false">
      <c r="B2882" s="88" t="s">
        <v>22</v>
      </c>
      <c r="C2882" s="89" t="n">
        <v>1185732</v>
      </c>
      <c r="D2882" s="90" t="n">
        <v>44265</v>
      </c>
      <c r="E2882" s="88" t="s">
        <v>18</v>
      </c>
      <c r="F2882" s="88" t="s">
        <v>167</v>
      </c>
      <c r="G2882" s="88" t="s">
        <v>99</v>
      </c>
      <c r="H2882" s="91" t="s">
        <v>16</v>
      </c>
      <c r="I2882" s="92" t="n">
        <v>50</v>
      </c>
      <c r="J2882" s="93" t="n">
        <v>450</v>
      </c>
      <c r="K2882" s="94" t="n">
        <f aca="false">I2882 * J2882</f>
        <v>22500</v>
      </c>
      <c r="L2882" s="94" t="n">
        <f aca="false">K2882 *M2882</f>
        <v>6750</v>
      </c>
      <c r="M2882" s="95" t="n">
        <v>0.3</v>
      </c>
      <c r="N2882" s="88" t="s">
        <v>14</v>
      </c>
      <c r="O2882" s="91" t="s">
        <v>218</v>
      </c>
      <c r="P2882" s="0" t="str">
        <f aca="false">RIGHT(H2882,LEN(H2882) - FIND(" ", H2882))</f>
        <v>Apparel</v>
      </c>
    </row>
    <row r="2883" customFormat="false" ht="14.25" hidden="false" customHeight="true" outlineLevel="0" collapsed="false">
      <c r="B2883" s="88" t="s">
        <v>22</v>
      </c>
      <c r="C2883" s="89" t="n">
        <v>1185732</v>
      </c>
      <c r="D2883" s="90" t="n">
        <v>44265</v>
      </c>
      <c r="E2883" s="88" t="s">
        <v>18</v>
      </c>
      <c r="F2883" s="88" t="s">
        <v>167</v>
      </c>
      <c r="G2883" s="88" t="s">
        <v>99</v>
      </c>
      <c r="H2883" s="91" t="s">
        <v>38</v>
      </c>
      <c r="I2883" s="92" t="n">
        <v>40</v>
      </c>
      <c r="J2883" s="93" t="n">
        <v>550</v>
      </c>
      <c r="K2883" s="94" t="n">
        <f aca="false">I2883 * J2883</f>
        <v>22000</v>
      </c>
      <c r="L2883" s="94" t="n">
        <f aca="false">K2883 *M2883</f>
        <v>5500</v>
      </c>
      <c r="M2883" s="95" t="n">
        <v>0.25</v>
      </c>
      <c r="N2883" s="88" t="s">
        <v>14</v>
      </c>
      <c r="O2883" s="91" t="s">
        <v>219</v>
      </c>
      <c r="P2883" s="0" t="str">
        <f aca="false">RIGHT(H2883,LEN(H2883) - FIND(" ", H2883))</f>
        <v>Apparel</v>
      </c>
    </row>
    <row r="2884" customFormat="false" ht="14.25" hidden="false" customHeight="true" outlineLevel="0" collapsed="false">
      <c r="B2884" s="88" t="s">
        <v>43</v>
      </c>
      <c r="C2884" s="89" t="n">
        <v>1185732</v>
      </c>
      <c r="D2884" s="90" t="n">
        <v>44265</v>
      </c>
      <c r="E2884" s="88" t="s">
        <v>18</v>
      </c>
      <c r="F2884" s="88" t="s">
        <v>157</v>
      </c>
      <c r="G2884" s="88" t="s">
        <v>154</v>
      </c>
      <c r="H2884" s="91" t="s">
        <v>32</v>
      </c>
      <c r="I2884" s="92" t="n">
        <v>30</v>
      </c>
      <c r="J2884" s="93" t="n">
        <v>670</v>
      </c>
      <c r="K2884" s="94" t="n">
        <f aca="false">I2884 * J2884</f>
        <v>20100</v>
      </c>
      <c r="L2884" s="94" t="n">
        <f aca="false">K2884 *M2884</f>
        <v>8040</v>
      </c>
      <c r="M2884" s="95" t="n">
        <v>0.4</v>
      </c>
      <c r="N2884" s="88" t="s">
        <v>14</v>
      </c>
      <c r="O2884" s="91" t="s">
        <v>218</v>
      </c>
      <c r="P2884" s="0" t="str">
        <f aca="false">RIGHT(H2884,LEN(H2884) - FIND(" ", H2884))</f>
        <v>Street Footwear</v>
      </c>
    </row>
    <row r="2885" customFormat="false" ht="14.25" hidden="false" customHeight="true" outlineLevel="0" collapsed="false">
      <c r="B2885" s="88" t="s">
        <v>43</v>
      </c>
      <c r="C2885" s="89" t="n">
        <v>1185732</v>
      </c>
      <c r="D2885" s="90" t="n">
        <v>44265</v>
      </c>
      <c r="E2885" s="88" t="s">
        <v>18</v>
      </c>
      <c r="F2885" s="88" t="s">
        <v>157</v>
      </c>
      <c r="G2885" s="88" t="s">
        <v>154</v>
      </c>
      <c r="H2885" s="91" t="s">
        <v>24</v>
      </c>
      <c r="I2885" s="92" t="n">
        <v>30</v>
      </c>
      <c r="J2885" s="93" t="n">
        <v>350</v>
      </c>
      <c r="K2885" s="94" t="n">
        <f aca="false">I2885 * J2885</f>
        <v>10500</v>
      </c>
      <c r="L2885" s="94" t="n">
        <f aca="false">K2885 *M2885</f>
        <v>3675</v>
      </c>
      <c r="M2885" s="95" t="n">
        <v>0.35</v>
      </c>
      <c r="N2885" s="88" t="s">
        <v>14</v>
      </c>
      <c r="O2885" s="91" t="s">
        <v>218</v>
      </c>
      <c r="P2885" s="0" t="str">
        <f aca="false">RIGHT(H2885,LEN(H2885) - FIND(" ", H2885))</f>
        <v>Athletic Footwear</v>
      </c>
    </row>
    <row r="2886" customFormat="false" ht="14.25" hidden="false" customHeight="true" outlineLevel="0" collapsed="false">
      <c r="B2886" s="88" t="s">
        <v>43</v>
      </c>
      <c r="C2886" s="89" t="n">
        <v>1185732</v>
      </c>
      <c r="D2886" s="90" t="n">
        <v>44265</v>
      </c>
      <c r="E2886" s="88" t="s">
        <v>18</v>
      </c>
      <c r="F2886" s="88" t="s">
        <v>157</v>
      </c>
      <c r="G2886" s="88" t="s">
        <v>154</v>
      </c>
      <c r="H2886" s="91" t="s">
        <v>48</v>
      </c>
      <c r="I2886" s="92" t="n">
        <v>20</v>
      </c>
      <c r="J2886" s="93" t="n">
        <v>400</v>
      </c>
      <c r="K2886" s="94" t="n">
        <f aca="false">I2886 * J2886</f>
        <v>8000</v>
      </c>
      <c r="L2886" s="94" t="n">
        <f aca="false">K2886 *M2886</f>
        <v>2800</v>
      </c>
      <c r="M2886" s="95" t="n">
        <v>0.35</v>
      </c>
      <c r="N2886" s="88" t="s">
        <v>14</v>
      </c>
      <c r="O2886" s="91" t="s">
        <v>219</v>
      </c>
      <c r="P2886" s="0" t="str">
        <f aca="false">RIGHT(H2886,LEN(H2886) - FIND(" ", H2886))</f>
        <v>Street Footwear</v>
      </c>
    </row>
    <row r="2887" customFormat="false" ht="14.25" hidden="false" customHeight="true" outlineLevel="0" collapsed="false">
      <c r="B2887" s="88" t="s">
        <v>43</v>
      </c>
      <c r="C2887" s="89" t="n">
        <v>1185732</v>
      </c>
      <c r="D2887" s="90" t="n">
        <v>44265</v>
      </c>
      <c r="E2887" s="88" t="s">
        <v>18</v>
      </c>
      <c r="F2887" s="88" t="s">
        <v>157</v>
      </c>
      <c r="G2887" s="88" t="s">
        <v>154</v>
      </c>
      <c r="H2887" s="91" t="s">
        <v>44</v>
      </c>
      <c r="I2887" s="92" t="n">
        <v>25</v>
      </c>
      <c r="J2887" s="93" t="n">
        <v>250</v>
      </c>
      <c r="K2887" s="94" t="n">
        <f aca="false">I2887 * J2887</f>
        <v>6250</v>
      </c>
      <c r="L2887" s="94" t="n">
        <f aca="false">K2887 *M2887</f>
        <v>2500</v>
      </c>
      <c r="M2887" s="95" t="n">
        <v>0.4</v>
      </c>
      <c r="N2887" s="88" t="s">
        <v>14</v>
      </c>
      <c r="O2887" s="91" t="s">
        <v>219</v>
      </c>
      <c r="P2887" s="0" t="str">
        <f aca="false">RIGHT(H2887,LEN(H2887) - FIND(" ", H2887))</f>
        <v>Athletic Footwear</v>
      </c>
    </row>
    <row r="2888" customFormat="false" ht="14.25" hidden="false" customHeight="true" outlineLevel="0" collapsed="false">
      <c r="B2888" s="88" t="s">
        <v>43</v>
      </c>
      <c r="C2888" s="89" t="n">
        <v>1185732</v>
      </c>
      <c r="D2888" s="90" t="n">
        <v>44265</v>
      </c>
      <c r="E2888" s="88" t="s">
        <v>18</v>
      </c>
      <c r="F2888" s="88" t="s">
        <v>157</v>
      </c>
      <c r="G2888" s="88" t="s">
        <v>154</v>
      </c>
      <c r="H2888" s="91" t="s">
        <v>16</v>
      </c>
      <c r="I2888" s="92" t="n">
        <v>40</v>
      </c>
      <c r="J2888" s="93" t="n">
        <v>300</v>
      </c>
      <c r="K2888" s="94" t="n">
        <f aca="false">I2888 * J2888</f>
        <v>12000</v>
      </c>
      <c r="L2888" s="94" t="n">
        <f aca="false">K2888 *M2888</f>
        <v>4200</v>
      </c>
      <c r="M2888" s="95" t="n">
        <v>0.35</v>
      </c>
      <c r="N2888" s="88" t="s">
        <v>14</v>
      </c>
      <c r="O2888" s="91" t="s">
        <v>218</v>
      </c>
      <c r="P2888" s="0" t="str">
        <f aca="false">RIGHT(H2888,LEN(H2888) - FIND(" ", H2888))</f>
        <v>Apparel</v>
      </c>
    </row>
    <row r="2889" customFormat="false" ht="14.25" hidden="false" customHeight="true" outlineLevel="0" collapsed="false">
      <c r="B2889" s="88" t="s">
        <v>43</v>
      </c>
      <c r="C2889" s="89" t="n">
        <v>1185732</v>
      </c>
      <c r="D2889" s="90" t="n">
        <v>44265</v>
      </c>
      <c r="E2889" s="88" t="s">
        <v>18</v>
      </c>
      <c r="F2889" s="88" t="s">
        <v>157</v>
      </c>
      <c r="G2889" s="88" t="s">
        <v>154</v>
      </c>
      <c r="H2889" s="91" t="s">
        <v>38</v>
      </c>
      <c r="I2889" s="92" t="n">
        <v>30</v>
      </c>
      <c r="J2889" s="93" t="n">
        <v>400</v>
      </c>
      <c r="K2889" s="94" t="n">
        <f aca="false">I2889 * J2889</f>
        <v>12000</v>
      </c>
      <c r="L2889" s="94" t="n">
        <f aca="false">K2889 *M2889</f>
        <v>6000</v>
      </c>
      <c r="M2889" s="95" t="n">
        <v>0.5</v>
      </c>
      <c r="N2889" s="88" t="s">
        <v>14</v>
      </c>
      <c r="O2889" s="91" t="s">
        <v>219</v>
      </c>
      <c r="P2889" s="0" t="str">
        <f aca="false">RIGHT(H2889,LEN(H2889) - FIND(" ", H2889))</f>
        <v>Apparel</v>
      </c>
    </row>
    <row r="2890" customFormat="false" ht="14.25" hidden="false" customHeight="true" outlineLevel="0" collapsed="false">
      <c r="B2890" s="88" t="s">
        <v>15</v>
      </c>
      <c r="C2890" s="89" t="n">
        <v>1185732</v>
      </c>
      <c r="D2890" s="90" t="n">
        <v>44265</v>
      </c>
      <c r="E2890" s="88" t="s">
        <v>26</v>
      </c>
      <c r="F2890" s="88" t="s">
        <v>159</v>
      </c>
      <c r="G2890" s="88" t="s">
        <v>95</v>
      </c>
      <c r="H2890" s="91" t="s">
        <v>32</v>
      </c>
      <c r="I2890" s="92" t="n">
        <v>45</v>
      </c>
      <c r="J2890" s="93" t="n">
        <v>545</v>
      </c>
      <c r="K2890" s="94" t="n">
        <f aca="false">I2890 * J2890</f>
        <v>24525</v>
      </c>
      <c r="L2890" s="94" t="n">
        <f aca="false">K2890 *M2890</f>
        <v>11036.25</v>
      </c>
      <c r="M2890" s="95" t="n">
        <v>0.45</v>
      </c>
      <c r="N2890" s="88" t="s">
        <v>14</v>
      </c>
      <c r="O2890" s="91" t="s">
        <v>218</v>
      </c>
      <c r="P2890" s="0" t="str">
        <f aca="false">RIGHT(H2890,LEN(H2890) - FIND(" ", H2890))</f>
        <v>Street Footwear</v>
      </c>
    </row>
    <row r="2891" customFormat="false" ht="14.25" hidden="false" customHeight="true" outlineLevel="0" collapsed="false">
      <c r="B2891" s="88" t="s">
        <v>15</v>
      </c>
      <c r="C2891" s="89" t="n">
        <v>1185732</v>
      </c>
      <c r="D2891" s="90" t="n">
        <v>44265</v>
      </c>
      <c r="E2891" s="88" t="s">
        <v>26</v>
      </c>
      <c r="F2891" s="88" t="s">
        <v>159</v>
      </c>
      <c r="G2891" s="88" t="s">
        <v>95</v>
      </c>
      <c r="H2891" s="91" t="s">
        <v>24</v>
      </c>
      <c r="I2891" s="92" t="n">
        <v>45</v>
      </c>
      <c r="J2891" s="93" t="n">
        <v>250</v>
      </c>
      <c r="K2891" s="94" t="n">
        <f aca="false">I2891 * J2891</f>
        <v>11250</v>
      </c>
      <c r="L2891" s="94" t="n">
        <f aca="false">K2891 *M2891</f>
        <v>5062.5</v>
      </c>
      <c r="M2891" s="95" t="n">
        <v>0.45</v>
      </c>
      <c r="N2891" s="88" t="s">
        <v>14</v>
      </c>
      <c r="O2891" s="91" t="s">
        <v>218</v>
      </c>
      <c r="P2891" s="0" t="str">
        <f aca="false">RIGHT(H2891,LEN(H2891) - FIND(" ", H2891))</f>
        <v>Athletic Footwear</v>
      </c>
    </row>
    <row r="2892" customFormat="false" ht="14.25" hidden="false" customHeight="true" outlineLevel="0" collapsed="false">
      <c r="B2892" s="88" t="s">
        <v>15</v>
      </c>
      <c r="C2892" s="89" t="n">
        <v>1185732</v>
      </c>
      <c r="D2892" s="90" t="n">
        <v>44265</v>
      </c>
      <c r="E2892" s="88" t="s">
        <v>26</v>
      </c>
      <c r="F2892" s="88" t="s">
        <v>159</v>
      </c>
      <c r="G2892" s="88" t="s">
        <v>95</v>
      </c>
      <c r="H2892" s="91" t="s">
        <v>48</v>
      </c>
      <c r="I2892" s="92" t="n">
        <v>35</v>
      </c>
      <c r="J2892" s="93" t="n">
        <v>275</v>
      </c>
      <c r="K2892" s="94" t="n">
        <f aca="false">I2892 * J2892</f>
        <v>9625</v>
      </c>
      <c r="L2892" s="94" t="n">
        <f aca="false">K2892 *M2892</f>
        <v>3368.75</v>
      </c>
      <c r="M2892" s="95" t="n">
        <v>0.35</v>
      </c>
      <c r="N2892" s="88" t="s">
        <v>14</v>
      </c>
      <c r="O2892" s="91" t="s">
        <v>219</v>
      </c>
      <c r="P2892" s="0" t="str">
        <f aca="false">RIGHT(H2892,LEN(H2892) - FIND(" ", H2892))</f>
        <v>Street Footwear</v>
      </c>
    </row>
    <row r="2893" customFormat="false" ht="14.25" hidden="false" customHeight="true" outlineLevel="0" collapsed="false">
      <c r="B2893" s="88" t="s">
        <v>15</v>
      </c>
      <c r="C2893" s="89" t="n">
        <v>1185732</v>
      </c>
      <c r="D2893" s="90" t="n">
        <v>44265</v>
      </c>
      <c r="E2893" s="88" t="s">
        <v>26</v>
      </c>
      <c r="F2893" s="88" t="s">
        <v>159</v>
      </c>
      <c r="G2893" s="88" t="s">
        <v>95</v>
      </c>
      <c r="H2893" s="91" t="s">
        <v>44</v>
      </c>
      <c r="I2893" s="92" t="n">
        <v>40</v>
      </c>
      <c r="J2893" s="93" t="n">
        <v>125</v>
      </c>
      <c r="K2893" s="94" t="n">
        <f aca="false">I2893 * J2893</f>
        <v>5000</v>
      </c>
      <c r="L2893" s="94" t="n">
        <f aca="false">K2893 *M2893</f>
        <v>1750</v>
      </c>
      <c r="M2893" s="95" t="n">
        <v>0.35</v>
      </c>
      <c r="N2893" s="88" t="s">
        <v>14</v>
      </c>
      <c r="O2893" s="91" t="s">
        <v>219</v>
      </c>
      <c r="P2893" s="0" t="str">
        <f aca="false">RIGHT(H2893,LEN(H2893) - FIND(" ", H2893))</f>
        <v>Athletic Footwear</v>
      </c>
    </row>
    <row r="2894" customFormat="false" ht="14.25" hidden="false" customHeight="true" outlineLevel="0" collapsed="false">
      <c r="B2894" s="88" t="s">
        <v>15</v>
      </c>
      <c r="C2894" s="89" t="n">
        <v>1185732</v>
      </c>
      <c r="D2894" s="90" t="n">
        <v>44265</v>
      </c>
      <c r="E2894" s="88" t="s">
        <v>26</v>
      </c>
      <c r="F2894" s="88" t="s">
        <v>159</v>
      </c>
      <c r="G2894" s="88" t="s">
        <v>95</v>
      </c>
      <c r="H2894" s="91" t="s">
        <v>16</v>
      </c>
      <c r="I2894" s="92" t="n">
        <v>55</v>
      </c>
      <c r="J2894" s="93" t="n">
        <v>175</v>
      </c>
      <c r="K2894" s="94" t="n">
        <f aca="false">I2894 * J2894</f>
        <v>9625</v>
      </c>
      <c r="L2894" s="94" t="n">
        <f aca="false">K2894 *M2894</f>
        <v>3368.75</v>
      </c>
      <c r="M2894" s="95" t="n">
        <v>0.35</v>
      </c>
      <c r="N2894" s="88" t="s">
        <v>14</v>
      </c>
      <c r="O2894" s="91" t="s">
        <v>218</v>
      </c>
      <c r="P2894" s="0" t="str">
        <f aca="false">RIGHT(H2894,LEN(H2894) - FIND(" ", H2894))</f>
        <v>Apparel</v>
      </c>
    </row>
    <row r="2895" customFormat="false" ht="14.25" hidden="false" customHeight="true" outlineLevel="0" collapsed="false">
      <c r="B2895" s="88" t="s">
        <v>15</v>
      </c>
      <c r="C2895" s="89" t="n">
        <v>1185732</v>
      </c>
      <c r="D2895" s="90" t="n">
        <v>44265</v>
      </c>
      <c r="E2895" s="88" t="s">
        <v>26</v>
      </c>
      <c r="F2895" s="88" t="s">
        <v>159</v>
      </c>
      <c r="G2895" s="88" t="s">
        <v>95</v>
      </c>
      <c r="H2895" s="91" t="s">
        <v>38</v>
      </c>
      <c r="I2895" s="92" t="n">
        <v>45</v>
      </c>
      <c r="J2895" s="93" t="n">
        <v>275</v>
      </c>
      <c r="K2895" s="94" t="n">
        <f aca="false">I2895 * J2895</f>
        <v>12375</v>
      </c>
      <c r="L2895" s="94" t="n">
        <f aca="false">K2895 *M2895</f>
        <v>4950</v>
      </c>
      <c r="M2895" s="95" t="n">
        <v>0.4</v>
      </c>
      <c r="N2895" s="88" t="s">
        <v>14</v>
      </c>
      <c r="O2895" s="91" t="s">
        <v>219</v>
      </c>
      <c r="P2895" s="0" t="str">
        <f aca="false">RIGHT(H2895,LEN(H2895) - FIND(" ", H2895))</f>
        <v>Apparel</v>
      </c>
    </row>
    <row r="2896" customFormat="false" ht="14.25" hidden="false" customHeight="true" outlineLevel="0" collapsed="false">
      <c r="B2896" s="88" t="s">
        <v>22</v>
      </c>
      <c r="C2896" s="89" t="n">
        <v>1189833</v>
      </c>
      <c r="D2896" s="90" t="n">
        <v>44265</v>
      </c>
      <c r="E2896" s="88" t="s">
        <v>18</v>
      </c>
      <c r="F2896" s="88" t="s">
        <v>19</v>
      </c>
      <c r="G2896" s="88" t="s">
        <v>60</v>
      </c>
      <c r="H2896" s="91" t="s">
        <v>44</v>
      </c>
      <c r="I2896" s="92" t="n">
        <v>41</v>
      </c>
      <c r="J2896" s="93" t="n">
        <v>160</v>
      </c>
      <c r="K2896" s="94" t="n">
        <f aca="false">I2896 * J2896</f>
        <v>6560</v>
      </c>
      <c r="L2896" s="94" t="n">
        <f aca="false">K2896 *M2896</f>
        <v>3214.4</v>
      </c>
      <c r="M2896" s="95" t="n">
        <v>0.49</v>
      </c>
      <c r="N2896" s="88" t="s">
        <v>23</v>
      </c>
      <c r="O2896" s="91" t="s">
        <v>219</v>
      </c>
      <c r="P2896" s="0" t="str">
        <f aca="false">RIGHT(H2896,LEN(H2896) - FIND(" ", H2896))</f>
        <v>Athletic Footwear</v>
      </c>
    </row>
    <row r="2897" customFormat="false" ht="14.25" hidden="false" customHeight="true" outlineLevel="0" collapsed="false">
      <c r="B2897" s="88" t="s">
        <v>30</v>
      </c>
      <c r="C2897" s="89" t="n">
        <v>1197831</v>
      </c>
      <c r="D2897" s="90" t="n">
        <v>44265</v>
      </c>
      <c r="E2897" s="88" t="s">
        <v>29</v>
      </c>
      <c r="F2897" s="88" t="s">
        <v>124</v>
      </c>
      <c r="G2897" s="88" t="s">
        <v>87</v>
      </c>
      <c r="H2897" s="91" t="s">
        <v>32</v>
      </c>
      <c r="I2897" s="92" t="n">
        <v>18</v>
      </c>
      <c r="J2897" s="93" t="n">
        <v>210</v>
      </c>
      <c r="K2897" s="94" t="n">
        <f aca="false">I2897 * J2897</f>
        <v>3780</v>
      </c>
      <c r="L2897" s="94" t="n">
        <f aca="false">K2897 *M2897</f>
        <v>1890</v>
      </c>
      <c r="M2897" s="95" t="n">
        <v>0.5</v>
      </c>
      <c r="N2897" s="88" t="s">
        <v>23</v>
      </c>
      <c r="O2897" s="91" t="s">
        <v>218</v>
      </c>
      <c r="P2897" s="0" t="str">
        <f aca="false">RIGHT(H2897,LEN(H2897) - FIND(" ", H2897))</f>
        <v>Street Footwear</v>
      </c>
    </row>
    <row r="2898" customFormat="false" ht="14.25" hidden="false" customHeight="true" outlineLevel="0" collapsed="false">
      <c r="B2898" s="88" t="s">
        <v>22</v>
      </c>
      <c r="C2898" s="89" t="n">
        <v>1185732</v>
      </c>
      <c r="D2898" s="90" t="n">
        <v>44265</v>
      </c>
      <c r="E2898" s="88" t="s">
        <v>18</v>
      </c>
      <c r="F2898" s="88" t="s">
        <v>167</v>
      </c>
      <c r="G2898" s="88" t="s">
        <v>99</v>
      </c>
      <c r="H2898" s="91" t="s">
        <v>32</v>
      </c>
      <c r="I2898" s="92" t="n">
        <v>38</v>
      </c>
      <c r="J2898" s="93" t="n">
        <v>246</v>
      </c>
      <c r="K2898" s="94" t="n">
        <f aca="false">I2898 * J2898</f>
        <v>9348</v>
      </c>
      <c r="L2898" s="94" t="n">
        <f aca="false">K2898 *M2898</f>
        <v>5608.8</v>
      </c>
      <c r="M2898" s="95" t="n">
        <v>0.6</v>
      </c>
      <c r="N2898" s="88" t="s">
        <v>23</v>
      </c>
      <c r="O2898" s="91" t="s">
        <v>218</v>
      </c>
      <c r="P2898" s="0" t="str">
        <f aca="false">RIGHT(H2898,LEN(H2898) - FIND(" ", H2898))</f>
        <v>Street Footwear</v>
      </c>
    </row>
    <row r="2899" customFormat="false" ht="14.25" hidden="false" customHeight="true" outlineLevel="0" collapsed="false">
      <c r="B2899" s="88" t="s">
        <v>22</v>
      </c>
      <c r="C2899" s="89" t="n">
        <v>1185732</v>
      </c>
      <c r="D2899" s="90" t="n">
        <v>44265</v>
      </c>
      <c r="E2899" s="88" t="s">
        <v>18</v>
      </c>
      <c r="F2899" s="88" t="s">
        <v>167</v>
      </c>
      <c r="G2899" s="88" t="s">
        <v>99</v>
      </c>
      <c r="H2899" s="91" t="s">
        <v>24</v>
      </c>
      <c r="I2899" s="92" t="n">
        <v>37</v>
      </c>
      <c r="J2899" s="93" t="n">
        <v>131</v>
      </c>
      <c r="K2899" s="94" t="n">
        <f aca="false">I2899 * J2899</f>
        <v>4847</v>
      </c>
      <c r="L2899" s="94" t="n">
        <f aca="false">K2899 *M2899</f>
        <v>2132.68</v>
      </c>
      <c r="M2899" s="95" t="n">
        <v>0.44</v>
      </c>
      <c r="N2899" s="88" t="s">
        <v>23</v>
      </c>
      <c r="O2899" s="91" t="s">
        <v>218</v>
      </c>
      <c r="P2899" s="0" t="str">
        <f aca="false">RIGHT(H2899,LEN(H2899) - FIND(" ", H2899))</f>
        <v>Athletic Footwear</v>
      </c>
    </row>
    <row r="2900" customFormat="false" ht="14.25" hidden="false" customHeight="true" outlineLevel="0" collapsed="false">
      <c r="B2900" s="88" t="s">
        <v>22</v>
      </c>
      <c r="C2900" s="89" t="n">
        <v>1185732</v>
      </c>
      <c r="D2900" s="90" t="n">
        <v>44265</v>
      </c>
      <c r="E2900" s="88" t="s">
        <v>18</v>
      </c>
      <c r="F2900" s="88" t="s">
        <v>167</v>
      </c>
      <c r="G2900" s="88" t="s">
        <v>99</v>
      </c>
      <c r="H2900" s="91" t="s">
        <v>48</v>
      </c>
      <c r="I2900" s="92" t="n">
        <v>27</v>
      </c>
      <c r="J2900" s="93" t="n">
        <v>149</v>
      </c>
      <c r="K2900" s="94" t="n">
        <f aca="false">I2900 * J2900</f>
        <v>4023</v>
      </c>
      <c r="L2900" s="94" t="n">
        <f aca="false">K2900 *M2900</f>
        <v>1810.35</v>
      </c>
      <c r="M2900" s="95" t="n">
        <v>0.45</v>
      </c>
      <c r="N2900" s="88" t="s">
        <v>23</v>
      </c>
      <c r="O2900" s="91" t="s">
        <v>219</v>
      </c>
      <c r="P2900" s="0" t="str">
        <f aca="false">RIGHT(H2900,LEN(H2900) - FIND(" ", H2900))</f>
        <v>Street Footwear</v>
      </c>
    </row>
    <row r="2901" customFormat="false" ht="14.25" hidden="false" customHeight="true" outlineLevel="0" collapsed="false">
      <c r="B2901" s="88" t="s">
        <v>22</v>
      </c>
      <c r="C2901" s="89" t="n">
        <v>1185732</v>
      </c>
      <c r="D2901" s="90" t="n">
        <v>44265</v>
      </c>
      <c r="E2901" s="88" t="s">
        <v>18</v>
      </c>
      <c r="F2901" s="88" t="s">
        <v>167</v>
      </c>
      <c r="G2901" s="88" t="s">
        <v>99</v>
      </c>
      <c r="H2901" s="91" t="s">
        <v>44</v>
      </c>
      <c r="I2901" s="92" t="n">
        <v>33</v>
      </c>
      <c r="J2901" s="93" t="n">
        <v>112</v>
      </c>
      <c r="K2901" s="94" t="n">
        <f aca="false">I2901 * J2901</f>
        <v>3696</v>
      </c>
      <c r="L2901" s="94" t="n">
        <f aca="false">K2901 *M2901</f>
        <v>1737.12</v>
      </c>
      <c r="M2901" s="95" t="n">
        <v>0.47</v>
      </c>
      <c r="N2901" s="88" t="s">
        <v>23</v>
      </c>
      <c r="O2901" s="91" t="s">
        <v>219</v>
      </c>
      <c r="P2901" s="0" t="str">
        <f aca="false">RIGHT(H2901,LEN(H2901) - FIND(" ", H2901))</f>
        <v>Athletic Footwear</v>
      </c>
    </row>
    <row r="2902" customFormat="false" ht="14.25" hidden="false" customHeight="true" outlineLevel="0" collapsed="false">
      <c r="B2902" s="88" t="s">
        <v>22</v>
      </c>
      <c r="C2902" s="89" t="n">
        <v>1185732</v>
      </c>
      <c r="D2902" s="90" t="n">
        <v>44265</v>
      </c>
      <c r="E2902" s="88" t="s">
        <v>18</v>
      </c>
      <c r="F2902" s="88" t="s">
        <v>167</v>
      </c>
      <c r="G2902" s="88" t="s">
        <v>99</v>
      </c>
      <c r="H2902" s="91" t="s">
        <v>16</v>
      </c>
      <c r="I2902" s="92" t="n">
        <v>47</v>
      </c>
      <c r="J2902" s="93" t="n">
        <v>126</v>
      </c>
      <c r="K2902" s="94" t="n">
        <f aca="false">I2902 * J2902</f>
        <v>5922</v>
      </c>
      <c r="L2902" s="94" t="n">
        <f aca="false">K2902 *M2902</f>
        <v>2664.9</v>
      </c>
      <c r="M2902" s="95" t="n">
        <v>0.45</v>
      </c>
      <c r="N2902" s="88" t="s">
        <v>23</v>
      </c>
      <c r="O2902" s="91" t="s">
        <v>218</v>
      </c>
      <c r="P2902" s="0" t="str">
        <f aca="false">RIGHT(H2902,LEN(H2902) - FIND(" ", H2902))</f>
        <v>Apparel</v>
      </c>
    </row>
    <row r="2903" customFormat="false" ht="14.25" hidden="false" customHeight="true" outlineLevel="0" collapsed="false">
      <c r="B2903" s="88" t="s">
        <v>22</v>
      </c>
      <c r="C2903" s="89" t="n">
        <v>1185732</v>
      </c>
      <c r="D2903" s="90" t="n">
        <v>44265</v>
      </c>
      <c r="E2903" s="88" t="s">
        <v>18</v>
      </c>
      <c r="F2903" s="88" t="s">
        <v>167</v>
      </c>
      <c r="G2903" s="88" t="s">
        <v>99</v>
      </c>
      <c r="H2903" s="91" t="s">
        <v>38</v>
      </c>
      <c r="I2903" s="92" t="n">
        <v>37</v>
      </c>
      <c r="J2903" s="93" t="n">
        <v>165</v>
      </c>
      <c r="K2903" s="94" t="n">
        <f aca="false">I2903 * J2903</f>
        <v>6105</v>
      </c>
      <c r="L2903" s="94" t="n">
        <f aca="false">K2903 *M2903</f>
        <v>2258.85</v>
      </c>
      <c r="M2903" s="95" t="n">
        <v>0.37</v>
      </c>
      <c r="N2903" s="88" t="s">
        <v>23</v>
      </c>
      <c r="O2903" s="91" t="s">
        <v>219</v>
      </c>
      <c r="P2903" s="0" t="str">
        <f aca="false">RIGHT(H2903,LEN(H2903) - FIND(" ", H2903))</f>
        <v>Apparel</v>
      </c>
    </row>
    <row r="2904" customFormat="false" ht="14.25" hidden="false" customHeight="true" outlineLevel="0" collapsed="false">
      <c r="B2904" s="88" t="s">
        <v>43</v>
      </c>
      <c r="C2904" s="89" t="n">
        <v>1185732</v>
      </c>
      <c r="D2904" s="90" t="n">
        <v>44265</v>
      </c>
      <c r="E2904" s="88" t="s">
        <v>18</v>
      </c>
      <c r="F2904" s="88" t="s">
        <v>157</v>
      </c>
      <c r="G2904" s="88" t="s">
        <v>154</v>
      </c>
      <c r="H2904" s="91" t="s">
        <v>32</v>
      </c>
      <c r="I2904" s="92" t="n">
        <v>29</v>
      </c>
      <c r="J2904" s="93" t="n">
        <v>168</v>
      </c>
      <c r="K2904" s="94" t="n">
        <f aca="false">I2904 * J2904</f>
        <v>4872</v>
      </c>
      <c r="L2904" s="94" t="n">
        <f aca="false">K2904 *M2904</f>
        <v>2533.44</v>
      </c>
      <c r="M2904" s="95" t="n">
        <v>0.52</v>
      </c>
      <c r="N2904" s="88" t="s">
        <v>23</v>
      </c>
      <c r="O2904" s="91" t="s">
        <v>218</v>
      </c>
      <c r="P2904" s="0" t="str">
        <f aca="false">RIGHT(H2904,LEN(H2904) - FIND(" ", H2904))</f>
        <v>Street Footwear</v>
      </c>
    </row>
    <row r="2905" customFormat="false" ht="14.25" hidden="false" customHeight="true" outlineLevel="0" collapsed="false">
      <c r="B2905" s="88" t="s">
        <v>43</v>
      </c>
      <c r="C2905" s="89" t="n">
        <v>1185732</v>
      </c>
      <c r="D2905" s="90" t="n">
        <v>44265</v>
      </c>
      <c r="E2905" s="88" t="s">
        <v>18</v>
      </c>
      <c r="F2905" s="88" t="s">
        <v>157</v>
      </c>
      <c r="G2905" s="88" t="s">
        <v>154</v>
      </c>
      <c r="H2905" s="91" t="s">
        <v>24</v>
      </c>
      <c r="I2905" s="92" t="n">
        <v>28</v>
      </c>
      <c r="J2905" s="93" t="n">
        <v>102</v>
      </c>
      <c r="K2905" s="94" t="n">
        <f aca="false">I2905 * J2905</f>
        <v>2856</v>
      </c>
      <c r="L2905" s="94" t="n">
        <f aca="false">K2905 *M2905</f>
        <v>1428</v>
      </c>
      <c r="M2905" s="95" t="n">
        <v>0.5</v>
      </c>
      <c r="N2905" s="88" t="s">
        <v>23</v>
      </c>
      <c r="O2905" s="91" t="s">
        <v>218</v>
      </c>
      <c r="P2905" s="0" t="str">
        <f aca="false">RIGHT(H2905,LEN(H2905) - FIND(" ", H2905))</f>
        <v>Athletic Footwear</v>
      </c>
    </row>
    <row r="2906" customFormat="false" ht="14.25" hidden="false" customHeight="true" outlineLevel="0" collapsed="false">
      <c r="B2906" s="88" t="s">
        <v>43</v>
      </c>
      <c r="C2906" s="89" t="n">
        <v>1185732</v>
      </c>
      <c r="D2906" s="90" t="n">
        <v>44265</v>
      </c>
      <c r="E2906" s="88" t="s">
        <v>18</v>
      </c>
      <c r="F2906" s="88" t="s">
        <v>157</v>
      </c>
      <c r="G2906" s="88" t="s">
        <v>154</v>
      </c>
      <c r="H2906" s="91" t="s">
        <v>48</v>
      </c>
      <c r="I2906" s="92" t="n">
        <v>18</v>
      </c>
      <c r="J2906" s="93" t="n">
        <v>112</v>
      </c>
      <c r="K2906" s="94" t="n">
        <f aca="false">I2906 * J2906</f>
        <v>2016</v>
      </c>
      <c r="L2906" s="94" t="n">
        <f aca="false">K2906 *M2906</f>
        <v>1008</v>
      </c>
      <c r="M2906" s="95" t="n">
        <v>0.5</v>
      </c>
      <c r="N2906" s="88" t="s">
        <v>23</v>
      </c>
      <c r="O2906" s="91" t="s">
        <v>219</v>
      </c>
      <c r="P2906" s="0" t="str">
        <f aca="false">RIGHT(H2906,LEN(H2906) - FIND(" ", H2906))</f>
        <v>Street Footwear</v>
      </c>
    </row>
    <row r="2907" customFormat="false" ht="14.25" hidden="false" customHeight="true" outlineLevel="0" collapsed="false">
      <c r="B2907" s="88" t="s">
        <v>43</v>
      </c>
      <c r="C2907" s="89" t="n">
        <v>1185732</v>
      </c>
      <c r="D2907" s="90" t="n">
        <v>44265</v>
      </c>
      <c r="E2907" s="88" t="s">
        <v>18</v>
      </c>
      <c r="F2907" s="88" t="s">
        <v>157</v>
      </c>
      <c r="G2907" s="88" t="s">
        <v>154</v>
      </c>
      <c r="H2907" s="91" t="s">
        <v>44</v>
      </c>
      <c r="I2907" s="92" t="n">
        <v>23</v>
      </c>
      <c r="J2907" s="93" t="n">
        <v>73</v>
      </c>
      <c r="K2907" s="94" t="n">
        <f aca="false">I2907 * J2907</f>
        <v>1679</v>
      </c>
      <c r="L2907" s="94" t="n">
        <f aca="false">K2907 *M2907</f>
        <v>889.87</v>
      </c>
      <c r="M2907" s="95" t="n">
        <v>0.53</v>
      </c>
      <c r="N2907" s="88" t="s">
        <v>23</v>
      </c>
      <c r="O2907" s="91" t="s">
        <v>219</v>
      </c>
      <c r="P2907" s="0" t="str">
        <f aca="false">RIGHT(H2907,LEN(H2907) - FIND(" ", H2907))</f>
        <v>Athletic Footwear</v>
      </c>
    </row>
    <row r="2908" customFormat="false" ht="14.25" hidden="false" customHeight="true" outlineLevel="0" collapsed="false">
      <c r="B2908" s="88" t="s">
        <v>43</v>
      </c>
      <c r="C2908" s="89" t="n">
        <v>1185732</v>
      </c>
      <c r="D2908" s="90" t="n">
        <v>44265</v>
      </c>
      <c r="E2908" s="88" t="s">
        <v>18</v>
      </c>
      <c r="F2908" s="88" t="s">
        <v>157</v>
      </c>
      <c r="G2908" s="88" t="s">
        <v>154</v>
      </c>
      <c r="H2908" s="91" t="s">
        <v>16</v>
      </c>
      <c r="I2908" s="92" t="n">
        <v>38</v>
      </c>
      <c r="J2908" s="93" t="n">
        <v>75</v>
      </c>
      <c r="K2908" s="94" t="n">
        <f aca="false">I2908 * J2908</f>
        <v>2850</v>
      </c>
      <c r="L2908" s="94" t="n">
        <f aca="false">K2908 *M2908</f>
        <v>1425</v>
      </c>
      <c r="M2908" s="95" t="n">
        <v>0.5</v>
      </c>
      <c r="N2908" s="88" t="s">
        <v>23</v>
      </c>
      <c r="O2908" s="91" t="s">
        <v>218</v>
      </c>
      <c r="P2908" s="0" t="str">
        <f aca="false">RIGHT(H2908,LEN(H2908) - FIND(" ", H2908))</f>
        <v>Apparel</v>
      </c>
    </row>
    <row r="2909" customFormat="false" ht="14.25" hidden="false" customHeight="true" outlineLevel="0" collapsed="false">
      <c r="B2909" s="88" t="s">
        <v>43</v>
      </c>
      <c r="C2909" s="89" t="n">
        <v>1185732</v>
      </c>
      <c r="D2909" s="90" t="n">
        <v>44265</v>
      </c>
      <c r="E2909" s="88" t="s">
        <v>18</v>
      </c>
      <c r="F2909" s="88" t="s">
        <v>157</v>
      </c>
      <c r="G2909" s="88" t="s">
        <v>154</v>
      </c>
      <c r="H2909" s="91" t="s">
        <v>38</v>
      </c>
      <c r="I2909" s="92" t="n">
        <v>29</v>
      </c>
      <c r="J2909" s="93" t="n">
        <v>100</v>
      </c>
      <c r="K2909" s="94" t="n">
        <f aca="false">I2909 * J2909</f>
        <v>2900</v>
      </c>
      <c r="L2909" s="94" t="n">
        <f aca="false">K2909 *M2909</f>
        <v>1856</v>
      </c>
      <c r="M2909" s="95" t="n">
        <v>0.64</v>
      </c>
      <c r="N2909" s="88" t="s">
        <v>23</v>
      </c>
      <c r="O2909" s="91" t="s">
        <v>219</v>
      </c>
      <c r="P2909" s="0" t="str">
        <f aca="false">RIGHT(H2909,LEN(H2909) - FIND(" ", H2909))</f>
        <v>Apparel</v>
      </c>
    </row>
    <row r="2910" customFormat="false" ht="14.25" hidden="false" customHeight="true" outlineLevel="0" collapsed="false">
      <c r="B2910" s="88" t="s">
        <v>15</v>
      </c>
      <c r="C2910" s="89" t="n">
        <v>1185732</v>
      </c>
      <c r="D2910" s="90" t="n">
        <v>44265</v>
      </c>
      <c r="E2910" s="88" t="s">
        <v>26</v>
      </c>
      <c r="F2910" s="88" t="s">
        <v>159</v>
      </c>
      <c r="G2910" s="88" t="s">
        <v>95</v>
      </c>
      <c r="H2910" s="91" t="s">
        <v>32</v>
      </c>
      <c r="I2910" s="92" t="n">
        <v>44</v>
      </c>
      <c r="J2910" s="93" t="n">
        <v>142</v>
      </c>
      <c r="K2910" s="94" t="n">
        <f aca="false">I2910 * J2910</f>
        <v>6248</v>
      </c>
      <c r="L2910" s="94" t="n">
        <f aca="false">K2910 *M2910</f>
        <v>3748.8</v>
      </c>
      <c r="M2910" s="95" t="n">
        <v>0.6</v>
      </c>
      <c r="N2910" s="88" t="s">
        <v>23</v>
      </c>
      <c r="O2910" s="91" t="s">
        <v>218</v>
      </c>
      <c r="P2910" s="0" t="str">
        <f aca="false">RIGHT(H2910,LEN(H2910) - FIND(" ", H2910))</f>
        <v>Street Footwear</v>
      </c>
    </row>
    <row r="2911" customFormat="false" ht="14.25" hidden="false" customHeight="true" outlineLevel="0" collapsed="false">
      <c r="B2911" s="88" t="s">
        <v>15</v>
      </c>
      <c r="C2911" s="89" t="n">
        <v>1185732</v>
      </c>
      <c r="D2911" s="90" t="n">
        <v>44265</v>
      </c>
      <c r="E2911" s="88" t="s">
        <v>26</v>
      </c>
      <c r="F2911" s="88" t="s">
        <v>159</v>
      </c>
      <c r="G2911" s="88" t="s">
        <v>95</v>
      </c>
      <c r="H2911" s="91" t="s">
        <v>24</v>
      </c>
      <c r="I2911" s="92" t="n">
        <v>42</v>
      </c>
      <c r="J2911" s="93" t="n">
        <v>70</v>
      </c>
      <c r="K2911" s="94" t="n">
        <f aca="false">I2911 * J2911</f>
        <v>2940</v>
      </c>
      <c r="L2911" s="94" t="n">
        <f aca="false">K2911 *M2911</f>
        <v>1675.8</v>
      </c>
      <c r="M2911" s="95" t="n">
        <v>0.57</v>
      </c>
      <c r="N2911" s="88" t="s">
        <v>23</v>
      </c>
      <c r="O2911" s="91" t="s">
        <v>218</v>
      </c>
      <c r="P2911" s="0" t="str">
        <f aca="false">RIGHT(H2911,LEN(H2911) - FIND(" ", H2911))</f>
        <v>Athletic Footwear</v>
      </c>
    </row>
    <row r="2912" customFormat="false" ht="14.25" hidden="false" customHeight="true" outlineLevel="0" collapsed="false">
      <c r="B2912" s="88" t="s">
        <v>15</v>
      </c>
      <c r="C2912" s="89" t="n">
        <v>1185732</v>
      </c>
      <c r="D2912" s="90" t="n">
        <v>44265</v>
      </c>
      <c r="E2912" s="88" t="s">
        <v>26</v>
      </c>
      <c r="F2912" s="88" t="s">
        <v>159</v>
      </c>
      <c r="G2912" s="88" t="s">
        <v>95</v>
      </c>
      <c r="H2912" s="91" t="s">
        <v>48</v>
      </c>
      <c r="I2912" s="92" t="n">
        <v>34</v>
      </c>
      <c r="J2912" s="93" t="n">
        <v>77</v>
      </c>
      <c r="K2912" s="94" t="n">
        <f aca="false">I2912 * J2912</f>
        <v>2618</v>
      </c>
      <c r="L2912" s="94" t="n">
        <f aca="false">K2912 *M2912</f>
        <v>1282.82</v>
      </c>
      <c r="M2912" s="95" t="n">
        <v>0.49</v>
      </c>
      <c r="N2912" s="88" t="s">
        <v>23</v>
      </c>
      <c r="O2912" s="91" t="s">
        <v>219</v>
      </c>
      <c r="P2912" s="0" t="str">
        <f aca="false">RIGHT(H2912,LEN(H2912) - FIND(" ", H2912))</f>
        <v>Street Footwear</v>
      </c>
    </row>
    <row r="2913" customFormat="false" ht="14.25" hidden="false" customHeight="true" outlineLevel="0" collapsed="false">
      <c r="B2913" s="88" t="s">
        <v>15</v>
      </c>
      <c r="C2913" s="89" t="n">
        <v>1185732</v>
      </c>
      <c r="D2913" s="90" t="n">
        <v>44265</v>
      </c>
      <c r="E2913" s="88" t="s">
        <v>26</v>
      </c>
      <c r="F2913" s="88" t="s">
        <v>159</v>
      </c>
      <c r="G2913" s="88" t="s">
        <v>95</v>
      </c>
      <c r="H2913" s="91" t="s">
        <v>44</v>
      </c>
      <c r="I2913" s="92" t="n">
        <v>36</v>
      </c>
      <c r="J2913" s="93" t="n">
        <v>38</v>
      </c>
      <c r="K2913" s="94" t="n">
        <f aca="false">I2913 * J2913</f>
        <v>1368</v>
      </c>
      <c r="L2913" s="94" t="n">
        <f aca="false">K2913 *M2913</f>
        <v>670.32</v>
      </c>
      <c r="M2913" s="95" t="n">
        <v>0.49</v>
      </c>
      <c r="N2913" s="88" t="s">
        <v>23</v>
      </c>
      <c r="O2913" s="91" t="s">
        <v>219</v>
      </c>
      <c r="P2913" s="0" t="str">
        <f aca="false">RIGHT(H2913,LEN(H2913) - FIND(" ", H2913))</f>
        <v>Athletic Footwear</v>
      </c>
    </row>
    <row r="2914" customFormat="false" ht="14.25" hidden="false" customHeight="true" outlineLevel="0" collapsed="false">
      <c r="B2914" s="88" t="s">
        <v>15</v>
      </c>
      <c r="C2914" s="89" t="n">
        <v>1185732</v>
      </c>
      <c r="D2914" s="90" t="n">
        <v>44265</v>
      </c>
      <c r="E2914" s="88" t="s">
        <v>26</v>
      </c>
      <c r="F2914" s="88" t="s">
        <v>159</v>
      </c>
      <c r="G2914" s="88" t="s">
        <v>95</v>
      </c>
      <c r="H2914" s="91" t="s">
        <v>16</v>
      </c>
      <c r="I2914" s="92" t="n">
        <v>51</v>
      </c>
      <c r="J2914" s="93" t="n">
        <v>47</v>
      </c>
      <c r="K2914" s="94" t="n">
        <f aca="false">I2914 * J2914</f>
        <v>2397</v>
      </c>
      <c r="L2914" s="94" t="n">
        <f aca="false">K2914 *M2914</f>
        <v>1174.53</v>
      </c>
      <c r="M2914" s="95" t="n">
        <v>0.49</v>
      </c>
      <c r="N2914" s="88" t="s">
        <v>23</v>
      </c>
      <c r="O2914" s="91" t="s">
        <v>218</v>
      </c>
      <c r="P2914" s="0" t="str">
        <f aca="false">RIGHT(H2914,LEN(H2914) - FIND(" ", H2914))</f>
        <v>Apparel</v>
      </c>
    </row>
    <row r="2915" customFormat="false" ht="14.25" hidden="false" customHeight="true" outlineLevel="0" collapsed="false">
      <c r="B2915" s="88" t="s">
        <v>15</v>
      </c>
      <c r="C2915" s="89" t="n">
        <v>1185732</v>
      </c>
      <c r="D2915" s="90" t="n">
        <v>44265</v>
      </c>
      <c r="E2915" s="88" t="s">
        <v>26</v>
      </c>
      <c r="F2915" s="88" t="s">
        <v>159</v>
      </c>
      <c r="G2915" s="88" t="s">
        <v>95</v>
      </c>
      <c r="H2915" s="91" t="s">
        <v>38</v>
      </c>
      <c r="I2915" s="92" t="n">
        <v>41</v>
      </c>
      <c r="J2915" s="93" t="n">
        <v>80</v>
      </c>
      <c r="K2915" s="94" t="n">
        <f aca="false">I2915 * J2915</f>
        <v>3280</v>
      </c>
      <c r="L2915" s="94" t="n">
        <f aca="false">K2915 *M2915</f>
        <v>1804</v>
      </c>
      <c r="M2915" s="95" t="n">
        <v>0.55</v>
      </c>
      <c r="N2915" s="88" t="s">
        <v>23</v>
      </c>
      <c r="O2915" s="91" t="s">
        <v>219</v>
      </c>
      <c r="P2915" s="0" t="str">
        <f aca="false">RIGHT(H2915,LEN(H2915) - FIND(" ", H2915))</f>
        <v>Apparel</v>
      </c>
    </row>
    <row r="2916" customFormat="false" ht="14.25" hidden="false" customHeight="true" outlineLevel="0" collapsed="false">
      <c r="B2916" s="88" t="s">
        <v>22</v>
      </c>
      <c r="C2916" s="89" t="n">
        <v>1189833</v>
      </c>
      <c r="D2916" s="90" t="n">
        <v>44265</v>
      </c>
      <c r="E2916" s="88" t="s">
        <v>18</v>
      </c>
      <c r="F2916" s="88" t="s">
        <v>19</v>
      </c>
      <c r="G2916" s="88" t="s">
        <v>60</v>
      </c>
      <c r="H2916" s="91" t="s">
        <v>44</v>
      </c>
      <c r="I2916" s="92" t="n">
        <v>33</v>
      </c>
      <c r="J2916" s="93" t="n">
        <v>182</v>
      </c>
      <c r="K2916" s="94" t="n">
        <f aca="false">I2916 * J2916</f>
        <v>6006</v>
      </c>
      <c r="L2916" s="94" t="n">
        <f aca="false">K2916 *M2916</f>
        <v>2282.28</v>
      </c>
      <c r="M2916" s="95" t="n">
        <v>0.38</v>
      </c>
      <c r="N2916" s="88" t="s">
        <v>31</v>
      </c>
      <c r="O2916" s="91" t="s">
        <v>219</v>
      </c>
      <c r="P2916" s="0" t="str">
        <f aca="false">RIGHT(H2916,LEN(H2916) - FIND(" ", H2916))</f>
        <v>Athletic Footwear</v>
      </c>
    </row>
    <row r="2917" customFormat="false" ht="14.25" hidden="false" customHeight="true" outlineLevel="0" collapsed="false">
      <c r="B2917" s="88" t="s">
        <v>43</v>
      </c>
      <c r="C2917" s="89" t="n">
        <v>1185732</v>
      </c>
      <c r="D2917" s="90" t="n">
        <v>44265</v>
      </c>
      <c r="E2917" s="88" t="s">
        <v>18</v>
      </c>
      <c r="F2917" s="88" t="s">
        <v>157</v>
      </c>
      <c r="G2917" s="88" t="s">
        <v>154</v>
      </c>
      <c r="H2917" s="91" t="s">
        <v>32</v>
      </c>
      <c r="I2917" s="92" t="n">
        <v>20</v>
      </c>
      <c r="J2917" s="93" t="n">
        <v>228</v>
      </c>
      <c r="K2917" s="94" t="n">
        <f aca="false">I2917 * J2917</f>
        <v>4560</v>
      </c>
      <c r="L2917" s="94" t="n">
        <f aca="false">K2917 *M2917</f>
        <v>1960.8</v>
      </c>
      <c r="M2917" s="95" t="n">
        <v>0.43</v>
      </c>
      <c r="N2917" s="88" t="s">
        <v>31</v>
      </c>
      <c r="O2917" s="91" t="s">
        <v>218</v>
      </c>
      <c r="P2917" s="0" t="str">
        <f aca="false">RIGHT(H2917,LEN(H2917) - FIND(" ", H2917))</f>
        <v>Street Footwear</v>
      </c>
    </row>
    <row r="2918" customFormat="false" ht="14.25" hidden="false" customHeight="true" outlineLevel="0" collapsed="false">
      <c r="B2918" s="88" t="s">
        <v>43</v>
      </c>
      <c r="C2918" s="89" t="n">
        <v>1185732</v>
      </c>
      <c r="D2918" s="90" t="n">
        <v>44265</v>
      </c>
      <c r="E2918" s="88" t="s">
        <v>18</v>
      </c>
      <c r="F2918" s="88" t="s">
        <v>157</v>
      </c>
      <c r="G2918" s="88" t="s">
        <v>154</v>
      </c>
      <c r="H2918" s="91" t="s">
        <v>24</v>
      </c>
      <c r="I2918" s="92" t="n">
        <v>22</v>
      </c>
      <c r="J2918" s="93" t="n">
        <v>105</v>
      </c>
      <c r="K2918" s="94" t="n">
        <f aca="false">I2918 * J2918</f>
        <v>2310</v>
      </c>
      <c r="L2918" s="94" t="n">
        <f aca="false">K2918 *M2918</f>
        <v>924</v>
      </c>
      <c r="M2918" s="95" t="n">
        <v>0.4</v>
      </c>
      <c r="N2918" s="88" t="s">
        <v>31</v>
      </c>
      <c r="O2918" s="91" t="s">
        <v>218</v>
      </c>
      <c r="P2918" s="0" t="str">
        <f aca="false">RIGHT(H2918,LEN(H2918) - FIND(" ", H2918))</f>
        <v>Athletic Footwear</v>
      </c>
    </row>
    <row r="2919" customFormat="false" ht="14.25" hidden="false" customHeight="true" outlineLevel="0" collapsed="false">
      <c r="B2919" s="88" t="s">
        <v>43</v>
      </c>
      <c r="C2919" s="89" t="n">
        <v>1185732</v>
      </c>
      <c r="D2919" s="90" t="n">
        <v>44265</v>
      </c>
      <c r="E2919" s="88" t="s">
        <v>18</v>
      </c>
      <c r="F2919" s="88" t="s">
        <v>157</v>
      </c>
      <c r="G2919" s="88" t="s">
        <v>154</v>
      </c>
      <c r="H2919" s="91" t="s">
        <v>48</v>
      </c>
      <c r="I2919" s="92" t="n">
        <v>16</v>
      </c>
      <c r="J2919" s="93" t="n">
        <v>140</v>
      </c>
      <c r="K2919" s="94" t="n">
        <f aca="false">I2919 * J2919</f>
        <v>2240</v>
      </c>
      <c r="L2919" s="94" t="n">
        <f aca="false">K2919 *M2919</f>
        <v>873.6</v>
      </c>
      <c r="M2919" s="95" t="n">
        <v>0.39</v>
      </c>
      <c r="N2919" s="88" t="s">
        <v>31</v>
      </c>
      <c r="O2919" s="91" t="s">
        <v>219</v>
      </c>
      <c r="P2919" s="0" t="str">
        <f aca="false">RIGHT(H2919,LEN(H2919) - FIND(" ", H2919))</f>
        <v>Street Footwear</v>
      </c>
    </row>
    <row r="2920" customFormat="false" ht="14.25" hidden="false" customHeight="true" outlineLevel="0" collapsed="false">
      <c r="B2920" s="88" t="s">
        <v>43</v>
      </c>
      <c r="C2920" s="89" t="n">
        <v>1185732</v>
      </c>
      <c r="D2920" s="90" t="n">
        <v>44265</v>
      </c>
      <c r="E2920" s="88" t="s">
        <v>18</v>
      </c>
      <c r="F2920" s="88" t="s">
        <v>157</v>
      </c>
      <c r="G2920" s="88" t="s">
        <v>154</v>
      </c>
      <c r="H2920" s="91" t="s">
        <v>44</v>
      </c>
      <c r="I2920" s="92" t="n">
        <v>20</v>
      </c>
      <c r="J2920" s="93" t="n">
        <v>75</v>
      </c>
      <c r="K2920" s="94" t="n">
        <f aca="false">I2920 * J2920</f>
        <v>1500</v>
      </c>
      <c r="L2920" s="94" t="n">
        <f aca="false">K2920 *M2920</f>
        <v>630</v>
      </c>
      <c r="M2920" s="95" t="n">
        <v>0.42</v>
      </c>
      <c r="N2920" s="88" t="s">
        <v>31</v>
      </c>
      <c r="O2920" s="91" t="s">
        <v>219</v>
      </c>
      <c r="P2920" s="0" t="str">
        <f aca="false">RIGHT(H2920,LEN(H2920) - FIND(" ", H2920))</f>
        <v>Athletic Footwear</v>
      </c>
    </row>
    <row r="2921" customFormat="false" ht="14.25" hidden="false" customHeight="true" outlineLevel="0" collapsed="false">
      <c r="B2921" s="88" t="s">
        <v>43</v>
      </c>
      <c r="C2921" s="89" t="n">
        <v>1185732</v>
      </c>
      <c r="D2921" s="90" t="n">
        <v>44265</v>
      </c>
      <c r="E2921" s="88" t="s">
        <v>18</v>
      </c>
      <c r="F2921" s="88" t="s">
        <v>157</v>
      </c>
      <c r="G2921" s="88" t="s">
        <v>154</v>
      </c>
      <c r="H2921" s="91" t="s">
        <v>16</v>
      </c>
      <c r="I2921" s="92" t="n">
        <v>28</v>
      </c>
      <c r="J2921" s="93" t="n">
        <v>90</v>
      </c>
      <c r="K2921" s="94" t="n">
        <f aca="false">I2921 * J2921</f>
        <v>2520</v>
      </c>
      <c r="L2921" s="94" t="n">
        <f aca="false">K2921 *M2921</f>
        <v>1008</v>
      </c>
      <c r="M2921" s="95" t="n">
        <v>0.4</v>
      </c>
      <c r="N2921" s="88" t="s">
        <v>31</v>
      </c>
      <c r="O2921" s="91" t="s">
        <v>218</v>
      </c>
      <c r="P2921" s="0" t="str">
        <f aca="false">RIGHT(H2921,LEN(H2921) - FIND(" ", H2921))</f>
        <v>Apparel</v>
      </c>
    </row>
    <row r="2922" customFormat="false" ht="14.25" hidden="false" customHeight="true" outlineLevel="0" collapsed="false">
      <c r="B2922" s="88" t="s">
        <v>43</v>
      </c>
      <c r="C2922" s="89" t="n">
        <v>1185732</v>
      </c>
      <c r="D2922" s="90" t="n">
        <v>44265</v>
      </c>
      <c r="E2922" s="88" t="s">
        <v>18</v>
      </c>
      <c r="F2922" s="88" t="s">
        <v>157</v>
      </c>
      <c r="G2922" s="88" t="s">
        <v>154</v>
      </c>
      <c r="H2922" s="91" t="s">
        <v>38</v>
      </c>
      <c r="I2922" s="92" t="n">
        <v>21</v>
      </c>
      <c r="J2922" s="93" t="n">
        <v>140</v>
      </c>
      <c r="K2922" s="94" t="n">
        <f aca="false">I2922 * J2922</f>
        <v>2940</v>
      </c>
      <c r="L2922" s="94" t="n">
        <f aca="false">K2922 *M2922</f>
        <v>1675.8</v>
      </c>
      <c r="M2922" s="95" t="n">
        <v>0.57</v>
      </c>
      <c r="N2922" s="88" t="s">
        <v>31</v>
      </c>
      <c r="O2922" s="91" t="s">
        <v>219</v>
      </c>
      <c r="P2922" s="0" t="str">
        <f aca="false">RIGHT(H2922,LEN(H2922) - FIND(" ", H2922))</f>
        <v>Apparel</v>
      </c>
    </row>
    <row r="2923" customFormat="false" ht="14.25" hidden="false" customHeight="true" outlineLevel="0" collapsed="false">
      <c r="B2923" s="88" t="s">
        <v>15</v>
      </c>
      <c r="C2923" s="89" t="n">
        <v>1185732</v>
      </c>
      <c r="D2923" s="90" t="n">
        <v>44265</v>
      </c>
      <c r="E2923" s="88" t="s">
        <v>26</v>
      </c>
      <c r="F2923" s="88" t="s">
        <v>159</v>
      </c>
      <c r="G2923" s="88" t="s">
        <v>95</v>
      </c>
      <c r="H2923" s="91" t="s">
        <v>32</v>
      </c>
      <c r="I2923" s="92" t="n">
        <v>35</v>
      </c>
      <c r="J2923" s="93" t="n">
        <v>185</v>
      </c>
      <c r="K2923" s="94" t="n">
        <f aca="false">I2923 * J2923</f>
        <v>6475</v>
      </c>
      <c r="L2923" s="94" t="n">
        <f aca="false">K2923 *M2923</f>
        <v>3172.75</v>
      </c>
      <c r="M2923" s="95" t="n">
        <v>0.49</v>
      </c>
      <c r="N2923" s="88" t="s">
        <v>31</v>
      </c>
      <c r="O2923" s="91" t="s">
        <v>218</v>
      </c>
      <c r="P2923" s="0" t="str">
        <f aca="false">RIGHT(H2923,LEN(H2923) - FIND(" ", H2923))</f>
        <v>Street Footwear</v>
      </c>
    </row>
    <row r="2924" customFormat="false" ht="14.25" hidden="false" customHeight="true" outlineLevel="0" collapsed="false">
      <c r="B2924" s="88" t="s">
        <v>15</v>
      </c>
      <c r="C2924" s="89" t="n">
        <v>1185732</v>
      </c>
      <c r="D2924" s="90" t="n">
        <v>44265</v>
      </c>
      <c r="E2924" s="88" t="s">
        <v>26</v>
      </c>
      <c r="F2924" s="88" t="s">
        <v>159</v>
      </c>
      <c r="G2924" s="88" t="s">
        <v>95</v>
      </c>
      <c r="H2924" s="91" t="s">
        <v>24</v>
      </c>
      <c r="I2924" s="92" t="n">
        <v>36</v>
      </c>
      <c r="J2924" s="93" t="n">
        <v>80</v>
      </c>
      <c r="K2924" s="94" t="n">
        <f aca="false">I2924 * J2924</f>
        <v>2880</v>
      </c>
      <c r="L2924" s="94" t="n">
        <f aca="false">K2924 *M2924</f>
        <v>1440</v>
      </c>
      <c r="M2924" s="95" t="n">
        <v>0.5</v>
      </c>
      <c r="N2924" s="88" t="s">
        <v>31</v>
      </c>
      <c r="O2924" s="91" t="s">
        <v>218</v>
      </c>
      <c r="P2924" s="0" t="str">
        <f aca="false">RIGHT(H2924,LEN(H2924) - FIND(" ", H2924))</f>
        <v>Athletic Footwear</v>
      </c>
    </row>
    <row r="2925" customFormat="false" ht="14.25" hidden="false" customHeight="true" outlineLevel="0" collapsed="false">
      <c r="B2925" s="88" t="s">
        <v>15</v>
      </c>
      <c r="C2925" s="89" t="n">
        <v>1185732</v>
      </c>
      <c r="D2925" s="90" t="n">
        <v>44265</v>
      </c>
      <c r="E2925" s="88" t="s">
        <v>26</v>
      </c>
      <c r="F2925" s="88" t="s">
        <v>159</v>
      </c>
      <c r="G2925" s="88" t="s">
        <v>95</v>
      </c>
      <c r="H2925" s="91" t="s">
        <v>48</v>
      </c>
      <c r="I2925" s="92" t="n">
        <v>23</v>
      </c>
      <c r="J2925" s="93" t="n">
        <v>85</v>
      </c>
      <c r="K2925" s="94" t="n">
        <f aca="false">I2925 * J2925</f>
        <v>1955</v>
      </c>
      <c r="L2925" s="94" t="n">
        <f aca="false">K2925 *M2925</f>
        <v>742.9</v>
      </c>
      <c r="M2925" s="95" t="n">
        <v>0.38</v>
      </c>
      <c r="N2925" s="88" t="s">
        <v>31</v>
      </c>
      <c r="O2925" s="91" t="s">
        <v>219</v>
      </c>
      <c r="P2925" s="0" t="str">
        <f aca="false">RIGHT(H2925,LEN(H2925) - FIND(" ", H2925))</f>
        <v>Street Footwear</v>
      </c>
    </row>
    <row r="2926" customFormat="false" ht="14.25" hidden="false" customHeight="true" outlineLevel="0" collapsed="false">
      <c r="B2926" s="88" t="s">
        <v>15</v>
      </c>
      <c r="C2926" s="89" t="n">
        <v>1185732</v>
      </c>
      <c r="D2926" s="90" t="n">
        <v>44265</v>
      </c>
      <c r="E2926" s="88" t="s">
        <v>26</v>
      </c>
      <c r="F2926" s="88" t="s">
        <v>159</v>
      </c>
      <c r="G2926" s="88" t="s">
        <v>95</v>
      </c>
      <c r="H2926" s="91" t="s">
        <v>44</v>
      </c>
      <c r="I2926" s="92" t="n">
        <v>30</v>
      </c>
      <c r="J2926" s="93" t="n">
        <v>39</v>
      </c>
      <c r="K2926" s="94" t="n">
        <f aca="false">I2926 * J2926</f>
        <v>1170</v>
      </c>
      <c r="L2926" s="94" t="n">
        <f aca="false">K2926 *M2926</f>
        <v>468</v>
      </c>
      <c r="M2926" s="95" t="n">
        <v>0.4</v>
      </c>
      <c r="N2926" s="88" t="s">
        <v>31</v>
      </c>
      <c r="O2926" s="91" t="s">
        <v>219</v>
      </c>
      <c r="P2926" s="0" t="str">
        <f aca="false">RIGHT(H2926,LEN(H2926) - FIND(" ", H2926))</f>
        <v>Athletic Footwear</v>
      </c>
    </row>
    <row r="2927" customFormat="false" ht="14.25" hidden="false" customHeight="true" outlineLevel="0" collapsed="false">
      <c r="B2927" s="88" t="s">
        <v>15</v>
      </c>
      <c r="C2927" s="89" t="n">
        <v>1185732</v>
      </c>
      <c r="D2927" s="90" t="n">
        <v>44265</v>
      </c>
      <c r="E2927" s="88" t="s">
        <v>26</v>
      </c>
      <c r="F2927" s="88" t="s">
        <v>159</v>
      </c>
      <c r="G2927" s="88" t="s">
        <v>95</v>
      </c>
      <c r="H2927" s="91" t="s">
        <v>16</v>
      </c>
      <c r="I2927" s="92" t="n">
        <v>36</v>
      </c>
      <c r="J2927" s="93" t="n">
        <v>56</v>
      </c>
      <c r="K2927" s="94" t="n">
        <f aca="false">I2927 * J2927</f>
        <v>2016</v>
      </c>
      <c r="L2927" s="94" t="n">
        <f aca="false">K2927 *M2927</f>
        <v>786.24</v>
      </c>
      <c r="M2927" s="95" t="n">
        <v>0.39</v>
      </c>
      <c r="N2927" s="88" t="s">
        <v>31</v>
      </c>
      <c r="O2927" s="91" t="s">
        <v>218</v>
      </c>
      <c r="P2927" s="0" t="str">
        <f aca="false">RIGHT(H2927,LEN(H2927) - FIND(" ", H2927))</f>
        <v>Apparel</v>
      </c>
    </row>
    <row r="2928" customFormat="false" ht="14.25" hidden="false" customHeight="true" outlineLevel="0" collapsed="false">
      <c r="B2928" s="88" t="s">
        <v>15</v>
      </c>
      <c r="C2928" s="89" t="n">
        <v>1185732</v>
      </c>
      <c r="D2928" s="90" t="n">
        <v>44265</v>
      </c>
      <c r="E2928" s="88" t="s">
        <v>26</v>
      </c>
      <c r="F2928" s="88" t="s">
        <v>159</v>
      </c>
      <c r="G2928" s="88" t="s">
        <v>95</v>
      </c>
      <c r="H2928" s="91" t="s">
        <v>38</v>
      </c>
      <c r="I2928" s="92" t="n">
        <v>29</v>
      </c>
      <c r="J2928" s="93" t="n">
        <v>96</v>
      </c>
      <c r="K2928" s="94" t="n">
        <f aca="false">I2928 * J2928</f>
        <v>2784</v>
      </c>
      <c r="L2928" s="94" t="n">
        <f aca="false">K2928 *M2928</f>
        <v>1280.64</v>
      </c>
      <c r="M2928" s="95" t="n">
        <v>0.46</v>
      </c>
      <c r="N2928" s="88" t="s">
        <v>31</v>
      </c>
      <c r="O2928" s="91" t="s">
        <v>219</v>
      </c>
      <c r="P2928" s="0" t="str">
        <f aca="false">RIGHT(H2928,LEN(H2928) - FIND(" ", H2928))</f>
        <v>Apparel</v>
      </c>
    </row>
    <row r="2929" customFormat="false" ht="14.25" hidden="false" customHeight="true" outlineLevel="0" collapsed="false">
      <c r="B2929" s="88" t="s">
        <v>22</v>
      </c>
      <c r="C2929" s="89" t="n">
        <v>1189833</v>
      </c>
      <c r="D2929" s="90" t="n">
        <v>44266</v>
      </c>
      <c r="E2929" s="88" t="s">
        <v>18</v>
      </c>
      <c r="F2929" s="88" t="s">
        <v>19</v>
      </c>
      <c r="G2929" s="88" t="s">
        <v>129</v>
      </c>
      <c r="H2929" s="91" t="s">
        <v>16</v>
      </c>
      <c r="I2929" s="92" t="n">
        <v>50</v>
      </c>
      <c r="J2929" s="93" t="n">
        <v>500</v>
      </c>
      <c r="K2929" s="94" t="n">
        <f aca="false">I2929 * J2929</f>
        <v>25000</v>
      </c>
      <c r="L2929" s="94" t="n">
        <f aca="false">K2929 *M2929</f>
        <v>13750</v>
      </c>
      <c r="M2929" s="95" t="n">
        <v>0.55</v>
      </c>
      <c r="N2929" s="88" t="s">
        <v>31</v>
      </c>
      <c r="O2929" s="91" t="s">
        <v>218</v>
      </c>
      <c r="P2929" s="0" t="str">
        <f aca="false">RIGHT(H2929,LEN(H2929) - FIND(" ", H2929))</f>
        <v>Apparel</v>
      </c>
    </row>
    <row r="2930" customFormat="false" ht="14.25" hidden="false" customHeight="true" outlineLevel="0" collapsed="false">
      <c r="B2930" s="88" t="s">
        <v>30</v>
      </c>
      <c r="C2930" s="89" t="n">
        <v>1197831</v>
      </c>
      <c r="D2930" s="90" t="n">
        <v>44266</v>
      </c>
      <c r="E2930" s="88" t="s">
        <v>29</v>
      </c>
      <c r="F2930" s="88" t="s">
        <v>124</v>
      </c>
      <c r="G2930" s="88" t="s">
        <v>87</v>
      </c>
      <c r="H2930" s="91" t="s">
        <v>24</v>
      </c>
      <c r="I2930" s="92" t="n">
        <v>30</v>
      </c>
      <c r="J2930" s="93" t="n">
        <v>700</v>
      </c>
      <c r="K2930" s="94" t="n">
        <f aca="false">I2930 * J2930</f>
        <v>21000</v>
      </c>
      <c r="L2930" s="94" t="n">
        <f aca="false">K2930 *M2930</f>
        <v>7350</v>
      </c>
      <c r="M2930" s="95" t="n">
        <v>0.35</v>
      </c>
      <c r="N2930" s="88" t="s">
        <v>31</v>
      </c>
      <c r="O2930" s="91" t="s">
        <v>218</v>
      </c>
      <c r="P2930" s="0" t="str">
        <f aca="false">RIGHT(H2930,LEN(H2930) - FIND(" ", H2930))</f>
        <v>Athletic Footwear</v>
      </c>
    </row>
    <row r="2931" customFormat="false" ht="14.25" hidden="false" customHeight="true" outlineLevel="0" collapsed="false">
      <c r="B2931" s="88" t="s">
        <v>13</v>
      </c>
      <c r="C2931" s="89" t="n">
        <v>1185732</v>
      </c>
      <c r="D2931" s="90" t="n">
        <v>44266</v>
      </c>
      <c r="E2931" s="88" t="s">
        <v>29</v>
      </c>
      <c r="F2931" s="88" t="s">
        <v>153</v>
      </c>
      <c r="G2931" s="88" t="s">
        <v>156</v>
      </c>
      <c r="H2931" s="91" t="s">
        <v>32</v>
      </c>
      <c r="I2931" s="92" t="n">
        <v>40</v>
      </c>
      <c r="J2931" s="93" t="n">
        <v>495</v>
      </c>
      <c r="K2931" s="94" t="n">
        <f aca="false">I2931 * J2931</f>
        <v>19800</v>
      </c>
      <c r="L2931" s="94" t="n">
        <f aca="false">K2931 *M2931</f>
        <v>6930</v>
      </c>
      <c r="M2931" s="95" t="n">
        <v>0.35</v>
      </c>
      <c r="N2931" s="88" t="s">
        <v>23</v>
      </c>
      <c r="O2931" s="91" t="s">
        <v>218</v>
      </c>
      <c r="P2931" s="0" t="str">
        <f aca="false">RIGHT(H2931,LEN(H2931) - FIND(" ", H2931))</f>
        <v>Street Footwear</v>
      </c>
    </row>
    <row r="2932" customFormat="false" ht="14.25" hidden="false" customHeight="true" outlineLevel="0" collapsed="false">
      <c r="B2932" s="88" t="s">
        <v>13</v>
      </c>
      <c r="C2932" s="89" t="n">
        <v>1185732</v>
      </c>
      <c r="D2932" s="90" t="n">
        <v>44266</v>
      </c>
      <c r="E2932" s="88" t="s">
        <v>29</v>
      </c>
      <c r="F2932" s="88" t="s">
        <v>153</v>
      </c>
      <c r="G2932" s="88" t="s">
        <v>156</v>
      </c>
      <c r="H2932" s="91" t="s">
        <v>24</v>
      </c>
      <c r="I2932" s="92" t="n">
        <v>40</v>
      </c>
      <c r="J2932" s="93" t="n">
        <v>200</v>
      </c>
      <c r="K2932" s="94" t="n">
        <f aca="false">I2932 * J2932</f>
        <v>8000</v>
      </c>
      <c r="L2932" s="94" t="n">
        <f aca="false">K2932 *M2932</f>
        <v>2400</v>
      </c>
      <c r="M2932" s="95" t="n">
        <v>0.3</v>
      </c>
      <c r="N2932" s="88" t="s">
        <v>23</v>
      </c>
      <c r="O2932" s="91" t="s">
        <v>218</v>
      </c>
      <c r="P2932" s="0" t="str">
        <f aca="false">RIGHT(H2932,LEN(H2932) - FIND(" ", H2932))</f>
        <v>Athletic Footwear</v>
      </c>
    </row>
    <row r="2933" customFormat="false" ht="14.25" hidden="false" customHeight="true" outlineLevel="0" collapsed="false">
      <c r="B2933" s="88" t="s">
        <v>13</v>
      </c>
      <c r="C2933" s="89" t="n">
        <v>1185732</v>
      </c>
      <c r="D2933" s="90" t="n">
        <v>44266</v>
      </c>
      <c r="E2933" s="88" t="s">
        <v>29</v>
      </c>
      <c r="F2933" s="88" t="s">
        <v>153</v>
      </c>
      <c r="G2933" s="88" t="s">
        <v>156</v>
      </c>
      <c r="H2933" s="91" t="s">
        <v>48</v>
      </c>
      <c r="I2933" s="92" t="n">
        <v>30</v>
      </c>
      <c r="J2933" s="93" t="n">
        <v>225</v>
      </c>
      <c r="K2933" s="94" t="n">
        <f aca="false">I2933 * J2933</f>
        <v>6750</v>
      </c>
      <c r="L2933" s="94" t="n">
        <f aca="false">K2933 *M2933</f>
        <v>2025</v>
      </c>
      <c r="M2933" s="95" t="n">
        <v>0.3</v>
      </c>
      <c r="N2933" s="88" t="s">
        <v>23</v>
      </c>
      <c r="O2933" s="91" t="s">
        <v>219</v>
      </c>
      <c r="P2933" s="0" t="str">
        <f aca="false">RIGHT(H2933,LEN(H2933) - FIND(" ", H2933))</f>
        <v>Street Footwear</v>
      </c>
    </row>
    <row r="2934" customFormat="false" ht="14.25" hidden="false" customHeight="true" outlineLevel="0" collapsed="false">
      <c r="B2934" s="88" t="s">
        <v>13</v>
      </c>
      <c r="C2934" s="89" t="n">
        <v>1185732</v>
      </c>
      <c r="D2934" s="90" t="n">
        <v>44266</v>
      </c>
      <c r="E2934" s="88" t="s">
        <v>29</v>
      </c>
      <c r="F2934" s="88" t="s">
        <v>153</v>
      </c>
      <c r="G2934" s="88" t="s">
        <v>156</v>
      </c>
      <c r="H2934" s="91" t="s">
        <v>44</v>
      </c>
      <c r="I2934" s="92" t="n">
        <v>35</v>
      </c>
      <c r="J2934" s="93" t="n">
        <v>75</v>
      </c>
      <c r="K2934" s="94" t="n">
        <f aca="false">I2934 * J2934</f>
        <v>2625</v>
      </c>
      <c r="L2934" s="94" t="n">
        <f aca="false">K2934 *M2934</f>
        <v>787.5</v>
      </c>
      <c r="M2934" s="95" t="n">
        <v>0.3</v>
      </c>
      <c r="N2934" s="88" t="s">
        <v>23</v>
      </c>
      <c r="O2934" s="91" t="s">
        <v>219</v>
      </c>
      <c r="P2934" s="0" t="str">
        <f aca="false">RIGHT(H2934,LEN(H2934) - FIND(" ", H2934))</f>
        <v>Athletic Footwear</v>
      </c>
    </row>
    <row r="2935" customFormat="false" ht="14.25" hidden="false" customHeight="true" outlineLevel="0" collapsed="false">
      <c r="B2935" s="88" t="s">
        <v>13</v>
      </c>
      <c r="C2935" s="89" t="n">
        <v>1185732</v>
      </c>
      <c r="D2935" s="90" t="n">
        <v>44266</v>
      </c>
      <c r="E2935" s="88" t="s">
        <v>29</v>
      </c>
      <c r="F2935" s="88" t="s">
        <v>153</v>
      </c>
      <c r="G2935" s="88" t="s">
        <v>156</v>
      </c>
      <c r="H2935" s="91" t="s">
        <v>16</v>
      </c>
      <c r="I2935" s="92" t="n">
        <v>50</v>
      </c>
      <c r="J2935" s="93" t="n">
        <v>125</v>
      </c>
      <c r="K2935" s="94" t="n">
        <f aca="false">I2935 * J2935</f>
        <v>6250</v>
      </c>
      <c r="L2935" s="94" t="n">
        <f aca="false">K2935 *M2935</f>
        <v>2187.5</v>
      </c>
      <c r="M2935" s="95" t="n">
        <v>0.35</v>
      </c>
      <c r="N2935" s="88" t="s">
        <v>23</v>
      </c>
      <c r="O2935" s="91" t="s">
        <v>218</v>
      </c>
      <c r="P2935" s="0" t="str">
        <f aca="false">RIGHT(H2935,LEN(H2935) - FIND(" ", H2935))</f>
        <v>Apparel</v>
      </c>
    </row>
    <row r="2936" customFormat="false" ht="14.25" hidden="false" customHeight="true" outlineLevel="0" collapsed="false">
      <c r="B2936" s="88" t="s">
        <v>13</v>
      </c>
      <c r="C2936" s="89" t="n">
        <v>1185732</v>
      </c>
      <c r="D2936" s="90" t="n">
        <v>44266</v>
      </c>
      <c r="E2936" s="88" t="s">
        <v>29</v>
      </c>
      <c r="F2936" s="88" t="s">
        <v>153</v>
      </c>
      <c r="G2936" s="88" t="s">
        <v>156</v>
      </c>
      <c r="H2936" s="91" t="s">
        <v>38</v>
      </c>
      <c r="I2936" s="92" t="n">
        <v>40</v>
      </c>
      <c r="J2936" s="93" t="n">
        <v>225</v>
      </c>
      <c r="K2936" s="94" t="n">
        <f aca="false">I2936 * J2936</f>
        <v>9000</v>
      </c>
      <c r="L2936" s="94" t="n">
        <f aca="false">K2936 *M2936</f>
        <v>3600</v>
      </c>
      <c r="M2936" s="95" t="n">
        <v>0.4</v>
      </c>
      <c r="N2936" s="88" t="s">
        <v>23</v>
      </c>
      <c r="O2936" s="91" t="s">
        <v>219</v>
      </c>
      <c r="P2936" s="0" t="str">
        <f aca="false">RIGHT(H2936,LEN(H2936) - FIND(" ", H2936))</f>
        <v>Apparel</v>
      </c>
    </row>
    <row r="2937" customFormat="false" ht="14.25" hidden="false" customHeight="true" outlineLevel="0" collapsed="false">
      <c r="B2937" s="88" t="s">
        <v>22</v>
      </c>
      <c r="C2937" s="89" t="n">
        <v>1189833</v>
      </c>
      <c r="D2937" s="90" t="n">
        <v>44266</v>
      </c>
      <c r="E2937" s="88" t="s">
        <v>18</v>
      </c>
      <c r="F2937" s="88" t="s">
        <v>19</v>
      </c>
      <c r="G2937" s="88" t="s">
        <v>129</v>
      </c>
      <c r="H2937" s="91" t="s">
        <v>16</v>
      </c>
      <c r="I2937" s="92" t="n">
        <v>49</v>
      </c>
      <c r="J2937" s="93" t="n">
        <v>145</v>
      </c>
      <c r="K2937" s="94" t="n">
        <f aca="false">I2937 * J2937</f>
        <v>7105</v>
      </c>
      <c r="L2937" s="94" t="n">
        <f aca="false">K2937 *M2937</f>
        <v>4689.3</v>
      </c>
      <c r="M2937" s="95" t="n">
        <v>0.66</v>
      </c>
      <c r="N2937" s="88" t="s">
        <v>23</v>
      </c>
      <c r="O2937" s="91" t="s">
        <v>218</v>
      </c>
      <c r="P2937" s="0" t="str">
        <f aca="false">RIGHT(H2937,LEN(H2937) - FIND(" ", H2937))</f>
        <v>Apparel</v>
      </c>
    </row>
    <row r="2938" customFormat="false" ht="14.25" hidden="false" customHeight="true" outlineLevel="0" collapsed="false">
      <c r="B2938" s="88" t="s">
        <v>30</v>
      </c>
      <c r="C2938" s="89" t="n">
        <v>1197831</v>
      </c>
      <c r="D2938" s="90" t="n">
        <v>44266</v>
      </c>
      <c r="E2938" s="88" t="s">
        <v>29</v>
      </c>
      <c r="F2938" s="88" t="s">
        <v>124</v>
      </c>
      <c r="G2938" s="88" t="s">
        <v>87</v>
      </c>
      <c r="H2938" s="91" t="s">
        <v>24</v>
      </c>
      <c r="I2938" s="92" t="n">
        <v>29</v>
      </c>
      <c r="J2938" s="93" t="n">
        <v>182</v>
      </c>
      <c r="K2938" s="94" t="n">
        <f aca="false">I2938 * J2938</f>
        <v>5278</v>
      </c>
      <c r="L2938" s="94" t="n">
        <f aca="false">K2938 *M2938</f>
        <v>2427.88</v>
      </c>
      <c r="M2938" s="95" t="n">
        <v>0.46</v>
      </c>
      <c r="N2938" s="88" t="s">
        <v>23</v>
      </c>
      <c r="O2938" s="91" t="s">
        <v>218</v>
      </c>
      <c r="P2938" s="0" t="str">
        <f aca="false">RIGHT(H2938,LEN(H2938) - FIND(" ", H2938))</f>
        <v>Athletic Footwear</v>
      </c>
    </row>
    <row r="2939" customFormat="false" ht="14.25" hidden="false" customHeight="true" outlineLevel="0" collapsed="false">
      <c r="B2939" s="88" t="s">
        <v>13</v>
      </c>
      <c r="C2939" s="89" t="n">
        <v>1185732</v>
      </c>
      <c r="D2939" s="90" t="n">
        <v>44266</v>
      </c>
      <c r="E2939" s="88" t="s">
        <v>29</v>
      </c>
      <c r="F2939" s="88" t="s">
        <v>153</v>
      </c>
      <c r="G2939" s="88" t="s">
        <v>156</v>
      </c>
      <c r="H2939" s="91" t="s">
        <v>32</v>
      </c>
      <c r="I2939" s="92" t="n">
        <v>39</v>
      </c>
      <c r="J2939" s="93" t="n">
        <v>124</v>
      </c>
      <c r="K2939" s="94" t="n">
        <f aca="false">I2939 * J2939</f>
        <v>4836</v>
      </c>
      <c r="L2939" s="94" t="n">
        <f aca="false">K2939 *M2939</f>
        <v>2369.64</v>
      </c>
      <c r="M2939" s="95" t="n">
        <v>0.49</v>
      </c>
      <c r="N2939" s="88" t="s">
        <v>23</v>
      </c>
      <c r="O2939" s="91" t="s">
        <v>218</v>
      </c>
      <c r="P2939" s="0" t="str">
        <f aca="false">RIGHT(H2939,LEN(H2939) - FIND(" ", H2939))</f>
        <v>Street Footwear</v>
      </c>
    </row>
    <row r="2940" customFormat="false" ht="14.25" hidden="false" customHeight="true" outlineLevel="0" collapsed="false">
      <c r="B2940" s="88" t="s">
        <v>13</v>
      </c>
      <c r="C2940" s="89" t="n">
        <v>1185732</v>
      </c>
      <c r="D2940" s="90" t="n">
        <v>44266</v>
      </c>
      <c r="E2940" s="88" t="s">
        <v>29</v>
      </c>
      <c r="F2940" s="88" t="s">
        <v>153</v>
      </c>
      <c r="G2940" s="88" t="s">
        <v>156</v>
      </c>
      <c r="H2940" s="91" t="s">
        <v>24</v>
      </c>
      <c r="I2940" s="92" t="n">
        <v>37</v>
      </c>
      <c r="J2940" s="93" t="n">
        <v>50</v>
      </c>
      <c r="K2940" s="94" t="n">
        <f aca="false">I2940 * J2940</f>
        <v>1850</v>
      </c>
      <c r="L2940" s="94" t="n">
        <f aca="false">K2940 *M2940</f>
        <v>777</v>
      </c>
      <c r="M2940" s="95" t="n">
        <v>0.42</v>
      </c>
      <c r="N2940" s="88" t="s">
        <v>23</v>
      </c>
      <c r="O2940" s="91" t="s">
        <v>218</v>
      </c>
      <c r="P2940" s="0" t="str">
        <f aca="false">RIGHT(H2940,LEN(H2940) - FIND(" ", H2940))</f>
        <v>Athletic Footwear</v>
      </c>
    </row>
    <row r="2941" customFormat="false" ht="14.25" hidden="false" customHeight="true" outlineLevel="0" collapsed="false">
      <c r="B2941" s="88" t="s">
        <v>13</v>
      </c>
      <c r="C2941" s="89" t="n">
        <v>1185732</v>
      </c>
      <c r="D2941" s="90" t="n">
        <v>44266</v>
      </c>
      <c r="E2941" s="88" t="s">
        <v>29</v>
      </c>
      <c r="F2941" s="88" t="s">
        <v>153</v>
      </c>
      <c r="G2941" s="88" t="s">
        <v>156</v>
      </c>
      <c r="H2941" s="91" t="s">
        <v>48</v>
      </c>
      <c r="I2941" s="92" t="n">
        <v>27</v>
      </c>
      <c r="J2941" s="93" t="n">
        <v>59</v>
      </c>
      <c r="K2941" s="94" t="n">
        <f aca="false">I2941 * J2941</f>
        <v>1593</v>
      </c>
      <c r="L2941" s="94" t="n">
        <f aca="false">K2941 *M2941</f>
        <v>669.06</v>
      </c>
      <c r="M2941" s="95" t="n">
        <v>0.42</v>
      </c>
      <c r="N2941" s="88" t="s">
        <v>23</v>
      </c>
      <c r="O2941" s="91" t="s">
        <v>219</v>
      </c>
      <c r="P2941" s="0" t="str">
        <f aca="false">RIGHT(H2941,LEN(H2941) - FIND(" ", H2941))</f>
        <v>Street Footwear</v>
      </c>
    </row>
    <row r="2942" customFormat="false" ht="14.25" hidden="false" customHeight="true" outlineLevel="0" collapsed="false">
      <c r="B2942" s="88" t="s">
        <v>13</v>
      </c>
      <c r="C2942" s="89" t="n">
        <v>1185732</v>
      </c>
      <c r="D2942" s="90" t="n">
        <v>44266</v>
      </c>
      <c r="E2942" s="88" t="s">
        <v>29</v>
      </c>
      <c r="F2942" s="88" t="s">
        <v>153</v>
      </c>
      <c r="G2942" s="88" t="s">
        <v>156</v>
      </c>
      <c r="H2942" s="91" t="s">
        <v>44</v>
      </c>
      <c r="I2942" s="92" t="n">
        <v>33</v>
      </c>
      <c r="J2942" s="93" t="n">
        <v>23</v>
      </c>
      <c r="K2942" s="94" t="n">
        <f aca="false">I2942 * J2942</f>
        <v>759</v>
      </c>
      <c r="L2942" s="94" t="n">
        <f aca="false">K2942 *M2942</f>
        <v>333.96</v>
      </c>
      <c r="M2942" s="95" t="n">
        <v>0.44</v>
      </c>
      <c r="N2942" s="88" t="s">
        <v>23</v>
      </c>
      <c r="O2942" s="91" t="s">
        <v>219</v>
      </c>
      <c r="P2942" s="0" t="str">
        <f aca="false">RIGHT(H2942,LEN(H2942) - FIND(" ", H2942))</f>
        <v>Athletic Footwear</v>
      </c>
    </row>
    <row r="2943" customFormat="false" ht="14.25" hidden="false" customHeight="true" outlineLevel="0" collapsed="false">
      <c r="B2943" s="88" t="s">
        <v>13</v>
      </c>
      <c r="C2943" s="89" t="n">
        <v>1185732</v>
      </c>
      <c r="D2943" s="90" t="n">
        <v>44266</v>
      </c>
      <c r="E2943" s="88" t="s">
        <v>29</v>
      </c>
      <c r="F2943" s="88" t="s">
        <v>153</v>
      </c>
      <c r="G2943" s="88" t="s">
        <v>156</v>
      </c>
      <c r="H2943" s="91" t="s">
        <v>16</v>
      </c>
      <c r="I2943" s="92" t="n">
        <v>47</v>
      </c>
      <c r="J2943" s="93" t="n">
        <v>31</v>
      </c>
      <c r="K2943" s="94" t="n">
        <f aca="false">I2943 * J2943</f>
        <v>1457</v>
      </c>
      <c r="L2943" s="94" t="n">
        <f aca="false">K2943 *M2943</f>
        <v>728.5</v>
      </c>
      <c r="M2943" s="95" t="n">
        <v>0.5</v>
      </c>
      <c r="N2943" s="88" t="s">
        <v>23</v>
      </c>
      <c r="O2943" s="91" t="s">
        <v>218</v>
      </c>
      <c r="P2943" s="0" t="str">
        <f aca="false">RIGHT(H2943,LEN(H2943) - FIND(" ", H2943))</f>
        <v>Apparel</v>
      </c>
    </row>
    <row r="2944" customFormat="false" ht="14.25" hidden="false" customHeight="true" outlineLevel="0" collapsed="false">
      <c r="B2944" s="88" t="s">
        <v>13</v>
      </c>
      <c r="C2944" s="89" t="n">
        <v>1185732</v>
      </c>
      <c r="D2944" s="90" t="n">
        <v>44266</v>
      </c>
      <c r="E2944" s="88" t="s">
        <v>29</v>
      </c>
      <c r="F2944" s="88" t="s">
        <v>153</v>
      </c>
      <c r="G2944" s="88" t="s">
        <v>156</v>
      </c>
      <c r="H2944" s="91" t="s">
        <v>38</v>
      </c>
      <c r="I2944" s="92" t="n">
        <v>37</v>
      </c>
      <c r="J2944" s="93" t="n">
        <v>59</v>
      </c>
      <c r="K2944" s="94" t="n">
        <f aca="false">I2944 * J2944</f>
        <v>2183</v>
      </c>
      <c r="L2944" s="94" t="n">
        <f aca="false">K2944 *M2944</f>
        <v>1156.99</v>
      </c>
      <c r="M2944" s="95" t="n">
        <v>0.53</v>
      </c>
      <c r="N2944" s="88" t="s">
        <v>23</v>
      </c>
      <c r="O2944" s="91" t="s">
        <v>219</v>
      </c>
      <c r="P2944" s="0" t="str">
        <f aca="false">RIGHT(H2944,LEN(H2944) - FIND(" ", H2944))</f>
        <v>Apparel</v>
      </c>
    </row>
    <row r="2945" customFormat="false" ht="14.25" hidden="false" customHeight="true" outlineLevel="0" collapsed="false">
      <c r="B2945" s="88" t="s">
        <v>22</v>
      </c>
      <c r="C2945" s="89" t="n">
        <v>1189833</v>
      </c>
      <c r="D2945" s="90" t="n">
        <v>44266</v>
      </c>
      <c r="E2945" s="88" t="s">
        <v>18</v>
      </c>
      <c r="F2945" s="88" t="s">
        <v>19</v>
      </c>
      <c r="G2945" s="88" t="s">
        <v>129</v>
      </c>
      <c r="H2945" s="91" t="s">
        <v>16</v>
      </c>
      <c r="I2945" s="92" t="n">
        <v>36</v>
      </c>
      <c r="J2945" s="93" t="n">
        <v>155</v>
      </c>
      <c r="K2945" s="94" t="n">
        <f aca="false">I2945 * J2945</f>
        <v>5580</v>
      </c>
      <c r="L2945" s="94" t="n">
        <f aca="false">K2945 *M2945</f>
        <v>3292.2</v>
      </c>
      <c r="M2945" s="95" t="n">
        <v>0.59</v>
      </c>
      <c r="N2945" s="88" t="s">
        <v>31</v>
      </c>
      <c r="O2945" s="91" t="s">
        <v>218</v>
      </c>
      <c r="P2945" s="0" t="str">
        <f aca="false">RIGHT(H2945,LEN(H2945) - FIND(" ", H2945))</f>
        <v>Apparel</v>
      </c>
    </row>
    <row r="2946" customFormat="false" ht="14.25" hidden="false" customHeight="true" outlineLevel="0" collapsed="false">
      <c r="B2946" s="88" t="s">
        <v>22</v>
      </c>
      <c r="C2946" s="89" t="n">
        <v>1189833</v>
      </c>
      <c r="D2946" s="90" t="n">
        <v>44267</v>
      </c>
      <c r="E2946" s="88" t="s">
        <v>18</v>
      </c>
      <c r="F2946" s="88" t="s">
        <v>19</v>
      </c>
      <c r="G2946" s="88" t="s">
        <v>129</v>
      </c>
      <c r="H2946" s="91" t="s">
        <v>38</v>
      </c>
      <c r="I2946" s="92" t="n">
        <v>45</v>
      </c>
      <c r="J2946" s="93" t="n">
        <v>700</v>
      </c>
      <c r="K2946" s="94" t="n">
        <f aca="false">I2946 * J2946</f>
        <v>31500</v>
      </c>
      <c r="L2946" s="94" t="n">
        <f aca="false">K2946 *M2946</f>
        <v>6300</v>
      </c>
      <c r="M2946" s="95" t="n">
        <v>0.2</v>
      </c>
      <c r="N2946" s="88" t="s">
        <v>31</v>
      </c>
      <c r="O2946" s="91" t="s">
        <v>219</v>
      </c>
      <c r="P2946" s="0" t="str">
        <f aca="false">RIGHT(H2946,LEN(H2946) - FIND(" ", H2946))</f>
        <v>Apparel</v>
      </c>
    </row>
    <row r="2947" customFormat="false" ht="14.25" hidden="false" customHeight="true" outlineLevel="0" collapsed="false">
      <c r="B2947" s="88" t="s">
        <v>30</v>
      </c>
      <c r="C2947" s="89" t="n">
        <v>1197831</v>
      </c>
      <c r="D2947" s="90" t="n">
        <v>44267</v>
      </c>
      <c r="E2947" s="88" t="s">
        <v>29</v>
      </c>
      <c r="F2947" s="88" t="s">
        <v>124</v>
      </c>
      <c r="G2947" s="88" t="s">
        <v>87</v>
      </c>
      <c r="H2947" s="91" t="s">
        <v>48</v>
      </c>
      <c r="I2947" s="92" t="n">
        <v>30</v>
      </c>
      <c r="J2947" s="93" t="n">
        <v>500</v>
      </c>
      <c r="K2947" s="94" t="n">
        <f aca="false">I2947 * J2947</f>
        <v>15000</v>
      </c>
      <c r="L2947" s="94" t="n">
        <f aca="false">K2947 *M2947</f>
        <v>5250</v>
      </c>
      <c r="M2947" s="95" t="n">
        <v>0.35</v>
      </c>
      <c r="N2947" s="88" t="s">
        <v>31</v>
      </c>
      <c r="O2947" s="91" t="s">
        <v>219</v>
      </c>
      <c r="P2947" s="0" t="str">
        <f aca="false">RIGHT(H2947,LEN(H2947) - FIND(" ", H2947))</f>
        <v>Street Footwear</v>
      </c>
    </row>
    <row r="2948" customFormat="false" ht="14.25" hidden="false" customHeight="true" outlineLevel="0" collapsed="false">
      <c r="B2948" s="88" t="s">
        <v>30</v>
      </c>
      <c r="C2948" s="89" t="n">
        <v>1128299</v>
      </c>
      <c r="D2948" s="90" t="n">
        <v>44267</v>
      </c>
      <c r="E2948" s="88" t="s">
        <v>34</v>
      </c>
      <c r="F2948" s="88" t="s">
        <v>92</v>
      </c>
      <c r="G2948" s="88" t="s">
        <v>81</v>
      </c>
      <c r="H2948" s="91" t="s">
        <v>32</v>
      </c>
      <c r="I2948" s="92" t="n">
        <v>40</v>
      </c>
      <c r="J2948" s="93" t="n">
        <v>525</v>
      </c>
      <c r="K2948" s="94" t="n">
        <f aca="false">I2948 * J2948</f>
        <v>21000</v>
      </c>
      <c r="L2948" s="94" t="n">
        <f aca="false">K2948 *M2948</f>
        <v>8400</v>
      </c>
      <c r="M2948" s="95" t="n">
        <v>0.4</v>
      </c>
      <c r="N2948" s="88" t="s">
        <v>23</v>
      </c>
      <c r="O2948" s="91" t="s">
        <v>218</v>
      </c>
      <c r="P2948" s="0" t="str">
        <f aca="false">RIGHT(H2948,LEN(H2948) - FIND(" ", H2948))</f>
        <v>Street Footwear</v>
      </c>
    </row>
    <row r="2949" customFormat="false" ht="14.25" hidden="false" customHeight="true" outlineLevel="0" collapsed="false">
      <c r="B2949" s="88" t="s">
        <v>30</v>
      </c>
      <c r="C2949" s="89" t="n">
        <v>1128299</v>
      </c>
      <c r="D2949" s="90" t="n">
        <v>44267</v>
      </c>
      <c r="E2949" s="88" t="s">
        <v>34</v>
      </c>
      <c r="F2949" s="88" t="s">
        <v>92</v>
      </c>
      <c r="G2949" s="88" t="s">
        <v>81</v>
      </c>
      <c r="H2949" s="91" t="s">
        <v>24</v>
      </c>
      <c r="I2949" s="92" t="n">
        <v>50</v>
      </c>
      <c r="J2949" s="93" t="n">
        <v>375</v>
      </c>
      <c r="K2949" s="94" t="n">
        <f aca="false">I2949 * J2949</f>
        <v>18750</v>
      </c>
      <c r="L2949" s="94" t="n">
        <f aca="false">K2949 *M2949</f>
        <v>7500</v>
      </c>
      <c r="M2949" s="95" t="n">
        <v>0.4</v>
      </c>
      <c r="N2949" s="88" t="s">
        <v>23</v>
      </c>
      <c r="O2949" s="91" t="s">
        <v>218</v>
      </c>
      <c r="P2949" s="0" t="str">
        <f aca="false">RIGHT(H2949,LEN(H2949) - FIND(" ", H2949))</f>
        <v>Athletic Footwear</v>
      </c>
    </row>
    <row r="2950" customFormat="false" ht="14.25" hidden="false" customHeight="true" outlineLevel="0" collapsed="false">
      <c r="B2950" s="88" t="s">
        <v>30</v>
      </c>
      <c r="C2950" s="89" t="n">
        <v>1128299</v>
      </c>
      <c r="D2950" s="90" t="n">
        <v>44267</v>
      </c>
      <c r="E2950" s="88" t="s">
        <v>34</v>
      </c>
      <c r="F2950" s="88" t="s">
        <v>92</v>
      </c>
      <c r="G2950" s="88" t="s">
        <v>81</v>
      </c>
      <c r="H2950" s="91" t="s">
        <v>48</v>
      </c>
      <c r="I2950" s="92" t="n">
        <v>50</v>
      </c>
      <c r="J2950" s="93" t="n">
        <v>375</v>
      </c>
      <c r="K2950" s="94" t="n">
        <f aca="false">I2950 * J2950</f>
        <v>18750</v>
      </c>
      <c r="L2950" s="94" t="n">
        <f aca="false">K2950 *M2950</f>
        <v>6562.5</v>
      </c>
      <c r="M2950" s="95" t="n">
        <v>0.35</v>
      </c>
      <c r="N2950" s="88" t="s">
        <v>23</v>
      </c>
      <c r="O2950" s="91" t="s">
        <v>219</v>
      </c>
      <c r="P2950" s="0" t="str">
        <f aca="false">RIGHT(H2950,LEN(H2950) - FIND(" ", H2950))</f>
        <v>Street Footwear</v>
      </c>
    </row>
    <row r="2951" customFormat="false" ht="14.25" hidden="false" customHeight="true" outlineLevel="0" collapsed="false">
      <c r="B2951" s="88" t="s">
        <v>30</v>
      </c>
      <c r="C2951" s="89" t="n">
        <v>1128299</v>
      </c>
      <c r="D2951" s="90" t="n">
        <v>44267</v>
      </c>
      <c r="E2951" s="88" t="s">
        <v>34</v>
      </c>
      <c r="F2951" s="88" t="s">
        <v>92</v>
      </c>
      <c r="G2951" s="88" t="s">
        <v>81</v>
      </c>
      <c r="H2951" s="91" t="s">
        <v>44</v>
      </c>
      <c r="I2951" s="92" t="n">
        <v>50</v>
      </c>
      <c r="J2951" s="93" t="n">
        <v>250</v>
      </c>
      <c r="K2951" s="94" t="n">
        <f aca="false">I2951 * J2951</f>
        <v>12500</v>
      </c>
      <c r="L2951" s="94" t="n">
        <f aca="false">K2951 *M2951</f>
        <v>5000</v>
      </c>
      <c r="M2951" s="95" t="n">
        <v>0.4</v>
      </c>
      <c r="N2951" s="88" t="s">
        <v>23</v>
      </c>
      <c r="O2951" s="91" t="s">
        <v>219</v>
      </c>
      <c r="P2951" s="0" t="str">
        <f aca="false">RIGHT(H2951,LEN(H2951) - FIND(" ", H2951))</f>
        <v>Athletic Footwear</v>
      </c>
    </row>
    <row r="2952" customFormat="false" ht="14.25" hidden="false" customHeight="true" outlineLevel="0" collapsed="false">
      <c r="B2952" s="88" t="s">
        <v>30</v>
      </c>
      <c r="C2952" s="89" t="n">
        <v>1128299</v>
      </c>
      <c r="D2952" s="90" t="n">
        <v>44267</v>
      </c>
      <c r="E2952" s="88" t="s">
        <v>34</v>
      </c>
      <c r="F2952" s="88" t="s">
        <v>92</v>
      </c>
      <c r="G2952" s="88" t="s">
        <v>81</v>
      </c>
      <c r="H2952" s="91" t="s">
        <v>16</v>
      </c>
      <c r="I2952" s="92" t="n">
        <v>55</v>
      </c>
      <c r="J2952" s="93" t="n">
        <v>150</v>
      </c>
      <c r="K2952" s="94" t="n">
        <f aca="false">I2952 * J2952</f>
        <v>8250</v>
      </c>
      <c r="L2952" s="94" t="n">
        <f aca="false">K2952 *M2952</f>
        <v>2887.5</v>
      </c>
      <c r="M2952" s="95" t="n">
        <v>0.35</v>
      </c>
      <c r="N2952" s="88" t="s">
        <v>23</v>
      </c>
      <c r="O2952" s="91" t="s">
        <v>218</v>
      </c>
      <c r="P2952" s="0" t="str">
        <f aca="false">RIGHT(H2952,LEN(H2952) - FIND(" ", H2952))</f>
        <v>Apparel</v>
      </c>
    </row>
    <row r="2953" customFormat="false" ht="14.25" hidden="false" customHeight="true" outlineLevel="0" collapsed="false">
      <c r="B2953" s="88" t="s">
        <v>30</v>
      </c>
      <c r="C2953" s="89" t="n">
        <v>1128299</v>
      </c>
      <c r="D2953" s="90" t="n">
        <v>44267</v>
      </c>
      <c r="E2953" s="88" t="s">
        <v>34</v>
      </c>
      <c r="F2953" s="88" t="s">
        <v>92</v>
      </c>
      <c r="G2953" s="88" t="s">
        <v>81</v>
      </c>
      <c r="H2953" s="91" t="s">
        <v>38</v>
      </c>
      <c r="I2953" s="92" t="n">
        <v>50</v>
      </c>
      <c r="J2953" s="93" t="n">
        <v>350</v>
      </c>
      <c r="K2953" s="94" t="n">
        <f aca="false">I2953 * J2953</f>
        <v>17500</v>
      </c>
      <c r="L2953" s="94" t="n">
        <f aca="false">K2953 *M2953</f>
        <v>4375</v>
      </c>
      <c r="M2953" s="95" t="n">
        <v>0.25</v>
      </c>
      <c r="N2953" s="88" t="s">
        <v>23</v>
      </c>
      <c r="O2953" s="91" t="s">
        <v>219</v>
      </c>
      <c r="P2953" s="0" t="str">
        <f aca="false">RIGHT(H2953,LEN(H2953) - FIND(" ", H2953))</f>
        <v>Apparel</v>
      </c>
    </row>
    <row r="2954" customFormat="false" ht="14.25" hidden="false" customHeight="true" outlineLevel="0" collapsed="false">
      <c r="B2954" s="88" t="s">
        <v>22</v>
      </c>
      <c r="C2954" s="89" t="n">
        <v>1197831</v>
      </c>
      <c r="D2954" s="90" t="n">
        <v>44267</v>
      </c>
      <c r="E2954" s="88" t="s">
        <v>29</v>
      </c>
      <c r="F2954" s="88" t="s">
        <v>105</v>
      </c>
      <c r="G2954" s="88" t="s">
        <v>160</v>
      </c>
      <c r="H2954" s="91" t="s">
        <v>32</v>
      </c>
      <c r="I2954" s="92" t="n">
        <v>20</v>
      </c>
      <c r="J2954" s="93" t="n">
        <v>545</v>
      </c>
      <c r="K2954" s="94" t="n">
        <f aca="false">I2954 * J2954</f>
        <v>10900</v>
      </c>
      <c r="L2954" s="94" t="n">
        <f aca="false">K2954 *M2954</f>
        <v>3815</v>
      </c>
      <c r="M2954" s="95" t="n">
        <v>0.35</v>
      </c>
      <c r="N2954" s="88" t="s">
        <v>23</v>
      </c>
      <c r="O2954" s="91" t="s">
        <v>218</v>
      </c>
      <c r="P2954" s="0" t="str">
        <f aca="false">RIGHT(H2954,LEN(H2954) - FIND(" ", H2954))</f>
        <v>Street Footwear</v>
      </c>
    </row>
    <row r="2955" customFormat="false" ht="14.25" hidden="false" customHeight="true" outlineLevel="0" collapsed="false">
      <c r="B2955" s="88" t="s">
        <v>22</v>
      </c>
      <c r="C2955" s="89" t="n">
        <v>1197831</v>
      </c>
      <c r="D2955" s="90" t="n">
        <v>44267</v>
      </c>
      <c r="E2955" s="88" t="s">
        <v>29</v>
      </c>
      <c r="F2955" s="88" t="s">
        <v>105</v>
      </c>
      <c r="G2955" s="88" t="s">
        <v>160</v>
      </c>
      <c r="H2955" s="91" t="s">
        <v>24</v>
      </c>
      <c r="I2955" s="92" t="n">
        <v>20</v>
      </c>
      <c r="J2955" s="93" t="n">
        <v>225</v>
      </c>
      <c r="K2955" s="94" t="n">
        <f aca="false">I2955 * J2955</f>
        <v>4500</v>
      </c>
      <c r="L2955" s="94" t="n">
        <f aca="false">K2955 *M2955</f>
        <v>1575</v>
      </c>
      <c r="M2955" s="95" t="n">
        <v>0.35</v>
      </c>
      <c r="N2955" s="88" t="s">
        <v>23</v>
      </c>
      <c r="O2955" s="91" t="s">
        <v>218</v>
      </c>
      <c r="P2955" s="0" t="str">
        <f aca="false">RIGHT(H2955,LEN(H2955) - FIND(" ", H2955))</f>
        <v>Athletic Footwear</v>
      </c>
    </row>
    <row r="2956" customFormat="false" ht="14.25" hidden="false" customHeight="true" outlineLevel="0" collapsed="false">
      <c r="B2956" s="88" t="s">
        <v>22</v>
      </c>
      <c r="C2956" s="89" t="n">
        <v>1197831</v>
      </c>
      <c r="D2956" s="90" t="n">
        <v>44267</v>
      </c>
      <c r="E2956" s="88" t="s">
        <v>29</v>
      </c>
      <c r="F2956" s="88" t="s">
        <v>105</v>
      </c>
      <c r="G2956" s="88" t="s">
        <v>160</v>
      </c>
      <c r="H2956" s="91" t="s">
        <v>48</v>
      </c>
      <c r="I2956" s="92" t="n">
        <v>10</v>
      </c>
      <c r="J2956" s="93" t="n">
        <v>250</v>
      </c>
      <c r="K2956" s="94" t="n">
        <f aca="false">I2956 * J2956</f>
        <v>2500</v>
      </c>
      <c r="L2956" s="94" t="n">
        <f aca="false">K2956 *M2956</f>
        <v>875</v>
      </c>
      <c r="M2956" s="95" t="n">
        <v>0.35</v>
      </c>
      <c r="N2956" s="88" t="s">
        <v>23</v>
      </c>
      <c r="O2956" s="91" t="s">
        <v>219</v>
      </c>
      <c r="P2956" s="0" t="str">
        <f aca="false">RIGHT(H2956,LEN(H2956) - FIND(" ", H2956))</f>
        <v>Street Footwear</v>
      </c>
    </row>
    <row r="2957" customFormat="false" ht="14.25" hidden="false" customHeight="true" outlineLevel="0" collapsed="false">
      <c r="B2957" s="88" t="s">
        <v>22</v>
      </c>
      <c r="C2957" s="89" t="n">
        <v>1197831</v>
      </c>
      <c r="D2957" s="90" t="n">
        <v>44267</v>
      </c>
      <c r="E2957" s="88" t="s">
        <v>29</v>
      </c>
      <c r="F2957" s="88" t="s">
        <v>105</v>
      </c>
      <c r="G2957" s="88" t="s">
        <v>160</v>
      </c>
      <c r="H2957" s="91" t="s">
        <v>44</v>
      </c>
      <c r="I2957" s="92" t="n">
        <v>20</v>
      </c>
      <c r="J2957" s="93" t="n">
        <v>100</v>
      </c>
      <c r="K2957" s="94" t="n">
        <f aca="false">I2957 * J2957</f>
        <v>2000</v>
      </c>
      <c r="L2957" s="94" t="n">
        <f aca="false">K2957 *M2957</f>
        <v>700</v>
      </c>
      <c r="M2957" s="95" t="n">
        <v>0.35</v>
      </c>
      <c r="N2957" s="88" t="s">
        <v>23</v>
      </c>
      <c r="O2957" s="91" t="s">
        <v>219</v>
      </c>
      <c r="P2957" s="0" t="str">
        <f aca="false">RIGHT(H2957,LEN(H2957) - FIND(" ", H2957))</f>
        <v>Athletic Footwear</v>
      </c>
    </row>
    <row r="2958" customFormat="false" ht="14.25" hidden="false" customHeight="true" outlineLevel="0" collapsed="false">
      <c r="B2958" s="88" t="s">
        <v>22</v>
      </c>
      <c r="C2958" s="89" t="n">
        <v>1197831</v>
      </c>
      <c r="D2958" s="90" t="n">
        <v>44267</v>
      </c>
      <c r="E2958" s="88" t="s">
        <v>29</v>
      </c>
      <c r="F2958" s="88" t="s">
        <v>105</v>
      </c>
      <c r="G2958" s="88" t="s">
        <v>160</v>
      </c>
      <c r="H2958" s="91" t="s">
        <v>16</v>
      </c>
      <c r="I2958" s="92" t="n">
        <v>35</v>
      </c>
      <c r="J2958" s="93" t="n">
        <v>150</v>
      </c>
      <c r="K2958" s="94" t="n">
        <f aca="false">I2958 * J2958</f>
        <v>5250</v>
      </c>
      <c r="L2958" s="94" t="n">
        <f aca="false">K2958 *M2958</f>
        <v>1837.5</v>
      </c>
      <c r="M2958" s="95" t="n">
        <v>0.35</v>
      </c>
      <c r="N2958" s="88" t="s">
        <v>23</v>
      </c>
      <c r="O2958" s="91" t="s">
        <v>218</v>
      </c>
      <c r="P2958" s="0" t="str">
        <f aca="false">RIGHT(H2958,LEN(H2958) - FIND(" ", H2958))</f>
        <v>Apparel</v>
      </c>
    </row>
    <row r="2959" customFormat="false" ht="14.25" hidden="false" customHeight="true" outlineLevel="0" collapsed="false">
      <c r="B2959" s="88" t="s">
        <v>22</v>
      </c>
      <c r="C2959" s="89" t="n">
        <v>1197831</v>
      </c>
      <c r="D2959" s="90" t="n">
        <v>44267</v>
      </c>
      <c r="E2959" s="88" t="s">
        <v>29</v>
      </c>
      <c r="F2959" s="88" t="s">
        <v>105</v>
      </c>
      <c r="G2959" s="88" t="s">
        <v>160</v>
      </c>
      <c r="H2959" s="91" t="s">
        <v>38</v>
      </c>
      <c r="I2959" s="92" t="n">
        <v>25</v>
      </c>
      <c r="J2959" s="93" t="n">
        <v>250</v>
      </c>
      <c r="K2959" s="94" t="n">
        <f aca="false">I2959 * J2959</f>
        <v>6250</v>
      </c>
      <c r="L2959" s="94" t="n">
        <f aca="false">K2959 *M2959</f>
        <v>2187.5</v>
      </c>
      <c r="M2959" s="95" t="n">
        <v>0.35</v>
      </c>
      <c r="N2959" s="88" t="s">
        <v>23</v>
      </c>
      <c r="O2959" s="91" t="s">
        <v>219</v>
      </c>
      <c r="P2959" s="0" t="str">
        <f aca="false">RIGHT(H2959,LEN(H2959) - FIND(" ", H2959))</f>
        <v>Apparel</v>
      </c>
    </row>
    <row r="2960" customFormat="false" ht="14.25" hidden="false" customHeight="true" outlineLevel="0" collapsed="false">
      <c r="B2960" s="88" t="s">
        <v>22</v>
      </c>
      <c r="C2960" s="89" t="n">
        <v>1189833</v>
      </c>
      <c r="D2960" s="90" t="n">
        <v>44267</v>
      </c>
      <c r="E2960" s="88" t="s">
        <v>18</v>
      </c>
      <c r="F2960" s="88" t="s">
        <v>19</v>
      </c>
      <c r="G2960" s="88" t="s">
        <v>129</v>
      </c>
      <c r="H2960" s="91" t="s">
        <v>38</v>
      </c>
      <c r="I2960" s="92" t="n">
        <v>41</v>
      </c>
      <c r="J2960" s="93" t="n">
        <v>182</v>
      </c>
      <c r="K2960" s="94" t="n">
        <f aca="false">I2960 * J2960</f>
        <v>7462</v>
      </c>
      <c r="L2960" s="94" t="n">
        <f aca="false">K2960 *M2960</f>
        <v>2313.22</v>
      </c>
      <c r="M2960" s="95" t="n">
        <v>0.31</v>
      </c>
      <c r="N2960" s="88" t="s">
        <v>23</v>
      </c>
      <c r="O2960" s="91" t="s">
        <v>219</v>
      </c>
      <c r="P2960" s="0" t="str">
        <f aca="false">RIGHT(H2960,LEN(H2960) - FIND(" ", H2960))</f>
        <v>Apparel</v>
      </c>
    </row>
    <row r="2961" customFormat="false" ht="14.25" hidden="false" customHeight="true" outlineLevel="0" collapsed="false">
      <c r="B2961" s="88" t="s">
        <v>30</v>
      </c>
      <c r="C2961" s="89" t="n">
        <v>1197831</v>
      </c>
      <c r="D2961" s="90" t="n">
        <v>44267</v>
      </c>
      <c r="E2961" s="88" t="s">
        <v>29</v>
      </c>
      <c r="F2961" s="88" t="s">
        <v>124</v>
      </c>
      <c r="G2961" s="88" t="s">
        <v>87</v>
      </c>
      <c r="H2961" s="91" t="s">
        <v>48</v>
      </c>
      <c r="I2961" s="92" t="n">
        <v>27</v>
      </c>
      <c r="J2961" s="93" t="n">
        <v>130</v>
      </c>
      <c r="K2961" s="94" t="n">
        <f aca="false">I2961 * J2961</f>
        <v>3510</v>
      </c>
      <c r="L2961" s="94" t="n">
        <f aca="false">K2961 *M2961</f>
        <v>1579.5</v>
      </c>
      <c r="M2961" s="95" t="n">
        <v>0.45</v>
      </c>
      <c r="N2961" s="88" t="s">
        <v>23</v>
      </c>
      <c r="O2961" s="91" t="s">
        <v>219</v>
      </c>
      <c r="P2961" s="0" t="str">
        <f aca="false">RIGHT(H2961,LEN(H2961) - FIND(" ", H2961))</f>
        <v>Street Footwear</v>
      </c>
    </row>
    <row r="2962" customFormat="false" ht="14.25" hidden="false" customHeight="true" outlineLevel="0" collapsed="false">
      <c r="B2962" s="88" t="s">
        <v>30</v>
      </c>
      <c r="C2962" s="89" t="n">
        <v>1128299</v>
      </c>
      <c r="D2962" s="90" t="n">
        <v>44267</v>
      </c>
      <c r="E2962" s="88" t="s">
        <v>34</v>
      </c>
      <c r="F2962" s="88" t="s">
        <v>92</v>
      </c>
      <c r="G2962" s="88" t="s">
        <v>81</v>
      </c>
      <c r="H2962" s="91" t="s">
        <v>32</v>
      </c>
      <c r="I2962" s="92" t="n">
        <v>37</v>
      </c>
      <c r="J2962" s="93" t="n">
        <v>137</v>
      </c>
      <c r="K2962" s="94" t="n">
        <f aca="false">I2962 * J2962</f>
        <v>5069</v>
      </c>
      <c r="L2962" s="94" t="n">
        <f aca="false">K2962 *M2962</f>
        <v>2534.5</v>
      </c>
      <c r="M2962" s="95" t="n">
        <v>0.5</v>
      </c>
      <c r="N2962" s="88" t="s">
        <v>23</v>
      </c>
      <c r="O2962" s="91" t="s">
        <v>218</v>
      </c>
      <c r="P2962" s="0" t="str">
        <f aca="false">RIGHT(H2962,LEN(H2962) - FIND(" ", H2962))</f>
        <v>Street Footwear</v>
      </c>
    </row>
    <row r="2963" customFormat="false" ht="14.25" hidden="false" customHeight="true" outlineLevel="0" collapsed="false">
      <c r="B2963" s="88" t="s">
        <v>30</v>
      </c>
      <c r="C2963" s="89" t="n">
        <v>1128299</v>
      </c>
      <c r="D2963" s="90" t="n">
        <v>44267</v>
      </c>
      <c r="E2963" s="88" t="s">
        <v>34</v>
      </c>
      <c r="F2963" s="88" t="s">
        <v>92</v>
      </c>
      <c r="G2963" s="88" t="s">
        <v>81</v>
      </c>
      <c r="H2963" s="91" t="s">
        <v>24</v>
      </c>
      <c r="I2963" s="92" t="n">
        <v>46</v>
      </c>
      <c r="J2963" s="93" t="n">
        <v>101</v>
      </c>
      <c r="K2963" s="94" t="n">
        <f aca="false">I2963 * J2963</f>
        <v>4646</v>
      </c>
      <c r="L2963" s="94" t="n">
        <f aca="false">K2963 *M2963</f>
        <v>2462.38</v>
      </c>
      <c r="M2963" s="95" t="n">
        <v>0.53</v>
      </c>
      <c r="N2963" s="88" t="s">
        <v>23</v>
      </c>
      <c r="O2963" s="91" t="s">
        <v>218</v>
      </c>
      <c r="P2963" s="0" t="str">
        <f aca="false">RIGHT(H2963,LEN(H2963) - FIND(" ", H2963))</f>
        <v>Athletic Footwear</v>
      </c>
    </row>
    <row r="2964" customFormat="false" ht="14.25" hidden="false" customHeight="true" outlineLevel="0" collapsed="false">
      <c r="B2964" s="88" t="s">
        <v>30</v>
      </c>
      <c r="C2964" s="89" t="n">
        <v>1128299</v>
      </c>
      <c r="D2964" s="90" t="n">
        <v>44267</v>
      </c>
      <c r="E2964" s="88" t="s">
        <v>34</v>
      </c>
      <c r="F2964" s="88" t="s">
        <v>92</v>
      </c>
      <c r="G2964" s="88" t="s">
        <v>81</v>
      </c>
      <c r="H2964" s="91" t="s">
        <v>48</v>
      </c>
      <c r="I2964" s="92" t="n">
        <v>49</v>
      </c>
      <c r="J2964" s="93" t="n">
        <v>113</v>
      </c>
      <c r="K2964" s="94" t="n">
        <f aca="false">I2964 * J2964</f>
        <v>5537</v>
      </c>
      <c r="L2964" s="94" t="n">
        <f aca="false">K2964 *M2964</f>
        <v>2713.13</v>
      </c>
      <c r="M2964" s="95" t="n">
        <v>0.49</v>
      </c>
      <c r="N2964" s="88" t="s">
        <v>23</v>
      </c>
      <c r="O2964" s="91" t="s">
        <v>219</v>
      </c>
      <c r="P2964" s="0" t="str">
        <f aca="false">RIGHT(H2964,LEN(H2964) - FIND(" ", H2964))</f>
        <v>Street Footwear</v>
      </c>
    </row>
    <row r="2965" customFormat="false" ht="14.25" hidden="false" customHeight="true" outlineLevel="0" collapsed="false">
      <c r="B2965" s="88" t="s">
        <v>30</v>
      </c>
      <c r="C2965" s="89" t="n">
        <v>1128299</v>
      </c>
      <c r="D2965" s="90" t="n">
        <v>44267</v>
      </c>
      <c r="E2965" s="88" t="s">
        <v>34</v>
      </c>
      <c r="F2965" s="88" t="s">
        <v>92</v>
      </c>
      <c r="G2965" s="88" t="s">
        <v>81</v>
      </c>
      <c r="H2965" s="91" t="s">
        <v>44</v>
      </c>
      <c r="I2965" s="92" t="n">
        <v>47</v>
      </c>
      <c r="J2965" s="93" t="n">
        <v>73</v>
      </c>
      <c r="K2965" s="94" t="n">
        <f aca="false">I2965 * J2965</f>
        <v>3431</v>
      </c>
      <c r="L2965" s="94" t="n">
        <f aca="false">K2965 *M2965</f>
        <v>1784.12</v>
      </c>
      <c r="M2965" s="95" t="n">
        <v>0.52</v>
      </c>
      <c r="N2965" s="88" t="s">
        <v>23</v>
      </c>
      <c r="O2965" s="91" t="s">
        <v>219</v>
      </c>
      <c r="P2965" s="0" t="str">
        <f aca="false">RIGHT(H2965,LEN(H2965) - FIND(" ", H2965))</f>
        <v>Athletic Footwear</v>
      </c>
    </row>
    <row r="2966" customFormat="false" ht="14.25" hidden="false" customHeight="true" outlineLevel="0" collapsed="false">
      <c r="B2966" s="88" t="s">
        <v>30</v>
      </c>
      <c r="C2966" s="89" t="n">
        <v>1128299</v>
      </c>
      <c r="D2966" s="90" t="n">
        <v>44267</v>
      </c>
      <c r="E2966" s="88" t="s">
        <v>34</v>
      </c>
      <c r="F2966" s="88" t="s">
        <v>92</v>
      </c>
      <c r="G2966" s="88" t="s">
        <v>81</v>
      </c>
      <c r="H2966" s="91" t="s">
        <v>16</v>
      </c>
      <c r="I2966" s="92" t="n">
        <v>51</v>
      </c>
      <c r="J2966" s="93" t="n">
        <v>39</v>
      </c>
      <c r="K2966" s="94" t="n">
        <f aca="false">I2966 * J2966</f>
        <v>1989</v>
      </c>
      <c r="L2966" s="94" t="n">
        <f aca="false">K2966 *M2966</f>
        <v>934.83</v>
      </c>
      <c r="M2966" s="95" t="n">
        <v>0.47</v>
      </c>
      <c r="N2966" s="88" t="s">
        <v>23</v>
      </c>
      <c r="O2966" s="91" t="s">
        <v>218</v>
      </c>
      <c r="P2966" s="0" t="str">
        <f aca="false">RIGHT(H2966,LEN(H2966) - FIND(" ", H2966))</f>
        <v>Apparel</v>
      </c>
    </row>
    <row r="2967" customFormat="false" ht="14.25" hidden="false" customHeight="true" outlineLevel="0" collapsed="false">
      <c r="B2967" s="88" t="s">
        <v>30</v>
      </c>
      <c r="C2967" s="89" t="n">
        <v>1128299</v>
      </c>
      <c r="D2967" s="90" t="n">
        <v>44267</v>
      </c>
      <c r="E2967" s="88" t="s">
        <v>34</v>
      </c>
      <c r="F2967" s="88" t="s">
        <v>92</v>
      </c>
      <c r="G2967" s="88" t="s">
        <v>81</v>
      </c>
      <c r="H2967" s="91" t="s">
        <v>38</v>
      </c>
      <c r="I2967" s="92" t="n">
        <v>48</v>
      </c>
      <c r="J2967" s="93" t="n">
        <v>95</v>
      </c>
      <c r="K2967" s="94" t="n">
        <f aca="false">I2967 * J2967</f>
        <v>4560</v>
      </c>
      <c r="L2967" s="94" t="n">
        <f aca="false">K2967 *M2967</f>
        <v>1641.6</v>
      </c>
      <c r="M2967" s="95" t="n">
        <v>0.36</v>
      </c>
      <c r="N2967" s="88" t="s">
        <v>23</v>
      </c>
      <c r="O2967" s="91" t="s">
        <v>219</v>
      </c>
      <c r="P2967" s="0" t="str">
        <f aca="false">RIGHT(H2967,LEN(H2967) - FIND(" ", H2967))</f>
        <v>Apparel</v>
      </c>
    </row>
    <row r="2968" customFormat="false" ht="14.25" hidden="false" customHeight="true" outlineLevel="0" collapsed="false">
      <c r="B2968" s="88" t="s">
        <v>22</v>
      </c>
      <c r="C2968" s="89" t="n">
        <v>1197831</v>
      </c>
      <c r="D2968" s="90" t="n">
        <v>44267</v>
      </c>
      <c r="E2968" s="88" t="s">
        <v>29</v>
      </c>
      <c r="F2968" s="88" t="s">
        <v>105</v>
      </c>
      <c r="G2968" s="88" t="s">
        <v>160</v>
      </c>
      <c r="H2968" s="91" t="s">
        <v>32</v>
      </c>
      <c r="I2968" s="92" t="n">
        <v>20</v>
      </c>
      <c r="J2968" s="93" t="n">
        <v>153</v>
      </c>
      <c r="K2968" s="94" t="n">
        <f aca="false">I2968 * J2968</f>
        <v>3060</v>
      </c>
      <c r="L2968" s="94" t="n">
        <f aca="false">K2968 *M2968</f>
        <v>1499.4</v>
      </c>
      <c r="M2968" s="95" t="n">
        <v>0.49</v>
      </c>
      <c r="N2968" s="88" t="s">
        <v>23</v>
      </c>
      <c r="O2968" s="91" t="s">
        <v>218</v>
      </c>
      <c r="P2968" s="0" t="str">
        <f aca="false">RIGHT(H2968,LEN(H2968) - FIND(" ", H2968))</f>
        <v>Street Footwear</v>
      </c>
    </row>
    <row r="2969" customFormat="false" ht="14.25" hidden="false" customHeight="true" outlineLevel="0" collapsed="false">
      <c r="B2969" s="88" t="s">
        <v>22</v>
      </c>
      <c r="C2969" s="89" t="n">
        <v>1197831</v>
      </c>
      <c r="D2969" s="90" t="n">
        <v>44267</v>
      </c>
      <c r="E2969" s="88" t="s">
        <v>29</v>
      </c>
      <c r="F2969" s="88" t="s">
        <v>105</v>
      </c>
      <c r="G2969" s="88" t="s">
        <v>160</v>
      </c>
      <c r="H2969" s="91" t="s">
        <v>24</v>
      </c>
      <c r="I2969" s="92" t="n">
        <v>19</v>
      </c>
      <c r="J2969" s="93" t="n">
        <v>59</v>
      </c>
      <c r="K2969" s="94" t="n">
        <f aca="false">I2969 * J2969</f>
        <v>1121</v>
      </c>
      <c r="L2969" s="94" t="n">
        <f aca="false">K2969 *M2969</f>
        <v>526.87</v>
      </c>
      <c r="M2969" s="95" t="n">
        <v>0.47</v>
      </c>
      <c r="N2969" s="88" t="s">
        <v>23</v>
      </c>
      <c r="O2969" s="91" t="s">
        <v>218</v>
      </c>
      <c r="P2969" s="0" t="str">
        <f aca="false">RIGHT(H2969,LEN(H2969) - FIND(" ", H2969))</f>
        <v>Athletic Footwear</v>
      </c>
    </row>
    <row r="2970" customFormat="false" ht="14.25" hidden="false" customHeight="true" outlineLevel="0" collapsed="false">
      <c r="B2970" s="88" t="s">
        <v>22</v>
      </c>
      <c r="C2970" s="89" t="n">
        <v>1197831</v>
      </c>
      <c r="D2970" s="90" t="n">
        <v>44267</v>
      </c>
      <c r="E2970" s="88" t="s">
        <v>29</v>
      </c>
      <c r="F2970" s="88" t="s">
        <v>105</v>
      </c>
      <c r="G2970" s="88" t="s">
        <v>160</v>
      </c>
      <c r="H2970" s="91" t="s">
        <v>48</v>
      </c>
      <c r="I2970" s="92" t="n">
        <v>9</v>
      </c>
      <c r="J2970" s="93" t="n">
        <v>75</v>
      </c>
      <c r="K2970" s="94" t="n">
        <f aca="false">I2970 * J2970</f>
        <v>675</v>
      </c>
      <c r="L2970" s="94" t="n">
        <f aca="false">K2970 *M2970</f>
        <v>310.5</v>
      </c>
      <c r="M2970" s="95" t="n">
        <v>0.46</v>
      </c>
      <c r="N2970" s="88" t="s">
        <v>23</v>
      </c>
      <c r="O2970" s="91" t="s">
        <v>219</v>
      </c>
      <c r="P2970" s="0" t="str">
        <f aca="false">RIGHT(H2970,LEN(H2970) - FIND(" ", H2970))</f>
        <v>Street Footwear</v>
      </c>
    </row>
    <row r="2971" customFormat="false" ht="14.25" hidden="false" customHeight="true" outlineLevel="0" collapsed="false">
      <c r="B2971" s="88" t="s">
        <v>22</v>
      </c>
      <c r="C2971" s="89" t="n">
        <v>1197831</v>
      </c>
      <c r="D2971" s="90" t="n">
        <v>44267</v>
      </c>
      <c r="E2971" s="88" t="s">
        <v>29</v>
      </c>
      <c r="F2971" s="88" t="s">
        <v>105</v>
      </c>
      <c r="G2971" s="88" t="s">
        <v>160</v>
      </c>
      <c r="H2971" s="91" t="s">
        <v>44</v>
      </c>
      <c r="I2971" s="92" t="n">
        <v>20</v>
      </c>
      <c r="J2971" s="93" t="n">
        <v>26</v>
      </c>
      <c r="K2971" s="94" t="n">
        <f aca="false">I2971 * J2971</f>
        <v>520</v>
      </c>
      <c r="L2971" s="94" t="n">
        <f aca="false">K2971 *M2971</f>
        <v>249.6</v>
      </c>
      <c r="M2971" s="95" t="n">
        <v>0.48</v>
      </c>
      <c r="N2971" s="88" t="s">
        <v>23</v>
      </c>
      <c r="O2971" s="91" t="s">
        <v>219</v>
      </c>
      <c r="P2971" s="0" t="str">
        <f aca="false">RIGHT(H2971,LEN(H2971) - FIND(" ", H2971))</f>
        <v>Athletic Footwear</v>
      </c>
    </row>
    <row r="2972" customFormat="false" ht="14.25" hidden="false" customHeight="true" outlineLevel="0" collapsed="false">
      <c r="B2972" s="88" t="s">
        <v>22</v>
      </c>
      <c r="C2972" s="89" t="n">
        <v>1197831</v>
      </c>
      <c r="D2972" s="90" t="n">
        <v>44267</v>
      </c>
      <c r="E2972" s="88" t="s">
        <v>29</v>
      </c>
      <c r="F2972" s="88" t="s">
        <v>105</v>
      </c>
      <c r="G2972" s="88" t="s">
        <v>160</v>
      </c>
      <c r="H2972" s="91" t="s">
        <v>16</v>
      </c>
      <c r="I2972" s="92" t="n">
        <v>32</v>
      </c>
      <c r="J2972" s="93" t="n">
        <v>41</v>
      </c>
      <c r="K2972" s="94" t="n">
        <f aca="false">I2972 * J2972</f>
        <v>1312</v>
      </c>
      <c r="L2972" s="94" t="n">
        <f aca="false">K2972 *M2972</f>
        <v>603.52</v>
      </c>
      <c r="M2972" s="95" t="n">
        <v>0.46</v>
      </c>
      <c r="N2972" s="88" t="s">
        <v>23</v>
      </c>
      <c r="O2972" s="91" t="s">
        <v>218</v>
      </c>
      <c r="P2972" s="0" t="str">
        <f aca="false">RIGHT(H2972,LEN(H2972) - FIND(" ", H2972))</f>
        <v>Apparel</v>
      </c>
    </row>
    <row r="2973" customFormat="false" ht="14.25" hidden="false" customHeight="true" outlineLevel="0" collapsed="false">
      <c r="B2973" s="88" t="s">
        <v>22</v>
      </c>
      <c r="C2973" s="89" t="n">
        <v>1197831</v>
      </c>
      <c r="D2973" s="90" t="n">
        <v>44267</v>
      </c>
      <c r="E2973" s="88" t="s">
        <v>29</v>
      </c>
      <c r="F2973" s="88" t="s">
        <v>105</v>
      </c>
      <c r="G2973" s="88" t="s">
        <v>160</v>
      </c>
      <c r="H2973" s="91" t="s">
        <v>38</v>
      </c>
      <c r="I2973" s="92" t="n">
        <v>23</v>
      </c>
      <c r="J2973" s="93" t="n">
        <v>65</v>
      </c>
      <c r="K2973" s="94" t="n">
        <f aca="false">I2973 * J2973</f>
        <v>1495</v>
      </c>
      <c r="L2973" s="94" t="n">
        <f aca="false">K2973 *M2973</f>
        <v>747.5</v>
      </c>
      <c r="M2973" s="95" t="n">
        <v>0.5</v>
      </c>
      <c r="N2973" s="88" t="s">
        <v>23</v>
      </c>
      <c r="O2973" s="91" t="s">
        <v>219</v>
      </c>
      <c r="P2973" s="0" t="str">
        <f aca="false">RIGHT(H2973,LEN(H2973) - FIND(" ", H2973))</f>
        <v>Apparel</v>
      </c>
    </row>
    <row r="2974" customFormat="false" ht="14.25" hidden="false" customHeight="true" outlineLevel="0" collapsed="false">
      <c r="B2974" s="88" t="s">
        <v>22</v>
      </c>
      <c r="C2974" s="89" t="n">
        <v>1189833</v>
      </c>
      <c r="D2974" s="90" t="n">
        <v>44267</v>
      </c>
      <c r="E2974" s="88" t="s">
        <v>18</v>
      </c>
      <c r="F2974" s="88" t="s">
        <v>19</v>
      </c>
      <c r="G2974" s="88" t="s">
        <v>129</v>
      </c>
      <c r="H2974" s="91" t="s">
        <v>38</v>
      </c>
      <c r="I2974" s="92" t="n">
        <v>29</v>
      </c>
      <c r="J2974" s="93" t="n">
        <v>210</v>
      </c>
      <c r="K2974" s="94" t="n">
        <f aca="false">I2974 * J2974</f>
        <v>6090</v>
      </c>
      <c r="L2974" s="94" t="n">
        <f aca="false">K2974 *M2974</f>
        <v>1400.7</v>
      </c>
      <c r="M2974" s="95" t="n">
        <v>0.23</v>
      </c>
      <c r="N2974" s="88" t="s">
        <v>31</v>
      </c>
      <c r="O2974" s="91" t="s">
        <v>219</v>
      </c>
      <c r="P2974" s="0" t="str">
        <f aca="false">RIGHT(H2974,LEN(H2974) - FIND(" ", H2974))</f>
        <v>Apparel</v>
      </c>
    </row>
    <row r="2975" customFormat="false" ht="14.25" hidden="false" customHeight="true" outlineLevel="0" collapsed="false">
      <c r="B2975" s="88" t="s">
        <v>30</v>
      </c>
      <c r="C2975" s="89" t="n">
        <v>1128299</v>
      </c>
      <c r="D2975" s="90" t="n">
        <v>44267</v>
      </c>
      <c r="E2975" s="88" t="s">
        <v>34</v>
      </c>
      <c r="F2975" s="88" t="s">
        <v>92</v>
      </c>
      <c r="G2975" s="88" t="s">
        <v>81</v>
      </c>
      <c r="H2975" s="91" t="s">
        <v>32</v>
      </c>
      <c r="I2975" s="92" t="n">
        <v>30</v>
      </c>
      <c r="J2975" s="93" t="n">
        <v>163</v>
      </c>
      <c r="K2975" s="94" t="n">
        <f aca="false">I2975 * J2975</f>
        <v>4890</v>
      </c>
      <c r="L2975" s="94" t="n">
        <f aca="false">K2975 *M2975</f>
        <v>2102.7</v>
      </c>
      <c r="M2975" s="95" t="n">
        <v>0.43</v>
      </c>
      <c r="N2975" s="88" t="s">
        <v>31</v>
      </c>
      <c r="O2975" s="91" t="s">
        <v>218</v>
      </c>
      <c r="P2975" s="0" t="str">
        <f aca="false">RIGHT(H2975,LEN(H2975) - FIND(" ", H2975))</f>
        <v>Street Footwear</v>
      </c>
    </row>
    <row r="2976" customFormat="false" ht="14.25" hidden="false" customHeight="true" outlineLevel="0" collapsed="false">
      <c r="B2976" s="88" t="s">
        <v>30</v>
      </c>
      <c r="C2976" s="89" t="n">
        <v>1128299</v>
      </c>
      <c r="D2976" s="90" t="n">
        <v>44267</v>
      </c>
      <c r="E2976" s="88" t="s">
        <v>34</v>
      </c>
      <c r="F2976" s="88" t="s">
        <v>92</v>
      </c>
      <c r="G2976" s="88" t="s">
        <v>81</v>
      </c>
      <c r="H2976" s="91" t="s">
        <v>24</v>
      </c>
      <c r="I2976" s="92" t="n">
        <v>37</v>
      </c>
      <c r="J2976" s="93" t="n">
        <v>113</v>
      </c>
      <c r="K2976" s="94" t="n">
        <f aca="false">I2976 * J2976</f>
        <v>4181</v>
      </c>
      <c r="L2976" s="94" t="n">
        <f aca="false">K2976 *M2976</f>
        <v>1839.64</v>
      </c>
      <c r="M2976" s="95" t="n">
        <v>0.44</v>
      </c>
      <c r="N2976" s="88" t="s">
        <v>31</v>
      </c>
      <c r="O2976" s="91" t="s">
        <v>218</v>
      </c>
      <c r="P2976" s="0" t="str">
        <f aca="false">RIGHT(H2976,LEN(H2976) - FIND(" ", H2976))</f>
        <v>Athletic Footwear</v>
      </c>
    </row>
    <row r="2977" customFormat="false" ht="14.25" hidden="false" customHeight="true" outlineLevel="0" collapsed="false">
      <c r="B2977" s="88" t="s">
        <v>30</v>
      </c>
      <c r="C2977" s="89" t="n">
        <v>1128299</v>
      </c>
      <c r="D2977" s="90" t="n">
        <v>44267</v>
      </c>
      <c r="E2977" s="88" t="s">
        <v>34</v>
      </c>
      <c r="F2977" s="88" t="s">
        <v>92</v>
      </c>
      <c r="G2977" s="88" t="s">
        <v>81</v>
      </c>
      <c r="H2977" s="91" t="s">
        <v>48</v>
      </c>
      <c r="I2977" s="92" t="n">
        <v>39</v>
      </c>
      <c r="J2977" s="93" t="n">
        <v>124</v>
      </c>
      <c r="K2977" s="94" t="n">
        <f aca="false">I2977 * J2977</f>
        <v>4836</v>
      </c>
      <c r="L2977" s="94" t="n">
        <f aca="false">K2977 *M2977</f>
        <v>1837.68</v>
      </c>
      <c r="M2977" s="95" t="n">
        <v>0.38</v>
      </c>
      <c r="N2977" s="88" t="s">
        <v>31</v>
      </c>
      <c r="O2977" s="91" t="s">
        <v>219</v>
      </c>
      <c r="P2977" s="0" t="str">
        <f aca="false">RIGHT(H2977,LEN(H2977) - FIND(" ", H2977))</f>
        <v>Street Footwear</v>
      </c>
    </row>
    <row r="2978" customFormat="false" ht="14.25" hidden="false" customHeight="true" outlineLevel="0" collapsed="false">
      <c r="B2978" s="88" t="s">
        <v>30</v>
      </c>
      <c r="C2978" s="89" t="n">
        <v>1128299</v>
      </c>
      <c r="D2978" s="90" t="n">
        <v>44267</v>
      </c>
      <c r="E2978" s="88" t="s">
        <v>34</v>
      </c>
      <c r="F2978" s="88" t="s">
        <v>92</v>
      </c>
      <c r="G2978" s="88" t="s">
        <v>81</v>
      </c>
      <c r="H2978" s="91" t="s">
        <v>44</v>
      </c>
      <c r="I2978" s="92" t="n">
        <v>38</v>
      </c>
      <c r="J2978" s="93" t="n">
        <v>78</v>
      </c>
      <c r="K2978" s="94" t="n">
        <f aca="false">I2978 * J2978</f>
        <v>2964</v>
      </c>
      <c r="L2978" s="94" t="n">
        <f aca="false">K2978 *M2978</f>
        <v>1333.8</v>
      </c>
      <c r="M2978" s="95" t="n">
        <v>0.45</v>
      </c>
      <c r="N2978" s="88" t="s">
        <v>31</v>
      </c>
      <c r="O2978" s="91" t="s">
        <v>219</v>
      </c>
      <c r="P2978" s="0" t="str">
        <f aca="false">RIGHT(H2978,LEN(H2978) - FIND(" ", H2978))</f>
        <v>Athletic Footwear</v>
      </c>
    </row>
    <row r="2979" customFormat="false" ht="14.25" hidden="false" customHeight="true" outlineLevel="0" collapsed="false">
      <c r="B2979" s="88" t="s">
        <v>30</v>
      </c>
      <c r="C2979" s="89" t="n">
        <v>1128299</v>
      </c>
      <c r="D2979" s="90" t="n">
        <v>44267</v>
      </c>
      <c r="E2979" s="88" t="s">
        <v>34</v>
      </c>
      <c r="F2979" s="88" t="s">
        <v>92</v>
      </c>
      <c r="G2979" s="88" t="s">
        <v>81</v>
      </c>
      <c r="H2979" s="91" t="s">
        <v>16</v>
      </c>
      <c r="I2979" s="92" t="n">
        <v>41</v>
      </c>
      <c r="J2979" s="93" t="n">
        <v>45</v>
      </c>
      <c r="K2979" s="94" t="n">
        <f aca="false">I2979 * J2979</f>
        <v>1845</v>
      </c>
      <c r="L2979" s="94" t="n">
        <f aca="false">K2979 *M2979</f>
        <v>756.45</v>
      </c>
      <c r="M2979" s="95" t="n">
        <v>0.41</v>
      </c>
      <c r="N2979" s="88" t="s">
        <v>31</v>
      </c>
      <c r="O2979" s="91" t="s">
        <v>218</v>
      </c>
      <c r="P2979" s="0" t="str">
        <f aca="false">RIGHT(H2979,LEN(H2979) - FIND(" ", H2979))</f>
        <v>Apparel</v>
      </c>
    </row>
    <row r="2980" customFormat="false" ht="14.25" hidden="false" customHeight="true" outlineLevel="0" collapsed="false">
      <c r="B2980" s="88" t="s">
        <v>30</v>
      </c>
      <c r="C2980" s="89" t="n">
        <v>1128299</v>
      </c>
      <c r="D2980" s="90" t="n">
        <v>44267</v>
      </c>
      <c r="E2980" s="88" t="s">
        <v>34</v>
      </c>
      <c r="F2980" s="88" t="s">
        <v>92</v>
      </c>
      <c r="G2980" s="88" t="s">
        <v>81</v>
      </c>
      <c r="H2980" s="91" t="s">
        <v>38</v>
      </c>
      <c r="I2980" s="92" t="n">
        <v>40</v>
      </c>
      <c r="J2980" s="93" t="n">
        <v>112</v>
      </c>
      <c r="K2980" s="94" t="n">
        <f aca="false">I2980 * J2980</f>
        <v>4480</v>
      </c>
      <c r="L2980" s="94" t="n">
        <f aca="false">K2980 *M2980</f>
        <v>1299.2</v>
      </c>
      <c r="M2980" s="95" t="n">
        <v>0.29</v>
      </c>
      <c r="N2980" s="88" t="s">
        <v>31</v>
      </c>
      <c r="O2980" s="91" t="s">
        <v>219</v>
      </c>
      <c r="P2980" s="0" t="str">
        <f aca="false">RIGHT(H2980,LEN(H2980) - FIND(" ", H2980))</f>
        <v>Apparel</v>
      </c>
    </row>
    <row r="2981" customFormat="false" ht="14.25" hidden="false" customHeight="true" outlineLevel="0" collapsed="false">
      <c r="B2981" s="88" t="s">
        <v>22</v>
      </c>
      <c r="C2981" s="89" t="n">
        <v>1189833</v>
      </c>
      <c r="D2981" s="90" t="n">
        <v>44268</v>
      </c>
      <c r="E2981" s="88" t="s">
        <v>18</v>
      </c>
      <c r="F2981" s="88" t="s">
        <v>19</v>
      </c>
      <c r="G2981" s="88" t="s">
        <v>129</v>
      </c>
      <c r="H2981" s="91" t="s">
        <v>32</v>
      </c>
      <c r="I2981" s="92" t="n">
        <v>35</v>
      </c>
      <c r="J2981" s="93" t="n">
        <v>750</v>
      </c>
      <c r="K2981" s="94" t="n">
        <f aca="false">I2981 * J2981</f>
        <v>26250</v>
      </c>
      <c r="L2981" s="94" t="n">
        <f aca="false">K2981 *M2981</f>
        <v>10500</v>
      </c>
      <c r="M2981" s="95" t="n">
        <v>0.4</v>
      </c>
      <c r="N2981" s="88" t="s">
        <v>31</v>
      </c>
      <c r="O2981" s="91" t="s">
        <v>218</v>
      </c>
      <c r="P2981" s="0" t="str">
        <f aca="false">RIGHT(H2981,LEN(H2981) - FIND(" ", H2981))</f>
        <v>Street Footwear</v>
      </c>
    </row>
    <row r="2982" customFormat="false" ht="14.25" hidden="false" customHeight="true" outlineLevel="0" collapsed="false">
      <c r="B2982" s="88" t="s">
        <v>30</v>
      </c>
      <c r="C2982" s="89" t="n">
        <v>1197831</v>
      </c>
      <c r="D2982" s="90" t="n">
        <v>44268</v>
      </c>
      <c r="E2982" s="88" t="s">
        <v>29</v>
      </c>
      <c r="F2982" s="88" t="s">
        <v>124</v>
      </c>
      <c r="G2982" s="88" t="s">
        <v>87</v>
      </c>
      <c r="H2982" s="91" t="s">
        <v>44</v>
      </c>
      <c r="I2982" s="92" t="n">
        <v>35</v>
      </c>
      <c r="J2982" s="93" t="n">
        <v>500</v>
      </c>
      <c r="K2982" s="94" t="n">
        <f aca="false">I2982 * J2982</f>
        <v>17500</v>
      </c>
      <c r="L2982" s="94" t="n">
        <f aca="false">K2982 *M2982</f>
        <v>7875</v>
      </c>
      <c r="M2982" s="95" t="n">
        <v>0.45</v>
      </c>
      <c r="N2982" s="88" t="s">
        <v>31</v>
      </c>
      <c r="O2982" s="91" t="s">
        <v>219</v>
      </c>
      <c r="P2982" s="0" t="str">
        <f aca="false">RIGHT(H2982,LEN(H2982) - FIND(" ", H2982))</f>
        <v>Athletic Footwear</v>
      </c>
    </row>
    <row r="2983" customFormat="false" ht="14.25" hidden="false" customHeight="true" outlineLevel="0" collapsed="false">
      <c r="B2983" s="88" t="s">
        <v>13</v>
      </c>
      <c r="C2983" s="89" t="n">
        <v>1185732</v>
      </c>
      <c r="D2983" s="90" t="n">
        <v>44268</v>
      </c>
      <c r="E2983" s="88" t="s">
        <v>26</v>
      </c>
      <c r="F2983" s="88" t="s">
        <v>89</v>
      </c>
      <c r="G2983" s="88" t="s">
        <v>162</v>
      </c>
      <c r="H2983" s="91" t="s">
        <v>32</v>
      </c>
      <c r="I2983" s="92" t="n">
        <v>40</v>
      </c>
      <c r="J2983" s="93" t="n">
        <v>545</v>
      </c>
      <c r="K2983" s="94" t="n">
        <f aca="false">I2983 * J2983</f>
        <v>21800</v>
      </c>
      <c r="L2983" s="94" t="n">
        <f aca="false">K2983 *M2983</f>
        <v>7630</v>
      </c>
      <c r="M2983" s="95" t="n">
        <v>0.35</v>
      </c>
      <c r="N2983" s="88" t="s">
        <v>14</v>
      </c>
      <c r="O2983" s="91" t="s">
        <v>218</v>
      </c>
      <c r="P2983" s="0" t="str">
        <f aca="false">RIGHT(H2983,LEN(H2983) - FIND(" ", H2983))</f>
        <v>Street Footwear</v>
      </c>
    </row>
    <row r="2984" customFormat="false" ht="14.25" hidden="false" customHeight="true" outlineLevel="0" collapsed="false">
      <c r="B2984" s="88" t="s">
        <v>13</v>
      </c>
      <c r="C2984" s="89" t="n">
        <v>1185732</v>
      </c>
      <c r="D2984" s="90" t="n">
        <v>44268</v>
      </c>
      <c r="E2984" s="88" t="s">
        <v>26</v>
      </c>
      <c r="F2984" s="88" t="s">
        <v>89</v>
      </c>
      <c r="G2984" s="88" t="s">
        <v>162</v>
      </c>
      <c r="H2984" s="91" t="s">
        <v>24</v>
      </c>
      <c r="I2984" s="92" t="n">
        <v>40</v>
      </c>
      <c r="J2984" s="93" t="n">
        <v>250</v>
      </c>
      <c r="K2984" s="94" t="n">
        <f aca="false">I2984 * J2984</f>
        <v>10000</v>
      </c>
      <c r="L2984" s="94" t="n">
        <f aca="false">K2984 *M2984</f>
        <v>3500</v>
      </c>
      <c r="M2984" s="95" t="n">
        <v>0.35</v>
      </c>
      <c r="N2984" s="88" t="s">
        <v>14</v>
      </c>
      <c r="O2984" s="91" t="s">
        <v>218</v>
      </c>
      <c r="P2984" s="0" t="str">
        <f aca="false">RIGHT(H2984,LEN(H2984) - FIND(" ", H2984))</f>
        <v>Athletic Footwear</v>
      </c>
    </row>
    <row r="2985" customFormat="false" ht="14.25" hidden="false" customHeight="true" outlineLevel="0" collapsed="false">
      <c r="B2985" s="88" t="s">
        <v>13</v>
      </c>
      <c r="C2985" s="89" t="n">
        <v>1185732</v>
      </c>
      <c r="D2985" s="90" t="n">
        <v>44268</v>
      </c>
      <c r="E2985" s="88" t="s">
        <v>26</v>
      </c>
      <c r="F2985" s="88" t="s">
        <v>89</v>
      </c>
      <c r="G2985" s="88" t="s">
        <v>162</v>
      </c>
      <c r="H2985" s="91" t="s">
        <v>48</v>
      </c>
      <c r="I2985" s="92" t="n">
        <v>30</v>
      </c>
      <c r="J2985" s="93" t="n">
        <v>275</v>
      </c>
      <c r="K2985" s="94" t="n">
        <f aca="false">I2985 * J2985</f>
        <v>8250</v>
      </c>
      <c r="L2985" s="94" t="n">
        <f aca="false">K2985 *M2985</f>
        <v>3300</v>
      </c>
      <c r="M2985" s="95" t="n">
        <v>0.4</v>
      </c>
      <c r="N2985" s="88" t="s">
        <v>14</v>
      </c>
      <c r="O2985" s="91" t="s">
        <v>219</v>
      </c>
      <c r="P2985" s="0" t="str">
        <f aca="false">RIGHT(H2985,LEN(H2985) - FIND(" ", H2985))</f>
        <v>Street Footwear</v>
      </c>
    </row>
    <row r="2986" customFormat="false" ht="14.25" hidden="false" customHeight="true" outlineLevel="0" collapsed="false">
      <c r="B2986" s="88" t="s">
        <v>13</v>
      </c>
      <c r="C2986" s="89" t="n">
        <v>1185732</v>
      </c>
      <c r="D2986" s="90" t="n">
        <v>44268</v>
      </c>
      <c r="E2986" s="88" t="s">
        <v>26</v>
      </c>
      <c r="F2986" s="88" t="s">
        <v>89</v>
      </c>
      <c r="G2986" s="88" t="s">
        <v>162</v>
      </c>
      <c r="H2986" s="91" t="s">
        <v>44</v>
      </c>
      <c r="I2986" s="92" t="n">
        <v>35</v>
      </c>
      <c r="J2986" s="93" t="n">
        <v>125</v>
      </c>
      <c r="K2986" s="94" t="n">
        <f aca="false">I2986 * J2986</f>
        <v>4375</v>
      </c>
      <c r="L2986" s="94" t="n">
        <f aca="false">K2986 *M2986</f>
        <v>1750</v>
      </c>
      <c r="M2986" s="95" t="n">
        <v>0.4</v>
      </c>
      <c r="N2986" s="88" t="s">
        <v>14</v>
      </c>
      <c r="O2986" s="91" t="s">
        <v>219</v>
      </c>
      <c r="P2986" s="0" t="str">
        <f aca="false">RIGHT(H2986,LEN(H2986) - FIND(" ", H2986))</f>
        <v>Athletic Footwear</v>
      </c>
    </row>
    <row r="2987" customFormat="false" ht="14.25" hidden="false" customHeight="true" outlineLevel="0" collapsed="false">
      <c r="B2987" s="88" t="s">
        <v>13</v>
      </c>
      <c r="C2987" s="89" t="n">
        <v>1185732</v>
      </c>
      <c r="D2987" s="90" t="n">
        <v>44268</v>
      </c>
      <c r="E2987" s="88" t="s">
        <v>26</v>
      </c>
      <c r="F2987" s="88" t="s">
        <v>89</v>
      </c>
      <c r="G2987" s="88" t="s">
        <v>162</v>
      </c>
      <c r="H2987" s="91" t="s">
        <v>16</v>
      </c>
      <c r="I2987" s="92" t="n">
        <v>50</v>
      </c>
      <c r="J2987" s="93" t="n">
        <v>175</v>
      </c>
      <c r="K2987" s="94" t="n">
        <f aca="false">I2987 * J2987</f>
        <v>8750</v>
      </c>
      <c r="L2987" s="94" t="n">
        <f aca="false">K2987 *M2987</f>
        <v>2625</v>
      </c>
      <c r="M2987" s="95" t="n">
        <v>0.3</v>
      </c>
      <c r="N2987" s="88" t="s">
        <v>14</v>
      </c>
      <c r="O2987" s="91" t="s">
        <v>218</v>
      </c>
      <c r="P2987" s="0" t="str">
        <f aca="false">RIGHT(H2987,LEN(H2987) - FIND(" ", H2987))</f>
        <v>Apparel</v>
      </c>
    </row>
    <row r="2988" customFormat="false" ht="14.25" hidden="false" customHeight="true" outlineLevel="0" collapsed="false">
      <c r="B2988" s="88" t="s">
        <v>13</v>
      </c>
      <c r="C2988" s="89" t="n">
        <v>1185732</v>
      </c>
      <c r="D2988" s="90" t="n">
        <v>44268</v>
      </c>
      <c r="E2988" s="88" t="s">
        <v>26</v>
      </c>
      <c r="F2988" s="88" t="s">
        <v>89</v>
      </c>
      <c r="G2988" s="88" t="s">
        <v>162</v>
      </c>
      <c r="H2988" s="91" t="s">
        <v>38</v>
      </c>
      <c r="I2988" s="92" t="n">
        <v>40</v>
      </c>
      <c r="J2988" s="93" t="n">
        <v>275</v>
      </c>
      <c r="K2988" s="94" t="n">
        <f aca="false">I2988 * J2988</f>
        <v>11000</v>
      </c>
      <c r="L2988" s="94" t="n">
        <f aca="false">K2988 *M2988</f>
        <v>4400</v>
      </c>
      <c r="M2988" s="95" t="n">
        <v>0.4</v>
      </c>
      <c r="N2988" s="88" t="s">
        <v>14</v>
      </c>
      <c r="O2988" s="91" t="s">
        <v>219</v>
      </c>
      <c r="P2988" s="0" t="str">
        <f aca="false">RIGHT(H2988,LEN(H2988) - FIND(" ", H2988))</f>
        <v>Apparel</v>
      </c>
    </row>
    <row r="2989" customFormat="false" ht="14.25" hidden="false" customHeight="true" outlineLevel="0" collapsed="false">
      <c r="B2989" s="88" t="s">
        <v>30</v>
      </c>
      <c r="C2989" s="89" t="n">
        <v>1185732</v>
      </c>
      <c r="D2989" s="90" t="n">
        <v>44268</v>
      </c>
      <c r="E2989" s="88" t="s">
        <v>26</v>
      </c>
      <c r="F2989" s="88" t="s">
        <v>115</v>
      </c>
      <c r="G2989" s="88" t="s">
        <v>93</v>
      </c>
      <c r="H2989" s="91" t="s">
        <v>32</v>
      </c>
      <c r="I2989" s="92" t="n">
        <v>40</v>
      </c>
      <c r="J2989" s="93" t="n">
        <v>470</v>
      </c>
      <c r="K2989" s="94" t="n">
        <f aca="false">I2989 * J2989</f>
        <v>18800</v>
      </c>
      <c r="L2989" s="94" t="n">
        <f aca="false">K2989 *M2989</f>
        <v>5640</v>
      </c>
      <c r="M2989" s="95" t="n">
        <v>0.3</v>
      </c>
      <c r="N2989" s="88" t="s">
        <v>14</v>
      </c>
      <c r="O2989" s="91" t="s">
        <v>218</v>
      </c>
      <c r="P2989" s="0" t="str">
        <f aca="false">RIGHT(H2989,LEN(H2989) - FIND(" ", H2989))</f>
        <v>Street Footwear</v>
      </c>
    </row>
    <row r="2990" customFormat="false" ht="14.25" hidden="false" customHeight="true" outlineLevel="0" collapsed="false">
      <c r="B2990" s="88" t="s">
        <v>30</v>
      </c>
      <c r="C2990" s="89" t="n">
        <v>1185732</v>
      </c>
      <c r="D2990" s="90" t="n">
        <v>44268</v>
      </c>
      <c r="E2990" s="88" t="s">
        <v>26</v>
      </c>
      <c r="F2990" s="88" t="s">
        <v>115</v>
      </c>
      <c r="G2990" s="88" t="s">
        <v>93</v>
      </c>
      <c r="H2990" s="91" t="s">
        <v>24</v>
      </c>
      <c r="I2990" s="92" t="n">
        <v>40</v>
      </c>
      <c r="J2990" s="93" t="n">
        <v>175</v>
      </c>
      <c r="K2990" s="94" t="n">
        <f aca="false">I2990 * J2990</f>
        <v>7000</v>
      </c>
      <c r="L2990" s="94" t="n">
        <f aca="false">K2990 *M2990</f>
        <v>2100</v>
      </c>
      <c r="M2990" s="95" t="n">
        <v>0.3</v>
      </c>
      <c r="N2990" s="88" t="s">
        <v>14</v>
      </c>
      <c r="O2990" s="91" t="s">
        <v>218</v>
      </c>
      <c r="P2990" s="0" t="str">
        <f aca="false">RIGHT(H2990,LEN(H2990) - FIND(" ", H2990))</f>
        <v>Athletic Footwear</v>
      </c>
    </row>
    <row r="2991" customFormat="false" ht="14.25" hidden="false" customHeight="true" outlineLevel="0" collapsed="false">
      <c r="B2991" s="88" t="s">
        <v>30</v>
      </c>
      <c r="C2991" s="89" t="n">
        <v>1185732</v>
      </c>
      <c r="D2991" s="90" t="n">
        <v>44268</v>
      </c>
      <c r="E2991" s="88" t="s">
        <v>26</v>
      </c>
      <c r="F2991" s="88" t="s">
        <v>115</v>
      </c>
      <c r="G2991" s="88" t="s">
        <v>93</v>
      </c>
      <c r="H2991" s="91" t="s">
        <v>48</v>
      </c>
      <c r="I2991" s="92" t="n">
        <v>30</v>
      </c>
      <c r="J2991" s="93" t="n">
        <v>200</v>
      </c>
      <c r="K2991" s="94" t="n">
        <f aca="false">I2991 * J2991</f>
        <v>6000</v>
      </c>
      <c r="L2991" s="94" t="n">
        <f aca="false">K2991 *M2991</f>
        <v>1500</v>
      </c>
      <c r="M2991" s="95" t="n">
        <v>0.25</v>
      </c>
      <c r="N2991" s="88" t="s">
        <v>14</v>
      </c>
      <c r="O2991" s="91" t="s">
        <v>219</v>
      </c>
      <c r="P2991" s="0" t="str">
        <f aca="false">RIGHT(H2991,LEN(H2991) - FIND(" ", H2991))</f>
        <v>Street Footwear</v>
      </c>
    </row>
    <row r="2992" customFormat="false" ht="14.25" hidden="false" customHeight="true" outlineLevel="0" collapsed="false">
      <c r="B2992" s="88" t="s">
        <v>30</v>
      </c>
      <c r="C2992" s="89" t="n">
        <v>1185732</v>
      </c>
      <c r="D2992" s="90" t="n">
        <v>44268</v>
      </c>
      <c r="E2992" s="88" t="s">
        <v>26</v>
      </c>
      <c r="F2992" s="88" t="s">
        <v>115</v>
      </c>
      <c r="G2992" s="88" t="s">
        <v>93</v>
      </c>
      <c r="H2992" s="91" t="s">
        <v>44</v>
      </c>
      <c r="I2992" s="92" t="n">
        <v>35</v>
      </c>
      <c r="J2992" s="93" t="n">
        <v>300</v>
      </c>
      <c r="K2992" s="94" t="n">
        <f aca="false">I2992 * J2992</f>
        <v>10500</v>
      </c>
      <c r="L2992" s="94" t="n">
        <f aca="false">K2992 *M2992</f>
        <v>2625</v>
      </c>
      <c r="M2992" s="95" t="n">
        <v>0.25</v>
      </c>
      <c r="N2992" s="88" t="s">
        <v>14</v>
      </c>
      <c r="O2992" s="91" t="s">
        <v>219</v>
      </c>
      <c r="P2992" s="0" t="str">
        <f aca="false">RIGHT(H2992,LEN(H2992) - FIND(" ", H2992))</f>
        <v>Athletic Footwear</v>
      </c>
    </row>
    <row r="2993" customFormat="false" ht="14.25" hidden="false" customHeight="true" outlineLevel="0" collapsed="false">
      <c r="B2993" s="88" t="s">
        <v>30</v>
      </c>
      <c r="C2993" s="89" t="n">
        <v>1185732</v>
      </c>
      <c r="D2993" s="90" t="n">
        <v>44268</v>
      </c>
      <c r="E2993" s="88" t="s">
        <v>26</v>
      </c>
      <c r="F2993" s="88" t="s">
        <v>115</v>
      </c>
      <c r="G2993" s="88" t="s">
        <v>93</v>
      </c>
      <c r="H2993" s="91" t="s">
        <v>16</v>
      </c>
      <c r="I2993" s="92" t="n">
        <v>50</v>
      </c>
      <c r="J2993" s="93" t="n">
        <v>100</v>
      </c>
      <c r="K2993" s="94" t="n">
        <f aca="false">I2993 * J2993</f>
        <v>5000</v>
      </c>
      <c r="L2993" s="94" t="n">
        <f aca="false">K2993 *M2993</f>
        <v>1250</v>
      </c>
      <c r="M2993" s="95" t="n">
        <v>0.25</v>
      </c>
      <c r="N2993" s="88" t="s">
        <v>14</v>
      </c>
      <c r="O2993" s="91" t="s">
        <v>218</v>
      </c>
      <c r="P2993" s="0" t="str">
        <f aca="false">RIGHT(H2993,LEN(H2993) - FIND(" ", H2993))</f>
        <v>Apparel</v>
      </c>
    </row>
    <row r="2994" customFormat="false" ht="14.25" hidden="false" customHeight="true" outlineLevel="0" collapsed="false">
      <c r="B2994" s="88" t="s">
        <v>30</v>
      </c>
      <c r="C2994" s="89" t="n">
        <v>1185732</v>
      </c>
      <c r="D2994" s="90" t="n">
        <v>44268</v>
      </c>
      <c r="E2994" s="88" t="s">
        <v>26</v>
      </c>
      <c r="F2994" s="88" t="s">
        <v>115</v>
      </c>
      <c r="G2994" s="88" t="s">
        <v>93</v>
      </c>
      <c r="H2994" s="91" t="s">
        <v>38</v>
      </c>
      <c r="I2994" s="92" t="n">
        <v>40</v>
      </c>
      <c r="J2994" s="93" t="n">
        <v>200</v>
      </c>
      <c r="K2994" s="94" t="n">
        <f aca="false">I2994 * J2994</f>
        <v>8000</v>
      </c>
      <c r="L2994" s="94" t="n">
        <f aca="false">K2994 *M2994</f>
        <v>2400</v>
      </c>
      <c r="M2994" s="95" t="n">
        <v>0.3</v>
      </c>
      <c r="N2994" s="88" t="s">
        <v>14</v>
      </c>
      <c r="O2994" s="91" t="s">
        <v>219</v>
      </c>
      <c r="P2994" s="0" t="str">
        <f aca="false">RIGHT(H2994,LEN(H2994) - FIND(" ", H2994))</f>
        <v>Apparel</v>
      </c>
    </row>
    <row r="2995" customFormat="false" ht="14.25" hidden="false" customHeight="true" outlineLevel="0" collapsed="false">
      <c r="B2995" s="88" t="s">
        <v>22</v>
      </c>
      <c r="C2995" s="89" t="n">
        <v>1189833</v>
      </c>
      <c r="D2995" s="90" t="n">
        <v>44268</v>
      </c>
      <c r="E2995" s="88" t="s">
        <v>18</v>
      </c>
      <c r="F2995" s="88" t="s">
        <v>19</v>
      </c>
      <c r="G2995" s="88" t="s">
        <v>129</v>
      </c>
      <c r="H2995" s="91" t="s">
        <v>32</v>
      </c>
      <c r="I2995" s="92" t="n">
        <v>34</v>
      </c>
      <c r="J2995" s="93" t="n">
        <v>225</v>
      </c>
      <c r="K2995" s="94" t="n">
        <f aca="false">I2995 * J2995</f>
        <v>7650</v>
      </c>
      <c r="L2995" s="94" t="n">
        <f aca="false">K2995 *M2995</f>
        <v>4054.5</v>
      </c>
      <c r="M2995" s="95" t="n">
        <v>0.53</v>
      </c>
      <c r="N2995" s="88" t="s">
        <v>23</v>
      </c>
      <c r="O2995" s="91" t="s">
        <v>218</v>
      </c>
      <c r="P2995" s="0" t="str">
        <f aca="false">RIGHT(H2995,LEN(H2995) - FIND(" ", H2995))</f>
        <v>Street Footwear</v>
      </c>
    </row>
    <row r="2996" customFormat="false" ht="14.25" hidden="false" customHeight="true" outlineLevel="0" collapsed="false">
      <c r="B2996" s="88" t="s">
        <v>30</v>
      </c>
      <c r="C2996" s="89" t="n">
        <v>1197831</v>
      </c>
      <c r="D2996" s="90" t="n">
        <v>44268</v>
      </c>
      <c r="E2996" s="88" t="s">
        <v>29</v>
      </c>
      <c r="F2996" s="88" t="s">
        <v>124</v>
      </c>
      <c r="G2996" s="88" t="s">
        <v>87</v>
      </c>
      <c r="H2996" s="91" t="s">
        <v>44</v>
      </c>
      <c r="I2996" s="92" t="n">
        <v>32</v>
      </c>
      <c r="J2996" s="93" t="n">
        <v>135</v>
      </c>
      <c r="K2996" s="94" t="n">
        <f aca="false">I2996 * J2996</f>
        <v>4320</v>
      </c>
      <c r="L2996" s="94" t="n">
        <f aca="false">K2996 *M2996</f>
        <v>2462.4</v>
      </c>
      <c r="M2996" s="95" t="n">
        <v>0.57</v>
      </c>
      <c r="N2996" s="88" t="s">
        <v>23</v>
      </c>
      <c r="O2996" s="91" t="s">
        <v>219</v>
      </c>
      <c r="P2996" s="0" t="str">
        <f aca="false">RIGHT(H2996,LEN(H2996) - FIND(" ", H2996))</f>
        <v>Athletic Footwear</v>
      </c>
    </row>
    <row r="2997" customFormat="false" ht="14.25" hidden="false" customHeight="true" outlineLevel="0" collapsed="false">
      <c r="B2997" s="88" t="s">
        <v>13</v>
      </c>
      <c r="C2997" s="89" t="n">
        <v>1185732</v>
      </c>
      <c r="D2997" s="90" t="n">
        <v>44268</v>
      </c>
      <c r="E2997" s="88" t="s">
        <v>26</v>
      </c>
      <c r="F2997" s="88" t="s">
        <v>89</v>
      </c>
      <c r="G2997" s="88" t="s">
        <v>162</v>
      </c>
      <c r="H2997" s="91" t="s">
        <v>32</v>
      </c>
      <c r="I2997" s="92" t="n">
        <v>36</v>
      </c>
      <c r="J2997" s="93" t="n">
        <v>158</v>
      </c>
      <c r="K2997" s="94" t="n">
        <f aca="false">I2997 * J2997</f>
        <v>5688</v>
      </c>
      <c r="L2997" s="94" t="n">
        <f aca="false">K2997 *M2997</f>
        <v>2616.48</v>
      </c>
      <c r="M2997" s="95" t="n">
        <v>0.46</v>
      </c>
      <c r="N2997" s="88" t="s">
        <v>23</v>
      </c>
      <c r="O2997" s="91" t="s">
        <v>218</v>
      </c>
      <c r="P2997" s="0" t="str">
        <f aca="false">RIGHT(H2997,LEN(H2997) - FIND(" ", H2997))</f>
        <v>Street Footwear</v>
      </c>
    </row>
    <row r="2998" customFormat="false" ht="14.25" hidden="false" customHeight="true" outlineLevel="0" collapsed="false">
      <c r="B2998" s="88" t="s">
        <v>13</v>
      </c>
      <c r="C2998" s="89" t="n">
        <v>1185732</v>
      </c>
      <c r="D2998" s="90" t="n">
        <v>44268</v>
      </c>
      <c r="E2998" s="88" t="s">
        <v>26</v>
      </c>
      <c r="F2998" s="88" t="s">
        <v>89</v>
      </c>
      <c r="G2998" s="88" t="s">
        <v>162</v>
      </c>
      <c r="H2998" s="91" t="s">
        <v>24</v>
      </c>
      <c r="I2998" s="92" t="n">
        <v>39</v>
      </c>
      <c r="J2998" s="93" t="n">
        <v>68</v>
      </c>
      <c r="K2998" s="94" t="n">
        <f aca="false">I2998 * J2998</f>
        <v>2652</v>
      </c>
      <c r="L2998" s="94" t="n">
        <f aca="false">K2998 *M2998</f>
        <v>1193.4</v>
      </c>
      <c r="M2998" s="95" t="n">
        <v>0.45</v>
      </c>
      <c r="N2998" s="88" t="s">
        <v>23</v>
      </c>
      <c r="O2998" s="91" t="s">
        <v>218</v>
      </c>
      <c r="P2998" s="0" t="str">
        <f aca="false">RIGHT(H2998,LEN(H2998) - FIND(" ", H2998))</f>
        <v>Athletic Footwear</v>
      </c>
    </row>
    <row r="2999" customFormat="false" ht="14.25" hidden="false" customHeight="true" outlineLevel="0" collapsed="false">
      <c r="B2999" s="88" t="s">
        <v>13</v>
      </c>
      <c r="C2999" s="89" t="n">
        <v>1185732</v>
      </c>
      <c r="D2999" s="90" t="n">
        <v>44268</v>
      </c>
      <c r="E2999" s="88" t="s">
        <v>26</v>
      </c>
      <c r="F2999" s="88" t="s">
        <v>89</v>
      </c>
      <c r="G2999" s="88" t="s">
        <v>162</v>
      </c>
      <c r="H2999" s="91" t="s">
        <v>48</v>
      </c>
      <c r="I2999" s="92" t="n">
        <v>29</v>
      </c>
      <c r="J2999" s="93" t="n">
        <v>69</v>
      </c>
      <c r="K2999" s="94" t="n">
        <f aca="false">I2999 * J2999</f>
        <v>2001</v>
      </c>
      <c r="L2999" s="94" t="n">
        <f aca="false">K2999 *M2999</f>
        <v>1080.54</v>
      </c>
      <c r="M2999" s="95" t="n">
        <v>0.54</v>
      </c>
      <c r="N2999" s="88" t="s">
        <v>23</v>
      </c>
      <c r="O2999" s="91" t="s">
        <v>219</v>
      </c>
      <c r="P2999" s="0" t="str">
        <f aca="false">RIGHT(H2999,LEN(H2999) - FIND(" ", H2999))</f>
        <v>Street Footwear</v>
      </c>
    </row>
    <row r="3000" customFormat="false" ht="14.25" hidden="false" customHeight="true" outlineLevel="0" collapsed="false">
      <c r="B3000" s="88" t="s">
        <v>13</v>
      </c>
      <c r="C3000" s="89" t="n">
        <v>1185732</v>
      </c>
      <c r="D3000" s="90" t="n">
        <v>44268</v>
      </c>
      <c r="E3000" s="88" t="s">
        <v>26</v>
      </c>
      <c r="F3000" s="88" t="s">
        <v>89</v>
      </c>
      <c r="G3000" s="88" t="s">
        <v>162</v>
      </c>
      <c r="H3000" s="91" t="s">
        <v>44</v>
      </c>
      <c r="I3000" s="92" t="n">
        <v>32</v>
      </c>
      <c r="J3000" s="93" t="n">
        <v>31</v>
      </c>
      <c r="K3000" s="94" t="n">
        <f aca="false">I3000 * J3000</f>
        <v>992</v>
      </c>
      <c r="L3000" s="94" t="n">
        <f aca="false">K3000 *M3000</f>
        <v>525.76</v>
      </c>
      <c r="M3000" s="95" t="n">
        <v>0.53</v>
      </c>
      <c r="N3000" s="88" t="s">
        <v>23</v>
      </c>
      <c r="O3000" s="91" t="s">
        <v>219</v>
      </c>
      <c r="P3000" s="0" t="str">
        <f aca="false">RIGHT(H3000,LEN(H3000) - FIND(" ", H3000))</f>
        <v>Athletic Footwear</v>
      </c>
    </row>
    <row r="3001" customFormat="false" ht="14.25" hidden="false" customHeight="true" outlineLevel="0" collapsed="false">
      <c r="B3001" s="88" t="s">
        <v>13</v>
      </c>
      <c r="C3001" s="89" t="n">
        <v>1185732</v>
      </c>
      <c r="D3001" s="90" t="n">
        <v>44268</v>
      </c>
      <c r="E3001" s="88" t="s">
        <v>26</v>
      </c>
      <c r="F3001" s="88" t="s">
        <v>89</v>
      </c>
      <c r="G3001" s="88" t="s">
        <v>162</v>
      </c>
      <c r="H3001" s="91" t="s">
        <v>16</v>
      </c>
      <c r="I3001" s="92" t="n">
        <v>46</v>
      </c>
      <c r="J3001" s="93" t="n">
        <v>49</v>
      </c>
      <c r="K3001" s="94" t="n">
        <f aca="false">I3001 * J3001</f>
        <v>2254</v>
      </c>
      <c r="L3001" s="94" t="n">
        <f aca="false">K3001 *M3001</f>
        <v>924.14</v>
      </c>
      <c r="M3001" s="95" t="n">
        <v>0.41</v>
      </c>
      <c r="N3001" s="88" t="s">
        <v>23</v>
      </c>
      <c r="O3001" s="91" t="s">
        <v>218</v>
      </c>
      <c r="P3001" s="0" t="str">
        <f aca="false">RIGHT(H3001,LEN(H3001) - FIND(" ", H3001))</f>
        <v>Apparel</v>
      </c>
    </row>
    <row r="3002" customFormat="false" ht="14.25" hidden="false" customHeight="true" outlineLevel="0" collapsed="false">
      <c r="B3002" s="88" t="s">
        <v>13</v>
      </c>
      <c r="C3002" s="89" t="n">
        <v>1185732</v>
      </c>
      <c r="D3002" s="90" t="n">
        <v>44268</v>
      </c>
      <c r="E3002" s="88" t="s">
        <v>26</v>
      </c>
      <c r="F3002" s="88" t="s">
        <v>89</v>
      </c>
      <c r="G3002" s="88" t="s">
        <v>162</v>
      </c>
      <c r="H3002" s="91" t="s">
        <v>38</v>
      </c>
      <c r="I3002" s="92" t="n">
        <v>39</v>
      </c>
      <c r="J3002" s="93" t="n">
        <v>72</v>
      </c>
      <c r="K3002" s="94" t="n">
        <f aca="false">I3002 * J3002</f>
        <v>2808</v>
      </c>
      <c r="L3002" s="94" t="n">
        <f aca="false">K3002 *M3002</f>
        <v>1404</v>
      </c>
      <c r="M3002" s="95" t="n">
        <v>0.5</v>
      </c>
      <c r="N3002" s="88" t="s">
        <v>23</v>
      </c>
      <c r="O3002" s="91" t="s">
        <v>219</v>
      </c>
      <c r="P3002" s="0" t="str">
        <f aca="false">RIGHT(H3002,LEN(H3002) - FIND(" ", H3002))</f>
        <v>Apparel</v>
      </c>
    </row>
    <row r="3003" customFormat="false" ht="14.25" hidden="false" customHeight="true" outlineLevel="0" collapsed="false">
      <c r="B3003" s="88" t="s">
        <v>30</v>
      </c>
      <c r="C3003" s="89" t="n">
        <v>1185732</v>
      </c>
      <c r="D3003" s="90" t="n">
        <v>44268</v>
      </c>
      <c r="E3003" s="88" t="s">
        <v>26</v>
      </c>
      <c r="F3003" s="88" t="s">
        <v>115</v>
      </c>
      <c r="G3003" s="88" t="s">
        <v>93</v>
      </c>
      <c r="H3003" s="91" t="s">
        <v>32</v>
      </c>
      <c r="I3003" s="92" t="n">
        <v>38</v>
      </c>
      <c r="J3003" s="93" t="n">
        <v>127</v>
      </c>
      <c r="K3003" s="94" t="n">
        <f aca="false">I3003 * J3003</f>
        <v>4826</v>
      </c>
      <c r="L3003" s="94" t="n">
        <f aca="false">K3003 *M3003</f>
        <v>2123.44</v>
      </c>
      <c r="M3003" s="95" t="n">
        <v>0.44</v>
      </c>
      <c r="N3003" s="88" t="s">
        <v>23</v>
      </c>
      <c r="O3003" s="91" t="s">
        <v>218</v>
      </c>
      <c r="P3003" s="0" t="str">
        <f aca="false">RIGHT(H3003,LEN(H3003) - FIND(" ", H3003))</f>
        <v>Street Footwear</v>
      </c>
    </row>
    <row r="3004" customFormat="false" ht="14.25" hidden="false" customHeight="true" outlineLevel="0" collapsed="false">
      <c r="B3004" s="88" t="s">
        <v>30</v>
      </c>
      <c r="C3004" s="89" t="n">
        <v>1185732</v>
      </c>
      <c r="D3004" s="90" t="n">
        <v>44268</v>
      </c>
      <c r="E3004" s="88" t="s">
        <v>26</v>
      </c>
      <c r="F3004" s="88" t="s">
        <v>115</v>
      </c>
      <c r="G3004" s="88" t="s">
        <v>93</v>
      </c>
      <c r="H3004" s="91" t="s">
        <v>24</v>
      </c>
      <c r="I3004" s="92" t="n">
        <v>38</v>
      </c>
      <c r="J3004" s="93" t="n">
        <v>47</v>
      </c>
      <c r="K3004" s="94" t="n">
        <f aca="false">I3004 * J3004</f>
        <v>1786</v>
      </c>
      <c r="L3004" s="94" t="n">
        <f aca="false">K3004 *M3004</f>
        <v>803.7</v>
      </c>
      <c r="M3004" s="95" t="n">
        <v>0.45</v>
      </c>
      <c r="N3004" s="88" t="s">
        <v>23</v>
      </c>
      <c r="O3004" s="91" t="s">
        <v>218</v>
      </c>
      <c r="P3004" s="0" t="str">
        <f aca="false">RIGHT(H3004,LEN(H3004) - FIND(" ", H3004))</f>
        <v>Athletic Footwear</v>
      </c>
    </row>
    <row r="3005" customFormat="false" ht="14.25" hidden="false" customHeight="true" outlineLevel="0" collapsed="false">
      <c r="B3005" s="88" t="s">
        <v>30</v>
      </c>
      <c r="C3005" s="89" t="n">
        <v>1185732</v>
      </c>
      <c r="D3005" s="90" t="n">
        <v>44268</v>
      </c>
      <c r="E3005" s="88" t="s">
        <v>26</v>
      </c>
      <c r="F3005" s="88" t="s">
        <v>115</v>
      </c>
      <c r="G3005" s="88" t="s">
        <v>93</v>
      </c>
      <c r="H3005" s="91" t="s">
        <v>48</v>
      </c>
      <c r="I3005" s="92" t="n">
        <v>28</v>
      </c>
      <c r="J3005" s="93" t="n">
        <v>50</v>
      </c>
      <c r="K3005" s="94" t="n">
        <f aca="false">I3005 * J3005</f>
        <v>1400</v>
      </c>
      <c r="L3005" s="94" t="n">
        <f aca="false">K3005 *M3005</f>
        <v>546</v>
      </c>
      <c r="M3005" s="95" t="n">
        <v>0.39</v>
      </c>
      <c r="N3005" s="88" t="s">
        <v>23</v>
      </c>
      <c r="O3005" s="91" t="s">
        <v>219</v>
      </c>
      <c r="P3005" s="0" t="str">
        <f aca="false">RIGHT(H3005,LEN(H3005) - FIND(" ", H3005))</f>
        <v>Street Footwear</v>
      </c>
    </row>
    <row r="3006" customFormat="false" ht="14.25" hidden="false" customHeight="true" outlineLevel="0" collapsed="false">
      <c r="B3006" s="88" t="s">
        <v>30</v>
      </c>
      <c r="C3006" s="89" t="n">
        <v>1185732</v>
      </c>
      <c r="D3006" s="90" t="n">
        <v>44268</v>
      </c>
      <c r="E3006" s="88" t="s">
        <v>26</v>
      </c>
      <c r="F3006" s="88" t="s">
        <v>115</v>
      </c>
      <c r="G3006" s="88" t="s">
        <v>93</v>
      </c>
      <c r="H3006" s="91" t="s">
        <v>44</v>
      </c>
      <c r="I3006" s="92" t="n">
        <v>34</v>
      </c>
      <c r="J3006" s="93" t="n">
        <v>87</v>
      </c>
      <c r="K3006" s="94" t="n">
        <f aca="false">I3006 * J3006</f>
        <v>2958</v>
      </c>
      <c r="L3006" s="94" t="n">
        <f aca="false">K3006 *M3006</f>
        <v>1064.88</v>
      </c>
      <c r="M3006" s="95" t="n">
        <v>0.36</v>
      </c>
      <c r="N3006" s="88" t="s">
        <v>23</v>
      </c>
      <c r="O3006" s="91" t="s">
        <v>219</v>
      </c>
      <c r="P3006" s="0" t="str">
        <f aca="false">RIGHT(H3006,LEN(H3006) - FIND(" ", H3006))</f>
        <v>Athletic Footwear</v>
      </c>
    </row>
    <row r="3007" customFormat="false" ht="14.25" hidden="false" customHeight="true" outlineLevel="0" collapsed="false">
      <c r="B3007" s="88" t="s">
        <v>30</v>
      </c>
      <c r="C3007" s="89" t="n">
        <v>1185732</v>
      </c>
      <c r="D3007" s="90" t="n">
        <v>44268</v>
      </c>
      <c r="E3007" s="88" t="s">
        <v>26</v>
      </c>
      <c r="F3007" s="88" t="s">
        <v>115</v>
      </c>
      <c r="G3007" s="88" t="s">
        <v>93</v>
      </c>
      <c r="H3007" s="91" t="s">
        <v>16</v>
      </c>
      <c r="I3007" s="92" t="n">
        <v>46</v>
      </c>
      <c r="J3007" s="93" t="n">
        <v>29</v>
      </c>
      <c r="K3007" s="94" t="n">
        <f aca="false">I3007 * J3007</f>
        <v>1334</v>
      </c>
      <c r="L3007" s="94" t="n">
        <f aca="false">K3007 *M3007</f>
        <v>520.26</v>
      </c>
      <c r="M3007" s="95" t="n">
        <v>0.39</v>
      </c>
      <c r="N3007" s="88" t="s">
        <v>23</v>
      </c>
      <c r="O3007" s="91" t="s">
        <v>218</v>
      </c>
      <c r="P3007" s="0" t="str">
        <f aca="false">RIGHT(H3007,LEN(H3007) - FIND(" ", H3007))</f>
        <v>Apparel</v>
      </c>
    </row>
    <row r="3008" customFormat="false" ht="14.25" hidden="false" customHeight="true" outlineLevel="0" collapsed="false">
      <c r="B3008" s="88" t="s">
        <v>30</v>
      </c>
      <c r="C3008" s="89" t="n">
        <v>1185732</v>
      </c>
      <c r="D3008" s="90" t="n">
        <v>44268</v>
      </c>
      <c r="E3008" s="88" t="s">
        <v>26</v>
      </c>
      <c r="F3008" s="88" t="s">
        <v>115</v>
      </c>
      <c r="G3008" s="88" t="s">
        <v>93</v>
      </c>
      <c r="H3008" s="91" t="s">
        <v>38</v>
      </c>
      <c r="I3008" s="92" t="n">
        <v>39</v>
      </c>
      <c r="J3008" s="93" t="n">
        <v>54</v>
      </c>
      <c r="K3008" s="94" t="n">
        <f aca="false">I3008 * J3008</f>
        <v>2106</v>
      </c>
      <c r="L3008" s="94" t="n">
        <f aca="false">K3008 *M3008</f>
        <v>863.46</v>
      </c>
      <c r="M3008" s="95" t="n">
        <v>0.41</v>
      </c>
      <c r="N3008" s="88" t="s">
        <v>23</v>
      </c>
      <c r="O3008" s="91" t="s">
        <v>219</v>
      </c>
      <c r="P3008" s="0" t="str">
        <f aca="false">RIGHT(H3008,LEN(H3008) - FIND(" ", H3008))</f>
        <v>Apparel</v>
      </c>
    </row>
    <row r="3009" customFormat="false" ht="14.25" hidden="false" customHeight="true" outlineLevel="0" collapsed="false">
      <c r="B3009" s="88" t="s">
        <v>22</v>
      </c>
      <c r="C3009" s="89" t="n">
        <v>1189833</v>
      </c>
      <c r="D3009" s="90" t="n">
        <v>44268</v>
      </c>
      <c r="E3009" s="88" t="s">
        <v>18</v>
      </c>
      <c r="F3009" s="88" t="s">
        <v>19</v>
      </c>
      <c r="G3009" s="88" t="s">
        <v>129</v>
      </c>
      <c r="H3009" s="91" t="s">
        <v>32</v>
      </c>
      <c r="I3009" s="92" t="n">
        <v>28</v>
      </c>
      <c r="J3009" s="93" t="n">
        <v>240</v>
      </c>
      <c r="K3009" s="94" t="n">
        <f aca="false">I3009 * J3009</f>
        <v>6720</v>
      </c>
      <c r="L3009" s="94" t="n">
        <f aca="false">K3009 *M3009</f>
        <v>3091.2</v>
      </c>
      <c r="M3009" s="95" t="n">
        <v>0.46</v>
      </c>
      <c r="N3009" s="88" t="s">
        <v>31</v>
      </c>
      <c r="O3009" s="91" t="s">
        <v>218</v>
      </c>
      <c r="P3009" s="0" t="str">
        <f aca="false">RIGHT(H3009,LEN(H3009) - FIND(" ", H3009))</f>
        <v>Street Footwear</v>
      </c>
    </row>
    <row r="3010" customFormat="false" ht="14.25" hidden="false" customHeight="true" outlineLevel="0" collapsed="false">
      <c r="B3010" s="88" t="s">
        <v>30</v>
      </c>
      <c r="C3010" s="89" t="n">
        <v>1185732</v>
      </c>
      <c r="D3010" s="90" t="n">
        <v>44268</v>
      </c>
      <c r="E3010" s="88" t="s">
        <v>26</v>
      </c>
      <c r="F3010" s="88" t="s">
        <v>115</v>
      </c>
      <c r="G3010" s="88" t="s">
        <v>93</v>
      </c>
      <c r="H3010" s="91" t="s">
        <v>32</v>
      </c>
      <c r="I3010" s="92" t="n">
        <v>28</v>
      </c>
      <c r="J3010" s="93" t="n">
        <v>155</v>
      </c>
      <c r="K3010" s="94" t="n">
        <f aca="false">I3010 * J3010</f>
        <v>4340</v>
      </c>
      <c r="L3010" s="94" t="n">
        <f aca="false">K3010 *M3010</f>
        <v>1475.6</v>
      </c>
      <c r="M3010" s="95" t="n">
        <v>0.34</v>
      </c>
      <c r="N3010" s="88" t="s">
        <v>31</v>
      </c>
      <c r="O3010" s="91" t="s">
        <v>218</v>
      </c>
      <c r="P3010" s="0" t="str">
        <f aca="false">RIGHT(H3010,LEN(H3010) - FIND(" ", H3010))</f>
        <v>Street Footwear</v>
      </c>
    </row>
    <row r="3011" customFormat="false" ht="14.25" hidden="false" customHeight="true" outlineLevel="0" collapsed="false">
      <c r="B3011" s="88" t="s">
        <v>30</v>
      </c>
      <c r="C3011" s="89" t="n">
        <v>1185732</v>
      </c>
      <c r="D3011" s="90" t="n">
        <v>44268</v>
      </c>
      <c r="E3011" s="88" t="s">
        <v>26</v>
      </c>
      <c r="F3011" s="88" t="s">
        <v>115</v>
      </c>
      <c r="G3011" s="88" t="s">
        <v>93</v>
      </c>
      <c r="H3011" s="91" t="s">
        <v>24</v>
      </c>
      <c r="I3011" s="92" t="n">
        <v>31</v>
      </c>
      <c r="J3011" s="93" t="n">
        <v>61</v>
      </c>
      <c r="K3011" s="94" t="n">
        <f aca="false">I3011 * J3011</f>
        <v>1891</v>
      </c>
      <c r="L3011" s="94" t="n">
        <f aca="false">K3011 *M3011</f>
        <v>642.94</v>
      </c>
      <c r="M3011" s="95" t="n">
        <v>0.34</v>
      </c>
      <c r="N3011" s="88" t="s">
        <v>31</v>
      </c>
      <c r="O3011" s="91" t="s">
        <v>218</v>
      </c>
      <c r="P3011" s="0" t="str">
        <f aca="false">RIGHT(H3011,LEN(H3011) - FIND(" ", H3011))</f>
        <v>Athletic Footwear</v>
      </c>
    </row>
    <row r="3012" customFormat="false" ht="14.25" hidden="false" customHeight="true" outlineLevel="0" collapsed="false">
      <c r="B3012" s="88" t="s">
        <v>30</v>
      </c>
      <c r="C3012" s="89" t="n">
        <v>1185732</v>
      </c>
      <c r="D3012" s="90" t="n">
        <v>44268</v>
      </c>
      <c r="E3012" s="88" t="s">
        <v>26</v>
      </c>
      <c r="F3012" s="88" t="s">
        <v>115</v>
      </c>
      <c r="G3012" s="88" t="s">
        <v>93</v>
      </c>
      <c r="H3012" s="91" t="s">
        <v>48</v>
      </c>
      <c r="I3012" s="92" t="n">
        <v>23</v>
      </c>
      <c r="J3012" s="93" t="n">
        <v>60</v>
      </c>
      <c r="K3012" s="94" t="n">
        <f aca="false">I3012 * J3012</f>
        <v>1380</v>
      </c>
      <c r="L3012" s="94" t="n">
        <f aca="false">K3012 *M3012</f>
        <v>441.6</v>
      </c>
      <c r="M3012" s="95" t="n">
        <v>0.32</v>
      </c>
      <c r="N3012" s="88" t="s">
        <v>31</v>
      </c>
      <c r="O3012" s="91" t="s">
        <v>219</v>
      </c>
      <c r="P3012" s="0" t="str">
        <f aca="false">RIGHT(H3012,LEN(H3012) - FIND(" ", H3012))</f>
        <v>Street Footwear</v>
      </c>
    </row>
    <row r="3013" customFormat="false" ht="14.25" hidden="false" customHeight="true" outlineLevel="0" collapsed="false">
      <c r="B3013" s="88" t="s">
        <v>30</v>
      </c>
      <c r="C3013" s="89" t="n">
        <v>1185732</v>
      </c>
      <c r="D3013" s="90" t="n">
        <v>44268</v>
      </c>
      <c r="E3013" s="88" t="s">
        <v>26</v>
      </c>
      <c r="F3013" s="88" t="s">
        <v>115</v>
      </c>
      <c r="G3013" s="88" t="s">
        <v>93</v>
      </c>
      <c r="H3013" s="91" t="s">
        <v>44</v>
      </c>
      <c r="I3013" s="92" t="n">
        <v>25</v>
      </c>
      <c r="J3013" s="93" t="n">
        <v>93</v>
      </c>
      <c r="K3013" s="94" t="n">
        <f aca="false">I3013 * J3013</f>
        <v>2325</v>
      </c>
      <c r="L3013" s="94" t="n">
        <f aca="false">K3013 *M3013</f>
        <v>651</v>
      </c>
      <c r="M3013" s="95" t="n">
        <v>0.28</v>
      </c>
      <c r="N3013" s="88" t="s">
        <v>31</v>
      </c>
      <c r="O3013" s="91" t="s">
        <v>219</v>
      </c>
      <c r="P3013" s="0" t="str">
        <f aca="false">RIGHT(H3013,LEN(H3013) - FIND(" ", H3013))</f>
        <v>Athletic Footwear</v>
      </c>
    </row>
    <row r="3014" customFormat="false" ht="14.25" hidden="false" customHeight="true" outlineLevel="0" collapsed="false">
      <c r="B3014" s="88" t="s">
        <v>30</v>
      </c>
      <c r="C3014" s="89" t="n">
        <v>1185732</v>
      </c>
      <c r="D3014" s="90" t="n">
        <v>44268</v>
      </c>
      <c r="E3014" s="88" t="s">
        <v>26</v>
      </c>
      <c r="F3014" s="88" t="s">
        <v>115</v>
      </c>
      <c r="G3014" s="88" t="s">
        <v>93</v>
      </c>
      <c r="H3014" s="91" t="s">
        <v>16</v>
      </c>
      <c r="I3014" s="92" t="n">
        <v>36</v>
      </c>
      <c r="J3014" s="93" t="n">
        <v>31</v>
      </c>
      <c r="K3014" s="94" t="n">
        <f aca="false">I3014 * J3014</f>
        <v>1116</v>
      </c>
      <c r="L3014" s="94" t="n">
        <f aca="false">K3014 *M3014</f>
        <v>334.8</v>
      </c>
      <c r="M3014" s="95" t="n">
        <v>0.3</v>
      </c>
      <c r="N3014" s="88" t="s">
        <v>31</v>
      </c>
      <c r="O3014" s="91" t="s">
        <v>218</v>
      </c>
      <c r="P3014" s="0" t="str">
        <f aca="false">RIGHT(H3014,LEN(H3014) - FIND(" ", H3014))</f>
        <v>Apparel</v>
      </c>
    </row>
    <row r="3015" customFormat="false" ht="14.25" hidden="false" customHeight="true" outlineLevel="0" collapsed="false">
      <c r="B3015" s="88" t="s">
        <v>30</v>
      </c>
      <c r="C3015" s="89" t="n">
        <v>1185732</v>
      </c>
      <c r="D3015" s="90" t="n">
        <v>44268</v>
      </c>
      <c r="E3015" s="88" t="s">
        <v>26</v>
      </c>
      <c r="F3015" s="88" t="s">
        <v>115</v>
      </c>
      <c r="G3015" s="88" t="s">
        <v>93</v>
      </c>
      <c r="H3015" s="91" t="s">
        <v>38</v>
      </c>
      <c r="I3015" s="92" t="n">
        <v>31</v>
      </c>
      <c r="J3015" s="93" t="n">
        <v>68</v>
      </c>
      <c r="K3015" s="94" t="n">
        <f aca="false">I3015 * J3015</f>
        <v>2108</v>
      </c>
      <c r="L3015" s="94" t="n">
        <f aca="false">K3015 *M3015</f>
        <v>779.96</v>
      </c>
      <c r="M3015" s="95" t="n">
        <v>0.37</v>
      </c>
      <c r="N3015" s="88" t="s">
        <v>31</v>
      </c>
      <c r="O3015" s="91" t="s">
        <v>219</v>
      </c>
      <c r="P3015" s="0" t="str">
        <f aca="false">RIGHT(H3015,LEN(H3015) - FIND(" ", H3015))</f>
        <v>Apparel</v>
      </c>
    </row>
    <row r="3016" customFormat="false" ht="14.25" hidden="false" customHeight="true" outlineLevel="0" collapsed="false">
      <c r="B3016" s="88" t="s">
        <v>22</v>
      </c>
      <c r="C3016" s="89" t="n">
        <v>1189833</v>
      </c>
      <c r="D3016" s="90" t="n">
        <v>44269</v>
      </c>
      <c r="E3016" s="88" t="s">
        <v>18</v>
      </c>
      <c r="F3016" s="88" t="s">
        <v>19</v>
      </c>
      <c r="G3016" s="88" t="s">
        <v>129</v>
      </c>
      <c r="H3016" s="91" t="s">
        <v>24</v>
      </c>
      <c r="I3016" s="92" t="n">
        <v>45</v>
      </c>
      <c r="J3016" s="93" t="n">
        <v>650</v>
      </c>
      <c r="K3016" s="94" t="n">
        <f aca="false">I3016 * J3016</f>
        <v>29250</v>
      </c>
      <c r="L3016" s="94" t="n">
        <f aca="false">K3016 *M3016</f>
        <v>7312.5</v>
      </c>
      <c r="M3016" s="95" t="n">
        <v>0.25</v>
      </c>
      <c r="N3016" s="88" t="s">
        <v>31</v>
      </c>
      <c r="O3016" s="91" t="s">
        <v>218</v>
      </c>
      <c r="P3016" s="0" t="str">
        <f aca="false">RIGHT(H3016,LEN(H3016) - FIND(" ", H3016))</f>
        <v>Athletic Footwear</v>
      </c>
    </row>
    <row r="3017" customFormat="false" ht="14.25" hidden="false" customHeight="true" outlineLevel="0" collapsed="false">
      <c r="B3017" s="88" t="s">
        <v>30</v>
      </c>
      <c r="C3017" s="89" t="n">
        <v>1197831</v>
      </c>
      <c r="D3017" s="90" t="n">
        <v>44269</v>
      </c>
      <c r="E3017" s="88" t="s">
        <v>40</v>
      </c>
      <c r="F3017" s="88" t="s">
        <v>155</v>
      </c>
      <c r="G3017" s="88" t="s">
        <v>122</v>
      </c>
      <c r="H3017" s="91" t="s">
        <v>16</v>
      </c>
      <c r="I3017" s="92" t="n">
        <v>40</v>
      </c>
      <c r="J3017" s="93" t="n">
        <v>350</v>
      </c>
      <c r="K3017" s="94" t="n">
        <f aca="false">I3017 * J3017</f>
        <v>14000</v>
      </c>
      <c r="L3017" s="94" t="n">
        <f aca="false">K3017 *M3017</f>
        <v>4200</v>
      </c>
      <c r="M3017" s="95" t="n">
        <v>0.3</v>
      </c>
      <c r="N3017" s="88" t="s">
        <v>31</v>
      </c>
      <c r="O3017" s="91" t="s">
        <v>218</v>
      </c>
      <c r="P3017" s="0" t="str">
        <f aca="false">RIGHT(H3017,LEN(H3017) - FIND(" ", H3017))</f>
        <v>Apparel</v>
      </c>
    </row>
    <row r="3018" customFormat="false" ht="14.25" hidden="false" customHeight="true" outlineLevel="0" collapsed="false">
      <c r="B3018" s="88" t="s">
        <v>22</v>
      </c>
      <c r="C3018" s="89" t="n">
        <v>1189833</v>
      </c>
      <c r="D3018" s="90" t="n">
        <v>44269</v>
      </c>
      <c r="E3018" s="88" t="s">
        <v>18</v>
      </c>
      <c r="F3018" s="88" t="s">
        <v>19</v>
      </c>
      <c r="G3018" s="88" t="s">
        <v>129</v>
      </c>
      <c r="H3018" s="91" t="s">
        <v>24</v>
      </c>
      <c r="I3018" s="92" t="n">
        <v>43</v>
      </c>
      <c r="J3018" s="93" t="n">
        <v>195</v>
      </c>
      <c r="K3018" s="94" t="n">
        <f aca="false">I3018 * J3018</f>
        <v>8385</v>
      </c>
      <c r="L3018" s="94" t="n">
        <f aca="false">K3018 *M3018</f>
        <v>3354</v>
      </c>
      <c r="M3018" s="95" t="n">
        <v>0.4</v>
      </c>
      <c r="N3018" s="88" t="s">
        <v>23</v>
      </c>
      <c r="O3018" s="91" t="s">
        <v>218</v>
      </c>
      <c r="P3018" s="0" t="str">
        <f aca="false">RIGHT(H3018,LEN(H3018) - FIND(" ", H3018))</f>
        <v>Athletic Footwear</v>
      </c>
    </row>
    <row r="3019" customFormat="false" ht="14.25" hidden="false" customHeight="true" outlineLevel="0" collapsed="false">
      <c r="B3019" s="88" t="s">
        <v>30</v>
      </c>
      <c r="C3019" s="89" t="n">
        <v>1197831</v>
      </c>
      <c r="D3019" s="90" t="n">
        <v>44269</v>
      </c>
      <c r="E3019" s="88" t="s">
        <v>40</v>
      </c>
      <c r="F3019" s="88" t="s">
        <v>155</v>
      </c>
      <c r="G3019" s="88" t="s">
        <v>122</v>
      </c>
      <c r="H3019" s="91" t="s">
        <v>16</v>
      </c>
      <c r="I3019" s="92" t="n">
        <v>39</v>
      </c>
      <c r="J3019" s="93" t="n">
        <v>95</v>
      </c>
      <c r="K3019" s="94" t="n">
        <f aca="false">I3019 * J3019</f>
        <v>3705</v>
      </c>
      <c r="L3019" s="94" t="n">
        <f aca="false">K3019 *M3019</f>
        <v>1482</v>
      </c>
      <c r="M3019" s="95" t="n">
        <v>0.4</v>
      </c>
      <c r="N3019" s="88" t="s">
        <v>23</v>
      </c>
      <c r="O3019" s="91" t="s">
        <v>218</v>
      </c>
      <c r="P3019" s="0" t="str">
        <f aca="false">RIGHT(H3019,LEN(H3019) - FIND(" ", H3019))</f>
        <v>Apparel</v>
      </c>
    </row>
    <row r="3020" customFormat="false" ht="14.25" hidden="false" customHeight="true" outlineLevel="0" collapsed="false">
      <c r="B3020" s="88" t="s">
        <v>22</v>
      </c>
      <c r="C3020" s="89" t="n">
        <v>1189833</v>
      </c>
      <c r="D3020" s="90" t="n">
        <v>44269</v>
      </c>
      <c r="E3020" s="88" t="s">
        <v>18</v>
      </c>
      <c r="F3020" s="88" t="s">
        <v>19</v>
      </c>
      <c r="G3020" s="88" t="s">
        <v>129</v>
      </c>
      <c r="H3020" s="91" t="s">
        <v>24</v>
      </c>
      <c r="I3020" s="92" t="n">
        <v>30</v>
      </c>
      <c r="J3020" s="93" t="n">
        <v>215</v>
      </c>
      <c r="K3020" s="94" t="n">
        <f aca="false">I3020 * J3020</f>
        <v>6450</v>
      </c>
      <c r="L3020" s="94" t="n">
        <f aca="false">K3020 *M3020</f>
        <v>1999.5</v>
      </c>
      <c r="M3020" s="95" t="n">
        <v>0.31</v>
      </c>
      <c r="N3020" s="88" t="s">
        <v>31</v>
      </c>
      <c r="O3020" s="91" t="s">
        <v>218</v>
      </c>
      <c r="P3020" s="0" t="str">
        <f aca="false">RIGHT(H3020,LEN(H3020) - FIND(" ", H3020))</f>
        <v>Athletic Footwear</v>
      </c>
    </row>
    <row r="3021" customFormat="false" ht="14.25" hidden="false" customHeight="true" outlineLevel="0" collapsed="false">
      <c r="B3021" s="88" t="s">
        <v>30</v>
      </c>
      <c r="C3021" s="89" t="n">
        <v>1197831</v>
      </c>
      <c r="D3021" s="90" t="n">
        <v>44269</v>
      </c>
      <c r="E3021" s="88" t="s">
        <v>40</v>
      </c>
      <c r="F3021" s="88" t="s">
        <v>155</v>
      </c>
      <c r="G3021" s="88" t="s">
        <v>122</v>
      </c>
      <c r="H3021" s="91" t="s">
        <v>16</v>
      </c>
      <c r="I3021" s="92" t="n">
        <v>30</v>
      </c>
      <c r="J3021" s="93" t="n">
        <v>123</v>
      </c>
      <c r="K3021" s="94" t="n">
        <f aca="false">I3021 * J3021</f>
        <v>3690</v>
      </c>
      <c r="L3021" s="94" t="n">
        <f aca="false">K3021 *M3021</f>
        <v>1254.6</v>
      </c>
      <c r="M3021" s="95" t="n">
        <v>0.34</v>
      </c>
      <c r="N3021" s="88" t="s">
        <v>31</v>
      </c>
      <c r="O3021" s="91" t="s">
        <v>218</v>
      </c>
      <c r="P3021" s="0" t="str">
        <f aca="false">RIGHT(H3021,LEN(H3021) - FIND(" ", H3021))</f>
        <v>Apparel</v>
      </c>
    </row>
    <row r="3022" customFormat="false" ht="14.25" hidden="false" customHeight="true" outlineLevel="0" collapsed="false">
      <c r="B3022" s="88" t="s">
        <v>22</v>
      </c>
      <c r="C3022" s="89" t="n">
        <v>1189833</v>
      </c>
      <c r="D3022" s="90" t="n">
        <v>44270</v>
      </c>
      <c r="E3022" s="88" t="s">
        <v>18</v>
      </c>
      <c r="F3022" s="88" t="s">
        <v>19</v>
      </c>
      <c r="G3022" s="88" t="s">
        <v>129</v>
      </c>
      <c r="H3022" s="91" t="s">
        <v>48</v>
      </c>
      <c r="I3022" s="92" t="n">
        <v>45</v>
      </c>
      <c r="J3022" s="93" t="n">
        <v>675</v>
      </c>
      <c r="K3022" s="94" t="n">
        <f aca="false">I3022 * J3022</f>
        <v>30375</v>
      </c>
      <c r="L3022" s="94" t="n">
        <f aca="false">K3022 *M3022</f>
        <v>12150</v>
      </c>
      <c r="M3022" s="95" t="n">
        <v>0.4</v>
      </c>
      <c r="N3022" s="88" t="s">
        <v>31</v>
      </c>
      <c r="O3022" s="91" t="s">
        <v>219</v>
      </c>
      <c r="P3022" s="0" t="str">
        <f aca="false">RIGHT(H3022,LEN(H3022) - FIND(" ", H3022))</f>
        <v>Street Footwear</v>
      </c>
    </row>
    <row r="3023" customFormat="false" ht="14.25" hidden="false" customHeight="true" outlineLevel="0" collapsed="false">
      <c r="B3023" s="88" t="s">
        <v>30</v>
      </c>
      <c r="C3023" s="89" t="n">
        <v>1197831</v>
      </c>
      <c r="D3023" s="90" t="n">
        <v>44270</v>
      </c>
      <c r="E3023" s="88" t="s">
        <v>40</v>
      </c>
      <c r="F3023" s="88" t="s">
        <v>155</v>
      </c>
      <c r="G3023" s="88" t="s">
        <v>122</v>
      </c>
      <c r="H3023" s="91" t="s">
        <v>38</v>
      </c>
      <c r="I3023" s="92" t="n">
        <v>35</v>
      </c>
      <c r="J3023" s="93" t="n">
        <v>500</v>
      </c>
      <c r="K3023" s="94" t="n">
        <f aca="false">I3023 * J3023</f>
        <v>17500</v>
      </c>
      <c r="L3023" s="94" t="n">
        <f aca="false">K3023 *M3023</f>
        <v>8750</v>
      </c>
      <c r="M3023" s="95" t="n">
        <v>0.5</v>
      </c>
      <c r="N3023" s="88" t="s">
        <v>31</v>
      </c>
      <c r="O3023" s="91" t="s">
        <v>219</v>
      </c>
      <c r="P3023" s="0" t="str">
        <f aca="false">RIGHT(H3023,LEN(H3023) - FIND(" ", H3023))</f>
        <v>Apparel</v>
      </c>
    </row>
    <row r="3024" customFormat="false" ht="14.25" hidden="false" customHeight="true" outlineLevel="0" collapsed="false">
      <c r="B3024" s="88" t="s">
        <v>30</v>
      </c>
      <c r="C3024" s="89" t="n">
        <v>1185732</v>
      </c>
      <c r="D3024" s="90" t="n">
        <v>44270</v>
      </c>
      <c r="E3024" s="88" t="s">
        <v>29</v>
      </c>
      <c r="F3024" s="88" t="s">
        <v>117</v>
      </c>
      <c r="G3024" s="88" t="s">
        <v>110</v>
      </c>
      <c r="H3024" s="91" t="s">
        <v>32</v>
      </c>
      <c r="I3024" s="92" t="n">
        <v>35</v>
      </c>
      <c r="J3024" s="93" t="n">
        <v>770</v>
      </c>
      <c r="K3024" s="94" t="n">
        <f aca="false">I3024 * J3024</f>
        <v>26950</v>
      </c>
      <c r="L3024" s="94" t="n">
        <f aca="false">K3024 *M3024</f>
        <v>13475</v>
      </c>
      <c r="M3024" s="95" t="n">
        <v>0.5</v>
      </c>
      <c r="N3024" s="88" t="s">
        <v>14</v>
      </c>
      <c r="O3024" s="91" t="s">
        <v>218</v>
      </c>
      <c r="P3024" s="0" t="str">
        <f aca="false">RIGHT(H3024,LEN(H3024) - FIND(" ", H3024))</f>
        <v>Street Footwear</v>
      </c>
    </row>
    <row r="3025" customFormat="false" ht="14.25" hidden="false" customHeight="true" outlineLevel="0" collapsed="false">
      <c r="B3025" s="88" t="s">
        <v>30</v>
      </c>
      <c r="C3025" s="89" t="n">
        <v>1185732</v>
      </c>
      <c r="D3025" s="90" t="n">
        <v>44270</v>
      </c>
      <c r="E3025" s="88" t="s">
        <v>29</v>
      </c>
      <c r="F3025" s="88" t="s">
        <v>117</v>
      </c>
      <c r="G3025" s="88" t="s">
        <v>110</v>
      </c>
      <c r="H3025" s="91" t="s">
        <v>24</v>
      </c>
      <c r="I3025" s="92" t="n">
        <v>35</v>
      </c>
      <c r="J3025" s="93" t="n">
        <v>450</v>
      </c>
      <c r="K3025" s="94" t="n">
        <f aca="false">I3025 * J3025</f>
        <v>15750</v>
      </c>
      <c r="L3025" s="94" t="n">
        <f aca="false">K3025 *M3025</f>
        <v>6300</v>
      </c>
      <c r="M3025" s="95" t="n">
        <v>0.4</v>
      </c>
      <c r="N3025" s="88" t="s">
        <v>14</v>
      </c>
      <c r="O3025" s="91" t="s">
        <v>218</v>
      </c>
      <c r="P3025" s="0" t="str">
        <f aca="false">RIGHT(H3025,LEN(H3025) - FIND(" ", H3025))</f>
        <v>Athletic Footwear</v>
      </c>
    </row>
    <row r="3026" customFormat="false" ht="14.25" hidden="false" customHeight="true" outlineLevel="0" collapsed="false">
      <c r="B3026" s="88" t="s">
        <v>30</v>
      </c>
      <c r="C3026" s="89" t="n">
        <v>1185732</v>
      </c>
      <c r="D3026" s="90" t="n">
        <v>44270</v>
      </c>
      <c r="E3026" s="88" t="s">
        <v>29</v>
      </c>
      <c r="F3026" s="88" t="s">
        <v>117</v>
      </c>
      <c r="G3026" s="88" t="s">
        <v>110</v>
      </c>
      <c r="H3026" s="91" t="s">
        <v>48</v>
      </c>
      <c r="I3026" s="92" t="n">
        <v>25</v>
      </c>
      <c r="J3026" s="93" t="n">
        <v>475</v>
      </c>
      <c r="K3026" s="94" t="n">
        <f aca="false">I3026 * J3026</f>
        <v>11875</v>
      </c>
      <c r="L3026" s="94" t="n">
        <f aca="false">K3026 *M3026</f>
        <v>3562.5</v>
      </c>
      <c r="M3026" s="95" t="n">
        <v>0.3</v>
      </c>
      <c r="N3026" s="88" t="s">
        <v>14</v>
      </c>
      <c r="O3026" s="91" t="s">
        <v>219</v>
      </c>
      <c r="P3026" s="0" t="str">
        <f aca="false">RIGHT(H3026,LEN(H3026) - FIND(" ", H3026))</f>
        <v>Street Footwear</v>
      </c>
    </row>
    <row r="3027" customFormat="false" ht="14.25" hidden="false" customHeight="true" outlineLevel="0" collapsed="false">
      <c r="B3027" s="88" t="s">
        <v>30</v>
      </c>
      <c r="C3027" s="89" t="n">
        <v>1185732</v>
      </c>
      <c r="D3027" s="90" t="n">
        <v>44270</v>
      </c>
      <c r="E3027" s="88" t="s">
        <v>29</v>
      </c>
      <c r="F3027" s="88" t="s">
        <v>117</v>
      </c>
      <c r="G3027" s="88" t="s">
        <v>110</v>
      </c>
      <c r="H3027" s="91" t="s">
        <v>44</v>
      </c>
      <c r="I3027" s="92" t="n">
        <v>30</v>
      </c>
      <c r="J3027" s="93" t="n">
        <v>325</v>
      </c>
      <c r="K3027" s="94" t="n">
        <f aca="false">I3027 * J3027</f>
        <v>9750</v>
      </c>
      <c r="L3027" s="94" t="n">
        <f aca="false">K3027 *M3027</f>
        <v>3412.5</v>
      </c>
      <c r="M3027" s="95" t="n">
        <v>0.35</v>
      </c>
      <c r="N3027" s="88" t="s">
        <v>14</v>
      </c>
      <c r="O3027" s="91" t="s">
        <v>219</v>
      </c>
      <c r="P3027" s="0" t="str">
        <f aca="false">RIGHT(H3027,LEN(H3027) - FIND(" ", H3027))</f>
        <v>Athletic Footwear</v>
      </c>
    </row>
    <row r="3028" customFormat="false" ht="14.25" hidden="false" customHeight="true" outlineLevel="0" collapsed="false">
      <c r="B3028" s="88" t="s">
        <v>30</v>
      </c>
      <c r="C3028" s="89" t="n">
        <v>1185732</v>
      </c>
      <c r="D3028" s="90" t="n">
        <v>44270</v>
      </c>
      <c r="E3028" s="88" t="s">
        <v>29</v>
      </c>
      <c r="F3028" s="88" t="s">
        <v>117</v>
      </c>
      <c r="G3028" s="88" t="s">
        <v>110</v>
      </c>
      <c r="H3028" s="91" t="s">
        <v>16</v>
      </c>
      <c r="I3028" s="92" t="n">
        <v>45</v>
      </c>
      <c r="J3028" s="93" t="n">
        <v>375</v>
      </c>
      <c r="K3028" s="94" t="n">
        <f aca="false">I3028 * J3028</f>
        <v>16875</v>
      </c>
      <c r="L3028" s="94" t="n">
        <f aca="false">K3028 *M3028</f>
        <v>6750</v>
      </c>
      <c r="M3028" s="95" t="n">
        <v>0.4</v>
      </c>
      <c r="N3028" s="88" t="s">
        <v>14</v>
      </c>
      <c r="O3028" s="91" t="s">
        <v>218</v>
      </c>
      <c r="P3028" s="0" t="str">
        <f aca="false">RIGHT(H3028,LEN(H3028) - FIND(" ", H3028))</f>
        <v>Apparel</v>
      </c>
    </row>
    <row r="3029" customFormat="false" ht="14.25" hidden="false" customHeight="true" outlineLevel="0" collapsed="false">
      <c r="B3029" s="88" t="s">
        <v>30</v>
      </c>
      <c r="C3029" s="89" t="n">
        <v>1185732</v>
      </c>
      <c r="D3029" s="90" t="n">
        <v>44270</v>
      </c>
      <c r="E3029" s="88" t="s">
        <v>29</v>
      </c>
      <c r="F3029" s="88" t="s">
        <v>117</v>
      </c>
      <c r="G3029" s="88" t="s">
        <v>110</v>
      </c>
      <c r="H3029" s="91" t="s">
        <v>38</v>
      </c>
      <c r="I3029" s="92" t="n">
        <v>35</v>
      </c>
      <c r="J3029" s="93" t="n">
        <v>475</v>
      </c>
      <c r="K3029" s="94" t="n">
        <f aca="false">I3029 * J3029</f>
        <v>16625</v>
      </c>
      <c r="L3029" s="94" t="n">
        <f aca="false">K3029 *M3029</f>
        <v>9143.75</v>
      </c>
      <c r="M3029" s="95" t="n">
        <v>0.55</v>
      </c>
      <c r="N3029" s="88" t="s">
        <v>14</v>
      </c>
      <c r="O3029" s="91" t="s">
        <v>219</v>
      </c>
      <c r="P3029" s="0" t="str">
        <f aca="false">RIGHT(H3029,LEN(H3029) - FIND(" ", H3029))</f>
        <v>Apparel</v>
      </c>
    </row>
    <row r="3030" customFormat="false" ht="14.25" hidden="false" customHeight="true" outlineLevel="0" collapsed="false">
      <c r="B3030" s="88" t="s">
        <v>22</v>
      </c>
      <c r="C3030" s="89" t="n">
        <v>1189833</v>
      </c>
      <c r="D3030" s="90" t="n">
        <v>44270</v>
      </c>
      <c r="E3030" s="88" t="s">
        <v>18</v>
      </c>
      <c r="F3030" s="88" t="s">
        <v>19</v>
      </c>
      <c r="G3030" s="88" t="s">
        <v>129</v>
      </c>
      <c r="H3030" s="91" t="s">
        <v>48</v>
      </c>
      <c r="I3030" s="92" t="n">
        <v>44</v>
      </c>
      <c r="J3030" s="93" t="n">
        <v>169</v>
      </c>
      <c r="K3030" s="94" t="n">
        <f aca="false">I3030 * J3030</f>
        <v>7436</v>
      </c>
      <c r="L3030" s="94" t="n">
        <f aca="false">K3030 *M3030</f>
        <v>3718</v>
      </c>
      <c r="M3030" s="95" t="n">
        <v>0.5</v>
      </c>
      <c r="N3030" s="88" t="s">
        <v>23</v>
      </c>
      <c r="O3030" s="91" t="s">
        <v>219</v>
      </c>
      <c r="P3030" s="0" t="str">
        <f aca="false">RIGHT(H3030,LEN(H3030) - FIND(" ", H3030))</f>
        <v>Street Footwear</v>
      </c>
    </row>
    <row r="3031" customFormat="false" ht="14.25" hidden="false" customHeight="true" outlineLevel="0" collapsed="false">
      <c r="B3031" s="88" t="s">
        <v>30</v>
      </c>
      <c r="C3031" s="89" t="n">
        <v>1197831</v>
      </c>
      <c r="D3031" s="90" t="n">
        <v>44270</v>
      </c>
      <c r="E3031" s="88" t="s">
        <v>40</v>
      </c>
      <c r="F3031" s="88" t="s">
        <v>155</v>
      </c>
      <c r="G3031" s="88" t="s">
        <v>122</v>
      </c>
      <c r="H3031" s="91" t="s">
        <v>38</v>
      </c>
      <c r="I3031" s="92" t="n">
        <v>33</v>
      </c>
      <c r="J3031" s="93" t="n">
        <v>125</v>
      </c>
      <c r="K3031" s="94" t="n">
        <f aca="false">I3031 * J3031</f>
        <v>4125</v>
      </c>
      <c r="L3031" s="94" t="n">
        <f aca="false">K3031 *M3031</f>
        <v>2681.25</v>
      </c>
      <c r="M3031" s="95" t="n">
        <v>0.65</v>
      </c>
      <c r="N3031" s="88" t="s">
        <v>23</v>
      </c>
      <c r="O3031" s="91" t="s">
        <v>219</v>
      </c>
      <c r="P3031" s="0" t="str">
        <f aca="false">RIGHT(H3031,LEN(H3031) - FIND(" ", H3031))</f>
        <v>Apparel</v>
      </c>
    </row>
    <row r="3032" customFormat="false" ht="14.25" hidden="false" customHeight="true" outlineLevel="0" collapsed="false">
      <c r="B3032" s="88" t="s">
        <v>30</v>
      </c>
      <c r="C3032" s="89" t="n">
        <v>1185732</v>
      </c>
      <c r="D3032" s="90" t="n">
        <v>44270</v>
      </c>
      <c r="E3032" s="88" t="s">
        <v>29</v>
      </c>
      <c r="F3032" s="88" t="s">
        <v>117</v>
      </c>
      <c r="G3032" s="88" t="s">
        <v>110</v>
      </c>
      <c r="H3032" s="91" t="s">
        <v>32</v>
      </c>
      <c r="I3032" s="92" t="n">
        <v>34</v>
      </c>
      <c r="J3032" s="93" t="n">
        <v>216</v>
      </c>
      <c r="K3032" s="94" t="n">
        <f aca="false">I3032 * J3032</f>
        <v>7344</v>
      </c>
      <c r="L3032" s="94" t="n">
        <f aca="false">K3032 *M3032</f>
        <v>4479.84</v>
      </c>
      <c r="M3032" s="95" t="n">
        <v>0.61</v>
      </c>
      <c r="N3032" s="88" t="s">
        <v>23</v>
      </c>
      <c r="O3032" s="91" t="s">
        <v>218</v>
      </c>
      <c r="P3032" s="0" t="str">
        <f aca="false">RIGHT(H3032,LEN(H3032) - FIND(" ", H3032))</f>
        <v>Street Footwear</v>
      </c>
    </row>
    <row r="3033" customFormat="false" ht="14.25" hidden="false" customHeight="true" outlineLevel="0" collapsed="false">
      <c r="B3033" s="88" t="s">
        <v>30</v>
      </c>
      <c r="C3033" s="89" t="n">
        <v>1185732</v>
      </c>
      <c r="D3033" s="90" t="n">
        <v>44270</v>
      </c>
      <c r="E3033" s="88" t="s">
        <v>29</v>
      </c>
      <c r="F3033" s="88" t="s">
        <v>117</v>
      </c>
      <c r="G3033" s="88" t="s">
        <v>110</v>
      </c>
      <c r="H3033" s="91" t="s">
        <v>24</v>
      </c>
      <c r="I3033" s="92" t="n">
        <v>32</v>
      </c>
      <c r="J3033" s="93" t="n">
        <v>126</v>
      </c>
      <c r="K3033" s="94" t="n">
        <f aca="false">I3033 * J3033</f>
        <v>4032</v>
      </c>
      <c r="L3033" s="94" t="n">
        <f aca="false">K3033 *M3033</f>
        <v>2177.28</v>
      </c>
      <c r="M3033" s="95" t="n">
        <v>0.54</v>
      </c>
      <c r="N3033" s="88" t="s">
        <v>23</v>
      </c>
      <c r="O3033" s="91" t="s">
        <v>218</v>
      </c>
      <c r="P3033" s="0" t="str">
        <f aca="false">RIGHT(H3033,LEN(H3033) - FIND(" ", H3033))</f>
        <v>Athletic Footwear</v>
      </c>
    </row>
    <row r="3034" customFormat="false" ht="14.25" hidden="false" customHeight="true" outlineLevel="0" collapsed="false">
      <c r="B3034" s="88" t="s">
        <v>30</v>
      </c>
      <c r="C3034" s="89" t="n">
        <v>1185732</v>
      </c>
      <c r="D3034" s="90" t="n">
        <v>44270</v>
      </c>
      <c r="E3034" s="88" t="s">
        <v>29</v>
      </c>
      <c r="F3034" s="88" t="s">
        <v>117</v>
      </c>
      <c r="G3034" s="88" t="s">
        <v>110</v>
      </c>
      <c r="H3034" s="91" t="s">
        <v>48</v>
      </c>
      <c r="I3034" s="92" t="n">
        <v>25</v>
      </c>
      <c r="J3034" s="93" t="n">
        <v>124</v>
      </c>
      <c r="K3034" s="94" t="n">
        <f aca="false">I3034 * J3034</f>
        <v>3100</v>
      </c>
      <c r="L3034" s="94" t="n">
        <f aca="false">K3034 *M3034</f>
        <v>1240</v>
      </c>
      <c r="M3034" s="95" t="n">
        <v>0.4</v>
      </c>
      <c r="N3034" s="88" t="s">
        <v>23</v>
      </c>
      <c r="O3034" s="91" t="s">
        <v>219</v>
      </c>
      <c r="P3034" s="0" t="str">
        <f aca="false">RIGHT(H3034,LEN(H3034) - FIND(" ", H3034))</f>
        <v>Street Footwear</v>
      </c>
    </row>
    <row r="3035" customFormat="false" ht="14.25" hidden="false" customHeight="true" outlineLevel="0" collapsed="false">
      <c r="B3035" s="88" t="s">
        <v>30</v>
      </c>
      <c r="C3035" s="89" t="n">
        <v>1185732</v>
      </c>
      <c r="D3035" s="90" t="n">
        <v>44270</v>
      </c>
      <c r="E3035" s="88" t="s">
        <v>29</v>
      </c>
      <c r="F3035" s="88" t="s">
        <v>117</v>
      </c>
      <c r="G3035" s="88" t="s">
        <v>110</v>
      </c>
      <c r="H3035" s="91" t="s">
        <v>44</v>
      </c>
      <c r="I3035" s="92" t="n">
        <v>29</v>
      </c>
      <c r="J3035" s="93" t="n">
        <v>91</v>
      </c>
      <c r="K3035" s="94" t="n">
        <f aca="false">I3035 * J3035</f>
        <v>2639</v>
      </c>
      <c r="L3035" s="94" t="n">
        <f aca="false">K3035 *M3035</f>
        <v>1266.72</v>
      </c>
      <c r="M3035" s="95" t="n">
        <v>0.48</v>
      </c>
      <c r="N3035" s="88" t="s">
        <v>23</v>
      </c>
      <c r="O3035" s="91" t="s">
        <v>219</v>
      </c>
      <c r="P3035" s="0" t="str">
        <f aca="false">RIGHT(H3035,LEN(H3035) - FIND(" ", H3035))</f>
        <v>Athletic Footwear</v>
      </c>
    </row>
    <row r="3036" customFormat="false" ht="14.25" hidden="false" customHeight="true" outlineLevel="0" collapsed="false">
      <c r="B3036" s="88" t="s">
        <v>30</v>
      </c>
      <c r="C3036" s="89" t="n">
        <v>1185732</v>
      </c>
      <c r="D3036" s="90" t="n">
        <v>44270</v>
      </c>
      <c r="E3036" s="88" t="s">
        <v>29</v>
      </c>
      <c r="F3036" s="88" t="s">
        <v>117</v>
      </c>
      <c r="G3036" s="88" t="s">
        <v>110</v>
      </c>
      <c r="H3036" s="91" t="s">
        <v>16</v>
      </c>
      <c r="I3036" s="92" t="n">
        <v>43</v>
      </c>
      <c r="J3036" s="93" t="n">
        <v>94</v>
      </c>
      <c r="K3036" s="94" t="n">
        <f aca="false">I3036 * J3036</f>
        <v>4042</v>
      </c>
      <c r="L3036" s="94" t="n">
        <f aca="false">K3036 *M3036</f>
        <v>2101.84</v>
      </c>
      <c r="M3036" s="95" t="n">
        <v>0.52</v>
      </c>
      <c r="N3036" s="88" t="s">
        <v>23</v>
      </c>
      <c r="O3036" s="91" t="s">
        <v>218</v>
      </c>
      <c r="P3036" s="0" t="str">
        <f aca="false">RIGHT(H3036,LEN(H3036) - FIND(" ", H3036))</f>
        <v>Apparel</v>
      </c>
    </row>
    <row r="3037" customFormat="false" ht="14.25" hidden="false" customHeight="true" outlineLevel="0" collapsed="false">
      <c r="B3037" s="88" t="s">
        <v>30</v>
      </c>
      <c r="C3037" s="89" t="n">
        <v>1185732</v>
      </c>
      <c r="D3037" s="90" t="n">
        <v>44270</v>
      </c>
      <c r="E3037" s="88" t="s">
        <v>29</v>
      </c>
      <c r="F3037" s="88" t="s">
        <v>117</v>
      </c>
      <c r="G3037" s="88" t="s">
        <v>110</v>
      </c>
      <c r="H3037" s="91" t="s">
        <v>38</v>
      </c>
      <c r="I3037" s="92" t="n">
        <v>33</v>
      </c>
      <c r="J3037" s="93" t="n">
        <v>143</v>
      </c>
      <c r="K3037" s="94" t="n">
        <f aca="false">I3037 * J3037</f>
        <v>4719</v>
      </c>
      <c r="L3037" s="94" t="n">
        <f aca="false">K3037 *M3037</f>
        <v>3256.11</v>
      </c>
      <c r="M3037" s="95" t="n">
        <v>0.69</v>
      </c>
      <c r="N3037" s="88" t="s">
        <v>23</v>
      </c>
      <c r="O3037" s="91" t="s">
        <v>219</v>
      </c>
      <c r="P3037" s="0" t="str">
        <f aca="false">RIGHT(H3037,LEN(H3037) - FIND(" ", H3037))</f>
        <v>Apparel</v>
      </c>
    </row>
    <row r="3038" customFormat="false" ht="14.25" hidden="false" customHeight="true" outlineLevel="0" collapsed="false">
      <c r="B3038" s="88" t="s">
        <v>22</v>
      </c>
      <c r="C3038" s="89" t="n">
        <v>1189833</v>
      </c>
      <c r="D3038" s="90" t="n">
        <v>44270</v>
      </c>
      <c r="E3038" s="88" t="s">
        <v>18</v>
      </c>
      <c r="F3038" s="88" t="s">
        <v>19</v>
      </c>
      <c r="G3038" s="88" t="s">
        <v>129</v>
      </c>
      <c r="H3038" s="91" t="s">
        <v>48</v>
      </c>
      <c r="I3038" s="92" t="n">
        <v>33</v>
      </c>
      <c r="J3038" s="93" t="n">
        <v>223</v>
      </c>
      <c r="K3038" s="94" t="n">
        <f aca="false">I3038 * J3038</f>
        <v>7359</v>
      </c>
      <c r="L3038" s="94" t="n">
        <f aca="false">K3038 *M3038</f>
        <v>3090.78</v>
      </c>
      <c r="M3038" s="95" t="n">
        <v>0.42</v>
      </c>
      <c r="N3038" s="88" t="s">
        <v>31</v>
      </c>
      <c r="O3038" s="91" t="s">
        <v>219</v>
      </c>
      <c r="P3038" s="0" t="str">
        <f aca="false">RIGHT(H3038,LEN(H3038) - FIND(" ", H3038))</f>
        <v>Street Footwear</v>
      </c>
    </row>
    <row r="3039" customFormat="false" ht="14.25" hidden="false" customHeight="true" outlineLevel="0" collapsed="false">
      <c r="B3039" s="88" t="s">
        <v>30</v>
      </c>
      <c r="C3039" s="89" t="n">
        <v>1197831</v>
      </c>
      <c r="D3039" s="90" t="n">
        <v>44270</v>
      </c>
      <c r="E3039" s="88" t="s">
        <v>40</v>
      </c>
      <c r="F3039" s="88" t="s">
        <v>155</v>
      </c>
      <c r="G3039" s="88" t="s">
        <v>122</v>
      </c>
      <c r="H3039" s="91" t="s">
        <v>38</v>
      </c>
      <c r="I3039" s="92" t="n">
        <v>24</v>
      </c>
      <c r="J3039" s="93" t="n">
        <v>170</v>
      </c>
      <c r="K3039" s="94" t="n">
        <f aca="false">I3039 * J3039</f>
        <v>4080</v>
      </c>
      <c r="L3039" s="94" t="n">
        <f aca="false">K3039 *M3039</f>
        <v>2162.4</v>
      </c>
      <c r="M3039" s="95" t="n">
        <v>0.53</v>
      </c>
      <c r="N3039" s="88" t="s">
        <v>31</v>
      </c>
      <c r="O3039" s="91" t="s">
        <v>219</v>
      </c>
      <c r="P3039" s="0" t="str">
        <f aca="false">RIGHT(H3039,LEN(H3039) - FIND(" ", H3039))</f>
        <v>Apparel</v>
      </c>
    </row>
    <row r="3040" customFormat="false" ht="14.25" hidden="false" customHeight="true" outlineLevel="0" collapsed="false">
      <c r="B3040" s="88" t="s">
        <v>22</v>
      </c>
      <c r="C3040" s="89" t="n">
        <v>1189833</v>
      </c>
      <c r="D3040" s="90" t="n">
        <v>44271</v>
      </c>
      <c r="E3040" s="88" t="s">
        <v>18</v>
      </c>
      <c r="F3040" s="88" t="s">
        <v>19</v>
      </c>
      <c r="G3040" s="88" t="s">
        <v>129</v>
      </c>
      <c r="H3040" s="91" t="s">
        <v>44</v>
      </c>
      <c r="I3040" s="92" t="n">
        <v>45</v>
      </c>
      <c r="J3040" s="93" t="n">
        <v>525</v>
      </c>
      <c r="K3040" s="94" t="n">
        <f aca="false">I3040 * J3040</f>
        <v>23625</v>
      </c>
      <c r="L3040" s="94" t="n">
        <f aca="false">K3040 *M3040</f>
        <v>8268.75</v>
      </c>
      <c r="M3040" s="95" t="n">
        <v>0.35</v>
      </c>
      <c r="N3040" s="88" t="s">
        <v>31</v>
      </c>
      <c r="O3040" s="91" t="s">
        <v>219</v>
      </c>
      <c r="P3040" s="0" t="str">
        <f aca="false">RIGHT(H3040,LEN(H3040) - FIND(" ", H3040))</f>
        <v>Athletic Footwear</v>
      </c>
    </row>
    <row r="3041" customFormat="false" ht="14.25" hidden="false" customHeight="true" outlineLevel="0" collapsed="false">
      <c r="B3041" s="88" t="s">
        <v>30</v>
      </c>
      <c r="C3041" s="89" t="n">
        <v>1197831</v>
      </c>
      <c r="D3041" s="90" t="n">
        <v>44271</v>
      </c>
      <c r="E3041" s="88" t="s">
        <v>40</v>
      </c>
      <c r="F3041" s="88" t="s">
        <v>155</v>
      </c>
      <c r="G3041" s="88" t="s">
        <v>122</v>
      </c>
      <c r="H3041" s="91" t="s">
        <v>32</v>
      </c>
      <c r="I3041" s="92" t="n">
        <v>25</v>
      </c>
      <c r="J3041" s="93" t="n">
        <v>650</v>
      </c>
      <c r="K3041" s="94" t="n">
        <f aca="false">I3041 * J3041</f>
        <v>16250</v>
      </c>
      <c r="L3041" s="94" t="n">
        <f aca="false">K3041 *M3041</f>
        <v>5687.5</v>
      </c>
      <c r="M3041" s="95" t="n">
        <v>0.35</v>
      </c>
      <c r="N3041" s="88" t="s">
        <v>31</v>
      </c>
      <c r="O3041" s="91" t="s">
        <v>218</v>
      </c>
      <c r="P3041" s="0" t="str">
        <f aca="false">RIGHT(H3041,LEN(H3041) - FIND(" ", H3041))</f>
        <v>Street Footwear</v>
      </c>
    </row>
    <row r="3042" customFormat="false" ht="14.25" hidden="false" customHeight="true" outlineLevel="0" collapsed="false">
      <c r="B3042" s="88" t="s">
        <v>30</v>
      </c>
      <c r="C3042" s="89" t="n">
        <v>1128299</v>
      </c>
      <c r="D3042" s="90" t="n">
        <v>44271</v>
      </c>
      <c r="E3042" s="88" t="s">
        <v>34</v>
      </c>
      <c r="F3042" s="88" t="s">
        <v>35</v>
      </c>
      <c r="G3042" s="88" t="s">
        <v>146</v>
      </c>
      <c r="H3042" s="91" t="s">
        <v>32</v>
      </c>
      <c r="I3042" s="92" t="n">
        <v>50</v>
      </c>
      <c r="J3042" s="93" t="n">
        <v>550</v>
      </c>
      <c r="K3042" s="94" t="n">
        <f aca="false">I3042 * J3042</f>
        <v>27500</v>
      </c>
      <c r="L3042" s="94" t="n">
        <f aca="false">K3042 *M3042</f>
        <v>8250</v>
      </c>
      <c r="M3042" s="95" t="n">
        <v>0.3</v>
      </c>
      <c r="N3042" s="88" t="s">
        <v>31</v>
      </c>
      <c r="O3042" s="91" t="s">
        <v>218</v>
      </c>
      <c r="P3042" s="0" t="str">
        <f aca="false">RIGHT(H3042,LEN(H3042) - FIND(" ", H3042))</f>
        <v>Street Footwear</v>
      </c>
    </row>
    <row r="3043" customFormat="false" ht="14.25" hidden="false" customHeight="true" outlineLevel="0" collapsed="false">
      <c r="B3043" s="88" t="s">
        <v>30</v>
      </c>
      <c r="C3043" s="89" t="n">
        <v>1128299</v>
      </c>
      <c r="D3043" s="90" t="n">
        <v>44271</v>
      </c>
      <c r="E3043" s="88" t="s">
        <v>34</v>
      </c>
      <c r="F3043" s="88" t="s">
        <v>35</v>
      </c>
      <c r="G3043" s="88" t="s">
        <v>146</v>
      </c>
      <c r="H3043" s="91" t="s">
        <v>24</v>
      </c>
      <c r="I3043" s="92" t="n">
        <v>60</v>
      </c>
      <c r="J3043" s="93" t="n">
        <v>400</v>
      </c>
      <c r="K3043" s="94" t="n">
        <f aca="false">I3043 * J3043</f>
        <v>24000</v>
      </c>
      <c r="L3043" s="94" t="n">
        <f aca="false">K3043 *M3043</f>
        <v>6000</v>
      </c>
      <c r="M3043" s="95" t="n">
        <v>0.25</v>
      </c>
      <c r="N3043" s="88" t="s">
        <v>31</v>
      </c>
      <c r="O3043" s="91" t="s">
        <v>218</v>
      </c>
      <c r="P3043" s="0" t="str">
        <f aca="false">RIGHT(H3043,LEN(H3043) - FIND(" ", H3043))</f>
        <v>Athletic Footwear</v>
      </c>
    </row>
    <row r="3044" customFormat="false" ht="14.25" hidden="false" customHeight="true" outlineLevel="0" collapsed="false">
      <c r="B3044" s="88" t="s">
        <v>30</v>
      </c>
      <c r="C3044" s="89" t="n">
        <v>1128299</v>
      </c>
      <c r="D3044" s="90" t="n">
        <v>44271</v>
      </c>
      <c r="E3044" s="88" t="s">
        <v>34</v>
      </c>
      <c r="F3044" s="88" t="s">
        <v>35</v>
      </c>
      <c r="G3044" s="88" t="s">
        <v>146</v>
      </c>
      <c r="H3044" s="91" t="s">
        <v>48</v>
      </c>
      <c r="I3044" s="92" t="n">
        <v>65</v>
      </c>
      <c r="J3044" s="93" t="n">
        <v>425</v>
      </c>
      <c r="K3044" s="94" t="n">
        <f aca="false">I3044 * J3044</f>
        <v>27625</v>
      </c>
      <c r="L3044" s="94" t="n">
        <f aca="false">K3044 *M3044</f>
        <v>8287.5</v>
      </c>
      <c r="M3044" s="95" t="n">
        <v>0.3</v>
      </c>
      <c r="N3044" s="88" t="s">
        <v>31</v>
      </c>
      <c r="O3044" s="91" t="s">
        <v>219</v>
      </c>
      <c r="P3044" s="0" t="str">
        <f aca="false">RIGHT(H3044,LEN(H3044) - FIND(" ", H3044))</f>
        <v>Street Footwear</v>
      </c>
    </row>
    <row r="3045" customFormat="false" ht="14.25" hidden="false" customHeight="true" outlineLevel="0" collapsed="false">
      <c r="B3045" s="88" t="s">
        <v>30</v>
      </c>
      <c r="C3045" s="89" t="n">
        <v>1128299</v>
      </c>
      <c r="D3045" s="90" t="n">
        <v>44271</v>
      </c>
      <c r="E3045" s="88" t="s">
        <v>34</v>
      </c>
      <c r="F3045" s="88" t="s">
        <v>35</v>
      </c>
      <c r="G3045" s="88" t="s">
        <v>146</v>
      </c>
      <c r="H3045" s="91" t="s">
        <v>44</v>
      </c>
      <c r="I3045" s="92" t="n">
        <v>60</v>
      </c>
      <c r="J3045" s="93" t="n">
        <v>325</v>
      </c>
      <c r="K3045" s="94" t="n">
        <f aca="false">I3045 * J3045</f>
        <v>19500</v>
      </c>
      <c r="L3045" s="94" t="n">
        <f aca="false">K3045 *M3045</f>
        <v>5850</v>
      </c>
      <c r="M3045" s="95" t="n">
        <v>0.3</v>
      </c>
      <c r="N3045" s="88" t="s">
        <v>31</v>
      </c>
      <c r="O3045" s="91" t="s">
        <v>219</v>
      </c>
      <c r="P3045" s="0" t="str">
        <f aca="false">RIGHT(H3045,LEN(H3045) - FIND(" ", H3045))</f>
        <v>Athletic Footwear</v>
      </c>
    </row>
    <row r="3046" customFormat="false" ht="14.25" hidden="false" customHeight="true" outlineLevel="0" collapsed="false">
      <c r="B3046" s="88" t="s">
        <v>30</v>
      </c>
      <c r="C3046" s="89" t="n">
        <v>1128299</v>
      </c>
      <c r="D3046" s="90" t="n">
        <v>44271</v>
      </c>
      <c r="E3046" s="88" t="s">
        <v>34</v>
      </c>
      <c r="F3046" s="88" t="s">
        <v>35</v>
      </c>
      <c r="G3046" s="88" t="s">
        <v>146</v>
      </c>
      <c r="H3046" s="91" t="s">
        <v>16</v>
      </c>
      <c r="I3046" s="92" t="n">
        <v>65</v>
      </c>
      <c r="J3046" s="93" t="n">
        <v>175</v>
      </c>
      <c r="K3046" s="94" t="n">
        <f aca="false">I3046 * J3046</f>
        <v>11375</v>
      </c>
      <c r="L3046" s="94" t="n">
        <f aca="false">K3046 *M3046</f>
        <v>2275</v>
      </c>
      <c r="M3046" s="95" t="n">
        <v>0.2</v>
      </c>
      <c r="N3046" s="88" t="s">
        <v>31</v>
      </c>
      <c r="O3046" s="91" t="s">
        <v>218</v>
      </c>
      <c r="P3046" s="0" t="str">
        <f aca="false">RIGHT(H3046,LEN(H3046) - FIND(" ", H3046))</f>
        <v>Apparel</v>
      </c>
    </row>
    <row r="3047" customFormat="false" ht="14.25" hidden="false" customHeight="true" outlineLevel="0" collapsed="false">
      <c r="B3047" s="88" t="s">
        <v>30</v>
      </c>
      <c r="C3047" s="89" t="n">
        <v>1128299</v>
      </c>
      <c r="D3047" s="90" t="n">
        <v>44271</v>
      </c>
      <c r="E3047" s="88" t="s">
        <v>34</v>
      </c>
      <c r="F3047" s="88" t="s">
        <v>35</v>
      </c>
      <c r="G3047" s="88" t="s">
        <v>146</v>
      </c>
      <c r="H3047" s="91" t="s">
        <v>38</v>
      </c>
      <c r="I3047" s="92" t="n">
        <v>60</v>
      </c>
      <c r="J3047" s="93" t="n">
        <v>375</v>
      </c>
      <c r="K3047" s="94" t="n">
        <f aca="false">I3047 * J3047</f>
        <v>22500</v>
      </c>
      <c r="L3047" s="94" t="n">
        <f aca="false">K3047 *M3047</f>
        <v>10125</v>
      </c>
      <c r="M3047" s="95" t="n">
        <v>0.45</v>
      </c>
      <c r="N3047" s="88" t="s">
        <v>31</v>
      </c>
      <c r="O3047" s="91" t="s">
        <v>219</v>
      </c>
      <c r="P3047" s="0" t="str">
        <f aca="false">RIGHT(H3047,LEN(H3047) - FIND(" ", H3047))</f>
        <v>Apparel</v>
      </c>
    </row>
    <row r="3048" customFormat="false" ht="14.25" hidden="false" customHeight="true" outlineLevel="0" collapsed="false">
      <c r="B3048" s="88" t="s">
        <v>43</v>
      </c>
      <c r="C3048" s="89" t="n">
        <v>1128299</v>
      </c>
      <c r="D3048" s="90" t="n">
        <v>44271</v>
      </c>
      <c r="E3048" s="88" t="s">
        <v>40</v>
      </c>
      <c r="F3048" s="88" t="s">
        <v>109</v>
      </c>
      <c r="G3048" s="88" t="s">
        <v>136</v>
      </c>
      <c r="H3048" s="91" t="s">
        <v>32</v>
      </c>
      <c r="I3048" s="92" t="n">
        <v>45</v>
      </c>
      <c r="J3048" s="93" t="n">
        <v>525</v>
      </c>
      <c r="K3048" s="94" t="n">
        <f aca="false">I3048 * J3048</f>
        <v>23625</v>
      </c>
      <c r="L3048" s="94" t="n">
        <f aca="false">K3048 *M3048</f>
        <v>9450</v>
      </c>
      <c r="M3048" s="95" t="n">
        <v>0.4</v>
      </c>
      <c r="N3048" s="88" t="s">
        <v>14</v>
      </c>
      <c r="O3048" s="91" t="s">
        <v>218</v>
      </c>
      <c r="P3048" s="0" t="str">
        <f aca="false">RIGHT(H3048,LEN(H3048) - FIND(" ", H3048))</f>
        <v>Street Footwear</v>
      </c>
    </row>
    <row r="3049" customFormat="false" ht="14.25" hidden="false" customHeight="true" outlineLevel="0" collapsed="false">
      <c r="B3049" s="88" t="s">
        <v>43</v>
      </c>
      <c r="C3049" s="89" t="n">
        <v>1128299</v>
      </c>
      <c r="D3049" s="90" t="n">
        <v>44271</v>
      </c>
      <c r="E3049" s="88" t="s">
        <v>40</v>
      </c>
      <c r="F3049" s="88" t="s">
        <v>109</v>
      </c>
      <c r="G3049" s="88" t="s">
        <v>136</v>
      </c>
      <c r="H3049" s="91" t="s">
        <v>24</v>
      </c>
      <c r="I3049" s="92" t="n">
        <v>55</v>
      </c>
      <c r="J3049" s="93" t="n">
        <v>375</v>
      </c>
      <c r="K3049" s="94" t="n">
        <f aca="false">I3049 * J3049</f>
        <v>20625</v>
      </c>
      <c r="L3049" s="94" t="n">
        <f aca="false">K3049 *M3049</f>
        <v>8250</v>
      </c>
      <c r="M3049" s="95" t="n">
        <v>0.4</v>
      </c>
      <c r="N3049" s="88" t="s">
        <v>14</v>
      </c>
      <c r="O3049" s="91" t="s">
        <v>218</v>
      </c>
      <c r="P3049" s="0" t="str">
        <f aca="false">RIGHT(H3049,LEN(H3049) - FIND(" ", H3049))</f>
        <v>Athletic Footwear</v>
      </c>
    </row>
    <row r="3050" customFormat="false" ht="14.25" hidden="false" customHeight="true" outlineLevel="0" collapsed="false">
      <c r="B3050" s="88" t="s">
        <v>43</v>
      </c>
      <c r="C3050" s="89" t="n">
        <v>1128299</v>
      </c>
      <c r="D3050" s="90" t="n">
        <v>44271</v>
      </c>
      <c r="E3050" s="88" t="s">
        <v>40</v>
      </c>
      <c r="F3050" s="88" t="s">
        <v>109</v>
      </c>
      <c r="G3050" s="88" t="s">
        <v>136</v>
      </c>
      <c r="H3050" s="91" t="s">
        <v>48</v>
      </c>
      <c r="I3050" s="92" t="n">
        <v>60</v>
      </c>
      <c r="J3050" s="93" t="n">
        <v>400</v>
      </c>
      <c r="K3050" s="94" t="n">
        <f aca="false">I3050 * J3050</f>
        <v>24000</v>
      </c>
      <c r="L3050" s="94" t="n">
        <f aca="false">K3050 *M3050</f>
        <v>9600</v>
      </c>
      <c r="M3050" s="95" t="n">
        <v>0.4</v>
      </c>
      <c r="N3050" s="88" t="s">
        <v>14</v>
      </c>
      <c r="O3050" s="91" t="s">
        <v>219</v>
      </c>
      <c r="P3050" s="0" t="str">
        <f aca="false">RIGHT(H3050,LEN(H3050) - FIND(" ", H3050))</f>
        <v>Street Footwear</v>
      </c>
    </row>
    <row r="3051" customFormat="false" ht="14.25" hidden="false" customHeight="true" outlineLevel="0" collapsed="false">
      <c r="B3051" s="88" t="s">
        <v>43</v>
      </c>
      <c r="C3051" s="89" t="n">
        <v>1128299</v>
      </c>
      <c r="D3051" s="90" t="n">
        <v>44271</v>
      </c>
      <c r="E3051" s="88" t="s">
        <v>40</v>
      </c>
      <c r="F3051" s="88" t="s">
        <v>109</v>
      </c>
      <c r="G3051" s="88" t="s">
        <v>136</v>
      </c>
      <c r="H3051" s="91" t="s">
        <v>44</v>
      </c>
      <c r="I3051" s="92" t="n">
        <v>55</v>
      </c>
      <c r="J3051" s="93" t="n">
        <v>300</v>
      </c>
      <c r="K3051" s="94" t="n">
        <f aca="false">I3051 * J3051</f>
        <v>16500</v>
      </c>
      <c r="L3051" s="94" t="n">
        <f aca="false">K3051 *M3051</f>
        <v>6600</v>
      </c>
      <c r="M3051" s="95" t="n">
        <v>0.4</v>
      </c>
      <c r="N3051" s="88" t="s">
        <v>14</v>
      </c>
      <c r="O3051" s="91" t="s">
        <v>219</v>
      </c>
      <c r="P3051" s="0" t="str">
        <f aca="false">RIGHT(H3051,LEN(H3051) - FIND(" ", H3051))</f>
        <v>Athletic Footwear</v>
      </c>
    </row>
    <row r="3052" customFormat="false" ht="14.25" hidden="false" customHeight="true" outlineLevel="0" collapsed="false">
      <c r="B3052" s="88" t="s">
        <v>43</v>
      </c>
      <c r="C3052" s="89" t="n">
        <v>1128299</v>
      </c>
      <c r="D3052" s="90" t="n">
        <v>44271</v>
      </c>
      <c r="E3052" s="88" t="s">
        <v>40</v>
      </c>
      <c r="F3052" s="88" t="s">
        <v>109</v>
      </c>
      <c r="G3052" s="88" t="s">
        <v>136</v>
      </c>
      <c r="H3052" s="91" t="s">
        <v>16</v>
      </c>
      <c r="I3052" s="92" t="n">
        <v>60</v>
      </c>
      <c r="J3052" s="93" t="n">
        <v>150</v>
      </c>
      <c r="K3052" s="94" t="n">
        <f aca="false">I3052 * J3052</f>
        <v>9000</v>
      </c>
      <c r="L3052" s="94" t="n">
        <f aca="false">K3052 *M3052</f>
        <v>4050</v>
      </c>
      <c r="M3052" s="95" t="n">
        <v>0.45</v>
      </c>
      <c r="N3052" s="88" t="s">
        <v>14</v>
      </c>
      <c r="O3052" s="91" t="s">
        <v>218</v>
      </c>
      <c r="P3052" s="0" t="str">
        <f aca="false">RIGHT(H3052,LEN(H3052) - FIND(" ", H3052))</f>
        <v>Apparel</v>
      </c>
    </row>
    <row r="3053" customFormat="false" ht="14.25" hidden="false" customHeight="true" outlineLevel="0" collapsed="false">
      <c r="B3053" s="88" t="s">
        <v>43</v>
      </c>
      <c r="C3053" s="89" t="n">
        <v>1128299</v>
      </c>
      <c r="D3053" s="90" t="n">
        <v>44271</v>
      </c>
      <c r="E3053" s="88" t="s">
        <v>40</v>
      </c>
      <c r="F3053" s="88" t="s">
        <v>109</v>
      </c>
      <c r="G3053" s="88" t="s">
        <v>136</v>
      </c>
      <c r="H3053" s="91" t="s">
        <v>38</v>
      </c>
      <c r="I3053" s="92" t="n">
        <v>45</v>
      </c>
      <c r="J3053" s="93" t="n">
        <v>350</v>
      </c>
      <c r="K3053" s="94" t="n">
        <f aca="false">I3053 * J3053</f>
        <v>15750</v>
      </c>
      <c r="L3053" s="94" t="n">
        <f aca="false">K3053 *M3053</f>
        <v>5512.5</v>
      </c>
      <c r="M3053" s="95" t="n">
        <v>0.35</v>
      </c>
      <c r="N3053" s="88" t="s">
        <v>14</v>
      </c>
      <c r="O3053" s="91" t="s">
        <v>219</v>
      </c>
      <c r="P3053" s="0" t="str">
        <f aca="false">RIGHT(H3053,LEN(H3053) - FIND(" ", H3053))</f>
        <v>Apparel</v>
      </c>
    </row>
    <row r="3054" customFormat="false" ht="14.25" hidden="false" customHeight="true" outlineLevel="0" collapsed="false">
      <c r="B3054" s="88" t="s">
        <v>13</v>
      </c>
      <c r="C3054" s="89" t="n">
        <v>1185732</v>
      </c>
      <c r="D3054" s="90" t="n">
        <v>44271</v>
      </c>
      <c r="E3054" s="88" t="s">
        <v>40</v>
      </c>
      <c r="F3054" s="88" t="s">
        <v>119</v>
      </c>
      <c r="G3054" s="88" t="s">
        <v>120</v>
      </c>
      <c r="H3054" s="91" t="s">
        <v>32</v>
      </c>
      <c r="I3054" s="92" t="n">
        <v>25</v>
      </c>
      <c r="J3054" s="93" t="n">
        <v>720</v>
      </c>
      <c r="K3054" s="94" t="n">
        <f aca="false">I3054 * J3054</f>
        <v>18000</v>
      </c>
      <c r="L3054" s="94" t="n">
        <f aca="false">K3054 *M3054</f>
        <v>7200</v>
      </c>
      <c r="M3054" s="95" t="n">
        <v>0.4</v>
      </c>
      <c r="N3054" s="88" t="s">
        <v>23</v>
      </c>
      <c r="O3054" s="91" t="s">
        <v>218</v>
      </c>
      <c r="P3054" s="0" t="str">
        <f aca="false">RIGHT(H3054,LEN(H3054) - FIND(" ", H3054))</f>
        <v>Street Footwear</v>
      </c>
    </row>
    <row r="3055" customFormat="false" ht="14.25" hidden="false" customHeight="true" outlineLevel="0" collapsed="false">
      <c r="B3055" s="88" t="s">
        <v>13</v>
      </c>
      <c r="C3055" s="89" t="n">
        <v>1185732</v>
      </c>
      <c r="D3055" s="90" t="n">
        <v>44271</v>
      </c>
      <c r="E3055" s="88" t="s">
        <v>40</v>
      </c>
      <c r="F3055" s="88" t="s">
        <v>119</v>
      </c>
      <c r="G3055" s="88" t="s">
        <v>120</v>
      </c>
      <c r="H3055" s="91" t="s">
        <v>24</v>
      </c>
      <c r="I3055" s="92" t="n">
        <v>25</v>
      </c>
      <c r="J3055" s="93" t="n">
        <v>400</v>
      </c>
      <c r="K3055" s="94" t="n">
        <f aca="false">I3055 * J3055</f>
        <v>10000</v>
      </c>
      <c r="L3055" s="94" t="n">
        <f aca="false">K3055 *M3055</f>
        <v>3500</v>
      </c>
      <c r="M3055" s="95" t="n">
        <v>0.35</v>
      </c>
      <c r="N3055" s="88" t="s">
        <v>23</v>
      </c>
      <c r="O3055" s="91" t="s">
        <v>218</v>
      </c>
      <c r="P3055" s="0" t="str">
        <f aca="false">RIGHT(H3055,LEN(H3055) - FIND(" ", H3055))</f>
        <v>Athletic Footwear</v>
      </c>
    </row>
    <row r="3056" customFormat="false" ht="14.25" hidden="false" customHeight="true" outlineLevel="0" collapsed="false">
      <c r="B3056" s="88" t="s">
        <v>13</v>
      </c>
      <c r="C3056" s="89" t="n">
        <v>1185732</v>
      </c>
      <c r="D3056" s="90" t="n">
        <v>44271</v>
      </c>
      <c r="E3056" s="88" t="s">
        <v>40</v>
      </c>
      <c r="F3056" s="88" t="s">
        <v>119</v>
      </c>
      <c r="G3056" s="88" t="s">
        <v>120</v>
      </c>
      <c r="H3056" s="91" t="s">
        <v>48</v>
      </c>
      <c r="I3056" s="92" t="n">
        <v>15</v>
      </c>
      <c r="J3056" s="93" t="n">
        <v>425</v>
      </c>
      <c r="K3056" s="94" t="n">
        <f aca="false">I3056 * J3056</f>
        <v>6375</v>
      </c>
      <c r="L3056" s="94" t="n">
        <f aca="false">K3056 *M3056</f>
        <v>2550</v>
      </c>
      <c r="M3056" s="95" t="n">
        <v>0.4</v>
      </c>
      <c r="N3056" s="88" t="s">
        <v>23</v>
      </c>
      <c r="O3056" s="91" t="s">
        <v>219</v>
      </c>
      <c r="P3056" s="0" t="str">
        <f aca="false">RIGHT(H3056,LEN(H3056) - FIND(" ", H3056))</f>
        <v>Street Footwear</v>
      </c>
    </row>
    <row r="3057" customFormat="false" ht="14.25" hidden="false" customHeight="true" outlineLevel="0" collapsed="false">
      <c r="B3057" s="88" t="s">
        <v>13</v>
      </c>
      <c r="C3057" s="89" t="n">
        <v>1185732</v>
      </c>
      <c r="D3057" s="90" t="n">
        <v>44271</v>
      </c>
      <c r="E3057" s="88" t="s">
        <v>40</v>
      </c>
      <c r="F3057" s="88" t="s">
        <v>119</v>
      </c>
      <c r="G3057" s="88" t="s">
        <v>120</v>
      </c>
      <c r="H3057" s="91" t="s">
        <v>44</v>
      </c>
      <c r="I3057" s="92" t="n">
        <v>20</v>
      </c>
      <c r="J3057" s="93" t="n">
        <v>275</v>
      </c>
      <c r="K3057" s="94" t="n">
        <f aca="false">I3057 * J3057</f>
        <v>5500</v>
      </c>
      <c r="L3057" s="94" t="n">
        <f aca="false">K3057 *M3057</f>
        <v>2200</v>
      </c>
      <c r="M3057" s="95" t="n">
        <v>0.4</v>
      </c>
      <c r="N3057" s="88" t="s">
        <v>23</v>
      </c>
      <c r="O3057" s="91" t="s">
        <v>219</v>
      </c>
      <c r="P3057" s="0" t="str">
        <f aca="false">RIGHT(H3057,LEN(H3057) - FIND(" ", H3057))</f>
        <v>Athletic Footwear</v>
      </c>
    </row>
    <row r="3058" customFormat="false" ht="14.25" hidden="false" customHeight="true" outlineLevel="0" collapsed="false">
      <c r="B3058" s="88" t="s">
        <v>13</v>
      </c>
      <c r="C3058" s="89" t="n">
        <v>1185732</v>
      </c>
      <c r="D3058" s="90" t="n">
        <v>44271</v>
      </c>
      <c r="E3058" s="88" t="s">
        <v>40</v>
      </c>
      <c r="F3058" s="88" t="s">
        <v>119</v>
      </c>
      <c r="G3058" s="88" t="s">
        <v>120</v>
      </c>
      <c r="H3058" s="91" t="s">
        <v>16</v>
      </c>
      <c r="I3058" s="92" t="n">
        <v>35</v>
      </c>
      <c r="J3058" s="93" t="n">
        <v>325</v>
      </c>
      <c r="K3058" s="94" t="n">
        <f aca="false">I3058 * J3058</f>
        <v>11375</v>
      </c>
      <c r="L3058" s="94" t="n">
        <f aca="false">K3058 *M3058</f>
        <v>3981.25</v>
      </c>
      <c r="M3058" s="95" t="n">
        <v>0.35</v>
      </c>
      <c r="N3058" s="88" t="s">
        <v>23</v>
      </c>
      <c r="O3058" s="91" t="s">
        <v>218</v>
      </c>
      <c r="P3058" s="0" t="str">
        <f aca="false">RIGHT(H3058,LEN(H3058) - FIND(" ", H3058))</f>
        <v>Apparel</v>
      </c>
    </row>
    <row r="3059" customFormat="false" ht="14.25" hidden="false" customHeight="true" outlineLevel="0" collapsed="false">
      <c r="B3059" s="88" t="s">
        <v>13</v>
      </c>
      <c r="C3059" s="89" t="n">
        <v>1185732</v>
      </c>
      <c r="D3059" s="90" t="n">
        <v>44271</v>
      </c>
      <c r="E3059" s="88" t="s">
        <v>40</v>
      </c>
      <c r="F3059" s="88" t="s">
        <v>119</v>
      </c>
      <c r="G3059" s="88" t="s">
        <v>120</v>
      </c>
      <c r="H3059" s="91" t="s">
        <v>38</v>
      </c>
      <c r="I3059" s="92" t="n">
        <v>25</v>
      </c>
      <c r="J3059" s="93" t="n">
        <v>425</v>
      </c>
      <c r="K3059" s="94" t="n">
        <f aca="false">I3059 * J3059</f>
        <v>10625</v>
      </c>
      <c r="L3059" s="94" t="n">
        <f aca="false">K3059 *M3059</f>
        <v>5312.5</v>
      </c>
      <c r="M3059" s="95" t="n">
        <v>0.5</v>
      </c>
      <c r="N3059" s="88" t="s">
        <v>23</v>
      </c>
      <c r="O3059" s="91" t="s">
        <v>219</v>
      </c>
      <c r="P3059" s="0" t="str">
        <f aca="false">RIGHT(H3059,LEN(H3059) - FIND(" ", H3059))</f>
        <v>Apparel</v>
      </c>
    </row>
    <row r="3060" customFormat="false" ht="14.25" hidden="false" customHeight="true" outlineLevel="0" collapsed="false">
      <c r="B3060" s="88" t="s">
        <v>43</v>
      </c>
      <c r="C3060" s="89" t="n">
        <v>1185732</v>
      </c>
      <c r="D3060" s="90" t="n">
        <v>44271</v>
      </c>
      <c r="E3060" s="88" t="s">
        <v>26</v>
      </c>
      <c r="F3060" s="88" t="s">
        <v>163</v>
      </c>
      <c r="G3060" s="88" t="s">
        <v>171</v>
      </c>
      <c r="H3060" s="91" t="s">
        <v>32</v>
      </c>
      <c r="I3060" s="92" t="n">
        <v>30</v>
      </c>
      <c r="J3060" s="93" t="n">
        <v>570</v>
      </c>
      <c r="K3060" s="94" t="n">
        <f aca="false">I3060 * J3060</f>
        <v>17100</v>
      </c>
      <c r="L3060" s="94" t="n">
        <f aca="false">K3060 *M3060</f>
        <v>6840</v>
      </c>
      <c r="M3060" s="95" t="n">
        <v>0.4</v>
      </c>
      <c r="N3060" s="88" t="s">
        <v>14</v>
      </c>
      <c r="O3060" s="91" t="s">
        <v>218</v>
      </c>
      <c r="P3060" s="0" t="str">
        <f aca="false">RIGHT(H3060,LEN(H3060) - FIND(" ", H3060))</f>
        <v>Street Footwear</v>
      </c>
    </row>
    <row r="3061" customFormat="false" ht="14.25" hidden="false" customHeight="true" outlineLevel="0" collapsed="false">
      <c r="B3061" s="88" t="s">
        <v>43</v>
      </c>
      <c r="C3061" s="89" t="n">
        <v>1185732</v>
      </c>
      <c r="D3061" s="90" t="n">
        <v>44271</v>
      </c>
      <c r="E3061" s="88" t="s">
        <v>26</v>
      </c>
      <c r="F3061" s="88" t="s">
        <v>163</v>
      </c>
      <c r="G3061" s="88" t="s">
        <v>171</v>
      </c>
      <c r="H3061" s="91" t="s">
        <v>24</v>
      </c>
      <c r="I3061" s="92" t="n">
        <v>30</v>
      </c>
      <c r="J3061" s="93" t="n">
        <v>275</v>
      </c>
      <c r="K3061" s="94" t="n">
        <f aca="false">I3061 * J3061</f>
        <v>8250</v>
      </c>
      <c r="L3061" s="94" t="n">
        <f aca="false">K3061 *M3061</f>
        <v>3300</v>
      </c>
      <c r="M3061" s="95" t="n">
        <v>0.4</v>
      </c>
      <c r="N3061" s="88" t="s">
        <v>14</v>
      </c>
      <c r="O3061" s="91" t="s">
        <v>218</v>
      </c>
      <c r="P3061" s="0" t="str">
        <f aca="false">RIGHT(H3061,LEN(H3061) - FIND(" ", H3061))</f>
        <v>Athletic Footwear</v>
      </c>
    </row>
    <row r="3062" customFormat="false" ht="14.25" hidden="false" customHeight="true" outlineLevel="0" collapsed="false">
      <c r="B3062" s="88" t="s">
        <v>43</v>
      </c>
      <c r="C3062" s="89" t="n">
        <v>1185732</v>
      </c>
      <c r="D3062" s="90" t="n">
        <v>44271</v>
      </c>
      <c r="E3062" s="88" t="s">
        <v>26</v>
      </c>
      <c r="F3062" s="88" t="s">
        <v>163</v>
      </c>
      <c r="G3062" s="88" t="s">
        <v>171</v>
      </c>
      <c r="H3062" s="91" t="s">
        <v>48</v>
      </c>
      <c r="I3062" s="92" t="n">
        <v>20</v>
      </c>
      <c r="J3062" s="93" t="n">
        <v>325</v>
      </c>
      <c r="K3062" s="94" t="n">
        <f aca="false">I3062 * J3062</f>
        <v>6500</v>
      </c>
      <c r="L3062" s="94" t="n">
        <f aca="false">K3062 *M3062</f>
        <v>2600</v>
      </c>
      <c r="M3062" s="95" t="n">
        <v>0.4</v>
      </c>
      <c r="N3062" s="88" t="s">
        <v>14</v>
      </c>
      <c r="O3062" s="91" t="s">
        <v>219</v>
      </c>
      <c r="P3062" s="0" t="str">
        <f aca="false">RIGHT(H3062,LEN(H3062) - FIND(" ", H3062))</f>
        <v>Street Footwear</v>
      </c>
    </row>
    <row r="3063" customFormat="false" ht="14.25" hidden="false" customHeight="true" outlineLevel="0" collapsed="false">
      <c r="B3063" s="88" t="s">
        <v>43</v>
      </c>
      <c r="C3063" s="89" t="n">
        <v>1185732</v>
      </c>
      <c r="D3063" s="90" t="n">
        <v>44271</v>
      </c>
      <c r="E3063" s="88" t="s">
        <v>26</v>
      </c>
      <c r="F3063" s="88" t="s">
        <v>163</v>
      </c>
      <c r="G3063" s="88" t="s">
        <v>171</v>
      </c>
      <c r="H3063" s="91" t="s">
        <v>44</v>
      </c>
      <c r="I3063" s="92" t="n">
        <v>25</v>
      </c>
      <c r="J3063" s="93" t="n">
        <v>175</v>
      </c>
      <c r="K3063" s="94" t="n">
        <f aca="false">I3063 * J3063</f>
        <v>4375</v>
      </c>
      <c r="L3063" s="94" t="n">
        <f aca="false">K3063 *M3063</f>
        <v>1750</v>
      </c>
      <c r="M3063" s="95" t="n">
        <v>0.4</v>
      </c>
      <c r="N3063" s="88" t="s">
        <v>14</v>
      </c>
      <c r="O3063" s="91" t="s">
        <v>219</v>
      </c>
      <c r="P3063" s="0" t="str">
        <f aca="false">RIGHT(H3063,LEN(H3063) - FIND(" ", H3063))</f>
        <v>Athletic Footwear</v>
      </c>
    </row>
    <row r="3064" customFormat="false" ht="14.25" hidden="false" customHeight="true" outlineLevel="0" collapsed="false">
      <c r="B3064" s="88" t="s">
        <v>43</v>
      </c>
      <c r="C3064" s="89" t="n">
        <v>1185732</v>
      </c>
      <c r="D3064" s="90" t="n">
        <v>44271</v>
      </c>
      <c r="E3064" s="88" t="s">
        <v>26</v>
      </c>
      <c r="F3064" s="88" t="s">
        <v>163</v>
      </c>
      <c r="G3064" s="88" t="s">
        <v>171</v>
      </c>
      <c r="H3064" s="91" t="s">
        <v>16</v>
      </c>
      <c r="I3064" s="92" t="n">
        <v>40</v>
      </c>
      <c r="J3064" s="93" t="n">
        <v>225</v>
      </c>
      <c r="K3064" s="94" t="n">
        <f aca="false">I3064 * J3064</f>
        <v>9000</v>
      </c>
      <c r="L3064" s="94" t="n">
        <f aca="false">K3064 *M3064</f>
        <v>3600</v>
      </c>
      <c r="M3064" s="95" t="n">
        <v>0.4</v>
      </c>
      <c r="N3064" s="88" t="s">
        <v>14</v>
      </c>
      <c r="O3064" s="91" t="s">
        <v>218</v>
      </c>
      <c r="P3064" s="0" t="str">
        <f aca="false">RIGHT(H3064,LEN(H3064) - FIND(" ", H3064))</f>
        <v>Apparel</v>
      </c>
    </row>
    <row r="3065" customFormat="false" ht="14.25" hidden="false" customHeight="true" outlineLevel="0" collapsed="false">
      <c r="B3065" s="88" t="s">
        <v>43</v>
      </c>
      <c r="C3065" s="89" t="n">
        <v>1185732</v>
      </c>
      <c r="D3065" s="90" t="n">
        <v>44271</v>
      </c>
      <c r="E3065" s="88" t="s">
        <v>26</v>
      </c>
      <c r="F3065" s="88" t="s">
        <v>163</v>
      </c>
      <c r="G3065" s="88" t="s">
        <v>171</v>
      </c>
      <c r="H3065" s="91" t="s">
        <v>38</v>
      </c>
      <c r="I3065" s="92" t="n">
        <v>30</v>
      </c>
      <c r="J3065" s="93" t="n">
        <v>325</v>
      </c>
      <c r="K3065" s="94" t="n">
        <f aca="false">I3065 * J3065</f>
        <v>9750</v>
      </c>
      <c r="L3065" s="94" t="n">
        <f aca="false">K3065 *M3065</f>
        <v>3900</v>
      </c>
      <c r="M3065" s="95" t="n">
        <v>0.4</v>
      </c>
      <c r="N3065" s="88" t="s">
        <v>14</v>
      </c>
      <c r="O3065" s="91" t="s">
        <v>219</v>
      </c>
      <c r="P3065" s="0" t="str">
        <f aca="false">RIGHT(H3065,LEN(H3065) - FIND(" ", H3065))</f>
        <v>Apparel</v>
      </c>
    </row>
    <row r="3066" customFormat="false" ht="14.25" hidden="false" customHeight="true" outlineLevel="0" collapsed="false">
      <c r="B3066" s="88" t="s">
        <v>22</v>
      </c>
      <c r="C3066" s="89" t="n">
        <v>1189833</v>
      </c>
      <c r="D3066" s="90" t="n">
        <v>44271</v>
      </c>
      <c r="E3066" s="88" t="s">
        <v>18</v>
      </c>
      <c r="F3066" s="88" t="s">
        <v>19</v>
      </c>
      <c r="G3066" s="88" t="s">
        <v>129</v>
      </c>
      <c r="H3066" s="91" t="s">
        <v>44</v>
      </c>
      <c r="I3066" s="92" t="n">
        <v>41</v>
      </c>
      <c r="J3066" s="93" t="n">
        <v>152</v>
      </c>
      <c r="K3066" s="94" t="n">
        <f aca="false">I3066 * J3066</f>
        <v>6232</v>
      </c>
      <c r="L3066" s="94" t="n">
        <f aca="false">K3066 *M3066</f>
        <v>3053.68</v>
      </c>
      <c r="M3066" s="95" t="n">
        <v>0.49</v>
      </c>
      <c r="N3066" s="88" t="s">
        <v>23</v>
      </c>
      <c r="O3066" s="91" t="s">
        <v>219</v>
      </c>
      <c r="P3066" s="0" t="str">
        <f aca="false">RIGHT(H3066,LEN(H3066) - FIND(" ", H3066))</f>
        <v>Athletic Footwear</v>
      </c>
    </row>
    <row r="3067" customFormat="false" ht="14.25" hidden="false" customHeight="true" outlineLevel="0" collapsed="false">
      <c r="B3067" s="88" t="s">
        <v>30</v>
      </c>
      <c r="C3067" s="89" t="n">
        <v>1197831</v>
      </c>
      <c r="D3067" s="90" t="n">
        <v>44271</v>
      </c>
      <c r="E3067" s="88" t="s">
        <v>40</v>
      </c>
      <c r="F3067" s="88" t="s">
        <v>155</v>
      </c>
      <c r="G3067" s="88" t="s">
        <v>122</v>
      </c>
      <c r="H3067" s="91" t="s">
        <v>32</v>
      </c>
      <c r="I3067" s="92" t="n">
        <v>24</v>
      </c>
      <c r="J3067" s="93" t="n">
        <v>169</v>
      </c>
      <c r="K3067" s="94" t="n">
        <f aca="false">I3067 * J3067</f>
        <v>4056</v>
      </c>
      <c r="L3067" s="94" t="n">
        <f aca="false">K3067 *M3067</f>
        <v>2028</v>
      </c>
      <c r="M3067" s="95" t="n">
        <v>0.5</v>
      </c>
      <c r="N3067" s="88" t="s">
        <v>23</v>
      </c>
      <c r="O3067" s="91" t="s">
        <v>218</v>
      </c>
      <c r="P3067" s="0" t="str">
        <f aca="false">RIGHT(H3067,LEN(H3067) - FIND(" ", H3067))</f>
        <v>Street Footwear</v>
      </c>
    </row>
    <row r="3068" customFormat="false" ht="14.25" hidden="false" customHeight="true" outlineLevel="0" collapsed="false">
      <c r="B3068" s="88" t="s">
        <v>30</v>
      </c>
      <c r="C3068" s="89" t="n">
        <v>1128299</v>
      </c>
      <c r="D3068" s="90" t="n">
        <v>44271</v>
      </c>
      <c r="E3068" s="88" t="s">
        <v>34</v>
      </c>
      <c r="F3068" s="88" t="s">
        <v>35</v>
      </c>
      <c r="G3068" s="88" t="s">
        <v>146</v>
      </c>
      <c r="H3068" s="91" t="s">
        <v>32</v>
      </c>
      <c r="I3068" s="92" t="n">
        <v>46</v>
      </c>
      <c r="J3068" s="93" t="n">
        <v>160</v>
      </c>
      <c r="K3068" s="94" t="n">
        <f aca="false">I3068 * J3068</f>
        <v>7360</v>
      </c>
      <c r="L3068" s="94" t="n">
        <f aca="false">K3068 *M3068</f>
        <v>3017.6</v>
      </c>
      <c r="M3068" s="95" t="n">
        <v>0.41</v>
      </c>
      <c r="N3068" s="88" t="s">
        <v>23</v>
      </c>
      <c r="O3068" s="91" t="s">
        <v>218</v>
      </c>
      <c r="P3068" s="0" t="str">
        <f aca="false">RIGHT(H3068,LEN(H3068) - FIND(" ", H3068))</f>
        <v>Street Footwear</v>
      </c>
    </row>
    <row r="3069" customFormat="false" ht="14.25" hidden="false" customHeight="true" outlineLevel="0" collapsed="false">
      <c r="B3069" s="88" t="s">
        <v>30</v>
      </c>
      <c r="C3069" s="89" t="n">
        <v>1128299</v>
      </c>
      <c r="D3069" s="90" t="n">
        <v>44271</v>
      </c>
      <c r="E3069" s="88" t="s">
        <v>34</v>
      </c>
      <c r="F3069" s="88" t="s">
        <v>35</v>
      </c>
      <c r="G3069" s="88" t="s">
        <v>146</v>
      </c>
      <c r="H3069" s="91" t="s">
        <v>24</v>
      </c>
      <c r="I3069" s="92" t="n">
        <v>58</v>
      </c>
      <c r="J3069" s="93" t="n">
        <v>100</v>
      </c>
      <c r="K3069" s="94" t="n">
        <f aca="false">I3069 * J3069</f>
        <v>5800</v>
      </c>
      <c r="L3069" s="94" t="n">
        <f aca="false">K3069 *M3069</f>
        <v>2204</v>
      </c>
      <c r="M3069" s="95" t="n">
        <v>0.38</v>
      </c>
      <c r="N3069" s="88" t="s">
        <v>23</v>
      </c>
      <c r="O3069" s="91" t="s">
        <v>218</v>
      </c>
      <c r="P3069" s="0" t="str">
        <f aca="false">RIGHT(H3069,LEN(H3069) - FIND(" ", H3069))</f>
        <v>Athletic Footwear</v>
      </c>
    </row>
    <row r="3070" customFormat="false" ht="14.25" hidden="false" customHeight="true" outlineLevel="0" collapsed="false">
      <c r="B3070" s="88" t="s">
        <v>30</v>
      </c>
      <c r="C3070" s="89" t="n">
        <v>1128299</v>
      </c>
      <c r="D3070" s="90" t="n">
        <v>44271</v>
      </c>
      <c r="E3070" s="88" t="s">
        <v>34</v>
      </c>
      <c r="F3070" s="88" t="s">
        <v>35</v>
      </c>
      <c r="G3070" s="88" t="s">
        <v>146</v>
      </c>
      <c r="H3070" s="91" t="s">
        <v>48</v>
      </c>
      <c r="I3070" s="92" t="n">
        <v>59</v>
      </c>
      <c r="J3070" s="93" t="n">
        <v>115</v>
      </c>
      <c r="K3070" s="94" t="n">
        <f aca="false">I3070 * J3070</f>
        <v>6785</v>
      </c>
      <c r="L3070" s="94" t="n">
        <f aca="false">K3070 *M3070</f>
        <v>2917.55</v>
      </c>
      <c r="M3070" s="95" t="n">
        <v>0.43</v>
      </c>
      <c r="N3070" s="88" t="s">
        <v>23</v>
      </c>
      <c r="O3070" s="91" t="s">
        <v>219</v>
      </c>
      <c r="P3070" s="0" t="str">
        <f aca="false">RIGHT(H3070,LEN(H3070) - FIND(" ", H3070))</f>
        <v>Street Footwear</v>
      </c>
    </row>
    <row r="3071" customFormat="false" ht="14.25" hidden="false" customHeight="true" outlineLevel="0" collapsed="false">
      <c r="B3071" s="88" t="s">
        <v>30</v>
      </c>
      <c r="C3071" s="89" t="n">
        <v>1128299</v>
      </c>
      <c r="D3071" s="90" t="n">
        <v>44271</v>
      </c>
      <c r="E3071" s="88" t="s">
        <v>34</v>
      </c>
      <c r="F3071" s="88" t="s">
        <v>35</v>
      </c>
      <c r="G3071" s="88" t="s">
        <v>146</v>
      </c>
      <c r="H3071" s="91" t="s">
        <v>44</v>
      </c>
      <c r="I3071" s="92" t="n">
        <v>58</v>
      </c>
      <c r="J3071" s="93" t="n">
        <v>91</v>
      </c>
      <c r="K3071" s="94" t="n">
        <f aca="false">I3071 * J3071</f>
        <v>5278</v>
      </c>
      <c r="L3071" s="94" t="n">
        <f aca="false">K3071 *M3071</f>
        <v>2216.76</v>
      </c>
      <c r="M3071" s="95" t="n">
        <v>0.42</v>
      </c>
      <c r="N3071" s="88" t="s">
        <v>23</v>
      </c>
      <c r="O3071" s="91" t="s">
        <v>219</v>
      </c>
      <c r="P3071" s="0" t="str">
        <f aca="false">RIGHT(H3071,LEN(H3071) - FIND(" ", H3071))</f>
        <v>Athletic Footwear</v>
      </c>
    </row>
    <row r="3072" customFormat="false" ht="14.25" hidden="false" customHeight="true" outlineLevel="0" collapsed="false">
      <c r="B3072" s="88" t="s">
        <v>30</v>
      </c>
      <c r="C3072" s="89" t="n">
        <v>1128299</v>
      </c>
      <c r="D3072" s="90" t="n">
        <v>44271</v>
      </c>
      <c r="E3072" s="88" t="s">
        <v>34</v>
      </c>
      <c r="F3072" s="88" t="s">
        <v>35</v>
      </c>
      <c r="G3072" s="88" t="s">
        <v>146</v>
      </c>
      <c r="H3072" s="91" t="s">
        <v>16</v>
      </c>
      <c r="I3072" s="92" t="n">
        <v>61</v>
      </c>
      <c r="J3072" s="93" t="n">
        <v>44</v>
      </c>
      <c r="K3072" s="94" t="n">
        <f aca="false">I3072 * J3072</f>
        <v>2684</v>
      </c>
      <c r="L3072" s="94" t="n">
        <f aca="false">K3072 *M3072</f>
        <v>885.72</v>
      </c>
      <c r="M3072" s="95" t="n">
        <v>0.33</v>
      </c>
      <c r="N3072" s="88" t="s">
        <v>23</v>
      </c>
      <c r="O3072" s="91" t="s">
        <v>218</v>
      </c>
      <c r="P3072" s="0" t="str">
        <f aca="false">RIGHT(H3072,LEN(H3072) - FIND(" ", H3072))</f>
        <v>Apparel</v>
      </c>
    </row>
    <row r="3073" customFormat="false" ht="14.25" hidden="false" customHeight="true" outlineLevel="0" collapsed="false">
      <c r="B3073" s="88" t="s">
        <v>30</v>
      </c>
      <c r="C3073" s="89" t="n">
        <v>1128299</v>
      </c>
      <c r="D3073" s="90" t="n">
        <v>44271</v>
      </c>
      <c r="E3073" s="88" t="s">
        <v>34</v>
      </c>
      <c r="F3073" s="88" t="s">
        <v>35</v>
      </c>
      <c r="G3073" s="88" t="s">
        <v>146</v>
      </c>
      <c r="H3073" s="91" t="s">
        <v>38</v>
      </c>
      <c r="I3073" s="92" t="n">
        <v>54</v>
      </c>
      <c r="J3073" s="93" t="n">
        <v>101</v>
      </c>
      <c r="K3073" s="94" t="n">
        <f aca="false">I3073 * J3073</f>
        <v>5454</v>
      </c>
      <c r="L3073" s="94" t="n">
        <f aca="false">K3073 *M3073</f>
        <v>3272.4</v>
      </c>
      <c r="M3073" s="95" t="n">
        <v>0.6</v>
      </c>
      <c r="N3073" s="88" t="s">
        <v>23</v>
      </c>
      <c r="O3073" s="91" t="s">
        <v>219</v>
      </c>
      <c r="P3073" s="0" t="str">
        <f aca="false">RIGHT(H3073,LEN(H3073) - FIND(" ", H3073))</f>
        <v>Apparel</v>
      </c>
    </row>
    <row r="3074" customFormat="false" ht="14.25" hidden="false" customHeight="true" outlineLevel="0" collapsed="false">
      <c r="B3074" s="88" t="s">
        <v>43</v>
      </c>
      <c r="C3074" s="89" t="n">
        <v>1128299</v>
      </c>
      <c r="D3074" s="90" t="n">
        <v>44271</v>
      </c>
      <c r="E3074" s="88" t="s">
        <v>40</v>
      </c>
      <c r="F3074" s="88" t="s">
        <v>109</v>
      </c>
      <c r="G3074" s="88" t="s">
        <v>136</v>
      </c>
      <c r="H3074" s="91" t="s">
        <v>32</v>
      </c>
      <c r="I3074" s="92" t="n">
        <v>44</v>
      </c>
      <c r="J3074" s="93" t="n">
        <v>147</v>
      </c>
      <c r="K3074" s="94" t="n">
        <f aca="false">I3074 * J3074</f>
        <v>6468</v>
      </c>
      <c r="L3074" s="94" t="n">
        <f aca="false">K3074 *M3074</f>
        <v>3298.68</v>
      </c>
      <c r="M3074" s="95" t="n">
        <v>0.51</v>
      </c>
      <c r="N3074" s="88" t="s">
        <v>23</v>
      </c>
      <c r="O3074" s="91" t="s">
        <v>218</v>
      </c>
      <c r="P3074" s="0" t="str">
        <f aca="false">RIGHT(H3074,LEN(H3074) - FIND(" ", H3074))</f>
        <v>Street Footwear</v>
      </c>
    </row>
    <row r="3075" customFormat="false" ht="14.25" hidden="false" customHeight="true" outlineLevel="0" collapsed="false">
      <c r="B3075" s="88" t="s">
        <v>43</v>
      </c>
      <c r="C3075" s="89" t="n">
        <v>1128299</v>
      </c>
      <c r="D3075" s="90" t="n">
        <v>44271</v>
      </c>
      <c r="E3075" s="88" t="s">
        <v>40</v>
      </c>
      <c r="F3075" s="88" t="s">
        <v>109</v>
      </c>
      <c r="G3075" s="88" t="s">
        <v>136</v>
      </c>
      <c r="H3075" s="91" t="s">
        <v>24</v>
      </c>
      <c r="I3075" s="92" t="n">
        <v>51</v>
      </c>
      <c r="J3075" s="93" t="n">
        <v>101</v>
      </c>
      <c r="K3075" s="94" t="n">
        <f aca="false">I3075 * J3075</f>
        <v>5151</v>
      </c>
      <c r="L3075" s="94" t="n">
        <f aca="false">K3075 *M3075</f>
        <v>2833.05</v>
      </c>
      <c r="M3075" s="95" t="n">
        <v>0.55</v>
      </c>
      <c r="N3075" s="88" t="s">
        <v>23</v>
      </c>
      <c r="O3075" s="91" t="s">
        <v>218</v>
      </c>
      <c r="P3075" s="0" t="str">
        <f aca="false">RIGHT(H3075,LEN(H3075) - FIND(" ", H3075))</f>
        <v>Athletic Footwear</v>
      </c>
    </row>
    <row r="3076" customFormat="false" ht="14.25" hidden="false" customHeight="true" outlineLevel="0" collapsed="false">
      <c r="B3076" s="88" t="s">
        <v>43</v>
      </c>
      <c r="C3076" s="89" t="n">
        <v>1128299</v>
      </c>
      <c r="D3076" s="90" t="n">
        <v>44271</v>
      </c>
      <c r="E3076" s="88" t="s">
        <v>40</v>
      </c>
      <c r="F3076" s="88" t="s">
        <v>109</v>
      </c>
      <c r="G3076" s="88" t="s">
        <v>136</v>
      </c>
      <c r="H3076" s="91" t="s">
        <v>48</v>
      </c>
      <c r="I3076" s="92" t="n">
        <v>56</v>
      </c>
      <c r="J3076" s="93" t="n">
        <v>116</v>
      </c>
      <c r="K3076" s="94" t="n">
        <f aca="false">I3076 * J3076</f>
        <v>6496</v>
      </c>
      <c r="L3076" s="94" t="n">
        <f aca="false">K3076 *M3076</f>
        <v>3572.8</v>
      </c>
      <c r="M3076" s="95" t="n">
        <v>0.55</v>
      </c>
      <c r="N3076" s="88" t="s">
        <v>23</v>
      </c>
      <c r="O3076" s="91" t="s">
        <v>219</v>
      </c>
      <c r="P3076" s="0" t="str">
        <f aca="false">RIGHT(H3076,LEN(H3076) - FIND(" ", H3076))</f>
        <v>Street Footwear</v>
      </c>
    </row>
    <row r="3077" customFormat="false" ht="14.25" hidden="false" customHeight="true" outlineLevel="0" collapsed="false">
      <c r="B3077" s="88" t="s">
        <v>43</v>
      </c>
      <c r="C3077" s="89" t="n">
        <v>1128299</v>
      </c>
      <c r="D3077" s="90" t="n">
        <v>44271</v>
      </c>
      <c r="E3077" s="88" t="s">
        <v>40</v>
      </c>
      <c r="F3077" s="88" t="s">
        <v>109</v>
      </c>
      <c r="G3077" s="88" t="s">
        <v>136</v>
      </c>
      <c r="H3077" s="91" t="s">
        <v>44</v>
      </c>
      <c r="I3077" s="92" t="n">
        <v>50</v>
      </c>
      <c r="J3077" s="93" t="n">
        <v>84</v>
      </c>
      <c r="K3077" s="94" t="n">
        <f aca="false">I3077 * J3077</f>
        <v>4200</v>
      </c>
      <c r="L3077" s="94" t="n">
        <f aca="false">K3077 *M3077</f>
        <v>2310</v>
      </c>
      <c r="M3077" s="95" t="n">
        <v>0.55</v>
      </c>
      <c r="N3077" s="88" t="s">
        <v>23</v>
      </c>
      <c r="O3077" s="91" t="s">
        <v>219</v>
      </c>
      <c r="P3077" s="0" t="str">
        <f aca="false">RIGHT(H3077,LEN(H3077) - FIND(" ", H3077))</f>
        <v>Athletic Footwear</v>
      </c>
    </row>
    <row r="3078" customFormat="false" ht="14.25" hidden="false" customHeight="true" outlineLevel="0" collapsed="false">
      <c r="B3078" s="88" t="s">
        <v>43</v>
      </c>
      <c r="C3078" s="89" t="n">
        <v>1128299</v>
      </c>
      <c r="D3078" s="90" t="n">
        <v>44271</v>
      </c>
      <c r="E3078" s="88" t="s">
        <v>40</v>
      </c>
      <c r="F3078" s="88" t="s">
        <v>109</v>
      </c>
      <c r="G3078" s="88" t="s">
        <v>136</v>
      </c>
      <c r="H3078" s="91" t="s">
        <v>16</v>
      </c>
      <c r="I3078" s="92" t="n">
        <v>56</v>
      </c>
      <c r="J3078" s="93" t="n">
        <v>39</v>
      </c>
      <c r="K3078" s="94" t="n">
        <f aca="false">I3078 * J3078</f>
        <v>2184</v>
      </c>
      <c r="L3078" s="94" t="n">
        <f aca="false">K3078 *M3078</f>
        <v>1310.4</v>
      </c>
      <c r="M3078" s="95" t="n">
        <v>0.6</v>
      </c>
      <c r="N3078" s="88" t="s">
        <v>23</v>
      </c>
      <c r="O3078" s="91" t="s">
        <v>218</v>
      </c>
      <c r="P3078" s="0" t="str">
        <f aca="false">RIGHT(H3078,LEN(H3078) - FIND(" ", H3078))</f>
        <v>Apparel</v>
      </c>
    </row>
    <row r="3079" customFormat="false" ht="14.25" hidden="false" customHeight="true" outlineLevel="0" collapsed="false">
      <c r="B3079" s="88" t="s">
        <v>43</v>
      </c>
      <c r="C3079" s="89" t="n">
        <v>1128299</v>
      </c>
      <c r="D3079" s="90" t="n">
        <v>44271</v>
      </c>
      <c r="E3079" s="88" t="s">
        <v>40</v>
      </c>
      <c r="F3079" s="88" t="s">
        <v>109</v>
      </c>
      <c r="G3079" s="88" t="s">
        <v>136</v>
      </c>
      <c r="H3079" s="91" t="s">
        <v>38</v>
      </c>
      <c r="I3079" s="92" t="n">
        <v>41</v>
      </c>
      <c r="J3079" s="93" t="n">
        <v>95</v>
      </c>
      <c r="K3079" s="94" t="n">
        <f aca="false">I3079 * J3079</f>
        <v>3895</v>
      </c>
      <c r="L3079" s="94" t="n">
        <f aca="false">K3079 *M3079</f>
        <v>1752.75</v>
      </c>
      <c r="M3079" s="95" t="n">
        <v>0.45</v>
      </c>
      <c r="N3079" s="88" t="s">
        <v>23</v>
      </c>
      <c r="O3079" s="91" t="s">
        <v>219</v>
      </c>
      <c r="P3079" s="0" t="str">
        <f aca="false">RIGHT(H3079,LEN(H3079) - FIND(" ", H3079))</f>
        <v>Apparel</v>
      </c>
    </row>
    <row r="3080" customFormat="false" ht="14.25" hidden="false" customHeight="true" outlineLevel="0" collapsed="false">
      <c r="B3080" s="88" t="s">
        <v>13</v>
      </c>
      <c r="C3080" s="89" t="n">
        <v>1185732</v>
      </c>
      <c r="D3080" s="90" t="n">
        <v>44271</v>
      </c>
      <c r="E3080" s="88" t="s">
        <v>40</v>
      </c>
      <c r="F3080" s="88" t="s">
        <v>119</v>
      </c>
      <c r="G3080" s="88" t="s">
        <v>120</v>
      </c>
      <c r="H3080" s="91" t="s">
        <v>32</v>
      </c>
      <c r="I3080" s="92" t="n">
        <v>23</v>
      </c>
      <c r="J3080" s="93" t="n">
        <v>187</v>
      </c>
      <c r="K3080" s="94" t="n">
        <f aca="false">I3080 * J3080</f>
        <v>4301</v>
      </c>
      <c r="L3080" s="94" t="n">
        <f aca="false">K3080 *M3080</f>
        <v>2365.55</v>
      </c>
      <c r="M3080" s="95" t="n">
        <v>0.55</v>
      </c>
      <c r="N3080" s="88" t="s">
        <v>23</v>
      </c>
      <c r="O3080" s="91" t="s">
        <v>218</v>
      </c>
      <c r="P3080" s="0" t="str">
        <f aca="false">RIGHT(H3080,LEN(H3080) - FIND(" ", H3080))</f>
        <v>Street Footwear</v>
      </c>
    </row>
    <row r="3081" customFormat="false" ht="14.25" hidden="false" customHeight="true" outlineLevel="0" collapsed="false">
      <c r="B3081" s="88" t="s">
        <v>13</v>
      </c>
      <c r="C3081" s="89" t="n">
        <v>1185732</v>
      </c>
      <c r="D3081" s="90" t="n">
        <v>44271</v>
      </c>
      <c r="E3081" s="88" t="s">
        <v>40</v>
      </c>
      <c r="F3081" s="88" t="s">
        <v>119</v>
      </c>
      <c r="G3081" s="88" t="s">
        <v>120</v>
      </c>
      <c r="H3081" s="91" t="s">
        <v>24</v>
      </c>
      <c r="I3081" s="92" t="n">
        <v>24</v>
      </c>
      <c r="J3081" s="93" t="n">
        <v>100</v>
      </c>
      <c r="K3081" s="94" t="n">
        <f aca="false">I3081 * J3081</f>
        <v>2400</v>
      </c>
      <c r="L3081" s="94" t="n">
        <f aca="false">K3081 *M3081</f>
        <v>1128</v>
      </c>
      <c r="M3081" s="95" t="n">
        <v>0.47</v>
      </c>
      <c r="N3081" s="88" t="s">
        <v>23</v>
      </c>
      <c r="O3081" s="91" t="s">
        <v>218</v>
      </c>
      <c r="P3081" s="0" t="str">
        <f aca="false">RIGHT(H3081,LEN(H3081) - FIND(" ", H3081))</f>
        <v>Athletic Footwear</v>
      </c>
    </row>
    <row r="3082" customFormat="false" ht="14.25" hidden="false" customHeight="true" outlineLevel="0" collapsed="false">
      <c r="B3082" s="88" t="s">
        <v>13</v>
      </c>
      <c r="C3082" s="89" t="n">
        <v>1185732</v>
      </c>
      <c r="D3082" s="90" t="n">
        <v>44271</v>
      </c>
      <c r="E3082" s="88" t="s">
        <v>40</v>
      </c>
      <c r="F3082" s="88" t="s">
        <v>119</v>
      </c>
      <c r="G3082" s="88" t="s">
        <v>120</v>
      </c>
      <c r="H3082" s="91" t="s">
        <v>48</v>
      </c>
      <c r="I3082" s="92" t="n">
        <v>14</v>
      </c>
      <c r="J3082" s="93" t="n">
        <v>128</v>
      </c>
      <c r="K3082" s="94" t="n">
        <f aca="false">I3082 * J3082</f>
        <v>1792</v>
      </c>
      <c r="L3082" s="94" t="n">
        <f aca="false">K3082 *M3082</f>
        <v>949.76</v>
      </c>
      <c r="M3082" s="95" t="n">
        <v>0.53</v>
      </c>
      <c r="N3082" s="88" t="s">
        <v>23</v>
      </c>
      <c r="O3082" s="91" t="s">
        <v>219</v>
      </c>
      <c r="P3082" s="0" t="str">
        <f aca="false">RIGHT(H3082,LEN(H3082) - FIND(" ", H3082))</f>
        <v>Street Footwear</v>
      </c>
    </row>
    <row r="3083" customFormat="false" ht="14.25" hidden="false" customHeight="true" outlineLevel="0" collapsed="false">
      <c r="B3083" s="88" t="s">
        <v>13</v>
      </c>
      <c r="C3083" s="89" t="n">
        <v>1185732</v>
      </c>
      <c r="D3083" s="90" t="n">
        <v>44271</v>
      </c>
      <c r="E3083" s="88" t="s">
        <v>40</v>
      </c>
      <c r="F3083" s="88" t="s">
        <v>119</v>
      </c>
      <c r="G3083" s="88" t="s">
        <v>120</v>
      </c>
      <c r="H3083" s="91" t="s">
        <v>44</v>
      </c>
      <c r="I3083" s="92" t="n">
        <v>19</v>
      </c>
      <c r="J3083" s="93" t="n">
        <v>80</v>
      </c>
      <c r="K3083" s="94" t="n">
        <f aca="false">I3083 * J3083</f>
        <v>1520</v>
      </c>
      <c r="L3083" s="94" t="n">
        <f aca="false">K3083 *M3083</f>
        <v>790.4</v>
      </c>
      <c r="M3083" s="95" t="n">
        <v>0.52</v>
      </c>
      <c r="N3083" s="88" t="s">
        <v>23</v>
      </c>
      <c r="O3083" s="91" t="s">
        <v>219</v>
      </c>
      <c r="P3083" s="0" t="str">
        <f aca="false">RIGHT(H3083,LEN(H3083) - FIND(" ", H3083))</f>
        <v>Athletic Footwear</v>
      </c>
    </row>
    <row r="3084" customFormat="false" ht="14.25" hidden="false" customHeight="true" outlineLevel="0" collapsed="false">
      <c r="B3084" s="88" t="s">
        <v>13</v>
      </c>
      <c r="C3084" s="89" t="n">
        <v>1185732</v>
      </c>
      <c r="D3084" s="90" t="n">
        <v>44271</v>
      </c>
      <c r="E3084" s="88" t="s">
        <v>40</v>
      </c>
      <c r="F3084" s="88" t="s">
        <v>119</v>
      </c>
      <c r="G3084" s="88" t="s">
        <v>120</v>
      </c>
      <c r="H3084" s="91" t="s">
        <v>16</v>
      </c>
      <c r="I3084" s="92" t="n">
        <v>32</v>
      </c>
      <c r="J3084" s="93" t="n">
        <v>81</v>
      </c>
      <c r="K3084" s="94" t="n">
        <f aca="false">I3084 * J3084</f>
        <v>2592</v>
      </c>
      <c r="L3084" s="94" t="n">
        <f aca="false">K3084 *M3084</f>
        <v>1192.32</v>
      </c>
      <c r="M3084" s="95" t="n">
        <v>0.46</v>
      </c>
      <c r="N3084" s="88" t="s">
        <v>23</v>
      </c>
      <c r="O3084" s="91" t="s">
        <v>218</v>
      </c>
      <c r="P3084" s="0" t="str">
        <f aca="false">RIGHT(H3084,LEN(H3084) - FIND(" ", H3084))</f>
        <v>Apparel</v>
      </c>
    </row>
    <row r="3085" customFormat="false" ht="14.25" hidden="false" customHeight="true" outlineLevel="0" collapsed="false">
      <c r="B3085" s="88" t="s">
        <v>13</v>
      </c>
      <c r="C3085" s="89" t="n">
        <v>1185732</v>
      </c>
      <c r="D3085" s="90" t="n">
        <v>44271</v>
      </c>
      <c r="E3085" s="88" t="s">
        <v>40</v>
      </c>
      <c r="F3085" s="88" t="s">
        <v>119</v>
      </c>
      <c r="G3085" s="88" t="s">
        <v>120</v>
      </c>
      <c r="H3085" s="91" t="s">
        <v>38</v>
      </c>
      <c r="I3085" s="92" t="n">
        <v>24</v>
      </c>
      <c r="J3085" s="93" t="n">
        <v>123</v>
      </c>
      <c r="K3085" s="94" t="n">
        <f aca="false">I3085 * J3085</f>
        <v>2952</v>
      </c>
      <c r="L3085" s="94" t="n">
        <f aca="false">K3085 *M3085</f>
        <v>1830.24</v>
      </c>
      <c r="M3085" s="95" t="n">
        <v>0.62</v>
      </c>
      <c r="N3085" s="88" t="s">
        <v>23</v>
      </c>
      <c r="O3085" s="91" t="s">
        <v>219</v>
      </c>
      <c r="P3085" s="0" t="str">
        <f aca="false">RIGHT(H3085,LEN(H3085) - FIND(" ", H3085))</f>
        <v>Apparel</v>
      </c>
    </row>
    <row r="3086" customFormat="false" ht="14.25" hidden="false" customHeight="true" outlineLevel="0" collapsed="false">
      <c r="B3086" s="88" t="s">
        <v>43</v>
      </c>
      <c r="C3086" s="89" t="n">
        <v>1185732</v>
      </c>
      <c r="D3086" s="90" t="n">
        <v>44271</v>
      </c>
      <c r="E3086" s="88" t="s">
        <v>26</v>
      </c>
      <c r="F3086" s="88" t="s">
        <v>163</v>
      </c>
      <c r="G3086" s="88" t="s">
        <v>171</v>
      </c>
      <c r="H3086" s="91" t="s">
        <v>32</v>
      </c>
      <c r="I3086" s="92" t="n">
        <v>28</v>
      </c>
      <c r="J3086" s="93" t="n">
        <v>165</v>
      </c>
      <c r="K3086" s="94" t="n">
        <f aca="false">I3086 * J3086</f>
        <v>4620</v>
      </c>
      <c r="L3086" s="94" t="n">
        <f aca="false">K3086 *M3086</f>
        <v>2356.2</v>
      </c>
      <c r="M3086" s="95" t="n">
        <v>0.51</v>
      </c>
      <c r="N3086" s="88" t="s">
        <v>23</v>
      </c>
      <c r="O3086" s="91" t="s">
        <v>218</v>
      </c>
      <c r="P3086" s="0" t="str">
        <f aca="false">RIGHT(H3086,LEN(H3086) - FIND(" ", H3086))</f>
        <v>Street Footwear</v>
      </c>
    </row>
    <row r="3087" customFormat="false" ht="14.25" hidden="false" customHeight="true" outlineLevel="0" collapsed="false">
      <c r="B3087" s="88" t="s">
        <v>43</v>
      </c>
      <c r="C3087" s="89" t="n">
        <v>1185732</v>
      </c>
      <c r="D3087" s="90" t="n">
        <v>44271</v>
      </c>
      <c r="E3087" s="88" t="s">
        <v>26</v>
      </c>
      <c r="F3087" s="88" t="s">
        <v>163</v>
      </c>
      <c r="G3087" s="88" t="s">
        <v>171</v>
      </c>
      <c r="H3087" s="91" t="s">
        <v>24</v>
      </c>
      <c r="I3087" s="92" t="n">
        <v>27</v>
      </c>
      <c r="J3087" s="93" t="n">
        <v>69</v>
      </c>
      <c r="K3087" s="94" t="n">
        <f aca="false">I3087 * J3087</f>
        <v>1863</v>
      </c>
      <c r="L3087" s="94" t="n">
        <f aca="false">K3087 *M3087</f>
        <v>1006.02</v>
      </c>
      <c r="M3087" s="95" t="n">
        <v>0.54</v>
      </c>
      <c r="N3087" s="88" t="s">
        <v>23</v>
      </c>
      <c r="O3087" s="91" t="s">
        <v>218</v>
      </c>
      <c r="P3087" s="0" t="str">
        <f aca="false">RIGHT(H3087,LEN(H3087) - FIND(" ", H3087))</f>
        <v>Athletic Footwear</v>
      </c>
    </row>
    <row r="3088" customFormat="false" ht="14.25" hidden="false" customHeight="true" outlineLevel="0" collapsed="false">
      <c r="B3088" s="88" t="s">
        <v>43</v>
      </c>
      <c r="C3088" s="89" t="n">
        <v>1185732</v>
      </c>
      <c r="D3088" s="90" t="n">
        <v>44271</v>
      </c>
      <c r="E3088" s="88" t="s">
        <v>26</v>
      </c>
      <c r="F3088" s="88" t="s">
        <v>163</v>
      </c>
      <c r="G3088" s="88" t="s">
        <v>171</v>
      </c>
      <c r="H3088" s="91" t="s">
        <v>48</v>
      </c>
      <c r="I3088" s="92" t="n">
        <v>19</v>
      </c>
      <c r="J3088" s="93" t="n">
        <v>91</v>
      </c>
      <c r="K3088" s="94" t="n">
        <f aca="false">I3088 * J3088</f>
        <v>1729</v>
      </c>
      <c r="L3088" s="94" t="n">
        <f aca="false">K3088 *M3088</f>
        <v>933.66</v>
      </c>
      <c r="M3088" s="95" t="n">
        <v>0.54</v>
      </c>
      <c r="N3088" s="88" t="s">
        <v>23</v>
      </c>
      <c r="O3088" s="91" t="s">
        <v>219</v>
      </c>
      <c r="P3088" s="0" t="str">
        <f aca="false">RIGHT(H3088,LEN(H3088) - FIND(" ", H3088))</f>
        <v>Street Footwear</v>
      </c>
    </row>
    <row r="3089" customFormat="false" ht="14.25" hidden="false" customHeight="true" outlineLevel="0" collapsed="false">
      <c r="B3089" s="88" t="s">
        <v>43</v>
      </c>
      <c r="C3089" s="89" t="n">
        <v>1185732</v>
      </c>
      <c r="D3089" s="90" t="n">
        <v>44271</v>
      </c>
      <c r="E3089" s="88" t="s">
        <v>26</v>
      </c>
      <c r="F3089" s="88" t="s">
        <v>163</v>
      </c>
      <c r="G3089" s="88" t="s">
        <v>171</v>
      </c>
      <c r="H3089" s="91" t="s">
        <v>44</v>
      </c>
      <c r="I3089" s="92" t="n">
        <v>23</v>
      </c>
      <c r="J3089" s="93" t="n">
        <v>49</v>
      </c>
      <c r="K3089" s="94" t="n">
        <f aca="false">I3089 * J3089</f>
        <v>1127</v>
      </c>
      <c r="L3089" s="94" t="n">
        <f aca="false">K3089 *M3089</f>
        <v>597.31</v>
      </c>
      <c r="M3089" s="95" t="n">
        <v>0.53</v>
      </c>
      <c r="N3089" s="88" t="s">
        <v>23</v>
      </c>
      <c r="O3089" s="91" t="s">
        <v>219</v>
      </c>
      <c r="P3089" s="0" t="str">
        <f aca="false">RIGHT(H3089,LEN(H3089) - FIND(" ", H3089))</f>
        <v>Athletic Footwear</v>
      </c>
    </row>
    <row r="3090" customFormat="false" ht="14.25" hidden="false" customHeight="true" outlineLevel="0" collapsed="false">
      <c r="B3090" s="88" t="s">
        <v>43</v>
      </c>
      <c r="C3090" s="89" t="n">
        <v>1185732</v>
      </c>
      <c r="D3090" s="90" t="n">
        <v>44271</v>
      </c>
      <c r="E3090" s="88" t="s">
        <v>26</v>
      </c>
      <c r="F3090" s="88" t="s">
        <v>163</v>
      </c>
      <c r="G3090" s="88" t="s">
        <v>171</v>
      </c>
      <c r="H3090" s="91" t="s">
        <v>16</v>
      </c>
      <c r="I3090" s="92" t="n">
        <v>37</v>
      </c>
      <c r="J3090" s="93" t="n">
        <v>59</v>
      </c>
      <c r="K3090" s="94" t="n">
        <f aca="false">I3090 * J3090</f>
        <v>2183</v>
      </c>
      <c r="L3090" s="94" t="n">
        <f aca="false">K3090 *M3090</f>
        <v>1091.5</v>
      </c>
      <c r="M3090" s="95" t="n">
        <v>0.5</v>
      </c>
      <c r="N3090" s="88" t="s">
        <v>23</v>
      </c>
      <c r="O3090" s="91" t="s">
        <v>218</v>
      </c>
      <c r="P3090" s="0" t="str">
        <f aca="false">RIGHT(H3090,LEN(H3090) - FIND(" ", H3090))</f>
        <v>Apparel</v>
      </c>
    </row>
    <row r="3091" customFormat="false" ht="14.25" hidden="false" customHeight="true" outlineLevel="0" collapsed="false">
      <c r="B3091" s="88" t="s">
        <v>43</v>
      </c>
      <c r="C3091" s="89" t="n">
        <v>1185732</v>
      </c>
      <c r="D3091" s="90" t="n">
        <v>44271</v>
      </c>
      <c r="E3091" s="88" t="s">
        <v>26</v>
      </c>
      <c r="F3091" s="88" t="s">
        <v>163</v>
      </c>
      <c r="G3091" s="88" t="s">
        <v>171</v>
      </c>
      <c r="H3091" s="91" t="s">
        <v>38</v>
      </c>
      <c r="I3091" s="92" t="n">
        <v>29</v>
      </c>
      <c r="J3091" s="93" t="n">
        <v>81</v>
      </c>
      <c r="K3091" s="94" t="n">
        <f aca="false">I3091 * J3091</f>
        <v>2349</v>
      </c>
      <c r="L3091" s="94" t="n">
        <f aca="false">K3091 *M3091</f>
        <v>1268.46</v>
      </c>
      <c r="M3091" s="95" t="n">
        <v>0.54</v>
      </c>
      <c r="N3091" s="88" t="s">
        <v>23</v>
      </c>
      <c r="O3091" s="91" t="s">
        <v>219</v>
      </c>
      <c r="P3091" s="0" t="str">
        <f aca="false">RIGHT(H3091,LEN(H3091) - FIND(" ", H3091))</f>
        <v>Apparel</v>
      </c>
    </row>
    <row r="3092" customFormat="false" ht="14.25" hidden="false" customHeight="true" outlineLevel="0" collapsed="false">
      <c r="B3092" s="88" t="s">
        <v>22</v>
      </c>
      <c r="C3092" s="89" t="n">
        <v>1189833</v>
      </c>
      <c r="D3092" s="90" t="n">
        <v>44271</v>
      </c>
      <c r="E3092" s="88" t="s">
        <v>18</v>
      </c>
      <c r="F3092" s="88" t="s">
        <v>19</v>
      </c>
      <c r="G3092" s="88" t="s">
        <v>129</v>
      </c>
      <c r="H3092" s="91" t="s">
        <v>44</v>
      </c>
      <c r="I3092" s="92" t="n">
        <v>34</v>
      </c>
      <c r="J3092" s="93" t="n">
        <v>179</v>
      </c>
      <c r="K3092" s="94" t="n">
        <f aca="false">I3092 * J3092</f>
        <v>6086</v>
      </c>
      <c r="L3092" s="94" t="n">
        <f aca="false">K3092 *M3092</f>
        <v>2495.26</v>
      </c>
      <c r="M3092" s="95" t="n">
        <v>0.41</v>
      </c>
      <c r="N3092" s="88" t="s">
        <v>31</v>
      </c>
      <c r="O3092" s="91" t="s">
        <v>219</v>
      </c>
      <c r="P3092" s="0" t="str">
        <f aca="false">RIGHT(H3092,LEN(H3092) - FIND(" ", H3092))</f>
        <v>Athletic Footwear</v>
      </c>
    </row>
    <row r="3093" customFormat="false" ht="14.25" hidden="false" customHeight="true" outlineLevel="0" collapsed="false">
      <c r="B3093" s="88" t="s">
        <v>30</v>
      </c>
      <c r="C3093" s="89" t="n">
        <v>1197831</v>
      </c>
      <c r="D3093" s="90" t="n">
        <v>44271</v>
      </c>
      <c r="E3093" s="88" t="s">
        <v>40</v>
      </c>
      <c r="F3093" s="88" t="s">
        <v>155</v>
      </c>
      <c r="G3093" s="88" t="s">
        <v>122</v>
      </c>
      <c r="H3093" s="91" t="s">
        <v>32</v>
      </c>
      <c r="I3093" s="92" t="n">
        <v>18</v>
      </c>
      <c r="J3093" s="93" t="n">
        <v>202</v>
      </c>
      <c r="K3093" s="94" t="n">
        <f aca="false">I3093 * J3093</f>
        <v>3636</v>
      </c>
      <c r="L3093" s="94" t="n">
        <f aca="false">K3093 *M3093</f>
        <v>1345.32</v>
      </c>
      <c r="M3093" s="95" t="n">
        <v>0.37</v>
      </c>
      <c r="N3093" s="88" t="s">
        <v>31</v>
      </c>
      <c r="O3093" s="91" t="s">
        <v>218</v>
      </c>
      <c r="P3093" s="0" t="str">
        <f aca="false">RIGHT(H3093,LEN(H3093) - FIND(" ", H3093))</f>
        <v>Street Footwear</v>
      </c>
    </row>
    <row r="3094" customFormat="false" ht="14.25" hidden="false" customHeight="true" outlineLevel="0" collapsed="false">
      <c r="B3094" s="88" t="s">
        <v>30</v>
      </c>
      <c r="C3094" s="89" t="n">
        <v>1128299</v>
      </c>
      <c r="D3094" s="90" t="n">
        <v>44271</v>
      </c>
      <c r="E3094" s="88" t="s">
        <v>34</v>
      </c>
      <c r="F3094" s="88" t="s">
        <v>35</v>
      </c>
      <c r="G3094" s="88" t="s">
        <v>146</v>
      </c>
      <c r="H3094" s="91" t="s">
        <v>32</v>
      </c>
      <c r="I3094" s="92" t="n">
        <v>35</v>
      </c>
      <c r="J3094" s="93" t="n">
        <v>171</v>
      </c>
      <c r="K3094" s="94" t="n">
        <f aca="false">I3094 * J3094</f>
        <v>5985</v>
      </c>
      <c r="L3094" s="94" t="n">
        <f aca="false">K3094 *M3094</f>
        <v>2034.9</v>
      </c>
      <c r="M3094" s="95" t="n">
        <v>0.34</v>
      </c>
      <c r="N3094" s="88" t="s">
        <v>31</v>
      </c>
      <c r="O3094" s="91" t="s">
        <v>218</v>
      </c>
      <c r="P3094" s="0" t="str">
        <f aca="false">RIGHT(H3094,LEN(H3094) - FIND(" ", H3094))</f>
        <v>Street Footwear</v>
      </c>
    </row>
    <row r="3095" customFormat="false" ht="14.25" hidden="false" customHeight="true" outlineLevel="0" collapsed="false">
      <c r="B3095" s="88" t="s">
        <v>30</v>
      </c>
      <c r="C3095" s="89" t="n">
        <v>1128299</v>
      </c>
      <c r="D3095" s="90" t="n">
        <v>44271</v>
      </c>
      <c r="E3095" s="88" t="s">
        <v>34</v>
      </c>
      <c r="F3095" s="88" t="s">
        <v>35</v>
      </c>
      <c r="G3095" s="88" t="s">
        <v>146</v>
      </c>
      <c r="H3095" s="91" t="s">
        <v>24</v>
      </c>
      <c r="I3095" s="92" t="n">
        <v>44</v>
      </c>
      <c r="J3095" s="93" t="n">
        <v>124</v>
      </c>
      <c r="K3095" s="94" t="n">
        <f aca="false">I3095 * J3095</f>
        <v>5456</v>
      </c>
      <c r="L3095" s="94" t="n">
        <f aca="false">K3095 *M3095</f>
        <v>1691.36</v>
      </c>
      <c r="M3095" s="95" t="n">
        <v>0.31</v>
      </c>
      <c r="N3095" s="88" t="s">
        <v>31</v>
      </c>
      <c r="O3095" s="91" t="s">
        <v>218</v>
      </c>
      <c r="P3095" s="0" t="str">
        <f aca="false">RIGHT(H3095,LEN(H3095) - FIND(" ", H3095))</f>
        <v>Athletic Footwear</v>
      </c>
    </row>
    <row r="3096" customFormat="false" ht="14.25" hidden="false" customHeight="true" outlineLevel="0" collapsed="false">
      <c r="B3096" s="88" t="s">
        <v>30</v>
      </c>
      <c r="C3096" s="89" t="n">
        <v>1128299</v>
      </c>
      <c r="D3096" s="90" t="n">
        <v>44271</v>
      </c>
      <c r="E3096" s="88" t="s">
        <v>34</v>
      </c>
      <c r="F3096" s="88" t="s">
        <v>35</v>
      </c>
      <c r="G3096" s="88" t="s">
        <v>146</v>
      </c>
      <c r="H3096" s="91" t="s">
        <v>48</v>
      </c>
      <c r="I3096" s="92" t="n">
        <v>47</v>
      </c>
      <c r="J3096" s="93" t="n">
        <v>149</v>
      </c>
      <c r="K3096" s="94" t="n">
        <f aca="false">I3096 * J3096</f>
        <v>7003</v>
      </c>
      <c r="L3096" s="94" t="n">
        <f aca="false">K3096 *M3096</f>
        <v>2240.96</v>
      </c>
      <c r="M3096" s="95" t="n">
        <v>0.32</v>
      </c>
      <c r="N3096" s="88" t="s">
        <v>31</v>
      </c>
      <c r="O3096" s="91" t="s">
        <v>219</v>
      </c>
      <c r="P3096" s="0" t="str">
        <f aca="false">RIGHT(H3096,LEN(H3096) - FIND(" ", H3096))</f>
        <v>Street Footwear</v>
      </c>
    </row>
    <row r="3097" customFormat="false" ht="14.25" hidden="false" customHeight="true" outlineLevel="0" collapsed="false">
      <c r="B3097" s="88" t="s">
        <v>30</v>
      </c>
      <c r="C3097" s="89" t="n">
        <v>1128299</v>
      </c>
      <c r="D3097" s="90" t="n">
        <v>44271</v>
      </c>
      <c r="E3097" s="88" t="s">
        <v>34</v>
      </c>
      <c r="F3097" s="88" t="s">
        <v>35</v>
      </c>
      <c r="G3097" s="88" t="s">
        <v>146</v>
      </c>
      <c r="H3097" s="91" t="s">
        <v>44</v>
      </c>
      <c r="I3097" s="92" t="n">
        <v>42</v>
      </c>
      <c r="J3097" s="93" t="n">
        <v>114</v>
      </c>
      <c r="K3097" s="94" t="n">
        <f aca="false">I3097 * J3097</f>
        <v>4788</v>
      </c>
      <c r="L3097" s="94" t="n">
        <f aca="false">K3097 *M3097</f>
        <v>1675.8</v>
      </c>
      <c r="M3097" s="95" t="n">
        <v>0.35</v>
      </c>
      <c r="N3097" s="88" t="s">
        <v>31</v>
      </c>
      <c r="O3097" s="91" t="s">
        <v>219</v>
      </c>
      <c r="P3097" s="0" t="str">
        <f aca="false">RIGHT(H3097,LEN(H3097) - FIND(" ", H3097))</f>
        <v>Athletic Footwear</v>
      </c>
    </row>
    <row r="3098" customFormat="false" ht="14.25" hidden="false" customHeight="true" outlineLevel="0" collapsed="false">
      <c r="B3098" s="88" t="s">
        <v>30</v>
      </c>
      <c r="C3098" s="89" t="n">
        <v>1128299</v>
      </c>
      <c r="D3098" s="90" t="n">
        <v>44271</v>
      </c>
      <c r="E3098" s="88" t="s">
        <v>34</v>
      </c>
      <c r="F3098" s="88" t="s">
        <v>35</v>
      </c>
      <c r="G3098" s="88" t="s">
        <v>146</v>
      </c>
      <c r="H3098" s="91" t="s">
        <v>16</v>
      </c>
      <c r="I3098" s="92" t="n">
        <v>44</v>
      </c>
      <c r="J3098" s="93" t="n">
        <v>60</v>
      </c>
      <c r="K3098" s="94" t="n">
        <f aca="false">I3098 * J3098</f>
        <v>2640</v>
      </c>
      <c r="L3098" s="94" t="n">
        <f aca="false">K3098 *M3098</f>
        <v>686.4</v>
      </c>
      <c r="M3098" s="95" t="n">
        <v>0.26</v>
      </c>
      <c r="N3098" s="88" t="s">
        <v>31</v>
      </c>
      <c r="O3098" s="91" t="s">
        <v>218</v>
      </c>
      <c r="P3098" s="0" t="str">
        <f aca="false">RIGHT(H3098,LEN(H3098) - FIND(" ", H3098))</f>
        <v>Apparel</v>
      </c>
    </row>
    <row r="3099" customFormat="false" ht="14.25" hidden="false" customHeight="true" outlineLevel="0" collapsed="false">
      <c r="B3099" s="88" t="s">
        <v>30</v>
      </c>
      <c r="C3099" s="89" t="n">
        <v>1128299</v>
      </c>
      <c r="D3099" s="90" t="n">
        <v>44271</v>
      </c>
      <c r="E3099" s="88" t="s">
        <v>34</v>
      </c>
      <c r="F3099" s="88" t="s">
        <v>35</v>
      </c>
      <c r="G3099" s="88" t="s">
        <v>146</v>
      </c>
      <c r="H3099" s="91" t="s">
        <v>38</v>
      </c>
      <c r="I3099" s="92" t="n">
        <v>48</v>
      </c>
      <c r="J3099" s="93" t="n">
        <v>131</v>
      </c>
      <c r="K3099" s="94" t="n">
        <f aca="false">I3099 * J3099</f>
        <v>6288</v>
      </c>
      <c r="L3099" s="94" t="n">
        <f aca="false">K3099 *M3099</f>
        <v>2955.36</v>
      </c>
      <c r="M3099" s="95" t="n">
        <v>0.47</v>
      </c>
      <c r="N3099" s="88" t="s">
        <v>31</v>
      </c>
      <c r="O3099" s="91" t="s">
        <v>219</v>
      </c>
      <c r="P3099" s="0" t="str">
        <f aca="false">RIGHT(H3099,LEN(H3099) - FIND(" ", H3099))</f>
        <v>Apparel</v>
      </c>
    </row>
    <row r="3100" customFormat="false" ht="14.25" hidden="false" customHeight="true" outlineLevel="0" collapsed="false">
      <c r="B3100" s="88" t="s">
        <v>43</v>
      </c>
      <c r="C3100" s="89" t="n">
        <v>1128299</v>
      </c>
      <c r="D3100" s="90" t="n">
        <v>44271</v>
      </c>
      <c r="E3100" s="88" t="s">
        <v>40</v>
      </c>
      <c r="F3100" s="88" t="s">
        <v>109</v>
      </c>
      <c r="G3100" s="88" t="s">
        <v>136</v>
      </c>
      <c r="H3100" s="91" t="s">
        <v>32</v>
      </c>
      <c r="I3100" s="92" t="n">
        <v>29</v>
      </c>
      <c r="J3100" s="93" t="n">
        <v>179</v>
      </c>
      <c r="K3100" s="94" t="n">
        <f aca="false">I3100 * J3100</f>
        <v>5191</v>
      </c>
      <c r="L3100" s="94" t="n">
        <f aca="false">K3100 *M3100</f>
        <v>2387.86</v>
      </c>
      <c r="M3100" s="95" t="n">
        <v>0.46</v>
      </c>
      <c r="N3100" s="88" t="s">
        <v>31</v>
      </c>
      <c r="O3100" s="91" t="s">
        <v>218</v>
      </c>
      <c r="P3100" s="0" t="str">
        <f aca="false">RIGHT(H3100,LEN(H3100) - FIND(" ", H3100))</f>
        <v>Street Footwear</v>
      </c>
    </row>
    <row r="3101" customFormat="false" ht="14.25" hidden="false" customHeight="true" outlineLevel="0" collapsed="false">
      <c r="B3101" s="88" t="s">
        <v>43</v>
      </c>
      <c r="C3101" s="89" t="n">
        <v>1128299</v>
      </c>
      <c r="D3101" s="90" t="n">
        <v>44271</v>
      </c>
      <c r="E3101" s="88" t="s">
        <v>40</v>
      </c>
      <c r="F3101" s="88" t="s">
        <v>109</v>
      </c>
      <c r="G3101" s="88" t="s">
        <v>136</v>
      </c>
      <c r="H3101" s="91" t="s">
        <v>24</v>
      </c>
      <c r="I3101" s="92" t="n">
        <v>38</v>
      </c>
      <c r="J3101" s="93" t="n">
        <v>120</v>
      </c>
      <c r="K3101" s="94" t="n">
        <f aca="false">I3101 * J3101</f>
        <v>4560</v>
      </c>
      <c r="L3101" s="94" t="n">
        <f aca="false">K3101 *M3101</f>
        <v>2006.4</v>
      </c>
      <c r="M3101" s="95" t="n">
        <v>0.44</v>
      </c>
      <c r="N3101" s="88" t="s">
        <v>31</v>
      </c>
      <c r="O3101" s="91" t="s">
        <v>218</v>
      </c>
      <c r="P3101" s="0" t="str">
        <f aca="false">RIGHT(H3101,LEN(H3101) - FIND(" ", H3101))</f>
        <v>Athletic Footwear</v>
      </c>
    </row>
    <row r="3102" customFormat="false" ht="14.25" hidden="false" customHeight="true" outlineLevel="0" collapsed="false">
      <c r="B3102" s="88" t="s">
        <v>43</v>
      </c>
      <c r="C3102" s="89" t="n">
        <v>1128299</v>
      </c>
      <c r="D3102" s="90" t="n">
        <v>44271</v>
      </c>
      <c r="E3102" s="88" t="s">
        <v>40</v>
      </c>
      <c r="F3102" s="88" t="s">
        <v>109</v>
      </c>
      <c r="G3102" s="88" t="s">
        <v>136</v>
      </c>
      <c r="H3102" s="91" t="s">
        <v>48</v>
      </c>
      <c r="I3102" s="92" t="n">
        <v>39</v>
      </c>
      <c r="J3102" s="93" t="n">
        <v>120</v>
      </c>
      <c r="K3102" s="94" t="n">
        <f aca="false">I3102 * J3102</f>
        <v>4680</v>
      </c>
      <c r="L3102" s="94" t="n">
        <f aca="false">K3102 *M3102</f>
        <v>2106</v>
      </c>
      <c r="M3102" s="95" t="n">
        <v>0.45</v>
      </c>
      <c r="N3102" s="88" t="s">
        <v>31</v>
      </c>
      <c r="O3102" s="91" t="s">
        <v>219</v>
      </c>
      <c r="P3102" s="0" t="str">
        <f aca="false">RIGHT(H3102,LEN(H3102) - FIND(" ", H3102))</f>
        <v>Street Footwear</v>
      </c>
    </row>
    <row r="3103" customFormat="false" ht="14.25" hidden="false" customHeight="true" outlineLevel="0" collapsed="false">
      <c r="B3103" s="88" t="s">
        <v>43</v>
      </c>
      <c r="C3103" s="89" t="n">
        <v>1128299</v>
      </c>
      <c r="D3103" s="90" t="n">
        <v>44271</v>
      </c>
      <c r="E3103" s="88" t="s">
        <v>40</v>
      </c>
      <c r="F3103" s="88" t="s">
        <v>109</v>
      </c>
      <c r="G3103" s="88" t="s">
        <v>136</v>
      </c>
      <c r="H3103" s="91" t="s">
        <v>44</v>
      </c>
      <c r="I3103" s="92" t="n">
        <v>43</v>
      </c>
      <c r="J3103" s="93" t="n">
        <v>96</v>
      </c>
      <c r="K3103" s="94" t="n">
        <f aca="false">I3103 * J3103</f>
        <v>4128</v>
      </c>
      <c r="L3103" s="94" t="n">
        <f aca="false">K3103 *M3103</f>
        <v>1775.04</v>
      </c>
      <c r="M3103" s="95" t="n">
        <v>0.43</v>
      </c>
      <c r="N3103" s="88" t="s">
        <v>31</v>
      </c>
      <c r="O3103" s="91" t="s">
        <v>219</v>
      </c>
      <c r="P3103" s="0" t="str">
        <f aca="false">RIGHT(H3103,LEN(H3103) - FIND(" ", H3103))</f>
        <v>Athletic Footwear</v>
      </c>
    </row>
    <row r="3104" customFormat="false" ht="14.25" hidden="false" customHeight="true" outlineLevel="0" collapsed="false">
      <c r="B3104" s="88" t="s">
        <v>43</v>
      </c>
      <c r="C3104" s="89" t="n">
        <v>1128299</v>
      </c>
      <c r="D3104" s="90" t="n">
        <v>44271</v>
      </c>
      <c r="E3104" s="88" t="s">
        <v>40</v>
      </c>
      <c r="F3104" s="88" t="s">
        <v>109</v>
      </c>
      <c r="G3104" s="88" t="s">
        <v>136</v>
      </c>
      <c r="H3104" s="91" t="s">
        <v>16</v>
      </c>
      <c r="I3104" s="92" t="n">
        <v>40</v>
      </c>
      <c r="J3104" s="93" t="n">
        <v>50</v>
      </c>
      <c r="K3104" s="94" t="n">
        <f aca="false">I3104 * J3104</f>
        <v>2000</v>
      </c>
      <c r="L3104" s="94" t="n">
        <f aca="false">K3104 *M3104</f>
        <v>1020</v>
      </c>
      <c r="M3104" s="95" t="n">
        <v>0.51</v>
      </c>
      <c r="N3104" s="88" t="s">
        <v>31</v>
      </c>
      <c r="O3104" s="91" t="s">
        <v>218</v>
      </c>
      <c r="P3104" s="0" t="str">
        <f aca="false">RIGHT(H3104,LEN(H3104) - FIND(" ", H3104))</f>
        <v>Apparel</v>
      </c>
    </row>
    <row r="3105" customFormat="false" ht="14.25" hidden="false" customHeight="true" outlineLevel="0" collapsed="false">
      <c r="B3105" s="88" t="s">
        <v>43</v>
      </c>
      <c r="C3105" s="89" t="n">
        <v>1128299</v>
      </c>
      <c r="D3105" s="90" t="n">
        <v>44271</v>
      </c>
      <c r="E3105" s="88" t="s">
        <v>40</v>
      </c>
      <c r="F3105" s="88" t="s">
        <v>109</v>
      </c>
      <c r="G3105" s="88" t="s">
        <v>136</v>
      </c>
      <c r="H3105" s="91" t="s">
        <v>38</v>
      </c>
      <c r="I3105" s="92" t="n">
        <v>29</v>
      </c>
      <c r="J3105" s="93" t="n">
        <v>109</v>
      </c>
      <c r="K3105" s="94" t="n">
        <f aca="false">I3105 * J3105</f>
        <v>3161</v>
      </c>
      <c r="L3105" s="94" t="n">
        <f aca="false">K3105 *M3105</f>
        <v>1169.57</v>
      </c>
      <c r="M3105" s="95" t="n">
        <v>0.37</v>
      </c>
      <c r="N3105" s="88" t="s">
        <v>31</v>
      </c>
      <c r="O3105" s="91" t="s">
        <v>219</v>
      </c>
      <c r="P3105" s="0" t="str">
        <f aca="false">RIGHT(H3105,LEN(H3105) - FIND(" ", H3105))</f>
        <v>Apparel</v>
      </c>
    </row>
    <row r="3106" customFormat="false" ht="14.25" hidden="false" customHeight="true" outlineLevel="0" collapsed="false">
      <c r="B3106" s="88" t="s">
        <v>13</v>
      </c>
      <c r="C3106" s="89" t="n">
        <v>1185732</v>
      </c>
      <c r="D3106" s="90" t="n">
        <v>44271</v>
      </c>
      <c r="E3106" s="88" t="s">
        <v>40</v>
      </c>
      <c r="F3106" s="88" t="s">
        <v>119</v>
      </c>
      <c r="G3106" s="88" t="s">
        <v>120</v>
      </c>
      <c r="H3106" s="91" t="s">
        <v>32</v>
      </c>
      <c r="I3106" s="92" t="n">
        <v>20</v>
      </c>
      <c r="J3106" s="93" t="n">
        <v>223</v>
      </c>
      <c r="K3106" s="94" t="n">
        <f aca="false">I3106 * J3106</f>
        <v>4460</v>
      </c>
      <c r="L3106" s="94" t="n">
        <f aca="false">K3106 *M3106</f>
        <v>2051.6</v>
      </c>
      <c r="M3106" s="95" t="n">
        <v>0.46</v>
      </c>
      <c r="N3106" s="88" t="s">
        <v>31</v>
      </c>
      <c r="O3106" s="91" t="s">
        <v>218</v>
      </c>
      <c r="P3106" s="0" t="str">
        <f aca="false">RIGHT(H3106,LEN(H3106) - FIND(" ", H3106))</f>
        <v>Street Footwear</v>
      </c>
    </row>
    <row r="3107" customFormat="false" ht="14.25" hidden="false" customHeight="true" outlineLevel="0" collapsed="false">
      <c r="B3107" s="88" t="s">
        <v>13</v>
      </c>
      <c r="C3107" s="89" t="n">
        <v>1185732</v>
      </c>
      <c r="D3107" s="90" t="n">
        <v>44271</v>
      </c>
      <c r="E3107" s="88" t="s">
        <v>40</v>
      </c>
      <c r="F3107" s="88" t="s">
        <v>119</v>
      </c>
      <c r="G3107" s="88" t="s">
        <v>120</v>
      </c>
      <c r="H3107" s="91" t="s">
        <v>24</v>
      </c>
      <c r="I3107" s="92" t="n">
        <v>20</v>
      </c>
      <c r="J3107" s="93" t="n">
        <v>128</v>
      </c>
      <c r="K3107" s="94" t="n">
        <f aca="false">I3107 * J3107</f>
        <v>2560</v>
      </c>
      <c r="L3107" s="94" t="n">
        <f aca="false">K3107 *M3107</f>
        <v>998.4</v>
      </c>
      <c r="M3107" s="95" t="n">
        <v>0.39</v>
      </c>
      <c r="N3107" s="88" t="s">
        <v>31</v>
      </c>
      <c r="O3107" s="91" t="s">
        <v>218</v>
      </c>
      <c r="P3107" s="0" t="str">
        <f aca="false">RIGHT(H3107,LEN(H3107) - FIND(" ", H3107))</f>
        <v>Athletic Footwear</v>
      </c>
    </row>
    <row r="3108" customFormat="false" ht="14.25" hidden="false" customHeight="true" outlineLevel="0" collapsed="false">
      <c r="B3108" s="88" t="s">
        <v>13</v>
      </c>
      <c r="C3108" s="89" t="n">
        <v>1185732</v>
      </c>
      <c r="D3108" s="90" t="n">
        <v>44271</v>
      </c>
      <c r="E3108" s="88" t="s">
        <v>40</v>
      </c>
      <c r="F3108" s="88" t="s">
        <v>119</v>
      </c>
      <c r="G3108" s="88" t="s">
        <v>120</v>
      </c>
      <c r="H3108" s="91" t="s">
        <v>48</v>
      </c>
      <c r="I3108" s="92" t="n">
        <v>11</v>
      </c>
      <c r="J3108" s="93" t="n">
        <v>136</v>
      </c>
      <c r="K3108" s="94" t="n">
        <f aca="false">I3108 * J3108</f>
        <v>1496</v>
      </c>
      <c r="L3108" s="94" t="n">
        <f aca="false">K3108 *M3108</f>
        <v>703.12</v>
      </c>
      <c r="M3108" s="95" t="n">
        <v>0.47</v>
      </c>
      <c r="N3108" s="88" t="s">
        <v>31</v>
      </c>
      <c r="O3108" s="91" t="s">
        <v>219</v>
      </c>
      <c r="P3108" s="0" t="str">
        <f aca="false">RIGHT(H3108,LEN(H3108) - FIND(" ", H3108))</f>
        <v>Street Footwear</v>
      </c>
    </row>
    <row r="3109" customFormat="false" ht="14.25" hidden="false" customHeight="true" outlineLevel="0" collapsed="false">
      <c r="B3109" s="88" t="s">
        <v>13</v>
      </c>
      <c r="C3109" s="89" t="n">
        <v>1185732</v>
      </c>
      <c r="D3109" s="90" t="n">
        <v>44271</v>
      </c>
      <c r="E3109" s="88" t="s">
        <v>40</v>
      </c>
      <c r="F3109" s="88" t="s">
        <v>119</v>
      </c>
      <c r="G3109" s="88" t="s">
        <v>120</v>
      </c>
      <c r="H3109" s="91" t="s">
        <v>44</v>
      </c>
      <c r="I3109" s="92" t="n">
        <v>15</v>
      </c>
      <c r="J3109" s="93" t="n">
        <v>85</v>
      </c>
      <c r="K3109" s="94" t="n">
        <f aca="false">I3109 * J3109</f>
        <v>1275</v>
      </c>
      <c r="L3109" s="94" t="n">
        <f aca="false">K3109 *M3109</f>
        <v>573.75</v>
      </c>
      <c r="M3109" s="95" t="n">
        <v>0.45</v>
      </c>
      <c r="N3109" s="88" t="s">
        <v>31</v>
      </c>
      <c r="O3109" s="91" t="s">
        <v>219</v>
      </c>
      <c r="P3109" s="0" t="str">
        <f aca="false">RIGHT(H3109,LEN(H3109) - FIND(" ", H3109))</f>
        <v>Athletic Footwear</v>
      </c>
    </row>
    <row r="3110" customFormat="false" ht="14.25" hidden="false" customHeight="true" outlineLevel="0" collapsed="false">
      <c r="B3110" s="88" t="s">
        <v>13</v>
      </c>
      <c r="C3110" s="89" t="n">
        <v>1185732</v>
      </c>
      <c r="D3110" s="90" t="n">
        <v>44271</v>
      </c>
      <c r="E3110" s="88" t="s">
        <v>40</v>
      </c>
      <c r="F3110" s="88" t="s">
        <v>119</v>
      </c>
      <c r="G3110" s="88" t="s">
        <v>120</v>
      </c>
      <c r="H3110" s="91" t="s">
        <v>16</v>
      </c>
      <c r="I3110" s="92" t="n">
        <v>25</v>
      </c>
      <c r="J3110" s="93" t="n">
        <v>104</v>
      </c>
      <c r="K3110" s="94" t="n">
        <f aca="false">I3110 * J3110</f>
        <v>2600</v>
      </c>
      <c r="L3110" s="94" t="n">
        <f aca="false">K3110 *M3110</f>
        <v>962</v>
      </c>
      <c r="M3110" s="95" t="n">
        <v>0.37</v>
      </c>
      <c r="N3110" s="88" t="s">
        <v>31</v>
      </c>
      <c r="O3110" s="91" t="s">
        <v>218</v>
      </c>
      <c r="P3110" s="0" t="str">
        <f aca="false">RIGHT(H3110,LEN(H3110) - FIND(" ", H3110))</f>
        <v>Apparel</v>
      </c>
    </row>
    <row r="3111" customFormat="false" ht="14.25" hidden="false" customHeight="true" outlineLevel="0" collapsed="false">
      <c r="B3111" s="88" t="s">
        <v>13</v>
      </c>
      <c r="C3111" s="89" t="n">
        <v>1185732</v>
      </c>
      <c r="D3111" s="90" t="n">
        <v>44271</v>
      </c>
      <c r="E3111" s="88" t="s">
        <v>40</v>
      </c>
      <c r="F3111" s="88" t="s">
        <v>119</v>
      </c>
      <c r="G3111" s="88" t="s">
        <v>120</v>
      </c>
      <c r="H3111" s="91" t="s">
        <v>38</v>
      </c>
      <c r="I3111" s="92" t="n">
        <v>17</v>
      </c>
      <c r="J3111" s="93" t="n">
        <v>136</v>
      </c>
      <c r="K3111" s="94" t="n">
        <f aca="false">I3111 * J3111</f>
        <v>2312</v>
      </c>
      <c r="L3111" s="94" t="n">
        <f aca="false">K3111 *M3111</f>
        <v>1248.48</v>
      </c>
      <c r="M3111" s="95" t="n">
        <v>0.54</v>
      </c>
      <c r="N3111" s="88" t="s">
        <v>31</v>
      </c>
      <c r="O3111" s="91" t="s">
        <v>219</v>
      </c>
      <c r="P3111" s="0" t="str">
        <f aca="false">RIGHT(H3111,LEN(H3111) - FIND(" ", H3111))</f>
        <v>Apparel</v>
      </c>
    </row>
    <row r="3112" customFormat="false" ht="14.25" hidden="false" customHeight="true" outlineLevel="0" collapsed="false">
      <c r="B3112" s="88" t="s">
        <v>22</v>
      </c>
      <c r="C3112" s="89" t="n">
        <v>1189833</v>
      </c>
      <c r="D3112" s="90" t="n">
        <v>44272</v>
      </c>
      <c r="E3112" s="88" t="s">
        <v>18</v>
      </c>
      <c r="F3112" s="88" t="s">
        <v>19</v>
      </c>
      <c r="G3112" s="88" t="s">
        <v>129</v>
      </c>
      <c r="H3112" s="91" t="s">
        <v>16</v>
      </c>
      <c r="I3112" s="92" t="n">
        <v>50</v>
      </c>
      <c r="J3112" s="93" t="n">
        <v>450</v>
      </c>
      <c r="K3112" s="94" t="n">
        <f aca="false">I3112 * J3112</f>
        <v>22500</v>
      </c>
      <c r="L3112" s="94" t="n">
        <f aca="false">K3112 *M3112</f>
        <v>12375</v>
      </c>
      <c r="M3112" s="95" t="n">
        <v>0.55</v>
      </c>
      <c r="N3112" s="88" t="s">
        <v>31</v>
      </c>
      <c r="O3112" s="91" t="s">
        <v>218</v>
      </c>
      <c r="P3112" s="0" t="str">
        <f aca="false">RIGHT(H3112,LEN(H3112) - FIND(" ", H3112))</f>
        <v>Apparel</v>
      </c>
    </row>
    <row r="3113" customFormat="false" ht="14.25" hidden="false" customHeight="true" outlineLevel="0" collapsed="false">
      <c r="B3113" s="88" t="s">
        <v>30</v>
      </c>
      <c r="C3113" s="89" t="n">
        <v>1197831</v>
      </c>
      <c r="D3113" s="90" t="n">
        <v>44272</v>
      </c>
      <c r="E3113" s="88" t="s">
        <v>40</v>
      </c>
      <c r="F3113" s="88" t="s">
        <v>155</v>
      </c>
      <c r="G3113" s="88" t="s">
        <v>122</v>
      </c>
      <c r="H3113" s="91" t="s">
        <v>24</v>
      </c>
      <c r="I3113" s="92" t="n">
        <v>35</v>
      </c>
      <c r="J3113" s="93" t="n">
        <v>625</v>
      </c>
      <c r="K3113" s="94" t="n">
        <f aca="false">I3113 * J3113</f>
        <v>21875</v>
      </c>
      <c r="L3113" s="94" t="n">
        <f aca="false">K3113 *M3113</f>
        <v>7656.25</v>
      </c>
      <c r="M3113" s="95" t="n">
        <v>0.35</v>
      </c>
      <c r="N3113" s="88" t="s">
        <v>31</v>
      </c>
      <c r="O3113" s="91" t="s">
        <v>218</v>
      </c>
      <c r="P3113" s="0" t="str">
        <f aca="false">RIGHT(H3113,LEN(H3113) - FIND(" ", H3113))</f>
        <v>Athletic Footwear</v>
      </c>
    </row>
    <row r="3114" customFormat="false" ht="14.25" hidden="false" customHeight="true" outlineLevel="0" collapsed="false">
      <c r="B3114" s="88" t="s">
        <v>13</v>
      </c>
      <c r="C3114" s="89" t="n">
        <v>1185732</v>
      </c>
      <c r="D3114" s="90" t="n">
        <v>44272</v>
      </c>
      <c r="E3114" s="88" t="s">
        <v>29</v>
      </c>
      <c r="F3114" s="88" t="s">
        <v>121</v>
      </c>
      <c r="G3114" s="88" t="s">
        <v>158</v>
      </c>
      <c r="H3114" s="91" t="s">
        <v>32</v>
      </c>
      <c r="I3114" s="92" t="n">
        <v>35</v>
      </c>
      <c r="J3114" s="93" t="n">
        <v>620</v>
      </c>
      <c r="K3114" s="94" t="n">
        <f aca="false">I3114 * J3114</f>
        <v>21700</v>
      </c>
      <c r="L3114" s="94" t="n">
        <f aca="false">K3114 *M3114</f>
        <v>8680</v>
      </c>
      <c r="M3114" s="95" t="n">
        <v>0.4</v>
      </c>
      <c r="N3114" s="88" t="s">
        <v>14</v>
      </c>
      <c r="O3114" s="91" t="s">
        <v>218</v>
      </c>
      <c r="P3114" s="0" t="str">
        <f aca="false">RIGHT(H3114,LEN(H3114) - FIND(" ", H3114))</f>
        <v>Street Footwear</v>
      </c>
    </row>
    <row r="3115" customFormat="false" ht="14.25" hidden="false" customHeight="true" outlineLevel="0" collapsed="false">
      <c r="B3115" s="88" t="s">
        <v>13</v>
      </c>
      <c r="C3115" s="89" t="n">
        <v>1185732</v>
      </c>
      <c r="D3115" s="90" t="n">
        <v>44272</v>
      </c>
      <c r="E3115" s="88" t="s">
        <v>29</v>
      </c>
      <c r="F3115" s="88" t="s">
        <v>121</v>
      </c>
      <c r="G3115" s="88" t="s">
        <v>158</v>
      </c>
      <c r="H3115" s="91" t="s">
        <v>24</v>
      </c>
      <c r="I3115" s="92" t="n">
        <v>35</v>
      </c>
      <c r="J3115" s="93" t="n">
        <v>300</v>
      </c>
      <c r="K3115" s="94" t="n">
        <f aca="false">I3115 * J3115</f>
        <v>10500</v>
      </c>
      <c r="L3115" s="94" t="n">
        <f aca="false">K3115 *M3115</f>
        <v>3675</v>
      </c>
      <c r="M3115" s="95" t="n">
        <v>0.35</v>
      </c>
      <c r="N3115" s="88" t="s">
        <v>14</v>
      </c>
      <c r="O3115" s="91" t="s">
        <v>218</v>
      </c>
      <c r="P3115" s="0" t="str">
        <f aca="false">RIGHT(H3115,LEN(H3115) - FIND(" ", H3115))</f>
        <v>Athletic Footwear</v>
      </c>
    </row>
    <row r="3116" customFormat="false" ht="14.25" hidden="false" customHeight="true" outlineLevel="0" collapsed="false">
      <c r="B3116" s="88" t="s">
        <v>13</v>
      </c>
      <c r="C3116" s="89" t="n">
        <v>1185732</v>
      </c>
      <c r="D3116" s="90" t="n">
        <v>44272</v>
      </c>
      <c r="E3116" s="88" t="s">
        <v>29</v>
      </c>
      <c r="F3116" s="88" t="s">
        <v>121</v>
      </c>
      <c r="G3116" s="88" t="s">
        <v>158</v>
      </c>
      <c r="H3116" s="91" t="s">
        <v>48</v>
      </c>
      <c r="I3116" s="92" t="n">
        <v>25</v>
      </c>
      <c r="J3116" s="93" t="n">
        <v>350</v>
      </c>
      <c r="K3116" s="94" t="n">
        <f aca="false">I3116 * J3116</f>
        <v>8750</v>
      </c>
      <c r="L3116" s="94" t="n">
        <f aca="false">K3116 *M3116</f>
        <v>3062.5</v>
      </c>
      <c r="M3116" s="95" t="n">
        <v>0.35</v>
      </c>
      <c r="N3116" s="88" t="s">
        <v>14</v>
      </c>
      <c r="O3116" s="91" t="s">
        <v>219</v>
      </c>
      <c r="P3116" s="0" t="str">
        <f aca="false">RIGHT(H3116,LEN(H3116) - FIND(" ", H3116))</f>
        <v>Street Footwear</v>
      </c>
    </row>
    <row r="3117" customFormat="false" ht="14.25" hidden="false" customHeight="true" outlineLevel="0" collapsed="false">
      <c r="B3117" s="88" t="s">
        <v>13</v>
      </c>
      <c r="C3117" s="89" t="n">
        <v>1185732</v>
      </c>
      <c r="D3117" s="90" t="n">
        <v>44272</v>
      </c>
      <c r="E3117" s="88" t="s">
        <v>29</v>
      </c>
      <c r="F3117" s="88" t="s">
        <v>121</v>
      </c>
      <c r="G3117" s="88" t="s">
        <v>158</v>
      </c>
      <c r="H3117" s="91" t="s">
        <v>44</v>
      </c>
      <c r="I3117" s="92" t="n">
        <v>30</v>
      </c>
      <c r="J3117" s="93" t="n">
        <v>200</v>
      </c>
      <c r="K3117" s="94" t="n">
        <f aca="false">I3117 * J3117</f>
        <v>6000</v>
      </c>
      <c r="L3117" s="94" t="n">
        <f aca="false">K3117 *M3117</f>
        <v>2400</v>
      </c>
      <c r="M3117" s="95" t="n">
        <v>0.4</v>
      </c>
      <c r="N3117" s="88" t="s">
        <v>14</v>
      </c>
      <c r="O3117" s="91" t="s">
        <v>219</v>
      </c>
      <c r="P3117" s="0" t="str">
        <f aca="false">RIGHT(H3117,LEN(H3117) - FIND(" ", H3117))</f>
        <v>Athletic Footwear</v>
      </c>
    </row>
    <row r="3118" customFormat="false" ht="14.25" hidden="false" customHeight="true" outlineLevel="0" collapsed="false">
      <c r="B3118" s="88" t="s">
        <v>13</v>
      </c>
      <c r="C3118" s="89" t="n">
        <v>1185732</v>
      </c>
      <c r="D3118" s="90" t="n">
        <v>44272</v>
      </c>
      <c r="E3118" s="88" t="s">
        <v>29</v>
      </c>
      <c r="F3118" s="88" t="s">
        <v>121</v>
      </c>
      <c r="G3118" s="88" t="s">
        <v>158</v>
      </c>
      <c r="H3118" s="91" t="s">
        <v>16</v>
      </c>
      <c r="I3118" s="92" t="n">
        <v>45</v>
      </c>
      <c r="J3118" s="93" t="n">
        <v>250</v>
      </c>
      <c r="K3118" s="94" t="n">
        <f aca="false">I3118 * J3118</f>
        <v>11250</v>
      </c>
      <c r="L3118" s="94" t="n">
        <f aca="false">K3118 *M3118</f>
        <v>3937.5</v>
      </c>
      <c r="M3118" s="95" t="n">
        <v>0.35</v>
      </c>
      <c r="N3118" s="88" t="s">
        <v>14</v>
      </c>
      <c r="O3118" s="91" t="s">
        <v>218</v>
      </c>
      <c r="P3118" s="0" t="str">
        <f aca="false">RIGHT(H3118,LEN(H3118) - FIND(" ", H3118))</f>
        <v>Apparel</v>
      </c>
    </row>
    <row r="3119" customFormat="false" ht="14.25" hidden="false" customHeight="true" outlineLevel="0" collapsed="false">
      <c r="B3119" s="88" t="s">
        <v>13</v>
      </c>
      <c r="C3119" s="89" t="n">
        <v>1185732</v>
      </c>
      <c r="D3119" s="90" t="n">
        <v>44272</v>
      </c>
      <c r="E3119" s="88" t="s">
        <v>29</v>
      </c>
      <c r="F3119" s="88" t="s">
        <v>121</v>
      </c>
      <c r="G3119" s="88" t="s">
        <v>158</v>
      </c>
      <c r="H3119" s="91" t="s">
        <v>38</v>
      </c>
      <c r="I3119" s="92" t="n">
        <v>35</v>
      </c>
      <c r="J3119" s="93" t="n">
        <v>350</v>
      </c>
      <c r="K3119" s="94" t="n">
        <f aca="false">I3119 * J3119</f>
        <v>12250</v>
      </c>
      <c r="L3119" s="94" t="n">
        <f aca="false">K3119 *M3119</f>
        <v>6125</v>
      </c>
      <c r="M3119" s="95" t="n">
        <v>0.5</v>
      </c>
      <c r="N3119" s="88" t="s">
        <v>14</v>
      </c>
      <c r="O3119" s="91" t="s">
        <v>219</v>
      </c>
      <c r="P3119" s="0" t="str">
        <f aca="false">RIGHT(H3119,LEN(H3119) - FIND(" ", H3119))</f>
        <v>Apparel</v>
      </c>
    </row>
    <row r="3120" customFormat="false" ht="14.25" hidden="false" customHeight="true" outlineLevel="0" collapsed="false">
      <c r="B3120" s="88" t="s">
        <v>15</v>
      </c>
      <c r="C3120" s="89" t="n">
        <v>1185732</v>
      </c>
      <c r="D3120" s="90" t="n">
        <v>44272</v>
      </c>
      <c r="E3120" s="88" t="s">
        <v>26</v>
      </c>
      <c r="F3120" s="88" t="s">
        <v>130</v>
      </c>
      <c r="G3120" s="88" t="s">
        <v>133</v>
      </c>
      <c r="H3120" s="91" t="s">
        <v>32</v>
      </c>
      <c r="I3120" s="92" t="n">
        <v>50</v>
      </c>
      <c r="J3120" s="93" t="n">
        <v>570</v>
      </c>
      <c r="K3120" s="94" t="n">
        <f aca="false">I3120 * J3120</f>
        <v>28500</v>
      </c>
      <c r="L3120" s="94" t="n">
        <f aca="false">K3120 *M3120</f>
        <v>11400</v>
      </c>
      <c r="M3120" s="95" t="n">
        <v>0.4</v>
      </c>
      <c r="N3120" s="88" t="s">
        <v>14</v>
      </c>
      <c r="O3120" s="91" t="s">
        <v>218</v>
      </c>
      <c r="P3120" s="0" t="str">
        <f aca="false">RIGHT(H3120,LEN(H3120) - FIND(" ", H3120))</f>
        <v>Street Footwear</v>
      </c>
    </row>
    <row r="3121" customFormat="false" ht="14.25" hidden="false" customHeight="true" outlineLevel="0" collapsed="false">
      <c r="B3121" s="88" t="s">
        <v>15</v>
      </c>
      <c r="C3121" s="89" t="n">
        <v>1185732</v>
      </c>
      <c r="D3121" s="90" t="n">
        <v>44272</v>
      </c>
      <c r="E3121" s="88" t="s">
        <v>26</v>
      </c>
      <c r="F3121" s="88" t="s">
        <v>130</v>
      </c>
      <c r="G3121" s="88" t="s">
        <v>133</v>
      </c>
      <c r="H3121" s="91" t="s">
        <v>24</v>
      </c>
      <c r="I3121" s="92" t="n">
        <v>50</v>
      </c>
      <c r="J3121" s="93" t="n">
        <v>275</v>
      </c>
      <c r="K3121" s="94" t="n">
        <f aca="false">I3121 * J3121</f>
        <v>13750</v>
      </c>
      <c r="L3121" s="94" t="n">
        <f aca="false">K3121 *M3121</f>
        <v>5500</v>
      </c>
      <c r="M3121" s="95" t="n">
        <v>0.4</v>
      </c>
      <c r="N3121" s="88" t="s">
        <v>14</v>
      </c>
      <c r="O3121" s="91" t="s">
        <v>218</v>
      </c>
      <c r="P3121" s="0" t="str">
        <f aca="false">RIGHT(H3121,LEN(H3121) - FIND(" ", H3121))</f>
        <v>Athletic Footwear</v>
      </c>
    </row>
    <row r="3122" customFormat="false" ht="14.25" hidden="false" customHeight="true" outlineLevel="0" collapsed="false">
      <c r="B3122" s="88" t="s">
        <v>15</v>
      </c>
      <c r="C3122" s="89" t="n">
        <v>1185732</v>
      </c>
      <c r="D3122" s="90" t="n">
        <v>44272</v>
      </c>
      <c r="E3122" s="88" t="s">
        <v>26</v>
      </c>
      <c r="F3122" s="88" t="s">
        <v>130</v>
      </c>
      <c r="G3122" s="88" t="s">
        <v>133</v>
      </c>
      <c r="H3122" s="91" t="s">
        <v>48</v>
      </c>
      <c r="I3122" s="92" t="n">
        <v>40</v>
      </c>
      <c r="J3122" s="93" t="n">
        <v>300</v>
      </c>
      <c r="K3122" s="94" t="n">
        <f aca="false">I3122 * J3122</f>
        <v>12000</v>
      </c>
      <c r="L3122" s="94" t="n">
        <f aca="false">K3122 *M3122</f>
        <v>3600</v>
      </c>
      <c r="M3122" s="95" t="n">
        <v>0.3</v>
      </c>
      <c r="N3122" s="88" t="s">
        <v>14</v>
      </c>
      <c r="O3122" s="91" t="s">
        <v>219</v>
      </c>
      <c r="P3122" s="0" t="str">
        <f aca="false">RIGHT(H3122,LEN(H3122) - FIND(" ", H3122))</f>
        <v>Street Footwear</v>
      </c>
    </row>
    <row r="3123" customFormat="false" ht="14.25" hidden="false" customHeight="true" outlineLevel="0" collapsed="false">
      <c r="B3123" s="88" t="s">
        <v>15</v>
      </c>
      <c r="C3123" s="89" t="n">
        <v>1185732</v>
      </c>
      <c r="D3123" s="90" t="n">
        <v>44272</v>
      </c>
      <c r="E3123" s="88" t="s">
        <v>26</v>
      </c>
      <c r="F3123" s="88" t="s">
        <v>130</v>
      </c>
      <c r="G3123" s="88" t="s">
        <v>133</v>
      </c>
      <c r="H3123" s="91" t="s">
        <v>44</v>
      </c>
      <c r="I3123" s="92" t="n">
        <v>45</v>
      </c>
      <c r="J3123" s="93" t="n">
        <v>150</v>
      </c>
      <c r="K3123" s="94" t="n">
        <f aca="false">I3123 * J3123</f>
        <v>6750</v>
      </c>
      <c r="L3123" s="94" t="n">
        <f aca="false">K3123 *M3123</f>
        <v>2025</v>
      </c>
      <c r="M3123" s="95" t="n">
        <v>0.3</v>
      </c>
      <c r="N3123" s="88" t="s">
        <v>14</v>
      </c>
      <c r="O3123" s="91" t="s">
        <v>219</v>
      </c>
      <c r="P3123" s="0" t="str">
        <f aca="false">RIGHT(H3123,LEN(H3123) - FIND(" ", H3123))</f>
        <v>Athletic Footwear</v>
      </c>
    </row>
    <row r="3124" customFormat="false" ht="14.25" hidden="false" customHeight="true" outlineLevel="0" collapsed="false">
      <c r="B3124" s="88" t="s">
        <v>15</v>
      </c>
      <c r="C3124" s="89" t="n">
        <v>1185732</v>
      </c>
      <c r="D3124" s="90" t="n">
        <v>44272</v>
      </c>
      <c r="E3124" s="88" t="s">
        <v>26</v>
      </c>
      <c r="F3124" s="88" t="s">
        <v>130</v>
      </c>
      <c r="G3124" s="88" t="s">
        <v>133</v>
      </c>
      <c r="H3124" s="91" t="s">
        <v>16</v>
      </c>
      <c r="I3124" s="92" t="n">
        <v>60</v>
      </c>
      <c r="J3124" s="93" t="n">
        <v>200</v>
      </c>
      <c r="K3124" s="94" t="n">
        <f aca="false">I3124 * J3124</f>
        <v>12000</v>
      </c>
      <c r="L3124" s="94" t="n">
        <f aca="false">K3124 *M3124</f>
        <v>3600</v>
      </c>
      <c r="M3124" s="95" t="n">
        <v>0.3</v>
      </c>
      <c r="N3124" s="88" t="s">
        <v>14</v>
      </c>
      <c r="O3124" s="91" t="s">
        <v>218</v>
      </c>
      <c r="P3124" s="0" t="str">
        <f aca="false">RIGHT(H3124,LEN(H3124) - FIND(" ", H3124))</f>
        <v>Apparel</v>
      </c>
    </row>
    <row r="3125" customFormat="false" ht="14.25" hidden="false" customHeight="true" outlineLevel="0" collapsed="false">
      <c r="B3125" s="88" t="s">
        <v>15</v>
      </c>
      <c r="C3125" s="89" t="n">
        <v>1185732</v>
      </c>
      <c r="D3125" s="90" t="n">
        <v>44272</v>
      </c>
      <c r="E3125" s="88" t="s">
        <v>26</v>
      </c>
      <c r="F3125" s="88" t="s">
        <v>130</v>
      </c>
      <c r="G3125" s="88" t="s">
        <v>133</v>
      </c>
      <c r="H3125" s="91" t="s">
        <v>38</v>
      </c>
      <c r="I3125" s="92" t="n">
        <v>50</v>
      </c>
      <c r="J3125" s="93" t="n">
        <v>300</v>
      </c>
      <c r="K3125" s="94" t="n">
        <f aca="false">I3125 * J3125</f>
        <v>15000</v>
      </c>
      <c r="L3125" s="94" t="n">
        <f aca="false">K3125 *M3125</f>
        <v>5250</v>
      </c>
      <c r="M3125" s="95" t="n">
        <v>0.35</v>
      </c>
      <c r="N3125" s="88" t="s">
        <v>14</v>
      </c>
      <c r="O3125" s="91" t="s">
        <v>219</v>
      </c>
      <c r="P3125" s="0" t="str">
        <f aca="false">RIGHT(H3125,LEN(H3125) - FIND(" ", H3125))</f>
        <v>Apparel</v>
      </c>
    </row>
    <row r="3126" customFormat="false" ht="14.25" hidden="false" customHeight="true" outlineLevel="0" collapsed="false">
      <c r="B3126" s="88" t="s">
        <v>22</v>
      </c>
      <c r="C3126" s="89" t="n">
        <v>1189833</v>
      </c>
      <c r="D3126" s="90" t="n">
        <v>44272</v>
      </c>
      <c r="E3126" s="88" t="s">
        <v>18</v>
      </c>
      <c r="F3126" s="88" t="s">
        <v>19</v>
      </c>
      <c r="G3126" s="88" t="s">
        <v>129</v>
      </c>
      <c r="H3126" s="91" t="s">
        <v>16</v>
      </c>
      <c r="I3126" s="92" t="n">
        <v>46</v>
      </c>
      <c r="J3126" s="93" t="n">
        <v>113</v>
      </c>
      <c r="K3126" s="94" t="n">
        <f aca="false">I3126 * J3126</f>
        <v>5198</v>
      </c>
      <c r="L3126" s="94" t="n">
        <f aca="false">K3126 *M3126</f>
        <v>3534.64</v>
      </c>
      <c r="M3126" s="95" t="n">
        <v>0.68</v>
      </c>
      <c r="N3126" s="88" t="s">
        <v>23</v>
      </c>
      <c r="O3126" s="91" t="s">
        <v>218</v>
      </c>
      <c r="P3126" s="0" t="str">
        <f aca="false">RIGHT(H3126,LEN(H3126) - FIND(" ", H3126))</f>
        <v>Apparel</v>
      </c>
    </row>
    <row r="3127" customFormat="false" ht="14.25" hidden="false" customHeight="true" outlineLevel="0" collapsed="false">
      <c r="B3127" s="88" t="s">
        <v>30</v>
      </c>
      <c r="C3127" s="89" t="n">
        <v>1197831</v>
      </c>
      <c r="D3127" s="90" t="n">
        <v>44272</v>
      </c>
      <c r="E3127" s="88" t="s">
        <v>40</v>
      </c>
      <c r="F3127" s="88" t="s">
        <v>155</v>
      </c>
      <c r="G3127" s="88" t="s">
        <v>122</v>
      </c>
      <c r="H3127" s="91" t="s">
        <v>24</v>
      </c>
      <c r="I3127" s="92" t="n">
        <v>33</v>
      </c>
      <c r="J3127" s="93" t="n">
        <v>181</v>
      </c>
      <c r="K3127" s="94" t="n">
        <f aca="false">I3127 * J3127</f>
        <v>5973</v>
      </c>
      <c r="L3127" s="94" t="n">
        <f aca="false">K3127 *M3127</f>
        <v>2867.04</v>
      </c>
      <c r="M3127" s="95" t="n">
        <v>0.48</v>
      </c>
      <c r="N3127" s="88" t="s">
        <v>23</v>
      </c>
      <c r="O3127" s="91" t="s">
        <v>218</v>
      </c>
      <c r="P3127" s="0" t="str">
        <f aca="false">RIGHT(H3127,LEN(H3127) - FIND(" ", H3127))</f>
        <v>Athletic Footwear</v>
      </c>
    </row>
    <row r="3128" customFormat="false" ht="14.25" hidden="false" customHeight="true" outlineLevel="0" collapsed="false">
      <c r="B3128" s="88" t="s">
        <v>13</v>
      </c>
      <c r="C3128" s="89" t="n">
        <v>1185732</v>
      </c>
      <c r="D3128" s="90" t="n">
        <v>44272</v>
      </c>
      <c r="E3128" s="88" t="s">
        <v>29</v>
      </c>
      <c r="F3128" s="88" t="s">
        <v>121</v>
      </c>
      <c r="G3128" s="88" t="s">
        <v>158</v>
      </c>
      <c r="H3128" s="91" t="s">
        <v>32</v>
      </c>
      <c r="I3128" s="92" t="n">
        <v>34</v>
      </c>
      <c r="J3128" s="93" t="n">
        <v>186</v>
      </c>
      <c r="K3128" s="94" t="n">
        <f aca="false">I3128 * J3128</f>
        <v>6324</v>
      </c>
      <c r="L3128" s="94" t="n">
        <f aca="false">K3128 *M3128</f>
        <v>3225.24</v>
      </c>
      <c r="M3128" s="95" t="n">
        <v>0.51</v>
      </c>
      <c r="N3128" s="88" t="s">
        <v>23</v>
      </c>
      <c r="O3128" s="91" t="s">
        <v>218</v>
      </c>
      <c r="P3128" s="0" t="str">
        <f aca="false">RIGHT(H3128,LEN(H3128) - FIND(" ", H3128))</f>
        <v>Street Footwear</v>
      </c>
    </row>
    <row r="3129" customFormat="false" ht="14.25" hidden="false" customHeight="true" outlineLevel="0" collapsed="false">
      <c r="B3129" s="88" t="s">
        <v>13</v>
      </c>
      <c r="C3129" s="89" t="n">
        <v>1185732</v>
      </c>
      <c r="D3129" s="90" t="n">
        <v>44272</v>
      </c>
      <c r="E3129" s="88" t="s">
        <v>29</v>
      </c>
      <c r="F3129" s="88" t="s">
        <v>121</v>
      </c>
      <c r="G3129" s="88" t="s">
        <v>158</v>
      </c>
      <c r="H3129" s="91" t="s">
        <v>24</v>
      </c>
      <c r="I3129" s="92" t="n">
        <v>34</v>
      </c>
      <c r="J3129" s="93" t="n">
        <v>87</v>
      </c>
      <c r="K3129" s="94" t="n">
        <f aca="false">I3129 * J3129</f>
        <v>2958</v>
      </c>
      <c r="L3129" s="94" t="n">
        <f aca="false">K3129 *M3129</f>
        <v>1331.1</v>
      </c>
      <c r="M3129" s="95" t="n">
        <v>0.45</v>
      </c>
      <c r="N3129" s="88" t="s">
        <v>23</v>
      </c>
      <c r="O3129" s="91" t="s">
        <v>218</v>
      </c>
      <c r="P3129" s="0" t="str">
        <f aca="false">RIGHT(H3129,LEN(H3129) - FIND(" ", H3129))</f>
        <v>Athletic Footwear</v>
      </c>
    </row>
    <row r="3130" customFormat="false" ht="14.25" hidden="false" customHeight="true" outlineLevel="0" collapsed="false">
      <c r="B3130" s="88" t="s">
        <v>13</v>
      </c>
      <c r="C3130" s="89" t="n">
        <v>1185732</v>
      </c>
      <c r="D3130" s="90" t="n">
        <v>44272</v>
      </c>
      <c r="E3130" s="88" t="s">
        <v>29</v>
      </c>
      <c r="F3130" s="88" t="s">
        <v>121</v>
      </c>
      <c r="G3130" s="88" t="s">
        <v>158</v>
      </c>
      <c r="H3130" s="91" t="s">
        <v>48</v>
      </c>
      <c r="I3130" s="92" t="n">
        <v>23</v>
      </c>
      <c r="J3130" s="93" t="n">
        <v>95</v>
      </c>
      <c r="K3130" s="94" t="n">
        <f aca="false">I3130 * J3130</f>
        <v>2185</v>
      </c>
      <c r="L3130" s="94" t="n">
        <f aca="false">K3130 *M3130</f>
        <v>1005.1</v>
      </c>
      <c r="M3130" s="95" t="n">
        <v>0.46</v>
      </c>
      <c r="N3130" s="88" t="s">
        <v>23</v>
      </c>
      <c r="O3130" s="91" t="s">
        <v>219</v>
      </c>
      <c r="P3130" s="0" t="str">
        <f aca="false">RIGHT(H3130,LEN(H3130) - FIND(" ", H3130))</f>
        <v>Street Footwear</v>
      </c>
    </row>
    <row r="3131" customFormat="false" ht="14.25" hidden="false" customHeight="true" outlineLevel="0" collapsed="false">
      <c r="B3131" s="88" t="s">
        <v>13</v>
      </c>
      <c r="C3131" s="89" t="n">
        <v>1185732</v>
      </c>
      <c r="D3131" s="90" t="n">
        <v>44272</v>
      </c>
      <c r="E3131" s="88" t="s">
        <v>29</v>
      </c>
      <c r="F3131" s="88" t="s">
        <v>121</v>
      </c>
      <c r="G3131" s="88" t="s">
        <v>158</v>
      </c>
      <c r="H3131" s="91" t="s">
        <v>44</v>
      </c>
      <c r="I3131" s="92" t="n">
        <v>28</v>
      </c>
      <c r="J3131" s="93" t="n">
        <v>54</v>
      </c>
      <c r="K3131" s="94" t="n">
        <f aca="false">I3131 * J3131</f>
        <v>1512</v>
      </c>
      <c r="L3131" s="94" t="n">
        <f aca="false">K3131 *M3131</f>
        <v>771.12</v>
      </c>
      <c r="M3131" s="95" t="n">
        <v>0.51</v>
      </c>
      <c r="N3131" s="88" t="s">
        <v>23</v>
      </c>
      <c r="O3131" s="91" t="s">
        <v>219</v>
      </c>
      <c r="P3131" s="0" t="str">
        <f aca="false">RIGHT(H3131,LEN(H3131) - FIND(" ", H3131))</f>
        <v>Athletic Footwear</v>
      </c>
    </row>
    <row r="3132" customFormat="false" ht="14.25" hidden="false" customHeight="true" outlineLevel="0" collapsed="false">
      <c r="B3132" s="88" t="s">
        <v>13</v>
      </c>
      <c r="C3132" s="89" t="n">
        <v>1185732</v>
      </c>
      <c r="D3132" s="90" t="n">
        <v>44272</v>
      </c>
      <c r="E3132" s="88" t="s">
        <v>29</v>
      </c>
      <c r="F3132" s="88" t="s">
        <v>121</v>
      </c>
      <c r="G3132" s="88" t="s">
        <v>158</v>
      </c>
      <c r="H3132" s="91" t="s">
        <v>16</v>
      </c>
      <c r="I3132" s="92" t="n">
        <v>41</v>
      </c>
      <c r="J3132" s="93" t="n">
        <v>75</v>
      </c>
      <c r="K3132" s="94" t="n">
        <f aca="false">I3132 * J3132</f>
        <v>3075</v>
      </c>
      <c r="L3132" s="94" t="n">
        <f aca="false">K3132 *M3132</f>
        <v>1506.75</v>
      </c>
      <c r="M3132" s="95" t="n">
        <v>0.49</v>
      </c>
      <c r="N3132" s="88" t="s">
        <v>23</v>
      </c>
      <c r="O3132" s="91" t="s">
        <v>218</v>
      </c>
      <c r="P3132" s="0" t="str">
        <f aca="false">RIGHT(H3132,LEN(H3132) - FIND(" ", H3132))</f>
        <v>Apparel</v>
      </c>
    </row>
    <row r="3133" customFormat="false" ht="14.25" hidden="false" customHeight="true" outlineLevel="0" collapsed="false">
      <c r="B3133" s="88" t="s">
        <v>13</v>
      </c>
      <c r="C3133" s="89" t="n">
        <v>1185732</v>
      </c>
      <c r="D3133" s="90" t="n">
        <v>44272</v>
      </c>
      <c r="E3133" s="88" t="s">
        <v>29</v>
      </c>
      <c r="F3133" s="88" t="s">
        <v>121</v>
      </c>
      <c r="G3133" s="88" t="s">
        <v>158</v>
      </c>
      <c r="H3133" s="91" t="s">
        <v>38</v>
      </c>
      <c r="I3133" s="92" t="n">
        <v>34</v>
      </c>
      <c r="J3133" s="93" t="n">
        <v>102</v>
      </c>
      <c r="K3133" s="94" t="n">
        <f aca="false">I3133 * J3133</f>
        <v>3468</v>
      </c>
      <c r="L3133" s="94" t="n">
        <f aca="false">K3133 *M3133</f>
        <v>2254.2</v>
      </c>
      <c r="M3133" s="95" t="n">
        <v>0.65</v>
      </c>
      <c r="N3133" s="88" t="s">
        <v>23</v>
      </c>
      <c r="O3133" s="91" t="s">
        <v>219</v>
      </c>
      <c r="P3133" s="0" t="str">
        <f aca="false">RIGHT(H3133,LEN(H3133) - FIND(" ", H3133))</f>
        <v>Apparel</v>
      </c>
    </row>
    <row r="3134" customFormat="false" ht="14.25" hidden="false" customHeight="true" outlineLevel="0" collapsed="false">
      <c r="B3134" s="88" t="s">
        <v>15</v>
      </c>
      <c r="C3134" s="89" t="n">
        <v>1185732</v>
      </c>
      <c r="D3134" s="90" t="n">
        <v>44272</v>
      </c>
      <c r="E3134" s="88" t="s">
        <v>26</v>
      </c>
      <c r="F3134" s="88" t="s">
        <v>130</v>
      </c>
      <c r="G3134" s="88" t="s">
        <v>133</v>
      </c>
      <c r="H3134" s="91" t="s">
        <v>32</v>
      </c>
      <c r="I3134" s="92" t="n">
        <v>49</v>
      </c>
      <c r="J3134" s="93" t="n">
        <v>165</v>
      </c>
      <c r="K3134" s="94" t="n">
        <f aca="false">I3134 * J3134</f>
        <v>8085</v>
      </c>
      <c r="L3134" s="94" t="n">
        <f aca="false">K3134 *M3134</f>
        <v>4042.5</v>
      </c>
      <c r="M3134" s="95" t="n">
        <v>0.5</v>
      </c>
      <c r="N3134" s="88" t="s">
        <v>23</v>
      </c>
      <c r="O3134" s="91" t="s">
        <v>218</v>
      </c>
      <c r="P3134" s="0" t="str">
        <f aca="false">RIGHT(H3134,LEN(H3134) - FIND(" ", H3134))</f>
        <v>Street Footwear</v>
      </c>
    </row>
    <row r="3135" customFormat="false" ht="14.25" hidden="false" customHeight="true" outlineLevel="0" collapsed="false">
      <c r="B3135" s="88" t="s">
        <v>15</v>
      </c>
      <c r="C3135" s="89" t="n">
        <v>1185732</v>
      </c>
      <c r="D3135" s="90" t="n">
        <v>44272</v>
      </c>
      <c r="E3135" s="88" t="s">
        <v>26</v>
      </c>
      <c r="F3135" s="88" t="s">
        <v>130</v>
      </c>
      <c r="G3135" s="88" t="s">
        <v>133</v>
      </c>
      <c r="H3135" s="91" t="s">
        <v>24</v>
      </c>
      <c r="I3135" s="92" t="n">
        <v>49</v>
      </c>
      <c r="J3135" s="93" t="n">
        <v>69</v>
      </c>
      <c r="K3135" s="94" t="n">
        <f aca="false">I3135 * J3135</f>
        <v>3381</v>
      </c>
      <c r="L3135" s="94" t="n">
        <f aca="false">K3135 *M3135</f>
        <v>1724.31</v>
      </c>
      <c r="M3135" s="95" t="n">
        <v>0.51</v>
      </c>
      <c r="N3135" s="88" t="s">
        <v>23</v>
      </c>
      <c r="O3135" s="91" t="s">
        <v>218</v>
      </c>
      <c r="P3135" s="0" t="str">
        <f aca="false">RIGHT(H3135,LEN(H3135) - FIND(" ", H3135))</f>
        <v>Athletic Footwear</v>
      </c>
    </row>
    <row r="3136" customFormat="false" ht="14.25" hidden="false" customHeight="true" outlineLevel="0" collapsed="false">
      <c r="B3136" s="88" t="s">
        <v>15</v>
      </c>
      <c r="C3136" s="89" t="n">
        <v>1185732</v>
      </c>
      <c r="D3136" s="90" t="n">
        <v>44272</v>
      </c>
      <c r="E3136" s="88" t="s">
        <v>26</v>
      </c>
      <c r="F3136" s="88" t="s">
        <v>130</v>
      </c>
      <c r="G3136" s="88" t="s">
        <v>133</v>
      </c>
      <c r="H3136" s="91" t="s">
        <v>48</v>
      </c>
      <c r="I3136" s="92" t="n">
        <v>38</v>
      </c>
      <c r="J3136" s="93" t="n">
        <v>75</v>
      </c>
      <c r="K3136" s="94" t="n">
        <f aca="false">I3136 * J3136</f>
        <v>2850</v>
      </c>
      <c r="L3136" s="94" t="n">
        <f aca="false">K3136 *M3136</f>
        <v>1168.5</v>
      </c>
      <c r="M3136" s="95" t="n">
        <v>0.41</v>
      </c>
      <c r="N3136" s="88" t="s">
        <v>23</v>
      </c>
      <c r="O3136" s="91" t="s">
        <v>219</v>
      </c>
      <c r="P3136" s="0" t="str">
        <f aca="false">RIGHT(H3136,LEN(H3136) - FIND(" ", H3136))</f>
        <v>Street Footwear</v>
      </c>
    </row>
    <row r="3137" customFormat="false" ht="14.25" hidden="false" customHeight="true" outlineLevel="0" collapsed="false">
      <c r="B3137" s="88" t="s">
        <v>15</v>
      </c>
      <c r="C3137" s="89" t="n">
        <v>1185732</v>
      </c>
      <c r="D3137" s="90" t="n">
        <v>44272</v>
      </c>
      <c r="E3137" s="88" t="s">
        <v>26</v>
      </c>
      <c r="F3137" s="88" t="s">
        <v>130</v>
      </c>
      <c r="G3137" s="88" t="s">
        <v>133</v>
      </c>
      <c r="H3137" s="91" t="s">
        <v>44</v>
      </c>
      <c r="I3137" s="92" t="n">
        <v>44</v>
      </c>
      <c r="J3137" s="93" t="n">
        <v>38</v>
      </c>
      <c r="K3137" s="94" t="n">
        <f aca="false">I3137 * J3137</f>
        <v>1672</v>
      </c>
      <c r="L3137" s="94" t="n">
        <f aca="false">K3137 *M3137</f>
        <v>702.24</v>
      </c>
      <c r="M3137" s="95" t="n">
        <v>0.42</v>
      </c>
      <c r="N3137" s="88" t="s">
        <v>23</v>
      </c>
      <c r="O3137" s="91" t="s">
        <v>219</v>
      </c>
      <c r="P3137" s="0" t="str">
        <f aca="false">RIGHT(H3137,LEN(H3137) - FIND(" ", H3137))</f>
        <v>Athletic Footwear</v>
      </c>
    </row>
    <row r="3138" customFormat="false" ht="14.25" hidden="false" customHeight="true" outlineLevel="0" collapsed="false">
      <c r="B3138" s="88" t="s">
        <v>15</v>
      </c>
      <c r="C3138" s="89" t="n">
        <v>1185732</v>
      </c>
      <c r="D3138" s="90" t="n">
        <v>44272</v>
      </c>
      <c r="E3138" s="88" t="s">
        <v>26</v>
      </c>
      <c r="F3138" s="88" t="s">
        <v>130</v>
      </c>
      <c r="G3138" s="88" t="s">
        <v>133</v>
      </c>
      <c r="H3138" s="91" t="s">
        <v>16</v>
      </c>
      <c r="I3138" s="92" t="n">
        <v>58</v>
      </c>
      <c r="J3138" s="93" t="n">
        <v>60</v>
      </c>
      <c r="K3138" s="94" t="n">
        <f aca="false">I3138 * J3138</f>
        <v>3480</v>
      </c>
      <c r="L3138" s="94" t="n">
        <f aca="false">K3138 *M3138</f>
        <v>1566</v>
      </c>
      <c r="M3138" s="95" t="n">
        <v>0.45</v>
      </c>
      <c r="N3138" s="88" t="s">
        <v>23</v>
      </c>
      <c r="O3138" s="91" t="s">
        <v>218</v>
      </c>
      <c r="P3138" s="0" t="str">
        <f aca="false">RIGHT(H3138,LEN(H3138) - FIND(" ", H3138))</f>
        <v>Apparel</v>
      </c>
    </row>
    <row r="3139" customFormat="false" ht="14.25" hidden="false" customHeight="true" outlineLevel="0" collapsed="false">
      <c r="B3139" s="88" t="s">
        <v>15</v>
      </c>
      <c r="C3139" s="89" t="n">
        <v>1185732</v>
      </c>
      <c r="D3139" s="90" t="n">
        <v>44272</v>
      </c>
      <c r="E3139" s="88" t="s">
        <v>26</v>
      </c>
      <c r="F3139" s="88" t="s">
        <v>130</v>
      </c>
      <c r="G3139" s="88" t="s">
        <v>133</v>
      </c>
      <c r="H3139" s="91" t="s">
        <v>38</v>
      </c>
      <c r="I3139" s="92" t="n">
        <v>45</v>
      </c>
      <c r="J3139" s="93" t="n">
        <v>75</v>
      </c>
      <c r="K3139" s="94" t="n">
        <f aca="false">I3139 * J3139</f>
        <v>3375</v>
      </c>
      <c r="L3139" s="94" t="n">
        <f aca="false">K3139 *M3139</f>
        <v>1586.25</v>
      </c>
      <c r="M3139" s="95" t="n">
        <v>0.47</v>
      </c>
      <c r="N3139" s="88" t="s">
        <v>23</v>
      </c>
      <c r="O3139" s="91" t="s">
        <v>219</v>
      </c>
      <c r="P3139" s="0" t="str">
        <f aca="false">RIGHT(H3139,LEN(H3139) - FIND(" ", H3139))</f>
        <v>Apparel</v>
      </c>
    </row>
    <row r="3140" customFormat="false" ht="14.25" hidden="false" customHeight="true" outlineLevel="0" collapsed="false">
      <c r="B3140" s="88" t="s">
        <v>22</v>
      </c>
      <c r="C3140" s="89" t="n">
        <v>1189833</v>
      </c>
      <c r="D3140" s="90" t="n">
        <v>44272</v>
      </c>
      <c r="E3140" s="88" t="s">
        <v>18</v>
      </c>
      <c r="F3140" s="88" t="s">
        <v>19</v>
      </c>
      <c r="G3140" s="88" t="s">
        <v>129</v>
      </c>
      <c r="H3140" s="91" t="s">
        <v>16</v>
      </c>
      <c r="I3140" s="92" t="n">
        <v>40</v>
      </c>
      <c r="J3140" s="93" t="n">
        <v>140</v>
      </c>
      <c r="K3140" s="94" t="n">
        <f aca="false">I3140 * J3140</f>
        <v>5600</v>
      </c>
      <c r="L3140" s="94" t="n">
        <f aca="false">K3140 *M3140</f>
        <v>3192</v>
      </c>
      <c r="M3140" s="95" t="n">
        <v>0.57</v>
      </c>
      <c r="N3140" s="88" t="s">
        <v>31</v>
      </c>
      <c r="O3140" s="91" t="s">
        <v>218</v>
      </c>
      <c r="P3140" s="0" t="str">
        <f aca="false">RIGHT(H3140,LEN(H3140) - FIND(" ", H3140))</f>
        <v>Apparel</v>
      </c>
    </row>
    <row r="3141" customFormat="false" ht="14.25" hidden="false" customHeight="true" outlineLevel="0" collapsed="false">
      <c r="B3141" s="88" t="s">
        <v>30</v>
      </c>
      <c r="C3141" s="89" t="n">
        <v>1197831</v>
      </c>
      <c r="D3141" s="90" t="n">
        <v>44272</v>
      </c>
      <c r="E3141" s="88" t="s">
        <v>40</v>
      </c>
      <c r="F3141" s="88" t="s">
        <v>155</v>
      </c>
      <c r="G3141" s="88" t="s">
        <v>122</v>
      </c>
      <c r="H3141" s="91" t="s">
        <v>24</v>
      </c>
      <c r="I3141" s="92" t="n">
        <v>23</v>
      </c>
      <c r="J3141" s="93" t="n">
        <v>219</v>
      </c>
      <c r="K3141" s="94" t="n">
        <f aca="false">I3141 * J3141</f>
        <v>5037</v>
      </c>
      <c r="L3141" s="94" t="n">
        <f aca="false">K3141 *M3141</f>
        <v>1964.43</v>
      </c>
      <c r="M3141" s="95" t="n">
        <v>0.39</v>
      </c>
      <c r="N3141" s="88" t="s">
        <v>31</v>
      </c>
      <c r="O3141" s="91" t="s">
        <v>218</v>
      </c>
      <c r="P3141" s="0" t="str">
        <f aca="false">RIGHT(H3141,LEN(H3141) - FIND(" ", H3141))</f>
        <v>Athletic Footwear</v>
      </c>
    </row>
    <row r="3142" customFormat="false" ht="14.25" hidden="false" customHeight="true" outlineLevel="0" collapsed="false">
      <c r="B3142" s="88" t="s">
        <v>15</v>
      </c>
      <c r="C3142" s="89" t="n">
        <v>1185732</v>
      </c>
      <c r="D3142" s="90" t="n">
        <v>44272</v>
      </c>
      <c r="E3142" s="88" t="s">
        <v>26</v>
      </c>
      <c r="F3142" s="88" t="s">
        <v>130</v>
      </c>
      <c r="G3142" s="88" t="s">
        <v>133</v>
      </c>
      <c r="H3142" s="91" t="s">
        <v>32</v>
      </c>
      <c r="I3142" s="92" t="n">
        <v>39</v>
      </c>
      <c r="J3142" s="93" t="n">
        <v>188</v>
      </c>
      <c r="K3142" s="94" t="n">
        <f aca="false">I3142 * J3142</f>
        <v>7332</v>
      </c>
      <c r="L3142" s="94" t="n">
        <f aca="false">K3142 *M3142</f>
        <v>3372.72</v>
      </c>
      <c r="M3142" s="95" t="n">
        <v>0.46</v>
      </c>
      <c r="N3142" s="88" t="s">
        <v>31</v>
      </c>
      <c r="O3142" s="91" t="s">
        <v>218</v>
      </c>
      <c r="P3142" s="0" t="str">
        <f aca="false">RIGHT(H3142,LEN(H3142) - FIND(" ", H3142))</f>
        <v>Street Footwear</v>
      </c>
    </row>
    <row r="3143" customFormat="false" ht="14.25" hidden="false" customHeight="true" outlineLevel="0" collapsed="false">
      <c r="B3143" s="88" t="s">
        <v>15</v>
      </c>
      <c r="C3143" s="89" t="n">
        <v>1185732</v>
      </c>
      <c r="D3143" s="90" t="n">
        <v>44272</v>
      </c>
      <c r="E3143" s="88" t="s">
        <v>26</v>
      </c>
      <c r="F3143" s="88" t="s">
        <v>130</v>
      </c>
      <c r="G3143" s="88" t="s">
        <v>133</v>
      </c>
      <c r="H3143" s="91" t="s">
        <v>24</v>
      </c>
      <c r="I3143" s="92" t="n">
        <v>36</v>
      </c>
      <c r="J3143" s="93" t="n">
        <v>88</v>
      </c>
      <c r="K3143" s="94" t="n">
        <f aca="false">I3143 * J3143</f>
        <v>3168</v>
      </c>
      <c r="L3143" s="94" t="n">
        <f aca="false">K3143 *M3143</f>
        <v>1457.28</v>
      </c>
      <c r="M3143" s="95" t="n">
        <v>0.46</v>
      </c>
      <c r="N3143" s="88" t="s">
        <v>31</v>
      </c>
      <c r="O3143" s="91" t="s">
        <v>218</v>
      </c>
      <c r="P3143" s="0" t="str">
        <f aca="false">RIGHT(H3143,LEN(H3143) - FIND(" ", H3143))</f>
        <v>Athletic Footwear</v>
      </c>
    </row>
    <row r="3144" customFormat="false" ht="14.25" hidden="false" customHeight="true" outlineLevel="0" collapsed="false">
      <c r="B3144" s="88" t="s">
        <v>15</v>
      </c>
      <c r="C3144" s="89" t="n">
        <v>1185732</v>
      </c>
      <c r="D3144" s="90" t="n">
        <v>44272</v>
      </c>
      <c r="E3144" s="88" t="s">
        <v>26</v>
      </c>
      <c r="F3144" s="88" t="s">
        <v>130</v>
      </c>
      <c r="G3144" s="88" t="s">
        <v>133</v>
      </c>
      <c r="H3144" s="91" t="s">
        <v>48</v>
      </c>
      <c r="I3144" s="92" t="n">
        <v>32</v>
      </c>
      <c r="J3144" s="93" t="n">
        <v>105</v>
      </c>
      <c r="K3144" s="94" t="n">
        <f aca="false">I3144 * J3144</f>
        <v>3360</v>
      </c>
      <c r="L3144" s="94" t="n">
        <f aca="false">K3144 *M3144</f>
        <v>1142.4</v>
      </c>
      <c r="M3144" s="95" t="n">
        <v>0.34</v>
      </c>
      <c r="N3144" s="88" t="s">
        <v>31</v>
      </c>
      <c r="O3144" s="91" t="s">
        <v>219</v>
      </c>
      <c r="P3144" s="0" t="str">
        <f aca="false">RIGHT(H3144,LEN(H3144) - FIND(" ", H3144))</f>
        <v>Street Footwear</v>
      </c>
    </row>
    <row r="3145" customFormat="false" ht="14.25" hidden="false" customHeight="true" outlineLevel="0" collapsed="false">
      <c r="B3145" s="88" t="s">
        <v>15</v>
      </c>
      <c r="C3145" s="89" t="n">
        <v>1185732</v>
      </c>
      <c r="D3145" s="90" t="n">
        <v>44272</v>
      </c>
      <c r="E3145" s="88" t="s">
        <v>26</v>
      </c>
      <c r="F3145" s="88" t="s">
        <v>130</v>
      </c>
      <c r="G3145" s="88" t="s">
        <v>133</v>
      </c>
      <c r="H3145" s="91" t="s">
        <v>44</v>
      </c>
      <c r="I3145" s="92" t="n">
        <v>33</v>
      </c>
      <c r="J3145" s="93" t="n">
        <v>45</v>
      </c>
      <c r="K3145" s="94" t="n">
        <f aca="false">I3145 * J3145</f>
        <v>1485</v>
      </c>
      <c r="L3145" s="94" t="n">
        <f aca="false">K3145 *M3145</f>
        <v>549.45</v>
      </c>
      <c r="M3145" s="95" t="n">
        <v>0.37</v>
      </c>
      <c r="N3145" s="88" t="s">
        <v>31</v>
      </c>
      <c r="O3145" s="91" t="s">
        <v>219</v>
      </c>
      <c r="P3145" s="0" t="str">
        <f aca="false">RIGHT(H3145,LEN(H3145) - FIND(" ", H3145))</f>
        <v>Athletic Footwear</v>
      </c>
    </row>
    <row r="3146" customFormat="false" ht="14.25" hidden="false" customHeight="true" outlineLevel="0" collapsed="false">
      <c r="B3146" s="88" t="s">
        <v>15</v>
      </c>
      <c r="C3146" s="89" t="n">
        <v>1185732</v>
      </c>
      <c r="D3146" s="90" t="n">
        <v>44272</v>
      </c>
      <c r="E3146" s="88" t="s">
        <v>26</v>
      </c>
      <c r="F3146" s="88" t="s">
        <v>130</v>
      </c>
      <c r="G3146" s="88" t="s">
        <v>133</v>
      </c>
      <c r="H3146" s="91" t="s">
        <v>16</v>
      </c>
      <c r="I3146" s="92" t="n">
        <v>47</v>
      </c>
      <c r="J3146" s="93" t="n">
        <v>60</v>
      </c>
      <c r="K3146" s="94" t="n">
        <f aca="false">I3146 * J3146</f>
        <v>2820</v>
      </c>
      <c r="L3146" s="94" t="n">
        <f aca="false">K3146 *M3146</f>
        <v>930.6</v>
      </c>
      <c r="M3146" s="95" t="n">
        <v>0.33</v>
      </c>
      <c r="N3146" s="88" t="s">
        <v>31</v>
      </c>
      <c r="O3146" s="91" t="s">
        <v>218</v>
      </c>
      <c r="P3146" s="0" t="str">
        <f aca="false">RIGHT(H3146,LEN(H3146) - FIND(" ", H3146))</f>
        <v>Apparel</v>
      </c>
    </row>
    <row r="3147" customFormat="false" ht="14.25" hidden="false" customHeight="true" outlineLevel="0" collapsed="false">
      <c r="B3147" s="88" t="s">
        <v>15</v>
      </c>
      <c r="C3147" s="89" t="n">
        <v>1185732</v>
      </c>
      <c r="D3147" s="90" t="n">
        <v>44272</v>
      </c>
      <c r="E3147" s="88" t="s">
        <v>26</v>
      </c>
      <c r="F3147" s="88" t="s">
        <v>130</v>
      </c>
      <c r="G3147" s="88" t="s">
        <v>133</v>
      </c>
      <c r="H3147" s="91" t="s">
        <v>38</v>
      </c>
      <c r="I3147" s="92" t="n">
        <v>36</v>
      </c>
      <c r="J3147" s="93" t="n">
        <v>99</v>
      </c>
      <c r="K3147" s="94" t="n">
        <f aca="false">I3147 * J3147</f>
        <v>3564</v>
      </c>
      <c r="L3147" s="94" t="n">
        <f aca="false">K3147 *M3147</f>
        <v>1354.32</v>
      </c>
      <c r="M3147" s="95" t="n">
        <v>0.38</v>
      </c>
      <c r="N3147" s="88" t="s">
        <v>31</v>
      </c>
      <c r="O3147" s="91" t="s">
        <v>219</v>
      </c>
      <c r="P3147" s="0" t="str">
        <f aca="false">RIGHT(H3147,LEN(H3147) - FIND(" ", H3147))</f>
        <v>Apparel</v>
      </c>
    </row>
    <row r="3148" customFormat="false" ht="14.25" hidden="false" customHeight="true" outlineLevel="0" collapsed="false">
      <c r="B3148" s="88" t="s">
        <v>22</v>
      </c>
      <c r="C3148" s="89" t="n">
        <v>1189833</v>
      </c>
      <c r="D3148" s="90" t="n">
        <v>44273</v>
      </c>
      <c r="E3148" s="88" t="s">
        <v>18</v>
      </c>
      <c r="F3148" s="88" t="s">
        <v>19</v>
      </c>
      <c r="G3148" s="88" t="s">
        <v>129</v>
      </c>
      <c r="H3148" s="91" t="s">
        <v>38</v>
      </c>
      <c r="I3148" s="92" t="n">
        <v>45</v>
      </c>
      <c r="J3148" s="93" t="n">
        <v>650</v>
      </c>
      <c r="K3148" s="94" t="n">
        <f aca="false">I3148 * J3148</f>
        <v>29250</v>
      </c>
      <c r="L3148" s="94" t="n">
        <f aca="false">K3148 *M3148</f>
        <v>5850</v>
      </c>
      <c r="M3148" s="95" t="n">
        <v>0.2</v>
      </c>
      <c r="N3148" s="88" t="s">
        <v>31</v>
      </c>
      <c r="O3148" s="91" t="s">
        <v>219</v>
      </c>
      <c r="P3148" s="0" t="str">
        <f aca="false">RIGHT(H3148,LEN(H3148) - FIND(" ", H3148))</f>
        <v>Apparel</v>
      </c>
    </row>
    <row r="3149" customFormat="false" ht="14.25" hidden="false" customHeight="true" outlineLevel="0" collapsed="false">
      <c r="B3149" s="88" t="s">
        <v>30</v>
      </c>
      <c r="C3149" s="89" t="n">
        <v>1197831</v>
      </c>
      <c r="D3149" s="90" t="n">
        <v>44273</v>
      </c>
      <c r="E3149" s="88" t="s">
        <v>40</v>
      </c>
      <c r="F3149" s="88" t="s">
        <v>155</v>
      </c>
      <c r="G3149" s="88" t="s">
        <v>122</v>
      </c>
      <c r="H3149" s="91" t="s">
        <v>48</v>
      </c>
      <c r="I3149" s="92" t="n">
        <v>35</v>
      </c>
      <c r="J3149" s="93" t="n">
        <v>450</v>
      </c>
      <c r="K3149" s="94" t="n">
        <f aca="false">I3149 * J3149</f>
        <v>15750</v>
      </c>
      <c r="L3149" s="94" t="n">
        <f aca="false">K3149 *M3149</f>
        <v>5512.5</v>
      </c>
      <c r="M3149" s="95" t="n">
        <v>0.35</v>
      </c>
      <c r="N3149" s="88" t="s">
        <v>31</v>
      </c>
      <c r="O3149" s="91" t="s">
        <v>219</v>
      </c>
      <c r="P3149" s="0" t="str">
        <f aca="false">RIGHT(H3149,LEN(H3149) - FIND(" ", H3149))</f>
        <v>Street Footwear</v>
      </c>
    </row>
    <row r="3150" customFormat="false" ht="14.25" hidden="false" customHeight="true" outlineLevel="0" collapsed="false">
      <c r="B3150" s="88" t="s">
        <v>22</v>
      </c>
      <c r="C3150" s="89" t="n">
        <v>1189833</v>
      </c>
      <c r="D3150" s="90" t="n">
        <v>44273</v>
      </c>
      <c r="E3150" s="88" t="s">
        <v>18</v>
      </c>
      <c r="F3150" s="88" t="s">
        <v>19</v>
      </c>
      <c r="G3150" s="88" t="s">
        <v>129</v>
      </c>
      <c r="H3150" s="91" t="s">
        <v>38</v>
      </c>
      <c r="I3150" s="92" t="n">
        <v>41</v>
      </c>
      <c r="J3150" s="93" t="n">
        <v>176</v>
      </c>
      <c r="K3150" s="94" t="n">
        <f aca="false">I3150 * J3150</f>
        <v>7216</v>
      </c>
      <c r="L3150" s="94" t="n">
        <f aca="false">K3150 *M3150</f>
        <v>2164.8</v>
      </c>
      <c r="M3150" s="95" t="n">
        <v>0.3</v>
      </c>
      <c r="N3150" s="88" t="s">
        <v>23</v>
      </c>
      <c r="O3150" s="91" t="s">
        <v>219</v>
      </c>
      <c r="P3150" s="0" t="str">
        <f aca="false">RIGHT(H3150,LEN(H3150) - FIND(" ", H3150))</f>
        <v>Apparel</v>
      </c>
    </row>
    <row r="3151" customFormat="false" ht="14.25" hidden="false" customHeight="true" outlineLevel="0" collapsed="false">
      <c r="B3151" s="88" t="s">
        <v>30</v>
      </c>
      <c r="C3151" s="89" t="n">
        <v>1197831</v>
      </c>
      <c r="D3151" s="90" t="n">
        <v>44273</v>
      </c>
      <c r="E3151" s="88" t="s">
        <v>40</v>
      </c>
      <c r="F3151" s="88" t="s">
        <v>155</v>
      </c>
      <c r="G3151" s="88" t="s">
        <v>122</v>
      </c>
      <c r="H3151" s="91" t="s">
        <v>48</v>
      </c>
      <c r="I3151" s="92" t="n">
        <v>32</v>
      </c>
      <c r="J3151" s="93" t="n">
        <v>122</v>
      </c>
      <c r="K3151" s="94" t="n">
        <f aca="false">I3151 * J3151</f>
        <v>3904</v>
      </c>
      <c r="L3151" s="94" t="n">
        <f aca="false">K3151 *M3151</f>
        <v>1873.92</v>
      </c>
      <c r="M3151" s="95" t="n">
        <v>0.48</v>
      </c>
      <c r="N3151" s="88" t="s">
        <v>23</v>
      </c>
      <c r="O3151" s="91" t="s">
        <v>219</v>
      </c>
      <c r="P3151" s="0" t="str">
        <f aca="false">RIGHT(H3151,LEN(H3151) - FIND(" ", H3151))</f>
        <v>Street Footwear</v>
      </c>
    </row>
    <row r="3152" customFormat="false" ht="14.25" hidden="false" customHeight="true" outlineLevel="0" collapsed="false">
      <c r="B3152" s="88" t="s">
        <v>22</v>
      </c>
      <c r="C3152" s="89" t="n">
        <v>1189833</v>
      </c>
      <c r="D3152" s="90" t="n">
        <v>44273</v>
      </c>
      <c r="E3152" s="88" t="s">
        <v>18</v>
      </c>
      <c r="F3152" s="88" t="s">
        <v>19</v>
      </c>
      <c r="G3152" s="88" t="s">
        <v>129</v>
      </c>
      <c r="H3152" s="91" t="s">
        <v>38</v>
      </c>
      <c r="I3152" s="92" t="n">
        <v>32</v>
      </c>
      <c r="J3152" s="93" t="n">
        <v>208</v>
      </c>
      <c r="K3152" s="94" t="n">
        <f aca="false">I3152 * J3152</f>
        <v>6656</v>
      </c>
      <c r="L3152" s="94" t="n">
        <f aca="false">K3152 *M3152</f>
        <v>1730.56</v>
      </c>
      <c r="M3152" s="95" t="n">
        <v>0.26</v>
      </c>
      <c r="N3152" s="88" t="s">
        <v>31</v>
      </c>
      <c r="O3152" s="91" t="s">
        <v>219</v>
      </c>
      <c r="P3152" s="0" t="str">
        <f aca="false">RIGHT(H3152,LEN(H3152) - FIND(" ", H3152))</f>
        <v>Apparel</v>
      </c>
    </row>
    <row r="3153" customFormat="false" ht="14.25" hidden="false" customHeight="true" outlineLevel="0" collapsed="false">
      <c r="B3153" s="88" t="s">
        <v>30</v>
      </c>
      <c r="C3153" s="89" t="n">
        <v>1197831</v>
      </c>
      <c r="D3153" s="90" t="n">
        <v>44273</v>
      </c>
      <c r="E3153" s="88" t="s">
        <v>40</v>
      </c>
      <c r="F3153" s="88" t="s">
        <v>155</v>
      </c>
      <c r="G3153" s="88" t="s">
        <v>122</v>
      </c>
      <c r="H3153" s="91" t="s">
        <v>48</v>
      </c>
      <c r="I3153" s="92" t="n">
        <v>23</v>
      </c>
      <c r="J3153" s="93" t="n">
        <v>140</v>
      </c>
      <c r="K3153" s="94" t="n">
        <f aca="false">I3153 * J3153</f>
        <v>3220</v>
      </c>
      <c r="L3153" s="94" t="n">
        <f aca="false">K3153 *M3153</f>
        <v>1255.8</v>
      </c>
      <c r="M3153" s="95" t="n">
        <v>0.39</v>
      </c>
      <c r="N3153" s="88" t="s">
        <v>31</v>
      </c>
      <c r="O3153" s="91" t="s">
        <v>219</v>
      </c>
      <c r="P3153" s="0" t="str">
        <f aca="false">RIGHT(H3153,LEN(H3153) - FIND(" ", H3153))</f>
        <v>Street Footwear</v>
      </c>
    </row>
    <row r="3154" customFormat="false" ht="14.25" hidden="false" customHeight="true" outlineLevel="0" collapsed="false">
      <c r="B3154" s="88" t="s">
        <v>22</v>
      </c>
      <c r="C3154" s="89" t="n">
        <v>1189833</v>
      </c>
      <c r="D3154" s="90" t="n">
        <v>44274</v>
      </c>
      <c r="E3154" s="88" t="s">
        <v>18</v>
      </c>
      <c r="F3154" s="88" t="s">
        <v>19</v>
      </c>
      <c r="G3154" s="88" t="s">
        <v>129</v>
      </c>
      <c r="H3154" s="91" t="s">
        <v>32</v>
      </c>
      <c r="I3154" s="92" t="n">
        <v>35</v>
      </c>
      <c r="J3154" s="93" t="n">
        <v>800</v>
      </c>
      <c r="K3154" s="94" t="n">
        <f aca="false">I3154 * J3154</f>
        <v>28000</v>
      </c>
      <c r="L3154" s="94" t="n">
        <f aca="false">K3154 *M3154</f>
        <v>11200</v>
      </c>
      <c r="M3154" s="95" t="n">
        <v>0.4</v>
      </c>
      <c r="N3154" s="88" t="s">
        <v>31</v>
      </c>
      <c r="O3154" s="91" t="s">
        <v>218</v>
      </c>
      <c r="P3154" s="0" t="str">
        <f aca="false">RIGHT(H3154,LEN(H3154) - FIND(" ", H3154))</f>
        <v>Street Footwear</v>
      </c>
    </row>
    <row r="3155" customFormat="false" ht="14.25" hidden="false" customHeight="true" outlineLevel="0" collapsed="false">
      <c r="B3155" s="88" t="s">
        <v>30</v>
      </c>
      <c r="C3155" s="89" t="n">
        <v>1197831</v>
      </c>
      <c r="D3155" s="90" t="n">
        <v>44274</v>
      </c>
      <c r="E3155" s="88" t="s">
        <v>40</v>
      </c>
      <c r="F3155" s="88" t="s">
        <v>155</v>
      </c>
      <c r="G3155" s="88" t="s">
        <v>122</v>
      </c>
      <c r="H3155" s="91" t="s">
        <v>44</v>
      </c>
      <c r="I3155" s="92" t="n">
        <v>35</v>
      </c>
      <c r="J3155" s="93" t="n">
        <v>400</v>
      </c>
      <c r="K3155" s="94" t="n">
        <f aca="false">I3155 * J3155</f>
        <v>14000</v>
      </c>
      <c r="L3155" s="94" t="n">
        <f aca="false">K3155 *M3155</f>
        <v>6300</v>
      </c>
      <c r="M3155" s="95" t="n">
        <v>0.45</v>
      </c>
      <c r="N3155" s="88" t="s">
        <v>31</v>
      </c>
      <c r="O3155" s="91" t="s">
        <v>219</v>
      </c>
      <c r="P3155" s="0" t="str">
        <f aca="false">RIGHT(H3155,LEN(H3155) - FIND(" ", H3155))</f>
        <v>Athletic Footwear</v>
      </c>
    </row>
    <row r="3156" customFormat="false" ht="14.25" hidden="false" customHeight="true" outlineLevel="0" collapsed="false">
      <c r="B3156" s="88" t="s">
        <v>37</v>
      </c>
      <c r="C3156" s="89" t="n">
        <v>1197831</v>
      </c>
      <c r="D3156" s="90" t="n">
        <v>44274</v>
      </c>
      <c r="E3156" s="88" t="s">
        <v>40</v>
      </c>
      <c r="F3156" s="88" t="s">
        <v>80</v>
      </c>
      <c r="G3156" s="88" t="s">
        <v>125</v>
      </c>
      <c r="H3156" s="91" t="s">
        <v>32</v>
      </c>
      <c r="I3156" s="92" t="n">
        <v>20</v>
      </c>
      <c r="J3156" s="93" t="n">
        <v>645</v>
      </c>
      <c r="K3156" s="94" t="n">
        <f aca="false">I3156 * J3156</f>
        <v>12900</v>
      </c>
      <c r="L3156" s="94" t="n">
        <f aca="false">K3156 *M3156</f>
        <v>5160</v>
      </c>
      <c r="M3156" s="95" t="n">
        <v>0.4</v>
      </c>
      <c r="N3156" s="88" t="s">
        <v>23</v>
      </c>
      <c r="O3156" s="91" t="s">
        <v>218</v>
      </c>
      <c r="P3156" s="0" t="str">
        <f aca="false">RIGHT(H3156,LEN(H3156) - FIND(" ", H3156))</f>
        <v>Street Footwear</v>
      </c>
    </row>
    <row r="3157" customFormat="false" ht="14.25" hidden="false" customHeight="true" outlineLevel="0" collapsed="false">
      <c r="B3157" s="88" t="s">
        <v>37</v>
      </c>
      <c r="C3157" s="89" t="n">
        <v>1197831</v>
      </c>
      <c r="D3157" s="90" t="n">
        <v>44274</v>
      </c>
      <c r="E3157" s="88" t="s">
        <v>40</v>
      </c>
      <c r="F3157" s="88" t="s">
        <v>80</v>
      </c>
      <c r="G3157" s="88" t="s">
        <v>125</v>
      </c>
      <c r="H3157" s="91" t="s">
        <v>24</v>
      </c>
      <c r="I3157" s="92" t="n">
        <v>20</v>
      </c>
      <c r="J3157" s="93" t="n">
        <v>325</v>
      </c>
      <c r="K3157" s="94" t="n">
        <f aca="false">I3157 * J3157</f>
        <v>6500</v>
      </c>
      <c r="L3157" s="94" t="n">
        <f aca="false">K3157 *M3157</f>
        <v>2275</v>
      </c>
      <c r="M3157" s="95" t="n">
        <v>0.35</v>
      </c>
      <c r="N3157" s="88" t="s">
        <v>23</v>
      </c>
      <c r="O3157" s="91" t="s">
        <v>218</v>
      </c>
      <c r="P3157" s="0" t="str">
        <f aca="false">RIGHT(H3157,LEN(H3157) - FIND(" ", H3157))</f>
        <v>Athletic Footwear</v>
      </c>
    </row>
    <row r="3158" customFormat="false" ht="14.25" hidden="false" customHeight="true" outlineLevel="0" collapsed="false">
      <c r="B3158" s="88" t="s">
        <v>37</v>
      </c>
      <c r="C3158" s="89" t="n">
        <v>1197831</v>
      </c>
      <c r="D3158" s="90" t="n">
        <v>44274</v>
      </c>
      <c r="E3158" s="88" t="s">
        <v>40</v>
      </c>
      <c r="F3158" s="88" t="s">
        <v>80</v>
      </c>
      <c r="G3158" s="88" t="s">
        <v>125</v>
      </c>
      <c r="H3158" s="91" t="s">
        <v>48</v>
      </c>
      <c r="I3158" s="92" t="n">
        <v>10</v>
      </c>
      <c r="J3158" s="93" t="n">
        <v>350</v>
      </c>
      <c r="K3158" s="94" t="n">
        <f aca="false">I3158 * J3158</f>
        <v>3500</v>
      </c>
      <c r="L3158" s="94" t="n">
        <f aca="false">K3158 *M3158</f>
        <v>1400</v>
      </c>
      <c r="M3158" s="95" t="n">
        <v>0.4</v>
      </c>
      <c r="N3158" s="88" t="s">
        <v>23</v>
      </c>
      <c r="O3158" s="91" t="s">
        <v>219</v>
      </c>
      <c r="P3158" s="0" t="str">
        <f aca="false">RIGHT(H3158,LEN(H3158) - FIND(" ", H3158))</f>
        <v>Street Footwear</v>
      </c>
    </row>
    <row r="3159" customFormat="false" ht="14.25" hidden="false" customHeight="true" outlineLevel="0" collapsed="false">
      <c r="B3159" s="88" t="s">
        <v>37</v>
      </c>
      <c r="C3159" s="89" t="n">
        <v>1197831</v>
      </c>
      <c r="D3159" s="90" t="n">
        <v>44274</v>
      </c>
      <c r="E3159" s="88" t="s">
        <v>40</v>
      </c>
      <c r="F3159" s="88" t="s">
        <v>80</v>
      </c>
      <c r="G3159" s="88" t="s">
        <v>125</v>
      </c>
      <c r="H3159" s="91" t="s">
        <v>44</v>
      </c>
      <c r="I3159" s="92" t="n">
        <v>20</v>
      </c>
      <c r="J3159" s="93" t="n">
        <v>200</v>
      </c>
      <c r="K3159" s="94" t="n">
        <f aca="false">I3159 * J3159</f>
        <v>4000</v>
      </c>
      <c r="L3159" s="94" t="n">
        <f aca="false">K3159 *M3159</f>
        <v>1600</v>
      </c>
      <c r="M3159" s="95" t="n">
        <v>0.4</v>
      </c>
      <c r="N3159" s="88" t="s">
        <v>23</v>
      </c>
      <c r="O3159" s="91" t="s">
        <v>219</v>
      </c>
      <c r="P3159" s="0" t="str">
        <f aca="false">RIGHT(H3159,LEN(H3159) - FIND(" ", H3159))</f>
        <v>Athletic Footwear</v>
      </c>
    </row>
    <row r="3160" customFormat="false" ht="14.25" hidden="false" customHeight="true" outlineLevel="0" collapsed="false">
      <c r="B3160" s="88" t="s">
        <v>37</v>
      </c>
      <c r="C3160" s="89" t="n">
        <v>1197831</v>
      </c>
      <c r="D3160" s="90" t="n">
        <v>44274</v>
      </c>
      <c r="E3160" s="88" t="s">
        <v>40</v>
      </c>
      <c r="F3160" s="88" t="s">
        <v>80</v>
      </c>
      <c r="G3160" s="88" t="s">
        <v>125</v>
      </c>
      <c r="H3160" s="91" t="s">
        <v>16</v>
      </c>
      <c r="I3160" s="92" t="n">
        <v>35</v>
      </c>
      <c r="J3160" s="93" t="n">
        <v>250</v>
      </c>
      <c r="K3160" s="94" t="n">
        <f aca="false">I3160 * J3160</f>
        <v>8750</v>
      </c>
      <c r="L3160" s="94" t="n">
        <f aca="false">K3160 *M3160</f>
        <v>3062.5</v>
      </c>
      <c r="M3160" s="95" t="n">
        <v>0.35</v>
      </c>
      <c r="N3160" s="88" t="s">
        <v>23</v>
      </c>
      <c r="O3160" s="91" t="s">
        <v>218</v>
      </c>
      <c r="P3160" s="0" t="str">
        <f aca="false">RIGHT(H3160,LEN(H3160) - FIND(" ", H3160))</f>
        <v>Apparel</v>
      </c>
    </row>
    <row r="3161" customFormat="false" ht="14.25" hidden="false" customHeight="true" outlineLevel="0" collapsed="false">
      <c r="B3161" s="88" t="s">
        <v>37</v>
      </c>
      <c r="C3161" s="89" t="n">
        <v>1197831</v>
      </c>
      <c r="D3161" s="90" t="n">
        <v>44274</v>
      </c>
      <c r="E3161" s="88" t="s">
        <v>40</v>
      </c>
      <c r="F3161" s="88" t="s">
        <v>80</v>
      </c>
      <c r="G3161" s="88" t="s">
        <v>125</v>
      </c>
      <c r="H3161" s="91" t="s">
        <v>38</v>
      </c>
      <c r="I3161" s="92" t="n">
        <v>25</v>
      </c>
      <c r="J3161" s="93" t="n">
        <v>350</v>
      </c>
      <c r="K3161" s="94" t="n">
        <f aca="false">I3161 * J3161</f>
        <v>8750</v>
      </c>
      <c r="L3161" s="94" t="n">
        <f aca="false">K3161 *M3161</f>
        <v>3500</v>
      </c>
      <c r="M3161" s="95" t="n">
        <v>0.4</v>
      </c>
      <c r="N3161" s="88" t="s">
        <v>23</v>
      </c>
      <c r="O3161" s="91" t="s">
        <v>219</v>
      </c>
      <c r="P3161" s="0" t="str">
        <f aca="false">RIGHT(H3161,LEN(H3161) - FIND(" ", H3161))</f>
        <v>Apparel</v>
      </c>
    </row>
    <row r="3162" customFormat="false" ht="14.25" hidden="false" customHeight="true" outlineLevel="0" collapsed="false">
      <c r="B3162" s="88" t="s">
        <v>43</v>
      </c>
      <c r="C3162" s="89" t="n">
        <v>1197831</v>
      </c>
      <c r="D3162" s="90" t="n">
        <v>44274</v>
      </c>
      <c r="E3162" s="88" t="s">
        <v>40</v>
      </c>
      <c r="F3162" s="88" t="s">
        <v>145</v>
      </c>
      <c r="G3162" s="88" t="s">
        <v>142</v>
      </c>
      <c r="H3162" s="91" t="s">
        <v>32</v>
      </c>
      <c r="I3162" s="92" t="n">
        <v>20</v>
      </c>
      <c r="J3162" s="93" t="n">
        <v>570</v>
      </c>
      <c r="K3162" s="94" t="n">
        <f aca="false">I3162 * J3162</f>
        <v>11400</v>
      </c>
      <c r="L3162" s="94" t="n">
        <f aca="false">K3162 *M3162</f>
        <v>4560</v>
      </c>
      <c r="M3162" s="95" t="n">
        <v>0.4</v>
      </c>
      <c r="N3162" s="88" t="s">
        <v>23</v>
      </c>
      <c r="O3162" s="91" t="s">
        <v>218</v>
      </c>
      <c r="P3162" s="0" t="str">
        <f aca="false">RIGHT(H3162,LEN(H3162) - FIND(" ", H3162))</f>
        <v>Street Footwear</v>
      </c>
    </row>
    <row r="3163" customFormat="false" ht="14.25" hidden="false" customHeight="true" outlineLevel="0" collapsed="false">
      <c r="B3163" s="88" t="s">
        <v>43</v>
      </c>
      <c r="C3163" s="89" t="n">
        <v>1197831</v>
      </c>
      <c r="D3163" s="90" t="n">
        <v>44274</v>
      </c>
      <c r="E3163" s="88" t="s">
        <v>40</v>
      </c>
      <c r="F3163" s="88" t="s">
        <v>145</v>
      </c>
      <c r="G3163" s="88" t="s">
        <v>142</v>
      </c>
      <c r="H3163" s="91" t="s">
        <v>24</v>
      </c>
      <c r="I3163" s="92" t="n">
        <v>20</v>
      </c>
      <c r="J3163" s="93" t="n">
        <v>250</v>
      </c>
      <c r="K3163" s="94" t="n">
        <f aca="false">I3163 * J3163</f>
        <v>5000</v>
      </c>
      <c r="L3163" s="94" t="n">
        <f aca="false">K3163 *M3163</f>
        <v>1750</v>
      </c>
      <c r="M3163" s="95" t="n">
        <v>0.35</v>
      </c>
      <c r="N3163" s="88" t="s">
        <v>23</v>
      </c>
      <c r="O3163" s="91" t="s">
        <v>218</v>
      </c>
      <c r="P3163" s="0" t="str">
        <f aca="false">RIGHT(H3163,LEN(H3163) - FIND(" ", H3163))</f>
        <v>Athletic Footwear</v>
      </c>
    </row>
    <row r="3164" customFormat="false" ht="14.25" hidden="false" customHeight="true" outlineLevel="0" collapsed="false">
      <c r="B3164" s="88" t="s">
        <v>43</v>
      </c>
      <c r="C3164" s="89" t="n">
        <v>1197831</v>
      </c>
      <c r="D3164" s="90" t="n">
        <v>44274</v>
      </c>
      <c r="E3164" s="88" t="s">
        <v>40</v>
      </c>
      <c r="F3164" s="88" t="s">
        <v>145</v>
      </c>
      <c r="G3164" s="88" t="s">
        <v>142</v>
      </c>
      <c r="H3164" s="91" t="s">
        <v>48</v>
      </c>
      <c r="I3164" s="92" t="n">
        <v>10</v>
      </c>
      <c r="J3164" s="93" t="n">
        <v>275</v>
      </c>
      <c r="K3164" s="94" t="n">
        <f aca="false">I3164 * J3164</f>
        <v>2750</v>
      </c>
      <c r="L3164" s="94" t="n">
        <f aca="false">K3164 *M3164</f>
        <v>1100</v>
      </c>
      <c r="M3164" s="95" t="n">
        <v>0.4</v>
      </c>
      <c r="N3164" s="88" t="s">
        <v>23</v>
      </c>
      <c r="O3164" s="91" t="s">
        <v>219</v>
      </c>
      <c r="P3164" s="0" t="str">
        <f aca="false">RIGHT(H3164,LEN(H3164) - FIND(" ", H3164))</f>
        <v>Street Footwear</v>
      </c>
    </row>
    <row r="3165" customFormat="false" ht="14.25" hidden="false" customHeight="true" outlineLevel="0" collapsed="false">
      <c r="B3165" s="88" t="s">
        <v>43</v>
      </c>
      <c r="C3165" s="89" t="n">
        <v>1197831</v>
      </c>
      <c r="D3165" s="90" t="n">
        <v>44274</v>
      </c>
      <c r="E3165" s="88" t="s">
        <v>40</v>
      </c>
      <c r="F3165" s="88" t="s">
        <v>145</v>
      </c>
      <c r="G3165" s="88" t="s">
        <v>142</v>
      </c>
      <c r="H3165" s="91" t="s">
        <v>44</v>
      </c>
      <c r="I3165" s="92" t="n">
        <v>20</v>
      </c>
      <c r="J3165" s="93" t="n">
        <v>125</v>
      </c>
      <c r="K3165" s="94" t="n">
        <f aca="false">I3165 * J3165</f>
        <v>2500</v>
      </c>
      <c r="L3165" s="94" t="n">
        <f aca="false">K3165 *M3165</f>
        <v>1000</v>
      </c>
      <c r="M3165" s="95" t="n">
        <v>0.4</v>
      </c>
      <c r="N3165" s="88" t="s">
        <v>23</v>
      </c>
      <c r="O3165" s="91" t="s">
        <v>219</v>
      </c>
      <c r="P3165" s="0" t="str">
        <f aca="false">RIGHT(H3165,LEN(H3165) - FIND(" ", H3165))</f>
        <v>Athletic Footwear</v>
      </c>
    </row>
    <row r="3166" customFormat="false" ht="14.25" hidden="false" customHeight="true" outlineLevel="0" collapsed="false">
      <c r="B3166" s="88" t="s">
        <v>43</v>
      </c>
      <c r="C3166" s="89" t="n">
        <v>1197831</v>
      </c>
      <c r="D3166" s="90" t="n">
        <v>44274</v>
      </c>
      <c r="E3166" s="88" t="s">
        <v>40</v>
      </c>
      <c r="F3166" s="88" t="s">
        <v>145</v>
      </c>
      <c r="G3166" s="88" t="s">
        <v>142</v>
      </c>
      <c r="H3166" s="91" t="s">
        <v>16</v>
      </c>
      <c r="I3166" s="92" t="n">
        <v>35</v>
      </c>
      <c r="J3166" s="93" t="n">
        <v>175</v>
      </c>
      <c r="K3166" s="94" t="n">
        <f aca="false">I3166 * J3166</f>
        <v>6125</v>
      </c>
      <c r="L3166" s="94" t="n">
        <f aca="false">K3166 *M3166</f>
        <v>2143.75</v>
      </c>
      <c r="M3166" s="95" t="n">
        <v>0.35</v>
      </c>
      <c r="N3166" s="88" t="s">
        <v>23</v>
      </c>
      <c r="O3166" s="91" t="s">
        <v>218</v>
      </c>
      <c r="P3166" s="0" t="str">
        <f aca="false">RIGHT(H3166,LEN(H3166) - FIND(" ", H3166))</f>
        <v>Apparel</v>
      </c>
    </row>
    <row r="3167" customFormat="false" ht="14.25" hidden="false" customHeight="true" outlineLevel="0" collapsed="false">
      <c r="B3167" s="88" t="s">
        <v>43</v>
      </c>
      <c r="C3167" s="89" t="n">
        <v>1197831</v>
      </c>
      <c r="D3167" s="90" t="n">
        <v>44274</v>
      </c>
      <c r="E3167" s="88" t="s">
        <v>40</v>
      </c>
      <c r="F3167" s="88" t="s">
        <v>145</v>
      </c>
      <c r="G3167" s="88" t="s">
        <v>142</v>
      </c>
      <c r="H3167" s="91" t="s">
        <v>38</v>
      </c>
      <c r="I3167" s="92" t="n">
        <v>25</v>
      </c>
      <c r="J3167" s="93" t="n">
        <v>275</v>
      </c>
      <c r="K3167" s="94" t="n">
        <f aca="false">I3167 * J3167</f>
        <v>6875</v>
      </c>
      <c r="L3167" s="94" t="n">
        <f aca="false">K3167 *M3167</f>
        <v>2750</v>
      </c>
      <c r="M3167" s="95" t="n">
        <v>0.4</v>
      </c>
      <c r="N3167" s="88" t="s">
        <v>23</v>
      </c>
      <c r="O3167" s="91" t="s">
        <v>219</v>
      </c>
      <c r="P3167" s="0" t="str">
        <f aca="false">RIGHT(H3167,LEN(H3167) - FIND(" ", H3167))</f>
        <v>Apparel</v>
      </c>
    </row>
    <row r="3168" customFormat="false" ht="14.25" hidden="false" customHeight="true" outlineLevel="0" collapsed="false">
      <c r="B3168" s="88" t="s">
        <v>22</v>
      </c>
      <c r="C3168" s="89" t="n">
        <v>1189833</v>
      </c>
      <c r="D3168" s="90" t="n">
        <v>44274</v>
      </c>
      <c r="E3168" s="88" t="s">
        <v>18</v>
      </c>
      <c r="F3168" s="88" t="s">
        <v>19</v>
      </c>
      <c r="G3168" s="88" t="s">
        <v>129</v>
      </c>
      <c r="H3168" s="91" t="s">
        <v>32</v>
      </c>
      <c r="I3168" s="92" t="n">
        <v>32</v>
      </c>
      <c r="J3168" s="93" t="n">
        <v>216</v>
      </c>
      <c r="K3168" s="94" t="n">
        <f aca="false">I3168 * J3168</f>
        <v>6912</v>
      </c>
      <c r="L3168" s="94" t="n">
        <f aca="false">K3168 *M3168</f>
        <v>3456</v>
      </c>
      <c r="M3168" s="95" t="n">
        <v>0.5</v>
      </c>
      <c r="N3168" s="88" t="s">
        <v>23</v>
      </c>
      <c r="O3168" s="91" t="s">
        <v>218</v>
      </c>
      <c r="P3168" s="0" t="str">
        <f aca="false">RIGHT(H3168,LEN(H3168) - FIND(" ", H3168))</f>
        <v>Street Footwear</v>
      </c>
    </row>
    <row r="3169" customFormat="false" ht="14.25" hidden="false" customHeight="true" outlineLevel="0" collapsed="false">
      <c r="B3169" s="88" t="s">
        <v>30</v>
      </c>
      <c r="C3169" s="89" t="n">
        <v>1197831</v>
      </c>
      <c r="D3169" s="90" t="n">
        <v>44274</v>
      </c>
      <c r="E3169" s="88" t="s">
        <v>40</v>
      </c>
      <c r="F3169" s="88" t="s">
        <v>155</v>
      </c>
      <c r="G3169" s="88" t="s">
        <v>122</v>
      </c>
      <c r="H3169" s="91" t="s">
        <v>44</v>
      </c>
      <c r="I3169" s="92" t="n">
        <v>33</v>
      </c>
      <c r="J3169" s="93" t="n">
        <v>108</v>
      </c>
      <c r="K3169" s="94" t="n">
        <f aca="false">I3169 * J3169</f>
        <v>3564</v>
      </c>
      <c r="L3169" s="94" t="n">
        <f aca="false">K3169 *M3169</f>
        <v>2138.4</v>
      </c>
      <c r="M3169" s="95" t="n">
        <v>0.6</v>
      </c>
      <c r="N3169" s="88" t="s">
        <v>23</v>
      </c>
      <c r="O3169" s="91" t="s">
        <v>219</v>
      </c>
      <c r="P3169" s="0" t="str">
        <f aca="false">RIGHT(H3169,LEN(H3169) - FIND(" ", H3169))</f>
        <v>Athletic Footwear</v>
      </c>
    </row>
    <row r="3170" customFormat="false" ht="14.25" hidden="false" customHeight="true" outlineLevel="0" collapsed="false">
      <c r="B3170" s="88" t="s">
        <v>37</v>
      </c>
      <c r="C3170" s="89" t="n">
        <v>1197831</v>
      </c>
      <c r="D3170" s="90" t="n">
        <v>44274</v>
      </c>
      <c r="E3170" s="88" t="s">
        <v>40</v>
      </c>
      <c r="F3170" s="88" t="s">
        <v>80</v>
      </c>
      <c r="G3170" s="88" t="s">
        <v>125</v>
      </c>
      <c r="H3170" s="91" t="s">
        <v>32</v>
      </c>
      <c r="I3170" s="92" t="n">
        <v>18</v>
      </c>
      <c r="J3170" s="93" t="n">
        <v>181</v>
      </c>
      <c r="K3170" s="94" t="n">
        <f aca="false">I3170 * J3170</f>
        <v>3258</v>
      </c>
      <c r="L3170" s="94" t="n">
        <f aca="false">K3170 *M3170</f>
        <v>1726.74</v>
      </c>
      <c r="M3170" s="95" t="n">
        <v>0.53</v>
      </c>
      <c r="N3170" s="88" t="s">
        <v>23</v>
      </c>
      <c r="O3170" s="91" t="s">
        <v>218</v>
      </c>
      <c r="P3170" s="0" t="str">
        <f aca="false">RIGHT(H3170,LEN(H3170) - FIND(" ", H3170))</f>
        <v>Street Footwear</v>
      </c>
    </row>
    <row r="3171" customFormat="false" ht="14.25" hidden="false" customHeight="true" outlineLevel="0" collapsed="false">
      <c r="B3171" s="88" t="s">
        <v>37</v>
      </c>
      <c r="C3171" s="89" t="n">
        <v>1197831</v>
      </c>
      <c r="D3171" s="90" t="n">
        <v>44274</v>
      </c>
      <c r="E3171" s="88" t="s">
        <v>40</v>
      </c>
      <c r="F3171" s="88" t="s">
        <v>80</v>
      </c>
      <c r="G3171" s="88" t="s">
        <v>125</v>
      </c>
      <c r="H3171" s="91" t="s">
        <v>24</v>
      </c>
      <c r="I3171" s="92" t="n">
        <v>20</v>
      </c>
      <c r="J3171" s="93" t="n">
        <v>98</v>
      </c>
      <c r="K3171" s="94" t="n">
        <f aca="false">I3171 * J3171</f>
        <v>1960</v>
      </c>
      <c r="L3171" s="94" t="n">
        <f aca="false">K3171 *M3171</f>
        <v>882</v>
      </c>
      <c r="M3171" s="95" t="n">
        <v>0.45</v>
      </c>
      <c r="N3171" s="88" t="s">
        <v>23</v>
      </c>
      <c r="O3171" s="91" t="s">
        <v>218</v>
      </c>
      <c r="P3171" s="0" t="str">
        <f aca="false">RIGHT(H3171,LEN(H3171) - FIND(" ", H3171))</f>
        <v>Athletic Footwear</v>
      </c>
    </row>
    <row r="3172" customFormat="false" ht="14.25" hidden="false" customHeight="true" outlineLevel="0" collapsed="false">
      <c r="B3172" s="88" t="s">
        <v>37</v>
      </c>
      <c r="C3172" s="89" t="n">
        <v>1197831</v>
      </c>
      <c r="D3172" s="90" t="n">
        <v>44274</v>
      </c>
      <c r="E3172" s="88" t="s">
        <v>40</v>
      </c>
      <c r="F3172" s="88" t="s">
        <v>80</v>
      </c>
      <c r="G3172" s="88" t="s">
        <v>125</v>
      </c>
      <c r="H3172" s="91" t="s">
        <v>48</v>
      </c>
      <c r="I3172" s="92" t="n">
        <v>10</v>
      </c>
      <c r="J3172" s="93" t="n">
        <v>88</v>
      </c>
      <c r="K3172" s="94" t="n">
        <f aca="false">I3172 * J3172</f>
        <v>880</v>
      </c>
      <c r="L3172" s="94" t="n">
        <f aca="false">K3172 *M3172</f>
        <v>475.2</v>
      </c>
      <c r="M3172" s="95" t="n">
        <v>0.54</v>
      </c>
      <c r="N3172" s="88" t="s">
        <v>23</v>
      </c>
      <c r="O3172" s="91" t="s">
        <v>219</v>
      </c>
      <c r="P3172" s="0" t="str">
        <f aca="false">RIGHT(H3172,LEN(H3172) - FIND(" ", H3172))</f>
        <v>Street Footwear</v>
      </c>
    </row>
    <row r="3173" customFormat="false" ht="14.25" hidden="false" customHeight="true" outlineLevel="0" collapsed="false">
      <c r="B3173" s="88" t="s">
        <v>37</v>
      </c>
      <c r="C3173" s="89" t="n">
        <v>1197831</v>
      </c>
      <c r="D3173" s="90" t="n">
        <v>44274</v>
      </c>
      <c r="E3173" s="88" t="s">
        <v>40</v>
      </c>
      <c r="F3173" s="88" t="s">
        <v>80</v>
      </c>
      <c r="G3173" s="88" t="s">
        <v>125</v>
      </c>
      <c r="H3173" s="91" t="s">
        <v>44</v>
      </c>
      <c r="I3173" s="92" t="n">
        <v>19</v>
      </c>
      <c r="J3173" s="93" t="n">
        <v>60</v>
      </c>
      <c r="K3173" s="94" t="n">
        <f aca="false">I3173 * J3173</f>
        <v>1140</v>
      </c>
      <c r="L3173" s="94" t="n">
        <f aca="false">K3173 *M3173</f>
        <v>592.8</v>
      </c>
      <c r="M3173" s="95" t="n">
        <v>0.52</v>
      </c>
      <c r="N3173" s="88" t="s">
        <v>23</v>
      </c>
      <c r="O3173" s="91" t="s">
        <v>219</v>
      </c>
      <c r="P3173" s="0" t="str">
        <f aca="false">RIGHT(H3173,LEN(H3173) - FIND(" ", H3173))</f>
        <v>Athletic Footwear</v>
      </c>
    </row>
    <row r="3174" customFormat="false" ht="14.25" hidden="false" customHeight="true" outlineLevel="0" collapsed="false">
      <c r="B3174" s="88" t="s">
        <v>37</v>
      </c>
      <c r="C3174" s="89" t="n">
        <v>1197831</v>
      </c>
      <c r="D3174" s="90" t="n">
        <v>44274</v>
      </c>
      <c r="E3174" s="88" t="s">
        <v>40</v>
      </c>
      <c r="F3174" s="88" t="s">
        <v>80</v>
      </c>
      <c r="G3174" s="88" t="s">
        <v>125</v>
      </c>
      <c r="H3174" s="91" t="s">
        <v>16</v>
      </c>
      <c r="I3174" s="92" t="n">
        <v>32</v>
      </c>
      <c r="J3174" s="93" t="n">
        <v>65</v>
      </c>
      <c r="K3174" s="94" t="n">
        <f aca="false">I3174 * J3174</f>
        <v>2080</v>
      </c>
      <c r="L3174" s="94" t="n">
        <f aca="false">K3174 *M3174</f>
        <v>956.8</v>
      </c>
      <c r="M3174" s="95" t="n">
        <v>0.46</v>
      </c>
      <c r="N3174" s="88" t="s">
        <v>23</v>
      </c>
      <c r="O3174" s="91" t="s">
        <v>218</v>
      </c>
      <c r="P3174" s="0" t="str">
        <f aca="false">RIGHT(H3174,LEN(H3174) - FIND(" ", H3174))</f>
        <v>Apparel</v>
      </c>
    </row>
    <row r="3175" customFormat="false" ht="14.25" hidden="false" customHeight="true" outlineLevel="0" collapsed="false">
      <c r="B3175" s="88" t="s">
        <v>37</v>
      </c>
      <c r="C3175" s="89" t="n">
        <v>1197831</v>
      </c>
      <c r="D3175" s="90" t="n">
        <v>44274</v>
      </c>
      <c r="E3175" s="88" t="s">
        <v>40</v>
      </c>
      <c r="F3175" s="88" t="s">
        <v>80</v>
      </c>
      <c r="G3175" s="88" t="s">
        <v>125</v>
      </c>
      <c r="H3175" s="91" t="s">
        <v>38</v>
      </c>
      <c r="I3175" s="92" t="n">
        <v>24</v>
      </c>
      <c r="J3175" s="93" t="n">
        <v>102</v>
      </c>
      <c r="K3175" s="94" t="n">
        <f aca="false">I3175 * J3175</f>
        <v>2448</v>
      </c>
      <c r="L3175" s="94" t="n">
        <f aca="false">K3175 *M3175</f>
        <v>1248.48</v>
      </c>
      <c r="M3175" s="95" t="n">
        <v>0.51</v>
      </c>
      <c r="N3175" s="88" t="s">
        <v>23</v>
      </c>
      <c r="O3175" s="91" t="s">
        <v>219</v>
      </c>
      <c r="P3175" s="0" t="str">
        <f aca="false">RIGHT(H3175,LEN(H3175) - FIND(" ", H3175))</f>
        <v>Apparel</v>
      </c>
    </row>
    <row r="3176" customFormat="false" ht="14.25" hidden="false" customHeight="true" outlineLevel="0" collapsed="false">
      <c r="B3176" s="88" t="s">
        <v>43</v>
      </c>
      <c r="C3176" s="89" t="n">
        <v>1197831</v>
      </c>
      <c r="D3176" s="90" t="n">
        <v>44274</v>
      </c>
      <c r="E3176" s="88" t="s">
        <v>40</v>
      </c>
      <c r="F3176" s="88" t="s">
        <v>145</v>
      </c>
      <c r="G3176" s="88" t="s">
        <v>142</v>
      </c>
      <c r="H3176" s="91" t="s">
        <v>32</v>
      </c>
      <c r="I3176" s="92" t="n">
        <v>19</v>
      </c>
      <c r="J3176" s="93" t="n">
        <v>154</v>
      </c>
      <c r="K3176" s="94" t="n">
        <f aca="false">I3176 * J3176</f>
        <v>2926</v>
      </c>
      <c r="L3176" s="94" t="n">
        <f aca="false">K3176 *M3176</f>
        <v>1463</v>
      </c>
      <c r="M3176" s="95" t="n">
        <v>0.5</v>
      </c>
      <c r="N3176" s="88" t="s">
        <v>23</v>
      </c>
      <c r="O3176" s="91" t="s">
        <v>218</v>
      </c>
      <c r="P3176" s="0" t="str">
        <f aca="false">RIGHT(H3176,LEN(H3176) - FIND(" ", H3176))</f>
        <v>Street Footwear</v>
      </c>
    </row>
    <row r="3177" customFormat="false" ht="14.25" hidden="false" customHeight="true" outlineLevel="0" collapsed="false">
      <c r="B3177" s="88" t="s">
        <v>43</v>
      </c>
      <c r="C3177" s="89" t="n">
        <v>1197831</v>
      </c>
      <c r="D3177" s="90" t="n">
        <v>44274</v>
      </c>
      <c r="E3177" s="88" t="s">
        <v>40</v>
      </c>
      <c r="F3177" s="88" t="s">
        <v>145</v>
      </c>
      <c r="G3177" s="88" t="s">
        <v>142</v>
      </c>
      <c r="H3177" s="91" t="s">
        <v>24</v>
      </c>
      <c r="I3177" s="92" t="n">
        <v>19</v>
      </c>
      <c r="J3177" s="93" t="n">
        <v>73</v>
      </c>
      <c r="K3177" s="94" t="n">
        <f aca="false">I3177 * J3177</f>
        <v>1387</v>
      </c>
      <c r="L3177" s="94" t="n">
        <f aca="false">K3177 *M3177</f>
        <v>665.76</v>
      </c>
      <c r="M3177" s="95" t="n">
        <v>0.48</v>
      </c>
      <c r="N3177" s="88" t="s">
        <v>23</v>
      </c>
      <c r="O3177" s="91" t="s">
        <v>218</v>
      </c>
      <c r="P3177" s="0" t="str">
        <f aca="false">RIGHT(H3177,LEN(H3177) - FIND(" ", H3177))</f>
        <v>Athletic Footwear</v>
      </c>
    </row>
    <row r="3178" customFormat="false" ht="14.25" hidden="false" customHeight="true" outlineLevel="0" collapsed="false">
      <c r="B3178" s="88" t="s">
        <v>43</v>
      </c>
      <c r="C3178" s="89" t="n">
        <v>1197831</v>
      </c>
      <c r="D3178" s="90" t="n">
        <v>44274</v>
      </c>
      <c r="E3178" s="88" t="s">
        <v>40</v>
      </c>
      <c r="F3178" s="88" t="s">
        <v>145</v>
      </c>
      <c r="G3178" s="88" t="s">
        <v>142</v>
      </c>
      <c r="H3178" s="91" t="s">
        <v>48</v>
      </c>
      <c r="I3178" s="92" t="n">
        <v>9</v>
      </c>
      <c r="J3178" s="93" t="n">
        <v>80</v>
      </c>
      <c r="K3178" s="94" t="n">
        <f aca="false">I3178 * J3178</f>
        <v>720</v>
      </c>
      <c r="L3178" s="94" t="n">
        <f aca="false">K3178 *M3178</f>
        <v>360</v>
      </c>
      <c r="M3178" s="95" t="n">
        <v>0.5</v>
      </c>
      <c r="N3178" s="88" t="s">
        <v>23</v>
      </c>
      <c r="O3178" s="91" t="s">
        <v>219</v>
      </c>
      <c r="P3178" s="0" t="str">
        <f aca="false">RIGHT(H3178,LEN(H3178) - FIND(" ", H3178))</f>
        <v>Street Footwear</v>
      </c>
    </row>
    <row r="3179" customFormat="false" ht="14.25" hidden="false" customHeight="true" outlineLevel="0" collapsed="false">
      <c r="B3179" s="88" t="s">
        <v>43</v>
      </c>
      <c r="C3179" s="89" t="n">
        <v>1197831</v>
      </c>
      <c r="D3179" s="90" t="n">
        <v>44274</v>
      </c>
      <c r="E3179" s="88" t="s">
        <v>40</v>
      </c>
      <c r="F3179" s="88" t="s">
        <v>145</v>
      </c>
      <c r="G3179" s="88" t="s">
        <v>142</v>
      </c>
      <c r="H3179" s="91" t="s">
        <v>44</v>
      </c>
      <c r="I3179" s="92" t="n">
        <v>20</v>
      </c>
      <c r="J3179" s="93" t="n">
        <v>34</v>
      </c>
      <c r="K3179" s="94" t="n">
        <f aca="false">I3179 * J3179</f>
        <v>680</v>
      </c>
      <c r="L3179" s="94" t="n">
        <f aca="false">K3179 *M3179</f>
        <v>340</v>
      </c>
      <c r="M3179" s="95" t="n">
        <v>0.5</v>
      </c>
      <c r="N3179" s="88" t="s">
        <v>23</v>
      </c>
      <c r="O3179" s="91" t="s">
        <v>219</v>
      </c>
      <c r="P3179" s="0" t="str">
        <f aca="false">RIGHT(H3179,LEN(H3179) - FIND(" ", H3179))</f>
        <v>Athletic Footwear</v>
      </c>
    </row>
    <row r="3180" customFormat="false" ht="14.25" hidden="false" customHeight="true" outlineLevel="0" collapsed="false">
      <c r="B3180" s="88" t="s">
        <v>43</v>
      </c>
      <c r="C3180" s="89" t="n">
        <v>1197831</v>
      </c>
      <c r="D3180" s="90" t="n">
        <v>44274</v>
      </c>
      <c r="E3180" s="88" t="s">
        <v>40</v>
      </c>
      <c r="F3180" s="88" t="s">
        <v>145</v>
      </c>
      <c r="G3180" s="88" t="s">
        <v>142</v>
      </c>
      <c r="H3180" s="91" t="s">
        <v>16</v>
      </c>
      <c r="I3180" s="92" t="n">
        <v>34</v>
      </c>
      <c r="J3180" s="93" t="n">
        <v>49</v>
      </c>
      <c r="K3180" s="94" t="n">
        <f aca="false">I3180 * J3180</f>
        <v>1666</v>
      </c>
      <c r="L3180" s="94" t="n">
        <f aca="false">K3180 *M3180</f>
        <v>783.02</v>
      </c>
      <c r="M3180" s="95" t="n">
        <v>0.47</v>
      </c>
      <c r="N3180" s="88" t="s">
        <v>23</v>
      </c>
      <c r="O3180" s="91" t="s">
        <v>218</v>
      </c>
      <c r="P3180" s="0" t="str">
        <f aca="false">RIGHT(H3180,LEN(H3180) - FIND(" ", H3180))</f>
        <v>Apparel</v>
      </c>
    </row>
    <row r="3181" customFormat="false" ht="14.25" hidden="false" customHeight="true" outlineLevel="0" collapsed="false">
      <c r="B3181" s="88" t="s">
        <v>43</v>
      </c>
      <c r="C3181" s="89" t="n">
        <v>1197831</v>
      </c>
      <c r="D3181" s="90" t="n">
        <v>44274</v>
      </c>
      <c r="E3181" s="88" t="s">
        <v>40</v>
      </c>
      <c r="F3181" s="88" t="s">
        <v>145</v>
      </c>
      <c r="G3181" s="88" t="s">
        <v>142</v>
      </c>
      <c r="H3181" s="91" t="s">
        <v>38</v>
      </c>
      <c r="I3181" s="92" t="n">
        <v>23</v>
      </c>
      <c r="J3181" s="93" t="n">
        <v>69</v>
      </c>
      <c r="K3181" s="94" t="n">
        <f aca="false">I3181 * J3181</f>
        <v>1587</v>
      </c>
      <c r="L3181" s="94" t="n">
        <f aca="false">K3181 *M3181</f>
        <v>856.98</v>
      </c>
      <c r="M3181" s="95" t="n">
        <v>0.54</v>
      </c>
      <c r="N3181" s="88" t="s">
        <v>23</v>
      </c>
      <c r="O3181" s="91" t="s">
        <v>219</v>
      </c>
      <c r="P3181" s="0" t="str">
        <f aca="false">RIGHT(H3181,LEN(H3181) - FIND(" ", H3181))</f>
        <v>Apparel</v>
      </c>
    </row>
    <row r="3182" customFormat="false" ht="14.25" hidden="false" customHeight="true" outlineLevel="0" collapsed="false">
      <c r="B3182" s="88" t="s">
        <v>22</v>
      </c>
      <c r="C3182" s="89" t="n">
        <v>1189833</v>
      </c>
      <c r="D3182" s="90" t="n">
        <v>44274</v>
      </c>
      <c r="E3182" s="88" t="s">
        <v>18</v>
      </c>
      <c r="F3182" s="88" t="s">
        <v>19</v>
      </c>
      <c r="G3182" s="88" t="s">
        <v>129</v>
      </c>
      <c r="H3182" s="91" t="s">
        <v>32</v>
      </c>
      <c r="I3182" s="92" t="n">
        <v>24</v>
      </c>
      <c r="J3182" s="93" t="n">
        <v>264</v>
      </c>
      <c r="K3182" s="94" t="n">
        <f aca="false">I3182 * J3182</f>
        <v>6336</v>
      </c>
      <c r="L3182" s="94" t="n">
        <f aca="false">K3182 *M3182</f>
        <v>2787.84</v>
      </c>
      <c r="M3182" s="95" t="n">
        <v>0.44</v>
      </c>
      <c r="N3182" s="88" t="s">
        <v>31</v>
      </c>
      <c r="O3182" s="91" t="s">
        <v>218</v>
      </c>
      <c r="P3182" s="0" t="str">
        <f aca="false">RIGHT(H3182,LEN(H3182) - FIND(" ", H3182))</f>
        <v>Street Footwear</v>
      </c>
    </row>
    <row r="3183" customFormat="false" ht="14.25" hidden="false" customHeight="true" outlineLevel="0" collapsed="false">
      <c r="B3183" s="88" t="s">
        <v>30</v>
      </c>
      <c r="C3183" s="89" t="n">
        <v>1197831</v>
      </c>
      <c r="D3183" s="90" t="n">
        <v>44274</v>
      </c>
      <c r="E3183" s="88" t="s">
        <v>40</v>
      </c>
      <c r="F3183" s="88" t="s">
        <v>155</v>
      </c>
      <c r="G3183" s="88" t="s">
        <v>122</v>
      </c>
      <c r="H3183" s="91" t="s">
        <v>44</v>
      </c>
      <c r="I3183" s="92" t="n">
        <v>28</v>
      </c>
      <c r="J3183" s="93" t="n">
        <v>128</v>
      </c>
      <c r="K3183" s="94" t="n">
        <f aca="false">I3183 * J3183</f>
        <v>3584</v>
      </c>
      <c r="L3183" s="94" t="n">
        <f aca="false">K3183 *M3183</f>
        <v>1756.16</v>
      </c>
      <c r="M3183" s="95" t="n">
        <v>0.49</v>
      </c>
      <c r="N3183" s="88" t="s">
        <v>31</v>
      </c>
      <c r="O3183" s="91" t="s">
        <v>219</v>
      </c>
      <c r="P3183" s="0" t="str">
        <f aca="false">RIGHT(H3183,LEN(H3183) - FIND(" ", H3183))</f>
        <v>Athletic Footwear</v>
      </c>
    </row>
    <row r="3184" customFormat="false" ht="14.25" hidden="false" customHeight="true" outlineLevel="0" collapsed="false">
      <c r="B3184" s="88" t="s">
        <v>37</v>
      </c>
      <c r="C3184" s="89" t="n">
        <v>1197831</v>
      </c>
      <c r="D3184" s="90" t="n">
        <v>44274</v>
      </c>
      <c r="E3184" s="88" t="s">
        <v>40</v>
      </c>
      <c r="F3184" s="88" t="s">
        <v>80</v>
      </c>
      <c r="G3184" s="88" t="s">
        <v>125</v>
      </c>
      <c r="H3184" s="91" t="s">
        <v>32</v>
      </c>
      <c r="I3184" s="92" t="n">
        <v>15</v>
      </c>
      <c r="J3184" s="93" t="n">
        <v>206</v>
      </c>
      <c r="K3184" s="94" t="n">
        <f aca="false">I3184 * J3184</f>
        <v>3090</v>
      </c>
      <c r="L3184" s="94" t="n">
        <f aca="false">K3184 *M3184</f>
        <v>1452.3</v>
      </c>
      <c r="M3184" s="95" t="n">
        <v>0.47</v>
      </c>
      <c r="N3184" s="88" t="s">
        <v>31</v>
      </c>
      <c r="O3184" s="91" t="s">
        <v>218</v>
      </c>
      <c r="P3184" s="0" t="str">
        <f aca="false">RIGHT(H3184,LEN(H3184) - FIND(" ", H3184))</f>
        <v>Street Footwear</v>
      </c>
    </row>
    <row r="3185" customFormat="false" ht="14.25" hidden="false" customHeight="true" outlineLevel="0" collapsed="false">
      <c r="B3185" s="88" t="s">
        <v>37</v>
      </c>
      <c r="C3185" s="89" t="n">
        <v>1197831</v>
      </c>
      <c r="D3185" s="90" t="n">
        <v>44274</v>
      </c>
      <c r="E3185" s="88" t="s">
        <v>40</v>
      </c>
      <c r="F3185" s="88" t="s">
        <v>80</v>
      </c>
      <c r="G3185" s="88" t="s">
        <v>125</v>
      </c>
      <c r="H3185" s="91" t="s">
        <v>24</v>
      </c>
      <c r="I3185" s="92" t="n">
        <v>14</v>
      </c>
      <c r="J3185" s="93" t="n">
        <v>107</v>
      </c>
      <c r="K3185" s="94" t="n">
        <f aca="false">I3185 * J3185</f>
        <v>1498</v>
      </c>
      <c r="L3185" s="94" t="n">
        <f aca="false">K3185 *M3185</f>
        <v>554.26</v>
      </c>
      <c r="M3185" s="95" t="n">
        <v>0.37</v>
      </c>
      <c r="N3185" s="88" t="s">
        <v>31</v>
      </c>
      <c r="O3185" s="91" t="s">
        <v>218</v>
      </c>
      <c r="P3185" s="0" t="str">
        <f aca="false">RIGHT(H3185,LEN(H3185) - FIND(" ", H3185))</f>
        <v>Athletic Footwear</v>
      </c>
    </row>
    <row r="3186" customFormat="false" ht="14.25" hidden="false" customHeight="true" outlineLevel="0" collapsed="false">
      <c r="B3186" s="88" t="s">
        <v>37</v>
      </c>
      <c r="C3186" s="89" t="n">
        <v>1197831</v>
      </c>
      <c r="D3186" s="90" t="n">
        <v>44274</v>
      </c>
      <c r="E3186" s="88" t="s">
        <v>40</v>
      </c>
      <c r="F3186" s="88" t="s">
        <v>80</v>
      </c>
      <c r="G3186" s="88" t="s">
        <v>125</v>
      </c>
      <c r="H3186" s="91" t="s">
        <v>48</v>
      </c>
      <c r="I3186" s="92" t="n">
        <v>8</v>
      </c>
      <c r="J3186" s="93" t="n">
        <v>112</v>
      </c>
      <c r="K3186" s="94" t="n">
        <f aca="false">I3186 * J3186</f>
        <v>896</v>
      </c>
      <c r="L3186" s="94" t="n">
        <f aca="false">K3186 *M3186</f>
        <v>403.2</v>
      </c>
      <c r="M3186" s="95" t="n">
        <v>0.45</v>
      </c>
      <c r="N3186" s="88" t="s">
        <v>31</v>
      </c>
      <c r="O3186" s="91" t="s">
        <v>219</v>
      </c>
      <c r="P3186" s="0" t="str">
        <f aca="false">RIGHT(H3186,LEN(H3186) - FIND(" ", H3186))</f>
        <v>Street Footwear</v>
      </c>
    </row>
    <row r="3187" customFormat="false" ht="14.25" hidden="false" customHeight="true" outlineLevel="0" collapsed="false">
      <c r="B3187" s="88" t="s">
        <v>37</v>
      </c>
      <c r="C3187" s="89" t="n">
        <v>1197831</v>
      </c>
      <c r="D3187" s="90" t="n">
        <v>44274</v>
      </c>
      <c r="E3187" s="88" t="s">
        <v>40</v>
      </c>
      <c r="F3187" s="88" t="s">
        <v>80</v>
      </c>
      <c r="G3187" s="88" t="s">
        <v>125</v>
      </c>
      <c r="H3187" s="91" t="s">
        <v>44</v>
      </c>
      <c r="I3187" s="92" t="n">
        <v>15</v>
      </c>
      <c r="J3187" s="93" t="n">
        <v>70</v>
      </c>
      <c r="K3187" s="94" t="n">
        <f aca="false">I3187 * J3187</f>
        <v>1050</v>
      </c>
      <c r="L3187" s="94" t="n">
        <f aca="false">K3187 *M3187</f>
        <v>493.5</v>
      </c>
      <c r="M3187" s="95" t="n">
        <v>0.47</v>
      </c>
      <c r="N3187" s="88" t="s">
        <v>31</v>
      </c>
      <c r="O3187" s="91" t="s">
        <v>219</v>
      </c>
      <c r="P3187" s="0" t="str">
        <f aca="false">RIGHT(H3187,LEN(H3187) - FIND(" ", H3187))</f>
        <v>Athletic Footwear</v>
      </c>
    </row>
    <row r="3188" customFormat="false" ht="14.25" hidden="false" customHeight="true" outlineLevel="0" collapsed="false">
      <c r="B3188" s="88" t="s">
        <v>37</v>
      </c>
      <c r="C3188" s="89" t="n">
        <v>1197831</v>
      </c>
      <c r="D3188" s="90" t="n">
        <v>44274</v>
      </c>
      <c r="E3188" s="88" t="s">
        <v>40</v>
      </c>
      <c r="F3188" s="88" t="s">
        <v>80</v>
      </c>
      <c r="G3188" s="88" t="s">
        <v>125</v>
      </c>
      <c r="H3188" s="91" t="s">
        <v>16</v>
      </c>
      <c r="I3188" s="92" t="n">
        <v>24</v>
      </c>
      <c r="J3188" s="93" t="n">
        <v>88</v>
      </c>
      <c r="K3188" s="94" t="n">
        <f aca="false">I3188 * J3188</f>
        <v>2112</v>
      </c>
      <c r="L3188" s="94" t="n">
        <f aca="false">K3188 *M3188</f>
        <v>844.8</v>
      </c>
      <c r="M3188" s="95" t="n">
        <v>0.4</v>
      </c>
      <c r="N3188" s="88" t="s">
        <v>31</v>
      </c>
      <c r="O3188" s="91" t="s">
        <v>218</v>
      </c>
      <c r="P3188" s="0" t="str">
        <f aca="false">RIGHT(H3188,LEN(H3188) - FIND(" ", H3188))</f>
        <v>Apparel</v>
      </c>
    </row>
    <row r="3189" customFormat="false" ht="14.25" hidden="false" customHeight="true" outlineLevel="0" collapsed="false">
      <c r="B3189" s="88" t="s">
        <v>37</v>
      </c>
      <c r="C3189" s="89" t="n">
        <v>1197831</v>
      </c>
      <c r="D3189" s="90" t="n">
        <v>44274</v>
      </c>
      <c r="E3189" s="88" t="s">
        <v>40</v>
      </c>
      <c r="F3189" s="88" t="s">
        <v>80</v>
      </c>
      <c r="G3189" s="88" t="s">
        <v>125</v>
      </c>
      <c r="H3189" s="91" t="s">
        <v>38</v>
      </c>
      <c r="I3189" s="92" t="n">
        <v>20</v>
      </c>
      <c r="J3189" s="93" t="n">
        <v>112</v>
      </c>
      <c r="K3189" s="94" t="n">
        <f aca="false">I3189 * J3189</f>
        <v>2240</v>
      </c>
      <c r="L3189" s="94" t="n">
        <f aca="false">K3189 *M3189</f>
        <v>1030.4</v>
      </c>
      <c r="M3189" s="95" t="n">
        <v>0.46</v>
      </c>
      <c r="N3189" s="88" t="s">
        <v>31</v>
      </c>
      <c r="O3189" s="91" t="s">
        <v>219</v>
      </c>
      <c r="P3189" s="0" t="str">
        <f aca="false">RIGHT(H3189,LEN(H3189) - FIND(" ", H3189))</f>
        <v>Apparel</v>
      </c>
    </row>
    <row r="3190" customFormat="false" ht="14.25" hidden="false" customHeight="true" outlineLevel="0" collapsed="false">
      <c r="B3190" s="88" t="s">
        <v>43</v>
      </c>
      <c r="C3190" s="89" t="n">
        <v>1197831</v>
      </c>
      <c r="D3190" s="90" t="n">
        <v>44274</v>
      </c>
      <c r="E3190" s="88" t="s">
        <v>40</v>
      </c>
      <c r="F3190" s="88" t="s">
        <v>145</v>
      </c>
      <c r="G3190" s="88" t="s">
        <v>142</v>
      </c>
      <c r="H3190" s="91" t="s">
        <v>32</v>
      </c>
      <c r="I3190" s="92" t="n">
        <v>14</v>
      </c>
      <c r="J3190" s="93" t="n">
        <v>182</v>
      </c>
      <c r="K3190" s="94" t="n">
        <f aca="false">I3190 * J3190</f>
        <v>2548</v>
      </c>
      <c r="L3190" s="94" t="n">
        <f aca="false">K3190 *M3190</f>
        <v>1172.08</v>
      </c>
      <c r="M3190" s="95" t="n">
        <v>0.46</v>
      </c>
      <c r="N3190" s="88" t="s">
        <v>31</v>
      </c>
      <c r="O3190" s="91" t="s">
        <v>218</v>
      </c>
      <c r="P3190" s="0" t="str">
        <f aca="false">RIGHT(H3190,LEN(H3190) - FIND(" ", H3190))</f>
        <v>Street Footwear</v>
      </c>
    </row>
    <row r="3191" customFormat="false" ht="14.25" hidden="false" customHeight="true" outlineLevel="0" collapsed="false">
      <c r="B3191" s="88" t="s">
        <v>43</v>
      </c>
      <c r="C3191" s="89" t="n">
        <v>1197831</v>
      </c>
      <c r="D3191" s="90" t="n">
        <v>44274</v>
      </c>
      <c r="E3191" s="88" t="s">
        <v>40</v>
      </c>
      <c r="F3191" s="88" t="s">
        <v>145</v>
      </c>
      <c r="G3191" s="88" t="s">
        <v>142</v>
      </c>
      <c r="H3191" s="91" t="s">
        <v>24</v>
      </c>
      <c r="I3191" s="92" t="n">
        <v>15</v>
      </c>
      <c r="J3191" s="93" t="n">
        <v>78</v>
      </c>
      <c r="K3191" s="94" t="n">
        <f aca="false">I3191 * J3191</f>
        <v>1170</v>
      </c>
      <c r="L3191" s="94" t="n">
        <f aca="false">K3191 *M3191</f>
        <v>479.7</v>
      </c>
      <c r="M3191" s="95" t="n">
        <v>0.41</v>
      </c>
      <c r="N3191" s="88" t="s">
        <v>31</v>
      </c>
      <c r="O3191" s="91" t="s">
        <v>218</v>
      </c>
      <c r="P3191" s="0" t="str">
        <f aca="false">RIGHT(H3191,LEN(H3191) - FIND(" ", H3191))</f>
        <v>Athletic Footwear</v>
      </c>
    </row>
    <row r="3192" customFormat="false" ht="14.25" hidden="false" customHeight="true" outlineLevel="0" collapsed="false">
      <c r="B3192" s="88" t="s">
        <v>43</v>
      </c>
      <c r="C3192" s="89" t="n">
        <v>1197831</v>
      </c>
      <c r="D3192" s="90" t="n">
        <v>44274</v>
      </c>
      <c r="E3192" s="88" t="s">
        <v>40</v>
      </c>
      <c r="F3192" s="88" t="s">
        <v>145</v>
      </c>
      <c r="G3192" s="88" t="s">
        <v>142</v>
      </c>
      <c r="H3192" s="91" t="s">
        <v>48</v>
      </c>
      <c r="I3192" s="92" t="n">
        <v>7</v>
      </c>
      <c r="J3192" s="93" t="n">
        <v>83</v>
      </c>
      <c r="K3192" s="94" t="n">
        <f aca="false">I3192 * J3192</f>
        <v>581</v>
      </c>
      <c r="L3192" s="94" t="n">
        <f aca="false">K3192 *M3192</f>
        <v>261.45</v>
      </c>
      <c r="M3192" s="95" t="n">
        <v>0.45</v>
      </c>
      <c r="N3192" s="88" t="s">
        <v>31</v>
      </c>
      <c r="O3192" s="91" t="s">
        <v>219</v>
      </c>
      <c r="P3192" s="0" t="str">
        <f aca="false">RIGHT(H3192,LEN(H3192) - FIND(" ", H3192))</f>
        <v>Street Footwear</v>
      </c>
    </row>
    <row r="3193" customFormat="false" ht="14.25" hidden="false" customHeight="true" outlineLevel="0" collapsed="false">
      <c r="B3193" s="88" t="s">
        <v>43</v>
      </c>
      <c r="C3193" s="89" t="n">
        <v>1197831</v>
      </c>
      <c r="D3193" s="90" t="n">
        <v>44274</v>
      </c>
      <c r="E3193" s="88" t="s">
        <v>40</v>
      </c>
      <c r="F3193" s="88" t="s">
        <v>145</v>
      </c>
      <c r="G3193" s="88" t="s">
        <v>142</v>
      </c>
      <c r="H3193" s="91" t="s">
        <v>44</v>
      </c>
      <c r="I3193" s="92" t="n">
        <v>16</v>
      </c>
      <c r="J3193" s="93" t="n">
        <v>39</v>
      </c>
      <c r="K3193" s="94" t="n">
        <f aca="false">I3193 * J3193</f>
        <v>624</v>
      </c>
      <c r="L3193" s="94" t="n">
        <f aca="false">K3193 *M3193</f>
        <v>293.28</v>
      </c>
      <c r="M3193" s="95" t="n">
        <v>0.47</v>
      </c>
      <c r="N3193" s="88" t="s">
        <v>31</v>
      </c>
      <c r="O3193" s="91" t="s">
        <v>219</v>
      </c>
      <c r="P3193" s="0" t="str">
        <f aca="false">RIGHT(H3193,LEN(H3193) - FIND(" ", H3193))</f>
        <v>Athletic Footwear</v>
      </c>
    </row>
    <row r="3194" customFormat="false" ht="14.25" hidden="false" customHeight="true" outlineLevel="0" collapsed="false">
      <c r="B3194" s="88" t="s">
        <v>43</v>
      </c>
      <c r="C3194" s="89" t="n">
        <v>1197831</v>
      </c>
      <c r="D3194" s="90" t="n">
        <v>44274</v>
      </c>
      <c r="E3194" s="88" t="s">
        <v>40</v>
      </c>
      <c r="F3194" s="88" t="s">
        <v>145</v>
      </c>
      <c r="G3194" s="88" t="s">
        <v>142</v>
      </c>
      <c r="H3194" s="91" t="s">
        <v>16</v>
      </c>
      <c r="I3194" s="92" t="n">
        <v>26</v>
      </c>
      <c r="J3194" s="93" t="n">
        <v>61</v>
      </c>
      <c r="K3194" s="94" t="n">
        <f aca="false">I3194 * J3194</f>
        <v>1586</v>
      </c>
      <c r="L3194" s="94" t="n">
        <f aca="false">K3194 *M3194</f>
        <v>666.12</v>
      </c>
      <c r="M3194" s="95" t="n">
        <v>0.42</v>
      </c>
      <c r="N3194" s="88" t="s">
        <v>31</v>
      </c>
      <c r="O3194" s="91" t="s">
        <v>218</v>
      </c>
      <c r="P3194" s="0" t="str">
        <f aca="false">RIGHT(H3194,LEN(H3194) - FIND(" ", H3194))</f>
        <v>Apparel</v>
      </c>
    </row>
    <row r="3195" customFormat="false" ht="14.25" hidden="false" customHeight="true" outlineLevel="0" collapsed="false">
      <c r="B3195" s="88" t="s">
        <v>43</v>
      </c>
      <c r="C3195" s="89" t="n">
        <v>1197831</v>
      </c>
      <c r="D3195" s="90" t="n">
        <v>44274</v>
      </c>
      <c r="E3195" s="88" t="s">
        <v>40</v>
      </c>
      <c r="F3195" s="88" t="s">
        <v>145</v>
      </c>
      <c r="G3195" s="88" t="s">
        <v>142</v>
      </c>
      <c r="H3195" s="91" t="s">
        <v>38</v>
      </c>
      <c r="I3195" s="92" t="n">
        <v>18</v>
      </c>
      <c r="J3195" s="93" t="n">
        <v>88</v>
      </c>
      <c r="K3195" s="94" t="n">
        <f aca="false">I3195 * J3195</f>
        <v>1584</v>
      </c>
      <c r="L3195" s="94" t="n">
        <f aca="false">K3195 *M3195</f>
        <v>728.64</v>
      </c>
      <c r="M3195" s="95" t="n">
        <v>0.46</v>
      </c>
      <c r="N3195" s="88" t="s">
        <v>31</v>
      </c>
      <c r="O3195" s="91" t="s">
        <v>219</v>
      </c>
      <c r="P3195" s="0" t="str">
        <f aca="false">RIGHT(H3195,LEN(H3195) - FIND(" ", H3195))</f>
        <v>Apparel</v>
      </c>
    </row>
    <row r="3196" customFormat="false" ht="14.25" hidden="false" customHeight="true" outlineLevel="0" collapsed="false">
      <c r="B3196" s="88" t="s">
        <v>22</v>
      </c>
      <c r="C3196" s="89" t="n">
        <v>1189833</v>
      </c>
      <c r="D3196" s="90" t="n">
        <v>44275</v>
      </c>
      <c r="E3196" s="88" t="s">
        <v>18</v>
      </c>
      <c r="F3196" s="88" t="s">
        <v>19</v>
      </c>
      <c r="G3196" s="88" t="s">
        <v>129</v>
      </c>
      <c r="H3196" s="91" t="s">
        <v>24</v>
      </c>
      <c r="I3196" s="92" t="n">
        <v>45</v>
      </c>
      <c r="J3196" s="93" t="n">
        <v>650</v>
      </c>
      <c r="K3196" s="94" t="n">
        <f aca="false">I3196 * J3196</f>
        <v>29250</v>
      </c>
      <c r="L3196" s="94" t="n">
        <f aca="false">K3196 *M3196</f>
        <v>7312.5</v>
      </c>
      <c r="M3196" s="95" t="n">
        <v>0.25</v>
      </c>
      <c r="N3196" s="88" t="s">
        <v>31</v>
      </c>
      <c r="O3196" s="91" t="s">
        <v>218</v>
      </c>
      <c r="P3196" s="0" t="str">
        <f aca="false">RIGHT(H3196,LEN(H3196) - FIND(" ", H3196))</f>
        <v>Athletic Footwear</v>
      </c>
    </row>
    <row r="3197" customFormat="false" ht="14.25" hidden="false" customHeight="true" outlineLevel="0" collapsed="false">
      <c r="B3197" s="88" t="s">
        <v>30</v>
      </c>
      <c r="C3197" s="89" t="n">
        <v>1197831</v>
      </c>
      <c r="D3197" s="90" t="n">
        <v>44275</v>
      </c>
      <c r="E3197" s="88" t="s">
        <v>40</v>
      </c>
      <c r="F3197" s="88" t="s">
        <v>155</v>
      </c>
      <c r="G3197" s="88" t="s">
        <v>122</v>
      </c>
      <c r="H3197" s="91" t="s">
        <v>16</v>
      </c>
      <c r="I3197" s="92" t="n">
        <v>40</v>
      </c>
      <c r="J3197" s="93" t="n">
        <v>275</v>
      </c>
      <c r="K3197" s="94" t="n">
        <f aca="false">I3197 * J3197</f>
        <v>11000</v>
      </c>
      <c r="L3197" s="94" t="n">
        <f aca="false">K3197 *M3197</f>
        <v>3300</v>
      </c>
      <c r="M3197" s="95" t="n">
        <v>0.3</v>
      </c>
      <c r="N3197" s="88" t="s">
        <v>31</v>
      </c>
      <c r="O3197" s="91" t="s">
        <v>218</v>
      </c>
      <c r="P3197" s="0" t="str">
        <f aca="false">RIGHT(H3197,LEN(H3197) - FIND(" ", H3197))</f>
        <v>Apparel</v>
      </c>
    </row>
    <row r="3198" customFormat="false" ht="14.25" hidden="false" customHeight="true" outlineLevel="0" collapsed="false">
      <c r="B3198" s="88" t="s">
        <v>15</v>
      </c>
      <c r="C3198" s="89" t="n">
        <v>1185732</v>
      </c>
      <c r="D3198" s="90" t="n">
        <v>44275</v>
      </c>
      <c r="E3198" s="88" t="s">
        <v>18</v>
      </c>
      <c r="F3198" s="88" t="s">
        <v>70</v>
      </c>
      <c r="G3198" s="88" t="s">
        <v>76</v>
      </c>
      <c r="H3198" s="91" t="s">
        <v>32</v>
      </c>
      <c r="I3198" s="92" t="n">
        <v>55</v>
      </c>
      <c r="J3198" s="93" t="n">
        <v>545</v>
      </c>
      <c r="K3198" s="94" t="n">
        <f aca="false">I3198 * J3198</f>
        <v>29975</v>
      </c>
      <c r="L3198" s="94" t="n">
        <f aca="false">K3198 *M3198</f>
        <v>10491.25</v>
      </c>
      <c r="M3198" s="95" t="n">
        <v>0.35</v>
      </c>
      <c r="N3198" s="88" t="s">
        <v>31</v>
      </c>
      <c r="O3198" s="91" t="s">
        <v>218</v>
      </c>
      <c r="P3198" s="0" t="str">
        <f aca="false">RIGHT(H3198,LEN(H3198) - FIND(" ", H3198))</f>
        <v>Street Footwear</v>
      </c>
    </row>
    <row r="3199" customFormat="false" ht="14.25" hidden="false" customHeight="true" outlineLevel="0" collapsed="false">
      <c r="B3199" s="88" t="s">
        <v>15</v>
      </c>
      <c r="C3199" s="89" t="n">
        <v>1185732</v>
      </c>
      <c r="D3199" s="90" t="n">
        <v>44275</v>
      </c>
      <c r="E3199" s="88" t="s">
        <v>18</v>
      </c>
      <c r="F3199" s="88" t="s">
        <v>70</v>
      </c>
      <c r="G3199" s="88" t="s">
        <v>76</v>
      </c>
      <c r="H3199" s="91" t="s">
        <v>24</v>
      </c>
      <c r="I3199" s="92" t="n">
        <v>55</v>
      </c>
      <c r="J3199" s="93" t="n">
        <v>250</v>
      </c>
      <c r="K3199" s="94" t="n">
        <f aca="false">I3199 * J3199</f>
        <v>13750</v>
      </c>
      <c r="L3199" s="94" t="n">
        <f aca="false">K3199 *M3199</f>
        <v>4812.5</v>
      </c>
      <c r="M3199" s="95" t="n">
        <v>0.35</v>
      </c>
      <c r="N3199" s="88" t="s">
        <v>31</v>
      </c>
      <c r="O3199" s="91" t="s">
        <v>218</v>
      </c>
      <c r="P3199" s="0" t="str">
        <f aca="false">RIGHT(H3199,LEN(H3199) - FIND(" ", H3199))</f>
        <v>Athletic Footwear</v>
      </c>
    </row>
    <row r="3200" customFormat="false" ht="14.25" hidden="false" customHeight="true" outlineLevel="0" collapsed="false">
      <c r="B3200" s="88" t="s">
        <v>15</v>
      </c>
      <c r="C3200" s="89" t="n">
        <v>1185732</v>
      </c>
      <c r="D3200" s="90" t="n">
        <v>44275</v>
      </c>
      <c r="E3200" s="88" t="s">
        <v>18</v>
      </c>
      <c r="F3200" s="88" t="s">
        <v>70</v>
      </c>
      <c r="G3200" s="88" t="s">
        <v>76</v>
      </c>
      <c r="H3200" s="91" t="s">
        <v>48</v>
      </c>
      <c r="I3200" s="92" t="n">
        <v>45</v>
      </c>
      <c r="J3200" s="93" t="n">
        <v>275</v>
      </c>
      <c r="K3200" s="94" t="n">
        <f aca="false">I3200 * J3200</f>
        <v>12375</v>
      </c>
      <c r="L3200" s="94" t="n">
        <f aca="false">K3200 *M3200</f>
        <v>3093.75</v>
      </c>
      <c r="M3200" s="95" t="n">
        <v>0.25</v>
      </c>
      <c r="N3200" s="88" t="s">
        <v>31</v>
      </c>
      <c r="O3200" s="91" t="s">
        <v>219</v>
      </c>
      <c r="P3200" s="0" t="str">
        <f aca="false">RIGHT(H3200,LEN(H3200) - FIND(" ", H3200))</f>
        <v>Street Footwear</v>
      </c>
    </row>
    <row r="3201" customFormat="false" ht="14.25" hidden="false" customHeight="true" outlineLevel="0" collapsed="false">
      <c r="B3201" s="88" t="s">
        <v>15</v>
      </c>
      <c r="C3201" s="89" t="n">
        <v>1185732</v>
      </c>
      <c r="D3201" s="90" t="n">
        <v>44275</v>
      </c>
      <c r="E3201" s="88" t="s">
        <v>18</v>
      </c>
      <c r="F3201" s="88" t="s">
        <v>70</v>
      </c>
      <c r="G3201" s="88" t="s">
        <v>76</v>
      </c>
      <c r="H3201" s="91" t="s">
        <v>44</v>
      </c>
      <c r="I3201" s="92" t="n">
        <v>50</v>
      </c>
      <c r="J3201" s="93" t="n">
        <v>125</v>
      </c>
      <c r="K3201" s="94" t="n">
        <f aca="false">I3201 * J3201</f>
        <v>6250</v>
      </c>
      <c r="L3201" s="94" t="n">
        <f aca="false">K3201 *M3201</f>
        <v>1562.5</v>
      </c>
      <c r="M3201" s="95" t="n">
        <v>0.25</v>
      </c>
      <c r="N3201" s="88" t="s">
        <v>31</v>
      </c>
      <c r="O3201" s="91" t="s">
        <v>219</v>
      </c>
      <c r="P3201" s="0" t="str">
        <f aca="false">RIGHT(H3201,LEN(H3201) - FIND(" ", H3201))</f>
        <v>Athletic Footwear</v>
      </c>
    </row>
    <row r="3202" customFormat="false" ht="14.25" hidden="false" customHeight="true" outlineLevel="0" collapsed="false">
      <c r="B3202" s="88" t="s">
        <v>15</v>
      </c>
      <c r="C3202" s="89" t="n">
        <v>1185732</v>
      </c>
      <c r="D3202" s="90" t="n">
        <v>44275</v>
      </c>
      <c r="E3202" s="88" t="s">
        <v>18</v>
      </c>
      <c r="F3202" s="88" t="s">
        <v>70</v>
      </c>
      <c r="G3202" s="88" t="s">
        <v>76</v>
      </c>
      <c r="H3202" s="91" t="s">
        <v>16</v>
      </c>
      <c r="I3202" s="92" t="n">
        <v>65</v>
      </c>
      <c r="J3202" s="93" t="n">
        <v>175</v>
      </c>
      <c r="K3202" s="94" t="n">
        <f aca="false">I3202 * J3202</f>
        <v>11375</v>
      </c>
      <c r="L3202" s="94" t="n">
        <f aca="false">K3202 *M3202</f>
        <v>2843.75</v>
      </c>
      <c r="M3202" s="95" t="n">
        <v>0.25</v>
      </c>
      <c r="N3202" s="88" t="s">
        <v>31</v>
      </c>
      <c r="O3202" s="91" t="s">
        <v>218</v>
      </c>
      <c r="P3202" s="0" t="str">
        <f aca="false">RIGHT(H3202,LEN(H3202) - FIND(" ", H3202))</f>
        <v>Apparel</v>
      </c>
    </row>
    <row r="3203" customFormat="false" ht="14.25" hidden="false" customHeight="true" outlineLevel="0" collapsed="false">
      <c r="B3203" s="88" t="s">
        <v>15</v>
      </c>
      <c r="C3203" s="89" t="n">
        <v>1185732</v>
      </c>
      <c r="D3203" s="90" t="n">
        <v>44275</v>
      </c>
      <c r="E3203" s="88" t="s">
        <v>18</v>
      </c>
      <c r="F3203" s="88" t="s">
        <v>70</v>
      </c>
      <c r="G3203" s="88" t="s">
        <v>76</v>
      </c>
      <c r="H3203" s="91" t="s">
        <v>38</v>
      </c>
      <c r="I3203" s="92" t="n">
        <v>55</v>
      </c>
      <c r="J3203" s="93" t="n">
        <v>275</v>
      </c>
      <c r="K3203" s="94" t="n">
        <f aca="false">I3203 * J3203</f>
        <v>15125</v>
      </c>
      <c r="L3203" s="94" t="n">
        <f aca="false">K3203 *M3203</f>
        <v>4537.5</v>
      </c>
      <c r="M3203" s="95" t="n">
        <v>0.3</v>
      </c>
      <c r="N3203" s="88" t="s">
        <v>31</v>
      </c>
      <c r="O3203" s="91" t="s">
        <v>219</v>
      </c>
      <c r="P3203" s="0" t="str">
        <f aca="false">RIGHT(H3203,LEN(H3203) - FIND(" ", H3203))</f>
        <v>Apparel</v>
      </c>
    </row>
    <row r="3204" customFormat="false" ht="14.25" hidden="false" customHeight="true" outlineLevel="0" collapsed="false">
      <c r="B3204" s="88" t="s">
        <v>43</v>
      </c>
      <c r="C3204" s="89" t="n">
        <v>1185732</v>
      </c>
      <c r="D3204" s="90" t="n">
        <v>44275</v>
      </c>
      <c r="E3204" s="88" t="s">
        <v>26</v>
      </c>
      <c r="F3204" s="88" t="s">
        <v>113</v>
      </c>
      <c r="G3204" s="88" t="s">
        <v>85</v>
      </c>
      <c r="H3204" s="91" t="s">
        <v>32</v>
      </c>
      <c r="I3204" s="92" t="n">
        <v>35</v>
      </c>
      <c r="J3204" s="93" t="n">
        <v>445</v>
      </c>
      <c r="K3204" s="94" t="n">
        <f aca="false">I3204 * J3204</f>
        <v>15575</v>
      </c>
      <c r="L3204" s="94" t="n">
        <f aca="false">K3204 *M3204</f>
        <v>6230</v>
      </c>
      <c r="M3204" s="95" t="n">
        <v>0.4</v>
      </c>
      <c r="N3204" s="88" t="s">
        <v>14</v>
      </c>
      <c r="O3204" s="91" t="s">
        <v>218</v>
      </c>
      <c r="P3204" s="0" t="str">
        <f aca="false">RIGHT(H3204,LEN(H3204) - FIND(" ", H3204))</f>
        <v>Street Footwear</v>
      </c>
    </row>
    <row r="3205" customFormat="false" ht="14.25" hidden="false" customHeight="true" outlineLevel="0" collapsed="false">
      <c r="B3205" s="88" t="s">
        <v>43</v>
      </c>
      <c r="C3205" s="89" t="n">
        <v>1185732</v>
      </c>
      <c r="D3205" s="90" t="n">
        <v>44275</v>
      </c>
      <c r="E3205" s="88" t="s">
        <v>26</v>
      </c>
      <c r="F3205" s="88" t="s">
        <v>113</v>
      </c>
      <c r="G3205" s="88" t="s">
        <v>85</v>
      </c>
      <c r="H3205" s="91" t="s">
        <v>24</v>
      </c>
      <c r="I3205" s="92" t="n">
        <v>35</v>
      </c>
      <c r="J3205" s="93" t="n">
        <v>150</v>
      </c>
      <c r="K3205" s="94" t="n">
        <f aca="false">I3205 * J3205</f>
        <v>5250</v>
      </c>
      <c r="L3205" s="94" t="n">
        <f aca="false">K3205 *M3205</f>
        <v>1837.5</v>
      </c>
      <c r="M3205" s="95" t="n">
        <v>0.35</v>
      </c>
      <c r="N3205" s="88" t="s">
        <v>14</v>
      </c>
      <c r="O3205" s="91" t="s">
        <v>218</v>
      </c>
      <c r="P3205" s="0" t="str">
        <f aca="false">RIGHT(H3205,LEN(H3205) - FIND(" ", H3205))</f>
        <v>Athletic Footwear</v>
      </c>
    </row>
    <row r="3206" customFormat="false" ht="14.25" hidden="false" customHeight="true" outlineLevel="0" collapsed="false">
      <c r="B3206" s="88" t="s">
        <v>43</v>
      </c>
      <c r="C3206" s="89" t="n">
        <v>1185732</v>
      </c>
      <c r="D3206" s="90" t="n">
        <v>44275</v>
      </c>
      <c r="E3206" s="88" t="s">
        <v>26</v>
      </c>
      <c r="F3206" s="88" t="s">
        <v>113</v>
      </c>
      <c r="G3206" s="88" t="s">
        <v>85</v>
      </c>
      <c r="H3206" s="91" t="s">
        <v>48</v>
      </c>
      <c r="I3206" s="92" t="n">
        <v>25</v>
      </c>
      <c r="J3206" s="93" t="n">
        <v>175</v>
      </c>
      <c r="K3206" s="94" t="n">
        <f aca="false">I3206 * J3206</f>
        <v>4375</v>
      </c>
      <c r="L3206" s="94" t="n">
        <f aca="false">K3206 *M3206</f>
        <v>1531.25</v>
      </c>
      <c r="M3206" s="95" t="n">
        <v>0.35</v>
      </c>
      <c r="N3206" s="88" t="s">
        <v>14</v>
      </c>
      <c r="O3206" s="91" t="s">
        <v>219</v>
      </c>
      <c r="P3206" s="0" t="str">
        <f aca="false">RIGHT(H3206,LEN(H3206) - FIND(" ", H3206))</f>
        <v>Street Footwear</v>
      </c>
    </row>
    <row r="3207" customFormat="false" ht="14.25" hidden="false" customHeight="true" outlineLevel="0" collapsed="false">
      <c r="B3207" s="88" t="s">
        <v>43</v>
      </c>
      <c r="C3207" s="89" t="n">
        <v>1185732</v>
      </c>
      <c r="D3207" s="90" t="n">
        <v>44275</v>
      </c>
      <c r="E3207" s="88" t="s">
        <v>26</v>
      </c>
      <c r="F3207" s="88" t="s">
        <v>113</v>
      </c>
      <c r="G3207" s="88" t="s">
        <v>85</v>
      </c>
      <c r="H3207" s="91" t="s">
        <v>44</v>
      </c>
      <c r="I3207" s="92" t="n">
        <v>30</v>
      </c>
      <c r="J3207" s="93" t="n">
        <v>25</v>
      </c>
      <c r="K3207" s="94" t="n">
        <f aca="false">I3207 * J3207</f>
        <v>750</v>
      </c>
      <c r="L3207" s="94" t="n">
        <f aca="false">K3207 *M3207</f>
        <v>262.5</v>
      </c>
      <c r="M3207" s="95" t="n">
        <v>0.35</v>
      </c>
      <c r="N3207" s="88" t="s">
        <v>14</v>
      </c>
      <c r="O3207" s="91" t="s">
        <v>219</v>
      </c>
      <c r="P3207" s="0" t="str">
        <f aca="false">RIGHT(H3207,LEN(H3207) - FIND(" ", H3207))</f>
        <v>Athletic Footwear</v>
      </c>
    </row>
    <row r="3208" customFormat="false" ht="14.25" hidden="false" customHeight="true" outlineLevel="0" collapsed="false">
      <c r="B3208" s="88" t="s">
        <v>43</v>
      </c>
      <c r="C3208" s="89" t="n">
        <v>1185732</v>
      </c>
      <c r="D3208" s="90" t="n">
        <v>44275</v>
      </c>
      <c r="E3208" s="88" t="s">
        <v>26</v>
      </c>
      <c r="F3208" s="88" t="s">
        <v>113</v>
      </c>
      <c r="G3208" s="88" t="s">
        <v>85</v>
      </c>
      <c r="H3208" s="91" t="s">
        <v>16</v>
      </c>
      <c r="I3208" s="92" t="n">
        <v>45</v>
      </c>
      <c r="J3208" s="93" t="n">
        <v>75</v>
      </c>
      <c r="K3208" s="94" t="n">
        <f aca="false">I3208 * J3208</f>
        <v>3375</v>
      </c>
      <c r="L3208" s="94" t="n">
        <f aca="false">K3208 *M3208</f>
        <v>1012.5</v>
      </c>
      <c r="M3208" s="95" t="n">
        <v>0.3</v>
      </c>
      <c r="N3208" s="88" t="s">
        <v>14</v>
      </c>
      <c r="O3208" s="91" t="s">
        <v>218</v>
      </c>
      <c r="P3208" s="0" t="str">
        <f aca="false">RIGHT(H3208,LEN(H3208) - FIND(" ", H3208))</f>
        <v>Apparel</v>
      </c>
    </row>
    <row r="3209" customFormat="false" ht="14.25" hidden="false" customHeight="true" outlineLevel="0" collapsed="false">
      <c r="B3209" s="88" t="s">
        <v>43</v>
      </c>
      <c r="C3209" s="89" t="n">
        <v>1185732</v>
      </c>
      <c r="D3209" s="90" t="n">
        <v>44275</v>
      </c>
      <c r="E3209" s="88" t="s">
        <v>26</v>
      </c>
      <c r="F3209" s="88" t="s">
        <v>113</v>
      </c>
      <c r="G3209" s="88" t="s">
        <v>85</v>
      </c>
      <c r="H3209" s="91" t="s">
        <v>38</v>
      </c>
      <c r="I3209" s="92" t="n">
        <v>35</v>
      </c>
      <c r="J3209" s="93" t="n">
        <v>175</v>
      </c>
      <c r="K3209" s="94" t="n">
        <f aca="false">I3209 * J3209</f>
        <v>6125</v>
      </c>
      <c r="L3209" s="94" t="n">
        <f aca="false">K3209 *M3209</f>
        <v>1837.5</v>
      </c>
      <c r="M3209" s="95" t="n">
        <v>0.3</v>
      </c>
      <c r="N3209" s="88" t="s">
        <v>14</v>
      </c>
      <c r="O3209" s="91" t="s">
        <v>219</v>
      </c>
      <c r="P3209" s="0" t="str">
        <f aca="false">RIGHT(H3209,LEN(H3209) - FIND(" ", H3209))</f>
        <v>Apparel</v>
      </c>
    </row>
    <row r="3210" customFormat="false" ht="14.25" hidden="false" customHeight="true" outlineLevel="0" collapsed="false">
      <c r="B3210" s="88" t="s">
        <v>22</v>
      </c>
      <c r="C3210" s="89" t="n">
        <v>1189833</v>
      </c>
      <c r="D3210" s="90" t="n">
        <v>44275</v>
      </c>
      <c r="E3210" s="88" t="s">
        <v>18</v>
      </c>
      <c r="F3210" s="88" t="s">
        <v>19</v>
      </c>
      <c r="G3210" s="88" t="s">
        <v>129</v>
      </c>
      <c r="H3210" s="91" t="s">
        <v>24</v>
      </c>
      <c r="I3210" s="92" t="n">
        <v>41</v>
      </c>
      <c r="J3210" s="93" t="n">
        <v>195</v>
      </c>
      <c r="K3210" s="94" t="n">
        <f aca="false">I3210 * J3210</f>
        <v>7995</v>
      </c>
      <c r="L3210" s="94" t="n">
        <f aca="false">K3210 *M3210</f>
        <v>2798.25</v>
      </c>
      <c r="M3210" s="95" t="n">
        <v>0.35</v>
      </c>
      <c r="N3210" s="88" t="s">
        <v>23</v>
      </c>
      <c r="O3210" s="91" t="s">
        <v>218</v>
      </c>
      <c r="P3210" s="0" t="str">
        <f aca="false">RIGHT(H3210,LEN(H3210) - FIND(" ", H3210))</f>
        <v>Athletic Footwear</v>
      </c>
    </row>
    <row r="3211" customFormat="false" ht="14.25" hidden="false" customHeight="true" outlineLevel="0" collapsed="false">
      <c r="B3211" s="88" t="s">
        <v>30</v>
      </c>
      <c r="C3211" s="89" t="n">
        <v>1197831</v>
      </c>
      <c r="D3211" s="90" t="n">
        <v>44275</v>
      </c>
      <c r="E3211" s="88" t="s">
        <v>40</v>
      </c>
      <c r="F3211" s="88" t="s">
        <v>155</v>
      </c>
      <c r="G3211" s="88" t="s">
        <v>122</v>
      </c>
      <c r="H3211" s="91" t="s">
        <v>16</v>
      </c>
      <c r="I3211" s="92" t="n">
        <v>37</v>
      </c>
      <c r="J3211" s="93" t="n">
        <v>83</v>
      </c>
      <c r="K3211" s="94" t="n">
        <f aca="false">I3211 * J3211</f>
        <v>3071</v>
      </c>
      <c r="L3211" s="94" t="n">
        <f aca="false">K3211 *M3211</f>
        <v>1259.11</v>
      </c>
      <c r="M3211" s="95" t="n">
        <v>0.41</v>
      </c>
      <c r="N3211" s="88" t="s">
        <v>23</v>
      </c>
      <c r="O3211" s="91" t="s">
        <v>218</v>
      </c>
      <c r="P3211" s="0" t="str">
        <f aca="false">RIGHT(H3211,LEN(H3211) - FIND(" ", H3211))</f>
        <v>Apparel</v>
      </c>
    </row>
    <row r="3212" customFormat="false" ht="14.25" hidden="false" customHeight="true" outlineLevel="0" collapsed="false">
      <c r="B3212" s="88" t="s">
        <v>15</v>
      </c>
      <c r="C3212" s="89" t="n">
        <v>1185732</v>
      </c>
      <c r="D3212" s="90" t="n">
        <v>44275</v>
      </c>
      <c r="E3212" s="88" t="s">
        <v>18</v>
      </c>
      <c r="F3212" s="88" t="s">
        <v>70</v>
      </c>
      <c r="G3212" s="88" t="s">
        <v>76</v>
      </c>
      <c r="H3212" s="91" t="s">
        <v>32</v>
      </c>
      <c r="I3212" s="92" t="n">
        <v>53</v>
      </c>
      <c r="J3212" s="93" t="n">
        <v>153</v>
      </c>
      <c r="K3212" s="94" t="n">
        <f aca="false">I3212 * J3212</f>
        <v>8109</v>
      </c>
      <c r="L3212" s="94" t="n">
        <f aca="false">K3212 *M3212</f>
        <v>3973.41</v>
      </c>
      <c r="M3212" s="95" t="n">
        <v>0.49</v>
      </c>
      <c r="N3212" s="88" t="s">
        <v>23</v>
      </c>
      <c r="O3212" s="91" t="s">
        <v>218</v>
      </c>
      <c r="P3212" s="0" t="str">
        <f aca="false">RIGHT(H3212,LEN(H3212) - FIND(" ", H3212))</f>
        <v>Street Footwear</v>
      </c>
    </row>
    <row r="3213" customFormat="false" ht="14.25" hidden="false" customHeight="true" outlineLevel="0" collapsed="false">
      <c r="B3213" s="88" t="s">
        <v>15</v>
      </c>
      <c r="C3213" s="89" t="n">
        <v>1185732</v>
      </c>
      <c r="D3213" s="90" t="n">
        <v>44275</v>
      </c>
      <c r="E3213" s="88" t="s">
        <v>18</v>
      </c>
      <c r="F3213" s="88" t="s">
        <v>70</v>
      </c>
      <c r="G3213" s="88" t="s">
        <v>76</v>
      </c>
      <c r="H3213" s="91" t="s">
        <v>24</v>
      </c>
      <c r="I3213" s="92" t="n">
        <v>52</v>
      </c>
      <c r="J3213" s="93" t="n">
        <v>65</v>
      </c>
      <c r="K3213" s="94" t="n">
        <f aca="false">I3213 * J3213</f>
        <v>3380</v>
      </c>
      <c r="L3213" s="94" t="n">
        <f aca="false">K3213 *M3213</f>
        <v>1690</v>
      </c>
      <c r="M3213" s="95" t="n">
        <v>0.5</v>
      </c>
      <c r="N3213" s="88" t="s">
        <v>23</v>
      </c>
      <c r="O3213" s="91" t="s">
        <v>218</v>
      </c>
      <c r="P3213" s="0" t="str">
        <f aca="false">RIGHT(H3213,LEN(H3213) - FIND(" ", H3213))</f>
        <v>Athletic Footwear</v>
      </c>
    </row>
    <row r="3214" customFormat="false" ht="14.25" hidden="false" customHeight="true" outlineLevel="0" collapsed="false">
      <c r="B3214" s="88" t="s">
        <v>15</v>
      </c>
      <c r="C3214" s="89" t="n">
        <v>1185732</v>
      </c>
      <c r="D3214" s="90" t="n">
        <v>44275</v>
      </c>
      <c r="E3214" s="88" t="s">
        <v>18</v>
      </c>
      <c r="F3214" s="88" t="s">
        <v>70</v>
      </c>
      <c r="G3214" s="88" t="s">
        <v>76</v>
      </c>
      <c r="H3214" s="91" t="s">
        <v>48</v>
      </c>
      <c r="I3214" s="92" t="n">
        <v>41</v>
      </c>
      <c r="J3214" s="93" t="n">
        <v>69</v>
      </c>
      <c r="K3214" s="94" t="n">
        <f aca="false">I3214 * J3214</f>
        <v>2829</v>
      </c>
      <c r="L3214" s="94" t="n">
        <f aca="false">K3214 *M3214</f>
        <v>1046.73</v>
      </c>
      <c r="M3214" s="95" t="n">
        <v>0.37</v>
      </c>
      <c r="N3214" s="88" t="s">
        <v>23</v>
      </c>
      <c r="O3214" s="91" t="s">
        <v>219</v>
      </c>
      <c r="P3214" s="0" t="str">
        <f aca="false">RIGHT(H3214,LEN(H3214) - FIND(" ", H3214))</f>
        <v>Street Footwear</v>
      </c>
    </row>
    <row r="3215" customFormat="false" ht="14.25" hidden="false" customHeight="true" outlineLevel="0" collapsed="false">
      <c r="B3215" s="88" t="s">
        <v>15</v>
      </c>
      <c r="C3215" s="89" t="n">
        <v>1185732</v>
      </c>
      <c r="D3215" s="90" t="n">
        <v>44275</v>
      </c>
      <c r="E3215" s="88" t="s">
        <v>18</v>
      </c>
      <c r="F3215" s="88" t="s">
        <v>70</v>
      </c>
      <c r="G3215" s="88" t="s">
        <v>76</v>
      </c>
      <c r="H3215" s="91" t="s">
        <v>44</v>
      </c>
      <c r="I3215" s="92" t="n">
        <v>49</v>
      </c>
      <c r="J3215" s="93" t="n">
        <v>36</v>
      </c>
      <c r="K3215" s="94" t="n">
        <f aca="false">I3215 * J3215</f>
        <v>1764</v>
      </c>
      <c r="L3215" s="94" t="n">
        <f aca="false">K3215 *M3215</f>
        <v>670.32</v>
      </c>
      <c r="M3215" s="95" t="n">
        <v>0.38</v>
      </c>
      <c r="N3215" s="88" t="s">
        <v>23</v>
      </c>
      <c r="O3215" s="91" t="s">
        <v>219</v>
      </c>
      <c r="P3215" s="0" t="str">
        <f aca="false">RIGHT(H3215,LEN(H3215) - FIND(" ", H3215))</f>
        <v>Athletic Footwear</v>
      </c>
    </row>
    <row r="3216" customFormat="false" ht="14.25" hidden="false" customHeight="true" outlineLevel="0" collapsed="false">
      <c r="B3216" s="88" t="s">
        <v>15</v>
      </c>
      <c r="C3216" s="89" t="n">
        <v>1185732</v>
      </c>
      <c r="D3216" s="90" t="n">
        <v>44275</v>
      </c>
      <c r="E3216" s="88" t="s">
        <v>18</v>
      </c>
      <c r="F3216" s="88" t="s">
        <v>70</v>
      </c>
      <c r="G3216" s="88" t="s">
        <v>76</v>
      </c>
      <c r="H3216" s="91" t="s">
        <v>16</v>
      </c>
      <c r="I3216" s="92" t="n">
        <v>64</v>
      </c>
      <c r="J3216" s="93" t="n">
        <v>53</v>
      </c>
      <c r="K3216" s="94" t="n">
        <f aca="false">I3216 * J3216</f>
        <v>3392</v>
      </c>
      <c r="L3216" s="94" t="n">
        <f aca="false">K3216 *M3216</f>
        <v>1322.88</v>
      </c>
      <c r="M3216" s="95" t="n">
        <v>0.39</v>
      </c>
      <c r="N3216" s="88" t="s">
        <v>23</v>
      </c>
      <c r="O3216" s="91" t="s">
        <v>218</v>
      </c>
      <c r="P3216" s="0" t="str">
        <f aca="false">RIGHT(H3216,LEN(H3216) - FIND(" ", H3216))</f>
        <v>Apparel</v>
      </c>
    </row>
    <row r="3217" customFormat="false" ht="14.25" hidden="false" customHeight="true" outlineLevel="0" collapsed="false">
      <c r="B3217" s="88" t="s">
        <v>15</v>
      </c>
      <c r="C3217" s="89" t="n">
        <v>1185732</v>
      </c>
      <c r="D3217" s="90" t="n">
        <v>44275</v>
      </c>
      <c r="E3217" s="88" t="s">
        <v>18</v>
      </c>
      <c r="F3217" s="88" t="s">
        <v>70</v>
      </c>
      <c r="G3217" s="88" t="s">
        <v>76</v>
      </c>
      <c r="H3217" s="91" t="s">
        <v>38</v>
      </c>
      <c r="I3217" s="92" t="n">
        <v>53</v>
      </c>
      <c r="J3217" s="93" t="n">
        <v>72</v>
      </c>
      <c r="K3217" s="94" t="n">
        <f aca="false">I3217 * J3217</f>
        <v>3816</v>
      </c>
      <c r="L3217" s="94" t="n">
        <f aca="false">K3217 *M3217</f>
        <v>1526.4</v>
      </c>
      <c r="M3217" s="95" t="n">
        <v>0.4</v>
      </c>
      <c r="N3217" s="88" t="s">
        <v>23</v>
      </c>
      <c r="O3217" s="91" t="s">
        <v>219</v>
      </c>
      <c r="P3217" s="0" t="str">
        <f aca="false">RIGHT(H3217,LEN(H3217) - FIND(" ", H3217))</f>
        <v>Apparel</v>
      </c>
    </row>
    <row r="3218" customFormat="false" ht="14.25" hidden="false" customHeight="true" outlineLevel="0" collapsed="false">
      <c r="B3218" s="88" t="s">
        <v>43</v>
      </c>
      <c r="C3218" s="89" t="n">
        <v>1185732</v>
      </c>
      <c r="D3218" s="90" t="n">
        <v>44275</v>
      </c>
      <c r="E3218" s="88" t="s">
        <v>26</v>
      </c>
      <c r="F3218" s="88" t="s">
        <v>113</v>
      </c>
      <c r="G3218" s="88" t="s">
        <v>85</v>
      </c>
      <c r="H3218" s="91" t="s">
        <v>32</v>
      </c>
      <c r="I3218" s="92" t="n">
        <v>32</v>
      </c>
      <c r="J3218" s="93" t="n">
        <v>125</v>
      </c>
      <c r="K3218" s="94" t="n">
        <f aca="false">I3218 * J3218</f>
        <v>4000</v>
      </c>
      <c r="L3218" s="94" t="n">
        <f aca="false">K3218 *M3218</f>
        <v>2120</v>
      </c>
      <c r="M3218" s="95" t="n">
        <v>0.53</v>
      </c>
      <c r="N3218" s="88" t="s">
        <v>23</v>
      </c>
      <c r="O3218" s="91" t="s">
        <v>218</v>
      </c>
      <c r="P3218" s="0" t="str">
        <f aca="false">RIGHT(H3218,LEN(H3218) - FIND(" ", H3218))</f>
        <v>Street Footwear</v>
      </c>
    </row>
    <row r="3219" customFormat="false" ht="14.25" hidden="false" customHeight="true" outlineLevel="0" collapsed="false">
      <c r="B3219" s="88" t="s">
        <v>43</v>
      </c>
      <c r="C3219" s="89" t="n">
        <v>1185732</v>
      </c>
      <c r="D3219" s="90" t="n">
        <v>44275</v>
      </c>
      <c r="E3219" s="88" t="s">
        <v>26</v>
      </c>
      <c r="F3219" s="88" t="s">
        <v>113</v>
      </c>
      <c r="G3219" s="88" t="s">
        <v>85</v>
      </c>
      <c r="H3219" s="91" t="s">
        <v>24</v>
      </c>
      <c r="I3219" s="92" t="n">
        <v>34</v>
      </c>
      <c r="J3219" s="93" t="n">
        <v>39</v>
      </c>
      <c r="K3219" s="94" t="n">
        <f aca="false">I3219 * J3219</f>
        <v>1326</v>
      </c>
      <c r="L3219" s="94" t="n">
        <f aca="false">K3219 *M3219</f>
        <v>623.22</v>
      </c>
      <c r="M3219" s="95" t="n">
        <v>0.47</v>
      </c>
      <c r="N3219" s="88" t="s">
        <v>23</v>
      </c>
      <c r="O3219" s="91" t="s">
        <v>218</v>
      </c>
      <c r="P3219" s="0" t="str">
        <f aca="false">RIGHT(H3219,LEN(H3219) - FIND(" ", H3219))</f>
        <v>Athletic Footwear</v>
      </c>
    </row>
    <row r="3220" customFormat="false" ht="14.25" hidden="false" customHeight="true" outlineLevel="0" collapsed="false">
      <c r="B3220" s="88" t="s">
        <v>43</v>
      </c>
      <c r="C3220" s="89" t="n">
        <v>1185732</v>
      </c>
      <c r="D3220" s="90" t="n">
        <v>44275</v>
      </c>
      <c r="E3220" s="88" t="s">
        <v>26</v>
      </c>
      <c r="F3220" s="88" t="s">
        <v>113</v>
      </c>
      <c r="G3220" s="88" t="s">
        <v>85</v>
      </c>
      <c r="H3220" s="91" t="s">
        <v>48</v>
      </c>
      <c r="I3220" s="92" t="n">
        <v>24</v>
      </c>
      <c r="J3220" s="93" t="n">
        <v>53</v>
      </c>
      <c r="K3220" s="94" t="n">
        <f aca="false">I3220 * J3220</f>
        <v>1272</v>
      </c>
      <c r="L3220" s="94" t="n">
        <f aca="false">K3220 *M3220</f>
        <v>623.28</v>
      </c>
      <c r="M3220" s="95" t="n">
        <v>0.49</v>
      </c>
      <c r="N3220" s="88" t="s">
        <v>23</v>
      </c>
      <c r="O3220" s="91" t="s">
        <v>219</v>
      </c>
      <c r="P3220" s="0" t="str">
        <f aca="false">RIGHT(H3220,LEN(H3220) - FIND(" ", H3220))</f>
        <v>Street Footwear</v>
      </c>
    </row>
    <row r="3221" customFormat="false" ht="14.25" hidden="false" customHeight="true" outlineLevel="0" collapsed="false">
      <c r="B3221" s="88" t="s">
        <v>43</v>
      </c>
      <c r="C3221" s="89" t="n">
        <v>1185732</v>
      </c>
      <c r="D3221" s="90" t="n">
        <v>44275</v>
      </c>
      <c r="E3221" s="88" t="s">
        <v>26</v>
      </c>
      <c r="F3221" s="88" t="s">
        <v>113</v>
      </c>
      <c r="G3221" s="88" t="s">
        <v>85</v>
      </c>
      <c r="H3221" s="91" t="s">
        <v>44</v>
      </c>
      <c r="I3221" s="92" t="n">
        <v>29</v>
      </c>
      <c r="J3221" s="93" t="n">
        <v>7</v>
      </c>
      <c r="K3221" s="94" t="n">
        <f aca="false">I3221 * J3221</f>
        <v>203</v>
      </c>
      <c r="L3221" s="94" t="n">
        <f aca="false">K3221 *M3221</f>
        <v>93.38</v>
      </c>
      <c r="M3221" s="95" t="n">
        <v>0.46</v>
      </c>
      <c r="N3221" s="88" t="s">
        <v>23</v>
      </c>
      <c r="O3221" s="91" t="s">
        <v>219</v>
      </c>
      <c r="P3221" s="0" t="str">
        <f aca="false">RIGHT(H3221,LEN(H3221) - FIND(" ", H3221))</f>
        <v>Athletic Footwear</v>
      </c>
    </row>
    <row r="3222" customFormat="false" ht="14.25" hidden="false" customHeight="true" outlineLevel="0" collapsed="false">
      <c r="B3222" s="88" t="s">
        <v>43</v>
      </c>
      <c r="C3222" s="89" t="n">
        <v>1185732</v>
      </c>
      <c r="D3222" s="90" t="n">
        <v>44275</v>
      </c>
      <c r="E3222" s="88" t="s">
        <v>26</v>
      </c>
      <c r="F3222" s="88" t="s">
        <v>113</v>
      </c>
      <c r="G3222" s="88" t="s">
        <v>85</v>
      </c>
      <c r="H3222" s="91" t="s">
        <v>16</v>
      </c>
      <c r="I3222" s="92" t="n">
        <v>43</v>
      </c>
      <c r="J3222" s="93" t="n">
        <v>22</v>
      </c>
      <c r="K3222" s="94" t="n">
        <f aca="false">I3222 * J3222</f>
        <v>946</v>
      </c>
      <c r="L3222" s="94" t="n">
        <f aca="false">K3222 *M3222</f>
        <v>406.78</v>
      </c>
      <c r="M3222" s="95" t="n">
        <v>0.43</v>
      </c>
      <c r="N3222" s="88" t="s">
        <v>23</v>
      </c>
      <c r="O3222" s="91" t="s">
        <v>218</v>
      </c>
      <c r="P3222" s="0" t="str">
        <f aca="false">RIGHT(H3222,LEN(H3222) - FIND(" ", H3222))</f>
        <v>Apparel</v>
      </c>
    </row>
    <row r="3223" customFormat="false" ht="14.25" hidden="false" customHeight="true" outlineLevel="0" collapsed="false">
      <c r="B3223" s="88" t="s">
        <v>43</v>
      </c>
      <c r="C3223" s="89" t="n">
        <v>1185732</v>
      </c>
      <c r="D3223" s="90" t="n">
        <v>44275</v>
      </c>
      <c r="E3223" s="88" t="s">
        <v>26</v>
      </c>
      <c r="F3223" s="88" t="s">
        <v>113</v>
      </c>
      <c r="G3223" s="88" t="s">
        <v>85</v>
      </c>
      <c r="H3223" s="91" t="s">
        <v>38</v>
      </c>
      <c r="I3223" s="92" t="n">
        <v>33</v>
      </c>
      <c r="J3223" s="93" t="n">
        <v>49</v>
      </c>
      <c r="K3223" s="94" t="n">
        <f aca="false">I3223 * J3223</f>
        <v>1617</v>
      </c>
      <c r="L3223" s="94" t="n">
        <f aca="false">K3223 *M3223</f>
        <v>727.65</v>
      </c>
      <c r="M3223" s="95" t="n">
        <v>0.45</v>
      </c>
      <c r="N3223" s="88" t="s">
        <v>23</v>
      </c>
      <c r="O3223" s="91" t="s">
        <v>219</v>
      </c>
      <c r="P3223" s="0" t="str">
        <f aca="false">RIGHT(H3223,LEN(H3223) - FIND(" ", H3223))</f>
        <v>Apparel</v>
      </c>
    </row>
    <row r="3224" customFormat="false" ht="14.25" hidden="false" customHeight="true" outlineLevel="0" collapsed="false">
      <c r="B3224" s="88" t="s">
        <v>22</v>
      </c>
      <c r="C3224" s="89" t="n">
        <v>1189833</v>
      </c>
      <c r="D3224" s="90" t="n">
        <v>44275</v>
      </c>
      <c r="E3224" s="88" t="s">
        <v>18</v>
      </c>
      <c r="F3224" s="88" t="s">
        <v>19</v>
      </c>
      <c r="G3224" s="88" t="s">
        <v>129</v>
      </c>
      <c r="H3224" s="91" t="s">
        <v>24</v>
      </c>
      <c r="I3224" s="92" t="n">
        <v>36</v>
      </c>
      <c r="J3224" s="93" t="n">
        <v>228</v>
      </c>
      <c r="K3224" s="94" t="n">
        <f aca="false">I3224 * J3224</f>
        <v>8208</v>
      </c>
      <c r="L3224" s="94" t="n">
        <f aca="false">K3224 *M3224</f>
        <v>2298.24</v>
      </c>
      <c r="M3224" s="95" t="n">
        <v>0.28</v>
      </c>
      <c r="N3224" s="88" t="s">
        <v>31</v>
      </c>
      <c r="O3224" s="91" t="s">
        <v>218</v>
      </c>
      <c r="P3224" s="0" t="str">
        <f aca="false">RIGHT(H3224,LEN(H3224) - FIND(" ", H3224))</f>
        <v>Athletic Footwear</v>
      </c>
    </row>
    <row r="3225" customFormat="false" ht="14.25" hidden="false" customHeight="true" outlineLevel="0" collapsed="false">
      <c r="B3225" s="88" t="s">
        <v>30</v>
      </c>
      <c r="C3225" s="89" t="n">
        <v>1197831</v>
      </c>
      <c r="D3225" s="90" t="n">
        <v>44275</v>
      </c>
      <c r="E3225" s="88" t="s">
        <v>40</v>
      </c>
      <c r="F3225" s="88" t="s">
        <v>155</v>
      </c>
      <c r="G3225" s="88" t="s">
        <v>122</v>
      </c>
      <c r="H3225" s="91" t="s">
        <v>16</v>
      </c>
      <c r="I3225" s="92" t="n">
        <v>29</v>
      </c>
      <c r="J3225" s="93" t="n">
        <v>94</v>
      </c>
      <c r="K3225" s="94" t="n">
        <f aca="false">I3225 * J3225</f>
        <v>2726</v>
      </c>
      <c r="L3225" s="94" t="n">
        <f aca="false">K3225 *M3225</f>
        <v>872.32</v>
      </c>
      <c r="M3225" s="95" t="n">
        <v>0.32</v>
      </c>
      <c r="N3225" s="88" t="s">
        <v>31</v>
      </c>
      <c r="O3225" s="91" t="s">
        <v>218</v>
      </c>
      <c r="P3225" s="0" t="str">
        <f aca="false">RIGHT(H3225,LEN(H3225) - FIND(" ", H3225))</f>
        <v>Apparel</v>
      </c>
    </row>
    <row r="3226" customFormat="false" ht="14.25" hidden="false" customHeight="true" outlineLevel="0" collapsed="false">
      <c r="B3226" s="88" t="s">
        <v>22</v>
      </c>
      <c r="C3226" s="89" t="n">
        <v>1189833</v>
      </c>
      <c r="D3226" s="90" t="n">
        <v>44276</v>
      </c>
      <c r="E3226" s="88" t="s">
        <v>18</v>
      </c>
      <c r="F3226" s="88" t="s">
        <v>19</v>
      </c>
      <c r="G3226" s="88" t="s">
        <v>129</v>
      </c>
      <c r="H3226" s="91" t="s">
        <v>48</v>
      </c>
      <c r="I3226" s="92" t="n">
        <v>45</v>
      </c>
      <c r="J3226" s="93" t="n">
        <v>650</v>
      </c>
      <c r="K3226" s="94" t="n">
        <f aca="false">I3226 * J3226</f>
        <v>29250</v>
      </c>
      <c r="L3226" s="94" t="n">
        <f aca="false">K3226 *M3226</f>
        <v>11700</v>
      </c>
      <c r="M3226" s="95" t="n">
        <v>0.4</v>
      </c>
      <c r="N3226" s="88" t="s">
        <v>31</v>
      </c>
      <c r="O3226" s="91" t="s">
        <v>219</v>
      </c>
      <c r="P3226" s="0" t="str">
        <f aca="false">RIGHT(H3226,LEN(H3226) - FIND(" ", H3226))</f>
        <v>Street Footwear</v>
      </c>
    </row>
    <row r="3227" customFormat="false" ht="14.25" hidden="false" customHeight="true" outlineLevel="0" collapsed="false">
      <c r="B3227" s="88" t="s">
        <v>30</v>
      </c>
      <c r="C3227" s="89" t="n">
        <v>1197831</v>
      </c>
      <c r="D3227" s="90" t="n">
        <v>44276</v>
      </c>
      <c r="E3227" s="88" t="s">
        <v>40</v>
      </c>
      <c r="F3227" s="88" t="s">
        <v>155</v>
      </c>
      <c r="G3227" s="88" t="s">
        <v>122</v>
      </c>
      <c r="H3227" s="91" t="s">
        <v>38</v>
      </c>
      <c r="I3227" s="92" t="n">
        <v>35</v>
      </c>
      <c r="J3227" s="93" t="n">
        <v>475</v>
      </c>
      <c r="K3227" s="94" t="n">
        <f aca="false">I3227 * J3227</f>
        <v>16625</v>
      </c>
      <c r="L3227" s="94" t="n">
        <f aca="false">K3227 *M3227</f>
        <v>8312.5</v>
      </c>
      <c r="M3227" s="95" t="n">
        <v>0.5</v>
      </c>
      <c r="N3227" s="88" t="s">
        <v>31</v>
      </c>
      <c r="O3227" s="91" t="s">
        <v>219</v>
      </c>
      <c r="P3227" s="0" t="str">
        <f aca="false">RIGHT(H3227,LEN(H3227) - FIND(" ", H3227))</f>
        <v>Apparel</v>
      </c>
    </row>
    <row r="3228" customFormat="false" ht="14.25" hidden="false" customHeight="true" outlineLevel="0" collapsed="false">
      <c r="B3228" s="88" t="s">
        <v>15</v>
      </c>
      <c r="C3228" s="89" t="n">
        <v>1185732</v>
      </c>
      <c r="D3228" s="90" t="n">
        <v>44276</v>
      </c>
      <c r="E3228" s="88" t="s">
        <v>34</v>
      </c>
      <c r="F3228" s="88" t="s">
        <v>107</v>
      </c>
      <c r="G3228" s="88" t="s">
        <v>131</v>
      </c>
      <c r="H3228" s="91" t="s">
        <v>32</v>
      </c>
      <c r="I3228" s="92" t="n">
        <v>45</v>
      </c>
      <c r="J3228" s="93" t="n">
        <v>520</v>
      </c>
      <c r="K3228" s="94" t="n">
        <f aca="false">I3228 * J3228</f>
        <v>23400</v>
      </c>
      <c r="L3228" s="94" t="n">
        <f aca="false">K3228 *M3228</f>
        <v>9360</v>
      </c>
      <c r="M3228" s="95" t="n">
        <v>0.4</v>
      </c>
      <c r="N3228" s="88" t="s">
        <v>23</v>
      </c>
      <c r="O3228" s="91" t="s">
        <v>218</v>
      </c>
      <c r="P3228" s="0" t="str">
        <f aca="false">RIGHT(H3228,LEN(H3228) - FIND(" ", H3228))</f>
        <v>Street Footwear</v>
      </c>
    </row>
    <row r="3229" customFormat="false" ht="14.25" hidden="false" customHeight="true" outlineLevel="0" collapsed="false">
      <c r="B3229" s="88" t="s">
        <v>15</v>
      </c>
      <c r="C3229" s="89" t="n">
        <v>1185732</v>
      </c>
      <c r="D3229" s="90" t="n">
        <v>44276</v>
      </c>
      <c r="E3229" s="88" t="s">
        <v>34</v>
      </c>
      <c r="F3229" s="88" t="s">
        <v>107</v>
      </c>
      <c r="G3229" s="88" t="s">
        <v>131</v>
      </c>
      <c r="H3229" s="91" t="s">
        <v>24</v>
      </c>
      <c r="I3229" s="92" t="n">
        <v>45</v>
      </c>
      <c r="J3229" s="93" t="n">
        <v>225</v>
      </c>
      <c r="K3229" s="94" t="n">
        <f aca="false">I3229 * J3229</f>
        <v>10125</v>
      </c>
      <c r="L3229" s="94" t="n">
        <f aca="false">K3229 *M3229</f>
        <v>3543.75</v>
      </c>
      <c r="M3229" s="95" t="n">
        <v>0.35</v>
      </c>
      <c r="N3229" s="88" t="s">
        <v>23</v>
      </c>
      <c r="O3229" s="91" t="s">
        <v>218</v>
      </c>
      <c r="P3229" s="0" t="str">
        <f aca="false">RIGHT(H3229,LEN(H3229) - FIND(" ", H3229))</f>
        <v>Athletic Footwear</v>
      </c>
    </row>
    <row r="3230" customFormat="false" ht="14.25" hidden="false" customHeight="true" outlineLevel="0" collapsed="false">
      <c r="B3230" s="88" t="s">
        <v>15</v>
      </c>
      <c r="C3230" s="89" t="n">
        <v>1185732</v>
      </c>
      <c r="D3230" s="90" t="n">
        <v>44276</v>
      </c>
      <c r="E3230" s="88" t="s">
        <v>34</v>
      </c>
      <c r="F3230" s="88" t="s">
        <v>107</v>
      </c>
      <c r="G3230" s="88" t="s">
        <v>131</v>
      </c>
      <c r="H3230" s="91" t="s">
        <v>48</v>
      </c>
      <c r="I3230" s="92" t="n">
        <v>35</v>
      </c>
      <c r="J3230" s="93" t="n">
        <v>250</v>
      </c>
      <c r="K3230" s="94" t="n">
        <f aca="false">I3230 * J3230</f>
        <v>8750</v>
      </c>
      <c r="L3230" s="94" t="n">
        <f aca="false">K3230 *M3230</f>
        <v>3500</v>
      </c>
      <c r="M3230" s="95" t="n">
        <v>0.4</v>
      </c>
      <c r="N3230" s="88" t="s">
        <v>23</v>
      </c>
      <c r="O3230" s="91" t="s">
        <v>219</v>
      </c>
      <c r="P3230" s="0" t="str">
        <f aca="false">RIGHT(H3230,LEN(H3230) - FIND(" ", H3230))</f>
        <v>Street Footwear</v>
      </c>
    </row>
    <row r="3231" customFormat="false" ht="14.25" hidden="false" customHeight="true" outlineLevel="0" collapsed="false">
      <c r="B3231" s="88" t="s">
        <v>15</v>
      </c>
      <c r="C3231" s="89" t="n">
        <v>1185732</v>
      </c>
      <c r="D3231" s="90" t="n">
        <v>44276</v>
      </c>
      <c r="E3231" s="88" t="s">
        <v>34</v>
      </c>
      <c r="F3231" s="88" t="s">
        <v>107</v>
      </c>
      <c r="G3231" s="88" t="s">
        <v>131</v>
      </c>
      <c r="H3231" s="91" t="s">
        <v>44</v>
      </c>
      <c r="I3231" s="92" t="n">
        <v>40</v>
      </c>
      <c r="J3231" s="93" t="n">
        <v>100</v>
      </c>
      <c r="K3231" s="94" t="n">
        <f aca="false">I3231 * J3231</f>
        <v>4000</v>
      </c>
      <c r="L3231" s="94" t="n">
        <f aca="false">K3231 *M3231</f>
        <v>1600</v>
      </c>
      <c r="M3231" s="95" t="n">
        <v>0.4</v>
      </c>
      <c r="N3231" s="88" t="s">
        <v>23</v>
      </c>
      <c r="O3231" s="91" t="s">
        <v>219</v>
      </c>
      <c r="P3231" s="0" t="str">
        <f aca="false">RIGHT(H3231,LEN(H3231) - FIND(" ", H3231))</f>
        <v>Athletic Footwear</v>
      </c>
    </row>
    <row r="3232" customFormat="false" ht="14.25" hidden="false" customHeight="true" outlineLevel="0" collapsed="false">
      <c r="B3232" s="88" t="s">
        <v>15</v>
      </c>
      <c r="C3232" s="89" t="n">
        <v>1185732</v>
      </c>
      <c r="D3232" s="90" t="n">
        <v>44276</v>
      </c>
      <c r="E3232" s="88" t="s">
        <v>34</v>
      </c>
      <c r="F3232" s="88" t="s">
        <v>107</v>
      </c>
      <c r="G3232" s="88" t="s">
        <v>131</v>
      </c>
      <c r="H3232" s="91" t="s">
        <v>16</v>
      </c>
      <c r="I3232" s="92" t="n">
        <v>55</v>
      </c>
      <c r="J3232" s="93" t="n">
        <v>150</v>
      </c>
      <c r="K3232" s="94" t="n">
        <f aca="false">I3232 * J3232</f>
        <v>8250</v>
      </c>
      <c r="L3232" s="94" t="n">
        <f aca="false">K3232 *M3232</f>
        <v>2887.5</v>
      </c>
      <c r="M3232" s="95" t="n">
        <v>0.35</v>
      </c>
      <c r="N3232" s="88" t="s">
        <v>23</v>
      </c>
      <c r="O3232" s="91" t="s">
        <v>218</v>
      </c>
      <c r="P3232" s="0" t="str">
        <f aca="false">RIGHT(H3232,LEN(H3232) - FIND(" ", H3232))</f>
        <v>Apparel</v>
      </c>
    </row>
    <row r="3233" customFormat="false" ht="14.25" hidden="false" customHeight="true" outlineLevel="0" collapsed="false">
      <c r="B3233" s="88" t="s">
        <v>15</v>
      </c>
      <c r="C3233" s="89" t="n">
        <v>1185732</v>
      </c>
      <c r="D3233" s="90" t="n">
        <v>44276</v>
      </c>
      <c r="E3233" s="88" t="s">
        <v>34</v>
      </c>
      <c r="F3233" s="88" t="s">
        <v>107</v>
      </c>
      <c r="G3233" s="88" t="s">
        <v>131</v>
      </c>
      <c r="H3233" s="91" t="s">
        <v>38</v>
      </c>
      <c r="I3233" s="92" t="n">
        <v>45</v>
      </c>
      <c r="J3233" s="93" t="n">
        <v>250</v>
      </c>
      <c r="K3233" s="94" t="n">
        <f aca="false">I3233 * J3233</f>
        <v>11250</v>
      </c>
      <c r="L3233" s="94" t="n">
        <f aca="false">K3233 *M3233</f>
        <v>4500</v>
      </c>
      <c r="M3233" s="95" t="n">
        <v>0.4</v>
      </c>
      <c r="N3233" s="88" t="s">
        <v>23</v>
      </c>
      <c r="O3233" s="91" t="s">
        <v>219</v>
      </c>
      <c r="P3233" s="0" t="str">
        <f aca="false">RIGHT(H3233,LEN(H3233) - FIND(" ", H3233))</f>
        <v>Apparel</v>
      </c>
    </row>
    <row r="3234" customFormat="false" ht="14.25" hidden="false" customHeight="true" outlineLevel="0" collapsed="false">
      <c r="B3234" s="88" t="s">
        <v>22</v>
      </c>
      <c r="C3234" s="89" t="n">
        <v>1189833</v>
      </c>
      <c r="D3234" s="90" t="n">
        <v>44276</v>
      </c>
      <c r="E3234" s="88" t="s">
        <v>18</v>
      </c>
      <c r="F3234" s="88" t="s">
        <v>19</v>
      </c>
      <c r="G3234" s="88" t="s">
        <v>129</v>
      </c>
      <c r="H3234" s="91" t="s">
        <v>48</v>
      </c>
      <c r="I3234" s="92" t="n">
        <v>42</v>
      </c>
      <c r="J3234" s="93" t="n">
        <v>169</v>
      </c>
      <c r="K3234" s="94" t="n">
        <f aca="false">I3234 * J3234</f>
        <v>7098</v>
      </c>
      <c r="L3234" s="94" t="n">
        <f aca="false">K3234 *M3234</f>
        <v>3903.9</v>
      </c>
      <c r="M3234" s="95" t="n">
        <v>0.55</v>
      </c>
      <c r="N3234" s="88" t="s">
        <v>23</v>
      </c>
      <c r="O3234" s="91" t="s">
        <v>219</v>
      </c>
      <c r="P3234" s="0" t="str">
        <f aca="false">RIGHT(H3234,LEN(H3234) - FIND(" ", H3234))</f>
        <v>Street Footwear</v>
      </c>
    </row>
    <row r="3235" customFormat="false" ht="14.25" hidden="false" customHeight="true" outlineLevel="0" collapsed="false">
      <c r="B3235" s="88" t="s">
        <v>30</v>
      </c>
      <c r="C3235" s="89" t="n">
        <v>1197831</v>
      </c>
      <c r="D3235" s="90" t="n">
        <v>44276</v>
      </c>
      <c r="E3235" s="88" t="s">
        <v>40</v>
      </c>
      <c r="F3235" s="88" t="s">
        <v>155</v>
      </c>
      <c r="G3235" s="88" t="s">
        <v>122</v>
      </c>
      <c r="H3235" s="91" t="s">
        <v>38</v>
      </c>
      <c r="I3235" s="92" t="n">
        <v>32</v>
      </c>
      <c r="J3235" s="93" t="n">
        <v>133</v>
      </c>
      <c r="K3235" s="94" t="n">
        <f aca="false">I3235 * J3235</f>
        <v>4256</v>
      </c>
      <c r="L3235" s="94" t="n">
        <f aca="false">K3235 *M3235</f>
        <v>2723.84</v>
      </c>
      <c r="M3235" s="95" t="n">
        <v>0.64</v>
      </c>
      <c r="N3235" s="88" t="s">
        <v>23</v>
      </c>
      <c r="O3235" s="91" t="s">
        <v>219</v>
      </c>
      <c r="P3235" s="0" t="str">
        <f aca="false">RIGHT(H3235,LEN(H3235) - FIND(" ", H3235))</f>
        <v>Apparel</v>
      </c>
    </row>
    <row r="3236" customFormat="false" ht="14.25" hidden="false" customHeight="true" outlineLevel="0" collapsed="false">
      <c r="B3236" s="88" t="s">
        <v>15</v>
      </c>
      <c r="C3236" s="89" t="n">
        <v>1185732</v>
      </c>
      <c r="D3236" s="90" t="n">
        <v>44276</v>
      </c>
      <c r="E3236" s="88" t="s">
        <v>34</v>
      </c>
      <c r="F3236" s="88" t="s">
        <v>107</v>
      </c>
      <c r="G3236" s="88" t="s">
        <v>131</v>
      </c>
      <c r="H3236" s="91" t="s">
        <v>32</v>
      </c>
      <c r="I3236" s="92" t="n">
        <v>41</v>
      </c>
      <c r="J3236" s="93" t="n">
        <v>156</v>
      </c>
      <c r="K3236" s="94" t="n">
        <f aca="false">I3236 * J3236</f>
        <v>6396</v>
      </c>
      <c r="L3236" s="94" t="n">
        <f aca="false">K3236 *M3236</f>
        <v>3261.96</v>
      </c>
      <c r="M3236" s="95" t="n">
        <v>0.51</v>
      </c>
      <c r="N3236" s="88" t="s">
        <v>23</v>
      </c>
      <c r="O3236" s="91" t="s">
        <v>218</v>
      </c>
      <c r="P3236" s="0" t="str">
        <f aca="false">RIGHT(H3236,LEN(H3236) - FIND(" ", H3236))</f>
        <v>Street Footwear</v>
      </c>
    </row>
    <row r="3237" customFormat="false" ht="14.25" hidden="false" customHeight="true" outlineLevel="0" collapsed="false">
      <c r="B3237" s="88" t="s">
        <v>15</v>
      </c>
      <c r="C3237" s="89" t="n">
        <v>1185732</v>
      </c>
      <c r="D3237" s="90" t="n">
        <v>44276</v>
      </c>
      <c r="E3237" s="88" t="s">
        <v>34</v>
      </c>
      <c r="F3237" s="88" t="s">
        <v>107</v>
      </c>
      <c r="G3237" s="88" t="s">
        <v>131</v>
      </c>
      <c r="H3237" s="91" t="s">
        <v>24</v>
      </c>
      <c r="I3237" s="92" t="n">
        <v>41</v>
      </c>
      <c r="J3237" s="93" t="n">
        <v>59</v>
      </c>
      <c r="K3237" s="94" t="n">
        <f aca="false">I3237 * J3237</f>
        <v>2419</v>
      </c>
      <c r="L3237" s="94" t="n">
        <f aca="false">K3237 *M3237</f>
        <v>1185.31</v>
      </c>
      <c r="M3237" s="95" t="n">
        <v>0.49</v>
      </c>
      <c r="N3237" s="88" t="s">
        <v>23</v>
      </c>
      <c r="O3237" s="91" t="s">
        <v>218</v>
      </c>
      <c r="P3237" s="0" t="str">
        <f aca="false">RIGHT(H3237,LEN(H3237) - FIND(" ", H3237))</f>
        <v>Athletic Footwear</v>
      </c>
    </row>
    <row r="3238" customFormat="false" ht="14.25" hidden="false" customHeight="true" outlineLevel="0" collapsed="false">
      <c r="B3238" s="88" t="s">
        <v>15</v>
      </c>
      <c r="C3238" s="89" t="n">
        <v>1185732</v>
      </c>
      <c r="D3238" s="90" t="n">
        <v>44276</v>
      </c>
      <c r="E3238" s="88" t="s">
        <v>34</v>
      </c>
      <c r="F3238" s="88" t="s">
        <v>107</v>
      </c>
      <c r="G3238" s="88" t="s">
        <v>131</v>
      </c>
      <c r="H3238" s="91" t="s">
        <v>48</v>
      </c>
      <c r="I3238" s="92" t="n">
        <v>34</v>
      </c>
      <c r="J3238" s="93" t="n">
        <v>73</v>
      </c>
      <c r="K3238" s="94" t="n">
        <f aca="false">I3238 * J3238</f>
        <v>2482</v>
      </c>
      <c r="L3238" s="94" t="n">
        <f aca="false">K3238 *M3238</f>
        <v>1241</v>
      </c>
      <c r="M3238" s="95" t="n">
        <v>0.5</v>
      </c>
      <c r="N3238" s="88" t="s">
        <v>23</v>
      </c>
      <c r="O3238" s="91" t="s">
        <v>219</v>
      </c>
      <c r="P3238" s="0" t="str">
        <f aca="false">RIGHT(H3238,LEN(H3238) - FIND(" ", H3238))</f>
        <v>Street Footwear</v>
      </c>
    </row>
    <row r="3239" customFormat="false" ht="14.25" hidden="false" customHeight="true" outlineLevel="0" collapsed="false">
      <c r="B3239" s="88" t="s">
        <v>15</v>
      </c>
      <c r="C3239" s="89" t="n">
        <v>1185732</v>
      </c>
      <c r="D3239" s="90" t="n">
        <v>44276</v>
      </c>
      <c r="E3239" s="88" t="s">
        <v>34</v>
      </c>
      <c r="F3239" s="88" t="s">
        <v>107</v>
      </c>
      <c r="G3239" s="88" t="s">
        <v>131</v>
      </c>
      <c r="H3239" s="91" t="s">
        <v>44</v>
      </c>
      <c r="I3239" s="92" t="n">
        <v>36</v>
      </c>
      <c r="J3239" s="93" t="n">
        <v>27</v>
      </c>
      <c r="K3239" s="94" t="n">
        <f aca="false">I3239 * J3239</f>
        <v>972</v>
      </c>
      <c r="L3239" s="94" t="n">
        <f aca="false">K3239 *M3239</f>
        <v>505.44</v>
      </c>
      <c r="M3239" s="95" t="n">
        <v>0.52</v>
      </c>
      <c r="N3239" s="88" t="s">
        <v>23</v>
      </c>
      <c r="O3239" s="91" t="s">
        <v>219</v>
      </c>
      <c r="P3239" s="0" t="str">
        <f aca="false">RIGHT(H3239,LEN(H3239) - FIND(" ", H3239))</f>
        <v>Athletic Footwear</v>
      </c>
    </row>
    <row r="3240" customFormat="false" ht="14.25" hidden="false" customHeight="true" outlineLevel="0" collapsed="false">
      <c r="B3240" s="88" t="s">
        <v>15</v>
      </c>
      <c r="C3240" s="89" t="n">
        <v>1185732</v>
      </c>
      <c r="D3240" s="90" t="n">
        <v>44276</v>
      </c>
      <c r="E3240" s="88" t="s">
        <v>34</v>
      </c>
      <c r="F3240" s="88" t="s">
        <v>107</v>
      </c>
      <c r="G3240" s="88" t="s">
        <v>131</v>
      </c>
      <c r="H3240" s="91" t="s">
        <v>16</v>
      </c>
      <c r="I3240" s="92" t="n">
        <v>52</v>
      </c>
      <c r="J3240" s="93" t="n">
        <v>44</v>
      </c>
      <c r="K3240" s="94" t="n">
        <f aca="false">I3240 * J3240</f>
        <v>2288</v>
      </c>
      <c r="L3240" s="94" t="n">
        <f aca="false">K3240 *M3240</f>
        <v>1052.48</v>
      </c>
      <c r="M3240" s="95" t="n">
        <v>0.46</v>
      </c>
      <c r="N3240" s="88" t="s">
        <v>23</v>
      </c>
      <c r="O3240" s="91" t="s">
        <v>218</v>
      </c>
      <c r="P3240" s="0" t="str">
        <f aca="false">RIGHT(H3240,LEN(H3240) - FIND(" ", H3240))</f>
        <v>Apparel</v>
      </c>
    </row>
    <row r="3241" customFormat="false" ht="14.25" hidden="false" customHeight="true" outlineLevel="0" collapsed="false">
      <c r="B3241" s="88" t="s">
        <v>15</v>
      </c>
      <c r="C3241" s="89" t="n">
        <v>1185732</v>
      </c>
      <c r="D3241" s="90" t="n">
        <v>44276</v>
      </c>
      <c r="E3241" s="88" t="s">
        <v>34</v>
      </c>
      <c r="F3241" s="88" t="s">
        <v>107</v>
      </c>
      <c r="G3241" s="88" t="s">
        <v>131</v>
      </c>
      <c r="H3241" s="91" t="s">
        <v>38</v>
      </c>
      <c r="I3241" s="92" t="n">
        <v>42</v>
      </c>
      <c r="J3241" s="93" t="n">
        <v>65</v>
      </c>
      <c r="K3241" s="94" t="n">
        <f aca="false">I3241 * J3241</f>
        <v>2730</v>
      </c>
      <c r="L3241" s="94" t="n">
        <f aca="false">K3241 *M3241</f>
        <v>1392.3</v>
      </c>
      <c r="M3241" s="95" t="n">
        <v>0.51</v>
      </c>
      <c r="N3241" s="88" t="s">
        <v>23</v>
      </c>
      <c r="O3241" s="91" t="s">
        <v>219</v>
      </c>
      <c r="P3241" s="0" t="str">
        <f aca="false">RIGHT(H3241,LEN(H3241) - FIND(" ", H3241))</f>
        <v>Apparel</v>
      </c>
    </row>
    <row r="3242" customFormat="false" ht="14.25" hidden="false" customHeight="true" outlineLevel="0" collapsed="false">
      <c r="B3242" s="88" t="s">
        <v>22</v>
      </c>
      <c r="C3242" s="89" t="n">
        <v>1189833</v>
      </c>
      <c r="D3242" s="90" t="n">
        <v>44276</v>
      </c>
      <c r="E3242" s="88" t="s">
        <v>18</v>
      </c>
      <c r="F3242" s="88" t="s">
        <v>19</v>
      </c>
      <c r="G3242" s="88" t="s">
        <v>129</v>
      </c>
      <c r="H3242" s="91" t="s">
        <v>48</v>
      </c>
      <c r="I3242" s="92" t="n">
        <v>33</v>
      </c>
      <c r="J3242" s="93" t="n">
        <v>221</v>
      </c>
      <c r="K3242" s="94" t="n">
        <f aca="false">I3242 * J3242</f>
        <v>7293</v>
      </c>
      <c r="L3242" s="94" t="n">
        <f aca="false">K3242 *M3242</f>
        <v>3354.78</v>
      </c>
      <c r="M3242" s="95" t="n">
        <v>0.46</v>
      </c>
      <c r="N3242" s="88" t="s">
        <v>31</v>
      </c>
      <c r="O3242" s="91" t="s">
        <v>219</v>
      </c>
      <c r="P3242" s="0" t="str">
        <f aca="false">RIGHT(H3242,LEN(H3242) - FIND(" ", H3242))</f>
        <v>Street Footwear</v>
      </c>
    </row>
    <row r="3243" customFormat="false" ht="14.25" hidden="false" customHeight="true" outlineLevel="0" collapsed="false">
      <c r="B3243" s="88" t="s">
        <v>30</v>
      </c>
      <c r="C3243" s="89" t="n">
        <v>1197831</v>
      </c>
      <c r="D3243" s="90" t="n">
        <v>44276</v>
      </c>
      <c r="E3243" s="88" t="s">
        <v>40</v>
      </c>
      <c r="F3243" s="88" t="s">
        <v>155</v>
      </c>
      <c r="G3243" s="88" t="s">
        <v>122</v>
      </c>
      <c r="H3243" s="91" t="s">
        <v>38</v>
      </c>
      <c r="I3243" s="92" t="n">
        <v>28</v>
      </c>
      <c r="J3243" s="93" t="n">
        <v>143</v>
      </c>
      <c r="K3243" s="94" t="n">
        <f aca="false">I3243 * J3243</f>
        <v>4004</v>
      </c>
      <c r="L3243" s="94" t="n">
        <f aca="false">K3243 *M3243</f>
        <v>2242.24</v>
      </c>
      <c r="M3243" s="95" t="n">
        <v>0.56</v>
      </c>
      <c r="N3243" s="88" t="s">
        <v>31</v>
      </c>
      <c r="O3243" s="91" t="s">
        <v>219</v>
      </c>
      <c r="P3243" s="0" t="str">
        <f aca="false">RIGHT(H3243,LEN(H3243) - FIND(" ", H3243))</f>
        <v>Apparel</v>
      </c>
    </row>
    <row r="3244" customFormat="false" ht="14.25" hidden="false" customHeight="true" outlineLevel="0" collapsed="false">
      <c r="B3244" s="88" t="s">
        <v>22</v>
      </c>
      <c r="C3244" s="89" t="n">
        <v>1189833</v>
      </c>
      <c r="D3244" s="90" t="n">
        <v>44277</v>
      </c>
      <c r="E3244" s="88" t="s">
        <v>18</v>
      </c>
      <c r="F3244" s="88" t="s">
        <v>19</v>
      </c>
      <c r="G3244" s="88" t="s">
        <v>129</v>
      </c>
      <c r="H3244" s="91" t="s">
        <v>44</v>
      </c>
      <c r="I3244" s="92" t="n">
        <v>45</v>
      </c>
      <c r="J3244" s="93" t="n">
        <v>550</v>
      </c>
      <c r="K3244" s="94" t="n">
        <f aca="false">I3244 * J3244</f>
        <v>24750</v>
      </c>
      <c r="L3244" s="94" t="n">
        <f aca="false">K3244 *M3244</f>
        <v>8662.5</v>
      </c>
      <c r="M3244" s="95" t="n">
        <v>0.35</v>
      </c>
      <c r="N3244" s="88" t="s">
        <v>31</v>
      </c>
      <c r="O3244" s="91" t="s">
        <v>219</v>
      </c>
      <c r="P3244" s="0" t="str">
        <f aca="false">RIGHT(H3244,LEN(H3244) - FIND(" ", H3244))</f>
        <v>Athletic Footwear</v>
      </c>
    </row>
    <row r="3245" customFormat="false" ht="14.25" hidden="false" customHeight="true" outlineLevel="0" collapsed="false">
      <c r="B3245" s="88" t="s">
        <v>30</v>
      </c>
      <c r="C3245" s="89" t="n">
        <v>1197831</v>
      </c>
      <c r="D3245" s="90" t="n">
        <v>44277</v>
      </c>
      <c r="E3245" s="88" t="s">
        <v>40</v>
      </c>
      <c r="F3245" s="88" t="s">
        <v>155</v>
      </c>
      <c r="G3245" s="88" t="s">
        <v>122</v>
      </c>
      <c r="H3245" s="91" t="s">
        <v>32</v>
      </c>
      <c r="I3245" s="92" t="n">
        <v>30</v>
      </c>
      <c r="J3245" s="93" t="n">
        <v>650</v>
      </c>
      <c r="K3245" s="94" t="n">
        <f aca="false">I3245 * J3245</f>
        <v>19500</v>
      </c>
      <c r="L3245" s="94" t="n">
        <f aca="false">K3245 *M3245</f>
        <v>7800</v>
      </c>
      <c r="M3245" s="95" t="n">
        <v>0.4</v>
      </c>
      <c r="N3245" s="88" t="s">
        <v>31</v>
      </c>
      <c r="O3245" s="91" t="s">
        <v>218</v>
      </c>
      <c r="P3245" s="0" t="str">
        <f aca="false">RIGHT(H3245,LEN(H3245) - FIND(" ", H3245))</f>
        <v>Street Footwear</v>
      </c>
    </row>
    <row r="3246" customFormat="false" ht="14.25" hidden="false" customHeight="true" outlineLevel="0" collapsed="false">
      <c r="B3246" s="88" t="s">
        <v>13</v>
      </c>
      <c r="C3246" s="89" t="n">
        <v>1128299</v>
      </c>
      <c r="D3246" s="90" t="n">
        <v>44277</v>
      </c>
      <c r="E3246" s="88" t="s">
        <v>18</v>
      </c>
      <c r="F3246" s="88" t="s">
        <v>75</v>
      </c>
      <c r="G3246" s="88" t="s">
        <v>148</v>
      </c>
      <c r="H3246" s="91" t="s">
        <v>32</v>
      </c>
      <c r="I3246" s="92" t="n">
        <v>40</v>
      </c>
      <c r="J3246" s="93" t="n">
        <v>500</v>
      </c>
      <c r="K3246" s="94" t="n">
        <f aca="false">I3246 * J3246</f>
        <v>20000</v>
      </c>
      <c r="L3246" s="94" t="n">
        <f aca="false">K3246 *M3246</f>
        <v>7000</v>
      </c>
      <c r="M3246" s="95" t="n">
        <v>0.35</v>
      </c>
      <c r="N3246" s="88" t="s">
        <v>23</v>
      </c>
      <c r="O3246" s="91" t="s">
        <v>218</v>
      </c>
      <c r="P3246" s="0" t="str">
        <f aca="false">RIGHT(H3246,LEN(H3246) - FIND(" ", H3246))</f>
        <v>Street Footwear</v>
      </c>
    </row>
    <row r="3247" customFormat="false" ht="14.25" hidden="false" customHeight="true" outlineLevel="0" collapsed="false">
      <c r="B3247" s="88" t="s">
        <v>13</v>
      </c>
      <c r="C3247" s="89" t="n">
        <v>1128299</v>
      </c>
      <c r="D3247" s="90" t="n">
        <v>44277</v>
      </c>
      <c r="E3247" s="88" t="s">
        <v>18</v>
      </c>
      <c r="F3247" s="88" t="s">
        <v>75</v>
      </c>
      <c r="G3247" s="88" t="s">
        <v>148</v>
      </c>
      <c r="H3247" s="91" t="s">
        <v>24</v>
      </c>
      <c r="I3247" s="92" t="n">
        <v>50</v>
      </c>
      <c r="J3247" s="93" t="n">
        <v>350</v>
      </c>
      <c r="K3247" s="94" t="n">
        <f aca="false">I3247 * J3247</f>
        <v>17500</v>
      </c>
      <c r="L3247" s="94" t="n">
        <f aca="false">K3247 *M3247</f>
        <v>7000</v>
      </c>
      <c r="M3247" s="95" t="n">
        <v>0.4</v>
      </c>
      <c r="N3247" s="88" t="s">
        <v>23</v>
      </c>
      <c r="O3247" s="91" t="s">
        <v>218</v>
      </c>
      <c r="P3247" s="0" t="str">
        <f aca="false">RIGHT(H3247,LEN(H3247) - FIND(" ", H3247))</f>
        <v>Athletic Footwear</v>
      </c>
    </row>
    <row r="3248" customFormat="false" ht="14.25" hidden="false" customHeight="true" outlineLevel="0" collapsed="false">
      <c r="B3248" s="88" t="s">
        <v>13</v>
      </c>
      <c r="C3248" s="89" t="n">
        <v>1128299</v>
      </c>
      <c r="D3248" s="90" t="n">
        <v>44277</v>
      </c>
      <c r="E3248" s="88" t="s">
        <v>18</v>
      </c>
      <c r="F3248" s="88" t="s">
        <v>75</v>
      </c>
      <c r="G3248" s="88" t="s">
        <v>148</v>
      </c>
      <c r="H3248" s="91" t="s">
        <v>48</v>
      </c>
      <c r="I3248" s="92" t="n">
        <v>50</v>
      </c>
      <c r="J3248" s="93" t="n">
        <v>350</v>
      </c>
      <c r="K3248" s="94" t="n">
        <f aca="false">I3248 * J3248</f>
        <v>17500</v>
      </c>
      <c r="L3248" s="94" t="n">
        <f aca="false">K3248 *M3248</f>
        <v>6125</v>
      </c>
      <c r="M3248" s="95" t="n">
        <v>0.35</v>
      </c>
      <c r="N3248" s="88" t="s">
        <v>23</v>
      </c>
      <c r="O3248" s="91" t="s">
        <v>219</v>
      </c>
      <c r="P3248" s="0" t="str">
        <f aca="false">RIGHT(H3248,LEN(H3248) - FIND(" ", H3248))</f>
        <v>Street Footwear</v>
      </c>
    </row>
    <row r="3249" customFormat="false" ht="14.25" hidden="false" customHeight="true" outlineLevel="0" collapsed="false">
      <c r="B3249" s="88" t="s">
        <v>13</v>
      </c>
      <c r="C3249" s="89" t="n">
        <v>1128299</v>
      </c>
      <c r="D3249" s="90" t="n">
        <v>44277</v>
      </c>
      <c r="E3249" s="88" t="s">
        <v>18</v>
      </c>
      <c r="F3249" s="88" t="s">
        <v>75</v>
      </c>
      <c r="G3249" s="88" t="s">
        <v>148</v>
      </c>
      <c r="H3249" s="91" t="s">
        <v>44</v>
      </c>
      <c r="I3249" s="92" t="n">
        <v>50</v>
      </c>
      <c r="J3249" s="93" t="n">
        <v>225</v>
      </c>
      <c r="K3249" s="94" t="n">
        <f aca="false">I3249 * J3249</f>
        <v>11250</v>
      </c>
      <c r="L3249" s="94" t="n">
        <f aca="false">K3249 *M3249</f>
        <v>3937.5</v>
      </c>
      <c r="M3249" s="95" t="n">
        <v>0.35</v>
      </c>
      <c r="N3249" s="88" t="s">
        <v>23</v>
      </c>
      <c r="O3249" s="91" t="s">
        <v>219</v>
      </c>
      <c r="P3249" s="0" t="str">
        <f aca="false">RIGHT(H3249,LEN(H3249) - FIND(" ", H3249))</f>
        <v>Athletic Footwear</v>
      </c>
    </row>
    <row r="3250" customFormat="false" ht="14.25" hidden="false" customHeight="true" outlineLevel="0" collapsed="false">
      <c r="B3250" s="88" t="s">
        <v>13</v>
      </c>
      <c r="C3250" s="89" t="n">
        <v>1128299</v>
      </c>
      <c r="D3250" s="90" t="n">
        <v>44277</v>
      </c>
      <c r="E3250" s="88" t="s">
        <v>18</v>
      </c>
      <c r="F3250" s="88" t="s">
        <v>75</v>
      </c>
      <c r="G3250" s="88" t="s">
        <v>148</v>
      </c>
      <c r="H3250" s="91" t="s">
        <v>16</v>
      </c>
      <c r="I3250" s="92" t="n">
        <v>55</v>
      </c>
      <c r="J3250" s="93" t="n">
        <v>125</v>
      </c>
      <c r="K3250" s="94" t="n">
        <f aca="false">I3250 * J3250</f>
        <v>6875</v>
      </c>
      <c r="L3250" s="94" t="n">
        <f aca="false">K3250 *M3250</f>
        <v>2062.5</v>
      </c>
      <c r="M3250" s="95" t="n">
        <v>0.3</v>
      </c>
      <c r="N3250" s="88" t="s">
        <v>23</v>
      </c>
      <c r="O3250" s="91" t="s">
        <v>218</v>
      </c>
      <c r="P3250" s="0" t="str">
        <f aca="false">RIGHT(H3250,LEN(H3250) - FIND(" ", H3250))</f>
        <v>Apparel</v>
      </c>
    </row>
    <row r="3251" customFormat="false" ht="14.25" hidden="false" customHeight="true" outlineLevel="0" collapsed="false">
      <c r="B3251" s="88" t="s">
        <v>13</v>
      </c>
      <c r="C3251" s="89" t="n">
        <v>1128299</v>
      </c>
      <c r="D3251" s="90" t="n">
        <v>44277</v>
      </c>
      <c r="E3251" s="88" t="s">
        <v>18</v>
      </c>
      <c r="F3251" s="88" t="s">
        <v>75</v>
      </c>
      <c r="G3251" s="88" t="s">
        <v>148</v>
      </c>
      <c r="H3251" s="91" t="s">
        <v>38</v>
      </c>
      <c r="I3251" s="92" t="n">
        <v>50</v>
      </c>
      <c r="J3251" s="93" t="n">
        <v>325</v>
      </c>
      <c r="K3251" s="94" t="n">
        <f aca="false">I3251 * J3251</f>
        <v>16250</v>
      </c>
      <c r="L3251" s="94" t="n">
        <f aca="false">K3251 *M3251</f>
        <v>4062.5</v>
      </c>
      <c r="M3251" s="95" t="n">
        <v>0.25</v>
      </c>
      <c r="N3251" s="88" t="s">
        <v>23</v>
      </c>
      <c r="O3251" s="91" t="s">
        <v>219</v>
      </c>
      <c r="P3251" s="0" t="str">
        <f aca="false">RIGHT(H3251,LEN(H3251) - FIND(" ", H3251))</f>
        <v>Apparel</v>
      </c>
    </row>
    <row r="3252" customFormat="false" ht="14.25" hidden="false" customHeight="true" outlineLevel="0" collapsed="false">
      <c r="B3252" s="88" t="s">
        <v>22</v>
      </c>
      <c r="C3252" s="89" t="n">
        <v>1189833</v>
      </c>
      <c r="D3252" s="90" t="n">
        <v>44277</v>
      </c>
      <c r="E3252" s="88" t="s">
        <v>18</v>
      </c>
      <c r="F3252" s="88" t="s">
        <v>19</v>
      </c>
      <c r="G3252" s="88" t="s">
        <v>129</v>
      </c>
      <c r="H3252" s="91" t="s">
        <v>44</v>
      </c>
      <c r="I3252" s="92" t="n">
        <v>41</v>
      </c>
      <c r="J3252" s="93" t="n">
        <v>154</v>
      </c>
      <c r="K3252" s="94" t="n">
        <f aca="false">I3252 * J3252</f>
        <v>6314</v>
      </c>
      <c r="L3252" s="94" t="n">
        <f aca="false">K3252 *M3252</f>
        <v>2841.3</v>
      </c>
      <c r="M3252" s="95" t="n">
        <v>0.45</v>
      </c>
      <c r="N3252" s="88" t="s">
        <v>23</v>
      </c>
      <c r="O3252" s="91" t="s">
        <v>219</v>
      </c>
      <c r="P3252" s="0" t="str">
        <f aca="false">RIGHT(H3252,LEN(H3252) - FIND(" ", H3252))</f>
        <v>Athletic Footwear</v>
      </c>
    </row>
    <row r="3253" customFormat="false" ht="14.25" hidden="false" customHeight="true" outlineLevel="0" collapsed="false">
      <c r="B3253" s="88" t="s">
        <v>30</v>
      </c>
      <c r="C3253" s="89" t="n">
        <v>1197831</v>
      </c>
      <c r="D3253" s="90" t="n">
        <v>44277</v>
      </c>
      <c r="E3253" s="88" t="s">
        <v>40</v>
      </c>
      <c r="F3253" s="88" t="s">
        <v>155</v>
      </c>
      <c r="G3253" s="88" t="s">
        <v>122</v>
      </c>
      <c r="H3253" s="91" t="s">
        <v>32</v>
      </c>
      <c r="I3253" s="92" t="n">
        <v>27</v>
      </c>
      <c r="J3253" s="93" t="n">
        <v>189</v>
      </c>
      <c r="K3253" s="94" t="n">
        <f aca="false">I3253 * J3253</f>
        <v>5103</v>
      </c>
      <c r="L3253" s="94" t="n">
        <f aca="false">K3253 *M3253</f>
        <v>2602.53</v>
      </c>
      <c r="M3253" s="95" t="n">
        <v>0.51</v>
      </c>
      <c r="N3253" s="88" t="s">
        <v>23</v>
      </c>
      <c r="O3253" s="91" t="s">
        <v>218</v>
      </c>
      <c r="P3253" s="0" t="str">
        <f aca="false">RIGHT(H3253,LEN(H3253) - FIND(" ", H3253))</f>
        <v>Street Footwear</v>
      </c>
    </row>
    <row r="3254" customFormat="false" ht="14.25" hidden="false" customHeight="true" outlineLevel="0" collapsed="false">
      <c r="B3254" s="88" t="s">
        <v>13</v>
      </c>
      <c r="C3254" s="89" t="n">
        <v>1128299</v>
      </c>
      <c r="D3254" s="90" t="n">
        <v>44277</v>
      </c>
      <c r="E3254" s="88" t="s">
        <v>18</v>
      </c>
      <c r="F3254" s="88" t="s">
        <v>75</v>
      </c>
      <c r="G3254" s="88" t="s">
        <v>148</v>
      </c>
      <c r="H3254" s="91" t="s">
        <v>32</v>
      </c>
      <c r="I3254" s="92" t="n">
        <v>37</v>
      </c>
      <c r="J3254" s="93" t="n">
        <v>145</v>
      </c>
      <c r="K3254" s="94" t="n">
        <f aca="false">I3254 * J3254</f>
        <v>5365</v>
      </c>
      <c r="L3254" s="94" t="n">
        <f aca="false">K3254 *M3254</f>
        <v>2521.55</v>
      </c>
      <c r="M3254" s="95" t="n">
        <v>0.47</v>
      </c>
      <c r="N3254" s="88" t="s">
        <v>23</v>
      </c>
      <c r="O3254" s="91" t="s">
        <v>218</v>
      </c>
      <c r="P3254" s="0" t="str">
        <f aca="false">RIGHT(H3254,LEN(H3254) - FIND(" ", H3254))</f>
        <v>Street Footwear</v>
      </c>
    </row>
    <row r="3255" customFormat="false" ht="14.25" hidden="false" customHeight="true" outlineLevel="0" collapsed="false">
      <c r="B3255" s="88" t="s">
        <v>13</v>
      </c>
      <c r="C3255" s="89" t="n">
        <v>1128299</v>
      </c>
      <c r="D3255" s="90" t="n">
        <v>44277</v>
      </c>
      <c r="E3255" s="88" t="s">
        <v>18</v>
      </c>
      <c r="F3255" s="88" t="s">
        <v>75</v>
      </c>
      <c r="G3255" s="88" t="s">
        <v>148</v>
      </c>
      <c r="H3255" s="91" t="s">
        <v>24</v>
      </c>
      <c r="I3255" s="92" t="n">
        <v>48</v>
      </c>
      <c r="J3255" s="93" t="n">
        <v>95</v>
      </c>
      <c r="K3255" s="94" t="n">
        <f aca="false">I3255 * J3255</f>
        <v>4560</v>
      </c>
      <c r="L3255" s="94" t="n">
        <f aca="false">K3255 *M3255</f>
        <v>2508</v>
      </c>
      <c r="M3255" s="95" t="n">
        <v>0.55</v>
      </c>
      <c r="N3255" s="88" t="s">
        <v>23</v>
      </c>
      <c r="O3255" s="91" t="s">
        <v>218</v>
      </c>
      <c r="P3255" s="0" t="str">
        <f aca="false">RIGHT(H3255,LEN(H3255) - FIND(" ", H3255))</f>
        <v>Athletic Footwear</v>
      </c>
    </row>
    <row r="3256" customFormat="false" ht="14.25" hidden="false" customHeight="true" outlineLevel="0" collapsed="false">
      <c r="B3256" s="88" t="s">
        <v>13</v>
      </c>
      <c r="C3256" s="89" t="n">
        <v>1128299</v>
      </c>
      <c r="D3256" s="90" t="n">
        <v>44277</v>
      </c>
      <c r="E3256" s="88" t="s">
        <v>18</v>
      </c>
      <c r="F3256" s="88" t="s">
        <v>75</v>
      </c>
      <c r="G3256" s="88" t="s">
        <v>148</v>
      </c>
      <c r="H3256" s="91" t="s">
        <v>48</v>
      </c>
      <c r="I3256" s="92" t="n">
        <v>49</v>
      </c>
      <c r="J3256" s="93" t="n">
        <v>91</v>
      </c>
      <c r="K3256" s="94" t="n">
        <f aca="false">I3256 * J3256</f>
        <v>4459</v>
      </c>
      <c r="L3256" s="94" t="n">
        <f aca="false">K3256 *M3256</f>
        <v>2229.5</v>
      </c>
      <c r="M3256" s="95" t="n">
        <v>0.5</v>
      </c>
      <c r="N3256" s="88" t="s">
        <v>23</v>
      </c>
      <c r="O3256" s="91" t="s">
        <v>219</v>
      </c>
      <c r="P3256" s="0" t="str">
        <f aca="false">RIGHT(H3256,LEN(H3256) - FIND(" ", H3256))</f>
        <v>Street Footwear</v>
      </c>
    </row>
    <row r="3257" customFormat="false" ht="14.25" hidden="false" customHeight="true" outlineLevel="0" collapsed="false">
      <c r="B3257" s="88" t="s">
        <v>13</v>
      </c>
      <c r="C3257" s="89" t="n">
        <v>1128299</v>
      </c>
      <c r="D3257" s="90" t="n">
        <v>44277</v>
      </c>
      <c r="E3257" s="88" t="s">
        <v>18</v>
      </c>
      <c r="F3257" s="88" t="s">
        <v>75</v>
      </c>
      <c r="G3257" s="88" t="s">
        <v>148</v>
      </c>
      <c r="H3257" s="91" t="s">
        <v>44</v>
      </c>
      <c r="I3257" s="92" t="n">
        <v>47</v>
      </c>
      <c r="J3257" s="93" t="n">
        <v>68</v>
      </c>
      <c r="K3257" s="94" t="n">
        <f aca="false">I3257 * J3257</f>
        <v>3196</v>
      </c>
      <c r="L3257" s="94" t="n">
        <f aca="false">K3257 *M3257</f>
        <v>1470.16</v>
      </c>
      <c r="M3257" s="95" t="n">
        <v>0.46</v>
      </c>
      <c r="N3257" s="88" t="s">
        <v>23</v>
      </c>
      <c r="O3257" s="91" t="s">
        <v>219</v>
      </c>
      <c r="P3257" s="0" t="str">
        <f aca="false">RIGHT(H3257,LEN(H3257) - FIND(" ", H3257))</f>
        <v>Athletic Footwear</v>
      </c>
    </row>
    <row r="3258" customFormat="false" ht="14.25" hidden="false" customHeight="true" outlineLevel="0" collapsed="false">
      <c r="B3258" s="88" t="s">
        <v>13</v>
      </c>
      <c r="C3258" s="89" t="n">
        <v>1128299</v>
      </c>
      <c r="D3258" s="90" t="n">
        <v>44277</v>
      </c>
      <c r="E3258" s="88" t="s">
        <v>18</v>
      </c>
      <c r="F3258" s="88" t="s">
        <v>75</v>
      </c>
      <c r="G3258" s="88" t="s">
        <v>148</v>
      </c>
      <c r="H3258" s="91" t="s">
        <v>16</v>
      </c>
      <c r="I3258" s="92" t="n">
        <v>54</v>
      </c>
      <c r="J3258" s="93" t="n">
        <v>31</v>
      </c>
      <c r="K3258" s="94" t="n">
        <f aca="false">I3258 * J3258</f>
        <v>1674</v>
      </c>
      <c r="L3258" s="94" t="n">
        <f aca="false">K3258 *M3258</f>
        <v>686.34</v>
      </c>
      <c r="M3258" s="95" t="n">
        <v>0.41</v>
      </c>
      <c r="N3258" s="88" t="s">
        <v>23</v>
      </c>
      <c r="O3258" s="91" t="s">
        <v>218</v>
      </c>
      <c r="P3258" s="0" t="str">
        <f aca="false">RIGHT(H3258,LEN(H3258) - FIND(" ", H3258))</f>
        <v>Apparel</v>
      </c>
    </row>
    <row r="3259" customFormat="false" ht="14.25" hidden="false" customHeight="true" outlineLevel="0" collapsed="false">
      <c r="B3259" s="88" t="s">
        <v>13</v>
      </c>
      <c r="C3259" s="89" t="n">
        <v>1128299</v>
      </c>
      <c r="D3259" s="90" t="n">
        <v>44277</v>
      </c>
      <c r="E3259" s="88" t="s">
        <v>18</v>
      </c>
      <c r="F3259" s="88" t="s">
        <v>75</v>
      </c>
      <c r="G3259" s="88" t="s">
        <v>148</v>
      </c>
      <c r="H3259" s="91" t="s">
        <v>38</v>
      </c>
      <c r="I3259" s="92" t="n">
        <v>47</v>
      </c>
      <c r="J3259" s="93" t="n">
        <v>88</v>
      </c>
      <c r="K3259" s="94" t="n">
        <f aca="false">I3259 * J3259</f>
        <v>4136</v>
      </c>
      <c r="L3259" s="94" t="n">
        <f aca="false">K3259 *M3259</f>
        <v>1654.4</v>
      </c>
      <c r="M3259" s="95" t="n">
        <v>0.4</v>
      </c>
      <c r="N3259" s="88" t="s">
        <v>23</v>
      </c>
      <c r="O3259" s="91" t="s">
        <v>219</v>
      </c>
      <c r="P3259" s="0" t="str">
        <f aca="false">RIGHT(H3259,LEN(H3259) - FIND(" ", H3259))</f>
        <v>Apparel</v>
      </c>
    </row>
    <row r="3260" customFormat="false" ht="14.25" hidden="false" customHeight="true" outlineLevel="0" collapsed="false">
      <c r="B3260" s="88" t="s">
        <v>22</v>
      </c>
      <c r="C3260" s="89" t="n">
        <v>1189833</v>
      </c>
      <c r="D3260" s="90" t="n">
        <v>44277</v>
      </c>
      <c r="E3260" s="88" t="s">
        <v>18</v>
      </c>
      <c r="F3260" s="88" t="s">
        <v>19</v>
      </c>
      <c r="G3260" s="88" t="s">
        <v>129</v>
      </c>
      <c r="H3260" s="91" t="s">
        <v>44</v>
      </c>
      <c r="I3260" s="92" t="n">
        <v>36</v>
      </c>
      <c r="J3260" s="93" t="n">
        <v>176</v>
      </c>
      <c r="K3260" s="94" t="n">
        <f aca="false">I3260 * J3260</f>
        <v>6336</v>
      </c>
      <c r="L3260" s="94" t="n">
        <f aca="false">K3260 *M3260</f>
        <v>2471.04</v>
      </c>
      <c r="M3260" s="95" t="n">
        <v>0.39</v>
      </c>
      <c r="N3260" s="88" t="s">
        <v>31</v>
      </c>
      <c r="O3260" s="91" t="s">
        <v>219</v>
      </c>
      <c r="P3260" s="0" t="str">
        <f aca="false">RIGHT(H3260,LEN(H3260) - FIND(" ", H3260))</f>
        <v>Athletic Footwear</v>
      </c>
    </row>
    <row r="3261" customFormat="false" ht="14.25" hidden="false" customHeight="true" outlineLevel="0" collapsed="false">
      <c r="B3261" s="88" t="s">
        <v>30</v>
      </c>
      <c r="C3261" s="89" t="n">
        <v>1197831</v>
      </c>
      <c r="D3261" s="90" t="n">
        <v>44277</v>
      </c>
      <c r="E3261" s="88" t="s">
        <v>40</v>
      </c>
      <c r="F3261" s="88" t="s">
        <v>155</v>
      </c>
      <c r="G3261" s="88" t="s">
        <v>122</v>
      </c>
      <c r="H3261" s="91" t="s">
        <v>32</v>
      </c>
      <c r="I3261" s="92" t="n">
        <v>20</v>
      </c>
      <c r="J3261" s="93" t="n">
        <v>221</v>
      </c>
      <c r="K3261" s="94" t="n">
        <f aca="false">I3261 * J3261</f>
        <v>4420</v>
      </c>
      <c r="L3261" s="94" t="n">
        <f aca="false">K3261 *M3261</f>
        <v>1900.6</v>
      </c>
      <c r="M3261" s="95" t="n">
        <v>0.43</v>
      </c>
      <c r="N3261" s="88" t="s">
        <v>31</v>
      </c>
      <c r="O3261" s="91" t="s">
        <v>218</v>
      </c>
      <c r="P3261" s="0" t="str">
        <f aca="false">RIGHT(H3261,LEN(H3261) - FIND(" ", H3261))</f>
        <v>Street Footwear</v>
      </c>
    </row>
    <row r="3262" customFormat="false" ht="14.25" hidden="false" customHeight="true" outlineLevel="0" collapsed="false">
      <c r="B3262" s="88" t="s">
        <v>13</v>
      </c>
      <c r="C3262" s="89" t="n">
        <v>1128299</v>
      </c>
      <c r="D3262" s="90" t="n">
        <v>44277</v>
      </c>
      <c r="E3262" s="88" t="s">
        <v>18</v>
      </c>
      <c r="F3262" s="88" t="s">
        <v>75</v>
      </c>
      <c r="G3262" s="88" t="s">
        <v>148</v>
      </c>
      <c r="H3262" s="91" t="s">
        <v>32</v>
      </c>
      <c r="I3262" s="92" t="n">
        <v>29</v>
      </c>
      <c r="J3262" s="93" t="n">
        <v>160</v>
      </c>
      <c r="K3262" s="94" t="n">
        <f aca="false">I3262 * J3262</f>
        <v>4640</v>
      </c>
      <c r="L3262" s="94" t="n">
        <f aca="false">K3262 *M3262</f>
        <v>1856</v>
      </c>
      <c r="M3262" s="95" t="n">
        <v>0.4</v>
      </c>
      <c r="N3262" s="88" t="s">
        <v>31</v>
      </c>
      <c r="O3262" s="91" t="s">
        <v>218</v>
      </c>
      <c r="P3262" s="0" t="str">
        <f aca="false">RIGHT(H3262,LEN(H3262) - FIND(" ", H3262))</f>
        <v>Street Footwear</v>
      </c>
    </row>
    <row r="3263" customFormat="false" ht="14.25" hidden="false" customHeight="true" outlineLevel="0" collapsed="false">
      <c r="B3263" s="88" t="s">
        <v>13</v>
      </c>
      <c r="C3263" s="89" t="n">
        <v>1128299</v>
      </c>
      <c r="D3263" s="90" t="n">
        <v>44277</v>
      </c>
      <c r="E3263" s="88" t="s">
        <v>18</v>
      </c>
      <c r="F3263" s="88" t="s">
        <v>75</v>
      </c>
      <c r="G3263" s="88" t="s">
        <v>148</v>
      </c>
      <c r="H3263" s="91" t="s">
        <v>24</v>
      </c>
      <c r="I3263" s="92" t="n">
        <v>38</v>
      </c>
      <c r="J3263" s="93" t="n">
        <v>116</v>
      </c>
      <c r="K3263" s="94" t="n">
        <f aca="false">I3263 * J3263</f>
        <v>4408</v>
      </c>
      <c r="L3263" s="94" t="n">
        <f aca="false">K3263 *M3263</f>
        <v>1939.52</v>
      </c>
      <c r="M3263" s="95" t="n">
        <v>0.44</v>
      </c>
      <c r="N3263" s="88" t="s">
        <v>31</v>
      </c>
      <c r="O3263" s="91" t="s">
        <v>218</v>
      </c>
      <c r="P3263" s="0" t="str">
        <f aca="false">RIGHT(H3263,LEN(H3263) - FIND(" ", H3263))</f>
        <v>Athletic Footwear</v>
      </c>
    </row>
    <row r="3264" customFormat="false" ht="14.25" hidden="false" customHeight="true" outlineLevel="0" collapsed="false">
      <c r="B3264" s="88" t="s">
        <v>13</v>
      </c>
      <c r="C3264" s="89" t="n">
        <v>1128299</v>
      </c>
      <c r="D3264" s="90" t="n">
        <v>44277</v>
      </c>
      <c r="E3264" s="88" t="s">
        <v>18</v>
      </c>
      <c r="F3264" s="88" t="s">
        <v>75</v>
      </c>
      <c r="G3264" s="88" t="s">
        <v>148</v>
      </c>
      <c r="H3264" s="91" t="s">
        <v>48</v>
      </c>
      <c r="I3264" s="92" t="n">
        <v>37</v>
      </c>
      <c r="J3264" s="93" t="n">
        <v>119</v>
      </c>
      <c r="K3264" s="94" t="n">
        <f aca="false">I3264 * J3264</f>
        <v>4403</v>
      </c>
      <c r="L3264" s="94" t="n">
        <f aca="false">K3264 *M3264</f>
        <v>1805.23</v>
      </c>
      <c r="M3264" s="95" t="n">
        <v>0.41</v>
      </c>
      <c r="N3264" s="88" t="s">
        <v>31</v>
      </c>
      <c r="O3264" s="91" t="s">
        <v>219</v>
      </c>
      <c r="P3264" s="0" t="str">
        <f aca="false">RIGHT(H3264,LEN(H3264) - FIND(" ", H3264))</f>
        <v>Street Footwear</v>
      </c>
    </row>
    <row r="3265" customFormat="false" ht="14.25" hidden="false" customHeight="true" outlineLevel="0" collapsed="false">
      <c r="B3265" s="88" t="s">
        <v>13</v>
      </c>
      <c r="C3265" s="89" t="n">
        <v>1128299</v>
      </c>
      <c r="D3265" s="90" t="n">
        <v>44277</v>
      </c>
      <c r="E3265" s="88" t="s">
        <v>18</v>
      </c>
      <c r="F3265" s="88" t="s">
        <v>75</v>
      </c>
      <c r="G3265" s="88" t="s">
        <v>148</v>
      </c>
      <c r="H3265" s="91" t="s">
        <v>44</v>
      </c>
      <c r="I3265" s="92" t="n">
        <v>38</v>
      </c>
      <c r="J3265" s="93" t="n">
        <v>68</v>
      </c>
      <c r="K3265" s="94" t="n">
        <f aca="false">I3265 * J3265</f>
        <v>2584</v>
      </c>
      <c r="L3265" s="94" t="n">
        <f aca="false">K3265 *M3265</f>
        <v>956.08</v>
      </c>
      <c r="M3265" s="95" t="n">
        <v>0.37</v>
      </c>
      <c r="N3265" s="88" t="s">
        <v>31</v>
      </c>
      <c r="O3265" s="91" t="s">
        <v>219</v>
      </c>
      <c r="P3265" s="0" t="str">
        <f aca="false">RIGHT(H3265,LEN(H3265) - FIND(" ", H3265))</f>
        <v>Athletic Footwear</v>
      </c>
    </row>
    <row r="3266" customFormat="false" ht="14.25" hidden="false" customHeight="true" outlineLevel="0" collapsed="false">
      <c r="B3266" s="88" t="s">
        <v>13</v>
      </c>
      <c r="C3266" s="89" t="n">
        <v>1128299</v>
      </c>
      <c r="D3266" s="90" t="n">
        <v>44277</v>
      </c>
      <c r="E3266" s="88" t="s">
        <v>18</v>
      </c>
      <c r="F3266" s="88" t="s">
        <v>75</v>
      </c>
      <c r="G3266" s="88" t="s">
        <v>148</v>
      </c>
      <c r="H3266" s="91" t="s">
        <v>16</v>
      </c>
      <c r="I3266" s="92" t="n">
        <v>41</v>
      </c>
      <c r="J3266" s="93" t="n">
        <v>39</v>
      </c>
      <c r="K3266" s="94" t="n">
        <f aca="false">I3266 * J3266</f>
        <v>1599</v>
      </c>
      <c r="L3266" s="94" t="n">
        <f aca="false">K3266 *M3266</f>
        <v>511.68</v>
      </c>
      <c r="M3266" s="95" t="n">
        <v>0.32</v>
      </c>
      <c r="N3266" s="88" t="s">
        <v>31</v>
      </c>
      <c r="O3266" s="91" t="s">
        <v>218</v>
      </c>
      <c r="P3266" s="0" t="str">
        <f aca="false">RIGHT(H3266,LEN(H3266) - FIND(" ", H3266))</f>
        <v>Apparel</v>
      </c>
    </row>
    <row r="3267" customFormat="false" ht="14.25" hidden="false" customHeight="true" outlineLevel="0" collapsed="false">
      <c r="B3267" s="88" t="s">
        <v>13</v>
      </c>
      <c r="C3267" s="89" t="n">
        <v>1128299</v>
      </c>
      <c r="D3267" s="90" t="n">
        <v>44277</v>
      </c>
      <c r="E3267" s="88" t="s">
        <v>18</v>
      </c>
      <c r="F3267" s="88" t="s">
        <v>75</v>
      </c>
      <c r="G3267" s="88" t="s">
        <v>148</v>
      </c>
      <c r="H3267" s="91" t="s">
        <v>38</v>
      </c>
      <c r="I3267" s="92" t="n">
        <v>37</v>
      </c>
      <c r="J3267" s="93" t="n">
        <v>107</v>
      </c>
      <c r="K3267" s="94" t="n">
        <f aca="false">I3267 * J3267</f>
        <v>3959</v>
      </c>
      <c r="L3267" s="94" t="n">
        <f aca="false">K3267 *M3267</f>
        <v>1068.93</v>
      </c>
      <c r="M3267" s="95" t="n">
        <v>0.27</v>
      </c>
      <c r="N3267" s="88" t="s">
        <v>31</v>
      </c>
      <c r="O3267" s="91" t="s">
        <v>219</v>
      </c>
      <c r="P3267" s="0" t="str">
        <f aca="false">RIGHT(H3267,LEN(H3267) - FIND(" ", H3267))</f>
        <v>Apparel</v>
      </c>
    </row>
    <row r="3268" customFormat="false" ht="14.25" hidden="false" customHeight="true" outlineLevel="0" collapsed="false">
      <c r="B3268" s="88" t="s">
        <v>22</v>
      </c>
      <c r="C3268" s="89" t="n">
        <v>1189833</v>
      </c>
      <c r="D3268" s="90" t="n">
        <v>44278</v>
      </c>
      <c r="E3268" s="88" t="s">
        <v>18</v>
      </c>
      <c r="F3268" s="88" t="s">
        <v>19</v>
      </c>
      <c r="G3268" s="88" t="s">
        <v>129</v>
      </c>
      <c r="H3268" s="91" t="s">
        <v>16</v>
      </c>
      <c r="I3268" s="92" t="n">
        <v>50</v>
      </c>
      <c r="J3268" s="93" t="n">
        <v>425</v>
      </c>
      <c r="K3268" s="94" t="n">
        <f aca="false">I3268 * J3268</f>
        <v>21250</v>
      </c>
      <c r="L3268" s="94" t="n">
        <f aca="false">K3268 *M3268</f>
        <v>11687.5</v>
      </c>
      <c r="M3268" s="95" t="n">
        <v>0.55</v>
      </c>
      <c r="N3268" s="88" t="s">
        <v>31</v>
      </c>
      <c r="O3268" s="91" t="s">
        <v>218</v>
      </c>
      <c r="P3268" s="0" t="str">
        <f aca="false">RIGHT(H3268,LEN(H3268) - FIND(" ", H3268))</f>
        <v>Apparel</v>
      </c>
    </row>
    <row r="3269" customFormat="false" ht="14.25" hidden="false" customHeight="true" outlineLevel="0" collapsed="false">
      <c r="B3269" s="88" t="s">
        <v>30</v>
      </c>
      <c r="C3269" s="89" t="n">
        <v>1197831</v>
      </c>
      <c r="D3269" s="90" t="n">
        <v>44278</v>
      </c>
      <c r="E3269" s="88" t="s">
        <v>40</v>
      </c>
      <c r="F3269" s="88" t="s">
        <v>155</v>
      </c>
      <c r="G3269" s="88" t="s">
        <v>122</v>
      </c>
      <c r="H3269" s="91" t="s">
        <v>24</v>
      </c>
      <c r="I3269" s="92" t="n">
        <v>40</v>
      </c>
      <c r="J3269" s="93" t="n">
        <v>650</v>
      </c>
      <c r="K3269" s="94" t="n">
        <f aca="false">I3269 * J3269</f>
        <v>26000</v>
      </c>
      <c r="L3269" s="94" t="n">
        <f aca="false">K3269 *M3269</f>
        <v>10400</v>
      </c>
      <c r="M3269" s="95" t="n">
        <v>0.4</v>
      </c>
      <c r="N3269" s="88" t="s">
        <v>31</v>
      </c>
      <c r="O3269" s="91" t="s">
        <v>218</v>
      </c>
      <c r="P3269" s="0" t="str">
        <f aca="false">RIGHT(H3269,LEN(H3269) - FIND(" ", H3269))</f>
        <v>Athletic Footwear</v>
      </c>
    </row>
    <row r="3270" customFormat="false" ht="14.25" hidden="false" customHeight="true" outlineLevel="0" collapsed="false">
      <c r="B3270" s="88" t="s">
        <v>13</v>
      </c>
      <c r="C3270" s="89" t="n">
        <v>1128299</v>
      </c>
      <c r="D3270" s="90" t="n">
        <v>44278</v>
      </c>
      <c r="E3270" s="88" t="s">
        <v>34</v>
      </c>
      <c r="F3270" s="88" t="s">
        <v>161</v>
      </c>
      <c r="G3270" s="88" t="s">
        <v>152</v>
      </c>
      <c r="H3270" s="91" t="s">
        <v>32</v>
      </c>
      <c r="I3270" s="92" t="n">
        <v>40</v>
      </c>
      <c r="J3270" s="93" t="n">
        <v>475</v>
      </c>
      <c r="K3270" s="94" t="n">
        <f aca="false">I3270 * J3270</f>
        <v>19000</v>
      </c>
      <c r="L3270" s="94" t="n">
        <f aca="false">K3270 *M3270</f>
        <v>6650</v>
      </c>
      <c r="M3270" s="95" t="n">
        <v>0.35</v>
      </c>
      <c r="N3270" s="88" t="s">
        <v>14</v>
      </c>
      <c r="O3270" s="91" t="s">
        <v>218</v>
      </c>
      <c r="P3270" s="0" t="str">
        <f aca="false">RIGHT(H3270,LEN(H3270) - FIND(" ", H3270))</f>
        <v>Street Footwear</v>
      </c>
    </row>
    <row r="3271" customFormat="false" ht="14.25" hidden="false" customHeight="true" outlineLevel="0" collapsed="false">
      <c r="B3271" s="88" t="s">
        <v>13</v>
      </c>
      <c r="C3271" s="89" t="n">
        <v>1128299</v>
      </c>
      <c r="D3271" s="90" t="n">
        <v>44278</v>
      </c>
      <c r="E3271" s="88" t="s">
        <v>34</v>
      </c>
      <c r="F3271" s="88" t="s">
        <v>161</v>
      </c>
      <c r="G3271" s="88" t="s">
        <v>152</v>
      </c>
      <c r="H3271" s="91" t="s">
        <v>24</v>
      </c>
      <c r="I3271" s="92" t="n">
        <v>50</v>
      </c>
      <c r="J3271" s="93" t="n">
        <v>325</v>
      </c>
      <c r="K3271" s="94" t="n">
        <f aca="false">I3271 * J3271</f>
        <v>16250</v>
      </c>
      <c r="L3271" s="94" t="n">
        <f aca="false">K3271 *M3271</f>
        <v>5687.5</v>
      </c>
      <c r="M3271" s="95" t="n">
        <v>0.35</v>
      </c>
      <c r="N3271" s="88" t="s">
        <v>14</v>
      </c>
      <c r="O3271" s="91" t="s">
        <v>218</v>
      </c>
      <c r="P3271" s="0" t="str">
        <f aca="false">RIGHT(H3271,LEN(H3271) - FIND(" ", H3271))</f>
        <v>Athletic Footwear</v>
      </c>
    </row>
    <row r="3272" customFormat="false" ht="14.25" hidden="false" customHeight="true" outlineLevel="0" collapsed="false">
      <c r="B3272" s="88" t="s">
        <v>13</v>
      </c>
      <c r="C3272" s="89" t="n">
        <v>1128299</v>
      </c>
      <c r="D3272" s="90" t="n">
        <v>44278</v>
      </c>
      <c r="E3272" s="88" t="s">
        <v>34</v>
      </c>
      <c r="F3272" s="88" t="s">
        <v>161</v>
      </c>
      <c r="G3272" s="88" t="s">
        <v>152</v>
      </c>
      <c r="H3272" s="91" t="s">
        <v>48</v>
      </c>
      <c r="I3272" s="92" t="n">
        <v>55</v>
      </c>
      <c r="J3272" s="93" t="n">
        <v>350</v>
      </c>
      <c r="K3272" s="94" t="n">
        <f aca="false">I3272 * J3272</f>
        <v>19250</v>
      </c>
      <c r="L3272" s="94" t="n">
        <f aca="false">K3272 *M3272</f>
        <v>6737.5</v>
      </c>
      <c r="M3272" s="95" t="n">
        <v>0.35</v>
      </c>
      <c r="N3272" s="88" t="s">
        <v>14</v>
      </c>
      <c r="O3272" s="91" t="s">
        <v>219</v>
      </c>
      <c r="P3272" s="0" t="str">
        <f aca="false">RIGHT(H3272,LEN(H3272) - FIND(" ", H3272))</f>
        <v>Street Footwear</v>
      </c>
    </row>
    <row r="3273" customFormat="false" ht="14.25" hidden="false" customHeight="true" outlineLevel="0" collapsed="false">
      <c r="B3273" s="88" t="s">
        <v>13</v>
      </c>
      <c r="C3273" s="89" t="n">
        <v>1128299</v>
      </c>
      <c r="D3273" s="90" t="n">
        <v>44278</v>
      </c>
      <c r="E3273" s="88" t="s">
        <v>34</v>
      </c>
      <c r="F3273" s="88" t="s">
        <v>161</v>
      </c>
      <c r="G3273" s="88" t="s">
        <v>152</v>
      </c>
      <c r="H3273" s="91" t="s">
        <v>44</v>
      </c>
      <c r="I3273" s="92" t="n">
        <v>50</v>
      </c>
      <c r="J3273" s="93" t="n">
        <v>250</v>
      </c>
      <c r="K3273" s="94" t="n">
        <f aca="false">I3273 * J3273</f>
        <v>12500</v>
      </c>
      <c r="L3273" s="94" t="n">
        <f aca="false">K3273 *M3273</f>
        <v>4375</v>
      </c>
      <c r="M3273" s="95" t="n">
        <v>0.35</v>
      </c>
      <c r="N3273" s="88" t="s">
        <v>14</v>
      </c>
      <c r="O3273" s="91" t="s">
        <v>219</v>
      </c>
      <c r="P3273" s="0" t="str">
        <f aca="false">RIGHT(H3273,LEN(H3273) - FIND(" ", H3273))</f>
        <v>Athletic Footwear</v>
      </c>
    </row>
    <row r="3274" customFormat="false" ht="14.25" hidden="false" customHeight="true" outlineLevel="0" collapsed="false">
      <c r="B3274" s="88" t="s">
        <v>13</v>
      </c>
      <c r="C3274" s="89" t="n">
        <v>1128299</v>
      </c>
      <c r="D3274" s="90" t="n">
        <v>44278</v>
      </c>
      <c r="E3274" s="88" t="s">
        <v>34</v>
      </c>
      <c r="F3274" s="88" t="s">
        <v>161</v>
      </c>
      <c r="G3274" s="88" t="s">
        <v>152</v>
      </c>
      <c r="H3274" s="91" t="s">
        <v>16</v>
      </c>
      <c r="I3274" s="92" t="n">
        <v>55</v>
      </c>
      <c r="J3274" s="93" t="n">
        <v>100</v>
      </c>
      <c r="K3274" s="94" t="n">
        <f aca="false">I3274 * J3274</f>
        <v>5500</v>
      </c>
      <c r="L3274" s="94" t="n">
        <f aca="false">K3274 *M3274</f>
        <v>2200</v>
      </c>
      <c r="M3274" s="95" t="n">
        <v>0.4</v>
      </c>
      <c r="N3274" s="88" t="s">
        <v>14</v>
      </c>
      <c r="O3274" s="91" t="s">
        <v>218</v>
      </c>
      <c r="P3274" s="0" t="str">
        <f aca="false">RIGHT(H3274,LEN(H3274) - FIND(" ", H3274))</f>
        <v>Apparel</v>
      </c>
    </row>
    <row r="3275" customFormat="false" ht="14.25" hidden="false" customHeight="true" outlineLevel="0" collapsed="false">
      <c r="B3275" s="88" t="s">
        <v>13</v>
      </c>
      <c r="C3275" s="89" t="n">
        <v>1128299</v>
      </c>
      <c r="D3275" s="90" t="n">
        <v>44278</v>
      </c>
      <c r="E3275" s="88" t="s">
        <v>34</v>
      </c>
      <c r="F3275" s="88" t="s">
        <v>161</v>
      </c>
      <c r="G3275" s="88" t="s">
        <v>152</v>
      </c>
      <c r="H3275" s="91" t="s">
        <v>38</v>
      </c>
      <c r="I3275" s="92" t="n">
        <v>50</v>
      </c>
      <c r="J3275" s="93" t="n">
        <v>300</v>
      </c>
      <c r="K3275" s="94" t="n">
        <f aca="false">I3275 * J3275</f>
        <v>15000</v>
      </c>
      <c r="L3275" s="94" t="n">
        <f aca="false">K3275 *M3275</f>
        <v>4500</v>
      </c>
      <c r="M3275" s="95" t="n">
        <v>0.3</v>
      </c>
      <c r="N3275" s="88" t="s">
        <v>14</v>
      </c>
      <c r="O3275" s="91" t="s">
        <v>219</v>
      </c>
      <c r="P3275" s="0" t="str">
        <f aca="false">RIGHT(H3275,LEN(H3275) - FIND(" ", H3275))</f>
        <v>Apparel</v>
      </c>
    </row>
    <row r="3276" customFormat="false" ht="14.25" hidden="false" customHeight="true" outlineLevel="0" collapsed="false">
      <c r="B3276" s="88" t="s">
        <v>43</v>
      </c>
      <c r="C3276" s="89" t="n">
        <v>1128299</v>
      </c>
      <c r="D3276" s="90" t="n">
        <v>44278</v>
      </c>
      <c r="E3276" s="88" t="s">
        <v>18</v>
      </c>
      <c r="F3276" s="88" t="s">
        <v>147</v>
      </c>
      <c r="G3276" s="88" t="s">
        <v>168</v>
      </c>
      <c r="H3276" s="91" t="s">
        <v>32</v>
      </c>
      <c r="I3276" s="92" t="n">
        <v>40</v>
      </c>
      <c r="J3276" s="93" t="n">
        <v>475</v>
      </c>
      <c r="K3276" s="94" t="n">
        <f aca="false">I3276 * J3276</f>
        <v>19000</v>
      </c>
      <c r="L3276" s="94" t="n">
        <f aca="false">K3276 *M3276</f>
        <v>6650</v>
      </c>
      <c r="M3276" s="95" t="n">
        <v>0.35</v>
      </c>
      <c r="N3276" s="88" t="s">
        <v>14</v>
      </c>
      <c r="O3276" s="91" t="s">
        <v>218</v>
      </c>
      <c r="P3276" s="0" t="str">
        <f aca="false">RIGHT(H3276,LEN(H3276) - FIND(" ", H3276))</f>
        <v>Street Footwear</v>
      </c>
    </row>
    <row r="3277" customFormat="false" ht="14.25" hidden="false" customHeight="true" outlineLevel="0" collapsed="false">
      <c r="B3277" s="88" t="s">
        <v>43</v>
      </c>
      <c r="C3277" s="89" t="n">
        <v>1128299</v>
      </c>
      <c r="D3277" s="90" t="n">
        <v>44278</v>
      </c>
      <c r="E3277" s="88" t="s">
        <v>18</v>
      </c>
      <c r="F3277" s="88" t="s">
        <v>147</v>
      </c>
      <c r="G3277" s="88" t="s">
        <v>168</v>
      </c>
      <c r="H3277" s="91" t="s">
        <v>24</v>
      </c>
      <c r="I3277" s="92" t="n">
        <v>50</v>
      </c>
      <c r="J3277" s="93" t="n">
        <v>325</v>
      </c>
      <c r="K3277" s="94" t="n">
        <f aca="false">I3277 * J3277</f>
        <v>16250</v>
      </c>
      <c r="L3277" s="94" t="n">
        <f aca="false">K3277 *M3277</f>
        <v>5687.5</v>
      </c>
      <c r="M3277" s="95" t="n">
        <v>0.35</v>
      </c>
      <c r="N3277" s="88" t="s">
        <v>14</v>
      </c>
      <c r="O3277" s="91" t="s">
        <v>218</v>
      </c>
      <c r="P3277" s="0" t="str">
        <f aca="false">RIGHT(H3277,LEN(H3277) - FIND(" ", H3277))</f>
        <v>Athletic Footwear</v>
      </c>
    </row>
    <row r="3278" customFormat="false" ht="14.25" hidden="false" customHeight="true" outlineLevel="0" collapsed="false">
      <c r="B3278" s="88" t="s">
        <v>43</v>
      </c>
      <c r="C3278" s="89" t="n">
        <v>1128299</v>
      </c>
      <c r="D3278" s="90" t="n">
        <v>44278</v>
      </c>
      <c r="E3278" s="88" t="s">
        <v>18</v>
      </c>
      <c r="F3278" s="88" t="s">
        <v>147</v>
      </c>
      <c r="G3278" s="88" t="s">
        <v>168</v>
      </c>
      <c r="H3278" s="91" t="s">
        <v>48</v>
      </c>
      <c r="I3278" s="92" t="n">
        <v>55</v>
      </c>
      <c r="J3278" s="93" t="n">
        <v>350</v>
      </c>
      <c r="K3278" s="94" t="n">
        <f aca="false">I3278 * J3278</f>
        <v>19250</v>
      </c>
      <c r="L3278" s="94" t="n">
        <f aca="false">K3278 *M3278</f>
        <v>6737.5</v>
      </c>
      <c r="M3278" s="95" t="n">
        <v>0.35</v>
      </c>
      <c r="N3278" s="88" t="s">
        <v>14</v>
      </c>
      <c r="O3278" s="91" t="s">
        <v>219</v>
      </c>
      <c r="P3278" s="0" t="str">
        <f aca="false">RIGHT(H3278,LEN(H3278) - FIND(" ", H3278))</f>
        <v>Street Footwear</v>
      </c>
    </row>
    <row r="3279" customFormat="false" ht="14.25" hidden="false" customHeight="true" outlineLevel="0" collapsed="false">
      <c r="B3279" s="88" t="s">
        <v>43</v>
      </c>
      <c r="C3279" s="89" t="n">
        <v>1128299</v>
      </c>
      <c r="D3279" s="90" t="n">
        <v>44278</v>
      </c>
      <c r="E3279" s="88" t="s">
        <v>18</v>
      </c>
      <c r="F3279" s="88" t="s">
        <v>147</v>
      </c>
      <c r="G3279" s="88" t="s">
        <v>168</v>
      </c>
      <c r="H3279" s="91" t="s">
        <v>44</v>
      </c>
      <c r="I3279" s="92" t="n">
        <v>50</v>
      </c>
      <c r="J3279" s="93" t="n">
        <v>250</v>
      </c>
      <c r="K3279" s="94" t="n">
        <f aca="false">I3279 * J3279</f>
        <v>12500</v>
      </c>
      <c r="L3279" s="94" t="n">
        <f aca="false">K3279 *M3279</f>
        <v>4375</v>
      </c>
      <c r="M3279" s="95" t="n">
        <v>0.35</v>
      </c>
      <c r="N3279" s="88" t="s">
        <v>14</v>
      </c>
      <c r="O3279" s="91" t="s">
        <v>219</v>
      </c>
      <c r="P3279" s="0" t="str">
        <f aca="false">RIGHT(H3279,LEN(H3279) - FIND(" ", H3279))</f>
        <v>Athletic Footwear</v>
      </c>
    </row>
    <row r="3280" customFormat="false" ht="14.25" hidden="false" customHeight="true" outlineLevel="0" collapsed="false">
      <c r="B3280" s="88" t="s">
        <v>43</v>
      </c>
      <c r="C3280" s="89" t="n">
        <v>1128299</v>
      </c>
      <c r="D3280" s="90" t="n">
        <v>44278</v>
      </c>
      <c r="E3280" s="88" t="s">
        <v>18</v>
      </c>
      <c r="F3280" s="88" t="s">
        <v>147</v>
      </c>
      <c r="G3280" s="88" t="s">
        <v>168</v>
      </c>
      <c r="H3280" s="91" t="s">
        <v>16</v>
      </c>
      <c r="I3280" s="92" t="n">
        <v>55</v>
      </c>
      <c r="J3280" s="93" t="n">
        <v>100</v>
      </c>
      <c r="K3280" s="94" t="n">
        <f aca="false">I3280 * J3280</f>
        <v>5500</v>
      </c>
      <c r="L3280" s="94" t="n">
        <f aca="false">K3280 *M3280</f>
        <v>2200</v>
      </c>
      <c r="M3280" s="95" t="n">
        <v>0.4</v>
      </c>
      <c r="N3280" s="88" t="s">
        <v>14</v>
      </c>
      <c r="O3280" s="91" t="s">
        <v>218</v>
      </c>
      <c r="P3280" s="0" t="str">
        <f aca="false">RIGHT(H3280,LEN(H3280) - FIND(" ", H3280))</f>
        <v>Apparel</v>
      </c>
    </row>
    <row r="3281" customFormat="false" ht="14.25" hidden="false" customHeight="true" outlineLevel="0" collapsed="false">
      <c r="B3281" s="88" t="s">
        <v>43</v>
      </c>
      <c r="C3281" s="89" t="n">
        <v>1128299</v>
      </c>
      <c r="D3281" s="90" t="n">
        <v>44278</v>
      </c>
      <c r="E3281" s="88" t="s">
        <v>18</v>
      </c>
      <c r="F3281" s="88" t="s">
        <v>147</v>
      </c>
      <c r="G3281" s="88" t="s">
        <v>168</v>
      </c>
      <c r="H3281" s="91" t="s">
        <v>38</v>
      </c>
      <c r="I3281" s="92" t="n">
        <v>50</v>
      </c>
      <c r="J3281" s="93" t="n">
        <v>300</v>
      </c>
      <c r="K3281" s="94" t="n">
        <f aca="false">I3281 * J3281</f>
        <v>15000</v>
      </c>
      <c r="L3281" s="94" t="n">
        <f aca="false">K3281 *M3281</f>
        <v>4500</v>
      </c>
      <c r="M3281" s="95" t="n">
        <v>0.3</v>
      </c>
      <c r="N3281" s="88" t="s">
        <v>14</v>
      </c>
      <c r="O3281" s="91" t="s">
        <v>219</v>
      </c>
      <c r="P3281" s="0" t="str">
        <f aca="false">RIGHT(H3281,LEN(H3281) - FIND(" ", H3281))</f>
        <v>Apparel</v>
      </c>
    </row>
    <row r="3282" customFormat="false" ht="14.25" hidden="false" customHeight="true" outlineLevel="0" collapsed="false">
      <c r="B3282" s="88" t="s">
        <v>22</v>
      </c>
      <c r="C3282" s="89" t="n">
        <v>1189833</v>
      </c>
      <c r="D3282" s="90" t="n">
        <v>44278</v>
      </c>
      <c r="E3282" s="88" t="s">
        <v>18</v>
      </c>
      <c r="F3282" s="88" t="s">
        <v>19</v>
      </c>
      <c r="G3282" s="88" t="s">
        <v>129</v>
      </c>
      <c r="H3282" s="91" t="s">
        <v>16</v>
      </c>
      <c r="I3282" s="92" t="n">
        <v>46</v>
      </c>
      <c r="J3282" s="93" t="n">
        <v>106</v>
      </c>
      <c r="K3282" s="94" t="n">
        <f aca="false">I3282 * J3282</f>
        <v>4876</v>
      </c>
      <c r="L3282" s="94" t="n">
        <f aca="false">K3282 *M3282</f>
        <v>3315.68</v>
      </c>
      <c r="M3282" s="95" t="n">
        <v>0.68</v>
      </c>
      <c r="N3282" s="88" t="s">
        <v>23</v>
      </c>
      <c r="O3282" s="91" t="s">
        <v>218</v>
      </c>
      <c r="P3282" s="0" t="str">
        <f aca="false">RIGHT(H3282,LEN(H3282) - FIND(" ", H3282))</f>
        <v>Apparel</v>
      </c>
    </row>
    <row r="3283" customFormat="false" ht="14.25" hidden="false" customHeight="true" outlineLevel="0" collapsed="false">
      <c r="B3283" s="88" t="s">
        <v>30</v>
      </c>
      <c r="C3283" s="89" t="n">
        <v>1197831</v>
      </c>
      <c r="D3283" s="90" t="n">
        <v>44278</v>
      </c>
      <c r="E3283" s="88" t="s">
        <v>40</v>
      </c>
      <c r="F3283" s="88" t="s">
        <v>155</v>
      </c>
      <c r="G3283" s="88" t="s">
        <v>122</v>
      </c>
      <c r="H3283" s="91" t="s">
        <v>24</v>
      </c>
      <c r="I3283" s="92" t="n">
        <v>37</v>
      </c>
      <c r="J3283" s="93" t="n">
        <v>163</v>
      </c>
      <c r="K3283" s="94" t="n">
        <f aca="false">I3283 * J3283</f>
        <v>6031</v>
      </c>
      <c r="L3283" s="94" t="n">
        <f aca="false">K3283 *M3283</f>
        <v>3136.12</v>
      </c>
      <c r="M3283" s="95" t="n">
        <v>0.52</v>
      </c>
      <c r="N3283" s="88" t="s">
        <v>23</v>
      </c>
      <c r="O3283" s="91" t="s">
        <v>218</v>
      </c>
      <c r="P3283" s="0" t="str">
        <f aca="false">RIGHT(H3283,LEN(H3283) - FIND(" ", H3283))</f>
        <v>Athletic Footwear</v>
      </c>
    </row>
    <row r="3284" customFormat="false" ht="14.25" hidden="false" customHeight="true" outlineLevel="0" collapsed="false">
      <c r="B3284" s="88" t="s">
        <v>13</v>
      </c>
      <c r="C3284" s="89" t="n">
        <v>1128299</v>
      </c>
      <c r="D3284" s="90" t="n">
        <v>44278</v>
      </c>
      <c r="E3284" s="88" t="s">
        <v>34</v>
      </c>
      <c r="F3284" s="88" t="s">
        <v>161</v>
      </c>
      <c r="G3284" s="88" t="s">
        <v>152</v>
      </c>
      <c r="H3284" s="91" t="s">
        <v>32</v>
      </c>
      <c r="I3284" s="92" t="n">
        <v>38</v>
      </c>
      <c r="J3284" s="93" t="n">
        <v>143</v>
      </c>
      <c r="K3284" s="94" t="n">
        <f aca="false">I3284 * J3284</f>
        <v>5434</v>
      </c>
      <c r="L3284" s="94" t="n">
        <f aca="false">K3284 *M3284</f>
        <v>2553.98</v>
      </c>
      <c r="M3284" s="95" t="n">
        <v>0.47</v>
      </c>
      <c r="N3284" s="88" t="s">
        <v>23</v>
      </c>
      <c r="O3284" s="91" t="s">
        <v>218</v>
      </c>
      <c r="P3284" s="0" t="str">
        <f aca="false">RIGHT(H3284,LEN(H3284) - FIND(" ", H3284))</f>
        <v>Street Footwear</v>
      </c>
    </row>
    <row r="3285" customFormat="false" ht="14.25" hidden="false" customHeight="true" outlineLevel="0" collapsed="false">
      <c r="B3285" s="88" t="s">
        <v>13</v>
      </c>
      <c r="C3285" s="89" t="n">
        <v>1128299</v>
      </c>
      <c r="D3285" s="90" t="n">
        <v>44278</v>
      </c>
      <c r="E3285" s="88" t="s">
        <v>34</v>
      </c>
      <c r="F3285" s="88" t="s">
        <v>161</v>
      </c>
      <c r="G3285" s="88" t="s">
        <v>152</v>
      </c>
      <c r="H3285" s="91" t="s">
        <v>24</v>
      </c>
      <c r="I3285" s="92" t="n">
        <v>45</v>
      </c>
      <c r="J3285" s="93" t="n">
        <v>85</v>
      </c>
      <c r="K3285" s="94" t="n">
        <f aca="false">I3285 * J3285</f>
        <v>3825</v>
      </c>
      <c r="L3285" s="94" t="n">
        <f aca="false">K3285 *M3285</f>
        <v>1797.75</v>
      </c>
      <c r="M3285" s="95" t="n">
        <v>0.47</v>
      </c>
      <c r="N3285" s="88" t="s">
        <v>23</v>
      </c>
      <c r="O3285" s="91" t="s">
        <v>218</v>
      </c>
      <c r="P3285" s="0" t="str">
        <f aca="false">RIGHT(H3285,LEN(H3285) - FIND(" ", H3285))</f>
        <v>Athletic Footwear</v>
      </c>
    </row>
    <row r="3286" customFormat="false" ht="14.25" hidden="false" customHeight="true" outlineLevel="0" collapsed="false">
      <c r="B3286" s="88" t="s">
        <v>13</v>
      </c>
      <c r="C3286" s="89" t="n">
        <v>1128299</v>
      </c>
      <c r="D3286" s="90" t="n">
        <v>44278</v>
      </c>
      <c r="E3286" s="88" t="s">
        <v>34</v>
      </c>
      <c r="F3286" s="88" t="s">
        <v>161</v>
      </c>
      <c r="G3286" s="88" t="s">
        <v>152</v>
      </c>
      <c r="H3286" s="91" t="s">
        <v>48</v>
      </c>
      <c r="I3286" s="92" t="n">
        <v>52</v>
      </c>
      <c r="J3286" s="93" t="n">
        <v>91</v>
      </c>
      <c r="K3286" s="94" t="n">
        <f aca="false">I3286 * J3286</f>
        <v>4732</v>
      </c>
      <c r="L3286" s="94" t="n">
        <f aca="false">K3286 *M3286</f>
        <v>2271.36</v>
      </c>
      <c r="M3286" s="95" t="n">
        <v>0.48</v>
      </c>
      <c r="N3286" s="88" t="s">
        <v>23</v>
      </c>
      <c r="O3286" s="91" t="s">
        <v>219</v>
      </c>
      <c r="P3286" s="0" t="str">
        <f aca="false">RIGHT(H3286,LEN(H3286) - FIND(" ", H3286))</f>
        <v>Street Footwear</v>
      </c>
    </row>
    <row r="3287" customFormat="false" ht="14.25" hidden="false" customHeight="true" outlineLevel="0" collapsed="false">
      <c r="B3287" s="88" t="s">
        <v>13</v>
      </c>
      <c r="C3287" s="89" t="n">
        <v>1128299</v>
      </c>
      <c r="D3287" s="90" t="n">
        <v>44278</v>
      </c>
      <c r="E3287" s="88" t="s">
        <v>34</v>
      </c>
      <c r="F3287" s="88" t="s">
        <v>161</v>
      </c>
      <c r="G3287" s="88" t="s">
        <v>152</v>
      </c>
      <c r="H3287" s="91" t="s">
        <v>44</v>
      </c>
      <c r="I3287" s="92" t="n">
        <v>48</v>
      </c>
      <c r="J3287" s="93" t="n">
        <v>65</v>
      </c>
      <c r="K3287" s="94" t="n">
        <f aca="false">I3287 * J3287</f>
        <v>3120</v>
      </c>
      <c r="L3287" s="94" t="n">
        <f aca="false">K3287 *M3287</f>
        <v>1435.2</v>
      </c>
      <c r="M3287" s="95" t="n">
        <v>0.46</v>
      </c>
      <c r="N3287" s="88" t="s">
        <v>23</v>
      </c>
      <c r="O3287" s="91" t="s">
        <v>219</v>
      </c>
      <c r="P3287" s="0" t="str">
        <f aca="false">RIGHT(H3287,LEN(H3287) - FIND(" ", H3287))</f>
        <v>Athletic Footwear</v>
      </c>
    </row>
    <row r="3288" customFormat="false" ht="14.25" hidden="false" customHeight="true" outlineLevel="0" collapsed="false">
      <c r="B3288" s="88" t="s">
        <v>13</v>
      </c>
      <c r="C3288" s="89" t="n">
        <v>1128299</v>
      </c>
      <c r="D3288" s="90" t="n">
        <v>44278</v>
      </c>
      <c r="E3288" s="88" t="s">
        <v>34</v>
      </c>
      <c r="F3288" s="88" t="s">
        <v>161</v>
      </c>
      <c r="G3288" s="88" t="s">
        <v>152</v>
      </c>
      <c r="H3288" s="91" t="s">
        <v>16</v>
      </c>
      <c r="I3288" s="92" t="n">
        <v>51</v>
      </c>
      <c r="J3288" s="93" t="n">
        <v>30</v>
      </c>
      <c r="K3288" s="94" t="n">
        <f aca="false">I3288 * J3288</f>
        <v>1530</v>
      </c>
      <c r="L3288" s="94" t="n">
        <f aca="false">K3288 *M3288</f>
        <v>795.6</v>
      </c>
      <c r="M3288" s="95" t="n">
        <v>0.52</v>
      </c>
      <c r="N3288" s="88" t="s">
        <v>23</v>
      </c>
      <c r="O3288" s="91" t="s">
        <v>218</v>
      </c>
      <c r="P3288" s="0" t="str">
        <f aca="false">RIGHT(H3288,LEN(H3288) - FIND(" ", H3288))</f>
        <v>Apparel</v>
      </c>
    </row>
    <row r="3289" customFormat="false" ht="14.25" hidden="false" customHeight="true" outlineLevel="0" collapsed="false">
      <c r="B3289" s="88" t="s">
        <v>13</v>
      </c>
      <c r="C3289" s="89" t="n">
        <v>1128299</v>
      </c>
      <c r="D3289" s="90" t="n">
        <v>44278</v>
      </c>
      <c r="E3289" s="88" t="s">
        <v>34</v>
      </c>
      <c r="F3289" s="88" t="s">
        <v>161</v>
      </c>
      <c r="G3289" s="88" t="s">
        <v>152</v>
      </c>
      <c r="H3289" s="91" t="s">
        <v>38</v>
      </c>
      <c r="I3289" s="92" t="n">
        <v>49</v>
      </c>
      <c r="J3289" s="93" t="n">
        <v>78</v>
      </c>
      <c r="K3289" s="94" t="n">
        <f aca="false">I3289 * J3289</f>
        <v>3822</v>
      </c>
      <c r="L3289" s="94" t="n">
        <f aca="false">K3289 *M3289</f>
        <v>1605.24</v>
      </c>
      <c r="M3289" s="95" t="n">
        <v>0.42</v>
      </c>
      <c r="N3289" s="88" t="s">
        <v>23</v>
      </c>
      <c r="O3289" s="91" t="s">
        <v>219</v>
      </c>
      <c r="P3289" s="0" t="str">
        <f aca="false">RIGHT(H3289,LEN(H3289) - FIND(" ", H3289))</f>
        <v>Apparel</v>
      </c>
    </row>
    <row r="3290" customFormat="false" ht="14.25" hidden="false" customHeight="true" outlineLevel="0" collapsed="false">
      <c r="B3290" s="88" t="s">
        <v>43</v>
      </c>
      <c r="C3290" s="89" t="n">
        <v>1128299</v>
      </c>
      <c r="D3290" s="90" t="n">
        <v>44278</v>
      </c>
      <c r="E3290" s="88" t="s">
        <v>18</v>
      </c>
      <c r="F3290" s="88" t="s">
        <v>147</v>
      </c>
      <c r="G3290" s="88" t="s">
        <v>168</v>
      </c>
      <c r="H3290" s="91" t="s">
        <v>32</v>
      </c>
      <c r="I3290" s="92" t="n">
        <v>38</v>
      </c>
      <c r="J3290" s="93" t="n">
        <v>128</v>
      </c>
      <c r="K3290" s="94" t="n">
        <f aca="false">I3290 * J3290</f>
        <v>4864</v>
      </c>
      <c r="L3290" s="94" t="n">
        <f aca="false">K3290 *M3290</f>
        <v>2383.36</v>
      </c>
      <c r="M3290" s="95" t="n">
        <v>0.49</v>
      </c>
      <c r="N3290" s="88" t="s">
        <v>23</v>
      </c>
      <c r="O3290" s="91" t="s">
        <v>218</v>
      </c>
      <c r="P3290" s="0" t="str">
        <f aca="false">RIGHT(H3290,LEN(H3290) - FIND(" ", H3290))</f>
        <v>Street Footwear</v>
      </c>
    </row>
    <row r="3291" customFormat="false" ht="14.25" hidden="false" customHeight="true" outlineLevel="0" collapsed="false">
      <c r="B3291" s="88" t="s">
        <v>43</v>
      </c>
      <c r="C3291" s="89" t="n">
        <v>1128299</v>
      </c>
      <c r="D3291" s="90" t="n">
        <v>44278</v>
      </c>
      <c r="E3291" s="88" t="s">
        <v>18</v>
      </c>
      <c r="F3291" s="88" t="s">
        <v>147</v>
      </c>
      <c r="G3291" s="88" t="s">
        <v>168</v>
      </c>
      <c r="H3291" s="91" t="s">
        <v>24</v>
      </c>
      <c r="I3291" s="92" t="n">
        <v>45</v>
      </c>
      <c r="J3291" s="93" t="n">
        <v>85</v>
      </c>
      <c r="K3291" s="94" t="n">
        <f aca="false">I3291 * J3291</f>
        <v>3825</v>
      </c>
      <c r="L3291" s="94" t="n">
        <f aca="false">K3291 *M3291</f>
        <v>1836</v>
      </c>
      <c r="M3291" s="95" t="n">
        <v>0.48</v>
      </c>
      <c r="N3291" s="88" t="s">
        <v>23</v>
      </c>
      <c r="O3291" s="91" t="s">
        <v>218</v>
      </c>
      <c r="P3291" s="0" t="str">
        <f aca="false">RIGHT(H3291,LEN(H3291) - FIND(" ", H3291))</f>
        <v>Athletic Footwear</v>
      </c>
    </row>
    <row r="3292" customFormat="false" ht="14.25" hidden="false" customHeight="true" outlineLevel="0" collapsed="false">
      <c r="B3292" s="88" t="s">
        <v>43</v>
      </c>
      <c r="C3292" s="89" t="n">
        <v>1128299</v>
      </c>
      <c r="D3292" s="90" t="n">
        <v>44278</v>
      </c>
      <c r="E3292" s="88" t="s">
        <v>18</v>
      </c>
      <c r="F3292" s="88" t="s">
        <v>147</v>
      </c>
      <c r="G3292" s="88" t="s">
        <v>168</v>
      </c>
      <c r="H3292" s="91" t="s">
        <v>48</v>
      </c>
      <c r="I3292" s="92" t="n">
        <v>54</v>
      </c>
      <c r="J3292" s="93" t="n">
        <v>88</v>
      </c>
      <c r="K3292" s="94" t="n">
        <f aca="false">I3292 * J3292</f>
        <v>4752</v>
      </c>
      <c r="L3292" s="94" t="n">
        <f aca="false">K3292 *M3292</f>
        <v>2138.4</v>
      </c>
      <c r="M3292" s="95" t="n">
        <v>0.45</v>
      </c>
      <c r="N3292" s="88" t="s">
        <v>23</v>
      </c>
      <c r="O3292" s="91" t="s">
        <v>219</v>
      </c>
      <c r="P3292" s="0" t="str">
        <f aca="false">RIGHT(H3292,LEN(H3292) - FIND(" ", H3292))</f>
        <v>Street Footwear</v>
      </c>
    </row>
    <row r="3293" customFormat="false" ht="14.25" hidden="false" customHeight="true" outlineLevel="0" collapsed="false">
      <c r="B3293" s="88" t="s">
        <v>43</v>
      </c>
      <c r="C3293" s="89" t="n">
        <v>1128299</v>
      </c>
      <c r="D3293" s="90" t="n">
        <v>44278</v>
      </c>
      <c r="E3293" s="88" t="s">
        <v>18</v>
      </c>
      <c r="F3293" s="88" t="s">
        <v>147</v>
      </c>
      <c r="G3293" s="88" t="s">
        <v>168</v>
      </c>
      <c r="H3293" s="91" t="s">
        <v>44</v>
      </c>
      <c r="I3293" s="92" t="n">
        <v>49</v>
      </c>
      <c r="J3293" s="93" t="n">
        <v>65</v>
      </c>
      <c r="K3293" s="94" t="n">
        <f aca="false">I3293 * J3293</f>
        <v>3185</v>
      </c>
      <c r="L3293" s="94" t="n">
        <f aca="false">K3293 *M3293</f>
        <v>1528.8</v>
      </c>
      <c r="M3293" s="95" t="n">
        <v>0.48</v>
      </c>
      <c r="N3293" s="88" t="s">
        <v>23</v>
      </c>
      <c r="O3293" s="91" t="s">
        <v>219</v>
      </c>
      <c r="P3293" s="0" t="str">
        <f aca="false">RIGHT(H3293,LEN(H3293) - FIND(" ", H3293))</f>
        <v>Athletic Footwear</v>
      </c>
    </row>
    <row r="3294" customFormat="false" ht="14.25" hidden="false" customHeight="true" outlineLevel="0" collapsed="false">
      <c r="B3294" s="88" t="s">
        <v>43</v>
      </c>
      <c r="C3294" s="89" t="n">
        <v>1128299</v>
      </c>
      <c r="D3294" s="90" t="n">
        <v>44278</v>
      </c>
      <c r="E3294" s="88" t="s">
        <v>18</v>
      </c>
      <c r="F3294" s="88" t="s">
        <v>147</v>
      </c>
      <c r="G3294" s="88" t="s">
        <v>168</v>
      </c>
      <c r="H3294" s="91" t="s">
        <v>16</v>
      </c>
      <c r="I3294" s="92" t="n">
        <v>54</v>
      </c>
      <c r="J3294" s="93" t="n">
        <v>26</v>
      </c>
      <c r="K3294" s="94" t="n">
        <f aca="false">I3294 * J3294</f>
        <v>1404</v>
      </c>
      <c r="L3294" s="94" t="n">
        <f aca="false">K3294 *M3294</f>
        <v>744.12</v>
      </c>
      <c r="M3294" s="95" t="n">
        <v>0.53</v>
      </c>
      <c r="N3294" s="88" t="s">
        <v>23</v>
      </c>
      <c r="O3294" s="91" t="s">
        <v>218</v>
      </c>
      <c r="P3294" s="0" t="str">
        <f aca="false">RIGHT(H3294,LEN(H3294) - FIND(" ", H3294))</f>
        <v>Apparel</v>
      </c>
    </row>
    <row r="3295" customFormat="false" ht="14.25" hidden="false" customHeight="true" outlineLevel="0" collapsed="false">
      <c r="B3295" s="88" t="s">
        <v>43</v>
      </c>
      <c r="C3295" s="89" t="n">
        <v>1128299</v>
      </c>
      <c r="D3295" s="90" t="n">
        <v>44278</v>
      </c>
      <c r="E3295" s="88" t="s">
        <v>18</v>
      </c>
      <c r="F3295" s="88" t="s">
        <v>147</v>
      </c>
      <c r="G3295" s="88" t="s">
        <v>168</v>
      </c>
      <c r="H3295" s="91" t="s">
        <v>38</v>
      </c>
      <c r="I3295" s="92" t="n">
        <v>49</v>
      </c>
      <c r="J3295" s="93" t="n">
        <v>87</v>
      </c>
      <c r="K3295" s="94" t="n">
        <f aca="false">I3295 * J3295</f>
        <v>4263</v>
      </c>
      <c r="L3295" s="94" t="n">
        <f aca="false">K3295 *M3295</f>
        <v>1790.46</v>
      </c>
      <c r="M3295" s="95" t="n">
        <v>0.42</v>
      </c>
      <c r="N3295" s="88" t="s">
        <v>23</v>
      </c>
      <c r="O3295" s="91" t="s">
        <v>219</v>
      </c>
      <c r="P3295" s="0" t="str">
        <f aca="false">RIGHT(H3295,LEN(H3295) - FIND(" ", H3295))</f>
        <v>Apparel</v>
      </c>
    </row>
    <row r="3296" customFormat="false" ht="14.25" hidden="false" customHeight="true" outlineLevel="0" collapsed="false">
      <c r="B3296" s="88" t="s">
        <v>22</v>
      </c>
      <c r="C3296" s="89" t="n">
        <v>1189833</v>
      </c>
      <c r="D3296" s="90" t="n">
        <v>44278</v>
      </c>
      <c r="E3296" s="88" t="s">
        <v>18</v>
      </c>
      <c r="F3296" s="88" t="s">
        <v>19</v>
      </c>
      <c r="G3296" s="88" t="s">
        <v>129</v>
      </c>
      <c r="H3296" s="91" t="s">
        <v>16</v>
      </c>
      <c r="I3296" s="92" t="n">
        <v>36</v>
      </c>
      <c r="J3296" s="93" t="n">
        <v>128</v>
      </c>
      <c r="K3296" s="94" t="n">
        <f aca="false">I3296 * J3296</f>
        <v>4608</v>
      </c>
      <c r="L3296" s="94" t="n">
        <f aca="false">K3296 *M3296</f>
        <v>2718.72</v>
      </c>
      <c r="M3296" s="95" t="n">
        <v>0.59</v>
      </c>
      <c r="N3296" s="88" t="s">
        <v>31</v>
      </c>
      <c r="O3296" s="91" t="s">
        <v>218</v>
      </c>
      <c r="P3296" s="0" t="str">
        <f aca="false">RIGHT(H3296,LEN(H3296) - FIND(" ", H3296))</f>
        <v>Apparel</v>
      </c>
    </row>
    <row r="3297" customFormat="false" ht="14.25" hidden="false" customHeight="true" outlineLevel="0" collapsed="false">
      <c r="B3297" s="88" t="s">
        <v>30</v>
      </c>
      <c r="C3297" s="89" t="n">
        <v>1197831</v>
      </c>
      <c r="D3297" s="90" t="n">
        <v>44278</v>
      </c>
      <c r="E3297" s="88" t="s">
        <v>40</v>
      </c>
      <c r="F3297" s="88" t="s">
        <v>155</v>
      </c>
      <c r="G3297" s="88" t="s">
        <v>122</v>
      </c>
      <c r="H3297" s="91" t="s">
        <v>24</v>
      </c>
      <c r="I3297" s="92" t="n">
        <v>31</v>
      </c>
      <c r="J3297" s="93" t="n">
        <v>195</v>
      </c>
      <c r="K3297" s="94" t="n">
        <f aca="false">I3297 * J3297</f>
        <v>6045</v>
      </c>
      <c r="L3297" s="94" t="n">
        <f aca="false">K3297 *M3297</f>
        <v>2841.15</v>
      </c>
      <c r="M3297" s="95" t="n">
        <v>0.47</v>
      </c>
      <c r="N3297" s="88" t="s">
        <v>31</v>
      </c>
      <c r="O3297" s="91" t="s">
        <v>218</v>
      </c>
      <c r="P3297" s="0" t="str">
        <f aca="false">RIGHT(H3297,LEN(H3297) - FIND(" ", H3297))</f>
        <v>Athletic Footwear</v>
      </c>
    </row>
    <row r="3298" customFormat="false" ht="14.25" hidden="false" customHeight="true" outlineLevel="0" collapsed="false">
      <c r="B3298" s="88" t="s">
        <v>13</v>
      </c>
      <c r="C3298" s="89" t="n">
        <v>1128299</v>
      </c>
      <c r="D3298" s="90" t="n">
        <v>44278</v>
      </c>
      <c r="E3298" s="88" t="s">
        <v>34</v>
      </c>
      <c r="F3298" s="88" t="s">
        <v>161</v>
      </c>
      <c r="G3298" s="88" t="s">
        <v>152</v>
      </c>
      <c r="H3298" s="91" t="s">
        <v>32</v>
      </c>
      <c r="I3298" s="92" t="n">
        <v>30</v>
      </c>
      <c r="J3298" s="93" t="n">
        <v>162</v>
      </c>
      <c r="K3298" s="94" t="n">
        <f aca="false">I3298 * J3298</f>
        <v>4860</v>
      </c>
      <c r="L3298" s="94" t="n">
        <f aca="false">K3298 *M3298</f>
        <v>1846.8</v>
      </c>
      <c r="M3298" s="95" t="n">
        <v>0.38</v>
      </c>
      <c r="N3298" s="88" t="s">
        <v>31</v>
      </c>
      <c r="O3298" s="91" t="s">
        <v>218</v>
      </c>
      <c r="P3298" s="0" t="str">
        <f aca="false">RIGHT(H3298,LEN(H3298) - FIND(" ", H3298))</f>
        <v>Street Footwear</v>
      </c>
    </row>
    <row r="3299" customFormat="false" ht="14.25" hidden="false" customHeight="true" outlineLevel="0" collapsed="false">
      <c r="B3299" s="88" t="s">
        <v>13</v>
      </c>
      <c r="C3299" s="89" t="n">
        <v>1128299</v>
      </c>
      <c r="D3299" s="90" t="n">
        <v>44278</v>
      </c>
      <c r="E3299" s="88" t="s">
        <v>34</v>
      </c>
      <c r="F3299" s="88" t="s">
        <v>161</v>
      </c>
      <c r="G3299" s="88" t="s">
        <v>152</v>
      </c>
      <c r="H3299" s="91" t="s">
        <v>24</v>
      </c>
      <c r="I3299" s="92" t="n">
        <v>35</v>
      </c>
      <c r="J3299" s="93" t="n">
        <v>98</v>
      </c>
      <c r="K3299" s="94" t="n">
        <f aca="false">I3299 * J3299</f>
        <v>3430</v>
      </c>
      <c r="L3299" s="94" t="n">
        <f aca="false">K3299 *M3299</f>
        <v>1406.3</v>
      </c>
      <c r="M3299" s="95" t="n">
        <v>0.41</v>
      </c>
      <c r="N3299" s="88" t="s">
        <v>31</v>
      </c>
      <c r="O3299" s="91" t="s">
        <v>218</v>
      </c>
      <c r="P3299" s="0" t="str">
        <f aca="false">RIGHT(H3299,LEN(H3299) - FIND(" ", H3299))</f>
        <v>Athletic Footwear</v>
      </c>
    </row>
    <row r="3300" customFormat="false" ht="14.25" hidden="false" customHeight="true" outlineLevel="0" collapsed="false">
      <c r="B3300" s="88" t="s">
        <v>13</v>
      </c>
      <c r="C3300" s="89" t="n">
        <v>1128299</v>
      </c>
      <c r="D3300" s="90" t="n">
        <v>44278</v>
      </c>
      <c r="E3300" s="88" t="s">
        <v>34</v>
      </c>
      <c r="F3300" s="88" t="s">
        <v>161</v>
      </c>
      <c r="G3300" s="88" t="s">
        <v>152</v>
      </c>
      <c r="H3300" s="91" t="s">
        <v>48</v>
      </c>
      <c r="I3300" s="92" t="n">
        <v>43</v>
      </c>
      <c r="J3300" s="93" t="n">
        <v>112</v>
      </c>
      <c r="K3300" s="94" t="n">
        <f aca="false">I3300 * J3300</f>
        <v>4816</v>
      </c>
      <c r="L3300" s="94" t="n">
        <f aca="false">K3300 *M3300</f>
        <v>1974.56</v>
      </c>
      <c r="M3300" s="95" t="n">
        <v>0.41</v>
      </c>
      <c r="N3300" s="88" t="s">
        <v>31</v>
      </c>
      <c r="O3300" s="91" t="s">
        <v>219</v>
      </c>
      <c r="P3300" s="0" t="str">
        <f aca="false">RIGHT(H3300,LEN(H3300) - FIND(" ", H3300))</f>
        <v>Street Footwear</v>
      </c>
    </row>
    <row r="3301" customFormat="false" ht="14.25" hidden="false" customHeight="true" outlineLevel="0" collapsed="false">
      <c r="B3301" s="88" t="s">
        <v>13</v>
      </c>
      <c r="C3301" s="89" t="n">
        <v>1128299</v>
      </c>
      <c r="D3301" s="90" t="n">
        <v>44278</v>
      </c>
      <c r="E3301" s="88" t="s">
        <v>34</v>
      </c>
      <c r="F3301" s="88" t="s">
        <v>161</v>
      </c>
      <c r="G3301" s="88" t="s">
        <v>152</v>
      </c>
      <c r="H3301" s="91" t="s">
        <v>44</v>
      </c>
      <c r="I3301" s="92" t="n">
        <v>38</v>
      </c>
      <c r="J3301" s="93" t="n">
        <v>78</v>
      </c>
      <c r="K3301" s="94" t="n">
        <f aca="false">I3301 * J3301</f>
        <v>2964</v>
      </c>
      <c r="L3301" s="94" t="n">
        <f aca="false">K3301 *M3301</f>
        <v>1155.96</v>
      </c>
      <c r="M3301" s="95" t="n">
        <v>0.39</v>
      </c>
      <c r="N3301" s="88" t="s">
        <v>31</v>
      </c>
      <c r="O3301" s="91" t="s">
        <v>219</v>
      </c>
      <c r="P3301" s="0" t="str">
        <f aca="false">RIGHT(H3301,LEN(H3301) - FIND(" ", H3301))</f>
        <v>Athletic Footwear</v>
      </c>
    </row>
    <row r="3302" customFormat="false" ht="14.25" hidden="false" customHeight="true" outlineLevel="0" collapsed="false">
      <c r="B3302" s="88" t="s">
        <v>13</v>
      </c>
      <c r="C3302" s="89" t="n">
        <v>1128299</v>
      </c>
      <c r="D3302" s="90" t="n">
        <v>44278</v>
      </c>
      <c r="E3302" s="88" t="s">
        <v>34</v>
      </c>
      <c r="F3302" s="88" t="s">
        <v>161</v>
      </c>
      <c r="G3302" s="88" t="s">
        <v>152</v>
      </c>
      <c r="H3302" s="91" t="s">
        <v>16</v>
      </c>
      <c r="I3302" s="92" t="n">
        <v>43</v>
      </c>
      <c r="J3302" s="93" t="n">
        <v>33</v>
      </c>
      <c r="K3302" s="94" t="n">
        <f aca="false">I3302 * J3302</f>
        <v>1419</v>
      </c>
      <c r="L3302" s="94" t="n">
        <f aca="false">K3302 *M3302</f>
        <v>595.98</v>
      </c>
      <c r="M3302" s="95" t="n">
        <v>0.42</v>
      </c>
      <c r="N3302" s="88" t="s">
        <v>31</v>
      </c>
      <c r="O3302" s="91" t="s">
        <v>218</v>
      </c>
      <c r="P3302" s="0" t="str">
        <f aca="false">RIGHT(H3302,LEN(H3302) - FIND(" ", H3302))</f>
        <v>Apparel</v>
      </c>
    </row>
    <row r="3303" customFormat="false" ht="14.25" hidden="false" customHeight="true" outlineLevel="0" collapsed="false">
      <c r="B3303" s="88" t="s">
        <v>13</v>
      </c>
      <c r="C3303" s="89" t="n">
        <v>1128299</v>
      </c>
      <c r="D3303" s="90" t="n">
        <v>44278</v>
      </c>
      <c r="E3303" s="88" t="s">
        <v>34</v>
      </c>
      <c r="F3303" s="88" t="s">
        <v>161</v>
      </c>
      <c r="G3303" s="88" t="s">
        <v>152</v>
      </c>
      <c r="H3303" s="91" t="s">
        <v>38</v>
      </c>
      <c r="I3303" s="92" t="n">
        <v>35</v>
      </c>
      <c r="J3303" s="93" t="n">
        <v>102</v>
      </c>
      <c r="K3303" s="94" t="n">
        <f aca="false">I3303 * J3303</f>
        <v>3570</v>
      </c>
      <c r="L3303" s="94" t="n">
        <f aca="false">K3303 *M3303</f>
        <v>1285.2</v>
      </c>
      <c r="M3303" s="95" t="n">
        <v>0.36</v>
      </c>
      <c r="N3303" s="88" t="s">
        <v>31</v>
      </c>
      <c r="O3303" s="91" t="s">
        <v>219</v>
      </c>
      <c r="P3303" s="0" t="str">
        <f aca="false">RIGHT(H3303,LEN(H3303) - FIND(" ", H3303))</f>
        <v>Apparel</v>
      </c>
    </row>
    <row r="3304" customFormat="false" ht="14.25" hidden="false" customHeight="true" outlineLevel="0" collapsed="false">
      <c r="B3304" s="88" t="s">
        <v>43</v>
      </c>
      <c r="C3304" s="89" t="n">
        <v>1128299</v>
      </c>
      <c r="D3304" s="90" t="n">
        <v>44278</v>
      </c>
      <c r="E3304" s="88" t="s">
        <v>18</v>
      </c>
      <c r="F3304" s="88" t="s">
        <v>147</v>
      </c>
      <c r="G3304" s="88" t="s">
        <v>168</v>
      </c>
      <c r="H3304" s="91" t="s">
        <v>32</v>
      </c>
      <c r="I3304" s="92" t="n">
        <v>28</v>
      </c>
      <c r="J3304" s="93" t="n">
        <v>143</v>
      </c>
      <c r="K3304" s="94" t="n">
        <f aca="false">I3304 * J3304</f>
        <v>4004</v>
      </c>
      <c r="L3304" s="94" t="n">
        <f aca="false">K3304 *M3304</f>
        <v>1601.6</v>
      </c>
      <c r="M3304" s="95" t="n">
        <v>0.4</v>
      </c>
      <c r="N3304" s="88" t="s">
        <v>31</v>
      </c>
      <c r="O3304" s="91" t="s">
        <v>218</v>
      </c>
      <c r="P3304" s="0" t="str">
        <f aca="false">RIGHT(H3304,LEN(H3304) - FIND(" ", H3304))</f>
        <v>Street Footwear</v>
      </c>
    </row>
    <row r="3305" customFormat="false" ht="14.25" hidden="false" customHeight="true" outlineLevel="0" collapsed="false">
      <c r="B3305" s="88" t="s">
        <v>43</v>
      </c>
      <c r="C3305" s="89" t="n">
        <v>1128299</v>
      </c>
      <c r="D3305" s="90" t="n">
        <v>44278</v>
      </c>
      <c r="E3305" s="88" t="s">
        <v>18</v>
      </c>
      <c r="F3305" s="88" t="s">
        <v>147</v>
      </c>
      <c r="G3305" s="88" t="s">
        <v>168</v>
      </c>
      <c r="H3305" s="91" t="s">
        <v>24</v>
      </c>
      <c r="I3305" s="92" t="n">
        <v>40</v>
      </c>
      <c r="J3305" s="93" t="n">
        <v>98</v>
      </c>
      <c r="K3305" s="94" t="n">
        <f aca="false">I3305 * J3305</f>
        <v>3920</v>
      </c>
      <c r="L3305" s="94" t="n">
        <f aca="false">K3305 *M3305</f>
        <v>1607.2</v>
      </c>
      <c r="M3305" s="95" t="n">
        <v>0.41</v>
      </c>
      <c r="N3305" s="88" t="s">
        <v>31</v>
      </c>
      <c r="O3305" s="91" t="s">
        <v>218</v>
      </c>
      <c r="P3305" s="0" t="str">
        <f aca="false">RIGHT(H3305,LEN(H3305) - FIND(" ", H3305))</f>
        <v>Athletic Footwear</v>
      </c>
    </row>
    <row r="3306" customFormat="false" ht="14.25" hidden="false" customHeight="true" outlineLevel="0" collapsed="false">
      <c r="B3306" s="88" t="s">
        <v>43</v>
      </c>
      <c r="C3306" s="89" t="n">
        <v>1128299</v>
      </c>
      <c r="D3306" s="90" t="n">
        <v>44278</v>
      </c>
      <c r="E3306" s="88" t="s">
        <v>18</v>
      </c>
      <c r="F3306" s="88" t="s">
        <v>147</v>
      </c>
      <c r="G3306" s="88" t="s">
        <v>168</v>
      </c>
      <c r="H3306" s="91" t="s">
        <v>48</v>
      </c>
      <c r="I3306" s="92" t="n">
        <v>41</v>
      </c>
      <c r="J3306" s="93" t="n">
        <v>112</v>
      </c>
      <c r="K3306" s="94" t="n">
        <f aca="false">I3306 * J3306</f>
        <v>4592</v>
      </c>
      <c r="L3306" s="94" t="n">
        <f aca="false">K3306 *M3306</f>
        <v>1744.96</v>
      </c>
      <c r="M3306" s="95" t="n">
        <v>0.38</v>
      </c>
      <c r="N3306" s="88" t="s">
        <v>31</v>
      </c>
      <c r="O3306" s="91" t="s">
        <v>219</v>
      </c>
      <c r="P3306" s="0" t="str">
        <f aca="false">RIGHT(H3306,LEN(H3306) - FIND(" ", H3306))</f>
        <v>Street Footwear</v>
      </c>
    </row>
    <row r="3307" customFormat="false" ht="14.25" hidden="false" customHeight="true" outlineLevel="0" collapsed="false">
      <c r="B3307" s="88" t="s">
        <v>43</v>
      </c>
      <c r="C3307" s="89" t="n">
        <v>1128299</v>
      </c>
      <c r="D3307" s="90" t="n">
        <v>44278</v>
      </c>
      <c r="E3307" s="88" t="s">
        <v>18</v>
      </c>
      <c r="F3307" s="88" t="s">
        <v>147</v>
      </c>
      <c r="G3307" s="88" t="s">
        <v>168</v>
      </c>
      <c r="H3307" s="91" t="s">
        <v>44</v>
      </c>
      <c r="I3307" s="92" t="n">
        <v>39</v>
      </c>
      <c r="J3307" s="93" t="n">
        <v>75</v>
      </c>
      <c r="K3307" s="94" t="n">
        <f aca="false">I3307 * J3307</f>
        <v>2925</v>
      </c>
      <c r="L3307" s="94" t="n">
        <f aca="false">K3307 *M3307</f>
        <v>1082.25</v>
      </c>
      <c r="M3307" s="95" t="n">
        <v>0.37</v>
      </c>
      <c r="N3307" s="88" t="s">
        <v>31</v>
      </c>
      <c r="O3307" s="91" t="s">
        <v>219</v>
      </c>
      <c r="P3307" s="0" t="str">
        <f aca="false">RIGHT(H3307,LEN(H3307) - FIND(" ", H3307))</f>
        <v>Athletic Footwear</v>
      </c>
    </row>
    <row r="3308" customFormat="false" ht="14.25" hidden="false" customHeight="true" outlineLevel="0" collapsed="false">
      <c r="B3308" s="88" t="s">
        <v>43</v>
      </c>
      <c r="C3308" s="89" t="n">
        <v>1128299</v>
      </c>
      <c r="D3308" s="90" t="n">
        <v>44278</v>
      </c>
      <c r="E3308" s="88" t="s">
        <v>18</v>
      </c>
      <c r="F3308" s="88" t="s">
        <v>147</v>
      </c>
      <c r="G3308" s="88" t="s">
        <v>168</v>
      </c>
      <c r="H3308" s="91" t="s">
        <v>16</v>
      </c>
      <c r="I3308" s="92" t="n">
        <v>43</v>
      </c>
      <c r="J3308" s="93" t="n">
        <v>30</v>
      </c>
      <c r="K3308" s="94" t="n">
        <f aca="false">I3308 * J3308</f>
        <v>1290</v>
      </c>
      <c r="L3308" s="94" t="n">
        <f aca="false">K3308 *M3308</f>
        <v>567.6</v>
      </c>
      <c r="M3308" s="95" t="n">
        <v>0.44</v>
      </c>
      <c r="N3308" s="88" t="s">
        <v>31</v>
      </c>
      <c r="O3308" s="91" t="s">
        <v>218</v>
      </c>
      <c r="P3308" s="0" t="str">
        <f aca="false">RIGHT(H3308,LEN(H3308) - FIND(" ", H3308))</f>
        <v>Apparel</v>
      </c>
    </row>
    <row r="3309" customFormat="false" ht="14.25" hidden="false" customHeight="true" outlineLevel="0" collapsed="false">
      <c r="B3309" s="88" t="s">
        <v>43</v>
      </c>
      <c r="C3309" s="89" t="n">
        <v>1128299</v>
      </c>
      <c r="D3309" s="90" t="n">
        <v>44278</v>
      </c>
      <c r="E3309" s="88" t="s">
        <v>18</v>
      </c>
      <c r="F3309" s="88" t="s">
        <v>147</v>
      </c>
      <c r="G3309" s="88" t="s">
        <v>168</v>
      </c>
      <c r="H3309" s="91" t="s">
        <v>38</v>
      </c>
      <c r="I3309" s="92" t="n">
        <v>40</v>
      </c>
      <c r="J3309" s="93" t="n">
        <v>90</v>
      </c>
      <c r="K3309" s="94" t="n">
        <f aca="false">I3309 * J3309</f>
        <v>3600</v>
      </c>
      <c r="L3309" s="94" t="n">
        <f aca="false">K3309 *M3309</f>
        <v>1260</v>
      </c>
      <c r="M3309" s="95" t="n">
        <v>0.35</v>
      </c>
      <c r="N3309" s="88" t="s">
        <v>31</v>
      </c>
      <c r="O3309" s="91" t="s">
        <v>219</v>
      </c>
      <c r="P3309" s="0" t="str">
        <f aca="false">RIGHT(H3309,LEN(H3309) - FIND(" ", H3309))</f>
        <v>Apparel</v>
      </c>
    </row>
    <row r="3310" customFormat="false" ht="14.25" hidden="false" customHeight="true" outlineLevel="0" collapsed="false">
      <c r="B3310" s="88" t="s">
        <v>30</v>
      </c>
      <c r="C3310" s="89" t="n">
        <v>1197831</v>
      </c>
      <c r="D3310" s="90" t="n">
        <v>44279</v>
      </c>
      <c r="E3310" s="88" t="s">
        <v>40</v>
      </c>
      <c r="F3310" s="88" t="s">
        <v>155</v>
      </c>
      <c r="G3310" s="88" t="s">
        <v>122</v>
      </c>
      <c r="H3310" s="91" t="s">
        <v>48</v>
      </c>
      <c r="I3310" s="92" t="n">
        <v>30</v>
      </c>
      <c r="J3310" s="93" t="n">
        <v>475</v>
      </c>
      <c r="K3310" s="94" t="n">
        <f aca="false">I3310 * J3310</f>
        <v>14250</v>
      </c>
      <c r="L3310" s="94" t="n">
        <f aca="false">K3310 *M3310</f>
        <v>5700</v>
      </c>
      <c r="M3310" s="95" t="n">
        <v>0.4</v>
      </c>
      <c r="N3310" s="88" t="s">
        <v>31</v>
      </c>
      <c r="O3310" s="91" t="s">
        <v>219</v>
      </c>
      <c r="P3310" s="0" t="str">
        <f aca="false">RIGHT(H3310,LEN(H3310) - FIND(" ", H3310))</f>
        <v>Street Footwear</v>
      </c>
    </row>
    <row r="3311" customFormat="false" ht="14.25" hidden="false" customHeight="true" outlineLevel="0" collapsed="false">
      <c r="B3311" s="88" t="s">
        <v>30</v>
      </c>
      <c r="C3311" s="89" t="n">
        <v>1197831</v>
      </c>
      <c r="D3311" s="90" t="n">
        <v>44279</v>
      </c>
      <c r="E3311" s="88" t="s">
        <v>40</v>
      </c>
      <c r="F3311" s="88" t="s">
        <v>155</v>
      </c>
      <c r="G3311" s="88" t="s">
        <v>122</v>
      </c>
      <c r="H3311" s="91" t="s">
        <v>48</v>
      </c>
      <c r="I3311" s="92" t="n">
        <v>28</v>
      </c>
      <c r="J3311" s="93" t="n">
        <v>124</v>
      </c>
      <c r="K3311" s="94" t="n">
        <f aca="false">I3311 * J3311</f>
        <v>3472</v>
      </c>
      <c r="L3311" s="94" t="n">
        <f aca="false">K3311 *M3311</f>
        <v>1909.6</v>
      </c>
      <c r="M3311" s="95" t="n">
        <v>0.55</v>
      </c>
      <c r="N3311" s="88" t="s">
        <v>23</v>
      </c>
      <c r="O3311" s="91" t="s">
        <v>219</v>
      </c>
      <c r="P3311" s="0" t="str">
        <f aca="false">RIGHT(H3311,LEN(H3311) - FIND(" ", H3311))</f>
        <v>Street Footwear</v>
      </c>
    </row>
    <row r="3312" customFormat="false" ht="14.25" hidden="false" customHeight="true" outlineLevel="0" collapsed="false">
      <c r="B3312" s="88" t="s">
        <v>30</v>
      </c>
      <c r="C3312" s="89" t="n">
        <v>1197831</v>
      </c>
      <c r="D3312" s="90" t="n">
        <v>44279</v>
      </c>
      <c r="E3312" s="88" t="s">
        <v>40</v>
      </c>
      <c r="F3312" s="88" t="s">
        <v>155</v>
      </c>
      <c r="G3312" s="88" t="s">
        <v>122</v>
      </c>
      <c r="H3312" s="91" t="s">
        <v>48</v>
      </c>
      <c r="I3312" s="92" t="n">
        <v>22</v>
      </c>
      <c r="J3312" s="93" t="n">
        <v>166</v>
      </c>
      <c r="K3312" s="94" t="n">
        <f aca="false">I3312 * J3312</f>
        <v>3652</v>
      </c>
      <c r="L3312" s="94" t="n">
        <f aca="false">K3312 *M3312</f>
        <v>1570.36</v>
      </c>
      <c r="M3312" s="95" t="n">
        <v>0.43</v>
      </c>
      <c r="N3312" s="88" t="s">
        <v>31</v>
      </c>
      <c r="O3312" s="91" t="s">
        <v>219</v>
      </c>
      <c r="P3312" s="0" t="str">
        <f aca="false">RIGHT(H3312,LEN(H3312) - FIND(" ", H3312))</f>
        <v>Street Footwear</v>
      </c>
    </row>
    <row r="3313" customFormat="false" ht="14.25" hidden="false" customHeight="true" outlineLevel="0" collapsed="false">
      <c r="B3313" s="88" t="s">
        <v>30</v>
      </c>
      <c r="C3313" s="89" t="n">
        <v>1197831</v>
      </c>
      <c r="D3313" s="90" t="n">
        <v>44280</v>
      </c>
      <c r="E3313" s="88" t="s">
        <v>40</v>
      </c>
      <c r="F3313" s="88" t="s">
        <v>155</v>
      </c>
      <c r="G3313" s="88" t="s">
        <v>122</v>
      </c>
      <c r="H3313" s="91" t="s">
        <v>44</v>
      </c>
      <c r="I3313" s="92" t="n">
        <v>35</v>
      </c>
      <c r="J3313" s="93" t="n">
        <v>375</v>
      </c>
      <c r="K3313" s="94" t="n">
        <f aca="false">I3313 * J3313</f>
        <v>13125</v>
      </c>
      <c r="L3313" s="94" t="n">
        <f aca="false">K3313 *M3313</f>
        <v>6562.5</v>
      </c>
      <c r="M3313" s="95" t="n">
        <v>0.5</v>
      </c>
      <c r="N3313" s="88" t="s">
        <v>31</v>
      </c>
      <c r="O3313" s="91" t="s">
        <v>219</v>
      </c>
      <c r="P3313" s="0" t="str">
        <f aca="false">RIGHT(H3313,LEN(H3313) - FIND(" ", H3313))</f>
        <v>Athletic Footwear</v>
      </c>
    </row>
    <row r="3314" customFormat="false" ht="14.25" hidden="false" customHeight="true" outlineLevel="0" collapsed="false">
      <c r="B3314" s="88" t="s">
        <v>22</v>
      </c>
      <c r="C3314" s="89" t="n">
        <v>1128299</v>
      </c>
      <c r="D3314" s="90" t="n">
        <v>44280</v>
      </c>
      <c r="E3314" s="88" t="s">
        <v>18</v>
      </c>
      <c r="F3314" s="88" t="s">
        <v>134</v>
      </c>
      <c r="G3314" s="88" t="s">
        <v>71</v>
      </c>
      <c r="H3314" s="91" t="s">
        <v>32</v>
      </c>
      <c r="I3314" s="92" t="n">
        <v>45</v>
      </c>
      <c r="J3314" s="93" t="n">
        <v>550</v>
      </c>
      <c r="K3314" s="94" t="n">
        <f aca="false">I3314 * J3314</f>
        <v>24750</v>
      </c>
      <c r="L3314" s="94" t="n">
        <f aca="false">K3314 *M3314</f>
        <v>8662.5</v>
      </c>
      <c r="M3314" s="95" t="n">
        <v>0.35</v>
      </c>
      <c r="N3314" s="88" t="s">
        <v>23</v>
      </c>
      <c r="O3314" s="91" t="s">
        <v>218</v>
      </c>
      <c r="P3314" s="0" t="str">
        <f aca="false">RIGHT(H3314,LEN(H3314) - FIND(" ", H3314))</f>
        <v>Street Footwear</v>
      </c>
    </row>
    <row r="3315" customFormat="false" ht="14.25" hidden="false" customHeight="true" outlineLevel="0" collapsed="false">
      <c r="B3315" s="88" t="s">
        <v>22</v>
      </c>
      <c r="C3315" s="89" t="n">
        <v>1128299</v>
      </c>
      <c r="D3315" s="90" t="n">
        <v>44280</v>
      </c>
      <c r="E3315" s="88" t="s">
        <v>18</v>
      </c>
      <c r="F3315" s="88" t="s">
        <v>134</v>
      </c>
      <c r="G3315" s="88" t="s">
        <v>71</v>
      </c>
      <c r="H3315" s="91" t="s">
        <v>24</v>
      </c>
      <c r="I3315" s="92" t="n">
        <v>55</v>
      </c>
      <c r="J3315" s="93" t="n">
        <v>400</v>
      </c>
      <c r="K3315" s="94" t="n">
        <f aca="false">I3315 * J3315</f>
        <v>22000</v>
      </c>
      <c r="L3315" s="94" t="n">
        <f aca="false">K3315 *M3315</f>
        <v>8800</v>
      </c>
      <c r="M3315" s="95" t="n">
        <v>0.4</v>
      </c>
      <c r="N3315" s="88" t="s">
        <v>23</v>
      </c>
      <c r="O3315" s="91" t="s">
        <v>218</v>
      </c>
      <c r="P3315" s="0" t="str">
        <f aca="false">RIGHT(H3315,LEN(H3315) - FIND(" ", H3315))</f>
        <v>Athletic Footwear</v>
      </c>
    </row>
    <row r="3316" customFormat="false" ht="14.25" hidden="false" customHeight="true" outlineLevel="0" collapsed="false">
      <c r="B3316" s="88" t="s">
        <v>22</v>
      </c>
      <c r="C3316" s="89" t="n">
        <v>1128299</v>
      </c>
      <c r="D3316" s="90" t="n">
        <v>44280</v>
      </c>
      <c r="E3316" s="88" t="s">
        <v>18</v>
      </c>
      <c r="F3316" s="88" t="s">
        <v>134</v>
      </c>
      <c r="G3316" s="88" t="s">
        <v>71</v>
      </c>
      <c r="H3316" s="91" t="s">
        <v>48</v>
      </c>
      <c r="I3316" s="92" t="n">
        <v>55</v>
      </c>
      <c r="J3316" s="93" t="n">
        <v>400</v>
      </c>
      <c r="K3316" s="94" t="n">
        <f aca="false">I3316 * J3316</f>
        <v>22000</v>
      </c>
      <c r="L3316" s="94" t="n">
        <f aca="false">K3316 *M3316</f>
        <v>7700</v>
      </c>
      <c r="M3316" s="95" t="n">
        <v>0.35</v>
      </c>
      <c r="N3316" s="88" t="s">
        <v>23</v>
      </c>
      <c r="O3316" s="91" t="s">
        <v>219</v>
      </c>
      <c r="P3316" s="0" t="str">
        <f aca="false">RIGHT(H3316,LEN(H3316) - FIND(" ", H3316))</f>
        <v>Street Footwear</v>
      </c>
    </row>
    <row r="3317" customFormat="false" ht="14.25" hidden="false" customHeight="true" outlineLevel="0" collapsed="false">
      <c r="B3317" s="88" t="s">
        <v>22</v>
      </c>
      <c r="C3317" s="89" t="n">
        <v>1128299</v>
      </c>
      <c r="D3317" s="90" t="n">
        <v>44280</v>
      </c>
      <c r="E3317" s="88" t="s">
        <v>18</v>
      </c>
      <c r="F3317" s="88" t="s">
        <v>134</v>
      </c>
      <c r="G3317" s="88" t="s">
        <v>71</v>
      </c>
      <c r="H3317" s="91" t="s">
        <v>44</v>
      </c>
      <c r="I3317" s="92" t="n">
        <v>55</v>
      </c>
      <c r="J3317" s="93" t="n">
        <v>275</v>
      </c>
      <c r="K3317" s="94" t="n">
        <f aca="false">I3317 * J3317</f>
        <v>15125</v>
      </c>
      <c r="L3317" s="94" t="n">
        <f aca="false">K3317 *M3317</f>
        <v>5293.75</v>
      </c>
      <c r="M3317" s="95" t="n">
        <v>0.35</v>
      </c>
      <c r="N3317" s="88" t="s">
        <v>23</v>
      </c>
      <c r="O3317" s="91" t="s">
        <v>219</v>
      </c>
      <c r="P3317" s="0" t="str">
        <f aca="false">RIGHT(H3317,LEN(H3317) - FIND(" ", H3317))</f>
        <v>Athletic Footwear</v>
      </c>
    </row>
    <row r="3318" customFormat="false" ht="14.25" hidden="false" customHeight="true" outlineLevel="0" collapsed="false">
      <c r="B3318" s="88" t="s">
        <v>22</v>
      </c>
      <c r="C3318" s="89" t="n">
        <v>1128299</v>
      </c>
      <c r="D3318" s="90" t="n">
        <v>44280</v>
      </c>
      <c r="E3318" s="88" t="s">
        <v>18</v>
      </c>
      <c r="F3318" s="88" t="s">
        <v>134</v>
      </c>
      <c r="G3318" s="88" t="s">
        <v>71</v>
      </c>
      <c r="H3318" s="91" t="s">
        <v>16</v>
      </c>
      <c r="I3318" s="92" t="n">
        <v>60</v>
      </c>
      <c r="J3318" s="93" t="n">
        <v>175</v>
      </c>
      <c r="K3318" s="94" t="n">
        <f aca="false">I3318 * J3318</f>
        <v>10500</v>
      </c>
      <c r="L3318" s="94" t="n">
        <f aca="false">K3318 *M3318</f>
        <v>3150</v>
      </c>
      <c r="M3318" s="95" t="n">
        <v>0.3</v>
      </c>
      <c r="N3318" s="88" t="s">
        <v>23</v>
      </c>
      <c r="O3318" s="91" t="s">
        <v>218</v>
      </c>
      <c r="P3318" s="0" t="str">
        <f aca="false">RIGHT(H3318,LEN(H3318) - FIND(" ", H3318))</f>
        <v>Apparel</v>
      </c>
    </row>
    <row r="3319" customFormat="false" ht="14.25" hidden="false" customHeight="true" outlineLevel="0" collapsed="false">
      <c r="B3319" s="88" t="s">
        <v>22</v>
      </c>
      <c r="C3319" s="89" t="n">
        <v>1128299</v>
      </c>
      <c r="D3319" s="90" t="n">
        <v>44280</v>
      </c>
      <c r="E3319" s="88" t="s">
        <v>18</v>
      </c>
      <c r="F3319" s="88" t="s">
        <v>134</v>
      </c>
      <c r="G3319" s="88" t="s">
        <v>71</v>
      </c>
      <c r="H3319" s="91" t="s">
        <v>38</v>
      </c>
      <c r="I3319" s="92" t="n">
        <v>55</v>
      </c>
      <c r="J3319" s="93" t="n">
        <v>375</v>
      </c>
      <c r="K3319" s="94" t="n">
        <f aca="false">I3319 * J3319</f>
        <v>20625</v>
      </c>
      <c r="L3319" s="94" t="n">
        <f aca="false">K3319 *M3319</f>
        <v>5156.25</v>
      </c>
      <c r="M3319" s="95" t="n">
        <v>0.25</v>
      </c>
      <c r="N3319" s="88" t="s">
        <v>23</v>
      </c>
      <c r="O3319" s="91" t="s">
        <v>219</v>
      </c>
      <c r="P3319" s="0" t="str">
        <f aca="false">RIGHT(H3319,LEN(H3319) - FIND(" ", H3319))</f>
        <v>Apparel</v>
      </c>
    </row>
    <row r="3320" customFormat="false" ht="14.25" hidden="false" customHeight="true" outlineLevel="0" collapsed="false">
      <c r="B3320" s="88" t="s">
        <v>30</v>
      </c>
      <c r="C3320" s="89" t="n">
        <v>1197831</v>
      </c>
      <c r="D3320" s="90" t="n">
        <v>44280</v>
      </c>
      <c r="E3320" s="88" t="s">
        <v>40</v>
      </c>
      <c r="F3320" s="88" t="s">
        <v>155</v>
      </c>
      <c r="G3320" s="88" t="s">
        <v>122</v>
      </c>
      <c r="H3320" s="91" t="s">
        <v>44</v>
      </c>
      <c r="I3320" s="92" t="n">
        <v>33</v>
      </c>
      <c r="J3320" s="93" t="n">
        <v>101</v>
      </c>
      <c r="K3320" s="94" t="n">
        <f aca="false">I3320 * J3320</f>
        <v>3333</v>
      </c>
      <c r="L3320" s="94" t="n">
        <f aca="false">K3320 *M3320</f>
        <v>2133.12</v>
      </c>
      <c r="M3320" s="95" t="n">
        <v>0.64</v>
      </c>
      <c r="N3320" s="88" t="s">
        <v>23</v>
      </c>
      <c r="O3320" s="91" t="s">
        <v>219</v>
      </c>
      <c r="P3320" s="0" t="str">
        <f aca="false">RIGHT(H3320,LEN(H3320) - FIND(" ", H3320))</f>
        <v>Athletic Footwear</v>
      </c>
    </row>
    <row r="3321" customFormat="false" ht="14.25" hidden="false" customHeight="true" outlineLevel="0" collapsed="false">
      <c r="B3321" s="88" t="s">
        <v>22</v>
      </c>
      <c r="C3321" s="89" t="n">
        <v>1128299</v>
      </c>
      <c r="D3321" s="90" t="n">
        <v>44280</v>
      </c>
      <c r="E3321" s="88" t="s">
        <v>18</v>
      </c>
      <c r="F3321" s="88" t="s">
        <v>134</v>
      </c>
      <c r="G3321" s="88" t="s">
        <v>71</v>
      </c>
      <c r="H3321" s="91" t="s">
        <v>32</v>
      </c>
      <c r="I3321" s="92" t="n">
        <v>44</v>
      </c>
      <c r="J3321" s="93" t="n">
        <v>165</v>
      </c>
      <c r="K3321" s="94" t="n">
        <f aca="false">I3321 * J3321</f>
        <v>7260</v>
      </c>
      <c r="L3321" s="94" t="n">
        <f aca="false">K3321 *M3321</f>
        <v>3630</v>
      </c>
      <c r="M3321" s="95" t="n">
        <v>0.5</v>
      </c>
      <c r="N3321" s="88" t="s">
        <v>23</v>
      </c>
      <c r="O3321" s="91" t="s">
        <v>218</v>
      </c>
      <c r="P3321" s="0" t="str">
        <f aca="false">RIGHT(H3321,LEN(H3321) - FIND(" ", H3321))</f>
        <v>Street Footwear</v>
      </c>
    </row>
    <row r="3322" customFormat="false" ht="14.25" hidden="false" customHeight="true" outlineLevel="0" collapsed="false">
      <c r="B3322" s="88" t="s">
        <v>22</v>
      </c>
      <c r="C3322" s="89" t="n">
        <v>1128299</v>
      </c>
      <c r="D3322" s="90" t="n">
        <v>44280</v>
      </c>
      <c r="E3322" s="88" t="s">
        <v>18</v>
      </c>
      <c r="F3322" s="88" t="s">
        <v>134</v>
      </c>
      <c r="G3322" s="88" t="s">
        <v>71</v>
      </c>
      <c r="H3322" s="91" t="s">
        <v>24</v>
      </c>
      <c r="I3322" s="92" t="n">
        <v>51</v>
      </c>
      <c r="J3322" s="93" t="n">
        <v>112</v>
      </c>
      <c r="K3322" s="94" t="n">
        <f aca="false">I3322 * J3322</f>
        <v>5712</v>
      </c>
      <c r="L3322" s="94" t="n">
        <f aca="false">K3322 *M3322</f>
        <v>3027.36</v>
      </c>
      <c r="M3322" s="95" t="n">
        <v>0.53</v>
      </c>
      <c r="N3322" s="88" t="s">
        <v>23</v>
      </c>
      <c r="O3322" s="91" t="s">
        <v>218</v>
      </c>
      <c r="P3322" s="0" t="str">
        <f aca="false">RIGHT(H3322,LEN(H3322) - FIND(" ", H3322))</f>
        <v>Athletic Footwear</v>
      </c>
    </row>
    <row r="3323" customFormat="false" ht="14.25" hidden="false" customHeight="true" outlineLevel="0" collapsed="false">
      <c r="B3323" s="88" t="s">
        <v>22</v>
      </c>
      <c r="C3323" s="89" t="n">
        <v>1128299</v>
      </c>
      <c r="D3323" s="90" t="n">
        <v>44280</v>
      </c>
      <c r="E3323" s="88" t="s">
        <v>18</v>
      </c>
      <c r="F3323" s="88" t="s">
        <v>134</v>
      </c>
      <c r="G3323" s="88" t="s">
        <v>71</v>
      </c>
      <c r="H3323" s="91" t="s">
        <v>48</v>
      </c>
      <c r="I3323" s="92" t="n">
        <v>52</v>
      </c>
      <c r="J3323" s="93" t="n">
        <v>112</v>
      </c>
      <c r="K3323" s="94" t="n">
        <f aca="false">I3323 * J3323</f>
        <v>5824</v>
      </c>
      <c r="L3323" s="94" t="n">
        <f aca="false">K3323 *M3323</f>
        <v>2853.76</v>
      </c>
      <c r="M3323" s="95" t="n">
        <v>0.49</v>
      </c>
      <c r="N3323" s="88" t="s">
        <v>23</v>
      </c>
      <c r="O3323" s="91" t="s">
        <v>219</v>
      </c>
      <c r="P3323" s="0" t="str">
        <f aca="false">RIGHT(H3323,LEN(H3323) - FIND(" ", H3323))</f>
        <v>Street Footwear</v>
      </c>
    </row>
    <row r="3324" customFormat="false" ht="14.25" hidden="false" customHeight="true" outlineLevel="0" collapsed="false">
      <c r="B3324" s="88" t="s">
        <v>22</v>
      </c>
      <c r="C3324" s="89" t="n">
        <v>1128299</v>
      </c>
      <c r="D3324" s="90" t="n">
        <v>44280</v>
      </c>
      <c r="E3324" s="88" t="s">
        <v>18</v>
      </c>
      <c r="F3324" s="88" t="s">
        <v>134</v>
      </c>
      <c r="G3324" s="88" t="s">
        <v>71</v>
      </c>
      <c r="H3324" s="91" t="s">
        <v>44</v>
      </c>
      <c r="I3324" s="92" t="n">
        <v>50</v>
      </c>
      <c r="J3324" s="93" t="n">
        <v>83</v>
      </c>
      <c r="K3324" s="94" t="n">
        <f aca="false">I3324 * J3324</f>
        <v>4150</v>
      </c>
      <c r="L3324" s="94" t="n">
        <f aca="false">K3324 *M3324</f>
        <v>1909</v>
      </c>
      <c r="M3324" s="95" t="n">
        <v>0.46</v>
      </c>
      <c r="N3324" s="88" t="s">
        <v>23</v>
      </c>
      <c r="O3324" s="91" t="s">
        <v>219</v>
      </c>
      <c r="P3324" s="0" t="str">
        <f aca="false">RIGHT(H3324,LEN(H3324) - FIND(" ", H3324))</f>
        <v>Athletic Footwear</v>
      </c>
    </row>
    <row r="3325" customFormat="false" ht="14.25" hidden="false" customHeight="true" outlineLevel="0" collapsed="false">
      <c r="B3325" s="88" t="s">
        <v>22</v>
      </c>
      <c r="C3325" s="89" t="n">
        <v>1128299</v>
      </c>
      <c r="D3325" s="90" t="n">
        <v>44280</v>
      </c>
      <c r="E3325" s="88" t="s">
        <v>18</v>
      </c>
      <c r="F3325" s="88" t="s">
        <v>134</v>
      </c>
      <c r="G3325" s="88" t="s">
        <v>71</v>
      </c>
      <c r="H3325" s="91" t="s">
        <v>16</v>
      </c>
      <c r="I3325" s="92" t="n">
        <v>55</v>
      </c>
      <c r="J3325" s="93" t="n">
        <v>53</v>
      </c>
      <c r="K3325" s="94" t="n">
        <f aca="false">I3325 * J3325</f>
        <v>2915</v>
      </c>
      <c r="L3325" s="94" t="n">
        <f aca="false">K3325 *M3325</f>
        <v>1253.45</v>
      </c>
      <c r="M3325" s="95" t="n">
        <v>0.43</v>
      </c>
      <c r="N3325" s="88" t="s">
        <v>23</v>
      </c>
      <c r="O3325" s="91" t="s">
        <v>218</v>
      </c>
      <c r="P3325" s="0" t="str">
        <f aca="false">RIGHT(H3325,LEN(H3325) - FIND(" ", H3325))</f>
        <v>Apparel</v>
      </c>
    </row>
    <row r="3326" customFormat="false" ht="14.25" hidden="false" customHeight="true" outlineLevel="0" collapsed="false">
      <c r="B3326" s="88" t="s">
        <v>22</v>
      </c>
      <c r="C3326" s="89" t="n">
        <v>1128299</v>
      </c>
      <c r="D3326" s="90" t="n">
        <v>44280</v>
      </c>
      <c r="E3326" s="88" t="s">
        <v>18</v>
      </c>
      <c r="F3326" s="88" t="s">
        <v>134</v>
      </c>
      <c r="G3326" s="88" t="s">
        <v>71</v>
      </c>
      <c r="H3326" s="91" t="s">
        <v>38</v>
      </c>
      <c r="I3326" s="92" t="n">
        <v>50</v>
      </c>
      <c r="J3326" s="93" t="n">
        <v>98</v>
      </c>
      <c r="K3326" s="94" t="n">
        <f aca="false">I3326 * J3326</f>
        <v>4900</v>
      </c>
      <c r="L3326" s="94" t="n">
        <f aca="false">K3326 *M3326</f>
        <v>1862</v>
      </c>
      <c r="M3326" s="95" t="n">
        <v>0.38</v>
      </c>
      <c r="N3326" s="88" t="s">
        <v>23</v>
      </c>
      <c r="O3326" s="91" t="s">
        <v>219</v>
      </c>
      <c r="P3326" s="0" t="str">
        <f aca="false">RIGHT(H3326,LEN(H3326) - FIND(" ", H3326))</f>
        <v>Apparel</v>
      </c>
    </row>
    <row r="3327" customFormat="false" ht="14.25" hidden="false" customHeight="true" outlineLevel="0" collapsed="false">
      <c r="B3327" s="88" t="s">
        <v>30</v>
      </c>
      <c r="C3327" s="89" t="n">
        <v>1197831</v>
      </c>
      <c r="D3327" s="90" t="n">
        <v>44280</v>
      </c>
      <c r="E3327" s="88" t="s">
        <v>40</v>
      </c>
      <c r="F3327" s="88" t="s">
        <v>155</v>
      </c>
      <c r="G3327" s="88" t="s">
        <v>122</v>
      </c>
      <c r="H3327" s="91" t="s">
        <v>44</v>
      </c>
      <c r="I3327" s="92" t="n">
        <v>25</v>
      </c>
      <c r="J3327" s="93" t="n">
        <v>124</v>
      </c>
      <c r="K3327" s="94" t="n">
        <f aca="false">I3327 * J3327</f>
        <v>3100</v>
      </c>
      <c r="L3327" s="94" t="n">
        <f aca="false">K3327 *M3327</f>
        <v>1736</v>
      </c>
      <c r="M3327" s="95" t="n">
        <v>0.56</v>
      </c>
      <c r="N3327" s="88" t="s">
        <v>31</v>
      </c>
      <c r="O3327" s="91" t="s">
        <v>219</v>
      </c>
      <c r="P3327" s="0" t="str">
        <f aca="false">RIGHT(H3327,LEN(H3327) - FIND(" ", H3327))</f>
        <v>Athletic Footwear</v>
      </c>
    </row>
    <row r="3328" customFormat="false" ht="14.25" hidden="false" customHeight="true" outlineLevel="0" collapsed="false">
      <c r="B3328" s="88" t="s">
        <v>22</v>
      </c>
      <c r="C3328" s="89" t="n">
        <v>1128299</v>
      </c>
      <c r="D3328" s="90" t="n">
        <v>44280</v>
      </c>
      <c r="E3328" s="88" t="s">
        <v>18</v>
      </c>
      <c r="F3328" s="88" t="s">
        <v>134</v>
      </c>
      <c r="G3328" s="88" t="s">
        <v>71</v>
      </c>
      <c r="H3328" s="91" t="s">
        <v>32</v>
      </c>
      <c r="I3328" s="92" t="n">
        <v>30</v>
      </c>
      <c r="J3328" s="93" t="n">
        <v>187</v>
      </c>
      <c r="K3328" s="94" t="n">
        <f aca="false">I3328 * J3328</f>
        <v>5610</v>
      </c>
      <c r="L3328" s="94" t="n">
        <f aca="false">K3328 *M3328</f>
        <v>2300.1</v>
      </c>
      <c r="M3328" s="95" t="n">
        <v>0.41</v>
      </c>
      <c r="N3328" s="88" t="s">
        <v>31</v>
      </c>
      <c r="O3328" s="91" t="s">
        <v>218</v>
      </c>
      <c r="P3328" s="0" t="str">
        <f aca="false">RIGHT(H3328,LEN(H3328) - FIND(" ", H3328))</f>
        <v>Street Footwear</v>
      </c>
    </row>
    <row r="3329" customFormat="false" ht="14.25" hidden="false" customHeight="true" outlineLevel="0" collapsed="false">
      <c r="B3329" s="88" t="s">
        <v>22</v>
      </c>
      <c r="C3329" s="89" t="n">
        <v>1128299</v>
      </c>
      <c r="D3329" s="90" t="n">
        <v>44280</v>
      </c>
      <c r="E3329" s="88" t="s">
        <v>18</v>
      </c>
      <c r="F3329" s="88" t="s">
        <v>134</v>
      </c>
      <c r="G3329" s="88" t="s">
        <v>71</v>
      </c>
      <c r="H3329" s="91" t="s">
        <v>24</v>
      </c>
      <c r="I3329" s="92" t="n">
        <v>36</v>
      </c>
      <c r="J3329" s="93" t="n">
        <v>136</v>
      </c>
      <c r="K3329" s="94" t="n">
        <f aca="false">I3329 * J3329</f>
        <v>4896</v>
      </c>
      <c r="L3329" s="94" t="n">
        <f aca="false">K3329 *M3329</f>
        <v>2203.2</v>
      </c>
      <c r="M3329" s="95" t="n">
        <v>0.45</v>
      </c>
      <c r="N3329" s="88" t="s">
        <v>31</v>
      </c>
      <c r="O3329" s="91" t="s">
        <v>218</v>
      </c>
      <c r="P3329" s="0" t="str">
        <f aca="false">RIGHT(H3329,LEN(H3329) - FIND(" ", H3329))</f>
        <v>Athletic Footwear</v>
      </c>
    </row>
    <row r="3330" customFormat="false" ht="14.25" hidden="false" customHeight="true" outlineLevel="0" collapsed="false">
      <c r="B3330" s="88" t="s">
        <v>22</v>
      </c>
      <c r="C3330" s="89" t="n">
        <v>1128299</v>
      </c>
      <c r="D3330" s="90" t="n">
        <v>44280</v>
      </c>
      <c r="E3330" s="88" t="s">
        <v>18</v>
      </c>
      <c r="F3330" s="88" t="s">
        <v>134</v>
      </c>
      <c r="G3330" s="88" t="s">
        <v>71</v>
      </c>
      <c r="H3330" s="91" t="s">
        <v>48</v>
      </c>
      <c r="I3330" s="92" t="n">
        <v>44</v>
      </c>
      <c r="J3330" s="93" t="n">
        <v>124</v>
      </c>
      <c r="K3330" s="94" t="n">
        <f aca="false">I3330 * J3330</f>
        <v>5456</v>
      </c>
      <c r="L3330" s="94" t="n">
        <f aca="false">K3330 *M3330</f>
        <v>2073.28</v>
      </c>
      <c r="M3330" s="95" t="n">
        <v>0.38</v>
      </c>
      <c r="N3330" s="88" t="s">
        <v>31</v>
      </c>
      <c r="O3330" s="91" t="s">
        <v>219</v>
      </c>
      <c r="P3330" s="0" t="str">
        <f aca="false">RIGHT(H3330,LEN(H3330) - FIND(" ", H3330))</f>
        <v>Street Footwear</v>
      </c>
    </row>
    <row r="3331" customFormat="false" ht="14.25" hidden="false" customHeight="true" outlineLevel="0" collapsed="false">
      <c r="B3331" s="88" t="s">
        <v>22</v>
      </c>
      <c r="C3331" s="89" t="n">
        <v>1128299</v>
      </c>
      <c r="D3331" s="90" t="n">
        <v>44280</v>
      </c>
      <c r="E3331" s="88" t="s">
        <v>18</v>
      </c>
      <c r="F3331" s="88" t="s">
        <v>134</v>
      </c>
      <c r="G3331" s="88" t="s">
        <v>71</v>
      </c>
      <c r="H3331" s="91" t="s">
        <v>44</v>
      </c>
      <c r="I3331" s="92" t="n">
        <v>37</v>
      </c>
      <c r="J3331" s="93" t="n">
        <v>88</v>
      </c>
      <c r="K3331" s="94" t="n">
        <f aca="false">I3331 * J3331</f>
        <v>3256</v>
      </c>
      <c r="L3331" s="94" t="n">
        <f aca="false">K3331 *M3331</f>
        <v>1269.84</v>
      </c>
      <c r="M3331" s="95" t="n">
        <v>0.39</v>
      </c>
      <c r="N3331" s="88" t="s">
        <v>31</v>
      </c>
      <c r="O3331" s="91" t="s">
        <v>219</v>
      </c>
      <c r="P3331" s="0" t="str">
        <f aca="false">RIGHT(H3331,LEN(H3331) - FIND(" ", H3331))</f>
        <v>Athletic Footwear</v>
      </c>
    </row>
    <row r="3332" customFormat="false" ht="14.25" hidden="false" customHeight="true" outlineLevel="0" collapsed="false">
      <c r="B3332" s="88" t="s">
        <v>22</v>
      </c>
      <c r="C3332" s="89" t="n">
        <v>1128299</v>
      </c>
      <c r="D3332" s="90" t="n">
        <v>44280</v>
      </c>
      <c r="E3332" s="88" t="s">
        <v>18</v>
      </c>
      <c r="F3332" s="88" t="s">
        <v>134</v>
      </c>
      <c r="G3332" s="88" t="s">
        <v>71</v>
      </c>
      <c r="H3332" s="91" t="s">
        <v>16</v>
      </c>
      <c r="I3332" s="92" t="n">
        <v>41</v>
      </c>
      <c r="J3332" s="93" t="n">
        <v>53</v>
      </c>
      <c r="K3332" s="94" t="n">
        <f aca="false">I3332 * J3332</f>
        <v>2173</v>
      </c>
      <c r="L3332" s="94" t="n">
        <f aca="false">K3332 *M3332</f>
        <v>695.36</v>
      </c>
      <c r="M3332" s="95" t="n">
        <v>0.32</v>
      </c>
      <c r="N3332" s="88" t="s">
        <v>31</v>
      </c>
      <c r="O3332" s="91" t="s">
        <v>218</v>
      </c>
      <c r="P3332" s="0" t="str">
        <f aca="false">RIGHT(H3332,LEN(H3332) - FIND(" ", H3332))</f>
        <v>Apparel</v>
      </c>
    </row>
    <row r="3333" customFormat="false" ht="14.25" hidden="false" customHeight="true" outlineLevel="0" collapsed="false">
      <c r="B3333" s="88" t="s">
        <v>22</v>
      </c>
      <c r="C3333" s="89" t="n">
        <v>1128299</v>
      </c>
      <c r="D3333" s="90" t="n">
        <v>44280</v>
      </c>
      <c r="E3333" s="88" t="s">
        <v>18</v>
      </c>
      <c r="F3333" s="88" t="s">
        <v>134</v>
      </c>
      <c r="G3333" s="88" t="s">
        <v>71</v>
      </c>
      <c r="H3333" s="91" t="s">
        <v>38</v>
      </c>
      <c r="I3333" s="92" t="n">
        <v>44</v>
      </c>
      <c r="J3333" s="93" t="n">
        <v>131</v>
      </c>
      <c r="K3333" s="94" t="n">
        <f aca="false">I3333 * J3333</f>
        <v>5764</v>
      </c>
      <c r="L3333" s="94" t="n">
        <f aca="false">K3333 *M3333</f>
        <v>1786.84</v>
      </c>
      <c r="M3333" s="95" t="n">
        <v>0.31</v>
      </c>
      <c r="N3333" s="88" t="s">
        <v>31</v>
      </c>
      <c r="O3333" s="91" t="s">
        <v>219</v>
      </c>
      <c r="P3333" s="0" t="str">
        <f aca="false">RIGHT(H3333,LEN(H3333) - FIND(" ", H3333))</f>
        <v>Apparel</v>
      </c>
    </row>
    <row r="3334" customFormat="false" ht="14.25" hidden="false" customHeight="true" outlineLevel="0" collapsed="false">
      <c r="B3334" s="88" t="s">
        <v>30</v>
      </c>
      <c r="C3334" s="89" t="n">
        <v>1197831</v>
      </c>
      <c r="D3334" s="90" t="n">
        <v>44281</v>
      </c>
      <c r="E3334" s="88" t="s">
        <v>40</v>
      </c>
      <c r="F3334" s="88" t="s">
        <v>155</v>
      </c>
      <c r="G3334" s="88" t="s">
        <v>122</v>
      </c>
      <c r="H3334" s="91" t="s">
        <v>16</v>
      </c>
      <c r="I3334" s="92" t="n">
        <v>40</v>
      </c>
      <c r="J3334" s="93" t="n">
        <v>275</v>
      </c>
      <c r="K3334" s="94" t="n">
        <f aca="false">I3334 * J3334</f>
        <v>11000</v>
      </c>
      <c r="L3334" s="94" t="n">
        <f aca="false">K3334 *M3334</f>
        <v>3850</v>
      </c>
      <c r="M3334" s="95" t="n">
        <v>0.35</v>
      </c>
      <c r="N3334" s="88" t="s">
        <v>31</v>
      </c>
      <c r="O3334" s="91" t="s">
        <v>218</v>
      </c>
      <c r="P3334" s="0" t="str">
        <f aca="false">RIGHT(H3334,LEN(H3334) - FIND(" ", H3334))</f>
        <v>Apparel</v>
      </c>
    </row>
    <row r="3335" customFormat="false" ht="14.25" hidden="false" customHeight="true" outlineLevel="0" collapsed="false">
      <c r="B3335" s="88" t="s">
        <v>30</v>
      </c>
      <c r="C3335" s="89" t="n">
        <v>1197831</v>
      </c>
      <c r="D3335" s="90" t="n">
        <v>44281</v>
      </c>
      <c r="E3335" s="88" t="s">
        <v>40</v>
      </c>
      <c r="F3335" s="88" t="s">
        <v>155</v>
      </c>
      <c r="G3335" s="88" t="s">
        <v>122</v>
      </c>
      <c r="H3335" s="91" t="s">
        <v>16</v>
      </c>
      <c r="I3335" s="92" t="n">
        <v>39</v>
      </c>
      <c r="J3335" s="93" t="n">
        <v>69</v>
      </c>
      <c r="K3335" s="94" t="n">
        <f aca="false">I3335 * J3335</f>
        <v>2691</v>
      </c>
      <c r="L3335" s="94" t="n">
        <f aca="false">K3335 *M3335</f>
        <v>1264.77</v>
      </c>
      <c r="M3335" s="95" t="n">
        <v>0.47</v>
      </c>
      <c r="N3335" s="88" t="s">
        <v>23</v>
      </c>
      <c r="O3335" s="91" t="s">
        <v>218</v>
      </c>
      <c r="P3335" s="0" t="str">
        <f aca="false">RIGHT(H3335,LEN(H3335) - FIND(" ", H3335))</f>
        <v>Apparel</v>
      </c>
    </row>
    <row r="3336" customFormat="false" ht="14.25" hidden="false" customHeight="true" outlineLevel="0" collapsed="false">
      <c r="B3336" s="88" t="s">
        <v>30</v>
      </c>
      <c r="C3336" s="89" t="n">
        <v>1197831</v>
      </c>
      <c r="D3336" s="90" t="n">
        <v>44281</v>
      </c>
      <c r="E3336" s="88" t="s">
        <v>40</v>
      </c>
      <c r="F3336" s="88" t="s">
        <v>155</v>
      </c>
      <c r="G3336" s="88" t="s">
        <v>122</v>
      </c>
      <c r="H3336" s="91" t="s">
        <v>16</v>
      </c>
      <c r="I3336" s="92" t="n">
        <v>27</v>
      </c>
      <c r="J3336" s="93" t="n">
        <v>88</v>
      </c>
      <c r="K3336" s="94" t="n">
        <f aca="false">I3336 * J3336</f>
        <v>2376</v>
      </c>
      <c r="L3336" s="94" t="n">
        <f aca="false">K3336 *M3336</f>
        <v>974.16</v>
      </c>
      <c r="M3336" s="95" t="n">
        <v>0.41</v>
      </c>
      <c r="N3336" s="88" t="s">
        <v>31</v>
      </c>
      <c r="O3336" s="91" t="s">
        <v>218</v>
      </c>
      <c r="P3336" s="0" t="str">
        <f aca="false">RIGHT(H3336,LEN(H3336) - FIND(" ", H3336))</f>
        <v>Apparel</v>
      </c>
    </row>
    <row r="3337" customFormat="false" ht="14.25" hidden="false" customHeight="true" outlineLevel="0" collapsed="false">
      <c r="B3337" s="88" t="s">
        <v>30</v>
      </c>
      <c r="C3337" s="89" t="n">
        <v>1197831</v>
      </c>
      <c r="D3337" s="90" t="n">
        <v>44282</v>
      </c>
      <c r="E3337" s="88" t="s">
        <v>40</v>
      </c>
      <c r="F3337" s="88" t="s">
        <v>155</v>
      </c>
      <c r="G3337" s="88" t="s">
        <v>122</v>
      </c>
      <c r="H3337" s="91" t="s">
        <v>38</v>
      </c>
      <c r="I3337" s="92" t="n">
        <v>35</v>
      </c>
      <c r="J3337" s="93" t="n">
        <v>425</v>
      </c>
      <c r="K3337" s="94" t="n">
        <f aca="false">I3337 * J3337</f>
        <v>14875</v>
      </c>
      <c r="L3337" s="94" t="n">
        <f aca="false">K3337 *M3337</f>
        <v>8181.25</v>
      </c>
      <c r="M3337" s="95" t="n">
        <v>0.55</v>
      </c>
      <c r="N3337" s="88" t="s">
        <v>31</v>
      </c>
      <c r="O3337" s="91" t="s">
        <v>219</v>
      </c>
      <c r="P3337" s="0" t="str">
        <f aca="false">RIGHT(H3337,LEN(H3337) - FIND(" ", H3337))</f>
        <v>Apparel</v>
      </c>
    </row>
    <row r="3338" customFormat="false" ht="14.25" hidden="false" customHeight="true" outlineLevel="0" collapsed="false">
      <c r="B3338" s="88" t="s">
        <v>30</v>
      </c>
      <c r="C3338" s="89" t="n">
        <v>1197831</v>
      </c>
      <c r="D3338" s="90" t="n">
        <v>44282</v>
      </c>
      <c r="E3338" s="88" t="s">
        <v>40</v>
      </c>
      <c r="F3338" s="88" t="s">
        <v>155</v>
      </c>
      <c r="G3338" s="88" t="s">
        <v>122</v>
      </c>
      <c r="H3338" s="91" t="s">
        <v>38</v>
      </c>
      <c r="I3338" s="92" t="n">
        <v>33</v>
      </c>
      <c r="J3338" s="93" t="n">
        <v>111</v>
      </c>
      <c r="K3338" s="94" t="n">
        <f aca="false">I3338 * J3338</f>
        <v>3663</v>
      </c>
      <c r="L3338" s="94" t="n">
        <f aca="false">K3338 *M3338</f>
        <v>2417.58</v>
      </c>
      <c r="M3338" s="95" t="n">
        <v>0.66</v>
      </c>
      <c r="N3338" s="88" t="s">
        <v>23</v>
      </c>
      <c r="O3338" s="91" t="s">
        <v>219</v>
      </c>
      <c r="P3338" s="0" t="str">
        <f aca="false">RIGHT(H3338,LEN(H3338) - FIND(" ", H3338))</f>
        <v>Apparel</v>
      </c>
    </row>
    <row r="3339" customFormat="false" ht="14.25" hidden="false" customHeight="true" outlineLevel="0" collapsed="false">
      <c r="B3339" s="88" t="s">
        <v>30</v>
      </c>
      <c r="C3339" s="89" t="n">
        <v>1197831</v>
      </c>
      <c r="D3339" s="90" t="n">
        <v>44282</v>
      </c>
      <c r="E3339" s="88" t="s">
        <v>40</v>
      </c>
      <c r="F3339" s="88" t="s">
        <v>155</v>
      </c>
      <c r="G3339" s="88" t="s">
        <v>122</v>
      </c>
      <c r="H3339" s="91" t="s">
        <v>38</v>
      </c>
      <c r="I3339" s="92" t="n">
        <v>25</v>
      </c>
      <c r="J3339" s="93" t="n">
        <v>145</v>
      </c>
      <c r="K3339" s="94" t="n">
        <f aca="false">I3339 * J3339</f>
        <v>3625</v>
      </c>
      <c r="L3339" s="94" t="n">
        <f aca="false">K3339 *M3339</f>
        <v>2211.25</v>
      </c>
      <c r="M3339" s="95" t="n">
        <v>0.61</v>
      </c>
      <c r="N3339" s="88" t="s">
        <v>31</v>
      </c>
      <c r="O3339" s="91" t="s">
        <v>219</v>
      </c>
      <c r="P3339" s="0" t="str">
        <f aca="false">RIGHT(H3339,LEN(H3339) - FIND(" ", H3339))</f>
        <v>Apparel</v>
      </c>
    </row>
    <row r="3340" customFormat="false" ht="14.25" hidden="false" customHeight="true" outlineLevel="0" collapsed="false">
      <c r="B3340" s="88" t="s">
        <v>30</v>
      </c>
      <c r="C3340" s="89" t="n">
        <v>1197831</v>
      </c>
      <c r="D3340" s="90" t="n">
        <v>44283</v>
      </c>
      <c r="E3340" s="88" t="s">
        <v>40</v>
      </c>
      <c r="F3340" s="88" t="s">
        <v>155</v>
      </c>
      <c r="G3340" s="88" t="s">
        <v>122</v>
      </c>
      <c r="H3340" s="91" t="s">
        <v>32</v>
      </c>
      <c r="I3340" s="92" t="n">
        <v>20</v>
      </c>
      <c r="J3340" s="93" t="n">
        <v>675</v>
      </c>
      <c r="K3340" s="94" t="n">
        <f aca="false">I3340 * J3340</f>
        <v>13500</v>
      </c>
      <c r="L3340" s="94" t="n">
        <f aca="false">K3340 *M3340</f>
        <v>5400</v>
      </c>
      <c r="M3340" s="95" t="n">
        <v>0.4</v>
      </c>
      <c r="N3340" s="88" t="s">
        <v>31</v>
      </c>
      <c r="O3340" s="91" t="s">
        <v>218</v>
      </c>
      <c r="P3340" s="0" t="str">
        <f aca="false">RIGHT(H3340,LEN(H3340) - FIND(" ", H3340))</f>
        <v>Street Footwear</v>
      </c>
    </row>
    <row r="3341" customFormat="false" ht="14.25" hidden="false" customHeight="true" outlineLevel="0" collapsed="false">
      <c r="B3341" s="88" t="s">
        <v>30</v>
      </c>
      <c r="C3341" s="89" t="n">
        <v>1197831</v>
      </c>
      <c r="D3341" s="90" t="n">
        <v>44283</v>
      </c>
      <c r="E3341" s="88" t="s">
        <v>40</v>
      </c>
      <c r="F3341" s="88" t="s">
        <v>155</v>
      </c>
      <c r="G3341" s="88" t="s">
        <v>122</v>
      </c>
      <c r="H3341" s="91" t="s">
        <v>32</v>
      </c>
      <c r="I3341" s="92" t="n">
        <v>19</v>
      </c>
      <c r="J3341" s="93" t="n">
        <v>169</v>
      </c>
      <c r="K3341" s="94" t="n">
        <f aca="false">I3341 * J3341</f>
        <v>3211</v>
      </c>
      <c r="L3341" s="94" t="n">
        <f aca="false">K3341 *M3341</f>
        <v>1605.5</v>
      </c>
      <c r="M3341" s="95" t="n">
        <v>0.5</v>
      </c>
      <c r="N3341" s="88" t="s">
        <v>23</v>
      </c>
      <c r="O3341" s="91" t="s">
        <v>218</v>
      </c>
      <c r="P3341" s="0" t="str">
        <f aca="false">RIGHT(H3341,LEN(H3341) - FIND(" ", H3341))</f>
        <v>Street Footwear</v>
      </c>
    </row>
    <row r="3342" customFormat="false" ht="14.25" hidden="false" customHeight="true" outlineLevel="0" collapsed="false">
      <c r="B3342" s="88" t="s">
        <v>30</v>
      </c>
      <c r="C3342" s="89" t="n">
        <v>1197831</v>
      </c>
      <c r="D3342" s="90" t="n">
        <v>44283</v>
      </c>
      <c r="E3342" s="88" t="s">
        <v>40</v>
      </c>
      <c r="F3342" s="88" t="s">
        <v>155</v>
      </c>
      <c r="G3342" s="88" t="s">
        <v>122</v>
      </c>
      <c r="H3342" s="91" t="s">
        <v>32</v>
      </c>
      <c r="I3342" s="92" t="n">
        <v>13</v>
      </c>
      <c r="J3342" s="93" t="n">
        <v>203</v>
      </c>
      <c r="K3342" s="94" t="n">
        <f aca="false">I3342 * J3342</f>
        <v>2639</v>
      </c>
      <c r="L3342" s="94" t="n">
        <f aca="false">K3342 *M3342</f>
        <v>1187.55</v>
      </c>
      <c r="M3342" s="95" t="n">
        <v>0.45</v>
      </c>
      <c r="N3342" s="88" t="s">
        <v>31</v>
      </c>
      <c r="O3342" s="91" t="s">
        <v>218</v>
      </c>
      <c r="P3342" s="0" t="str">
        <f aca="false">RIGHT(H3342,LEN(H3342) - FIND(" ", H3342))</f>
        <v>Street Footwear</v>
      </c>
    </row>
    <row r="3343" customFormat="false" ht="14.25" hidden="false" customHeight="true" outlineLevel="0" collapsed="false">
      <c r="B3343" s="88" t="s">
        <v>30</v>
      </c>
      <c r="C3343" s="89" t="n">
        <v>1197831</v>
      </c>
      <c r="D3343" s="90" t="n">
        <v>44284</v>
      </c>
      <c r="E3343" s="88" t="s">
        <v>40</v>
      </c>
      <c r="F3343" s="88" t="s">
        <v>155</v>
      </c>
      <c r="G3343" s="88" t="s">
        <v>122</v>
      </c>
      <c r="H3343" s="91" t="s">
        <v>24</v>
      </c>
      <c r="I3343" s="92" t="n">
        <v>25</v>
      </c>
      <c r="J3343" s="93" t="n">
        <v>675</v>
      </c>
      <c r="K3343" s="94" t="n">
        <f aca="false">I3343 * J3343</f>
        <v>16875</v>
      </c>
      <c r="L3343" s="94" t="n">
        <f aca="false">K3343 *M3343</f>
        <v>6750</v>
      </c>
      <c r="M3343" s="95" t="n">
        <v>0.4</v>
      </c>
      <c r="N3343" s="88" t="s">
        <v>31</v>
      </c>
      <c r="O3343" s="91" t="s">
        <v>218</v>
      </c>
      <c r="P3343" s="0" t="str">
        <f aca="false">RIGHT(H3343,LEN(H3343) - FIND(" ", H3343))</f>
        <v>Athletic Footwear</v>
      </c>
    </row>
    <row r="3344" customFormat="false" ht="14.25" hidden="false" customHeight="true" outlineLevel="0" collapsed="false">
      <c r="B3344" s="88" t="s">
        <v>30</v>
      </c>
      <c r="C3344" s="89" t="n">
        <v>1197831</v>
      </c>
      <c r="D3344" s="90" t="n">
        <v>44284</v>
      </c>
      <c r="E3344" s="88" t="s">
        <v>40</v>
      </c>
      <c r="F3344" s="88" t="s">
        <v>155</v>
      </c>
      <c r="G3344" s="88" t="s">
        <v>122</v>
      </c>
      <c r="H3344" s="91" t="s">
        <v>24</v>
      </c>
      <c r="I3344" s="92" t="n">
        <v>24</v>
      </c>
      <c r="J3344" s="93" t="n">
        <v>176</v>
      </c>
      <c r="K3344" s="94" t="n">
        <f aca="false">I3344 * J3344</f>
        <v>4224</v>
      </c>
      <c r="L3344" s="94" t="n">
        <f aca="false">K3344 *M3344</f>
        <v>2154.24</v>
      </c>
      <c r="M3344" s="95" t="n">
        <v>0.51</v>
      </c>
      <c r="N3344" s="88" t="s">
        <v>23</v>
      </c>
      <c r="O3344" s="91" t="s">
        <v>218</v>
      </c>
      <c r="P3344" s="0" t="str">
        <f aca="false">RIGHT(H3344,LEN(H3344) - FIND(" ", H3344))</f>
        <v>Athletic Footwear</v>
      </c>
    </row>
    <row r="3345" customFormat="false" ht="14.25" hidden="false" customHeight="true" outlineLevel="0" collapsed="false">
      <c r="B3345" s="88" t="s">
        <v>30</v>
      </c>
      <c r="C3345" s="89" t="n">
        <v>1197831</v>
      </c>
      <c r="D3345" s="90" t="n">
        <v>44284</v>
      </c>
      <c r="E3345" s="88" t="s">
        <v>40</v>
      </c>
      <c r="F3345" s="88" t="s">
        <v>155</v>
      </c>
      <c r="G3345" s="88" t="s">
        <v>122</v>
      </c>
      <c r="H3345" s="91" t="s">
        <v>24</v>
      </c>
      <c r="I3345" s="92" t="n">
        <v>17</v>
      </c>
      <c r="J3345" s="93" t="n">
        <v>203</v>
      </c>
      <c r="K3345" s="94" t="n">
        <f aca="false">I3345 * J3345</f>
        <v>3451</v>
      </c>
      <c r="L3345" s="94" t="n">
        <f aca="false">K3345 *M3345</f>
        <v>1449.42</v>
      </c>
      <c r="M3345" s="95" t="n">
        <v>0.42</v>
      </c>
      <c r="N3345" s="88" t="s">
        <v>31</v>
      </c>
      <c r="O3345" s="91" t="s">
        <v>218</v>
      </c>
      <c r="P3345" s="0" t="str">
        <f aca="false">RIGHT(H3345,LEN(H3345) - FIND(" ", H3345))</f>
        <v>Athletic Footwear</v>
      </c>
    </row>
    <row r="3346" customFormat="false" ht="14.25" hidden="false" customHeight="true" outlineLevel="0" collapsed="false">
      <c r="B3346" s="88" t="s">
        <v>30</v>
      </c>
      <c r="C3346" s="89" t="n">
        <v>1197831</v>
      </c>
      <c r="D3346" s="90" t="n">
        <v>44285</v>
      </c>
      <c r="E3346" s="88" t="s">
        <v>40</v>
      </c>
      <c r="F3346" s="88" t="s">
        <v>155</v>
      </c>
      <c r="G3346" s="88" t="s">
        <v>122</v>
      </c>
      <c r="H3346" s="91" t="s">
        <v>48</v>
      </c>
      <c r="I3346" s="92" t="n">
        <v>20</v>
      </c>
      <c r="J3346" s="93" t="n">
        <v>500</v>
      </c>
      <c r="K3346" s="94" t="n">
        <f aca="false">I3346 * J3346</f>
        <v>10000</v>
      </c>
      <c r="L3346" s="94" t="n">
        <f aca="false">K3346 *M3346</f>
        <v>4000</v>
      </c>
      <c r="M3346" s="95" t="n">
        <v>0.4</v>
      </c>
      <c r="N3346" s="88" t="s">
        <v>31</v>
      </c>
      <c r="O3346" s="91" t="s">
        <v>219</v>
      </c>
      <c r="P3346" s="0" t="str">
        <f aca="false">RIGHT(H3346,LEN(H3346) - FIND(" ", H3346))</f>
        <v>Street Footwear</v>
      </c>
    </row>
    <row r="3347" customFormat="false" ht="14.25" hidden="false" customHeight="true" outlineLevel="0" collapsed="false">
      <c r="B3347" s="88" t="s">
        <v>30</v>
      </c>
      <c r="C3347" s="89" t="n">
        <v>1197831</v>
      </c>
      <c r="D3347" s="90" t="n">
        <v>44285</v>
      </c>
      <c r="E3347" s="88" t="s">
        <v>40</v>
      </c>
      <c r="F3347" s="88" t="s">
        <v>155</v>
      </c>
      <c r="G3347" s="88" t="s">
        <v>122</v>
      </c>
      <c r="H3347" s="91" t="s">
        <v>48</v>
      </c>
      <c r="I3347" s="92" t="n">
        <v>19</v>
      </c>
      <c r="J3347" s="93" t="n">
        <v>135</v>
      </c>
      <c r="K3347" s="94" t="n">
        <f aca="false">I3347 * J3347</f>
        <v>2565</v>
      </c>
      <c r="L3347" s="94" t="n">
        <f aca="false">K3347 *M3347</f>
        <v>1410.75</v>
      </c>
      <c r="M3347" s="95" t="n">
        <v>0.55</v>
      </c>
      <c r="N3347" s="88" t="s">
        <v>23</v>
      </c>
      <c r="O3347" s="91" t="s">
        <v>219</v>
      </c>
      <c r="P3347" s="0" t="str">
        <f aca="false">RIGHT(H3347,LEN(H3347) - FIND(" ", H3347))</f>
        <v>Street Footwear</v>
      </c>
    </row>
    <row r="3348" customFormat="false" ht="14.25" hidden="false" customHeight="true" outlineLevel="0" collapsed="false">
      <c r="B3348" s="88" t="s">
        <v>30</v>
      </c>
      <c r="C3348" s="89" t="n">
        <v>1197831</v>
      </c>
      <c r="D3348" s="90" t="n">
        <v>44285</v>
      </c>
      <c r="E3348" s="88" t="s">
        <v>40</v>
      </c>
      <c r="F3348" s="88" t="s">
        <v>155</v>
      </c>
      <c r="G3348" s="88" t="s">
        <v>122</v>
      </c>
      <c r="H3348" s="91" t="s">
        <v>48</v>
      </c>
      <c r="I3348" s="92" t="n">
        <v>15</v>
      </c>
      <c r="J3348" s="93" t="n">
        <v>170</v>
      </c>
      <c r="K3348" s="94" t="n">
        <f aca="false">I3348 * J3348</f>
        <v>2550</v>
      </c>
      <c r="L3348" s="94" t="n">
        <f aca="false">K3348 *M3348</f>
        <v>1122</v>
      </c>
      <c r="M3348" s="95" t="n">
        <v>0.44</v>
      </c>
      <c r="N3348" s="88" t="s">
        <v>31</v>
      </c>
      <c r="O3348" s="91" t="s">
        <v>219</v>
      </c>
      <c r="P3348" s="0" t="str">
        <f aca="false">RIGHT(H3348,LEN(H3348) - FIND(" ", H3348))</f>
        <v>Street Footwear</v>
      </c>
    </row>
    <row r="3349" customFormat="false" ht="14.25" hidden="false" customHeight="true" outlineLevel="0" collapsed="false">
      <c r="B3349" s="88" t="s">
        <v>30</v>
      </c>
      <c r="C3349" s="89" t="n">
        <v>1197831</v>
      </c>
      <c r="D3349" s="90" t="n">
        <v>44286</v>
      </c>
      <c r="E3349" s="88" t="s">
        <v>40</v>
      </c>
      <c r="F3349" s="88" t="s">
        <v>155</v>
      </c>
      <c r="G3349" s="88" t="s">
        <v>122</v>
      </c>
      <c r="H3349" s="91" t="s">
        <v>44</v>
      </c>
      <c r="I3349" s="92" t="n">
        <v>25</v>
      </c>
      <c r="J3349" s="93" t="n">
        <v>400</v>
      </c>
      <c r="K3349" s="94" t="n">
        <f aca="false">I3349 * J3349</f>
        <v>10000</v>
      </c>
      <c r="L3349" s="94" t="n">
        <f aca="false">K3349 *M3349</f>
        <v>5000</v>
      </c>
      <c r="M3349" s="95" t="n">
        <v>0.5</v>
      </c>
      <c r="N3349" s="88" t="s">
        <v>31</v>
      </c>
      <c r="O3349" s="91" t="s">
        <v>219</v>
      </c>
      <c r="P3349" s="0" t="str">
        <f aca="false">RIGHT(H3349,LEN(H3349) - FIND(" ", H3349))</f>
        <v>Athletic Footwear</v>
      </c>
    </row>
    <row r="3350" customFormat="false" ht="14.25" hidden="false" customHeight="true" outlineLevel="0" collapsed="false">
      <c r="B3350" s="88" t="s">
        <v>30</v>
      </c>
      <c r="C3350" s="89" t="n">
        <v>1197831</v>
      </c>
      <c r="D3350" s="90" t="n">
        <v>44286</v>
      </c>
      <c r="E3350" s="88" t="s">
        <v>40</v>
      </c>
      <c r="F3350" s="88" t="s">
        <v>155</v>
      </c>
      <c r="G3350" s="88" t="s">
        <v>122</v>
      </c>
      <c r="H3350" s="91" t="s">
        <v>44</v>
      </c>
      <c r="I3350" s="92" t="n">
        <v>23</v>
      </c>
      <c r="J3350" s="93" t="n">
        <v>112</v>
      </c>
      <c r="K3350" s="94" t="n">
        <f aca="false">I3350 * J3350</f>
        <v>2576</v>
      </c>
      <c r="L3350" s="94" t="n">
        <f aca="false">K3350 *M3350</f>
        <v>1674.4</v>
      </c>
      <c r="M3350" s="95" t="n">
        <v>0.65</v>
      </c>
      <c r="N3350" s="88" t="s">
        <v>23</v>
      </c>
      <c r="O3350" s="91" t="s">
        <v>219</v>
      </c>
      <c r="P3350" s="0" t="str">
        <f aca="false">RIGHT(H3350,LEN(H3350) - FIND(" ", H3350))</f>
        <v>Athletic Footwear</v>
      </c>
    </row>
    <row r="3351" customFormat="false" ht="14.25" hidden="false" customHeight="true" outlineLevel="0" collapsed="false">
      <c r="B3351" s="88" t="s">
        <v>30</v>
      </c>
      <c r="C3351" s="89" t="n">
        <v>1197831</v>
      </c>
      <c r="D3351" s="90" t="n">
        <v>44286</v>
      </c>
      <c r="E3351" s="88" t="s">
        <v>40</v>
      </c>
      <c r="F3351" s="88" t="s">
        <v>155</v>
      </c>
      <c r="G3351" s="88" t="s">
        <v>122</v>
      </c>
      <c r="H3351" s="91" t="s">
        <v>44</v>
      </c>
      <c r="I3351" s="92" t="n">
        <v>20</v>
      </c>
      <c r="J3351" s="93" t="n">
        <v>128</v>
      </c>
      <c r="K3351" s="94" t="n">
        <f aca="false">I3351 * J3351</f>
        <v>2560</v>
      </c>
      <c r="L3351" s="94" t="n">
        <f aca="false">K3351 *M3351</f>
        <v>1433.6</v>
      </c>
      <c r="M3351" s="95" t="n">
        <v>0.56</v>
      </c>
      <c r="N3351" s="88" t="s">
        <v>31</v>
      </c>
      <c r="O3351" s="91" t="s">
        <v>219</v>
      </c>
      <c r="P3351" s="0" t="str">
        <f aca="false">RIGHT(H3351,LEN(H3351) - FIND(" ", H3351))</f>
        <v>Athletic Footwear</v>
      </c>
    </row>
    <row r="3352" customFormat="false" ht="14.25" hidden="false" customHeight="true" outlineLevel="0" collapsed="false">
      <c r="B3352" s="88" t="s">
        <v>30</v>
      </c>
      <c r="C3352" s="89" t="n">
        <v>1197831</v>
      </c>
      <c r="D3352" s="90" t="n">
        <v>44287</v>
      </c>
      <c r="E3352" s="88" t="s">
        <v>40</v>
      </c>
      <c r="F3352" s="88" t="s">
        <v>155</v>
      </c>
      <c r="G3352" s="88" t="s">
        <v>122</v>
      </c>
      <c r="H3352" s="91" t="s">
        <v>16</v>
      </c>
      <c r="I3352" s="92" t="n">
        <v>30</v>
      </c>
      <c r="J3352" s="93" t="n">
        <v>300</v>
      </c>
      <c r="K3352" s="94" t="n">
        <f aca="false">I3352 * J3352</f>
        <v>9000</v>
      </c>
      <c r="L3352" s="94" t="n">
        <f aca="false">K3352 *M3352</f>
        <v>3150</v>
      </c>
      <c r="M3352" s="95" t="n">
        <v>0.35</v>
      </c>
      <c r="N3352" s="88" t="s">
        <v>31</v>
      </c>
      <c r="O3352" s="91" t="s">
        <v>218</v>
      </c>
      <c r="P3352" s="0" t="str">
        <f aca="false">RIGHT(H3352,LEN(H3352) - FIND(" ", H3352))</f>
        <v>Apparel</v>
      </c>
    </row>
    <row r="3353" customFormat="false" ht="14.25" hidden="false" customHeight="true" outlineLevel="0" collapsed="false">
      <c r="B3353" s="88" t="s">
        <v>30</v>
      </c>
      <c r="C3353" s="89" t="n">
        <v>1197831</v>
      </c>
      <c r="D3353" s="90" t="n">
        <v>44287</v>
      </c>
      <c r="E3353" s="88" t="s">
        <v>40</v>
      </c>
      <c r="F3353" s="88" t="s">
        <v>155</v>
      </c>
      <c r="G3353" s="88" t="s">
        <v>122</v>
      </c>
      <c r="H3353" s="91" t="s">
        <v>16</v>
      </c>
      <c r="I3353" s="92" t="n">
        <v>28</v>
      </c>
      <c r="J3353" s="93" t="n">
        <v>84</v>
      </c>
      <c r="K3353" s="94" t="n">
        <f aca="false">I3353 * J3353</f>
        <v>2352</v>
      </c>
      <c r="L3353" s="94" t="n">
        <f aca="false">K3353 *M3353</f>
        <v>1058.4</v>
      </c>
      <c r="M3353" s="95" t="n">
        <v>0.45</v>
      </c>
      <c r="N3353" s="88" t="s">
        <v>23</v>
      </c>
      <c r="O3353" s="91" t="s">
        <v>218</v>
      </c>
      <c r="P3353" s="0" t="str">
        <f aca="false">RIGHT(H3353,LEN(H3353) - FIND(" ", H3353))</f>
        <v>Apparel</v>
      </c>
    </row>
    <row r="3354" customFormat="false" ht="14.25" hidden="false" customHeight="true" outlineLevel="0" collapsed="false">
      <c r="B3354" s="88" t="s">
        <v>30</v>
      </c>
      <c r="C3354" s="89" t="n">
        <v>1197831</v>
      </c>
      <c r="D3354" s="90" t="n">
        <v>44287</v>
      </c>
      <c r="E3354" s="88" t="s">
        <v>40</v>
      </c>
      <c r="F3354" s="88" t="s">
        <v>155</v>
      </c>
      <c r="G3354" s="88" t="s">
        <v>122</v>
      </c>
      <c r="H3354" s="91" t="s">
        <v>16</v>
      </c>
      <c r="I3354" s="92" t="n">
        <v>20</v>
      </c>
      <c r="J3354" s="93" t="n">
        <v>105</v>
      </c>
      <c r="K3354" s="94" t="n">
        <f aca="false">I3354 * J3354</f>
        <v>2100</v>
      </c>
      <c r="L3354" s="94" t="n">
        <f aca="false">K3354 *M3354</f>
        <v>798</v>
      </c>
      <c r="M3354" s="95" t="n">
        <v>0.38</v>
      </c>
      <c r="N3354" s="88" t="s">
        <v>31</v>
      </c>
      <c r="O3354" s="91" t="s">
        <v>218</v>
      </c>
      <c r="P3354" s="0" t="str">
        <f aca="false">RIGHT(H3354,LEN(H3354) - FIND(" ", H3354))</f>
        <v>Apparel</v>
      </c>
    </row>
    <row r="3355" customFormat="false" ht="14.25" hidden="false" customHeight="true" outlineLevel="0" collapsed="false">
      <c r="B3355" s="88" t="s">
        <v>30</v>
      </c>
      <c r="C3355" s="89" t="n">
        <v>1197831</v>
      </c>
      <c r="D3355" s="90" t="n">
        <v>44288</v>
      </c>
      <c r="E3355" s="88" t="s">
        <v>40</v>
      </c>
      <c r="F3355" s="88" t="s">
        <v>155</v>
      </c>
      <c r="G3355" s="88" t="s">
        <v>122</v>
      </c>
      <c r="H3355" s="91" t="s">
        <v>38</v>
      </c>
      <c r="I3355" s="92" t="n">
        <v>25</v>
      </c>
      <c r="J3355" s="93" t="n">
        <v>575</v>
      </c>
      <c r="K3355" s="94" t="n">
        <f aca="false">I3355 * J3355</f>
        <v>14375</v>
      </c>
      <c r="L3355" s="94" t="n">
        <f aca="false">K3355 *M3355</f>
        <v>7906.25</v>
      </c>
      <c r="M3355" s="95" t="n">
        <v>0.55</v>
      </c>
      <c r="N3355" s="88" t="s">
        <v>31</v>
      </c>
      <c r="O3355" s="91" t="s">
        <v>219</v>
      </c>
      <c r="P3355" s="0" t="str">
        <f aca="false">RIGHT(H3355,LEN(H3355) - FIND(" ", H3355))</f>
        <v>Apparel</v>
      </c>
    </row>
    <row r="3356" customFormat="false" ht="14.25" hidden="false" customHeight="true" outlineLevel="0" collapsed="false">
      <c r="B3356" s="88" t="s">
        <v>30</v>
      </c>
      <c r="C3356" s="89" t="n">
        <v>1197831</v>
      </c>
      <c r="D3356" s="90" t="n">
        <v>44288</v>
      </c>
      <c r="E3356" s="88" t="s">
        <v>40</v>
      </c>
      <c r="F3356" s="88" t="s">
        <v>155</v>
      </c>
      <c r="G3356" s="88" t="s">
        <v>122</v>
      </c>
      <c r="H3356" s="91" t="s">
        <v>38</v>
      </c>
      <c r="I3356" s="92" t="n">
        <v>24</v>
      </c>
      <c r="J3356" s="93" t="n">
        <v>161</v>
      </c>
      <c r="K3356" s="94" t="n">
        <f aca="false">I3356 * J3356</f>
        <v>3864</v>
      </c>
      <c r="L3356" s="94" t="n">
        <f aca="false">K3356 *M3356</f>
        <v>2627.52</v>
      </c>
      <c r="M3356" s="95" t="n">
        <v>0.68</v>
      </c>
      <c r="N3356" s="88" t="s">
        <v>23</v>
      </c>
      <c r="O3356" s="91" t="s">
        <v>219</v>
      </c>
      <c r="P3356" s="0" t="str">
        <f aca="false">RIGHT(H3356,LEN(H3356) - FIND(" ", H3356))</f>
        <v>Apparel</v>
      </c>
    </row>
    <row r="3357" customFormat="false" ht="14.25" hidden="false" customHeight="true" outlineLevel="0" collapsed="false">
      <c r="B3357" s="88" t="s">
        <v>30</v>
      </c>
      <c r="C3357" s="89" t="n">
        <v>1197831</v>
      </c>
      <c r="D3357" s="90" t="n">
        <v>44288</v>
      </c>
      <c r="E3357" s="88" t="s">
        <v>40</v>
      </c>
      <c r="F3357" s="88" t="s">
        <v>155</v>
      </c>
      <c r="G3357" s="88" t="s">
        <v>122</v>
      </c>
      <c r="H3357" s="91" t="s">
        <v>38</v>
      </c>
      <c r="I3357" s="92" t="n">
        <v>18</v>
      </c>
      <c r="J3357" s="93" t="n">
        <v>196</v>
      </c>
      <c r="K3357" s="94" t="n">
        <f aca="false">I3357 * J3357</f>
        <v>3528</v>
      </c>
      <c r="L3357" s="94" t="n">
        <f aca="false">K3357 *M3357</f>
        <v>2152.08</v>
      </c>
      <c r="M3357" s="95" t="n">
        <v>0.61</v>
      </c>
      <c r="N3357" s="88" t="s">
        <v>31</v>
      </c>
      <c r="O3357" s="91" t="s">
        <v>219</v>
      </c>
      <c r="P3357" s="0" t="str">
        <f aca="false">RIGHT(H3357,LEN(H3357) - FIND(" ", H3357))</f>
        <v>Apparel</v>
      </c>
    </row>
    <row r="3358" customFormat="false" ht="14.25" hidden="false" customHeight="true" outlineLevel="0" collapsed="false">
      <c r="B3358" s="88" t="s">
        <v>30</v>
      </c>
      <c r="C3358" s="89" t="n">
        <v>1197831</v>
      </c>
      <c r="D3358" s="90" t="n">
        <v>44289</v>
      </c>
      <c r="E3358" s="88" t="s">
        <v>40</v>
      </c>
      <c r="F3358" s="88" t="s">
        <v>155</v>
      </c>
      <c r="G3358" s="88" t="s">
        <v>122</v>
      </c>
      <c r="H3358" s="91" t="s">
        <v>32</v>
      </c>
      <c r="I3358" s="92" t="n">
        <v>15</v>
      </c>
      <c r="J3358" s="93" t="n">
        <v>725</v>
      </c>
      <c r="K3358" s="94" t="n">
        <f aca="false">I3358 * J3358</f>
        <v>10875</v>
      </c>
      <c r="L3358" s="94" t="n">
        <f aca="false">K3358 *M3358</f>
        <v>4350</v>
      </c>
      <c r="M3358" s="95" t="n">
        <v>0.4</v>
      </c>
      <c r="N3358" s="88" t="s">
        <v>31</v>
      </c>
      <c r="O3358" s="91" t="s">
        <v>218</v>
      </c>
      <c r="P3358" s="0" t="str">
        <f aca="false">RIGHT(H3358,LEN(H3358) - FIND(" ", H3358))</f>
        <v>Street Footwear</v>
      </c>
    </row>
    <row r="3359" customFormat="false" ht="14.25" hidden="false" customHeight="true" outlineLevel="0" collapsed="false">
      <c r="B3359" s="88" t="s">
        <v>30</v>
      </c>
      <c r="C3359" s="89" t="n">
        <v>1185732</v>
      </c>
      <c r="D3359" s="90" t="n">
        <v>44289</v>
      </c>
      <c r="E3359" s="88" t="s">
        <v>34</v>
      </c>
      <c r="F3359" s="88" t="s">
        <v>138</v>
      </c>
      <c r="G3359" s="88" t="s">
        <v>97</v>
      </c>
      <c r="H3359" s="91" t="s">
        <v>32</v>
      </c>
      <c r="I3359" s="92" t="n">
        <v>30</v>
      </c>
      <c r="J3359" s="93" t="n">
        <v>875</v>
      </c>
      <c r="K3359" s="94" t="n">
        <f aca="false">I3359 * J3359</f>
        <v>26250</v>
      </c>
      <c r="L3359" s="94" t="n">
        <f aca="false">K3359 *M3359</f>
        <v>10500</v>
      </c>
      <c r="M3359" s="95" t="n">
        <v>0.4</v>
      </c>
      <c r="N3359" s="88" t="s">
        <v>23</v>
      </c>
      <c r="O3359" s="91" t="s">
        <v>218</v>
      </c>
      <c r="P3359" s="0" t="str">
        <f aca="false">RIGHT(H3359,LEN(H3359) - FIND(" ", H3359))</f>
        <v>Street Footwear</v>
      </c>
    </row>
    <row r="3360" customFormat="false" ht="14.25" hidden="false" customHeight="true" outlineLevel="0" collapsed="false">
      <c r="B3360" s="88" t="s">
        <v>30</v>
      </c>
      <c r="C3360" s="89" t="n">
        <v>1185732</v>
      </c>
      <c r="D3360" s="90" t="n">
        <v>44289</v>
      </c>
      <c r="E3360" s="88" t="s">
        <v>34</v>
      </c>
      <c r="F3360" s="88" t="s">
        <v>138</v>
      </c>
      <c r="G3360" s="88" t="s">
        <v>97</v>
      </c>
      <c r="H3360" s="91" t="s">
        <v>24</v>
      </c>
      <c r="I3360" s="92" t="n">
        <v>30</v>
      </c>
      <c r="J3360" s="93" t="n">
        <v>575</v>
      </c>
      <c r="K3360" s="94" t="n">
        <f aca="false">I3360 * J3360</f>
        <v>17250</v>
      </c>
      <c r="L3360" s="94" t="n">
        <f aca="false">K3360 *M3360</f>
        <v>6037.5</v>
      </c>
      <c r="M3360" s="95" t="n">
        <v>0.35</v>
      </c>
      <c r="N3360" s="88" t="s">
        <v>23</v>
      </c>
      <c r="O3360" s="91" t="s">
        <v>218</v>
      </c>
      <c r="P3360" s="0" t="str">
        <f aca="false">RIGHT(H3360,LEN(H3360) - FIND(" ", H3360))</f>
        <v>Athletic Footwear</v>
      </c>
    </row>
    <row r="3361" customFormat="false" ht="14.25" hidden="false" customHeight="true" outlineLevel="0" collapsed="false">
      <c r="B3361" s="88" t="s">
        <v>30</v>
      </c>
      <c r="C3361" s="89" t="n">
        <v>1185732</v>
      </c>
      <c r="D3361" s="90" t="n">
        <v>44289</v>
      </c>
      <c r="E3361" s="88" t="s">
        <v>34</v>
      </c>
      <c r="F3361" s="88" t="s">
        <v>138</v>
      </c>
      <c r="G3361" s="88" t="s">
        <v>97</v>
      </c>
      <c r="H3361" s="91" t="s">
        <v>48</v>
      </c>
      <c r="I3361" s="92" t="n">
        <v>20</v>
      </c>
      <c r="J3361" s="93" t="n">
        <v>575</v>
      </c>
      <c r="K3361" s="94" t="n">
        <f aca="false">I3361 * J3361</f>
        <v>11500</v>
      </c>
      <c r="L3361" s="94" t="n">
        <f aca="false">K3361 *M3361</f>
        <v>4600</v>
      </c>
      <c r="M3361" s="95" t="n">
        <v>0.4</v>
      </c>
      <c r="N3361" s="88" t="s">
        <v>23</v>
      </c>
      <c r="O3361" s="91" t="s">
        <v>219</v>
      </c>
      <c r="P3361" s="0" t="str">
        <f aca="false">RIGHT(H3361,LEN(H3361) - FIND(" ", H3361))</f>
        <v>Street Footwear</v>
      </c>
    </row>
    <row r="3362" customFormat="false" ht="14.25" hidden="false" customHeight="true" outlineLevel="0" collapsed="false">
      <c r="B3362" s="88" t="s">
        <v>30</v>
      </c>
      <c r="C3362" s="89" t="n">
        <v>1185732</v>
      </c>
      <c r="D3362" s="90" t="n">
        <v>44289</v>
      </c>
      <c r="E3362" s="88" t="s">
        <v>34</v>
      </c>
      <c r="F3362" s="88" t="s">
        <v>138</v>
      </c>
      <c r="G3362" s="88" t="s">
        <v>97</v>
      </c>
      <c r="H3362" s="91" t="s">
        <v>44</v>
      </c>
      <c r="I3362" s="92" t="n">
        <v>25</v>
      </c>
      <c r="J3362" s="93" t="n">
        <v>500</v>
      </c>
      <c r="K3362" s="94" t="n">
        <f aca="false">I3362 * J3362</f>
        <v>12500</v>
      </c>
      <c r="L3362" s="94" t="n">
        <f aca="false">K3362 *M3362</f>
        <v>5000</v>
      </c>
      <c r="M3362" s="95" t="n">
        <v>0.4</v>
      </c>
      <c r="N3362" s="88" t="s">
        <v>23</v>
      </c>
      <c r="O3362" s="91" t="s">
        <v>219</v>
      </c>
      <c r="P3362" s="0" t="str">
        <f aca="false">RIGHT(H3362,LEN(H3362) - FIND(" ", H3362))</f>
        <v>Athletic Footwear</v>
      </c>
    </row>
    <row r="3363" customFormat="false" ht="14.25" hidden="false" customHeight="true" outlineLevel="0" collapsed="false">
      <c r="B3363" s="88" t="s">
        <v>30</v>
      </c>
      <c r="C3363" s="89" t="n">
        <v>1185732</v>
      </c>
      <c r="D3363" s="90" t="n">
        <v>44289</v>
      </c>
      <c r="E3363" s="88" t="s">
        <v>34</v>
      </c>
      <c r="F3363" s="88" t="s">
        <v>138</v>
      </c>
      <c r="G3363" s="88" t="s">
        <v>97</v>
      </c>
      <c r="H3363" s="91" t="s">
        <v>16</v>
      </c>
      <c r="I3363" s="92" t="n">
        <v>45</v>
      </c>
      <c r="J3363" s="93" t="n">
        <v>525</v>
      </c>
      <c r="K3363" s="94" t="n">
        <f aca="false">I3363 * J3363</f>
        <v>23625</v>
      </c>
      <c r="L3363" s="94" t="n">
        <f aca="false">K3363 *M3363</f>
        <v>8268.75</v>
      </c>
      <c r="M3363" s="95" t="n">
        <v>0.35</v>
      </c>
      <c r="N3363" s="88" t="s">
        <v>23</v>
      </c>
      <c r="O3363" s="91" t="s">
        <v>218</v>
      </c>
      <c r="P3363" s="0" t="str">
        <f aca="false">RIGHT(H3363,LEN(H3363) - FIND(" ", H3363))</f>
        <v>Apparel</v>
      </c>
    </row>
    <row r="3364" customFormat="false" ht="14.25" hidden="false" customHeight="true" outlineLevel="0" collapsed="false">
      <c r="B3364" s="88" t="s">
        <v>30</v>
      </c>
      <c r="C3364" s="89" t="n">
        <v>1185732</v>
      </c>
      <c r="D3364" s="90" t="n">
        <v>44289</v>
      </c>
      <c r="E3364" s="88" t="s">
        <v>34</v>
      </c>
      <c r="F3364" s="88" t="s">
        <v>138</v>
      </c>
      <c r="G3364" s="88" t="s">
        <v>97</v>
      </c>
      <c r="H3364" s="91" t="s">
        <v>38</v>
      </c>
      <c r="I3364" s="92" t="n">
        <v>35</v>
      </c>
      <c r="J3364" s="93" t="n">
        <v>675</v>
      </c>
      <c r="K3364" s="94" t="n">
        <f aca="false">I3364 * J3364</f>
        <v>23625</v>
      </c>
      <c r="L3364" s="94" t="n">
        <f aca="false">K3364 *M3364</f>
        <v>11812.5</v>
      </c>
      <c r="M3364" s="95" t="n">
        <v>0.5</v>
      </c>
      <c r="N3364" s="88" t="s">
        <v>23</v>
      </c>
      <c r="O3364" s="91" t="s">
        <v>219</v>
      </c>
      <c r="P3364" s="0" t="str">
        <f aca="false">RIGHT(H3364,LEN(H3364) - FIND(" ", H3364))</f>
        <v>Apparel</v>
      </c>
    </row>
    <row r="3365" customFormat="false" ht="14.25" hidden="false" customHeight="true" outlineLevel="0" collapsed="false">
      <c r="B3365" s="88" t="s">
        <v>43</v>
      </c>
      <c r="C3365" s="89" t="n">
        <v>1185732</v>
      </c>
      <c r="D3365" s="90" t="n">
        <v>44289</v>
      </c>
      <c r="E3365" s="88" t="s">
        <v>29</v>
      </c>
      <c r="F3365" s="88" t="s">
        <v>165</v>
      </c>
      <c r="G3365" s="88" t="s">
        <v>135</v>
      </c>
      <c r="H3365" s="91" t="s">
        <v>32</v>
      </c>
      <c r="I3365" s="92" t="n">
        <v>20</v>
      </c>
      <c r="J3365" s="93" t="n">
        <v>450</v>
      </c>
      <c r="K3365" s="94" t="n">
        <f aca="false">I3365 * J3365</f>
        <v>9000</v>
      </c>
      <c r="L3365" s="94" t="n">
        <f aca="false">K3365 *M3365</f>
        <v>2700</v>
      </c>
      <c r="M3365" s="95" t="n">
        <v>0.3</v>
      </c>
      <c r="N3365" s="88" t="s">
        <v>14</v>
      </c>
      <c r="O3365" s="91" t="s">
        <v>218</v>
      </c>
      <c r="P3365" s="0" t="str">
        <f aca="false">RIGHT(H3365,LEN(H3365) - FIND(" ", H3365))</f>
        <v>Street Footwear</v>
      </c>
    </row>
    <row r="3366" customFormat="false" ht="14.25" hidden="false" customHeight="true" outlineLevel="0" collapsed="false">
      <c r="B3366" s="88" t="s">
        <v>43</v>
      </c>
      <c r="C3366" s="89" t="n">
        <v>1185732</v>
      </c>
      <c r="D3366" s="90" t="n">
        <v>44289</v>
      </c>
      <c r="E3366" s="88" t="s">
        <v>29</v>
      </c>
      <c r="F3366" s="88" t="s">
        <v>165</v>
      </c>
      <c r="G3366" s="88" t="s">
        <v>135</v>
      </c>
      <c r="H3366" s="91" t="s">
        <v>24</v>
      </c>
      <c r="I3366" s="92" t="n">
        <v>20</v>
      </c>
      <c r="J3366" s="93" t="n">
        <v>150</v>
      </c>
      <c r="K3366" s="94" t="n">
        <f aca="false">I3366 * J3366</f>
        <v>3000</v>
      </c>
      <c r="L3366" s="94" t="n">
        <f aca="false">K3366 *M3366</f>
        <v>1050</v>
      </c>
      <c r="M3366" s="95" t="n">
        <v>0.35</v>
      </c>
      <c r="N3366" s="88" t="s">
        <v>14</v>
      </c>
      <c r="O3366" s="91" t="s">
        <v>218</v>
      </c>
      <c r="P3366" s="0" t="str">
        <f aca="false">RIGHT(H3366,LEN(H3366) - FIND(" ", H3366))</f>
        <v>Athletic Footwear</v>
      </c>
    </row>
    <row r="3367" customFormat="false" ht="14.25" hidden="false" customHeight="true" outlineLevel="0" collapsed="false">
      <c r="B3367" s="88" t="s">
        <v>43</v>
      </c>
      <c r="C3367" s="89" t="n">
        <v>1185732</v>
      </c>
      <c r="D3367" s="90" t="n">
        <v>44289</v>
      </c>
      <c r="E3367" s="88" t="s">
        <v>29</v>
      </c>
      <c r="F3367" s="88" t="s">
        <v>165</v>
      </c>
      <c r="G3367" s="88" t="s">
        <v>135</v>
      </c>
      <c r="H3367" s="91" t="s">
        <v>48</v>
      </c>
      <c r="I3367" s="92" t="n">
        <v>10</v>
      </c>
      <c r="J3367" s="93" t="n">
        <v>150</v>
      </c>
      <c r="K3367" s="94" t="n">
        <f aca="false">I3367 * J3367</f>
        <v>1500</v>
      </c>
      <c r="L3367" s="94" t="n">
        <f aca="false">K3367 *M3367</f>
        <v>450</v>
      </c>
      <c r="M3367" s="95" t="n">
        <v>0.3</v>
      </c>
      <c r="N3367" s="88" t="s">
        <v>14</v>
      </c>
      <c r="O3367" s="91" t="s">
        <v>219</v>
      </c>
      <c r="P3367" s="0" t="str">
        <f aca="false">RIGHT(H3367,LEN(H3367) - FIND(" ", H3367))</f>
        <v>Street Footwear</v>
      </c>
    </row>
    <row r="3368" customFormat="false" ht="14.25" hidden="false" customHeight="true" outlineLevel="0" collapsed="false">
      <c r="B3368" s="88" t="s">
        <v>43</v>
      </c>
      <c r="C3368" s="89" t="n">
        <v>1185732</v>
      </c>
      <c r="D3368" s="90" t="n">
        <v>44289</v>
      </c>
      <c r="E3368" s="88" t="s">
        <v>29</v>
      </c>
      <c r="F3368" s="88" t="s">
        <v>165</v>
      </c>
      <c r="G3368" s="88" t="s">
        <v>135</v>
      </c>
      <c r="H3368" s="91" t="s">
        <v>44</v>
      </c>
      <c r="I3368" s="92" t="n">
        <v>15</v>
      </c>
      <c r="J3368" s="93" t="n">
        <v>75</v>
      </c>
      <c r="K3368" s="94" t="n">
        <f aca="false">I3368 * J3368</f>
        <v>1125</v>
      </c>
      <c r="L3368" s="94" t="n">
        <f aca="false">K3368 *M3368</f>
        <v>337.5</v>
      </c>
      <c r="M3368" s="95" t="n">
        <v>0.3</v>
      </c>
      <c r="N3368" s="88" t="s">
        <v>14</v>
      </c>
      <c r="O3368" s="91" t="s">
        <v>219</v>
      </c>
      <c r="P3368" s="0" t="str">
        <f aca="false">RIGHT(H3368,LEN(H3368) - FIND(" ", H3368))</f>
        <v>Athletic Footwear</v>
      </c>
    </row>
    <row r="3369" customFormat="false" ht="14.25" hidden="false" customHeight="true" outlineLevel="0" collapsed="false">
      <c r="B3369" s="88" t="s">
        <v>43</v>
      </c>
      <c r="C3369" s="89" t="n">
        <v>1185732</v>
      </c>
      <c r="D3369" s="90" t="n">
        <v>44289</v>
      </c>
      <c r="E3369" s="88" t="s">
        <v>29</v>
      </c>
      <c r="F3369" s="88" t="s">
        <v>165</v>
      </c>
      <c r="G3369" s="88" t="s">
        <v>135</v>
      </c>
      <c r="H3369" s="91" t="s">
        <v>16</v>
      </c>
      <c r="I3369" s="92" t="n">
        <v>60</v>
      </c>
      <c r="J3369" s="93" t="n">
        <v>100</v>
      </c>
      <c r="K3369" s="94" t="n">
        <f aca="false">I3369 * J3369</f>
        <v>6000</v>
      </c>
      <c r="L3369" s="94" t="n">
        <f aca="false">K3369 *M3369</f>
        <v>3000</v>
      </c>
      <c r="M3369" s="95" t="n">
        <v>0.5</v>
      </c>
      <c r="N3369" s="88" t="s">
        <v>14</v>
      </c>
      <c r="O3369" s="91" t="s">
        <v>218</v>
      </c>
      <c r="P3369" s="0" t="str">
        <f aca="false">RIGHT(H3369,LEN(H3369) - FIND(" ", H3369))</f>
        <v>Apparel</v>
      </c>
    </row>
    <row r="3370" customFormat="false" ht="14.25" hidden="false" customHeight="true" outlineLevel="0" collapsed="false">
      <c r="B3370" s="88" t="s">
        <v>43</v>
      </c>
      <c r="C3370" s="89" t="n">
        <v>1185732</v>
      </c>
      <c r="D3370" s="90" t="n">
        <v>44289</v>
      </c>
      <c r="E3370" s="88" t="s">
        <v>29</v>
      </c>
      <c r="F3370" s="88" t="s">
        <v>165</v>
      </c>
      <c r="G3370" s="88" t="s">
        <v>135</v>
      </c>
      <c r="H3370" s="91" t="s">
        <v>38</v>
      </c>
      <c r="I3370" s="92" t="n">
        <v>50</v>
      </c>
      <c r="J3370" s="93" t="n">
        <v>225</v>
      </c>
      <c r="K3370" s="94" t="n">
        <f aca="false">I3370 * J3370</f>
        <v>11250</v>
      </c>
      <c r="L3370" s="94" t="n">
        <f aca="false">K3370 *M3370</f>
        <v>4500</v>
      </c>
      <c r="M3370" s="95" t="n">
        <v>0.4</v>
      </c>
      <c r="N3370" s="88" t="s">
        <v>14</v>
      </c>
      <c r="O3370" s="91" t="s">
        <v>219</v>
      </c>
      <c r="P3370" s="0" t="str">
        <f aca="false">RIGHT(H3370,LEN(H3370) - FIND(" ", H3370))</f>
        <v>Apparel</v>
      </c>
    </row>
    <row r="3371" customFormat="false" ht="14.25" hidden="false" customHeight="true" outlineLevel="0" collapsed="false">
      <c r="B3371" s="88" t="s">
        <v>30</v>
      </c>
      <c r="C3371" s="89" t="n">
        <v>1197831</v>
      </c>
      <c r="D3371" s="90" t="n">
        <v>44289</v>
      </c>
      <c r="E3371" s="88" t="s">
        <v>40</v>
      </c>
      <c r="F3371" s="88" t="s">
        <v>155</v>
      </c>
      <c r="G3371" s="88" t="s">
        <v>122</v>
      </c>
      <c r="H3371" s="91" t="s">
        <v>32</v>
      </c>
      <c r="I3371" s="92" t="n">
        <v>14</v>
      </c>
      <c r="J3371" s="93" t="n">
        <v>189</v>
      </c>
      <c r="K3371" s="94" t="n">
        <f aca="false">I3371 * J3371</f>
        <v>2646</v>
      </c>
      <c r="L3371" s="94" t="n">
        <f aca="false">K3371 *M3371</f>
        <v>1323</v>
      </c>
      <c r="M3371" s="95" t="n">
        <v>0.5</v>
      </c>
      <c r="N3371" s="88" t="s">
        <v>23</v>
      </c>
      <c r="O3371" s="91" t="s">
        <v>218</v>
      </c>
      <c r="P3371" s="0" t="str">
        <f aca="false">RIGHT(H3371,LEN(H3371) - FIND(" ", H3371))</f>
        <v>Street Footwear</v>
      </c>
    </row>
    <row r="3372" customFormat="false" ht="14.25" hidden="false" customHeight="true" outlineLevel="0" collapsed="false">
      <c r="B3372" s="88" t="s">
        <v>30</v>
      </c>
      <c r="C3372" s="89" t="n">
        <v>1185732</v>
      </c>
      <c r="D3372" s="90" t="n">
        <v>44289</v>
      </c>
      <c r="E3372" s="88" t="s">
        <v>34</v>
      </c>
      <c r="F3372" s="88" t="s">
        <v>138</v>
      </c>
      <c r="G3372" s="88" t="s">
        <v>97</v>
      </c>
      <c r="H3372" s="91" t="s">
        <v>32</v>
      </c>
      <c r="I3372" s="92" t="n">
        <v>27</v>
      </c>
      <c r="J3372" s="93" t="n">
        <v>263</v>
      </c>
      <c r="K3372" s="94" t="n">
        <f aca="false">I3372 * J3372</f>
        <v>7101</v>
      </c>
      <c r="L3372" s="94" t="n">
        <f aca="false">K3372 *M3372</f>
        <v>3834.54</v>
      </c>
      <c r="M3372" s="95" t="n">
        <v>0.54</v>
      </c>
      <c r="N3372" s="88" t="s">
        <v>23</v>
      </c>
      <c r="O3372" s="91" t="s">
        <v>218</v>
      </c>
      <c r="P3372" s="0" t="str">
        <f aca="false">RIGHT(H3372,LEN(H3372) - FIND(" ", H3372))</f>
        <v>Street Footwear</v>
      </c>
    </row>
    <row r="3373" customFormat="false" ht="14.25" hidden="false" customHeight="true" outlineLevel="0" collapsed="false">
      <c r="B3373" s="88" t="s">
        <v>30</v>
      </c>
      <c r="C3373" s="89" t="n">
        <v>1185732</v>
      </c>
      <c r="D3373" s="90" t="n">
        <v>44289</v>
      </c>
      <c r="E3373" s="88" t="s">
        <v>34</v>
      </c>
      <c r="F3373" s="88" t="s">
        <v>138</v>
      </c>
      <c r="G3373" s="88" t="s">
        <v>97</v>
      </c>
      <c r="H3373" s="91" t="s">
        <v>24</v>
      </c>
      <c r="I3373" s="92" t="n">
        <v>28</v>
      </c>
      <c r="J3373" s="93" t="n">
        <v>155</v>
      </c>
      <c r="K3373" s="94" t="n">
        <f aca="false">I3373 * J3373</f>
        <v>4340</v>
      </c>
      <c r="L3373" s="94" t="n">
        <f aca="false">K3373 *M3373</f>
        <v>2039.8</v>
      </c>
      <c r="M3373" s="95" t="n">
        <v>0.47</v>
      </c>
      <c r="N3373" s="88" t="s">
        <v>23</v>
      </c>
      <c r="O3373" s="91" t="s">
        <v>218</v>
      </c>
      <c r="P3373" s="0" t="str">
        <f aca="false">RIGHT(H3373,LEN(H3373) - FIND(" ", H3373))</f>
        <v>Athletic Footwear</v>
      </c>
    </row>
    <row r="3374" customFormat="false" ht="14.25" hidden="false" customHeight="true" outlineLevel="0" collapsed="false">
      <c r="B3374" s="88" t="s">
        <v>30</v>
      </c>
      <c r="C3374" s="89" t="n">
        <v>1185732</v>
      </c>
      <c r="D3374" s="90" t="n">
        <v>44289</v>
      </c>
      <c r="E3374" s="88" t="s">
        <v>34</v>
      </c>
      <c r="F3374" s="88" t="s">
        <v>138</v>
      </c>
      <c r="G3374" s="88" t="s">
        <v>97</v>
      </c>
      <c r="H3374" s="91" t="s">
        <v>48</v>
      </c>
      <c r="I3374" s="92" t="n">
        <v>20</v>
      </c>
      <c r="J3374" s="93" t="n">
        <v>144</v>
      </c>
      <c r="K3374" s="94" t="n">
        <f aca="false">I3374 * J3374</f>
        <v>2880</v>
      </c>
      <c r="L3374" s="94" t="n">
        <f aca="false">K3374 *M3374</f>
        <v>1584</v>
      </c>
      <c r="M3374" s="95" t="n">
        <v>0.55</v>
      </c>
      <c r="N3374" s="88" t="s">
        <v>23</v>
      </c>
      <c r="O3374" s="91" t="s">
        <v>219</v>
      </c>
      <c r="P3374" s="0" t="str">
        <f aca="false">RIGHT(H3374,LEN(H3374) - FIND(" ", H3374))</f>
        <v>Street Footwear</v>
      </c>
    </row>
    <row r="3375" customFormat="false" ht="14.25" hidden="false" customHeight="true" outlineLevel="0" collapsed="false">
      <c r="B3375" s="88" t="s">
        <v>30</v>
      </c>
      <c r="C3375" s="89" t="n">
        <v>1185732</v>
      </c>
      <c r="D3375" s="90" t="n">
        <v>44289</v>
      </c>
      <c r="E3375" s="88" t="s">
        <v>34</v>
      </c>
      <c r="F3375" s="88" t="s">
        <v>138</v>
      </c>
      <c r="G3375" s="88" t="s">
        <v>97</v>
      </c>
      <c r="H3375" s="91" t="s">
        <v>44</v>
      </c>
      <c r="I3375" s="92" t="n">
        <v>24</v>
      </c>
      <c r="J3375" s="93" t="n">
        <v>140</v>
      </c>
      <c r="K3375" s="94" t="n">
        <f aca="false">I3375 * J3375</f>
        <v>3360</v>
      </c>
      <c r="L3375" s="94" t="n">
        <f aca="false">K3375 *M3375</f>
        <v>1814.4</v>
      </c>
      <c r="M3375" s="95" t="n">
        <v>0.54</v>
      </c>
      <c r="N3375" s="88" t="s">
        <v>23</v>
      </c>
      <c r="O3375" s="91" t="s">
        <v>219</v>
      </c>
      <c r="P3375" s="0" t="str">
        <f aca="false">RIGHT(H3375,LEN(H3375) - FIND(" ", H3375))</f>
        <v>Athletic Footwear</v>
      </c>
    </row>
    <row r="3376" customFormat="false" ht="14.25" hidden="false" customHeight="true" outlineLevel="0" collapsed="false">
      <c r="B3376" s="88" t="s">
        <v>30</v>
      </c>
      <c r="C3376" s="89" t="n">
        <v>1185732</v>
      </c>
      <c r="D3376" s="90" t="n">
        <v>44289</v>
      </c>
      <c r="E3376" s="88" t="s">
        <v>34</v>
      </c>
      <c r="F3376" s="88" t="s">
        <v>138</v>
      </c>
      <c r="G3376" s="88" t="s">
        <v>97</v>
      </c>
      <c r="H3376" s="91" t="s">
        <v>16</v>
      </c>
      <c r="I3376" s="92" t="n">
        <v>42</v>
      </c>
      <c r="J3376" s="93" t="n">
        <v>131</v>
      </c>
      <c r="K3376" s="94" t="n">
        <f aca="false">I3376 * J3376</f>
        <v>5502</v>
      </c>
      <c r="L3376" s="94" t="n">
        <f aca="false">K3376 *M3376</f>
        <v>2751</v>
      </c>
      <c r="M3376" s="95" t="n">
        <v>0.5</v>
      </c>
      <c r="N3376" s="88" t="s">
        <v>23</v>
      </c>
      <c r="O3376" s="91" t="s">
        <v>218</v>
      </c>
      <c r="P3376" s="0" t="str">
        <f aca="false">RIGHT(H3376,LEN(H3376) - FIND(" ", H3376))</f>
        <v>Apparel</v>
      </c>
    </row>
    <row r="3377" customFormat="false" ht="14.25" hidden="false" customHeight="true" outlineLevel="0" collapsed="false">
      <c r="B3377" s="88" t="s">
        <v>30</v>
      </c>
      <c r="C3377" s="89" t="n">
        <v>1185732</v>
      </c>
      <c r="D3377" s="90" t="n">
        <v>44289</v>
      </c>
      <c r="E3377" s="88" t="s">
        <v>34</v>
      </c>
      <c r="F3377" s="88" t="s">
        <v>138</v>
      </c>
      <c r="G3377" s="88" t="s">
        <v>97</v>
      </c>
      <c r="H3377" s="91" t="s">
        <v>38</v>
      </c>
      <c r="I3377" s="92" t="n">
        <v>32</v>
      </c>
      <c r="J3377" s="93" t="n">
        <v>189</v>
      </c>
      <c r="K3377" s="94" t="n">
        <f aca="false">I3377 * J3377</f>
        <v>6048</v>
      </c>
      <c r="L3377" s="94" t="n">
        <f aca="false">K3377 *M3377</f>
        <v>3689.28</v>
      </c>
      <c r="M3377" s="95" t="n">
        <v>0.61</v>
      </c>
      <c r="N3377" s="88" t="s">
        <v>23</v>
      </c>
      <c r="O3377" s="91" t="s">
        <v>219</v>
      </c>
      <c r="P3377" s="0" t="str">
        <f aca="false">RIGHT(H3377,LEN(H3377) - FIND(" ", H3377))</f>
        <v>Apparel</v>
      </c>
    </row>
    <row r="3378" customFormat="false" ht="14.25" hidden="false" customHeight="true" outlineLevel="0" collapsed="false">
      <c r="B3378" s="88" t="s">
        <v>43</v>
      </c>
      <c r="C3378" s="89" t="n">
        <v>1185732</v>
      </c>
      <c r="D3378" s="90" t="n">
        <v>44289</v>
      </c>
      <c r="E3378" s="88" t="s">
        <v>29</v>
      </c>
      <c r="F3378" s="88" t="s">
        <v>165</v>
      </c>
      <c r="G3378" s="88" t="s">
        <v>135</v>
      </c>
      <c r="H3378" s="91" t="s">
        <v>32</v>
      </c>
      <c r="I3378" s="92" t="n">
        <v>18</v>
      </c>
      <c r="J3378" s="93" t="n">
        <v>122</v>
      </c>
      <c r="K3378" s="94" t="n">
        <f aca="false">I3378 * J3378</f>
        <v>2196</v>
      </c>
      <c r="L3378" s="94" t="n">
        <f aca="false">K3378 *M3378</f>
        <v>900.36</v>
      </c>
      <c r="M3378" s="95" t="n">
        <v>0.41</v>
      </c>
      <c r="N3378" s="88" t="s">
        <v>23</v>
      </c>
      <c r="O3378" s="91" t="s">
        <v>218</v>
      </c>
      <c r="P3378" s="0" t="str">
        <f aca="false">RIGHT(H3378,LEN(H3378) - FIND(" ", H3378))</f>
        <v>Street Footwear</v>
      </c>
    </row>
    <row r="3379" customFormat="false" ht="14.25" hidden="false" customHeight="true" outlineLevel="0" collapsed="false">
      <c r="B3379" s="88" t="s">
        <v>43</v>
      </c>
      <c r="C3379" s="89" t="n">
        <v>1185732</v>
      </c>
      <c r="D3379" s="90" t="n">
        <v>44289</v>
      </c>
      <c r="E3379" s="88" t="s">
        <v>29</v>
      </c>
      <c r="F3379" s="88" t="s">
        <v>165</v>
      </c>
      <c r="G3379" s="88" t="s">
        <v>135</v>
      </c>
      <c r="H3379" s="91" t="s">
        <v>24</v>
      </c>
      <c r="I3379" s="92" t="n">
        <v>20</v>
      </c>
      <c r="J3379" s="93" t="n">
        <v>39</v>
      </c>
      <c r="K3379" s="94" t="n">
        <f aca="false">I3379 * J3379</f>
        <v>780</v>
      </c>
      <c r="L3379" s="94" t="n">
        <f aca="false">K3379 *M3379</f>
        <v>358.8</v>
      </c>
      <c r="M3379" s="95" t="n">
        <v>0.46</v>
      </c>
      <c r="N3379" s="88" t="s">
        <v>23</v>
      </c>
      <c r="O3379" s="91" t="s">
        <v>218</v>
      </c>
      <c r="P3379" s="0" t="str">
        <f aca="false">RIGHT(H3379,LEN(H3379) - FIND(" ", H3379))</f>
        <v>Athletic Footwear</v>
      </c>
    </row>
    <row r="3380" customFormat="false" ht="14.25" hidden="false" customHeight="true" outlineLevel="0" collapsed="false">
      <c r="B3380" s="88" t="s">
        <v>43</v>
      </c>
      <c r="C3380" s="89" t="n">
        <v>1185732</v>
      </c>
      <c r="D3380" s="90" t="n">
        <v>44289</v>
      </c>
      <c r="E3380" s="88" t="s">
        <v>29</v>
      </c>
      <c r="F3380" s="88" t="s">
        <v>165</v>
      </c>
      <c r="G3380" s="88" t="s">
        <v>135</v>
      </c>
      <c r="H3380" s="91" t="s">
        <v>48</v>
      </c>
      <c r="I3380" s="92" t="n">
        <v>9</v>
      </c>
      <c r="J3380" s="93" t="n">
        <v>41</v>
      </c>
      <c r="K3380" s="94" t="n">
        <f aca="false">I3380 * J3380</f>
        <v>369</v>
      </c>
      <c r="L3380" s="94" t="n">
        <f aca="false">K3380 *M3380</f>
        <v>158.67</v>
      </c>
      <c r="M3380" s="95" t="n">
        <v>0.43</v>
      </c>
      <c r="N3380" s="88" t="s">
        <v>23</v>
      </c>
      <c r="O3380" s="91" t="s">
        <v>219</v>
      </c>
      <c r="P3380" s="0" t="str">
        <f aca="false">RIGHT(H3380,LEN(H3380) - FIND(" ", H3380))</f>
        <v>Street Footwear</v>
      </c>
    </row>
    <row r="3381" customFormat="false" ht="14.25" hidden="false" customHeight="true" outlineLevel="0" collapsed="false">
      <c r="B3381" s="88" t="s">
        <v>43</v>
      </c>
      <c r="C3381" s="89" t="n">
        <v>1185732</v>
      </c>
      <c r="D3381" s="90" t="n">
        <v>44289</v>
      </c>
      <c r="E3381" s="88" t="s">
        <v>29</v>
      </c>
      <c r="F3381" s="88" t="s">
        <v>165</v>
      </c>
      <c r="G3381" s="88" t="s">
        <v>135</v>
      </c>
      <c r="H3381" s="91" t="s">
        <v>44</v>
      </c>
      <c r="I3381" s="92" t="n">
        <v>15</v>
      </c>
      <c r="J3381" s="93" t="n">
        <v>22</v>
      </c>
      <c r="K3381" s="94" t="n">
        <f aca="false">I3381 * J3381</f>
        <v>330</v>
      </c>
      <c r="L3381" s="94" t="n">
        <f aca="false">K3381 *M3381</f>
        <v>135.3</v>
      </c>
      <c r="M3381" s="95" t="n">
        <v>0.41</v>
      </c>
      <c r="N3381" s="88" t="s">
        <v>23</v>
      </c>
      <c r="O3381" s="91" t="s">
        <v>219</v>
      </c>
      <c r="P3381" s="0" t="str">
        <f aca="false">RIGHT(H3381,LEN(H3381) - FIND(" ", H3381))</f>
        <v>Athletic Footwear</v>
      </c>
    </row>
    <row r="3382" customFormat="false" ht="14.25" hidden="false" customHeight="true" outlineLevel="0" collapsed="false">
      <c r="B3382" s="88" t="s">
        <v>43</v>
      </c>
      <c r="C3382" s="89" t="n">
        <v>1185732</v>
      </c>
      <c r="D3382" s="90" t="n">
        <v>44289</v>
      </c>
      <c r="E3382" s="88" t="s">
        <v>29</v>
      </c>
      <c r="F3382" s="88" t="s">
        <v>165</v>
      </c>
      <c r="G3382" s="88" t="s">
        <v>135</v>
      </c>
      <c r="H3382" s="91" t="s">
        <v>16</v>
      </c>
      <c r="I3382" s="92" t="n">
        <v>55</v>
      </c>
      <c r="J3382" s="93" t="n">
        <v>26</v>
      </c>
      <c r="K3382" s="94" t="n">
        <f aca="false">I3382 * J3382</f>
        <v>1430</v>
      </c>
      <c r="L3382" s="94" t="n">
        <f aca="false">K3382 *M3382</f>
        <v>886.6</v>
      </c>
      <c r="M3382" s="95" t="n">
        <v>0.62</v>
      </c>
      <c r="N3382" s="88" t="s">
        <v>23</v>
      </c>
      <c r="O3382" s="91" t="s">
        <v>218</v>
      </c>
      <c r="P3382" s="0" t="str">
        <f aca="false">RIGHT(H3382,LEN(H3382) - FIND(" ", H3382))</f>
        <v>Apparel</v>
      </c>
    </row>
    <row r="3383" customFormat="false" ht="14.25" hidden="false" customHeight="true" outlineLevel="0" collapsed="false">
      <c r="B3383" s="88" t="s">
        <v>43</v>
      </c>
      <c r="C3383" s="89" t="n">
        <v>1185732</v>
      </c>
      <c r="D3383" s="90" t="n">
        <v>44289</v>
      </c>
      <c r="E3383" s="88" t="s">
        <v>29</v>
      </c>
      <c r="F3383" s="88" t="s">
        <v>165</v>
      </c>
      <c r="G3383" s="88" t="s">
        <v>135</v>
      </c>
      <c r="H3383" s="91" t="s">
        <v>38</v>
      </c>
      <c r="I3383" s="92" t="n">
        <v>49</v>
      </c>
      <c r="J3383" s="93" t="n">
        <v>61</v>
      </c>
      <c r="K3383" s="94" t="n">
        <f aca="false">I3383 * J3383</f>
        <v>2989</v>
      </c>
      <c r="L3383" s="94" t="n">
        <f aca="false">K3383 *M3383</f>
        <v>1643.95</v>
      </c>
      <c r="M3383" s="95" t="n">
        <v>0.55</v>
      </c>
      <c r="N3383" s="88" t="s">
        <v>23</v>
      </c>
      <c r="O3383" s="91" t="s">
        <v>219</v>
      </c>
      <c r="P3383" s="0" t="str">
        <f aca="false">RIGHT(H3383,LEN(H3383) - FIND(" ", H3383))</f>
        <v>Apparel</v>
      </c>
    </row>
    <row r="3384" customFormat="false" ht="14.25" hidden="false" customHeight="true" outlineLevel="0" collapsed="false">
      <c r="B3384" s="88" t="s">
        <v>30</v>
      </c>
      <c r="C3384" s="89" t="n">
        <v>1197831</v>
      </c>
      <c r="D3384" s="90" t="n">
        <v>44289</v>
      </c>
      <c r="E3384" s="88" t="s">
        <v>40</v>
      </c>
      <c r="F3384" s="88" t="s">
        <v>155</v>
      </c>
      <c r="G3384" s="88" t="s">
        <v>122</v>
      </c>
      <c r="H3384" s="91" t="s">
        <v>32</v>
      </c>
      <c r="I3384" s="92" t="n">
        <v>12</v>
      </c>
      <c r="J3384" s="93" t="n">
        <v>247</v>
      </c>
      <c r="K3384" s="94" t="n">
        <f aca="false">I3384 * J3384</f>
        <v>2964</v>
      </c>
      <c r="L3384" s="94" t="n">
        <f aca="false">K3384 *M3384</f>
        <v>1333.8</v>
      </c>
      <c r="M3384" s="95" t="n">
        <v>0.45</v>
      </c>
      <c r="N3384" s="88" t="s">
        <v>31</v>
      </c>
      <c r="O3384" s="91" t="s">
        <v>218</v>
      </c>
      <c r="P3384" s="0" t="str">
        <f aca="false">RIGHT(H3384,LEN(H3384) - FIND(" ", H3384))</f>
        <v>Street Footwear</v>
      </c>
    </row>
    <row r="3385" customFormat="false" ht="14.25" hidden="false" customHeight="true" outlineLevel="0" collapsed="false">
      <c r="B3385" s="88" t="s">
        <v>30</v>
      </c>
      <c r="C3385" s="89" t="n">
        <v>1197831</v>
      </c>
      <c r="D3385" s="90" t="n">
        <v>44290</v>
      </c>
      <c r="E3385" s="88" t="s">
        <v>40</v>
      </c>
      <c r="F3385" s="88" t="s">
        <v>155</v>
      </c>
      <c r="G3385" s="88" t="s">
        <v>122</v>
      </c>
      <c r="H3385" s="91" t="s">
        <v>24</v>
      </c>
      <c r="I3385" s="92" t="n">
        <v>25</v>
      </c>
      <c r="J3385" s="93" t="n">
        <v>750</v>
      </c>
      <c r="K3385" s="94" t="n">
        <f aca="false">I3385 * J3385</f>
        <v>18750</v>
      </c>
      <c r="L3385" s="94" t="n">
        <f aca="false">K3385 *M3385</f>
        <v>7500</v>
      </c>
      <c r="M3385" s="95" t="n">
        <v>0.4</v>
      </c>
      <c r="N3385" s="88" t="s">
        <v>31</v>
      </c>
      <c r="O3385" s="91" t="s">
        <v>218</v>
      </c>
      <c r="P3385" s="0" t="str">
        <f aca="false">RIGHT(H3385,LEN(H3385) - FIND(" ", H3385))</f>
        <v>Athletic Footwear</v>
      </c>
    </row>
    <row r="3386" customFormat="false" ht="14.25" hidden="false" customHeight="true" outlineLevel="0" collapsed="false">
      <c r="B3386" s="88" t="s">
        <v>30</v>
      </c>
      <c r="C3386" s="89" t="n">
        <v>1185732</v>
      </c>
      <c r="D3386" s="90" t="n">
        <v>44290</v>
      </c>
      <c r="E3386" s="88" t="s">
        <v>26</v>
      </c>
      <c r="F3386" s="88" t="s">
        <v>86</v>
      </c>
      <c r="G3386" s="88" t="s">
        <v>114</v>
      </c>
      <c r="H3386" s="91" t="s">
        <v>32</v>
      </c>
      <c r="I3386" s="92" t="n">
        <v>40</v>
      </c>
      <c r="J3386" s="93" t="n">
        <v>500</v>
      </c>
      <c r="K3386" s="94" t="n">
        <f aca="false">I3386 * J3386</f>
        <v>20000</v>
      </c>
      <c r="L3386" s="94" t="n">
        <f aca="false">K3386 *M3386</f>
        <v>8000</v>
      </c>
      <c r="M3386" s="95" t="n">
        <v>0.4</v>
      </c>
      <c r="N3386" s="88" t="s">
        <v>14</v>
      </c>
      <c r="O3386" s="91" t="s">
        <v>218</v>
      </c>
      <c r="P3386" s="0" t="str">
        <f aca="false">RIGHT(H3386,LEN(H3386) - FIND(" ", H3386))</f>
        <v>Street Footwear</v>
      </c>
    </row>
    <row r="3387" customFormat="false" ht="14.25" hidden="false" customHeight="true" outlineLevel="0" collapsed="false">
      <c r="B3387" s="88" t="s">
        <v>30</v>
      </c>
      <c r="C3387" s="89" t="n">
        <v>1185732</v>
      </c>
      <c r="D3387" s="90" t="n">
        <v>44290</v>
      </c>
      <c r="E3387" s="88" t="s">
        <v>26</v>
      </c>
      <c r="F3387" s="88" t="s">
        <v>86</v>
      </c>
      <c r="G3387" s="88" t="s">
        <v>114</v>
      </c>
      <c r="H3387" s="91" t="s">
        <v>24</v>
      </c>
      <c r="I3387" s="92" t="n">
        <v>40</v>
      </c>
      <c r="J3387" s="93" t="n">
        <v>200</v>
      </c>
      <c r="K3387" s="94" t="n">
        <f aca="false">I3387 * J3387</f>
        <v>8000</v>
      </c>
      <c r="L3387" s="94" t="n">
        <f aca="false">K3387 *M3387</f>
        <v>3200</v>
      </c>
      <c r="M3387" s="95" t="n">
        <v>0.4</v>
      </c>
      <c r="N3387" s="88" t="s">
        <v>14</v>
      </c>
      <c r="O3387" s="91" t="s">
        <v>218</v>
      </c>
      <c r="P3387" s="0" t="str">
        <f aca="false">RIGHT(H3387,LEN(H3387) - FIND(" ", H3387))</f>
        <v>Athletic Footwear</v>
      </c>
    </row>
    <row r="3388" customFormat="false" ht="14.25" hidden="false" customHeight="true" outlineLevel="0" collapsed="false">
      <c r="B3388" s="88" t="s">
        <v>30</v>
      </c>
      <c r="C3388" s="89" t="n">
        <v>1185732</v>
      </c>
      <c r="D3388" s="90" t="n">
        <v>44290</v>
      </c>
      <c r="E3388" s="88" t="s">
        <v>26</v>
      </c>
      <c r="F3388" s="88" t="s">
        <v>86</v>
      </c>
      <c r="G3388" s="88" t="s">
        <v>114</v>
      </c>
      <c r="H3388" s="91" t="s">
        <v>48</v>
      </c>
      <c r="I3388" s="92" t="n">
        <v>30</v>
      </c>
      <c r="J3388" s="93" t="n">
        <v>200</v>
      </c>
      <c r="K3388" s="94" t="n">
        <f aca="false">I3388 * J3388</f>
        <v>6000</v>
      </c>
      <c r="L3388" s="94" t="n">
        <f aca="false">K3388 *M3388</f>
        <v>1800</v>
      </c>
      <c r="M3388" s="95" t="n">
        <v>0.3</v>
      </c>
      <c r="N3388" s="88" t="s">
        <v>14</v>
      </c>
      <c r="O3388" s="91" t="s">
        <v>219</v>
      </c>
      <c r="P3388" s="0" t="str">
        <f aca="false">RIGHT(H3388,LEN(H3388) - FIND(" ", H3388))</f>
        <v>Street Footwear</v>
      </c>
    </row>
    <row r="3389" customFormat="false" ht="14.25" hidden="false" customHeight="true" outlineLevel="0" collapsed="false">
      <c r="B3389" s="88" t="s">
        <v>30</v>
      </c>
      <c r="C3389" s="89" t="n">
        <v>1185732</v>
      </c>
      <c r="D3389" s="90" t="n">
        <v>44290</v>
      </c>
      <c r="E3389" s="88" t="s">
        <v>26</v>
      </c>
      <c r="F3389" s="88" t="s">
        <v>86</v>
      </c>
      <c r="G3389" s="88" t="s">
        <v>114</v>
      </c>
      <c r="H3389" s="91" t="s">
        <v>44</v>
      </c>
      <c r="I3389" s="92" t="n">
        <v>35</v>
      </c>
      <c r="J3389" s="93" t="n">
        <v>125</v>
      </c>
      <c r="K3389" s="94" t="n">
        <f aca="false">I3389 * J3389</f>
        <v>4375</v>
      </c>
      <c r="L3389" s="94" t="n">
        <f aca="false">K3389 *M3389</f>
        <v>1312.5</v>
      </c>
      <c r="M3389" s="95" t="n">
        <v>0.3</v>
      </c>
      <c r="N3389" s="88" t="s">
        <v>14</v>
      </c>
      <c r="O3389" s="91" t="s">
        <v>219</v>
      </c>
      <c r="P3389" s="0" t="str">
        <f aca="false">RIGHT(H3389,LEN(H3389) - FIND(" ", H3389))</f>
        <v>Athletic Footwear</v>
      </c>
    </row>
    <row r="3390" customFormat="false" ht="14.25" hidden="false" customHeight="true" outlineLevel="0" collapsed="false">
      <c r="B3390" s="88" t="s">
        <v>30</v>
      </c>
      <c r="C3390" s="89" t="n">
        <v>1185732</v>
      </c>
      <c r="D3390" s="90" t="n">
        <v>44290</v>
      </c>
      <c r="E3390" s="88" t="s">
        <v>26</v>
      </c>
      <c r="F3390" s="88" t="s">
        <v>86</v>
      </c>
      <c r="G3390" s="88" t="s">
        <v>114</v>
      </c>
      <c r="H3390" s="91" t="s">
        <v>16</v>
      </c>
      <c r="I3390" s="92" t="n">
        <v>50</v>
      </c>
      <c r="J3390" s="93" t="n">
        <v>125</v>
      </c>
      <c r="K3390" s="94" t="n">
        <f aca="false">I3390 * J3390</f>
        <v>6250</v>
      </c>
      <c r="L3390" s="94" t="n">
        <f aca="false">K3390 *M3390</f>
        <v>1875</v>
      </c>
      <c r="M3390" s="95" t="n">
        <v>0.3</v>
      </c>
      <c r="N3390" s="88" t="s">
        <v>14</v>
      </c>
      <c r="O3390" s="91" t="s">
        <v>218</v>
      </c>
      <c r="P3390" s="0" t="str">
        <f aca="false">RIGHT(H3390,LEN(H3390) - FIND(" ", H3390))</f>
        <v>Apparel</v>
      </c>
    </row>
    <row r="3391" customFormat="false" ht="14.25" hidden="false" customHeight="true" outlineLevel="0" collapsed="false">
      <c r="B3391" s="88" t="s">
        <v>30</v>
      </c>
      <c r="C3391" s="89" t="n">
        <v>1185732</v>
      </c>
      <c r="D3391" s="90" t="n">
        <v>44290</v>
      </c>
      <c r="E3391" s="88" t="s">
        <v>26</v>
      </c>
      <c r="F3391" s="88" t="s">
        <v>86</v>
      </c>
      <c r="G3391" s="88" t="s">
        <v>114</v>
      </c>
      <c r="H3391" s="91" t="s">
        <v>38</v>
      </c>
      <c r="I3391" s="92" t="n">
        <v>40</v>
      </c>
      <c r="J3391" s="93" t="n">
        <v>275</v>
      </c>
      <c r="K3391" s="94" t="n">
        <f aca="false">I3391 * J3391</f>
        <v>11000</v>
      </c>
      <c r="L3391" s="94" t="n">
        <f aca="false">K3391 *M3391</f>
        <v>3850</v>
      </c>
      <c r="M3391" s="95" t="n">
        <v>0.35</v>
      </c>
      <c r="N3391" s="88" t="s">
        <v>14</v>
      </c>
      <c r="O3391" s="91" t="s">
        <v>219</v>
      </c>
      <c r="P3391" s="0" t="str">
        <f aca="false">RIGHT(H3391,LEN(H3391) - FIND(" ", H3391))</f>
        <v>Apparel</v>
      </c>
    </row>
    <row r="3392" customFormat="false" ht="14.25" hidden="false" customHeight="true" outlineLevel="0" collapsed="false">
      <c r="B3392" s="88" t="s">
        <v>30</v>
      </c>
      <c r="C3392" s="89" t="n">
        <v>1197831</v>
      </c>
      <c r="D3392" s="90" t="n">
        <v>44290</v>
      </c>
      <c r="E3392" s="88" t="s">
        <v>40</v>
      </c>
      <c r="F3392" s="88" t="s">
        <v>155</v>
      </c>
      <c r="G3392" s="88" t="s">
        <v>122</v>
      </c>
      <c r="H3392" s="91" t="s">
        <v>24</v>
      </c>
      <c r="I3392" s="92" t="n">
        <v>23</v>
      </c>
      <c r="J3392" s="93" t="n">
        <v>218</v>
      </c>
      <c r="K3392" s="94" t="n">
        <f aca="false">I3392 * J3392</f>
        <v>5014</v>
      </c>
      <c r="L3392" s="94" t="n">
        <f aca="false">K3392 *M3392</f>
        <v>2507</v>
      </c>
      <c r="M3392" s="95" t="n">
        <v>0.5</v>
      </c>
      <c r="N3392" s="88" t="s">
        <v>23</v>
      </c>
      <c r="O3392" s="91" t="s">
        <v>218</v>
      </c>
      <c r="P3392" s="0" t="str">
        <f aca="false">RIGHT(H3392,LEN(H3392) - FIND(" ", H3392))</f>
        <v>Athletic Footwear</v>
      </c>
    </row>
    <row r="3393" customFormat="false" ht="14.25" hidden="false" customHeight="true" outlineLevel="0" collapsed="false">
      <c r="B3393" s="88" t="s">
        <v>30</v>
      </c>
      <c r="C3393" s="89" t="n">
        <v>1185732</v>
      </c>
      <c r="D3393" s="90" t="n">
        <v>44290</v>
      </c>
      <c r="E3393" s="88" t="s">
        <v>26</v>
      </c>
      <c r="F3393" s="88" t="s">
        <v>86</v>
      </c>
      <c r="G3393" s="88" t="s">
        <v>114</v>
      </c>
      <c r="H3393" s="91" t="s">
        <v>32</v>
      </c>
      <c r="I3393" s="92" t="n">
        <v>36</v>
      </c>
      <c r="J3393" s="93" t="n">
        <v>150</v>
      </c>
      <c r="K3393" s="94" t="n">
        <f aca="false">I3393 * J3393</f>
        <v>5400</v>
      </c>
      <c r="L3393" s="94" t="n">
        <f aca="false">K3393 *M3393</f>
        <v>2700</v>
      </c>
      <c r="M3393" s="95" t="n">
        <v>0.5</v>
      </c>
      <c r="N3393" s="88" t="s">
        <v>23</v>
      </c>
      <c r="O3393" s="91" t="s">
        <v>218</v>
      </c>
      <c r="P3393" s="0" t="str">
        <f aca="false">RIGHT(H3393,LEN(H3393) - FIND(" ", H3393))</f>
        <v>Street Footwear</v>
      </c>
    </row>
    <row r="3394" customFormat="false" ht="14.25" hidden="false" customHeight="true" outlineLevel="0" collapsed="false">
      <c r="B3394" s="88" t="s">
        <v>30</v>
      </c>
      <c r="C3394" s="89" t="n">
        <v>1185732</v>
      </c>
      <c r="D3394" s="90" t="n">
        <v>44290</v>
      </c>
      <c r="E3394" s="88" t="s">
        <v>26</v>
      </c>
      <c r="F3394" s="88" t="s">
        <v>86</v>
      </c>
      <c r="G3394" s="88" t="s">
        <v>114</v>
      </c>
      <c r="H3394" s="91" t="s">
        <v>24</v>
      </c>
      <c r="I3394" s="92" t="n">
        <v>38</v>
      </c>
      <c r="J3394" s="93" t="n">
        <v>58</v>
      </c>
      <c r="K3394" s="94" t="n">
        <f aca="false">I3394 * J3394</f>
        <v>2204</v>
      </c>
      <c r="L3394" s="94" t="n">
        <f aca="false">K3394 *M3394</f>
        <v>1212.2</v>
      </c>
      <c r="M3394" s="95" t="n">
        <v>0.55</v>
      </c>
      <c r="N3394" s="88" t="s">
        <v>23</v>
      </c>
      <c r="O3394" s="91" t="s">
        <v>218</v>
      </c>
      <c r="P3394" s="0" t="str">
        <f aca="false">RIGHT(H3394,LEN(H3394) - FIND(" ", H3394))</f>
        <v>Athletic Footwear</v>
      </c>
    </row>
    <row r="3395" customFormat="false" ht="14.25" hidden="false" customHeight="true" outlineLevel="0" collapsed="false">
      <c r="B3395" s="88" t="s">
        <v>30</v>
      </c>
      <c r="C3395" s="89" t="n">
        <v>1185732</v>
      </c>
      <c r="D3395" s="90" t="n">
        <v>44290</v>
      </c>
      <c r="E3395" s="88" t="s">
        <v>26</v>
      </c>
      <c r="F3395" s="88" t="s">
        <v>86</v>
      </c>
      <c r="G3395" s="88" t="s">
        <v>114</v>
      </c>
      <c r="H3395" s="91" t="s">
        <v>48</v>
      </c>
      <c r="I3395" s="92" t="n">
        <v>29</v>
      </c>
      <c r="J3395" s="93" t="n">
        <v>56</v>
      </c>
      <c r="K3395" s="94" t="n">
        <f aca="false">I3395 * J3395</f>
        <v>1624</v>
      </c>
      <c r="L3395" s="94" t="n">
        <f aca="false">K3395 *M3395</f>
        <v>698.32</v>
      </c>
      <c r="M3395" s="95" t="n">
        <v>0.43</v>
      </c>
      <c r="N3395" s="88" t="s">
        <v>23</v>
      </c>
      <c r="O3395" s="91" t="s">
        <v>219</v>
      </c>
      <c r="P3395" s="0" t="str">
        <f aca="false">RIGHT(H3395,LEN(H3395) - FIND(" ", H3395))</f>
        <v>Street Footwear</v>
      </c>
    </row>
    <row r="3396" customFormat="false" ht="14.25" hidden="false" customHeight="true" outlineLevel="0" collapsed="false">
      <c r="B3396" s="88" t="s">
        <v>30</v>
      </c>
      <c r="C3396" s="89" t="n">
        <v>1185732</v>
      </c>
      <c r="D3396" s="90" t="n">
        <v>44290</v>
      </c>
      <c r="E3396" s="88" t="s">
        <v>26</v>
      </c>
      <c r="F3396" s="88" t="s">
        <v>86</v>
      </c>
      <c r="G3396" s="88" t="s">
        <v>114</v>
      </c>
      <c r="H3396" s="91" t="s">
        <v>44</v>
      </c>
      <c r="I3396" s="92" t="n">
        <v>32</v>
      </c>
      <c r="J3396" s="93" t="n">
        <v>38</v>
      </c>
      <c r="K3396" s="94" t="n">
        <f aca="false">I3396 * J3396</f>
        <v>1216</v>
      </c>
      <c r="L3396" s="94" t="n">
        <f aca="false">K3396 *M3396</f>
        <v>547.2</v>
      </c>
      <c r="M3396" s="95" t="n">
        <v>0.45</v>
      </c>
      <c r="N3396" s="88" t="s">
        <v>23</v>
      </c>
      <c r="O3396" s="91" t="s">
        <v>219</v>
      </c>
      <c r="P3396" s="0" t="str">
        <f aca="false">RIGHT(H3396,LEN(H3396) - FIND(" ", H3396))</f>
        <v>Athletic Footwear</v>
      </c>
    </row>
    <row r="3397" customFormat="false" ht="14.25" hidden="false" customHeight="true" outlineLevel="0" collapsed="false">
      <c r="B3397" s="88" t="s">
        <v>30</v>
      </c>
      <c r="C3397" s="89" t="n">
        <v>1185732</v>
      </c>
      <c r="D3397" s="90" t="n">
        <v>44290</v>
      </c>
      <c r="E3397" s="88" t="s">
        <v>26</v>
      </c>
      <c r="F3397" s="88" t="s">
        <v>86</v>
      </c>
      <c r="G3397" s="88" t="s">
        <v>114</v>
      </c>
      <c r="H3397" s="91" t="s">
        <v>16</v>
      </c>
      <c r="I3397" s="92" t="n">
        <v>46</v>
      </c>
      <c r="J3397" s="93" t="n">
        <v>35</v>
      </c>
      <c r="K3397" s="94" t="n">
        <f aca="false">I3397 * J3397</f>
        <v>1610</v>
      </c>
      <c r="L3397" s="94" t="n">
        <f aca="false">K3397 *M3397</f>
        <v>724.5</v>
      </c>
      <c r="M3397" s="95" t="n">
        <v>0.45</v>
      </c>
      <c r="N3397" s="88" t="s">
        <v>23</v>
      </c>
      <c r="O3397" s="91" t="s">
        <v>218</v>
      </c>
      <c r="P3397" s="0" t="str">
        <f aca="false">RIGHT(H3397,LEN(H3397) - FIND(" ", H3397))</f>
        <v>Apparel</v>
      </c>
    </row>
    <row r="3398" customFormat="false" ht="14.25" hidden="false" customHeight="true" outlineLevel="0" collapsed="false">
      <c r="B3398" s="88" t="s">
        <v>30</v>
      </c>
      <c r="C3398" s="89" t="n">
        <v>1185732</v>
      </c>
      <c r="D3398" s="90" t="n">
        <v>44290</v>
      </c>
      <c r="E3398" s="88" t="s">
        <v>26</v>
      </c>
      <c r="F3398" s="88" t="s">
        <v>86</v>
      </c>
      <c r="G3398" s="88" t="s">
        <v>114</v>
      </c>
      <c r="H3398" s="91" t="s">
        <v>38</v>
      </c>
      <c r="I3398" s="92" t="n">
        <v>36</v>
      </c>
      <c r="J3398" s="93" t="n">
        <v>69</v>
      </c>
      <c r="K3398" s="94" t="n">
        <f aca="false">I3398 * J3398</f>
        <v>2484</v>
      </c>
      <c r="L3398" s="94" t="n">
        <f aca="false">K3398 *M3398</f>
        <v>1242</v>
      </c>
      <c r="M3398" s="95" t="n">
        <v>0.5</v>
      </c>
      <c r="N3398" s="88" t="s">
        <v>23</v>
      </c>
      <c r="O3398" s="91" t="s">
        <v>219</v>
      </c>
      <c r="P3398" s="0" t="str">
        <f aca="false">RIGHT(H3398,LEN(H3398) - FIND(" ", H3398))</f>
        <v>Apparel</v>
      </c>
    </row>
    <row r="3399" customFormat="false" ht="14.25" hidden="false" customHeight="true" outlineLevel="0" collapsed="false">
      <c r="B3399" s="88" t="s">
        <v>30</v>
      </c>
      <c r="C3399" s="89" t="n">
        <v>1197831</v>
      </c>
      <c r="D3399" s="90" t="n">
        <v>44290</v>
      </c>
      <c r="E3399" s="88" t="s">
        <v>40</v>
      </c>
      <c r="F3399" s="88" t="s">
        <v>155</v>
      </c>
      <c r="G3399" s="88" t="s">
        <v>122</v>
      </c>
      <c r="H3399" s="91" t="s">
        <v>24</v>
      </c>
      <c r="I3399" s="92" t="n">
        <v>20</v>
      </c>
      <c r="J3399" s="93" t="n">
        <v>240</v>
      </c>
      <c r="K3399" s="94" t="n">
        <f aca="false">I3399 * J3399</f>
        <v>4800</v>
      </c>
      <c r="L3399" s="94" t="n">
        <f aca="false">K3399 *M3399</f>
        <v>2112</v>
      </c>
      <c r="M3399" s="95" t="n">
        <v>0.44</v>
      </c>
      <c r="N3399" s="88" t="s">
        <v>31</v>
      </c>
      <c r="O3399" s="91" t="s">
        <v>218</v>
      </c>
      <c r="P3399" s="0" t="str">
        <f aca="false">RIGHT(H3399,LEN(H3399) - FIND(" ", H3399))</f>
        <v>Athletic Footwear</v>
      </c>
    </row>
    <row r="3400" customFormat="false" ht="14.25" hidden="false" customHeight="true" outlineLevel="0" collapsed="false">
      <c r="B3400" s="88" t="s">
        <v>30</v>
      </c>
      <c r="C3400" s="89" t="n">
        <v>1185732</v>
      </c>
      <c r="D3400" s="90" t="n">
        <v>44290</v>
      </c>
      <c r="E3400" s="88" t="s">
        <v>26</v>
      </c>
      <c r="F3400" s="88" t="s">
        <v>86</v>
      </c>
      <c r="G3400" s="88" t="s">
        <v>114</v>
      </c>
      <c r="H3400" s="91" t="s">
        <v>32</v>
      </c>
      <c r="I3400" s="92" t="n">
        <v>28</v>
      </c>
      <c r="J3400" s="93" t="n">
        <v>155</v>
      </c>
      <c r="K3400" s="94" t="n">
        <f aca="false">I3400 * J3400</f>
        <v>4340</v>
      </c>
      <c r="L3400" s="94" t="n">
        <f aca="false">K3400 *M3400</f>
        <v>1996.4</v>
      </c>
      <c r="M3400" s="95" t="n">
        <v>0.46</v>
      </c>
      <c r="N3400" s="88" t="s">
        <v>31</v>
      </c>
      <c r="O3400" s="91" t="s">
        <v>218</v>
      </c>
      <c r="P3400" s="0" t="str">
        <f aca="false">RIGHT(H3400,LEN(H3400) - FIND(" ", H3400))</f>
        <v>Street Footwear</v>
      </c>
    </row>
    <row r="3401" customFormat="false" ht="14.25" hidden="false" customHeight="true" outlineLevel="0" collapsed="false">
      <c r="B3401" s="88" t="s">
        <v>30</v>
      </c>
      <c r="C3401" s="89" t="n">
        <v>1185732</v>
      </c>
      <c r="D3401" s="90" t="n">
        <v>44290</v>
      </c>
      <c r="E3401" s="88" t="s">
        <v>26</v>
      </c>
      <c r="F3401" s="88" t="s">
        <v>86</v>
      </c>
      <c r="G3401" s="88" t="s">
        <v>114</v>
      </c>
      <c r="H3401" s="91" t="s">
        <v>24</v>
      </c>
      <c r="I3401" s="92" t="n">
        <v>30</v>
      </c>
      <c r="J3401" s="93" t="n">
        <v>64</v>
      </c>
      <c r="K3401" s="94" t="n">
        <f aca="false">I3401 * J3401</f>
        <v>1920</v>
      </c>
      <c r="L3401" s="94" t="n">
        <f aca="false">K3401 *M3401</f>
        <v>844.8</v>
      </c>
      <c r="M3401" s="95" t="n">
        <v>0.44</v>
      </c>
      <c r="N3401" s="88" t="s">
        <v>31</v>
      </c>
      <c r="O3401" s="91" t="s">
        <v>218</v>
      </c>
      <c r="P3401" s="0" t="str">
        <f aca="false">RIGHT(H3401,LEN(H3401) - FIND(" ", H3401))</f>
        <v>Athletic Footwear</v>
      </c>
    </row>
    <row r="3402" customFormat="false" ht="14.25" hidden="false" customHeight="true" outlineLevel="0" collapsed="false">
      <c r="B3402" s="88" t="s">
        <v>30</v>
      </c>
      <c r="C3402" s="89" t="n">
        <v>1185732</v>
      </c>
      <c r="D3402" s="90" t="n">
        <v>44290</v>
      </c>
      <c r="E3402" s="88" t="s">
        <v>26</v>
      </c>
      <c r="F3402" s="88" t="s">
        <v>86</v>
      </c>
      <c r="G3402" s="88" t="s">
        <v>114</v>
      </c>
      <c r="H3402" s="91" t="s">
        <v>48</v>
      </c>
      <c r="I3402" s="92" t="n">
        <v>20</v>
      </c>
      <c r="J3402" s="93" t="n">
        <v>64</v>
      </c>
      <c r="K3402" s="94" t="n">
        <f aca="false">I3402 * J3402</f>
        <v>1280</v>
      </c>
      <c r="L3402" s="94" t="n">
        <f aca="false">K3402 *M3402</f>
        <v>460.8</v>
      </c>
      <c r="M3402" s="95" t="n">
        <v>0.36</v>
      </c>
      <c r="N3402" s="88" t="s">
        <v>31</v>
      </c>
      <c r="O3402" s="91" t="s">
        <v>219</v>
      </c>
      <c r="P3402" s="0" t="str">
        <f aca="false">RIGHT(H3402,LEN(H3402) - FIND(" ", H3402))</f>
        <v>Street Footwear</v>
      </c>
    </row>
    <row r="3403" customFormat="false" ht="14.25" hidden="false" customHeight="true" outlineLevel="0" collapsed="false">
      <c r="B3403" s="88" t="s">
        <v>30</v>
      </c>
      <c r="C3403" s="89" t="n">
        <v>1185732</v>
      </c>
      <c r="D3403" s="90" t="n">
        <v>44290</v>
      </c>
      <c r="E3403" s="88" t="s">
        <v>26</v>
      </c>
      <c r="F3403" s="88" t="s">
        <v>86</v>
      </c>
      <c r="G3403" s="88" t="s">
        <v>114</v>
      </c>
      <c r="H3403" s="91" t="s">
        <v>44</v>
      </c>
      <c r="I3403" s="92" t="n">
        <v>26</v>
      </c>
      <c r="J3403" s="93" t="n">
        <v>41</v>
      </c>
      <c r="K3403" s="94" t="n">
        <f aca="false">I3403 * J3403</f>
        <v>1066</v>
      </c>
      <c r="L3403" s="94" t="n">
        <f aca="false">K3403 *M3403</f>
        <v>341.12</v>
      </c>
      <c r="M3403" s="95" t="n">
        <v>0.32</v>
      </c>
      <c r="N3403" s="88" t="s">
        <v>31</v>
      </c>
      <c r="O3403" s="91" t="s">
        <v>219</v>
      </c>
      <c r="P3403" s="0" t="str">
        <f aca="false">RIGHT(H3403,LEN(H3403) - FIND(" ", H3403))</f>
        <v>Athletic Footwear</v>
      </c>
    </row>
    <row r="3404" customFormat="false" ht="14.25" hidden="false" customHeight="true" outlineLevel="0" collapsed="false">
      <c r="B3404" s="88" t="s">
        <v>30</v>
      </c>
      <c r="C3404" s="89" t="n">
        <v>1185732</v>
      </c>
      <c r="D3404" s="90" t="n">
        <v>44290</v>
      </c>
      <c r="E3404" s="88" t="s">
        <v>26</v>
      </c>
      <c r="F3404" s="88" t="s">
        <v>86</v>
      </c>
      <c r="G3404" s="88" t="s">
        <v>114</v>
      </c>
      <c r="H3404" s="91" t="s">
        <v>16</v>
      </c>
      <c r="I3404" s="92" t="n">
        <v>37</v>
      </c>
      <c r="J3404" s="93" t="n">
        <v>40</v>
      </c>
      <c r="K3404" s="94" t="n">
        <f aca="false">I3404 * J3404</f>
        <v>1480</v>
      </c>
      <c r="L3404" s="94" t="n">
        <f aca="false">K3404 *M3404</f>
        <v>503.2</v>
      </c>
      <c r="M3404" s="95" t="n">
        <v>0.34</v>
      </c>
      <c r="N3404" s="88" t="s">
        <v>31</v>
      </c>
      <c r="O3404" s="91" t="s">
        <v>218</v>
      </c>
      <c r="P3404" s="0" t="str">
        <f aca="false">RIGHT(H3404,LEN(H3404) - FIND(" ", H3404))</f>
        <v>Apparel</v>
      </c>
    </row>
    <row r="3405" customFormat="false" ht="14.25" hidden="false" customHeight="true" outlineLevel="0" collapsed="false">
      <c r="B3405" s="88" t="s">
        <v>30</v>
      </c>
      <c r="C3405" s="89" t="n">
        <v>1185732</v>
      </c>
      <c r="D3405" s="90" t="n">
        <v>44290</v>
      </c>
      <c r="E3405" s="88" t="s">
        <v>26</v>
      </c>
      <c r="F3405" s="88" t="s">
        <v>86</v>
      </c>
      <c r="G3405" s="88" t="s">
        <v>114</v>
      </c>
      <c r="H3405" s="91" t="s">
        <v>38</v>
      </c>
      <c r="I3405" s="92" t="n">
        <v>26</v>
      </c>
      <c r="J3405" s="93" t="n">
        <v>94</v>
      </c>
      <c r="K3405" s="94" t="n">
        <f aca="false">I3405 * J3405</f>
        <v>2444</v>
      </c>
      <c r="L3405" s="94" t="n">
        <f aca="false">K3405 *M3405</f>
        <v>1026.48</v>
      </c>
      <c r="M3405" s="95" t="n">
        <v>0.42</v>
      </c>
      <c r="N3405" s="88" t="s">
        <v>31</v>
      </c>
      <c r="O3405" s="91" t="s">
        <v>219</v>
      </c>
      <c r="P3405" s="0" t="str">
        <f aca="false">RIGHT(H3405,LEN(H3405) - FIND(" ", H3405))</f>
        <v>Apparel</v>
      </c>
    </row>
    <row r="3406" customFormat="false" ht="14.25" hidden="false" customHeight="true" outlineLevel="0" collapsed="false">
      <c r="B3406" s="88" t="s">
        <v>30</v>
      </c>
      <c r="C3406" s="89" t="n">
        <v>1197831</v>
      </c>
      <c r="D3406" s="90" t="n">
        <v>44291</v>
      </c>
      <c r="E3406" s="88" t="s">
        <v>40</v>
      </c>
      <c r="F3406" s="88" t="s">
        <v>155</v>
      </c>
      <c r="G3406" s="88" t="s">
        <v>122</v>
      </c>
      <c r="H3406" s="91" t="s">
        <v>48</v>
      </c>
      <c r="I3406" s="92" t="n">
        <v>20</v>
      </c>
      <c r="J3406" s="93" t="n">
        <v>600</v>
      </c>
      <c r="K3406" s="94" t="n">
        <f aca="false">I3406 * J3406</f>
        <v>12000</v>
      </c>
      <c r="L3406" s="94" t="n">
        <f aca="false">K3406 *M3406</f>
        <v>4800</v>
      </c>
      <c r="M3406" s="95" t="n">
        <v>0.4</v>
      </c>
      <c r="N3406" s="88" t="s">
        <v>31</v>
      </c>
      <c r="O3406" s="91" t="s">
        <v>219</v>
      </c>
      <c r="P3406" s="0" t="str">
        <f aca="false">RIGHT(H3406,LEN(H3406) - FIND(" ", H3406))</f>
        <v>Street Footwear</v>
      </c>
    </row>
    <row r="3407" customFormat="false" ht="14.25" hidden="false" customHeight="true" outlineLevel="0" collapsed="false">
      <c r="B3407" s="88" t="s">
        <v>43</v>
      </c>
      <c r="C3407" s="89" t="n">
        <v>1197831</v>
      </c>
      <c r="D3407" s="90" t="n">
        <v>44291</v>
      </c>
      <c r="E3407" s="88" t="s">
        <v>18</v>
      </c>
      <c r="F3407" s="88" t="s">
        <v>96</v>
      </c>
      <c r="G3407" s="88" t="s">
        <v>91</v>
      </c>
      <c r="H3407" s="91" t="s">
        <v>32</v>
      </c>
      <c r="I3407" s="92" t="n">
        <v>20</v>
      </c>
      <c r="J3407" s="93" t="n">
        <v>650</v>
      </c>
      <c r="K3407" s="94" t="n">
        <f aca="false">I3407 * J3407</f>
        <v>13000</v>
      </c>
      <c r="L3407" s="94" t="n">
        <f aca="false">K3407 *M3407</f>
        <v>4550</v>
      </c>
      <c r="M3407" s="95" t="n">
        <v>0.35</v>
      </c>
      <c r="N3407" s="88" t="s">
        <v>23</v>
      </c>
      <c r="O3407" s="91" t="s">
        <v>218</v>
      </c>
      <c r="P3407" s="0" t="str">
        <f aca="false">RIGHT(H3407,LEN(H3407) - FIND(" ", H3407))</f>
        <v>Street Footwear</v>
      </c>
    </row>
    <row r="3408" customFormat="false" ht="14.25" hidden="false" customHeight="true" outlineLevel="0" collapsed="false">
      <c r="B3408" s="88" t="s">
        <v>43</v>
      </c>
      <c r="C3408" s="89" t="n">
        <v>1197831</v>
      </c>
      <c r="D3408" s="90" t="n">
        <v>44291</v>
      </c>
      <c r="E3408" s="88" t="s">
        <v>18</v>
      </c>
      <c r="F3408" s="88" t="s">
        <v>96</v>
      </c>
      <c r="G3408" s="88" t="s">
        <v>91</v>
      </c>
      <c r="H3408" s="91" t="s">
        <v>24</v>
      </c>
      <c r="I3408" s="92" t="n">
        <v>30</v>
      </c>
      <c r="J3408" s="93" t="n">
        <v>650</v>
      </c>
      <c r="K3408" s="94" t="n">
        <f aca="false">I3408 * J3408</f>
        <v>19500</v>
      </c>
      <c r="L3408" s="94" t="n">
        <f aca="false">K3408 *M3408</f>
        <v>6825</v>
      </c>
      <c r="M3408" s="95" t="n">
        <v>0.35</v>
      </c>
      <c r="N3408" s="88" t="s">
        <v>23</v>
      </c>
      <c r="O3408" s="91" t="s">
        <v>218</v>
      </c>
      <c r="P3408" s="0" t="str">
        <f aca="false">RIGHT(H3408,LEN(H3408) - FIND(" ", H3408))</f>
        <v>Athletic Footwear</v>
      </c>
    </row>
    <row r="3409" customFormat="false" ht="14.25" hidden="false" customHeight="true" outlineLevel="0" collapsed="false">
      <c r="B3409" s="88" t="s">
        <v>43</v>
      </c>
      <c r="C3409" s="89" t="n">
        <v>1197831</v>
      </c>
      <c r="D3409" s="90" t="n">
        <v>44291</v>
      </c>
      <c r="E3409" s="88" t="s">
        <v>18</v>
      </c>
      <c r="F3409" s="88" t="s">
        <v>96</v>
      </c>
      <c r="G3409" s="88" t="s">
        <v>91</v>
      </c>
      <c r="H3409" s="91" t="s">
        <v>48</v>
      </c>
      <c r="I3409" s="92" t="n">
        <v>25</v>
      </c>
      <c r="J3409" s="93" t="n">
        <v>475</v>
      </c>
      <c r="K3409" s="94" t="n">
        <f aca="false">I3409 * J3409</f>
        <v>11875</v>
      </c>
      <c r="L3409" s="94" t="n">
        <f aca="false">K3409 *M3409</f>
        <v>4156.25</v>
      </c>
      <c r="M3409" s="95" t="n">
        <v>0.35</v>
      </c>
      <c r="N3409" s="88" t="s">
        <v>23</v>
      </c>
      <c r="O3409" s="91" t="s">
        <v>219</v>
      </c>
      <c r="P3409" s="0" t="str">
        <f aca="false">RIGHT(H3409,LEN(H3409) - FIND(" ", H3409))</f>
        <v>Street Footwear</v>
      </c>
    </row>
    <row r="3410" customFormat="false" ht="14.25" hidden="false" customHeight="true" outlineLevel="0" collapsed="false">
      <c r="B3410" s="88" t="s">
        <v>43</v>
      </c>
      <c r="C3410" s="89" t="n">
        <v>1197831</v>
      </c>
      <c r="D3410" s="90" t="n">
        <v>44291</v>
      </c>
      <c r="E3410" s="88" t="s">
        <v>18</v>
      </c>
      <c r="F3410" s="88" t="s">
        <v>96</v>
      </c>
      <c r="G3410" s="88" t="s">
        <v>91</v>
      </c>
      <c r="H3410" s="91" t="s">
        <v>44</v>
      </c>
      <c r="I3410" s="92" t="n">
        <v>30</v>
      </c>
      <c r="J3410" s="93" t="n">
        <v>375</v>
      </c>
      <c r="K3410" s="94" t="n">
        <f aca="false">I3410 * J3410</f>
        <v>11250</v>
      </c>
      <c r="L3410" s="94" t="n">
        <f aca="false">K3410 *M3410</f>
        <v>5062.5</v>
      </c>
      <c r="M3410" s="95" t="n">
        <v>0.45</v>
      </c>
      <c r="N3410" s="88" t="s">
        <v>23</v>
      </c>
      <c r="O3410" s="91" t="s">
        <v>219</v>
      </c>
      <c r="P3410" s="0" t="str">
        <f aca="false">RIGHT(H3410,LEN(H3410) - FIND(" ", H3410))</f>
        <v>Athletic Footwear</v>
      </c>
    </row>
    <row r="3411" customFormat="false" ht="14.25" hidden="false" customHeight="true" outlineLevel="0" collapsed="false">
      <c r="B3411" s="88" t="s">
        <v>43</v>
      </c>
      <c r="C3411" s="89" t="n">
        <v>1197831</v>
      </c>
      <c r="D3411" s="90" t="n">
        <v>44291</v>
      </c>
      <c r="E3411" s="88" t="s">
        <v>18</v>
      </c>
      <c r="F3411" s="88" t="s">
        <v>96</v>
      </c>
      <c r="G3411" s="88" t="s">
        <v>91</v>
      </c>
      <c r="H3411" s="91" t="s">
        <v>16</v>
      </c>
      <c r="I3411" s="92" t="n">
        <v>35</v>
      </c>
      <c r="J3411" s="93" t="n">
        <v>275</v>
      </c>
      <c r="K3411" s="94" t="n">
        <f aca="false">I3411 * J3411</f>
        <v>9625</v>
      </c>
      <c r="L3411" s="94" t="n">
        <f aca="false">K3411 *M3411</f>
        <v>2887.5</v>
      </c>
      <c r="M3411" s="95" t="n">
        <v>0.3</v>
      </c>
      <c r="N3411" s="88" t="s">
        <v>23</v>
      </c>
      <c r="O3411" s="91" t="s">
        <v>218</v>
      </c>
      <c r="P3411" s="0" t="str">
        <f aca="false">RIGHT(H3411,LEN(H3411) - FIND(" ", H3411))</f>
        <v>Apparel</v>
      </c>
    </row>
    <row r="3412" customFormat="false" ht="14.25" hidden="false" customHeight="true" outlineLevel="0" collapsed="false">
      <c r="B3412" s="88" t="s">
        <v>43</v>
      </c>
      <c r="C3412" s="89" t="n">
        <v>1197831</v>
      </c>
      <c r="D3412" s="90" t="n">
        <v>44291</v>
      </c>
      <c r="E3412" s="88" t="s">
        <v>18</v>
      </c>
      <c r="F3412" s="88" t="s">
        <v>96</v>
      </c>
      <c r="G3412" s="88" t="s">
        <v>91</v>
      </c>
      <c r="H3412" s="91" t="s">
        <v>38</v>
      </c>
      <c r="I3412" s="92" t="n">
        <v>30</v>
      </c>
      <c r="J3412" s="93" t="n">
        <v>550</v>
      </c>
      <c r="K3412" s="94" t="n">
        <f aca="false">I3412 * J3412</f>
        <v>16500</v>
      </c>
      <c r="L3412" s="94" t="n">
        <f aca="false">K3412 *M3412</f>
        <v>8250</v>
      </c>
      <c r="M3412" s="95" t="n">
        <v>0.5</v>
      </c>
      <c r="N3412" s="88" t="s">
        <v>23</v>
      </c>
      <c r="O3412" s="91" t="s">
        <v>219</v>
      </c>
      <c r="P3412" s="0" t="str">
        <f aca="false">RIGHT(H3412,LEN(H3412) - FIND(" ", H3412))</f>
        <v>Apparel</v>
      </c>
    </row>
    <row r="3413" customFormat="false" ht="14.25" hidden="false" customHeight="true" outlineLevel="0" collapsed="false">
      <c r="B3413" s="88" t="s">
        <v>30</v>
      </c>
      <c r="C3413" s="89" t="n">
        <v>1197831</v>
      </c>
      <c r="D3413" s="90" t="n">
        <v>44291</v>
      </c>
      <c r="E3413" s="88" t="s">
        <v>40</v>
      </c>
      <c r="F3413" s="88" t="s">
        <v>155</v>
      </c>
      <c r="G3413" s="88" t="s">
        <v>122</v>
      </c>
      <c r="H3413" s="91" t="s">
        <v>48</v>
      </c>
      <c r="I3413" s="92" t="n">
        <v>19</v>
      </c>
      <c r="J3413" s="93" t="n">
        <v>180</v>
      </c>
      <c r="K3413" s="94" t="n">
        <f aca="false">I3413 * J3413</f>
        <v>3420</v>
      </c>
      <c r="L3413" s="94" t="n">
        <f aca="false">K3413 *M3413</f>
        <v>1846.8</v>
      </c>
      <c r="M3413" s="95" t="n">
        <v>0.54</v>
      </c>
      <c r="N3413" s="88" t="s">
        <v>23</v>
      </c>
      <c r="O3413" s="91" t="s">
        <v>219</v>
      </c>
      <c r="P3413" s="0" t="str">
        <f aca="false">RIGHT(H3413,LEN(H3413) - FIND(" ", H3413))</f>
        <v>Street Footwear</v>
      </c>
    </row>
    <row r="3414" customFormat="false" ht="14.25" hidden="false" customHeight="true" outlineLevel="0" collapsed="false">
      <c r="B3414" s="88" t="s">
        <v>43</v>
      </c>
      <c r="C3414" s="89" t="n">
        <v>1197831</v>
      </c>
      <c r="D3414" s="90" t="n">
        <v>44291</v>
      </c>
      <c r="E3414" s="88" t="s">
        <v>18</v>
      </c>
      <c r="F3414" s="88" t="s">
        <v>96</v>
      </c>
      <c r="G3414" s="88" t="s">
        <v>91</v>
      </c>
      <c r="H3414" s="91" t="s">
        <v>32</v>
      </c>
      <c r="I3414" s="92" t="n">
        <v>19</v>
      </c>
      <c r="J3414" s="93" t="n">
        <v>195</v>
      </c>
      <c r="K3414" s="94" t="n">
        <f aca="false">I3414 * J3414</f>
        <v>3705</v>
      </c>
      <c r="L3414" s="94" t="n">
        <f aca="false">K3414 *M3414</f>
        <v>1741.35</v>
      </c>
      <c r="M3414" s="95" t="n">
        <v>0.47</v>
      </c>
      <c r="N3414" s="88" t="s">
        <v>23</v>
      </c>
      <c r="O3414" s="91" t="s">
        <v>218</v>
      </c>
      <c r="P3414" s="0" t="str">
        <f aca="false">RIGHT(H3414,LEN(H3414) - FIND(" ", H3414))</f>
        <v>Street Footwear</v>
      </c>
    </row>
    <row r="3415" customFormat="false" ht="14.25" hidden="false" customHeight="true" outlineLevel="0" collapsed="false">
      <c r="B3415" s="88" t="s">
        <v>43</v>
      </c>
      <c r="C3415" s="89" t="n">
        <v>1197831</v>
      </c>
      <c r="D3415" s="90" t="n">
        <v>44291</v>
      </c>
      <c r="E3415" s="88" t="s">
        <v>18</v>
      </c>
      <c r="F3415" s="88" t="s">
        <v>96</v>
      </c>
      <c r="G3415" s="88" t="s">
        <v>91</v>
      </c>
      <c r="H3415" s="91" t="s">
        <v>24</v>
      </c>
      <c r="I3415" s="92" t="n">
        <v>29</v>
      </c>
      <c r="J3415" s="93" t="n">
        <v>195</v>
      </c>
      <c r="K3415" s="94" t="n">
        <f aca="false">I3415 * J3415</f>
        <v>5655</v>
      </c>
      <c r="L3415" s="94" t="n">
        <f aca="false">K3415 *M3415</f>
        <v>2714.4</v>
      </c>
      <c r="M3415" s="95" t="n">
        <v>0.48</v>
      </c>
      <c r="N3415" s="88" t="s">
        <v>23</v>
      </c>
      <c r="O3415" s="91" t="s">
        <v>218</v>
      </c>
      <c r="P3415" s="0" t="str">
        <f aca="false">RIGHT(H3415,LEN(H3415) - FIND(" ", H3415))</f>
        <v>Athletic Footwear</v>
      </c>
    </row>
    <row r="3416" customFormat="false" ht="14.25" hidden="false" customHeight="true" outlineLevel="0" collapsed="false">
      <c r="B3416" s="88" t="s">
        <v>43</v>
      </c>
      <c r="C3416" s="89" t="n">
        <v>1197831</v>
      </c>
      <c r="D3416" s="90" t="n">
        <v>44291</v>
      </c>
      <c r="E3416" s="88" t="s">
        <v>18</v>
      </c>
      <c r="F3416" s="88" t="s">
        <v>96</v>
      </c>
      <c r="G3416" s="88" t="s">
        <v>91</v>
      </c>
      <c r="H3416" s="91" t="s">
        <v>48</v>
      </c>
      <c r="I3416" s="92" t="n">
        <v>24</v>
      </c>
      <c r="J3416" s="93" t="n">
        <v>138</v>
      </c>
      <c r="K3416" s="94" t="n">
        <f aca="false">I3416 * J3416</f>
        <v>3312</v>
      </c>
      <c r="L3416" s="94" t="n">
        <f aca="false">K3416 *M3416</f>
        <v>1556.64</v>
      </c>
      <c r="M3416" s="95" t="n">
        <v>0.47</v>
      </c>
      <c r="N3416" s="88" t="s">
        <v>23</v>
      </c>
      <c r="O3416" s="91" t="s">
        <v>219</v>
      </c>
      <c r="P3416" s="0" t="str">
        <f aca="false">RIGHT(H3416,LEN(H3416) - FIND(" ", H3416))</f>
        <v>Street Footwear</v>
      </c>
    </row>
    <row r="3417" customFormat="false" ht="14.25" hidden="false" customHeight="true" outlineLevel="0" collapsed="false">
      <c r="B3417" s="88" t="s">
        <v>43</v>
      </c>
      <c r="C3417" s="89" t="n">
        <v>1197831</v>
      </c>
      <c r="D3417" s="90" t="n">
        <v>44291</v>
      </c>
      <c r="E3417" s="88" t="s">
        <v>18</v>
      </c>
      <c r="F3417" s="88" t="s">
        <v>96</v>
      </c>
      <c r="G3417" s="88" t="s">
        <v>91</v>
      </c>
      <c r="H3417" s="91" t="s">
        <v>44</v>
      </c>
      <c r="I3417" s="92" t="n">
        <v>29</v>
      </c>
      <c r="J3417" s="93" t="n">
        <v>113</v>
      </c>
      <c r="K3417" s="94" t="n">
        <f aca="false">I3417 * J3417</f>
        <v>3277</v>
      </c>
      <c r="L3417" s="94" t="n">
        <f aca="false">K3417 *M3417</f>
        <v>1802.35</v>
      </c>
      <c r="M3417" s="95" t="n">
        <v>0.55</v>
      </c>
      <c r="N3417" s="88" t="s">
        <v>23</v>
      </c>
      <c r="O3417" s="91" t="s">
        <v>219</v>
      </c>
      <c r="P3417" s="0" t="str">
        <f aca="false">RIGHT(H3417,LEN(H3417) - FIND(" ", H3417))</f>
        <v>Athletic Footwear</v>
      </c>
    </row>
    <row r="3418" customFormat="false" ht="14.25" hidden="false" customHeight="true" outlineLevel="0" collapsed="false">
      <c r="B3418" s="88" t="s">
        <v>43</v>
      </c>
      <c r="C3418" s="89" t="n">
        <v>1197831</v>
      </c>
      <c r="D3418" s="90" t="n">
        <v>44291</v>
      </c>
      <c r="E3418" s="88" t="s">
        <v>18</v>
      </c>
      <c r="F3418" s="88" t="s">
        <v>96</v>
      </c>
      <c r="G3418" s="88" t="s">
        <v>91</v>
      </c>
      <c r="H3418" s="91" t="s">
        <v>16</v>
      </c>
      <c r="I3418" s="92" t="n">
        <v>34</v>
      </c>
      <c r="J3418" s="93" t="n">
        <v>72</v>
      </c>
      <c r="K3418" s="94" t="n">
        <f aca="false">I3418 * J3418</f>
        <v>2448</v>
      </c>
      <c r="L3418" s="94" t="n">
        <f aca="false">K3418 *M3418</f>
        <v>1052.64</v>
      </c>
      <c r="M3418" s="95" t="n">
        <v>0.43</v>
      </c>
      <c r="N3418" s="88" t="s">
        <v>23</v>
      </c>
      <c r="O3418" s="91" t="s">
        <v>218</v>
      </c>
      <c r="P3418" s="0" t="str">
        <f aca="false">RIGHT(H3418,LEN(H3418) - FIND(" ", H3418))</f>
        <v>Apparel</v>
      </c>
    </row>
    <row r="3419" customFormat="false" ht="14.25" hidden="false" customHeight="true" outlineLevel="0" collapsed="false">
      <c r="B3419" s="88" t="s">
        <v>43</v>
      </c>
      <c r="C3419" s="89" t="n">
        <v>1197831</v>
      </c>
      <c r="D3419" s="90" t="n">
        <v>44291</v>
      </c>
      <c r="E3419" s="88" t="s">
        <v>18</v>
      </c>
      <c r="F3419" s="88" t="s">
        <v>96</v>
      </c>
      <c r="G3419" s="88" t="s">
        <v>91</v>
      </c>
      <c r="H3419" s="91" t="s">
        <v>38</v>
      </c>
      <c r="I3419" s="92" t="n">
        <v>28</v>
      </c>
      <c r="J3419" s="93" t="n">
        <v>138</v>
      </c>
      <c r="K3419" s="94" t="n">
        <f aca="false">I3419 * J3419</f>
        <v>3864</v>
      </c>
      <c r="L3419" s="94" t="n">
        <f aca="false">K3419 *M3419</f>
        <v>2357.04</v>
      </c>
      <c r="M3419" s="95" t="n">
        <v>0.61</v>
      </c>
      <c r="N3419" s="88" t="s">
        <v>23</v>
      </c>
      <c r="O3419" s="91" t="s">
        <v>219</v>
      </c>
      <c r="P3419" s="0" t="str">
        <f aca="false">RIGHT(H3419,LEN(H3419) - FIND(" ", H3419))</f>
        <v>Apparel</v>
      </c>
    </row>
    <row r="3420" customFormat="false" ht="14.25" hidden="false" customHeight="true" outlineLevel="0" collapsed="false">
      <c r="B3420" s="88" t="s">
        <v>30</v>
      </c>
      <c r="C3420" s="89" t="n">
        <v>1197831</v>
      </c>
      <c r="D3420" s="90" t="n">
        <v>44291</v>
      </c>
      <c r="E3420" s="88" t="s">
        <v>40</v>
      </c>
      <c r="F3420" s="88" t="s">
        <v>155</v>
      </c>
      <c r="G3420" s="88" t="s">
        <v>122</v>
      </c>
      <c r="H3420" s="91" t="s">
        <v>48</v>
      </c>
      <c r="I3420" s="92" t="n">
        <v>14</v>
      </c>
      <c r="J3420" s="93" t="n">
        <v>204</v>
      </c>
      <c r="K3420" s="94" t="n">
        <f aca="false">I3420 * J3420</f>
        <v>2856</v>
      </c>
      <c r="L3420" s="94" t="n">
        <f aca="false">K3420 *M3420</f>
        <v>1313.76</v>
      </c>
      <c r="M3420" s="95" t="n">
        <v>0.46</v>
      </c>
      <c r="N3420" s="88" t="s">
        <v>31</v>
      </c>
      <c r="O3420" s="91" t="s">
        <v>219</v>
      </c>
      <c r="P3420" s="0" t="str">
        <f aca="false">RIGHT(H3420,LEN(H3420) - FIND(" ", H3420))</f>
        <v>Street Footwear</v>
      </c>
    </row>
    <row r="3421" customFormat="false" ht="14.25" hidden="false" customHeight="true" outlineLevel="0" collapsed="false">
      <c r="B3421" s="88" t="s">
        <v>43</v>
      </c>
      <c r="C3421" s="89" t="n">
        <v>1197831</v>
      </c>
      <c r="D3421" s="90" t="n">
        <v>44291</v>
      </c>
      <c r="E3421" s="88" t="s">
        <v>18</v>
      </c>
      <c r="F3421" s="88" t="s">
        <v>96</v>
      </c>
      <c r="G3421" s="88" t="s">
        <v>91</v>
      </c>
      <c r="H3421" s="91" t="s">
        <v>32</v>
      </c>
      <c r="I3421" s="92" t="n">
        <v>15</v>
      </c>
      <c r="J3421" s="93" t="n">
        <v>215</v>
      </c>
      <c r="K3421" s="94" t="n">
        <f aca="false">I3421 * J3421</f>
        <v>3225</v>
      </c>
      <c r="L3421" s="94" t="n">
        <f aca="false">K3421 *M3421</f>
        <v>1354.5</v>
      </c>
      <c r="M3421" s="95" t="n">
        <v>0.42</v>
      </c>
      <c r="N3421" s="88" t="s">
        <v>31</v>
      </c>
      <c r="O3421" s="91" t="s">
        <v>218</v>
      </c>
      <c r="P3421" s="0" t="str">
        <f aca="false">RIGHT(H3421,LEN(H3421) - FIND(" ", H3421))</f>
        <v>Street Footwear</v>
      </c>
    </row>
    <row r="3422" customFormat="false" ht="14.25" hidden="false" customHeight="true" outlineLevel="0" collapsed="false">
      <c r="B3422" s="88" t="s">
        <v>43</v>
      </c>
      <c r="C3422" s="89" t="n">
        <v>1197831</v>
      </c>
      <c r="D3422" s="90" t="n">
        <v>44291</v>
      </c>
      <c r="E3422" s="88" t="s">
        <v>18</v>
      </c>
      <c r="F3422" s="88" t="s">
        <v>96</v>
      </c>
      <c r="G3422" s="88" t="s">
        <v>91</v>
      </c>
      <c r="H3422" s="91" t="s">
        <v>24</v>
      </c>
      <c r="I3422" s="92" t="n">
        <v>21</v>
      </c>
      <c r="J3422" s="93" t="n">
        <v>215</v>
      </c>
      <c r="K3422" s="94" t="n">
        <f aca="false">I3422 * J3422</f>
        <v>4515</v>
      </c>
      <c r="L3422" s="94" t="n">
        <f aca="false">K3422 *M3422</f>
        <v>1760.85</v>
      </c>
      <c r="M3422" s="95" t="n">
        <v>0.39</v>
      </c>
      <c r="N3422" s="88" t="s">
        <v>31</v>
      </c>
      <c r="O3422" s="91" t="s">
        <v>218</v>
      </c>
      <c r="P3422" s="0" t="str">
        <f aca="false">RIGHT(H3422,LEN(H3422) - FIND(" ", H3422))</f>
        <v>Athletic Footwear</v>
      </c>
    </row>
    <row r="3423" customFormat="false" ht="14.25" hidden="false" customHeight="true" outlineLevel="0" collapsed="false">
      <c r="B3423" s="88" t="s">
        <v>43</v>
      </c>
      <c r="C3423" s="89" t="n">
        <v>1197831</v>
      </c>
      <c r="D3423" s="90" t="n">
        <v>44291</v>
      </c>
      <c r="E3423" s="88" t="s">
        <v>18</v>
      </c>
      <c r="F3423" s="88" t="s">
        <v>96</v>
      </c>
      <c r="G3423" s="88" t="s">
        <v>91</v>
      </c>
      <c r="H3423" s="91" t="s">
        <v>48</v>
      </c>
      <c r="I3423" s="92" t="n">
        <v>19</v>
      </c>
      <c r="J3423" s="93" t="n">
        <v>162</v>
      </c>
      <c r="K3423" s="94" t="n">
        <f aca="false">I3423 * J3423</f>
        <v>3078</v>
      </c>
      <c r="L3423" s="94" t="n">
        <f aca="false">K3423 *M3423</f>
        <v>1138.86</v>
      </c>
      <c r="M3423" s="95" t="n">
        <v>0.37</v>
      </c>
      <c r="N3423" s="88" t="s">
        <v>31</v>
      </c>
      <c r="O3423" s="91" t="s">
        <v>219</v>
      </c>
      <c r="P3423" s="0" t="str">
        <f aca="false">RIGHT(H3423,LEN(H3423) - FIND(" ", H3423))</f>
        <v>Street Footwear</v>
      </c>
    </row>
    <row r="3424" customFormat="false" ht="14.25" hidden="false" customHeight="true" outlineLevel="0" collapsed="false">
      <c r="B3424" s="88" t="s">
        <v>43</v>
      </c>
      <c r="C3424" s="89" t="n">
        <v>1197831</v>
      </c>
      <c r="D3424" s="90" t="n">
        <v>44291</v>
      </c>
      <c r="E3424" s="88" t="s">
        <v>18</v>
      </c>
      <c r="F3424" s="88" t="s">
        <v>96</v>
      </c>
      <c r="G3424" s="88" t="s">
        <v>91</v>
      </c>
      <c r="H3424" s="91" t="s">
        <v>44</v>
      </c>
      <c r="I3424" s="92" t="n">
        <v>20</v>
      </c>
      <c r="J3424" s="93" t="n">
        <v>116</v>
      </c>
      <c r="K3424" s="94" t="n">
        <f aca="false">I3424 * J3424</f>
        <v>2320</v>
      </c>
      <c r="L3424" s="94" t="n">
        <f aca="false">K3424 *M3424</f>
        <v>1136.8</v>
      </c>
      <c r="M3424" s="95" t="n">
        <v>0.49</v>
      </c>
      <c r="N3424" s="88" t="s">
        <v>31</v>
      </c>
      <c r="O3424" s="91" t="s">
        <v>219</v>
      </c>
      <c r="P3424" s="0" t="str">
        <f aca="false">RIGHT(H3424,LEN(H3424) - FIND(" ", H3424))</f>
        <v>Athletic Footwear</v>
      </c>
    </row>
    <row r="3425" customFormat="false" ht="14.25" hidden="false" customHeight="true" outlineLevel="0" collapsed="false">
      <c r="B3425" s="88" t="s">
        <v>43</v>
      </c>
      <c r="C3425" s="89" t="n">
        <v>1197831</v>
      </c>
      <c r="D3425" s="90" t="n">
        <v>44291</v>
      </c>
      <c r="E3425" s="88" t="s">
        <v>18</v>
      </c>
      <c r="F3425" s="88" t="s">
        <v>96</v>
      </c>
      <c r="G3425" s="88" t="s">
        <v>91</v>
      </c>
      <c r="H3425" s="91" t="s">
        <v>16</v>
      </c>
      <c r="I3425" s="92" t="n">
        <v>27</v>
      </c>
      <c r="J3425" s="93" t="n">
        <v>91</v>
      </c>
      <c r="K3425" s="94" t="n">
        <f aca="false">I3425 * J3425</f>
        <v>2457</v>
      </c>
      <c r="L3425" s="94" t="n">
        <f aca="false">K3425 *M3425</f>
        <v>786.24</v>
      </c>
      <c r="M3425" s="95" t="n">
        <v>0.32</v>
      </c>
      <c r="N3425" s="88" t="s">
        <v>31</v>
      </c>
      <c r="O3425" s="91" t="s">
        <v>218</v>
      </c>
      <c r="P3425" s="0" t="str">
        <f aca="false">RIGHT(H3425,LEN(H3425) - FIND(" ", H3425))</f>
        <v>Apparel</v>
      </c>
    </row>
    <row r="3426" customFormat="false" ht="14.25" hidden="false" customHeight="true" outlineLevel="0" collapsed="false">
      <c r="B3426" s="88" t="s">
        <v>43</v>
      </c>
      <c r="C3426" s="89" t="n">
        <v>1197831</v>
      </c>
      <c r="D3426" s="90" t="n">
        <v>44291</v>
      </c>
      <c r="E3426" s="88" t="s">
        <v>18</v>
      </c>
      <c r="F3426" s="88" t="s">
        <v>96</v>
      </c>
      <c r="G3426" s="88" t="s">
        <v>91</v>
      </c>
      <c r="H3426" s="91" t="s">
        <v>38</v>
      </c>
      <c r="I3426" s="92" t="n">
        <v>23</v>
      </c>
      <c r="J3426" s="93" t="n">
        <v>176</v>
      </c>
      <c r="K3426" s="94" t="n">
        <f aca="false">I3426 * J3426</f>
        <v>4048</v>
      </c>
      <c r="L3426" s="94" t="n">
        <f aca="false">K3426 *M3426</f>
        <v>2307.36</v>
      </c>
      <c r="M3426" s="95" t="n">
        <v>0.57</v>
      </c>
      <c r="N3426" s="88" t="s">
        <v>31</v>
      </c>
      <c r="O3426" s="91" t="s">
        <v>219</v>
      </c>
      <c r="P3426" s="0" t="str">
        <f aca="false">RIGHT(H3426,LEN(H3426) - FIND(" ", H3426))</f>
        <v>Apparel</v>
      </c>
    </row>
    <row r="3427" customFormat="false" ht="14.25" hidden="false" customHeight="true" outlineLevel="0" collapsed="false">
      <c r="B3427" s="88" t="s">
        <v>22</v>
      </c>
      <c r="C3427" s="89" t="n">
        <v>1189833</v>
      </c>
      <c r="D3427" s="90" t="n">
        <v>44292</v>
      </c>
      <c r="E3427" s="88" t="s">
        <v>18</v>
      </c>
      <c r="F3427" s="88" t="s">
        <v>19</v>
      </c>
      <c r="G3427" s="88" t="s">
        <v>129</v>
      </c>
      <c r="H3427" s="91" t="s">
        <v>38</v>
      </c>
      <c r="I3427" s="92" t="n">
        <v>45</v>
      </c>
      <c r="J3427" s="93" t="n">
        <v>625</v>
      </c>
      <c r="K3427" s="94" t="n">
        <f aca="false">I3427 * J3427</f>
        <v>28125</v>
      </c>
      <c r="L3427" s="94" t="n">
        <f aca="false">K3427 *M3427</f>
        <v>5625</v>
      </c>
      <c r="M3427" s="95" t="n">
        <v>0.2</v>
      </c>
      <c r="N3427" s="88" t="s">
        <v>31</v>
      </c>
      <c r="O3427" s="91" t="s">
        <v>219</v>
      </c>
      <c r="P3427" s="0" t="str">
        <f aca="false">RIGHT(H3427,LEN(H3427) - FIND(" ", H3427))</f>
        <v>Apparel</v>
      </c>
    </row>
    <row r="3428" customFormat="false" ht="14.25" hidden="false" customHeight="true" outlineLevel="0" collapsed="false">
      <c r="B3428" s="88" t="s">
        <v>30</v>
      </c>
      <c r="C3428" s="89" t="n">
        <v>1197831</v>
      </c>
      <c r="D3428" s="90" t="n">
        <v>44292</v>
      </c>
      <c r="E3428" s="88" t="s">
        <v>40</v>
      </c>
      <c r="F3428" s="88" t="s">
        <v>155</v>
      </c>
      <c r="G3428" s="88" t="s">
        <v>122</v>
      </c>
      <c r="H3428" s="91" t="s">
        <v>44</v>
      </c>
      <c r="I3428" s="92" t="n">
        <v>30</v>
      </c>
      <c r="J3428" s="93" t="n">
        <v>525</v>
      </c>
      <c r="K3428" s="94" t="n">
        <f aca="false">I3428 * J3428</f>
        <v>15750</v>
      </c>
      <c r="L3428" s="94" t="n">
        <f aca="false">K3428 *M3428</f>
        <v>7875</v>
      </c>
      <c r="M3428" s="95" t="n">
        <v>0.5</v>
      </c>
      <c r="N3428" s="88" t="s">
        <v>31</v>
      </c>
      <c r="O3428" s="91" t="s">
        <v>219</v>
      </c>
      <c r="P3428" s="0" t="str">
        <f aca="false">RIGHT(H3428,LEN(H3428) - FIND(" ", H3428))</f>
        <v>Athletic Footwear</v>
      </c>
    </row>
    <row r="3429" customFormat="false" ht="14.25" hidden="false" customHeight="true" outlineLevel="0" collapsed="false">
      <c r="B3429" s="88" t="s">
        <v>13</v>
      </c>
      <c r="C3429" s="89" t="n">
        <v>1185732</v>
      </c>
      <c r="D3429" s="90" t="n">
        <v>44292</v>
      </c>
      <c r="E3429" s="88" t="s">
        <v>34</v>
      </c>
      <c r="F3429" s="88" t="s">
        <v>151</v>
      </c>
      <c r="G3429" s="88" t="s">
        <v>164</v>
      </c>
      <c r="H3429" s="91" t="s">
        <v>32</v>
      </c>
      <c r="I3429" s="92" t="n">
        <v>35</v>
      </c>
      <c r="J3429" s="93" t="n">
        <v>975</v>
      </c>
      <c r="K3429" s="94" t="n">
        <f aca="false">I3429 * J3429</f>
        <v>34125</v>
      </c>
      <c r="L3429" s="94" t="n">
        <f aca="false">K3429 *M3429</f>
        <v>15356.25</v>
      </c>
      <c r="M3429" s="95" t="n">
        <v>0.45</v>
      </c>
      <c r="N3429" s="88" t="s">
        <v>23</v>
      </c>
      <c r="O3429" s="91" t="s">
        <v>218</v>
      </c>
      <c r="P3429" s="0" t="str">
        <f aca="false">RIGHT(H3429,LEN(H3429) - FIND(" ", H3429))</f>
        <v>Street Footwear</v>
      </c>
    </row>
    <row r="3430" customFormat="false" ht="14.25" hidden="false" customHeight="true" outlineLevel="0" collapsed="false">
      <c r="B3430" s="88" t="s">
        <v>13</v>
      </c>
      <c r="C3430" s="89" t="n">
        <v>1185732</v>
      </c>
      <c r="D3430" s="90" t="n">
        <v>44292</v>
      </c>
      <c r="E3430" s="88" t="s">
        <v>34</v>
      </c>
      <c r="F3430" s="88" t="s">
        <v>151</v>
      </c>
      <c r="G3430" s="88" t="s">
        <v>164</v>
      </c>
      <c r="H3430" s="91" t="s">
        <v>24</v>
      </c>
      <c r="I3430" s="92" t="n">
        <v>35</v>
      </c>
      <c r="J3430" s="93" t="n">
        <v>675</v>
      </c>
      <c r="K3430" s="94" t="n">
        <f aca="false">I3430 * J3430</f>
        <v>23625</v>
      </c>
      <c r="L3430" s="94" t="n">
        <f aca="false">K3430 *M3430</f>
        <v>8268.75</v>
      </c>
      <c r="M3430" s="95" t="n">
        <v>0.35</v>
      </c>
      <c r="N3430" s="88" t="s">
        <v>23</v>
      </c>
      <c r="O3430" s="91" t="s">
        <v>218</v>
      </c>
      <c r="P3430" s="0" t="str">
        <f aca="false">RIGHT(H3430,LEN(H3430) - FIND(" ", H3430))</f>
        <v>Athletic Footwear</v>
      </c>
    </row>
    <row r="3431" customFormat="false" ht="14.25" hidden="false" customHeight="true" outlineLevel="0" collapsed="false">
      <c r="B3431" s="88" t="s">
        <v>13</v>
      </c>
      <c r="C3431" s="89" t="n">
        <v>1185732</v>
      </c>
      <c r="D3431" s="90" t="n">
        <v>44292</v>
      </c>
      <c r="E3431" s="88" t="s">
        <v>34</v>
      </c>
      <c r="F3431" s="88" t="s">
        <v>151</v>
      </c>
      <c r="G3431" s="88" t="s">
        <v>164</v>
      </c>
      <c r="H3431" s="91" t="s">
        <v>48</v>
      </c>
      <c r="I3431" s="92" t="n">
        <v>25</v>
      </c>
      <c r="J3431" s="93" t="n">
        <v>675</v>
      </c>
      <c r="K3431" s="94" t="n">
        <f aca="false">I3431 * J3431</f>
        <v>16875</v>
      </c>
      <c r="L3431" s="94" t="n">
        <f aca="false">K3431 *M3431</f>
        <v>4218.75</v>
      </c>
      <c r="M3431" s="95" t="n">
        <v>0.25</v>
      </c>
      <c r="N3431" s="88" t="s">
        <v>23</v>
      </c>
      <c r="O3431" s="91" t="s">
        <v>219</v>
      </c>
      <c r="P3431" s="0" t="str">
        <f aca="false">RIGHT(H3431,LEN(H3431) - FIND(" ", H3431))</f>
        <v>Street Footwear</v>
      </c>
    </row>
    <row r="3432" customFormat="false" ht="14.25" hidden="false" customHeight="true" outlineLevel="0" collapsed="false">
      <c r="B3432" s="88" t="s">
        <v>13</v>
      </c>
      <c r="C3432" s="89" t="n">
        <v>1185732</v>
      </c>
      <c r="D3432" s="90" t="n">
        <v>44292</v>
      </c>
      <c r="E3432" s="88" t="s">
        <v>34</v>
      </c>
      <c r="F3432" s="88" t="s">
        <v>151</v>
      </c>
      <c r="G3432" s="88" t="s">
        <v>164</v>
      </c>
      <c r="H3432" s="91" t="s">
        <v>44</v>
      </c>
      <c r="I3432" s="92" t="n">
        <v>30</v>
      </c>
      <c r="J3432" s="93" t="n">
        <v>600</v>
      </c>
      <c r="K3432" s="94" t="n">
        <f aca="false">I3432 * J3432</f>
        <v>18000</v>
      </c>
      <c r="L3432" s="94" t="n">
        <f aca="false">K3432 *M3432</f>
        <v>5400</v>
      </c>
      <c r="M3432" s="95" t="n">
        <v>0.3</v>
      </c>
      <c r="N3432" s="88" t="s">
        <v>23</v>
      </c>
      <c r="O3432" s="91" t="s">
        <v>219</v>
      </c>
      <c r="P3432" s="0" t="str">
        <f aca="false">RIGHT(H3432,LEN(H3432) - FIND(" ", H3432))</f>
        <v>Athletic Footwear</v>
      </c>
    </row>
    <row r="3433" customFormat="false" ht="14.25" hidden="false" customHeight="true" outlineLevel="0" collapsed="false">
      <c r="B3433" s="88" t="s">
        <v>13</v>
      </c>
      <c r="C3433" s="89" t="n">
        <v>1185732</v>
      </c>
      <c r="D3433" s="90" t="n">
        <v>44292</v>
      </c>
      <c r="E3433" s="88" t="s">
        <v>34</v>
      </c>
      <c r="F3433" s="88" t="s">
        <v>151</v>
      </c>
      <c r="G3433" s="88" t="s">
        <v>164</v>
      </c>
      <c r="H3433" s="91" t="s">
        <v>16</v>
      </c>
      <c r="I3433" s="92" t="n">
        <v>50</v>
      </c>
      <c r="J3433" s="93" t="n">
        <v>625</v>
      </c>
      <c r="K3433" s="94" t="n">
        <f aca="false">I3433 * J3433</f>
        <v>31250</v>
      </c>
      <c r="L3433" s="94" t="n">
        <f aca="false">K3433 *M3433</f>
        <v>10937.5</v>
      </c>
      <c r="M3433" s="95" t="n">
        <v>0.35</v>
      </c>
      <c r="N3433" s="88" t="s">
        <v>23</v>
      </c>
      <c r="O3433" s="91" t="s">
        <v>218</v>
      </c>
      <c r="P3433" s="0" t="str">
        <f aca="false">RIGHT(H3433,LEN(H3433) - FIND(" ", H3433))</f>
        <v>Apparel</v>
      </c>
    </row>
    <row r="3434" customFormat="false" ht="14.25" hidden="false" customHeight="true" outlineLevel="0" collapsed="false">
      <c r="B3434" s="88" t="s">
        <v>13</v>
      </c>
      <c r="C3434" s="89" t="n">
        <v>1185732</v>
      </c>
      <c r="D3434" s="90" t="n">
        <v>44292</v>
      </c>
      <c r="E3434" s="88" t="s">
        <v>34</v>
      </c>
      <c r="F3434" s="88" t="s">
        <v>151</v>
      </c>
      <c r="G3434" s="88" t="s">
        <v>164</v>
      </c>
      <c r="H3434" s="91" t="s">
        <v>38</v>
      </c>
      <c r="I3434" s="92" t="n">
        <v>40</v>
      </c>
      <c r="J3434" s="93" t="n">
        <v>775</v>
      </c>
      <c r="K3434" s="94" t="n">
        <f aca="false">I3434 * J3434</f>
        <v>31000</v>
      </c>
      <c r="L3434" s="94" t="n">
        <f aca="false">K3434 *M3434</f>
        <v>15500</v>
      </c>
      <c r="M3434" s="95" t="n">
        <v>0.5</v>
      </c>
      <c r="N3434" s="88" t="s">
        <v>23</v>
      </c>
      <c r="O3434" s="91" t="s">
        <v>219</v>
      </c>
      <c r="P3434" s="0" t="str">
        <f aca="false">RIGHT(H3434,LEN(H3434) - FIND(" ", H3434))</f>
        <v>Apparel</v>
      </c>
    </row>
    <row r="3435" customFormat="false" ht="14.25" hidden="false" customHeight="true" outlineLevel="0" collapsed="false">
      <c r="B3435" s="88" t="s">
        <v>13</v>
      </c>
      <c r="C3435" s="89" t="n">
        <v>1185732</v>
      </c>
      <c r="D3435" s="90" t="n">
        <v>44292</v>
      </c>
      <c r="E3435" s="88" t="s">
        <v>29</v>
      </c>
      <c r="F3435" s="88" t="s">
        <v>103</v>
      </c>
      <c r="G3435" s="88" t="s">
        <v>108</v>
      </c>
      <c r="H3435" s="91" t="s">
        <v>32</v>
      </c>
      <c r="I3435" s="92" t="n">
        <v>20</v>
      </c>
      <c r="J3435" s="93" t="n">
        <v>475</v>
      </c>
      <c r="K3435" s="94" t="n">
        <f aca="false">I3435 * J3435</f>
        <v>9500</v>
      </c>
      <c r="L3435" s="94" t="n">
        <f aca="false">K3435 *M3435</f>
        <v>2850</v>
      </c>
      <c r="M3435" s="95" t="n">
        <v>0.3</v>
      </c>
      <c r="N3435" s="88" t="s">
        <v>14</v>
      </c>
      <c r="O3435" s="91" t="s">
        <v>218</v>
      </c>
      <c r="P3435" s="0" t="str">
        <f aca="false">RIGHT(H3435,LEN(H3435) - FIND(" ", H3435))</f>
        <v>Street Footwear</v>
      </c>
    </row>
    <row r="3436" customFormat="false" ht="14.25" hidden="false" customHeight="true" outlineLevel="0" collapsed="false">
      <c r="B3436" s="88" t="s">
        <v>13</v>
      </c>
      <c r="C3436" s="89" t="n">
        <v>1185732</v>
      </c>
      <c r="D3436" s="90" t="n">
        <v>44292</v>
      </c>
      <c r="E3436" s="88" t="s">
        <v>29</v>
      </c>
      <c r="F3436" s="88" t="s">
        <v>103</v>
      </c>
      <c r="G3436" s="88" t="s">
        <v>108</v>
      </c>
      <c r="H3436" s="91" t="s">
        <v>24</v>
      </c>
      <c r="I3436" s="92" t="n">
        <v>20</v>
      </c>
      <c r="J3436" s="93" t="n">
        <v>175</v>
      </c>
      <c r="K3436" s="94" t="n">
        <f aca="false">I3436 * J3436</f>
        <v>3500</v>
      </c>
      <c r="L3436" s="94" t="n">
        <f aca="false">K3436 *M3436</f>
        <v>1225</v>
      </c>
      <c r="M3436" s="95" t="n">
        <v>0.35</v>
      </c>
      <c r="N3436" s="88" t="s">
        <v>14</v>
      </c>
      <c r="O3436" s="91" t="s">
        <v>218</v>
      </c>
      <c r="P3436" s="0" t="str">
        <f aca="false">RIGHT(H3436,LEN(H3436) - FIND(" ", H3436))</f>
        <v>Athletic Footwear</v>
      </c>
    </row>
    <row r="3437" customFormat="false" ht="14.25" hidden="false" customHeight="true" outlineLevel="0" collapsed="false">
      <c r="B3437" s="88" t="s">
        <v>13</v>
      </c>
      <c r="C3437" s="89" t="n">
        <v>1185732</v>
      </c>
      <c r="D3437" s="90" t="n">
        <v>44292</v>
      </c>
      <c r="E3437" s="88" t="s">
        <v>29</v>
      </c>
      <c r="F3437" s="88" t="s">
        <v>103</v>
      </c>
      <c r="G3437" s="88" t="s">
        <v>108</v>
      </c>
      <c r="H3437" s="91" t="s">
        <v>48</v>
      </c>
      <c r="I3437" s="92" t="n">
        <v>10</v>
      </c>
      <c r="J3437" s="93" t="n">
        <v>175</v>
      </c>
      <c r="K3437" s="94" t="n">
        <f aca="false">I3437 * J3437</f>
        <v>1750</v>
      </c>
      <c r="L3437" s="94" t="n">
        <f aca="false">K3437 *M3437</f>
        <v>525</v>
      </c>
      <c r="M3437" s="95" t="n">
        <v>0.3</v>
      </c>
      <c r="N3437" s="88" t="s">
        <v>14</v>
      </c>
      <c r="O3437" s="91" t="s">
        <v>219</v>
      </c>
      <c r="P3437" s="0" t="str">
        <f aca="false">RIGHT(H3437,LEN(H3437) - FIND(" ", H3437))</f>
        <v>Street Footwear</v>
      </c>
    </row>
    <row r="3438" customFormat="false" ht="14.25" hidden="false" customHeight="true" outlineLevel="0" collapsed="false">
      <c r="B3438" s="88" t="s">
        <v>13</v>
      </c>
      <c r="C3438" s="89" t="n">
        <v>1185732</v>
      </c>
      <c r="D3438" s="90" t="n">
        <v>44292</v>
      </c>
      <c r="E3438" s="88" t="s">
        <v>29</v>
      </c>
      <c r="F3438" s="88" t="s">
        <v>103</v>
      </c>
      <c r="G3438" s="88" t="s">
        <v>108</v>
      </c>
      <c r="H3438" s="91" t="s">
        <v>44</v>
      </c>
      <c r="I3438" s="92" t="n">
        <v>15</v>
      </c>
      <c r="J3438" s="93" t="n">
        <v>100</v>
      </c>
      <c r="K3438" s="94" t="n">
        <f aca="false">I3438 * J3438</f>
        <v>1500</v>
      </c>
      <c r="L3438" s="94" t="n">
        <f aca="false">K3438 *M3438</f>
        <v>450</v>
      </c>
      <c r="M3438" s="95" t="n">
        <v>0.3</v>
      </c>
      <c r="N3438" s="88" t="s">
        <v>14</v>
      </c>
      <c r="O3438" s="91" t="s">
        <v>219</v>
      </c>
      <c r="P3438" s="0" t="str">
        <f aca="false">RIGHT(H3438,LEN(H3438) - FIND(" ", H3438))</f>
        <v>Athletic Footwear</v>
      </c>
    </row>
    <row r="3439" customFormat="false" ht="14.25" hidden="false" customHeight="true" outlineLevel="0" collapsed="false">
      <c r="B3439" s="88" t="s">
        <v>13</v>
      </c>
      <c r="C3439" s="89" t="n">
        <v>1185732</v>
      </c>
      <c r="D3439" s="90" t="n">
        <v>44292</v>
      </c>
      <c r="E3439" s="88" t="s">
        <v>29</v>
      </c>
      <c r="F3439" s="88" t="s">
        <v>103</v>
      </c>
      <c r="G3439" s="88" t="s">
        <v>108</v>
      </c>
      <c r="H3439" s="91" t="s">
        <v>16</v>
      </c>
      <c r="I3439" s="92" t="n">
        <v>60</v>
      </c>
      <c r="J3439" s="93" t="n">
        <v>125</v>
      </c>
      <c r="K3439" s="94" t="n">
        <f aca="false">I3439 * J3439</f>
        <v>7500</v>
      </c>
      <c r="L3439" s="94" t="n">
        <f aca="false">K3439 *M3439</f>
        <v>3750</v>
      </c>
      <c r="M3439" s="95" t="n">
        <v>0.5</v>
      </c>
      <c r="N3439" s="88" t="s">
        <v>14</v>
      </c>
      <c r="O3439" s="91" t="s">
        <v>218</v>
      </c>
      <c r="P3439" s="0" t="str">
        <f aca="false">RIGHT(H3439,LEN(H3439) - FIND(" ", H3439))</f>
        <v>Apparel</v>
      </c>
    </row>
    <row r="3440" customFormat="false" ht="14.25" hidden="false" customHeight="true" outlineLevel="0" collapsed="false">
      <c r="B3440" s="88" t="s">
        <v>13</v>
      </c>
      <c r="C3440" s="89" t="n">
        <v>1185732</v>
      </c>
      <c r="D3440" s="90" t="n">
        <v>44292</v>
      </c>
      <c r="E3440" s="88" t="s">
        <v>29</v>
      </c>
      <c r="F3440" s="88" t="s">
        <v>103</v>
      </c>
      <c r="G3440" s="88" t="s">
        <v>108</v>
      </c>
      <c r="H3440" s="91" t="s">
        <v>38</v>
      </c>
      <c r="I3440" s="92" t="n">
        <v>50</v>
      </c>
      <c r="J3440" s="93" t="n">
        <v>250</v>
      </c>
      <c r="K3440" s="94" t="n">
        <f aca="false">I3440 * J3440</f>
        <v>12500</v>
      </c>
      <c r="L3440" s="94" t="n">
        <f aca="false">K3440 *M3440</f>
        <v>5000</v>
      </c>
      <c r="M3440" s="95" t="n">
        <v>0.4</v>
      </c>
      <c r="N3440" s="88" t="s">
        <v>14</v>
      </c>
      <c r="O3440" s="91" t="s">
        <v>219</v>
      </c>
      <c r="P3440" s="0" t="str">
        <f aca="false">RIGHT(H3440,LEN(H3440) - FIND(" ", H3440))</f>
        <v>Apparel</v>
      </c>
    </row>
    <row r="3441" customFormat="false" ht="14.25" hidden="false" customHeight="true" outlineLevel="0" collapsed="false">
      <c r="B3441" s="88" t="s">
        <v>22</v>
      </c>
      <c r="C3441" s="89" t="n">
        <v>1189833</v>
      </c>
      <c r="D3441" s="90" t="n">
        <v>44292</v>
      </c>
      <c r="E3441" s="88" t="s">
        <v>18</v>
      </c>
      <c r="F3441" s="88" t="s">
        <v>19</v>
      </c>
      <c r="G3441" s="88" t="s">
        <v>129</v>
      </c>
      <c r="H3441" s="91" t="s">
        <v>38</v>
      </c>
      <c r="I3441" s="92" t="n">
        <v>41</v>
      </c>
      <c r="J3441" s="93" t="n">
        <v>188</v>
      </c>
      <c r="K3441" s="94" t="n">
        <f aca="false">I3441 * J3441</f>
        <v>7708</v>
      </c>
      <c r="L3441" s="94" t="n">
        <f aca="false">K3441 *M3441</f>
        <v>2697.8</v>
      </c>
      <c r="M3441" s="95" t="n">
        <v>0.35</v>
      </c>
      <c r="N3441" s="88" t="s">
        <v>23</v>
      </c>
      <c r="O3441" s="91" t="s">
        <v>219</v>
      </c>
      <c r="P3441" s="0" t="str">
        <f aca="false">RIGHT(H3441,LEN(H3441) - FIND(" ", H3441))</f>
        <v>Apparel</v>
      </c>
    </row>
    <row r="3442" customFormat="false" ht="14.25" hidden="false" customHeight="true" outlineLevel="0" collapsed="false">
      <c r="B3442" s="88" t="s">
        <v>30</v>
      </c>
      <c r="C3442" s="89" t="n">
        <v>1197831</v>
      </c>
      <c r="D3442" s="90" t="n">
        <v>44292</v>
      </c>
      <c r="E3442" s="88" t="s">
        <v>40</v>
      </c>
      <c r="F3442" s="88" t="s">
        <v>155</v>
      </c>
      <c r="G3442" s="88" t="s">
        <v>122</v>
      </c>
      <c r="H3442" s="91" t="s">
        <v>44</v>
      </c>
      <c r="I3442" s="92" t="n">
        <v>27</v>
      </c>
      <c r="J3442" s="93" t="n">
        <v>142</v>
      </c>
      <c r="K3442" s="94" t="n">
        <f aca="false">I3442 * J3442</f>
        <v>3834</v>
      </c>
      <c r="L3442" s="94" t="n">
        <f aca="false">K3442 *M3442</f>
        <v>2300.4</v>
      </c>
      <c r="M3442" s="95" t="n">
        <v>0.6</v>
      </c>
      <c r="N3442" s="88" t="s">
        <v>23</v>
      </c>
      <c r="O3442" s="91" t="s">
        <v>219</v>
      </c>
      <c r="P3442" s="0" t="str">
        <f aca="false">RIGHT(H3442,LEN(H3442) - FIND(" ", H3442))</f>
        <v>Athletic Footwear</v>
      </c>
    </row>
    <row r="3443" customFormat="false" ht="14.25" hidden="false" customHeight="true" outlineLevel="0" collapsed="false">
      <c r="B3443" s="88" t="s">
        <v>13</v>
      </c>
      <c r="C3443" s="89" t="n">
        <v>1185732</v>
      </c>
      <c r="D3443" s="90" t="n">
        <v>44292</v>
      </c>
      <c r="E3443" s="88" t="s">
        <v>34</v>
      </c>
      <c r="F3443" s="88" t="s">
        <v>151</v>
      </c>
      <c r="G3443" s="88" t="s">
        <v>164</v>
      </c>
      <c r="H3443" s="91" t="s">
        <v>32</v>
      </c>
      <c r="I3443" s="92" t="n">
        <v>33</v>
      </c>
      <c r="J3443" s="93" t="n">
        <v>283</v>
      </c>
      <c r="K3443" s="94" t="n">
        <f aca="false">I3443 * J3443</f>
        <v>9339</v>
      </c>
      <c r="L3443" s="94" t="n">
        <f aca="false">K3443 *M3443</f>
        <v>5323.23</v>
      </c>
      <c r="M3443" s="95" t="n">
        <v>0.57</v>
      </c>
      <c r="N3443" s="88" t="s">
        <v>23</v>
      </c>
      <c r="O3443" s="91" t="s">
        <v>218</v>
      </c>
      <c r="P3443" s="0" t="str">
        <f aca="false">RIGHT(H3443,LEN(H3443) - FIND(" ", H3443))</f>
        <v>Street Footwear</v>
      </c>
    </row>
    <row r="3444" customFormat="false" ht="14.25" hidden="false" customHeight="true" outlineLevel="0" collapsed="false">
      <c r="B3444" s="88" t="s">
        <v>13</v>
      </c>
      <c r="C3444" s="89" t="n">
        <v>1185732</v>
      </c>
      <c r="D3444" s="90" t="n">
        <v>44292</v>
      </c>
      <c r="E3444" s="88" t="s">
        <v>34</v>
      </c>
      <c r="F3444" s="88" t="s">
        <v>151</v>
      </c>
      <c r="G3444" s="88" t="s">
        <v>164</v>
      </c>
      <c r="H3444" s="91" t="s">
        <v>24</v>
      </c>
      <c r="I3444" s="92" t="n">
        <v>34</v>
      </c>
      <c r="J3444" s="93" t="n">
        <v>182</v>
      </c>
      <c r="K3444" s="94" t="n">
        <f aca="false">I3444 * J3444</f>
        <v>6188</v>
      </c>
      <c r="L3444" s="94" t="n">
        <f aca="false">K3444 *M3444</f>
        <v>2846.48</v>
      </c>
      <c r="M3444" s="95" t="n">
        <v>0.46</v>
      </c>
      <c r="N3444" s="88" t="s">
        <v>23</v>
      </c>
      <c r="O3444" s="91" t="s">
        <v>218</v>
      </c>
      <c r="P3444" s="0" t="str">
        <f aca="false">RIGHT(H3444,LEN(H3444) - FIND(" ", H3444))</f>
        <v>Athletic Footwear</v>
      </c>
    </row>
    <row r="3445" customFormat="false" ht="14.25" hidden="false" customHeight="true" outlineLevel="0" collapsed="false">
      <c r="B3445" s="88" t="s">
        <v>13</v>
      </c>
      <c r="C3445" s="89" t="n">
        <v>1185732</v>
      </c>
      <c r="D3445" s="90" t="n">
        <v>44292</v>
      </c>
      <c r="E3445" s="88" t="s">
        <v>34</v>
      </c>
      <c r="F3445" s="88" t="s">
        <v>151</v>
      </c>
      <c r="G3445" s="88" t="s">
        <v>164</v>
      </c>
      <c r="H3445" s="91" t="s">
        <v>48</v>
      </c>
      <c r="I3445" s="92" t="n">
        <v>24</v>
      </c>
      <c r="J3445" s="93" t="n">
        <v>182</v>
      </c>
      <c r="K3445" s="94" t="n">
        <f aca="false">I3445 * J3445</f>
        <v>4368</v>
      </c>
      <c r="L3445" s="94" t="n">
        <f aca="false">K3445 *M3445</f>
        <v>1659.84</v>
      </c>
      <c r="M3445" s="95" t="n">
        <v>0.38</v>
      </c>
      <c r="N3445" s="88" t="s">
        <v>23</v>
      </c>
      <c r="O3445" s="91" t="s">
        <v>219</v>
      </c>
      <c r="P3445" s="0" t="str">
        <f aca="false">RIGHT(H3445,LEN(H3445) - FIND(" ", H3445))</f>
        <v>Street Footwear</v>
      </c>
    </row>
    <row r="3446" customFormat="false" ht="14.25" hidden="false" customHeight="true" outlineLevel="0" collapsed="false">
      <c r="B3446" s="88" t="s">
        <v>13</v>
      </c>
      <c r="C3446" s="89" t="n">
        <v>1185732</v>
      </c>
      <c r="D3446" s="90" t="n">
        <v>44292</v>
      </c>
      <c r="E3446" s="88" t="s">
        <v>34</v>
      </c>
      <c r="F3446" s="88" t="s">
        <v>151</v>
      </c>
      <c r="G3446" s="88" t="s">
        <v>164</v>
      </c>
      <c r="H3446" s="91" t="s">
        <v>44</v>
      </c>
      <c r="I3446" s="92" t="n">
        <v>27</v>
      </c>
      <c r="J3446" s="93" t="n">
        <v>180</v>
      </c>
      <c r="K3446" s="94" t="n">
        <f aca="false">I3446 * J3446</f>
        <v>4860</v>
      </c>
      <c r="L3446" s="94" t="n">
        <f aca="false">K3446 *M3446</f>
        <v>2089.8</v>
      </c>
      <c r="M3446" s="95" t="n">
        <v>0.43</v>
      </c>
      <c r="N3446" s="88" t="s">
        <v>23</v>
      </c>
      <c r="O3446" s="91" t="s">
        <v>219</v>
      </c>
      <c r="P3446" s="0" t="str">
        <f aca="false">RIGHT(H3446,LEN(H3446) - FIND(" ", H3446))</f>
        <v>Athletic Footwear</v>
      </c>
    </row>
    <row r="3447" customFormat="false" ht="14.25" hidden="false" customHeight="true" outlineLevel="0" collapsed="false">
      <c r="B3447" s="88" t="s">
        <v>13</v>
      </c>
      <c r="C3447" s="89" t="n">
        <v>1185732</v>
      </c>
      <c r="D3447" s="90" t="n">
        <v>44292</v>
      </c>
      <c r="E3447" s="88" t="s">
        <v>34</v>
      </c>
      <c r="F3447" s="88" t="s">
        <v>151</v>
      </c>
      <c r="G3447" s="88" t="s">
        <v>164</v>
      </c>
      <c r="H3447" s="91" t="s">
        <v>16</v>
      </c>
      <c r="I3447" s="92" t="n">
        <v>47</v>
      </c>
      <c r="J3447" s="93" t="n">
        <v>188</v>
      </c>
      <c r="K3447" s="94" t="n">
        <f aca="false">I3447 * J3447</f>
        <v>8836</v>
      </c>
      <c r="L3447" s="94" t="n">
        <f aca="false">K3447 *M3447</f>
        <v>4418</v>
      </c>
      <c r="M3447" s="95" t="n">
        <v>0.5</v>
      </c>
      <c r="N3447" s="88" t="s">
        <v>23</v>
      </c>
      <c r="O3447" s="91" t="s">
        <v>218</v>
      </c>
      <c r="P3447" s="0" t="str">
        <f aca="false">RIGHT(H3447,LEN(H3447) - FIND(" ", H3447))</f>
        <v>Apparel</v>
      </c>
    </row>
    <row r="3448" customFormat="false" ht="14.25" hidden="false" customHeight="true" outlineLevel="0" collapsed="false">
      <c r="B3448" s="88" t="s">
        <v>13</v>
      </c>
      <c r="C3448" s="89" t="n">
        <v>1185732</v>
      </c>
      <c r="D3448" s="90" t="n">
        <v>44292</v>
      </c>
      <c r="E3448" s="88" t="s">
        <v>34</v>
      </c>
      <c r="F3448" s="88" t="s">
        <v>151</v>
      </c>
      <c r="G3448" s="88" t="s">
        <v>164</v>
      </c>
      <c r="H3448" s="91" t="s">
        <v>38</v>
      </c>
      <c r="I3448" s="92" t="n">
        <v>39</v>
      </c>
      <c r="J3448" s="93" t="n">
        <v>209</v>
      </c>
      <c r="K3448" s="94" t="n">
        <f aca="false">I3448 * J3448</f>
        <v>8151</v>
      </c>
      <c r="L3448" s="94" t="n">
        <f aca="false">K3448 *M3448</f>
        <v>5135.13</v>
      </c>
      <c r="M3448" s="95" t="n">
        <v>0.63</v>
      </c>
      <c r="N3448" s="88" t="s">
        <v>23</v>
      </c>
      <c r="O3448" s="91" t="s">
        <v>219</v>
      </c>
      <c r="P3448" s="0" t="str">
        <f aca="false">RIGHT(H3448,LEN(H3448) - FIND(" ", H3448))</f>
        <v>Apparel</v>
      </c>
    </row>
    <row r="3449" customFormat="false" ht="14.25" hidden="false" customHeight="true" outlineLevel="0" collapsed="false">
      <c r="B3449" s="88" t="s">
        <v>13</v>
      </c>
      <c r="C3449" s="89" t="n">
        <v>1185732</v>
      </c>
      <c r="D3449" s="90" t="n">
        <v>44292</v>
      </c>
      <c r="E3449" s="88" t="s">
        <v>29</v>
      </c>
      <c r="F3449" s="88" t="s">
        <v>103</v>
      </c>
      <c r="G3449" s="88" t="s">
        <v>108</v>
      </c>
      <c r="H3449" s="91" t="s">
        <v>32</v>
      </c>
      <c r="I3449" s="92" t="n">
        <v>20</v>
      </c>
      <c r="J3449" s="93" t="n">
        <v>124</v>
      </c>
      <c r="K3449" s="94" t="n">
        <f aca="false">I3449 * J3449</f>
        <v>2480</v>
      </c>
      <c r="L3449" s="94" t="n">
        <f aca="false">K3449 *M3449</f>
        <v>1116</v>
      </c>
      <c r="M3449" s="95" t="n">
        <v>0.45</v>
      </c>
      <c r="N3449" s="88" t="s">
        <v>23</v>
      </c>
      <c r="O3449" s="91" t="s">
        <v>218</v>
      </c>
      <c r="P3449" s="0" t="str">
        <f aca="false">RIGHT(H3449,LEN(H3449) - FIND(" ", H3449))</f>
        <v>Street Footwear</v>
      </c>
    </row>
    <row r="3450" customFormat="false" ht="14.25" hidden="false" customHeight="true" outlineLevel="0" collapsed="false">
      <c r="B3450" s="88" t="s">
        <v>13</v>
      </c>
      <c r="C3450" s="89" t="n">
        <v>1185732</v>
      </c>
      <c r="D3450" s="90" t="n">
        <v>44292</v>
      </c>
      <c r="E3450" s="88" t="s">
        <v>29</v>
      </c>
      <c r="F3450" s="88" t="s">
        <v>103</v>
      </c>
      <c r="G3450" s="88" t="s">
        <v>108</v>
      </c>
      <c r="H3450" s="91" t="s">
        <v>24</v>
      </c>
      <c r="I3450" s="92" t="n">
        <v>18</v>
      </c>
      <c r="J3450" s="93" t="n">
        <v>49</v>
      </c>
      <c r="K3450" s="94" t="n">
        <f aca="false">I3450 * J3450</f>
        <v>882</v>
      </c>
      <c r="L3450" s="94" t="n">
        <f aca="false">K3450 *M3450</f>
        <v>432.18</v>
      </c>
      <c r="M3450" s="95" t="n">
        <v>0.49</v>
      </c>
      <c r="N3450" s="88" t="s">
        <v>23</v>
      </c>
      <c r="O3450" s="91" t="s">
        <v>218</v>
      </c>
      <c r="P3450" s="0" t="str">
        <f aca="false">RIGHT(H3450,LEN(H3450) - FIND(" ", H3450))</f>
        <v>Athletic Footwear</v>
      </c>
    </row>
    <row r="3451" customFormat="false" ht="14.25" hidden="false" customHeight="true" outlineLevel="0" collapsed="false">
      <c r="B3451" s="88" t="s">
        <v>13</v>
      </c>
      <c r="C3451" s="89" t="n">
        <v>1185732</v>
      </c>
      <c r="D3451" s="90" t="n">
        <v>44292</v>
      </c>
      <c r="E3451" s="88" t="s">
        <v>29</v>
      </c>
      <c r="F3451" s="88" t="s">
        <v>103</v>
      </c>
      <c r="G3451" s="88" t="s">
        <v>108</v>
      </c>
      <c r="H3451" s="91" t="s">
        <v>48</v>
      </c>
      <c r="I3451" s="92" t="n">
        <v>10</v>
      </c>
      <c r="J3451" s="93" t="n">
        <v>53</v>
      </c>
      <c r="K3451" s="94" t="n">
        <f aca="false">I3451 * J3451</f>
        <v>530</v>
      </c>
      <c r="L3451" s="94" t="n">
        <f aca="false">K3451 *M3451</f>
        <v>233.2</v>
      </c>
      <c r="M3451" s="95" t="n">
        <v>0.44</v>
      </c>
      <c r="N3451" s="88" t="s">
        <v>23</v>
      </c>
      <c r="O3451" s="91" t="s">
        <v>219</v>
      </c>
      <c r="P3451" s="0" t="str">
        <f aca="false">RIGHT(H3451,LEN(H3451) - FIND(" ", H3451))</f>
        <v>Street Footwear</v>
      </c>
    </row>
    <row r="3452" customFormat="false" ht="14.25" hidden="false" customHeight="true" outlineLevel="0" collapsed="false">
      <c r="B3452" s="88" t="s">
        <v>13</v>
      </c>
      <c r="C3452" s="89" t="n">
        <v>1185732</v>
      </c>
      <c r="D3452" s="90" t="n">
        <v>44292</v>
      </c>
      <c r="E3452" s="88" t="s">
        <v>29</v>
      </c>
      <c r="F3452" s="88" t="s">
        <v>103</v>
      </c>
      <c r="G3452" s="88" t="s">
        <v>108</v>
      </c>
      <c r="H3452" s="91" t="s">
        <v>44</v>
      </c>
      <c r="I3452" s="92" t="n">
        <v>15</v>
      </c>
      <c r="J3452" s="93" t="n">
        <v>28</v>
      </c>
      <c r="K3452" s="94" t="n">
        <f aca="false">I3452 * J3452</f>
        <v>420</v>
      </c>
      <c r="L3452" s="94" t="n">
        <f aca="false">K3452 *M3452</f>
        <v>189</v>
      </c>
      <c r="M3452" s="95" t="n">
        <v>0.45</v>
      </c>
      <c r="N3452" s="88" t="s">
        <v>23</v>
      </c>
      <c r="O3452" s="91" t="s">
        <v>219</v>
      </c>
      <c r="P3452" s="0" t="str">
        <f aca="false">RIGHT(H3452,LEN(H3452) - FIND(" ", H3452))</f>
        <v>Athletic Footwear</v>
      </c>
    </row>
    <row r="3453" customFormat="false" ht="14.25" hidden="false" customHeight="true" outlineLevel="0" collapsed="false">
      <c r="B3453" s="88" t="s">
        <v>13</v>
      </c>
      <c r="C3453" s="89" t="n">
        <v>1185732</v>
      </c>
      <c r="D3453" s="90" t="n">
        <v>44292</v>
      </c>
      <c r="E3453" s="88" t="s">
        <v>29</v>
      </c>
      <c r="F3453" s="88" t="s">
        <v>103</v>
      </c>
      <c r="G3453" s="88" t="s">
        <v>108</v>
      </c>
      <c r="H3453" s="91" t="s">
        <v>16</v>
      </c>
      <c r="I3453" s="92" t="n">
        <v>55</v>
      </c>
      <c r="J3453" s="93" t="n">
        <v>34</v>
      </c>
      <c r="K3453" s="94" t="n">
        <f aca="false">I3453 * J3453</f>
        <v>1870</v>
      </c>
      <c r="L3453" s="94" t="n">
        <f aca="false">K3453 *M3453</f>
        <v>1140.7</v>
      </c>
      <c r="M3453" s="95" t="n">
        <v>0.61</v>
      </c>
      <c r="N3453" s="88" t="s">
        <v>23</v>
      </c>
      <c r="O3453" s="91" t="s">
        <v>218</v>
      </c>
      <c r="P3453" s="0" t="str">
        <f aca="false">RIGHT(H3453,LEN(H3453) - FIND(" ", H3453))</f>
        <v>Apparel</v>
      </c>
    </row>
    <row r="3454" customFormat="false" ht="14.25" hidden="false" customHeight="true" outlineLevel="0" collapsed="false">
      <c r="B3454" s="88" t="s">
        <v>13</v>
      </c>
      <c r="C3454" s="89" t="n">
        <v>1185732</v>
      </c>
      <c r="D3454" s="90" t="n">
        <v>44292</v>
      </c>
      <c r="E3454" s="88" t="s">
        <v>29</v>
      </c>
      <c r="F3454" s="88" t="s">
        <v>103</v>
      </c>
      <c r="G3454" s="88" t="s">
        <v>108</v>
      </c>
      <c r="H3454" s="91" t="s">
        <v>38</v>
      </c>
      <c r="I3454" s="92" t="n">
        <v>46</v>
      </c>
      <c r="J3454" s="93" t="n">
        <v>63</v>
      </c>
      <c r="K3454" s="94" t="n">
        <f aca="false">I3454 * J3454</f>
        <v>2898</v>
      </c>
      <c r="L3454" s="94" t="n">
        <f aca="false">K3454 *M3454</f>
        <v>1506.96</v>
      </c>
      <c r="M3454" s="95" t="n">
        <v>0.52</v>
      </c>
      <c r="N3454" s="88" t="s">
        <v>23</v>
      </c>
      <c r="O3454" s="91" t="s">
        <v>219</v>
      </c>
      <c r="P3454" s="0" t="str">
        <f aca="false">RIGHT(H3454,LEN(H3454) - FIND(" ", H3454))</f>
        <v>Apparel</v>
      </c>
    </row>
    <row r="3455" customFormat="false" ht="14.25" hidden="false" customHeight="true" outlineLevel="0" collapsed="false">
      <c r="B3455" s="88" t="s">
        <v>22</v>
      </c>
      <c r="C3455" s="89" t="n">
        <v>1189833</v>
      </c>
      <c r="D3455" s="90" t="n">
        <v>44292</v>
      </c>
      <c r="E3455" s="88" t="s">
        <v>18</v>
      </c>
      <c r="F3455" s="88" t="s">
        <v>19</v>
      </c>
      <c r="G3455" s="88" t="s">
        <v>129</v>
      </c>
      <c r="H3455" s="91" t="s">
        <v>38</v>
      </c>
      <c r="I3455" s="92" t="n">
        <v>33</v>
      </c>
      <c r="J3455" s="93" t="n">
        <v>194</v>
      </c>
      <c r="K3455" s="94" t="n">
        <f aca="false">I3455 * J3455</f>
        <v>6402</v>
      </c>
      <c r="L3455" s="94" t="n">
        <f aca="false">K3455 *M3455</f>
        <v>1472.46</v>
      </c>
      <c r="M3455" s="95" t="n">
        <v>0.23</v>
      </c>
      <c r="N3455" s="88" t="s">
        <v>31</v>
      </c>
      <c r="O3455" s="91" t="s">
        <v>219</v>
      </c>
      <c r="P3455" s="0" t="str">
        <f aca="false">RIGHT(H3455,LEN(H3455) - FIND(" ", H3455))</f>
        <v>Apparel</v>
      </c>
    </row>
    <row r="3456" customFormat="false" ht="14.25" hidden="false" customHeight="true" outlineLevel="0" collapsed="false">
      <c r="B3456" s="88" t="s">
        <v>30</v>
      </c>
      <c r="C3456" s="89" t="n">
        <v>1197831</v>
      </c>
      <c r="D3456" s="90" t="n">
        <v>44292</v>
      </c>
      <c r="E3456" s="88" t="s">
        <v>40</v>
      </c>
      <c r="F3456" s="88" t="s">
        <v>155</v>
      </c>
      <c r="G3456" s="88" t="s">
        <v>122</v>
      </c>
      <c r="H3456" s="91" t="s">
        <v>44</v>
      </c>
      <c r="I3456" s="92" t="n">
        <v>20</v>
      </c>
      <c r="J3456" s="93" t="n">
        <v>179</v>
      </c>
      <c r="K3456" s="94" t="n">
        <f aca="false">I3456 * J3456</f>
        <v>3580</v>
      </c>
      <c r="L3456" s="94" t="n">
        <f aca="false">K3456 *M3456</f>
        <v>1933.2</v>
      </c>
      <c r="M3456" s="95" t="n">
        <v>0.54</v>
      </c>
      <c r="N3456" s="88" t="s">
        <v>31</v>
      </c>
      <c r="O3456" s="91" t="s">
        <v>219</v>
      </c>
      <c r="P3456" s="0" t="str">
        <f aca="false">RIGHT(H3456,LEN(H3456) - FIND(" ", H3456))</f>
        <v>Athletic Footwear</v>
      </c>
    </row>
    <row r="3457" customFormat="false" ht="14.25" hidden="false" customHeight="true" outlineLevel="0" collapsed="false">
      <c r="B3457" s="88" t="s">
        <v>22</v>
      </c>
      <c r="C3457" s="89" t="n">
        <v>1189833</v>
      </c>
      <c r="D3457" s="90" t="n">
        <v>44293</v>
      </c>
      <c r="E3457" s="88" t="s">
        <v>18</v>
      </c>
      <c r="F3457" s="88" t="s">
        <v>19</v>
      </c>
      <c r="G3457" s="88" t="s">
        <v>129</v>
      </c>
      <c r="H3457" s="91" t="s">
        <v>32</v>
      </c>
      <c r="I3457" s="92" t="n">
        <v>45</v>
      </c>
      <c r="J3457" s="93" t="n">
        <v>800</v>
      </c>
      <c r="K3457" s="94" t="n">
        <f aca="false">I3457 * J3457</f>
        <v>36000</v>
      </c>
      <c r="L3457" s="94" t="n">
        <f aca="false">K3457 *M3457</f>
        <v>14400</v>
      </c>
      <c r="M3457" s="95" t="n">
        <v>0.4</v>
      </c>
      <c r="N3457" s="88" t="s">
        <v>31</v>
      </c>
      <c r="O3457" s="91" t="s">
        <v>218</v>
      </c>
      <c r="P3457" s="0" t="str">
        <f aca="false">RIGHT(H3457,LEN(H3457) - FIND(" ", H3457))</f>
        <v>Street Footwear</v>
      </c>
    </row>
    <row r="3458" customFormat="false" ht="14.25" hidden="false" customHeight="true" outlineLevel="0" collapsed="false">
      <c r="B3458" s="88" t="s">
        <v>30</v>
      </c>
      <c r="C3458" s="89" t="n">
        <v>1197831</v>
      </c>
      <c r="D3458" s="90" t="n">
        <v>44293</v>
      </c>
      <c r="E3458" s="88" t="s">
        <v>40</v>
      </c>
      <c r="F3458" s="88" t="s">
        <v>155</v>
      </c>
      <c r="G3458" s="88" t="s">
        <v>122</v>
      </c>
      <c r="H3458" s="91" t="s">
        <v>16</v>
      </c>
      <c r="I3458" s="92" t="n">
        <v>45</v>
      </c>
      <c r="J3458" s="93" t="n">
        <v>425</v>
      </c>
      <c r="K3458" s="94" t="n">
        <f aca="false">I3458 * J3458</f>
        <v>19125</v>
      </c>
      <c r="L3458" s="94" t="n">
        <f aca="false">K3458 *M3458</f>
        <v>6693.75</v>
      </c>
      <c r="M3458" s="95" t="n">
        <v>0.35</v>
      </c>
      <c r="N3458" s="88" t="s">
        <v>31</v>
      </c>
      <c r="O3458" s="91" t="s">
        <v>218</v>
      </c>
      <c r="P3458" s="0" t="str">
        <f aca="false">RIGHT(H3458,LEN(H3458) - FIND(" ", H3458))</f>
        <v>Apparel</v>
      </c>
    </row>
    <row r="3459" customFormat="false" ht="14.25" hidden="false" customHeight="true" outlineLevel="0" collapsed="false">
      <c r="B3459" s="88" t="s">
        <v>22</v>
      </c>
      <c r="C3459" s="89" t="n">
        <v>1185732</v>
      </c>
      <c r="D3459" s="90" t="n">
        <v>44293</v>
      </c>
      <c r="E3459" s="88" t="s">
        <v>26</v>
      </c>
      <c r="F3459" s="88" t="s">
        <v>132</v>
      </c>
      <c r="G3459" s="88" t="s">
        <v>139</v>
      </c>
      <c r="H3459" s="91" t="s">
        <v>32</v>
      </c>
      <c r="I3459" s="92" t="n">
        <v>35</v>
      </c>
      <c r="J3459" s="93" t="n">
        <v>475</v>
      </c>
      <c r="K3459" s="94" t="n">
        <f aca="false">I3459 * J3459</f>
        <v>16625</v>
      </c>
      <c r="L3459" s="94" t="n">
        <f aca="false">K3459 *M3459</f>
        <v>5818.75</v>
      </c>
      <c r="M3459" s="95" t="n">
        <v>0.35</v>
      </c>
      <c r="N3459" s="88" t="s">
        <v>14</v>
      </c>
      <c r="O3459" s="91" t="s">
        <v>218</v>
      </c>
      <c r="P3459" s="0" t="str">
        <f aca="false">RIGHT(H3459,LEN(H3459) - FIND(" ", H3459))</f>
        <v>Street Footwear</v>
      </c>
    </row>
    <row r="3460" customFormat="false" ht="14.25" hidden="false" customHeight="true" outlineLevel="0" collapsed="false">
      <c r="B3460" s="88" t="s">
        <v>22</v>
      </c>
      <c r="C3460" s="89" t="n">
        <v>1185732</v>
      </c>
      <c r="D3460" s="90" t="n">
        <v>44293</v>
      </c>
      <c r="E3460" s="88" t="s">
        <v>26</v>
      </c>
      <c r="F3460" s="88" t="s">
        <v>132</v>
      </c>
      <c r="G3460" s="88" t="s">
        <v>139</v>
      </c>
      <c r="H3460" s="91" t="s">
        <v>24</v>
      </c>
      <c r="I3460" s="92" t="n">
        <v>35</v>
      </c>
      <c r="J3460" s="93" t="n">
        <v>175</v>
      </c>
      <c r="K3460" s="94" t="n">
        <f aca="false">I3460 * J3460</f>
        <v>6125</v>
      </c>
      <c r="L3460" s="94" t="n">
        <f aca="false">K3460 *M3460</f>
        <v>2143.75</v>
      </c>
      <c r="M3460" s="95" t="n">
        <v>0.35</v>
      </c>
      <c r="N3460" s="88" t="s">
        <v>14</v>
      </c>
      <c r="O3460" s="91" t="s">
        <v>218</v>
      </c>
      <c r="P3460" s="0" t="str">
        <f aca="false">RIGHT(H3460,LEN(H3460) - FIND(" ", H3460))</f>
        <v>Athletic Footwear</v>
      </c>
    </row>
    <row r="3461" customFormat="false" ht="14.25" hidden="false" customHeight="true" outlineLevel="0" collapsed="false">
      <c r="B3461" s="88" t="s">
        <v>22</v>
      </c>
      <c r="C3461" s="89" t="n">
        <v>1185732</v>
      </c>
      <c r="D3461" s="90" t="n">
        <v>44293</v>
      </c>
      <c r="E3461" s="88" t="s">
        <v>26</v>
      </c>
      <c r="F3461" s="88" t="s">
        <v>132</v>
      </c>
      <c r="G3461" s="88" t="s">
        <v>139</v>
      </c>
      <c r="H3461" s="91" t="s">
        <v>48</v>
      </c>
      <c r="I3461" s="92" t="n">
        <v>25</v>
      </c>
      <c r="J3461" s="93" t="n">
        <v>175</v>
      </c>
      <c r="K3461" s="94" t="n">
        <f aca="false">I3461 * J3461</f>
        <v>4375</v>
      </c>
      <c r="L3461" s="94" t="n">
        <f aca="false">K3461 *M3461</f>
        <v>1750</v>
      </c>
      <c r="M3461" s="95" t="n">
        <v>0.4</v>
      </c>
      <c r="N3461" s="88" t="s">
        <v>14</v>
      </c>
      <c r="O3461" s="91" t="s">
        <v>219</v>
      </c>
      <c r="P3461" s="0" t="str">
        <f aca="false">RIGHT(H3461,LEN(H3461) - FIND(" ", H3461))</f>
        <v>Street Footwear</v>
      </c>
    </row>
    <row r="3462" customFormat="false" ht="14.25" hidden="false" customHeight="true" outlineLevel="0" collapsed="false">
      <c r="B3462" s="88" t="s">
        <v>22</v>
      </c>
      <c r="C3462" s="89" t="n">
        <v>1185732</v>
      </c>
      <c r="D3462" s="90" t="n">
        <v>44293</v>
      </c>
      <c r="E3462" s="88" t="s">
        <v>26</v>
      </c>
      <c r="F3462" s="88" t="s">
        <v>132</v>
      </c>
      <c r="G3462" s="88" t="s">
        <v>139</v>
      </c>
      <c r="H3462" s="91" t="s">
        <v>44</v>
      </c>
      <c r="I3462" s="92" t="n">
        <v>30</v>
      </c>
      <c r="J3462" s="93" t="n">
        <v>100</v>
      </c>
      <c r="K3462" s="94" t="n">
        <f aca="false">I3462 * J3462</f>
        <v>3000</v>
      </c>
      <c r="L3462" s="94" t="n">
        <f aca="false">K3462 *M3462</f>
        <v>1200</v>
      </c>
      <c r="M3462" s="95" t="n">
        <v>0.4</v>
      </c>
      <c r="N3462" s="88" t="s">
        <v>14</v>
      </c>
      <c r="O3462" s="91" t="s">
        <v>219</v>
      </c>
      <c r="P3462" s="0" t="str">
        <f aca="false">RIGHT(H3462,LEN(H3462) - FIND(" ", H3462))</f>
        <v>Athletic Footwear</v>
      </c>
    </row>
    <row r="3463" customFormat="false" ht="14.25" hidden="false" customHeight="true" outlineLevel="0" collapsed="false">
      <c r="B3463" s="88" t="s">
        <v>22</v>
      </c>
      <c r="C3463" s="89" t="n">
        <v>1185732</v>
      </c>
      <c r="D3463" s="90" t="n">
        <v>44293</v>
      </c>
      <c r="E3463" s="88" t="s">
        <v>26</v>
      </c>
      <c r="F3463" s="88" t="s">
        <v>132</v>
      </c>
      <c r="G3463" s="88" t="s">
        <v>139</v>
      </c>
      <c r="H3463" s="91" t="s">
        <v>16</v>
      </c>
      <c r="I3463" s="92" t="n">
        <v>45</v>
      </c>
      <c r="J3463" s="93" t="n">
        <v>100</v>
      </c>
      <c r="K3463" s="94" t="n">
        <f aca="false">I3463 * J3463</f>
        <v>4500</v>
      </c>
      <c r="L3463" s="94" t="n">
        <f aca="false">K3463 *M3463</f>
        <v>1350</v>
      </c>
      <c r="M3463" s="95" t="n">
        <v>0.3</v>
      </c>
      <c r="N3463" s="88" t="s">
        <v>14</v>
      </c>
      <c r="O3463" s="91" t="s">
        <v>218</v>
      </c>
      <c r="P3463" s="0" t="str">
        <f aca="false">RIGHT(H3463,LEN(H3463) - FIND(" ", H3463))</f>
        <v>Apparel</v>
      </c>
    </row>
    <row r="3464" customFormat="false" ht="14.25" hidden="false" customHeight="true" outlineLevel="0" collapsed="false">
      <c r="B3464" s="88" t="s">
        <v>22</v>
      </c>
      <c r="C3464" s="89" t="n">
        <v>1185732</v>
      </c>
      <c r="D3464" s="90" t="n">
        <v>44293</v>
      </c>
      <c r="E3464" s="88" t="s">
        <v>26</v>
      </c>
      <c r="F3464" s="88" t="s">
        <v>132</v>
      </c>
      <c r="G3464" s="88" t="s">
        <v>139</v>
      </c>
      <c r="H3464" s="91" t="s">
        <v>38</v>
      </c>
      <c r="I3464" s="92" t="n">
        <v>35</v>
      </c>
      <c r="J3464" s="93" t="n">
        <v>250</v>
      </c>
      <c r="K3464" s="94" t="n">
        <f aca="false">I3464 * J3464</f>
        <v>8750</v>
      </c>
      <c r="L3464" s="94" t="n">
        <f aca="false">K3464 *M3464</f>
        <v>3500</v>
      </c>
      <c r="M3464" s="95" t="n">
        <v>0.4</v>
      </c>
      <c r="N3464" s="88" t="s">
        <v>14</v>
      </c>
      <c r="O3464" s="91" t="s">
        <v>219</v>
      </c>
      <c r="P3464" s="0" t="str">
        <f aca="false">RIGHT(H3464,LEN(H3464) - FIND(" ", H3464))</f>
        <v>Apparel</v>
      </c>
    </row>
    <row r="3465" customFormat="false" ht="14.25" hidden="false" customHeight="true" outlineLevel="0" collapsed="false">
      <c r="B3465" s="88" t="s">
        <v>13</v>
      </c>
      <c r="C3465" s="89" t="n">
        <v>1185732</v>
      </c>
      <c r="D3465" s="90" t="n">
        <v>44293</v>
      </c>
      <c r="E3465" s="88" t="s">
        <v>26</v>
      </c>
      <c r="F3465" s="88" t="s">
        <v>149</v>
      </c>
      <c r="G3465" s="88" t="s">
        <v>150</v>
      </c>
      <c r="H3465" s="91" t="s">
        <v>32</v>
      </c>
      <c r="I3465" s="92" t="n">
        <v>35</v>
      </c>
      <c r="J3465" s="93" t="n">
        <v>425</v>
      </c>
      <c r="K3465" s="94" t="n">
        <f aca="false">I3465 * J3465</f>
        <v>14875</v>
      </c>
      <c r="L3465" s="94" t="n">
        <f aca="false">K3465 *M3465</f>
        <v>5206.25</v>
      </c>
      <c r="M3465" s="95" t="n">
        <v>0.35</v>
      </c>
      <c r="N3465" s="88" t="s">
        <v>14</v>
      </c>
      <c r="O3465" s="91" t="s">
        <v>218</v>
      </c>
      <c r="P3465" s="0" t="str">
        <f aca="false">RIGHT(H3465,LEN(H3465) - FIND(" ", H3465))</f>
        <v>Street Footwear</v>
      </c>
    </row>
    <row r="3466" customFormat="false" ht="14.25" hidden="false" customHeight="true" outlineLevel="0" collapsed="false">
      <c r="B3466" s="88" t="s">
        <v>13</v>
      </c>
      <c r="C3466" s="89" t="n">
        <v>1185732</v>
      </c>
      <c r="D3466" s="90" t="n">
        <v>44293</v>
      </c>
      <c r="E3466" s="88" t="s">
        <v>26</v>
      </c>
      <c r="F3466" s="88" t="s">
        <v>149</v>
      </c>
      <c r="G3466" s="88" t="s">
        <v>150</v>
      </c>
      <c r="H3466" s="91" t="s">
        <v>24</v>
      </c>
      <c r="I3466" s="92" t="n">
        <v>35</v>
      </c>
      <c r="J3466" s="93" t="n">
        <v>125</v>
      </c>
      <c r="K3466" s="94" t="n">
        <f aca="false">I3466 * J3466</f>
        <v>4375</v>
      </c>
      <c r="L3466" s="94" t="n">
        <f aca="false">K3466 *M3466</f>
        <v>1531.25</v>
      </c>
      <c r="M3466" s="95" t="n">
        <v>0.35</v>
      </c>
      <c r="N3466" s="88" t="s">
        <v>14</v>
      </c>
      <c r="O3466" s="91" t="s">
        <v>218</v>
      </c>
      <c r="P3466" s="0" t="str">
        <f aca="false">RIGHT(H3466,LEN(H3466) - FIND(" ", H3466))</f>
        <v>Athletic Footwear</v>
      </c>
    </row>
    <row r="3467" customFormat="false" ht="14.25" hidden="false" customHeight="true" outlineLevel="0" collapsed="false">
      <c r="B3467" s="88" t="s">
        <v>13</v>
      </c>
      <c r="C3467" s="89" t="n">
        <v>1185732</v>
      </c>
      <c r="D3467" s="90" t="n">
        <v>44293</v>
      </c>
      <c r="E3467" s="88" t="s">
        <v>26</v>
      </c>
      <c r="F3467" s="88" t="s">
        <v>149</v>
      </c>
      <c r="G3467" s="88" t="s">
        <v>150</v>
      </c>
      <c r="H3467" s="91" t="s">
        <v>48</v>
      </c>
      <c r="I3467" s="92" t="n">
        <v>25</v>
      </c>
      <c r="J3467" s="93" t="n">
        <v>125</v>
      </c>
      <c r="K3467" s="94" t="n">
        <f aca="false">I3467 * J3467</f>
        <v>3125</v>
      </c>
      <c r="L3467" s="94" t="n">
        <f aca="false">K3467 *M3467</f>
        <v>1250</v>
      </c>
      <c r="M3467" s="95" t="n">
        <v>0.4</v>
      </c>
      <c r="N3467" s="88" t="s">
        <v>14</v>
      </c>
      <c r="O3467" s="91" t="s">
        <v>219</v>
      </c>
      <c r="P3467" s="0" t="str">
        <f aca="false">RIGHT(H3467,LEN(H3467) - FIND(" ", H3467))</f>
        <v>Street Footwear</v>
      </c>
    </row>
    <row r="3468" customFormat="false" ht="14.25" hidden="false" customHeight="true" outlineLevel="0" collapsed="false">
      <c r="B3468" s="88" t="s">
        <v>13</v>
      </c>
      <c r="C3468" s="89" t="n">
        <v>1185732</v>
      </c>
      <c r="D3468" s="90" t="n">
        <v>44293</v>
      </c>
      <c r="E3468" s="88" t="s">
        <v>26</v>
      </c>
      <c r="F3468" s="88" t="s">
        <v>149</v>
      </c>
      <c r="G3468" s="88" t="s">
        <v>150</v>
      </c>
      <c r="H3468" s="91" t="s">
        <v>44</v>
      </c>
      <c r="I3468" s="92" t="n">
        <v>30</v>
      </c>
      <c r="J3468" s="93" t="n">
        <v>50</v>
      </c>
      <c r="K3468" s="94" t="n">
        <f aca="false">I3468 * J3468</f>
        <v>1500</v>
      </c>
      <c r="L3468" s="94" t="n">
        <f aca="false">K3468 *M3468</f>
        <v>600</v>
      </c>
      <c r="M3468" s="95" t="n">
        <v>0.4</v>
      </c>
      <c r="N3468" s="88" t="s">
        <v>14</v>
      </c>
      <c r="O3468" s="91" t="s">
        <v>219</v>
      </c>
      <c r="P3468" s="0" t="str">
        <f aca="false">RIGHT(H3468,LEN(H3468) - FIND(" ", H3468))</f>
        <v>Athletic Footwear</v>
      </c>
    </row>
    <row r="3469" customFormat="false" ht="14.25" hidden="false" customHeight="true" outlineLevel="0" collapsed="false">
      <c r="B3469" s="88" t="s">
        <v>13</v>
      </c>
      <c r="C3469" s="89" t="n">
        <v>1185732</v>
      </c>
      <c r="D3469" s="90" t="n">
        <v>44293</v>
      </c>
      <c r="E3469" s="88" t="s">
        <v>26</v>
      </c>
      <c r="F3469" s="88" t="s">
        <v>149</v>
      </c>
      <c r="G3469" s="88" t="s">
        <v>150</v>
      </c>
      <c r="H3469" s="91" t="s">
        <v>16</v>
      </c>
      <c r="I3469" s="92" t="n">
        <v>45</v>
      </c>
      <c r="J3469" s="93" t="n">
        <v>50</v>
      </c>
      <c r="K3469" s="94" t="n">
        <f aca="false">I3469 * J3469</f>
        <v>2250</v>
      </c>
      <c r="L3469" s="94" t="n">
        <f aca="false">K3469 *M3469</f>
        <v>675</v>
      </c>
      <c r="M3469" s="95" t="n">
        <v>0.3</v>
      </c>
      <c r="N3469" s="88" t="s">
        <v>14</v>
      </c>
      <c r="O3469" s="91" t="s">
        <v>218</v>
      </c>
      <c r="P3469" s="0" t="str">
        <f aca="false">RIGHT(H3469,LEN(H3469) - FIND(" ", H3469))</f>
        <v>Apparel</v>
      </c>
    </row>
    <row r="3470" customFormat="false" ht="14.25" hidden="false" customHeight="true" outlineLevel="0" collapsed="false">
      <c r="B3470" s="88" t="s">
        <v>13</v>
      </c>
      <c r="C3470" s="89" t="n">
        <v>1185732</v>
      </c>
      <c r="D3470" s="90" t="n">
        <v>44293</v>
      </c>
      <c r="E3470" s="88" t="s">
        <v>26</v>
      </c>
      <c r="F3470" s="88" t="s">
        <v>149</v>
      </c>
      <c r="G3470" s="88" t="s">
        <v>150</v>
      </c>
      <c r="H3470" s="91" t="s">
        <v>38</v>
      </c>
      <c r="I3470" s="92" t="n">
        <v>35</v>
      </c>
      <c r="J3470" s="93" t="n">
        <v>200</v>
      </c>
      <c r="K3470" s="94" t="n">
        <f aca="false">I3470 * J3470</f>
        <v>7000</v>
      </c>
      <c r="L3470" s="94" t="n">
        <f aca="false">K3470 *M3470</f>
        <v>2800</v>
      </c>
      <c r="M3470" s="95" t="n">
        <v>0.4</v>
      </c>
      <c r="N3470" s="88" t="s">
        <v>14</v>
      </c>
      <c r="O3470" s="91" t="s">
        <v>219</v>
      </c>
      <c r="P3470" s="0" t="str">
        <f aca="false">RIGHT(H3470,LEN(H3470) - FIND(" ", H3470))</f>
        <v>Apparel</v>
      </c>
    </row>
    <row r="3471" customFormat="false" ht="14.25" hidden="false" customHeight="true" outlineLevel="0" collapsed="false">
      <c r="B3471" s="88" t="s">
        <v>22</v>
      </c>
      <c r="C3471" s="89" t="n">
        <v>1189833</v>
      </c>
      <c r="D3471" s="90" t="n">
        <v>44293</v>
      </c>
      <c r="E3471" s="88" t="s">
        <v>18</v>
      </c>
      <c r="F3471" s="88" t="s">
        <v>19</v>
      </c>
      <c r="G3471" s="88" t="s">
        <v>129</v>
      </c>
      <c r="H3471" s="91" t="s">
        <v>32</v>
      </c>
      <c r="I3471" s="92" t="n">
        <v>43</v>
      </c>
      <c r="J3471" s="93" t="n">
        <v>240</v>
      </c>
      <c r="K3471" s="94" t="n">
        <f aca="false">I3471 * J3471</f>
        <v>10320</v>
      </c>
      <c r="L3471" s="94" t="n">
        <f aca="false">K3471 *M3471</f>
        <v>5160</v>
      </c>
      <c r="M3471" s="95" t="n">
        <v>0.5</v>
      </c>
      <c r="N3471" s="88" t="s">
        <v>23</v>
      </c>
      <c r="O3471" s="91" t="s">
        <v>218</v>
      </c>
      <c r="P3471" s="0" t="str">
        <f aca="false">RIGHT(H3471,LEN(H3471) - FIND(" ", H3471))</f>
        <v>Street Footwear</v>
      </c>
    </row>
    <row r="3472" customFormat="false" ht="14.25" hidden="false" customHeight="true" outlineLevel="0" collapsed="false">
      <c r="B3472" s="88" t="s">
        <v>30</v>
      </c>
      <c r="C3472" s="89" t="n">
        <v>1197831</v>
      </c>
      <c r="D3472" s="90" t="n">
        <v>44293</v>
      </c>
      <c r="E3472" s="88" t="s">
        <v>40</v>
      </c>
      <c r="F3472" s="88" t="s">
        <v>155</v>
      </c>
      <c r="G3472" s="88" t="s">
        <v>122</v>
      </c>
      <c r="H3472" s="91" t="s">
        <v>16</v>
      </c>
      <c r="I3472" s="92" t="n">
        <v>41</v>
      </c>
      <c r="J3472" s="93" t="n">
        <v>106</v>
      </c>
      <c r="K3472" s="94" t="n">
        <f aca="false">I3472 * J3472</f>
        <v>4346</v>
      </c>
      <c r="L3472" s="94" t="n">
        <f aca="false">K3472 *M3472</f>
        <v>2129.54</v>
      </c>
      <c r="M3472" s="95" t="n">
        <v>0.49</v>
      </c>
      <c r="N3472" s="88" t="s">
        <v>23</v>
      </c>
      <c r="O3472" s="91" t="s">
        <v>218</v>
      </c>
      <c r="P3472" s="0" t="str">
        <f aca="false">RIGHT(H3472,LEN(H3472) - FIND(" ", H3472))</f>
        <v>Apparel</v>
      </c>
    </row>
    <row r="3473" customFormat="false" ht="14.25" hidden="false" customHeight="true" outlineLevel="0" collapsed="false">
      <c r="B3473" s="88" t="s">
        <v>22</v>
      </c>
      <c r="C3473" s="89" t="n">
        <v>1185732</v>
      </c>
      <c r="D3473" s="90" t="n">
        <v>44293</v>
      </c>
      <c r="E3473" s="88" t="s">
        <v>26</v>
      </c>
      <c r="F3473" s="88" t="s">
        <v>132</v>
      </c>
      <c r="G3473" s="88" t="s">
        <v>139</v>
      </c>
      <c r="H3473" s="91" t="s">
        <v>32</v>
      </c>
      <c r="I3473" s="92" t="n">
        <v>34</v>
      </c>
      <c r="J3473" s="93" t="n">
        <v>133</v>
      </c>
      <c r="K3473" s="94" t="n">
        <f aca="false">I3473 * J3473</f>
        <v>4522</v>
      </c>
      <c r="L3473" s="94" t="n">
        <f aca="false">K3473 *M3473</f>
        <v>2261</v>
      </c>
      <c r="M3473" s="95" t="n">
        <v>0.5</v>
      </c>
      <c r="N3473" s="88" t="s">
        <v>23</v>
      </c>
      <c r="O3473" s="91" t="s">
        <v>218</v>
      </c>
      <c r="P3473" s="0" t="str">
        <f aca="false">RIGHT(H3473,LEN(H3473) - FIND(" ", H3473))</f>
        <v>Street Footwear</v>
      </c>
    </row>
    <row r="3474" customFormat="false" ht="14.25" hidden="false" customHeight="true" outlineLevel="0" collapsed="false">
      <c r="B3474" s="88" t="s">
        <v>22</v>
      </c>
      <c r="C3474" s="89" t="n">
        <v>1185732</v>
      </c>
      <c r="D3474" s="90" t="n">
        <v>44293</v>
      </c>
      <c r="E3474" s="88" t="s">
        <v>26</v>
      </c>
      <c r="F3474" s="88" t="s">
        <v>132</v>
      </c>
      <c r="G3474" s="88" t="s">
        <v>139</v>
      </c>
      <c r="H3474" s="91" t="s">
        <v>24</v>
      </c>
      <c r="I3474" s="92" t="n">
        <v>33</v>
      </c>
      <c r="J3474" s="93" t="n">
        <v>51</v>
      </c>
      <c r="K3474" s="94" t="n">
        <f aca="false">I3474 * J3474</f>
        <v>1683</v>
      </c>
      <c r="L3474" s="94" t="n">
        <f aca="false">K3474 *M3474</f>
        <v>774.18</v>
      </c>
      <c r="M3474" s="95" t="n">
        <v>0.46</v>
      </c>
      <c r="N3474" s="88" t="s">
        <v>23</v>
      </c>
      <c r="O3474" s="91" t="s">
        <v>218</v>
      </c>
      <c r="P3474" s="0" t="str">
        <f aca="false">RIGHT(H3474,LEN(H3474) - FIND(" ", H3474))</f>
        <v>Athletic Footwear</v>
      </c>
    </row>
    <row r="3475" customFormat="false" ht="14.25" hidden="false" customHeight="true" outlineLevel="0" collapsed="false">
      <c r="B3475" s="88" t="s">
        <v>22</v>
      </c>
      <c r="C3475" s="89" t="n">
        <v>1185732</v>
      </c>
      <c r="D3475" s="90" t="n">
        <v>44293</v>
      </c>
      <c r="E3475" s="88" t="s">
        <v>26</v>
      </c>
      <c r="F3475" s="88" t="s">
        <v>132</v>
      </c>
      <c r="G3475" s="88" t="s">
        <v>139</v>
      </c>
      <c r="H3475" s="91" t="s">
        <v>48</v>
      </c>
      <c r="I3475" s="92" t="n">
        <v>24</v>
      </c>
      <c r="J3475" s="93" t="n">
        <v>51</v>
      </c>
      <c r="K3475" s="94" t="n">
        <f aca="false">I3475 * J3475</f>
        <v>1224</v>
      </c>
      <c r="L3475" s="94" t="n">
        <f aca="false">K3475 *M3475</f>
        <v>612</v>
      </c>
      <c r="M3475" s="95" t="n">
        <v>0.5</v>
      </c>
      <c r="N3475" s="88" t="s">
        <v>23</v>
      </c>
      <c r="O3475" s="91" t="s">
        <v>219</v>
      </c>
      <c r="P3475" s="0" t="str">
        <f aca="false">RIGHT(H3475,LEN(H3475) - FIND(" ", H3475))</f>
        <v>Street Footwear</v>
      </c>
    </row>
    <row r="3476" customFormat="false" ht="14.25" hidden="false" customHeight="true" outlineLevel="0" collapsed="false">
      <c r="B3476" s="88" t="s">
        <v>22</v>
      </c>
      <c r="C3476" s="89" t="n">
        <v>1185732</v>
      </c>
      <c r="D3476" s="90" t="n">
        <v>44293</v>
      </c>
      <c r="E3476" s="88" t="s">
        <v>26</v>
      </c>
      <c r="F3476" s="88" t="s">
        <v>132</v>
      </c>
      <c r="G3476" s="88" t="s">
        <v>139</v>
      </c>
      <c r="H3476" s="91" t="s">
        <v>44</v>
      </c>
      <c r="I3476" s="92" t="n">
        <v>27</v>
      </c>
      <c r="J3476" s="93" t="n">
        <v>27</v>
      </c>
      <c r="K3476" s="94" t="n">
        <f aca="false">I3476 * J3476</f>
        <v>729</v>
      </c>
      <c r="L3476" s="94" t="n">
        <f aca="false">K3476 *M3476</f>
        <v>371.79</v>
      </c>
      <c r="M3476" s="95" t="n">
        <v>0.51</v>
      </c>
      <c r="N3476" s="88" t="s">
        <v>23</v>
      </c>
      <c r="O3476" s="91" t="s">
        <v>219</v>
      </c>
      <c r="P3476" s="0" t="str">
        <f aca="false">RIGHT(H3476,LEN(H3476) - FIND(" ", H3476))</f>
        <v>Athletic Footwear</v>
      </c>
    </row>
    <row r="3477" customFormat="false" ht="14.25" hidden="false" customHeight="true" outlineLevel="0" collapsed="false">
      <c r="B3477" s="88" t="s">
        <v>22</v>
      </c>
      <c r="C3477" s="89" t="n">
        <v>1185732</v>
      </c>
      <c r="D3477" s="90" t="n">
        <v>44293</v>
      </c>
      <c r="E3477" s="88" t="s">
        <v>26</v>
      </c>
      <c r="F3477" s="88" t="s">
        <v>132</v>
      </c>
      <c r="G3477" s="88" t="s">
        <v>139</v>
      </c>
      <c r="H3477" s="91" t="s">
        <v>16</v>
      </c>
      <c r="I3477" s="92" t="n">
        <v>44</v>
      </c>
      <c r="J3477" s="93" t="n">
        <v>27</v>
      </c>
      <c r="K3477" s="94" t="n">
        <f aca="false">I3477 * J3477</f>
        <v>1188</v>
      </c>
      <c r="L3477" s="94" t="n">
        <f aca="false">K3477 *M3477</f>
        <v>522.72</v>
      </c>
      <c r="M3477" s="95" t="n">
        <v>0.44</v>
      </c>
      <c r="N3477" s="88" t="s">
        <v>23</v>
      </c>
      <c r="O3477" s="91" t="s">
        <v>218</v>
      </c>
      <c r="P3477" s="0" t="str">
        <f aca="false">RIGHT(H3477,LEN(H3477) - FIND(" ", H3477))</f>
        <v>Apparel</v>
      </c>
    </row>
    <row r="3478" customFormat="false" ht="14.25" hidden="false" customHeight="true" outlineLevel="0" collapsed="false">
      <c r="B3478" s="88" t="s">
        <v>22</v>
      </c>
      <c r="C3478" s="89" t="n">
        <v>1185732</v>
      </c>
      <c r="D3478" s="90" t="n">
        <v>44293</v>
      </c>
      <c r="E3478" s="88" t="s">
        <v>26</v>
      </c>
      <c r="F3478" s="88" t="s">
        <v>132</v>
      </c>
      <c r="G3478" s="88" t="s">
        <v>139</v>
      </c>
      <c r="H3478" s="91" t="s">
        <v>38</v>
      </c>
      <c r="I3478" s="92" t="n">
        <v>33</v>
      </c>
      <c r="J3478" s="93" t="n">
        <v>68</v>
      </c>
      <c r="K3478" s="94" t="n">
        <f aca="false">I3478 * J3478</f>
        <v>2244</v>
      </c>
      <c r="L3478" s="94" t="n">
        <f aca="false">K3478 *M3478</f>
        <v>1211.76</v>
      </c>
      <c r="M3478" s="95" t="n">
        <v>0.54</v>
      </c>
      <c r="N3478" s="88" t="s">
        <v>23</v>
      </c>
      <c r="O3478" s="91" t="s">
        <v>219</v>
      </c>
      <c r="P3478" s="0" t="str">
        <f aca="false">RIGHT(H3478,LEN(H3478) - FIND(" ", H3478))</f>
        <v>Apparel</v>
      </c>
    </row>
    <row r="3479" customFormat="false" ht="14.25" hidden="false" customHeight="true" outlineLevel="0" collapsed="false">
      <c r="B3479" s="88" t="s">
        <v>13</v>
      </c>
      <c r="C3479" s="89" t="n">
        <v>1185732</v>
      </c>
      <c r="D3479" s="90" t="n">
        <v>44293</v>
      </c>
      <c r="E3479" s="88" t="s">
        <v>26</v>
      </c>
      <c r="F3479" s="88" t="s">
        <v>149</v>
      </c>
      <c r="G3479" s="88" t="s">
        <v>150</v>
      </c>
      <c r="H3479" s="91" t="s">
        <v>32</v>
      </c>
      <c r="I3479" s="92" t="n">
        <v>32</v>
      </c>
      <c r="J3479" s="93" t="n">
        <v>111</v>
      </c>
      <c r="K3479" s="94" t="n">
        <f aca="false">I3479 * J3479</f>
        <v>3552</v>
      </c>
      <c r="L3479" s="94" t="n">
        <f aca="false">K3479 *M3479</f>
        <v>1740.48</v>
      </c>
      <c r="M3479" s="95" t="n">
        <v>0.49</v>
      </c>
      <c r="N3479" s="88" t="s">
        <v>23</v>
      </c>
      <c r="O3479" s="91" t="s">
        <v>218</v>
      </c>
      <c r="P3479" s="0" t="str">
        <f aca="false">RIGHT(H3479,LEN(H3479) - FIND(" ", H3479))</f>
        <v>Street Footwear</v>
      </c>
    </row>
    <row r="3480" customFormat="false" ht="14.25" hidden="false" customHeight="true" outlineLevel="0" collapsed="false">
      <c r="B3480" s="88" t="s">
        <v>13</v>
      </c>
      <c r="C3480" s="89" t="n">
        <v>1185732</v>
      </c>
      <c r="D3480" s="90" t="n">
        <v>44293</v>
      </c>
      <c r="E3480" s="88" t="s">
        <v>26</v>
      </c>
      <c r="F3480" s="88" t="s">
        <v>149</v>
      </c>
      <c r="G3480" s="88" t="s">
        <v>150</v>
      </c>
      <c r="H3480" s="91" t="s">
        <v>24</v>
      </c>
      <c r="I3480" s="92" t="n">
        <v>32</v>
      </c>
      <c r="J3480" s="93" t="n">
        <v>33</v>
      </c>
      <c r="K3480" s="94" t="n">
        <f aca="false">I3480 * J3480</f>
        <v>1056</v>
      </c>
      <c r="L3480" s="94" t="n">
        <f aca="false">K3480 *M3480</f>
        <v>528</v>
      </c>
      <c r="M3480" s="95" t="n">
        <v>0.5</v>
      </c>
      <c r="N3480" s="88" t="s">
        <v>23</v>
      </c>
      <c r="O3480" s="91" t="s">
        <v>218</v>
      </c>
      <c r="P3480" s="0" t="str">
        <f aca="false">RIGHT(H3480,LEN(H3480) - FIND(" ", H3480))</f>
        <v>Athletic Footwear</v>
      </c>
    </row>
    <row r="3481" customFormat="false" ht="14.25" hidden="false" customHeight="true" outlineLevel="0" collapsed="false">
      <c r="B3481" s="88" t="s">
        <v>13</v>
      </c>
      <c r="C3481" s="89" t="n">
        <v>1185732</v>
      </c>
      <c r="D3481" s="90" t="n">
        <v>44293</v>
      </c>
      <c r="E3481" s="88" t="s">
        <v>26</v>
      </c>
      <c r="F3481" s="88" t="s">
        <v>149</v>
      </c>
      <c r="G3481" s="88" t="s">
        <v>150</v>
      </c>
      <c r="H3481" s="91" t="s">
        <v>48</v>
      </c>
      <c r="I3481" s="92" t="n">
        <v>24</v>
      </c>
      <c r="J3481" s="93" t="n">
        <v>36</v>
      </c>
      <c r="K3481" s="94" t="n">
        <f aca="false">I3481 * J3481</f>
        <v>864</v>
      </c>
      <c r="L3481" s="94" t="n">
        <f aca="false">K3481 *M3481</f>
        <v>449.28</v>
      </c>
      <c r="M3481" s="95" t="n">
        <v>0.52</v>
      </c>
      <c r="N3481" s="88" t="s">
        <v>23</v>
      </c>
      <c r="O3481" s="91" t="s">
        <v>219</v>
      </c>
      <c r="P3481" s="0" t="str">
        <f aca="false">RIGHT(H3481,LEN(H3481) - FIND(" ", H3481))</f>
        <v>Street Footwear</v>
      </c>
    </row>
    <row r="3482" customFormat="false" ht="14.25" hidden="false" customHeight="true" outlineLevel="0" collapsed="false">
      <c r="B3482" s="88" t="s">
        <v>13</v>
      </c>
      <c r="C3482" s="89" t="n">
        <v>1185732</v>
      </c>
      <c r="D3482" s="90" t="n">
        <v>44293</v>
      </c>
      <c r="E3482" s="88" t="s">
        <v>26</v>
      </c>
      <c r="F3482" s="88" t="s">
        <v>149</v>
      </c>
      <c r="G3482" s="88" t="s">
        <v>150</v>
      </c>
      <c r="H3482" s="91" t="s">
        <v>44</v>
      </c>
      <c r="I3482" s="92" t="n">
        <v>29</v>
      </c>
      <c r="J3482" s="93" t="n">
        <v>13</v>
      </c>
      <c r="K3482" s="94" t="n">
        <f aca="false">I3482 * J3482</f>
        <v>377</v>
      </c>
      <c r="L3482" s="94" t="n">
        <f aca="false">K3482 *M3482</f>
        <v>199.81</v>
      </c>
      <c r="M3482" s="95" t="n">
        <v>0.53</v>
      </c>
      <c r="N3482" s="88" t="s">
        <v>23</v>
      </c>
      <c r="O3482" s="91" t="s">
        <v>219</v>
      </c>
      <c r="P3482" s="0" t="str">
        <f aca="false">RIGHT(H3482,LEN(H3482) - FIND(" ", H3482))</f>
        <v>Athletic Footwear</v>
      </c>
    </row>
    <row r="3483" customFormat="false" ht="14.25" hidden="false" customHeight="true" outlineLevel="0" collapsed="false">
      <c r="B3483" s="88" t="s">
        <v>13</v>
      </c>
      <c r="C3483" s="89" t="n">
        <v>1185732</v>
      </c>
      <c r="D3483" s="90" t="n">
        <v>44293</v>
      </c>
      <c r="E3483" s="88" t="s">
        <v>26</v>
      </c>
      <c r="F3483" s="88" t="s">
        <v>149</v>
      </c>
      <c r="G3483" s="88" t="s">
        <v>150</v>
      </c>
      <c r="H3483" s="91" t="s">
        <v>16</v>
      </c>
      <c r="I3483" s="92" t="n">
        <v>44</v>
      </c>
      <c r="J3483" s="93" t="n">
        <v>15</v>
      </c>
      <c r="K3483" s="94" t="n">
        <f aca="false">I3483 * J3483</f>
        <v>660</v>
      </c>
      <c r="L3483" s="94" t="n">
        <f aca="false">K3483 *M3483</f>
        <v>264</v>
      </c>
      <c r="M3483" s="95" t="n">
        <v>0.4</v>
      </c>
      <c r="N3483" s="88" t="s">
        <v>23</v>
      </c>
      <c r="O3483" s="91" t="s">
        <v>218</v>
      </c>
      <c r="P3483" s="0" t="str">
        <f aca="false">RIGHT(H3483,LEN(H3483) - FIND(" ", H3483))</f>
        <v>Apparel</v>
      </c>
    </row>
    <row r="3484" customFormat="false" ht="14.25" hidden="false" customHeight="true" outlineLevel="0" collapsed="false">
      <c r="B3484" s="88" t="s">
        <v>13</v>
      </c>
      <c r="C3484" s="89" t="n">
        <v>1185732</v>
      </c>
      <c r="D3484" s="90" t="n">
        <v>44293</v>
      </c>
      <c r="E3484" s="88" t="s">
        <v>26</v>
      </c>
      <c r="F3484" s="88" t="s">
        <v>149</v>
      </c>
      <c r="G3484" s="88" t="s">
        <v>150</v>
      </c>
      <c r="H3484" s="91" t="s">
        <v>38</v>
      </c>
      <c r="I3484" s="92" t="n">
        <v>33</v>
      </c>
      <c r="J3484" s="93" t="n">
        <v>50</v>
      </c>
      <c r="K3484" s="94" t="n">
        <f aca="false">I3484 * J3484</f>
        <v>1650</v>
      </c>
      <c r="L3484" s="94" t="n">
        <f aca="false">K3484 *M3484</f>
        <v>858</v>
      </c>
      <c r="M3484" s="95" t="n">
        <v>0.52</v>
      </c>
      <c r="N3484" s="88" t="s">
        <v>23</v>
      </c>
      <c r="O3484" s="91" t="s">
        <v>219</v>
      </c>
      <c r="P3484" s="0" t="str">
        <f aca="false">RIGHT(H3484,LEN(H3484) - FIND(" ", H3484))</f>
        <v>Apparel</v>
      </c>
    </row>
    <row r="3485" customFormat="false" ht="14.25" hidden="false" customHeight="true" outlineLevel="0" collapsed="false">
      <c r="B3485" s="88" t="s">
        <v>22</v>
      </c>
      <c r="C3485" s="89" t="n">
        <v>1189833</v>
      </c>
      <c r="D3485" s="90" t="n">
        <v>44293</v>
      </c>
      <c r="E3485" s="88" t="s">
        <v>18</v>
      </c>
      <c r="F3485" s="88" t="s">
        <v>19</v>
      </c>
      <c r="G3485" s="88" t="s">
        <v>129</v>
      </c>
      <c r="H3485" s="91" t="s">
        <v>32</v>
      </c>
      <c r="I3485" s="92" t="n">
        <v>31</v>
      </c>
      <c r="J3485" s="93" t="n">
        <v>248</v>
      </c>
      <c r="K3485" s="94" t="n">
        <f aca="false">I3485 * J3485</f>
        <v>7688</v>
      </c>
      <c r="L3485" s="94" t="n">
        <f aca="false">K3485 *M3485</f>
        <v>3536.48</v>
      </c>
      <c r="M3485" s="95" t="n">
        <v>0.46</v>
      </c>
      <c r="N3485" s="88" t="s">
        <v>31</v>
      </c>
      <c r="O3485" s="91" t="s">
        <v>218</v>
      </c>
      <c r="P3485" s="0" t="str">
        <f aca="false">RIGHT(H3485,LEN(H3485) - FIND(" ", H3485))</f>
        <v>Street Footwear</v>
      </c>
    </row>
    <row r="3486" customFormat="false" ht="14.25" hidden="false" customHeight="true" outlineLevel="0" collapsed="false">
      <c r="B3486" s="88" t="s">
        <v>30</v>
      </c>
      <c r="C3486" s="89" t="n">
        <v>1197831</v>
      </c>
      <c r="D3486" s="90" t="n">
        <v>44293</v>
      </c>
      <c r="E3486" s="88" t="s">
        <v>40</v>
      </c>
      <c r="F3486" s="88" t="s">
        <v>155</v>
      </c>
      <c r="G3486" s="88" t="s">
        <v>122</v>
      </c>
      <c r="H3486" s="91" t="s">
        <v>16</v>
      </c>
      <c r="I3486" s="92" t="n">
        <v>33</v>
      </c>
      <c r="J3486" s="93" t="n">
        <v>132</v>
      </c>
      <c r="K3486" s="94" t="n">
        <f aca="false">I3486 * J3486</f>
        <v>4356</v>
      </c>
      <c r="L3486" s="94" t="n">
        <f aca="false">K3486 *M3486</f>
        <v>1785.96</v>
      </c>
      <c r="M3486" s="95" t="n">
        <v>0.41</v>
      </c>
      <c r="N3486" s="88" t="s">
        <v>31</v>
      </c>
      <c r="O3486" s="91" t="s">
        <v>218</v>
      </c>
      <c r="P3486" s="0" t="str">
        <f aca="false">RIGHT(H3486,LEN(H3486) - FIND(" ", H3486))</f>
        <v>Apparel</v>
      </c>
    </row>
    <row r="3487" customFormat="false" ht="14.25" hidden="false" customHeight="true" outlineLevel="0" collapsed="false">
      <c r="B3487" s="88" t="s">
        <v>13</v>
      </c>
      <c r="C3487" s="89" t="n">
        <v>1185732</v>
      </c>
      <c r="D3487" s="90" t="n">
        <v>44293</v>
      </c>
      <c r="E3487" s="88" t="s">
        <v>26</v>
      </c>
      <c r="F3487" s="88" t="s">
        <v>149</v>
      </c>
      <c r="G3487" s="88" t="s">
        <v>150</v>
      </c>
      <c r="H3487" s="91" t="s">
        <v>32</v>
      </c>
      <c r="I3487" s="92" t="n">
        <v>28</v>
      </c>
      <c r="J3487" s="93" t="n">
        <v>132</v>
      </c>
      <c r="K3487" s="94" t="n">
        <f aca="false">I3487 * J3487</f>
        <v>3696</v>
      </c>
      <c r="L3487" s="94" t="n">
        <f aca="false">K3487 *M3487</f>
        <v>1552.32</v>
      </c>
      <c r="M3487" s="95" t="n">
        <v>0.42</v>
      </c>
      <c r="N3487" s="88" t="s">
        <v>31</v>
      </c>
      <c r="O3487" s="91" t="s">
        <v>218</v>
      </c>
      <c r="P3487" s="0" t="str">
        <f aca="false">RIGHT(H3487,LEN(H3487) - FIND(" ", H3487))</f>
        <v>Street Footwear</v>
      </c>
    </row>
    <row r="3488" customFormat="false" ht="14.25" hidden="false" customHeight="true" outlineLevel="0" collapsed="false">
      <c r="B3488" s="88" t="s">
        <v>13</v>
      </c>
      <c r="C3488" s="89" t="n">
        <v>1185732</v>
      </c>
      <c r="D3488" s="90" t="n">
        <v>44293</v>
      </c>
      <c r="E3488" s="88" t="s">
        <v>26</v>
      </c>
      <c r="F3488" s="88" t="s">
        <v>149</v>
      </c>
      <c r="G3488" s="88" t="s">
        <v>150</v>
      </c>
      <c r="H3488" s="91" t="s">
        <v>24</v>
      </c>
      <c r="I3488" s="92" t="n">
        <v>23</v>
      </c>
      <c r="J3488" s="93" t="n">
        <v>40</v>
      </c>
      <c r="K3488" s="94" t="n">
        <f aca="false">I3488 * J3488</f>
        <v>920</v>
      </c>
      <c r="L3488" s="94" t="n">
        <f aca="false">K3488 *M3488</f>
        <v>368</v>
      </c>
      <c r="M3488" s="95" t="n">
        <v>0.4</v>
      </c>
      <c r="N3488" s="88" t="s">
        <v>31</v>
      </c>
      <c r="O3488" s="91" t="s">
        <v>218</v>
      </c>
      <c r="P3488" s="0" t="str">
        <f aca="false">RIGHT(H3488,LEN(H3488) - FIND(" ", H3488))</f>
        <v>Athletic Footwear</v>
      </c>
    </row>
    <row r="3489" customFormat="false" ht="14.25" hidden="false" customHeight="true" outlineLevel="0" collapsed="false">
      <c r="B3489" s="88" t="s">
        <v>13</v>
      </c>
      <c r="C3489" s="89" t="n">
        <v>1185732</v>
      </c>
      <c r="D3489" s="90" t="n">
        <v>44293</v>
      </c>
      <c r="E3489" s="88" t="s">
        <v>26</v>
      </c>
      <c r="F3489" s="88" t="s">
        <v>149</v>
      </c>
      <c r="G3489" s="88" t="s">
        <v>150</v>
      </c>
      <c r="H3489" s="91" t="s">
        <v>48</v>
      </c>
      <c r="I3489" s="92" t="n">
        <v>16</v>
      </c>
      <c r="J3489" s="93" t="n">
        <v>44</v>
      </c>
      <c r="K3489" s="94" t="n">
        <f aca="false">I3489 * J3489</f>
        <v>704</v>
      </c>
      <c r="L3489" s="94" t="n">
        <f aca="false">K3489 *M3489</f>
        <v>295.68</v>
      </c>
      <c r="M3489" s="95" t="n">
        <v>0.42</v>
      </c>
      <c r="N3489" s="88" t="s">
        <v>31</v>
      </c>
      <c r="O3489" s="91" t="s">
        <v>219</v>
      </c>
      <c r="P3489" s="0" t="str">
        <f aca="false">RIGHT(H3489,LEN(H3489) - FIND(" ", H3489))</f>
        <v>Street Footwear</v>
      </c>
    </row>
    <row r="3490" customFormat="false" ht="14.25" hidden="false" customHeight="true" outlineLevel="0" collapsed="false">
      <c r="B3490" s="88" t="s">
        <v>13</v>
      </c>
      <c r="C3490" s="89" t="n">
        <v>1185732</v>
      </c>
      <c r="D3490" s="90" t="n">
        <v>44293</v>
      </c>
      <c r="E3490" s="88" t="s">
        <v>26</v>
      </c>
      <c r="F3490" s="88" t="s">
        <v>149</v>
      </c>
      <c r="G3490" s="88" t="s">
        <v>150</v>
      </c>
      <c r="H3490" s="91" t="s">
        <v>44</v>
      </c>
      <c r="I3490" s="92" t="n">
        <v>21</v>
      </c>
      <c r="J3490" s="93" t="n">
        <v>17</v>
      </c>
      <c r="K3490" s="94" t="n">
        <f aca="false">I3490 * J3490</f>
        <v>357</v>
      </c>
      <c r="L3490" s="94" t="n">
        <f aca="false">K3490 *M3490</f>
        <v>160.65</v>
      </c>
      <c r="M3490" s="95" t="n">
        <v>0.45</v>
      </c>
      <c r="N3490" s="88" t="s">
        <v>31</v>
      </c>
      <c r="O3490" s="91" t="s">
        <v>219</v>
      </c>
      <c r="P3490" s="0" t="str">
        <f aca="false">RIGHT(H3490,LEN(H3490) - FIND(" ", H3490))</f>
        <v>Athletic Footwear</v>
      </c>
    </row>
    <row r="3491" customFormat="false" ht="14.25" hidden="false" customHeight="true" outlineLevel="0" collapsed="false">
      <c r="B3491" s="88" t="s">
        <v>13</v>
      </c>
      <c r="C3491" s="89" t="n">
        <v>1185732</v>
      </c>
      <c r="D3491" s="90" t="n">
        <v>44293</v>
      </c>
      <c r="E3491" s="88" t="s">
        <v>26</v>
      </c>
      <c r="F3491" s="88" t="s">
        <v>149</v>
      </c>
      <c r="G3491" s="88" t="s">
        <v>150</v>
      </c>
      <c r="H3491" s="91" t="s">
        <v>16</v>
      </c>
      <c r="I3491" s="92" t="n">
        <v>33</v>
      </c>
      <c r="J3491" s="93" t="n">
        <v>15</v>
      </c>
      <c r="K3491" s="94" t="n">
        <f aca="false">I3491 * J3491</f>
        <v>495</v>
      </c>
      <c r="L3491" s="94" t="n">
        <f aca="false">K3491 *M3491</f>
        <v>158.4</v>
      </c>
      <c r="M3491" s="95" t="n">
        <v>0.32</v>
      </c>
      <c r="N3491" s="88" t="s">
        <v>31</v>
      </c>
      <c r="O3491" s="91" t="s">
        <v>218</v>
      </c>
      <c r="P3491" s="0" t="str">
        <f aca="false">RIGHT(H3491,LEN(H3491) - FIND(" ", H3491))</f>
        <v>Apparel</v>
      </c>
    </row>
    <row r="3492" customFormat="false" ht="14.25" hidden="false" customHeight="true" outlineLevel="0" collapsed="false">
      <c r="B3492" s="88" t="s">
        <v>13</v>
      </c>
      <c r="C3492" s="89" t="n">
        <v>1185732</v>
      </c>
      <c r="D3492" s="90" t="n">
        <v>44293</v>
      </c>
      <c r="E3492" s="88" t="s">
        <v>26</v>
      </c>
      <c r="F3492" s="88" t="s">
        <v>149</v>
      </c>
      <c r="G3492" s="88" t="s">
        <v>150</v>
      </c>
      <c r="H3492" s="91" t="s">
        <v>38</v>
      </c>
      <c r="I3492" s="92" t="n">
        <v>26</v>
      </c>
      <c r="J3492" s="93" t="n">
        <v>60</v>
      </c>
      <c r="K3492" s="94" t="n">
        <f aca="false">I3492 * J3492</f>
        <v>1560</v>
      </c>
      <c r="L3492" s="94" t="n">
        <f aca="false">K3492 *M3492</f>
        <v>686.4</v>
      </c>
      <c r="M3492" s="95" t="n">
        <v>0.44</v>
      </c>
      <c r="N3492" s="88" t="s">
        <v>31</v>
      </c>
      <c r="O3492" s="91" t="s">
        <v>219</v>
      </c>
      <c r="P3492" s="0" t="str">
        <f aca="false">RIGHT(H3492,LEN(H3492) - FIND(" ", H3492))</f>
        <v>Apparel</v>
      </c>
    </row>
    <row r="3493" customFormat="false" ht="14.25" hidden="false" customHeight="true" outlineLevel="0" collapsed="false">
      <c r="B3493" s="88" t="s">
        <v>22</v>
      </c>
      <c r="C3493" s="89" t="n">
        <v>1189833</v>
      </c>
      <c r="D3493" s="90" t="n">
        <v>44294</v>
      </c>
      <c r="E3493" s="88" t="s">
        <v>18</v>
      </c>
      <c r="F3493" s="88" t="s">
        <v>19</v>
      </c>
      <c r="G3493" s="88" t="s">
        <v>129</v>
      </c>
      <c r="H3493" s="91" t="s">
        <v>24</v>
      </c>
      <c r="I3493" s="92" t="n">
        <v>50</v>
      </c>
      <c r="J3493" s="93" t="n">
        <v>600</v>
      </c>
      <c r="K3493" s="94" t="n">
        <f aca="false">I3493 * J3493</f>
        <v>30000</v>
      </c>
      <c r="L3493" s="94" t="n">
        <f aca="false">K3493 *M3493</f>
        <v>7500</v>
      </c>
      <c r="M3493" s="95" t="n">
        <v>0.25</v>
      </c>
      <c r="N3493" s="88" t="s">
        <v>31</v>
      </c>
      <c r="O3493" s="91" t="s">
        <v>218</v>
      </c>
      <c r="P3493" s="0" t="str">
        <f aca="false">RIGHT(H3493,LEN(H3493) - FIND(" ", H3493))</f>
        <v>Athletic Footwear</v>
      </c>
    </row>
    <row r="3494" customFormat="false" ht="14.25" hidden="false" customHeight="true" outlineLevel="0" collapsed="false">
      <c r="B3494" s="88" t="s">
        <v>30</v>
      </c>
      <c r="C3494" s="89" t="n">
        <v>1197831</v>
      </c>
      <c r="D3494" s="90" t="n">
        <v>44294</v>
      </c>
      <c r="E3494" s="88" t="s">
        <v>40</v>
      </c>
      <c r="F3494" s="88" t="s">
        <v>155</v>
      </c>
      <c r="G3494" s="88" t="s">
        <v>122</v>
      </c>
      <c r="H3494" s="91" t="s">
        <v>38</v>
      </c>
      <c r="I3494" s="92" t="n">
        <v>40</v>
      </c>
      <c r="J3494" s="93" t="n">
        <v>775</v>
      </c>
      <c r="K3494" s="94" t="n">
        <f aca="false">I3494 * J3494</f>
        <v>31000</v>
      </c>
      <c r="L3494" s="94" t="n">
        <f aca="false">K3494 *M3494</f>
        <v>17050</v>
      </c>
      <c r="M3494" s="95" t="n">
        <v>0.55</v>
      </c>
      <c r="N3494" s="88" t="s">
        <v>31</v>
      </c>
      <c r="O3494" s="91" t="s">
        <v>219</v>
      </c>
      <c r="P3494" s="0" t="str">
        <f aca="false">RIGHT(H3494,LEN(H3494) - FIND(" ", H3494))</f>
        <v>Apparel</v>
      </c>
    </row>
    <row r="3495" customFormat="false" ht="14.25" hidden="false" customHeight="true" outlineLevel="0" collapsed="false">
      <c r="B3495" s="88" t="s">
        <v>22</v>
      </c>
      <c r="C3495" s="89" t="n">
        <v>1189833</v>
      </c>
      <c r="D3495" s="90" t="n">
        <v>44294</v>
      </c>
      <c r="E3495" s="88" t="s">
        <v>18</v>
      </c>
      <c r="F3495" s="88" t="s">
        <v>19</v>
      </c>
      <c r="G3495" s="88" t="s">
        <v>129</v>
      </c>
      <c r="H3495" s="91" t="s">
        <v>24</v>
      </c>
      <c r="I3495" s="92" t="n">
        <v>49</v>
      </c>
      <c r="J3495" s="93" t="n">
        <v>156</v>
      </c>
      <c r="K3495" s="94" t="n">
        <f aca="false">I3495 * J3495</f>
        <v>7644</v>
      </c>
      <c r="L3495" s="94" t="n">
        <f aca="false">K3495 *M3495</f>
        <v>2751.84</v>
      </c>
      <c r="M3495" s="95" t="n">
        <v>0.36</v>
      </c>
      <c r="N3495" s="88" t="s">
        <v>23</v>
      </c>
      <c r="O3495" s="91" t="s">
        <v>218</v>
      </c>
      <c r="P3495" s="0" t="str">
        <f aca="false">RIGHT(H3495,LEN(H3495) - FIND(" ", H3495))</f>
        <v>Athletic Footwear</v>
      </c>
    </row>
    <row r="3496" customFormat="false" ht="14.25" hidden="false" customHeight="true" outlineLevel="0" collapsed="false">
      <c r="B3496" s="88" t="s">
        <v>30</v>
      </c>
      <c r="C3496" s="89" t="n">
        <v>1197831</v>
      </c>
      <c r="D3496" s="90" t="n">
        <v>44294</v>
      </c>
      <c r="E3496" s="88" t="s">
        <v>40</v>
      </c>
      <c r="F3496" s="88" t="s">
        <v>155</v>
      </c>
      <c r="G3496" s="88" t="s">
        <v>122</v>
      </c>
      <c r="H3496" s="91" t="s">
        <v>38</v>
      </c>
      <c r="I3496" s="92" t="n">
        <v>38</v>
      </c>
      <c r="J3496" s="93" t="n">
        <v>202</v>
      </c>
      <c r="K3496" s="94" t="n">
        <f aca="false">I3496 * J3496</f>
        <v>7676</v>
      </c>
      <c r="L3496" s="94" t="n">
        <f aca="false">K3496 *M3496</f>
        <v>5142.92</v>
      </c>
      <c r="M3496" s="95" t="n">
        <v>0.67</v>
      </c>
      <c r="N3496" s="88" t="s">
        <v>23</v>
      </c>
      <c r="O3496" s="91" t="s">
        <v>219</v>
      </c>
      <c r="P3496" s="0" t="str">
        <f aca="false">RIGHT(H3496,LEN(H3496) - FIND(" ", H3496))</f>
        <v>Apparel</v>
      </c>
    </row>
    <row r="3497" customFormat="false" ht="14.25" hidden="false" customHeight="true" outlineLevel="0" collapsed="false">
      <c r="B3497" s="88" t="s">
        <v>22</v>
      </c>
      <c r="C3497" s="89" t="n">
        <v>1189833</v>
      </c>
      <c r="D3497" s="90" t="n">
        <v>44294</v>
      </c>
      <c r="E3497" s="88" t="s">
        <v>18</v>
      </c>
      <c r="F3497" s="88" t="s">
        <v>19</v>
      </c>
      <c r="G3497" s="88" t="s">
        <v>129</v>
      </c>
      <c r="H3497" s="91" t="s">
        <v>24</v>
      </c>
      <c r="I3497" s="92" t="n">
        <v>34</v>
      </c>
      <c r="J3497" s="93" t="n">
        <v>210</v>
      </c>
      <c r="K3497" s="94" t="n">
        <f aca="false">I3497 * J3497</f>
        <v>7140</v>
      </c>
      <c r="L3497" s="94" t="n">
        <f aca="false">K3497 *M3497</f>
        <v>2070.6</v>
      </c>
      <c r="M3497" s="95" t="n">
        <v>0.29</v>
      </c>
      <c r="N3497" s="88" t="s">
        <v>31</v>
      </c>
      <c r="O3497" s="91" t="s">
        <v>218</v>
      </c>
      <c r="P3497" s="0" t="str">
        <f aca="false">RIGHT(H3497,LEN(H3497) - FIND(" ", H3497))</f>
        <v>Athletic Footwear</v>
      </c>
    </row>
    <row r="3498" customFormat="false" ht="14.25" hidden="false" customHeight="true" outlineLevel="0" collapsed="false">
      <c r="B3498" s="88" t="s">
        <v>30</v>
      </c>
      <c r="C3498" s="89" t="n">
        <v>1197831</v>
      </c>
      <c r="D3498" s="90" t="n">
        <v>44294</v>
      </c>
      <c r="E3498" s="88" t="s">
        <v>40</v>
      </c>
      <c r="F3498" s="88" t="s">
        <v>155</v>
      </c>
      <c r="G3498" s="88" t="s">
        <v>122</v>
      </c>
      <c r="H3498" s="91" t="s">
        <v>38</v>
      </c>
      <c r="I3498" s="92" t="n">
        <v>31</v>
      </c>
      <c r="J3498" s="93" t="n">
        <v>271</v>
      </c>
      <c r="K3498" s="94" t="n">
        <f aca="false">I3498 * J3498</f>
        <v>8401</v>
      </c>
      <c r="L3498" s="94" t="n">
        <f aca="false">K3498 *M3498</f>
        <v>4956.59</v>
      </c>
      <c r="M3498" s="95" t="n">
        <v>0.59</v>
      </c>
      <c r="N3498" s="88" t="s">
        <v>31</v>
      </c>
      <c r="O3498" s="91" t="s">
        <v>219</v>
      </c>
      <c r="P3498" s="0" t="str">
        <f aca="false">RIGHT(H3498,LEN(H3498) - FIND(" ", H3498))</f>
        <v>Apparel</v>
      </c>
    </row>
    <row r="3499" customFormat="false" ht="14.25" hidden="false" customHeight="true" outlineLevel="0" collapsed="false">
      <c r="B3499" s="88" t="s">
        <v>22</v>
      </c>
      <c r="C3499" s="89" t="n">
        <v>1189833</v>
      </c>
      <c r="D3499" s="90" t="n">
        <v>44295</v>
      </c>
      <c r="E3499" s="88" t="s">
        <v>18</v>
      </c>
      <c r="F3499" s="88" t="s">
        <v>19</v>
      </c>
      <c r="G3499" s="88" t="s">
        <v>129</v>
      </c>
      <c r="H3499" s="91" t="s">
        <v>48</v>
      </c>
      <c r="I3499" s="92" t="n">
        <v>50</v>
      </c>
      <c r="J3499" s="93" t="n">
        <v>625</v>
      </c>
      <c r="K3499" s="94" t="n">
        <f aca="false">I3499 * J3499</f>
        <v>31250</v>
      </c>
      <c r="L3499" s="94" t="n">
        <f aca="false">K3499 *M3499</f>
        <v>12500</v>
      </c>
      <c r="M3499" s="95" t="n">
        <v>0.4</v>
      </c>
      <c r="N3499" s="88" t="s">
        <v>31</v>
      </c>
      <c r="O3499" s="91" t="s">
        <v>219</v>
      </c>
      <c r="P3499" s="0" t="str">
        <f aca="false">RIGHT(H3499,LEN(H3499) - FIND(" ", H3499))</f>
        <v>Street Footwear</v>
      </c>
    </row>
    <row r="3500" customFormat="false" ht="14.25" hidden="false" customHeight="true" outlineLevel="0" collapsed="false">
      <c r="B3500" s="88" t="s">
        <v>30</v>
      </c>
      <c r="C3500" s="89" t="n">
        <v>1197831</v>
      </c>
      <c r="D3500" s="90" t="n">
        <v>44295</v>
      </c>
      <c r="E3500" s="88" t="s">
        <v>40</v>
      </c>
      <c r="F3500" s="88" t="s">
        <v>155</v>
      </c>
      <c r="G3500" s="88" t="s">
        <v>122</v>
      </c>
      <c r="H3500" s="91" t="s">
        <v>32</v>
      </c>
      <c r="I3500" s="92" t="n">
        <v>40</v>
      </c>
      <c r="J3500" s="93" t="n">
        <v>775</v>
      </c>
      <c r="K3500" s="94" t="n">
        <f aca="false">I3500 * J3500</f>
        <v>31000</v>
      </c>
      <c r="L3500" s="94" t="n">
        <f aca="false">K3500 *M3500</f>
        <v>12400</v>
      </c>
      <c r="M3500" s="95" t="n">
        <v>0.4</v>
      </c>
      <c r="N3500" s="88" t="s">
        <v>31</v>
      </c>
      <c r="O3500" s="91" t="s">
        <v>218</v>
      </c>
      <c r="P3500" s="0" t="str">
        <f aca="false">RIGHT(H3500,LEN(H3500) - FIND(" ", H3500))</f>
        <v>Street Footwear</v>
      </c>
    </row>
    <row r="3501" customFormat="false" ht="14.25" hidden="false" customHeight="true" outlineLevel="0" collapsed="false">
      <c r="B3501" s="88" t="s">
        <v>43</v>
      </c>
      <c r="C3501" s="89" t="n">
        <v>1185732</v>
      </c>
      <c r="D3501" s="90" t="n">
        <v>44295</v>
      </c>
      <c r="E3501" s="88" t="s">
        <v>26</v>
      </c>
      <c r="F3501" s="88" t="s">
        <v>50</v>
      </c>
      <c r="G3501" s="88" t="s">
        <v>67</v>
      </c>
      <c r="H3501" s="91" t="s">
        <v>32</v>
      </c>
      <c r="I3501" s="92" t="n">
        <v>45</v>
      </c>
      <c r="J3501" s="93" t="n">
        <v>825</v>
      </c>
      <c r="K3501" s="94" t="n">
        <f aca="false">I3501 * J3501</f>
        <v>37125</v>
      </c>
      <c r="L3501" s="94" t="n">
        <f aca="false">K3501 *M3501</f>
        <v>16706.25</v>
      </c>
      <c r="M3501" s="95" t="n">
        <v>0.45</v>
      </c>
      <c r="N3501" s="88" t="s">
        <v>14</v>
      </c>
      <c r="O3501" s="91" t="s">
        <v>218</v>
      </c>
      <c r="P3501" s="0" t="str">
        <f aca="false">RIGHT(H3501,LEN(H3501) - FIND(" ", H3501))</f>
        <v>Street Footwear</v>
      </c>
    </row>
    <row r="3502" customFormat="false" ht="14.25" hidden="false" customHeight="true" outlineLevel="0" collapsed="false">
      <c r="B3502" s="88" t="s">
        <v>43</v>
      </c>
      <c r="C3502" s="89" t="n">
        <v>1185732</v>
      </c>
      <c r="D3502" s="90" t="n">
        <v>44295</v>
      </c>
      <c r="E3502" s="88" t="s">
        <v>26</v>
      </c>
      <c r="F3502" s="88" t="s">
        <v>50</v>
      </c>
      <c r="G3502" s="88" t="s">
        <v>67</v>
      </c>
      <c r="H3502" s="91" t="s">
        <v>24</v>
      </c>
      <c r="I3502" s="92" t="n">
        <v>45</v>
      </c>
      <c r="J3502" s="93" t="n">
        <v>525</v>
      </c>
      <c r="K3502" s="94" t="n">
        <f aca="false">I3502 * J3502</f>
        <v>23625</v>
      </c>
      <c r="L3502" s="94" t="n">
        <f aca="false">K3502 *M3502</f>
        <v>8268.75</v>
      </c>
      <c r="M3502" s="95" t="n">
        <v>0.35</v>
      </c>
      <c r="N3502" s="88" t="s">
        <v>14</v>
      </c>
      <c r="O3502" s="91" t="s">
        <v>218</v>
      </c>
      <c r="P3502" s="0" t="str">
        <f aca="false">RIGHT(H3502,LEN(H3502) - FIND(" ", H3502))</f>
        <v>Athletic Footwear</v>
      </c>
    </row>
    <row r="3503" customFormat="false" ht="14.25" hidden="false" customHeight="true" outlineLevel="0" collapsed="false">
      <c r="B3503" s="88" t="s">
        <v>43</v>
      </c>
      <c r="C3503" s="89" t="n">
        <v>1185732</v>
      </c>
      <c r="D3503" s="90" t="n">
        <v>44295</v>
      </c>
      <c r="E3503" s="88" t="s">
        <v>26</v>
      </c>
      <c r="F3503" s="88" t="s">
        <v>50</v>
      </c>
      <c r="G3503" s="88" t="s">
        <v>67</v>
      </c>
      <c r="H3503" s="91" t="s">
        <v>48</v>
      </c>
      <c r="I3503" s="92" t="n">
        <v>35</v>
      </c>
      <c r="J3503" s="93" t="n">
        <v>525</v>
      </c>
      <c r="K3503" s="94" t="n">
        <f aca="false">I3503 * J3503</f>
        <v>18375</v>
      </c>
      <c r="L3503" s="94" t="n">
        <f aca="false">K3503 *M3503</f>
        <v>4593.75</v>
      </c>
      <c r="M3503" s="95" t="n">
        <v>0.25</v>
      </c>
      <c r="N3503" s="88" t="s">
        <v>14</v>
      </c>
      <c r="O3503" s="91" t="s">
        <v>219</v>
      </c>
      <c r="P3503" s="0" t="str">
        <f aca="false">RIGHT(H3503,LEN(H3503) - FIND(" ", H3503))</f>
        <v>Street Footwear</v>
      </c>
    </row>
    <row r="3504" customFormat="false" ht="14.25" hidden="false" customHeight="true" outlineLevel="0" collapsed="false">
      <c r="B3504" s="88" t="s">
        <v>43</v>
      </c>
      <c r="C3504" s="89" t="n">
        <v>1185732</v>
      </c>
      <c r="D3504" s="90" t="n">
        <v>44295</v>
      </c>
      <c r="E3504" s="88" t="s">
        <v>26</v>
      </c>
      <c r="F3504" s="88" t="s">
        <v>50</v>
      </c>
      <c r="G3504" s="88" t="s">
        <v>67</v>
      </c>
      <c r="H3504" s="91" t="s">
        <v>44</v>
      </c>
      <c r="I3504" s="92" t="n">
        <v>40</v>
      </c>
      <c r="J3504" s="93" t="n">
        <v>450</v>
      </c>
      <c r="K3504" s="94" t="n">
        <f aca="false">I3504 * J3504</f>
        <v>18000</v>
      </c>
      <c r="L3504" s="94" t="n">
        <f aca="false">K3504 *M3504</f>
        <v>5400</v>
      </c>
      <c r="M3504" s="95" t="n">
        <v>0.3</v>
      </c>
      <c r="N3504" s="88" t="s">
        <v>14</v>
      </c>
      <c r="O3504" s="91" t="s">
        <v>219</v>
      </c>
      <c r="P3504" s="0" t="str">
        <f aca="false">RIGHT(H3504,LEN(H3504) - FIND(" ", H3504))</f>
        <v>Athletic Footwear</v>
      </c>
    </row>
    <row r="3505" customFormat="false" ht="14.25" hidden="false" customHeight="true" outlineLevel="0" collapsed="false">
      <c r="B3505" s="88" t="s">
        <v>43</v>
      </c>
      <c r="C3505" s="89" t="n">
        <v>1185732</v>
      </c>
      <c r="D3505" s="90" t="n">
        <v>44295</v>
      </c>
      <c r="E3505" s="88" t="s">
        <v>26</v>
      </c>
      <c r="F3505" s="88" t="s">
        <v>50</v>
      </c>
      <c r="G3505" s="88" t="s">
        <v>67</v>
      </c>
      <c r="H3505" s="91" t="s">
        <v>16</v>
      </c>
      <c r="I3505" s="92" t="n">
        <v>55</v>
      </c>
      <c r="J3505" s="93" t="n">
        <v>475</v>
      </c>
      <c r="K3505" s="94" t="n">
        <f aca="false">I3505 * J3505</f>
        <v>26125</v>
      </c>
      <c r="L3505" s="94" t="n">
        <f aca="false">K3505 *M3505</f>
        <v>9143.75</v>
      </c>
      <c r="M3505" s="95" t="n">
        <v>0.35</v>
      </c>
      <c r="N3505" s="88" t="s">
        <v>14</v>
      </c>
      <c r="O3505" s="91" t="s">
        <v>218</v>
      </c>
      <c r="P3505" s="0" t="str">
        <f aca="false">RIGHT(H3505,LEN(H3505) - FIND(" ", H3505))</f>
        <v>Apparel</v>
      </c>
    </row>
    <row r="3506" customFormat="false" ht="14.25" hidden="false" customHeight="true" outlineLevel="0" collapsed="false">
      <c r="B3506" s="88" t="s">
        <v>43</v>
      </c>
      <c r="C3506" s="89" t="n">
        <v>1185732</v>
      </c>
      <c r="D3506" s="90" t="n">
        <v>44295</v>
      </c>
      <c r="E3506" s="88" t="s">
        <v>26</v>
      </c>
      <c r="F3506" s="88" t="s">
        <v>50</v>
      </c>
      <c r="G3506" s="88" t="s">
        <v>67</v>
      </c>
      <c r="H3506" s="91" t="s">
        <v>38</v>
      </c>
      <c r="I3506" s="92" t="n">
        <v>45</v>
      </c>
      <c r="J3506" s="93" t="n">
        <v>600</v>
      </c>
      <c r="K3506" s="94" t="n">
        <f aca="false">I3506 * J3506</f>
        <v>27000</v>
      </c>
      <c r="L3506" s="94" t="n">
        <f aca="false">K3506 *M3506</f>
        <v>13500</v>
      </c>
      <c r="M3506" s="95" t="n">
        <v>0.5</v>
      </c>
      <c r="N3506" s="88" t="s">
        <v>14</v>
      </c>
      <c r="O3506" s="91" t="s">
        <v>219</v>
      </c>
      <c r="P3506" s="0" t="str">
        <f aca="false">RIGHT(H3506,LEN(H3506) - FIND(" ", H3506))</f>
        <v>Apparel</v>
      </c>
    </row>
    <row r="3507" customFormat="false" ht="14.25" hidden="false" customHeight="true" outlineLevel="0" collapsed="false">
      <c r="B3507" s="88" t="s">
        <v>30</v>
      </c>
      <c r="C3507" s="89" t="n">
        <v>1185732</v>
      </c>
      <c r="D3507" s="90" t="n">
        <v>44295</v>
      </c>
      <c r="E3507" s="88" t="s">
        <v>29</v>
      </c>
      <c r="F3507" s="88" t="s">
        <v>141</v>
      </c>
      <c r="G3507" s="88" t="s">
        <v>112</v>
      </c>
      <c r="H3507" s="91" t="s">
        <v>32</v>
      </c>
      <c r="I3507" s="92" t="n">
        <v>30</v>
      </c>
      <c r="J3507" s="93" t="n">
        <v>450</v>
      </c>
      <c r="K3507" s="94" t="n">
        <f aca="false">I3507 * J3507</f>
        <v>13500</v>
      </c>
      <c r="L3507" s="94" t="n">
        <f aca="false">K3507 *M3507</f>
        <v>4725</v>
      </c>
      <c r="M3507" s="95" t="n">
        <v>0.35</v>
      </c>
      <c r="N3507" s="88" t="s">
        <v>23</v>
      </c>
      <c r="O3507" s="91" t="s">
        <v>218</v>
      </c>
      <c r="P3507" s="0" t="str">
        <f aca="false">RIGHT(H3507,LEN(H3507) - FIND(" ", H3507))</f>
        <v>Street Footwear</v>
      </c>
    </row>
    <row r="3508" customFormat="false" ht="14.25" hidden="false" customHeight="true" outlineLevel="0" collapsed="false">
      <c r="B3508" s="88" t="s">
        <v>30</v>
      </c>
      <c r="C3508" s="89" t="n">
        <v>1185732</v>
      </c>
      <c r="D3508" s="90" t="n">
        <v>44295</v>
      </c>
      <c r="E3508" s="88" t="s">
        <v>29</v>
      </c>
      <c r="F3508" s="88" t="s">
        <v>141</v>
      </c>
      <c r="G3508" s="88" t="s">
        <v>112</v>
      </c>
      <c r="H3508" s="91" t="s">
        <v>24</v>
      </c>
      <c r="I3508" s="92" t="n">
        <v>30</v>
      </c>
      <c r="J3508" s="93" t="n">
        <v>150</v>
      </c>
      <c r="K3508" s="94" t="n">
        <f aca="false">I3508 * J3508</f>
        <v>4500</v>
      </c>
      <c r="L3508" s="94" t="n">
        <f aca="false">K3508 *M3508</f>
        <v>1350</v>
      </c>
      <c r="M3508" s="95" t="n">
        <v>0.3</v>
      </c>
      <c r="N3508" s="88" t="s">
        <v>23</v>
      </c>
      <c r="O3508" s="91" t="s">
        <v>218</v>
      </c>
      <c r="P3508" s="0" t="str">
        <f aca="false">RIGHT(H3508,LEN(H3508) - FIND(" ", H3508))</f>
        <v>Athletic Footwear</v>
      </c>
    </row>
    <row r="3509" customFormat="false" ht="14.25" hidden="false" customHeight="true" outlineLevel="0" collapsed="false">
      <c r="B3509" s="88" t="s">
        <v>30</v>
      </c>
      <c r="C3509" s="89" t="n">
        <v>1185732</v>
      </c>
      <c r="D3509" s="90" t="n">
        <v>44295</v>
      </c>
      <c r="E3509" s="88" t="s">
        <v>29</v>
      </c>
      <c r="F3509" s="88" t="s">
        <v>141</v>
      </c>
      <c r="G3509" s="88" t="s">
        <v>112</v>
      </c>
      <c r="H3509" s="91" t="s">
        <v>48</v>
      </c>
      <c r="I3509" s="92" t="n">
        <v>20</v>
      </c>
      <c r="J3509" s="93" t="n">
        <v>150</v>
      </c>
      <c r="K3509" s="94" t="n">
        <f aca="false">I3509 * J3509</f>
        <v>3000</v>
      </c>
      <c r="L3509" s="94" t="n">
        <f aca="false">K3509 *M3509</f>
        <v>900</v>
      </c>
      <c r="M3509" s="95" t="n">
        <v>0.3</v>
      </c>
      <c r="N3509" s="88" t="s">
        <v>23</v>
      </c>
      <c r="O3509" s="91" t="s">
        <v>219</v>
      </c>
      <c r="P3509" s="0" t="str">
        <f aca="false">RIGHT(H3509,LEN(H3509) - FIND(" ", H3509))</f>
        <v>Street Footwear</v>
      </c>
    </row>
    <row r="3510" customFormat="false" ht="14.25" hidden="false" customHeight="true" outlineLevel="0" collapsed="false">
      <c r="B3510" s="88" t="s">
        <v>30</v>
      </c>
      <c r="C3510" s="89" t="n">
        <v>1185732</v>
      </c>
      <c r="D3510" s="90" t="n">
        <v>44295</v>
      </c>
      <c r="E3510" s="88" t="s">
        <v>29</v>
      </c>
      <c r="F3510" s="88" t="s">
        <v>141</v>
      </c>
      <c r="G3510" s="88" t="s">
        <v>112</v>
      </c>
      <c r="H3510" s="91" t="s">
        <v>44</v>
      </c>
      <c r="I3510" s="92" t="n">
        <v>25</v>
      </c>
      <c r="J3510" s="93" t="n">
        <v>75</v>
      </c>
      <c r="K3510" s="94" t="n">
        <f aca="false">I3510 * J3510</f>
        <v>1875</v>
      </c>
      <c r="L3510" s="94" t="n">
        <f aca="false">K3510 *M3510</f>
        <v>562.5</v>
      </c>
      <c r="M3510" s="95" t="n">
        <v>0.3</v>
      </c>
      <c r="N3510" s="88" t="s">
        <v>23</v>
      </c>
      <c r="O3510" s="91" t="s">
        <v>219</v>
      </c>
      <c r="P3510" s="0" t="str">
        <f aca="false">RIGHT(H3510,LEN(H3510) - FIND(" ", H3510))</f>
        <v>Athletic Footwear</v>
      </c>
    </row>
    <row r="3511" customFormat="false" ht="14.25" hidden="false" customHeight="true" outlineLevel="0" collapsed="false">
      <c r="B3511" s="88" t="s">
        <v>30</v>
      </c>
      <c r="C3511" s="89" t="n">
        <v>1185732</v>
      </c>
      <c r="D3511" s="90" t="n">
        <v>44295</v>
      </c>
      <c r="E3511" s="88" t="s">
        <v>29</v>
      </c>
      <c r="F3511" s="88" t="s">
        <v>141</v>
      </c>
      <c r="G3511" s="88" t="s">
        <v>112</v>
      </c>
      <c r="H3511" s="91" t="s">
        <v>16</v>
      </c>
      <c r="I3511" s="92" t="n">
        <v>60</v>
      </c>
      <c r="J3511" s="93" t="n">
        <v>100</v>
      </c>
      <c r="K3511" s="94" t="n">
        <f aca="false">I3511 * J3511</f>
        <v>6000</v>
      </c>
      <c r="L3511" s="94" t="n">
        <f aca="false">K3511 *M3511</f>
        <v>2100</v>
      </c>
      <c r="M3511" s="95" t="n">
        <v>0.35</v>
      </c>
      <c r="N3511" s="88" t="s">
        <v>14</v>
      </c>
      <c r="O3511" s="91" t="s">
        <v>218</v>
      </c>
      <c r="P3511" s="0" t="str">
        <f aca="false">RIGHT(H3511,LEN(H3511) - FIND(" ", H3511))</f>
        <v>Apparel</v>
      </c>
    </row>
    <row r="3512" customFormat="false" ht="14.25" hidden="false" customHeight="true" outlineLevel="0" collapsed="false">
      <c r="B3512" s="88" t="s">
        <v>30</v>
      </c>
      <c r="C3512" s="89" t="n">
        <v>1185732</v>
      </c>
      <c r="D3512" s="90" t="n">
        <v>44295</v>
      </c>
      <c r="E3512" s="88" t="s">
        <v>29</v>
      </c>
      <c r="F3512" s="88" t="s">
        <v>141</v>
      </c>
      <c r="G3512" s="88" t="s">
        <v>112</v>
      </c>
      <c r="H3512" s="91" t="s">
        <v>38</v>
      </c>
      <c r="I3512" s="92" t="n">
        <v>50</v>
      </c>
      <c r="J3512" s="93" t="n">
        <v>225</v>
      </c>
      <c r="K3512" s="94" t="n">
        <f aca="false">I3512 * J3512</f>
        <v>11250</v>
      </c>
      <c r="L3512" s="94" t="n">
        <f aca="false">K3512 *M3512</f>
        <v>4500</v>
      </c>
      <c r="M3512" s="95" t="n">
        <v>0.4</v>
      </c>
      <c r="N3512" s="88" t="s">
        <v>14</v>
      </c>
      <c r="O3512" s="91" t="s">
        <v>219</v>
      </c>
      <c r="P3512" s="0" t="str">
        <f aca="false">RIGHT(H3512,LEN(H3512) - FIND(" ", H3512))</f>
        <v>Apparel</v>
      </c>
    </row>
    <row r="3513" customFormat="false" ht="14.25" hidden="false" customHeight="true" outlineLevel="0" collapsed="false">
      <c r="B3513" s="88" t="s">
        <v>22</v>
      </c>
      <c r="C3513" s="89" t="n">
        <v>1189833</v>
      </c>
      <c r="D3513" s="90" t="n">
        <v>44295</v>
      </c>
      <c r="E3513" s="88" t="s">
        <v>18</v>
      </c>
      <c r="F3513" s="88" t="s">
        <v>19</v>
      </c>
      <c r="G3513" s="88" t="s">
        <v>129</v>
      </c>
      <c r="H3513" s="91" t="s">
        <v>48</v>
      </c>
      <c r="I3513" s="92" t="n">
        <v>49</v>
      </c>
      <c r="J3513" s="93" t="n">
        <v>175</v>
      </c>
      <c r="K3513" s="94" t="n">
        <f aca="false">I3513 * J3513</f>
        <v>8575</v>
      </c>
      <c r="L3513" s="94" t="n">
        <f aca="false">K3513 *M3513</f>
        <v>4716.25</v>
      </c>
      <c r="M3513" s="95" t="n">
        <v>0.55</v>
      </c>
      <c r="N3513" s="88" t="s">
        <v>23</v>
      </c>
      <c r="O3513" s="91" t="s">
        <v>219</v>
      </c>
      <c r="P3513" s="0" t="str">
        <f aca="false">RIGHT(H3513,LEN(H3513) - FIND(" ", H3513))</f>
        <v>Street Footwear</v>
      </c>
    </row>
    <row r="3514" customFormat="false" ht="14.25" hidden="false" customHeight="true" outlineLevel="0" collapsed="false">
      <c r="B3514" s="88" t="s">
        <v>30</v>
      </c>
      <c r="C3514" s="89" t="n">
        <v>1197831</v>
      </c>
      <c r="D3514" s="90" t="n">
        <v>44295</v>
      </c>
      <c r="E3514" s="88" t="s">
        <v>40</v>
      </c>
      <c r="F3514" s="88" t="s">
        <v>155</v>
      </c>
      <c r="G3514" s="88" t="s">
        <v>122</v>
      </c>
      <c r="H3514" s="91" t="s">
        <v>32</v>
      </c>
      <c r="I3514" s="92" t="n">
        <v>36</v>
      </c>
      <c r="J3514" s="93" t="n">
        <v>217</v>
      </c>
      <c r="K3514" s="94" t="n">
        <f aca="false">I3514 * J3514</f>
        <v>7812</v>
      </c>
      <c r="L3514" s="94" t="n">
        <f aca="false">K3514 *M3514</f>
        <v>3984.12</v>
      </c>
      <c r="M3514" s="95" t="n">
        <v>0.51</v>
      </c>
      <c r="N3514" s="88" t="s">
        <v>23</v>
      </c>
      <c r="O3514" s="91" t="s">
        <v>218</v>
      </c>
      <c r="P3514" s="0" t="str">
        <f aca="false">RIGHT(H3514,LEN(H3514) - FIND(" ", H3514))</f>
        <v>Street Footwear</v>
      </c>
    </row>
    <row r="3515" customFormat="false" ht="14.25" hidden="false" customHeight="true" outlineLevel="0" collapsed="false">
      <c r="B3515" s="88" t="s">
        <v>43</v>
      </c>
      <c r="C3515" s="89" t="n">
        <v>1185732</v>
      </c>
      <c r="D3515" s="90" t="n">
        <v>44295</v>
      </c>
      <c r="E3515" s="88" t="s">
        <v>26</v>
      </c>
      <c r="F3515" s="88" t="s">
        <v>50</v>
      </c>
      <c r="G3515" s="88" t="s">
        <v>67</v>
      </c>
      <c r="H3515" s="91" t="s">
        <v>32</v>
      </c>
      <c r="I3515" s="92" t="n">
        <v>42</v>
      </c>
      <c r="J3515" s="93" t="n">
        <v>248</v>
      </c>
      <c r="K3515" s="94" t="n">
        <f aca="false">I3515 * J3515</f>
        <v>10416</v>
      </c>
      <c r="L3515" s="94" t="n">
        <f aca="false">K3515 *M3515</f>
        <v>5832.96</v>
      </c>
      <c r="M3515" s="95" t="n">
        <v>0.56</v>
      </c>
      <c r="N3515" s="88" t="s">
        <v>23</v>
      </c>
      <c r="O3515" s="91" t="s">
        <v>218</v>
      </c>
      <c r="P3515" s="0" t="str">
        <f aca="false">RIGHT(H3515,LEN(H3515) - FIND(" ", H3515))</f>
        <v>Street Footwear</v>
      </c>
    </row>
    <row r="3516" customFormat="false" ht="14.25" hidden="false" customHeight="true" outlineLevel="0" collapsed="false">
      <c r="B3516" s="88" t="s">
        <v>43</v>
      </c>
      <c r="C3516" s="89" t="n">
        <v>1185732</v>
      </c>
      <c r="D3516" s="90" t="n">
        <v>44295</v>
      </c>
      <c r="E3516" s="88" t="s">
        <v>26</v>
      </c>
      <c r="F3516" s="88" t="s">
        <v>50</v>
      </c>
      <c r="G3516" s="88" t="s">
        <v>67</v>
      </c>
      <c r="H3516" s="91" t="s">
        <v>24</v>
      </c>
      <c r="I3516" s="92" t="n">
        <v>43</v>
      </c>
      <c r="J3516" s="93" t="n">
        <v>147</v>
      </c>
      <c r="K3516" s="94" t="n">
        <f aca="false">I3516 * J3516</f>
        <v>6321</v>
      </c>
      <c r="L3516" s="94" t="n">
        <f aca="false">K3516 *M3516</f>
        <v>2844.45</v>
      </c>
      <c r="M3516" s="95" t="n">
        <v>0.45</v>
      </c>
      <c r="N3516" s="88" t="s">
        <v>23</v>
      </c>
      <c r="O3516" s="91" t="s">
        <v>218</v>
      </c>
      <c r="P3516" s="0" t="str">
        <f aca="false">RIGHT(H3516,LEN(H3516) - FIND(" ", H3516))</f>
        <v>Athletic Footwear</v>
      </c>
    </row>
    <row r="3517" customFormat="false" ht="14.25" hidden="false" customHeight="true" outlineLevel="0" collapsed="false">
      <c r="B3517" s="88" t="s">
        <v>43</v>
      </c>
      <c r="C3517" s="89" t="n">
        <v>1185732</v>
      </c>
      <c r="D3517" s="90" t="n">
        <v>44295</v>
      </c>
      <c r="E3517" s="88" t="s">
        <v>26</v>
      </c>
      <c r="F3517" s="88" t="s">
        <v>50</v>
      </c>
      <c r="G3517" s="88" t="s">
        <v>67</v>
      </c>
      <c r="H3517" s="91" t="s">
        <v>48</v>
      </c>
      <c r="I3517" s="92" t="n">
        <v>34</v>
      </c>
      <c r="J3517" s="93" t="n">
        <v>152</v>
      </c>
      <c r="K3517" s="94" t="n">
        <f aca="false">I3517 * J3517</f>
        <v>5168</v>
      </c>
      <c r="L3517" s="94" t="n">
        <f aca="false">K3517 *M3517</f>
        <v>1860.48</v>
      </c>
      <c r="M3517" s="95" t="n">
        <v>0.36</v>
      </c>
      <c r="N3517" s="88" t="s">
        <v>23</v>
      </c>
      <c r="O3517" s="91" t="s">
        <v>219</v>
      </c>
      <c r="P3517" s="0" t="str">
        <f aca="false">RIGHT(H3517,LEN(H3517) - FIND(" ", H3517))</f>
        <v>Street Footwear</v>
      </c>
    </row>
    <row r="3518" customFormat="false" ht="14.25" hidden="false" customHeight="true" outlineLevel="0" collapsed="false">
      <c r="B3518" s="88" t="s">
        <v>43</v>
      </c>
      <c r="C3518" s="89" t="n">
        <v>1185732</v>
      </c>
      <c r="D3518" s="90" t="n">
        <v>44295</v>
      </c>
      <c r="E3518" s="88" t="s">
        <v>26</v>
      </c>
      <c r="F3518" s="88" t="s">
        <v>50</v>
      </c>
      <c r="G3518" s="88" t="s">
        <v>67</v>
      </c>
      <c r="H3518" s="91" t="s">
        <v>44</v>
      </c>
      <c r="I3518" s="92" t="n">
        <v>37</v>
      </c>
      <c r="J3518" s="93" t="n">
        <v>135</v>
      </c>
      <c r="K3518" s="94" t="n">
        <f aca="false">I3518 * J3518</f>
        <v>4995</v>
      </c>
      <c r="L3518" s="94" t="n">
        <f aca="false">K3518 *M3518</f>
        <v>2047.95</v>
      </c>
      <c r="M3518" s="95" t="n">
        <v>0.41</v>
      </c>
      <c r="N3518" s="88" t="s">
        <v>23</v>
      </c>
      <c r="O3518" s="91" t="s">
        <v>219</v>
      </c>
      <c r="P3518" s="0" t="str">
        <f aca="false">RIGHT(H3518,LEN(H3518) - FIND(" ", H3518))</f>
        <v>Athletic Footwear</v>
      </c>
    </row>
    <row r="3519" customFormat="false" ht="14.25" hidden="false" customHeight="true" outlineLevel="0" collapsed="false">
      <c r="B3519" s="88" t="s">
        <v>43</v>
      </c>
      <c r="C3519" s="89" t="n">
        <v>1185732</v>
      </c>
      <c r="D3519" s="90" t="n">
        <v>44295</v>
      </c>
      <c r="E3519" s="88" t="s">
        <v>26</v>
      </c>
      <c r="F3519" s="88" t="s">
        <v>50</v>
      </c>
      <c r="G3519" s="88" t="s">
        <v>67</v>
      </c>
      <c r="H3519" s="91" t="s">
        <v>16</v>
      </c>
      <c r="I3519" s="92" t="n">
        <v>50</v>
      </c>
      <c r="J3519" s="93" t="n">
        <v>124</v>
      </c>
      <c r="K3519" s="94" t="n">
        <f aca="false">I3519 * J3519</f>
        <v>6200</v>
      </c>
      <c r="L3519" s="94" t="n">
        <f aca="false">K3519 *M3519</f>
        <v>2914</v>
      </c>
      <c r="M3519" s="95" t="n">
        <v>0.47</v>
      </c>
      <c r="N3519" s="88" t="s">
        <v>23</v>
      </c>
      <c r="O3519" s="91" t="s">
        <v>218</v>
      </c>
      <c r="P3519" s="0" t="str">
        <f aca="false">RIGHT(H3519,LEN(H3519) - FIND(" ", H3519))</f>
        <v>Apparel</v>
      </c>
    </row>
    <row r="3520" customFormat="false" ht="14.25" hidden="false" customHeight="true" outlineLevel="0" collapsed="false">
      <c r="B3520" s="88" t="s">
        <v>43</v>
      </c>
      <c r="C3520" s="89" t="n">
        <v>1185732</v>
      </c>
      <c r="D3520" s="90" t="n">
        <v>44295</v>
      </c>
      <c r="E3520" s="88" t="s">
        <v>26</v>
      </c>
      <c r="F3520" s="88" t="s">
        <v>50</v>
      </c>
      <c r="G3520" s="88" t="s">
        <v>67</v>
      </c>
      <c r="H3520" s="91" t="s">
        <v>38</v>
      </c>
      <c r="I3520" s="92" t="n">
        <v>41</v>
      </c>
      <c r="J3520" s="93" t="n">
        <v>156</v>
      </c>
      <c r="K3520" s="94" t="n">
        <f aca="false">I3520 * J3520</f>
        <v>6396</v>
      </c>
      <c r="L3520" s="94" t="n">
        <f aca="false">K3520 *M3520</f>
        <v>4157.4</v>
      </c>
      <c r="M3520" s="95" t="n">
        <v>0.65</v>
      </c>
      <c r="N3520" s="88" t="s">
        <v>23</v>
      </c>
      <c r="O3520" s="91" t="s">
        <v>219</v>
      </c>
      <c r="P3520" s="0" t="str">
        <f aca="false">RIGHT(H3520,LEN(H3520) - FIND(" ", H3520))</f>
        <v>Apparel</v>
      </c>
    </row>
    <row r="3521" customFormat="false" ht="14.25" hidden="false" customHeight="true" outlineLevel="0" collapsed="false">
      <c r="B3521" s="88" t="s">
        <v>30</v>
      </c>
      <c r="C3521" s="89" t="n">
        <v>1185732</v>
      </c>
      <c r="D3521" s="90" t="n">
        <v>44295</v>
      </c>
      <c r="E3521" s="88" t="s">
        <v>29</v>
      </c>
      <c r="F3521" s="88" t="s">
        <v>141</v>
      </c>
      <c r="G3521" s="88" t="s">
        <v>112</v>
      </c>
      <c r="H3521" s="91" t="s">
        <v>32</v>
      </c>
      <c r="I3521" s="92" t="n">
        <v>28</v>
      </c>
      <c r="J3521" s="93" t="n">
        <v>113</v>
      </c>
      <c r="K3521" s="94" t="n">
        <f aca="false">I3521 * J3521</f>
        <v>3164</v>
      </c>
      <c r="L3521" s="94" t="n">
        <f aca="false">K3521 *M3521</f>
        <v>1550.36</v>
      </c>
      <c r="M3521" s="95" t="n">
        <v>0.49</v>
      </c>
      <c r="N3521" s="88" t="s">
        <v>23</v>
      </c>
      <c r="O3521" s="91" t="s">
        <v>218</v>
      </c>
      <c r="P3521" s="0" t="str">
        <f aca="false">RIGHT(H3521,LEN(H3521) - FIND(" ", H3521))</f>
        <v>Street Footwear</v>
      </c>
    </row>
    <row r="3522" customFormat="false" ht="14.25" hidden="false" customHeight="true" outlineLevel="0" collapsed="false">
      <c r="B3522" s="88" t="s">
        <v>30</v>
      </c>
      <c r="C3522" s="89" t="n">
        <v>1185732</v>
      </c>
      <c r="D3522" s="90" t="n">
        <v>44295</v>
      </c>
      <c r="E3522" s="88" t="s">
        <v>29</v>
      </c>
      <c r="F3522" s="88" t="s">
        <v>141</v>
      </c>
      <c r="G3522" s="88" t="s">
        <v>112</v>
      </c>
      <c r="H3522" s="91" t="s">
        <v>24</v>
      </c>
      <c r="I3522" s="92" t="n">
        <v>28</v>
      </c>
      <c r="J3522" s="93" t="n">
        <v>44</v>
      </c>
      <c r="K3522" s="94" t="n">
        <f aca="false">I3522 * J3522</f>
        <v>1232</v>
      </c>
      <c r="L3522" s="94" t="n">
        <f aca="false">K3522 *M3522</f>
        <v>529.76</v>
      </c>
      <c r="M3522" s="95" t="n">
        <v>0.43</v>
      </c>
      <c r="N3522" s="88" t="s">
        <v>23</v>
      </c>
      <c r="O3522" s="91" t="s">
        <v>218</v>
      </c>
      <c r="P3522" s="0" t="str">
        <f aca="false">RIGHT(H3522,LEN(H3522) - FIND(" ", H3522))</f>
        <v>Athletic Footwear</v>
      </c>
    </row>
    <row r="3523" customFormat="false" ht="14.25" hidden="false" customHeight="true" outlineLevel="0" collapsed="false">
      <c r="B3523" s="88" t="s">
        <v>30</v>
      </c>
      <c r="C3523" s="89" t="n">
        <v>1185732</v>
      </c>
      <c r="D3523" s="90" t="n">
        <v>44295</v>
      </c>
      <c r="E3523" s="88" t="s">
        <v>29</v>
      </c>
      <c r="F3523" s="88" t="s">
        <v>141</v>
      </c>
      <c r="G3523" s="88" t="s">
        <v>112</v>
      </c>
      <c r="H3523" s="91" t="s">
        <v>48</v>
      </c>
      <c r="I3523" s="92" t="n">
        <v>19</v>
      </c>
      <c r="J3523" s="93" t="n">
        <v>41</v>
      </c>
      <c r="K3523" s="94" t="n">
        <f aca="false">I3523 * J3523</f>
        <v>779</v>
      </c>
      <c r="L3523" s="94" t="n">
        <f aca="false">K3523 *M3523</f>
        <v>327.18</v>
      </c>
      <c r="M3523" s="95" t="n">
        <v>0.42</v>
      </c>
      <c r="N3523" s="88" t="s">
        <v>23</v>
      </c>
      <c r="O3523" s="91" t="s">
        <v>219</v>
      </c>
      <c r="P3523" s="0" t="str">
        <f aca="false">RIGHT(H3523,LEN(H3523) - FIND(" ", H3523))</f>
        <v>Street Footwear</v>
      </c>
    </row>
    <row r="3524" customFormat="false" ht="14.25" hidden="false" customHeight="true" outlineLevel="0" collapsed="false">
      <c r="B3524" s="88" t="s">
        <v>30</v>
      </c>
      <c r="C3524" s="89" t="n">
        <v>1185732</v>
      </c>
      <c r="D3524" s="90" t="n">
        <v>44295</v>
      </c>
      <c r="E3524" s="88" t="s">
        <v>29</v>
      </c>
      <c r="F3524" s="88" t="s">
        <v>141</v>
      </c>
      <c r="G3524" s="88" t="s">
        <v>112</v>
      </c>
      <c r="H3524" s="91" t="s">
        <v>44</v>
      </c>
      <c r="I3524" s="92" t="n">
        <v>24</v>
      </c>
      <c r="J3524" s="93" t="n">
        <v>22</v>
      </c>
      <c r="K3524" s="94" t="n">
        <f aca="false">I3524 * J3524</f>
        <v>528</v>
      </c>
      <c r="L3524" s="94" t="n">
        <f aca="false">K3524 *M3524</f>
        <v>227.04</v>
      </c>
      <c r="M3524" s="95" t="n">
        <v>0.43</v>
      </c>
      <c r="N3524" s="88" t="s">
        <v>23</v>
      </c>
      <c r="O3524" s="91" t="s">
        <v>219</v>
      </c>
      <c r="P3524" s="0" t="str">
        <f aca="false">RIGHT(H3524,LEN(H3524) - FIND(" ", H3524))</f>
        <v>Athletic Footwear</v>
      </c>
    </row>
    <row r="3525" customFormat="false" ht="14.25" hidden="false" customHeight="true" outlineLevel="0" collapsed="false">
      <c r="B3525" s="88" t="s">
        <v>30</v>
      </c>
      <c r="C3525" s="89" t="n">
        <v>1185732</v>
      </c>
      <c r="D3525" s="90" t="n">
        <v>44295</v>
      </c>
      <c r="E3525" s="88" t="s">
        <v>29</v>
      </c>
      <c r="F3525" s="88" t="s">
        <v>141</v>
      </c>
      <c r="G3525" s="88" t="s">
        <v>112</v>
      </c>
      <c r="H3525" s="91" t="s">
        <v>16</v>
      </c>
      <c r="I3525" s="92" t="n">
        <v>58</v>
      </c>
      <c r="J3525" s="93" t="n">
        <v>30</v>
      </c>
      <c r="K3525" s="94" t="n">
        <f aca="false">I3525 * J3525</f>
        <v>1740</v>
      </c>
      <c r="L3525" s="94" t="n">
        <f aca="false">K3525 *M3525</f>
        <v>835.2</v>
      </c>
      <c r="M3525" s="95" t="n">
        <v>0.48</v>
      </c>
      <c r="N3525" s="88" t="s">
        <v>23</v>
      </c>
      <c r="O3525" s="91" t="s">
        <v>218</v>
      </c>
      <c r="P3525" s="0" t="str">
        <f aca="false">RIGHT(H3525,LEN(H3525) - FIND(" ", H3525))</f>
        <v>Apparel</v>
      </c>
    </row>
    <row r="3526" customFormat="false" ht="14.25" hidden="false" customHeight="true" outlineLevel="0" collapsed="false">
      <c r="B3526" s="88" t="s">
        <v>30</v>
      </c>
      <c r="C3526" s="89" t="n">
        <v>1185732</v>
      </c>
      <c r="D3526" s="90" t="n">
        <v>44295</v>
      </c>
      <c r="E3526" s="88" t="s">
        <v>29</v>
      </c>
      <c r="F3526" s="88" t="s">
        <v>141</v>
      </c>
      <c r="G3526" s="88" t="s">
        <v>112</v>
      </c>
      <c r="H3526" s="91" t="s">
        <v>38</v>
      </c>
      <c r="I3526" s="92" t="n">
        <v>49</v>
      </c>
      <c r="J3526" s="93" t="n">
        <v>68</v>
      </c>
      <c r="K3526" s="94" t="n">
        <f aca="false">I3526 * J3526</f>
        <v>3332</v>
      </c>
      <c r="L3526" s="94" t="n">
        <f aca="false">K3526 *M3526</f>
        <v>1765.96</v>
      </c>
      <c r="M3526" s="95" t="n">
        <v>0.53</v>
      </c>
      <c r="N3526" s="88" t="s">
        <v>23</v>
      </c>
      <c r="O3526" s="91" t="s">
        <v>219</v>
      </c>
      <c r="P3526" s="0" t="str">
        <f aca="false">RIGHT(H3526,LEN(H3526) - FIND(" ", H3526))</f>
        <v>Apparel</v>
      </c>
    </row>
    <row r="3527" customFormat="false" ht="14.25" hidden="false" customHeight="true" outlineLevel="0" collapsed="false">
      <c r="B3527" s="88" t="s">
        <v>22</v>
      </c>
      <c r="C3527" s="89" t="n">
        <v>1189833</v>
      </c>
      <c r="D3527" s="90" t="n">
        <v>44295</v>
      </c>
      <c r="E3527" s="88" t="s">
        <v>18</v>
      </c>
      <c r="F3527" s="88" t="s">
        <v>19</v>
      </c>
      <c r="G3527" s="88" t="s">
        <v>129</v>
      </c>
      <c r="H3527" s="91" t="s">
        <v>48</v>
      </c>
      <c r="I3527" s="92" t="n">
        <v>38</v>
      </c>
      <c r="J3527" s="93" t="n">
        <v>206</v>
      </c>
      <c r="K3527" s="94" t="n">
        <f aca="false">I3527 * J3527</f>
        <v>7828</v>
      </c>
      <c r="L3527" s="94" t="n">
        <f aca="false">K3527 *M3527</f>
        <v>3679.16</v>
      </c>
      <c r="M3527" s="95" t="n">
        <v>0.47</v>
      </c>
      <c r="N3527" s="88" t="s">
        <v>31</v>
      </c>
      <c r="O3527" s="91" t="s">
        <v>219</v>
      </c>
      <c r="P3527" s="0" t="str">
        <f aca="false">RIGHT(H3527,LEN(H3527) - FIND(" ", H3527))</f>
        <v>Street Footwear</v>
      </c>
    </row>
    <row r="3528" customFormat="false" ht="14.25" hidden="false" customHeight="true" outlineLevel="0" collapsed="false">
      <c r="B3528" s="88" t="s">
        <v>30</v>
      </c>
      <c r="C3528" s="89" t="n">
        <v>1197831</v>
      </c>
      <c r="D3528" s="90" t="n">
        <v>44295</v>
      </c>
      <c r="E3528" s="88" t="s">
        <v>40</v>
      </c>
      <c r="F3528" s="88" t="s">
        <v>155</v>
      </c>
      <c r="G3528" s="88" t="s">
        <v>122</v>
      </c>
      <c r="H3528" s="91" t="s">
        <v>32</v>
      </c>
      <c r="I3528" s="92" t="n">
        <v>28</v>
      </c>
      <c r="J3528" s="93" t="n">
        <v>256</v>
      </c>
      <c r="K3528" s="94" t="n">
        <f aca="false">I3528 * J3528</f>
        <v>7168</v>
      </c>
      <c r="L3528" s="94" t="n">
        <f aca="false">K3528 *M3528</f>
        <v>3368.96</v>
      </c>
      <c r="M3528" s="95" t="n">
        <v>0.47</v>
      </c>
      <c r="N3528" s="88" t="s">
        <v>31</v>
      </c>
      <c r="O3528" s="91" t="s">
        <v>218</v>
      </c>
      <c r="P3528" s="0" t="str">
        <f aca="false">RIGHT(H3528,LEN(H3528) - FIND(" ", H3528))</f>
        <v>Street Footwear</v>
      </c>
    </row>
    <row r="3529" customFormat="false" ht="14.25" hidden="false" customHeight="true" outlineLevel="0" collapsed="false">
      <c r="B3529" s="88" t="s">
        <v>22</v>
      </c>
      <c r="C3529" s="89" t="n">
        <v>1189833</v>
      </c>
      <c r="D3529" s="90" t="n">
        <v>44296</v>
      </c>
      <c r="E3529" s="88" t="s">
        <v>18</v>
      </c>
      <c r="F3529" s="88" t="s">
        <v>19</v>
      </c>
      <c r="G3529" s="88" t="s">
        <v>129</v>
      </c>
      <c r="H3529" s="91" t="s">
        <v>44</v>
      </c>
      <c r="I3529" s="92" t="n">
        <v>45</v>
      </c>
      <c r="J3529" s="93" t="n">
        <v>525</v>
      </c>
      <c r="K3529" s="94" t="n">
        <f aca="false">I3529 * J3529</f>
        <v>23625</v>
      </c>
      <c r="L3529" s="94" t="n">
        <f aca="false">K3529 *M3529</f>
        <v>8268.75</v>
      </c>
      <c r="M3529" s="95" t="n">
        <v>0.35</v>
      </c>
      <c r="N3529" s="88" t="s">
        <v>31</v>
      </c>
      <c r="O3529" s="91" t="s">
        <v>219</v>
      </c>
      <c r="P3529" s="0" t="str">
        <f aca="false">RIGHT(H3529,LEN(H3529) - FIND(" ", H3529))</f>
        <v>Athletic Footwear</v>
      </c>
    </row>
    <row r="3530" customFormat="false" ht="14.25" hidden="false" customHeight="true" outlineLevel="0" collapsed="false">
      <c r="B3530" s="88" t="s">
        <v>30</v>
      </c>
      <c r="C3530" s="89" t="n">
        <v>1197831</v>
      </c>
      <c r="D3530" s="90" t="n">
        <v>44296</v>
      </c>
      <c r="E3530" s="88" t="s">
        <v>40</v>
      </c>
      <c r="F3530" s="88" t="s">
        <v>155</v>
      </c>
      <c r="G3530" s="88" t="s">
        <v>122</v>
      </c>
      <c r="H3530" s="91" t="s">
        <v>24</v>
      </c>
      <c r="I3530" s="92" t="n">
        <v>45</v>
      </c>
      <c r="J3530" s="93" t="n">
        <v>775</v>
      </c>
      <c r="K3530" s="94" t="n">
        <f aca="false">I3530 * J3530</f>
        <v>34875</v>
      </c>
      <c r="L3530" s="94" t="n">
        <f aca="false">K3530 *M3530</f>
        <v>13950</v>
      </c>
      <c r="M3530" s="95" t="n">
        <v>0.4</v>
      </c>
      <c r="N3530" s="88" t="s">
        <v>31</v>
      </c>
      <c r="O3530" s="91" t="s">
        <v>218</v>
      </c>
      <c r="P3530" s="0" t="str">
        <f aca="false">RIGHT(H3530,LEN(H3530) - FIND(" ", H3530))</f>
        <v>Athletic Footwear</v>
      </c>
    </row>
    <row r="3531" customFormat="false" ht="14.25" hidden="false" customHeight="true" outlineLevel="0" collapsed="false">
      <c r="B3531" s="88" t="s">
        <v>13</v>
      </c>
      <c r="C3531" s="89" t="n">
        <v>1128299</v>
      </c>
      <c r="D3531" s="90" t="n">
        <v>44296</v>
      </c>
      <c r="E3531" s="88" t="s">
        <v>18</v>
      </c>
      <c r="F3531" s="88" t="s">
        <v>94</v>
      </c>
      <c r="G3531" s="88" t="s">
        <v>116</v>
      </c>
      <c r="H3531" s="91" t="s">
        <v>32</v>
      </c>
      <c r="I3531" s="92" t="n">
        <v>60</v>
      </c>
      <c r="J3531" s="93" t="n">
        <v>500</v>
      </c>
      <c r="K3531" s="94" t="n">
        <f aca="false">I3531 * J3531</f>
        <v>30000</v>
      </c>
      <c r="L3531" s="94" t="n">
        <f aca="false">K3531 *M3531</f>
        <v>7500</v>
      </c>
      <c r="M3531" s="95" t="n">
        <v>0.25</v>
      </c>
      <c r="N3531" s="88" t="s">
        <v>31</v>
      </c>
      <c r="O3531" s="91" t="s">
        <v>218</v>
      </c>
      <c r="P3531" s="0" t="str">
        <f aca="false">RIGHT(H3531,LEN(H3531) - FIND(" ", H3531))</f>
        <v>Street Footwear</v>
      </c>
    </row>
    <row r="3532" customFormat="false" ht="14.25" hidden="false" customHeight="true" outlineLevel="0" collapsed="false">
      <c r="B3532" s="88" t="s">
        <v>13</v>
      </c>
      <c r="C3532" s="89" t="n">
        <v>1128299</v>
      </c>
      <c r="D3532" s="90" t="n">
        <v>44296</v>
      </c>
      <c r="E3532" s="88" t="s">
        <v>18</v>
      </c>
      <c r="F3532" s="88" t="s">
        <v>94</v>
      </c>
      <c r="G3532" s="88" t="s">
        <v>116</v>
      </c>
      <c r="H3532" s="91" t="s">
        <v>24</v>
      </c>
      <c r="I3532" s="92" t="n">
        <v>65</v>
      </c>
      <c r="J3532" s="93" t="n">
        <v>300</v>
      </c>
      <c r="K3532" s="94" t="n">
        <f aca="false">I3532 * J3532</f>
        <v>19500</v>
      </c>
      <c r="L3532" s="94" t="n">
        <f aca="false">K3532 *M3532</f>
        <v>3900</v>
      </c>
      <c r="M3532" s="95" t="n">
        <v>0.2</v>
      </c>
      <c r="N3532" s="88" t="s">
        <v>31</v>
      </c>
      <c r="O3532" s="91" t="s">
        <v>218</v>
      </c>
      <c r="P3532" s="0" t="str">
        <f aca="false">RIGHT(H3532,LEN(H3532) - FIND(" ", H3532))</f>
        <v>Athletic Footwear</v>
      </c>
    </row>
    <row r="3533" customFormat="false" ht="14.25" hidden="false" customHeight="true" outlineLevel="0" collapsed="false">
      <c r="B3533" s="88" t="s">
        <v>13</v>
      </c>
      <c r="C3533" s="89" t="n">
        <v>1128299</v>
      </c>
      <c r="D3533" s="90" t="n">
        <v>44296</v>
      </c>
      <c r="E3533" s="88" t="s">
        <v>18</v>
      </c>
      <c r="F3533" s="88" t="s">
        <v>94</v>
      </c>
      <c r="G3533" s="88" t="s">
        <v>116</v>
      </c>
      <c r="H3533" s="91" t="s">
        <v>48</v>
      </c>
      <c r="I3533" s="92" t="n">
        <v>65</v>
      </c>
      <c r="J3533" s="93" t="n">
        <v>350</v>
      </c>
      <c r="K3533" s="94" t="n">
        <f aca="false">I3533 * J3533</f>
        <v>22750</v>
      </c>
      <c r="L3533" s="94" t="n">
        <f aca="false">K3533 *M3533</f>
        <v>5687.5</v>
      </c>
      <c r="M3533" s="95" t="n">
        <v>0.25</v>
      </c>
      <c r="N3533" s="88" t="s">
        <v>31</v>
      </c>
      <c r="O3533" s="91" t="s">
        <v>219</v>
      </c>
      <c r="P3533" s="0" t="str">
        <f aca="false">RIGHT(H3533,LEN(H3533) - FIND(" ", H3533))</f>
        <v>Street Footwear</v>
      </c>
    </row>
    <row r="3534" customFormat="false" ht="14.25" hidden="false" customHeight="true" outlineLevel="0" collapsed="false">
      <c r="B3534" s="88" t="s">
        <v>13</v>
      </c>
      <c r="C3534" s="89" t="n">
        <v>1128299</v>
      </c>
      <c r="D3534" s="90" t="n">
        <v>44296</v>
      </c>
      <c r="E3534" s="88" t="s">
        <v>18</v>
      </c>
      <c r="F3534" s="88" t="s">
        <v>94</v>
      </c>
      <c r="G3534" s="88" t="s">
        <v>116</v>
      </c>
      <c r="H3534" s="91" t="s">
        <v>44</v>
      </c>
      <c r="I3534" s="92" t="n">
        <v>50</v>
      </c>
      <c r="J3534" s="93" t="n">
        <v>250</v>
      </c>
      <c r="K3534" s="94" t="n">
        <f aca="false">I3534 * J3534</f>
        <v>12500</v>
      </c>
      <c r="L3534" s="94" t="n">
        <f aca="false">K3534 *M3534</f>
        <v>3125</v>
      </c>
      <c r="M3534" s="95" t="n">
        <v>0.25</v>
      </c>
      <c r="N3534" s="88" t="s">
        <v>31</v>
      </c>
      <c r="O3534" s="91" t="s">
        <v>219</v>
      </c>
      <c r="P3534" s="0" t="str">
        <f aca="false">RIGHT(H3534,LEN(H3534) - FIND(" ", H3534))</f>
        <v>Athletic Footwear</v>
      </c>
    </row>
    <row r="3535" customFormat="false" ht="14.25" hidden="false" customHeight="true" outlineLevel="0" collapsed="false">
      <c r="B3535" s="88" t="s">
        <v>13</v>
      </c>
      <c r="C3535" s="89" t="n">
        <v>1128299</v>
      </c>
      <c r="D3535" s="90" t="n">
        <v>44296</v>
      </c>
      <c r="E3535" s="88" t="s">
        <v>18</v>
      </c>
      <c r="F3535" s="88" t="s">
        <v>94</v>
      </c>
      <c r="G3535" s="88" t="s">
        <v>116</v>
      </c>
      <c r="H3535" s="91" t="s">
        <v>16</v>
      </c>
      <c r="I3535" s="92" t="n">
        <v>55</v>
      </c>
      <c r="J3535" s="93" t="n">
        <v>150</v>
      </c>
      <c r="K3535" s="94" t="n">
        <f aca="false">I3535 * J3535</f>
        <v>8250</v>
      </c>
      <c r="L3535" s="94" t="n">
        <f aca="false">K3535 *M3535</f>
        <v>1237.5</v>
      </c>
      <c r="M3535" s="95" t="n">
        <v>0.15</v>
      </c>
      <c r="N3535" s="88" t="s">
        <v>31</v>
      </c>
      <c r="O3535" s="91" t="s">
        <v>218</v>
      </c>
      <c r="P3535" s="0" t="str">
        <f aca="false">RIGHT(H3535,LEN(H3535) - FIND(" ", H3535))</f>
        <v>Apparel</v>
      </c>
    </row>
    <row r="3536" customFormat="false" ht="14.25" hidden="false" customHeight="true" outlineLevel="0" collapsed="false">
      <c r="B3536" s="88" t="s">
        <v>13</v>
      </c>
      <c r="C3536" s="89" t="n">
        <v>1128299</v>
      </c>
      <c r="D3536" s="90" t="n">
        <v>44296</v>
      </c>
      <c r="E3536" s="88" t="s">
        <v>18</v>
      </c>
      <c r="F3536" s="88" t="s">
        <v>94</v>
      </c>
      <c r="G3536" s="88" t="s">
        <v>116</v>
      </c>
      <c r="H3536" s="91" t="s">
        <v>38</v>
      </c>
      <c r="I3536" s="92" t="n">
        <v>70</v>
      </c>
      <c r="J3536" s="93" t="n">
        <v>325</v>
      </c>
      <c r="K3536" s="94" t="n">
        <f aca="false">I3536 * J3536</f>
        <v>22750</v>
      </c>
      <c r="L3536" s="94" t="n">
        <f aca="false">K3536 *M3536</f>
        <v>9100</v>
      </c>
      <c r="M3536" s="95" t="n">
        <v>0.4</v>
      </c>
      <c r="N3536" s="88" t="s">
        <v>31</v>
      </c>
      <c r="O3536" s="91" t="s">
        <v>219</v>
      </c>
      <c r="P3536" s="0" t="str">
        <f aca="false">RIGHT(H3536,LEN(H3536) - FIND(" ", H3536))</f>
        <v>Apparel</v>
      </c>
    </row>
    <row r="3537" customFormat="false" ht="14.25" hidden="false" customHeight="true" outlineLevel="0" collapsed="false">
      <c r="B3537" s="88" t="s">
        <v>15</v>
      </c>
      <c r="C3537" s="89" t="n">
        <v>1185732</v>
      </c>
      <c r="D3537" s="90" t="n">
        <v>44296</v>
      </c>
      <c r="E3537" s="88" t="s">
        <v>29</v>
      </c>
      <c r="F3537" s="88" t="s">
        <v>143</v>
      </c>
      <c r="G3537" s="88" t="s">
        <v>104</v>
      </c>
      <c r="H3537" s="91" t="s">
        <v>32</v>
      </c>
      <c r="I3537" s="92" t="n">
        <v>30</v>
      </c>
      <c r="J3537" s="93" t="n">
        <v>725</v>
      </c>
      <c r="K3537" s="94" t="n">
        <f aca="false">I3537 * J3537</f>
        <v>21750</v>
      </c>
      <c r="L3537" s="94" t="n">
        <f aca="false">K3537 *M3537</f>
        <v>8700</v>
      </c>
      <c r="M3537" s="95" t="n">
        <v>0.4</v>
      </c>
      <c r="N3537" s="88" t="s">
        <v>23</v>
      </c>
      <c r="O3537" s="91" t="s">
        <v>218</v>
      </c>
      <c r="P3537" s="0" t="str">
        <f aca="false">RIGHT(H3537,LEN(H3537) - FIND(" ", H3537))</f>
        <v>Street Footwear</v>
      </c>
    </row>
    <row r="3538" customFormat="false" ht="14.25" hidden="false" customHeight="true" outlineLevel="0" collapsed="false">
      <c r="B3538" s="88" t="s">
        <v>15</v>
      </c>
      <c r="C3538" s="89" t="n">
        <v>1185732</v>
      </c>
      <c r="D3538" s="90" t="n">
        <v>44296</v>
      </c>
      <c r="E3538" s="88" t="s">
        <v>29</v>
      </c>
      <c r="F3538" s="88" t="s">
        <v>143</v>
      </c>
      <c r="G3538" s="88" t="s">
        <v>104</v>
      </c>
      <c r="H3538" s="91" t="s">
        <v>24</v>
      </c>
      <c r="I3538" s="92" t="n">
        <v>30</v>
      </c>
      <c r="J3538" s="93" t="n">
        <v>425</v>
      </c>
      <c r="K3538" s="94" t="n">
        <f aca="false">I3538 * J3538</f>
        <v>12750</v>
      </c>
      <c r="L3538" s="94" t="n">
        <f aca="false">K3538 *M3538</f>
        <v>4462.5</v>
      </c>
      <c r="M3538" s="95" t="n">
        <v>0.35</v>
      </c>
      <c r="N3538" s="88" t="s">
        <v>23</v>
      </c>
      <c r="O3538" s="91" t="s">
        <v>218</v>
      </c>
      <c r="P3538" s="0" t="str">
        <f aca="false">RIGHT(H3538,LEN(H3538) - FIND(" ", H3538))</f>
        <v>Athletic Footwear</v>
      </c>
    </row>
    <row r="3539" customFormat="false" ht="14.25" hidden="false" customHeight="true" outlineLevel="0" collapsed="false">
      <c r="B3539" s="88" t="s">
        <v>15</v>
      </c>
      <c r="C3539" s="89" t="n">
        <v>1185732</v>
      </c>
      <c r="D3539" s="90" t="n">
        <v>44296</v>
      </c>
      <c r="E3539" s="88" t="s">
        <v>29</v>
      </c>
      <c r="F3539" s="88" t="s">
        <v>143</v>
      </c>
      <c r="G3539" s="88" t="s">
        <v>104</v>
      </c>
      <c r="H3539" s="91" t="s">
        <v>48</v>
      </c>
      <c r="I3539" s="92" t="n">
        <v>20</v>
      </c>
      <c r="J3539" s="93" t="n">
        <v>425</v>
      </c>
      <c r="K3539" s="94" t="n">
        <f aca="false">I3539 * J3539</f>
        <v>8500</v>
      </c>
      <c r="L3539" s="94" t="n">
        <f aca="false">K3539 *M3539</f>
        <v>3400</v>
      </c>
      <c r="M3539" s="95" t="n">
        <v>0.4</v>
      </c>
      <c r="N3539" s="88" t="s">
        <v>23</v>
      </c>
      <c r="O3539" s="91" t="s">
        <v>219</v>
      </c>
      <c r="P3539" s="0" t="str">
        <f aca="false">RIGHT(H3539,LEN(H3539) - FIND(" ", H3539))</f>
        <v>Street Footwear</v>
      </c>
    </row>
    <row r="3540" customFormat="false" ht="14.25" hidden="false" customHeight="true" outlineLevel="0" collapsed="false">
      <c r="B3540" s="88" t="s">
        <v>15</v>
      </c>
      <c r="C3540" s="89" t="n">
        <v>1185732</v>
      </c>
      <c r="D3540" s="90" t="n">
        <v>44296</v>
      </c>
      <c r="E3540" s="88" t="s">
        <v>29</v>
      </c>
      <c r="F3540" s="88" t="s">
        <v>143</v>
      </c>
      <c r="G3540" s="88" t="s">
        <v>104</v>
      </c>
      <c r="H3540" s="91" t="s">
        <v>44</v>
      </c>
      <c r="I3540" s="92" t="n">
        <v>25</v>
      </c>
      <c r="J3540" s="93" t="n">
        <v>350</v>
      </c>
      <c r="K3540" s="94" t="n">
        <f aca="false">I3540 * J3540</f>
        <v>8750</v>
      </c>
      <c r="L3540" s="94" t="n">
        <f aca="false">K3540 *M3540</f>
        <v>3500</v>
      </c>
      <c r="M3540" s="95" t="n">
        <v>0.4</v>
      </c>
      <c r="N3540" s="88" t="s">
        <v>23</v>
      </c>
      <c r="O3540" s="91" t="s">
        <v>219</v>
      </c>
      <c r="P3540" s="0" t="str">
        <f aca="false">RIGHT(H3540,LEN(H3540) - FIND(" ", H3540))</f>
        <v>Athletic Footwear</v>
      </c>
    </row>
    <row r="3541" customFormat="false" ht="14.25" hidden="false" customHeight="true" outlineLevel="0" collapsed="false">
      <c r="B3541" s="88" t="s">
        <v>15</v>
      </c>
      <c r="C3541" s="89" t="n">
        <v>1185732</v>
      </c>
      <c r="D3541" s="90" t="n">
        <v>44296</v>
      </c>
      <c r="E3541" s="88" t="s">
        <v>29</v>
      </c>
      <c r="F3541" s="88" t="s">
        <v>143</v>
      </c>
      <c r="G3541" s="88" t="s">
        <v>104</v>
      </c>
      <c r="H3541" s="91" t="s">
        <v>16</v>
      </c>
      <c r="I3541" s="92" t="n">
        <v>45</v>
      </c>
      <c r="J3541" s="93" t="n">
        <v>375</v>
      </c>
      <c r="K3541" s="94" t="n">
        <f aca="false">I3541 * J3541</f>
        <v>16875</v>
      </c>
      <c r="L3541" s="94" t="n">
        <f aca="false">K3541 *M3541</f>
        <v>5906.25</v>
      </c>
      <c r="M3541" s="95" t="n">
        <v>0.35</v>
      </c>
      <c r="N3541" s="88" t="s">
        <v>23</v>
      </c>
      <c r="O3541" s="91" t="s">
        <v>218</v>
      </c>
      <c r="P3541" s="0" t="str">
        <f aca="false">RIGHT(H3541,LEN(H3541) - FIND(" ", H3541))</f>
        <v>Apparel</v>
      </c>
    </row>
    <row r="3542" customFormat="false" ht="14.25" hidden="false" customHeight="true" outlineLevel="0" collapsed="false">
      <c r="B3542" s="88" t="s">
        <v>15</v>
      </c>
      <c r="C3542" s="89" t="n">
        <v>1185732</v>
      </c>
      <c r="D3542" s="90" t="n">
        <v>44296</v>
      </c>
      <c r="E3542" s="88" t="s">
        <v>29</v>
      </c>
      <c r="F3542" s="88" t="s">
        <v>143</v>
      </c>
      <c r="G3542" s="88" t="s">
        <v>104</v>
      </c>
      <c r="H3542" s="91" t="s">
        <v>38</v>
      </c>
      <c r="I3542" s="92" t="n">
        <v>35</v>
      </c>
      <c r="J3542" s="93" t="n">
        <v>525</v>
      </c>
      <c r="K3542" s="94" t="n">
        <f aca="false">I3542 * J3542</f>
        <v>18375</v>
      </c>
      <c r="L3542" s="94" t="n">
        <f aca="false">K3542 *M3542</f>
        <v>9187.5</v>
      </c>
      <c r="M3542" s="95" t="n">
        <v>0.5</v>
      </c>
      <c r="N3542" s="88" t="s">
        <v>23</v>
      </c>
      <c r="O3542" s="91" t="s">
        <v>219</v>
      </c>
      <c r="P3542" s="0" t="str">
        <f aca="false">RIGHT(H3542,LEN(H3542) - FIND(" ", H3542))</f>
        <v>Apparel</v>
      </c>
    </row>
    <row r="3543" customFormat="false" ht="14.25" hidden="false" customHeight="true" outlineLevel="0" collapsed="false">
      <c r="B3543" s="88" t="s">
        <v>43</v>
      </c>
      <c r="C3543" s="89" t="n">
        <v>1185732</v>
      </c>
      <c r="D3543" s="90" t="n">
        <v>44296</v>
      </c>
      <c r="E3543" s="88" t="s">
        <v>29</v>
      </c>
      <c r="F3543" s="88" t="s">
        <v>100</v>
      </c>
      <c r="G3543" s="88" t="s">
        <v>118</v>
      </c>
      <c r="H3543" s="91" t="s">
        <v>32</v>
      </c>
      <c r="I3543" s="92" t="n">
        <v>25</v>
      </c>
      <c r="J3543" s="93" t="n">
        <v>500</v>
      </c>
      <c r="K3543" s="94" t="n">
        <f aca="false">I3543 * J3543</f>
        <v>12500</v>
      </c>
      <c r="L3543" s="94" t="n">
        <f aca="false">K3543 *M3543</f>
        <v>5000</v>
      </c>
      <c r="M3543" s="95" t="n">
        <v>0.4</v>
      </c>
      <c r="N3543" s="88" t="s">
        <v>14</v>
      </c>
      <c r="O3543" s="91" t="s">
        <v>218</v>
      </c>
      <c r="P3543" s="0" t="str">
        <f aca="false">RIGHT(H3543,LEN(H3543) - FIND(" ", H3543))</f>
        <v>Street Footwear</v>
      </c>
    </row>
    <row r="3544" customFormat="false" ht="14.25" hidden="false" customHeight="true" outlineLevel="0" collapsed="false">
      <c r="B3544" s="88" t="s">
        <v>43</v>
      </c>
      <c r="C3544" s="89" t="n">
        <v>1185732</v>
      </c>
      <c r="D3544" s="90" t="n">
        <v>44296</v>
      </c>
      <c r="E3544" s="88" t="s">
        <v>29</v>
      </c>
      <c r="F3544" s="88" t="s">
        <v>100</v>
      </c>
      <c r="G3544" s="88" t="s">
        <v>118</v>
      </c>
      <c r="H3544" s="91" t="s">
        <v>24</v>
      </c>
      <c r="I3544" s="92" t="n">
        <v>25</v>
      </c>
      <c r="J3544" s="93" t="n">
        <v>200</v>
      </c>
      <c r="K3544" s="94" t="n">
        <f aca="false">I3544 * J3544</f>
        <v>5000</v>
      </c>
      <c r="L3544" s="94" t="n">
        <f aca="false">K3544 *M3544</f>
        <v>2000</v>
      </c>
      <c r="M3544" s="95" t="n">
        <v>0.4</v>
      </c>
      <c r="N3544" s="88" t="s">
        <v>14</v>
      </c>
      <c r="O3544" s="91" t="s">
        <v>218</v>
      </c>
      <c r="P3544" s="0" t="str">
        <f aca="false">RIGHT(H3544,LEN(H3544) - FIND(" ", H3544))</f>
        <v>Athletic Footwear</v>
      </c>
    </row>
    <row r="3545" customFormat="false" ht="14.25" hidden="false" customHeight="true" outlineLevel="0" collapsed="false">
      <c r="B3545" s="88" t="s">
        <v>43</v>
      </c>
      <c r="C3545" s="89" t="n">
        <v>1185732</v>
      </c>
      <c r="D3545" s="90" t="n">
        <v>44296</v>
      </c>
      <c r="E3545" s="88" t="s">
        <v>29</v>
      </c>
      <c r="F3545" s="88" t="s">
        <v>100</v>
      </c>
      <c r="G3545" s="88" t="s">
        <v>118</v>
      </c>
      <c r="H3545" s="91" t="s">
        <v>48</v>
      </c>
      <c r="I3545" s="92" t="n">
        <v>15</v>
      </c>
      <c r="J3545" s="93" t="n">
        <v>200</v>
      </c>
      <c r="K3545" s="94" t="n">
        <f aca="false">I3545 * J3545</f>
        <v>3000</v>
      </c>
      <c r="L3545" s="94" t="n">
        <f aca="false">K3545 *M3545</f>
        <v>1050</v>
      </c>
      <c r="M3545" s="95" t="n">
        <v>0.35</v>
      </c>
      <c r="N3545" s="88" t="s">
        <v>14</v>
      </c>
      <c r="O3545" s="91" t="s">
        <v>219</v>
      </c>
      <c r="P3545" s="0" t="str">
        <f aca="false">RIGHT(H3545,LEN(H3545) - FIND(" ", H3545))</f>
        <v>Street Footwear</v>
      </c>
    </row>
    <row r="3546" customFormat="false" ht="14.25" hidden="false" customHeight="true" outlineLevel="0" collapsed="false">
      <c r="B3546" s="88" t="s">
        <v>43</v>
      </c>
      <c r="C3546" s="89" t="n">
        <v>1185732</v>
      </c>
      <c r="D3546" s="90" t="n">
        <v>44296</v>
      </c>
      <c r="E3546" s="88" t="s">
        <v>29</v>
      </c>
      <c r="F3546" s="88" t="s">
        <v>100</v>
      </c>
      <c r="G3546" s="88" t="s">
        <v>118</v>
      </c>
      <c r="H3546" s="91" t="s">
        <v>44</v>
      </c>
      <c r="I3546" s="92" t="n">
        <v>20</v>
      </c>
      <c r="J3546" s="93" t="n">
        <v>125</v>
      </c>
      <c r="K3546" s="94" t="n">
        <f aca="false">I3546 * J3546</f>
        <v>2500</v>
      </c>
      <c r="L3546" s="94" t="n">
        <f aca="false">K3546 *M3546</f>
        <v>875</v>
      </c>
      <c r="M3546" s="95" t="n">
        <v>0.35</v>
      </c>
      <c r="N3546" s="88" t="s">
        <v>14</v>
      </c>
      <c r="O3546" s="91" t="s">
        <v>219</v>
      </c>
      <c r="P3546" s="0" t="str">
        <f aca="false">RIGHT(H3546,LEN(H3546) - FIND(" ", H3546))</f>
        <v>Athletic Footwear</v>
      </c>
    </row>
    <row r="3547" customFormat="false" ht="14.25" hidden="false" customHeight="true" outlineLevel="0" collapsed="false">
      <c r="B3547" s="88" t="s">
        <v>43</v>
      </c>
      <c r="C3547" s="89" t="n">
        <v>1185732</v>
      </c>
      <c r="D3547" s="90" t="n">
        <v>44296</v>
      </c>
      <c r="E3547" s="88" t="s">
        <v>29</v>
      </c>
      <c r="F3547" s="88" t="s">
        <v>100</v>
      </c>
      <c r="G3547" s="88" t="s">
        <v>118</v>
      </c>
      <c r="H3547" s="91" t="s">
        <v>16</v>
      </c>
      <c r="I3547" s="92" t="n">
        <v>65</v>
      </c>
      <c r="J3547" s="93" t="n">
        <v>150</v>
      </c>
      <c r="K3547" s="94" t="n">
        <f aca="false">I3547 * J3547</f>
        <v>9750</v>
      </c>
      <c r="L3547" s="94" t="n">
        <f aca="false">K3547 *M3547</f>
        <v>2925</v>
      </c>
      <c r="M3547" s="95" t="n">
        <v>0.3</v>
      </c>
      <c r="N3547" s="88" t="s">
        <v>14</v>
      </c>
      <c r="O3547" s="91" t="s">
        <v>218</v>
      </c>
      <c r="P3547" s="0" t="str">
        <f aca="false">RIGHT(H3547,LEN(H3547) - FIND(" ", H3547))</f>
        <v>Apparel</v>
      </c>
    </row>
    <row r="3548" customFormat="false" ht="14.25" hidden="false" customHeight="true" outlineLevel="0" collapsed="false">
      <c r="B3548" s="88" t="s">
        <v>43</v>
      </c>
      <c r="C3548" s="89" t="n">
        <v>1185732</v>
      </c>
      <c r="D3548" s="90" t="n">
        <v>44296</v>
      </c>
      <c r="E3548" s="88" t="s">
        <v>29</v>
      </c>
      <c r="F3548" s="88" t="s">
        <v>100</v>
      </c>
      <c r="G3548" s="88" t="s">
        <v>118</v>
      </c>
      <c r="H3548" s="91" t="s">
        <v>38</v>
      </c>
      <c r="I3548" s="92" t="n">
        <v>50</v>
      </c>
      <c r="J3548" s="93" t="n">
        <v>275</v>
      </c>
      <c r="K3548" s="94" t="n">
        <f aca="false">I3548 * J3548</f>
        <v>13750</v>
      </c>
      <c r="L3548" s="94" t="n">
        <f aca="false">K3548 *M3548</f>
        <v>5500</v>
      </c>
      <c r="M3548" s="95" t="n">
        <v>0.4</v>
      </c>
      <c r="N3548" s="88" t="s">
        <v>14</v>
      </c>
      <c r="O3548" s="91" t="s">
        <v>219</v>
      </c>
      <c r="P3548" s="0" t="str">
        <f aca="false">RIGHT(H3548,LEN(H3548) - FIND(" ", H3548))</f>
        <v>Apparel</v>
      </c>
    </row>
    <row r="3549" customFormat="false" ht="14.25" hidden="false" customHeight="true" outlineLevel="0" collapsed="false">
      <c r="B3549" s="88" t="s">
        <v>22</v>
      </c>
      <c r="C3549" s="89" t="n">
        <v>1189833</v>
      </c>
      <c r="D3549" s="90" t="n">
        <v>44296</v>
      </c>
      <c r="E3549" s="88" t="s">
        <v>18</v>
      </c>
      <c r="F3549" s="88" t="s">
        <v>19</v>
      </c>
      <c r="G3549" s="88" t="s">
        <v>129</v>
      </c>
      <c r="H3549" s="91" t="s">
        <v>44</v>
      </c>
      <c r="I3549" s="92" t="n">
        <v>43</v>
      </c>
      <c r="J3549" s="93" t="n">
        <v>152</v>
      </c>
      <c r="K3549" s="94" t="n">
        <f aca="false">I3549 * J3549</f>
        <v>6536</v>
      </c>
      <c r="L3549" s="94" t="n">
        <f aca="false">K3549 *M3549</f>
        <v>3202.64</v>
      </c>
      <c r="M3549" s="95" t="n">
        <v>0.49</v>
      </c>
      <c r="N3549" s="88" t="s">
        <v>23</v>
      </c>
      <c r="O3549" s="91" t="s">
        <v>219</v>
      </c>
      <c r="P3549" s="0" t="str">
        <f aca="false">RIGHT(H3549,LEN(H3549) - FIND(" ", H3549))</f>
        <v>Athletic Footwear</v>
      </c>
    </row>
    <row r="3550" customFormat="false" ht="14.25" hidden="false" customHeight="true" outlineLevel="0" collapsed="false">
      <c r="B3550" s="88" t="s">
        <v>30</v>
      </c>
      <c r="C3550" s="89" t="n">
        <v>1197831</v>
      </c>
      <c r="D3550" s="90" t="n">
        <v>44296</v>
      </c>
      <c r="E3550" s="88" t="s">
        <v>40</v>
      </c>
      <c r="F3550" s="88" t="s">
        <v>155</v>
      </c>
      <c r="G3550" s="88" t="s">
        <v>122</v>
      </c>
      <c r="H3550" s="91" t="s">
        <v>24</v>
      </c>
      <c r="I3550" s="92" t="n">
        <v>42</v>
      </c>
      <c r="J3550" s="93" t="n">
        <v>202</v>
      </c>
      <c r="K3550" s="94" t="n">
        <f aca="false">I3550 * J3550</f>
        <v>8484</v>
      </c>
      <c r="L3550" s="94" t="n">
        <f aca="false">K3550 *M3550</f>
        <v>4326.84</v>
      </c>
      <c r="M3550" s="95" t="n">
        <v>0.51</v>
      </c>
      <c r="N3550" s="88" t="s">
        <v>23</v>
      </c>
      <c r="O3550" s="91" t="s">
        <v>218</v>
      </c>
      <c r="P3550" s="0" t="str">
        <f aca="false">RIGHT(H3550,LEN(H3550) - FIND(" ", H3550))</f>
        <v>Athletic Footwear</v>
      </c>
    </row>
    <row r="3551" customFormat="false" ht="14.25" hidden="false" customHeight="true" outlineLevel="0" collapsed="false">
      <c r="B3551" s="88" t="s">
        <v>13</v>
      </c>
      <c r="C3551" s="89" t="n">
        <v>1128299</v>
      </c>
      <c r="D3551" s="90" t="n">
        <v>44296</v>
      </c>
      <c r="E3551" s="88" t="s">
        <v>18</v>
      </c>
      <c r="F3551" s="88" t="s">
        <v>94</v>
      </c>
      <c r="G3551" s="88" t="s">
        <v>116</v>
      </c>
      <c r="H3551" s="91" t="s">
        <v>32</v>
      </c>
      <c r="I3551" s="92" t="n">
        <v>59</v>
      </c>
      <c r="J3551" s="93" t="n">
        <v>130</v>
      </c>
      <c r="K3551" s="94" t="n">
        <f aca="false">I3551 * J3551</f>
        <v>7670</v>
      </c>
      <c r="L3551" s="94" t="n">
        <f aca="false">K3551 *M3551</f>
        <v>2761.2</v>
      </c>
      <c r="M3551" s="95" t="n">
        <v>0.36</v>
      </c>
      <c r="N3551" s="88" t="s">
        <v>23</v>
      </c>
      <c r="O3551" s="91" t="s">
        <v>218</v>
      </c>
      <c r="P3551" s="0" t="str">
        <f aca="false">RIGHT(H3551,LEN(H3551) - FIND(" ", H3551))</f>
        <v>Street Footwear</v>
      </c>
    </row>
    <row r="3552" customFormat="false" ht="14.25" hidden="false" customHeight="true" outlineLevel="0" collapsed="false">
      <c r="B3552" s="88" t="s">
        <v>13</v>
      </c>
      <c r="C3552" s="89" t="n">
        <v>1128299</v>
      </c>
      <c r="D3552" s="90" t="n">
        <v>44296</v>
      </c>
      <c r="E3552" s="88" t="s">
        <v>18</v>
      </c>
      <c r="F3552" s="88" t="s">
        <v>94</v>
      </c>
      <c r="G3552" s="88" t="s">
        <v>116</v>
      </c>
      <c r="H3552" s="91" t="s">
        <v>24</v>
      </c>
      <c r="I3552" s="92" t="n">
        <v>61</v>
      </c>
      <c r="J3552" s="93" t="n">
        <v>81</v>
      </c>
      <c r="K3552" s="94" t="n">
        <f aca="false">I3552 * J3552</f>
        <v>4941</v>
      </c>
      <c r="L3552" s="94" t="n">
        <f aca="false">K3552 *M3552</f>
        <v>1729.35</v>
      </c>
      <c r="M3552" s="95" t="n">
        <v>0.35</v>
      </c>
      <c r="N3552" s="88" t="s">
        <v>23</v>
      </c>
      <c r="O3552" s="91" t="s">
        <v>218</v>
      </c>
      <c r="P3552" s="0" t="str">
        <f aca="false">RIGHT(H3552,LEN(H3552) - FIND(" ", H3552))</f>
        <v>Athletic Footwear</v>
      </c>
    </row>
    <row r="3553" customFormat="false" ht="14.25" hidden="false" customHeight="true" outlineLevel="0" collapsed="false">
      <c r="B3553" s="88" t="s">
        <v>13</v>
      </c>
      <c r="C3553" s="89" t="n">
        <v>1128299</v>
      </c>
      <c r="D3553" s="90" t="n">
        <v>44296</v>
      </c>
      <c r="E3553" s="88" t="s">
        <v>18</v>
      </c>
      <c r="F3553" s="88" t="s">
        <v>94</v>
      </c>
      <c r="G3553" s="88" t="s">
        <v>116</v>
      </c>
      <c r="H3553" s="91" t="s">
        <v>48</v>
      </c>
      <c r="I3553" s="92" t="n">
        <v>60</v>
      </c>
      <c r="J3553" s="93" t="n">
        <v>91</v>
      </c>
      <c r="K3553" s="94" t="n">
        <f aca="false">I3553 * J3553</f>
        <v>5460</v>
      </c>
      <c r="L3553" s="94" t="n">
        <f aca="false">K3553 *M3553</f>
        <v>2074.8</v>
      </c>
      <c r="M3553" s="95" t="n">
        <v>0.38</v>
      </c>
      <c r="N3553" s="88" t="s">
        <v>23</v>
      </c>
      <c r="O3553" s="91" t="s">
        <v>219</v>
      </c>
      <c r="P3553" s="0" t="str">
        <f aca="false">RIGHT(H3553,LEN(H3553) - FIND(" ", H3553))</f>
        <v>Street Footwear</v>
      </c>
    </row>
    <row r="3554" customFormat="false" ht="14.25" hidden="false" customHeight="true" outlineLevel="0" collapsed="false">
      <c r="B3554" s="88" t="s">
        <v>13</v>
      </c>
      <c r="C3554" s="89" t="n">
        <v>1128299</v>
      </c>
      <c r="D3554" s="90" t="n">
        <v>44296</v>
      </c>
      <c r="E3554" s="88" t="s">
        <v>18</v>
      </c>
      <c r="F3554" s="88" t="s">
        <v>94</v>
      </c>
      <c r="G3554" s="88" t="s">
        <v>116</v>
      </c>
      <c r="H3554" s="91" t="s">
        <v>44</v>
      </c>
      <c r="I3554" s="92" t="n">
        <v>48</v>
      </c>
      <c r="J3554" s="93" t="n">
        <v>73</v>
      </c>
      <c r="K3554" s="94" t="n">
        <f aca="false">I3554 * J3554</f>
        <v>3504</v>
      </c>
      <c r="L3554" s="94" t="n">
        <f aca="false">K3554 *M3554</f>
        <v>1226.4</v>
      </c>
      <c r="M3554" s="95" t="n">
        <v>0.35</v>
      </c>
      <c r="N3554" s="88" t="s">
        <v>23</v>
      </c>
      <c r="O3554" s="91" t="s">
        <v>219</v>
      </c>
      <c r="P3554" s="0" t="str">
        <f aca="false">RIGHT(H3554,LEN(H3554) - FIND(" ", H3554))</f>
        <v>Athletic Footwear</v>
      </c>
    </row>
    <row r="3555" customFormat="false" ht="14.25" hidden="false" customHeight="true" outlineLevel="0" collapsed="false">
      <c r="B3555" s="88" t="s">
        <v>13</v>
      </c>
      <c r="C3555" s="89" t="n">
        <v>1128299</v>
      </c>
      <c r="D3555" s="90" t="n">
        <v>44296</v>
      </c>
      <c r="E3555" s="88" t="s">
        <v>18</v>
      </c>
      <c r="F3555" s="88" t="s">
        <v>94</v>
      </c>
      <c r="G3555" s="88" t="s">
        <v>116</v>
      </c>
      <c r="H3555" s="91" t="s">
        <v>16</v>
      </c>
      <c r="I3555" s="92" t="n">
        <v>52</v>
      </c>
      <c r="J3555" s="93" t="n">
        <v>42</v>
      </c>
      <c r="K3555" s="94" t="n">
        <f aca="false">I3555 * J3555</f>
        <v>2184</v>
      </c>
      <c r="L3555" s="94" t="n">
        <f aca="false">K3555 *M3555</f>
        <v>589.68</v>
      </c>
      <c r="M3555" s="95" t="n">
        <v>0.27</v>
      </c>
      <c r="N3555" s="88" t="s">
        <v>23</v>
      </c>
      <c r="O3555" s="91" t="s">
        <v>218</v>
      </c>
      <c r="P3555" s="0" t="str">
        <f aca="false">RIGHT(H3555,LEN(H3555) - FIND(" ", H3555))</f>
        <v>Apparel</v>
      </c>
    </row>
    <row r="3556" customFormat="false" ht="14.25" hidden="false" customHeight="true" outlineLevel="0" collapsed="false">
      <c r="B3556" s="88" t="s">
        <v>13</v>
      </c>
      <c r="C3556" s="89" t="n">
        <v>1128299</v>
      </c>
      <c r="D3556" s="90" t="n">
        <v>44296</v>
      </c>
      <c r="E3556" s="88" t="s">
        <v>18</v>
      </c>
      <c r="F3556" s="88" t="s">
        <v>94</v>
      </c>
      <c r="G3556" s="88" t="s">
        <v>116</v>
      </c>
      <c r="H3556" s="91" t="s">
        <v>38</v>
      </c>
      <c r="I3556" s="92" t="n">
        <v>66</v>
      </c>
      <c r="J3556" s="93" t="n">
        <v>94</v>
      </c>
      <c r="K3556" s="94" t="n">
        <f aca="false">I3556 * J3556</f>
        <v>6204</v>
      </c>
      <c r="L3556" s="94" t="n">
        <f aca="false">K3556 *M3556</f>
        <v>3102</v>
      </c>
      <c r="M3556" s="95" t="n">
        <v>0.5</v>
      </c>
      <c r="N3556" s="88" t="s">
        <v>23</v>
      </c>
      <c r="O3556" s="91" t="s">
        <v>219</v>
      </c>
      <c r="P3556" s="0" t="str">
        <f aca="false">RIGHT(H3556,LEN(H3556) - FIND(" ", H3556))</f>
        <v>Apparel</v>
      </c>
    </row>
    <row r="3557" customFormat="false" ht="14.25" hidden="false" customHeight="true" outlineLevel="0" collapsed="false">
      <c r="B3557" s="88" t="s">
        <v>15</v>
      </c>
      <c r="C3557" s="89" t="n">
        <v>1185732</v>
      </c>
      <c r="D3557" s="90" t="n">
        <v>44296</v>
      </c>
      <c r="E3557" s="88" t="s">
        <v>29</v>
      </c>
      <c r="F3557" s="88" t="s">
        <v>143</v>
      </c>
      <c r="G3557" s="88" t="s">
        <v>104</v>
      </c>
      <c r="H3557" s="91" t="s">
        <v>32</v>
      </c>
      <c r="I3557" s="92" t="n">
        <v>28</v>
      </c>
      <c r="J3557" s="93" t="n">
        <v>218</v>
      </c>
      <c r="K3557" s="94" t="n">
        <f aca="false">I3557 * J3557</f>
        <v>6104</v>
      </c>
      <c r="L3557" s="94" t="n">
        <f aca="false">K3557 *M3557</f>
        <v>3357.2</v>
      </c>
      <c r="M3557" s="95" t="n">
        <v>0.55</v>
      </c>
      <c r="N3557" s="88" t="s">
        <v>23</v>
      </c>
      <c r="O3557" s="91" t="s">
        <v>218</v>
      </c>
      <c r="P3557" s="0" t="str">
        <f aca="false">RIGHT(H3557,LEN(H3557) - FIND(" ", H3557))</f>
        <v>Street Footwear</v>
      </c>
    </row>
    <row r="3558" customFormat="false" ht="14.25" hidden="false" customHeight="true" outlineLevel="0" collapsed="false">
      <c r="B3558" s="88" t="s">
        <v>15</v>
      </c>
      <c r="C3558" s="89" t="n">
        <v>1185732</v>
      </c>
      <c r="D3558" s="90" t="n">
        <v>44296</v>
      </c>
      <c r="E3558" s="88" t="s">
        <v>29</v>
      </c>
      <c r="F3558" s="88" t="s">
        <v>143</v>
      </c>
      <c r="G3558" s="88" t="s">
        <v>104</v>
      </c>
      <c r="H3558" s="91" t="s">
        <v>24</v>
      </c>
      <c r="I3558" s="92" t="n">
        <v>28</v>
      </c>
      <c r="J3558" s="93" t="n">
        <v>111</v>
      </c>
      <c r="K3558" s="94" t="n">
        <f aca="false">I3558 * J3558</f>
        <v>3108</v>
      </c>
      <c r="L3558" s="94" t="n">
        <f aca="false">K3558 *M3558</f>
        <v>1522.92</v>
      </c>
      <c r="M3558" s="95" t="n">
        <v>0.49</v>
      </c>
      <c r="N3558" s="88" t="s">
        <v>23</v>
      </c>
      <c r="O3558" s="91" t="s">
        <v>218</v>
      </c>
      <c r="P3558" s="0" t="str">
        <f aca="false">RIGHT(H3558,LEN(H3558) - FIND(" ", H3558))</f>
        <v>Athletic Footwear</v>
      </c>
    </row>
    <row r="3559" customFormat="false" ht="14.25" hidden="false" customHeight="true" outlineLevel="0" collapsed="false">
      <c r="B3559" s="88" t="s">
        <v>15</v>
      </c>
      <c r="C3559" s="89" t="n">
        <v>1185732</v>
      </c>
      <c r="D3559" s="90" t="n">
        <v>44296</v>
      </c>
      <c r="E3559" s="88" t="s">
        <v>29</v>
      </c>
      <c r="F3559" s="88" t="s">
        <v>143</v>
      </c>
      <c r="G3559" s="88" t="s">
        <v>104</v>
      </c>
      <c r="H3559" s="91" t="s">
        <v>48</v>
      </c>
      <c r="I3559" s="92" t="n">
        <v>19</v>
      </c>
      <c r="J3559" s="93" t="n">
        <v>106</v>
      </c>
      <c r="K3559" s="94" t="n">
        <f aca="false">I3559 * J3559</f>
        <v>2014</v>
      </c>
      <c r="L3559" s="94" t="n">
        <f aca="false">K3559 *M3559</f>
        <v>1067.42</v>
      </c>
      <c r="M3559" s="95" t="n">
        <v>0.53</v>
      </c>
      <c r="N3559" s="88" t="s">
        <v>23</v>
      </c>
      <c r="O3559" s="91" t="s">
        <v>219</v>
      </c>
      <c r="P3559" s="0" t="str">
        <f aca="false">RIGHT(H3559,LEN(H3559) - FIND(" ", H3559))</f>
        <v>Street Footwear</v>
      </c>
    </row>
    <row r="3560" customFormat="false" ht="14.25" hidden="false" customHeight="true" outlineLevel="0" collapsed="false">
      <c r="B3560" s="88" t="s">
        <v>15</v>
      </c>
      <c r="C3560" s="89" t="n">
        <v>1185732</v>
      </c>
      <c r="D3560" s="90" t="n">
        <v>44296</v>
      </c>
      <c r="E3560" s="88" t="s">
        <v>29</v>
      </c>
      <c r="F3560" s="88" t="s">
        <v>143</v>
      </c>
      <c r="G3560" s="88" t="s">
        <v>104</v>
      </c>
      <c r="H3560" s="91" t="s">
        <v>44</v>
      </c>
      <c r="I3560" s="92" t="n">
        <v>24</v>
      </c>
      <c r="J3560" s="93" t="n">
        <v>102</v>
      </c>
      <c r="K3560" s="94" t="n">
        <f aca="false">I3560 * J3560</f>
        <v>2448</v>
      </c>
      <c r="L3560" s="94" t="n">
        <f aca="false">K3560 *M3560</f>
        <v>1224</v>
      </c>
      <c r="M3560" s="95" t="n">
        <v>0.5</v>
      </c>
      <c r="N3560" s="88" t="s">
        <v>23</v>
      </c>
      <c r="O3560" s="91" t="s">
        <v>219</v>
      </c>
      <c r="P3560" s="0" t="str">
        <f aca="false">RIGHT(H3560,LEN(H3560) - FIND(" ", H3560))</f>
        <v>Athletic Footwear</v>
      </c>
    </row>
    <row r="3561" customFormat="false" ht="14.25" hidden="false" customHeight="true" outlineLevel="0" collapsed="false">
      <c r="B3561" s="88" t="s">
        <v>15</v>
      </c>
      <c r="C3561" s="89" t="n">
        <v>1185732</v>
      </c>
      <c r="D3561" s="90" t="n">
        <v>44296</v>
      </c>
      <c r="E3561" s="88" t="s">
        <v>29</v>
      </c>
      <c r="F3561" s="88" t="s">
        <v>143</v>
      </c>
      <c r="G3561" s="88" t="s">
        <v>104</v>
      </c>
      <c r="H3561" s="91" t="s">
        <v>16</v>
      </c>
      <c r="I3561" s="92" t="n">
        <v>42</v>
      </c>
      <c r="J3561" s="93" t="n">
        <v>101</v>
      </c>
      <c r="K3561" s="94" t="n">
        <f aca="false">I3561 * J3561</f>
        <v>4242</v>
      </c>
      <c r="L3561" s="94" t="n">
        <f aca="false">K3561 *M3561</f>
        <v>1993.74</v>
      </c>
      <c r="M3561" s="95" t="n">
        <v>0.47</v>
      </c>
      <c r="N3561" s="88" t="s">
        <v>23</v>
      </c>
      <c r="O3561" s="91" t="s">
        <v>218</v>
      </c>
      <c r="P3561" s="0" t="str">
        <f aca="false">RIGHT(H3561,LEN(H3561) - FIND(" ", H3561))</f>
        <v>Apparel</v>
      </c>
    </row>
    <row r="3562" customFormat="false" ht="14.25" hidden="false" customHeight="true" outlineLevel="0" collapsed="false">
      <c r="B3562" s="88" t="s">
        <v>15</v>
      </c>
      <c r="C3562" s="89" t="n">
        <v>1185732</v>
      </c>
      <c r="D3562" s="90" t="n">
        <v>44296</v>
      </c>
      <c r="E3562" s="88" t="s">
        <v>29</v>
      </c>
      <c r="F3562" s="88" t="s">
        <v>143</v>
      </c>
      <c r="G3562" s="88" t="s">
        <v>104</v>
      </c>
      <c r="H3562" s="91" t="s">
        <v>38</v>
      </c>
      <c r="I3562" s="92" t="n">
        <v>34</v>
      </c>
      <c r="J3562" s="93" t="n">
        <v>137</v>
      </c>
      <c r="K3562" s="94" t="n">
        <f aca="false">I3562 * J3562</f>
        <v>4658</v>
      </c>
      <c r="L3562" s="94" t="n">
        <f aca="false">K3562 *M3562</f>
        <v>3027.7</v>
      </c>
      <c r="M3562" s="95" t="n">
        <v>0.65</v>
      </c>
      <c r="N3562" s="88" t="s">
        <v>23</v>
      </c>
      <c r="O3562" s="91" t="s">
        <v>219</v>
      </c>
      <c r="P3562" s="0" t="str">
        <f aca="false">RIGHT(H3562,LEN(H3562) - FIND(" ", H3562))</f>
        <v>Apparel</v>
      </c>
    </row>
    <row r="3563" customFormat="false" ht="14.25" hidden="false" customHeight="true" outlineLevel="0" collapsed="false">
      <c r="B3563" s="88" t="s">
        <v>43</v>
      </c>
      <c r="C3563" s="89" t="n">
        <v>1185732</v>
      </c>
      <c r="D3563" s="90" t="n">
        <v>44296</v>
      </c>
      <c r="E3563" s="88" t="s">
        <v>29</v>
      </c>
      <c r="F3563" s="88" t="s">
        <v>100</v>
      </c>
      <c r="G3563" s="88" t="s">
        <v>118</v>
      </c>
      <c r="H3563" s="91" t="s">
        <v>32</v>
      </c>
      <c r="I3563" s="92" t="n">
        <v>23</v>
      </c>
      <c r="J3563" s="93" t="n">
        <v>125</v>
      </c>
      <c r="K3563" s="94" t="n">
        <f aca="false">I3563 * J3563</f>
        <v>2875</v>
      </c>
      <c r="L3563" s="94" t="n">
        <f aca="false">K3563 *M3563</f>
        <v>1581.25</v>
      </c>
      <c r="M3563" s="95" t="n">
        <v>0.55</v>
      </c>
      <c r="N3563" s="88" t="s">
        <v>23</v>
      </c>
      <c r="O3563" s="91" t="s">
        <v>218</v>
      </c>
      <c r="P3563" s="0" t="str">
        <f aca="false">RIGHT(H3563,LEN(H3563) - FIND(" ", H3563))</f>
        <v>Street Footwear</v>
      </c>
    </row>
    <row r="3564" customFormat="false" ht="14.25" hidden="false" customHeight="true" outlineLevel="0" collapsed="false">
      <c r="B3564" s="88" t="s">
        <v>43</v>
      </c>
      <c r="C3564" s="89" t="n">
        <v>1185732</v>
      </c>
      <c r="D3564" s="90" t="n">
        <v>44296</v>
      </c>
      <c r="E3564" s="88" t="s">
        <v>29</v>
      </c>
      <c r="F3564" s="88" t="s">
        <v>100</v>
      </c>
      <c r="G3564" s="88" t="s">
        <v>118</v>
      </c>
      <c r="H3564" s="91" t="s">
        <v>24</v>
      </c>
      <c r="I3564" s="92" t="n">
        <v>23</v>
      </c>
      <c r="J3564" s="93" t="n">
        <v>54</v>
      </c>
      <c r="K3564" s="94" t="n">
        <f aca="false">I3564 * J3564</f>
        <v>1242</v>
      </c>
      <c r="L3564" s="94" t="n">
        <f aca="false">K3564 *M3564</f>
        <v>645.84</v>
      </c>
      <c r="M3564" s="95" t="n">
        <v>0.52</v>
      </c>
      <c r="N3564" s="88" t="s">
        <v>23</v>
      </c>
      <c r="O3564" s="91" t="s">
        <v>218</v>
      </c>
      <c r="P3564" s="0" t="str">
        <f aca="false">RIGHT(H3564,LEN(H3564) - FIND(" ", H3564))</f>
        <v>Athletic Footwear</v>
      </c>
    </row>
    <row r="3565" customFormat="false" ht="14.25" hidden="false" customHeight="true" outlineLevel="0" collapsed="false">
      <c r="B3565" s="88" t="s">
        <v>43</v>
      </c>
      <c r="C3565" s="89" t="n">
        <v>1185732</v>
      </c>
      <c r="D3565" s="90" t="n">
        <v>44296</v>
      </c>
      <c r="E3565" s="88" t="s">
        <v>29</v>
      </c>
      <c r="F3565" s="88" t="s">
        <v>100</v>
      </c>
      <c r="G3565" s="88" t="s">
        <v>118</v>
      </c>
      <c r="H3565" s="91" t="s">
        <v>48</v>
      </c>
      <c r="I3565" s="92" t="n">
        <v>14</v>
      </c>
      <c r="J3565" s="93" t="n">
        <v>52</v>
      </c>
      <c r="K3565" s="94" t="n">
        <f aca="false">I3565 * J3565</f>
        <v>728</v>
      </c>
      <c r="L3565" s="94" t="n">
        <f aca="false">K3565 *M3565</f>
        <v>364</v>
      </c>
      <c r="M3565" s="95" t="n">
        <v>0.5</v>
      </c>
      <c r="N3565" s="88" t="s">
        <v>23</v>
      </c>
      <c r="O3565" s="91" t="s">
        <v>219</v>
      </c>
      <c r="P3565" s="0" t="str">
        <f aca="false">RIGHT(H3565,LEN(H3565) - FIND(" ", H3565))</f>
        <v>Street Footwear</v>
      </c>
    </row>
    <row r="3566" customFormat="false" ht="14.25" hidden="false" customHeight="true" outlineLevel="0" collapsed="false">
      <c r="B3566" s="88" t="s">
        <v>43</v>
      </c>
      <c r="C3566" s="89" t="n">
        <v>1185732</v>
      </c>
      <c r="D3566" s="90" t="n">
        <v>44296</v>
      </c>
      <c r="E3566" s="88" t="s">
        <v>29</v>
      </c>
      <c r="F3566" s="88" t="s">
        <v>100</v>
      </c>
      <c r="G3566" s="88" t="s">
        <v>118</v>
      </c>
      <c r="H3566" s="91" t="s">
        <v>44</v>
      </c>
      <c r="I3566" s="92" t="n">
        <v>19</v>
      </c>
      <c r="J3566" s="93" t="n">
        <v>36</v>
      </c>
      <c r="K3566" s="94" t="n">
        <f aca="false">I3566 * J3566</f>
        <v>684</v>
      </c>
      <c r="L3566" s="94" t="n">
        <f aca="false">K3566 *M3566</f>
        <v>328.32</v>
      </c>
      <c r="M3566" s="95" t="n">
        <v>0.48</v>
      </c>
      <c r="N3566" s="88" t="s">
        <v>23</v>
      </c>
      <c r="O3566" s="91" t="s">
        <v>219</v>
      </c>
      <c r="P3566" s="0" t="str">
        <f aca="false">RIGHT(H3566,LEN(H3566) - FIND(" ", H3566))</f>
        <v>Athletic Footwear</v>
      </c>
    </row>
    <row r="3567" customFormat="false" ht="14.25" hidden="false" customHeight="true" outlineLevel="0" collapsed="false">
      <c r="B3567" s="88" t="s">
        <v>43</v>
      </c>
      <c r="C3567" s="89" t="n">
        <v>1185732</v>
      </c>
      <c r="D3567" s="90" t="n">
        <v>44296</v>
      </c>
      <c r="E3567" s="88" t="s">
        <v>29</v>
      </c>
      <c r="F3567" s="88" t="s">
        <v>100</v>
      </c>
      <c r="G3567" s="88" t="s">
        <v>118</v>
      </c>
      <c r="H3567" s="91" t="s">
        <v>16</v>
      </c>
      <c r="I3567" s="92" t="n">
        <v>61</v>
      </c>
      <c r="J3567" s="93" t="n">
        <v>45</v>
      </c>
      <c r="K3567" s="94" t="n">
        <f aca="false">I3567 * J3567</f>
        <v>2745</v>
      </c>
      <c r="L3567" s="94" t="n">
        <f aca="false">K3567 *M3567</f>
        <v>1207.8</v>
      </c>
      <c r="M3567" s="95" t="n">
        <v>0.44</v>
      </c>
      <c r="N3567" s="88" t="s">
        <v>23</v>
      </c>
      <c r="O3567" s="91" t="s">
        <v>218</v>
      </c>
      <c r="P3567" s="0" t="str">
        <f aca="false">RIGHT(H3567,LEN(H3567) - FIND(" ", H3567))</f>
        <v>Apparel</v>
      </c>
    </row>
    <row r="3568" customFormat="false" ht="14.25" hidden="false" customHeight="true" outlineLevel="0" collapsed="false">
      <c r="B3568" s="88" t="s">
        <v>43</v>
      </c>
      <c r="C3568" s="89" t="n">
        <v>1185732</v>
      </c>
      <c r="D3568" s="90" t="n">
        <v>44296</v>
      </c>
      <c r="E3568" s="88" t="s">
        <v>29</v>
      </c>
      <c r="F3568" s="88" t="s">
        <v>100</v>
      </c>
      <c r="G3568" s="88" t="s">
        <v>118</v>
      </c>
      <c r="H3568" s="91" t="s">
        <v>38</v>
      </c>
      <c r="I3568" s="92" t="n">
        <v>47</v>
      </c>
      <c r="J3568" s="93" t="n">
        <v>72</v>
      </c>
      <c r="K3568" s="94" t="n">
        <f aca="false">I3568 * J3568</f>
        <v>3384</v>
      </c>
      <c r="L3568" s="94" t="n">
        <f aca="false">K3568 *M3568</f>
        <v>1861.2</v>
      </c>
      <c r="M3568" s="95" t="n">
        <v>0.55</v>
      </c>
      <c r="N3568" s="88" t="s">
        <v>23</v>
      </c>
      <c r="O3568" s="91" t="s">
        <v>219</v>
      </c>
      <c r="P3568" s="0" t="str">
        <f aca="false">RIGHT(H3568,LEN(H3568) - FIND(" ", H3568))</f>
        <v>Apparel</v>
      </c>
    </row>
    <row r="3569" customFormat="false" ht="14.25" hidden="false" customHeight="true" outlineLevel="0" collapsed="false">
      <c r="B3569" s="88" t="s">
        <v>22</v>
      </c>
      <c r="C3569" s="89" t="n">
        <v>1189833</v>
      </c>
      <c r="D3569" s="90" t="n">
        <v>44296</v>
      </c>
      <c r="E3569" s="88" t="s">
        <v>18</v>
      </c>
      <c r="F3569" s="88" t="s">
        <v>19</v>
      </c>
      <c r="G3569" s="88" t="s">
        <v>129</v>
      </c>
      <c r="H3569" s="91" t="s">
        <v>44</v>
      </c>
      <c r="I3569" s="92" t="n">
        <v>31</v>
      </c>
      <c r="J3569" s="93" t="n">
        <v>173</v>
      </c>
      <c r="K3569" s="94" t="n">
        <f aca="false">I3569 * J3569</f>
        <v>5363</v>
      </c>
      <c r="L3569" s="94" t="n">
        <f aca="false">K3569 *M3569</f>
        <v>2037.94</v>
      </c>
      <c r="M3569" s="95" t="n">
        <v>0.38</v>
      </c>
      <c r="N3569" s="88" t="s">
        <v>31</v>
      </c>
      <c r="O3569" s="91" t="s">
        <v>219</v>
      </c>
      <c r="P3569" s="0" t="str">
        <f aca="false">RIGHT(H3569,LEN(H3569) - FIND(" ", H3569))</f>
        <v>Athletic Footwear</v>
      </c>
    </row>
    <row r="3570" customFormat="false" ht="14.25" hidden="false" customHeight="true" outlineLevel="0" collapsed="false">
      <c r="B3570" s="88" t="s">
        <v>30</v>
      </c>
      <c r="C3570" s="89" t="n">
        <v>1197831</v>
      </c>
      <c r="D3570" s="90" t="n">
        <v>44296</v>
      </c>
      <c r="E3570" s="88" t="s">
        <v>40</v>
      </c>
      <c r="F3570" s="88" t="s">
        <v>155</v>
      </c>
      <c r="G3570" s="88" t="s">
        <v>122</v>
      </c>
      <c r="H3570" s="91" t="s">
        <v>24</v>
      </c>
      <c r="I3570" s="92" t="n">
        <v>32</v>
      </c>
      <c r="J3570" s="93" t="n">
        <v>240</v>
      </c>
      <c r="K3570" s="94" t="n">
        <f aca="false">I3570 * J3570</f>
        <v>7680</v>
      </c>
      <c r="L3570" s="94" t="n">
        <f aca="false">K3570 *M3570</f>
        <v>3609.6</v>
      </c>
      <c r="M3570" s="95" t="n">
        <v>0.47</v>
      </c>
      <c r="N3570" s="88" t="s">
        <v>31</v>
      </c>
      <c r="O3570" s="91" t="s">
        <v>218</v>
      </c>
      <c r="P3570" s="0" t="str">
        <f aca="false">RIGHT(H3570,LEN(H3570) - FIND(" ", H3570))</f>
        <v>Athletic Footwear</v>
      </c>
    </row>
    <row r="3571" customFormat="false" ht="14.25" hidden="false" customHeight="true" outlineLevel="0" collapsed="false">
      <c r="B3571" s="88" t="s">
        <v>22</v>
      </c>
      <c r="C3571" s="89" t="n">
        <v>1189833</v>
      </c>
      <c r="D3571" s="90" t="n">
        <v>44297</v>
      </c>
      <c r="E3571" s="88" t="s">
        <v>18</v>
      </c>
      <c r="F3571" s="88" t="s">
        <v>19</v>
      </c>
      <c r="G3571" s="88" t="s">
        <v>129</v>
      </c>
      <c r="H3571" s="91" t="s">
        <v>16</v>
      </c>
      <c r="I3571" s="92" t="n">
        <v>50</v>
      </c>
      <c r="J3571" s="93" t="n">
        <v>425</v>
      </c>
      <c r="K3571" s="94" t="n">
        <f aca="false">I3571 * J3571</f>
        <v>21250</v>
      </c>
      <c r="L3571" s="94" t="n">
        <f aca="false">K3571 *M3571</f>
        <v>11687.5</v>
      </c>
      <c r="M3571" s="95" t="n">
        <v>0.55</v>
      </c>
      <c r="N3571" s="88" t="s">
        <v>31</v>
      </c>
      <c r="O3571" s="91" t="s">
        <v>218</v>
      </c>
      <c r="P3571" s="0" t="str">
        <f aca="false">RIGHT(H3571,LEN(H3571) - FIND(" ", H3571))</f>
        <v>Apparel</v>
      </c>
    </row>
    <row r="3572" customFormat="false" ht="14.25" hidden="false" customHeight="true" outlineLevel="0" collapsed="false">
      <c r="B3572" s="88" t="s">
        <v>30</v>
      </c>
      <c r="C3572" s="89" t="n">
        <v>1197831</v>
      </c>
      <c r="D3572" s="90" t="n">
        <v>44297</v>
      </c>
      <c r="E3572" s="88" t="s">
        <v>40</v>
      </c>
      <c r="F3572" s="88" t="s">
        <v>155</v>
      </c>
      <c r="G3572" s="88" t="s">
        <v>122</v>
      </c>
      <c r="H3572" s="91" t="s">
        <v>48</v>
      </c>
      <c r="I3572" s="92" t="n">
        <v>40</v>
      </c>
      <c r="J3572" s="93" t="n">
        <v>650</v>
      </c>
      <c r="K3572" s="94" t="n">
        <f aca="false">I3572 * J3572</f>
        <v>26000</v>
      </c>
      <c r="L3572" s="94" t="n">
        <f aca="false">K3572 *M3572</f>
        <v>10400</v>
      </c>
      <c r="M3572" s="95" t="n">
        <v>0.4</v>
      </c>
      <c r="N3572" s="88" t="s">
        <v>31</v>
      </c>
      <c r="O3572" s="91" t="s">
        <v>219</v>
      </c>
      <c r="P3572" s="0" t="str">
        <f aca="false">RIGHT(H3572,LEN(H3572) - FIND(" ", H3572))</f>
        <v>Street Footwear</v>
      </c>
    </row>
    <row r="3573" customFormat="false" ht="14.25" hidden="false" customHeight="true" outlineLevel="0" collapsed="false">
      <c r="B3573" s="88" t="s">
        <v>22</v>
      </c>
      <c r="C3573" s="89" t="n">
        <v>1185732</v>
      </c>
      <c r="D3573" s="90" t="n">
        <v>44297</v>
      </c>
      <c r="E3573" s="88" t="s">
        <v>18</v>
      </c>
      <c r="F3573" s="88" t="s">
        <v>167</v>
      </c>
      <c r="G3573" s="88" t="s">
        <v>99</v>
      </c>
      <c r="H3573" s="91" t="s">
        <v>32</v>
      </c>
      <c r="I3573" s="92" t="n">
        <v>40</v>
      </c>
      <c r="J3573" s="93" t="n">
        <v>800</v>
      </c>
      <c r="K3573" s="94" t="n">
        <f aca="false">I3573 * J3573</f>
        <v>32000</v>
      </c>
      <c r="L3573" s="94" t="n">
        <f aca="false">K3573 *M3573</f>
        <v>16000</v>
      </c>
      <c r="M3573" s="95" t="n">
        <v>0.5</v>
      </c>
      <c r="N3573" s="88" t="s">
        <v>14</v>
      </c>
      <c r="O3573" s="91" t="s">
        <v>218</v>
      </c>
      <c r="P3573" s="0" t="str">
        <f aca="false">RIGHT(H3573,LEN(H3573) - FIND(" ", H3573))</f>
        <v>Street Footwear</v>
      </c>
    </row>
    <row r="3574" customFormat="false" ht="14.25" hidden="false" customHeight="true" outlineLevel="0" collapsed="false">
      <c r="B3574" s="88" t="s">
        <v>22</v>
      </c>
      <c r="C3574" s="89" t="n">
        <v>1185732</v>
      </c>
      <c r="D3574" s="90" t="n">
        <v>44297</v>
      </c>
      <c r="E3574" s="88" t="s">
        <v>18</v>
      </c>
      <c r="F3574" s="88" t="s">
        <v>167</v>
      </c>
      <c r="G3574" s="88" t="s">
        <v>99</v>
      </c>
      <c r="H3574" s="91" t="s">
        <v>24</v>
      </c>
      <c r="I3574" s="92" t="n">
        <v>40</v>
      </c>
      <c r="J3574" s="93" t="n">
        <v>500</v>
      </c>
      <c r="K3574" s="94" t="n">
        <f aca="false">I3574 * J3574</f>
        <v>20000</v>
      </c>
      <c r="L3574" s="94" t="n">
        <f aca="false">K3574 *M3574</f>
        <v>6000</v>
      </c>
      <c r="M3574" s="95" t="n">
        <v>0.3</v>
      </c>
      <c r="N3574" s="88" t="s">
        <v>14</v>
      </c>
      <c r="O3574" s="91" t="s">
        <v>218</v>
      </c>
      <c r="P3574" s="0" t="str">
        <f aca="false">RIGHT(H3574,LEN(H3574) - FIND(" ", H3574))</f>
        <v>Athletic Footwear</v>
      </c>
    </row>
    <row r="3575" customFormat="false" ht="14.25" hidden="false" customHeight="true" outlineLevel="0" collapsed="false">
      <c r="B3575" s="88" t="s">
        <v>22</v>
      </c>
      <c r="C3575" s="89" t="n">
        <v>1185732</v>
      </c>
      <c r="D3575" s="90" t="n">
        <v>44297</v>
      </c>
      <c r="E3575" s="88" t="s">
        <v>18</v>
      </c>
      <c r="F3575" s="88" t="s">
        <v>167</v>
      </c>
      <c r="G3575" s="88" t="s">
        <v>99</v>
      </c>
      <c r="H3575" s="91" t="s">
        <v>48</v>
      </c>
      <c r="I3575" s="92" t="n">
        <v>30</v>
      </c>
      <c r="J3575" s="93" t="n">
        <v>500</v>
      </c>
      <c r="K3575" s="94" t="n">
        <f aca="false">I3575 * J3575</f>
        <v>15000</v>
      </c>
      <c r="L3575" s="94" t="n">
        <f aca="false">K3575 *M3575</f>
        <v>5250</v>
      </c>
      <c r="M3575" s="95" t="n">
        <v>0.35</v>
      </c>
      <c r="N3575" s="88" t="s">
        <v>14</v>
      </c>
      <c r="O3575" s="91" t="s">
        <v>219</v>
      </c>
      <c r="P3575" s="0" t="str">
        <f aca="false">RIGHT(H3575,LEN(H3575) - FIND(" ", H3575))</f>
        <v>Street Footwear</v>
      </c>
    </row>
    <row r="3576" customFormat="false" ht="14.25" hidden="false" customHeight="true" outlineLevel="0" collapsed="false">
      <c r="B3576" s="88" t="s">
        <v>22</v>
      </c>
      <c r="C3576" s="89" t="n">
        <v>1185732</v>
      </c>
      <c r="D3576" s="90" t="n">
        <v>44297</v>
      </c>
      <c r="E3576" s="88" t="s">
        <v>18</v>
      </c>
      <c r="F3576" s="88" t="s">
        <v>167</v>
      </c>
      <c r="G3576" s="88" t="s">
        <v>99</v>
      </c>
      <c r="H3576" s="91" t="s">
        <v>44</v>
      </c>
      <c r="I3576" s="92" t="n">
        <v>35</v>
      </c>
      <c r="J3576" s="93" t="n">
        <v>425</v>
      </c>
      <c r="K3576" s="94" t="n">
        <f aca="false">I3576 * J3576</f>
        <v>14875</v>
      </c>
      <c r="L3576" s="94" t="n">
        <f aca="false">K3576 *M3576</f>
        <v>5206.25</v>
      </c>
      <c r="M3576" s="95" t="n">
        <v>0.35</v>
      </c>
      <c r="N3576" s="88" t="s">
        <v>14</v>
      </c>
      <c r="O3576" s="91" t="s">
        <v>219</v>
      </c>
      <c r="P3576" s="0" t="str">
        <f aca="false">RIGHT(H3576,LEN(H3576) - FIND(" ", H3576))</f>
        <v>Athletic Footwear</v>
      </c>
    </row>
    <row r="3577" customFormat="false" ht="14.25" hidden="false" customHeight="true" outlineLevel="0" collapsed="false">
      <c r="B3577" s="88" t="s">
        <v>22</v>
      </c>
      <c r="C3577" s="89" t="n">
        <v>1185732</v>
      </c>
      <c r="D3577" s="90" t="n">
        <v>44297</v>
      </c>
      <c r="E3577" s="88" t="s">
        <v>18</v>
      </c>
      <c r="F3577" s="88" t="s">
        <v>167</v>
      </c>
      <c r="G3577" s="88" t="s">
        <v>99</v>
      </c>
      <c r="H3577" s="91" t="s">
        <v>16</v>
      </c>
      <c r="I3577" s="92" t="n">
        <v>50</v>
      </c>
      <c r="J3577" s="93" t="n">
        <v>425</v>
      </c>
      <c r="K3577" s="94" t="n">
        <f aca="false">I3577 * J3577</f>
        <v>21250</v>
      </c>
      <c r="L3577" s="94" t="n">
        <f aca="false">K3577 *M3577</f>
        <v>6375</v>
      </c>
      <c r="M3577" s="95" t="n">
        <v>0.3</v>
      </c>
      <c r="N3577" s="88" t="s">
        <v>14</v>
      </c>
      <c r="O3577" s="91" t="s">
        <v>218</v>
      </c>
      <c r="P3577" s="0" t="str">
        <f aca="false">RIGHT(H3577,LEN(H3577) - FIND(" ", H3577))</f>
        <v>Apparel</v>
      </c>
    </row>
    <row r="3578" customFormat="false" ht="14.25" hidden="false" customHeight="true" outlineLevel="0" collapsed="false">
      <c r="B3578" s="88" t="s">
        <v>22</v>
      </c>
      <c r="C3578" s="89" t="n">
        <v>1185732</v>
      </c>
      <c r="D3578" s="90" t="n">
        <v>44297</v>
      </c>
      <c r="E3578" s="88" t="s">
        <v>18</v>
      </c>
      <c r="F3578" s="88" t="s">
        <v>167</v>
      </c>
      <c r="G3578" s="88" t="s">
        <v>99</v>
      </c>
      <c r="H3578" s="91" t="s">
        <v>38</v>
      </c>
      <c r="I3578" s="92" t="n">
        <v>40</v>
      </c>
      <c r="J3578" s="93" t="n">
        <v>550</v>
      </c>
      <c r="K3578" s="94" t="n">
        <f aca="false">I3578 * J3578</f>
        <v>22000</v>
      </c>
      <c r="L3578" s="94" t="n">
        <f aca="false">K3578 *M3578</f>
        <v>5500</v>
      </c>
      <c r="M3578" s="95" t="n">
        <v>0.25</v>
      </c>
      <c r="N3578" s="88" t="s">
        <v>14</v>
      </c>
      <c r="O3578" s="91" t="s">
        <v>219</v>
      </c>
      <c r="P3578" s="0" t="str">
        <f aca="false">RIGHT(H3578,LEN(H3578) - FIND(" ", H3578))</f>
        <v>Apparel</v>
      </c>
    </row>
    <row r="3579" customFormat="false" ht="14.25" hidden="false" customHeight="true" outlineLevel="0" collapsed="false">
      <c r="B3579" s="88" t="s">
        <v>43</v>
      </c>
      <c r="C3579" s="89" t="n">
        <v>1185732</v>
      </c>
      <c r="D3579" s="90" t="n">
        <v>44297</v>
      </c>
      <c r="E3579" s="88" t="s">
        <v>18</v>
      </c>
      <c r="F3579" s="88" t="s">
        <v>157</v>
      </c>
      <c r="G3579" s="88" t="s">
        <v>154</v>
      </c>
      <c r="H3579" s="91" t="s">
        <v>32</v>
      </c>
      <c r="I3579" s="92" t="n">
        <v>30</v>
      </c>
      <c r="J3579" s="93" t="n">
        <v>625</v>
      </c>
      <c r="K3579" s="94" t="n">
        <f aca="false">I3579 * J3579</f>
        <v>18750</v>
      </c>
      <c r="L3579" s="94" t="n">
        <f aca="false">K3579 *M3579</f>
        <v>7500</v>
      </c>
      <c r="M3579" s="95" t="n">
        <v>0.4</v>
      </c>
      <c r="N3579" s="88" t="s">
        <v>14</v>
      </c>
      <c r="O3579" s="91" t="s">
        <v>218</v>
      </c>
      <c r="P3579" s="0" t="str">
        <f aca="false">RIGHT(H3579,LEN(H3579) - FIND(" ", H3579))</f>
        <v>Street Footwear</v>
      </c>
    </row>
    <row r="3580" customFormat="false" ht="14.25" hidden="false" customHeight="true" outlineLevel="0" collapsed="false">
      <c r="B3580" s="88" t="s">
        <v>43</v>
      </c>
      <c r="C3580" s="89" t="n">
        <v>1185732</v>
      </c>
      <c r="D3580" s="90" t="n">
        <v>44297</v>
      </c>
      <c r="E3580" s="88" t="s">
        <v>18</v>
      </c>
      <c r="F3580" s="88" t="s">
        <v>157</v>
      </c>
      <c r="G3580" s="88" t="s">
        <v>154</v>
      </c>
      <c r="H3580" s="91" t="s">
        <v>24</v>
      </c>
      <c r="I3580" s="92" t="n">
        <v>25</v>
      </c>
      <c r="J3580" s="93" t="n">
        <v>325</v>
      </c>
      <c r="K3580" s="94" t="n">
        <f aca="false">I3580 * J3580</f>
        <v>8125</v>
      </c>
      <c r="L3580" s="94" t="n">
        <f aca="false">K3580 *M3580</f>
        <v>2843.75</v>
      </c>
      <c r="M3580" s="95" t="n">
        <v>0.35</v>
      </c>
      <c r="N3580" s="88" t="s">
        <v>14</v>
      </c>
      <c r="O3580" s="91" t="s">
        <v>218</v>
      </c>
      <c r="P3580" s="0" t="str">
        <f aca="false">RIGHT(H3580,LEN(H3580) - FIND(" ", H3580))</f>
        <v>Athletic Footwear</v>
      </c>
    </row>
    <row r="3581" customFormat="false" ht="14.25" hidden="false" customHeight="true" outlineLevel="0" collapsed="false">
      <c r="B3581" s="88" t="s">
        <v>43</v>
      </c>
      <c r="C3581" s="89" t="n">
        <v>1185732</v>
      </c>
      <c r="D3581" s="90" t="n">
        <v>44297</v>
      </c>
      <c r="E3581" s="88" t="s">
        <v>18</v>
      </c>
      <c r="F3581" s="88" t="s">
        <v>157</v>
      </c>
      <c r="G3581" s="88" t="s">
        <v>154</v>
      </c>
      <c r="H3581" s="91" t="s">
        <v>48</v>
      </c>
      <c r="I3581" s="92" t="n">
        <v>15</v>
      </c>
      <c r="J3581" s="93" t="n">
        <v>325</v>
      </c>
      <c r="K3581" s="94" t="n">
        <f aca="false">I3581 * J3581</f>
        <v>4875</v>
      </c>
      <c r="L3581" s="94" t="n">
        <f aca="false">K3581 *M3581</f>
        <v>1706.25</v>
      </c>
      <c r="M3581" s="95" t="n">
        <v>0.35</v>
      </c>
      <c r="N3581" s="88" t="s">
        <v>14</v>
      </c>
      <c r="O3581" s="91" t="s">
        <v>219</v>
      </c>
      <c r="P3581" s="0" t="str">
        <f aca="false">RIGHT(H3581,LEN(H3581) - FIND(" ", H3581))</f>
        <v>Street Footwear</v>
      </c>
    </row>
    <row r="3582" customFormat="false" ht="14.25" hidden="false" customHeight="true" outlineLevel="0" collapsed="false">
      <c r="B3582" s="88" t="s">
        <v>43</v>
      </c>
      <c r="C3582" s="89" t="n">
        <v>1185732</v>
      </c>
      <c r="D3582" s="90" t="n">
        <v>44297</v>
      </c>
      <c r="E3582" s="88" t="s">
        <v>18</v>
      </c>
      <c r="F3582" s="88" t="s">
        <v>157</v>
      </c>
      <c r="G3582" s="88" t="s">
        <v>154</v>
      </c>
      <c r="H3582" s="91" t="s">
        <v>44</v>
      </c>
      <c r="I3582" s="92" t="n">
        <v>20</v>
      </c>
      <c r="J3582" s="93" t="n">
        <v>250</v>
      </c>
      <c r="K3582" s="94" t="n">
        <f aca="false">I3582 * J3582</f>
        <v>5000</v>
      </c>
      <c r="L3582" s="94" t="n">
        <f aca="false">K3582 *M3582</f>
        <v>2000</v>
      </c>
      <c r="M3582" s="95" t="n">
        <v>0.4</v>
      </c>
      <c r="N3582" s="88" t="s">
        <v>14</v>
      </c>
      <c r="O3582" s="91" t="s">
        <v>219</v>
      </c>
      <c r="P3582" s="0" t="str">
        <f aca="false">RIGHT(H3582,LEN(H3582) - FIND(" ", H3582))</f>
        <v>Athletic Footwear</v>
      </c>
    </row>
    <row r="3583" customFormat="false" ht="14.25" hidden="false" customHeight="true" outlineLevel="0" collapsed="false">
      <c r="B3583" s="88" t="s">
        <v>43</v>
      </c>
      <c r="C3583" s="89" t="n">
        <v>1185732</v>
      </c>
      <c r="D3583" s="90" t="n">
        <v>44297</v>
      </c>
      <c r="E3583" s="88" t="s">
        <v>18</v>
      </c>
      <c r="F3583" s="88" t="s">
        <v>157</v>
      </c>
      <c r="G3583" s="88" t="s">
        <v>154</v>
      </c>
      <c r="H3583" s="91" t="s">
        <v>16</v>
      </c>
      <c r="I3583" s="92" t="n">
        <v>35</v>
      </c>
      <c r="J3583" s="93" t="n">
        <v>275</v>
      </c>
      <c r="K3583" s="94" t="n">
        <f aca="false">I3583 * J3583</f>
        <v>9625</v>
      </c>
      <c r="L3583" s="94" t="n">
        <f aca="false">K3583 *M3583</f>
        <v>3368.75</v>
      </c>
      <c r="M3583" s="95" t="n">
        <v>0.35</v>
      </c>
      <c r="N3583" s="88" t="s">
        <v>14</v>
      </c>
      <c r="O3583" s="91" t="s">
        <v>218</v>
      </c>
      <c r="P3583" s="0" t="str">
        <f aca="false">RIGHT(H3583,LEN(H3583) - FIND(" ", H3583))</f>
        <v>Apparel</v>
      </c>
    </row>
    <row r="3584" customFormat="false" ht="14.25" hidden="false" customHeight="true" outlineLevel="0" collapsed="false">
      <c r="B3584" s="88" t="s">
        <v>43</v>
      </c>
      <c r="C3584" s="89" t="n">
        <v>1185732</v>
      </c>
      <c r="D3584" s="90" t="n">
        <v>44297</v>
      </c>
      <c r="E3584" s="88" t="s">
        <v>18</v>
      </c>
      <c r="F3584" s="88" t="s">
        <v>157</v>
      </c>
      <c r="G3584" s="88" t="s">
        <v>154</v>
      </c>
      <c r="H3584" s="91" t="s">
        <v>38</v>
      </c>
      <c r="I3584" s="92" t="n">
        <v>25</v>
      </c>
      <c r="J3584" s="93" t="n">
        <v>400</v>
      </c>
      <c r="K3584" s="94" t="n">
        <f aca="false">I3584 * J3584</f>
        <v>10000</v>
      </c>
      <c r="L3584" s="94" t="n">
        <f aca="false">K3584 *M3584</f>
        <v>5000</v>
      </c>
      <c r="M3584" s="95" t="n">
        <v>0.5</v>
      </c>
      <c r="N3584" s="88" t="s">
        <v>14</v>
      </c>
      <c r="O3584" s="91" t="s">
        <v>219</v>
      </c>
      <c r="P3584" s="0" t="str">
        <f aca="false">RIGHT(H3584,LEN(H3584) - FIND(" ", H3584))</f>
        <v>Apparel</v>
      </c>
    </row>
    <row r="3585" customFormat="false" ht="14.25" hidden="false" customHeight="true" outlineLevel="0" collapsed="false">
      <c r="B3585" s="88" t="s">
        <v>15</v>
      </c>
      <c r="C3585" s="89" t="n">
        <v>1185732</v>
      </c>
      <c r="D3585" s="90" t="n">
        <v>44297</v>
      </c>
      <c r="E3585" s="88" t="s">
        <v>26</v>
      </c>
      <c r="F3585" s="88" t="s">
        <v>159</v>
      </c>
      <c r="G3585" s="88" t="s">
        <v>95</v>
      </c>
      <c r="H3585" s="91" t="s">
        <v>32</v>
      </c>
      <c r="I3585" s="92" t="n">
        <v>45</v>
      </c>
      <c r="J3585" s="93" t="n">
        <v>525</v>
      </c>
      <c r="K3585" s="94" t="n">
        <f aca="false">I3585 * J3585</f>
        <v>23625</v>
      </c>
      <c r="L3585" s="94" t="n">
        <f aca="false">K3585 *M3585</f>
        <v>10631.25</v>
      </c>
      <c r="M3585" s="95" t="n">
        <v>0.45</v>
      </c>
      <c r="N3585" s="88" t="s">
        <v>14</v>
      </c>
      <c r="O3585" s="91" t="s">
        <v>218</v>
      </c>
      <c r="P3585" s="0" t="str">
        <f aca="false">RIGHT(H3585,LEN(H3585) - FIND(" ", H3585))</f>
        <v>Street Footwear</v>
      </c>
    </row>
    <row r="3586" customFormat="false" ht="14.25" hidden="false" customHeight="true" outlineLevel="0" collapsed="false">
      <c r="B3586" s="88" t="s">
        <v>15</v>
      </c>
      <c r="C3586" s="89" t="n">
        <v>1185732</v>
      </c>
      <c r="D3586" s="90" t="n">
        <v>44297</v>
      </c>
      <c r="E3586" s="88" t="s">
        <v>26</v>
      </c>
      <c r="F3586" s="88" t="s">
        <v>159</v>
      </c>
      <c r="G3586" s="88" t="s">
        <v>95</v>
      </c>
      <c r="H3586" s="91" t="s">
        <v>24</v>
      </c>
      <c r="I3586" s="92" t="n">
        <v>45</v>
      </c>
      <c r="J3586" s="93" t="n">
        <v>225</v>
      </c>
      <c r="K3586" s="94" t="n">
        <f aca="false">I3586 * J3586</f>
        <v>10125</v>
      </c>
      <c r="L3586" s="94" t="n">
        <f aca="false">K3586 *M3586</f>
        <v>4556.25</v>
      </c>
      <c r="M3586" s="95" t="n">
        <v>0.45</v>
      </c>
      <c r="N3586" s="88" t="s">
        <v>14</v>
      </c>
      <c r="O3586" s="91" t="s">
        <v>218</v>
      </c>
      <c r="P3586" s="0" t="str">
        <f aca="false">RIGHT(H3586,LEN(H3586) - FIND(" ", H3586))</f>
        <v>Athletic Footwear</v>
      </c>
    </row>
    <row r="3587" customFormat="false" ht="14.25" hidden="false" customHeight="true" outlineLevel="0" collapsed="false">
      <c r="B3587" s="88" t="s">
        <v>15</v>
      </c>
      <c r="C3587" s="89" t="n">
        <v>1185732</v>
      </c>
      <c r="D3587" s="90" t="n">
        <v>44297</v>
      </c>
      <c r="E3587" s="88" t="s">
        <v>26</v>
      </c>
      <c r="F3587" s="88" t="s">
        <v>159</v>
      </c>
      <c r="G3587" s="88" t="s">
        <v>95</v>
      </c>
      <c r="H3587" s="91" t="s">
        <v>48</v>
      </c>
      <c r="I3587" s="92" t="n">
        <v>35</v>
      </c>
      <c r="J3587" s="93" t="n">
        <v>225</v>
      </c>
      <c r="K3587" s="94" t="n">
        <f aca="false">I3587 * J3587</f>
        <v>7875</v>
      </c>
      <c r="L3587" s="94" t="n">
        <f aca="false">K3587 *M3587</f>
        <v>2756.25</v>
      </c>
      <c r="M3587" s="95" t="n">
        <v>0.35</v>
      </c>
      <c r="N3587" s="88" t="s">
        <v>14</v>
      </c>
      <c r="O3587" s="91" t="s">
        <v>219</v>
      </c>
      <c r="P3587" s="0" t="str">
        <f aca="false">RIGHT(H3587,LEN(H3587) - FIND(" ", H3587))</f>
        <v>Street Footwear</v>
      </c>
    </row>
    <row r="3588" customFormat="false" ht="14.25" hidden="false" customHeight="true" outlineLevel="0" collapsed="false">
      <c r="B3588" s="88" t="s">
        <v>15</v>
      </c>
      <c r="C3588" s="89" t="n">
        <v>1185732</v>
      </c>
      <c r="D3588" s="90" t="n">
        <v>44297</v>
      </c>
      <c r="E3588" s="88" t="s">
        <v>26</v>
      </c>
      <c r="F3588" s="88" t="s">
        <v>159</v>
      </c>
      <c r="G3588" s="88" t="s">
        <v>95</v>
      </c>
      <c r="H3588" s="91" t="s">
        <v>44</v>
      </c>
      <c r="I3588" s="92" t="n">
        <v>40</v>
      </c>
      <c r="J3588" s="93" t="n">
        <v>150</v>
      </c>
      <c r="K3588" s="94" t="n">
        <f aca="false">I3588 * J3588</f>
        <v>6000</v>
      </c>
      <c r="L3588" s="94" t="n">
        <f aca="false">K3588 *M3588</f>
        <v>2100</v>
      </c>
      <c r="M3588" s="95" t="n">
        <v>0.35</v>
      </c>
      <c r="N3588" s="88" t="s">
        <v>14</v>
      </c>
      <c r="O3588" s="91" t="s">
        <v>219</v>
      </c>
      <c r="P3588" s="0" t="str">
        <f aca="false">RIGHT(H3588,LEN(H3588) - FIND(" ", H3588))</f>
        <v>Athletic Footwear</v>
      </c>
    </row>
    <row r="3589" customFormat="false" ht="14.25" hidden="false" customHeight="true" outlineLevel="0" collapsed="false">
      <c r="B3589" s="88" t="s">
        <v>15</v>
      </c>
      <c r="C3589" s="89" t="n">
        <v>1185732</v>
      </c>
      <c r="D3589" s="90" t="n">
        <v>44297</v>
      </c>
      <c r="E3589" s="88" t="s">
        <v>26</v>
      </c>
      <c r="F3589" s="88" t="s">
        <v>159</v>
      </c>
      <c r="G3589" s="88" t="s">
        <v>95</v>
      </c>
      <c r="H3589" s="91" t="s">
        <v>16</v>
      </c>
      <c r="I3589" s="92" t="n">
        <v>55</v>
      </c>
      <c r="J3589" s="93" t="n">
        <v>150</v>
      </c>
      <c r="K3589" s="94" t="n">
        <f aca="false">I3589 * J3589</f>
        <v>8250</v>
      </c>
      <c r="L3589" s="94" t="n">
        <f aca="false">K3589 *M3589</f>
        <v>2887.5</v>
      </c>
      <c r="M3589" s="95" t="n">
        <v>0.35</v>
      </c>
      <c r="N3589" s="88" t="s">
        <v>14</v>
      </c>
      <c r="O3589" s="91" t="s">
        <v>218</v>
      </c>
      <c r="P3589" s="0" t="str">
        <f aca="false">RIGHT(H3589,LEN(H3589) - FIND(" ", H3589))</f>
        <v>Apparel</v>
      </c>
    </row>
    <row r="3590" customFormat="false" ht="14.25" hidden="false" customHeight="true" outlineLevel="0" collapsed="false">
      <c r="B3590" s="88" t="s">
        <v>15</v>
      </c>
      <c r="C3590" s="89" t="n">
        <v>1185732</v>
      </c>
      <c r="D3590" s="90" t="n">
        <v>44297</v>
      </c>
      <c r="E3590" s="88" t="s">
        <v>26</v>
      </c>
      <c r="F3590" s="88" t="s">
        <v>159</v>
      </c>
      <c r="G3590" s="88" t="s">
        <v>95</v>
      </c>
      <c r="H3590" s="91" t="s">
        <v>38</v>
      </c>
      <c r="I3590" s="92" t="n">
        <v>45</v>
      </c>
      <c r="J3590" s="93" t="n">
        <v>300</v>
      </c>
      <c r="K3590" s="94" t="n">
        <f aca="false">I3590 * J3590</f>
        <v>13500</v>
      </c>
      <c r="L3590" s="94" t="n">
        <f aca="false">K3590 *M3590</f>
        <v>5400</v>
      </c>
      <c r="M3590" s="95" t="n">
        <v>0.4</v>
      </c>
      <c r="N3590" s="88" t="s">
        <v>14</v>
      </c>
      <c r="O3590" s="91" t="s">
        <v>219</v>
      </c>
      <c r="P3590" s="0" t="str">
        <f aca="false">RIGHT(H3590,LEN(H3590) - FIND(" ", H3590))</f>
        <v>Apparel</v>
      </c>
    </row>
    <row r="3591" customFormat="false" ht="14.25" hidden="false" customHeight="true" outlineLevel="0" collapsed="false">
      <c r="B3591" s="88" t="s">
        <v>22</v>
      </c>
      <c r="C3591" s="89" t="n">
        <v>1189833</v>
      </c>
      <c r="D3591" s="90" t="n">
        <v>44297</v>
      </c>
      <c r="E3591" s="88" t="s">
        <v>18</v>
      </c>
      <c r="F3591" s="88" t="s">
        <v>19</v>
      </c>
      <c r="G3591" s="88" t="s">
        <v>129</v>
      </c>
      <c r="H3591" s="91" t="s">
        <v>16</v>
      </c>
      <c r="I3591" s="92" t="n">
        <v>49</v>
      </c>
      <c r="J3591" s="93" t="n">
        <v>119</v>
      </c>
      <c r="K3591" s="94" t="n">
        <f aca="false">I3591 * J3591</f>
        <v>5831</v>
      </c>
      <c r="L3591" s="94" t="n">
        <f aca="false">K3591 *M3591</f>
        <v>3848.46</v>
      </c>
      <c r="M3591" s="95" t="n">
        <v>0.66</v>
      </c>
      <c r="N3591" s="88" t="s">
        <v>23</v>
      </c>
      <c r="O3591" s="91" t="s">
        <v>218</v>
      </c>
      <c r="P3591" s="0" t="str">
        <f aca="false">RIGHT(H3591,LEN(H3591) - FIND(" ", H3591))</f>
        <v>Apparel</v>
      </c>
    </row>
    <row r="3592" customFormat="false" ht="14.25" hidden="false" customHeight="true" outlineLevel="0" collapsed="false">
      <c r="B3592" s="88" t="s">
        <v>30</v>
      </c>
      <c r="C3592" s="89" t="n">
        <v>1197831</v>
      </c>
      <c r="D3592" s="90" t="n">
        <v>44297</v>
      </c>
      <c r="E3592" s="88" t="s">
        <v>40</v>
      </c>
      <c r="F3592" s="88" t="s">
        <v>155</v>
      </c>
      <c r="G3592" s="88" t="s">
        <v>122</v>
      </c>
      <c r="H3592" s="91" t="s">
        <v>48</v>
      </c>
      <c r="I3592" s="92" t="n">
        <v>36</v>
      </c>
      <c r="J3592" s="93" t="n">
        <v>169</v>
      </c>
      <c r="K3592" s="94" t="n">
        <f aca="false">I3592 * J3592</f>
        <v>6084</v>
      </c>
      <c r="L3592" s="94" t="n">
        <f aca="false">K3592 *M3592</f>
        <v>3102.84</v>
      </c>
      <c r="M3592" s="95" t="n">
        <v>0.51</v>
      </c>
      <c r="N3592" s="88" t="s">
        <v>23</v>
      </c>
      <c r="O3592" s="91" t="s">
        <v>219</v>
      </c>
      <c r="P3592" s="0" t="str">
        <f aca="false">RIGHT(H3592,LEN(H3592) - FIND(" ", H3592))</f>
        <v>Street Footwear</v>
      </c>
    </row>
    <row r="3593" customFormat="false" ht="14.25" hidden="false" customHeight="true" outlineLevel="0" collapsed="false">
      <c r="B3593" s="88" t="s">
        <v>22</v>
      </c>
      <c r="C3593" s="89" t="n">
        <v>1185732</v>
      </c>
      <c r="D3593" s="90" t="n">
        <v>44297</v>
      </c>
      <c r="E3593" s="88" t="s">
        <v>18</v>
      </c>
      <c r="F3593" s="88" t="s">
        <v>167</v>
      </c>
      <c r="G3593" s="88" t="s">
        <v>99</v>
      </c>
      <c r="H3593" s="91" t="s">
        <v>32</v>
      </c>
      <c r="I3593" s="92" t="n">
        <v>39</v>
      </c>
      <c r="J3593" s="93" t="n">
        <v>208</v>
      </c>
      <c r="K3593" s="94" t="n">
        <f aca="false">I3593 * J3593</f>
        <v>8112</v>
      </c>
      <c r="L3593" s="94" t="n">
        <f aca="false">K3593 *M3593</f>
        <v>5029.44</v>
      </c>
      <c r="M3593" s="95" t="n">
        <v>0.62</v>
      </c>
      <c r="N3593" s="88" t="s">
        <v>23</v>
      </c>
      <c r="O3593" s="91" t="s">
        <v>218</v>
      </c>
      <c r="P3593" s="0" t="str">
        <f aca="false">RIGHT(H3593,LEN(H3593) - FIND(" ", H3593))</f>
        <v>Street Footwear</v>
      </c>
    </row>
    <row r="3594" customFormat="false" ht="14.25" hidden="false" customHeight="true" outlineLevel="0" collapsed="false">
      <c r="B3594" s="88" t="s">
        <v>22</v>
      </c>
      <c r="C3594" s="89" t="n">
        <v>1185732</v>
      </c>
      <c r="D3594" s="90" t="n">
        <v>44297</v>
      </c>
      <c r="E3594" s="88" t="s">
        <v>18</v>
      </c>
      <c r="F3594" s="88" t="s">
        <v>167</v>
      </c>
      <c r="G3594" s="88" t="s">
        <v>99</v>
      </c>
      <c r="H3594" s="91" t="s">
        <v>24</v>
      </c>
      <c r="I3594" s="92" t="n">
        <v>39</v>
      </c>
      <c r="J3594" s="93" t="n">
        <v>140</v>
      </c>
      <c r="K3594" s="94" t="n">
        <f aca="false">I3594 * J3594</f>
        <v>5460</v>
      </c>
      <c r="L3594" s="94" t="n">
        <f aca="false">K3594 *M3594</f>
        <v>2457</v>
      </c>
      <c r="M3594" s="95" t="n">
        <v>0.45</v>
      </c>
      <c r="N3594" s="88" t="s">
        <v>23</v>
      </c>
      <c r="O3594" s="91" t="s">
        <v>218</v>
      </c>
      <c r="P3594" s="0" t="str">
        <f aca="false">RIGHT(H3594,LEN(H3594) - FIND(" ", H3594))</f>
        <v>Athletic Footwear</v>
      </c>
    </row>
    <row r="3595" customFormat="false" ht="14.25" hidden="false" customHeight="true" outlineLevel="0" collapsed="false">
      <c r="B3595" s="88" t="s">
        <v>22</v>
      </c>
      <c r="C3595" s="89" t="n">
        <v>1185732</v>
      </c>
      <c r="D3595" s="90" t="n">
        <v>44297</v>
      </c>
      <c r="E3595" s="88" t="s">
        <v>18</v>
      </c>
      <c r="F3595" s="88" t="s">
        <v>167</v>
      </c>
      <c r="G3595" s="88" t="s">
        <v>99</v>
      </c>
      <c r="H3595" s="91" t="s">
        <v>48</v>
      </c>
      <c r="I3595" s="92" t="n">
        <v>28</v>
      </c>
      <c r="J3595" s="93" t="n">
        <v>145</v>
      </c>
      <c r="K3595" s="94" t="n">
        <f aca="false">I3595 * J3595</f>
        <v>4060</v>
      </c>
      <c r="L3595" s="94" t="n">
        <f aca="false">K3595 *M3595</f>
        <v>1867.6</v>
      </c>
      <c r="M3595" s="95" t="n">
        <v>0.46</v>
      </c>
      <c r="N3595" s="88" t="s">
        <v>23</v>
      </c>
      <c r="O3595" s="91" t="s">
        <v>219</v>
      </c>
      <c r="P3595" s="0" t="str">
        <f aca="false">RIGHT(H3595,LEN(H3595) - FIND(" ", H3595))</f>
        <v>Street Footwear</v>
      </c>
    </row>
    <row r="3596" customFormat="false" ht="14.25" hidden="false" customHeight="true" outlineLevel="0" collapsed="false">
      <c r="B3596" s="88" t="s">
        <v>22</v>
      </c>
      <c r="C3596" s="89" t="n">
        <v>1185732</v>
      </c>
      <c r="D3596" s="90" t="n">
        <v>44297</v>
      </c>
      <c r="E3596" s="88" t="s">
        <v>18</v>
      </c>
      <c r="F3596" s="88" t="s">
        <v>167</v>
      </c>
      <c r="G3596" s="88" t="s">
        <v>99</v>
      </c>
      <c r="H3596" s="91" t="s">
        <v>44</v>
      </c>
      <c r="I3596" s="92" t="n">
        <v>33</v>
      </c>
      <c r="J3596" s="93" t="n">
        <v>119</v>
      </c>
      <c r="K3596" s="94" t="n">
        <f aca="false">I3596 * J3596</f>
        <v>3927</v>
      </c>
      <c r="L3596" s="94" t="n">
        <f aca="false">K3596 *M3596</f>
        <v>1845.69</v>
      </c>
      <c r="M3596" s="95" t="n">
        <v>0.47</v>
      </c>
      <c r="N3596" s="88" t="s">
        <v>23</v>
      </c>
      <c r="O3596" s="91" t="s">
        <v>219</v>
      </c>
      <c r="P3596" s="0" t="str">
        <f aca="false">RIGHT(H3596,LEN(H3596) - FIND(" ", H3596))</f>
        <v>Athletic Footwear</v>
      </c>
    </row>
    <row r="3597" customFormat="false" ht="14.25" hidden="false" customHeight="true" outlineLevel="0" collapsed="false">
      <c r="B3597" s="88" t="s">
        <v>22</v>
      </c>
      <c r="C3597" s="89" t="n">
        <v>1185732</v>
      </c>
      <c r="D3597" s="90" t="n">
        <v>44297</v>
      </c>
      <c r="E3597" s="88" t="s">
        <v>18</v>
      </c>
      <c r="F3597" s="88" t="s">
        <v>167</v>
      </c>
      <c r="G3597" s="88" t="s">
        <v>99</v>
      </c>
      <c r="H3597" s="91" t="s">
        <v>16</v>
      </c>
      <c r="I3597" s="92" t="n">
        <v>47</v>
      </c>
      <c r="J3597" s="93" t="n">
        <v>106</v>
      </c>
      <c r="K3597" s="94" t="n">
        <f aca="false">I3597 * J3597</f>
        <v>4982</v>
      </c>
      <c r="L3597" s="94" t="n">
        <f aca="false">K3597 *M3597</f>
        <v>2092.44</v>
      </c>
      <c r="M3597" s="95" t="n">
        <v>0.42</v>
      </c>
      <c r="N3597" s="88" t="s">
        <v>23</v>
      </c>
      <c r="O3597" s="91" t="s">
        <v>218</v>
      </c>
      <c r="P3597" s="0" t="str">
        <f aca="false">RIGHT(H3597,LEN(H3597) - FIND(" ", H3597))</f>
        <v>Apparel</v>
      </c>
    </row>
    <row r="3598" customFormat="false" ht="14.25" hidden="false" customHeight="true" outlineLevel="0" collapsed="false">
      <c r="B3598" s="88" t="s">
        <v>22</v>
      </c>
      <c r="C3598" s="89" t="n">
        <v>1185732</v>
      </c>
      <c r="D3598" s="90" t="n">
        <v>44297</v>
      </c>
      <c r="E3598" s="88" t="s">
        <v>18</v>
      </c>
      <c r="F3598" s="88" t="s">
        <v>167</v>
      </c>
      <c r="G3598" s="88" t="s">
        <v>99</v>
      </c>
      <c r="H3598" s="91" t="s">
        <v>38</v>
      </c>
      <c r="I3598" s="92" t="n">
        <v>36</v>
      </c>
      <c r="J3598" s="93" t="n">
        <v>149</v>
      </c>
      <c r="K3598" s="94" t="n">
        <f aca="false">I3598 * J3598</f>
        <v>5364</v>
      </c>
      <c r="L3598" s="94" t="n">
        <f aca="false">K3598 *M3598</f>
        <v>1877.4</v>
      </c>
      <c r="M3598" s="95" t="n">
        <v>0.35</v>
      </c>
      <c r="N3598" s="88" t="s">
        <v>23</v>
      </c>
      <c r="O3598" s="91" t="s">
        <v>219</v>
      </c>
      <c r="P3598" s="0" t="str">
        <f aca="false">RIGHT(H3598,LEN(H3598) - FIND(" ", H3598))</f>
        <v>Apparel</v>
      </c>
    </row>
    <row r="3599" customFormat="false" ht="14.25" hidden="false" customHeight="true" outlineLevel="0" collapsed="false">
      <c r="B3599" s="88" t="s">
        <v>43</v>
      </c>
      <c r="C3599" s="89" t="n">
        <v>1185732</v>
      </c>
      <c r="D3599" s="90" t="n">
        <v>44297</v>
      </c>
      <c r="E3599" s="88" t="s">
        <v>18</v>
      </c>
      <c r="F3599" s="88" t="s">
        <v>157</v>
      </c>
      <c r="G3599" s="88" t="s">
        <v>154</v>
      </c>
      <c r="H3599" s="91" t="s">
        <v>32</v>
      </c>
      <c r="I3599" s="92" t="n">
        <v>27</v>
      </c>
      <c r="J3599" s="93" t="n">
        <v>181</v>
      </c>
      <c r="K3599" s="94" t="n">
        <f aca="false">I3599 * J3599</f>
        <v>4887</v>
      </c>
      <c r="L3599" s="94" t="n">
        <f aca="false">K3599 *M3599</f>
        <v>2443.5</v>
      </c>
      <c r="M3599" s="95" t="n">
        <v>0.5</v>
      </c>
      <c r="N3599" s="88" t="s">
        <v>23</v>
      </c>
      <c r="O3599" s="91" t="s">
        <v>218</v>
      </c>
      <c r="P3599" s="0" t="str">
        <f aca="false">RIGHT(H3599,LEN(H3599) - FIND(" ", H3599))</f>
        <v>Street Footwear</v>
      </c>
    </row>
    <row r="3600" customFormat="false" ht="14.25" hidden="false" customHeight="true" outlineLevel="0" collapsed="false">
      <c r="B3600" s="88" t="s">
        <v>43</v>
      </c>
      <c r="C3600" s="89" t="n">
        <v>1185732</v>
      </c>
      <c r="D3600" s="90" t="n">
        <v>44297</v>
      </c>
      <c r="E3600" s="88" t="s">
        <v>18</v>
      </c>
      <c r="F3600" s="88" t="s">
        <v>157</v>
      </c>
      <c r="G3600" s="88" t="s">
        <v>154</v>
      </c>
      <c r="H3600" s="91" t="s">
        <v>24</v>
      </c>
      <c r="I3600" s="92" t="n">
        <v>25</v>
      </c>
      <c r="J3600" s="93" t="n">
        <v>94</v>
      </c>
      <c r="K3600" s="94" t="n">
        <f aca="false">I3600 * J3600</f>
        <v>2350</v>
      </c>
      <c r="L3600" s="94" t="n">
        <f aca="false">K3600 *M3600</f>
        <v>1057.5</v>
      </c>
      <c r="M3600" s="95" t="n">
        <v>0.45</v>
      </c>
      <c r="N3600" s="88" t="s">
        <v>23</v>
      </c>
      <c r="O3600" s="91" t="s">
        <v>218</v>
      </c>
      <c r="P3600" s="0" t="str">
        <f aca="false">RIGHT(H3600,LEN(H3600) - FIND(" ", H3600))</f>
        <v>Athletic Footwear</v>
      </c>
    </row>
    <row r="3601" customFormat="false" ht="14.25" hidden="false" customHeight="true" outlineLevel="0" collapsed="false">
      <c r="B3601" s="88" t="s">
        <v>43</v>
      </c>
      <c r="C3601" s="89" t="n">
        <v>1185732</v>
      </c>
      <c r="D3601" s="90" t="n">
        <v>44297</v>
      </c>
      <c r="E3601" s="88" t="s">
        <v>18</v>
      </c>
      <c r="F3601" s="88" t="s">
        <v>157</v>
      </c>
      <c r="G3601" s="88" t="s">
        <v>154</v>
      </c>
      <c r="H3601" s="91" t="s">
        <v>48</v>
      </c>
      <c r="I3601" s="92" t="n">
        <v>14</v>
      </c>
      <c r="J3601" s="93" t="n">
        <v>98</v>
      </c>
      <c r="K3601" s="94" t="n">
        <f aca="false">I3601 * J3601</f>
        <v>1372</v>
      </c>
      <c r="L3601" s="94" t="n">
        <f aca="false">K3601 *M3601</f>
        <v>631.12</v>
      </c>
      <c r="M3601" s="95" t="n">
        <v>0.46</v>
      </c>
      <c r="N3601" s="88" t="s">
        <v>23</v>
      </c>
      <c r="O3601" s="91" t="s">
        <v>219</v>
      </c>
      <c r="P3601" s="0" t="str">
        <f aca="false">RIGHT(H3601,LEN(H3601) - FIND(" ", H3601))</f>
        <v>Street Footwear</v>
      </c>
    </row>
    <row r="3602" customFormat="false" ht="14.25" hidden="false" customHeight="true" outlineLevel="0" collapsed="false">
      <c r="B3602" s="88" t="s">
        <v>43</v>
      </c>
      <c r="C3602" s="89" t="n">
        <v>1185732</v>
      </c>
      <c r="D3602" s="90" t="n">
        <v>44297</v>
      </c>
      <c r="E3602" s="88" t="s">
        <v>18</v>
      </c>
      <c r="F3602" s="88" t="s">
        <v>157</v>
      </c>
      <c r="G3602" s="88" t="s">
        <v>154</v>
      </c>
      <c r="H3602" s="91" t="s">
        <v>44</v>
      </c>
      <c r="I3602" s="92" t="n">
        <v>18</v>
      </c>
      <c r="J3602" s="93" t="n">
        <v>70</v>
      </c>
      <c r="K3602" s="94" t="n">
        <f aca="false">I3602 * J3602</f>
        <v>1260</v>
      </c>
      <c r="L3602" s="94" t="n">
        <f aca="false">K3602 *M3602</f>
        <v>667.8</v>
      </c>
      <c r="M3602" s="95" t="n">
        <v>0.53</v>
      </c>
      <c r="N3602" s="88" t="s">
        <v>23</v>
      </c>
      <c r="O3602" s="91" t="s">
        <v>219</v>
      </c>
      <c r="P3602" s="0" t="str">
        <f aca="false">RIGHT(H3602,LEN(H3602) - FIND(" ", H3602))</f>
        <v>Athletic Footwear</v>
      </c>
    </row>
    <row r="3603" customFormat="false" ht="14.25" hidden="false" customHeight="true" outlineLevel="0" collapsed="false">
      <c r="B3603" s="88" t="s">
        <v>43</v>
      </c>
      <c r="C3603" s="89" t="n">
        <v>1185732</v>
      </c>
      <c r="D3603" s="90" t="n">
        <v>44297</v>
      </c>
      <c r="E3603" s="88" t="s">
        <v>18</v>
      </c>
      <c r="F3603" s="88" t="s">
        <v>157</v>
      </c>
      <c r="G3603" s="88" t="s">
        <v>154</v>
      </c>
      <c r="H3603" s="91" t="s">
        <v>16</v>
      </c>
      <c r="I3603" s="92" t="n">
        <v>33</v>
      </c>
      <c r="J3603" s="93" t="n">
        <v>74</v>
      </c>
      <c r="K3603" s="94" t="n">
        <f aca="false">I3603 * J3603</f>
        <v>2442</v>
      </c>
      <c r="L3603" s="94" t="n">
        <f aca="false">K3603 *M3603</f>
        <v>1123.32</v>
      </c>
      <c r="M3603" s="95" t="n">
        <v>0.46</v>
      </c>
      <c r="N3603" s="88" t="s">
        <v>23</v>
      </c>
      <c r="O3603" s="91" t="s">
        <v>218</v>
      </c>
      <c r="P3603" s="0" t="str">
        <f aca="false">RIGHT(H3603,LEN(H3603) - FIND(" ", H3603))</f>
        <v>Apparel</v>
      </c>
    </row>
    <row r="3604" customFormat="false" ht="14.25" hidden="false" customHeight="true" outlineLevel="0" collapsed="false">
      <c r="B3604" s="88" t="s">
        <v>43</v>
      </c>
      <c r="C3604" s="89" t="n">
        <v>1185732</v>
      </c>
      <c r="D3604" s="90" t="n">
        <v>44297</v>
      </c>
      <c r="E3604" s="88" t="s">
        <v>18</v>
      </c>
      <c r="F3604" s="88" t="s">
        <v>157</v>
      </c>
      <c r="G3604" s="88" t="s">
        <v>154</v>
      </c>
      <c r="H3604" s="91" t="s">
        <v>38</v>
      </c>
      <c r="I3604" s="92" t="n">
        <v>24</v>
      </c>
      <c r="J3604" s="93" t="n">
        <v>112</v>
      </c>
      <c r="K3604" s="94" t="n">
        <f aca="false">I3604 * J3604</f>
        <v>2688</v>
      </c>
      <c r="L3604" s="94" t="n">
        <f aca="false">K3604 *M3604</f>
        <v>1612.8</v>
      </c>
      <c r="M3604" s="95" t="n">
        <v>0.6</v>
      </c>
      <c r="N3604" s="88" t="s">
        <v>23</v>
      </c>
      <c r="O3604" s="91" t="s">
        <v>219</v>
      </c>
      <c r="P3604" s="0" t="str">
        <f aca="false">RIGHT(H3604,LEN(H3604) - FIND(" ", H3604))</f>
        <v>Apparel</v>
      </c>
    </row>
    <row r="3605" customFormat="false" ht="14.25" hidden="false" customHeight="true" outlineLevel="0" collapsed="false">
      <c r="B3605" s="88" t="s">
        <v>15</v>
      </c>
      <c r="C3605" s="89" t="n">
        <v>1185732</v>
      </c>
      <c r="D3605" s="90" t="n">
        <v>44297</v>
      </c>
      <c r="E3605" s="88" t="s">
        <v>26</v>
      </c>
      <c r="F3605" s="88" t="s">
        <v>159</v>
      </c>
      <c r="G3605" s="88" t="s">
        <v>95</v>
      </c>
      <c r="H3605" s="91" t="s">
        <v>32</v>
      </c>
      <c r="I3605" s="92" t="n">
        <v>41</v>
      </c>
      <c r="J3605" s="93" t="n">
        <v>137</v>
      </c>
      <c r="K3605" s="94" t="n">
        <f aca="false">I3605 * J3605</f>
        <v>5617</v>
      </c>
      <c r="L3605" s="94" t="n">
        <f aca="false">K3605 *M3605</f>
        <v>3145.52</v>
      </c>
      <c r="M3605" s="95" t="n">
        <v>0.56</v>
      </c>
      <c r="N3605" s="88" t="s">
        <v>23</v>
      </c>
      <c r="O3605" s="91" t="s">
        <v>218</v>
      </c>
      <c r="P3605" s="0" t="str">
        <f aca="false">RIGHT(H3605,LEN(H3605) - FIND(" ", H3605))</f>
        <v>Street Footwear</v>
      </c>
    </row>
    <row r="3606" customFormat="false" ht="14.25" hidden="false" customHeight="true" outlineLevel="0" collapsed="false">
      <c r="B3606" s="88" t="s">
        <v>15</v>
      </c>
      <c r="C3606" s="89" t="n">
        <v>1185732</v>
      </c>
      <c r="D3606" s="90" t="n">
        <v>44297</v>
      </c>
      <c r="E3606" s="88" t="s">
        <v>26</v>
      </c>
      <c r="F3606" s="88" t="s">
        <v>159</v>
      </c>
      <c r="G3606" s="88" t="s">
        <v>95</v>
      </c>
      <c r="H3606" s="91" t="s">
        <v>24</v>
      </c>
      <c r="I3606" s="92" t="n">
        <v>43</v>
      </c>
      <c r="J3606" s="93" t="n">
        <v>56</v>
      </c>
      <c r="K3606" s="94" t="n">
        <f aca="false">I3606 * J3606</f>
        <v>2408</v>
      </c>
      <c r="L3606" s="94" t="n">
        <f aca="false">K3606 *M3606</f>
        <v>1396.64</v>
      </c>
      <c r="M3606" s="95" t="n">
        <v>0.58</v>
      </c>
      <c r="N3606" s="88" t="s">
        <v>23</v>
      </c>
      <c r="O3606" s="91" t="s">
        <v>218</v>
      </c>
      <c r="P3606" s="0" t="str">
        <f aca="false">RIGHT(H3606,LEN(H3606) - FIND(" ", H3606))</f>
        <v>Athletic Footwear</v>
      </c>
    </row>
    <row r="3607" customFormat="false" ht="14.25" hidden="false" customHeight="true" outlineLevel="0" collapsed="false">
      <c r="B3607" s="88" t="s">
        <v>15</v>
      </c>
      <c r="C3607" s="89" t="n">
        <v>1185732</v>
      </c>
      <c r="D3607" s="90" t="n">
        <v>44297</v>
      </c>
      <c r="E3607" s="88" t="s">
        <v>26</v>
      </c>
      <c r="F3607" s="88" t="s">
        <v>159</v>
      </c>
      <c r="G3607" s="88" t="s">
        <v>95</v>
      </c>
      <c r="H3607" s="91" t="s">
        <v>48</v>
      </c>
      <c r="I3607" s="92" t="n">
        <v>32</v>
      </c>
      <c r="J3607" s="93" t="n">
        <v>65</v>
      </c>
      <c r="K3607" s="94" t="n">
        <f aca="false">I3607 * J3607</f>
        <v>2080</v>
      </c>
      <c r="L3607" s="94" t="n">
        <f aca="false">K3607 *M3607</f>
        <v>1040</v>
      </c>
      <c r="M3607" s="95" t="n">
        <v>0.5</v>
      </c>
      <c r="N3607" s="88" t="s">
        <v>23</v>
      </c>
      <c r="O3607" s="91" t="s">
        <v>219</v>
      </c>
      <c r="P3607" s="0" t="str">
        <f aca="false">RIGHT(H3607,LEN(H3607) - FIND(" ", H3607))</f>
        <v>Street Footwear</v>
      </c>
    </row>
    <row r="3608" customFormat="false" ht="14.25" hidden="false" customHeight="true" outlineLevel="0" collapsed="false">
      <c r="B3608" s="88" t="s">
        <v>15</v>
      </c>
      <c r="C3608" s="89" t="n">
        <v>1185732</v>
      </c>
      <c r="D3608" s="90" t="n">
        <v>44297</v>
      </c>
      <c r="E3608" s="88" t="s">
        <v>26</v>
      </c>
      <c r="F3608" s="88" t="s">
        <v>159</v>
      </c>
      <c r="G3608" s="88" t="s">
        <v>95</v>
      </c>
      <c r="H3608" s="91" t="s">
        <v>44</v>
      </c>
      <c r="I3608" s="92" t="n">
        <v>36</v>
      </c>
      <c r="J3608" s="93" t="n">
        <v>44</v>
      </c>
      <c r="K3608" s="94" t="n">
        <f aca="false">I3608 * J3608</f>
        <v>1584</v>
      </c>
      <c r="L3608" s="94" t="n">
        <f aca="false">K3608 *M3608</f>
        <v>792</v>
      </c>
      <c r="M3608" s="95" t="n">
        <v>0.5</v>
      </c>
      <c r="N3608" s="88" t="s">
        <v>23</v>
      </c>
      <c r="O3608" s="91" t="s">
        <v>219</v>
      </c>
      <c r="P3608" s="0" t="str">
        <f aca="false">RIGHT(H3608,LEN(H3608) - FIND(" ", H3608))</f>
        <v>Athletic Footwear</v>
      </c>
    </row>
    <row r="3609" customFormat="false" ht="14.25" hidden="false" customHeight="true" outlineLevel="0" collapsed="false">
      <c r="B3609" s="88" t="s">
        <v>15</v>
      </c>
      <c r="C3609" s="89" t="n">
        <v>1185732</v>
      </c>
      <c r="D3609" s="90" t="n">
        <v>44297</v>
      </c>
      <c r="E3609" s="88" t="s">
        <v>26</v>
      </c>
      <c r="F3609" s="88" t="s">
        <v>159</v>
      </c>
      <c r="G3609" s="88" t="s">
        <v>95</v>
      </c>
      <c r="H3609" s="91" t="s">
        <v>16</v>
      </c>
      <c r="I3609" s="92" t="n">
        <v>51</v>
      </c>
      <c r="J3609" s="93" t="n">
        <v>38</v>
      </c>
      <c r="K3609" s="94" t="n">
        <f aca="false">I3609 * J3609</f>
        <v>1938</v>
      </c>
      <c r="L3609" s="94" t="n">
        <f aca="false">K3609 *M3609</f>
        <v>891.48</v>
      </c>
      <c r="M3609" s="95" t="n">
        <v>0.46</v>
      </c>
      <c r="N3609" s="88" t="s">
        <v>23</v>
      </c>
      <c r="O3609" s="91" t="s">
        <v>218</v>
      </c>
      <c r="P3609" s="0" t="str">
        <f aca="false">RIGHT(H3609,LEN(H3609) - FIND(" ", H3609))</f>
        <v>Apparel</v>
      </c>
    </row>
    <row r="3610" customFormat="false" ht="14.25" hidden="false" customHeight="true" outlineLevel="0" collapsed="false">
      <c r="B3610" s="88" t="s">
        <v>15</v>
      </c>
      <c r="C3610" s="89" t="n">
        <v>1185732</v>
      </c>
      <c r="D3610" s="90" t="n">
        <v>44297</v>
      </c>
      <c r="E3610" s="88" t="s">
        <v>26</v>
      </c>
      <c r="F3610" s="88" t="s">
        <v>159</v>
      </c>
      <c r="G3610" s="88" t="s">
        <v>95</v>
      </c>
      <c r="H3610" s="91" t="s">
        <v>38</v>
      </c>
      <c r="I3610" s="92" t="n">
        <v>44</v>
      </c>
      <c r="J3610" s="93" t="n">
        <v>90</v>
      </c>
      <c r="K3610" s="94" t="n">
        <f aca="false">I3610 * J3610</f>
        <v>3960</v>
      </c>
      <c r="L3610" s="94" t="n">
        <f aca="false">K3610 *M3610</f>
        <v>2019.6</v>
      </c>
      <c r="M3610" s="95" t="n">
        <v>0.51</v>
      </c>
      <c r="N3610" s="88" t="s">
        <v>23</v>
      </c>
      <c r="O3610" s="91" t="s">
        <v>219</v>
      </c>
      <c r="P3610" s="0" t="str">
        <f aca="false">RIGHT(H3610,LEN(H3610) - FIND(" ", H3610))</f>
        <v>Apparel</v>
      </c>
    </row>
    <row r="3611" customFormat="false" ht="14.25" hidden="false" customHeight="true" outlineLevel="0" collapsed="false">
      <c r="B3611" s="88" t="s">
        <v>22</v>
      </c>
      <c r="C3611" s="89" t="n">
        <v>1189833</v>
      </c>
      <c r="D3611" s="90" t="n">
        <v>44297</v>
      </c>
      <c r="E3611" s="88" t="s">
        <v>18</v>
      </c>
      <c r="F3611" s="88" t="s">
        <v>19</v>
      </c>
      <c r="G3611" s="88" t="s">
        <v>129</v>
      </c>
      <c r="H3611" s="91" t="s">
        <v>16</v>
      </c>
      <c r="I3611" s="92" t="n">
        <v>38</v>
      </c>
      <c r="J3611" s="93" t="n">
        <v>149</v>
      </c>
      <c r="K3611" s="94" t="n">
        <f aca="false">I3611 * J3611</f>
        <v>5662</v>
      </c>
      <c r="L3611" s="94" t="n">
        <f aca="false">K3611 *M3611</f>
        <v>3453.82</v>
      </c>
      <c r="M3611" s="95" t="n">
        <v>0.61</v>
      </c>
      <c r="N3611" s="88" t="s">
        <v>31</v>
      </c>
      <c r="O3611" s="91" t="s">
        <v>218</v>
      </c>
      <c r="P3611" s="0" t="str">
        <f aca="false">RIGHT(H3611,LEN(H3611) - FIND(" ", H3611))</f>
        <v>Apparel</v>
      </c>
    </row>
    <row r="3612" customFormat="false" ht="14.25" hidden="false" customHeight="true" outlineLevel="0" collapsed="false">
      <c r="B3612" s="88" t="s">
        <v>30</v>
      </c>
      <c r="C3612" s="89" t="n">
        <v>1197831</v>
      </c>
      <c r="D3612" s="90" t="n">
        <v>44297</v>
      </c>
      <c r="E3612" s="88" t="s">
        <v>40</v>
      </c>
      <c r="F3612" s="88" t="s">
        <v>155</v>
      </c>
      <c r="G3612" s="88" t="s">
        <v>122</v>
      </c>
      <c r="H3612" s="91" t="s">
        <v>48</v>
      </c>
      <c r="I3612" s="92" t="n">
        <v>26</v>
      </c>
      <c r="J3612" s="93" t="n">
        <v>202</v>
      </c>
      <c r="K3612" s="94" t="n">
        <f aca="false">I3612 * J3612</f>
        <v>5252</v>
      </c>
      <c r="L3612" s="94" t="n">
        <f aca="false">K3612 *M3612</f>
        <v>2310.88</v>
      </c>
      <c r="M3612" s="95" t="n">
        <v>0.44</v>
      </c>
      <c r="N3612" s="88" t="s">
        <v>31</v>
      </c>
      <c r="O3612" s="91" t="s">
        <v>219</v>
      </c>
      <c r="P3612" s="0" t="str">
        <f aca="false">RIGHT(H3612,LEN(H3612) - FIND(" ", H3612))</f>
        <v>Street Footwear</v>
      </c>
    </row>
    <row r="3613" customFormat="false" ht="14.25" hidden="false" customHeight="true" outlineLevel="0" collapsed="false">
      <c r="B3613" s="88" t="s">
        <v>43</v>
      </c>
      <c r="C3613" s="89" t="n">
        <v>1185732</v>
      </c>
      <c r="D3613" s="90" t="n">
        <v>44297</v>
      </c>
      <c r="E3613" s="88" t="s">
        <v>18</v>
      </c>
      <c r="F3613" s="88" t="s">
        <v>157</v>
      </c>
      <c r="G3613" s="88" t="s">
        <v>154</v>
      </c>
      <c r="H3613" s="91" t="s">
        <v>32</v>
      </c>
      <c r="I3613" s="92" t="n">
        <v>20</v>
      </c>
      <c r="J3613" s="93" t="n">
        <v>194</v>
      </c>
      <c r="K3613" s="94" t="n">
        <f aca="false">I3613 * J3613</f>
        <v>3880</v>
      </c>
      <c r="L3613" s="94" t="n">
        <f aca="false">K3613 *M3613</f>
        <v>1784.8</v>
      </c>
      <c r="M3613" s="95" t="n">
        <v>0.46</v>
      </c>
      <c r="N3613" s="88" t="s">
        <v>31</v>
      </c>
      <c r="O3613" s="91" t="s">
        <v>218</v>
      </c>
      <c r="P3613" s="0" t="str">
        <f aca="false">RIGHT(H3613,LEN(H3613) - FIND(" ", H3613))</f>
        <v>Street Footwear</v>
      </c>
    </row>
    <row r="3614" customFormat="false" ht="14.25" hidden="false" customHeight="true" outlineLevel="0" collapsed="false">
      <c r="B3614" s="88" t="s">
        <v>43</v>
      </c>
      <c r="C3614" s="89" t="n">
        <v>1185732</v>
      </c>
      <c r="D3614" s="90" t="n">
        <v>44297</v>
      </c>
      <c r="E3614" s="88" t="s">
        <v>18</v>
      </c>
      <c r="F3614" s="88" t="s">
        <v>157</v>
      </c>
      <c r="G3614" s="88" t="s">
        <v>154</v>
      </c>
      <c r="H3614" s="91" t="s">
        <v>24</v>
      </c>
      <c r="I3614" s="92" t="n">
        <v>20</v>
      </c>
      <c r="J3614" s="93" t="n">
        <v>111</v>
      </c>
      <c r="K3614" s="94" t="n">
        <f aca="false">I3614 * J3614</f>
        <v>2220</v>
      </c>
      <c r="L3614" s="94" t="n">
        <f aca="false">K3614 *M3614</f>
        <v>821.4</v>
      </c>
      <c r="M3614" s="95" t="n">
        <v>0.37</v>
      </c>
      <c r="N3614" s="88" t="s">
        <v>31</v>
      </c>
      <c r="O3614" s="91" t="s">
        <v>218</v>
      </c>
      <c r="P3614" s="0" t="str">
        <f aca="false">RIGHT(H3614,LEN(H3614) - FIND(" ", H3614))</f>
        <v>Athletic Footwear</v>
      </c>
    </row>
    <row r="3615" customFormat="false" ht="14.25" hidden="false" customHeight="true" outlineLevel="0" collapsed="false">
      <c r="B3615" s="88" t="s">
        <v>43</v>
      </c>
      <c r="C3615" s="89" t="n">
        <v>1185732</v>
      </c>
      <c r="D3615" s="90" t="n">
        <v>44297</v>
      </c>
      <c r="E3615" s="88" t="s">
        <v>18</v>
      </c>
      <c r="F3615" s="88" t="s">
        <v>157</v>
      </c>
      <c r="G3615" s="88" t="s">
        <v>154</v>
      </c>
      <c r="H3615" s="91" t="s">
        <v>48</v>
      </c>
      <c r="I3615" s="92" t="n">
        <v>10</v>
      </c>
      <c r="J3615" s="93" t="n">
        <v>107</v>
      </c>
      <c r="K3615" s="94" t="n">
        <f aca="false">I3615 * J3615</f>
        <v>1070</v>
      </c>
      <c r="L3615" s="94" t="n">
        <f aca="false">K3615 *M3615</f>
        <v>438.7</v>
      </c>
      <c r="M3615" s="95" t="n">
        <v>0.41</v>
      </c>
      <c r="N3615" s="88" t="s">
        <v>31</v>
      </c>
      <c r="O3615" s="91" t="s">
        <v>219</v>
      </c>
      <c r="P3615" s="0" t="str">
        <f aca="false">RIGHT(H3615,LEN(H3615) - FIND(" ", H3615))</f>
        <v>Street Footwear</v>
      </c>
    </row>
    <row r="3616" customFormat="false" ht="14.25" hidden="false" customHeight="true" outlineLevel="0" collapsed="false">
      <c r="B3616" s="88" t="s">
        <v>43</v>
      </c>
      <c r="C3616" s="89" t="n">
        <v>1185732</v>
      </c>
      <c r="D3616" s="90" t="n">
        <v>44297</v>
      </c>
      <c r="E3616" s="88" t="s">
        <v>18</v>
      </c>
      <c r="F3616" s="88" t="s">
        <v>157</v>
      </c>
      <c r="G3616" s="88" t="s">
        <v>154</v>
      </c>
      <c r="H3616" s="91" t="s">
        <v>44</v>
      </c>
      <c r="I3616" s="92" t="n">
        <v>14</v>
      </c>
      <c r="J3616" s="93" t="n">
        <v>75</v>
      </c>
      <c r="K3616" s="94" t="n">
        <f aca="false">I3616 * J3616</f>
        <v>1050</v>
      </c>
      <c r="L3616" s="94" t="n">
        <f aca="false">K3616 *M3616</f>
        <v>472.5</v>
      </c>
      <c r="M3616" s="95" t="n">
        <v>0.45</v>
      </c>
      <c r="N3616" s="88" t="s">
        <v>31</v>
      </c>
      <c r="O3616" s="91" t="s">
        <v>219</v>
      </c>
      <c r="P3616" s="0" t="str">
        <f aca="false">RIGHT(H3616,LEN(H3616) - FIND(" ", H3616))</f>
        <v>Athletic Footwear</v>
      </c>
    </row>
    <row r="3617" customFormat="false" ht="14.25" hidden="false" customHeight="true" outlineLevel="0" collapsed="false">
      <c r="B3617" s="88" t="s">
        <v>43</v>
      </c>
      <c r="C3617" s="89" t="n">
        <v>1185732</v>
      </c>
      <c r="D3617" s="90" t="n">
        <v>44297</v>
      </c>
      <c r="E3617" s="88" t="s">
        <v>18</v>
      </c>
      <c r="F3617" s="88" t="s">
        <v>157</v>
      </c>
      <c r="G3617" s="88" t="s">
        <v>154</v>
      </c>
      <c r="H3617" s="91" t="s">
        <v>16</v>
      </c>
      <c r="I3617" s="92" t="n">
        <v>24</v>
      </c>
      <c r="J3617" s="93" t="n">
        <v>88</v>
      </c>
      <c r="K3617" s="94" t="n">
        <f aca="false">I3617 * J3617</f>
        <v>2112</v>
      </c>
      <c r="L3617" s="94" t="n">
        <f aca="false">K3617 *M3617</f>
        <v>823.68</v>
      </c>
      <c r="M3617" s="95" t="n">
        <v>0.39</v>
      </c>
      <c r="N3617" s="88" t="s">
        <v>31</v>
      </c>
      <c r="O3617" s="91" t="s">
        <v>218</v>
      </c>
      <c r="P3617" s="0" t="str">
        <f aca="false">RIGHT(H3617,LEN(H3617) - FIND(" ", H3617))</f>
        <v>Apparel</v>
      </c>
    </row>
    <row r="3618" customFormat="false" ht="14.25" hidden="false" customHeight="true" outlineLevel="0" collapsed="false">
      <c r="B3618" s="88" t="s">
        <v>43</v>
      </c>
      <c r="C3618" s="89" t="n">
        <v>1185732</v>
      </c>
      <c r="D3618" s="90" t="n">
        <v>44297</v>
      </c>
      <c r="E3618" s="88" t="s">
        <v>18</v>
      </c>
      <c r="F3618" s="88" t="s">
        <v>157</v>
      </c>
      <c r="G3618" s="88" t="s">
        <v>154</v>
      </c>
      <c r="H3618" s="91" t="s">
        <v>38</v>
      </c>
      <c r="I3618" s="92" t="n">
        <v>20</v>
      </c>
      <c r="J3618" s="93" t="n">
        <v>136</v>
      </c>
      <c r="K3618" s="94" t="n">
        <f aca="false">I3618 * J3618</f>
        <v>2720</v>
      </c>
      <c r="L3618" s="94" t="n">
        <f aca="false">K3618 *M3618</f>
        <v>1414.4</v>
      </c>
      <c r="M3618" s="95" t="n">
        <v>0.52</v>
      </c>
      <c r="N3618" s="88" t="s">
        <v>31</v>
      </c>
      <c r="O3618" s="91" t="s">
        <v>219</v>
      </c>
      <c r="P3618" s="0" t="str">
        <f aca="false">RIGHT(H3618,LEN(H3618) - FIND(" ", H3618))</f>
        <v>Apparel</v>
      </c>
    </row>
    <row r="3619" customFormat="false" ht="14.25" hidden="false" customHeight="true" outlineLevel="0" collapsed="false">
      <c r="B3619" s="88" t="s">
        <v>15</v>
      </c>
      <c r="C3619" s="89" t="n">
        <v>1185732</v>
      </c>
      <c r="D3619" s="90" t="n">
        <v>44297</v>
      </c>
      <c r="E3619" s="88" t="s">
        <v>26</v>
      </c>
      <c r="F3619" s="88" t="s">
        <v>159</v>
      </c>
      <c r="G3619" s="88" t="s">
        <v>95</v>
      </c>
      <c r="H3619" s="91" t="s">
        <v>32</v>
      </c>
      <c r="I3619" s="92" t="n">
        <v>30</v>
      </c>
      <c r="J3619" s="93" t="n">
        <v>168</v>
      </c>
      <c r="K3619" s="94" t="n">
        <f aca="false">I3619 * J3619</f>
        <v>5040</v>
      </c>
      <c r="L3619" s="94" t="n">
        <f aca="false">K3619 *M3619</f>
        <v>2620.8</v>
      </c>
      <c r="M3619" s="95" t="n">
        <v>0.52</v>
      </c>
      <c r="N3619" s="88" t="s">
        <v>31</v>
      </c>
      <c r="O3619" s="91" t="s">
        <v>218</v>
      </c>
      <c r="P3619" s="0" t="str">
        <f aca="false">RIGHT(H3619,LEN(H3619) - FIND(" ", H3619))</f>
        <v>Street Footwear</v>
      </c>
    </row>
    <row r="3620" customFormat="false" ht="14.25" hidden="false" customHeight="true" outlineLevel="0" collapsed="false">
      <c r="B3620" s="88" t="s">
        <v>15</v>
      </c>
      <c r="C3620" s="89" t="n">
        <v>1185732</v>
      </c>
      <c r="D3620" s="90" t="n">
        <v>44297</v>
      </c>
      <c r="E3620" s="88" t="s">
        <v>26</v>
      </c>
      <c r="F3620" s="88" t="s">
        <v>159</v>
      </c>
      <c r="G3620" s="88" t="s">
        <v>95</v>
      </c>
      <c r="H3620" s="91" t="s">
        <v>24</v>
      </c>
      <c r="I3620" s="92" t="n">
        <v>35</v>
      </c>
      <c r="J3620" s="93" t="n">
        <v>68</v>
      </c>
      <c r="K3620" s="94" t="n">
        <f aca="false">I3620 * J3620</f>
        <v>2380</v>
      </c>
      <c r="L3620" s="94" t="n">
        <f aca="false">K3620 *M3620</f>
        <v>1118.6</v>
      </c>
      <c r="M3620" s="95" t="n">
        <v>0.47</v>
      </c>
      <c r="N3620" s="88" t="s">
        <v>31</v>
      </c>
      <c r="O3620" s="91" t="s">
        <v>218</v>
      </c>
      <c r="P3620" s="0" t="str">
        <f aca="false">RIGHT(H3620,LEN(H3620) - FIND(" ", H3620))</f>
        <v>Athletic Footwear</v>
      </c>
    </row>
    <row r="3621" customFormat="false" ht="14.25" hidden="false" customHeight="true" outlineLevel="0" collapsed="false">
      <c r="B3621" s="88" t="s">
        <v>15</v>
      </c>
      <c r="C3621" s="89" t="n">
        <v>1185732</v>
      </c>
      <c r="D3621" s="90" t="n">
        <v>44297</v>
      </c>
      <c r="E3621" s="88" t="s">
        <v>26</v>
      </c>
      <c r="F3621" s="88" t="s">
        <v>159</v>
      </c>
      <c r="G3621" s="88" t="s">
        <v>95</v>
      </c>
      <c r="H3621" s="91" t="s">
        <v>48</v>
      </c>
      <c r="I3621" s="92" t="n">
        <v>25</v>
      </c>
      <c r="J3621" s="93" t="n">
        <v>74</v>
      </c>
      <c r="K3621" s="94" t="n">
        <f aca="false">I3621 * J3621</f>
        <v>1850</v>
      </c>
      <c r="L3621" s="94" t="n">
        <f aca="false">K3621 *M3621</f>
        <v>777</v>
      </c>
      <c r="M3621" s="95" t="n">
        <v>0.42</v>
      </c>
      <c r="N3621" s="88" t="s">
        <v>31</v>
      </c>
      <c r="O3621" s="91" t="s">
        <v>219</v>
      </c>
      <c r="P3621" s="0" t="str">
        <f aca="false">RIGHT(H3621,LEN(H3621) - FIND(" ", H3621))</f>
        <v>Street Footwear</v>
      </c>
    </row>
    <row r="3622" customFormat="false" ht="14.25" hidden="false" customHeight="true" outlineLevel="0" collapsed="false">
      <c r="B3622" s="88" t="s">
        <v>15</v>
      </c>
      <c r="C3622" s="89" t="n">
        <v>1185732</v>
      </c>
      <c r="D3622" s="90" t="n">
        <v>44297</v>
      </c>
      <c r="E3622" s="88" t="s">
        <v>26</v>
      </c>
      <c r="F3622" s="88" t="s">
        <v>159</v>
      </c>
      <c r="G3622" s="88" t="s">
        <v>95</v>
      </c>
      <c r="H3622" s="91" t="s">
        <v>44</v>
      </c>
      <c r="I3622" s="92" t="n">
        <v>30</v>
      </c>
      <c r="J3622" s="93" t="n">
        <v>50</v>
      </c>
      <c r="K3622" s="94" t="n">
        <f aca="false">I3622 * J3622</f>
        <v>1500</v>
      </c>
      <c r="L3622" s="94" t="n">
        <f aca="false">K3622 *M3622</f>
        <v>600</v>
      </c>
      <c r="M3622" s="95" t="n">
        <v>0.4</v>
      </c>
      <c r="N3622" s="88" t="s">
        <v>31</v>
      </c>
      <c r="O3622" s="91" t="s">
        <v>219</v>
      </c>
      <c r="P3622" s="0" t="str">
        <f aca="false">RIGHT(H3622,LEN(H3622) - FIND(" ", H3622))</f>
        <v>Athletic Footwear</v>
      </c>
    </row>
    <row r="3623" customFormat="false" ht="14.25" hidden="false" customHeight="true" outlineLevel="0" collapsed="false">
      <c r="B3623" s="88" t="s">
        <v>15</v>
      </c>
      <c r="C3623" s="89" t="n">
        <v>1185732</v>
      </c>
      <c r="D3623" s="90" t="n">
        <v>44297</v>
      </c>
      <c r="E3623" s="88" t="s">
        <v>26</v>
      </c>
      <c r="F3623" s="88" t="s">
        <v>159</v>
      </c>
      <c r="G3623" s="88" t="s">
        <v>95</v>
      </c>
      <c r="H3623" s="91" t="s">
        <v>16</v>
      </c>
      <c r="I3623" s="92" t="n">
        <v>41</v>
      </c>
      <c r="J3623" s="93" t="n">
        <v>53</v>
      </c>
      <c r="K3623" s="94" t="n">
        <f aca="false">I3623 * J3623</f>
        <v>2173</v>
      </c>
      <c r="L3623" s="94" t="n">
        <f aca="false">K3623 *M3623</f>
        <v>912.66</v>
      </c>
      <c r="M3623" s="95" t="n">
        <v>0.42</v>
      </c>
      <c r="N3623" s="88" t="s">
        <v>31</v>
      </c>
      <c r="O3623" s="91" t="s">
        <v>218</v>
      </c>
      <c r="P3623" s="0" t="str">
        <f aca="false">RIGHT(H3623,LEN(H3623) - FIND(" ", H3623))</f>
        <v>Apparel</v>
      </c>
    </row>
    <row r="3624" customFormat="false" ht="14.25" hidden="false" customHeight="true" outlineLevel="0" collapsed="false">
      <c r="B3624" s="88" t="s">
        <v>15</v>
      </c>
      <c r="C3624" s="89" t="n">
        <v>1185732</v>
      </c>
      <c r="D3624" s="90" t="n">
        <v>44297</v>
      </c>
      <c r="E3624" s="88" t="s">
        <v>26</v>
      </c>
      <c r="F3624" s="88" t="s">
        <v>159</v>
      </c>
      <c r="G3624" s="88" t="s">
        <v>95</v>
      </c>
      <c r="H3624" s="91" t="s">
        <v>38</v>
      </c>
      <c r="I3624" s="92" t="n">
        <v>36</v>
      </c>
      <c r="J3624" s="93" t="n">
        <v>90</v>
      </c>
      <c r="K3624" s="94" t="n">
        <f aca="false">I3624 * J3624</f>
        <v>3240</v>
      </c>
      <c r="L3624" s="94" t="n">
        <f aca="false">K3624 *M3624</f>
        <v>1425.6</v>
      </c>
      <c r="M3624" s="95" t="n">
        <v>0.44</v>
      </c>
      <c r="N3624" s="88" t="s">
        <v>31</v>
      </c>
      <c r="O3624" s="91" t="s">
        <v>219</v>
      </c>
      <c r="P3624" s="0" t="str">
        <f aca="false">RIGHT(H3624,LEN(H3624) - FIND(" ", H3624))</f>
        <v>Apparel</v>
      </c>
    </row>
    <row r="3625" customFormat="false" ht="14.25" hidden="false" customHeight="true" outlineLevel="0" collapsed="false">
      <c r="B3625" s="88" t="s">
        <v>22</v>
      </c>
      <c r="C3625" s="89" t="n">
        <v>1189833</v>
      </c>
      <c r="D3625" s="90" t="n">
        <v>44298</v>
      </c>
      <c r="E3625" s="88" t="s">
        <v>18</v>
      </c>
      <c r="F3625" s="88" t="s">
        <v>19</v>
      </c>
      <c r="G3625" s="88" t="s">
        <v>129</v>
      </c>
      <c r="H3625" s="91" t="s">
        <v>38</v>
      </c>
      <c r="I3625" s="92" t="n">
        <v>65</v>
      </c>
      <c r="J3625" s="93" t="n">
        <v>600</v>
      </c>
      <c r="K3625" s="94" t="n">
        <f aca="false">I3625 * J3625</f>
        <v>39000</v>
      </c>
      <c r="L3625" s="94" t="n">
        <f aca="false">K3625 *M3625</f>
        <v>7800</v>
      </c>
      <c r="M3625" s="95" t="n">
        <v>0.2</v>
      </c>
      <c r="N3625" s="88" t="s">
        <v>31</v>
      </c>
      <c r="O3625" s="91" t="s">
        <v>219</v>
      </c>
      <c r="P3625" s="0" t="str">
        <f aca="false">RIGHT(H3625,LEN(H3625) - FIND(" ", H3625))</f>
        <v>Apparel</v>
      </c>
    </row>
    <row r="3626" customFormat="false" ht="14.25" hidden="false" customHeight="true" outlineLevel="0" collapsed="false">
      <c r="B3626" s="88" t="s">
        <v>30</v>
      </c>
      <c r="C3626" s="89" t="n">
        <v>1197831</v>
      </c>
      <c r="D3626" s="90" t="n">
        <v>44298</v>
      </c>
      <c r="E3626" s="88" t="s">
        <v>40</v>
      </c>
      <c r="F3626" s="88" t="s">
        <v>155</v>
      </c>
      <c r="G3626" s="88" t="s">
        <v>122</v>
      </c>
      <c r="H3626" s="91" t="s">
        <v>44</v>
      </c>
      <c r="I3626" s="92" t="n">
        <v>40</v>
      </c>
      <c r="J3626" s="93" t="n">
        <v>600</v>
      </c>
      <c r="K3626" s="94" t="n">
        <f aca="false">I3626 * J3626</f>
        <v>24000</v>
      </c>
      <c r="L3626" s="94" t="n">
        <f aca="false">K3626 *M3626</f>
        <v>12000</v>
      </c>
      <c r="M3626" s="95" t="n">
        <v>0.5</v>
      </c>
      <c r="N3626" s="88" t="s">
        <v>31</v>
      </c>
      <c r="O3626" s="91" t="s">
        <v>219</v>
      </c>
      <c r="P3626" s="0" t="str">
        <f aca="false">RIGHT(H3626,LEN(H3626) - FIND(" ", H3626))</f>
        <v>Athletic Footwear</v>
      </c>
    </row>
    <row r="3627" customFormat="false" ht="14.25" hidden="false" customHeight="true" outlineLevel="0" collapsed="false">
      <c r="B3627" s="88" t="s">
        <v>13</v>
      </c>
      <c r="C3627" s="89" t="n">
        <v>1185732</v>
      </c>
      <c r="D3627" s="90" t="n">
        <v>44298</v>
      </c>
      <c r="E3627" s="88" t="s">
        <v>29</v>
      </c>
      <c r="F3627" s="88" t="s">
        <v>153</v>
      </c>
      <c r="G3627" s="88" t="s">
        <v>156</v>
      </c>
      <c r="H3627" s="91" t="s">
        <v>32</v>
      </c>
      <c r="I3627" s="92" t="n">
        <v>40</v>
      </c>
      <c r="J3627" s="93" t="n">
        <v>450</v>
      </c>
      <c r="K3627" s="94" t="n">
        <f aca="false">I3627 * J3627</f>
        <v>18000</v>
      </c>
      <c r="L3627" s="94" t="n">
        <f aca="false">K3627 *M3627</f>
        <v>6300</v>
      </c>
      <c r="M3627" s="95" t="n">
        <v>0.35</v>
      </c>
      <c r="N3627" s="88" t="s">
        <v>23</v>
      </c>
      <c r="O3627" s="91" t="s">
        <v>218</v>
      </c>
      <c r="P3627" s="0" t="str">
        <f aca="false">RIGHT(H3627,LEN(H3627) - FIND(" ", H3627))</f>
        <v>Street Footwear</v>
      </c>
    </row>
    <row r="3628" customFormat="false" ht="14.25" hidden="false" customHeight="true" outlineLevel="0" collapsed="false">
      <c r="B3628" s="88" t="s">
        <v>13</v>
      </c>
      <c r="C3628" s="89" t="n">
        <v>1185732</v>
      </c>
      <c r="D3628" s="90" t="n">
        <v>44298</v>
      </c>
      <c r="E3628" s="88" t="s">
        <v>29</v>
      </c>
      <c r="F3628" s="88" t="s">
        <v>153</v>
      </c>
      <c r="G3628" s="88" t="s">
        <v>156</v>
      </c>
      <c r="H3628" s="91" t="s">
        <v>24</v>
      </c>
      <c r="I3628" s="92" t="n">
        <v>40</v>
      </c>
      <c r="J3628" s="93" t="n">
        <v>150</v>
      </c>
      <c r="K3628" s="94" t="n">
        <f aca="false">I3628 * J3628</f>
        <v>6000</v>
      </c>
      <c r="L3628" s="94" t="n">
        <f aca="false">K3628 *M3628</f>
        <v>1800</v>
      </c>
      <c r="M3628" s="95" t="n">
        <v>0.3</v>
      </c>
      <c r="N3628" s="88" t="s">
        <v>23</v>
      </c>
      <c r="O3628" s="91" t="s">
        <v>218</v>
      </c>
      <c r="P3628" s="0" t="str">
        <f aca="false">RIGHT(H3628,LEN(H3628) - FIND(" ", H3628))</f>
        <v>Athletic Footwear</v>
      </c>
    </row>
    <row r="3629" customFormat="false" ht="14.25" hidden="false" customHeight="true" outlineLevel="0" collapsed="false">
      <c r="B3629" s="88" t="s">
        <v>13</v>
      </c>
      <c r="C3629" s="89" t="n">
        <v>1185732</v>
      </c>
      <c r="D3629" s="90" t="n">
        <v>44298</v>
      </c>
      <c r="E3629" s="88" t="s">
        <v>29</v>
      </c>
      <c r="F3629" s="88" t="s">
        <v>153</v>
      </c>
      <c r="G3629" s="88" t="s">
        <v>156</v>
      </c>
      <c r="H3629" s="91" t="s">
        <v>48</v>
      </c>
      <c r="I3629" s="92" t="n">
        <v>30</v>
      </c>
      <c r="J3629" s="93" t="n">
        <v>150</v>
      </c>
      <c r="K3629" s="94" t="n">
        <f aca="false">I3629 * J3629</f>
        <v>4500</v>
      </c>
      <c r="L3629" s="94" t="n">
        <f aca="false">K3629 *M3629</f>
        <v>1350</v>
      </c>
      <c r="M3629" s="95" t="n">
        <v>0.3</v>
      </c>
      <c r="N3629" s="88" t="s">
        <v>23</v>
      </c>
      <c r="O3629" s="91" t="s">
        <v>219</v>
      </c>
      <c r="P3629" s="0" t="str">
        <f aca="false">RIGHT(H3629,LEN(H3629) - FIND(" ", H3629))</f>
        <v>Street Footwear</v>
      </c>
    </row>
    <row r="3630" customFormat="false" ht="14.25" hidden="false" customHeight="true" outlineLevel="0" collapsed="false">
      <c r="B3630" s="88" t="s">
        <v>13</v>
      </c>
      <c r="C3630" s="89" t="n">
        <v>1185732</v>
      </c>
      <c r="D3630" s="90" t="n">
        <v>44298</v>
      </c>
      <c r="E3630" s="88" t="s">
        <v>29</v>
      </c>
      <c r="F3630" s="88" t="s">
        <v>153</v>
      </c>
      <c r="G3630" s="88" t="s">
        <v>156</v>
      </c>
      <c r="H3630" s="91" t="s">
        <v>44</v>
      </c>
      <c r="I3630" s="92" t="n">
        <v>35</v>
      </c>
      <c r="J3630" s="93" t="n">
        <v>75</v>
      </c>
      <c r="K3630" s="94" t="n">
        <f aca="false">I3630 * J3630</f>
        <v>2625</v>
      </c>
      <c r="L3630" s="94" t="n">
        <f aca="false">K3630 *M3630</f>
        <v>787.5</v>
      </c>
      <c r="M3630" s="95" t="n">
        <v>0.3</v>
      </c>
      <c r="N3630" s="88" t="s">
        <v>23</v>
      </c>
      <c r="O3630" s="91" t="s">
        <v>219</v>
      </c>
      <c r="P3630" s="0" t="str">
        <f aca="false">RIGHT(H3630,LEN(H3630) - FIND(" ", H3630))</f>
        <v>Athletic Footwear</v>
      </c>
    </row>
    <row r="3631" customFormat="false" ht="14.25" hidden="false" customHeight="true" outlineLevel="0" collapsed="false">
      <c r="B3631" s="88" t="s">
        <v>13</v>
      </c>
      <c r="C3631" s="89" t="n">
        <v>1185732</v>
      </c>
      <c r="D3631" s="90" t="n">
        <v>44298</v>
      </c>
      <c r="E3631" s="88" t="s">
        <v>29</v>
      </c>
      <c r="F3631" s="88" t="s">
        <v>153</v>
      </c>
      <c r="G3631" s="88" t="s">
        <v>156</v>
      </c>
      <c r="H3631" s="91" t="s">
        <v>16</v>
      </c>
      <c r="I3631" s="92" t="n">
        <v>60</v>
      </c>
      <c r="J3631" s="93" t="n">
        <v>100</v>
      </c>
      <c r="K3631" s="94" t="n">
        <f aca="false">I3631 * J3631</f>
        <v>6000</v>
      </c>
      <c r="L3631" s="94" t="n">
        <f aca="false">K3631 *M3631</f>
        <v>2100</v>
      </c>
      <c r="M3631" s="95" t="n">
        <v>0.35</v>
      </c>
      <c r="N3631" s="88" t="s">
        <v>23</v>
      </c>
      <c r="O3631" s="91" t="s">
        <v>218</v>
      </c>
      <c r="P3631" s="0" t="str">
        <f aca="false">RIGHT(H3631,LEN(H3631) - FIND(" ", H3631))</f>
        <v>Apparel</v>
      </c>
    </row>
    <row r="3632" customFormat="false" ht="14.25" hidden="false" customHeight="true" outlineLevel="0" collapsed="false">
      <c r="B3632" s="88" t="s">
        <v>13</v>
      </c>
      <c r="C3632" s="89" t="n">
        <v>1185732</v>
      </c>
      <c r="D3632" s="90" t="n">
        <v>44298</v>
      </c>
      <c r="E3632" s="88" t="s">
        <v>29</v>
      </c>
      <c r="F3632" s="88" t="s">
        <v>153</v>
      </c>
      <c r="G3632" s="88" t="s">
        <v>156</v>
      </c>
      <c r="H3632" s="91" t="s">
        <v>38</v>
      </c>
      <c r="I3632" s="92" t="n">
        <v>50</v>
      </c>
      <c r="J3632" s="93" t="n">
        <v>225</v>
      </c>
      <c r="K3632" s="94" t="n">
        <f aca="false">I3632 * J3632</f>
        <v>11250</v>
      </c>
      <c r="L3632" s="94" t="n">
        <f aca="false">K3632 *M3632</f>
        <v>4500</v>
      </c>
      <c r="M3632" s="95" t="n">
        <v>0.4</v>
      </c>
      <c r="N3632" s="88" t="s">
        <v>23</v>
      </c>
      <c r="O3632" s="91" t="s">
        <v>219</v>
      </c>
      <c r="P3632" s="0" t="str">
        <f aca="false">RIGHT(H3632,LEN(H3632) - FIND(" ", H3632))</f>
        <v>Apparel</v>
      </c>
    </row>
    <row r="3633" customFormat="false" ht="14.25" hidden="false" customHeight="true" outlineLevel="0" collapsed="false">
      <c r="B3633" s="88" t="s">
        <v>22</v>
      </c>
      <c r="C3633" s="89" t="n">
        <v>1189833</v>
      </c>
      <c r="D3633" s="90" t="n">
        <v>44298</v>
      </c>
      <c r="E3633" s="88" t="s">
        <v>18</v>
      </c>
      <c r="F3633" s="88" t="s">
        <v>19</v>
      </c>
      <c r="G3633" s="88" t="s">
        <v>129</v>
      </c>
      <c r="H3633" s="91" t="s">
        <v>38</v>
      </c>
      <c r="I3633" s="92" t="n">
        <v>62</v>
      </c>
      <c r="J3633" s="93" t="n">
        <v>174</v>
      </c>
      <c r="K3633" s="94" t="n">
        <f aca="false">I3633 * J3633</f>
        <v>10788</v>
      </c>
      <c r="L3633" s="94" t="n">
        <f aca="false">K3633 *M3633</f>
        <v>3560.04</v>
      </c>
      <c r="M3633" s="95" t="n">
        <v>0.33</v>
      </c>
      <c r="N3633" s="88" t="s">
        <v>23</v>
      </c>
      <c r="O3633" s="91" t="s">
        <v>219</v>
      </c>
      <c r="P3633" s="0" t="str">
        <f aca="false">RIGHT(H3633,LEN(H3633) - FIND(" ", H3633))</f>
        <v>Apparel</v>
      </c>
    </row>
    <row r="3634" customFormat="false" ht="14.25" hidden="false" customHeight="true" outlineLevel="0" collapsed="false">
      <c r="B3634" s="88" t="s">
        <v>30</v>
      </c>
      <c r="C3634" s="89" t="n">
        <v>1197831</v>
      </c>
      <c r="D3634" s="90" t="n">
        <v>44298</v>
      </c>
      <c r="E3634" s="88" t="s">
        <v>40</v>
      </c>
      <c r="F3634" s="88" t="s">
        <v>155</v>
      </c>
      <c r="G3634" s="88" t="s">
        <v>122</v>
      </c>
      <c r="H3634" s="91" t="s">
        <v>44</v>
      </c>
      <c r="I3634" s="92" t="n">
        <v>36</v>
      </c>
      <c r="J3634" s="93" t="n">
        <v>174</v>
      </c>
      <c r="K3634" s="94" t="n">
        <f aca="false">I3634 * J3634</f>
        <v>6264</v>
      </c>
      <c r="L3634" s="94" t="n">
        <f aca="false">K3634 *M3634</f>
        <v>3821.04</v>
      </c>
      <c r="M3634" s="95" t="n">
        <v>0.61</v>
      </c>
      <c r="N3634" s="88" t="s">
        <v>23</v>
      </c>
      <c r="O3634" s="91" t="s">
        <v>219</v>
      </c>
      <c r="P3634" s="0" t="str">
        <f aca="false">RIGHT(H3634,LEN(H3634) - FIND(" ", H3634))</f>
        <v>Athletic Footwear</v>
      </c>
    </row>
    <row r="3635" customFormat="false" ht="14.25" hidden="false" customHeight="true" outlineLevel="0" collapsed="false">
      <c r="B3635" s="88" t="s">
        <v>13</v>
      </c>
      <c r="C3635" s="89" t="n">
        <v>1185732</v>
      </c>
      <c r="D3635" s="90" t="n">
        <v>44298</v>
      </c>
      <c r="E3635" s="88" t="s">
        <v>29</v>
      </c>
      <c r="F3635" s="88" t="s">
        <v>153</v>
      </c>
      <c r="G3635" s="88" t="s">
        <v>156</v>
      </c>
      <c r="H3635" s="91" t="s">
        <v>32</v>
      </c>
      <c r="I3635" s="92" t="n">
        <v>38</v>
      </c>
      <c r="J3635" s="93" t="n">
        <v>113</v>
      </c>
      <c r="K3635" s="94" t="n">
        <f aca="false">I3635 * J3635</f>
        <v>4294</v>
      </c>
      <c r="L3635" s="94" t="n">
        <f aca="false">K3635 *M3635</f>
        <v>1975.24</v>
      </c>
      <c r="M3635" s="95" t="n">
        <v>0.46</v>
      </c>
      <c r="N3635" s="88" t="s">
        <v>23</v>
      </c>
      <c r="O3635" s="91" t="s">
        <v>218</v>
      </c>
      <c r="P3635" s="0" t="str">
        <f aca="false">RIGHT(H3635,LEN(H3635) - FIND(" ", H3635))</f>
        <v>Street Footwear</v>
      </c>
    </row>
    <row r="3636" customFormat="false" ht="14.25" hidden="false" customHeight="true" outlineLevel="0" collapsed="false">
      <c r="B3636" s="88" t="s">
        <v>13</v>
      </c>
      <c r="C3636" s="89" t="n">
        <v>1185732</v>
      </c>
      <c r="D3636" s="90" t="n">
        <v>44298</v>
      </c>
      <c r="E3636" s="88" t="s">
        <v>29</v>
      </c>
      <c r="F3636" s="88" t="s">
        <v>153</v>
      </c>
      <c r="G3636" s="88" t="s">
        <v>156</v>
      </c>
      <c r="H3636" s="91" t="s">
        <v>24</v>
      </c>
      <c r="I3636" s="92" t="n">
        <v>39</v>
      </c>
      <c r="J3636" s="93" t="n">
        <v>42</v>
      </c>
      <c r="K3636" s="94" t="n">
        <f aca="false">I3636 * J3636</f>
        <v>1638</v>
      </c>
      <c r="L3636" s="94" t="n">
        <f aca="false">K3636 *M3636</f>
        <v>671.58</v>
      </c>
      <c r="M3636" s="95" t="n">
        <v>0.41</v>
      </c>
      <c r="N3636" s="88" t="s">
        <v>23</v>
      </c>
      <c r="O3636" s="91" t="s">
        <v>218</v>
      </c>
      <c r="P3636" s="0" t="str">
        <f aca="false">RIGHT(H3636,LEN(H3636) - FIND(" ", H3636))</f>
        <v>Athletic Footwear</v>
      </c>
    </row>
    <row r="3637" customFormat="false" ht="14.25" hidden="false" customHeight="true" outlineLevel="0" collapsed="false">
      <c r="B3637" s="88" t="s">
        <v>13</v>
      </c>
      <c r="C3637" s="89" t="n">
        <v>1185732</v>
      </c>
      <c r="D3637" s="90" t="n">
        <v>44298</v>
      </c>
      <c r="E3637" s="88" t="s">
        <v>29</v>
      </c>
      <c r="F3637" s="88" t="s">
        <v>153</v>
      </c>
      <c r="G3637" s="88" t="s">
        <v>156</v>
      </c>
      <c r="H3637" s="91" t="s">
        <v>48</v>
      </c>
      <c r="I3637" s="92" t="n">
        <v>29</v>
      </c>
      <c r="J3637" s="93" t="n">
        <v>45</v>
      </c>
      <c r="K3637" s="94" t="n">
        <f aca="false">I3637 * J3637</f>
        <v>1305</v>
      </c>
      <c r="L3637" s="94" t="n">
        <f aca="false">K3637 *M3637</f>
        <v>522</v>
      </c>
      <c r="M3637" s="95" t="n">
        <v>0.4</v>
      </c>
      <c r="N3637" s="88" t="s">
        <v>23</v>
      </c>
      <c r="O3637" s="91" t="s">
        <v>219</v>
      </c>
      <c r="P3637" s="0" t="str">
        <f aca="false">RIGHT(H3637,LEN(H3637) - FIND(" ", H3637))</f>
        <v>Street Footwear</v>
      </c>
    </row>
    <row r="3638" customFormat="false" ht="14.25" hidden="false" customHeight="true" outlineLevel="0" collapsed="false">
      <c r="B3638" s="88" t="s">
        <v>13</v>
      </c>
      <c r="C3638" s="89" t="n">
        <v>1185732</v>
      </c>
      <c r="D3638" s="90" t="n">
        <v>44298</v>
      </c>
      <c r="E3638" s="88" t="s">
        <v>29</v>
      </c>
      <c r="F3638" s="88" t="s">
        <v>153</v>
      </c>
      <c r="G3638" s="88" t="s">
        <v>156</v>
      </c>
      <c r="H3638" s="91" t="s">
        <v>44</v>
      </c>
      <c r="I3638" s="92" t="n">
        <v>34</v>
      </c>
      <c r="J3638" s="93" t="n">
        <v>20</v>
      </c>
      <c r="K3638" s="94" t="n">
        <f aca="false">I3638 * J3638</f>
        <v>680</v>
      </c>
      <c r="L3638" s="94" t="n">
        <f aca="false">K3638 *M3638</f>
        <v>292.4</v>
      </c>
      <c r="M3638" s="95" t="n">
        <v>0.43</v>
      </c>
      <c r="N3638" s="88" t="s">
        <v>23</v>
      </c>
      <c r="O3638" s="91" t="s">
        <v>219</v>
      </c>
      <c r="P3638" s="0" t="str">
        <f aca="false">RIGHT(H3638,LEN(H3638) - FIND(" ", H3638))</f>
        <v>Athletic Footwear</v>
      </c>
    </row>
    <row r="3639" customFormat="false" ht="14.25" hidden="false" customHeight="true" outlineLevel="0" collapsed="false">
      <c r="B3639" s="88" t="s">
        <v>13</v>
      </c>
      <c r="C3639" s="89" t="n">
        <v>1185732</v>
      </c>
      <c r="D3639" s="90" t="n">
        <v>44298</v>
      </c>
      <c r="E3639" s="88" t="s">
        <v>29</v>
      </c>
      <c r="F3639" s="88" t="s">
        <v>153</v>
      </c>
      <c r="G3639" s="88" t="s">
        <v>156</v>
      </c>
      <c r="H3639" s="91" t="s">
        <v>16</v>
      </c>
      <c r="I3639" s="92" t="n">
        <v>56</v>
      </c>
      <c r="J3639" s="93" t="n">
        <v>29</v>
      </c>
      <c r="K3639" s="94" t="n">
        <f aca="false">I3639 * J3639</f>
        <v>1624</v>
      </c>
      <c r="L3639" s="94" t="n">
        <f aca="false">K3639 *M3639</f>
        <v>747.04</v>
      </c>
      <c r="M3639" s="95" t="n">
        <v>0.46</v>
      </c>
      <c r="N3639" s="88" t="s">
        <v>23</v>
      </c>
      <c r="O3639" s="91" t="s">
        <v>218</v>
      </c>
      <c r="P3639" s="0" t="str">
        <f aca="false">RIGHT(H3639,LEN(H3639) - FIND(" ", H3639))</f>
        <v>Apparel</v>
      </c>
    </row>
    <row r="3640" customFormat="false" ht="14.25" hidden="false" customHeight="true" outlineLevel="0" collapsed="false">
      <c r="B3640" s="88" t="s">
        <v>13</v>
      </c>
      <c r="C3640" s="89" t="n">
        <v>1185732</v>
      </c>
      <c r="D3640" s="90" t="n">
        <v>44298</v>
      </c>
      <c r="E3640" s="88" t="s">
        <v>29</v>
      </c>
      <c r="F3640" s="88" t="s">
        <v>153</v>
      </c>
      <c r="G3640" s="88" t="s">
        <v>156</v>
      </c>
      <c r="H3640" s="91" t="s">
        <v>38</v>
      </c>
      <c r="I3640" s="92" t="n">
        <v>48</v>
      </c>
      <c r="J3640" s="93" t="n">
        <v>61</v>
      </c>
      <c r="K3640" s="94" t="n">
        <f aca="false">I3640 * J3640</f>
        <v>2928</v>
      </c>
      <c r="L3640" s="94" t="n">
        <f aca="false">K3640 *M3640</f>
        <v>1551.84</v>
      </c>
      <c r="M3640" s="95" t="n">
        <v>0.53</v>
      </c>
      <c r="N3640" s="88" t="s">
        <v>23</v>
      </c>
      <c r="O3640" s="91" t="s">
        <v>219</v>
      </c>
      <c r="P3640" s="0" t="str">
        <f aca="false">RIGHT(H3640,LEN(H3640) - FIND(" ", H3640))</f>
        <v>Apparel</v>
      </c>
    </row>
    <row r="3641" customFormat="false" ht="14.25" hidden="false" customHeight="true" outlineLevel="0" collapsed="false">
      <c r="B3641" s="88" t="s">
        <v>22</v>
      </c>
      <c r="C3641" s="89" t="n">
        <v>1189833</v>
      </c>
      <c r="D3641" s="90" t="n">
        <v>44298</v>
      </c>
      <c r="E3641" s="88" t="s">
        <v>18</v>
      </c>
      <c r="F3641" s="88" t="s">
        <v>19</v>
      </c>
      <c r="G3641" s="88" t="s">
        <v>129</v>
      </c>
      <c r="H3641" s="91" t="s">
        <v>38</v>
      </c>
      <c r="I3641" s="92" t="n">
        <v>49</v>
      </c>
      <c r="J3641" s="93" t="n">
        <v>198</v>
      </c>
      <c r="K3641" s="94" t="n">
        <f aca="false">I3641 * J3641</f>
        <v>9702</v>
      </c>
      <c r="L3641" s="94" t="n">
        <f aca="false">K3641 *M3641</f>
        <v>2619.54</v>
      </c>
      <c r="M3641" s="95" t="n">
        <v>0.27</v>
      </c>
      <c r="N3641" s="88" t="s">
        <v>31</v>
      </c>
      <c r="O3641" s="91" t="s">
        <v>219</v>
      </c>
      <c r="P3641" s="0" t="str">
        <f aca="false">RIGHT(H3641,LEN(H3641) - FIND(" ", H3641))</f>
        <v>Apparel</v>
      </c>
    </row>
    <row r="3642" customFormat="false" ht="14.25" hidden="false" customHeight="true" outlineLevel="0" collapsed="false">
      <c r="B3642" s="88" t="s">
        <v>30</v>
      </c>
      <c r="C3642" s="89" t="n">
        <v>1197831</v>
      </c>
      <c r="D3642" s="90" t="n">
        <v>44298</v>
      </c>
      <c r="E3642" s="88" t="s">
        <v>40</v>
      </c>
      <c r="F3642" s="88" t="s">
        <v>155</v>
      </c>
      <c r="G3642" s="88" t="s">
        <v>122</v>
      </c>
      <c r="H3642" s="91" t="s">
        <v>44</v>
      </c>
      <c r="I3642" s="92" t="n">
        <v>29</v>
      </c>
      <c r="J3642" s="93" t="n">
        <v>198</v>
      </c>
      <c r="K3642" s="94" t="n">
        <f aca="false">I3642 * J3642</f>
        <v>5742</v>
      </c>
      <c r="L3642" s="94" t="n">
        <f aca="false">K3642 *M3642</f>
        <v>3215.52</v>
      </c>
      <c r="M3642" s="95" t="n">
        <v>0.56</v>
      </c>
      <c r="N3642" s="88" t="s">
        <v>31</v>
      </c>
      <c r="O3642" s="91" t="s">
        <v>219</v>
      </c>
      <c r="P3642" s="0" t="str">
        <f aca="false">RIGHT(H3642,LEN(H3642) - FIND(" ", H3642))</f>
        <v>Athletic Footwear</v>
      </c>
    </row>
    <row r="3643" customFormat="false" ht="14.25" hidden="false" customHeight="true" outlineLevel="0" collapsed="false">
      <c r="B3643" s="88" t="s">
        <v>22</v>
      </c>
      <c r="C3643" s="89" t="n">
        <v>1189833</v>
      </c>
      <c r="D3643" s="90" t="n">
        <v>44299</v>
      </c>
      <c r="E3643" s="88" t="s">
        <v>18</v>
      </c>
      <c r="F3643" s="88" t="s">
        <v>19</v>
      </c>
      <c r="G3643" s="88" t="s">
        <v>129</v>
      </c>
      <c r="H3643" s="91" t="s">
        <v>32</v>
      </c>
      <c r="I3643" s="92" t="n">
        <v>45</v>
      </c>
      <c r="J3643" s="93" t="n">
        <v>800</v>
      </c>
      <c r="K3643" s="94" t="n">
        <f aca="false">I3643 * J3643</f>
        <v>36000</v>
      </c>
      <c r="L3643" s="94" t="n">
        <f aca="false">K3643 *M3643</f>
        <v>14400</v>
      </c>
      <c r="M3643" s="95" t="n">
        <v>0.4</v>
      </c>
      <c r="N3643" s="88" t="s">
        <v>31</v>
      </c>
      <c r="O3643" s="91" t="s">
        <v>218</v>
      </c>
      <c r="P3643" s="0" t="str">
        <f aca="false">RIGHT(H3643,LEN(H3643) - FIND(" ", H3643))</f>
        <v>Street Footwear</v>
      </c>
    </row>
    <row r="3644" customFormat="false" ht="14.25" hidden="false" customHeight="true" outlineLevel="0" collapsed="false">
      <c r="B3644" s="88" t="s">
        <v>30</v>
      </c>
      <c r="C3644" s="89" t="n">
        <v>1197831</v>
      </c>
      <c r="D3644" s="90" t="n">
        <v>44299</v>
      </c>
      <c r="E3644" s="88" t="s">
        <v>40</v>
      </c>
      <c r="F3644" s="88" t="s">
        <v>155</v>
      </c>
      <c r="G3644" s="88" t="s">
        <v>122</v>
      </c>
      <c r="H3644" s="91" t="s">
        <v>16</v>
      </c>
      <c r="I3644" s="92" t="n">
        <v>45</v>
      </c>
      <c r="J3644" s="93" t="n">
        <v>500</v>
      </c>
      <c r="K3644" s="94" t="n">
        <f aca="false">I3644 * J3644</f>
        <v>22500</v>
      </c>
      <c r="L3644" s="94" t="n">
        <f aca="false">K3644 *M3644</f>
        <v>7875</v>
      </c>
      <c r="M3644" s="95" t="n">
        <v>0.35</v>
      </c>
      <c r="N3644" s="88" t="s">
        <v>31</v>
      </c>
      <c r="O3644" s="91" t="s">
        <v>218</v>
      </c>
      <c r="P3644" s="0" t="str">
        <f aca="false">RIGHT(H3644,LEN(H3644) - FIND(" ", H3644))</f>
        <v>Apparel</v>
      </c>
    </row>
    <row r="3645" customFormat="false" ht="14.25" hidden="false" customHeight="true" outlineLevel="0" collapsed="false">
      <c r="B3645" s="88" t="s">
        <v>30</v>
      </c>
      <c r="C3645" s="89" t="n">
        <v>1128299</v>
      </c>
      <c r="D3645" s="90" t="n">
        <v>44299</v>
      </c>
      <c r="E3645" s="88" t="s">
        <v>34</v>
      </c>
      <c r="F3645" s="88" t="s">
        <v>92</v>
      </c>
      <c r="G3645" s="88" t="s">
        <v>81</v>
      </c>
      <c r="H3645" s="91" t="s">
        <v>32</v>
      </c>
      <c r="I3645" s="92" t="n">
        <v>50</v>
      </c>
      <c r="J3645" s="93" t="n">
        <v>525</v>
      </c>
      <c r="K3645" s="94" t="n">
        <f aca="false">I3645 * J3645</f>
        <v>26250</v>
      </c>
      <c r="L3645" s="94" t="n">
        <f aca="false">K3645 *M3645</f>
        <v>10500</v>
      </c>
      <c r="M3645" s="95" t="n">
        <v>0.4</v>
      </c>
      <c r="N3645" s="88" t="s">
        <v>23</v>
      </c>
      <c r="O3645" s="91" t="s">
        <v>218</v>
      </c>
      <c r="P3645" s="0" t="str">
        <f aca="false">RIGHT(H3645,LEN(H3645) - FIND(" ", H3645))</f>
        <v>Street Footwear</v>
      </c>
    </row>
    <row r="3646" customFormat="false" ht="14.25" hidden="false" customHeight="true" outlineLevel="0" collapsed="false">
      <c r="B3646" s="88" t="s">
        <v>30</v>
      </c>
      <c r="C3646" s="89" t="n">
        <v>1128299</v>
      </c>
      <c r="D3646" s="90" t="n">
        <v>44299</v>
      </c>
      <c r="E3646" s="88" t="s">
        <v>34</v>
      </c>
      <c r="F3646" s="88" t="s">
        <v>92</v>
      </c>
      <c r="G3646" s="88" t="s">
        <v>81</v>
      </c>
      <c r="H3646" s="91" t="s">
        <v>24</v>
      </c>
      <c r="I3646" s="92" t="n">
        <v>55</v>
      </c>
      <c r="J3646" s="93" t="n">
        <v>325</v>
      </c>
      <c r="K3646" s="94" t="n">
        <f aca="false">I3646 * J3646</f>
        <v>17875</v>
      </c>
      <c r="L3646" s="94" t="n">
        <f aca="false">K3646 *M3646</f>
        <v>7150</v>
      </c>
      <c r="M3646" s="95" t="n">
        <v>0.4</v>
      </c>
      <c r="N3646" s="88" t="s">
        <v>23</v>
      </c>
      <c r="O3646" s="91" t="s">
        <v>218</v>
      </c>
      <c r="P3646" s="0" t="str">
        <f aca="false">RIGHT(H3646,LEN(H3646) - FIND(" ", H3646))</f>
        <v>Athletic Footwear</v>
      </c>
    </row>
    <row r="3647" customFormat="false" ht="14.25" hidden="false" customHeight="true" outlineLevel="0" collapsed="false">
      <c r="B3647" s="88" t="s">
        <v>30</v>
      </c>
      <c r="C3647" s="89" t="n">
        <v>1128299</v>
      </c>
      <c r="D3647" s="90" t="n">
        <v>44299</v>
      </c>
      <c r="E3647" s="88" t="s">
        <v>34</v>
      </c>
      <c r="F3647" s="88" t="s">
        <v>92</v>
      </c>
      <c r="G3647" s="88" t="s">
        <v>81</v>
      </c>
      <c r="H3647" s="91" t="s">
        <v>48</v>
      </c>
      <c r="I3647" s="92" t="n">
        <v>55</v>
      </c>
      <c r="J3647" s="93" t="n">
        <v>375</v>
      </c>
      <c r="K3647" s="94" t="n">
        <f aca="false">I3647 * J3647</f>
        <v>20625</v>
      </c>
      <c r="L3647" s="94" t="n">
        <f aca="false">K3647 *M3647</f>
        <v>7218.75</v>
      </c>
      <c r="M3647" s="95" t="n">
        <v>0.35</v>
      </c>
      <c r="N3647" s="88" t="s">
        <v>23</v>
      </c>
      <c r="O3647" s="91" t="s">
        <v>219</v>
      </c>
      <c r="P3647" s="0" t="str">
        <f aca="false">RIGHT(H3647,LEN(H3647) - FIND(" ", H3647))</f>
        <v>Street Footwear</v>
      </c>
    </row>
    <row r="3648" customFormat="false" ht="14.25" hidden="false" customHeight="true" outlineLevel="0" collapsed="false">
      <c r="B3648" s="88" t="s">
        <v>30</v>
      </c>
      <c r="C3648" s="89" t="n">
        <v>1128299</v>
      </c>
      <c r="D3648" s="90" t="n">
        <v>44299</v>
      </c>
      <c r="E3648" s="88" t="s">
        <v>34</v>
      </c>
      <c r="F3648" s="88" t="s">
        <v>92</v>
      </c>
      <c r="G3648" s="88" t="s">
        <v>81</v>
      </c>
      <c r="H3648" s="91" t="s">
        <v>44</v>
      </c>
      <c r="I3648" s="92" t="n">
        <v>50</v>
      </c>
      <c r="J3648" s="93" t="n">
        <v>275</v>
      </c>
      <c r="K3648" s="94" t="n">
        <f aca="false">I3648 * J3648</f>
        <v>13750</v>
      </c>
      <c r="L3648" s="94" t="n">
        <f aca="false">K3648 *M3648</f>
        <v>5500</v>
      </c>
      <c r="M3648" s="95" t="n">
        <v>0.4</v>
      </c>
      <c r="N3648" s="88" t="s">
        <v>23</v>
      </c>
      <c r="O3648" s="91" t="s">
        <v>219</v>
      </c>
      <c r="P3648" s="0" t="str">
        <f aca="false">RIGHT(H3648,LEN(H3648) - FIND(" ", H3648))</f>
        <v>Athletic Footwear</v>
      </c>
    </row>
    <row r="3649" customFormat="false" ht="14.25" hidden="false" customHeight="true" outlineLevel="0" collapsed="false">
      <c r="B3649" s="88" t="s">
        <v>30</v>
      </c>
      <c r="C3649" s="89" t="n">
        <v>1128299</v>
      </c>
      <c r="D3649" s="90" t="n">
        <v>44299</v>
      </c>
      <c r="E3649" s="88" t="s">
        <v>34</v>
      </c>
      <c r="F3649" s="88" t="s">
        <v>92</v>
      </c>
      <c r="G3649" s="88" t="s">
        <v>81</v>
      </c>
      <c r="H3649" s="91" t="s">
        <v>16</v>
      </c>
      <c r="I3649" s="92" t="n">
        <v>55</v>
      </c>
      <c r="J3649" s="93" t="n">
        <v>175</v>
      </c>
      <c r="K3649" s="94" t="n">
        <f aca="false">I3649 * J3649</f>
        <v>9625</v>
      </c>
      <c r="L3649" s="94" t="n">
        <f aca="false">K3649 *M3649</f>
        <v>3368.75</v>
      </c>
      <c r="M3649" s="95" t="n">
        <v>0.35</v>
      </c>
      <c r="N3649" s="88" t="s">
        <v>23</v>
      </c>
      <c r="O3649" s="91" t="s">
        <v>218</v>
      </c>
      <c r="P3649" s="0" t="str">
        <f aca="false">RIGHT(H3649,LEN(H3649) - FIND(" ", H3649))</f>
        <v>Apparel</v>
      </c>
    </row>
    <row r="3650" customFormat="false" ht="14.25" hidden="false" customHeight="true" outlineLevel="0" collapsed="false">
      <c r="B3650" s="88" t="s">
        <v>30</v>
      </c>
      <c r="C3650" s="89" t="n">
        <v>1128299</v>
      </c>
      <c r="D3650" s="90" t="n">
        <v>44299</v>
      </c>
      <c r="E3650" s="88" t="s">
        <v>34</v>
      </c>
      <c r="F3650" s="88" t="s">
        <v>92</v>
      </c>
      <c r="G3650" s="88" t="s">
        <v>81</v>
      </c>
      <c r="H3650" s="91" t="s">
        <v>38</v>
      </c>
      <c r="I3650" s="92" t="n">
        <v>70</v>
      </c>
      <c r="J3650" s="93" t="n">
        <v>350</v>
      </c>
      <c r="K3650" s="94" t="n">
        <f aca="false">I3650 * J3650</f>
        <v>24500</v>
      </c>
      <c r="L3650" s="94" t="n">
        <f aca="false">K3650 *M3650</f>
        <v>6125</v>
      </c>
      <c r="M3650" s="95" t="n">
        <v>0.25</v>
      </c>
      <c r="N3650" s="88" t="s">
        <v>23</v>
      </c>
      <c r="O3650" s="91" t="s">
        <v>219</v>
      </c>
      <c r="P3650" s="0" t="str">
        <f aca="false">RIGHT(H3650,LEN(H3650) - FIND(" ", H3650))</f>
        <v>Apparel</v>
      </c>
    </row>
    <row r="3651" customFormat="false" ht="14.25" hidden="false" customHeight="true" outlineLevel="0" collapsed="false">
      <c r="B3651" s="88" t="s">
        <v>22</v>
      </c>
      <c r="C3651" s="89" t="n">
        <v>1197831</v>
      </c>
      <c r="D3651" s="90" t="n">
        <v>44299</v>
      </c>
      <c r="E3651" s="88" t="s">
        <v>29</v>
      </c>
      <c r="F3651" s="88" t="s">
        <v>105</v>
      </c>
      <c r="G3651" s="88" t="s">
        <v>160</v>
      </c>
      <c r="H3651" s="91" t="s">
        <v>32</v>
      </c>
      <c r="I3651" s="92" t="n">
        <v>25</v>
      </c>
      <c r="J3651" s="93" t="n">
        <v>500</v>
      </c>
      <c r="K3651" s="94" t="n">
        <f aca="false">I3651 * J3651</f>
        <v>12500</v>
      </c>
      <c r="L3651" s="94" t="n">
        <f aca="false">K3651 *M3651</f>
        <v>4375</v>
      </c>
      <c r="M3651" s="95" t="n">
        <v>0.35</v>
      </c>
      <c r="N3651" s="88" t="s">
        <v>23</v>
      </c>
      <c r="O3651" s="91" t="s">
        <v>218</v>
      </c>
      <c r="P3651" s="0" t="str">
        <f aca="false">RIGHT(H3651,LEN(H3651) - FIND(" ", H3651))</f>
        <v>Street Footwear</v>
      </c>
    </row>
    <row r="3652" customFormat="false" ht="14.25" hidden="false" customHeight="true" outlineLevel="0" collapsed="false">
      <c r="B3652" s="88" t="s">
        <v>22</v>
      </c>
      <c r="C3652" s="89" t="n">
        <v>1197831</v>
      </c>
      <c r="D3652" s="90" t="n">
        <v>44299</v>
      </c>
      <c r="E3652" s="88" t="s">
        <v>29</v>
      </c>
      <c r="F3652" s="88" t="s">
        <v>105</v>
      </c>
      <c r="G3652" s="88" t="s">
        <v>160</v>
      </c>
      <c r="H3652" s="91" t="s">
        <v>24</v>
      </c>
      <c r="I3652" s="92" t="n">
        <v>25</v>
      </c>
      <c r="J3652" s="93" t="n">
        <v>200</v>
      </c>
      <c r="K3652" s="94" t="n">
        <f aca="false">I3652 * J3652</f>
        <v>5000</v>
      </c>
      <c r="L3652" s="94" t="n">
        <f aca="false">K3652 *M3652</f>
        <v>1750</v>
      </c>
      <c r="M3652" s="95" t="n">
        <v>0.35</v>
      </c>
      <c r="N3652" s="88" t="s">
        <v>23</v>
      </c>
      <c r="O3652" s="91" t="s">
        <v>218</v>
      </c>
      <c r="P3652" s="0" t="str">
        <f aca="false">RIGHT(H3652,LEN(H3652) - FIND(" ", H3652))</f>
        <v>Athletic Footwear</v>
      </c>
    </row>
    <row r="3653" customFormat="false" ht="14.25" hidden="false" customHeight="true" outlineLevel="0" collapsed="false">
      <c r="B3653" s="88" t="s">
        <v>22</v>
      </c>
      <c r="C3653" s="89" t="n">
        <v>1197831</v>
      </c>
      <c r="D3653" s="90" t="n">
        <v>44299</v>
      </c>
      <c r="E3653" s="88" t="s">
        <v>29</v>
      </c>
      <c r="F3653" s="88" t="s">
        <v>105</v>
      </c>
      <c r="G3653" s="88" t="s">
        <v>160</v>
      </c>
      <c r="H3653" s="91" t="s">
        <v>48</v>
      </c>
      <c r="I3653" s="92" t="n">
        <v>15</v>
      </c>
      <c r="J3653" s="93" t="n">
        <v>200</v>
      </c>
      <c r="K3653" s="94" t="n">
        <f aca="false">I3653 * J3653</f>
        <v>3000</v>
      </c>
      <c r="L3653" s="94" t="n">
        <f aca="false">K3653 *M3653</f>
        <v>1050</v>
      </c>
      <c r="M3653" s="95" t="n">
        <v>0.35</v>
      </c>
      <c r="N3653" s="88" t="s">
        <v>23</v>
      </c>
      <c r="O3653" s="91" t="s">
        <v>219</v>
      </c>
      <c r="P3653" s="0" t="str">
        <f aca="false">RIGHT(H3653,LEN(H3653) - FIND(" ", H3653))</f>
        <v>Street Footwear</v>
      </c>
    </row>
    <row r="3654" customFormat="false" ht="14.25" hidden="false" customHeight="true" outlineLevel="0" collapsed="false">
      <c r="B3654" s="88" t="s">
        <v>22</v>
      </c>
      <c r="C3654" s="89" t="n">
        <v>1197831</v>
      </c>
      <c r="D3654" s="90" t="n">
        <v>44299</v>
      </c>
      <c r="E3654" s="88" t="s">
        <v>29</v>
      </c>
      <c r="F3654" s="88" t="s">
        <v>105</v>
      </c>
      <c r="G3654" s="88" t="s">
        <v>160</v>
      </c>
      <c r="H3654" s="91" t="s">
        <v>44</v>
      </c>
      <c r="I3654" s="92" t="n">
        <v>20</v>
      </c>
      <c r="J3654" s="93" t="n">
        <v>125</v>
      </c>
      <c r="K3654" s="94" t="n">
        <f aca="false">I3654 * J3654</f>
        <v>2500</v>
      </c>
      <c r="L3654" s="94" t="n">
        <f aca="false">K3654 *M3654</f>
        <v>875</v>
      </c>
      <c r="M3654" s="95" t="n">
        <v>0.35</v>
      </c>
      <c r="N3654" s="88" t="s">
        <v>23</v>
      </c>
      <c r="O3654" s="91" t="s">
        <v>219</v>
      </c>
      <c r="P3654" s="0" t="str">
        <f aca="false">RIGHT(H3654,LEN(H3654) - FIND(" ", H3654))</f>
        <v>Athletic Footwear</v>
      </c>
    </row>
    <row r="3655" customFormat="false" ht="14.25" hidden="false" customHeight="true" outlineLevel="0" collapsed="false">
      <c r="B3655" s="88" t="s">
        <v>22</v>
      </c>
      <c r="C3655" s="89" t="n">
        <v>1197831</v>
      </c>
      <c r="D3655" s="90" t="n">
        <v>44299</v>
      </c>
      <c r="E3655" s="88" t="s">
        <v>29</v>
      </c>
      <c r="F3655" s="88" t="s">
        <v>105</v>
      </c>
      <c r="G3655" s="88" t="s">
        <v>160</v>
      </c>
      <c r="H3655" s="91" t="s">
        <v>16</v>
      </c>
      <c r="I3655" s="92" t="n">
        <v>40</v>
      </c>
      <c r="J3655" s="93" t="n">
        <v>150</v>
      </c>
      <c r="K3655" s="94" t="n">
        <f aca="false">I3655 * J3655</f>
        <v>6000</v>
      </c>
      <c r="L3655" s="94" t="n">
        <f aca="false">K3655 *M3655</f>
        <v>2100</v>
      </c>
      <c r="M3655" s="95" t="n">
        <v>0.35</v>
      </c>
      <c r="N3655" s="88" t="s">
        <v>23</v>
      </c>
      <c r="O3655" s="91" t="s">
        <v>218</v>
      </c>
      <c r="P3655" s="0" t="str">
        <f aca="false">RIGHT(H3655,LEN(H3655) - FIND(" ", H3655))</f>
        <v>Apparel</v>
      </c>
    </row>
    <row r="3656" customFormat="false" ht="14.25" hidden="false" customHeight="true" outlineLevel="0" collapsed="false">
      <c r="B3656" s="88" t="s">
        <v>22</v>
      </c>
      <c r="C3656" s="89" t="n">
        <v>1197831</v>
      </c>
      <c r="D3656" s="90" t="n">
        <v>44299</v>
      </c>
      <c r="E3656" s="88" t="s">
        <v>29</v>
      </c>
      <c r="F3656" s="88" t="s">
        <v>105</v>
      </c>
      <c r="G3656" s="88" t="s">
        <v>160</v>
      </c>
      <c r="H3656" s="91" t="s">
        <v>38</v>
      </c>
      <c r="I3656" s="92" t="n">
        <v>30</v>
      </c>
      <c r="J3656" s="93" t="n">
        <v>300</v>
      </c>
      <c r="K3656" s="94" t="n">
        <f aca="false">I3656 * J3656</f>
        <v>9000</v>
      </c>
      <c r="L3656" s="94" t="n">
        <f aca="false">K3656 *M3656</f>
        <v>3150</v>
      </c>
      <c r="M3656" s="95" t="n">
        <v>0.35</v>
      </c>
      <c r="N3656" s="88" t="s">
        <v>23</v>
      </c>
      <c r="O3656" s="91" t="s">
        <v>219</v>
      </c>
      <c r="P3656" s="0" t="str">
        <f aca="false">RIGHT(H3656,LEN(H3656) - FIND(" ", H3656))</f>
        <v>Apparel</v>
      </c>
    </row>
    <row r="3657" customFormat="false" ht="14.25" hidden="false" customHeight="true" outlineLevel="0" collapsed="false">
      <c r="B3657" s="88" t="s">
        <v>22</v>
      </c>
      <c r="C3657" s="89" t="n">
        <v>1189833</v>
      </c>
      <c r="D3657" s="90" t="n">
        <v>44299</v>
      </c>
      <c r="E3657" s="88" t="s">
        <v>18</v>
      </c>
      <c r="F3657" s="88" t="s">
        <v>19</v>
      </c>
      <c r="G3657" s="88" t="s">
        <v>129</v>
      </c>
      <c r="H3657" s="91" t="s">
        <v>32</v>
      </c>
      <c r="I3657" s="92" t="n">
        <v>41</v>
      </c>
      <c r="J3657" s="93" t="n">
        <v>208</v>
      </c>
      <c r="K3657" s="94" t="n">
        <f aca="false">I3657 * J3657</f>
        <v>8528</v>
      </c>
      <c r="L3657" s="94" t="n">
        <f aca="false">K3657 *M3657</f>
        <v>4434.56</v>
      </c>
      <c r="M3657" s="95" t="n">
        <v>0.52</v>
      </c>
      <c r="N3657" s="88" t="s">
        <v>23</v>
      </c>
      <c r="O3657" s="91" t="s">
        <v>218</v>
      </c>
      <c r="P3657" s="0" t="str">
        <f aca="false">RIGHT(H3657,LEN(H3657) - FIND(" ", H3657))</f>
        <v>Street Footwear</v>
      </c>
    </row>
    <row r="3658" customFormat="false" ht="14.25" hidden="false" customHeight="true" outlineLevel="0" collapsed="false">
      <c r="B3658" s="88" t="s">
        <v>30</v>
      </c>
      <c r="C3658" s="89" t="n">
        <v>1197831</v>
      </c>
      <c r="D3658" s="90" t="n">
        <v>44299</v>
      </c>
      <c r="E3658" s="88" t="s">
        <v>40</v>
      </c>
      <c r="F3658" s="88" t="s">
        <v>155</v>
      </c>
      <c r="G3658" s="88" t="s">
        <v>122</v>
      </c>
      <c r="H3658" s="91" t="s">
        <v>16</v>
      </c>
      <c r="I3658" s="92" t="n">
        <v>43</v>
      </c>
      <c r="J3658" s="93" t="n">
        <v>145</v>
      </c>
      <c r="K3658" s="94" t="n">
        <f aca="false">I3658 * J3658</f>
        <v>6235</v>
      </c>
      <c r="L3658" s="94" t="n">
        <f aca="false">K3658 *M3658</f>
        <v>2992.8</v>
      </c>
      <c r="M3658" s="95" t="n">
        <v>0.48</v>
      </c>
      <c r="N3658" s="88" t="s">
        <v>23</v>
      </c>
      <c r="O3658" s="91" t="s">
        <v>218</v>
      </c>
      <c r="P3658" s="0" t="str">
        <f aca="false">RIGHT(H3658,LEN(H3658) - FIND(" ", H3658))</f>
        <v>Apparel</v>
      </c>
    </row>
    <row r="3659" customFormat="false" ht="14.25" hidden="false" customHeight="true" outlineLevel="0" collapsed="false">
      <c r="B3659" s="88" t="s">
        <v>30</v>
      </c>
      <c r="C3659" s="89" t="n">
        <v>1128299</v>
      </c>
      <c r="D3659" s="90" t="n">
        <v>44299</v>
      </c>
      <c r="E3659" s="88" t="s">
        <v>34</v>
      </c>
      <c r="F3659" s="88" t="s">
        <v>92</v>
      </c>
      <c r="G3659" s="88" t="s">
        <v>81</v>
      </c>
      <c r="H3659" s="91" t="s">
        <v>32</v>
      </c>
      <c r="I3659" s="92" t="n">
        <v>45</v>
      </c>
      <c r="J3659" s="93" t="n">
        <v>142</v>
      </c>
      <c r="K3659" s="94" t="n">
        <f aca="false">I3659 * J3659</f>
        <v>6390</v>
      </c>
      <c r="L3659" s="94" t="n">
        <f aca="false">K3659 *M3659</f>
        <v>3258.9</v>
      </c>
      <c r="M3659" s="95" t="n">
        <v>0.51</v>
      </c>
      <c r="N3659" s="88" t="s">
        <v>23</v>
      </c>
      <c r="O3659" s="91" t="s">
        <v>218</v>
      </c>
      <c r="P3659" s="0" t="str">
        <f aca="false">RIGHT(H3659,LEN(H3659) - FIND(" ", H3659))</f>
        <v>Street Footwear</v>
      </c>
    </row>
    <row r="3660" customFormat="false" ht="14.25" hidden="false" customHeight="true" outlineLevel="0" collapsed="false">
      <c r="B3660" s="88" t="s">
        <v>30</v>
      </c>
      <c r="C3660" s="89" t="n">
        <v>1128299</v>
      </c>
      <c r="D3660" s="90" t="n">
        <v>44299</v>
      </c>
      <c r="E3660" s="88" t="s">
        <v>34</v>
      </c>
      <c r="F3660" s="88" t="s">
        <v>92</v>
      </c>
      <c r="G3660" s="88" t="s">
        <v>81</v>
      </c>
      <c r="H3660" s="91" t="s">
        <v>24</v>
      </c>
      <c r="I3660" s="92" t="n">
        <v>51</v>
      </c>
      <c r="J3660" s="93" t="n">
        <v>88</v>
      </c>
      <c r="K3660" s="94" t="n">
        <f aca="false">I3660 * J3660</f>
        <v>4488</v>
      </c>
      <c r="L3660" s="94" t="n">
        <f aca="false">K3660 *M3660</f>
        <v>2244</v>
      </c>
      <c r="M3660" s="95" t="n">
        <v>0.5</v>
      </c>
      <c r="N3660" s="88" t="s">
        <v>23</v>
      </c>
      <c r="O3660" s="91" t="s">
        <v>218</v>
      </c>
      <c r="P3660" s="0" t="str">
        <f aca="false">RIGHT(H3660,LEN(H3660) - FIND(" ", H3660))</f>
        <v>Athletic Footwear</v>
      </c>
    </row>
    <row r="3661" customFormat="false" ht="14.25" hidden="false" customHeight="true" outlineLevel="0" collapsed="false">
      <c r="B3661" s="88" t="s">
        <v>30</v>
      </c>
      <c r="C3661" s="89" t="n">
        <v>1128299</v>
      </c>
      <c r="D3661" s="90" t="n">
        <v>44299</v>
      </c>
      <c r="E3661" s="88" t="s">
        <v>34</v>
      </c>
      <c r="F3661" s="88" t="s">
        <v>92</v>
      </c>
      <c r="G3661" s="88" t="s">
        <v>81</v>
      </c>
      <c r="H3661" s="91" t="s">
        <v>48</v>
      </c>
      <c r="I3661" s="92" t="n">
        <v>50</v>
      </c>
      <c r="J3661" s="93" t="n">
        <v>94</v>
      </c>
      <c r="K3661" s="94" t="n">
        <f aca="false">I3661 * J3661</f>
        <v>4700</v>
      </c>
      <c r="L3661" s="94" t="n">
        <f aca="false">K3661 *M3661</f>
        <v>2350</v>
      </c>
      <c r="M3661" s="95" t="n">
        <v>0.5</v>
      </c>
      <c r="N3661" s="88" t="s">
        <v>23</v>
      </c>
      <c r="O3661" s="91" t="s">
        <v>219</v>
      </c>
      <c r="P3661" s="0" t="str">
        <f aca="false">RIGHT(H3661,LEN(H3661) - FIND(" ", H3661))</f>
        <v>Street Footwear</v>
      </c>
    </row>
    <row r="3662" customFormat="false" ht="14.25" hidden="false" customHeight="true" outlineLevel="0" collapsed="false">
      <c r="B3662" s="88" t="s">
        <v>30</v>
      </c>
      <c r="C3662" s="89" t="n">
        <v>1128299</v>
      </c>
      <c r="D3662" s="90" t="n">
        <v>44299</v>
      </c>
      <c r="E3662" s="88" t="s">
        <v>34</v>
      </c>
      <c r="F3662" s="88" t="s">
        <v>92</v>
      </c>
      <c r="G3662" s="88" t="s">
        <v>81</v>
      </c>
      <c r="H3662" s="91" t="s">
        <v>44</v>
      </c>
      <c r="I3662" s="92" t="n">
        <v>48</v>
      </c>
      <c r="J3662" s="93" t="n">
        <v>69</v>
      </c>
      <c r="K3662" s="94" t="n">
        <f aca="false">I3662 * J3662</f>
        <v>3312</v>
      </c>
      <c r="L3662" s="94" t="n">
        <f aca="false">K3662 *M3662</f>
        <v>1821.6</v>
      </c>
      <c r="M3662" s="95" t="n">
        <v>0.55</v>
      </c>
      <c r="N3662" s="88" t="s">
        <v>23</v>
      </c>
      <c r="O3662" s="91" t="s">
        <v>219</v>
      </c>
      <c r="P3662" s="0" t="str">
        <f aca="false">RIGHT(H3662,LEN(H3662) - FIND(" ", H3662))</f>
        <v>Athletic Footwear</v>
      </c>
    </row>
    <row r="3663" customFormat="false" ht="14.25" hidden="false" customHeight="true" outlineLevel="0" collapsed="false">
      <c r="B3663" s="88" t="s">
        <v>30</v>
      </c>
      <c r="C3663" s="89" t="n">
        <v>1128299</v>
      </c>
      <c r="D3663" s="90" t="n">
        <v>44299</v>
      </c>
      <c r="E3663" s="88" t="s">
        <v>34</v>
      </c>
      <c r="F3663" s="88" t="s">
        <v>92</v>
      </c>
      <c r="G3663" s="88" t="s">
        <v>81</v>
      </c>
      <c r="H3663" s="91" t="s">
        <v>16</v>
      </c>
      <c r="I3663" s="92" t="n">
        <v>52</v>
      </c>
      <c r="J3663" s="93" t="n">
        <v>53</v>
      </c>
      <c r="K3663" s="94" t="n">
        <f aca="false">I3663 * J3663</f>
        <v>2756</v>
      </c>
      <c r="L3663" s="94" t="n">
        <f aca="false">K3663 *M3663</f>
        <v>1322.88</v>
      </c>
      <c r="M3663" s="95" t="n">
        <v>0.48</v>
      </c>
      <c r="N3663" s="88" t="s">
        <v>23</v>
      </c>
      <c r="O3663" s="91" t="s">
        <v>218</v>
      </c>
      <c r="P3663" s="0" t="str">
        <f aca="false">RIGHT(H3663,LEN(H3663) - FIND(" ", H3663))</f>
        <v>Apparel</v>
      </c>
    </row>
    <row r="3664" customFormat="false" ht="14.25" hidden="false" customHeight="true" outlineLevel="0" collapsed="false">
      <c r="B3664" s="88" t="s">
        <v>30</v>
      </c>
      <c r="C3664" s="89" t="n">
        <v>1128299</v>
      </c>
      <c r="D3664" s="90" t="n">
        <v>44299</v>
      </c>
      <c r="E3664" s="88" t="s">
        <v>34</v>
      </c>
      <c r="F3664" s="88" t="s">
        <v>92</v>
      </c>
      <c r="G3664" s="88" t="s">
        <v>81</v>
      </c>
      <c r="H3664" s="91" t="s">
        <v>38</v>
      </c>
      <c r="I3664" s="92" t="n">
        <v>63</v>
      </c>
      <c r="J3664" s="93" t="n">
        <v>105</v>
      </c>
      <c r="K3664" s="94" t="n">
        <f aca="false">I3664 * J3664</f>
        <v>6615</v>
      </c>
      <c r="L3664" s="94" t="n">
        <f aca="false">K3664 *M3664</f>
        <v>2646</v>
      </c>
      <c r="M3664" s="95" t="n">
        <v>0.4</v>
      </c>
      <c r="N3664" s="88" t="s">
        <v>23</v>
      </c>
      <c r="O3664" s="91" t="s">
        <v>219</v>
      </c>
      <c r="P3664" s="0" t="str">
        <f aca="false">RIGHT(H3664,LEN(H3664) - FIND(" ", H3664))</f>
        <v>Apparel</v>
      </c>
    </row>
    <row r="3665" customFormat="false" ht="14.25" hidden="false" customHeight="true" outlineLevel="0" collapsed="false">
      <c r="B3665" s="88" t="s">
        <v>22</v>
      </c>
      <c r="C3665" s="89" t="n">
        <v>1197831</v>
      </c>
      <c r="D3665" s="90" t="n">
        <v>44299</v>
      </c>
      <c r="E3665" s="88" t="s">
        <v>29</v>
      </c>
      <c r="F3665" s="88" t="s">
        <v>105</v>
      </c>
      <c r="G3665" s="88" t="s">
        <v>160</v>
      </c>
      <c r="H3665" s="91" t="s">
        <v>32</v>
      </c>
      <c r="I3665" s="92" t="n">
        <v>24</v>
      </c>
      <c r="J3665" s="93" t="n">
        <v>150</v>
      </c>
      <c r="K3665" s="94" t="n">
        <f aca="false">I3665 * J3665</f>
        <v>3600</v>
      </c>
      <c r="L3665" s="94" t="n">
        <f aca="false">K3665 *M3665</f>
        <v>1620</v>
      </c>
      <c r="M3665" s="95" t="n">
        <v>0.45</v>
      </c>
      <c r="N3665" s="88" t="s">
        <v>23</v>
      </c>
      <c r="O3665" s="91" t="s">
        <v>218</v>
      </c>
      <c r="P3665" s="0" t="str">
        <f aca="false">RIGHT(H3665,LEN(H3665) - FIND(" ", H3665))</f>
        <v>Street Footwear</v>
      </c>
    </row>
    <row r="3666" customFormat="false" ht="14.25" hidden="false" customHeight="true" outlineLevel="0" collapsed="false">
      <c r="B3666" s="88" t="s">
        <v>22</v>
      </c>
      <c r="C3666" s="89" t="n">
        <v>1197831</v>
      </c>
      <c r="D3666" s="90" t="n">
        <v>44299</v>
      </c>
      <c r="E3666" s="88" t="s">
        <v>29</v>
      </c>
      <c r="F3666" s="88" t="s">
        <v>105</v>
      </c>
      <c r="G3666" s="88" t="s">
        <v>160</v>
      </c>
      <c r="H3666" s="91" t="s">
        <v>24</v>
      </c>
      <c r="I3666" s="92" t="n">
        <v>25</v>
      </c>
      <c r="J3666" s="93" t="n">
        <v>58</v>
      </c>
      <c r="K3666" s="94" t="n">
        <f aca="false">I3666 * J3666</f>
        <v>1450</v>
      </c>
      <c r="L3666" s="94" t="n">
        <f aca="false">K3666 *M3666</f>
        <v>696</v>
      </c>
      <c r="M3666" s="95" t="n">
        <v>0.48</v>
      </c>
      <c r="N3666" s="88" t="s">
        <v>23</v>
      </c>
      <c r="O3666" s="91" t="s">
        <v>218</v>
      </c>
      <c r="P3666" s="0" t="str">
        <f aca="false">RIGHT(H3666,LEN(H3666) - FIND(" ", H3666))</f>
        <v>Athletic Footwear</v>
      </c>
    </row>
    <row r="3667" customFormat="false" ht="14.25" hidden="false" customHeight="true" outlineLevel="0" collapsed="false">
      <c r="B3667" s="88" t="s">
        <v>22</v>
      </c>
      <c r="C3667" s="89" t="n">
        <v>1197831</v>
      </c>
      <c r="D3667" s="90" t="n">
        <v>44299</v>
      </c>
      <c r="E3667" s="88" t="s">
        <v>29</v>
      </c>
      <c r="F3667" s="88" t="s">
        <v>105</v>
      </c>
      <c r="G3667" s="88" t="s">
        <v>160</v>
      </c>
      <c r="H3667" s="91" t="s">
        <v>48</v>
      </c>
      <c r="I3667" s="92" t="n">
        <v>14</v>
      </c>
      <c r="J3667" s="93" t="n">
        <v>60</v>
      </c>
      <c r="K3667" s="94" t="n">
        <f aca="false">I3667 * J3667</f>
        <v>840</v>
      </c>
      <c r="L3667" s="94" t="n">
        <f aca="false">K3667 *M3667</f>
        <v>420</v>
      </c>
      <c r="M3667" s="95" t="n">
        <v>0.5</v>
      </c>
      <c r="N3667" s="88" t="s">
        <v>23</v>
      </c>
      <c r="O3667" s="91" t="s">
        <v>219</v>
      </c>
      <c r="P3667" s="0" t="str">
        <f aca="false">RIGHT(H3667,LEN(H3667) - FIND(" ", H3667))</f>
        <v>Street Footwear</v>
      </c>
    </row>
    <row r="3668" customFormat="false" ht="14.25" hidden="false" customHeight="true" outlineLevel="0" collapsed="false">
      <c r="B3668" s="88" t="s">
        <v>22</v>
      </c>
      <c r="C3668" s="89" t="n">
        <v>1197831</v>
      </c>
      <c r="D3668" s="90" t="n">
        <v>44299</v>
      </c>
      <c r="E3668" s="88" t="s">
        <v>29</v>
      </c>
      <c r="F3668" s="88" t="s">
        <v>105</v>
      </c>
      <c r="G3668" s="88" t="s">
        <v>160</v>
      </c>
      <c r="H3668" s="91" t="s">
        <v>44</v>
      </c>
      <c r="I3668" s="92" t="n">
        <v>19</v>
      </c>
      <c r="J3668" s="93" t="n">
        <v>35</v>
      </c>
      <c r="K3668" s="94" t="n">
        <f aca="false">I3668 * J3668</f>
        <v>665</v>
      </c>
      <c r="L3668" s="94" t="n">
        <f aca="false">K3668 *M3668</f>
        <v>299.25</v>
      </c>
      <c r="M3668" s="95" t="n">
        <v>0.45</v>
      </c>
      <c r="N3668" s="88" t="s">
        <v>23</v>
      </c>
      <c r="O3668" s="91" t="s">
        <v>219</v>
      </c>
      <c r="P3668" s="0" t="str">
        <f aca="false">RIGHT(H3668,LEN(H3668) - FIND(" ", H3668))</f>
        <v>Athletic Footwear</v>
      </c>
    </row>
    <row r="3669" customFormat="false" ht="14.25" hidden="false" customHeight="true" outlineLevel="0" collapsed="false">
      <c r="B3669" s="88" t="s">
        <v>22</v>
      </c>
      <c r="C3669" s="89" t="n">
        <v>1197831</v>
      </c>
      <c r="D3669" s="90" t="n">
        <v>44299</v>
      </c>
      <c r="E3669" s="88" t="s">
        <v>29</v>
      </c>
      <c r="F3669" s="88" t="s">
        <v>105</v>
      </c>
      <c r="G3669" s="88" t="s">
        <v>160</v>
      </c>
      <c r="H3669" s="91" t="s">
        <v>16</v>
      </c>
      <c r="I3669" s="92" t="n">
        <v>39</v>
      </c>
      <c r="J3669" s="93" t="n">
        <v>38</v>
      </c>
      <c r="K3669" s="94" t="n">
        <f aca="false">I3669 * J3669</f>
        <v>1482</v>
      </c>
      <c r="L3669" s="94" t="n">
        <f aca="false">K3669 *M3669</f>
        <v>726.18</v>
      </c>
      <c r="M3669" s="95" t="n">
        <v>0.49</v>
      </c>
      <c r="N3669" s="88" t="s">
        <v>23</v>
      </c>
      <c r="O3669" s="91" t="s">
        <v>218</v>
      </c>
      <c r="P3669" s="0" t="str">
        <f aca="false">RIGHT(H3669,LEN(H3669) - FIND(" ", H3669))</f>
        <v>Apparel</v>
      </c>
    </row>
    <row r="3670" customFormat="false" ht="14.25" hidden="false" customHeight="true" outlineLevel="0" collapsed="false">
      <c r="B3670" s="88" t="s">
        <v>22</v>
      </c>
      <c r="C3670" s="89" t="n">
        <v>1197831</v>
      </c>
      <c r="D3670" s="90" t="n">
        <v>44299</v>
      </c>
      <c r="E3670" s="88" t="s">
        <v>29</v>
      </c>
      <c r="F3670" s="88" t="s">
        <v>105</v>
      </c>
      <c r="G3670" s="88" t="s">
        <v>160</v>
      </c>
      <c r="H3670" s="91" t="s">
        <v>38</v>
      </c>
      <c r="I3670" s="92" t="n">
        <v>29</v>
      </c>
      <c r="J3670" s="93" t="n">
        <v>81</v>
      </c>
      <c r="K3670" s="94" t="n">
        <f aca="false">I3670 * J3670</f>
        <v>2349</v>
      </c>
      <c r="L3670" s="94" t="n">
        <f aca="false">K3670 *M3670</f>
        <v>1151.01</v>
      </c>
      <c r="M3670" s="95" t="n">
        <v>0.49</v>
      </c>
      <c r="N3670" s="88" t="s">
        <v>23</v>
      </c>
      <c r="O3670" s="91" t="s">
        <v>219</v>
      </c>
      <c r="P3670" s="0" t="str">
        <f aca="false">RIGHT(H3670,LEN(H3670) - FIND(" ", H3670))</f>
        <v>Apparel</v>
      </c>
    </row>
    <row r="3671" customFormat="false" ht="14.25" hidden="false" customHeight="true" outlineLevel="0" collapsed="false">
      <c r="B3671" s="88" t="s">
        <v>22</v>
      </c>
      <c r="C3671" s="89" t="n">
        <v>1189833</v>
      </c>
      <c r="D3671" s="90" t="n">
        <v>44299</v>
      </c>
      <c r="E3671" s="88" t="s">
        <v>18</v>
      </c>
      <c r="F3671" s="88" t="s">
        <v>19</v>
      </c>
      <c r="G3671" s="88" t="s">
        <v>129</v>
      </c>
      <c r="H3671" s="91" t="s">
        <v>32</v>
      </c>
      <c r="I3671" s="92" t="n">
        <v>32</v>
      </c>
      <c r="J3671" s="93" t="n">
        <v>240</v>
      </c>
      <c r="K3671" s="94" t="n">
        <f aca="false">I3671 * J3671</f>
        <v>7680</v>
      </c>
      <c r="L3671" s="94" t="n">
        <f aca="false">K3671 *M3671</f>
        <v>3609.6</v>
      </c>
      <c r="M3671" s="95" t="n">
        <v>0.47</v>
      </c>
      <c r="N3671" s="88" t="s">
        <v>31</v>
      </c>
      <c r="O3671" s="91" t="s">
        <v>218</v>
      </c>
      <c r="P3671" s="0" t="str">
        <f aca="false">RIGHT(H3671,LEN(H3671) - FIND(" ", H3671))</f>
        <v>Street Footwear</v>
      </c>
    </row>
    <row r="3672" customFormat="false" ht="14.25" hidden="false" customHeight="true" outlineLevel="0" collapsed="false">
      <c r="B3672" s="88" t="s">
        <v>30</v>
      </c>
      <c r="C3672" s="89" t="n">
        <v>1197831</v>
      </c>
      <c r="D3672" s="90" t="n">
        <v>44299</v>
      </c>
      <c r="E3672" s="88" t="s">
        <v>40</v>
      </c>
      <c r="F3672" s="88" t="s">
        <v>155</v>
      </c>
      <c r="G3672" s="88" t="s">
        <v>122</v>
      </c>
      <c r="H3672" s="91" t="s">
        <v>16</v>
      </c>
      <c r="I3672" s="92" t="n">
        <v>30</v>
      </c>
      <c r="J3672" s="93" t="n">
        <v>150</v>
      </c>
      <c r="K3672" s="94" t="n">
        <f aca="false">I3672 * J3672</f>
        <v>4500</v>
      </c>
      <c r="L3672" s="94" t="n">
        <f aca="false">K3672 *M3672</f>
        <v>1755</v>
      </c>
      <c r="M3672" s="95" t="n">
        <v>0.39</v>
      </c>
      <c r="N3672" s="88" t="s">
        <v>31</v>
      </c>
      <c r="O3672" s="91" t="s">
        <v>218</v>
      </c>
      <c r="P3672" s="0" t="str">
        <f aca="false">RIGHT(H3672,LEN(H3672) - FIND(" ", H3672))</f>
        <v>Apparel</v>
      </c>
    </row>
    <row r="3673" customFormat="false" ht="14.25" hidden="false" customHeight="true" outlineLevel="0" collapsed="false">
      <c r="B3673" s="88" t="s">
        <v>30</v>
      </c>
      <c r="C3673" s="89" t="n">
        <v>1128299</v>
      </c>
      <c r="D3673" s="90" t="n">
        <v>44299</v>
      </c>
      <c r="E3673" s="88" t="s">
        <v>34</v>
      </c>
      <c r="F3673" s="88" t="s">
        <v>92</v>
      </c>
      <c r="G3673" s="88" t="s">
        <v>81</v>
      </c>
      <c r="H3673" s="91" t="s">
        <v>32</v>
      </c>
      <c r="I3673" s="92" t="n">
        <v>37</v>
      </c>
      <c r="J3673" s="93" t="n">
        <v>179</v>
      </c>
      <c r="K3673" s="94" t="n">
        <f aca="false">I3673 * J3673</f>
        <v>6623</v>
      </c>
      <c r="L3673" s="94" t="n">
        <f aca="false">K3673 *M3673</f>
        <v>2847.89</v>
      </c>
      <c r="M3673" s="95" t="n">
        <v>0.43</v>
      </c>
      <c r="N3673" s="88" t="s">
        <v>31</v>
      </c>
      <c r="O3673" s="91" t="s">
        <v>218</v>
      </c>
      <c r="P3673" s="0" t="str">
        <f aca="false">RIGHT(H3673,LEN(H3673) - FIND(" ", H3673))</f>
        <v>Street Footwear</v>
      </c>
    </row>
    <row r="3674" customFormat="false" ht="14.25" hidden="false" customHeight="true" outlineLevel="0" collapsed="false">
      <c r="B3674" s="88" t="s">
        <v>30</v>
      </c>
      <c r="C3674" s="89" t="n">
        <v>1128299</v>
      </c>
      <c r="D3674" s="90" t="n">
        <v>44299</v>
      </c>
      <c r="E3674" s="88" t="s">
        <v>34</v>
      </c>
      <c r="F3674" s="88" t="s">
        <v>92</v>
      </c>
      <c r="G3674" s="88" t="s">
        <v>81</v>
      </c>
      <c r="H3674" s="91" t="s">
        <v>24</v>
      </c>
      <c r="I3674" s="92" t="n">
        <v>40</v>
      </c>
      <c r="J3674" s="93" t="n">
        <v>111</v>
      </c>
      <c r="K3674" s="94" t="n">
        <f aca="false">I3674 * J3674</f>
        <v>4440</v>
      </c>
      <c r="L3674" s="94" t="n">
        <f aca="false">K3674 *M3674</f>
        <v>1864.8</v>
      </c>
      <c r="M3674" s="95" t="n">
        <v>0.42</v>
      </c>
      <c r="N3674" s="88" t="s">
        <v>31</v>
      </c>
      <c r="O3674" s="91" t="s">
        <v>218</v>
      </c>
      <c r="P3674" s="0" t="str">
        <f aca="false">RIGHT(H3674,LEN(H3674) - FIND(" ", H3674))</f>
        <v>Athletic Footwear</v>
      </c>
    </row>
    <row r="3675" customFormat="false" ht="14.25" hidden="false" customHeight="true" outlineLevel="0" collapsed="false">
      <c r="B3675" s="88" t="s">
        <v>30</v>
      </c>
      <c r="C3675" s="89" t="n">
        <v>1128299</v>
      </c>
      <c r="D3675" s="90" t="n">
        <v>44299</v>
      </c>
      <c r="E3675" s="88" t="s">
        <v>34</v>
      </c>
      <c r="F3675" s="88" t="s">
        <v>92</v>
      </c>
      <c r="G3675" s="88" t="s">
        <v>81</v>
      </c>
      <c r="H3675" s="91" t="s">
        <v>48</v>
      </c>
      <c r="I3675" s="92" t="n">
        <v>36</v>
      </c>
      <c r="J3675" s="93" t="n">
        <v>113</v>
      </c>
      <c r="K3675" s="94" t="n">
        <f aca="false">I3675 * J3675</f>
        <v>4068</v>
      </c>
      <c r="L3675" s="94" t="n">
        <f aca="false">K3675 *M3675</f>
        <v>1505.16</v>
      </c>
      <c r="M3675" s="95" t="n">
        <v>0.37</v>
      </c>
      <c r="N3675" s="88" t="s">
        <v>31</v>
      </c>
      <c r="O3675" s="91" t="s">
        <v>219</v>
      </c>
      <c r="P3675" s="0" t="str">
        <f aca="false">RIGHT(H3675,LEN(H3675) - FIND(" ", H3675))</f>
        <v>Street Footwear</v>
      </c>
    </row>
    <row r="3676" customFormat="false" ht="14.25" hidden="false" customHeight="true" outlineLevel="0" collapsed="false">
      <c r="B3676" s="88" t="s">
        <v>30</v>
      </c>
      <c r="C3676" s="89" t="n">
        <v>1128299</v>
      </c>
      <c r="D3676" s="90" t="n">
        <v>44299</v>
      </c>
      <c r="E3676" s="88" t="s">
        <v>34</v>
      </c>
      <c r="F3676" s="88" t="s">
        <v>92</v>
      </c>
      <c r="G3676" s="88" t="s">
        <v>81</v>
      </c>
      <c r="H3676" s="91" t="s">
        <v>44</v>
      </c>
      <c r="I3676" s="92" t="n">
        <v>40</v>
      </c>
      <c r="J3676" s="93" t="n">
        <v>96</v>
      </c>
      <c r="K3676" s="94" t="n">
        <f aca="false">I3676 * J3676</f>
        <v>3840</v>
      </c>
      <c r="L3676" s="94" t="n">
        <f aca="false">K3676 *M3676</f>
        <v>1728</v>
      </c>
      <c r="M3676" s="95" t="n">
        <v>0.45</v>
      </c>
      <c r="N3676" s="88" t="s">
        <v>31</v>
      </c>
      <c r="O3676" s="91" t="s">
        <v>219</v>
      </c>
      <c r="P3676" s="0" t="str">
        <f aca="false">RIGHT(H3676,LEN(H3676) - FIND(" ", H3676))</f>
        <v>Athletic Footwear</v>
      </c>
    </row>
    <row r="3677" customFormat="false" ht="14.25" hidden="false" customHeight="true" outlineLevel="0" collapsed="false">
      <c r="B3677" s="88" t="s">
        <v>30</v>
      </c>
      <c r="C3677" s="89" t="n">
        <v>1128299</v>
      </c>
      <c r="D3677" s="90" t="n">
        <v>44299</v>
      </c>
      <c r="E3677" s="88" t="s">
        <v>34</v>
      </c>
      <c r="F3677" s="88" t="s">
        <v>92</v>
      </c>
      <c r="G3677" s="88" t="s">
        <v>81</v>
      </c>
      <c r="H3677" s="91" t="s">
        <v>16</v>
      </c>
      <c r="I3677" s="92" t="n">
        <v>38</v>
      </c>
      <c r="J3677" s="93" t="n">
        <v>56</v>
      </c>
      <c r="K3677" s="94" t="n">
        <f aca="false">I3677 * J3677</f>
        <v>2128</v>
      </c>
      <c r="L3677" s="94" t="n">
        <f aca="false">K3677 *M3677</f>
        <v>893.76</v>
      </c>
      <c r="M3677" s="95" t="n">
        <v>0.42</v>
      </c>
      <c r="N3677" s="88" t="s">
        <v>31</v>
      </c>
      <c r="O3677" s="91" t="s">
        <v>218</v>
      </c>
      <c r="P3677" s="0" t="str">
        <f aca="false">RIGHT(H3677,LEN(H3677) - FIND(" ", H3677))</f>
        <v>Apparel</v>
      </c>
    </row>
    <row r="3678" customFormat="false" ht="14.25" hidden="false" customHeight="true" outlineLevel="0" collapsed="false">
      <c r="B3678" s="88" t="s">
        <v>30</v>
      </c>
      <c r="C3678" s="89" t="n">
        <v>1128299</v>
      </c>
      <c r="D3678" s="90" t="n">
        <v>44299</v>
      </c>
      <c r="E3678" s="88" t="s">
        <v>34</v>
      </c>
      <c r="F3678" s="88" t="s">
        <v>92</v>
      </c>
      <c r="G3678" s="88" t="s">
        <v>81</v>
      </c>
      <c r="H3678" s="91" t="s">
        <v>38</v>
      </c>
      <c r="I3678" s="92" t="n">
        <v>56</v>
      </c>
      <c r="J3678" s="93" t="n">
        <v>112</v>
      </c>
      <c r="K3678" s="94" t="n">
        <f aca="false">I3678 * J3678</f>
        <v>6272</v>
      </c>
      <c r="L3678" s="94" t="n">
        <f aca="false">K3678 *M3678</f>
        <v>1756.16</v>
      </c>
      <c r="M3678" s="95" t="n">
        <v>0.28</v>
      </c>
      <c r="N3678" s="88" t="s">
        <v>31</v>
      </c>
      <c r="O3678" s="91" t="s">
        <v>219</v>
      </c>
      <c r="P3678" s="0" t="str">
        <f aca="false">RIGHT(H3678,LEN(H3678) - FIND(" ", H3678))</f>
        <v>Apparel</v>
      </c>
    </row>
    <row r="3679" customFormat="false" ht="14.25" hidden="false" customHeight="true" outlineLevel="0" collapsed="false">
      <c r="B3679" s="88" t="s">
        <v>22</v>
      </c>
      <c r="C3679" s="89" t="n">
        <v>1189833</v>
      </c>
      <c r="D3679" s="90" t="n">
        <v>44300</v>
      </c>
      <c r="E3679" s="88" t="s">
        <v>18</v>
      </c>
      <c r="F3679" s="88" t="s">
        <v>19</v>
      </c>
      <c r="G3679" s="88" t="s">
        <v>129</v>
      </c>
      <c r="H3679" s="91" t="s">
        <v>24</v>
      </c>
      <c r="I3679" s="92" t="n">
        <v>50</v>
      </c>
      <c r="J3679" s="93" t="n">
        <v>650</v>
      </c>
      <c r="K3679" s="94" t="n">
        <f aca="false">I3679 * J3679</f>
        <v>32500</v>
      </c>
      <c r="L3679" s="94" t="n">
        <f aca="false">K3679 *M3679</f>
        <v>8125</v>
      </c>
      <c r="M3679" s="95" t="n">
        <v>0.25</v>
      </c>
      <c r="N3679" s="88" t="s">
        <v>31</v>
      </c>
      <c r="O3679" s="91" t="s">
        <v>218</v>
      </c>
      <c r="P3679" s="0" t="str">
        <f aca="false">RIGHT(H3679,LEN(H3679) - FIND(" ", H3679))</f>
        <v>Athletic Footwear</v>
      </c>
    </row>
    <row r="3680" customFormat="false" ht="14.25" hidden="false" customHeight="true" outlineLevel="0" collapsed="false">
      <c r="B3680" s="88" t="s">
        <v>30</v>
      </c>
      <c r="C3680" s="89" t="n">
        <v>1197831</v>
      </c>
      <c r="D3680" s="90" t="n">
        <v>44300</v>
      </c>
      <c r="E3680" s="88" t="s">
        <v>40</v>
      </c>
      <c r="F3680" s="88" t="s">
        <v>155</v>
      </c>
      <c r="G3680" s="88" t="s">
        <v>122</v>
      </c>
      <c r="H3680" s="91" t="s">
        <v>38</v>
      </c>
      <c r="I3680" s="92" t="n">
        <v>50</v>
      </c>
      <c r="J3680" s="93" t="n">
        <v>875</v>
      </c>
      <c r="K3680" s="94" t="n">
        <f aca="false">I3680 * J3680</f>
        <v>43750</v>
      </c>
      <c r="L3680" s="94" t="n">
        <f aca="false">K3680 *M3680</f>
        <v>24062.5</v>
      </c>
      <c r="M3680" s="95" t="n">
        <v>0.55</v>
      </c>
      <c r="N3680" s="88" t="s">
        <v>31</v>
      </c>
      <c r="O3680" s="91" t="s">
        <v>219</v>
      </c>
      <c r="P3680" s="0" t="str">
        <f aca="false">RIGHT(H3680,LEN(H3680) - FIND(" ", H3680))</f>
        <v>Apparel</v>
      </c>
    </row>
    <row r="3681" customFormat="false" ht="14.25" hidden="false" customHeight="true" outlineLevel="0" collapsed="false">
      <c r="B3681" s="88" t="s">
        <v>13</v>
      </c>
      <c r="C3681" s="89" t="n">
        <v>1185732</v>
      </c>
      <c r="D3681" s="90" t="n">
        <v>44300</v>
      </c>
      <c r="E3681" s="88" t="s">
        <v>26</v>
      </c>
      <c r="F3681" s="88" t="s">
        <v>89</v>
      </c>
      <c r="G3681" s="88" t="s">
        <v>162</v>
      </c>
      <c r="H3681" s="91" t="s">
        <v>32</v>
      </c>
      <c r="I3681" s="92" t="n">
        <v>40</v>
      </c>
      <c r="J3681" s="93" t="n">
        <v>525</v>
      </c>
      <c r="K3681" s="94" t="n">
        <f aca="false">I3681 * J3681</f>
        <v>21000</v>
      </c>
      <c r="L3681" s="94" t="n">
        <f aca="false">K3681 *M3681</f>
        <v>7350</v>
      </c>
      <c r="M3681" s="95" t="n">
        <v>0.35</v>
      </c>
      <c r="N3681" s="88" t="s">
        <v>14</v>
      </c>
      <c r="O3681" s="91" t="s">
        <v>218</v>
      </c>
      <c r="P3681" s="0" t="str">
        <f aca="false">RIGHT(H3681,LEN(H3681) - FIND(" ", H3681))</f>
        <v>Street Footwear</v>
      </c>
    </row>
    <row r="3682" customFormat="false" ht="14.25" hidden="false" customHeight="true" outlineLevel="0" collapsed="false">
      <c r="B3682" s="88" t="s">
        <v>13</v>
      </c>
      <c r="C3682" s="89" t="n">
        <v>1185732</v>
      </c>
      <c r="D3682" s="90" t="n">
        <v>44300</v>
      </c>
      <c r="E3682" s="88" t="s">
        <v>26</v>
      </c>
      <c r="F3682" s="88" t="s">
        <v>89</v>
      </c>
      <c r="G3682" s="88" t="s">
        <v>162</v>
      </c>
      <c r="H3682" s="91" t="s">
        <v>24</v>
      </c>
      <c r="I3682" s="92" t="n">
        <v>40</v>
      </c>
      <c r="J3682" s="93" t="n">
        <v>225</v>
      </c>
      <c r="K3682" s="94" t="n">
        <f aca="false">I3682 * J3682</f>
        <v>9000</v>
      </c>
      <c r="L3682" s="94" t="n">
        <f aca="false">K3682 *M3682</f>
        <v>3150</v>
      </c>
      <c r="M3682" s="95" t="n">
        <v>0.35</v>
      </c>
      <c r="N3682" s="88" t="s">
        <v>14</v>
      </c>
      <c r="O3682" s="91" t="s">
        <v>218</v>
      </c>
      <c r="P3682" s="0" t="str">
        <f aca="false">RIGHT(H3682,LEN(H3682) - FIND(" ", H3682))</f>
        <v>Athletic Footwear</v>
      </c>
    </row>
    <row r="3683" customFormat="false" ht="14.25" hidden="false" customHeight="true" outlineLevel="0" collapsed="false">
      <c r="B3683" s="88" t="s">
        <v>13</v>
      </c>
      <c r="C3683" s="89" t="n">
        <v>1185732</v>
      </c>
      <c r="D3683" s="90" t="n">
        <v>44300</v>
      </c>
      <c r="E3683" s="88" t="s">
        <v>26</v>
      </c>
      <c r="F3683" s="88" t="s">
        <v>89</v>
      </c>
      <c r="G3683" s="88" t="s">
        <v>162</v>
      </c>
      <c r="H3683" s="91" t="s">
        <v>48</v>
      </c>
      <c r="I3683" s="92" t="n">
        <v>30</v>
      </c>
      <c r="J3683" s="93" t="n">
        <v>225</v>
      </c>
      <c r="K3683" s="94" t="n">
        <f aca="false">I3683 * J3683</f>
        <v>6750</v>
      </c>
      <c r="L3683" s="94" t="n">
        <f aca="false">K3683 *M3683</f>
        <v>2700</v>
      </c>
      <c r="M3683" s="95" t="n">
        <v>0.4</v>
      </c>
      <c r="N3683" s="88" t="s">
        <v>14</v>
      </c>
      <c r="O3683" s="91" t="s">
        <v>219</v>
      </c>
      <c r="P3683" s="0" t="str">
        <f aca="false">RIGHT(H3683,LEN(H3683) - FIND(" ", H3683))</f>
        <v>Street Footwear</v>
      </c>
    </row>
    <row r="3684" customFormat="false" ht="14.25" hidden="false" customHeight="true" outlineLevel="0" collapsed="false">
      <c r="B3684" s="88" t="s">
        <v>13</v>
      </c>
      <c r="C3684" s="89" t="n">
        <v>1185732</v>
      </c>
      <c r="D3684" s="90" t="n">
        <v>44300</v>
      </c>
      <c r="E3684" s="88" t="s">
        <v>26</v>
      </c>
      <c r="F3684" s="88" t="s">
        <v>89</v>
      </c>
      <c r="G3684" s="88" t="s">
        <v>162</v>
      </c>
      <c r="H3684" s="91" t="s">
        <v>44</v>
      </c>
      <c r="I3684" s="92" t="n">
        <v>35</v>
      </c>
      <c r="J3684" s="93" t="n">
        <v>150</v>
      </c>
      <c r="K3684" s="94" t="n">
        <f aca="false">I3684 * J3684</f>
        <v>5250</v>
      </c>
      <c r="L3684" s="94" t="n">
        <f aca="false">K3684 *M3684</f>
        <v>2100</v>
      </c>
      <c r="M3684" s="95" t="n">
        <v>0.4</v>
      </c>
      <c r="N3684" s="88" t="s">
        <v>14</v>
      </c>
      <c r="O3684" s="91" t="s">
        <v>219</v>
      </c>
      <c r="P3684" s="0" t="str">
        <f aca="false">RIGHT(H3684,LEN(H3684) - FIND(" ", H3684))</f>
        <v>Athletic Footwear</v>
      </c>
    </row>
    <row r="3685" customFormat="false" ht="14.25" hidden="false" customHeight="true" outlineLevel="0" collapsed="false">
      <c r="B3685" s="88" t="s">
        <v>13</v>
      </c>
      <c r="C3685" s="89" t="n">
        <v>1185732</v>
      </c>
      <c r="D3685" s="90" t="n">
        <v>44300</v>
      </c>
      <c r="E3685" s="88" t="s">
        <v>26</v>
      </c>
      <c r="F3685" s="88" t="s">
        <v>89</v>
      </c>
      <c r="G3685" s="88" t="s">
        <v>162</v>
      </c>
      <c r="H3685" s="91" t="s">
        <v>16</v>
      </c>
      <c r="I3685" s="92" t="n">
        <v>50</v>
      </c>
      <c r="J3685" s="93" t="n">
        <v>150</v>
      </c>
      <c r="K3685" s="94" t="n">
        <f aca="false">I3685 * J3685</f>
        <v>7500</v>
      </c>
      <c r="L3685" s="94" t="n">
        <f aca="false">K3685 *M3685</f>
        <v>2250</v>
      </c>
      <c r="M3685" s="95" t="n">
        <v>0.3</v>
      </c>
      <c r="N3685" s="88" t="s">
        <v>14</v>
      </c>
      <c r="O3685" s="91" t="s">
        <v>218</v>
      </c>
      <c r="P3685" s="0" t="str">
        <f aca="false">RIGHT(H3685,LEN(H3685) - FIND(" ", H3685))</f>
        <v>Apparel</v>
      </c>
    </row>
    <row r="3686" customFormat="false" ht="14.25" hidden="false" customHeight="true" outlineLevel="0" collapsed="false">
      <c r="B3686" s="88" t="s">
        <v>13</v>
      </c>
      <c r="C3686" s="89" t="n">
        <v>1185732</v>
      </c>
      <c r="D3686" s="90" t="n">
        <v>44300</v>
      </c>
      <c r="E3686" s="88" t="s">
        <v>26</v>
      </c>
      <c r="F3686" s="88" t="s">
        <v>89</v>
      </c>
      <c r="G3686" s="88" t="s">
        <v>162</v>
      </c>
      <c r="H3686" s="91" t="s">
        <v>38</v>
      </c>
      <c r="I3686" s="92" t="n">
        <v>40</v>
      </c>
      <c r="J3686" s="93" t="n">
        <v>300</v>
      </c>
      <c r="K3686" s="94" t="n">
        <f aca="false">I3686 * J3686</f>
        <v>12000</v>
      </c>
      <c r="L3686" s="94" t="n">
        <f aca="false">K3686 *M3686</f>
        <v>4800</v>
      </c>
      <c r="M3686" s="95" t="n">
        <v>0.4</v>
      </c>
      <c r="N3686" s="88" t="s">
        <v>14</v>
      </c>
      <c r="O3686" s="91" t="s">
        <v>219</v>
      </c>
      <c r="P3686" s="0" t="str">
        <f aca="false">RIGHT(H3686,LEN(H3686) - FIND(" ", H3686))</f>
        <v>Apparel</v>
      </c>
    </row>
    <row r="3687" customFormat="false" ht="14.25" hidden="false" customHeight="true" outlineLevel="0" collapsed="false">
      <c r="B3687" s="88" t="s">
        <v>30</v>
      </c>
      <c r="C3687" s="89" t="n">
        <v>1185732</v>
      </c>
      <c r="D3687" s="90" t="n">
        <v>44300</v>
      </c>
      <c r="E3687" s="88" t="s">
        <v>26</v>
      </c>
      <c r="F3687" s="88" t="s">
        <v>115</v>
      </c>
      <c r="G3687" s="88" t="s">
        <v>93</v>
      </c>
      <c r="H3687" s="91" t="s">
        <v>32</v>
      </c>
      <c r="I3687" s="92" t="n">
        <v>40</v>
      </c>
      <c r="J3687" s="93" t="n">
        <v>450</v>
      </c>
      <c r="K3687" s="94" t="n">
        <f aca="false">I3687 * J3687</f>
        <v>18000</v>
      </c>
      <c r="L3687" s="94" t="n">
        <f aca="false">K3687 *M3687</f>
        <v>5400</v>
      </c>
      <c r="M3687" s="95" t="n">
        <v>0.3</v>
      </c>
      <c r="N3687" s="88" t="s">
        <v>14</v>
      </c>
      <c r="O3687" s="91" t="s">
        <v>218</v>
      </c>
      <c r="P3687" s="0" t="str">
        <f aca="false">RIGHT(H3687,LEN(H3687) - FIND(" ", H3687))</f>
        <v>Street Footwear</v>
      </c>
    </row>
    <row r="3688" customFormat="false" ht="14.25" hidden="false" customHeight="true" outlineLevel="0" collapsed="false">
      <c r="B3688" s="88" t="s">
        <v>30</v>
      </c>
      <c r="C3688" s="89" t="n">
        <v>1185732</v>
      </c>
      <c r="D3688" s="90" t="n">
        <v>44300</v>
      </c>
      <c r="E3688" s="88" t="s">
        <v>26</v>
      </c>
      <c r="F3688" s="88" t="s">
        <v>115</v>
      </c>
      <c r="G3688" s="88" t="s">
        <v>93</v>
      </c>
      <c r="H3688" s="91" t="s">
        <v>24</v>
      </c>
      <c r="I3688" s="92" t="n">
        <v>40</v>
      </c>
      <c r="J3688" s="93" t="n">
        <v>150</v>
      </c>
      <c r="K3688" s="94" t="n">
        <f aca="false">I3688 * J3688</f>
        <v>6000</v>
      </c>
      <c r="L3688" s="94" t="n">
        <f aca="false">K3688 *M3688</f>
        <v>1800</v>
      </c>
      <c r="M3688" s="95" t="n">
        <v>0.3</v>
      </c>
      <c r="N3688" s="88" t="s">
        <v>14</v>
      </c>
      <c r="O3688" s="91" t="s">
        <v>218</v>
      </c>
      <c r="P3688" s="0" t="str">
        <f aca="false">RIGHT(H3688,LEN(H3688) - FIND(" ", H3688))</f>
        <v>Athletic Footwear</v>
      </c>
    </row>
    <row r="3689" customFormat="false" ht="14.25" hidden="false" customHeight="true" outlineLevel="0" collapsed="false">
      <c r="B3689" s="88" t="s">
        <v>30</v>
      </c>
      <c r="C3689" s="89" t="n">
        <v>1185732</v>
      </c>
      <c r="D3689" s="90" t="n">
        <v>44300</v>
      </c>
      <c r="E3689" s="88" t="s">
        <v>26</v>
      </c>
      <c r="F3689" s="88" t="s">
        <v>115</v>
      </c>
      <c r="G3689" s="88" t="s">
        <v>93</v>
      </c>
      <c r="H3689" s="91" t="s">
        <v>48</v>
      </c>
      <c r="I3689" s="92" t="n">
        <v>30</v>
      </c>
      <c r="J3689" s="93" t="n">
        <v>150</v>
      </c>
      <c r="K3689" s="94" t="n">
        <f aca="false">I3689 * J3689</f>
        <v>4500</v>
      </c>
      <c r="L3689" s="94" t="n">
        <f aca="false">K3689 *M3689</f>
        <v>1125</v>
      </c>
      <c r="M3689" s="95" t="n">
        <v>0.25</v>
      </c>
      <c r="N3689" s="88" t="s">
        <v>14</v>
      </c>
      <c r="O3689" s="91" t="s">
        <v>219</v>
      </c>
      <c r="P3689" s="0" t="str">
        <f aca="false">RIGHT(H3689,LEN(H3689) - FIND(" ", H3689))</f>
        <v>Street Footwear</v>
      </c>
    </row>
    <row r="3690" customFormat="false" ht="14.25" hidden="false" customHeight="true" outlineLevel="0" collapsed="false">
      <c r="B3690" s="88" t="s">
        <v>30</v>
      </c>
      <c r="C3690" s="89" t="n">
        <v>1185732</v>
      </c>
      <c r="D3690" s="90" t="n">
        <v>44300</v>
      </c>
      <c r="E3690" s="88" t="s">
        <v>26</v>
      </c>
      <c r="F3690" s="88" t="s">
        <v>115</v>
      </c>
      <c r="G3690" s="88" t="s">
        <v>93</v>
      </c>
      <c r="H3690" s="91" t="s">
        <v>44</v>
      </c>
      <c r="I3690" s="92" t="n">
        <v>35</v>
      </c>
      <c r="J3690" s="93" t="n">
        <v>125</v>
      </c>
      <c r="K3690" s="94" t="n">
        <f aca="false">I3690 * J3690</f>
        <v>4375</v>
      </c>
      <c r="L3690" s="94" t="n">
        <f aca="false">K3690 *M3690</f>
        <v>1093.75</v>
      </c>
      <c r="M3690" s="95" t="n">
        <v>0.25</v>
      </c>
      <c r="N3690" s="88" t="s">
        <v>14</v>
      </c>
      <c r="O3690" s="91" t="s">
        <v>219</v>
      </c>
      <c r="P3690" s="0" t="str">
        <f aca="false">RIGHT(H3690,LEN(H3690) - FIND(" ", H3690))</f>
        <v>Athletic Footwear</v>
      </c>
    </row>
    <row r="3691" customFormat="false" ht="14.25" hidden="false" customHeight="true" outlineLevel="0" collapsed="false">
      <c r="B3691" s="88" t="s">
        <v>30</v>
      </c>
      <c r="C3691" s="89" t="n">
        <v>1185732</v>
      </c>
      <c r="D3691" s="90" t="n">
        <v>44300</v>
      </c>
      <c r="E3691" s="88" t="s">
        <v>26</v>
      </c>
      <c r="F3691" s="88" t="s">
        <v>115</v>
      </c>
      <c r="G3691" s="88" t="s">
        <v>93</v>
      </c>
      <c r="H3691" s="91" t="s">
        <v>16</v>
      </c>
      <c r="I3691" s="92" t="n">
        <v>50</v>
      </c>
      <c r="J3691" s="93" t="n">
        <v>125</v>
      </c>
      <c r="K3691" s="94" t="n">
        <f aca="false">I3691 * J3691</f>
        <v>6250</v>
      </c>
      <c r="L3691" s="94" t="n">
        <f aca="false">K3691 *M3691</f>
        <v>1562.5</v>
      </c>
      <c r="M3691" s="95" t="n">
        <v>0.25</v>
      </c>
      <c r="N3691" s="88" t="s">
        <v>14</v>
      </c>
      <c r="O3691" s="91" t="s">
        <v>218</v>
      </c>
      <c r="P3691" s="0" t="str">
        <f aca="false">RIGHT(H3691,LEN(H3691) - FIND(" ", H3691))</f>
        <v>Apparel</v>
      </c>
    </row>
    <row r="3692" customFormat="false" ht="14.25" hidden="false" customHeight="true" outlineLevel="0" collapsed="false">
      <c r="B3692" s="88" t="s">
        <v>30</v>
      </c>
      <c r="C3692" s="89" t="n">
        <v>1185732</v>
      </c>
      <c r="D3692" s="90" t="n">
        <v>44300</v>
      </c>
      <c r="E3692" s="88" t="s">
        <v>26</v>
      </c>
      <c r="F3692" s="88" t="s">
        <v>115</v>
      </c>
      <c r="G3692" s="88" t="s">
        <v>93</v>
      </c>
      <c r="H3692" s="91" t="s">
        <v>38</v>
      </c>
      <c r="I3692" s="92" t="n">
        <v>40</v>
      </c>
      <c r="J3692" s="93" t="n">
        <v>275</v>
      </c>
      <c r="K3692" s="94" t="n">
        <f aca="false">I3692 * J3692</f>
        <v>11000</v>
      </c>
      <c r="L3692" s="94" t="n">
        <f aca="false">K3692 *M3692</f>
        <v>3300</v>
      </c>
      <c r="M3692" s="95" t="n">
        <v>0.3</v>
      </c>
      <c r="N3692" s="88" t="s">
        <v>14</v>
      </c>
      <c r="O3692" s="91" t="s">
        <v>219</v>
      </c>
      <c r="P3692" s="0" t="str">
        <f aca="false">RIGHT(H3692,LEN(H3692) - FIND(" ", H3692))</f>
        <v>Apparel</v>
      </c>
    </row>
    <row r="3693" customFormat="false" ht="14.25" hidden="false" customHeight="true" outlineLevel="0" collapsed="false">
      <c r="B3693" s="88" t="s">
        <v>22</v>
      </c>
      <c r="C3693" s="89" t="n">
        <v>1189833</v>
      </c>
      <c r="D3693" s="90" t="n">
        <v>44300</v>
      </c>
      <c r="E3693" s="88" t="s">
        <v>18</v>
      </c>
      <c r="F3693" s="88" t="s">
        <v>19</v>
      </c>
      <c r="G3693" s="88" t="s">
        <v>129</v>
      </c>
      <c r="H3693" s="91" t="s">
        <v>24</v>
      </c>
      <c r="I3693" s="92" t="n">
        <v>47</v>
      </c>
      <c r="J3693" s="93" t="n">
        <v>169</v>
      </c>
      <c r="K3693" s="94" t="n">
        <f aca="false">I3693 * J3693</f>
        <v>7943</v>
      </c>
      <c r="L3693" s="94" t="n">
        <f aca="false">K3693 *M3693</f>
        <v>2780.05</v>
      </c>
      <c r="M3693" s="95" t="n">
        <v>0.35</v>
      </c>
      <c r="N3693" s="88" t="s">
        <v>23</v>
      </c>
      <c r="O3693" s="91" t="s">
        <v>218</v>
      </c>
      <c r="P3693" s="0" t="str">
        <f aca="false">RIGHT(H3693,LEN(H3693) - FIND(" ", H3693))</f>
        <v>Athletic Footwear</v>
      </c>
    </row>
    <row r="3694" customFormat="false" ht="14.25" hidden="false" customHeight="true" outlineLevel="0" collapsed="false">
      <c r="B3694" s="88" t="s">
        <v>30</v>
      </c>
      <c r="C3694" s="89" t="n">
        <v>1197831</v>
      </c>
      <c r="D3694" s="90" t="n">
        <v>44300</v>
      </c>
      <c r="E3694" s="88" t="s">
        <v>40</v>
      </c>
      <c r="F3694" s="88" t="s">
        <v>155</v>
      </c>
      <c r="G3694" s="88" t="s">
        <v>122</v>
      </c>
      <c r="H3694" s="91" t="s">
        <v>38</v>
      </c>
      <c r="I3694" s="92" t="n">
        <v>49</v>
      </c>
      <c r="J3694" s="93" t="n">
        <v>236</v>
      </c>
      <c r="K3694" s="94" t="n">
        <f aca="false">I3694 * J3694</f>
        <v>11564</v>
      </c>
      <c r="L3694" s="94" t="n">
        <f aca="false">K3694 *M3694</f>
        <v>7516.6</v>
      </c>
      <c r="M3694" s="95" t="n">
        <v>0.65</v>
      </c>
      <c r="N3694" s="88" t="s">
        <v>23</v>
      </c>
      <c r="O3694" s="91" t="s">
        <v>219</v>
      </c>
      <c r="P3694" s="0" t="str">
        <f aca="false">RIGHT(H3694,LEN(H3694) - FIND(" ", H3694))</f>
        <v>Apparel</v>
      </c>
    </row>
    <row r="3695" customFormat="false" ht="14.25" hidden="false" customHeight="true" outlineLevel="0" collapsed="false">
      <c r="B3695" s="88" t="s">
        <v>13</v>
      </c>
      <c r="C3695" s="89" t="n">
        <v>1185732</v>
      </c>
      <c r="D3695" s="90" t="n">
        <v>44300</v>
      </c>
      <c r="E3695" s="88" t="s">
        <v>26</v>
      </c>
      <c r="F3695" s="88" t="s">
        <v>89</v>
      </c>
      <c r="G3695" s="88" t="s">
        <v>162</v>
      </c>
      <c r="H3695" s="91" t="s">
        <v>32</v>
      </c>
      <c r="I3695" s="92" t="n">
        <v>36</v>
      </c>
      <c r="J3695" s="93" t="n">
        <v>131</v>
      </c>
      <c r="K3695" s="94" t="n">
        <f aca="false">I3695 * J3695</f>
        <v>4716</v>
      </c>
      <c r="L3695" s="94" t="n">
        <f aca="false">K3695 *M3695</f>
        <v>2358</v>
      </c>
      <c r="M3695" s="95" t="n">
        <v>0.5</v>
      </c>
      <c r="N3695" s="88" t="s">
        <v>23</v>
      </c>
      <c r="O3695" s="91" t="s">
        <v>218</v>
      </c>
      <c r="P3695" s="0" t="str">
        <f aca="false">RIGHT(H3695,LEN(H3695) - FIND(" ", H3695))</f>
        <v>Street Footwear</v>
      </c>
    </row>
    <row r="3696" customFormat="false" ht="14.25" hidden="false" customHeight="true" outlineLevel="0" collapsed="false">
      <c r="B3696" s="88" t="s">
        <v>13</v>
      </c>
      <c r="C3696" s="89" t="n">
        <v>1185732</v>
      </c>
      <c r="D3696" s="90" t="n">
        <v>44300</v>
      </c>
      <c r="E3696" s="88" t="s">
        <v>26</v>
      </c>
      <c r="F3696" s="88" t="s">
        <v>89</v>
      </c>
      <c r="G3696" s="88" t="s">
        <v>162</v>
      </c>
      <c r="H3696" s="91" t="s">
        <v>24</v>
      </c>
      <c r="I3696" s="92" t="n">
        <v>38</v>
      </c>
      <c r="J3696" s="93" t="n">
        <v>61</v>
      </c>
      <c r="K3696" s="94" t="n">
        <f aca="false">I3696 * J3696</f>
        <v>2318</v>
      </c>
      <c r="L3696" s="94" t="n">
        <f aca="false">K3696 *M3696</f>
        <v>1089.46</v>
      </c>
      <c r="M3696" s="95" t="n">
        <v>0.47</v>
      </c>
      <c r="N3696" s="88" t="s">
        <v>23</v>
      </c>
      <c r="O3696" s="91" t="s">
        <v>218</v>
      </c>
      <c r="P3696" s="0" t="str">
        <f aca="false">RIGHT(H3696,LEN(H3696) - FIND(" ", H3696))</f>
        <v>Athletic Footwear</v>
      </c>
    </row>
    <row r="3697" customFormat="false" ht="14.25" hidden="false" customHeight="true" outlineLevel="0" collapsed="false">
      <c r="B3697" s="88" t="s">
        <v>13</v>
      </c>
      <c r="C3697" s="89" t="n">
        <v>1185732</v>
      </c>
      <c r="D3697" s="90" t="n">
        <v>44300</v>
      </c>
      <c r="E3697" s="88" t="s">
        <v>26</v>
      </c>
      <c r="F3697" s="88" t="s">
        <v>89</v>
      </c>
      <c r="G3697" s="88" t="s">
        <v>162</v>
      </c>
      <c r="H3697" s="91" t="s">
        <v>48</v>
      </c>
      <c r="I3697" s="92" t="n">
        <v>27</v>
      </c>
      <c r="J3697" s="93" t="n">
        <v>59</v>
      </c>
      <c r="K3697" s="94" t="n">
        <f aca="false">I3697 * J3697</f>
        <v>1593</v>
      </c>
      <c r="L3697" s="94" t="n">
        <f aca="false">K3697 *M3697</f>
        <v>876.15</v>
      </c>
      <c r="M3697" s="95" t="n">
        <v>0.55</v>
      </c>
      <c r="N3697" s="88" t="s">
        <v>23</v>
      </c>
      <c r="O3697" s="91" t="s">
        <v>219</v>
      </c>
      <c r="P3697" s="0" t="str">
        <f aca="false">RIGHT(H3697,LEN(H3697) - FIND(" ", H3697))</f>
        <v>Street Footwear</v>
      </c>
    </row>
    <row r="3698" customFormat="false" ht="14.25" hidden="false" customHeight="true" outlineLevel="0" collapsed="false">
      <c r="B3698" s="88" t="s">
        <v>13</v>
      </c>
      <c r="C3698" s="89" t="n">
        <v>1185732</v>
      </c>
      <c r="D3698" s="90" t="n">
        <v>44300</v>
      </c>
      <c r="E3698" s="88" t="s">
        <v>26</v>
      </c>
      <c r="F3698" s="88" t="s">
        <v>89</v>
      </c>
      <c r="G3698" s="88" t="s">
        <v>162</v>
      </c>
      <c r="H3698" s="91" t="s">
        <v>44</v>
      </c>
      <c r="I3698" s="92" t="n">
        <v>32</v>
      </c>
      <c r="J3698" s="93" t="n">
        <v>44</v>
      </c>
      <c r="K3698" s="94" t="n">
        <f aca="false">I3698 * J3698</f>
        <v>1408</v>
      </c>
      <c r="L3698" s="94" t="n">
        <f aca="false">K3698 *M3698</f>
        <v>718.08</v>
      </c>
      <c r="M3698" s="95" t="n">
        <v>0.51</v>
      </c>
      <c r="N3698" s="88" t="s">
        <v>23</v>
      </c>
      <c r="O3698" s="91" t="s">
        <v>219</v>
      </c>
      <c r="P3698" s="0" t="str">
        <f aca="false">RIGHT(H3698,LEN(H3698) - FIND(" ", H3698))</f>
        <v>Athletic Footwear</v>
      </c>
    </row>
    <row r="3699" customFormat="false" ht="14.25" hidden="false" customHeight="true" outlineLevel="0" collapsed="false">
      <c r="B3699" s="88" t="s">
        <v>13</v>
      </c>
      <c r="C3699" s="89" t="n">
        <v>1185732</v>
      </c>
      <c r="D3699" s="90" t="n">
        <v>44300</v>
      </c>
      <c r="E3699" s="88" t="s">
        <v>26</v>
      </c>
      <c r="F3699" s="88" t="s">
        <v>89</v>
      </c>
      <c r="G3699" s="88" t="s">
        <v>162</v>
      </c>
      <c r="H3699" s="91" t="s">
        <v>16</v>
      </c>
      <c r="I3699" s="92" t="n">
        <v>47</v>
      </c>
      <c r="J3699" s="93" t="n">
        <v>45</v>
      </c>
      <c r="K3699" s="94" t="n">
        <f aca="false">I3699 * J3699</f>
        <v>2115</v>
      </c>
      <c r="L3699" s="94" t="n">
        <f aca="false">K3699 *M3699</f>
        <v>951.75</v>
      </c>
      <c r="M3699" s="95" t="n">
        <v>0.45</v>
      </c>
      <c r="N3699" s="88" t="s">
        <v>23</v>
      </c>
      <c r="O3699" s="91" t="s">
        <v>218</v>
      </c>
      <c r="P3699" s="0" t="str">
        <f aca="false">RIGHT(H3699,LEN(H3699) - FIND(" ", H3699))</f>
        <v>Apparel</v>
      </c>
    </row>
    <row r="3700" customFormat="false" ht="14.25" hidden="false" customHeight="true" outlineLevel="0" collapsed="false">
      <c r="B3700" s="88" t="s">
        <v>13</v>
      </c>
      <c r="C3700" s="89" t="n">
        <v>1185732</v>
      </c>
      <c r="D3700" s="90" t="n">
        <v>44300</v>
      </c>
      <c r="E3700" s="88" t="s">
        <v>26</v>
      </c>
      <c r="F3700" s="88" t="s">
        <v>89</v>
      </c>
      <c r="G3700" s="88" t="s">
        <v>162</v>
      </c>
      <c r="H3700" s="91" t="s">
        <v>38</v>
      </c>
      <c r="I3700" s="92" t="n">
        <v>38</v>
      </c>
      <c r="J3700" s="93" t="n">
        <v>78</v>
      </c>
      <c r="K3700" s="94" t="n">
        <f aca="false">I3700 * J3700</f>
        <v>2964</v>
      </c>
      <c r="L3700" s="94" t="n">
        <f aca="false">K3700 *M3700</f>
        <v>1600.56</v>
      </c>
      <c r="M3700" s="95" t="n">
        <v>0.54</v>
      </c>
      <c r="N3700" s="88" t="s">
        <v>23</v>
      </c>
      <c r="O3700" s="91" t="s">
        <v>219</v>
      </c>
      <c r="P3700" s="0" t="str">
        <f aca="false">RIGHT(H3700,LEN(H3700) - FIND(" ", H3700))</f>
        <v>Apparel</v>
      </c>
    </row>
    <row r="3701" customFormat="false" ht="14.25" hidden="false" customHeight="true" outlineLevel="0" collapsed="false">
      <c r="B3701" s="88" t="s">
        <v>30</v>
      </c>
      <c r="C3701" s="89" t="n">
        <v>1185732</v>
      </c>
      <c r="D3701" s="90" t="n">
        <v>44300</v>
      </c>
      <c r="E3701" s="88" t="s">
        <v>26</v>
      </c>
      <c r="F3701" s="88" t="s">
        <v>115</v>
      </c>
      <c r="G3701" s="88" t="s">
        <v>93</v>
      </c>
      <c r="H3701" s="91" t="s">
        <v>32</v>
      </c>
      <c r="I3701" s="92" t="n">
        <v>38</v>
      </c>
      <c r="J3701" s="93" t="n">
        <v>117</v>
      </c>
      <c r="K3701" s="94" t="n">
        <f aca="false">I3701 * J3701</f>
        <v>4446</v>
      </c>
      <c r="L3701" s="94" t="n">
        <f aca="false">K3701 *M3701</f>
        <v>2000.7</v>
      </c>
      <c r="M3701" s="95" t="n">
        <v>0.45</v>
      </c>
      <c r="N3701" s="88" t="s">
        <v>23</v>
      </c>
      <c r="O3701" s="91" t="s">
        <v>218</v>
      </c>
      <c r="P3701" s="0" t="str">
        <f aca="false">RIGHT(H3701,LEN(H3701) - FIND(" ", H3701))</f>
        <v>Street Footwear</v>
      </c>
    </row>
    <row r="3702" customFormat="false" ht="14.25" hidden="false" customHeight="true" outlineLevel="0" collapsed="false">
      <c r="B3702" s="88" t="s">
        <v>30</v>
      </c>
      <c r="C3702" s="89" t="n">
        <v>1185732</v>
      </c>
      <c r="D3702" s="90" t="n">
        <v>44300</v>
      </c>
      <c r="E3702" s="88" t="s">
        <v>26</v>
      </c>
      <c r="F3702" s="88" t="s">
        <v>115</v>
      </c>
      <c r="G3702" s="88" t="s">
        <v>93</v>
      </c>
      <c r="H3702" s="91" t="s">
        <v>24</v>
      </c>
      <c r="I3702" s="92" t="n">
        <v>37</v>
      </c>
      <c r="J3702" s="93" t="n">
        <v>45</v>
      </c>
      <c r="K3702" s="94" t="n">
        <f aca="false">I3702 * J3702</f>
        <v>1665</v>
      </c>
      <c r="L3702" s="94" t="n">
        <f aca="false">K3702 *M3702</f>
        <v>732.6</v>
      </c>
      <c r="M3702" s="95" t="n">
        <v>0.44</v>
      </c>
      <c r="N3702" s="88" t="s">
        <v>23</v>
      </c>
      <c r="O3702" s="91" t="s">
        <v>218</v>
      </c>
      <c r="P3702" s="0" t="str">
        <f aca="false">RIGHT(H3702,LEN(H3702) - FIND(" ", H3702))</f>
        <v>Athletic Footwear</v>
      </c>
    </row>
    <row r="3703" customFormat="false" ht="14.25" hidden="false" customHeight="true" outlineLevel="0" collapsed="false">
      <c r="B3703" s="88" t="s">
        <v>30</v>
      </c>
      <c r="C3703" s="89" t="n">
        <v>1185732</v>
      </c>
      <c r="D3703" s="90" t="n">
        <v>44300</v>
      </c>
      <c r="E3703" s="88" t="s">
        <v>26</v>
      </c>
      <c r="F3703" s="88" t="s">
        <v>115</v>
      </c>
      <c r="G3703" s="88" t="s">
        <v>93</v>
      </c>
      <c r="H3703" s="91" t="s">
        <v>48</v>
      </c>
      <c r="I3703" s="92" t="n">
        <v>29</v>
      </c>
      <c r="J3703" s="93" t="n">
        <v>41</v>
      </c>
      <c r="K3703" s="94" t="n">
        <f aca="false">I3703 * J3703</f>
        <v>1189</v>
      </c>
      <c r="L3703" s="94" t="n">
        <f aca="false">K3703 *M3703</f>
        <v>416.15</v>
      </c>
      <c r="M3703" s="95" t="n">
        <v>0.35</v>
      </c>
      <c r="N3703" s="88" t="s">
        <v>23</v>
      </c>
      <c r="O3703" s="91" t="s">
        <v>219</v>
      </c>
      <c r="P3703" s="0" t="str">
        <f aca="false">RIGHT(H3703,LEN(H3703) - FIND(" ", H3703))</f>
        <v>Street Footwear</v>
      </c>
    </row>
    <row r="3704" customFormat="false" ht="14.25" hidden="false" customHeight="true" outlineLevel="0" collapsed="false">
      <c r="B3704" s="88" t="s">
        <v>30</v>
      </c>
      <c r="C3704" s="89" t="n">
        <v>1185732</v>
      </c>
      <c r="D3704" s="90" t="n">
        <v>44300</v>
      </c>
      <c r="E3704" s="88" t="s">
        <v>26</v>
      </c>
      <c r="F3704" s="88" t="s">
        <v>115</v>
      </c>
      <c r="G3704" s="88" t="s">
        <v>93</v>
      </c>
      <c r="H3704" s="91" t="s">
        <v>44</v>
      </c>
      <c r="I3704" s="92" t="n">
        <v>32</v>
      </c>
      <c r="J3704" s="93" t="n">
        <v>35</v>
      </c>
      <c r="K3704" s="94" t="n">
        <f aca="false">I3704 * J3704</f>
        <v>1120</v>
      </c>
      <c r="L3704" s="94" t="n">
        <f aca="false">K3704 *M3704</f>
        <v>436.8</v>
      </c>
      <c r="M3704" s="95" t="n">
        <v>0.39</v>
      </c>
      <c r="N3704" s="88" t="s">
        <v>23</v>
      </c>
      <c r="O3704" s="91" t="s">
        <v>219</v>
      </c>
      <c r="P3704" s="0" t="str">
        <f aca="false">RIGHT(H3704,LEN(H3704) - FIND(" ", H3704))</f>
        <v>Athletic Footwear</v>
      </c>
    </row>
    <row r="3705" customFormat="false" ht="14.25" hidden="false" customHeight="true" outlineLevel="0" collapsed="false">
      <c r="B3705" s="88" t="s">
        <v>30</v>
      </c>
      <c r="C3705" s="89" t="n">
        <v>1185732</v>
      </c>
      <c r="D3705" s="90" t="n">
        <v>44300</v>
      </c>
      <c r="E3705" s="88" t="s">
        <v>26</v>
      </c>
      <c r="F3705" s="88" t="s">
        <v>115</v>
      </c>
      <c r="G3705" s="88" t="s">
        <v>93</v>
      </c>
      <c r="H3705" s="91" t="s">
        <v>16</v>
      </c>
      <c r="I3705" s="92" t="n">
        <v>49</v>
      </c>
      <c r="J3705" s="93" t="n">
        <v>33</v>
      </c>
      <c r="K3705" s="94" t="n">
        <f aca="false">I3705 * J3705</f>
        <v>1617</v>
      </c>
      <c r="L3705" s="94" t="n">
        <f aca="false">K3705 *M3705</f>
        <v>614.46</v>
      </c>
      <c r="M3705" s="95" t="n">
        <v>0.38</v>
      </c>
      <c r="N3705" s="88" t="s">
        <v>23</v>
      </c>
      <c r="O3705" s="91" t="s">
        <v>218</v>
      </c>
      <c r="P3705" s="0" t="str">
        <f aca="false">RIGHT(H3705,LEN(H3705) - FIND(" ", H3705))</f>
        <v>Apparel</v>
      </c>
    </row>
    <row r="3706" customFormat="false" ht="14.25" hidden="false" customHeight="true" outlineLevel="0" collapsed="false">
      <c r="B3706" s="88" t="s">
        <v>30</v>
      </c>
      <c r="C3706" s="89" t="n">
        <v>1185732</v>
      </c>
      <c r="D3706" s="90" t="n">
        <v>44300</v>
      </c>
      <c r="E3706" s="88" t="s">
        <v>26</v>
      </c>
      <c r="F3706" s="88" t="s">
        <v>115</v>
      </c>
      <c r="G3706" s="88" t="s">
        <v>93</v>
      </c>
      <c r="H3706" s="91" t="s">
        <v>38</v>
      </c>
      <c r="I3706" s="92" t="n">
        <v>39</v>
      </c>
      <c r="J3706" s="93" t="n">
        <v>83</v>
      </c>
      <c r="K3706" s="94" t="n">
        <f aca="false">I3706 * J3706</f>
        <v>3237</v>
      </c>
      <c r="L3706" s="94" t="n">
        <f aca="false">K3706 *M3706</f>
        <v>1424.28</v>
      </c>
      <c r="M3706" s="95" t="n">
        <v>0.44</v>
      </c>
      <c r="N3706" s="88" t="s">
        <v>23</v>
      </c>
      <c r="O3706" s="91" t="s">
        <v>219</v>
      </c>
      <c r="P3706" s="0" t="str">
        <f aca="false">RIGHT(H3706,LEN(H3706) - FIND(" ", H3706))</f>
        <v>Apparel</v>
      </c>
    </row>
    <row r="3707" customFormat="false" ht="14.25" hidden="false" customHeight="true" outlineLevel="0" collapsed="false">
      <c r="B3707" s="88" t="s">
        <v>22</v>
      </c>
      <c r="C3707" s="89" t="n">
        <v>1189833</v>
      </c>
      <c r="D3707" s="90" t="n">
        <v>44300</v>
      </c>
      <c r="E3707" s="88" t="s">
        <v>18</v>
      </c>
      <c r="F3707" s="88" t="s">
        <v>19</v>
      </c>
      <c r="G3707" s="88" t="s">
        <v>129</v>
      </c>
      <c r="H3707" s="91" t="s">
        <v>24</v>
      </c>
      <c r="I3707" s="92" t="n">
        <v>34</v>
      </c>
      <c r="J3707" s="93" t="n">
        <v>221</v>
      </c>
      <c r="K3707" s="94" t="n">
        <f aca="false">I3707 * J3707</f>
        <v>7514</v>
      </c>
      <c r="L3707" s="94" t="n">
        <f aca="false">K3707 *M3707</f>
        <v>2254.2</v>
      </c>
      <c r="M3707" s="95" t="n">
        <v>0.3</v>
      </c>
      <c r="N3707" s="88" t="s">
        <v>31</v>
      </c>
      <c r="O3707" s="91" t="s">
        <v>218</v>
      </c>
      <c r="P3707" s="0" t="str">
        <f aca="false">RIGHT(H3707,LEN(H3707) - FIND(" ", H3707))</f>
        <v>Athletic Footwear</v>
      </c>
    </row>
    <row r="3708" customFormat="false" ht="14.25" hidden="false" customHeight="true" outlineLevel="0" collapsed="false">
      <c r="B3708" s="88" t="s">
        <v>30</v>
      </c>
      <c r="C3708" s="89" t="n">
        <v>1197831</v>
      </c>
      <c r="D3708" s="90" t="n">
        <v>44300</v>
      </c>
      <c r="E3708" s="88" t="s">
        <v>40</v>
      </c>
      <c r="F3708" s="88" t="s">
        <v>155</v>
      </c>
      <c r="G3708" s="88" t="s">
        <v>122</v>
      </c>
      <c r="H3708" s="91" t="s">
        <v>38</v>
      </c>
      <c r="I3708" s="92" t="n">
        <v>37</v>
      </c>
      <c r="J3708" s="93" t="n">
        <v>306</v>
      </c>
      <c r="K3708" s="94" t="n">
        <f aca="false">I3708 * J3708</f>
        <v>11322</v>
      </c>
      <c r="L3708" s="94" t="n">
        <f aca="false">K3708 *M3708</f>
        <v>6679.98</v>
      </c>
      <c r="M3708" s="95" t="n">
        <v>0.59</v>
      </c>
      <c r="N3708" s="88" t="s">
        <v>31</v>
      </c>
      <c r="O3708" s="91" t="s">
        <v>219</v>
      </c>
      <c r="P3708" s="0" t="str">
        <f aca="false">RIGHT(H3708,LEN(H3708) - FIND(" ", H3708))</f>
        <v>Apparel</v>
      </c>
    </row>
    <row r="3709" customFormat="false" ht="14.25" hidden="false" customHeight="true" outlineLevel="0" collapsed="false">
      <c r="B3709" s="88" t="s">
        <v>30</v>
      </c>
      <c r="C3709" s="89" t="n">
        <v>1185732</v>
      </c>
      <c r="D3709" s="90" t="n">
        <v>44300</v>
      </c>
      <c r="E3709" s="88" t="s">
        <v>26</v>
      </c>
      <c r="F3709" s="88" t="s">
        <v>115</v>
      </c>
      <c r="G3709" s="88" t="s">
        <v>93</v>
      </c>
      <c r="H3709" s="91" t="s">
        <v>32</v>
      </c>
      <c r="I3709" s="92" t="n">
        <v>28</v>
      </c>
      <c r="J3709" s="93" t="n">
        <v>149</v>
      </c>
      <c r="K3709" s="94" t="n">
        <f aca="false">I3709 * J3709</f>
        <v>4172</v>
      </c>
      <c r="L3709" s="94" t="n">
        <f aca="false">K3709 *M3709</f>
        <v>1376.76</v>
      </c>
      <c r="M3709" s="95" t="n">
        <v>0.33</v>
      </c>
      <c r="N3709" s="88" t="s">
        <v>31</v>
      </c>
      <c r="O3709" s="91" t="s">
        <v>218</v>
      </c>
      <c r="P3709" s="0" t="str">
        <f aca="false">RIGHT(H3709,LEN(H3709) - FIND(" ", H3709))</f>
        <v>Street Footwear</v>
      </c>
    </row>
    <row r="3710" customFormat="false" ht="14.25" hidden="false" customHeight="true" outlineLevel="0" collapsed="false">
      <c r="B3710" s="88" t="s">
        <v>30</v>
      </c>
      <c r="C3710" s="89" t="n">
        <v>1185732</v>
      </c>
      <c r="D3710" s="90" t="n">
        <v>44300</v>
      </c>
      <c r="E3710" s="88" t="s">
        <v>26</v>
      </c>
      <c r="F3710" s="88" t="s">
        <v>115</v>
      </c>
      <c r="G3710" s="88" t="s">
        <v>93</v>
      </c>
      <c r="H3710" s="91" t="s">
        <v>24</v>
      </c>
      <c r="I3710" s="92" t="n">
        <v>28</v>
      </c>
      <c r="J3710" s="93" t="n">
        <v>51</v>
      </c>
      <c r="K3710" s="94" t="n">
        <f aca="false">I3710 * J3710</f>
        <v>1428</v>
      </c>
      <c r="L3710" s="94" t="n">
        <f aca="false">K3710 *M3710</f>
        <v>514.08</v>
      </c>
      <c r="M3710" s="95" t="n">
        <v>0.36</v>
      </c>
      <c r="N3710" s="88" t="s">
        <v>31</v>
      </c>
      <c r="O3710" s="91" t="s">
        <v>218</v>
      </c>
      <c r="P3710" s="0" t="str">
        <f aca="false">RIGHT(H3710,LEN(H3710) - FIND(" ", H3710))</f>
        <v>Athletic Footwear</v>
      </c>
    </row>
    <row r="3711" customFormat="false" ht="14.25" hidden="false" customHeight="true" outlineLevel="0" collapsed="false">
      <c r="B3711" s="88" t="s">
        <v>30</v>
      </c>
      <c r="C3711" s="89" t="n">
        <v>1185732</v>
      </c>
      <c r="D3711" s="90" t="n">
        <v>44300</v>
      </c>
      <c r="E3711" s="88" t="s">
        <v>26</v>
      </c>
      <c r="F3711" s="88" t="s">
        <v>115</v>
      </c>
      <c r="G3711" s="88" t="s">
        <v>93</v>
      </c>
      <c r="H3711" s="91" t="s">
        <v>48</v>
      </c>
      <c r="I3711" s="92" t="n">
        <v>22</v>
      </c>
      <c r="J3711" s="93" t="n">
        <v>51</v>
      </c>
      <c r="K3711" s="94" t="n">
        <f aca="false">I3711 * J3711</f>
        <v>1122</v>
      </c>
      <c r="L3711" s="94" t="n">
        <f aca="false">K3711 *M3711</f>
        <v>347.82</v>
      </c>
      <c r="M3711" s="95" t="n">
        <v>0.31</v>
      </c>
      <c r="N3711" s="88" t="s">
        <v>31</v>
      </c>
      <c r="O3711" s="91" t="s">
        <v>219</v>
      </c>
      <c r="P3711" s="0" t="str">
        <f aca="false">RIGHT(H3711,LEN(H3711) - FIND(" ", H3711))</f>
        <v>Street Footwear</v>
      </c>
    </row>
    <row r="3712" customFormat="false" ht="14.25" hidden="false" customHeight="true" outlineLevel="0" collapsed="false">
      <c r="B3712" s="88" t="s">
        <v>30</v>
      </c>
      <c r="C3712" s="89" t="n">
        <v>1185732</v>
      </c>
      <c r="D3712" s="90" t="n">
        <v>44300</v>
      </c>
      <c r="E3712" s="88" t="s">
        <v>26</v>
      </c>
      <c r="F3712" s="88" t="s">
        <v>115</v>
      </c>
      <c r="G3712" s="88" t="s">
        <v>93</v>
      </c>
      <c r="H3712" s="91" t="s">
        <v>44</v>
      </c>
      <c r="I3712" s="92" t="n">
        <v>23</v>
      </c>
      <c r="J3712" s="93" t="n">
        <v>39</v>
      </c>
      <c r="K3712" s="94" t="n">
        <f aca="false">I3712 * J3712</f>
        <v>897</v>
      </c>
      <c r="L3712" s="94" t="n">
        <f aca="false">K3712 *M3712</f>
        <v>251.16</v>
      </c>
      <c r="M3712" s="95" t="n">
        <v>0.28</v>
      </c>
      <c r="N3712" s="88" t="s">
        <v>31</v>
      </c>
      <c r="O3712" s="91" t="s">
        <v>219</v>
      </c>
      <c r="P3712" s="0" t="str">
        <f aca="false">RIGHT(H3712,LEN(H3712) - FIND(" ", H3712))</f>
        <v>Athletic Footwear</v>
      </c>
    </row>
    <row r="3713" customFormat="false" ht="14.25" hidden="false" customHeight="true" outlineLevel="0" collapsed="false">
      <c r="B3713" s="88" t="s">
        <v>30</v>
      </c>
      <c r="C3713" s="89" t="n">
        <v>1185732</v>
      </c>
      <c r="D3713" s="90" t="n">
        <v>44300</v>
      </c>
      <c r="E3713" s="88" t="s">
        <v>26</v>
      </c>
      <c r="F3713" s="88" t="s">
        <v>115</v>
      </c>
      <c r="G3713" s="88" t="s">
        <v>93</v>
      </c>
      <c r="H3713" s="91" t="s">
        <v>16</v>
      </c>
      <c r="I3713" s="92" t="n">
        <v>33</v>
      </c>
      <c r="J3713" s="93" t="n">
        <v>44</v>
      </c>
      <c r="K3713" s="94" t="n">
        <f aca="false">I3713 * J3713</f>
        <v>1452</v>
      </c>
      <c r="L3713" s="94" t="n">
        <f aca="false">K3713 *M3713</f>
        <v>392.04</v>
      </c>
      <c r="M3713" s="95" t="n">
        <v>0.27</v>
      </c>
      <c r="N3713" s="88" t="s">
        <v>31</v>
      </c>
      <c r="O3713" s="91" t="s">
        <v>218</v>
      </c>
      <c r="P3713" s="0" t="str">
        <f aca="false">RIGHT(H3713,LEN(H3713) - FIND(" ", H3713))</f>
        <v>Apparel</v>
      </c>
    </row>
    <row r="3714" customFormat="false" ht="14.25" hidden="false" customHeight="true" outlineLevel="0" collapsed="false">
      <c r="B3714" s="88" t="s">
        <v>30</v>
      </c>
      <c r="C3714" s="89" t="n">
        <v>1185732</v>
      </c>
      <c r="D3714" s="90" t="n">
        <v>44300</v>
      </c>
      <c r="E3714" s="88" t="s">
        <v>26</v>
      </c>
      <c r="F3714" s="88" t="s">
        <v>115</v>
      </c>
      <c r="G3714" s="88" t="s">
        <v>93</v>
      </c>
      <c r="H3714" s="91" t="s">
        <v>38</v>
      </c>
      <c r="I3714" s="92" t="n">
        <v>30</v>
      </c>
      <c r="J3714" s="93" t="n">
        <v>94</v>
      </c>
      <c r="K3714" s="94" t="n">
        <f aca="false">I3714 * J3714</f>
        <v>2820</v>
      </c>
      <c r="L3714" s="94" t="n">
        <f aca="false">K3714 *M3714</f>
        <v>1015.2</v>
      </c>
      <c r="M3714" s="95" t="n">
        <v>0.36</v>
      </c>
      <c r="N3714" s="88" t="s">
        <v>31</v>
      </c>
      <c r="O3714" s="91" t="s">
        <v>219</v>
      </c>
      <c r="P3714" s="0" t="str">
        <f aca="false">RIGHT(H3714,LEN(H3714) - FIND(" ", H3714))</f>
        <v>Apparel</v>
      </c>
    </row>
    <row r="3715" customFormat="false" ht="14.25" hidden="false" customHeight="true" outlineLevel="0" collapsed="false">
      <c r="B3715" s="88" t="s">
        <v>22</v>
      </c>
      <c r="C3715" s="89" t="n">
        <v>1189833</v>
      </c>
      <c r="D3715" s="90" t="n">
        <v>44301</v>
      </c>
      <c r="E3715" s="88" t="s">
        <v>18</v>
      </c>
      <c r="F3715" s="88" t="s">
        <v>19</v>
      </c>
      <c r="G3715" s="88" t="s">
        <v>129</v>
      </c>
      <c r="H3715" s="91" t="s">
        <v>48</v>
      </c>
      <c r="I3715" s="92" t="n">
        <v>50</v>
      </c>
      <c r="J3715" s="93" t="n">
        <v>650</v>
      </c>
      <c r="K3715" s="94" t="n">
        <f aca="false">I3715 * J3715</f>
        <v>32500</v>
      </c>
      <c r="L3715" s="94" t="n">
        <f aca="false">K3715 *M3715</f>
        <v>13000</v>
      </c>
      <c r="M3715" s="95" t="n">
        <v>0.4</v>
      </c>
      <c r="N3715" s="88" t="s">
        <v>31</v>
      </c>
      <c r="O3715" s="91" t="s">
        <v>219</v>
      </c>
      <c r="P3715" s="0" t="str">
        <f aca="false">RIGHT(H3715,LEN(H3715) - FIND(" ", H3715))</f>
        <v>Street Footwear</v>
      </c>
    </row>
    <row r="3716" customFormat="false" ht="14.25" hidden="false" customHeight="true" outlineLevel="0" collapsed="false">
      <c r="B3716" s="88" t="s">
        <v>30</v>
      </c>
      <c r="C3716" s="89" t="n">
        <v>1197831</v>
      </c>
      <c r="D3716" s="90" t="n">
        <v>44301</v>
      </c>
      <c r="E3716" s="88" t="s">
        <v>40</v>
      </c>
      <c r="F3716" s="88" t="s">
        <v>155</v>
      </c>
      <c r="G3716" s="88" t="s">
        <v>122</v>
      </c>
      <c r="H3716" s="91" t="s">
        <v>32</v>
      </c>
      <c r="I3716" s="92" t="n">
        <v>40</v>
      </c>
      <c r="J3716" s="93" t="n">
        <v>825</v>
      </c>
      <c r="K3716" s="94" t="n">
        <f aca="false">I3716 * J3716</f>
        <v>33000</v>
      </c>
      <c r="L3716" s="94" t="n">
        <f aca="false">K3716 *M3716</f>
        <v>14850</v>
      </c>
      <c r="M3716" s="95" t="n">
        <v>0.45</v>
      </c>
      <c r="N3716" s="88" t="s">
        <v>31</v>
      </c>
      <c r="O3716" s="91" t="s">
        <v>218</v>
      </c>
      <c r="P3716" s="0" t="str">
        <f aca="false">RIGHT(H3716,LEN(H3716) - FIND(" ", H3716))</f>
        <v>Street Footwear</v>
      </c>
    </row>
    <row r="3717" customFormat="false" ht="14.25" hidden="false" customHeight="true" outlineLevel="0" collapsed="false">
      <c r="B3717" s="88" t="s">
        <v>22</v>
      </c>
      <c r="C3717" s="89" t="n">
        <v>1189833</v>
      </c>
      <c r="D3717" s="90" t="n">
        <v>44301</v>
      </c>
      <c r="E3717" s="88" t="s">
        <v>18</v>
      </c>
      <c r="F3717" s="88" t="s">
        <v>19</v>
      </c>
      <c r="G3717" s="88" t="s">
        <v>129</v>
      </c>
      <c r="H3717" s="91" t="s">
        <v>48</v>
      </c>
      <c r="I3717" s="92" t="n">
        <v>45</v>
      </c>
      <c r="J3717" s="93" t="n">
        <v>163</v>
      </c>
      <c r="K3717" s="94" t="n">
        <f aca="false">I3717 * J3717</f>
        <v>7335</v>
      </c>
      <c r="L3717" s="94" t="n">
        <f aca="false">K3717 *M3717</f>
        <v>3814.2</v>
      </c>
      <c r="M3717" s="95" t="n">
        <v>0.52</v>
      </c>
      <c r="N3717" s="88" t="s">
        <v>23</v>
      </c>
      <c r="O3717" s="91" t="s">
        <v>219</v>
      </c>
      <c r="P3717" s="0" t="str">
        <f aca="false">RIGHT(H3717,LEN(H3717) - FIND(" ", H3717))</f>
        <v>Street Footwear</v>
      </c>
    </row>
    <row r="3718" customFormat="false" ht="14.25" hidden="false" customHeight="true" outlineLevel="0" collapsed="false">
      <c r="B3718" s="88" t="s">
        <v>30</v>
      </c>
      <c r="C3718" s="89" t="n">
        <v>1197831</v>
      </c>
      <c r="D3718" s="90" t="n">
        <v>44301</v>
      </c>
      <c r="E3718" s="88" t="s">
        <v>40</v>
      </c>
      <c r="F3718" s="88" t="s">
        <v>155</v>
      </c>
      <c r="G3718" s="88" t="s">
        <v>122</v>
      </c>
      <c r="H3718" s="91" t="s">
        <v>32</v>
      </c>
      <c r="I3718" s="92" t="n">
        <v>36</v>
      </c>
      <c r="J3718" s="93" t="n">
        <v>215</v>
      </c>
      <c r="K3718" s="94" t="n">
        <f aca="false">I3718 * J3718</f>
        <v>7740</v>
      </c>
      <c r="L3718" s="94" t="n">
        <f aca="false">K3718 *M3718</f>
        <v>4411.8</v>
      </c>
      <c r="M3718" s="95" t="n">
        <v>0.57</v>
      </c>
      <c r="N3718" s="88" t="s">
        <v>23</v>
      </c>
      <c r="O3718" s="91" t="s">
        <v>218</v>
      </c>
      <c r="P3718" s="0" t="str">
        <f aca="false">RIGHT(H3718,LEN(H3718) - FIND(" ", H3718))</f>
        <v>Street Footwear</v>
      </c>
    </row>
    <row r="3719" customFormat="false" ht="14.25" hidden="false" customHeight="true" outlineLevel="0" collapsed="false">
      <c r="B3719" s="88" t="s">
        <v>22</v>
      </c>
      <c r="C3719" s="89" t="n">
        <v>1189833</v>
      </c>
      <c r="D3719" s="90" t="n">
        <v>44301</v>
      </c>
      <c r="E3719" s="88" t="s">
        <v>18</v>
      </c>
      <c r="F3719" s="88" t="s">
        <v>19</v>
      </c>
      <c r="G3719" s="88" t="s">
        <v>129</v>
      </c>
      <c r="H3719" s="91" t="s">
        <v>48</v>
      </c>
      <c r="I3719" s="92" t="n">
        <v>36</v>
      </c>
      <c r="J3719" s="93" t="n">
        <v>215</v>
      </c>
      <c r="K3719" s="94" t="n">
        <f aca="false">I3719 * J3719</f>
        <v>7740</v>
      </c>
      <c r="L3719" s="94" t="n">
        <f aca="false">K3719 *M3719</f>
        <v>3483</v>
      </c>
      <c r="M3719" s="95" t="n">
        <v>0.45</v>
      </c>
      <c r="N3719" s="88" t="s">
        <v>31</v>
      </c>
      <c r="O3719" s="91" t="s">
        <v>219</v>
      </c>
      <c r="P3719" s="0" t="str">
        <f aca="false">RIGHT(H3719,LEN(H3719) - FIND(" ", H3719))</f>
        <v>Street Footwear</v>
      </c>
    </row>
    <row r="3720" customFormat="false" ht="14.25" hidden="false" customHeight="true" outlineLevel="0" collapsed="false">
      <c r="B3720" s="88" t="s">
        <v>30</v>
      </c>
      <c r="C3720" s="89" t="n">
        <v>1197831</v>
      </c>
      <c r="D3720" s="90" t="n">
        <v>44301</v>
      </c>
      <c r="E3720" s="88" t="s">
        <v>40</v>
      </c>
      <c r="F3720" s="88" t="s">
        <v>155</v>
      </c>
      <c r="G3720" s="88" t="s">
        <v>122</v>
      </c>
      <c r="H3720" s="91" t="s">
        <v>32</v>
      </c>
      <c r="I3720" s="92" t="n">
        <v>29</v>
      </c>
      <c r="J3720" s="93" t="n">
        <v>272</v>
      </c>
      <c r="K3720" s="94" t="n">
        <f aca="false">I3720 * J3720</f>
        <v>7888</v>
      </c>
      <c r="L3720" s="94" t="n">
        <f aca="false">K3720 *M3720</f>
        <v>3944</v>
      </c>
      <c r="M3720" s="95" t="n">
        <v>0.5</v>
      </c>
      <c r="N3720" s="88" t="s">
        <v>31</v>
      </c>
      <c r="O3720" s="91" t="s">
        <v>218</v>
      </c>
      <c r="P3720" s="0" t="str">
        <f aca="false">RIGHT(H3720,LEN(H3720) - FIND(" ", H3720))</f>
        <v>Street Footwear</v>
      </c>
    </row>
    <row r="3721" customFormat="false" ht="14.25" hidden="false" customHeight="true" outlineLevel="0" collapsed="false">
      <c r="B3721" s="88" t="s">
        <v>22</v>
      </c>
      <c r="C3721" s="89" t="n">
        <v>1189833</v>
      </c>
      <c r="D3721" s="90" t="n">
        <v>44302</v>
      </c>
      <c r="E3721" s="88" t="s">
        <v>18</v>
      </c>
      <c r="F3721" s="88" t="s">
        <v>19</v>
      </c>
      <c r="G3721" s="88" t="s">
        <v>129</v>
      </c>
      <c r="H3721" s="91" t="s">
        <v>44</v>
      </c>
      <c r="I3721" s="92" t="n">
        <v>45</v>
      </c>
      <c r="J3721" s="93" t="n">
        <v>550</v>
      </c>
      <c r="K3721" s="94" t="n">
        <f aca="false">I3721 * J3721</f>
        <v>24750</v>
      </c>
      <c r="L3721" s="94" t="n">
        <f aca="false">K3721 *M3721</f>
        <v>8662.5</v>
      </c>
      <c r="M3721" s="95" t="n">
        <v>0.35</v>
      </c>
      <c r="N3721" s="88" t="s">
        <v>31</v>
      </c>
      <c r="O3721" s="91" t="s">
        <v>219</v>
      </c>
      <c r="P3721" s="0" t="str">
        <f aca="false">RIGHT(H3721,LEN(H3721) - FIND(" ", H3721))</f>
        <v>Athletic Footwear</v>
      </c>
    </row>
    <row r="3722" customFormat="false" ht="14.25" hidden="false" customHeight="true" outlineLevel="0" collapsed="false">
      <c r="B3722" s="88" t="s">
        <v>30</v>
      </c>
      <c r="C3722" s="89" t="n">
        <v>1197831</v>
      </c>
      <c r="D3722" s="90" t="n">
        <v>44302</v>
      </c>
      <c r="E3722" s="88" t="s">
        <v>40</v>
      </c>
      <c r="F3722" s="88" t="s">
        <v>155</v>
      </c>
      <c r="G3722" s="88" t="s">
        <v>122</v>
      </c>
      <c r="H3722" s="91" t="s">
        <v>24</v>
      </c>
      <c r="I3722" s="92" t="n">
        <v>45</v>
      </c>
      <c r="J3722" s="93" t="n">
        <v>825</v>
      </c>
      <c r="K3722" s="94" t="n">
        <f aca="false">I3722 * J3722</f>
        <v>37125</v>
      </c>
      <c r="L3722" s="94" t="n">
        <f aca="false">K3722 *M3722</f>
        <v>16706.25</v>
      </c>
      <c r="M3722" s="95" t="n">
        <v>0.45</v>
      </c>
      <c r="N3722" s="88" t="s">
        <v>31</v>
      </c>
      <c r="O3722" s="91" t="s">
        <v>218</v>
      </c>
      <c r="P3722" s="0" t="str">
        <f aca="false">RIGHT(H3722,LEN(H3722) - FIND(" ", H3722))</f>
        <v>Athletic Footwear</v>
      </c>
    </row>
    <row r="3723" customFormat="false" ht="14.25" hidden="false" customHeight="true" outlineLevel="0" collapsed="false">
      <c r="B3723" s="88" t="s">
        <v>30</v>
      </c>
      <c r="C3723" s="89" t="n">
        <v>1185732</v>
      </c>
      <c r="D3723" s="90" t="n">
        <v>44302</v>
      </c>
      <c r="E3723" s="88" t="s">
        <v>29</v>
      </c>
      <c r="F3723" s="88" t="s">
        <v>117</v>
      </c>
      <c r="G3723" s="88" t="s">
        <v>110</v>
      </c>
      <c r="H3723" s="91" t="s">
        <v>32</v>
      </c>
      <c r="I3723" s="92" t="n">
        <v>35</v>
      </c>
      <c r="J3723" s="93" t="n">
        <v>725</v>
      </c>
      <c r="K3723" s="94" t="n">
        <f aca="false">I3723 * J3723</f>
        <v>25375</v>
      </c>
      <c r="L3723" s="94" t="n">
        <f aca="false">K3723 *M3723</f>
        <v>12687.5</v>
      </c>
      <c r="M3723" s="95" t="n">
        <v>0.5</v>
      </c>
      <c r="N3723" s="88" t="s">
        <v>14</v>
      </c>
      <c r="O3723" s="91" t="s">
        <v>218</v>
      </c>
      <c r="P3723" s="0" t="str">
        <f aca="false">RIGHT(H3723,LEN(H3723) - FIND(" ", H3723))</f>
        <v>Street Footwear</v>
      </c>
    </row>
    <row r="3724" customFormat="false" ht="14.25" hidden="false" customHeight="true" outlineLevel="0" collapsed="false">
      <c r="B3724" s="88" t="s">
        <v>30</v>
      </c>
      <c r="C3724" s="89" t="n">
        <v>1185732</v>
      </c>
      <c r="D3724" s="90" t="n">
        <v>44302</v>
      </c>
      <c r="E3724" s="88" t="s">
        <v>29</v>
      </c>
      <c r="F3724" s="88" t="s">
        <v>117</v>
      </c>
      <c r="G3724" s="88" t="s">
        <v>110</v>
      </c>
      <c r="H3724" s="91" t="s">
        <v>24</v>
      </c>
      <c r="I3724" s="92" t="n">
        <v>40</v>
      </c>
      <c r="J3724" s="93" t="n">
        <v>425</v>
      </c>
      <c r="K3724" s="94" t="n">
        <f aca="false">I3724 * J3724</f>
        <v>17000</v>
      </c>
      <c r="L3724" s="94" t="n">
        <f aca="false">K3724 *M3724</f>
        <v>6800</v>
      </c>
      <c r="M3724" s="95" t="n">
        <v>0.4</v>
      </c>
      <c r="N3724" s="88" t="s">
        <v>14</v>
      </c>
      <c r="O3724" s="91" t="s">
        <v>218</v>
      </c>
      <c r="P3724" s="0" t="str">
        <f aca="false">RIGHT(H3724,LEN(H3724) - FIND(" ", H3724))</f>
        <v>Athletic Footwear</v>
      </c>
    </row>
    <row r="3725" customFormat="false" ht="14.25" hidden="false" customHeight="true" outlineLevel="0" collapsed="false">
      <c r="B3725" s="88" t="s">
        <v>30</v>
      </c>
      <c r="C3725" s="89" t="n">
        <v>1185732</v>
      </c>
      <c r="D3725" s="90" t="n">
        <v>44302</v>
      </c>
      <c r="E3725" s="88" t="s">
        <v>29</v>
      </c>
      <c r="F3725" s="88" t="s">
        <v>117</v>
      </c>
      <c r="G3725" s="88" t="s">
        <v>110</v>
      </c>
      <c r="H3725" s="91" t="s">
        <v>48</v>
      </c>
      <c r="I3725" s="92" t="n">
        <v>30</v>
      </c>
      <c r="J3725" s="93" t="n">
        <v>450</v>
      </c>
      <c r="K3725" s="94" t="n">
        <f aca="false">I3725 * J3725</f>
        <v>13500</v>
      </c>
      <c r="L3725" s="94" t="n">
        <f aca="false">K3725 *M3725</f>
        <v>4050</v>
      </c>
      <c r="M3725" s="95" t="n">
        <v>0.3</v>
      </c>
      <c r="N3725" s="88" t="s">
        <v>14</v>
      </c>
      <c r="O3725" s="91" t="s">
        <v>219</v>
      </c>
      <c r="P3725" s="0" t="str">
        <f aca="false">RIGHT(H3725,LEN(H3725) - FIND(" ", H3725))</f>
        <v>Street Footwear</v>
      </c>
    </row>
    <row r="3726" customFormat="false" ht="14.25" hidden="false" customHeight="true" outlineLevel="0" collapsed="false">
      <c r="B3726" s="88" t="s">
        <v>30</v>
      </c>
      <c r="C3726" s="89" t="n">
        <v>1185732</v>
      </c>
      <c r="D3726" s="90" t="n">
        <v>44302</v>
      </c>
      <c r="E3726" s="88" t="s">
        <v>29</v>
      </c>
      <c r="F3726" s="88" t="s">
        <v>117</v>
      </c>
      <c r="G3726" s="88" t="s">
        <v>110</v>
      </c>
      <c r="H3726" s="91" t="s">
        <v>44</v>
      </c>
      <c r="I3726" s="92" t="n">
        <v>35</v>
      </c>
      <c r="J3726" s="93" t="n">
        <v>375</v>
      </c>
      <c r="K3726" s="94" t="n">
        <f aca="false">I3726 * J3726</f>
        <v>13125</v>
      </c>
      <c r="L3726" s="94" t="n">
        <f aca="false">K3726 *M3726</f>
        <v>4593.75</v>
      </c>
      <c r="M3726" s="95" t="n">
        <v>0.35</v>
      </c>
      <c r="N3726" s="88" t="s">
        <v>14</v>
      </c>
      <c r="O3726" s="91" t="s">
        <v>219</v>
      </c>
      <c r="P3726" s="0" t="str">
        <f aca="false">RIGHT(H3726,LEN(H3726) - FIND(" ", H3726))</f>
        <v>Athletic Footwear</v>
      </c>
    </row>
    <row r="3727" customFormat="false" ht="14.25" hidden="false" customHeight="true" outlineLevel="0" collapsed="false">
      <c r="B3727" s="88" t="s">
        <v>30</v>
      </c>
      <c r="C3727" s="89" t="n">
        <v>1185732</v>
      </c>
      <c r="D3727" s="90" t="n">
        <v>44302</v>
      </c>
      <c r="E3727" s="88" t="s">
        <v>29</v>
      </c>
      <c r="F3727" s="88" t="s">
        <v>117</v>
      </c>
      <c r="G3727" s="88" t="s">
        <v>110</v>
      </c>
      <c r="H3727" s="91" t="s">
        <v>16</v>
      </c>
      <c r="I3727" s="92" t="n">
        <v>50</v>
      </c>
      <c r="J3727" s="93" t="n">
        <v>400</v>
      </c>
      <c r="K3727" s="94" t="n">
        <f aca="false">I3727 * J3727</f>
        <v>20000</v>
      </c>
      <c r="L3727" s="94" t="n">
        <f aca="false">K3727 *M3727</f>
        <v>8000</v>
      </c>
      <c r="M3727" s="95" t="n">
        <v>0.4</v>
      </c>
      <c r="N3727" s="88" t="s">
        <v>14</v>
      </c>
      <c r="O3727" s="91" t="s">
        <v>218</v>
      </c>
      <c r="P3727" s="0" t="str">
        <f aca="false">RIGHT(H3727,LEN(H3727) - FIND(" ", H3727))</f>
        <v>Apparel</v>
      </c>
    </row>
    <row r="3728" customFormat="false" ht="14.25" hidden="false" customHeight="true" outlineLevel="0" collapsed="false">
      <c r="B3728" s="88" t="s">
        <v>30</v>
      </c>
      <c r="C3728" s="89" t="n">
        <v>1185732</v>
      </c>
      <c r="D3728" s="90" t="n">
        <v>44302</v>
      </c>
      <c r="E3728" s="88" t="s">
        <v>29</v>
      </c>
      <c r="F3728" s="88" t="s">
        <v>117</v>
      </c>
      <c r="G3728" s="88" t="s">
        <v>110</v>
      </c>
      <c r="H3728" s="91" t="s">
        <v>38</v>
      </c>
      <c r="I3728" s="92" t="n">
        <v>40</v>
      </c>
      <c r="J3728" s="93" t="n">
        <v>525</v>
      </c>
      <c r="K3728" s="94" t="n">
        <f aca="false">I3728 * J3728</f>
        <v>21000</v>
      </c>
      <c r="L3728" s="94" t="n">
        <f aca="false">K3728 *M3728</f>
        <v>11550</v>
      </c>
      <c r="M3728" s="95" t="n">
        <v>0.55</v>
      </c>
      <c r="N3728" s="88" t="s">
        <v>14</v>
      </c>
      <c r="O3728" s="91" t="s">
        <v>219</v>
      </c>
      <c r="P3728" s="0" t="str">
        <f aca="false">RIGHT(H3728,LEN(H3728) - FIND(" ", H3728))</f>
        <v>Apparel</v>
      </c>
    </row>
    <row r="3729" customFormat="false" ht="14.25" hidden="false" customHeight="true" outlineLevel="0" collapsed="false">
      <c r="B3729" s="88" t="s">
        <v>22</v>
      </c>
      <c r="C3729" s="89" t="n">
        <v>1189833</v>
      </c>
      <c r="D3729" s="90" t="n">
        <v>44302</v>
      </c>
      <c r="E3729" s="88" t="s">
        <v>18</v>
      </c>
      <c r="F3729" s="88" t="s">
        <v>19</v>
      </c>
      <c r="G3729" s="88" t="s">
        <v>129</v>
      </c>
      <c r="H3729" s="91" t="s">
        <v>44</v>
      </c>
      <c r="I3729" s="92" t="n">
        <v>41</v>
      </c>
      <c r="J3729" s="93" t="n">
        <v>154</v>
      </c>
      <c r="K3729" s="94" t="n">
        <f aca="false">I3729 * J3729</f>
        <v>6314</v>
      </c>
      <c r="L3729" s="94" t="n">
        <f aca="false">K3729 *M3729</f>
        <v>3030.72</v>
      </c>
      <c r="M3729" s="95" t="n">
        <v>0.48</v>
      </c>
      <c r="N3729" s="88" t="s">
        <v>23</v>
      </c>
      <c r="O3729" s="91" t="s">
        <v>219</v>
      </c>
      <c r="P3729" s="0" t="str">
        <f aca="false">RIGHT(H3729,LEN(H3729) - FIND(" ", H3729))</f>
        <v>Athletic Footwear</v>
      </c>
    </row>
    <row r="3730" customFormat="false" ht="14.25" hidden="false" customHeight="true" outlineLevel="0" collapsed="false">
      <c r="B3730" s="88" t="s">
        <v>30</v>
      </c>
      <c r="C3730" s="89" t="n">
        <v>1197831</v>
      </c>
      <c r="D3730" s="90" t="n">
        <v>44302</v>
      </c>
      <c r="E3730" s="88" t="s">
        <v>40</v>
      </c>
      <c r="F3730" s="88" t="s">
        <v>155</v>
      </c>
      <c r="G3730" s="88" t="s">
        <v>122</v>
      </c>
      <c r="H3730" s="91" t="s">
        <v>24</v>
      </c>
      <c r="I3730" s="92" t="n">
        <v>43</v>
      </c>
      <c r="J3730" s="93" t="n">
        <v>206</v>
      </c>
      <c r="K3730" s="94" t="n">
        <f aca="false">I3730 * J3730</f>
        <v>8858</v>
      </c>
      <c r="L3730" s="94" t="n">
        <f aca="false">K3730 *M3730</f>
        <v>5137.64</v>
      </c>
      <c r="M3730" s="95" t="n">
        <v>0.58</v>
      </c>
      <c r="N3730" s="88" t="s">
        <v>23</v>
      </c>
      <c r="O3730" s="91" t="s">
        <v>218</v>
      </c>
      <c r="P3730" s="0" t="str">
        <f aca="false">RIGHT(H3730,LEN(H3730) - FIND(" ", H3730))</f>
        <v>Athletic Footwear</v>
      </c>
    </row>
    <row r="3731" customFormat="false" ht="14.25" hidden="false" customHeight="true" outlineLevel="0" collapsed="false">
      <c r="B3731" s="88" t="s">
        <v>30</v>
      </c>
      <c r="C3731" s="89" t="n">
        <v>1185732</v>
      </c>
      <c r="D3731" s="90" t="n">
        <v>44302</v>
      </c>
      <c r="E3731" s="88" t="s">
        <v>29</v>
      </c>
      <c r="F3731" s="88" t="s">
        <v>117</v>
      </c>
      <c r="G3731" s="88" t="s">
        <v>110</v>
      </c>
      <c r="H3731" s="91" t="s">
        <v>32</v>
      </c>
      <c r="I3731" s="92" t="n">
        <v>32</v>
      </c>
      <c r="J3731" s="93" t="n">
        <v>181</v>
      </c>
      <c r="K3731" s="94" t="n">
        <f aca="false">I3731 * J3731</f>
        <v>5792</v>
      </c>
      <c r="L3731" s="94" t="n">
        <f aca="false">K3731 *M3731</f>
        <v>3475.2</v>
      </c>
      <c r="M3731" s="95" t="n">
        <v>0.6</v>
      </c>
      <c r="N3731" s="88" t="s">
        <v>23</v>
      </c>
      <c r="O3731" s="91" t="s">
        <v>218</v>
      </c>
      <c r="P3731" s="0" t="str">
        <f aca="false">RIGHT(H3731,LEN(H3731) - FIND(" ", H3731))</f>
        <v>Street Footwear</v>
      </c>
    </row>
    <row r="3732" customFormat="false" ht="14.25" hidden="false" customHeight="true" outlineLevel="0" collapsed="false">
      <c r="B3732" s="88" t="s">
        <v>30</v>
      </c>
      <c r="C3732" s="89" t="n">
        <v>1185732</v>
      </c>
      <c r="D3732" s="90" t="n">
        <v>44302</v>
      </c>
      <c r="E3732" s="88" t="s">
        <v>29</v>
      </c>
      <c r="F3732" s="88" t="s">
        <v>117</v>
      </c>
      <c r="G3732" s="88" t="s">
        <v>110</v>
      </c>
      <c r="H3732" s="91" t="s">
        <v>24</v>
      </c>
      <c r="I3732" s="92" t="n">
        <v>38</v>
      </c>
      <c r="J3732" s="93" t="n">
        <v>111</v>
      </c>
      <c r="K3732" s="94" t="n">
        <f aca="false">I3732 * J3732</f>
        <v>4218</v>
      </c>
      <c r="L3732" s="94" t="n">
        <f aca="false">K3732 *M3732</f>
        <v>2235.54</v>
      </c>
      <c r="M3732" s="95" t="n">
        <v>0.53</v>
      </c>
      <c r="N3732" s="88" t="s">
        <v>23</v>
      </c>
      <c r="O3732" s="91" t="s">
        <v>218</v>
      </c>
      <c r="P3732" s="0" t="str">
        <f aca="false">RIGHT(H3732,LEN(H3732) - FIND(" ", H3732))</f>
        <v>Athletic Footwear</v>
      </c>
    </row>
    <row r="3733" customFormat="false" ht="14.25" hidden="false" customHeight="true" outlineLevel="0" collapsed="false">
      <c r="B3733" s="88" t="s">
        <v>30</v>
      </c>
      <c r="C3733" s="89" t="n">
        <v>1185732</v>
      </c>
      <c r="D3733" s="90" t="n">
        <v>44302</v>
      </c>
      <c r="E3733" s="88" t="s">
        <v>29</v>
      </c>
      <c r="F3733" s="88" t="s">
        <v>117</v>
      </c>
      <c r="G3733" s="88" t="s">
        <v>110</v>
      </c>
      <c r="H3733" s="91" t="s">
        <v>48</v>
      </c>
      <c r="I3733" s="92" t="n">
        <v>27</v>
      </c>
      <c r="J3733" s="93" t="n">
        <v>135</v>
      </c>
      <c r="K3733" s="94" t="n">
        <f aca="false">I3733 * J3733</f>
        <v>3645</v>
      </c>
      <c r="L3733" s="94" t="n">
        <f aca="false">K3733 *M3733</f>
        <v>1530.9</v>
      </c>
      <c r="M3733" s="95" t="n">
        <v>0.42</v>
      </c>
      <c r="N3733" s="88" t="s">
        <v>23</v>
      </c>
      <c r="O3733" s="91" t="s">
        <v>219</v>
      </c>
      <c r="P3733" s="0" t="str">
        <f aca="false">RIGHT(H3733,LEN(H3733) - FIND(" ", H3733))</f>
        <v>Street Footwear</v>
      </c>
    </row>
    <row r="3734" customFormat="false" ht="14.25" hidden="false" customHeight="true" outlineLevel="0" collapsed="false">
      <c r="B3734" s="88" t="s">
        <v>30</v>
      </c>
      <c r="C3734" s="89" t="n">
        <v>1185732</v>
      </c>
      <c r="D3734" s="90" t="n">
        <v>44302</v>
      </c>
      <c r="E3734" s="88" t="s">
        <v>29</v>
      </c>
      <c r="F3734" s="88" t="s">
        <v>117</v>
      </c>
      <c r="G3734" s="88" t="s">
        <v>110</v>
      </c>
      <c r="H3734" s="91" t="s">
        <v>44</v>
      </c>
      <c r="I3734" s="92" t="n">
        <v>32</v>
      </c>
      <c r="J3734" s="93" t="n">
        <v>109</v>
      </c>
      <c r="K3734" s="94" t="n">
        <f aca="false">I3734 * J3734</f>
        <v>3488</v>
      </c>
      <c r="L3734" s="94" t="n">
        <f aca="false">K3734 *M3734</f>
        <v>1604.48</v>
      </c>
      <c r="M3734" s="95" t="n">
        <v>0.46</v>
      </c>
      <c r="N3734" s="88" t="s">
        <v>23</v>
      </c>
      <c r="O3734" s="91" t="s">
        <v>219</v>
      </c>
      <c r="P3734" s="0" t="str">
        <f aca="false">RIGHT(H3734,LEN(H3734) - FIND(" ", H3734))</f>
        <v>Athletic Footwear</v>
      </c>
    </row>
    <row r="3735" customFormat="false" ht="14.25" hidden="false" customHeight="true" outlineLevel="0" collapsed="false">
      <c r="B3735" s="88" t="s">
        <v>30</v>
      </c>
      <c r="C3735" s="89" t="n">
        <v>1185732</v>
      </c>
      <c r="D3735" s="90" t="n">
        <v>44302</v>
      </c>
      <c r="E3735" s="88" t="s">
        <v>29</v>
      </c>
      <c r="F3735" s="88" t="s">
        <v>117</v>
      </c>
      <c r="G3735" s="88" t="s">
        <v>110</v>
      </c>
      <c r="H3735" s="91" t="s">
        <v>16</v>
      </c>
      <c r="I3735" s="92" t="n">
        <v>45</v>
      </c>
      <c r="J3735" s="93" t="n">
        <v>120</v>
      </c>
      <c r="K3735" s="94" t="n">
        <f aca="false">I3735 * J3735</f>
        <v>5400</v>
      </c>
      <c r="L3735" s="94" t="n">
        <f aca="false">K3735 *M3735</f>
        <v>2700</v>
      </c>
      <c r="M3735" s="95" t="n">
        <v>0.5</v>
      </c>
      <c r="N3735" s="88" t="s">
        <v>23</v>
      </c>
      <c r="O3735" s="91" t="s">
        <v>218</v>
      </c>
      <c r="P3735" s="0" t="str">
        <f aca="false">RIGHT(H3735,LEN(H3735) - FIND(" ", H3735))</f>
        <v>Apparel</v>
      </c>
    </row>
    <row r="3736" customFormat="false" ht="14.25" hidden="false" customHeight="true" outlineLevel="0" collapsed="false">
      <c r="B3736" s="88" t="s">
        <v>30</v>
      </c>
      <c r="C3736" s="89" t="n">
        <v>1185732</v>
      </c>
      <c r="D3736" s="90" t="n">
        <v>44302</v>
      </c>
      <c r="E3736" s="88" t="s">
        <v>29</v>
      </c>
      <c r="F3736" s="88" t="s">
        <v>117</v>
      </c>
      <c r="G3736" s="88" t="s">
        <v>110</v>
      </c>
      <c r="H3736" s="91" t="s">
        <v>38</v>
      </c>
      <c r="I3736" s="92" t="n">
        <v>37</v>
      </c>
      <c r="J3736" s="93" t="n">
        <v>152</v>
      </c>
      <c r="K3736" s="94" t="n">
        <f aca="false">I3736 * J3736</f>
        <v>5624</v>
      </c>
      <c r="L3736" s="94" t="n">
        <f aca="false">K3736 *M3736</f>
        <v>3880.56</v>
      </c>
      <c r="M3736" s="95" t="n">
        <v>0.69</v>
      </c>
      <c r="N3736" s="88" t="s">
        <v>23</v>
      </c>
      <c r="O3736" s="91" t="s">
        <v>219</v>
      </c>
      <c r="P3736" s="0" t="str">
        <f aca="false">RIGHT(H3736,LEN(H3736) - FIND(" ", H3736))</f>
        <v>Apparel</v>
      </c>
    </row>
    <row r="3737" customFormat="false" ht="14.25" hidden="false" customHeight="true" outlineLevel="0" collapsed="false">
      <c r="B3737" s="88" t="s">
        <v>22</v>
      </c>
      <c r="C3737" s="89" t="n">
        <v>1189833</v>
      </c>
      <c r="D3737" s="90" t="n">
        <v>44302</v>
      </c>
      <c r="E3737" s="88" t="s">
        <v>18</v>
      </c>
      <c r="F3737" s="88" t="s">
        <v>19</v>
      </c>
      <c r="G3737" s="88" t="s">
        <v>129</v>
      </c>
      <c r="H3737" s="91" t="s">
        <v>44</v>
      </c>
      <c r="I3737" s="92" t="n">
        <v>33</v>
      </c>
      <c r="J3737" s="93" t="n">
        <v>193</v>
      </c>
      <c r="K3737" s="94" t="n">
        <f aca="false">I3737 * J3737</f>
        <v>6369</v>
      </c>
      <c r="L3737" s="94" t="n">
        <f aca="false">K3737 *M3737</f>
        <v>2420.22</v>
      </c>
      <c r="M3737" s="95" t="n">
        <v>0.38</v>
      </c>
      <c r="N3737" s="88" t="s">
        <v>31</v>
      </c>
      <c r="O3737" s="91" t="s">
        <v>219</v>
      </c>
      <c r="P3737" s="0" t="str">
        <f aca="false">RIGHT(H3737,LEN(H3737) - FIND(" ", H3737))</f>
        <v>Athletic Footwear</v>
      </c>
    </row>
    <row r="3738" customFormat="false" ht="14.25" hidden="false" customHeight="true" outlineLevel="0" collapsed="false">
      <c r="B3738" s="88" t="s">
        <v>30</v>
      </c>
      <c r="C3738" s="89" t="n">
        <v>1197831</v>
      </c>
      <c r="D3738" s="90" t="n">
        <v>44302</v>
      </c>
      <c r="E3738" s="88" t="s">
        <v>40</v>
      </c>
      <c r="F3738" s="88" t="s">
        <v>155</v>
      </c>
      <c r="G3738" s="88" t="s">
        <v>122</v>
      </c>
      <c r="H3738" s="91" t="s">
        <v>24</v>
      </c>
      <c r="I3738" s="92" t="n">
        <v>30</v>
      </c>
      <c r="J3738" s="93" t="n">
        <v>264</v>
      </c>
      <c r="K3738" s="94" t="n">
        <f aca="false">I3738 * J3738</f>
        <v>7920</v>
      </c>
      <c r="L3738" s="94" t="n">
        <f aca="false">K3738 *M3738</f>
        <v>3960</v>
      </c>
      <c r="M3738" s="95" t="n">
        <v>0.5</v>
      </c>
      <c r="N3738" s="88" t="s">
        <v>31</v>
      </c>
      <c r="O3738" s="91" t="s">
        <v>218</v>
      </c>
      <c r="P3738" s="0" t="str">
        <f aca="false">RIGHT(H3738,LEN(H3738) - FIND(" ", H3738))</f>
        <v>Athletic Footwear</v>
      </c>
    </row>
    <row r="3739" customFormat="false" ht="14.25" hidden="false" customHeight="true" outlineLevel="0" collapsed="false">
      <c r="B3739" s="88" t="s">
        <v>22</v>
      </c>
      <c r="C3739" s="89" t="n">
        <v>1189833</v>
      </c>
      <c r="D3739" s="90" t="n">
        <v>44303</v>
      </c>
      <c r="E3739" s="88" t="s">
        <v>18</v>
      </c>
      <c r="F3739" s="88" t="s">
        <v>19</v>
      </c>
      <c r="G3739" s="88" t="s">
        <v>129</v>
      </c>
      <c r="H3739" s="91" t="s">
        <v>16</v>
      </c>
      <c r="I3739" s="92" t="n">
        <v>50</v>
      </c>
      <c r="J3739" s="93" t="n">
        <v>450</v>
      </c>
      <c r="K3739" s="94" t="n">
        <f aca="false">I3739 * J3739</f>
        <v>22500</v>
      </c>
      <c r="L3739" s="94" t="n">
        <f aca="false">K3739 *M3739</f>
        <v>12375</v>
      </c>
      <c r="M3739" s="95" t="n">
        <v>0.55</v>
      </c>
      <c r="N3739" s="88" t="s">
        <v>31</v>
      </c>
      <c r="O3739" s="91" t="s">
        <v>218</v>
      </c>
      <c r="P3739" s="0" t="str">
        <f aca="false">RIGHT(H3739,LEN(H3739) - FIND(" ", H3739))</f>
        <v>Apparel</v>
      </c>
    </row>
    <row r="3740" customFormat="false" ht="14.25" hidden="false" customHeight="true" outlineLevel="0" collapsed="false">
      <c r="B3740" s="88" t="s">
        <v>30</v>
      </c>
      <c r="C3740" s="89" t="n">
        <v>1197831</v>
      </c>
      <c r="D3740" s="90" t="n">
        <v>44303</v>
      </c>
      <c r="E3740" s="88" t="s">
        <v>40</v>
      </c>
      <c r="F3740" s="88" t="s">
        <v>155</v>
      </c>
      <c r="G3740" s="88" t="s">
        <v>122</v>
      </c>
      <c r="H3740" s="91" t="s">
        <v>48</v>
      </c>
      <c r="I3740" s="92" t="n">
        <v>40</v>
      </c>
      <c r="J3740" s="93" t="n">
        <v>975</v>
      </c>
      <c r="K3740" s="94" t="n">
        <f aca="false">I3740 * J3740</f>
        <v>39000</v>
      </c>
      <c r="L3740" s="94" t="n">
        <f aca="false">K3740 *M3740</f>
        <v>17550</v>
      </c>
      <c r="M3740" s="95" t="n">
        <v>0.45</v>
      </c>
      <c r="N3740" s="88" t="s">
        <v>31</v>
      </c>
      <c r="O3740" s="91" t="s">
        <v>219</v>
      </c>
      <c r="P3740" s="0" t="str">
        <f aca="false">RIGHT(H3740,LEN(H3740) - FIND(" ", H3740))</f>
        <v>Street Footwear</v>
      </c>
    </row>
    <row r="3741" customFormat="false" ht="14.25" hidden="false" customHeight="true" outlineLevel="0" collapsed="false">
      <c r="B3741" s="88" t="s">
        <v>37</v>
      </c>
      <c r="C3741" s="89" t="n">
        <v>1128299</v>
      </c>
      <c r="D3741" s="90" t="n">
        <v>44303</v>
      </c>
      <c r="E3741" s="88" t="s">
        <v>34</v>
      </c>
      <c r="F3741" s="88" t="s">
        <v>35</v>
      </c>
      <c r="G3741" s="88" t="s">
        <v>146</v>
      </c>
      <c r="H3741" s="91" t="s">
        <v>32</v>
      </c>
      <c r="I3741" s="92" t="n">
        <v>65</v>
      </c>
      <c r="J3741" s="93" t="n">
        <v>550</v>
      </c>
      <c r="K3741" s="94" t="n">
        <f aca="false">I3741 * J3741</f>
        <v>35750</v>
      </c>
      <c r="L3741" s="94" t="n">
        <f aca="false">K3741 *M3741</f>
        <v>10725</v>
      </c>
      <c r="M3741" s="95" t="n">
        <v>0.3</v>
      </c>
      <c r="N3741" s="88" t="s">
        <v>31</v>
      </c>
      <c r="O3741" s="91" t="s">
        <v>218</v>
      </c>
      <c r="P3741" s="0" t="str">
        <f aca="false">RIGHT(H3741,LEN(H3741) - FIND(" ", H3741))</f>
        <v>Street Footwear</v>
      </c>
    </row>
    <row r="3742" customFormat="false" ht="14.25" hidden="false" customHeight="true" outlineLevel="0" collapsed="false">
      <c r="B3742" s="88" t="s">
        <v>37</v>
      </c>
      <c r="C3742" s="89" t="n">
        <v>1128299</v>
      </c>
      <c r="D3742" s="90" t="n">
        <v>44303</v>
      </c>
      <c r="E3742" s="88" t="s">
        <v>34</v>
      </c>
      <c r="F3742" s="88" t="s">
        <v>35</v>
      </c>
      <c r="G3742" s="88" t="s">
        <v>146</v>
      </c>
      <c r="H3742" s="91" t="s">
        <v>24</v>
      </c>
      <c r="I3742" s="92" t="n">
        <v>70</v>
      </c>
      <c r="J3742" s="93" t="n">
        <v>350</v>
      </c>
      <c r="K3742" s="94" t="n">
        <f aca="false">I3742 * J3742</f>
        <v>24500</v>
      </c>
      <c r="L3742" s="94" t="n">
        <f aca="false">K3742 *M3742</f>
        <v>6125</v>
      </c>
      <c r="M3742" s="95" t="n">
        <v>0.25</v>
      </c>
      <c r="N3742" s="88" t="s">
        <v>31</v>
      </c>
      <c r="O3742" s="91" t="s">
        <v>218</v>
      </c>
      <c r="P3742" s="0" t="str">
        <f aca="false">RIGHT(H3742,LEN(H3742) - FIND(" ", H3742))</f>
        <v>Athletic Footwear</v>
      </c>
    </row>
    <row r="3743" customFormat="false" ht="14.25" hidden="false" customHeight="true" outlineLevel="0" collapsed="false">
      <c r="B3743" s="88" t="s">
        <v>37</v>
      </c>
      <c r="C3743" s="89" t="n">
        <v>1128299</v>
      </c>
      <c r="D3743" s="90" t="n">
        <v>44303</v>
      </c>
      <c r="E3743" s="88" t="s">
        <v>34</v>
      </c>
      <c r="F3743" s="88" t="s">
        <v>35</v>
      </c>
      <c r="G3743" s="88" t="s">
        <v>146</v>
      </c>
      <c r="H3743" s="91" t="s">
        <v>48</v>
      </c>
      <c r="I3743" s="92" t="n">
        <v>70</v>
      </c>
      <c r="J3743" s="93" t="n">
        <v>400</v>
      </c>
      <c r="K3743" s="94" t="n">
        <f aca="false">I3743 * J3743</f>
        <v>28000</v>
      </c>
      <c r="L3743" s="94" t="n">
        <f aca="false">K3743 *M3743</f>
        <v>8400</v>
      </c>
      <c r="M3743" s="95" t="n">
        <v>0.3</v>
      </c>
      <c r="N3743" s="88" t="s">
        <v>31</v>
      </c>
      <c r="O3743" s="91" t="s">
        <v>219</v>
      </c>
      <c r="P3743" s="0" t="str">
        <f aca="false">RIGHT(H3743,LEN(H3743) - FIND(" ", H3743))</f>
        <v>Street Footwear</v>
      </c>
    </row>
    <row r="3744" customFormat="false" ht="14.25" hidden="false" customHeight="true" outlineLevel="0" collapsed="false">
      <c r="B3744" s="88" t="s">
        <v>37</v>
      </c>
      <c r="C3744" s="89" t="n">
        <v>1128299</v>
      </c>
      <c r="D3744" s="90" t="n">
        <v>44303</v>
      </c>
      <c r="E3744" s="88" t="s">
        <v>34</v>
      </c>
      <c r="F3744" s="88" t="s">
        <v>35</v>
      </c>
      <c r="G3744" s="88" t="s">
        <v>146</v>
      </c>
      <c r="H3744" s="91" t="s">
        <v>44</v>
      </c>
      <c r="I3744" s="92" t="n">
        <v>55</v>
      </c>
      <c r="J3744" s="93" t="n">
        <v>300</v>
      </c>
      <c r="K3744" s="94" t="n">
        <f aca="false">I3744 * J3744</f>
        <v>16500</v>
      </c>
      <c r="L3744" s="94" t="n">
        <f aca="false">K3744 *M3744</f>
        <v>4950</v>
      </c>
      <c r="M3744" s="95" t="n">
        <v>0.3</v>
      </c>
      <c r="N3744" s="88" t="s">
        <v>31</v>
      </c>
      <c r="O3744" s="91" t="s">
        <v>219</v>
      </c>
      <c r="P3744" s="0" t="str">
        <f aca="false">RIGHT(H3744,LEN(H3744) - FIND(" ", H3744))</f>
        <v>Athletic Footwear</v>
      </c>
    </row>
    <row r="3745" customFormat="false" ht="14.25" hidden="false" customHeight="true" outlineLevel="0" collapsed="false">
      <c r="B3745" s="88" t="s">
        <v>37</v>
      </c>
      <c r="C3745" s="89" t="n">
        <v>1128299</v>
      </c>
      <c r="D3745" s="90" t="n">
        <v>44303</v>
      </c>
      <c r="E3745" s="88" t="s">
        <v>34</v>
      </c>
      <c r="F3745" s="88" t="s">
        <v>35</v>
      </c>
      <c r="G3745" s="88" t="s">
        <v>146</v>
      </c>
      <c r="H3745" s="91" t="s">
        <v>16</v>
      </c>
      <c r="I3745" s="92" t="n">
        <v>60</v>
      </c>
      <c r="J3745" s="93" t="n">
        <v>200</v>
      </c>
      <c r="K3745" s="94" t="n">
        <f aca="false">I3745 * J3745</f>
        <v>12000</v>
      </c>
      <c r="L3745" s="94" t="n">
        <f aca="false">K3745 *M3745</f>
        <v>2400</v>
      </c>
      <c r="M3745" s="95" t="n">
        <v>0.2</v>
      </c>
      <c r="N3745" s="88" t="s">
        <v>31</v>
      </c>
      <c r="O3745" s="91" t="s">
        <v>218</v>
      </c>
      <c r="P3745" s="0" t="str">
        <f aca="false">RIGHT(H3745,LEN(H3745) - FIND(" ", H3745))</f>
        <v>Apparel</v>
      </c>
    </row>
    <row r="3746" customFormat="false" ht="14.25" hidden="false" customHeight="true" outlineLevel="0" collapsed="false">
      <c r="B3746" s="88" t="s">
        <v>37</v>
      </c>
      <c r="C3746" s="89" t="n">
        <v>1128299</v>
      </c>
      <c r="D3746" s="90" t="n">
        <v>44303</v>
      </c>
      <c r="E3746" s="88" t="s">
        <v>34</v>
      </c>
      <c r="F3746" s="88" t="s">
        <v>35</v>
      </c>
      <c r="G3746" s="88" t="s">
        <v>146</v>
      </c>
      <c r="H3746" s="91" t="s">
        <v>38</v>
      </c>
      <c r="I3746" s="92" t="n">
        <v>75</v>
      </c>
      <c r="J3746" s="93" t="n">
        <v>375</v>
      </c>
      <c r="K3746" s="94" t="n">
        <f aca="false">I3746 * J3746</f>
        <v>28125</v>
      </c>
      <c r="L3746" s="94" t="n">
        <f aca="false">K3746 *M3746</f>
        <v>12656.25</v>
      </c>
      <c r="M3746" s="95" t="n">
        <v>0.45</v>
      </c>
      <c r="N3746" s="88" t="s">
        <v>31</v>
      </c>
      <c r="O3746" s="91" t="s">
        <v>219</v>
      </c>
      <c r="P3746" s="0" t="str">
        <f aca="false">RIGHT(H3746,LEN(H3746) - FIND(" ", H3746))</f>
        <v>Apparel</v>
      </c>
    </row>
    <row r="3747" customFormat="false" ht="14.25" hidden="false" customHeight="true" outlineLevel="0" collapsed="false">
      <c r="B3747" s="88" t="s">
        <v>43</v>
      </c>
      <c r="C3747" s="89" t="n">
        <v>1128299</v>
      </c>
      <c r="D3747" s="90" t="n">
        <v>44303</v>
      </c>
      <c r="E3747" s="88" t="s">
        <v>40</v>
      </c>
      <c r="F3747" s="88" t="s">
        <v>109</v>
      </c>
      <c r="G3747" s="88" t="s">
        <v>136</v>
      </c>
      <c r="H3747" s="91" t="s">
        <v>32</v>
      </c>
      <c r="I3747" s="92" t="n">
        <v>50</v>
      </c>
      <c r="J3747" s="93" t="n">
        <v>525</v>
      </c>
      <c r="K3747" s="94" t="n">
        <f aca="false">I3747 * J3747</f>
        <v>26250</v>
      </c>
      <c r="L3747" s="94" t="n">
        <f aca="false">K3747 *M3747</f>
        <v>10500</v>
      </c>
      <c r="M3747" s="95" t="n">
        <v>0.4</v>
      </c>
      <c r="N3747" s="88" t="s">
        <v>14</v>
      </c>
      <c r="O3747" s="91" t="s">
        <v>218</v>
      </c>
      <c r="P3747" s="0" t="str">
        <f aca="false">RIGHT(H3747,LEN(H3747) - FIND(" ", H3747))</f>
        <v>Street Footwear</v>
      </c>
    </row>
    <row r="3748" customFormat="false" ht="14.25" hidden="false" customHeight="true" outlineLevel="0" collapsed="false">
      <c r="B3748" s="88" t="s">
        <v>43</v>
      </c>
      <c r="C3748" s="89" t="n">
        <v>1128299</v>
      </c>
      <c r="D3748" s="90" t="n">
        <v>44303</v>
      </c>
      <c r="E3748" s="88" t="s">
        <v>40</v>
      </c>
      <c r="F3748" s="88" t="s">
        <v>109</v>
      </c>
      <c r="G3748" s="88" t="s">
        <v>136</v>
      </c>
      <c r="H3748" s="91" t="s">
        <v>24</v>
      </c>
      <c r="I3748" s="92" t="n">
        <v>55</v>
      </c>
      <c r="J3748" s="93" t="n">
        <v>325</v>
      </c>
      <c r="K3748" s="94" t="n">
        <f aca="false">I3748 * J3748</f>
        <v>17875</v>
      </c>
      <c r="L3748" s="94" t="n">
        <f aca="false">K3748 *M3748</f>
        <v>7150</v>
      </c>
      <c r="M3748" s="95" t="n">
        <v>0.4</v>
      </c>
      <c r="N3748" s="88" t="s">
        <v>14</v>
      </c>
      <c r="O3748" s="91" t="s">
        <v>218</v>
      </c>
      <c r="P3748" s="0" t="str">
        <f aca="false">RIGHT(H3748,LEN(H3748) - FIND(" ", H3748))</f>
        <v>Athletic Footwear</v>
      </c>
    </row>
    <row r="3749" customFormat="false" ht="14.25" hidden="false" customHeight="true" outlineLevel="0" collapsed="false">
      <c r="B3749" s="88" t="s">
        <v>43</v>
      </c>
      <c r="C3749" s="89" t="n">
        <v>1128299</v>
      </c>
      <c r="D3749" s="90" t="n">
        <v>44303</v>
      </c>
      <c r="E3749" s="88" t="s">
        <v>40</v>
      </c>
      <c r="F3749" s="88" t="s">
        <v>109</v>
      </c>
      <c r="G3749" s="88" t="s">
        <v>136</v>
      </c>
      <c r="H3749" s="91" t="s">
        <v>48</v>
      </c>
      <c r="I3749" s="92" t="n">
        <v>55</v>
      </c>
      <c r="J3749" s="93" t="n">
        <v>375</v>
      </c>
      <c r="K3749" s="94" t="n">
        <f aca="false">I3749 * J3749</f>
        <v>20625</v>
      </c>
      <c r="L3749" s="94" t="n">
        <f aca="false">K3749 *M3749</f>
        <v>8250</v>
      </c>
      <c r="M3749" s="95" t="n">
        <v>0.4</v>
      </c>
      <c r="N3749" s="88" t="s">
        <v>14</v>
      </c>
      <c r="O3749" s="91" t="s">
        <v>219</v>
      </c>
      <c r="P3749" s="0" t="str">
        <f aca="false">RIGHT(H3749,LEN(H3749) - FIND(" ", H3749))</f>
        <v>Street Footwear</v>
      </c>
    </row>
    <row r="3750" customFormat="false" ht="14.25" hidden="false" customHeight="true" outlineLevel="0" collapsed="false">
      <c r="B3750" s="88" t="s">
        <v>43</v>
      </c>
      <c r="C3750" s="89" t="n">
        <v>1128299</v>
      </c>
      <c r="D3750" s="90" t="n">
        <v>44303</v>
      </c>
      <c r="E3750" s="88" t="s">
        <v>40</v>
      </c>
      <c r="F3750" s="88" t="s">
        <v>109</v>
      </c>
      <c r="G3750" s="88" t="s">
        <v>136</v>
      </c>
      <c r="H3750" s="91" t="s">
        <v>44</v>
      </c>
      <c r="I3750" s="92" t="n">
        <v>40</v>
      </c>
      <c r="J3750" s="93" t="n">
        <v>275</v>
      </c>
      <c r="K3750" s="94" t="n">
        <f aca="false">I3750 * J3750</f>
        <v>11000</v>
      </c>
      <c r="L3750" s="94" t="n">
        <f aca="false">K3750 *M3750</f>
        <v>4400</v>
      </c>
      <c r="M3750" s="95" t="n">
        <v>0.4</v>
      </c>
      <c r="N3750" s="88" t="s">
        <v>14</v>
      </c>
      <c r="O3750" s="91" t="s">
        <v>219</v>
      </c>
      <c r="P3750" s="0" t="str">
        <f aca="false">RIGHT(H3750,LEN(H3750) - FIND(" ", H3750))</f>
        <v>Athletic Footwear</v>
      </c>
    </row>
    <row r="3751" customFormat="false" ht="14.25" hidden="false" customHeight="true" outlineLevel="0" collapsed="false">
      <c r="B3751" s="88" t="s">
        <v>43</v>
      </c>
      <c r="C3751" s="89" t="n">
        <v>1128299</v>
      </c>
      <c r="D3751" s="90" t="n">
        <v>44303</v>
      </c>
      <c r="E3751" s="88" t="s">
        <v>40</v>
      </c>
      <c r="F3751" s="88" t="s">
        <v>109</v>
      </c>
      <c r="G3751" s="88" t="s">
        <v>136</v>
      </c>
      <c r="H3751" s="91" t="s">
        <v>16</v>
      </c>
      <c r="I3751" s="92" t="n">
        <v>45</v>
      </c>
      <c r="J3751" s="93" t="n">
        <v>175</v>
      </c>
      <c r="K3751" s="94" t="n">
        <f aca="false">I3751 * J3751</f>
        <v>7875</v>
      </c>
      <c r="L3751" s="94" t="n">
        <f aca="false">K3751 *M3751</f>
        <v>3543.75</v>
      </c>
      <c r="M3751" s="95" t="n">
        <v>0.45</v>
      </c>
      <c r="N3751" s="88" t="s">
        <v>14</v>
      </c>
      <c r="O3751" s="91" t="s">
        <v>218</v>
      </c>
      <c r="P3751" s="0" t="str">
        <f aca="false">RIGHT(H3751,LEN(H3751) - FIND(" ", H3751))</f>
        <v>Apparel</v>
      </c>
    </row>
    <row r="3752" customFormat="false" ht="14.25" hidden="false" customHeight="true" outlineLevel="0" collapsed="false">
      <c r="B3752" s="88" t="s">
        <v>43</v>
      </c>
      <c r="C3752" s="89" t="n">
        <v>1128299</v>
      </c>
      <c r="D3752" s="90" t="n">
        <v>44303</v>
      </c>
      <c r="E3752" s="88" t="s">
        <v>40</v>
      </c>
      <c r="F3752" s="88" t="s">
        <v>109</v>
      </c>
      <c r="G3752" s="88" t="s">
        <v>136</v>
      </c>
      <c r="H3752" s="91" t="s">
        <v>38</v>
      </c>
      <c r="I3752" s="92" t="n">
        <v>60</v>
      </c>
      <c r="J3752" s="93" t="n">
        <v>350</v>
      </c>
      <c r="K3752" s="94" t="n">
        <f aca="false">I3752 * J3752</f>
        <v>21000</v>
      </c>
      <c r="L3752" s="94" t="n">
        <f aca="false">K3752 *M3752</f>
        <v>7350</v>
      </c>
      <c r="M3752" s="95" t="n">
        <v>0.35</v>
      </c>
      <c r="N3752" s="88" t="s">
        <v>14</v>
      </c>
      <c r="O3752" s="91" t="s">
        <v>219</v>
      </c>
      <c r="P3752" s="0" t="str">
        <f aca="false">RIGHT(H3752,LEN(H3752) - FIND(" ", H3752))</f>
        <v>Apparel</v>
      </c>
    </row>
    <row r="3753" customFormat="false" ht="14.25" hidden="false" customHeight="true" outlineLevel="0" collapsed="false">
      <c r="B3753" s="88" t="s">
        <v>13</v>
      </c>
      <c r="C3753" s="89" t="n">
        <v>1185732</v>
      </c>
      <c r="D3753" s="90" t="n">
        <v>44303</v>
      </c>
      <c r="E3753" s="88" t="s">
        <v>40</v>
      </c>
      <c r="F3753" s="88" t="s">
        <v>119</v>
      </c>
      <c r="G3753" s="88" t="s">
        <v>120</v>
      </c>
      <c r="H3753" s="91" t="s">
        <v>32</v>
      </c>
      <c r="I3753" s="92" t="n">
        <v>25</v>
      </c>
      <c r="J3753" s="93" t="n">
        <v>675</v>
      </c>
      <c r="K3753" s="94" t="n">
        <f aca="false">I3753 * J3753</f>
        <v>16875</v>
      </c>
      <c r="L3753" s="94" t="n">
        <f aca="false">K3753 *M3753</f>
        <v>6750</v>
      </c>
      <c r="M3753" s="95" t="n">
        <v>0.4</v>
      </c>
      <c r="N3753" s="88" t="s">
        <v>23</v>
      </c>
      <c r="O3753" s="91" t="s">
        <v>218</v>
      </c>
      <c r="P3753" s="0" t="str">
        <f aca="false">RIGHT(H3753,LEN(H3753) - FIND(" ", H3753))</f>
        <v>Street Footwear</v>
      </c>
    </row>
    <row r="3754" customFormat="false" ht="14.25" hidden="false" customHeight="true" outlineLevel="0" collapsed="false">
      <c r="B3754" s="88" t="s">
        <v>13</v>
      </c>
      <c r="C3754" s="89" t="n">
        <v>1185732</v>
      </c>
      <c r="D3754" s="90" t="n">
        <v>44303</v>
      </c>
      <c r="E3754" s="88" t="s">
        <v>40</v>
      </c>
      <c r="F3754" s="88" t="s">
        <v>119</v>
      </c>
      <c r="G3754" s="88" t="s">
        <v>120</v>
      </c>
      <c r="H3754" s="91" t="s">
        <v>24</v>
      </c>
      <c r="I3754" s="92" t="n">
        <v>25</v>
      </c>
      <c r="J3754" s="93" t="n">
        <v>375</v>
      </c>
      <c r="K3754" s="94" t="n">
        <f aca="false">I3754 * J3754</f>
        <v>9375</v>
      </c>
      <c r="L3754" s="94" t="n">
        <f aca="false">K3754 *M3754</f>
        <v>3281.25</v>
      </c>
      <c r="M3754" s="95" t="n">
        <v>0.35</v>
      </c>
      <c r="N3754" s="88" t="s">
        <v>23</v>
      </c>
      <c r="O3754" s="91" t="s">
        <v>218</v>
      </c>
      <c r="P3754" s="0" t="str">
        <f aca="false">RIGHT(H3754,LEN(H3754) - FIND(" ", H3754))</f>
        <v>Athletic Footwear</v>
      </c>
    </row>
    <row r="3755" customFormat="false" ht="14.25" hidden="false" customHeight="true" outlineLevel="0" collapsed="false">
      <c r="B3755" s="88" t="s">
        <v>13</v>
      </c>
      <c r="C3755" s="89" t="n">
        <v>1185732</v>
      </c>
      <c r="D3755" s="90" t="n">
        <v>44303</v>
      </c>
      <c r="E3755" s="88" t="s">
        <v>40</v>
      </c>
      <c r="F3755" s="88" t="s">
        <v>119</v>
      </c>
      <c r="G3755" s="88" t="s">
        <v>120</v>
      </c>
      <c r="H3755" s="91" t="s">
        <v>48</v>
      </c>
      <c r="I3755" s="92" t="n">
        <v>15</v>
      </c>
      <c r="J3755" s="93" t="n">
        <v>375</v>
      </c>
      <c r="K3755" s="94" t="n">
        <f aca="false">I3755 * J3755</f>
        <v>5625</v>
      </c>
      <c r="L3755" s="94" t="n">
        <f aca="false">K3755 *M3755</f>
        <v>2250</v>
      </c>
      <c r="M3755" s="95" t="n">
        <v>0.4</v>
      </c>
      <c r="N3755" s="88" t="s">
        <v>23</v>
      </c>
      <c r="O3755" s="91" t="s">
        <v>219</v>
      </c>
      <c r="P3755" s="0" t="str">
        <f aca="false">RIGHT(H3755,LEN(H3755) - FIND(" ", H3755))</f>
        <v>Street Footwear</v>
      </c>
    </row>
    <row r="3756" customFormat="false" ht="14.25" hidden="false" customHeight="true" outlineLevel="0" collapsed="false">
      <c r="B3756" s="88" t="s">
        <v>13</v>
      </c>
      <c r="C3756" s="89" t="n">
        <v>1185732</v>
      </c>
      <c r="D3756" s="90" t="n">
        <v>44303</v>
      </c>
      <c r="E3756" s="88" t="s">
        <v>40</v>
      </c>
      <c r="F3756" s="88" t="s">
        <v>119</v>
      </c>
      <c r="G3756" s="88" t="s">
        <v>120</v>
      </c>
      <c r="H3756" s="91" t="s">
        <v>44</v>
      </c>
      <c r="I3756" s="92" t="n">
        <v>20</v>
      </c>
      <c r="J3756" s="93" t="n">
        <v>300</v>
      </c>
      <c r="K3756" s="94" t="n">
        <f aca="false">I3756 * J3756</f>
        <v>6000</v>
      </c>
      <c r="L3756" s="94" t="n">
        <f aca="false">K3756 *M3756</f>
        <v>2400</v>
      </c>
      <c r="M3756" s="95" t="n">
        <v>0.4</v>
      </c>
      <c r="N3756" s="88" t="s">
        <v>23</v>
      </c>
      <c r="O3756" s="91" t="s">
        <v>219</v>
      </c>
      <c r="P3756" s="0" t="str">
        <f aca="false">RIGHT(H3756,LEN(H3756) - FIND(" ", H3756))</f>
        <v>Athletic Footwear</v>
      </c>
    </row>
    <row r="3757" customFormat="false" ht="14.25" hidden="false" customHeight="true" outlineLevel="0" collapsed="false">
      <c r="B3757" s="88" t="s">
        <v>13</v>
      </c>
      <c r="C3757" s="89" t="n">
        <v>1185732</v>
      </c>
      <c r="D3757" s="90" t="n">
        <v>44303</v>
      </c>
      <c r="E3757" s="88" t="s">
        <v>40</v>
      </c>
      <c r="F3757" s="88" t="s">
        <v>119</v>
      </c>
      <c r="G3757" s="88" t="s">
        <v>120</v>
      </c>
      <c r="H3757" s="91" t="s">
        <v>16</v>
      </c>
      <c r="I3757" s="92" t="n">
        <v>40</v>
      </c>
      <c r="J3757" s="93" t="n">
        <v>325</v>
      </c>
      <c r="K3757" s="94" t="n">
        <f aca="false">I3757 * J3757</f>
        <v>13000</v>
      </c>
      <c r="L3757" s="94" t="n">
        <f aca="false">K3757 *M3757</f>
        <v>4550</v>
      </c>
      <c r="M3757" s="95" t="n">
        <v>0.35</v>
      </c>
      <c r="N3757" s="88" t="s">
        <v>23</v>
      </c>
      <c r="O3757" s="91" t="s">
        <v>218</v>
      </c>
      <c r="P3757" s="0" t="str">
        <f aca="false">RIGHT(H3757,LEN(H3757) - FIND(" ", H3757))</f>
        <v>Apparel</v>
      </c>
    </row>
    <row r="3758" customFormat="false" ht="14.25" hidden="false" customHeight="true" outlineLevel="0" collapsed="false">
      <c r="B3758" s="88" t="s">
        <v>13</v>
      </c>
      <c r="C3758" s="89" t="n">
        <v>1185732</v>
      </c>
      <c r="D3758" s="90" t="n">
        <v>44303</v>
      </c>
      <c r="E3758" s="88" t="s">
        <v>40</v>
      </c>
      <c r="F3758" s="88" t="s">
        <v>119</v>
      </c>
      <c r="G3758" s="88" t="s">
        <v>120</v>
      </c>
      <c r="H3758" s="91" t="s">
        <v>38</v>
      </c>
      <c r="I3758" s="92" t="n">
        <v>30</v>
      </c>
      <c r="J3758" s="93" t="n">
        <v>475</v>
      </c>
      <c r="K3758" s="94" t="n">
        <f aca="false">I3758 * J3758</f>
        <v>14250</v>
      </c>
      <c r="L3758" s="94" t="n">
        <f aca="false">K3758 *M3758</f>
        <v>7125</v>
      </c>
      <c r="M3758" s="95" t="n">
        <v>0.5</v>
      </c>
      <c r="N3758" s="88" t="s">
        <v>23</v>
      </c>
      <c r="O3758" s="91" t="s">
        <v>219</v>
      </c>
      <c r="P3758" s="0" t="str">
        <f aca="false">RIGHT(H3758,LEN(H3758) - FIND(" ", H3758))</f>
        <v>Apparel</v>
      </c>
    </row>
    <row r="3759" customFormat="false" ht="14.25" hidden="false" customHeight="true" outlineLevel="0" collapsed="false">
      <c r="B3759" s="88" t="s">
        <v>43</v>
      </c>
      <c r="C3759" s="89" t="n">
        <v>1185732</v>
      </c>
      <c r="D3759" s="90" t="n">
        <v>44303</v>
      </c>
      <c r="E3759" s="88" t="s">
        <v>26</v>
      </c>
      <c r="F3759" s="88" t="s">
        <v>163</v>
      </c>
      <c r="G3759" s="88" t="s">
        <v>171</v>
      </c>
      <c r="H3759" s="91" t="s">
        <v>32</v>
      </c>
      <c r="I3759" s="92" t="n">
        <v>30</v>
      </c>
      <c r="J3759" s="93" t="n">
        <v>550</v>
      </c>
      <c r="K3759" s="94" t="n">
        <f aca="false">I3759 * J3759</f>
        <v>16500</v>
      </c>
      <c r="L3759" s="94" t="n">
        <f aca="false">K3759 *M3759</f>
        <v>6600</v>
      </c>
      <c r="M3759" s="95" t="n">
        <v>0.4</v>
      </c>
      <c r="N3759" s="88" t="s">
        <v>14</v>
      </c>
      <c r="O3759" s="91" t="s">
        <v>218</v>
      </c>
      <c r="P3759" s="0" t="str">
        <f aca="false">RIGHT(H3759,LEN(H3759) - FIND(" ", H3759))</f>
        <v>Street Footwear</v>
      </c>
    </row>
    <row r="3760" customFormat="false" ht="14.25" hidden="false" customHeight="true" outlineLevel="0" collapsed="false">
      <c r="B3760" s="88" t="s">
        <v>43</v>
      </c>
      <c r="C3760" s="89" t="n">
        <v>1185732</v>
      </c>
      <c r="D3760" s="90" t="n">
        <v>44303</v>
      </c>
      <c r="E3760" s="88" t="s">
        <v>26</v>
      </c>
      <c r="F3760" s="88" t="s">
        <v>163</v>
      </c>
      <c r="G3760" s="88" t="s">
        <v>171</v>
      </c>
      <c r="H3760" s="91" t="s">
        <v>24</v>
      </c>
      <c r="I3760" s="92" t="n">
        <v>30</v>
      </c>
      <c r="J3760" s="93" t="n">
        <v>250</v>
      </c>
      <c r="K3760" s="94" t="n">
        <f aca="false">I3760 * J3760</f>
        <v>7500</v>
      </c>
      <c r="L3760" s="94" t="n">
        <f aca="false">K3760 *M3760</f>
        <v>3000</v>
      </c>
      <c r="M3760" s="95" t="n">
        <v>0.4</v>
      </c>
      <c r="N3760" s="88" t="s">
        <v>14</v>
      </c>
      <c r="O3760" s="91" t="s">
        <v>218</v>
      </c>
      <c r="P3760" s="0" t="str">
        <f aca="false">RIGHT(H3760,LEN(H3760) - FIND(" ", H3760))</f>
        <v>Athletic Footwear</v>
      </c>
    </row>
    <row r="3761" customFormat="false" ht="14.25" hidden="false" customHeight="true" outlineLevel="0" collapsed="false">
      <c r="B3761" s="88" t="s">
        <v>43</v>
      </c>
      <c r="C3761" s="89" t="n">
        <v>1185732</v>
      </c>
      <c r="D3761" s="90" t="n">
        <v>44303</v>
      </c>
      <c r="E3761" s="88" t="s">
        <v>26</v>
      </c>
      <c r="F3761" s="88" t="s">
        <v>163</v>
      </c>
      <c r="G3761" s="88" t="s">
        <v>171</v>
      </c>
      <c r="H3761" s="91" t="s">
        <v>48</v>
      </c>
      <c r="I3761" s="92" t="n">
        <v>20</v>
      </c>
      <c r="J3761" s="93" t="n">
        <v>250</v>
      </c>
      <c r="K3761" s="94" t="n">
        <f aca="false">I3761 * J3761</f>
        <v>5000</v>
      </c>
      <c r="L3761" s="94" t="n">
        <f aca="false">K3761 *M3761</f>
        <v>2000</v>
      </c>
      <c r="M3761" s="95" t="n">
        <v>0.4</v>
      </c>
      <c r="N3761" s="88" t="s">
        <v>14</v>
      </c>
      <c r="O3761" s="91" t="s">
        <v>219</v>
      </c>
      <c r="P3761" s="0" t="str">
        <f aca="false">RIGHT(H3761,LEN(H3761) - FIND(" ", H3761))</f>
        <v>Street Footwear</v>
      </c>
    </row>
    <row r="3762" customFormat="false" ht="14.25" hidden="false" customHeight="true" outlineLevel="0" collapsed="false">
      <c r="B3762" s="88" t="s">
        <v>43</v>
      </c>
      <c r="C3762" s="89" t="n">
        <v>1185732</v>
      </c>
      <c r="D3762" s="90" t="n">
        <v>44303</v>
      </c>
      <c r="E3762" s="88" t="s">
        <v>26</v>
      </c>
      <c r="F3762" s="88" t="s">
        <v>163</v>
      </c>
      <c r="G3762" s="88" t="s">
        <v>171</v>
      </c>
      <c r="H3762" s="91" t="s">
        <v>44</v>
      </c>
      <c r="I3762" s="92" t="n">
        <v>25</v>
      </c>
      <c r="J3762" s="93" t="n">
        <v>175</v>
      </c>
      <c r="K3762" s="94" t="n">
        <f aca="false">I3762 * J3762</f>
        <v>4375</v>
      </c>
      <c r="L3762" s="94" t="n">
        <f aca="false">K3762 *M3762</f>
        <v>1750</v>
      </c>
      <c r="M3762" s="95" t="n">
        <v>0.4</v>
      </c>
      <c r="N3762" s="88" t="s">
        <v>14</v>
      </c>
      <c r="O3762" s="91" t="s">
        <v>219</v>
      </c>
      <c r="P3762" s="0" t="str">
        <f aca="false">RIGHT(H3762,LEN(H3762) - FIND(" ", H3762))</f>
        <v>Athletic Footwear</v>
      </c>
    </row>
    <row r="3763" customFormat="false" ht="14.25" hidden="false" customHeight="true" outlineLevel="0" collapsed="false">
      <c r="B3763" s="88" t="s">
        <v>43</v>
      </c>
      <c r="C3763" s="89" t="n">
        <v>1185732</v>
      </c>
      <c r="D3763" s="90" t="n">
        <v>44303</v>
      </c>
      <c r="E3763" s="88" t="s">
        <v>26</v>
      </c>
      <c r="F3763" s="88" t="s">
        <v>163</v>
      </c>
      <c r="G3763" s="88" t="s">
        <v>171</v>
      </c>
      <c r="H3763" s="91" t="s">
        <v>16</v>
      </c>
      <c r="I3763" s="92" t="n">
        <v>65</v>
      </c>
      <c r="J3763" s="93" t="n">
        <v>200</v>
      </c>
      <c r="K3763" s="94" t="n">
        <f aca="false">I3763 * J3763</f>
        <v>13000</v>
      </c>
      <c r="L3763" s="94" t="n">
        <f aca="false">K3763 *M3763</f>
        <v>5200</v>
      </c>
      <c r="M3763" s="95" t="n">
        <v>0.4</v>
      </c>
      <c r="N3763" s="88" t="s">
        <v>14</v>
      </c>
      <c r="O3763" s="91" t="s">
        <v>218</v>
      </c>
      <c r="P3763" s="0" t="str">
        <f aca="false">RIGHT(H3763,LEN(H3763) - FIND(" ", H3763))</f>
        <v>Apparel</v>
      </c>
    </row>
    <row r="3764" customFormat="false" ht="14.25" hidden="false" customHeight="true" outlineLevel="0" collapsed="false">
      <c r="B3764" s="88" t="s">
        <v>43</v>
      </c>
      <c r="C3764" s="89" t="n">
        <v>1185732</v>
      </c>
      <c r="D3764" s="90" t="n">
        <v>44303</v>
      </c>
      <c r="E3764" s="88" t="s">
        <v>26</v>
      </c>
      <c r="F3764" s="88" t="s">
        <v>163</v>
      </c>
      <c r="G3764" s="88" t="s">
        <v>171</v>
      </c>
      <c r="H3764" s="91" t="s">
        <v>38</v>
      </c>
      <c r="I3764" s="92" t="n">
        <v>50</v>
      </c>
      <c r="J3764" s="93" t="n">
        <v>325</v>
      </c>
      <c r="K3764" s="94" t="n">
        <f aca="false">I3764 * J3764</f>
        <v>16250</v>
      </c>
      <c r="L3764" s="94" t="n">
        <f aca="false">K3764 *M3764</f>
        <v>6500</v>
      </c>
      <c r="M3764" s="95" t="n">
        <v>0.4</v>
      </c>
      <c r="N3764" s="88" t="s">
        <v>14</v>
      </c>
      <c r="O3764" s="91" t="s">
        <v>219</v>
      </c>
      <c r="P3764" s="0" t="str">
        <f aca="false">RIGHT(H3764,LEN(H3764) - FIND(" ", H3764))</f>
        <v>Apparel</v>
      </c>
    </row>
    <row r="3765" customFormat="false" ht="14.25" hidden="false" customHeight="true" outlineLevel="0" collapsed="false">
      <c r="B3765" s="88" t="s">
        <v>22</v>
      </c>
      <c r="C3765" s="89" t="n">
        <v>1189833</v>
      </c>
      <c r="D3765" s="90" t="n">
        <v>44303</v>
      </c>
      <c r="E3765" s="88" t="s">
        <v>18</v>
      </c>
      <c r="F3765" s="88" t="s">
        <v>19</v>
      </c>
      <c r="G3765" s="88" t="s">
        <v>129</v>
      </c>
      <c r="H3765" s="91" t="s">
        <v>16</v>
      </c>
      <c r="I3765" s="92" t="n">
        <v>45</v>
      </c>
      <c r="J3765" s="93" t="n">
        <v>131</v>
      </c>
      <c r="K3765" s="94" t="n">
        <f aca="false">I3765 * J3765</f>
        <v>5895</v>
      </c>
      <c r="L3765" s="94" t="n">
        <f aca="false">K3765 *M3765</f>
        <v>3831.75</v>
      </c>
      <c r="M3765" s="95" t="n">
        <v>0.65</v>
      </c>
      <c r="N3765" s="88" t="s">
        <v>23</v>
      </c>
      <c r="O3765" s="91" t="s">
        <v>218</v>
      </c>
      <c r="P3765" s="0" t="str">
        <f aca="false">RIGHT(H3765,LEN(H3765) - FIND(" ", H3765))</f>
        <v>Apparel</v>
      </c>
    </row>
    <row r="3766" customFormat="false" ht="14.25" hidden="false" customHeight="true" outlineLevel="0" collapsed="false">
      <c r="B3766" s="88" t="s">
        <v>30</v>
      </c>
      <c r="C3766" s="89" t="n">
        <v>1197831</v>
      </c>
      <c r="D3766" s="90" t="n">
        <v>44303</v>
      </c>
      <c r="E3766" s="88" t="s">
        <v>40</v>
      </c>
      <c r="F3766" s="88" t="s">
        <v>155</v>
      </c>
      <c r="G3766" s="88" t="s">
        <v>122</v>
      </c>
      <c r="H3766" s="91" t="s">
        <v>48</v>
      </c>
      <c r="I3766" s="92" t="n">
        <v>36</v>
      </c>
      <c r="J3766" s="93" t="n">
        <v>263</v>
      </c>
      <c r="K3766" s="94" t="n">
        <f aca="false">I3766 * J3766</f>
        <v>9468</v>
      </c>
      <c r="L3766" s="94" t="n">
        <f aca="false">K3766 *M3766</f>
        <v>5680.8</v>
      </c>
      <c r="M3766" s="95" t="n">
        <v>0.6</v>
      </c>
      <c r="N3766" s="88" t="s">
        <v>23</v>
      </c>
      <c r="O3766" s="91" t="s">
        <v>219</v>
      </c>
      <c r="P3766" s="0" t="str">
        <f aca="false">RIGHT(H3766,LEN(H3766) - FIND(" ", H3766))</f>
        <v>Street Footwear</v>
      </c>
    </row>
    <row r="3767" customFormat="false" ht="14.25" hidden="false" customHeight="true" outlineLevel="0" collapsed="false">
      <c r="B3767" s="88" t="s">
        <v>37</v>
      </c>
      <c r="C3767" s="89" t="n">
        <v>1128299</v>
      </c>
      <c r="D3767" s="90" t="n">
        <v>44303</v>
      </c>
      <c r="E3767" s="88" t="s">
        <v>34</v>
      </c>
      <c r="F3767" s="88" t="s">
        <v>35</v>
      </c>
      <c r="G3767" s="88" t="s">
        <v>146</v>
      </c>
      <c r="H3767" s="91" t="s">
        <v>32</v>
      </c>
      <c r="I3767" s="92" t="n">
        <v>62</v>
      </c>
      <c r="J3767" s="93" t="n">
        <v>138</v>
      </c>
      <c r="K3767" s="94" t="n">
        <f aca="false">I3767 * J3767</f>
        <v>8556</v>
      </c>
      <c r="L3767" s="94" t="n">
        <f aca="false">K3767 *M3767</f>
        <v>3593.52</v>
      </c>
      <c r="M3767" s="95" t="n">
        <v>0.42</v>
      </c>
      <c r="N3767" s="88" t="s">
        <v>23</v>
      </c>
      <c r="O3767" s="91" t="s">
        <v>218</v>
      </c>
      <c r="P3767" s="0" t="str">
        <f aca="false">RIGHT(H3767,LEN(H3767) - FIND(" ", H3767))</f>
        <v>Street Footwear</v>
      </c>
    </row>
    <row r="3768" customFormat="false" ht="14.25" hidden="false" customHeight="true" outlineLevel="0" collapsed="false">
      <c r="B3768" s="88" t="s">
        <v>37</v>
      </c>
      <c r="C3768" s="89" t="n">
        <v>1128299</v>
      </c>
      <c r="D3768" s="90" t="n">
        <v>44303</v>
      </c>
      <c r="E3768" s="88" t="s">
        <v>34</v>
      </c>
      <c r="F3768" s="88" t="s">
        <v>35</v>
      </c>
      <c r="G3768" s="88" t="s">
        <v>146</v>
      </c>
      <c r="H3768" s="91" t="s">
        <v>24</v>
      </c>
      <c r="I3768" s="92" t="n">
        <v>66</v>
      </c>
      <c r="J3768" s="93" t="n">
        <v>98</v>
      </c>
      <c r="K3768" s="94" t="n">
        <f aca="false">I3768 * J3768</f>
        <v>6468</v>
      </c>
      <c r="L3768" s="94" t="n">
        <f aca="false">K3768 *M3768</f>
        <v>2263.8</v>
      </c>
      <c r="M3768" s="95" t="n">
        <v>0.35</v>
      </c>
      <c r="N3768" s="88" t="s">
        <v>23</v>
      </c>
      <c r="O3768" s="91" t="s">
        <v>218</v>
      </c>
      <c r="P3768" s="0" t="str">
        <f aca="false">RIGHT(H3768,LEN(H3768) - FIND(" ", H3768))</f>
        <v>Athletic Footwear</v>
      </c>
    </row>
    <row r="3769" customFormat="false" ht="14.25" hidden="false" customHeight="true" outlineLevel="0" collapsed="false">
      <c r="B3769" s="88" t="s">
        <v>37</v>
      </c>
      <c r="C3769" s="89" t="n">
        <v>1128299</v>
      </c>
      <c r="D3769" s="90" t="n">
        <v>44303</v>
      </c>
      <c r="E3769" s="88" t="s">
        <v>34</v>
      </c>
      <c r="F3769" s="88" t="s">
        <v>35</v>
      </c>
      <c r="G3769" s="88" t="s">
        <v>146</v>
      </c>
      <c r="H3769" s="91" t="s">
        <v>48</v>
      </c>
      <c r="I3769" s="92" t="n">
        <v>66</v>
      </c>
      <c r="J3769" s="93" t="n">
        <v>120</v>
      </c>
      <c r="K3769" s="94" t="n">
        <f aca="false">I3769 * J3769</f>
        <v>7920</v>
      </c>
      <c r="L3769" s="94" t="n">
        <f aca="false">K3769 *M3769</f>
        <v>3247.2</v>
      </c>
      <c r="M3769" s="95" t="n">
        <v>0.41</v>
      </c>
      <c r="N3769" s="88" t="s">
        <v>23</v>
      </c>
      <c r="O3769" s="91" t="s">
        <v>219</v>
      </c>
      <c r="P3769" s="0" t="str">
        <f aca="false">RIGHT(H3769,LEN(H3769) - FIND(" ", H3769))</f>
        <v>Street Footwear</v>
      </c>
    </row>
    <row r="3770" customFormat="false" ht="14.25" hidden="false" customHeight="true" outlineLevel="0" collapsed="false">
      <c r="B3770" s="88" t="s">
        <v>37</v>
      </c>
      <c r="C3770" s="89" t="n">
        <v>1128299</v>
      </c>
      <c r="D3770" s="90" t="n">
        <v>44303</v>
      </c>
      <c r="E3770" s="88" t="s">
        <v>34</v>
      </c>
      <c r="F3770" s="88" t="s">
        <v>35</v>
      </c>
      <c r="G3770" s="88" t="s">
        <v>146</v>
      </c>
      <c r="H3770" s="91" t="s">
        <v>44</v>
      </c>
      <c r="I3770" s="92" t="n">
        <v>52</v>
      </c>
      <c r="J3770" s="93" t="n">
        <v>84</v>
      </c>
      <c r="K3770" s="94" t="n">
        <f aca="false">I3770 * J3770</f>
        <v>4368</v>
      </c>
      <c r="L3770" s="94" t="n">
        <f aca="false">K3770 *M3770</f>
        <v>1965.6</v>
      </c>
      <c r="M3770" s="95" t="n">
        <v>0.45</v>
      </c>
      <c r="N3770" s="88" t="s">
        <v>23</v>
      </c>
      <c r="O3770" s="91" t="s">
        <v>219</v>
      </c>
      <c r="P3770" s="0" t="str">
        <f aca="false">RIGHT(H3770,LEN(H3770) - FIND(" ", H3770))</f>
        <v>Athletic Footwear</v>
      </c>
    </row>
    <row r="3771" customFormat="false" ht="14.25" hidden="false" customHeight="true" outlineLevel="0" collapsed="false">
      <c r="B3771" s="88" t="s">
        <v>37</v>
      </c>
      <c r="C3771" s="89" t="n">
        <v>1128299</v>
      </c>
      <c r="D3771" s="90" t="n">
        <v>44303</v>
      </c>
      <c r="E3771" s="88" t="s">
        <v>34</v>
      </c>
      <c r="F3771" s="88" t="s">
        <v>35</v>
      </c>
      <c r="G3771" s="88" t="s">
        <v>146</v>
      </c>
      <c r="H3771" s="91" t="s">
        <v>16</v>
      </c>
      <c r="I3771" s="92" t="n">
        <v>59</v>
      </c>
      <c r="J3771" s="93" t="n">
        <v>58</v>
      </c>
      <c r="K3771" s="94" t="n">
        <f aca="false">I3771 * J3771</f>
        <v>3422</v>
      </c>
      <c r="L3771" s="94" t="n">
        <f aca="false">K3771 *M3771</f>
        <v>1197.7</v>
      </c>
      <c r="M3771" s="95" t="n">
        <v>0.35</v>
      </c>
      <c r="N3771" s="88" t="s">
        <v>23</v>
      </c>
      <c r="O3771" s="91" t="s">
        <v>218</v>
      </c>
      <c r="P3771" s="0" t="str">
        <f aca="false">RIGHT(H3771,LEN(H3771) - FIND(" ", H3771))</f>
        <v>Apparel</v>
      </c>
    </row>
    <row r="3772" customFormat="false" ht="14.25" hidden="false" customHeight="true" outlineLevel="0" collapsed="false">
      <c r="B3772" s="88" t="s">
        <v>37</v>
      </c>
      <c r="C3772" s="89" t="n">
        <v>1128299</v>
      </c>
      <c r="D3772" s="90" t="n">
        <v>44303</v>
      </c>
      <c r="E3772" s="88" t="s">
        <v>34</v>
      </c>
      <c r="F3772" s="88" t="s">
        <v>35</v>
      </c>
      <c r="G3772" s="88" t="s">
        <v>146</v>
      </c>
      <c r="H3772" s="91" t="s">
        <v>38</v>
      </c>
      <c r="I3772" s="92" t="n">
        <v>72</v>
      </c>
      <c r="J3772" s="93" t="n">
        <v>109</v>
      </c>
      <c r="K3772" s="94" t="n">
        <f aca="false">I3772 * J3772</f>
        <v>7848</v>
      </c>
      <c r="L3772" s="94" t="n">
        <f aca="false">K3772 *M3772</f>
        <v>4708.8</v>
      </c>
      <c r="M3772" s="95" t="n">
        <v>0.6</v>
      </c>
      <c r="N3772" s="88" t="s">
        <v>23</v>
      </c>
      <c r="O3772" s="91" t="s">
        <v>219</v>
      </c>
      <c r="P3772" s="0" t="str">
        <f aca="false">RIGHT(H3772,LEN(H3772) - FIND(" ", H3772))</f>
        <v>Apparel</v>
      </c>
    </row>
    <row r="3773" customFormat="false" ht="14.25" hidden="false" customHeight="true" outlineLevel="0" collapsed="false">
      <c r="B3773" s="88" t="s">
        <v>43</v>
      </c>
      <c r="C3773" s="89" t="n">
        <v>1128299</v>
      </c>
      <c r="D3773" s="90" t="n">
        <v>44303</v>
      </c>
      <c r="E3773" s="88" t="s">
        <v>40</v>
      </c>
      <c r="F3773" s="88" t="s">
        <v>109</v>
      </c>
      <c r="G3773" s="88" t="s">
        <v>136</v>
      </c>
      <c r="H3773" s="91" t="s">
        <v>32</v>
      </c>
      <c r="I3773" s="92" t="n">
        <v>48</v>
      </c>
      <c r="J3773" s="93" t="n">
        <v>142</v>
      </c>
      <c r="K3773" s="94" t="n">
        <f aca="false">I3773 * J3773</f>
        <v>6816</v>
      </c>
      <c r="L3773" s="94" t="n">
        <f aca="false">K3773 *M3773</f>
        <v>3544.32</v>
      </c>
      <c r="M3773" s="95" t="n">
        <v>0.52</v>
      </c>
      <c r="N3773" s="88" t="s">
        <v>23</v>
      </c>
      <c r="O3773" s="91" t="s">
        <v>218</v>
      </c>
      <c r="P3773" s="0" t="str">
        <f aca="false">RIGHT(H3773,LEN(H3773) - FIND(" ", H3773))</f>
        <v>Street Footwear</v>
      </c>
    </row>
    <row r="3774" customFormat="false" ht="14.25" hidden="false" customHeight="true" outlineLevel="0" collapsed="false">
      <c r="B3774" s="88" t="s">
        <v>43</v>
      </c>
      <c r="C3774" s="89" t="n">
        <v>1128299</v>
      </c>
      <c r="D3774" s="90" t="n">
        <v>44303</v>
      </c>
      <c r="E3774" s="88" t="s">
        <v>40</v>
      </c>
      <c r="F3774" s="88" t="s">
        <v>109</v>
      </c>
      <c r="G3774" s="88" t="s">
        <v>136</v>
      </c>
      <c r="H3774" s="91" t="s">
        <v>24</v>
      </c>
      <c r="I3774" s="92" t="n">
        <v>52</v>
      </c>
      <c r="J3774" s="93" t="n">
        <v>88</v>
      </c>
      <c r="K3774" s="94" t="n">
        <f aca="false">I3774 * J3774</f>
        <v>4576</v>
      </c>
      <c r="L3774" s="94" t="n">
        <f aca="false">K3774 *M3774</f>
        <v>2288</v>
      </c>
      <c r="M3774" s="95" t="n">
        <v>0.5</v>
      </c>
      <c r="N3774" s="88" t="s">
        <v>23</v>
      </c>
      <c r="O3774" s="91" t="s">
        <v>218</v>
      </c>
      <c r="P3774" s="0" t="str">
        <f aca="false">RIGHT(H3774,LEN(H3774) - FIND(" ", H3774))</f>
        <v>Athletic Footwear</v>
      </c>
    </row>
    <row r="3775" customFormat="false" ht="14.25" hidden="false" customHeight="true" outlineLevel="0" collapsed="false">
      <c r="B3775" s="88" t="s">
        <v>43</v>
      </c>
      <c r="C3775" s="89" t="n">
        <v>1128299</v>
      </c>
      <c r="D3775" s="90" t="n">
        <v>44303</v>
      </c>
      <c r="E3775" s="88" t="s">
        <v>40</v>
      </c>
      <c r="F3775" s="88" t="s">
        <v>109</v>
      </c>
      <c r="G3775" s="88" t="s">
        <v>136</v>
      </c>
      <c r="H3775" s="91" t="s">
        <v>48</v>
      </c>
      <c r="I3775" s="92" t="n">
        <v>52</v>
      </c>
      <c r="J3775" s="93" t="n">
        <v>105</v>
      </c>
      <c r="K3775" s="94" t="n">
        <f aca="false">I3775 * J3775</f>
        <v>5460</v>
      </c>
      <c r="L3775" s="94" t="n">
        <f aca="false">K3775 *M3775</f>
        <v>2784.6</v>
      </c>
      <c r="M3775" s="95" t="n">
        <v>0.51</v>
      </c>
      <c r="N3775" s="88" t="s">
        <v>23</v>
      </c>
      <c r="O3775" s="91" t="s">
        <v>219</v>
      </c>
      <c r="P3775" s="0" t="str">
        <f aca="false">RIGHT(H3775,LEN(H3775) - FIND(" ", H3775))</f>
        <v>Street Footwear</v>
      </c>
    </row>
    <row r="3776" customFormat="false" ht="14.25" hidden="false" customHeight="true" outlineLevel="0" collapsed="false">
      <c r="B3776" s="88" t="s">
        <v>43</v>
      </c>
      <c r="C3776" s="89" t="n">
        <v>1128299</v>
      </c>
      <c r="D3776" s="90" t="n">
        <v>44303</v>
      </c>
      <c r="E3776" s="88" t="s">
        <v>40</v>
      </c>
      <c r="F3776" s="88" t="s">
        <v>109</v>
      </c>
      <c r="G3776" s="88" t="s">
        <v>136</v>
      </c>
      <c r="H3776" s="91" t="s">
        <v>44</v>
      </c>
      <c r="I3776" s="92" t="n">
        <v>39</v>
      </c>
      <c r="J3776" s="93" t="n">
        <v>74</v>
      </c>
      <c r="K3776" s="94" t="n">
        <f aca="false">I3776 * J3776</f>
        <v>2886</v>
      </c>
      <c r="L3776" s="94" t="n">
        <f aca="false">K3776 *M3776</f>
        <v>1529.58</v>
      </c>
      <c r="M3776" s="95" t="n">
        <v>0.53</v>
      </c>
      <c r="N3776" s="88" t="s">
        <v>23</v>
      </c>
      <c r="O3776" s="91" t="s">
        <v>219</v>
      </c>
      <c r="P3776" s="0" t="str">
        <f aca="false">RIGHT(H3776,LEN(H3776) - FIND(" ", H3776))</f>
        <v>Athletic Footwear</v>
      </c>
    </row>
    <row r="3777" customFormat="false" ht="14.25" hidden="false" customHeight="true" outlineLevel="0" collapsed="false">
      <c r="B3777" s="88" t="s">
        <v>43</v>
      </c>
      <c r="C3777" s="89" t="n">
        <v>1128299</v>
      </c>
      <c r="D3777" s="90" t="n">
        <v>44303</v>
      </c>
      <c r="E3777" s="88" t="s">
        <v>40</v>
      </c>
      <c r="F3777" s="88" t="s">
        <v>109</v>
      </c>
      <c r="G3777" s="88" t="s">
        <v>136</v>
      </c>
      <c r="H3777" s="91" t="s">
        <v>16</v>
      </c>
      <c r="I3777" s="92" t="n">
        <v>43</v>
      </c>
      <c r="J3777" s="93" t="n">
        <v>53</v>
      </c>
      <c r="K3777" s="94" t="n">
        <f aca="false">I3777 * J3777</f>
        <v>2279</v>
      </c>
      <c r="L3777" s="94" t="n">
        <f aca="false">K3777 *M3777</f>
        <v>1299.03</v>
      </c>
      <c r="M3777" s="95" t="n">
        <v>0.57</v>
      </c>
      <c r="N3777" s="88" t="s">
        <v>23</v>
      </c>
      <c r="O3777" s="91" t="s">
        <v>218</v>
      </c>
      <c r="P3777" s="0" t="str">
        <f aca="false">RIGHT(H3777,LEN(H3777) - FIND(" ", H3777))</f>
        <v>Apparel</v>
      </c>
    </row>
    <row r="3778" customFormat="false" ht="14.25" hidden="false" customHeight="true" outlineLevel="0" collapsed="false">
      <c r="B3778" s="88" t="s">
        <v>43</v>
      </c>
      <c r="C3778" s="89" t="n">
        <v>1128299</v>
      </c>
      <c r="D3778" s="90" t="n">
        <v>44303</v>
      </c>
      <c r="E3778" s="88" t="s">
        <v>40</v>
      </c>
      <c r="F3778" s="88" t="s">
        <v>109</v>
      </c>
      <c r="G3778" s="88" t="s">
        <v>136</v>
      </c>
      <c r="H3778" s="91" t="s">
        <v>38</v>
      </c>
      <c r="I3778" s="92" t="n">
        <v>55</v>
      </c>
      <c r="J3778" s="93" t="n">
        <v>105</v>
      </c>
      <c r="K3778" s="94" t="n">
        <f aca="false">I3778 * J3778</f>
        <v>5775</v>
      </c>
      <c r="L3778" s="94" t="n">
        <f aca="false">K3778 *M3778</f>
        <v>2887.5</v>
      </c>
      <c r="M3778" s="95" t="n">
        <v>0.5</v>
      </c>
      <c r="N3778" s="88" t="s">
        <v>23</v>
      </c>
      <c r="O3778" s="91" t="s">
        <v>219</v>
      </c>
      <c r="P3778" s="0" t="str">
        <f aca="false">RIGHT(H3778,LEN(H3778) - FIND(" ", H3778))</f>
        <v>Apparel</v>
      </c>
    </row>
    <row r="3779" customFormat="false" ht="14.25" hidden="false" customHeight="true" outlineLevel="0" collapsed="false">
      <c r="B3779" s="88" t="s">
        <v>13</v>
      </c>
      <c r="C3779" s="89" t="n">
        <v>1185732</v>
      </c>
      <c r="D3779" s="90" t="n">
        <v>44303</v>
      </c>
      <c r="E3779" s="88" t="s">
        <v>40</v>
      </c>
      <c r="F3779" s="88" t="s">
        <v>119</v>
      </c>
      <c r="G3779" s="88" t="s">
        <v>120</v>
      </c>
      <c r="H3779" s="91" t="s">
        <v>32</v>
      </c>
      <c r="I3779" s="92" t="n">
        <v>23</v>
      </c>
      <c r="J3779" s="93" t="n">
        <v>169</v>
      </c>
      <c r="K3779" s="94" t="n">
        <f aca="false">I3779 * J3779</f>
        <v>3887</v>
      </c>
      <c r="L3779" s="94" t="n">
        <f aca="false">K3779 *M3779</f>
        <v>2098.98</v>
      </c>
      <c r="M3779" s="95" t="n">
        <v>0.54</v>
      </c>
      <c r="N3779" s="88" t="s">
        <v>23</v>
      </c>
      <c r="O3779" s="91" t="s">
        <v>218</v>
      </c>
      <c r="P3779" s="0" t="str">
        <f aca="false">RIGHT(H3779,LEN(H3779) - FIND(" ", H3779))</f>
        <v>Street Footwear</v>
      </c>
    </row>
    <row r="3780" customFormat="false" ht="14.25" hidden="false" customHeight="true" outlineLevel="0" collapsed="false">
      <c r="B3780" s="88" t="s">
        <v>13</v>
      </c>
      <c r="C3780" s="89" t="n">
        <v>1185732</v>
      </c>
      <c r="D3780" s="90" t="n">
        <v>44303</v>
      </c>
      <c r="E3780" s="88" t="s">
        <v>40</v>
      </c>
      <c r="F3780" s="88" t="s">
        <v>119</v>
      </c>
      <c r="G3780" s="88" t="s">
        <v>120</v>
      </c>
      <c r="H3780" s="91" t="s">
        <v>24</v>
      </c>
      <c r="I3780" s="92" t="n">
        <v>23</v>
      </c>
      <c r="J3780" s="93" t="n">
        <v>109</v>
      </c>
      <c r="K3780" s="94" t="n">
        <f aca="false">I3780 * J3780</f>
        <v>2507</v>
      </c>
      <c r="L3780" s="94" t="n">
        <f aca="false">K3780 *M3780</f>
        <v>1253.5</v>
      </c>
      <c r="M3780" s="95" t="n">
        <v>0.5</v>
      </c>
      <c r="N3780" s="88" t="s">
        <v>23</v>
      </c>
      <c r="O3780" s="91" t="s">
        <v>218</v>
      </c>
      <c r="P3780" s="0" t="str">
        <f aca="false">RIGHT(H3780,LEN(H3780) - FIND(" ", H3780))</f>
        <v>Athletic Footwear</v>
      </c>
    </row>
    <row r="3781" customFormat="false" ht="14.25" hidden="false" customHeight="true" outlineLevel="0" collapsed="false">
      <c r="B3781" s="88" t="s">
        <v>13</v>
      </c>
      <c r="C3781" s="89" t="n">
        <v>1185732</v>
      </c>
      <c r="D3781" s="90" t="n">
        <v>44303</v>
      </c>
      <c r="E3781" s="88" t="s">
        <v>40</v>
      </c>
      <c r="F3781" s="88" t="s">
        <v>119</v>
      </c>
      <c r="G3781" s="88" t="s">
        <v>120</v>
      </c>
      <c r="H3781" s="91" t="s">
        <v>48</v>
      </c>
      <c r="I3781" s="92" t="n">
        <v>14</v>
      </c>
      <c r="J3781" s="93" t="n">
        <v>101</v>
      </c>
      <c r="K3781" s="94" t="n">
        <f aca="false">I3781 * J3781</f>
        <v>1414</v>
      </c>
      <c r="L3781" s="94" t="n">
        <f aca="false">K3781 *M3781</f>
        <v>777.7</v>
      </c>
      <c r="M3781" s="95" t="n">
        <v>0.55</v>
      </c>
      <c r="N3781" s="88" t="s">
        <v>23</v>
      </c>
      <c r="O3781" s="91" t="s">
        <v>219</v>
      </c>
      <c r="P3781" s="0" t="str">
        <f aca="false">RIGHT(H3781,LEN(H3781) - FIND(" ", H3781))</f>
        <v>Street Footwear</v>
      </c>
    </row>
    <row r="3782" customFormat="false" ht="14.25" hidden="false" customHeight="true" outlineLevel="0" collapsed="false">
      <c r="B3782" s="88" t="s">
        <v>13</v>
      </c>
      <c r="C3782" s="89" t="n">
        <v>1185732</v>
      </c>
      <c r="D3782" s="90" t="n">
        <v>44303</v>
      </c>
      <c r="E3782" s="88" t="s">
        <v>40</v>
      </c>
      <c r="F3782" s="88" t="s">
        <v>119</v>
      </c>
      <c r="G3782" s="88" t="s">
        <v>120</v>
      </c>
      <c r="H3782" s="91" t="s">
        <v>44</v>
      </c>
      <c r="I3782" s="92" t="n">
        <v>19</v>
      </c>
      <c r="J3782" s="93" t="n">
        <v>75</v>
      </c>
      <c r="K3782" s="94" t="n">
        <f aca="false">I3782 * J3782</f>
        <v>1425</v>
      </c>
      <c r="L3782" s="94" t="n">
        <f aca="false">K3782 *M3782</f>
        <v>741</v>
      </c>
      <c r="M3782" s="95" t="n">
        <v>0.52</v>
      </c>
      <c r="N3782" s="88" t="s">
        <v>23</v>
      </c>
      <c r="O3782" s="91" t="s">
        <v>219</v>
      </c>
      <c r="P3782" s="0" t="str">
        <f aca="false">RIGHT(H3782,LEN(H3782) - FIND(" ", H3782))</f>
        <v>Athletic Footwear</v>
      </c>
    </row>
    <row r="3783" customFormat="false" ht="14.25" hidden="false" customHeight="true" outlineLevel="0" collapsed="false">
      <c r="B3783" s="88" t="s">
        <v>13</v>
      </c>
      <c r="C3783" s="89" t="n">
        <v>1185732</v>
      </c>
      <c r="D3783" s="90" t="n">
        <v>44303</v>
      </c>
      <c r="E3783" s="88" t="s">
        <v>40</v>
      </c>
      <c r="F3783" s="88" t="s">
        <v>119</v>
      </c>
      <c r="G3783" s="88" t="s">
        <v>120</v>
      </c>
      <c r="H3783" s="91" t="s">
        <v>16</v>
      </c>
      <c r="I3783" s="92" t="n">
        <v>38</v>
      </c>
      <c r="J3783" s="93" t="n">
        <v>81</v>
      </c>
      <c r="K3783" s="94" t="n">
        <f aca="false">I3783 * J3783</f>
        <v>3078</v>
      </c>
      <c r="L3783" s="94" t="n">
        <f aca="false">K3783 *M3783</f>
        <v>1477.44</v>
      </c>
      <c r="M3783" s="95" t="n">
        <v>0.48</v>
      </c>
      <c r="N3783" s="88" t="s">
        <v>23</v>
      </c>
      <c r="O3783" s="91" t="s">
        <v>218</v>
      </c>
      <c r="P3783" s="0" t="str">
        <f aca="false">RIGHT(H3783,LEN(H3783) - FIND(" ", H3783))</f>
        <v>Apparel</v>
      </c>
    </row>
    <row r="3784" customFormat="false" ht="14.25" hidden="false" customHeight="true" outlineLevel="0" collapsed="false">
      <c r="B3784" s="88" t="s">
        <v>13</v>
      </c>
      <c r="C3784" s="89" t="n">
        <v>1185732</v>
      </c>
      <c r="D3784" s="90" t="n">
        <v>44303</v>
      </c>
      <c r="E3784" s="88" t="s">
        <v>40</v>
      </c>
      <c r="F3784" s="88" t="s">
        <v>119</v>
      </c>
      <c r="G3784" s="88" t="s">
        <v>120</v>
      </c>
      <c r="H3784" s="91" t="s">
        <v>38</v>
      </c>
      <c r="I3784" s="92" t="n">
        <v>28</v>
      </c>
      <c r="J3784" s="93" t="n">
        <v>124</v>
      </c>
      <c r="K3784" s="94" t="n">
        <f aca="false">I3784 * J3784</f>
        <v>3472</v>
      </c>
      <c r="L3784" s="94" t="n">
        <f aca="false">K3784 *M3784</f>
        <v>2117.92</v>
      </c>
      <c r="M3784" s="95" t="n">
        <v>0.61</v>
      </c>
      <c r="N3784" s="88" t="s">
        <v>23</v>
      </c>
      <c r="O3784" s="91" t="s">
        <v>219</v>
      </c>
      <c r="P3784" s="0" t="str">
        <f aca="false">RIGHT(H3784,LEN(H3784) - FIND(" ", H3784))</f>
        <v>Apparel</v>
      </c>
    </row>
    <row r="3785" customFormat="false" ht="14.25" hidden="false" customHeight="true" outlineLevel="0" collapsed="false">
      <c r="B3785" s="88" t="s">
        <v>43</v>
      </c>
      <c r="C3785" s="89" t="n">
        <v>1185732</v>
      </c>
      <c r="D3785" s="90" t="n">
        <v>44303</v>
      </c>
      <c r="E3785" s="88" t="s">
        <v>26</v>
      </c>
      <c r="F3785" s="88" t="s">
        <v>163</v>
      </c>
      <c r="G3785" s="88" t="s">
        <v>171</v>
      </c>
      <c r="H3785" s="91" t="s">
        <v>32</v>
      </c>
      <c r="I3785" s="92" t="n">
        <v>27</v>
      </c>
      <c r="J3785" s="93" t="n">
        <v>143</v>
      </c>
      <c r="K3785" s="94" t="n">
        <f aca="false">I3785 * J3785</f>
        <v>3861</v>
      </c>
      <c r="L3785" s="94" t="n">
        <f aca="false">K3785 *M3785</f>
        <v>1969.11</v>
      </c>
      <c r="M3785" s="95" t="n">
        <v>0.51</v>
      </c>
      <c r="N3785" s="88" t="s">
        <v>23</v>
      </c>
      <c r="O3785" s="91" t="s">
        <v>218</v>
      </c>
      <c r="P3785" s="0" t="str">
        <f aca="false">RIGHT(H3785,LEN(H3785) - FIND(" ", H3785))</f>
        <v>Street Footwear</v>
      </c>
    </row>
    <row r="3786" customFormat="false" ht="14.25" hidden="false" customHeight="true" outlineLevel="0" collapsed="false">
      <c r="B3786" s="88" t="s">
        <v>43</v>
      </c>
      <c r="C3786" s="89" t="n">
        <v>1185732</v>
      </c>
      <c r="D3786" s="90" t="n">
        <v>44303</v>
      </c>
      <c r="E3786" s="88" t="s">
        <v>26</v>
      </c>
      <c r="F3786" s="88" t="s">
        <v>163</v>
      </c>
      <c r="G3786" s="88" t="s">
        <v>171</v>
      </c>
      <c r="H3786" s="91" t="s">
        <v>24</v>
      </c>
      <c r="I3786" s="92" t="n">
        <v>28</v>
      </c>
      <c r="J3786" s="93" t="n">
        <v>75</v>
      </c>
      <c r="K3786" s="94" t="n">
        <f aca="false">I3786 * J3786</f>
        <v>2100</v>
      </c>
      <c r="L3786" s="94" t="n">
        <f aca="false">K3786 *M3786</f>
        <v>1155</v>
      </c>
      <c r="M3786" s="95" t="n">
        <v>0.55</v>
      </c>
      <c r="N3786" s="88" t="s">
        <v>23</v>
      </c>
      <c r="O3786" s="91" t="s">
        <v>218</v>
      </c>
      <c r="P3786" s="0" t="str">
        <f aca="false">RIGHT(H3786,LEN(H3786) - FIND(" ", H3786))</f>
        <v>Athletic Footwear</v>
      </c>
    </row>
    <row r="3787" customFormat="false" ht="14.25" hidden="false" customHeight="true" outlineLevel="0" collapsed="false">
      <c r="B3787" s="88" t="s">
        <v>43</v>
      </c>
      <c r="C3787" s="89" t="n">
        <v>1185732</v>
      </c>
      <c r="D3787" s="90" t="n">
        <v>44303</v>
      </c>
      <c r="E3787" s="88" t="s">
        <v>26</v>
      </c>
      <c r="F3787" s="88" t="s">
        <v>163</v>
      </c>
      <c r="G3787" s="88" t="s">
        <v>171</v>
      </c>
      <c r="H3787" s="91" t="s">
        <v>48</v>
      </c>
      <c r="I3787" s="92" t="n">
        <v>19</v>
      </c>
      <c r="J3787" s="93" t="n">
        <v>68</v>
      </c>
      <c r="K3787" s="94" t="n">
        <f aca="false">I3787 * J3787</f>
        <v>1292</v>
      </c>
      <c r="L3787" s="94" t="n">
        <f aca="false">K3787 *M3787</f>
        <v>697.68</v>
      </c>
      <c r="M3787" s="95" t="n">
        <v>0.54</v>
      </c>
      <c r="N3787" s="88" t="s">
        <v>23</v>
      </c>
      <c r="O3787" s="91" t="s">
        <v>219</v>
      </c>
      <c r="P3787" s="0" t="str">
        <f aca="false">RIGHT(H3787,LEN(H3787) - FIND(" ", H3787))</f>
        <v>Street Footwear</v>
      </c>
    </row>
    <row r="3788" customFormat="false" ht="14.25" hidden="false" customHeight="true" outlineLevel="0" collapsed="false">
      <c r="B3788" s="88" t="s">
        <v>43</v>
      </c>
      <c r="C3788" s="89" t="n">
        <v>1185732</v>
      </c>
      <c r="D3788" s="90" t="n">
        <v>44303</v>
      </c>
      <c r="E3788" s="88" t="s">
        <v>26</v>
      </c>
      <c r="F3788" s="88" t="s">
        <v>163</v>
      </c>
      <c r="G3788" s="88" t="s">
        <v>171</v>
      </c>
      <c r="H3788" s="91" t="s">
        <v>44</v>
      </c>
      <c r="I3788" s="92" t="n">
        <v>25</v>
      </c>
      <c r="J3788" s="93" t="n">
        <v>47</v>
      </c>
      <c r="K3788" s="94" t="n">
        <f aca="false">I3788 * J3788</f>
        <v>1175</v>
      </c>
      <c r="L3788" s="94" t="n">
        <f aca="false">K3788 *M3788</f>
        <v>611</v>
      </c>
      <c r="M3788" s="95" t="n">
        <v>0.52</v>
      </c>
      <c r="N3788" s="88" t="s">
        <v>23</v>
      </c>
      <c r="O3788" s="91" t="s">
        <v>219</v>
      </c>
      <c r="P3788" s="0" t="str">
        <f aca="false">RIGHT(H3788,LEN(H3788) - FIND(" ", H3788))</f>
        <v>Athletic Footwear</v>
      </c>
    </row>
    <row r="3789" customFormat="false" ht="14.25" hidden="false" customHeight="true" outlineLevel="0" collapsed="false">
      <c r="B3789" s="88" t="s">
        <v>43</v>
      </c>
      <c r="C3789" s="89" t="n">
        <v>1185732</v>
      </c>
      <c r="D3789" s="90" t="n">
        <v>44303</v>
      </c>
      <c r="E3789" s="88" t="s">
        <v>26</v>
      </c>
      <c r="F3789" s="88" t="s">
        <v>163</v>
      </c>
      <c r="G3789" s="88" t="s">
        <v>171</v>
      </c>
      <c r="H3789" s="91" t="s">
        <v>16</v>
      </c>
      <c r="I3789" s="92" t="n">
        <v>60</v>
      </c>
      <c r="J3789" s="93" t="n">
        <v>56</v>
      </c>
      <c r="K3789" s="94" t="n">
        <f aca="false">I3789 * J3789</f>
        <v>3360</v>
      </c>
      <c r="L3789" s="94" t="n">
        <f aca="false">K3789 *M3789</f>
        <v>1848</v>
      </c>
      <c r="M3789" s="95" t="n">
        <v>0.55</v>
      </c>
      <c r="N3789" s="88" t="s">
        <v>23</v>
      </c>
      <c r="O3789" s="91" t="s">
        <v>218</v>
      </c>
      <c r="P3789" s="0" t="str">
        <f aca="false">RIGHT(H3789,LEN(H3789) - FIND(" ", H3789))</f>
        <v>Apparel</v>
      </c>
    </row>
    <row r="3790" customFormat="false" ht="14.25" hidden="false" customHeight="true" outlineLevel="0" collapsed="false">
      <c r="B3790" s="88" t="s">
        <v>43</v>
      </c>
      <c r="C3790" s="89" t="n">
        <v>1185732</v>
      </c>
      <c r="D3790" s="90" t="n">
        <v>44303</v>
      </c>
      <c r="E3790" s="88" t="s">
        <v>26</v>
      </c>
      <c r="F3790" s="88" t="s">
        <v>163</v>
      </c>
      <c r="G3790" s="88" t="s">
        <v>171</v>
      </c>
      <c r="H3790" s="91" t="s">
        <v>38</v>
      </c>
      <c r="I3790" s="92" t="n">
        <v>47</v>
      </c>
      <c r="J3790" s="93" t="n">
        <v>94</v>
      </c>
      <c r="K3790" s="94" t="n">
        <f aca="false">I3790 * J3790</f>
        <v>4418</v>
      </c>
      <c r="L3790" s="94" t="n">
        <f aca="false">K3790 *M3790</f>
        <v>2253.18</v>
      </c>
      <c r="M3790" s="95" t="n">
        <v>0.51</v>
      </c>
      <c r="N3790" s="88" t="s">
        <v>23</v>
      </c>
      <c r="O3790" s="91" t="s">
        <v>219</v>
      </c>
      <c r="P3790" s="0" t="str">
        <f aca="false">RIGHT(H3790,LEN(H3790) - FIND(" ", H3790))</f>
        <v>Apparel</v>
      </c>
    </row>
    <row r="3791" customFormat="false" ht="14.25" hidden="false" customHeight="true" outlineLevel="0" collapsed="false">
      <c r="B3791" s="88" t="s">
        <v>22</v>
      </c>
      <c r="C3791" s="89" t="n">
        <v>1189833</v>
      </c>
      <c r="D3791" s="90" t="n">
        <v>44303</v>
      </c>
      <c r="E3791" s="88" t="s">
        <v>18</v>
      </c>
      <c r="F3791" s="88" t="s">
        <v>19</v>
      </c>
      <c r="G3791" s="88" t="s">
        <v>129</v>
      </c>
      <c r="H3791" s="91" t="s">
        <v>16</v>
      </c>
      <c r="I3791" s="92" t="n">
        <v>38</v>
      </c>
      <c r="J3791" s="93" t="n">
        <v>140</v>
      </c>
      <c r="K3791" s="94" t="n">
        <f aca="false">I3791 * J3791</f>
        <v>5320</v>
      </c>
      <c r="L3791" s="94" t="n">
        <f aca="false">K3791 *M3791</f>
        <v>3138.8</v>
      </c>
      <c r="M3791" s="95" t="n">
        <v>0.59</v>
      </c>
      <c r="N3791" s="88" t="s">
        <v>31</v>
      </c>
      <c r="O3791" s="91" t="s">
        <v>218</v>
      </c>
      <c r="P3791" s="0" t="str">
        <f aca="false">RIGHT(H3791,LEN(H3791) - FIND(" ", H3791))</f>
        <v>Apparel</v>
      </c>
    </row>
    <row r="3792" customFormat="false" ht="14.25" hidden="false" customHeight="true" outlineLevel="0" collapsed="false">
      <c r="B3792" s="88" t="s">
        <v>30</v>
      </c>
      <c r="C3792" s="89" t="n">
        <v>1197831</v>
      </c>
      <c r="D3792" s="90" t="n">
        <v>44303</v>
      </c>
      <c r="E3792" s="88" t="s">
        <v>40</v>
      </c>
      <c r="F3792" s="88" t="s">
        <v>155</v>
      </c>
      <c r="G3792" s="88" t="s">
        <v>122</v>
      </c>
      <c r="H3792" s="91" t="s">
        <v>48</v>
      </c>
      <c r="I3792" s="92" t="n">
        <v>30</v>
      </c>
      <c r="J3792" s="93" t="n">
        <v>322</v>
      </c>
      <c r="K3792" s="94" t="n">
        <f aca="false">I3792 * J3792</f>
        <v>9660</v>
      </c>
      <c r="L3792" s="94" t="n">
        <f aca="false">K3792 *M3792</f>
        <v>4830</v>
      </c>
      <c r="M3792" s="95" t="n">
        <v>0.5</v>
      </c>
      <c r="N3792" s="88" t="s">
        <v>31</v>
      </c>
      <c r="O3792" s="91" t="s">
        <v>219</v>
      </c>
      <c r="P3792" s="0" t="str">
        <f aca="false">RIGHT(H3792,LEN(H3792) - FIND(" ", H3792))</f>
        <v>Street Footwear</v>
      </c>
    </row>
    <row r="3793" customFormat="false" ht="14.25" hidden="false" customHeight="true" outlineLevel="0" collapsed="false">
      <c r="B3793" s="88" t="s">
        <v>37</v>
      </c>
      <c r="C3793" s="89" t="n">
        <v>1128299</v>
      </c>
      <c r="D3793" s="90" t="n">
        <v>44303</v>
      </c>
      <c r="E3793" s="88" t="s">
        <v>34</v>
      </c>
      <c r="F3793" s="88" t="s">
        <v>35</v>
      </c>
      <c r="G3793" s="88" t="s">
        <v>146</v>
      </c>
      <c r="H3793" s="91" t="s">
        <v>32</v>
      </c>
      <c r="I3793" s="92" t="n">
        <v>47</v>
      </c>
      <c r="J3793" s="93" t="n">
        <v>171</v>
      </c>
      <c r="K3793" s="94" t="n">
        <f aca="false">I3793 * J3793</f>
        <v>8037</v>
      </c>
      <c r="L3793" s="94" t="n">
        <f aca="false">K3793 *M3793</f>
        <v>2893.32</v>
      </c>
      <c r="M3793" s="95" t="n">
        <v>0.36</v>
      </c>
      <c r="N3793" s="88" t="s">
        <v>31</v>
      </c>
      <c r="O3793" s="91" t="s">
        <v>218</v>
      </c>
      <c r="P3793" s="0" t="str">
        <f aca="false">RIGHT(H3793,LEN(H3793) - FIND(" ", H3793))</f>
        <v>Street Footwear</v>
      </c>
    </row>
    <row r="3794" customFormat="false" ht="14.25" hidden="false" customHeight="true" outlineLevel="0" collapsed="false">
      <c r="B3794" s="88" t="s">
        <v>37</v>
      </c>
      <c r="C3794" s="89" t="n">
        <v>1128299</v>
      </c>
      <c r="D3794" s="90" t="n">
        <v>44303</v>
      </c>
      <c r="E3794" s="88" t="s">
        <v>34</v>
      </c>
      <c r="F3794" s="88" t="s">
        <v>35</v>
      </c>
      <c r="G3794" s="88" t="s">
        <v>146</v>
      </c>
      <c r="H3794" s="91" t="s">
        <v>24</v>
      </c>
      <c r="I3794" s="92" t="n">
        <v>51</v>
      </c>
      <c r="J3794" s="93" t="n">
        <v>105</v>
      </c>
      <c r="K3794" s="94" t="n">
        <f aca="false">I3794 * J3794</f>
        <v>5355</v>
      </c>
      <c r="L3794" s="94" t="n">
        <f aca="false">K3794 *M3794</f>
        <v>1445.85</v>
      </c>
      <c r="M3794" s="95" t="n">
        <v>0.27</v>
      </c>
      <c r="N3794" s="88" t="s">
        <v>31</v>
      </c>
      <c r="O3794" s="91" t="s">
        <v>218</v>
      </c>
      <c r="P3794" s="0" t="str">
        <f aca="false">RIGHT(H3794,LEN(H3794) - FIND(" ", H3794))</f>
        <v>Athletic Footwear</v>
      </c>
    </row>
    <row r="3795" customFormat="false" ht="14.25" hidden="false" customHeight="true" outlineLevel="0" collapsed="false">
      <c r="B3795" s="88" t="s">
        <v>37</v>
      </c>
      <c r="C3795" s="89" t="n">
        <v>1128299</v>
      </c>
      <c r="D3795" s="90" t="n">
        <v>44303</v>
      </c>
      <c r="E3795" s="88" t="s">
        <v>34</v>
      </c>
      <c r="F3795" s="88" t="s">
        <v>35</v>
      </c>
      <c r="G3795" s="88" t="s">
        <v>146</v>
      </c>
      <c r="H3795" s="91" t="s">
        <v>48</v>
      </c>
      <c r="I3795" s="92" t="n">
        <v>49</v>
      </c>
      <c r="J3795" s="93" t="n">
        <v>132</v>
      </c>
      <c r="K3795" s="94" t="n">
        <f aca="false">I3795 * J3795</f>
        <v>6468</v>
      </c>
      <c r="L3795" s="94" t="n">
        <f aca="false">K3795 *M3795</f>
        <v>2199.12</v>
      </c>
      <c r="M3795" s="95" t="n">
        <v>0.34</v>
      </c>
      <c r="N3795" s="88" t="s">
        <v>31</v>
      </c>
      <c r="O3795" s="91" t="s">
        <v>219</v>
      </c>
      <c r="P3795" s="0" t="str">
        <f aca="false">RIGHT(H3795,LEN(H3795) - FIND(" ", H3795))</f>
        <v>Street Footwear</v>
      </c>
    </row>
    <row r="3796" customFormat="false" ht="14.25" hidden="false" customHeight="true" outlineLevel="0" collapsed="false">
      <c r="B3796" s="88" t="s">
        <v>37</v>
      </c>
      <c r="C3796" s="89" t="n">
        <v>1128299</v>
      </c>
      <c r="D3796" s="90" t="n">
        <v>44303</v>
      </c>
      <c r="E3796" s="88" t="s">
        <v>34</v>
      </c>
      <c r="F3796" s="88" t="s">
        <v>35</v>
      </c>
      <c r="G3796" s="88" t="s">
        <v>146</v>
      </c>
      <c r="H3796" s="91" t="s">
        <v>44</v>
      </c>
      <c r="I3796" s="92" t="n">
        <v>41</v>
      </c>
      <c r="J3796" s="93" t="n">
        <v>90</v>
      </c>
      <c r="K3796" s="94" t="n">
        <f aca="false">I3796 * J3796</f>
        <v>3690</v>
      </c>
      <c r="L3796" s="94" t="n">
        <f aca="false">K3796 *M3796</f>
        <v>1291.5</v>
      </c>
      <c r="M3796" s="95" t="n">
        <v>0.35</v>
      </c>
      <c r="N3796" s="88" t="s">
        <v>31</v>
      </c>
      <c r="O3796" s="91" t="s">
        <v>219</v>
      </c>
      <c r="P3796" s="0" t="str">
        <f aca="false">RIGHT(H3796,LEN(H3796) - FIND(" ", H3796))</f>
        <v>Athletic Footwear</v>
      </c>
    </row>
    <row r="3797" customFormat="false" ht="14.25" hidden="false" customHeight="true" outlineLevel="0" collapsed="false">
      <c r="B3797" s="88" t="s">
        <v>37</v>
      </c>
      <c r="C3797" s="89" t="n">
        <v>1128299</v>
      </c>
      <c r="D3797" s="90" t="n">
        <v>44303</v>
      </c>
      <c r="E3797" s="88" t="s">
        <v>34</v>
      </c>
      <c r="F3797" s="88" t="s">
        <v>35</v>
      </c>
      <c r="G3797" s="88" t="s">
        <v>146</v>
      </c>
      <c r="H3797" s="91" t="s">
        <v>16</v>
      </c>
      <c r="I3797" s="92" t="n">
        <v>47</v>
      </c>
      <c r="J3797" s="93" t="n">
        <v>60</v>
      </c>
      <c r="K3797" s="94" t="n">
        <f aca="false">I3797 * J3797</f>
        <v>2820</v>
      </c>
      <c r="L3797" s="94" t="n">
        <f aca="false">K3797 *M3797</f>
        <v>620.4</v>
      </c>
      <c r="M3797" s="95" t="n">
        <v>0.22</v>
      </c>
      <c r="N3797" s="88" t="s">
        <v>31</v>
      </c>
      <c r="O3797" s="91" t="s">
        <v>218</v>
      </c>
      <c r="P3797" s="0" t="str">
        <f aca="false">RIGHT(H3797,LEN(H3797) - FIND(" ", H3797))</f>
        <v>Apparel</v>
      </c>
    </row>
    <row r="3798" customFormat="false" ht="14.25" hidden="false" customHeight="true" outlineLevel="0" collapsed="false">
      <c r="B3798" s="88" t="s">
        <v>37</v>
      </c>
      <c r="C3798" s="89" t="n">
        <v>1128299</v>
      </c>
      <c r="D3798" s="90" t="n">
        <v>44303</v>
      </c>
      <c r="E3798" s="88" t="s">
        <v>34</v>
      </c>
      <c r="F3798" s="88" t="s">
        <v>35</v>
      </c>
      <c r="G3798" s="88" t="s">
        <v>146</v>
      </c>
      <c r="H3798" s="91" t="s">
        <v>38</v>
      </c>
      <c r="I3798" s="92" t="n">
        <v>57</v>
      </c>
      <c r="J3798" s="93" t="n">
        <v>113</v>
      </c>
      <c r="K3798" s="94" t="n">
        <f aca="false">I3798 * J3798</f>
        <v>6441</v>
      </c>
      <c r="L3798" s="94" t="n">
        <f aca="false">K3798 *M3798</f>
        <v>3220.5</v>
      </c>
      <c r="M3798" s="95" t="n">
        <v>0.5</v>
      </c>
      <c r="N3798" s="88" t="s">
        <v>31</v>
      </c>
      <c r="O3798" s="91" t="s">
        <v>219</v>
      </c>
      <c r="P3798" s="0" t="str">
        <f aca="false">RIGHT(H3798,LEN(H3798) - FIND(" ", H3798))</f>
        <v>Apparel</v>
      </c>
    </row>
    <row r="3799" customFormat="false" ht="14.25" hidden="false" customHeight="true" outlineLevel="0" collapsed="false">
      <c r="B3799" s="88" t="s">
        <v>43</v>
      </c>
      <c r="C3799" s="89" t="n">
        <v>1128299</v>
      </c>
      <c r="D3799" s="90" t="n">
        <v>44303</v>
      </c>
      <c r="E3799" s="88" t="s">
        <v>40</v>
      </c>
      <c r="F3799" s="88" t="s">
        <v>109</v>
      </c>
      <c r="G3799" s="88" t="s">
        <v>136</v>
      </c>
      <c r="H3799" s="91" t="s">
        <v>32</v>
      </c>
      <c r="I3799" s="92" t="n">
        <v>38</v>
      </c>
      <c r="J3799" s="93" t="n">
        <v>168</v>
      </c>
      <c r="K3799" s="94" t="n">
        <f aca="false">I3799 * J3799</f>
        <v>6384</v>
      </c>
      <c r="L3799" s="94" t="n">
        <f aca="false">K3799 *M3799</f>
        <v>3000.48</v>
      </c>
      <c r="M3799" s="95" t="n">
        <v>0.47</v>
      </c>
      <c r="N3799" s="88" t="s">
        <v>31</v>
      </c>
      <c r="O3799" s="91" t="s">
        <v>218</v>
      </c>
      <c r="P3799" s="0" t="str">
        <f aca="false">RIGHT(H3799,LEN(H3799) - FIND(" ", H3799))</f>
        <v>Street Footwear</v>
      </c>
    </row>
    <row r="3800" customFormat="false" ht="14.25" hidden="false" customHeight="true" outlineLevel="0" collapsed="false">
      <c r="B3800" s="88" t="s">
        <v>43</v>
      </c>
      <c r="C3800" s="89" t="n">
        <v>1128299</v>
      </c>
      <c r="D3800" s="90" t="n">
        <v>44303</v>
      </c>
      <c r="E3800" s="88" t="s">
        <v>40</v>
      </c>
      <c r="F3800" s="88" t="s">
        <v>109</v>
      </c>
      <c r="G3800" s="88" t="s">
        <v>136</v>
      </c>
      <c r="H3800" s="91" t="s">
        <v>24</v>
      </c>
      <c r="I3800" s="92" t="n">
        <v>36</v>
      </c>
      <c r="J3800" s="93" t="n">
        <v>107</v>
      </c>
      <c r="K3800" s="94" t="n">
        <f aca="false">I3800 * J3800</f>
        <v>3852</v>
      </c>
      <c r="L3800" s="94" t="n">
        <f aca="false">K3800 *M3800</f>
        <v>1771.92</v>
      </c>
      <c r="M3800" s="95" t="n">
        <v>0.46</v>
      </c>
      <c r="N3800" s="88" t="s">
        <v>31</v>
      </c>
      <c r="O3800" s="91" t="s">
        <v>218</v>
      </c>
      <c r="P3800" s="0" t="str">
        <f aca="false">RIGHT(H3800,LEN(H3800) - FIND(" ", H3800))</f>
        <v>Athletic Footwear</v>
      </c>
    </row>
    <row r="3801" customFormat="false" ht="14.25" hidden="false" customHeight="true" outlineLevel="0" collapsed="false">
      <c r="B3801" s="88" t="s">
        <v>43</v>
      </c>
      <c r="C3801" s="89" t="n">
        <v>1128299</v>
      </c>
      <c r="D3801" s="90" t="n">
        <v>44303</v>
      </c>
      <c r="E3801" s="88" t="s">
        <v>40</v>
      </c>
      <c r="F3801" s="88" t="s">
        <v>109</v>
      </c>
      <c r="G3801" s="88" t="s">
        <v>136</v>
      </c>
      <c r="H3801" s="91" t="s">
        <v>48</v>
      </c>
      <c r="I3801" s="92" t="n">
        <v>40</v>
      </c>
      <c r="J3801" s="93" t="n">
        <v>120</v>
      </c>
      <c r="K3801" s="94" t="n">
        <f aca="false">I3801 * J3801</f>
        <v>4800</v>
      </c>
      <c r="L3801" s="94" t="n">
        <f aca="false">K3801 *M3801</f>
        <v>2016</v>
      </c>
      <c r="M3801" s="95" t="n">
        <v>0.42</v>
      </c>
      <c r="N3801" s="88" t="s">
        <v>31</v>
      </c>
      <c r="O3801" s="91" t="s">
        <v>219</v>
      </c>
      <c r="P3801" s="0" t="str">
        <f aca="false">RIGHT(H3801,LEN(H3801) - FIND(" ", H3801))</f>
        <v>Street Footwear</v>
      </c>
    </row>
    <row r="3802" customFormat="false" ht="14.25" hidden="false" customHeight="true" outlineLevel="0" collapsed="false">
      <c r="B3802" s="88" t="s">
        <v>43</v>
      </c>
      <c r="C3802" s="89" t="n">
        <v>1128299</v>
      </c>
      <c r="D3802" s="90" t="n">
        <v>44303</v>
      </c>
      <c r="E3802" s="88" t="s">
        <v>40</v>
      </c>
      <c r="F3802" s="88" t="s">
        <v>109</v>
      </c>
      <c r="G3802" s="88" t="s">
        <v>136</v>
      </c>
      <c r="H3802" s="91" t="s">
        <v>44</v>
      </c>
      <c r="I3802" s="92" t="n">
        <v>27</v>
      </c>
      <c r="J3802" s="93" t="n">
        <v>91</v>
      </c>
      <c r="K3802" s="94" t="n">
        <f aca="false">I3802 * J3802</f>
        <v>2457</v>
      </c>
      <c r="L3802" s="94" t="n">
        <f aca="false">K3802 *M3802</f>
        <v>1105.65</v>
      </c>
      <c r="M3802" s="95" t="n">
        <v>0.45</v>
      </c>
      <c r="N3802" s="88" t="s">
        <v>31</v>
      </c>
      <c r="O3802" s="91" t="s">
        <v>219</v>
      </c>
      <c r="P3802" s="0" t="str">
        <f aca="false">RIGHT(H3802,LEN(H3802) - FIND(" ", H3802))</f>
        <v>Athletic Footwear</v>
      </c>
    </row>
    <row r="3803" customFormat="false" ht="14.25" hidden="false" customHeight="true" outlineLevel="0" collapsed="false">
      <c r="B3803" s="88" t="s">
        <v>43</v>
      </c>
      <c r="C3803" s="89" t="n">
        <v>1128299</v>
      </c>
      <c r="D3803" s="90" t="n">
        <v>44303</v>
      </c>
      <c r="E3803" s="88" t="s">
        <v>40</v>
      </c>
      <c r="F3803" s="88" t="s">
        <v>109</v>
      </c>
      <c r="G3803" s="88" t="s">
        <v>136</v>
      </c>
      <c r="H3803" s="91" t="s">
        <v>16</v>
      </c>
      <c r="I3803" s="92" t="n">
        <v>34</v>
      </c>
      <c r="J3803" s="93" t="n">
        <v>56</v>
      </c>
      <c r="K3803" s="94" t="n">
        <f aca="false">I3803 * J3803</f>
        <v>1904</v>
      </c>
      <c r="L3803" s="94" t="n">
        <f aca="false">K3803 *M3803</f>
        <v>971.04</v>
      </c>
      <c r="M3803" s="95" t="n">
        <v>0.51</v>
      </c>
      <c r="N3803" s="88" t="s">
        <v>31</v>
      </c>
      <c r="O3803" s="91" t="s">
        <v>218</v>
      </c>
      <c r="P3803" s="0" t="str">
        <f aca="false">RIGHT(H3803,LEN(H3803) - FIND(" ", H3803))</f>
        <v>Apparel</v>
      </c>
    </row>
    <row r="3804" customFormat="false" ht="14.25" hidden="false" customHeight="true" outlineLevel="0" collapsed="false">
      <c r="B3804" s="88" t="s">
        <v>43</v>
      </c>
      <c r="C3804" s="89" t="n">
        <v>1128299</v>
      </c>
      <c r="D3804" s="90" t="n">
        <v>44303</v>
      </c>
      <c r="E3804" s="88" t="s">
        <v>40</v>
      </c>
      <c r="F3804" s="88" t="s">
        <v>109</v>
      </c>
      <c r="G3804" s="88" t="s">
        <v>136</v>
      </c>
      <c r="H3804" s="91" t="s">
        <v>38</v>
      </c>
      <c r="I3804" s="92" t="n">
        <v>39</v>
      </c>
      <c r="J3804" s="93" t="n">
        <v>123</v>
      </c>
      <c r="K3804" s="94" t="n">
        <f aca="false">I3804 * J3804</f>
        <v>4797</v>
      </c>
      <c r="L3804" s="94" t="n">
        <f aca="false">K3804 *M3804</f>
        <v>1774.89</v>
      </c>
      <c r="M3804" s="95" t="n">
        <v>0.37</v>
      </c>
      <c r="N3804" s="88" t="s">
        <v>31</v>
      </c>
      <c r="O3804" s="91" t="s">
        <v>219</v>
      </c>
      <c r="P3804" s="0" t="str">
        <f aca="false">RIGHT(H3804,LEN(H3804) - FIND(" ", H3804))</f>
        <v>Apparel</v>
      </c>
    </row>
    <row r="3805" customFormat="false" ht="14.25" hidden="false" customHeight="true" outlineLevel="0" collapsed="false">
      <c r="B3805" s="88" t="s">
        <v>13</v>
      </c>
      <c r="C3805" s="89" t="n">
        <v>1185732</v>
      </c>
      <c r="D3805" s="90" t="n">
        <v>44303</v>
      </c>
      <c r="E3805" s="88" t="s">
        <v>40</v>
      </c>
      <c r="F3805" s="88" t="s">
        <v>119</v>
      </c>
      <c r="G3805" s="88" t="s">
        <v>120</v>
      </c>
      <c r="H3805" s="91" t="s">
        <v>32</v>
      </c>
      <c r="I3805" s="92" t="n">
        <v>19</v>
      </c>
      <c r="J3805" s="93" t="n">
        <v>223</v>
      </c>
      <c r="K3805" s="94" t="n">
        <f aca="false">I3805 * J3805</f>
        <v>4237</v>
      </c>
      <c r="L3805" s="94" t="n">
        <f aca="false">K3805 *M3805</f>
        <v>1864.28</v>
      </c>
      <c r="M3805" s="95" t="n">
        <v>0.44</v>
      </c>
      <c r="N3805" s="88" t="s">
        <v>31</v>
      </c>
      <c r="O3805" s="91" t="s">
        <v>218</v>
      </c>
      <c r="P3805" s="0" t="str">
        <f aca="false">RIGHT(H3805,LEN(H3805) - FIND(" ", H3805))</f>
        <v>Street Footwear</v>
      </c>
    </row>
    <row r="3806" customFormat="false" ht="14.25" hidden="false" customHeight="true" outlineLevel="0" collapsed="false">
      <c r="B3806" s="88" t="s">
        <v>13</v>
      </c>
      <c r="C3806" s="89" t="n">
        <v>1185732</v>
      </c>
      <c r="D3806" s="90" t="n">
        <v>44303</v>
      </c>
      <c r="E3806" s="88" t="s">
        <v>40</v>
      </c>
      <c r="F3806" s="88" t="s">
        <v>119</v>
      </c>
      <c r="G3806" s="88" t="s">
        <v>120</v>
      </c>
      <c r="H3806" s="91" t="s">
        <v>24</v>
      </c>
      <c r="I3806" s="92" t="n">
        <v>20</v>
      </c>
      <c r="J3806" s="93" t="n">
        <v>116</v>
      </c>
      <c r="K3806" s="94" t="n">
        <f aca="false">I3806 * J3806</f>
        <v>2320</v>
      </c>
      <c r="L3806" s="94" t="n">
        <f aca="false">K3806 *M3806</f>
        <v>928</v>
      </c>
      <c r="M3806" s="95" t="n">
        <v>0.4</v>
      </c>
      <c r="N3806" s="88" t="s">
        <v>31</v>
      </c>
      <c r="O3806" s="91" t="s">
        <v>218</v>
      </c>
      <c r="P3806" s="0" t="str">
        <f aca="false">RIGHT(H3806,LEN(H3806) - FIND(" ", H3806))</f>
        <v>Athletic Footwear</v>
      </c>
    </row>
    <row r="3807" customFormat="false" ht="14.25" hidden="false" customHeight="true" outlineLevel="0" collapsed="false">
      <c r="B3807" s="88" t="s">
        <v>13</v>
      </c>
      <c r="C3807" s="89" t="n">
        <v>1185732</v>
      </c>
      <c r="D3807" s="90" t="n">
        <v>44303</v>
      </c>
      <c r="E3807" s="88" t="s">
        <v>40</v>
      </c>
      <c r="F3807" s="88" t="s">
        <v>119</v>
      </c>
      <c r="G3807" s="88" t="s">
        <v>120</v>
      </c>
      <c r="H3807" s="91" t="s">
        <v>48</v>
      </c>
      <c r="I3807" s="92" t="n">
        <v>11</v>
      </c>
      <c r="J3807" s="93" t="n">
        <v>124</v>
      </c>
      <c r="K3807" s="94" t="n">
        <f aca="false">I3807 * J3807</f>
        <v>1364</v>
      </c>
      <c r="L3807" s="94" t="n">
        <f aca="false">K3807 *M3807</f>
        <v>613.8</v>
      </c>
      <c r="M3807" s="95" t="n">
        <v>0.45</v>
      </c>
      <c r="N3807" s="88" t="s">
        <v>31</v>
      </c>
      <c r="O3807" s="91" t="s">
        <v>219</v>
      </c>
      <c r="P3807" s="0" t="str">
        <f aca="false">RIGHT(H3807,LEN(H3807) - FIND(" ", H3807))</f>
        <v>Street Footwear</v>
      </c>
    </row>
    <row r="3808" customFormat="false" ht="14.25" hidden="false" customHeight="true" outlineLevel="0" collapsed="false">
      <c r="B3808" s="88" t="s">
        <v>13</v>
      </c>
      <c r="C3808" s="89" t="n">
        <v>1185732</v>
      </c>
      <c r="D3808" s="90" t="n">
        <v>44303</v>
      </c>
      <c r="E3808" s="88" t="s">
        <v>40</v>
      </c>
      <c r="F3808" s="88" t="s">
        <v>119</v>
      </c>
      <c r="G3808" s="88" t="s">
        <v>120</v>
      </c>
      <c r="H3808" s="91" t="s">
        <v>44</v>
      </c>
      <c r="I3808" s="92" t="n">
        <v>16</v>
      </c>
      <c r="J3808" s="93" t="n">
        <v>96</v>
      </c>
      <c r="K3808" s="94" t="n">
        <f aca="false">I3808 * J3808</f>
        <v>1536</v>
      </c>
      <c r="L3808" s="94" t="n">
        <f aca="false">K3808 *M3808</f>
        <v>660.48</v>
      </c>
      <c r="M3808" s="95" t="n">
        <v>0.43</v>
      </c>
      <c r="N3808" s="88" t="s">
        <v>31</v>
      </c>
      <c r="O3808" s="91" t="s">
        <v>219</v>
      </c>
      <c r="P3808" s="0" t="str">
        <f aca="false">RIGHT(H3808,LEN(H3808) - FIND(" ", H3808))</f>
        <v>Athletic Footwear</v>
      </c>
    </row>
    <row r="3809" customFormat="false" ht="14.25" hidden="false" customHeight="true" outlineLevel="0" collapsed="false">
      <c r="B3809" s="88" t="s">
        <v>13</v>
      </c>
      <c r="C3809" s="89" t="n">
        <v>1185732</v>
      </c>
      <c r="D3809" s="90" t="n">
        <v>44303</v>
      </c>
      <c r="E3809" s="88" t="s">
        <v>40</v>
      </c>
      <c r="F3809" s="88" t="s">
        <v>119</v>
      </c>
      <c r="G3809" s="88" t="s">
        <v>120</v>
      </c>
      <c r="H3809" s="91" t="s">
        <v>16</v>
      </c>
      <c r="I3809" s="92" t="n">
        <v>30</v>
      </c>
      <c r="J3809" s="93" t="n">
        <v>98</v>
      </c>
      <c r="K3809" s="94" t="n">
        <f aca="false">I3809 * J3809</f>
        <v>2940</v>
      </c>
      <c r="L3809" s="94" t="n">
        <f aca="false">K3809 *M3809</f>
        <v>1176</v>
      </c>
      <c r="M3809" s="95" t="n">
        <v>0.4</v>
      </c>
      <c r="N3809" s="88" t="s">
        <v>31</v>
      </c>
      <c r="O3809" s="91" t="s">
        <v>218</v>
      </c>
      <c r="P3809" s="0" t="str">
        <f aca="false">RIGHT(H3809,LEN(H3809) - FIND(" ", H3809))</f>
        <v>Apparel</v>
      </c>
    </row>
    <row r="3810" customFormat="false" ht="14.25" hidden="false" customHeight="true" outlineLevel="0" collapsed="false">
      <c r="B3810" s="88" t="s">
        <v>13</v>
      </c>
      <c r="C3810" s="89" t="n">
        <v>1185732</v>
      </c>
      <c r="D3810" s="90" t="n">
        <v>44303</v>
      </c>
      <c r="E3810" s="88" t="s">
        <v>40</v>
      </c>
      <c r="F3810" s="88" t="s">
        <v>119</v>
      </c>
      <c r="G3810" s="88" t="s">
        <v>120</v>
      </c>
      <c r="H3810" s="91" t="s">
        <v>38</v>
      </c>
      <c r="I3810" s="92" t="n">
        <v>22</v>
      </c>
      <c r="J3810" s="93" t="n">
        <v>147</v>
      </c>
      <c r="K3810" s="94" t="n">
        <f aca="false">I3810 * J3810</f>
        <v>3234</v>
      </c>
      <c r="L3810" s="94" t="n">
        <f aca="false">K3810 *M3810</f>
        <v>1714.02</v>
      </c>
      <c r="M3810" s="95" t="n">
        <v>0.53</v>
      </c>
      <c r="N3810" s="88" t="s">
        <v>31</v>
      </c>
      <c r="O3810" s="91" t="s">
        <v>219</v>
      </c>
      <c r="P3810" s="0" t="str">
        <f aca="false">RIGHT(H3810,LEN(H3810) - FIND(" ", H3810))</f>
        <v>Apparel</v>
      </c>
    </row>
    <row r="3811" customFormat="false" ht="14.25" hidden="false" customHeight="true" outlineLevel="0" collapsed="false">
      <c r="B3811" s="88" t="s">
        <v>22</v>
      </c>
      <c r="C3811" s="89" t="n">
        <v>1189833</v>
      </c>
      <c r="D3811" s="90" t="n">
        <v>44304</v>
      </c>
      <c r="E3811" s="88" t="s">
        <v>18</v>
      </c>
      <c r="F3811" s="88" t="s">
        <v>19</v>
      </c>
      <c r="G3811" s="88" t="s">
        <v>129</v>
      </c>
      <c r="H3811" s="91" t="s">
        <v>38</v>
      </c>
      <c r="I3811" s="92" t="n">
        <v>65</v>
      </c>
      <c r="J3811" s="93" t="n">
        <v>625</v>
      </c>
      <c r="K3811" s="94" t="n">
        <f aca="false">I3811 * J3811</f>
        <v>40625</v>
      </c>
      <c r="L3811" s="94" t="n">
        <f aca="false">K3811 *M3811</f>
        <v>8125</v>
      </c>
      <c r="M3811" s="95" t="n">
        <v>0.2</v>
      </c>
      <c r="N3811" s="88" t="s">
        <v>31</v>
      </c>
      <c r="O3811" s="91" t="s">
        <v>219</v>
      </c>
      <c r="P3811" s="0" t="str">
        <f aca="false">RIGHT(H3811,LEN(H3811) - FIND(" ", H3811))</f>
        <v>Apparel</v>
      </c>
    </row>
    <row r="3812" customFormat="false" ht="14.25" hidden="false" customHeight="true" outlineLevel="0" collapsed="false">
      <c r="B3812" s="88" t="s">
        <v>30</v>
      </c>
      <c r="C3812" s="89" t="n">
        <v>1197831</v>
      </c>
      <c r="D3812" s="90" t="n">
        <v>44304</v>
      </c>
      <c r="E3812" s="88" t="s">
        <v>40</v>
      </c>
      <c r="F3812" s="88" t="s">
        <v>155</v>
      </c>
      <c r="G3812" s="88" t="s">
        <v>122</v>
      </c>
      <c r="H3812" s="91" t="s">
        <v>44</v>
      </c>
      <c r="I3812" s="92" t="n">
        <v>40</v>
      </c>
      <c r="J3812" s="93" t="n">
        <v>575</v>
      </c>
      <c r="K3812" s="94" t="n">
        <f aca="false">I3812 * J3812</f>
        <v>23000</v>
      </c>
      <c r="L3812" s="94" t="n">
        <f aca="false">K3812 *M3812</f>
        <v>12650</v>
      </c>
      <c r="M3812" s="95" t="n">
        <v>0.55</v>
      </c>
      <c r="N3812" s="88" t="s">
        <v>31</v>
      </c>
      <c r="O3812" s="91" t="s">
        <v>219</v>
      </c>
      <c r="P3812" s="0" t="str">
        <f aca="false">RIGHT(H3812,LEN(H3812) - FIND(" ", H3812))</f>
        <v>Athletic Footwear</v>
      </c>
    </row>
    <row r="3813" customFormat="false" ht="14.25" hidden="false" customHeight="true" outlineLevel="0" collapsed="false">
      <c r="B3813" s="88" t="s">
        <v>13</v>
      </c>
      <c r="C3813" s="89" t="n">
        <v>1185732</v>
      </c>
      <c r="D3813" s="90" t="n">
        <v>44304</v>
      </c>
      <c r="E3813" s="88" t="s">
        <v>29</v>
      </c>
      <c r="F3813" s="88" t="s">
        <v>121</v>
      </c>
      <c r="G3813" s="88" t="s">
        <v>158</v>
      </c>
      <c r="H3813" s="91" t="s">
        <v>32</v>
      </c>
      <c r="I3813" s="92" t="n">
        <v>35</v>
      </c>
      <c r="J3813" s="93" t="n">
        <v>575</v>
      </c>
      <c r="K3813" s="94" t="n">
        <f aca="false">I3813 * J3813</f>
        <v>20125</v>
      </c>
      <c r="L3813" s="94" t="n">
        <f aca="false">K3813 *M3813</f>
        <v>8050</v>
      </c>
      <c r="M3813" s="95" t="n">
        <v>0.4</v>
      </c>
      <c r="N3813" s="88" t="s">
        <v>14</v>
      </c>
      <c r="O3813" s="91" t="s">
        <v>218</v>
      </c>
      <c r="P3813" s="0" t="str">
        <f aca="false">RIGHT(H3813,LEN(H3813) - FIND(" ", H3813))</f>
        <v>Street Footwear</v>
      </c>
    </row>
    <row r="3814" customFormat="false" ht="14.25" hidden="false" customHeight="true" outlineLevel="0" collapsed="false">
      <c r="B3814" s="88" t="s">
        <v>13</v>
      </c>
      <c r="C3814" s="89" t="n">
        <v>1185732</v>
      </c>
      <c r="D3814" s="90" t="n">
        <v>44304</v>
      </c>
      <c r="E3814" s="88" t="s">
        <v>29</v>
      </c>
      <c r="F3814" s="88" t="s">
        <v>121</v>
      </c>
      <c r="G3814" s="88" t="s">
        <v>158</v>
      </c>
      <c r="H3814" s="91" t="s">
        <v>24</v>
      </c>
      <c r="I3814" s="92" t="n">
        <v>30</v>
      </c>
      <c r="J3814" s="93" t="n">
        <v>275</v>
      </c>
      <c r="K3814" s="94" t="n">
        <f aca="false">I3814 * J3814</f>
        <v>8250</v>
      </c>
      <c r="L3814" s="94" t="n">
        <f aca="false">K3814 *M3814</f>
        <v>2887.5</v>
      </c>
      <c r="M3814" s="95" t="n">
        <v>0.35</v>
      </c>
      <c r="N3814" s="88" t="s">
        <v>14</v>
      </c>
      <c r="O3814" s="91" t="s">
        <v>218</v>
      </c>
      <c r="P3814" s="0" t="str">
        <f aca="false">RIGHT(H3814,LEN(H3814) - FIND(" ", H3814))</f>
        <v>Athletic Footwear</v>
      </c>
    </row>
    <row r="3815" customFormat="false" ht="14.25" hidden="false" customHeight="true" outlineLevel="0" collapsed="false">
      <c r="B3815" s="88" t="s">
        <v>13</v>
      </c>
      <c r="C3815" s="89" t="n">
        <v>1185732</v>
      </c>
      <c r="D3815" s="90" t="n">
        <v>44304</v>
      </c>
      <c r="E3815" s="88" t="s">
        <v>29</v>
      </c>
      <c r="F3815" s="88" t="s">
        <v>121</v>
      </c>
      <c r="G3815" s="88" t="s">
        <v>158</v>
      </c>
      <c r="H3815" s="91" t="s">
        <v>48</v>
      </c>
      <c r="I3815" s="92" t="n">
        <v>20</v>
      </c>
      <c r="J3815" s="93" t="n">
        <v>275</v>
      </c>
      <c r="K3815" s="94" t="n">
        <f aca="false">I3815 * J3815</f>
        <v>5500</v>
      </c>
      <c r="L3815" s="94" t="n">
        <f aca="false">K3815 *M3815</f>
        <v>1925</v>
      </c>
      <c r="M3815" s="95" t="n">
        <v>0.35</v>
      </c>
      <c r="N3815" s="88" t="s">
        <v>14</v>
      </c>
      <c r="O3815" s="91" t="s">
        <v>219</v>
      </c>
      <c r="P3815" s="0" t="str">
        <f aca="false">RIGHT(H3815,LEN(H3815) - FIND(" ", H3815))</f>
        <v>Street Footwear</v>
      </c>
    </row>
    <row r="3816" customFormat="false" ht="14.25" hidden="false" customHeight="true" outlineLevel="0" collapsed="false">
      <c r="B3816" s="88" t="s">
        <v>13</v>
      </c>
      <c r="C3816" s="89" t="n">
        <v>1185732</v>
      </c>
      <c r="D3816" s="90" t="n">
        <v>44304</v>
      </c>
      <c r="E3816" s="88" t="s">
        <v>29</v>
      </c>
      <c r="F3816" s="88" t="s">
        <v>121</v>
      </c>
      <c r="G3816" s="88" t="s">
        <v>158</v>
      </c>
      <c r="H3816" s="91" t="s">
        <v>44</v>
      </c>
      <c r="I3816" s="92" t="n">
        <v>25</v>
      </c>
      <c r="J3816" s="93" t="n">
        <v>200</v>
      </c>
      <c r="K3816" s="94" t="n">
        <f aca="false">I3816 * J3816</f>
        <v>5000</v>
      </c>
      <c r="L3816" s="94" t="n">
        <f aca="false">K3816 *M3816</f>
        <v>2000</v>
      </c>
      <c r="M3816" s="95" t="n">
        <v>0.4</v>
      </c>
      <c r="N3816" s="88" t="s">
        <v>14</v>
      </c>
      <c r="O3816" s="91" t="s">
        <v>219</v>
      </c>
      <c r="P3816" s="0" t="str">
        <f aca="false">RIGHT(H3816,LEN(H3816) - FIND(" ", H3816))</f>
        <v>Athletic Footwear</v>
      </c>
    </row>
    <row r="3817" customFormat="false" ht="14.25" hidden="false" customHeight="true" outlineLevel="0" collapsed="false">
      <c r="B3817" s="88" t="s">
        <v>13</v>
      </c>
      <c r="C3817" s="89" t="n">
        <v>1185732</v>
      </c>
      <c r="D3817" s="90" t="n">
        <v>44304</v>
      </c>
      <c r="E3817" s="88" t="s">
        <v>29</v>
      </c>
      <c r="F3817" s="88" t="s">
        <v>121</v>
      </c>
      <c r="G3817" s="88" t="s">
        <v>158</v>
      </c>
      <c r="H3817" s="91" t="s">
        <v>16</v>
      </c>
      <c r="I3817" s="92" t="n">
        <v>40</v>
      </c>
      <c r="J3817" s="93" t="n">
        <v>225</v>
      </c>
      <c r="K3817" s="94" t="n">
        <f aca="false">I3817 * J3817</f>
        <v>9000</v>
      </c>
      <c r="L3817" s="94" t="n">
        <f aca="false">K3817 *M3817</f>
        <v>3150</v>
      </c>
      <c r="M3817" s="95" t="n">
        <v>0.35</v>
      </c>
      <c r="N3817" s="88" t="s">
        <v>14</v>
      </c>
      <c r="O3817" s="91" t="s">
        <v>218</v>
      </c>
      <c r="P3817" s="0" t="str">
        <f aca="false">RIGHT(H3817,LEN(H3817) - FIND(" ", H3817))</f>
        <v>Apparel</v>
      </c>
    </row>
    <row r="3818" customFormat="false" ht="14.25" hidden="false" customHeight="true" outlineLevel="0" collapsed="false">
      <c r="B3818" s="88" t="s">
        <v>13</v>
      </c>
      <c r="C3818" s="89" t="n">
        <v>1185732</v>
      </c>
      <c r="D3818" s="90" t="n">
        <v>44304</v>
      </c>
      <c r="E3818" s="88" t="s">
        <v>29</v>
      </c>
      <c r="F3818" s="88" t="s">
        <v>121</v>
      </c>
      <c r="G3818" s="88" t="s">
        <v>158</v>
      </c>
      <c r="H3818" s="91" t="s">
        <v>38</v>
      </c>
      <c r="I3818" s="92" t="n">
        <v>30</v>
      </c>
      <c r="J3818" s="93" t="n">
        <v>350</v>
      </c>
      <c r="K3818" s="94" t="n">
        <f aca="false">I3818 * J3818</f>
        <v>10500</v>
      </c>
      <c r="L3818" s="94" t="n">
        <f aca="false">K3818 *M3818</f>
        <v>5250</v>
      </c>
      <c r="M3818" s="95" t="n">
        <v>0.5</v>
      </c>
      <c r="N3818" s="88" t="s">
        <v>14</v>
      </c>
      <c r="O3818" s="91" t="s">
        <v>219</v>
      </c>
      <c r="P3818" s="0" t="str">
        <f aca="false">RIGHT(H3818,LEN(H3818) - FIND(" ", H3818))</f>
        <v>Apparel</v>
      </c>
    </row>
    <row r="3819" customFormat="false" ht="14.25" hidden="false" customHeight="true" outlineLevel="0" collapsed="false">
      <c r="B3819" s="88" t="s">
        <v>15</v>
      </c>
      <c r="C3819" s="89" t="n">
        <v>1185732</v>
      </c>
      <c r="D3819" s="90" t="n">
        <v>44304</v>
      </c>
      <c r="E3819" s="88" t="s">
        <v>26</v>
      </c>
      <c r="F3819" s="88" t="s">
        <v>130</v>
      </c>
      <c r="G3819" s="88" t="s">
        <v>133</v>
      </c>
      <c r="H3819" s="91" t="s">
        <v>32</v>
      </c>
      <c r="I3819" s="92" t="n">
        <v>50</v>
      </c>
      <c r="J3819" s="93" t="n">
        <v>550</v>
      </c>
      <c r="K3819" s="94" t="n">
        <f aca="false">I3819 * J3819</f>
        <v>27500</v>
      </c>
      <c r="L3819" s="94" t="n">
        <f aca="false">K3819 *M3819</f>
        <v>11000</v>
      </c>
      <c r="M3819" s="95" t="n">
        <v>0.4</v>
      </c>
      <c r="N3819" s="88" t="s">
        <v>14</v>
      </c>
      <c r="O3819" s="91" t="s">
        <v>218</v>
      </c>
      <c r="P3819" s="0" t="str">
        <f aca="false">RIGHT(H3819,LEN(H3819) - FIND(" ", H3819))</f>
        <v>Street Footwear</v>
      </c>
    </row>
    <row r="3820" customFormat="false" ht="14.25" hidden="false" customHeight="true" outlineLevel="0" collapsed="false">
      <c r="B3820" s="88" t="s">
        <v>15</v>
      </c>
      <c r="C3820" s="89" t="n">
        <v>1185732</v>
      </c>
      <c r="D3820" s="90" t="n">
        <v>44304</v>
      </c>
      <c r="E3820" s="88" t="s">
        <v>26</v>
      </c>
      <c r="F3820" s="88" t="s">
        <v>130</v>
      </c>
      <c r="G3820" s="88" t="s">
        <v>133</v>
      </c>
      <c r="H3820" s="91" t="s">
        <v>24</v>
      </c>
      <c r="I3820" s="92" t="n">
        <v>50</v>
      </c>
      <c r="J3820" s="93" t="n">
        <v>250</v>
      </c>
      <c r="K3820" s="94" t="n">
        <f aca="false">I3820 * J3820</f>
        <v>12500</v>
      </c>
      <c r="L3820" s="94" t="n">
        <f aca="false">K3820 *M3820</f>
        <v>5000</v>
      </c>
      <c r="M3820" s="95" t="n">
        <v>0.4</v>
      </c>
      <c r="N3820" s="88" t="s">
        <v>14</v>
      </c>
      <c r="O3820" s="91" t="s">
        <v>218</v>
      </c>
      <c r="P3820" s="0" t="str">
        <f aca="false">RIGHT(H3820,LEN(H3820) - FIND(" ", H3820))</f>
        <v>Athletic Footwear</v>
      </c>
    </row>
    <row r="3821" customFormat="false" ht="14.25" hidden="false" customHeight="true" outlineLevel="0" collapsed="false">
      <c r="B3821" s="88" t="s">
        <v>15</v>
      </c>
      <c r="C3821" s="89" t="n">
        <v>1185732</v>
      </c>
      <c r="D3821" s="90" t="n">
        <v>44304</v>
      </c>
      <c r="E3821" s="88" t="s">
        <v>26</v>
      </c>
      <c r="F3821" s="88" t="s">
        <v>130</v>
      </c>
      <c r="G3821" s="88" t="s">
        <v>133</v>
      </c>
      <c r="H3821" s="91" t="s">
        <v>48</v>
      </c>
      <c r="I3821" s="92" t="n">
        <v>40</v>
      </c>
      <c r="J3821" s="93" t="n">
        <v>250</v>
      </c>
      <c r="K3821" s="94" t="n">
        <f aca="false">I3821 * J3821</f>
        <v>10000</v>
      </c>
      <c r="L3821" s="94" t="n">
        <f aca="false">K3821 *M3821</f>
        <v>3000</v>
      </c>
      <c r="M3821" s="95" t="n">
        <v>0.3</v>
      </c>
      <c r="N3821" s="88" t="s">
        <v>14</v>
      </c>
      <c r="O3821" s="91" t="s">
        <v>219</v>
      </c>
      <c r="P3821" s="0" t="str">
        <f aca="false">RIGHT(H3821,LEN(H3821) - FIND(" ", H3821))</f>
        <v>Street Footwear</v>
      </c>
    </row>
    <row r="3822" customFormat="false" ht="14.25" hidden="false" customHeight="true" outlineLevel="0" collapsed="false">
      <c r="B3822" s="88" t="s">
        <v>15</v>
      </c>
      <c r="C3822" s="89" t="n">
        <v>1185732</v>
      </c>
      <c r="D3822" s="90" t="n">
        <v>44304</v>
      </c>
      <c r="E3822" s="88" t="s">
        <v>26</v>
      </c>
      <c r="F3822" s="88" t="s">
        <v>130</v>
      </c>
      <c r="G3822" s="88" t="s">
        <v>133</v>
      </c>
      <c r="H3822" s="91" t="s">
        <v>44</v>
      </c>
      <c r="I3822" s="92" t="n">
        <v>45</v>
      </c>
      <c r="J3822" s="93" t="n">
        <v>175</v>
      </c>
      <c r="K3822" s="94" t="n">
        <f aca="false">I3822 * J3822</f>
        <v>7875</v>
      </c>
      <c r="L3822" s="94" t="n">
        <f aca="false">K3822 *M3822</f>
        <v>2362.5</v>
      </c>
      <c r="M3822" s="95" t="n">
        <v>0.3</v>
      </c>
      <c r="N3822" s="88" t="s">
        <v>14</v>
      </c>
      <c r="O3822" s="91" t="s">
        <v>219</v>
      </c>
      <c r="P3822" s="0" t="str">
        <f aca="false">RIGHT(H3822,LEN(H3822) - FIND(" ", H3822))</f>
        <v>Athletic Footwear</v>
      </c>
    </row>
    <row r="3823" customFormat="false" ht="14.25" hidden="false" customHeight="true" outlineLevel="0" collapsed="false">
      <c r="B3823" s="88" t="s">
        <v>15</v>
      </c>
      <c r="C3823" s="89" t="n">
        <v>1185732</v>
      </c>
      <c r="D3823" s="90" t="n">
        <v>44304</v>
      </c>
      <c r="E3823" s="88" t="s">
        <v>26</v>
      </c>
      <c r="F3823" s="88" t="s">
        <v>130</v>
      </c>
      <c r="G3823" s="88" t="s">
        <v>133</v>
      </c>
      <c r="H3823" s="91" t="s">
        <v>16</v>
      </c>
      <c r="I3823" s="92" t="n">
        <v>60</v>
      </c>
      <c r="J3823" s="93" t="n">
        <v>175</v>
      </c>
      <c r="K3823" s="94" t="n">
        <f aca="false">I3823 * J3823</f>
        <v>10500</v>
      </c>
      <c r="L3823" s="94" t="n">
        <f aca="false">K3823 *M3823</f>
        <v>3150</v>
      </c>
      <c r="M3823" s="95" t="n">
        <v>0.3</v>
      </c>
      <c r="N3823" s="88" t="s">
        <v>14</v>
      </c>
      <c r="O3823" s="91" t="s">
        <v>218</v>
      </c>
      <c r="P3823" s="0" t="str">
        <f aca="false">RIGHT(H3823,LEN(H3823) - FIND(" ", H3823))</f>
        <v>Apparel</v>
      </c>
    </row>
    <row r="3824" customFormat="false" ht="14.25" hidden="false" customHeight="true" outlineLevel="0" collapsed="false">
      <c r="B3824" s="88" t="s">
        <v>15</v>
      </c>
      <c r="C3824" s="89" t="n">
        <v>1185732</v>
      </c>
      <c r="D3824" s="90" t="n">
        <v>44304</v>
      </c>
      <c r="E3824" s="88" t="s">
        <v>26</v>
      </c>
      <c r="F3824" s="88" t="s">
        <v>130</v>
      </c>
      <c r="G3824" s="88" t="s">
        <v>133</v>
      </c>
      <c r="H3824" s="91" t="s">
        <v>38</v>
      </c>
      <c r="I3824" s="92" t="n">
        <v>50</v>
      </c>
      <c r="J3824" s="93" t="n">
        <v>325</v>
      </c>
      <c r="K3824" s="94" t="n">
        <f aca="false">I3824 * J3824</f>
        <v>16250</v>
      </c>
      <c r="L3824" s="94" t="n">
        <f aca="false">K3824 *M3824</f>
        <v>5687.5</v>
      </c>
      <c r="M3824" s="95" t="n">
        <v>0.35</v>
      </c>
      <c r="N3824" s="88" t="s">
        <v>14</v>
      </c>
      <c r="O3824" s="91" t="s">
        <v>219</v>
      </c>
      <c r="P3824" s="0" t="str">
        <f aca="false">RIGHT(H3824,LEN(H3824) - FIND(" ", H3824))</f>
        <v>Apparel</v>
      </c>
    </row>
    <row r="3825" customFormat="false" ht="14.25" hidden="false" customHeight="true" outlineLevel="0" collapsed="false">
      <c r="B3825" s="88" t="s">
        <v>22</v>
      </c>
      <c r="C3825" s="89" t="n">
        <v>1189833</v>
      </c>
      <c r="D3825" s="90" t="n">
        <v>44304</v>
      </c>
      <c r="E3825" s="88" t="s">
        <v>18</v>
      </c>
      <c r="F3825" s="88" t="s">
        <v>19</v>
      </c>
      <c r="G3825" s="88" t="s">
        <v>129</v>
      </c>
      <c r="H3825" s="91" t="s">
        <v>38</v>
      </c>
      <c r="I3825" s="92" t="n">
        <v>64</v>
      </c>
      <c r="J3825" s="93" t="n">
        <v>181</v>
      </c>
      <c r="K3825" s="94" t="n">
        <f aca="false">I3825 * J3825</f>
        <v>11584</v>
      </c>
      <c r="L3825" s="94" t="n">
        <f aca="false">K3825 *M3825</f>
        <v>3591.04</v>
      </c>
      <c r="M3825" s="95" t="n">
        <v>0.31</v>
      </c>
      <c r="N3825" s="88" t="s">
        <v>23</v>
      </c>
      <c r="O3825" s="91" t="s">
        <v>219</v>
      </c>
      <c r="P3825" s="0" t="str">
        <f aca="false">RIGHT(H3825,LEN(H3825) - FIND(" ", H3825))</f>
        <v>Apparel</v>
      </c>
    </row>
    <row r="3826" customFormat="false" ht="14.25" hidden="false" customHeight="true" outlineLevel="0" collapsed="false">
      <c r="B3826" s="88" t="s">
        <v>30</v>
      </c>
      <c r="C3826" s="89" t="n">
        <v>1197831</v>
      </c>
      <c r="D3826" s="90" t="n">
        <v>44304</v>
      </c>
      <c r="E3826" s="88" t="s">
        <v>40</v>
      </c>
      <c r="F3826" s="88" t="s">
        <v>155</v>
      </c>
      <c r="G3826" s="88" t="s">
        <v>122</v>
      </c>
      <c r="H3826" s="91" t="s">
        <v>44</v>
      </c>
      <c r="I3826" s="92" t="n">
        <v>37</v>
      </c>
      <c r="J3826" s="93" t="n">
        <v>161</v>
      </c>
      <c r="K3826" s="94" t="n">
        <f aca="false">I3826 * J3826</f>
        <v>5957</v>
      </c>
      <c r="L3826" s="94" t="n">
        <f aca="false">K3826 *M3826</f>
        <v>3872.05</v>
      </c>
      <c r="M3826" s="95" t="n">
        <v>0.65</v>
      </c>
      <c r="N3826" s="88" t="s">
        <v>23</v>
      </c>
      <c r="O3826" s="91" t="s">
        <v>219</v>
      </c>
      <c r="P3826" s="0" t="str">
        <f aca="false">RIGHT(H3826,LEN(H3826) - FIND(" ", H3826))</f>
        <v>Athletic Footwear</v>
      </c>
    </row>
    <row r="3827" customFormat="false" ht="14.25" hidden="false" customHeight="true" outlineLevel="0" collapsed="false">
      <c r="B3827" s="88" t="s">
        <v>13</v>
      </c>
      <c r="C3827" s="89" t="n">
        <v>1185732</v>
      </c>
      <c r="D3827" s="90" t="n">
        <v>44304</v>
      </c>
      <c r="E3827" s="88" t="s">
        <v>29</v>
      </c>
      <c r="F3827" s="88" t="s">
        <v>121</v>
      </c>
      <c r="G3827" s="88" t="s">
        <v>158</v>
      </c>
      <c r="H3827" s="91" t="s">
        <v>32</v>
      </c>
      <c r="I3827" s="92" t="n">
        <v>33</v>
      </c>
      <c r="J3827" s="93" t="n">
        <v>144</v>
      </c>
      <c r="K3827" s="94" t="n">
        <f aca="false">I3827 * J3827</f>
        <v>4752</v>
      </c>
      <c r="L3827" s="94" t="n">
        <f aca="false">K3827 *M3827</f>
        <v>2471.04</v>
      </c>
      <c r="M3827" s="95" t="n">
        <v>0.52</v>
      </c>
      <c r="N3827" s="88" t="s">
        <v>23</v>
      </c>
      <c r="O3827" s="91" t="s">
        <v>218</v>
      </c>
      <c r="P3827" s="0" t="str">
        <f aca="false">RIGHT(H3827,LEN(H3827) - FIND(" ", H3827))</f>
        <v>Street Footwear</v>
      </c>
    </row>
    <row r="3828" customFormat="false" ht="14.25" hidden="false" customHeight="true" outlineLevel="0" collapsed="false">
      <c r="B3828" s="88" t="s">
        <v>13</v>
      </c>
      <c r="C3828" s="89" t="n">
        <v>1185732</v>
      </c>
      <c r="D3828" s="90" t="n">
        <v>44304</v>
      </c>
      <c r="E3828" s="88" t="s">
        <v>29</v>
      </c>
      <c r="F3828" s="88" t="s">
        <v>121</v>
      </c>
      <c r="G3828" s="88" t="s">
        <v>158</v>
      </c>
      <c r="H3828" s="91" t="s">
        <v>24</v>
      </c>
      <c r="I3828" s="92" t="n">
        <v>27</v>
      </c>
      <c r="J3828" s="93" t="n">
        <v>72</v>
      </c>
      <c r="K3828" s="94" t="n">
        <f aca="false">I3828 * J3828</f>
        <v>1944</v>
      </c>
      <c r="L3828" s="94" t="n">
        <f aca="false">K3828 *M3828</f>
        <v>952.56</v>
      </c>
      <c r="M3828" s="95" t="n">
        <v>0.49</v>
      </c>
      <c r="N3828" s="88" t="s">
        <v>23</v>
      </c>
      <c r="O3828" s="91" t="s">
        <v>218</v>
      </c>
      <c r="P3828" s="0" t="str">
        <f aca="false">RIGHT(H3828,LEN(H3828) - FIND(" ", H3828))</f>
        <v>Athletic Footwear</v>
      </c>
    </row>
    <row r="3829" customFormat="false" ht="14.25" hidden="false" customHeight="true" outlineLevel="0" collapsed="false">
      <c r="B3829" s="88" t="s">
        <v>13</v>
      </c>
      <c r="C3829" s="89" t="n">
        <v>1185732</v>
      </c>
      <c r="D3829" s="90" t="n">
        <v>44304</v>
      </c>
      <c r="E3829" s="88" t="s">
        <v>29</v>
      </c>
      <c r="F3829" s="88" t="s">
        <v>121</v>
      </c>
      <c r="G3829" s="88" t="s">
        <v>158</v>
      </c>
      <c r="H3829" s="91" t="s">
        <v>48</v>
      </c>
      <c r="I3829" s="92" t="n">
        <v>18</v>
      </c>
      <c r="J3829" s="93" t="n">
        <v>83</v>
      </c>
      <c r="K3829" s="94" t="n">
        <f aca="false">I3829 * J3829</f>
        <v>1494</v>
      </c>
      <c r="L3829" s="94" t="n">
        <f aca="false">K3829 *M3829</f>
        <v>732.06</v>
      </c>
      <c r="M3829" s="95" t="n">
        <v>0.49</v>
      </c>
      <c r="N3829" s="88" t="s">
        <v>23</v>
      </c>
      <c r="O3829" s="91" t="s">
        <v>219</v>
      </c>
      <c r="P3829" s="0" t="str">
        <f aca="false">RIGHT(H3829,LEN(H3829) - FIND(" ", H3829))</f>
        <v>Street Footwear</v>
      </c>
    </row>
    <row r="3830" customFormat="false" ht="14.25" hidden="false" customHeight="true" outlineLevel="0" collapsed="false">
      <c r="B3830" s="88" t="s">
        <v>13</v>
      </c>
      <c r="C3830" s="89" t="n">
        <v>1185732</v>
      </c>
      <c r="D3830" s="90" t="n">
        <v>44304</v>
      </c>
      <c r="E3830" s="88" t="s">
        <v>29</v>
      </c>
      <c r="F3830" s="88" t="s">
        <v>121</v>
      </c>
      <c r="G3830" s="88" t="s">
        <v>158</v>
      </c>
      <c r="H3830" s="91" t="s">
        <v>44</v>
      </c>
      <c r="I3830" s="92" t="n">
        <v>23</v>
      </c>
      <c r="J3830" s="93" t="n">
        <v>52</v>
      </c>
      <c r="K3830" s="94" t="n">
        <f aca="false">I3830 * J3830</f>
        <v>1196</v>
      </c>
      <c r="L3830" s="94" t="n">
        <f aca="false">K3830 *M3830</f>
        <v>621.92</v>
      </c>
      <c r="M3830" s="95" t="n">
        <v>0.52</v>
      </c>
      <c r="N3830" s="88" t="s">
        <v>23</v>
      </c>
      <c r="O3830" s="91" t="s">
        <v>219</v>
      </c>
      <c r="P3830" s="0" t="str">
        <f aca="false">RIGHT(H3830,LEN(H3830) - FIND(" ", H3830))</f>
        <v>Athletic Footwear</v>
      </c>
    </row>
    <row r="3831" customFormat="false" ht="14.25" hidden="false" customHeight="true" outlineLevel="0" collapsed="false">
      <c r="B3831" s="88" t="s">
        <v>13</v>
      </c>
      <c r="C3831" s="89" t="n">
        <v>1185732</v>
      </c>
      <c r="D3831" s="90" t="n">
        <v>44304</v>
      </c>
      <c r="E3831" s="88" t="s">
        <v>29</v>
      </c>
      <c r="F3831" s="88" t="s">
        <v>121</v>
      </c>
      <c r="G3831" s="88" t="s">
        <v>158</v>
      </c>
      <c r="H3831" s="91" t="s">
        <v>16</v>
      </c>
      <c r="I3831" s="92" t="n">
        <v>36</v>
      </c>
      <c r="J3831" s="93" t="n">
        <v>65</v>
      </c>
      <c r="K3831" s="94" t="n">
        <f aca="false">I3831 * J3831</f>
        <v>2340</v>
      </c>
      <c r="L3831" s="94" t="n">
        <f aca="false">K3831 *M3831</f>
        <v>1053</v>
      </c>
      <c r="M3831" s="95" t="n">
        <v>0.45</v>
      </c>
      <c r="N3831" s="88" t="s">
        <v>23</v>
      </c>
      <c r="O3831" s="91" t="s">
        <v>218</v>
      </c>
      <c r="P3831" s="0" t="str">
        <f aca="false">RIGHT(H3831,LEN(H3831) - FIND(" ", H3831))</f>
        <v>Apparel</v>
      </c>
    </row>
    <row r="3832" customFormat="false" ht="14.25" hidden="false" customHeight="true" outlineLevel="0" collapsed="false">
      <c r="B3832" s="88" t="s">
        <v>13</v>
      </c>
      <c r="C3832" s="89" t="n">
        <v>1185732</v>
      </c>
      <c r="D3832" s="90" t="n">
        <v>44304</v>
      </c>
      <c r="E3832" s="88" t="s">
        <v>29</v>
      </c>
      <c r="F3832" s="88" t="s">
        <v>121</v>
      </c>
      <c r="G3832" s="88" t="s">
        <v>158</v>
      </c>
      <c r="H3832" s="91" t="s">
        <v>38</v>
      </c>
      <c r="I3832" s="92" t="n">
        <v>28</v>
      </c>
      <c r="J3832" s="93" t="n">
        <v>105</v>
      </c>
      <c r="K3832" s="94" t="n">
        <f aca="false">I3832 * J3832</f>
        <v>2940</v>
      </c>
      <c r="L3832" s="94" t="n">
        <f aca="false">K3832 *M3832</f>
        <v>1793.4</v>
      </c>
      <c r="M3832" s="95" t="n">
        <v>0.61</v>
      </c>
      <c r="N3832" s="88" t="s">
        <v>23</v>
      </c>
      <c r="O3832" s="91" t="s">
        <v>219</v>
      </c>
      <c r="P3832" s="0" t="str">
        <f aca="false">RIGHT(H3832,LEN(H3832) - FIND(" ", H3832))</f>
        <v>Apparel</v>
      </c>
    </row>
    <row r="3833" customFormat="false" ht="14.25" hidden="false" customHeight="true" outlineLevel="0" collapsed="false">
      <c r="B3833" s="88" t="s">
        <v>15</v>
      </c>
      <c r="C3833" s="89" t="n">
        <v>1185732</v>
      </c>
      <c r="D3833" s="90" t="n">
        <v>44304</v>
      </c>
      <c r="E3833" s="88" t="s">
        <v>26</v>
      </c>
      <c r="F3833" s="88" t="s">
        <v>130</v>
      </c>
      <c r="G3833" s="88" t="s">
        <v>133</v>
      </c>
      <c r="H3833" s="91" t="s">
        <v>32</v>
      </c>
      <c r="I3833" s="92" t="n">
        <v>48</v>
      </c>
      <c r="J3833" s="93" t="n">
        <v>154</v>
      </c>
      <c r="K3833" s="94" t="n">
        <f aca="false">I3833 * J3833</f>
        <v>7392</v>
      </c>
      <c r="L3833" s="94" t="n">
        <f aca="false">K3833 *M3833</f>
        <v>3917.76</v>
      </c>
      <c r="M3833" s="95" t="n">
        <v>0.53</v>
      </c>
      <c r="N3833" s="88" t="s">
        <v>23</v>
      </c>
      <c r="O3833" s="91" t="s">
        <v>218</v>
      </c>
      <c r="P3833" s="0" t="str">
        <f aca="false">RIGHT(H3833,LEN(H3833) - FIND(" ", H3833))</f>
        <v>Street Footwear</v>
      </c>
    </row>
    <row r="3834" customFormat="false" ht="14.25" hidden="false" customHeight="true" outlineLevel="0" collapsed="false">
      <c r="B3834" s="88" t="s">
        <v>15</v>
      </c>
      <c r="C3834" s="89" t="n">
        <v>1185732</v>
      </c>
      <c r="D3834" s="90" t="n">
        <v>44304</v>
      </c>
      <c r="E3834" s="88" t="s">
        <v>26</v>
      </c>
      <c r="F3834" s="88" t="s">
        <v>130</v>
      </c>
      <c r="G3834" s="88" t="s">
        <v>133</v>
      </c>
      <c r="H3834" s="91" t="s">
        <v>24</v>
      </c>
      <c r="I3834" s="92" t="n">
        <v>49</v>
      </c>
      <c r="J3834" s="93" t="n">
        <v>68</v>
      </c>
      <c r="K3834" s="94" t="n">
        <f aca="false">I3834 * J3834</f>
        <v>3332</v>
      </c>
      <c r="L3834" s="94" t="n">
        <f aca="false">K3834 *M3834</f>
        <v>1832.6</v>
      </c>
      <c r="M3834" s="95" t="n">
        <v>0.55</v>
      </c>
      <c r="N3834" s="88" t="s">
        <v>23</v>
      </c>
      <c r="O3834" s="91" t="s">
        <v>218</v>
      </c>
      <c r="P3834" s="0" t="str">
        <f aca="false">RIGHT(H3834,LEN(H3834) - FIND(" ", H3834))</f>
        <v>Athletic Footwear</v>
      </c>
    </row>
    <row r="3835" customFormat="false" ht="14.25" hidden="false" customHeight="true" outlineLevel="0" collapsed="false">
      <c r="B3835" s="88" t="s">
        <v>15</v>
      </c>
      <c r="C3835" s="89" t="n">
        <v>1185732</v>
      </c>
      <c r="D3835" s="90" t="n">
        <v>44304</v>
      </c>
      <c r="E3835" s="88" t="s">
        <v>26</v>
      </c>
      <c r="F3835" s="88" t="s">
        <v>130</v>
      </c>
      <c r="G3835" s="88" t="s">
        <v>133</v>
      </c>
      <c r="H3835" s="91" t="s">
        <v>48</v>
      </c>
      <c r="I3835" s="92" t="n">
        <v>38</v>
      </c>
      <c r="J3835" s="93" t="n">
        <v>73</v>
      </c>
      <c r="K3835" s="94" t="n">
        <f aca="false">I3835 * J3835</f>
        <v>2774</v>
      </c>
      <c r="L3835" s="94" t="n">
        <f aca="false">K3835 *M3835</f>
        <v>1220.56</v>
      </c>
      <c r="M3835" s="95" t="n">
        <v>0.44</v>
      </c>
      <c r="N3835" s="88" t="s">
        <v>23</v>
      </c>
      <c r="O3835" s="91" t="s">
        <v>219</v>
      </c>
      <c r="P3835" s="0" t="str">
        <f aca="false">RIGHT(H3835,LEN(H3835) - FIND(" ", H3835))</f>
        <v>Street Footwear</v>
      </c>
    </row>
    <row r="3836" customFormat="false" ht="14.25" hidden="false" customHeight="true" outlineLevel="0" collapsed="false">
      <c r="B3836" s="88" t="s">
        <v>15</v>
      </c>
      <c r="C3836" s="89" t="n">
        <v>1185732</v>
      </c>
      <c r="D3836" s="90" t="n">
        <v>44304</v>
      </c>
      <c r="E3836" s="88" t="s">
        <v>26</v>
      </c>
      <c r="F3836" s="88" t="s">
        <v>130</v>
      </c>
      <c r="G3836" s="88" t="s">
        <v>133</v>
      </c>
      <c r="H3836" s="91" t="s">
        <v>44</v>
      </c>
      <c r="I3836" s="92" t="n">
        <v>44</v>
      </c>
      <c r="J3836" s="93" t="n">
        <v>49</v>
      </c>
      <c r="K3836" s="94" t="n">
        <f aca="false">I3836 * J3836</f>
        <v>2156</v>
      </c>
      <c r="L3836" s="94" t="n">
        <f aca="false">K3836 *M3836</f>
        <v>883.96</v>
      </c>
      <c r="M3836" s="95" t="n">
        <v>0.41</v>
      </c>
      <c r="N3836" s="88" t="s">
        <v>23</v>
      </c>
      <c r="O3836" s="91" t="s">
        <v>219</v>
      </c>
      <c r="P3836" s="0" t="str">
        <f aca="false">RIGHT(H3836,LEN(H3836) - FIND(" ", H3836))</f>
        <v>Athletic Footwear</v>
      </c>
    </row>
    <row r="3837" customFormat="false" ht="14.25" hidden="false" customHeight="true" outlineLevel="0" collapsed="false">
      <c r="B3837" s="88" t="s">
        <v>15</v>
      </c>
      <c r="C3837" s="89" t="n">
        <v>1185732</v>
      </c>
      <c r="D3837" s="90" t="n">
        <v>44304</v>
      </c>
      <c r="E3837" s="88" t="s">
        <v>26</v>
      </c>
      <c r="F3837" s="88" t="s">
        <v>130</v>
      </c>
      <c r="G3837" s="88" t="s">
        <v>133</v>
      </c>
      <c r="H3837" s="91" t="s">
        <v>16</v>
      </c>
      <c r="I3837" s="92" t="n">
        <v>57</v>
      </c>
      <c r="J3837" s="93" t="n">
        <v>53</v>
      </c>
      <c r="K3837" s="94" t="n">
        <f aca="false">I3837 * J3837</f>
        <v>3021</v>
      </c>
      <c r="L3837" s="94" t="n">
        <f aca="false">K3837 *M3837</f>
        <v>1359.45</v>
      </c>
      <c r="M3837" s="95" t="n">
        <v>0.45</v>
      </c>
      <c r="N3837" s="88" t="s">
        <v>23</v>
      </c>
      <c r="O3837" s="91" t="s">
        <v>218</v>
      </c>
      <c r="P3837" s="0" t="str">
        <f aca="false">RIGHT(H3837,LEN(H3837) - FIND(" ", H3837))</f>
        <v>Apparel</v>
      </c>
    </row>
    <row r="3838" customFormat="false" ht="14.25" hidden="false" customHeight="true" outlineLevel="0" collapsed="false">
      <c r="B3838" s="88" t="s">
        <v>15</v>
      </c>
      <c r="C3838" s="89" t="n">
        <v>1185732</v>
      </c>
      <c r="D3838" s="90" t="n">
        <v>44304</v>
      </c>
      <c r="E3838" s="88" t="s">
        <v>26</v>
      </c>
      <c r="F3838" s="88" t="s">
        <v>130</v>
      </c>
      <c r="G3838" s="88" t="s">
        <v>133</v>
      </c>
      <c r="H3838" s="91" t="s">
        <v>38</v>
      </c>
      <c r="I3838" s="92" t="n">
        <v>46</v>
      </c>
      <c r="J3838" s="93" t="n">
        <v>98</v>
      </c>
      <c r="K3838" s="94" t="n">
        <f aca="false">I3838 * J3838</f>
        <v>4508</v>
      </c>
      <c r="L3838" s="94" t="n">
        <f aca="false">K3838 *M3838</f>
        <v>2073.68</v>
      </c>
      <c r="M3838" s="95" t="n">
        <v>0.46</v>
      </c>
      <c r="N3838" s="88" t="s">
        <v>23</v>
      </c>
      <c r="O3838" s="91" t="s">
        <v>219</v>
      </c>
      <c r="P3838" s="0" t="str">
        <f aca="false">RIGHT(H3838,LEN(H3838) - FIND(" ", H3838))</f>
        <v>Apparel</v>
      </c>
    </row>
    <row r="3839" customFormat="false" ht="14.25" hidden="false" customHeight="true" outlineLevel="0" collapsed="false">
      <c r="B3839" s="88" t="s">
        <v>22</v>
      </c>
      <c r="C3839" s="89" t="n">
        <v>1189833</v>
      </c>
      <c r="D3839" s="90" t="n">
        <v>44304</v>
      </c>
      <c r="E3839" s="88" t="s">
        <v>18</v>
      </c>
      <c r="F3839" s="88" t="s">
        <v>19</v>
      </c>
      <c r="G3839" s="88" t="s">
        <v>129</v>
      </c>
      <c r="H3839" s="91" t="s">
        <v>38</v>
      </c>
      <c r="I3839" s="92" t="n">
        <v>43</v>
      </c>
      <c r="J3839" s="93" t="n">
        <v>206</v>
      </c>
      <c r="K3839" s="94" t="n">
        <f aca="false">I3839 * J3839</f>
        <v>8858</v>
      </c>
      <c r="L3839" s="94" t="n">
        <f aca="false">K3839 *M3839</f>
        <v>1948.76</v>
      </c>
      <c r="M3839" s="95" t="n">
        <v>0.22</v>
      </c>
      <c r="N3839" s="88" t="s">
        <v>31</v>
      </c>
      <c r="O3839" s="91" t="s">
        <v>219</v>
      </c>
      <c r="P3839" s="0" t="str">
        <f aca="false">RIGHT(H3839,LEN(H3839) - FIND(" ", H3839))</f>
        <v>Apparel</v>
      </c>
    </row>
    <row r="3840" customFormat="false" ht="14.25" hidden="false" customHeight="true" outlineLevel="0" collapsed="false">
      <c r="B3840" s="88" t="s">
        <v>30</v>
      </c>
      <c r="C3840" s="89" t="n">
        <v>1197831</v>
      </c>
      <c r="D3840" s="90" t="n">
        <v>44304</v>
      </c>
      <c r="E3840" s="88" t="s">
        <v>40</v>
      </c>
      <c r="F3840" s="88" t="s">
        <v>155</v>
      </c>
      <c r="G3840" s="88" t="s">
        <v>122</v>
      </c>
      <c r="H3840" s="91" t="s">
        <v>44</v>
      </c>
      <c r="I3840" s="92" t="n">
        <v>32</v>
      </c>
      <c r="J3840" s="93" t="n">
        <v>196</v>
      </c>
      <c r="K3840" s="94" t="n">
        <f aca="false">I3840 * J3840</f>
        <v>6272</v>
      </c>
      <c r="L3840" s="94" t="n">
        <f aca="false">K3840 *M3840</f>
        <v>3825.92</v>
      </c>
      <c r="M3840" s="95" t="n">
        <v>0.61</v>
      </c>
      <c r="N3840" s="88" t="s">
        <v>31</v>
      </c>
      <c r="O3840" s="91" t="s">
        <v>219</v>
      </c>
      <c r="P3840" s="0" t="str">
        <f aca="false">RIGHT(H3840,LEN(H3840) - FIND(" ", H3840))</f>
        <v>Athletic Footwear</v>
      </c>
    </row>
    <row r="3841" customFormat="false" ht="14.25" hidden="false" customHeight="true" outlineLevel="0" collapsed="false">
      <c r="B3841" s="88" t="s">
        <v>15</v>
      </c>
      <c r="C3841" s="89" t="n">
        <v>1185732</v>
      </c>
      <c r="D3841" s="90" t="n">
        <v>44304</v>
      </c>
      <c r="E3841" s="88" t="s">
        <v>26</v>
      </c>
      <c r="F3841" s="88" t="s">
        <v>130</v>
      </c>
      <c r="G3841" s="88" t="s">
        <v>133</v>
      </c>
      <c r="H3841" s="91" t="s">
        <v>32</v>
      </c>
      <c r="I3841" s="92" t="n">
        <v>33</v>
      </c>
      <c r="J3841" s="93" t="n">
        <v>187</v>
      </c>
      <c r="K3841" s="94" t="n">
        <f aca="false">I3841 * J3841</f>
        <v>6171</v>
      </c>
      <c r="L3841" s="94" t="n">
        <f aca="false">K3841 *M3841</f>
        <v>2591.82</v>
      </c>
      <c r="M3841" s="95" t="n">
        <v>0.42</v>
      </c>
      <c r="N3841" s="88" t="s">
        <v>31</v>
      </c>
      <c r="O3841" s="91" t="s">
        <v>218</v>
      </c>
      <c r="P3841" s="0" t="str">
        <f aca="false">RIGHT(H3841,LEN(H3841) - FIND(" ", H3841))</f>
        <v>Street Footwear</v>
      </c>
    </row>
    <row r="3842" customFormat="false" ht="14.25" hidden="false" customHeight="true" outlineLevel="0" collapsed="false">
      <c r="B3842" s="88" t="s">
        <v>15</v>
      </c>
      <c r="C3842" s="89" t="n">
        <v>1185732</v>
      </c>
      <c r="D3842" s="90" t="n">
        <v>44304</v>
      </c>
      <c r="E3842" s="88" t="s">
        <v>26</v>
      </c>
      <c r="F3842" s="88" t="s">
        <v>130</v>
      </c>
      <c r="G3842" s="88" t="s">
        <v>133</v>
      </c>
      <c r="H3842" s="91" t="s">
        <v>24</v>
      </c>
      <c r="I3842" s="92" t="n">
        <v>38</v>
      </c>
      <c r="J3842" s="93" t="n">
        <v>85</v>
      </c>
      <c r="K3842" s="94" t="n">
        <f aca="false">I3842 * J3842</f>
        <v>3230</v>
      </c>
      <c r="L3842" s="94" t="n">
        <f aca="false">K3842 *M3842</f>
        <v>1356.6</v>
      </c>
      <c r="M3842" s="95" t="n">
        <v>0.42</v>
      </c>
      <c r="N3842" s="88" t="s">
        <v>31</v>
      </c>
      <c r="O3842" s="91" t="s">
        <v>218</v>
      </c>
      <c r="P3842" s="0" t="str">
        <f aca="false">RIGHT(H3842,LEN(H3842) - FIND(" ", H3842))</f>
        <v>Athletic Footwear</v>
      </c>
    </row>
    <row r="3843" customFormat="false" ht="14.25" hidden="false" customHeight="true" outlineLevel="0" collapsed="false">
      <c r="B3843" s="88" t="s">
        <v>15</v>
      </c>
      <c r="C3843" s="89" t="n">
        <v>1185732</v>
      </c>
      <c r="D3843" s="90" t="n">
        <v>44304</v>
      </c>
      <c r="E3843" s="88" t="s">
        <v>26</v>
      </c>
      <c r="F3843" s="88" t="s">
        <v>130</v>
      </c>
      <c r="G3843" s="88" t="s">
        <v>133</v>
      </c>
      <c r="H3843" s="91" t="s">
        <v>48</v>
      </c>
      <c r="I3843" s="92" t="n">
        <v>26</v>
      </c>
      <c r="J3843" s="93" t="n">
        <v>80</v>
      </c>
      <c r="K3843" s="94" t="n">
        <f aca="false">I3843 * J3843</f>
        <v>2080</v>
      </c>
      <c r="L3843" s="94" t="n">
        <f aca="false">K3843 *M3843</f>
        <v>707.2</v>
      </c>
      <c r="M3843" s="95" t="n">
        <v>0.34</v>
      </c>
      <c r="N3843" s="88" t="s">
        <v>31</v>
      </c>
      <c r="O3843" s="91" t="s">
        <v>219</v>
      </c>
      <c r="P3843" s="0" t="str">
        <f aca="false">RIGHT(H3843,LEN(H3843) - FIND(" ", H3843))</f>
        <v>Street Footwear</v>
      </c>
    </row>
    <row r="3844" customFormat="false" ht="14.25" hidden="false" customHeight="true" outlineLevel="0" collapsed="false">
      <c r="B3844" s="88" t="s">
        <v>15</v>
      </c>
      <c r="C3844" s="89" t="n">
        <v>1185732</v>
      </c>
      <c r="D3844" s="90" t="n">
        <v>44304</v>
      </c>
      <c r="E3844" s="88" t="s">
        <v>26</v>
      </c>
      <c r="F3844" s="88" t="s">
        <v>130</v>
      </c>
      <c r="G3844" s="88" t="s">
        <v>133</v>
      </c>
      <c r="H3844" s="91" t="s">
        <v>44</v>
      </c>
      <c r="I3844" s="92" t="n">
        <v>35</v>
      </c>
      <c r="J3844" s="93" t="n">
        <v>53</v>
      </c>
      <c r="K3844" s="94" t="n">
        <f aca="false">I3844 * J3844</f>
        <v>1855</v>
      </c>
      <c r="L3844" s="94" t="n">
        <f aca="false">K3844 *M3844</f>
        <v>593.6</v>
      </c>
      <c r="M3844" s="95" t="n">
        <v>0.32</v>
      </c>
      <c r="N3844" s="88" t="s">
        <v>31</v>
      </c>
      <c r="O3844" s="91" t="s">
        <v>219</v>
      </c>
      <c r="P3844" s="0" t="str">
        <f aca="false">RIGHT(H3844,LEN(H3844) - FIND(" ", H3844))</f>
        <v>Athletic Footwear</v>
      </c>
    </row>
    <row r="3845" customFormat="false" ht="14.25" hidden="false" customHeight="true" outlineLevel="0" collapsed="false">
      <c r="B3845" s="88" t="s">
        <v>15</v>
      </c>
      <c r="C3845" s="89" t="n">
        <v>1185732</v>
      </c>
      <c r="D3845" s="90" t="n">
        <v>44304</v>
      </c>
      <c r="E3845" s="88" t="s">
        <v>26</v>
      </c>
      <c r="F3845" s="88" t="s">
        <v>130</v>
      </c>
      <c r="G3845" s="88" t="s">
        <v>133</v>
      </c>
      <c r="H3845" s="91" t="s">
        <v>16</v>
      </c>
      <c r="I3845" s="92" t="n">
        <v>40</v>
      </c>
      <c r="J3845" s="93" t="n">
        <v>61</v>
      </c>
      <c r="K3845" s="94" t="n">
        <f aca="false">I3845 * J3845</f>
        <v>2440</v>
      </c>
      <c r="L3845" s="94" t="n">
        <f aca="false">K3845 *M3845</f>
        <v>805.2</v>
      </c>
      <c r="M3845" s="95" t="n">
        <v>0.33</v>
      </c>
      <c r="N3845" s="88" t="s">
        <v>31</v>
      </c>
      <c r="O3845" s="91" t="s">
        <v>218</v>
      </c>
      <c r="P3845" s="0" t="str">
        <f aca="false">RIGHT(H3845,LEN(H3845) - FIND(" ", H3845))</f>
        <v>Apparel</v>
      </c>
    </row>
    <row r="3846" customFormat="false" ht="14.25" hidden="false" customHeight="true" outlineLevel="0" collapsed="false">
      <c r="B3846" s="88" t="s">
        <v>15</v>
      </c>
      <c r="C3846" s="89" t="n">
        <v>1185732</v>
      </c>
      <c r="D3846" s="90" t="n">
        <v>44304</v>
      </c>
      <c r="E3846" s="88" t="s">
        <v>26</v>
      </c>
      <c r="F3846" s="88" t="s">
        <v>130</v>
      </c>
      <c r="G3846" s="88" t="s">
        <v>133</v>
      </c>
      <c r="H3846" s="91" t="s">
        <v>38</v>
      </c>
      <c r="I3846" s="92" t="n">
        <v>33</v>
      </c>
      <c r="J3846" s="93" t="n">
        <v>101</v>
      </c>
      <c r="K3846" s="94" t="n">
        <f aca="false">I3846 * J3846</f>
        <v>3333</v>
      </c>
      <c r="L3846" s="94" t="n">
        <f aca="false">K3846 *M3846</f>
        <v>1233.21</v>
      </c>
      <c r="M3846" s="95" t="n">
        <v>0.37</v>
      </c>
      <c r="N3846" s="88" t="s">
        <v>31</v>
      </c>
      <c r="O3846" s="91" t="s">
        <v>219</v>
      </c>
      <c r="P3846" s="0" t="str">
        <f aca="false">RIGHT(H3846,LEN(H3846) - FIND(" ", H3846))</f>
        <v>Apparel</v>
      </c>
    </row>
    <row r="3847" customFormat="false" ht="14.25" hidden="false" customHeight="true" outlineLevel="0" collapsed="false">
      <c r="B3847" s="88" t="s">
        <v>22</v>
      </c>
      <c r="C3847" s="89" t="n">
        <v>1189833</v>
      </c>
      <c r="D3847" s="90" t="n">
        <v>44305</v>
      </c>
      <c r="E3847" s="88" t="s">
        <v>18</v>
      </c>
      <c r="F3847" s="88" t="s">
        <v>19</v>
      </c>
      <c r="G3847" s="88" t="s">
        <v>129</v>
      </c>
      <c r="H3847" s="91" t="s">
        <v>32</v>
      </c>
      <c r="I3847" s="92" t="n">
        <v>45</v>
      </c>
      <c r="J3847" s="93" t="n">
        <v>900</v>
      </c>
      <c r="K3847" s="94" t="n">
        <f aca="false">I3847 * J3847</f>
        <v>40500</v>
      </c>
      <c r="L3847" s="94" t="n">
        <f aca="false">K3847 *M3847</f>
        <v>16200</v>
      </c>
      <c r="M3847" s="95" t="n">
        <v>0.4</v>
      </c>
      <c r="N3847" s="88" t="s">
        <v>31</v>
      </c>
      <c r="O3847" s="91" t="s">
        <v>218</v>
      </c>
      <c r="P3847" s="0" t="str">
        <f aca="false">RIGHT(H3847,LEN(H3847) - FIND(" ", H3847))</f>
        <v>Street Footwear</v>
      </c>
    </row>
    <row r="3848" customFormat="false" ht="14.25" hidden="false" customHeight="true" outlineLevel="0" collapsed="false">
      <c r="B3848" s="88" t="s">
        <v>30</v>
      </c>
      <c r="C3848" s="89" t="n">
        <v>1197831</v>
      </c>
      <c r="D3848" s="90" t="n">
        <v>44305</v>
      </c>
      <c r="E3848" s="88" t="s">
        <v>40</v>
      </c>
      <c r="F3848" s="88" t="s">
        <v>155</v>
      </c>
      <c r="G3848" s="88" t="s">
        <v>122</v>
      </c>
      <c r="H3848" s="91" t="s">
        <v>16</v>
      </c>
      <c r="I3848" s="92" t="n">
        <v>45</v>
      </c>
      <c r="J3848" s="93" t="n">
        <v>550</v>
      </c>
      <c r="K3848" s="94" t="n">
        <f aca="false">I3848 * J3848</f>
        <v>24750</v>
      </c>
      <c r="L3848" s="94" t="n">
        <f aca="false">K3848 *M3848</f>
        <v>9900</v>
      </c>
      <c r="M3848" s="95" t="n">
        <v>0.4</v>
      </c>
      <c r="N3848" s="88" t="s">
        <v>31</v>
      </c>
      <c r="O3848" s="91" t="s">
        <v>218</v>
      </c>
      <c r="P3848" s="0" t="str">
        <f aca="false">RIGHT(H3848,LEN(H3848) - FIND(" ", H3848))</f>
        <v>Apparel</v>
      </c>
    </row>
    <row r="3849" customFormat="false" ht="14.25" hidden="false" customHeight="true" outlineLevel="0" collapsed="false">
      <c r="B3849" s="88" t="s">
        <v>22</v>
      </c>
      <c r="C3849" s="89" t="n">
        <v>1189833</v>
      </c>
      <c r="D3849" s="90" t="n">
        <v>44305</v>
      </c>
      <c r="E3849" s="88" t="s">
        <v>18</v>
      </c>
      <c r="F3849" s="88" t="s">
        <v>19</v>
      </c>
      <c r="G3849" s="88" t="s">
        <v>129</v>
      </c>
      <c r="H3849" s="91" t="s">
        <v>32</v>
      </c>
      <c r="I3849" s="92" t="n">
        <v>44</v>
      </c>
      <c r="J3849" s="93" t="n">
        <v>270</v>
      </c>
      <c r="K3849" s="94" t="n">
        <f aca="false">I3849 * J3849</f>
        <v>11880</v>
      </c>
      <c r="L3849" s="94" t="n">
        <f aca="false">K3849 *M3849</f>
        <v>6534</v>
      </c>
      <c r="M3849" s="95" t="n">
        <v>0.55</v>
      </c>
      <c r="N3849" s="88" t="s">
        <v>23</v>
      </c>
      <c r="O3849" s="91" t="s">
        <v>218</v>
      </c>
      <c r="P3849" s="0" t="str">
        <f aca="false">RIGHT(H3849,LEN(H3849) - FIND(" ", H3849))</f>
        <v>Street Footwear</v>
      </c>
    </row>
    <row r="3850" customFormat="false" ht="14.25" hidden="false" customHeight="true" outlineLevel="0" collapsed="false">
      <c r="B3850" s="88" t="s">
        <v>30</v>
      </c>
      <c r="C3850" s="89" t="n">
        <v>1197831</v>
      </c>
      <c r="D3850" s="90" t="n">
        <v>44305</v>
      </c>
      <c r="E3850" s="88" t="s">
        <v>40</v>
      </c>
      <c r="F3850" s="88" t="s">
        <v>155</v>
      </c>
      <c r="G3850" s="88" t="s">
        <v>122</v>
      </c>
      <c r="H3850" s="91" t="s">
        <v>16</v>
      </c>
      <c r="I3850" s="92" t="n">
        <v>43</v>
      </c>
      <c r="J3850" s="93" t="n">
        <v>165</v>
      </c>
      <c r="K3850" s="94" t="n">
        <f aca="false">I3850 * J3850</f>
        <v>7095</v>
      </c>
      <c r="L3850" s="94" t="n">
        <f aca="false">K3850 *M3850</f>
        <v>3760.35</v>
      </c>
      <c r="M3850" s="95" t="n">
        <v>0.53</v>
      </c>
      <c r="N3850" s="88" t="s">
        <v>23</v>
      </c>
      <c r="O3850" s="91" t="s">
        <v>218</v>
      </c>
      <c r="P3850" s="0" t="str">
        <f aca="false">RIGHT(H3850,LEN(H3850) - FIND(" ", H3850))</f>
        <v>Apparel</v>
      </c>
    </row>
    <row r="3851" customFormat="false" ht="14.25" hidden="false" customHeight="true" outlineLevel="0" collapsed="false">
      <c r="B3851" s="88" t="s">
        <v>22</v>
      </c>
      <c r="C3851" s="89" t="n">
        <v>1189833</v>
      </c>
      <c r="D3851" s="90" t="n">
        <v>44305</v>
      </c>
      <c r="E3851" s="88" t="s">
        <v>18</v>
      </c>
      <c r="F3851" s="88" t="s">
        <v>19</v>
      </c>
      <c r="G3851" s="88" t="s">
        <v>129</v>
      </c>
      <c r="H3851" s="91" t="s">
        <v>32</v>
      </c>
      <c r="I3851" s="92" t="n">
        <v>36</v>
      </c>
      <c r="J3851" s="93" t="n">
        <v>297</v>
      </c>
      <c r="K3851" s="94" t="n">
        <f aca="false">I3851 * J3851</f>
        <v>10692</v>
      </c>
      <c r="L3851" s="94" t="n">
        <f aca="false">K3851 *M3851</f>
        <v>4704.48</v>
      </c>
      <c r="M3851" s="95" t="n">
        <v>0.44</v>
      </c>
      <c r="N3851" s="88" t="s">
        <v>31</v>
      </c>
      <c r="O3851" s="91" t="s">
        <v>218</v>
      </c>
      <c r="P3851" s="0" t="str">
        <f aca="false">RIGHT(H3851,LEN(H3851) - FIND(" ", H3851))</f>
        <v>Street Footwear</v>
      </c>
    </row>
    <row r="3852" customFormat="false" ht="14.25" hidden="false" customHeight="true" outlineLevel="0" collapsed="false">
      <c r="B3852" s="88" t="s">
        <v>30</v>
      </c>
      <c r="C3852" s="89" t="n">
        <v>1197831</v>
      </c>
      <c r="D3852" s="90" t="n">
        <v>44305</v>
      </c>
      <c r="E3852" s="88" t="s">
        <v>40</v>
      </c>
      <c r="F3852" s="88" t="s">
        <v>155</v>
      </c>
      <c r="G3852" s="88" t="s">
        <v>122</v>
      </c>
      <c r="H3852" s="91" t="s">
        <v>16</v>
      </c>
      <c r="I3852" s="92" t="n">
        <v>33</v>
      </c>
      <c r="J3852" s="93" t="n">
        <v>182</v>
      </c>
      <c r="K3852" s="94" t="n">
        <f aca="false">I3852 * J3852</f>
        <v>6006</v>
      </c>
      <c r="L3852" s="94" t="n">
        <f aca="false">K3852 *M3852</f>
        <v>2702.7</v>
      </c>
      <c r="M3852" s="95" t="n">
        <v>0.45</v>
      </c>
      <c r="N3852" s="88" t="s">
        <v>31</v>
      </c>
      <c r="O3852" s="91" t="s">
        <v>218</v>
      </c>
      <c r="P3852" s="0" t="str">
        <f aca="false">RIGHT(H3852,LEN(H3852) - FIND(" ", H3852))</f>
        <v>Apparel</v>
      </c>
    </row>
    <row r="3853" customFormat="false" ht="14.25" hidden="false" customHeight="true" outlineLevel="0" collapsed="false">
      <c r="B3853" s="88" t="s">
        <v>22</v>
      </c>
      <c r="C3853" s="89" t="n">
        <v>1189833</v>
      </c>
      <c r="D3853" s="90" t="n">
        <v>44306</v>
      </c>
      <c r="E3853" s="88" t="s">
        <v>18</v>
      </c>
      <c r="F3853" s="88" t="s">
        <v>19</v>
      </c>
      <c r="G3853" s="88" t="s">
        <v>129</v>
      </c>
      <c r="H3853" s="91" t="s">
        <v>24</v>
      </c>
      <c r="I3853" s="92" t="n">
        <v>50</v>
      </c>
      <c r="J3853" s="93" t="n">
        <v>750</v>
      </c>
      <c r="K3853" s="94" t="n">
        <f aca="false">I3853 * J3853</f>
        <v>37500</v>
      </c>
      <c r="L3853" s="94" t="n">
        <f aca="false">K3853 *M3853</f>
        <v>9375</v>
      </c>
      <c r="M3853" s="95" t="n">
        <v>0.25</v>
      </c>
      <c r="N3853" s="88" t="s">
        <v>31</v>
      </c>
      <c r="O3853" s="91" t="s">
        <v>218</v>
      </c>
      <c r="P3853" s="0" t="str">
        <f aca="false">RIGHT(H3853,LEN(H3853) - FIND(" ", H3853))</f>
        <v>Athletic Footwear</v>
      </c>
    </row>
    <row r="3854" customFormat="false" ht="14.25" hidden="false" customHeight="true" outlineLevel="0" collapsed="false">
      <c r="B3854" s="88" t="s">
        <v>30</v>
      </c>
      <c r="C3854" s="89" t="n">
        <v>1197831</v>
      </c>
      <c r="D3854" s="90" t="n">
        <v>44306</v>
      </c>
      <c r="E3854" s="88" t="s">
        <v>40</v>
      </c>
      <c r="F3854" s="88" t="s">
        <v>155</v>
      </c>
      <c r="G3854" s="88" t="s">
        <v>122</v>
      </c>
      <c r="H3854" s="91" t="s">
        <v>38</v>
      </c>
      <c r="I3854" s="92" t="n">
        <v>55</v>
      </c>
      <c r="J3854" s="93" t="n">
        <v>825</v>
      </c>
      <c r="K3854" s="94" t="n">
        <f aca="false">I3854 * J3854</f>
        <v>45375</v>
      </c>
      <c r="L3854" s="94" t="n">
        <f aca="false">K3854 *M3854</f>
        <v>27225</v>
      </c>
      <c r="M3854" s="95" t="n">
        <v>0.6</v>
      </c>
      <c r="N3854" s="88" t="s">
        <v>31</v>
      </c>
      <c r="O3854" s="91" t="s">
        <v>219</v>
      </c>
      <c r="P3854" s="0" t="str">
        <f aca="false">RIGHT(H3854,LEN(H3854) - FIND(" ", H3854))</f>
        <v>Apparel</v>
      </c>
    </row>
    <row r="3855" customFormat="false" ht="14.25" hidden="false" customHeight="true" outlineLevel="0" collapsed="false">
      <c r="B3855" s="88" t="s">
        <v>37</v>
      </c>
      <c r="C3855" s="89" t="n">
        <v>1197831</v>
      </c>
      <c r="D3855" s="90" t="n">
        <v>44306</v>
      </c>
      <c r="E3855" s="88" t="s">
        <v>40</v>
      </c>
      <c r="F3855" s="88" t="s">
        <v>80</v>
      </c>
      <c r="G3855" s="88" t="s">
        <v>125</v>
      </c>
      <c r="H3855" s="91" t="s">
        <v>32</v>
      </c>
      <c r="I3855" s="92" t="n">
        <v>25</v>
      </c>
      <c r="J3855" s="93" t="n">
        <v>600</v>
      </c>
      <c r="K3855" s="94" t="n">
        <f aca="false">I3855 * J3855</f>
        <v>15000</v>
      </c>
      <c r="L3855" s="94" t="n">
        <f aca="false">K3855 *M3855</f>
        <v>6000</v>
      </c>
      <c r="M3855" s="95" t="n">
        <v>0.4</v>
      </c>
      <c r="N3855" s="88" t="s">
        <v>23</v>
      </c>
      <c r="O3855" s="91" t="s">
        <v>218</v>
      </c>
      <c r="P3855" s="0" t="str">
        <f aca="false">RIGHT(H3855,LEN(H3855) - FIND(" ", H3855))</f>
        <v>Street Footwear</v>
      </c>
    </row>
    <row r="3856" customFormat="false" ht="14.25" hidden="false" customHeight="true" outlineLevel="0" collapsed="false">
      <c r="B3856" s="88" t="s">
        <v>37</v>
      </c>
      <c r="C3856" s="89" t="n">
        <v>1197831</v>
      </c>
      <c r="D3856" s="90" t="n">
        <v>44306</v>
      </c>
      <c r="E3856" s="88" t="s">
        <v>40</v>
      </c>
      <c r="F3856" s="88" t="s">
        <v>80</v>
      </c>
      <c r="G3856" s="88" t="s">
        <v>125</v>
      </c>
      <c r="H3856" s="91" t="s">
        <v>24</v>
      </c>
      <c r="I3856" s="92" t="n">
        <v>25</v>
      </c>
      <c r="J3856" s="93" t="n">
        <v>300</v>
      </c>
      <c r="K3856" s="94" t="n">
        <f aca="false">I3856 * J3856</f>
        <v>7500</v>
      </c>
      <c r="L3856" s="94" t="n">
        <f aca="false">K3856 *M3856</f>
        <v>2625</v>
      </c>
      <c r="M3856" s="95" t="n">
        <v>0.35</v>
      </c>
      <c r="N3856" s="88" t="s">
        <v>23</v>
      </c>
      <c r="O3856" s="91" t="s">
        <v>218</v>
      </c>
      <c r="P3856" s="0" t="str">
        <f aca="false">RIGHT(H3856,LEN(H3856) - FIND(" ", H3856))</f>
        <v>Athletic Footwear</v>
      </c>
    </row>
    <row r="3857" customFormat="false" ht="14.25" hidden="false" customHeight="true" outlineLevel="0" collapsed="false">
      <c r="B3857" s="88" t="s">
        <v>37</v>
      </c>
      <c r="C3857" s="89" t="n">
        <v>1197831</v>
      </c>
      <c r="D3857" s="90" t="n">
        <v>44306</v>
      </c>
      <c r="E3857" s="88" t="s">
        <v>40</v>
      </c>
      <c r="F3857" s="88" t="s">
        <v>80</v>
      </c>
      <c r="G3857" s="88" t="s">
        <v>125</v>
      </c>
      <c r="H3857" s="91" t="s">
        <v>48</v>
      </c>
      <c r="I3857" s="92" t="n">
        <v>15</v>
      </c>
      <c r="J3857" s="93" t="n">
        <v>300</v>
      </c>
      <c r="K3857" s="94" t="n">
        <f aca="false">I3857 * J3857</f>
        <v>4500</v>
      </c>
      <c r="L3857" s="94" t="n">
        <f aca="false">K3857 *M3857</f>
        <v>1800</v>
      </c>
      <c r="M3857" s="95" t="n">
        <v>0.4</v>
      </c>
      <c r="N3857" s="88" t="s">
        <v>23</v>
      </c>
      <c r="O3857" s="91" t="s">
        <v>219</v>
      </c>
      <c r="P3857" s="0" t="str">
        <f aca="false">RIGHT(H3857,LEN(H3857) - FIND(" ", H3857))</f>
        <v>Street Footwear</v>
      </c>
    </row>
    <row r="3858" customFormat="false" ht="14.25" hidden="false" customHeight="true" outlineLevel="0" collapsed="false">
      <c r="B3858" s="88" t="s">
        <v>37</v>
      </c>
      <c r="C3858" s="89" t="n">
        <v>1197831</v>
      </c>
      <c r="D3858" s="90" t="n">
        <v>44306</v>
      </c>
      <c r="E3858" s="88" t="s">
        <v>40</v>
      </c>
      <c r="F3858" s="88" t="s">
        <v>80</v>
      </c>
      <c r="G3858" s="88" t="s">
        <v>125</v>
      </c>
      <c r="H3858" s="91" t="s">
        <v>44</v>
      </c>
      <c r="I3858" s="92" t="n">
        <v>20</v>
      </c>
      <c r="J3858" s="93" t="n">
        <v>225</v>
      </c>
      <c r="K3858" s="94" t="n">
        <f aca="false">I3858 * J3858</f>
        <v>4500</v>
      </c>
      <c r="L3858" s="94" t="n">
        <f aca="false">K3858 *M3858</f>
        <v>1800</v>
      </c>
      <c r="M3858" s="95" t="n">
        <v>0.4</v>
      </c>
      <c r="N3858" s="88" t="s">
        <v>23</v>
      </c>
      <c r="O3858" s="91" t="s">
        <v>219</v>
      </c>
      <c r="P3858" s="0" t="str">
        <f aca="false">RIGHT(H3858,LEN(H3858) - FIND(" ", H3858))</f>
        <v>Athletic Footwear</v>
      </c>
    </row>
    <row r="3859" customFormat="false" ht="14.25" hidden="false" customHeight="true" outlineLevel="0" collapsed="false">
      <c r="B3859" s="88" t="s">
        <v>37</v>
      </c>
      <c r="C3859" s="89" t="n">
        <v>1197831</v>
      </c>
      <c r="D3859" s="90" t="n">
        <v>44306</v>
      </c>
      <c r="E3859" s="88" t="s">
        <v>40</v>
      </c>
      <c r="F3859" s="88" t="s">
        <v>80</v>
      </c>
      <c r="G3859" s="88" t="s">
        <v>125</v>
      </c>
      <c r="H3859" s="91" t="s">
        <v>16</v>
      </c>
      <c r="I3859" s="92" t="n">
        <v>40</v>
      </c>
      <c r="J3859" s="93" t="n">
        <v>250</v>
      </c>
      <c r="K3859" s="94" t="n">
        <f aca="false">I3859 * J3859</f>
        <v>10000</v>
      </c>
      <c r="L3859" s="94" t="n">
        <f aca="false">K3859 *M3859</f>
        <v>3500</v>
      </c>
      <c r="M3859" s="95" t="n">
        <v>0.35</v>
      </c>
      <c r="N3859" s="88" t="s">
        <v>23</v>
      </c>
      <c r="O3859" s="91" t="s">
        <v>218</v>
      </c>
      <c r="P3859" s="0" t="str">
        <f aca="false">RIGHT(H3859,LEN(H3859) - FIND(" ", H3859))</f>
        <v>Apparel</v>
      </c>
    </row>
    <row r="3860" customFormat="false" ht="14.25" hidden="false" customHeight="true" outlineLevel="0" collapsed="false">
      <c r="B3860" s="88" t="s">
        <v>37</v>
      </c>
      <c r="C3860" s="89" t="n">
        <v>1197831</v>
      </c>
      <c r="D3860" s="90" t="n">
        <v>44306</v>
      </c>
      <c r="E3860" s="88" t="s">
        <v>40</v>
      </c>
      <c r="F3860" s="88" t="s">
        <v>80</v>
      </c>
      <c r="G3860" s="88" t="s">
        <v>125</v>
      </c>
      <c r="H3860" s="91" t="s">
        <v>38</v>
      </c>
      <c r="I3860" s="92" t="n">
        <v>30</v>
      </c>
      <c r="J3860" s="93" t="n">
        <v>400</v>
      </c>
      <c r="K3860" s="94" t="n">
        <f aca="false">I3860 * J3860</f>
        <v>12000</v>
      </c>
      <c r="L3860" s="94" t="n">
        <f aca="false">K3860 *M3860</f>
        <v>4800</v>
      </c>
      <c r="M3860" s="95" t="n">
        <v>0.4</v>
      </c>
      <c r="N3860" s="88" t="s">
        <v>23</v>
      </c>
      <c r="O3860" s="91" t="s">
        <v>219</v>
      </c>
      <c r="P3860" s="0" t="str">
        <f aca="false">RIGHT(H3860,LEN(H3860) - FIND(" ", H3860))</f>
        <v>Apparel</v>
      </c>
    </row>
    <row r="3861" customFormat="false" ht="14.25" hidden="false" customHeight="true" outlineLevel="0" collapsed="false">
      <c r="B3861" s="88" t="s">
        <v>43</v>
      </c>
      <c r="C3861" s="89" t="n">
        <v>1197831</v>
      </c>
      <c r="D3861" s="90" t="n">
        <v>44306</v>
      </c>
      <c r="E3861" s="88" t="s">
        <v>40</v>
      </c>
      <c r="F3861" s="88" t="s">
        <v>145</v>
      </c>
      <c r="G3861" s="88" t="s">
        <v>142</v>
      </c>
      <c r="H3861" s="91" t="s">
        <v>32</v>
      </c>
      <c r="I3861" s="92" t="n">
        <v>25</v>
      </c>
      <c r="J3861" s="93" t="n">
        <v>525</v>
      </c>
      <c r="K3861" s="94" t="n">
        <f aca="false">I3861 * J3861</f>
        <v>13125</v>
      </c>
      <c r="L3861" s="94" t="n">
        <f aca="false">K3861 *M3861</f>
        <v>5250</v>
      </c>
      <c r="M3861" s="95" t="n">
        <v>0.4</v>
      </c>
      <c r="N3861" s="88" t="s">
        <v>23</v>
      </c>
      <c r="O3861" s="91" t="s">
        <v>218</v>
      </c>
      <c r="P3861" s="0" t="str">
        <f aca="false">RIGHT(H3861,LEN(H3861) - FIND(" ", H3861))</f>
        <v>Street Footwear</v>
      </c>
    </row>
    <row r="3862" customFormat="false" ht="14.25" hidden="false" customHeight="true" outlineLevel="0" collapsed="false">
      <c r="B3862" s="88" t="s">
        <v>43</v>
      </c>
      <c r="C3862" s="89" t="n">
        <v>1197831</v>
      </c>
      <c r="D3862" s="90" t="n">
        <v>44306</v>
      </c>
      <c r="E3862" s="88" t="s">
        <v>40</v>
      </c>
      <c r="F3862" s="88" t="s">
        <v>145</v>
      </c>
      <c r="G3862" s="88" t="s">
        <v>142</v>
      </c>
      <c r="H3862" s="91" t="s">
        <v>24</v>
      </c>
      <c r="I3862" s="92" t="n">
        <v>25</v>
      </c>
      <c r="J3862" s="93" t="n">
        <v>225</v>
      </c>
      <c r="K3862" s="94" t="n">
        <f aca="false">I3862 * J3862</f>
        <v>5625</v>
      </c>
      <c r="L3862" s="94" t="n">
        <f aca="false">K3862 *M3862</f>
        <v>1968.75</v>
      </c>
      <c r="M3862" s="95" t="n">
        <v>0.35</v>
      </c>
      <c r="N3862" s="88" t="s">
        <v>23</v>
      </c>
      <c r="O3862" s="91" t="s">
        <v>218</v>
      </c>
      <c r="P3862" s="0" t="str">
        <f aca="false">RIGHT(H3862,LEN(H3862) - FIND(" ", H3862))</f>
        <v>Athletic Footwear</v>
      </c>
    </row>
    <row r="3863" customFormat="false" ht="14.25" hidden="false" customHeight="true" outlineLevel="0" collapsed="false">
      <c r="B3863" s="88" t="s">
        <v>43</v>
      </c>
      <c r="C3863" s="89" t="n">
        <v>1197831</v>
      </c>
      <c r="D3863" s="90" t="n">
        <v>44306</v>
      </c>
      <c r="E3863" s="88" t="s">
        <v>40</v>
      </c>
      <c r="F3863" s="88" t="s">
        <v>145</v>
      </c>
      <c r="G3863" s="88" t="s">
        <v>142</v>
      </c>
      <c r="H3863" s="91" t="s">
        <v>48</v>
      </c>
      <c r="I3863" s="92" t="n">
        <v>15</v>
      </c>
      <c r="J3863" s="93" t="n">
        <v>225</v>
      </c>
      <c r="K3863" s="94" t="n">
        <f aca="false">I3863 * J3863</f>
        <v>3375</v>
      </c>
      <c r="L3863" s="94" t="n">
        <f aca="false">K3863 *M3863</f>
        <v>1350</v>
      </c>
      <c r="M3863" s="95" t="n">
        <v>0.4</v>
      </c>
      <c r="N3863" s="88" t="s">
        <v>23</v>
      </c>
      <c r="O3863" s="91" t="s">
        <v>219</v>
      </c>
      <c r="P3863" s="0" t="str">
        <f aca="false">RIGHT(H3863,LEN(H3863) - FIND(" ", H3863))</f>
        <v>Street Footwear</v>
      </c>
    </row>
    <row r="3864" customFormat="false" ht="14.25" hidden="false" customHeight="true" outlineLevel="0" collapsed="false">
      <c r="B3864" s="88" t="s">
        <v>43</v>
      </c>
      <c r="C3864" s="89" t="n">
        <v>1197831</v>
      </c>
      <c r="D3864" s="90" t="n">
        <v>44306</v>
      </c>
      <c r="E3864" s="88" t="s">
        <v>40</v>
      </c>
      <c r="F3864" s="88" t="s">
        <v>145</v>
      </c>
      <c r="G3864" s="88" t="s">
        <v>142</v>
      </c>
      <c r="H3864" s="91" t="s">
        <v>44</v>
      </c>
      <c r="I3864" s="92" t="n">
        <v>20</v>
      </c>
      <c r="J3864" s="93" t="n">
        <v>150</v>
      </c>
      <c r="K3864" s="94" t="n">
        <f aca="false">I3864 * J3864</f>
        <v>3000</v>
      </c>
      <c r="L3864" s="94" t="n">
        <f aca="false">K3864 *M3864</f>
        <v>1200</v>
      </c>
      <c r="M3864" s="95" t="n">
        <v>0.4</v>
      </c>
      <c r="N3864" s="88" t="s">
        <v>23</v>
      </c>
      <c r="O3864" s="91" t="s">
        <v>219</v>
      </c>
      <c r="P3864" s="0" t="str">
        <f aca="false">RIGHT(H3864,LEN(H3864) - FIND(" ", H3864))</f>
        <v>Athletic Footwear</v>
      </c>
    </row>
    <row r="3865" customFormat="false" ht="14.25" hidden="false" customHeight="true" outlineLevel="0" collapsed="false">
      <c r="B3865" s="88" t="s">
        <v>43</v>
      </c>
      <c r="C3865" s="89" t="n">
        <v>1197831</v>
      </c>
      <c r="D3865" s="90" t="n">
        <v>44306</v>
      </c>
      <c r="E3865" s="88" t="s">
        <v>40</v>
      </c>
      <c r="F3865" s="88" t="s">
        <v>145</v>
      </c>
      <c r="G3865" s="88" t="s">
        <v>142</v>
      </c>
      <c r="H3865" s="91" t="s">
        <v>16</v>
      </c>
      <c r="I3865" s="92" t="n">
        <v>40</v>
      </c>
      <c r="J3865" s="93" t="n">
        <v>175</v>
      </c>
      <c r="K3865" s="94" t="n">
        <f aca="false">I3865 * J3865</f>
        <v>7000</v>
      </c>
      <c r="L3865" s="94" t="n">
        <f aca="false">K3865 *M3865</f>
        <v>2450</v>
      </c>
      <c r="M3865" s="95" t="n">
        <v>0.35</v>
      </c>
      <c r="N3865" s="88" t="s">
        <v>23</v>
      </c>
      <c r="O3865" s="91" t="s">
        <v>218</v>
      </c>
      <c r="P3865" s="0" t="str">
        <f aca="false">RIGHT(H3865,LEN(H3865) - FIND(" ", H3865))</f>
        <v>Apparel</v>
      </c>
    </row>
    <row r="3866" customFormat="false" ht="14.25" hidden="false" customHeight="true" outlineLevel="0" collapsed="false">
      <c r="B3866" s="88" t="s">
        <v>43</v>
      </c>
      <c r="C3866" s="89" t="n">
        <v>1197831</v>
      </c>
      <c r="D3866" s="90" t="n">
        <v>44306</v>
      </c>
      <c r="E3866" s="88" t="s">
        <v>40</v>
      </c>
      <c r="F3866" s="88" t="s">
        <v>145</v>
      </c>
      <c r="G3866" s="88" t="s">
        <v>142</v>
      </c>
      <c r="H3866" s="91" t="s">
        <v>38</v>
      </c>
      <c r="I3866" s="92" t="n">
        <v>30</v>
      </c>
      <c r="J3866" s="93" t="n">
        <v>325</v>
      </c>
      <c r="K3866" s="94" t="n">
        <f aca="false">I3866 * J3866</f>
        <v>9750</v>
      </c>
      <c r="L3866" s="94" t="n">
        <f aca="false">K3866 *M3866</f>
        <v>3900</v>
      </c>
      <c r="M3866" s="95" t="n">
        <v>0.4</v>
      </c>
      <c r="N3866" s="88" t="s">
        <v>23</v>
      </c>
      <c r="O3866" s="91" t="s">
        <v>219</v>
      </c>
      <c r="P3866" s="0" t="str">
        <f aca="false">RIGHT(H3866,LEN(H3866) - FIND(" ", H3866))</f>
        <v>Apparel</v>
      </c>
    </row>
    <row r="3867" customFormat="false" ht="14.25" hidden="false" customHeight="true" outlineLevel="0" collapsed="false">
      <c r="B3867" s="88" t="s">
        <v>22</v>
      </c>
      <c r="C3867" s="89" t="n">
        <v>1189833</v>
      </c>
      <c r="D3867" s="90" t="n">
        <v>44306</v>
      </c>
      <c r="E3867" s="88" t="s">
        <v>18</v>
      </c>
      <c r="F3867" s="88" t="s">
        <v>19</v>
      </c>
      <c r="G3867" s="88" t="s">
        <v>129</v>
      </c>
      <c r="H3867" s="91" t="s">
        <v>24</v>
      </c>
      <c r="I3867" s="92" t="n">
        <v>47</v>
      </c>
      <c r="J3867" s="93" t="n">
        <v>225</v>
      </c>
      <c r="K3867" s="94" t="n">
        <f aca="false">I3867 * J3867</f>
        <v>10575</v>
      </c>
      <c r="L3867" s="94" t="n">
        <f aca="false">K3867 *M3867</f>
        <v>3701.25</v>
      </c>
      <c r="M3867" s="95" t="n">
        <v>0.35</v>
      </c>
      <c r="N3867" s="88" t="s">
        <v>23</v>
      </c>
      <c r="O3867" s="91" t="s">
        <v>218</v>
      </c>
      <c r="P3867" s="0" t="str">
        <f aca="false">RIGHT(H3867,LEN(H3867) - FIND(" ", H3867))</f>
        <v>Athletic Footwear</v>
      </c>
    </row>
    <row r="3868" customFormat="false" ht="14.25" hidden="false" customHeight="true" outlineLevel="0" collapsed="false">
      <c r="B3868" s="88" t="s">
        <v>30</v>
      </c>
      <c r="C3868" s="89" t="n">
        <v>1197831</v>
      </c>
      <c r="D3868" s="90" t="n">
        <v>44306</v>
      </c>
      <c r="E3868" s="88" t="s">
        <v>40</v>
      </c>
      <c r="F3868" s="88" t="s">
        <v>155</v>
      </c>
      <c r="G3868" s="88" t="s">
        <v>122</v>
      </c>
      <c r="H3868" s="91" t="s">
        <v>38</v>
      </c>
      <c r="I3868" s="92" t="n">
        <v>52</v>
      </c>
      <c r="J3868" s="93" t="n">
        <v>223</v>
      </c>
      <c r="K3868" s="94" t="n">
        <f aca="false">I3868 * J3868</f>
        <v>11596</v>
      </c>
      <c r="L3868" s="94" t="n">
        <f aca="false">K3868 *M3868</f>
        <v>8117.2</v>
      </c>
      <c r="M3868" s="95" t="n">
        <v>0.7</v>
      </c>
      <c r="N3868" s="88" t="s">
        <v>23</v>
      </c>
      <c r="O3868" s="91" t="s">
        <v>219</v>
      </c>
      <c r="P3868" s="0" t="str">
        <f aca="false">RIGHT(H3868,LEN(H3868) - FIND(" ", H3868))</f>
        <v>Apparel</v>
      </c>
    </row>
    <row r="3869" customFormat="false" ht="14.25" hidden="false" customHeight="true" outlineLevel="0" collapsed="false">
      <c r="B3869" s="88" t="s">
        <v>37</v>
      </c>
      <c r="C3869" s="89" t="n">
        <v>1197831</v>
      </c>
      <c r="D3869" s="90" t="n">
        <v>44306</v>
      </c>
      <c r="E3869" s="88" t="s">
        <v>40</v>
      </c>
      <c r="F3869" s="88" t="s">
        <v>80</v>
      </c>
      <c r="G3869" s="88" t="s">
        <v>125</v>
      </c>
      <c r="H3869" s="91" t="s">
        <v>32</v>
      </c>
      <c r="I3869" s="92" t="n">
        <v>23</v>
      </c>
      <c r="J3869" s="93" t="n">
        <v>174</v>
      </c>
      <c r="K3869" s="94" t="n">
        <f aca="false">I3869 * J3869</f>
        <v>4002</v>
      </c>
      <c r="L3869" s="94" t="n">
        <f aca="false">K3869 *M3869</f>
        <v>2161.08</v>
      </c>
      <c r="M3869" s="95" t="n">
        <v>0.54</v>
      </c>
      <c r="N3869" s="88" t="s">
        <v>23</v>
      </c>
      <c r="O3869" s="91" t="s">
        <v>218</v>
      </c>
      <c r="P3869" s="0" t="str">
        <f aca="false">RIGHT(H3869,LEN(H3869) - FIND(" ", H3869))</f>
        <v>Street Footwear</v>
      </c>
    </row>
    <row r="3870" customFormat="false" ht="14.25" hidden="false" customHeight="true" outlineLevel="0" collapsed="false">
      <c r="B3870" s="88" t="s">
        <v>37</v>
      </c>
      <c r="C3870" s="89" t="n">
        <v>1197831</v>
      </c>
      <c r="D3870" s="90" t="n">
        <v>44306</v>
      </c>
      <c r="E3870" s="88" t="s">
        <v>40</v>
      </c>
      <c r="F3870" s="88" t="s">
        <v>80</v>
      </c>
      <c r="G3870" s="88" t="s">
        <v>125</v>
      </c>
      <c r="H3870" s="91" t="s">
        <v>24</v>
      </c>
      <c r="I3870" s="92" t="n">
        <v>24</v>
      </c>
      <c r="J3870" s="93" t="n">
        <v>81</v>
      </c>
      <c r="K3870" s="94" t="n">
        <f aca="false">I3870 * J3870</f>
        <v>1944</v>
      </c>
      <c r="L3870" s="94" t="n">
        <f aca="false">K3870 *M3870</f>
        <v>952.56</v>
      </c>
      <c r="M3870" s="95" t="n">
        <v>0.49</v>
      </c>
      <c r="N3870" s="88" t="s">
        <v>23</v>
      </c>
      <c r="O3870" s="91" t="s">
        <v>218</v>
      </c>
      <c r="P3870" s="0" t="str">
        <f aca="false">RIGHT(H3870,LEN(H3870) - FIND(" ", H3870))</f>
        <v>Athletic Footwear</v>
      </c>
    </row>
    <row r="3871" customFormat="false" ht="14.25" hidden="false" customHeight="true" outlineLevel="0" collapsed="false">
      <c r="B3871" s="88" t="s">
        <v>37</v>
      </c>
      <c r="C3871" s="89" t="n">
        <v>1197831</v>
      </c>
      <c r="D3871" s="90" t="n">
        <v>44306</v>
      </c>
      <c r="E3871" s="88" t="s">
        <v>40</v>
      </c>
      <c r="F3871" s="88" t="s">
        <v>80</v>
      </c>
      <c r="G3871" s="88" t="s">
        <v>125</v>
      </c>
      <c r="H3871" s="91" t="s">
        <v>48</v>
      </c>
      <c r="I3871" s="92" t="n">
        <v>14</v>
      </c>
      <c r="J3871" s="93" t="n">
        <v>75</v>
      </c>
      <c r="K3871" s="94" t="n">
        <f aca="false">I3871 * J3871</f>
        <v>1050</v>
      </c>
      <c r="L3871" s="94" t="n">
        <f aca="false">K3871 *M3871</f>
        <v>546</v>
      </c>
      <c r="M3871" s="95" t="n">
        <v>0.52</v>
      </c>
      <c r="N3871" s="88" t="s">
        <v>23</v>
      </c>
      <c r="O3871" s="91" t="s">
        <v>219</v>
      </c>
      <c r="P3871" s="0" t="str">
        <f aca="false">RIGHT(H3871,LEN(H3871) - FIND(" ", H3871))</f>
        <v>Street Footwear</v>
      </c>
    </row>
    <row r="3872" customFormat="false" ht="14.25" hidden="false" customHeight="true" outlineLevel="0" collapsed="false">
      <c r="B3872" s="88" t="s">
        <v>37</v>
      </c>
      <c r="C3872" s="89" t="n">
        <v>1197831</v>
      </c>
      <c r="D3872" s="90" t="n">
        <v>44306</v>
      </c>
      <c r="E3872" s="88" t="s">
        <v>40</v>
      </c>
      <c r="F3872" s="88" t="s">
        <v>80</v>
      </c>
      <c r="G3872" s="88" t="s">
        <v>125</v>
      </c>
      <c r="H3872" s="91" t="s">
        <v>44</v>
      </c>
      <c r="I3872" s="92" t="n">
        <v>20</v>
      </c>
      <c r="J3872" s="93" t="n">
        <v>63</v>
      </c>
      <c r="K3872" s="94" t="n">
        <f aca="false">I3872 * J3872</f>
        <v>1260</v>
      </c>
      <c r="L3872" s="94" t="n">
        <f aca="false">K3872 *M3872</f>
        <v>667.8</v>
      </c>
      <c r="M3872" s="95" t="n">
        <v>0.53</v>
      </c>
      <c r="N3872" s="88" t="s">
        <v>23</v>
      </c>
      <c r="O3872" s="91" t="s">
        <v>219</v>
      </c>
      <c r="P3872" s="0" t="str">
        <f aca="false">RIGHT(H3872,LEN(H3872) - FIND(" ", H3872))</f>
        <v>Athletic Footwear</v>
      </c>
    </row>
    <row r="3873" customFormat="false" ht="14.25" hidden="false" customHeight="true" outlineLevel="0" collapsed="false">
      <c r="B3873" s="88" t="s">
        <v>37</v>
      </c>
      <c r="C3873" s="89" t="n">
        <v>1197831</v>
      </c>
      <c r="D3873" s="90" t="n">
        <v>44306</v>
      </c>
      <c r="E3873" s="88" t="s">
        <v>40</v>
      </c>
      <c r="F3873" s="88" t="s">
        <v>80</v>
      </c>
      <c r="G3873" s="88" t="s">
        <v>125</v>
      </c>
      <c r="H3873" s="91" t="s">
        <v>16</v>
      </c>
      <c r="I3873" s="92" t="n">
        <v>37</v>
      </c>
      <c r="J3873" s="93" t="n">
        <v>73</v>
      </c>
      <c r="K3873" s="94" t="n">
        <f aca="false">I3873 * J3873</f>
        <v>2701</v>
      </c>
      <c r="L3873" s="94" t="n">
        <f aca="false">K3873 *M3873</f>
        <v>1296.48</v>
      </c>
      <c r="M3873" s="95" t="n">
        <v>0.48</v>
      </c>
      <c r="N3873" s="88" t="s">
        <v>23</v>
      </c>
      <c r="O3873" s="91" t="s">
        <v>218</v>
      </c>
      <c r="P3873" s="0" t="str">
        <f aca="false">RIGHT(H3873,LEN(H3873) - FIND(" ", H3873))</f>
        <v>Apparel</v>
      </c>
    </row>
    <row r="3874" customFormat="false" ht="14.25" hidden="false" customHeight="true" outlineLevel="0" collapsed="false">
      <c r="B3874" s="88" t="s">
        <v>37</v>
      </c>
      <c r="C3874" s="89" t="n">
        <v>1197831</v>
      </c>
      <c r="D3874" s="90" t="n">
        <v>44306</v>
      </c>
      <c r="E3874" s="88" t="s">
        <v>40</v>
      </c>
      <c r="F3874" s="88" t="s">
        <v>80</v>
      </c>
      <c r="G3874" s="88" t="s">
        <v>125</v>
      </c>
      <c r="H3874" s="91" t="s">
        <v>38</v>
      </c>
      <c r="I3874" s="92" t="n">
        <v>28</v>
      </c>
      <c r="J3874" s="93" t="n">
        <v>116</v>
      </c>
      <c r="K3874" s="94" t="n">
        <f aca="false">I3874 * J3874</f>
        <v>3248</v>
      </c>
      <c r="L3874" s="94" t="n">
        <f aca="false">K3874 *M3874</f>
        <v>1656.48</v>
      </c>
      <c r="M3874" s="95" t="n">
        <v>0.51</v>
      </c>
      <c r="N3874" s="88" t="s">
        <v>23</v>
      </c>
      <c r="O3874" s="91" t="s">
        <v>219</v>
      </c>
      <c r="P3874" s="0" t="str">
        <f aca="false">RIGHT(H3874,LEN(H3874) - FIND(" ", H3874))</f>
        <v>Apparel</v>
      </c>
    </row>
    <row r="3875" customFormat="false" ht="14.25" hidden="false" customHeight="true" outlineLevel="0" collapsed="false">
      <c r="B3875" s="88" t="s">
        <v>43</v>
      </c>
      <c r="C3875" s="89" t="n">
        <v>1197831</v>
      </c>
      <c r="D3875" s="90" t="n">
        <v>44306</v>
      </c>
      <c r="E3875" s="88" t="s">
        <v>40</v>
      </c>
      <c r="F3875" s="88" t="s">
        <v>145</v>
      </c>
      <c r="G3875" s="88" t="s">
        <v>142</v>
      </c>
      <c r="H3875" s="91" t="s">
        <v>32</v>
      </c>
      <c r="I3875" s="92" t="n">
        <v>24</v>
      </c>
      <c r="J3875" s="93" t="n">
        <v>152</v>
      </c>
      <c r="K3875" s="94" t="n">
        <f aca="false">I3875 * J3875</f>
        <v>3648</v>
      </c>
      <c r="L3875" s="94" t="n">
        <f aca="false">K3875 *M3875</f>
        <v>1933.44</v>
      </c>
      <c r="M3875" s="95" t="n">
        <v>0.53</v>
      </c>
      <c r="N3875" s="88" t="s">
        <v>23</v>
      </c>
      <c r="O3875" s="91" t="s">
        <v>218</v>
      </c>
      <c r="P3875" s="0" t="str">
        <f aca="false">RIGHT(H3875,LEN(H3875) - FIND(" ", H3875))</f>
        <v>Street Footwear</v>
      </c>
    </row>
    <row r="3876" customFormat="false" ht="14.25" hidden="false" customHeight="true" outlineLevel="0" collapsed="false">
      <c r="B3876" s="88" t="s">
        <v>43</v>
      </c>
      <c r="C3876" s="89" t="n">
        <v>1197831</v>
      </c>
      <c r="D3876" s="90" t="n">
        <v>44306</v>
      </c>
      <c r="E3876" s="88" t="s">
        <v>40</v>
      </c>
      <c r="F3876" s="88" t="s">
        <v>145</v>
      </c>
      <c r="G3876" s="88" t="s">
        <v>142</v>
      </c>
      <c r="H3876" s="91" t="s">
        <v>24</v>
      </c>
      <c r="I3876" s="92" t="n">
        <v>23</v>
      </c>
      <c r="J3876" s="93" t="n">
        <v>65</v>
      </c>
      <c r="K3876" s="94" t="n">
        <f aca="false">I3876 * J3876</f>
        <v>1495</v>
      </c>
      <c r="L3876" s="94" t="n">
        <f aca="false">K3876 *M3876</f>
        <v>717.6</v>
      </c>
      <c r="M3876" s="95" t="n">
        <v>0.48</v>
      </c>
      <c r="N3876" s="88" t="s">
        <v>23</v>
      </c>
      <c r="O3876" s="91" t="s">
        <v>218</v>
      </c>
      <c r="P3876" s="0" t="str">
        <f aca="false">RIGHT(H3876,LEN(H3876) - FIND(" ", H3876))</f>
        <v>Athletic Footwear</v>
      </c>
    </row>
    <row r="3877" customFormat="false" ht="14.25" hidden="false" customHeight="true" outlineLevel="0" collapsed="false">
      <c r="B3877" s="88" t="s">
        <v>43</v>
      </c>
      <c r="C3877" s="89" t="n">
        <v>1197831</v>
      </c>
      <c r="D3877" s="90" t="n">
        <v>44306</v>
      </c>
      <c r="E3877" s="88" t="s">
        <v>40</v>
      </c>
      <c r="F3877" s="88" t="s">
        <v>145</v>
      </c>
      <c r="G3877" s="88" t="s">
        <v>142</v>
      </c>
      <c r="H3877" s="91" t="s">
        <v>48</v>
      </c>
      <c r="I3877" s="92" t="n">
        <v>14</v>
      </c>
      <c r="J3877" s="93" t="n">
        <v>68</v>
      </c>
      <c r="K3877" s="94" t="n">
        <f aca="false">I3877 * J3877</f>
        <v>952</v>
      </c>
      <c r="L3877" s="94" t="n">
        <f aca="false">K3877 *M3877</f>
        <v>504.56</v>
      </c>
      <c r="M3877" s="95" t="n">
        <v>0.53</v>
      </c>
      <c r="N3877" s="88" t="s">
        <v>23</v>
      </c>
      <c r="O3877" s="91" t="s">
        <v>219</v>
      </c>
      <c r="P3877" s="0" t="str">
        <f aca="false">RIGHT(H3877,LEN(H3877) - FIND(" ", H3877))</f>
        <v>Street Footwear</v>
      </c>
    </row>
    <row r="3878" customFormat="false" ht="14.25" hidden="false" customHeight="true" outlineLevel="0" collapsed="false">
      <c r="B3878" s="88" t="s">
        <v>43</v>
      </c>
      <c r="C3878" s="89" t="n">
        <v>1197831</v>
      </c>
      <c r="D3878" s="90" t="n">
        <v>44306</v>
      </c>
      <c r="E3878" s="88" t="s">
        <v>40</v>
      </c>
      <c r="F3878" s="88" t="s">
        <v>145</v>
      </c>
      <c r="G3878" s="88" t="s">
        <v>142</v>
      </c>
      <c r="H3878" s="91" t="s">
        <v>44</v>
      </c>
      <c r="I3878" s="92" t="n">
        <v>18</v>
      </c>
      <c r="J3878" s="93" t="n">
        <v>45</v>
      </c>
      <c r="K3878" s="94" t="n">
        <f aca="false">I3878 * J3878</f>
        <v>810</v>
      </c>
      <c r="L3878" s="94" t="n">
        <f aca="false">K3878 *M3878</f>
        <v>429.3</v>
      </c>
      <c r="M3878" s="95" t="n">
        <v>0.53</v>
      </c>
      <c r="N3878" s="88" t="s">
        <v>23</v>
      </c>
      <c r="O3878" s="91" t="s">
        <v>219</v>
      </c>
      <c r="P3878" s="0" t="str">
        <f aca="false">RIGHT(H3878,LEN(H3878) - FIND(" ", H3878))</f>
        <v>Athletic Footwear</v>
      </c>
    </row>
    <row r="3879" customFormat="false" ht="14.25" hidden="false" customHeight="true" outlineLevel="0" collapsed="false">
      <c r="B3879" s="88" t="s">
        <v>43</v>
      </c>
      <c r="C3879" s="89" t="n">
        <v>1197831</v>
      </c>
      <c r="D3879" s="90" t="n">
        <v>44306</v>
      </c>
      <c r="E3879" s="88" t="s">
        <v>40</v>
      </c>
      <c r="F3879" s="88" t="s">
        <v>145</v>
      </c>
      <c r="G3879" s="88" t="s">
        <v>142</v>
      </c>
      <c r="H3879" s="91" t="s">
        <v>16</v>
      </c>
      <c r="I3879" s="92" t="n">
        <v>38</v>
      </c>
      <c r="J3879" s="93" t="n">
        <v>53</v>
      </c>
      <c r="K3879" s="94" t="n">
        <f aca="false">I3879 * J3879</f>
        <v>2014</v>
      </c>
      <c r="L3879" s="94" t="n">
        <f aca="false">K3879 *M3879</f>
        <v>1007</v>
      </c>
      <c r="M3879" s="95" t="n">
        <v>0.5</v>
      </c>
      <c r="N3879" s="88" t="s">
        <v>23</v>
      </c>
      <c r="O3879" s="91" t="s">
        <v>218</v>
      </c>
      <c r="P3879" s="0" t="str">
        <f aca="false">RIGHT(H3879,LEN(H3879) - FIND(" ", H3879))</f>
        <v>Apparel</v>
      </c>
    </row>
    <row r="3880" customFormat="false" ht="14.25" hidden="false" customHeight="true" outlineLevel="0" collapsed="false">
      <c r="B3880" s="88" t="s">
        <v>43</v>
      </c>
      <c r="C3880" s="89" t="n">
        <v>1197831</v>
      </c>
      <c r="D3880" s="90" t="n">
        <v>44306</v>
      </c>
      <c r="E3880" s="88" t="s">
        <v>40</v>
      </c>
      <c r="F3880" s="88" t="s">
        <v>145</v>
      </c>
      <c r="G3880" s="88" t="s">
        <v>142</v>
      </c>
      <c r="H3880" s="91" t="s">
        <v>38</v>
      </c>
      <c r="I3880" s="92" t="n">
        <v>28</v>
      </c>
      <c r="J3880" s="93" t="n">
        <v>94</v>
      </c>
      <c r="K3880" s="94" t="n">
        <f aca="false">I3880 * J3880</f>
        <v>2632</v>
      </c>
      <c r="L3880" s="94" t="n">
        <f aca="false">K3880 *M3880</f>
        <v>1447.6</v>
      </c>
      <c r="M3880" s="95" t="n">
        <v>0.55</v>
      </c>
      <c r="N3880" s="88" t="s">
        <v>23</v>
      </c>
      <c r="O3880" s="91" t="s">
        <v>219</v>
      </c>
      <c r="P3880" s="0" t="str">
        <f aca="false">RIGHT(H3880,LEN(H3880) - FIND(" ", H3880))</f>
        <v>Apparel</v>
      </c>
    </row>
    <row r="3881" customFormat="false" ht="14.25" hidden="false" customHeight="true" outlineLevel="0" collapsed="false">
      <c r="B3881" s="88" t="s">
        <v>22</v>
      </c>
      <c r="C3881" s="89" t="n">
        <v>1189833</v>
      </c>
      <c r="D3881" s="90" t="n">
        <v>44306</v>
      </c>
      <c r="E3881" s="88" t="s">
        <v>18</v>
      </c>
      <c r="F3881" s="88" t="s">
        <v>19</v>
      </c>
      <c r="G3881" s="88" t="s">
        <v>129</v>
      </c>
      <c r="H3881" s="91" t="s">
        <v>24</v>
      </c>
      <c r="I3881" s="92" t="n">
        <v>35</v>
      </c>
      <c r="J3881" s="93" t="n">
        <v>225</v>
      </c>
      <c r="K3881" s="94" t="n">
        <f aca="false">I3881 * J3881</f>
        <v>7875</v>
      </c>
      <c r="L3881" s="94" t="n">
        <f aca="false">K3881 *M3881</f>
        <v>2362.5</v>
      </c>
      <c r="M3881" s="95" t="n">
        <v>0.3</v>
      </c>
      <c r="N3881" s="88" t="s">
        <v>31</v>
      </c>
      <c r="O3881" s="91" t="s">
        <v>218</v>
      </c>
      <c r="P3881" s="0" t="str">
        <f aca="false">RIGHT(H3881,LEN(H3881) - FIND(" ", H3881))</f>
        <v>Athletic Footwear</v>
      </c>
    </row>
    <row r="3882" customFormat="false" ht="14.25" hidden="false" customHeight="true" outlineLevel="0" collapsed="false">
      <c r="B3882" s="88" t="s">
        <v>30</v>
      </c>
      <c r="C3882" s="89" t="n">
        <v>1197831</v>
      </c>
      <c r="D3882" s="90" t="n">
        <v>44306</v>
      </c>
      <c r="E3882" s="88" t="s">
        <v>40</v>
      </c>
      <c r="F3882" s="88" t="s">
        <v>155</v>
      </c>
      <c r="G3882" s="88" t="s">
        <v>122</v>
      </c>
      <c r="H3882" s="91" t="s">
        <v>38</v>
      </c>
      <c r="I3882" s="92" t="n">
        <v>38</v>
      </c>
      <c r="J3882" s="93" t="n">
        <v>272</v>
      </c>
      <c r="K3882" s="94" t="n">
        <f aca="false">I3882 * J3882</f>
        <v>10336</v>
      </c>
      <c r="L3882" s="94" t="n">
        <f aca="false">K3882 *M3882</f>
        <v>6408.32</v>
      </c>
      <c r="M3882" s="95" t="n">
        <v>0.62</v>
      </c>
      <c r="N3882" s="88" t="s">
        <v>31</v>
      </c>
      <c r="O3882" s="91" t="s">
        <v>219</v>
      </c>
      <c r="P3882" s="0" t="str">
        <f aca="false">RIGHT(H3882,LEN(H3882) - FIND(" ", H3882))</f>
        <v>Apparel</v>
      </c>
    </row>
    <row r="3883" customFormat="false" ht="14.25" hidden="false" customHeight="true" outlineLevel="0" collapsed="false">
      <c r="B3883" s="88" t="s">
        <v>37</v>
      </c>
      <c r="C3883" s="89" t="n">
        <v>1197831</v>
      </c>
      <c r="D3883" s="90" t="n">
        <v>44306</v>
      </c>
      <c r="E3883" s="88" t="s">
        <v>40</v>
      </c>
      <c r="F3883" s="88" t="s">
        <v>80</v>
      </c>
      <c r="G3883" s="88" t="s">
        <v>125</v>
      </c>
      <c r="H3883" s="91" t="s">
        <v>32</v>
      </c>
      <c r="I3883" s="92" t="n">
        <v>19</v>
      </c>
      <c r="J3883" s="93" t="n">
        <v>204</v>
      </c>
      <c r="K3883" s="94" t="n">
        <f aca="false">I3883 * J3883</f>
        <v>3876</v>
      </c>
      <c r="L3883" s="94" t="n">
        <f aca="false">K3883 *M3883</f>
        <v>1744.2</v>
      </c>
      <c r="M3883" s="95" t="n">
        <v>0.45</v>
      </c>
      <c r="N3883" s="88" t="s">
        <v>31</v>
      </c>
      <c r="O3883" s="91" t="s">
        <v>218</v>
      </c>
      <c r="P3883" s="0" t="str">
        <f aca="false">RIGHT(H3883,LEN(H3883) - FIND(" ", H3883))</f>
        <v>Street Footwear</v>
      </c>
    </row>
    <row r="3884" customFormat="false" ht="14.25" hidden="false" customHeight="true" outlineLevel="0" collapsed="false">
      <c r="B3884" s="88" t="s">
        <v>37</v>
      </c>
      <c r="C3884" s="89" t="n">
        <v>1197831</v>
      </c>
      <c r="D3884" s="90" t="n">
        <v>44306</v>
      </c>
      <c r="E3884" s="88" t="s">
        <v>40</v>
      </c>
      <c r="F3884" s="88" t="s">
        <v>80</v>
      </c>
      <c r="G3884" s="88" t="s">
        <v>125</v>
      </c>
      <c r="H3884" s="91" t="s">
        <v>24</v>
      </c>
      <c r="I3884" s="92" t="n">
        <v>20</v>
      </c>
      <c r="J3884" s="93" t="n">
        <v>102</v>
      </c>
      <c r="K3884" s="94" t="n">
        <f aca="false">I3884 * J3884</f>
        <v>2040</v>
      </c>
      <c r="L3884" s="94" t="n">
        <f aca="false">K3884 *M3884</f>
        <v>816</v>
      </c>
      <c r="M3884" s="95" t="n">
        <v>0.4</v>
      </c>
      <c r="N3884" s="88" t="s">
        <v>31</v>
      </c>
      <c r="O3884" s="91" t="s">
        <v>218</v>
      </c>
      <c r="P3884" s="0" t="str">
        <f aca="false">RIGHT(H3884,LEN(H3884) - FIND(" ", H3884))</f>
        <v>Athletic Footwear</v>
      </c>
    </row>
    <row r="3885" customFormat="false" ht="14.25" hidden="false" customHeight="true" outlineLevel="0" collapsed="false">
      <c r="B3885" s="88" t="s">
        <v>37</v>
      </c>
      <c r="C3885" s="89" t="n">
        <v>1197831</v>
      </c>
      <c r="D3885" s="90" t="n">
        <v>44306</v>
      </c>
      <c r="E3885" s="88" t="s">
        <v>40</v>
      </c>
      <c r="F3885" s="88" t="s">
        <v>80</v>
      </c>
      <c r="G3885" s="88" t="s">
        <v>125</v>
      </c>
      <c r="H3885" s="91" t="s">
        <v>48</v>
      </c>
      <c r="I3885" s="92" t="n">
        <v>11</v>
      </c>
      <c r="J3885" s="93" t="n">
        <v>96</v>
      </c>
      <c r="K3885" s="94" t="n">
        <f aca="false">I3885 * J3885</f>
        <v>1056</v>
      </c>
      <c r="L3885" s="94" t="n">
        <f aca="false">K3885 *M3885</f>
        <v>496.32</v>
      </c>
      <c r="M3885" s="95" t="n">
        <v>0.47</v>
      </c>
      <c r="N3885" s="88" t="s">
        <v>31</v>
      </c>
      <c r="O3885" s="91" t="s">
        <v>219</v>
      </c>
      <c r="P3885" s="0" t="str">
        <f aca="false">RIGHT(H3885,LEN(H3885) - FIND(" ", H3885))</f>
        <v>Street Footwear</v>
      </c>
    </row>
    <row r="3886" customFormat="false" ht="14.25" hidden="false" customHeight="true" outlineLevel="0" collapsed="false">
      <c r="B3886" s="88" t="s">
        <v>37</v>
      </c>
      <c r="C3886" s="89" t="n">
        <v>1197831</v>
      </c>
      <c r="D3886" s="90" t="n">
        <v>44306</v>
      </c>
      <c r="E3886" s="88" t="s">
        <v>40</v>
      </c>
      <c r="F3886" s="88" t="s">
        <v>80</v>
      </c>
      <c r="G3886" s="88" t="s">
        <v>125</v>
      </c>
      <c r="H3886" s="91" t="s">
        <v>44</v>
      </c>
      <c r="I3886" s="92" t="n">
        <v>13</v>
      </c>
      <c r="J3886" s="93" t="n">
        <v>77</v>
      </c>
      <c r="K3886" s="94" t="n">
        <f aca="false">I3886 * J3886</f>
        <v>1001</v>
      </c>
      <c r="L3886" s="94" t="n">
        <f aca="false">K3886 *M3886</f>
        <v>470.47</v>
      </c>
      <c r="M3886" s="95" t="n">
        <v>0.47</v>
      </c>
      <c r="N3886" s="88" t="s">
        <v>31</v>
      </c>
      <c r="O3886" s="91" t="s">
        <v>219</v>
      </c>
      <c r="P3886" s="0" t="str">
        <f aca="false">RIGHT(H3886,LEN(H3886) - FIND(" ", H3886))</f>
        <v>Athletic Footwear</v>
      </c>
    </row>
    <row r="3887" customFormat="false" ht="14.25" hidden="false" customHeight="true" outlineLevel="0" collapsed="false">
      <c r="B3887" s="88" t="s">
        <v>37</v>
      </c>
      <c r="C3887" s="89" t="n">
        <v>1197831</v>
      </c>
      <c r="D3887" s="90" t="n">
        <v>44306</v>
      </c>
      <c r="E3887" s="88" t="s">
        <v>40</v>
      </c>
      <c r="F3887" s="88" t="s">
        <v>80</v>
      </c>
      <c r="G3887" s="88" t="s">
        <v>125</v>
      </c>
      <c r="H3887" s="91" t="s">
        <v>16</v>
      </c>
      <c r="I3887" s="92" t="n">
        <v>31</v>
      </c>
      <c r="J3887" s="93" t="n">
        <v>75</v>
      </c>
      <c r="K3887" s="94" t="n">
        <f aca="false">I3887 * J3887</f>
        <v>2325</v>
      </c>
      <c r="L3887" s="94" t="n">
        <f aca="false">K3887 *M3887</f>
        <v>860.25</v>
      </c>
      <c r="M3887" s="95" t="n">
        <v>0.37</v>
      </c>
      <c r="N3887" s="88" t="s">
        <v>31</v>
      </c>
      <c r="O3887" s="91" t="s">
        <v>218</v>
      </c>
      <c r="P3887" s="0" t="str">
        <f aca="false">RIGHT(H3887,LEN(H3887) - FIND(" ", H3887))</f>
        <v>Apparel</v>
      </c>
    </row>
    <row r="3888" customFormat="false" ht="14.25" hidden="false" customHeight="true" outlineLevel="0" collapsed="false">
      <c r="B3888" s="88" t="s">
        <v>37</v>
      </c>
      <c r="C3888" s="89" t="n">
        <v>1197831</v>
      </c>
      <c r="D3888" s="90" t="n">
        <v>44306</v>
      </c>
      <c r="E3888" s="88" t="s">
        <v>40</v>
      </c>
      <c r="F3888" s="88" t="s">
        <v>80</v>
      </c>
      <c r="G3888" s="88" t="s">
        <v>125</v>
      </c>
      <c r="H3888" s="91" t="s">
        <v>38</v>
      </c>
      <c r="I3888" s="92" t="n">
        <v>24</v>
      </c>
      <c r="J3888" s="93" t="n">
        <v>120</v>
      </c>
      <c r="K3888" s="94" t="n">
        <f aca="false">I3888 * J3888</f>
        <v>2880</v>
      </c>
      <c r="L3888" s="94" t="n">
        <f aca="false">K3888 *M3888</f>
        <v>1267.2</v>
      </c>
      <c r="M3888" s="95" t="n">
        <v>0.44</v>
      </c>
      <c r="N3888" s="88" t="s">
        <v>31</v>
      </c>
      <c r="O3888" s="91" t="s">
        <v>219</v>
      </c>
      <c r="P3888" s="0" t="str">
        <f aca="false">RIGHT(H3888,LEN(H3888) - FIND(" ", H3888))</f>
        <v>Apparel</v>
      </c>
    </row>
    <row r="3889" customFormat="false" ht="14.25" hidden="false" customHeight="true" outlineLevel="0" collapsed="false">
      <c r="B3889" s="88" t="s">
        <v>43</v>
      </c>
      <c r="C3889" s="89" t="n">
        <v>1197831</v>
      </c>
      <c r="D3889" s="90" t="n">
        <v>44306</v>
      </c>
      <c r="E3889" s="88" t="s">
        <v>40</v>
      </c>
      <c r="F3889" s="88" t="s">
        <v>145</v>
      </c>
      <c r="G3889" s="88" t="s">
        <v>142</v>
      </c>
      <c r="H3889" s="91" t="s">
        <v>32</v>
      </c>
      <c r="I3889" s="92" t="n">
        <v>20</v>
      </c>
      <c r="J3889" s="93" t="n">
        <v>184</v>
      </c>
      <c r="K3889" s="94" t="n">
        <f aca="false">I3889 * J3889</f>
        <v>3680</v>
      </c>
      <c r="L3889" s="94" t="n">
        <f aca="false">K3889 *M3889</f>
        <v>1692.8</v>
      </c>
      <c r="M3889" s="95" t="n">
        <v>0.46</v>
      </c>
      <c r="N3889" s="88" t="s">
        <v>31</v>
      </c>
      <c r="O3889" s="91" t="s">
        <v>218</v>
      </c>
      <c r="P3889" s="0" t="str">
        <f aca="false">RIGHT(H3889,LEN(H3889) - FIND(" ", H3889))</f>
        <v>Street Footwear</v>
      </c>
    </row>
    <row r="3890" customFormat="false" ht="14.25" hidden="false" customHeight="true" outlineLevel="0" collapsed="false">
      <c r="B3890" s="88" t="s">
        <v>43</v>
      </c>
      <c r="C3890" s="89" t="n">
        <v>1197831</v>
      </c>
      <c r="D3890" s="90" t="n">
        <v>44306</v>
      </c>
      <c r="E3890" s="88" t="s">
        <v>40</v>
      </c>
      <c r="F3890" s="88" t="s">
        <v>145</v>
      </c>
      <c r="G3890" s="88" t="s">
        <v>142</v>
      </c>
      <c r="H3890" s="91" t="s">
        <v>24</v>
      </c>
      <c r="I3890" s="92" t="n">
        <v>18</v>
      </c>
      <c r="J3890" s="93" t="n">
        <v>79</v>
      </c>
      <c r="K3890" s="94" t="n">
        <f aca="false">I3890 * J3890</f>
        <v>1422</v>
      </c>
      <c r="L3890" s="94" t="n">
        <f aca="false">K3890 *M3890</f>
        <v>554.58</v>
      </c>
      <c r="M3890" s="95" t="n">
        <v>0.39</v>
      </c>
      <c r="N3890" s="88" t="s">
        <v>31</v>
      </c>
      <c r="O3890" s="91" t="s">
        <v>218</v>
      </c>
      <c r="P3890" s="0" t="str">
        <f aca="false">RIGHT(H3890,LEN(H3890) - FIND(" ", H3890))</f>
        <v>Athletic Footwear</v>
      </c>
    </row>
    <row r="3891" customFormat="false" ht="14.25" hidden="false" customHeight="true" outlineLevel="0" collapsed="false">
      <c r="B3891" s="88" t="s">
        <v>43</v>
      </c>
      <c r="C3891" s="89" t="n">
        <v>1197831</v>
      </c>
      <c r="D3891" s="90" t="n">
        <v>44306</v>
      </c>
      <c r="E3891" s="88" t="s">
        <v>40</v>
      </c>
      <c r="F3891" s="88" t="s">
        <v>145</v>
      </c>
      <c r="G3891" s="88" t="s">
        <v>142</v>
      </c>
      <c r="H3891" s="91" t="s">
        <v>48</v>
      </c>
      <c r="I3891" s="92" t="n">
        <v>10</v>
      </c>
      <c r="J3891" s="93" t="n">
        <v>70</v>
      </c>
      <c r="K3891" s="94" t="n">
        <f aca="false">I3891 * J3891</f>
        <v>700</v>
      </c>
      <c r="L3891" s="94" t="n">
        <f aca="false">K3891 *M3891</f>
        <v>322</v>
      </c>
      <c r="M3891" s="95" t="n">
        <v>0.46</v>
      </c>
      <c r="N3891" s="88" t="s">
        <v>31</v>
      </c>
      <c r="O3891" s="91" t="s">
        <v>219</v>
      </c>
      <c r="P3891" s="0" t="str">
        <f aca="false">RIGHT(H3891,LEN(H3891) - FIND(" ", H3891))</f>
        <v>Street Footwear</v>
      </c>
    </row>
    <row r="3892" customFormat="false" ht="14.25" hidden="false" customHeight="true" outlineLevel="0" collapsed="false">
      <c r="B3892" s="88" t="s">
        <v>43</v>
      </c>
      <c r="C3892" s="89" t="n">
        <v>1197831</v>
      </c>
      <c r="D3892" s="90" t="n">
        <v>44306</v>
      </c>
      <c r="E3892" s="88" t="s">
        <v>40</v>
      </c>
      <c r="F3892" s="88" t="s">
        <v>145</v>
      </c>
      <c r="G3892" s="88" t="s">
        <v>142</v>
      </c>
      <c r="H3892" s="91" t="s">
        <v>44</v>
      </c>
      <c r="I3892" s="92" t="n">
        <v>15</v>
      </c>
      <c r="J3892" s="93" t="n">
        <v>47</v>
      </c>
      <c r="K3892" s="94" t="n">
        <f aca="false">I3892 * J3892</f>
        <v>705</v>
      </c>
      <c r="L3892" s="94" t="n">
        <f aca="false">K3892 *M3892</f>
        <v>303.15</v>
      </c>
      <c r="M3892" s="95" t="n">
        <v>0.43</v>
      </c>
      <c r="N3892" s="88" t="s">
        <v>31</v>
      </c>
      <c r="O3892" s="91" t="s">
        <v>219</v>
      </c>
      <c r="P3892" s="0" t="str">
        <f aca="false">RIGHT(H3892,LEN(H3892) - FIND(" ", H3892))</f>
        <v>Athletic Footwear</v>
      </c>
    </row>
    <row r="3893" customFormat="false" ht="14.25" hidden="false" customHeight="true" outlineLevel="0" collapsed="false">
      <c r="B3893" s="88" t="s">
        <v>43</v>
      </c>
      <c r="C3893" s="89" t="n">
        <v>1197831</v>
      </c>
      <c r="D3893" s="90" t="n">
        <v>44306</v>
      </c>
      <c r="E3893" s="88" t="s">
        <v>40</v>
      </c>
      <c r="F3893" s="88" t="s">
        <v>145</v>
      </c>
      <c r="G3893" s="88" t="s">
        <v>142</v>
      </c>
      <c r="H3893" s="91" t="s">
        <v>16</v>
      </c>
      <c r="I3893" s="92" t="n">
        <v>27</v>
      </c>
      <c r="J3893" s="93" t="n">
        <v>54</v>
      </c>
      <c r="K3893" s="94" t="n">
        <f aca="false">I3893 * J3893</f>
        <v>1458</v>
      </c>
      <c r="L3893" s="94" t="n">
        <f aca="false">K3893 *M3893</f>
        <v>568.62</v>
      </c>
      <c r="M3893" s="95" t="n">
        <v>0.39</v>
      </c>
      <c r="N3893" s="88" t="s">
        <v>31</v>
      </c>
      <c r="O3893" s="91" t="s">
        <v>218</v>
      </c>
      <c r="P3893" s="0" t="str">
        <f aca="false">RIGHT(H3893,LEN(H3893) - FIND(" ", H3893))</f>
        <v>Apparel</v>
      </c>
    </row>
    <row r="3894" customFormat="false" ht="14.25" hidden="false" customHeight="true" outlineLevel="0" collapsed="false">
      <c r="B3894" s="88" t="s">
        <v>43</v>
      </c>
      <c r="C3894" s="89" t="n">
        <v>1197831</v>
      </c>
      <c r="D3894" s="90" t="n">
        <v>44306</v>
      </c>
      <c r="E3894" s="88" t="s">
        <v>40</v>
      </c>
      <c r="F3894" s="88" t="s">
        <v>145</v>
      </c>
      <c r="G3894" s="88" t="s">
        <v>142</v>
      </c>
      <c r="H3894" s="91" t="s">
        <v>38</v>
      </c>
      <c r="I3894" s="92" t="n">
        <v>22</v>
      </c>
      <c r="J3894" s="93" t="n">
        <v>111</v>
      </c>
      <c r="K3894" s="94" t="n">
        <f aca="false">I3894 * J3894</f>
        <v>2442</v>
      </c>
      <c r="L3894" s="94" t="n">
        <f aca="false">K3894 *M3894</f>
        <v>1050.06</v>
      </c>
      <c r="M3894" s="95" t="n">
        <v>0.43</v>
      </c>
      <c r="N3894" s="88" t="s">
        <v>31</v>
      </c>
      <c r="O3894" s="91" t="s">
        <v>219</v>
      </c>
      <c r="P3894" s="0" t="str">
        <f aca="false">RIGHT(H3894,LEN(H3894) - FIND(" ", H3894))</f>
        <v>Apparel</v>
      </c>
    </row>
    <row r="3895" customFormat="false" ht="14.25" hidden="false" customHeight="true" outlineLevel="0" collapsed="false">
      <c r="B3895" s="88" t="s">
        <v>22</v>
      </c>
      <c r="C3895" s="89" t="n">
        <v>1189833</v>
      </c>
      <c r="D3895" s="90" t="n">
        <v>44307</v>
      </c>
      <c r="E3895" s="88" t="s">
        <v>18</v>
      </c>
      <c r="F3895" s="88" t="s">
        <v>19</v>
      </c>
      <c r="G3895" s="88" t="s">
        <v>129</v>
      </c>
      <c r="H3895" s="91" t="s">
        <v>48</v>
      </c>
      <c r="I3895" s="92" t="n">
        <v>50</v>
      </c>
      <c r="J3895" s="93" t="n">
        <v>750</v>
      </c>
      <c r="K3895" s="94" t="n">
        <f aca="false">I3895 * J3895</f>
        <v>37500</v>
      </c>
      <c r="L3895" s="94" t="n">
        <f aca="false">K3895 *M3895</f>
        <v>15000</v>
      </c>
      <c r="M3895" s="95" t="n">
        <v>0.4</v>
      </c>
      <c r="N3895" s="88" t="s">
        <v>31</v>
      </c>
      <c r="O3895" s="91" t="s">
        <v>219</v>
      </c>
      <c r="P3895" s="0" t="str">
        <f aca="false">RIGHT(H3895,LEN(H3895) - FIND(" ", H3895))</f>
        <v>Street Footwear</v>
      </c>
    </row>
    <row r="3896" customFormat="false" ht="14.25" hidden="false" customHeight="true" outlineLevel="0" collapsed="false">
      <c r="B3896" s="88" t="s">
        <v>30</v>
      </c>
      <c r="C3896" s="89" t="n">
        <v>1197831</v>
      </c>
      <c r="D3896" s="90" t="n">
        <v>44307</v>
      </c>
      <c r="E3896" s="88" t="s">
        <v>40</v>
      </c>
      <c r="F3896" s="88" t="s">
        <v>155</v>
      </c>
      <c r="G3896" s="88" t="s">
        <v>122</v>
      </c>
      <c r="H3896" s="91" t="s">
        <v>32</v>
      </c>
      <c r="I3896" s="92" t="n">
        <v>45</v>
      </c>
      <c r="J3896" s="93" t="n">
        <v>775</v>
      </c>
      <c r="K3896" s="94" t="n">
        <f aca="false">I3896 * J3896</f>
        <v>34875</v>
      </c>
      <c r="L3896" s="94" t="n">
        <f aca="false">K3896 *M3896</f>
        <v>15693.75</v>
      </c>
      <c r="M3896" s="95" t="n">
        <v>0.45</v>
      </c>
      <c r="N3896" s="88" t="s">
        <v>31</v>
      </c>
      <c r="O3896" s="91" t="s">
        <v>218</v>
      </c>
      <c r="P3896" s="0" t="str">
        <f aca="false">RIGHT(H3896,LEN(H3896) - FIND(" ", H3896))</f>
        <v>Street Footwear</v>
      </c>
    </row>
    <row r="3897" customFormat="false" ht="14.25" hidden="false" customHeight="true" outlineLevel="0" collapsed="false">
      <c r="B3897" s="88" t="s">
        <v>15</v>
      </c>
      <c r="C3897" s="89" t="n">
        <v>1185732</v>
      </c>
      <c r="D3897" s="90" t="n">
        <v>44307</v>
      </c>
      <c r="E3897" s="88" t="s">
        <v>18</v>
      </c>
      <c r="F3897" s="88" t="s">
        <v>70</v>
      </c>
      <c r="G3897" s="88" t="s">
        <v>76</v>
      </c>
      <c r="H3897" s="91" t="s">
        <v>32</v>
      </c>
      <c r="I3897" s="92" t="n">
        <v>55</v>
      </c>
      <c r="J3897" s="93" t="n">
        <v>525</v>
      </c>
      <c r="K3897" s="94" t="n">
        <f aca="false">I3897 * J3897</f>
        <v>28875</v>
      </c>
      <c r="L3897" s="94" t="n">
        <f aca="false">K3897 *M3897</f>
        <v>10106.25</v>
      </c>
      <c r="M3897" s="95" t="n">
        <v>0.35</v>
      </c>
      <c r="N3897" s="88" t="s">
        <v>31</v>
      </c>
      <c r="O3897" s="91" t="s">
        <v>218</v>
      </c>
      <c r="P3897" s="0" t="str">
        <f aca="false">RIGHT(H3897,LEN(H3897) - FIND(" ", H3897))</f>
        <v>Street Footwear</v>
      </c>
    </row>
    <row r="3898" customFormat="false" ht="14.25" hidden="false" customHeight="true" outlineLevel="0" collapsed="false">
      <c r="B3898" s="88" t="s">
        <v>15</v>
      </c>
      <c r="C3898" s="89" t="n">
        <v>1185732</v>
      </c>
      <c r="D3898" s="90" t="n">
        <v>44307</v>
      </c>
      <c r="E3898" s="88" t="s">
        <v>18</v>
      </c>
      <c r="F3898" s="88" t="s">
        <v>70</v>
      </c>
      <c r="G3898" s="88" t="s">
        <v>76</v>
      </c>
      <c r="H3898" s="91" t="s">
        <v>24</v>
      </c>
      <c r="I3898" s="92" t="n">
        <v>55</v>
      </c>
      <c r="J3898" s="93" t="n">
        <v>225</v>
      </c>
      <c r="K3898" s="94" t="n">
        <f aca="false">I3898 * J3898</f>
        <v>12375</v>
      </c>
      <c r="L3898" s="94" t="n">
        <f aca="false">K3898 *M3898</f>
        <v>4331.25</v>
      </c>
      <c r="M3898" s="95" t="n">
        <v>0.35</v>
      </c>
      <c r="N3898" s="88" t="s">
        <v>31</v>
      </c>
      <c r="O3898" s="91" t="s">
        <v>218</v>
      </c>
      <c r="P3898" s="0" t="str">
        <f aca="false">RIGHT(H3898,LEN(H3898) - FIND(" ", H3898))</f>
        <v>Athletic Footwear</v>
      </c>
    </row>
    <row r="3899" customFormat="false" ht="14.25" hidden="false" customHeight="true" outlineLevel="0" collapsed="false">
      <c r="B3899" s="88" t="s">
        <v>15</v>
      </c>
      <c r="C3899" s="89" t="n">
        <v>1185732</v>
      </c>
      <c r="D3899" s="90" t="n">
        <v>44307</v>
      </c>
      <c r="E3899" s="88" t="s">
        <v>18</v>
      </c>
      <c r="F3899" s="88" t="s">
        <v>70</v>
      </c>
      <c r="G3899" s="88" t="s">
        <v>76</v>
      </c>
      <c r="H3899" s="91" t="s">
        <v>48</v>
      </c>
      <c r="I3899" s="92" t="n">
        <v>45</v>
      </c>
      <c r="J3899" s="93" t="n">
        <v>225</v>
      </c>
      <c r="K3899" s="94" t="n">
        <f aca="false">I3899 * J3899</f>
        <v>10125</v>
      </c>
      <c r="L3899" s="94" t="n">
        <f aca="false">K3899 *M3899</f>
        <v>2531.25</v>
      </c>
      <c r="M3899" s="95" t="n">
        <v>0.25</v>
      </c>
      <c r="N3899" s="88" t="s">
        <v>31</v>
      </c>
      <c r="O3899" s="91" t="s">
        <v>219</v>
      </c>
      <c r="P3899" s="0" t="str">
        <f aca="false">RIGHT(H3899,LEN(H3899) - FIND(" ", H3899))</f>
        <v>Street Footwear</v>
      </c>
    </row>
    <row r="3900" customFormat="false" ht="14.25" hidden="false" customHeight="true" outlineLevel="0" collapsed="false">
      <c r="B3900" s="88" t="s">
        <v>15</v>
      </c>
      <c r="C3900" s="89" t="n">
        <v>1185732</v>
      </c>
      <c r="D3900" s="90" t="n">
        <v>44307</v>
      </c>
      <c r="E3900" s="88" t="s">
        <v>18</v>
      </c>
      <c r="F3900" s="88" t="s">
        <v>70</v>
      </c>
      <c r="G3900" s="88" t="s">
        <v>76</v>
      </c>
      <c r="H3900" s="91" t="s">
        <v>44</v>
      </c>
      <c r="I3900" s="92" t="n">
        <v>50</v>
      </c>
      <c r="J3900" s="93" t="n">
        <v>150</v>
      </c>
      <c r="K3900" s="94" t="n">
        <f aca="false">I3900 * J3900</f>
        <v>7500</v>
      </c>
      <c r="L3900" s="94" t="n">
        <f aca="false">K3900 *M3900</f>
        <v>1875</v>
      </c>
      <c r="M3900" s="95" t="n">
        <v>0.25</v>
      </c>
      <c r="N3900" s="88" t="s">
        <v>31</v>
      </c>
      <c r="O3900" s="91" t="s">
        <v>219</v>
      </c>
      <c r="P3900" s="0" t="str">
        <f aca="false">RIGHT(H3900,LEN(H3900) - FIND(" ", H3900))</f>
        <v>Athletic Footwear</v>
      </c>
    </row>
    <row r="3901" customFormat="false" ht="14.25" hidden="false" customHeight="true" outlineLevel="0" collapsed="false">
      <c r="B3901" s="88" t="s">
        <v>15</v>
      </c>
      <c r="C3901" s="89" t="n">
        <v>1185732</v>
      </c>
      <c r="D3901" s="90" t="n">
        <v>44307</v>
      </c>
      <c r="E3901" s="88" t="s">
        <v>18</v>
      </c>
      <c r="F3901" s="88" t="s">
        <v>70</v>
      </c>
      <c r="G3901" s="88" t="s">
        <v>76</v>
      </c>
      <c r="H3901" s="91" t="s">
        <v>16</v>
      </c>
      <c r="I3901" s="92" t="n">
        <v>60</v>
      </c>
      <c r="J3901" s="93" t="n">
        <v>150</v>
      </c>
      <c r="K3901" s="94" t="n">
        <f aca="false">I3901 * J3901</f>
        <v>9000</v>
      </c>
      <c r="L3901" s="94" t="n">
        <f aca="false">K3901 *M3901</f>
        <v>2250</v>
      </c>
      <c r="M3901" s="95" t="n">
        <v>0.25</v>
      </c>
      <c r="N3901" s="88" t="s">
        <v>31</v>
      </c>
      <c r="O3901" s="91" t="s">
        <v>218</v>
      </c>
      <c r="P3901" s="0" t="str">
        <f aca="false">RIGHT(H3901,LEN(H3901) - FIND(" ", H3901))</f>
        <v>Apparel</v>
      </c>
    </row>
    <row r="3902" customFormat="false" ht="14.25" hidden="false" customHeight="true" outlineLevel="0" collapsed="false">
      <c r="B3902" s="88" t="s">
        <v>15</v>
      </c>
      <c r="C3902" s="89" t="n">
        <v>1185732</v>
      </c>
      <c r="D3902" s="90" t="n">
        <v>44307</v>
      </c>
      <c r="E3902" s="88" t="s">
        <v>18</v>
      </c>
      <c r="F3902" s="88" t="s">
        <v>70</v>
      </c>
      <c r="G3902" s="88" t="s">
        <v>76</v>
      </c>
      <c r="H3902" s="91" t="s">
        <v>38</v>
      </c>
      <c r="I3902" s="92" t="n">
        <v>50</v>
      </c>
      <c r="J3902" s="93" t="n">
        <v>300</v>
      </c>
      <c r="K3902" s="94" t="n">
        <f aca="false">I3902 * J3902</f>
        <v>15000</v>
      </c>
      <c r="L3902" s="94" t="n">
        <f aca="false">K3902 *M3902</f>
        <v>4500</v>
      </c>
      <c r="M3902" s="95" t="n">
        <v>0.3</v>
      </c>
      <c r="N3902" s="88" t="s">
        <v>31</v>
      </c>
      <c r="O3902" s="91" t="s">
        <v>219</v>
      </c>
      <c r="P3902" s="0" t="str">
        <f aca="false">RIGHT(H3902,LEN(H3902) - FIND(" ", H3902))</f>
        <v>Apparel</v>
      </c>
    </row>
    <row r="3903" customFormat="false" ht="14.25" hidden="false" customHeight="true" outlineLevel="0" collapsed="false">
      <c r="B3903" s="88" t="s">
        <v>43</v>
      </c>
      <c r="C3903" s="89" t="n">
        <v>1185732</v>
      </c>
      <c r="D3903" s="90" t="n">
        <v>44307</v>
      </c>
      <c r="E3903" s="88" t="s">
        <v>26</v>
      </c>
      <c r="F3903" s="88" t="s">
        <v>113</v>
      </c>
      <c r="G3903" s="88" t="s">
        <v>85</v>
      </c>
      <c r="H3903" s="91" t="s">
        <v>32</v>
      </c>
      <c r="I3903" s="92" t="n">
        <v>35</v>
      </c>
      <c r="J3903" s="93" t="n">
        <v>425</v>
      </c>
      <c r="K3903" s="94" t="n">
        <f aca="false">I3903 * J3903</f>
        <v>14875</v>
      </c>
      <c r="L3903" s="94" t="n">
        <f aca="false">K3903 *M3903</f>
        <v>5950</v>
      </c>
      <c r="M3903" s="95" t="n">
        <v>0.4</v>
      </c>
      <c r="N3903" s="88" t="s">
        <v>14</v>
      </c>
      <c r="O3903" s="91" t="s">
        <v>218</v>
      </c>
      <c r="P3903" s="0" t="str">
        <f aca="false">RIGHT(H3903,LEN(H3903) - FIND(" ", H3903))</f>
        <v>Street Footwear</v>
      </c>
    </row>
    <row r="3904" customFormat="false" ht="14.25" hidden="false" customHeight="true" outlineLevel="0" collapsed="false">
      <c r="B3904" s="88" t="s">
        <v>43</v>
      </c>
      <c r="C3904" s="89" t="n">
        <v>1185732</v>
      </c>
      <c r="D3904" s="90" t="n">
        <v>44307</v>
      </c>
      <c r="E3904" s="88" t="s">
        <v>26</v>
      </c>
      <c r="F3904" s="88" t="s">
        <v>113</v>
      </c>
      <c r="G3904" s="88" t="s">
        <v>85</v>
      </c>
      <c r="H3904" s="91" t="s">
        <v>24</v>
      </c>
      <c r="I3904" s="92" t="n">
        <v>35</v>
      </c>
      <c r="J3904" s="93" t="n">
        <v>125</v>
      </c>
      <c r="K3904" s="94" t="n">
        <f aca="false">I3904 * J3904</f>
        <v>4375</v>
      </c>
      <c r="L3904" s="94" t="n">
        <f aca="false">K3904 *M3904</f>
        <v>1531.25</v>
      </c>
      <c r="M3904" s="95" t="n">
        <v>0.35</v>
      </c>
      <c r="N3904" s="88" t="s">
        <v>14</v>
      </c>
      <c r="O3904" s="91" t="s">
        <v>218</v>
      </c>
      <c r="P3904" s="0" t="str">
        <f aca="false">RIGHT(H3904,LEN(H3904) - FIND(" ", H3904))</f>
        <v>Athletic Footwear</v>
      </c>
    </row>
    <row r="3905" customFormat="false" ht="14.25" hidden="false" customHeight="true" outlineLevel="0" collapsed="false">
      <c r="B3905" s="88" t="s">
        <v>43</v>
      </c>
      <c r="C3905" s="89" t="n">
        <v>1185732</v>
      </c>
      <c r="D3905" s="90" t="n">
        <v>44307</v>
      </c>
      <c r="E3905" s="88" t="s">
        <v>26</v>
      </c>
      <c r="F3905" s="88" t="s">
        <v>113</v>
      </c>
      <c r="G3905" s="88" t="s">
        <v>85</v>
      </c>
      <c r="H3905" s="91" t="s">
        <v>48</v>
      </c>
      <c r="I3905" s="92" t="n">
        <v>25</v>
      </c>
      <c r="J3905" s="93" t="n">
        <v>125</v>
      </c>
      <c r="K3905" s="94" t="n">
        <f aca="false">I3905 * J3905</f>
        <v>3125</v>
      </c>
      <c r="L3905" s="94" t="n">
        <f aca="false">K3905 *M3905</f>
        <v>1093.75</v>
      </c>
      <c r="M3905" s="95" t="n">
        <v>0.35</v>
      </c>
      <c r="N3905" s="88" t="s">
        <v>14</v>
      </c>
      <c r="O3905" s="91" t="s">
        <v>219</v>
      </c>
      <c r="P3905" s="0" t="str">
        <f aca="false">RIGHT(H3905,LEN(H3905) - FIND(" ", H3905))</f>
        <v>Street Footwear</v>
      </c>
    </row>
    <row r="3906" customFormat="false" ht="14.25" hidden="false" customHeight="true" outlineLevel="0" collapsed="false">
      <c r="B3906" s="88" t="s">
        <v>43</v>
      </c>
      <c r="C3906" s="89" t="n">
        <v>1185732</v>
      </c>
      <c r="D3906" s="90" t="n">
        <v>44307</v>
      </c>
      <c r="E3906" s="88" t="s">
        <v>26</v>
      </c>
      <c r="F3906" s="88" t="s">
        <v>113</v>
      </c>
      <c r="G3906" s="88" t="s">
        <v>85</v>
      </c>
      <c r="H3906" s="91" t="s">
        <v>44</v>
      </c>
      <c r="I3906" s="92" t="n">
        <v>30</v>
      </c>
      <c r="J3906" s="93" t="n">
        <v>50</v>
      </c>
      <c r="K3906" s="94" t="n">
        <f aca="false">I3906 * J3906</f>
        <v>1500</v>
      </c>
      <c r="L3906" s="94" t="n">
        <f aca="false">K3906 *M3906</f>
        <v>525</v>
      </c>
      <c r="M3906" s="95" t="n">
        <v>0.35</v>
      </c>
      <c r="N3906" s="88" t="s">
        <v>14</v>
      </c>
      <c r="O3906" s="91" t="s">
        <v>219</v>
      </c>
      <c r="P3906" s="0" t="str">
        <f aca="false">RIGHT(H3906,LEN(H3906) - FIND(" ", H3906))</f>
        <v>Athletic Footwear</v>
      </c>
    </row>
    <row r="3907" customFormat="false" ht="14.25" hidden="false" customHeight="true" outlineLevel="0" collapsed="false">
      <c r="B3907" s="88" t="s">
        <v>43</v>
      </c>
      <c r="C3907" s="89" t="n">
        <v>1185732</v>
      </c>
      <c r="D3907" s="90" t="n">
        <v>44307</v>
      </c>
      <c r="E3907" s="88" t="s">
        <v>26</v>
      </c>
      <c r="F3907" s="88" t="s">
        <v>113</v>
      </c>
      <c r="G3907" s="88" t="s">
        <v>85</v>
      </c>
      <c r="H3907" s="91" t="s">
        <v>16</v>
      </c>
      <c r="I3907" s="92" t="n">
        <v>45</v>
      </c>
      <c r="J3907" s="93" t="n">
        <v>50</v>
      </c>
      <c r="K3907" s="94" t="n">
        <f aca="false">I3907 * J3907</f>
        <v>2250</v>
      </c>
      <c r="L3907" s="94" t="n">
        <f aca="false">K3907 *M3907</f>
        <v>675</v>
      </c>
      <c r="M3907" s="95" t="n">
        <v>0.3</v>
      </c>
      <c r="N3907" s="88" t="s">
        <v>14</v>
      </c>
      <c r="O3907" s="91" t="s">
        <v>218</v>
      </c>
      <c r="P3907" s="0" t="str">
        <f aca="false">RIGHT(H3907,LEN(H3907) - FIND(" ", H3907))</f>
        <v>Apparel</v>
      </c>
    </row>
    <row r="3908" customFormat="false" ht="14.25" hidden="false" customHeight="true" outlineLevel="0" collapsed="false">
      <c r="B3908" s="88" t="s">
        <v>43</v>
      </c>
      <c r="C3908" s="89" t="n">
        <v>1185732</v>
      </c>
      <c r="D3908" s="90" t="n">
        <v>44307</v>
      </c>
      <c r="E3908" s="88" t="s">
        <v>26</v>
      </c>
      <c r="F3908" s="88" t="s">
        <v>113</v>
      </c>
      <c r="G3908" s="88" t="s">
        <v>85</v>
      </c>
      <c r="H3908" s="91" t="s">
        <v>38</v>
      </c>
      <c r="I3908" s="92" t="n">
        <v>35</v>
      </c>
      <c r="J3908" s="93" t="n">
        <v>200</v>
      </c>
      <c r="K3908" s="94" t="n">
        <f aca="false">I3908 * J3908</f>
        <v>7000</v>
      </c>
      <c r="L3908" s="94" t="n">
        <f aca="false">K3908 *M3908</f>
        <v>2100</v>
      </c>
      <c r="M3908" s="95" t="n">
        <v>0.3</v>
      </c>
      <c r="N3908" s="88" t="s">
        <v>14</v>
      </c>
      <c r="O3908" s="91" t="s">
        <v>219</v>
      </c>
      <c r="P3908" s="0" t="str">
        <f aca="false">RIGHT(H3908,LEN(H3908) - FIND(" ", H3908))</f>
        <v>Apparel</v>
      </c>
    </row>
    <row r="3909" customFormat="false" ht="14.25" hidden="false" customHeight="true" outlineLevel="0" collapsed="false">
      <c r="B3909" s="88" t="s">
        <v>22</v>
      </c>
      <c r="C3909" s="89" t="n">
        <v>1189833</v>
      </c>
      <c r="D3909" s="90" t="n">
        <v>44307</v>
      </c>
      <c r="E3909" s="88" t="s">
        <v>18</v>
      </c>
      <c r="F3909" s="88" t="s">
        <v>19</v>
      </c>
      <c r="G3909" s="88" t="s">
        <v>129</v>
      </c>
      <c r="H3909" s="91" t="s">
        <v>48</v>
      </c>
      <c r="I3909" s="92" t="n">
        <v>48</v>
      </c>
      <c r="J3909" s="93" t="n">
        <v>203</v>
      </c>
      <c r="K3909" s="94" t="n">
        <f aca="false">I3909 * J3909</f>
        <v>9744</v>
      </c>
      <c r="L3909" s="94" t="n">
        <f aca="false">K3909 *M3909</f>
        <v>5359.2</v>
      </c>
      <c r="M3909" s="95" t="n">
        <v>0.55</v>
      </c>
      <c r="N3909" s="88" t="s">
        <v>23</v>
      </c>
      <c r="O3909" s="91" t="s">
        <v>219</v>
      </c>
      <c r="P3909" s="0" t="str">
        <f aca="false">RIGHT(H3909,LEN(H3909) - FIND(" ", H3909))</f>
        <v>Street Footwear</v>
      </c>
    </row>
    <row r="3910" customFormat="false" ht="14.25" hidden="false" customHeight="true" outlineLevel="0" collapsed="false">
      <c r="B3910" s="88" t="s">
        <v>30</v>
      </c>
      <c r="C3910" s="89" t="n">
        <v>1197831</v>
      </c>
      <c r="D3910" s="90" t="n">
        <v>44307</v>
      </c>
      <c r="E3910" s="88" t="s">
        <v>40</v>
      </c>
      <c r="F3910" s="88" t="s">
        <v>155</v>
      </c>
      <c r="G3910" s="88" t="s">
        <v>122</v>
      </c>
      <c r="H3910" s="91" t="s">
        <v>32</v>
      </c>
      <c r="I3910" s="92" t="n">
        <v>41</v>
      </c>
      <c r="J3910" s="93" t="n">
        <v>233</v>
      </c>
      <c r="K3910" s="94" t="n">
        <f aca="false">I3910 * J3910</f>
        <v>9553</v>
      </c>
      <c r="L3910" s="94" t="n">
        <f aca="false">K3910 *M3910</f>
        <v>5445.21</v>
      </c>
      <c r="M3910" s="95" t="n">
        <v>0.57</v>
      </c>
      <c r="N3910" s="88" t="s">
        <v>23</v>
      </c>
      <c r="O3910" s="91" t="s">
        <v>218</v>
      </c>
      <c r="P3910" s="0" t="str">
        <f aca="false">RIGHT(H3910,LEN(H3910) - FIND(" ", H3910))</f>
        <v>Street Footwear</v>
      </c>
    </row>
    <row r="3911" customFormat="false" ht="14.25" hidden="false" customHeight="true" outlineLevel="0" collapsed="false">
      <c r="B3911" s="88" t="s">
        <v>15</v>
      </c>
      <c r="C3911" s="89" t="n">
        <v>1185732</v>
      </c>
      <c r="D3911" s="90" t="n">
        <v>44307</v>
      </c>
      <c r="E3911" s="88" t="s">
        <v>18</v>
      </c>
      <c r="F3911" s="88" t="s">
        <v>70</v>
      </c>
      <c r="G3911" s="88" t="s">
        <v>76</v>
      </c>
      <c r="H3911" s="91" t="s">
        <v>32</v>
      </c>
      <c r="I3911" s="92" t="n">
        <v>54</v>
      </c>
      <c r="J3911" s="93" t="n">
        <v>131</v>
      </c>
      <c r="K3911" s="94" t="n">
        <f aca="false">I3911 * J3911</f>
        <v>7074</v>
      </c>
      <c r="L3911" s="94" t="n">
        <f aca="false">K3911 *M3911</f>
        <v>3254.04</v>
      </c>
      <c r="M3911" s="95" t="n">
        <v>0.46</v>
      </c>
      <c r="N3911" s="88" t="s">
        <v>23</v>
      </c>
      <c r="O3911" s="91" t="s">
        <v>218</v>
      </c>
      <c r="P3911" s="0" t="str">
        <f aca="false">RIGHT(H3911,LEN(H3911) - FIND(" ", H3911))</f>
        <v>Street Footwear</v>
      </c>
    </row>
    <row r="3912" customFormat="false" ht="14.25" hidden="false" customHeight="true" outlineLevel="0" collapsed="false">
      <c r="B3912" s="88" t="s">
        <v>15</v>
      </c>
      <c r="C3912" s="89" t="n">
        <v>1185732</v>
      </c>
      <c r="D3912" s="90" t="n">
        <v>44307</v>
      </c>
      <c r="E3912" s="88" t="s">
        <v>18</v>
      </c>
      <c r="F3912" s="88" t="s">
        <v>70</v>
      </c>
      <c r="G3912" s="88" t="s">
        <v>76</v>
      </c>
      <c r="H3912" s="91" t="s">
        <v>24</v>
      </c>
      <c r="I3912" s="92" t="n">
        <v>50</v>
      </c>
      <c r="J3912" s="93" t="n">
        <v>61</v>
      </c>
      <c r="K3912" s="94" t="n">
        <f aca="false">I3912 * J3912</f>
        <v>3050</v>
      </c>
      <c r="L3912" s="94" t="n">
        <f aca="false">K3912 *M3912</f>
        <v>1525</v>
      </c>
      <c r="M3912" s="95" t="n">
        <v>0.5</v>
      </c>
      <c r="N3912" s="88" t="s">
        <v>23</v>
      </c>
      <c r="O3912" s="91" t="s">
        <v>218</v>
      </c>
      <c r="P3912" s="0" t="str">
        <f aca="false">RIGHT(H3912,LEN(H3912) - FIND(" ", H3912))</f>
        <v>Athletic Footwear</v>
      </c>
    </row>
    <row r="3913" customFormat="false" ht="14.25" hidden="false" customHeight="true" outlineLevel="0" collapsed="false">
      <c r="B3913" s="88" t="s">
        <v>15</v>
      </c>
      <c r="C3913" s="89" t="n">
        <v>1185732</v>
      </c>
      <c r="D3913" s="90" t="n">
        <v>44307</v>
      </c>
      <c r="E3913" s="88" t="s">
        <v>18</v>
      </c>
      <c r="F3913" s="88" t="s">
        <v>70</v>
      </c>
      <c r="G3913" s="88" t="s">
        <v>76</v>
      </c>
      <c r="H3913" s="91" t="s">
        <v>48</v>
      </c>
      <c r="I3913" s="92" t="n">
        <v>44</v>
      </c>
      <c r="J3913" s="93" t="n">
        <v>61</v>
      </c>
      <c r="K3913" s="94" t="n">
        <f aca="false">I3913 * J3913</f>
        <v>2684</v>
      </c>
      <c r="L3913" s="94" t="n">
        <f aca="false">K3913 *M3913</f>
        <v>1073.6</v>
      </c>
      <c r="M3913" s="95" t="n">
        <v>0.4</v>
      </c>
      <c r="N3913" s="88" t="s">
        <v>23</v>
      </c>
      <c r="O3913" s="91" t="s">
        <v>219</v>
      </c>
      <c r="P3913" s="0" t="str">
        <f aca="false">RIGHT(H3913,LEN(H3913) - FIND(" ", H3913))</f>
        <v>Street Footwear</v>
      </c>
    </row>
    <row r="3914" customFormat="false" ht="14.25" hidden="false" customHeight="true" outlineLevel="0" collapsed="false">
      <c r="B3914" s="88" t="s">
        <v>15</v>
      </c>
      <c r="C3914" s="89" t="n">
        <v>1185732</v>
      </c>
      <c r="D3914" s="90" t="n">
        <v>44307</v>
      </c>
      <c r="E3914" s="88" t="s">
        <v>18</v>
      </c>
      <c r="F3914" s="88" t="s">
        <v>70</v>
      </c>
      <c r="G3914" s="88" t="s">
        <v>76</v>
      </c>
      <c r="H3914" s="91" t="s">
        <v>44</v>
      </c>
      <c r="I3914" s="92" t="n">
        <v>47</v>
      </c>
      <c r="J3914" s="93" t="n">
        <v>44</v>
      </c>
      <c r="K3914" s="94" t="n">
        <f aca="false">I3914 * J3914</f>
        <v>2068</v>
      </c>
      <c r="L3914" s="94" t="n">
        <f aca="false">K3914 *M3914</f>
        <v>765.16</v>
      </c>
      <c r="M3914" s="95" t="n">
        <v>0.37</v>
      </c>
      <c r="N3914" s="88" t="s">
        <v>23</v>
      </c>
      <c r="O3914" s="91" t="s">
        <v>219</v>
      </c>
      <c r="P3914" s="0" t="str">
        <f aca="false">RIGHT(H3914,LEN(H3914) - FIND(" ", H3914))</f>
        <v>Athletic Footwear</v>
      </c>
    </row>
    <row r="3915" customFormat="false" ht="14.25" hidden="false" customHeight="true" outlineLevel="0" collapsed="false">
      <c r="B3915" s="88" t="s">
        <v>15</v>
      </c>
      <c r="C3915" s="89" t="n">
        <v>1185732</v>
      </c>
      <c r="D3915" s="90" t="n">
        <v>44307</v>
      </c>
      <c r="E3915" s="88" t="s">
        <v>18</v>
      </c>
      <c r="F3915" s="88" t="s">
        <v>70</v>
      </c>
      <c r="G3915" s="88" t="s">
        <v>76</v>
      </c>
      <c r="H3915" s="91" t="s">
        <v>16</v>
      </c>
      <c r="I3915" s="92" t="n">
        <v>56</v>
      </c>
      <c r="J3915" s="93" t="n">
        <v>41</v>
      </c>
      <c r="K3915" s="94" t="n">
        <f aca="false">I3915 * J3915</f>
        <v>2296</v>
      </c>
      <c r="L3915" s="94" t="n">
        <f aca="false">K3915 *M3915</f>
        <v>849.52</v>
      </c>
      <c r="M3915" s="95" t="n">
        <v>0.37</v>
      </c>
      <c r="N3915" s="88" t="s">
        <v>23</v>
      </c>
      <c r="O3915" s="91" t="s">
        <v>218</v>
      </c>
      <c r="P3915" s="0" t="str">
        <f aca="false">RIGHT(H3915,LEN(H3915) - FIND(" ", H3915))</f>
        <v>Apparel</v>
      </c>
    </row>
    <row r="3916" customFormat="false" ht="14.25" hidden="false" customHeight="true" outlineLevel="0" collapsed="false">
      <c r="B3916" s="88" t="s">
        <v>15</v>
      </c>
      <c r="C3916" s="89" t="n">
        <v>1185732</v>
      </c>
      <c r="D3916" s="90" t="n">
        <v>44307</v>
      </c>
      <c r="E3916" s="88" t="s">
        <v>18</v>
      </c>
      <c r="F3916" s="88" t="s">
        <v>70</v>
      </c>
      <c r="G3916" s="88" t="s">
        <v>76</v>
      </c>
      <c r="H3916" s="91" t="s">
        <v>38</v>
      </c>
      <c r="I3916" s="92" t="n">
        <v>49</v>
      </c>
      <c r="J3916" s="93" t="n">
        <v>84</v>
      </c>
      <c r="K3916" s="94" t="n">
        <f aca="false">I3916 * J3916</f>
        <v>4116</v>
      </c>
      <c r="L3916" s="94" t="n">
        <f aca="false">K3916 *M3916</f>
        <v>1811.04</v>
      </c>
      <c r="M3916" s="95" t="n">
        <v>0.44</v>
      </c>
      <c r="N3916" s="88" t="s">
        <v>23</v>
      </c>
      <c r="O3916" s="91" t="s">
        <v>219</v>
      </c>
      <c r="P3916" s="0" t="str">
        <f aca="false">RIGHT(H3916,LEN(H3916) - FIND(" ", H3916))</f>
        <v>Apparel</v>
      </c>
    </row>
    <row r="3917" customFormat="false" ht="14.25" hidden="false" customHeight="true" outlineLevel="0" collapsed="false">
      <c r="B3917" s="88" t="s">
        <v>43</v>
      </c>
      <c r="C3917" s="89" t="n">
        <v>1185732</v>
      </c>
      <c r="D3917" s="90" t="n">
        <v>44307</v>
      </c>
      <c r="E3917" s="88" t="s">
        <v>26</v>
      </c>
      <c r="F3917" s="88" t="s">
        <v>113</v>
      </c>
      <c r="G3917" s="88" t="s">
        <v>85</v>
      </c>
      <c r="H3917" s="91" t="s">
        <v>32</v>
      </c>
      <c r="I3917" s="92" t="n">
        <v>33</v>
      </c>
      <c r="J3917" s="93" t="n">
        <v>128</v>
      </c>
      <c r="K3917" s="94" t="n">
        <f aca="false">I3917 * J3917</f>
        <v>4224</v>
      </c>
      <c r="L3917" s="94" t="n">
        <f aca="false">K3917 *M3917</f>
        <v>2154.24</v>
      </c>
      <c r="M3917" s="95" t="n">
        <v>0.51</v>
      </c>
      <c r="N3917" s="88" t="s">
        <v>23</v>
      </c>
      <c r="O3917" s="91" t="s">
        <v>218</v>
      </c>
      <c r="P3917" s="0" t="str">
        <f aca="false">RIGHT(H3917,LEN(H3917) - FIND(" ", H3917))</f>
        <v>Street Footwear</v>
      </c>
    </row>
    <row r="3918" customFormat="false" ht="14.25" hidden="false" customHeight="true" outlineLevel="0" collapsed="false">
      <c r="B3918" s="88" t="s">
        <v>43</v>
      </c>
      <c r="C3918" s="89" t="n">
        <v>1185732</v>
      </c>
      <c r="D3918" s="90" t="n">
        <v>44307</v>
      </c>
      <c r="E3918" s="88" t="s">
        <v>26</v>
      </c>
      <c r="F3918" s="88" t="s">
        <v>113</v>
      </c>
      <c r="G3918" s="88" t="s">
        <v>85</v>
      </c>
      <c r="H3918" s="91" t="s">
        <v>24</v>
      </c>
      <c r="I3918" s="92" t="n">
        <v>32</v>
      </c>
      <c r="J3918" s="93" t="n">
        <v>31</v>
      </c>
      <c r="K3918" s="94" t="n">
        <f aca="false">I3918 * J3918</f>
        <v>992</v>
      </c>
      <c r="L3918" s="94" t="n">
        <f aca="false">K3918 *M3918</f>
        <v>466.24</v>
      </c>
      <c r="M3918" s="95" t="n">
        <v>0.47</v>
      </c>
      <c r="N3918" s="88" t="s">
        <v>23</v>
      </c>
      <c r="O3918" s="91" t="s">
        <v>218</v>
      </c>
      <c r="P3918" s="0" t="str">
        <f aca="false">RIGHT(H3918,LEN(H3918) - FIND(" ", H3918))</f>
        <v>Athletic Footwear</v>
      </c>
    </row>
    <row r="3919" customFormat="false" ht="14.25" hidden="false" customHeight="true" outlineLevel="0" collapsed="false">
      <c r="B3919" s="88" t="s">
        <v>43</v>
      </c>
      <c r="C3919" s="89" t="n">
        <v>1185732</v>
      </c>
      <c r="D3919" s="90" t="n">
        <v>44307</v>
      </c>
      <c r="E3919" s="88" t="s">
        <v>26</v>
      </c>
      <c r="F3919" s="88" t="s">
        <v>113</v>
      </c>
      <c r="G3919" s="88" t="s">
        <v>85</v>
      </c>
      <c r="H3919" s="91" t="s">
        <v>48</v>
      </c>
      <c r="I3919" s="92" t="n">
        <v>24</v>
      </c>
      <c r="J3919" s="93" t="n">
        <v>33</v>
      </c>
      <c r="K3919" s="94" t="n">
        <f aca="false">I3919 * J3919</f>
        <v>792</v>
      </c>
      <c r="L3919" s="94" t="n">
        <f aca="false">K3919 *M3919</f>
        <v>388.08</v>
      </c>
      <c r="M3919" s="95" t="n">
        <v>0.49</v>
      </c>
      <c r="N3919" s="88" t="s">
        <v>23</v>
      </c>
      <c r="O3919" s="91" t="s">
        <v>219</v>
      </c>
      <c r="P3919" s="0" t="str">
        <f aca="false">RIGHT(H3919,LEN(H3919) - FIND(" ", H3919))</f>
        <v>Street Footwear</v>
      </c>
    </row>
    <row r="3920" customFormat="false" ht="14.25" hidden="false" customHeight="true" outlineLevel="0" collapsed="false">
      <c r="B3920" s="88" t="s">
        <v>43</v>
      </c>
      <c r="C3920" s="89" t="n">
        <v>1185732</v>
      </c>
      <c r="D3920" s="90" t="n">
        <v>44307</v>
      </c>
      <c r="E3920" s="88" t="s">
        <v>26</v>
      </c>
      <c r="F3920" s="88" t="s">
        <v>113</v>
      </c>
      <c r="G3920" s="88" t="s">
        <v>85</v>
      </c>
      <c r="H3920" s="91" t="s">
        <v>44</v>
      </c>
      <c r="I3920" s="92" t="n">
        <v>27</v>
      </c>
      <c r="J3920" s="93" t="n">
        <v>13</v>
      </c>
      <c r="K3920" s="94" t="n">
        <f aca="false">I3920 * J3920</f>
        <v>351</v>
      </c>
      <c r="L3920" s="94" t="n">
        <f aca="false">K3920 *M3920</f>
        <v>164.97</v>
      </c>
      <c r="M3920" s="95" t="n">
        <v>0.47</v>
      </c>
      <c r="N3920" s="88" t="s">
        <v>23</v>
      </c>
      <c r="O3920" s="91" t="s">
        <v>219</v>
      </c>
      <c r="P3920" s="0" t="str">
        <f aca="false">RIGHT(H3920,LEN(H3920) - FIND(" ", H3920))</f>
        <v>Athletic Footwear</v>
      </c>
    </row>
    <row r="3921" customFormat="false" ht="14.25" hidden="false" customHeight="true" outlineLevel="0" collapsed="false">
      <c r="B3921" s="88" t="s">
        <v>43</v>
      </c>
      <c r="C3921" s="89" t="n">
        <v>1185732</v>
      </c>
      <c r="D3921" s="90" t="n">
        <v>44307</v>
      </c>
      <c r="E3921" s="88" t="s">
        <v>26</v>
      </c>
      <c r="F3921" s="88" t="s">
        <v>113</v>
      </c>
      <c r="G3921" s="88" t="s">
        <v>85</v>
      </c>
      <c r="H3921" s="91" t="s">
        <v>16</v>
      </c>
      <c r="I3921" s="92" t="n">
        <v>41</v>
      </c>
      <c r="J3921" s="93" t="n">
        <v>15</v>
      </c>
      <c r="K3921" s="94" t="n">
        <f aca="false">I3921 * J3921</f>
        <v>615</v>
      </c>
      <c r="L3921" s="94" t="n">
        <f aca="false">K3921 *M3921</f>
        <v>276.75</v>
      </c>
      <c r="M3921" s="95" t="n">
        <v>0.45</v>
      </c>
      <c r="N3921" s="88" t="s">
        <v>23</v>
      </c>
      <c r="O3921" s="91" t="s">
        <v>218</v>
      </c>
      <c r="P3921" s="0" t="str">
        <f aca="false">RIGHT(H3921,LEN(H3921) - FIND(" ", H3921))</f>
        <v>Apparel</v>
      </c>
    </row>
    <row r="3922" customFormat="false" ht="14.25" hidden="false" customHeight="true" outlineLevel="0" collapsed="false">
      <c r="B3922" s="88" t="s">
        <v>43</v>
      </c>
      <c r="C3922" s="89" t="n">
        <v>1185732</v>
      </c>
      <c r="D3922" s="90" t="n">
        <v>44307</v>
      </c>
      <c r="E3922" s="88" t="s">
        <v>26</v>
      </c>
      <c r="F3922" s="88" t="s">
        <v>113</v>
      </c>
      <c r="G3922" s="88" t="s">
        <v>85</v>
      </c>
      <c r="H3922" s="91" t="s">
        <v>38</v>
      </c>
      <c r="I3922" s="92" t="n">
        <v>32</v>
      </c>
      <c r="J3922" s="93" t="n">
        <v>52</v>
      </c>
      <c r="K3922" s="94" t="n">
        <f aca="false">I3922 * J3922</f>
        <v>1664</v>
      </c>
      <c r="L3922" s="94" t="n">
        <f aca="false">K3922 *M3922</f>
        <v>732.16</v>
      </c>
      <c r="M3922" s="95" t="n">
        <v>0.44</v>
      </c>
      <c r="N3922" s="88" t="s">
        <v>23</v>
      </c>
      <c r="O3922" s="91" t="s">
        <v>219</v>
      </c>
      <c r="P3922" s="0" t="str">
        <f aca="false">RIGHT(H3922,LEN(H3922) - FIND(" ", H3922))</f>
        <v>Apparel</v>
      </c>
    </row>
    <row r="3923" customFormat="false" ht="14.25" hidden="false" customHeight="true" outlineLevel="0" collapsed="false">
      <c r="B3923" s="88" t="s">
        <v>22</v>
      </c>
      <c r="C3923" s="89" t="n">
        <v>1189833</v>
      </c>
      <c r="D3923" s="90" t="n">
        <v>44307</v>
      </c>
      <c r="E3923" s="88" t="s">
        <v>18</v>
      </c>
      <c r="F3923" s="88" t="s">
        <v>19</v>
      </c>
      <c r="G3923" s="88" t="s">
        <v>129</v>
      </c>
      <c r="H3923" s="91" t="s">
        <v>48</v>
      </c>
      <c r="I3923" s="92" t="n">
        <v>35</v>
      </c>
      <c r="J3923" s="93" t="n">
        <v>233</v>
      </c>
      <c r="K3923" s="94" t="n">
        <f aca="false">I3923 * J3923</f>
        <v>8155</v>
      </c>
      <c r="L3923" s="94" t="n">
        <f aca="false">K3923 *M3923</f>
        <v>3425.1</v>
      </c>
      <c r="M3923" s="95" t="n">
        <v>0.42</v>
      </c>
      <c r="N3923" s="88" t="s">
        <v>31</v>
      </c>
      <c r="O3923" s="91" t="s">
        <v>219</v>
      </c>
      <c r="P3923" s="0" t="str">
        <f aca="false">RIGHT(H3923,LEN(H3923) - FIND(" ", H3923))</f>
        <v>Street Footwear</v>
      </c>
    </row>
    <row r="3924" customFormat="false" ht="14.25" hidden="false" customHeight="true" outlineLevel="0" collapsed="false">
      <c r="B3924" s="88" t="s">
        <v>30</v>
      </c>
      <c r="C3924" s="89" t="n">
        <v>1197831</v>
      </c>
      <c r="D3924" s="90" t="n">
        <v>44307</v>
      </c>
      <c r="E3924" s="88" t="s">
        <v>40</v>
      </c>
      <c r="F3924" s="88" t="s">
        <v>155</v>
      </c>
      <c r="G3924" s="88" t="s">
        <v>122</v>
      </c>
      <c r="H3924" s="91" t="s">
        <v>32</v>
      </c>
      <c r="I3924" s="92" t="n">
        <v>29</v>
      </c>
      <c r="J3924" s="93" t="n">
        <v>233</v>
      </c>
      <c r="K3924" s="94" t="n">
        <f aca="false">I3924 * J3924</f>
        <v>6757</v>
      </c>
      <c r="L3924" s="94" t="n">
        <f aca="false">K3924 *M3924</f>
        <v>3446.07</v>
      </c>
      <c r="M3924" s="95" t="n">
        <v>0.51</v>
      </c>
      <c r="N3924" s="88" t="s">
        <v>31</v>
      </c>
      <c r="O3924" s="91" t="s">
        <v>218</v>
      </c>
      <c r="P3924" s="0" t="str">
        <f aca="false">RIGHT(H3924,LEN(H3924) - FIND(" ", H3924))</f>
        <v>Street Footwear</v>
      </c>
    </row>
    <row r="3925" customFormat="false" ht="14.25" hidden="false" customHeight="true" outlineLevel="0" collapsed="false">
      <c r="B3925" s="88" t="s">
        <v>22</v>
      </c>
      <c r="C3925" s="89" t="n">
        <v>1189833</v>
      </c>
      <c r="D3925" s="90" t="n">
        <v>44308</v>
      </c>
      <c r="E3925" s="88" t="s">
        <v>18</v>
      </c>
      <c r="F3925" s="88" t="s">
        <v>19</v>
      </c>
      <c r="G3925" s="88" t="s">
        <v>129</v>
      </c>
      <c r="H3925" s="91" t="s">
        <v>44</v>
      </c>
      <c r="I3925" s="92" t="n">
        <v>45</v>
      </c>
      <c r="J3925" s="93" t="n">
        <v>625</v>
      </c>
      <c r="K3925" s="94" t="n">
        <f aca="false">I3925 * J3925</f>
        <v>28125</v>
      </c>
      <c r="L3925" s="94" t="n">
        <f aca="false">K3925 *M3925</f>
        <v>9843.75</v>
      </c>
      <c r="M3925" s="95" t="n">
        <v>0.35</v>
      </c>
      <c r="N3925" s="88" t="s">
        <v>31</v>
      </c>
      <c r="O3925" s="91" t="s">
        <v>219</v>
      </c>
      <c r="P3925" s="0" t="str">
        <f aca="false">RIGHT(H3925,LEN(H3925) - FIND(" ", H3925))</f>
        <v>Athletic Footwear</v>
      </c>
    </row>
    <row r="3926" customFormat="false" ht="14.25" hidden="false" customHeight="true" outlineLevel="0" collapsed="false">
      <c r="B3926" s="88" t="s">
        <v>30</v>
      </c>
      <c r="C3926" s="89" t="n">
        <v>1197831</v>
      </c>
      <c r="D3926" s="90" t="n">
        <v>44308</v>
      </c>
      <c r="E3926" s="88" t="s">
        <v>40</v>
      </c>
      <c r="F3926" s="88" t="s">
        <v>155</v>
      </c>
      <c r="G3926" s="88" t="s">
        <v>122</v>
      </c>
      <c r="H3926" s="91" t="s">
        <v>24</v>
      </c>
      <c r="I3926" s="92" t="n">
        <v>55</v>
      </c>
      <c r="J3926" s="93" t="n">
        <v>775</v>
      </c>
      <c r="K3926" s="94" t="n">
        <f aca="false">I3926 * J3926</f>
        <v>42625</v>
      </c>
      <c r="L3926" s="94" t="n">
        <f aca="false">K3926 *M3926</f>
        <v>19181.25</v>
      </c>
      <c r="M3926" s="95" t="n">
        <v>0.45</v>
      </c>
      <c r="N3926" s="88" t="s">
        <v>31</v>
      </c>
      <c r="O3926" s="91" t="s">
        <v>218</v>
      </c>
      <c r="P3926" s="0" t="str">
        <f aca="false">RIGHT(H3926,LEN(H3926) - FIND(" ", H3926))</f>
        <v>Athletic Footwear</v>
      </c>
    </row>
    <row r="3927" customFormat="false" ht="14.25" hidden="false" customHeight="true" outlineLevel="0" collapsed="false">
      <c r="B3927" s="88" t="s">
        <v>15</v>
      </c>
      <c r="C3927" s="89" t="n">
        <v>1185732</v>
      </c>
      <c r="D3927" s="90" t="n">
        <v>44308</v>
      </c>
      <c r="E3927" s="88" t="s">
        <v>34</v>
      </c>
      <c r="F3927" s="88" t="s">
        <v>107</v>
      </c>
      <c r="G3927" s="88" t="s">
        <v>131</v>
      </c>
      <c r="H3927" s="91" t="s">
        <v>32</v>
      </c>
      <c r="I3927" s="92" t="n">
        <v>45</v>
      </c>
      <c r="J3927" s="93" t="n">
        <v>475</v>
      </c>
      <c r="K3927" s="94" t="n">
        <f aca="false">I3927 * J3927</f>
        <v>21375</v>
      </c>
      <c r="L3927" s="94" t="n">
        <f aca="false">K3927 *M3927</f>
        <v>8550</v>
      </c>
      <c r="M3927" s="95" t="n">
        <v>0.4</v>
      </c>
      <c r="N3927" s="88" t="s">
        <v>23</v>
      </c>
      <c r="O3927" s="91" t="s">
        <v>218</v>
      </c>
      <c r="P3927" s="0" t="str">
        <f aca="false">RIGHT(H3927,LEN(H3927) - FIND(" ", H3927))</f>
        <v>Street Footwear</v>
      </c>
    </row>
    <row r="3928" customFormat="false" ht="14.25" hidden="false" customHeight="true" outlineLevel="0" collapsed="false">
      <c r="B3928" s="88" t="s">
        <v>15</v>
      </c>
      <c r="C3928" s="89" t="n">
        <v>1185732</v>
      </c>
      <c r="D3928" s="90" t="n">
        <v>44308</v>
      </c>
      <c r="E3928" s="88" t="s">
        <v>34</v>
      </c>
      <c r="F3928" s="88" t="s">
        <v>107</v>
      </c>
      <c r="G3928" s="88" t="s">
        <v>131</v>
      </c>
      <c r="H3928" s="91" t="s">
        <v>24</v>
      </c>
      <c r="I3928" s="92" t="n">
        <v>45</v>
      </c>
      <c r="J3928" s="93" t="n">
        <v>175</v>
      </c>
      <c r="K3928" s="94" t="n">
        <f aca="false">I3928 * J3928</f>
        <v>7875</v>
      </c>
      <c r="L3928" s="94" t="n">
        <f aca="false">K3928 *M3928</f>
        <v>2756.25</v>
      </c>
      <c r="M3928" s="95" t="n">
        <v>0.35</v>
      </c>
      <c r="N3928" s="88" t="s">
        <v>23</v>
      </c>
      <c r="O3928" s="91" t="s">
        <v>218</v>
      </c>
      <c r="P3928" s="0" t="str">
        <f aca="false">RIGHT(H3928,LEN(H3928) - FIND(" ", H3928))</f>
        <v>Athletic Footwear</v>
      </c>
    </row>
    <row r="3929" customFormat="false" ht="14.25" hidden="false" customHeight="true" outlineLevel="0" collapsed="false">
      <c r="B3929" s="88" t="s">
        <v>15</v>
      </c>
      <c r="C3929" s="89" t="n">
        <v>1185732</v>
      </c>
      <c r="D3929" s="90" t="n">
        <v>44308</v>
      </c>
      <c r="E3929" s="88" t="s">
        <v>34</v>
      </c>
      <c r="F3929" s="88" t="s">
        <v>107</v>
      </c>
      <c r="G3929" s="88" t="s">
        <v>131</v>
      </c>
      <c r="H3929" s="91" t="s">
        <v>48</v>
      </c>
      <c r="I3929" s="92" t="n">
        <v>40</v>
      </c>
      <c r="J3929" s="93" t="n">
        <v>175</v>
      </c>
      <c r="K3929" s="94" t="n">
        <f aca="false">I3929 * J3929</f>
        <v>7000</v>
      </c>
      <c r="L3929" s="94" t="n">
        <f aca="false">K3929 *M3929</f>
        <v>2800</v>
      </c>
      <c r="M3929" s="95" t="n">
        <v>0.4</v>
      </c>
      <c r="N3929" s="88" t="s">
        <v>23</v>
      </c>
      <c r="O3929" s="91" t="s">
        <v>219</v>
      </c>
      <c r="P3929" s="0" t="str">
        <f aca="false">RIGHT(H3929,LEN(H3929) - FIND(" ", H3929))</f>
        <v>Street Footwear</v>
      </c>
    </row>
    <row r="3930" customFormat="false" ht="14.25" hidden="false" customHeight="true" outlineLevel="0" collapsed="false">
      <c r="B3930" s="88" t="s">
        <v>15</v>
      </c>
      <c r="C3930" s="89" t="n">
        <v>1185732</v>
      </c>
      <c r="D3930" s="90" t="n">
        <v>44308</v>
      </c>
      <c r="E3930" s="88" t="s">
        <v>34</v>
      </c>
      <c r="F3930" s="88" t="s">
        <v>107</v>
      </c>
      <c r="G3930" s="88" t="s">
        <v>131</v>
      </c>
      <c r="H3930" s="91" t="s">
        <v>44</v>
      </c>
      <c r="I3930" s="92" t="n">
        <v>45</v>
      </c>
      <c r="J3930" s="93" t="n">
        <v>100</v>
      </c>
      <c r="K3930" s="94" t="n">
        <f aca="false">I3930 * J3930</f>
        <v>4500</v>
      </c>
      <c r="L3930" s="94" t="n">
        <f aca="false">K3930 *M3930</f>
        <v>1800</v>
      </c>
      <c r="M3930" s="95" t="n">
        <v>0.4</v>
      </c>
      <c r="N3930" s="88" t="s">
        <v>23</v>
      </c>
      <c r="O3930" s="91" t="s">
        <v>219</v>
      </c>
      <c r="P3930" s="0" t="str">
        <f aca="false">RIGHT(H3930,LEN(H3930) - FIND(" ", H3930))</f>
        <v>Athletic Footwear</v>
      </c>
    </row>
    <row r="3931" customFormat="false" ht="14.25" hidden="false" customHeight="true" outlineLevel="0" collapsed="false">
      <c r="B3931" s="88" t="s">
        <v>15</v>
      </c>
      <c r="C3931" s="89" t="n">
        <v>1185732</v>
      </c>
      <c r="D3931" s="90" t="n">
        <v>44308</v>
      </c>
      <c r="E3931" s="88" t="s">
        <v>34</v>
      </c>
      <c r="F3931" s="88" t="s">
        <v>107</v>
      </c>
      <c r="G3931" s="88" t="s">
        <v>131</v>
      </c>
      <c r="H3931" s="91" t="s">
        <v>16</v>
      </c>
      <c r="I3931" s="92" t="n">
        <v>50</v>
      </c>
      <c r="J3931" s="93" t="n">
        <v>125</v>
      </c>
      <c r="K3931" s="94" t="n">
        <f aca="false">I3931 * J3931</f>
        <v>6250</v>
      </c>
      <c r="L3931" s="94" t="n">
        <f aca="false">K3931 *M3931</f>
        <v>2187.5</v>
      </c>
      <c r="M3931" s="95" t="n">
        <v>0.35</v>
      </c>
      <c r="N3931" s="88" t="s">
        <v>23</v>
      </c>
      <c r="O3931" s="91" t="s">
        <v>218</v>
      </c>
      <c r="P3931" s="0" t="str">
        <f aca="false">RIGHT(H3931,LEN(H3931) - FIND(" ", H3931))</f>
        <v>Apparel</v>
      </c>
    </row>
    <row r="3932" customFormat="false" ht="14.25" hidden="false" customHeight="true" outlineLevel="0" collapsed="false">
      <c r="B3932" s="88" t="s">
        <v>15</v>
      </c>
      <c r="C3932" s="89" t="n">
        <v>1185732</v>
      </c>
      <c r="D3932" s="90" t="n">
        <v>44308</v>
      </c>
      <c r="E3932" s="88" t="s">
        <v>34</v>
      </c>
      <c r="F3932" s="88" t="s">
        <v>107</v>
      </c>
      <c r="G3932" s="88" t="s">
        <v>131</v>
      </c>
      <c r="H3932" s="91" t="s">
        <v>38</v>
      </c>
      <c r="I3932" s="92" t="n">
        <v>40</v>
      </c>
      <c r="J3932" s="93" t="n">
        <v>250</v>
      </c>
      <c r="K3932" s="94" t="n">
        <f aca="false">I3932 * J3932</f>
        <v>10000</v>
      </c>
      <c r="L3932" s="94" t="n">
        <f aca="false">K3932 *M3932</f>
        <v>4000</v>
      </c>
      <c r="M3932" s="95" t="n">
        <v>0.4</v>
      </c>
      <c r="N3932" s="88" t="s">
        <v>23</v>
      </c>
      <c r="O3932" s="91" t="s">
        <v>219</v>
      </c>
      <c r="P3932" s="0" t="str">
        <f aca="false">RIGHT(H3932,LEN(H3932) - FIND(" ", H3932))</f>
        <v>Apparel</v>
      </c>
    </row>
    <row r="3933" customFormat="false" ht="14.25" hidden="false" customHeight="true" outlineLevel="0" collapsed="false">
      <c r="B3933" s="88" t="s">
        <v>22</v>
      </c>
      <c r="C3933" s="89" t="n">
        <v>1189833</v>
      </c>
      <c r="D3933" s="90" t="n">
        <v>44308</v>
      </c>
      <c r="E3933" s="88" t="s">
        <v>18</v>
      </c>
      <c r="F3933" s="88" t="s">
        <v>19</v>
      </c>
      <c r="G3933" s="88" t="s">
        <v>129</v>
      </c>
      <c r="H3933" s="91" t="s">
        <v>44</v>
      </c>
      <c r="I3933" s="92" t="n">
        <v>44</v>
      </c>
      <c r="J3933" s="93" t="n">
        <v>175</v>
      </c>
      <c r="K3933" s="94" t="n">
        <f aca="false">I3933 * J3933</f>
        <v>7700</v>
      </c>
      <c r="L3933" s="94" t="n">
        <f aca="false">K3933 *M3933</f>
        <v>3696</v>
      </c>
      <c r="M3933" s="95" t="n">
        <v>0.48</v>
      </c>
      <c r="N3933" s="88" t="s">
        <v>23</v>
      </c>
      <c r="O3933" s="91" t="s">
        <v>219</v>
      </c>
      <c r="P3933" s="0" t="str">
        <f aca="false">RIGHT(H3933,LEN(H3933) - FIND(" ", H3933))</f>
        <v>Athletic Footwear</v>
      </c>
    </row>
    <row r="3934" customFormat="false" ht="14.25" hidden="false" customHeight="true" outlineLevel="0" collapsed="false">
      <c r="B3934" s="88" t="s">
        <v>30</v>
      </c>
      <c r="C3934" s="89" t="n">
        <v>1197831</v>
      </c>
      <c r="D3934" s="90" t="n">
        <v>44308</v>
      </c>
      <c r="E3934" s="88" t="s">
        <v>40</v>
      </c>
      <c r="F3934" s="88" t="s">
        <v>155</v>
      </c>
      <c r="G3934" s="88" t="s">
        <v>122</v>
      </c>
      <c r="H3934" s="91" t="s">
        <v>24</v>
      </c>
      <c r="I3934" s="92" t="n">
        <v>54</v>
      </c>
      <c r="J3934" s="93" t="n">
        <v>233</v>
      </c>
      <c r="K3934" s="94" t="n">
        <f aca="false">I3934 * J3934</f>
        <v>12582</v>
      </c>
      <c r="L3934" s="94" t="n">
        <f aca="false">K3934 *M3934</f>
        <v>7171.74</v>
      </c>
      <c r="M3934" s="95" t="n">
        <v>0.57</v>
      </c>
      <c r="N3934" s="88" t="s">
        <v>23</v>
      </c>
      <c r="O3934" s="91" t="s">
        <v>218</v>
      </c>
      <c r="P3934" s="0" t="str">
        <f aca="false">RIGHT(H3934,LEN(H3934) - FIND(" ", H3934))</f>
        <v>Athletic Footwear</v>
      </c>
    </row>
    <row r="3935" customFormat="false" ht="14.25" hidden="false" customHeight="true" outlineLevel="0" collapsed="false">
      <c r="B3935" s="88" t="s">
        <v>15</v>
      </c>
      <c r="C3935" s="89" t="n">
        <v>1185732</v>
      </c>
      <c r="D3935" s="90" t="n">
        <v>44308</v>
      </c>
      <c r="E3935" s="88" t="s">
        <v>34</v>
      </c>
      <c r="F3935" s="88" t="s">
        <v>107</v>
      </c>
      <c r="G3935" s="88" t="s">
        <v>131</v>
      </c>
      <c r="H3935" s="91" t="s">
        <v>32</v>
      </c>
      <c r="I3935" s="92" t="n">
        <v>41</v>
      </c>
      <c r="J3935" s="93" t="n">
        <v>119</v>
      </c>
      <c r="K3935" s="94" t="n">
        <f aca="false">I3935 * J3935</f>
        <v>4879</v>
      </c>
      <c r="L3935" s="94" t="n">
        <f aca="false">K3935 *M3935</f>
        <v>2683.45</v>
      </c>
      <c r="M3935" s="95" t="n">
        <v>0.55</v>
      </c>
      <c r="N3935" s="88" t="s">
        <v>23</v>
      </c>
      <c r="O3935" s="91" t="s">
        <v>218</v>
      </c>
      <c r="P3935" s="0" t="str">
        <f aca="false">RIGHT(H3935,LEN(H3935) - FIND(" ", H3935))</f>
        <v>Street Footwear</v>
      </c>
    </row>
    <row r="3936" customFormat="false" ht="14.25" hidden="false" customHeight="true" outlineLevel="0" collapsed="false">
      <c r="B3936" s="88" t="s">
        <v>15</v>
      </c>
      <c r="C3936" s="89" t="n">
        <v>1185732</v>
      </c>
      <c r="D3936" s="90" t="n">
        <v>44308</v>
      </c>
      <c r="E3936" s="88" t="s">
        <v>34</v>
      </c>
      <c r="F3936" s="88" t="s">
        <v>107</v>
      </c>
      <c r="G3936" s="88" t="s">
        <v>131</v>
      </c>
      <c r="H3936" s="91" t="s">
        <v>24</v>
      </c>
      <c r="I3936" s="92" t="n">
        <v>41</v>
      </c>
      <c r="J3936" s="93" t="n">
        <v>49</v>
      </c>
      <c r="K3936" s="94" t="n">
        <f aca="false">I3936 * J3936</f>
        <v>2009</v>
      </c>
      <c r="L3936" s="94" t="n">
        <f aca="false">K3936 *M3936</f>
        <v>964.32</v>
      </c>
      <c r="M3936" s="95" t="n">
        <v>0.48</v>
      </c>
      <c r="N3936" s="88" t="s">
        <v>23</v>
      </c>
      <c r="O3936" s="91" t="s">
        <v>218</v>
      </c>
      <c r="P3936" s="0" t="str">
        <f aca="false">RIGHT(H3936,LEN(H3936) - FIND(" ", H3936))</f>
        <v>Athletic Footwear</v>
      </c>
    </row>
    <row r="3937" customFormat="false" ht="14.25" hidden="false" customHeight="true" outlineLevel="0" collapsed="false">
      <c r="B3937" s="88" t="s">
        <v>15</v>
      </c>
      <c r="C3937" s="89" t="n">
        <v>1185732</v>
      </c>
      <c r="D3937" s="90" t="n">
        <v>44308</v>
      </c>
      <c r="E3937" s="88" t="s">
        <v>34</v>
      </c>
      <c r="F3937" s="88" t="s">
        <v>107</v>
      </c>
      <c r="G3937" s="88" t="s">
        <v>131</v>
      </c>
      <c r="H3937" s="91" t="s">
        <v>48</v>
      </c>
      <c r="I3937" s="92" t="n">
        <v>38</v>
      </c>
      <c r="J3937" s="93" t="n">
        <v>49</v>
      </c>
      <c r="K3937" s="94" t="n">
        <f aca="false">I3937 * J3937</f>
        <v>1862</v>
      </c>
      <c r="L3937" s="94" t="n">
        <f aca="false">K3937 *M3937</f>
        <v>1024.1</v>
      </c>
      <c r="M3937" s="95" t="n">
        <v>0.55</v>
      </c>
      <c r="N3937" s="88" t="s">
        <v>23</v>
      </c>
      <c r="O3937" s="91" t="s">
        <v>219</v>
      </c>
      <c r="P3937" s="0" t="str">
        <f aca="false">RIGHT(H3937,LEN(H3937) - FIND(" ", H3937))</f>
        <v>Street Footwear</v>
      </c>
    </row>
    <row r="3938" customFormat="false" ht="14.25" hidden="false" customHeight="true" outlineLevel="0" collapsed="false">
      <c r="B3938" s="88" t="s">
        <v>15</v>
      </c>
      <c r="C3938" s="89" t="n">
        <v>1185732</v>
      </c>
      <c r="D3938" s="90" t="n">
        <v>44308</v>
      </c>
      <c r="E3938" s="88" t="s">
        <v>34</v>
      </c>
      <c r="F3938" s="88" t="s">
        <v>107</v>
      </c>
      <c r="G3938" s="88" t="s">
        <v>131</v>
      </c>
      <c r="H3938" s="91" t="s">
        <v>44</v>
      </c>
      <c r="I3938" s="92" t="n">
        <v>42</v>
      </c>
      <c r="J3938" s="93" t="n">
        <v>29</v>
      </c>
      <c r="K3938" s="94" t="n">
        <f aca="false">I3938 * J3938</f>
        <v>1218</v>
      </c>
      <c r="L3938" s="94" t="n">
        <f aca="false">K3938 *M3938</f>
        <v>609</v>
      </c>
      <c r="M3938" s="95" t="n">
        <v>0.5</v>
      </c>
      <c r="N3938" s="88" t="s">
        <v>23</v>
      </c>
      <c r="O3938" s="91" t="s">
        <v>219</v>
      </c>
      <c r="P3938" s="0" t="str">
        <f aca="false">RIGHT(H3938,LEN(H3938) - FIND(" ", H3938))</f>
        <v>Athletic Footwear</v>
      </c>
    </row>
    <row r="3939" customFormat="false" ht="14.25" hidden="false" customHeight="true" outlineLevel="0" collapsed="false">
      <c r="B3939" s="88" t="s">
        <v>15</v>
      </c>
      <c r="C3939" s="89" t="n">
        <v>1185732</v>
      </c>
      <c r="D3939" s="90" t="n">
        <v>44308</v>
      </c>
      <c r="E3939" s="88" t="s">
        <v>34</v>
      </c>
      <c r="F3939" s="88" t="s">
        <v>107</v>
      </c>
      <c r="G3939" s="88" t="s">
        <v>131</v>
      </c>
      <c r="H3939" s="91" t="s">
        <v>16</v>
      </c>
      <c r="I3939" s="92" t="n">
        <v>47</v>
      </c>
      <c r="J3939" s="93" t="n">
        <v>35</v>
      </c>
      <c r="K3939" s="94" t="n">
        <f aca="false">I3939 * J3939</f>
        <v>1645</v>
      </c>
      <c r="L3939" s="94" t="n">
        <f aca="false">K3939 *M3939</f>
        <v>806.05</v>
      </c>
      <c r="M3939" s="95" t="n">
        <v>0.49</v>
      </c>
      <c r="N3939" s="88" t="s">
        <v>23</v>
      </c>
      <c r="O3939" s="91" t="s">
        <v>218</v>
      </c>
      <c r="P3939" s="0" t="str">
        <f aca="false">RIGHT(H3939,LEN(H3939) - FIND(" ", H3939))</f>
        <v>Apparel</v>
      </c>
    </row>
    <row r="3940" customFormat="false" ht="14.25" hidden="false" customHeight="true" outlineLevel="0" collapsed="false">
      <c r="B3940" s="88" t="s">
        <v>15</v>
      </c>
      <c r="C3940" s="89" t="n">
        <v>1185732</v>
      </c>
      <c r="D3940" s="90" t="n">
        <v>44308</v>
      </c>
      <c r="E3940" s="88" t="s">
        <v>34</v>
      </c>
      <c r="F3940" s="88" t="s">
        <v>107</v>
      </c>
      <c r="G3940" s="88" t="s">
        <v>131</v>
      </c>
      <c r="H3940" s="91" t="s">
        <v>38</v>
      </c>
      <c r="I3940" s="92" t="n">
        <v>36</v>
      </c>
      <c r="J3940" s="93" t="n">
        <v>75</v>
      </c>
      <c r="K3940" s="94" t="n">
        <f aca="false">I3940 * J3940</f>
        <v>2700</v>
      </c>
      <c r="L3940" s="94" t="n">
        <f aca="false">K3940 *M3940</f>
        <v>1350</v>
      </c>
      <c r="M3940" s="95" t="n">
        <v>0.5</v>
      </c>
      <c r="N3940" s="88" t="s">
        <v>23</v>
      </c>
      <c r="O3940" s="91" t="s">
        <v>219</v>
      </c>
      <c r="P3940" s="0" t="str">
        <f aca="false">RIGHT(H3940,LEN(H3940) - FIND(" ", H3940))</f>
        <v>Apparel</v>
      </c>
    </row>
    <row r="3941" customFormat="false" ht="14.25" hidden="false" customHeight="true" outlineLevel="0" collapsed="false">
      <c r="B3941" s="88" t="s">
        <v>22</v>
      </c>
      <c r="C3941" s="89" t="n">
        <v>1189833</v>
      </c>
      <c r="D3941" s="90" t="n">
        <v>44308</v>
      </c>
      <c r="E3941" s="88" t="s">
        <v>18</v>
      </c>
      <c r="F3941" s="88" t="s">
        <v>19</v>
      </c>
      <c r="G3941" s="88" t="s">
        <v>129</v>
      </c>
      <c r="H3941" s="91" t="s">
        <v>44</v>
      </c>
      <c r="I3941" s="92" t="n">
        <v>32</v>
      </c>
      <c r="J3941" s="93" t="n">
        <v>194</v>
      </c>
      <c r="K3941" s="94" t="n">
        <f aca="false">I3941 * J3941</f>
        <v>6208</v>
      </c>
      <c r="L3941" s="94" t="n">
        <f aca="false">K3941 *M3941</f>
        <v>2296.96</v>
      </c>
      <c r="M3941" s="95" t="n">
        <v>0.37</v>
      </c>
      <c r="N3941" s="88" t="s">
        <v>31</v>
      </c>
      <c r="O3941" s="91" t="s">
        <v>219</v>
      </c>
      <c r="P3941" s="0" t="str">
        <f aca="false">RIGHT(H3941,LEN(H3941) - FIND(" ", H3941))</f>
        <v>Athletic Footwear</v>
      </c>
    </row>
    <row r="3942" customFormat="false" ht="14.25" hidden="false" customHeight="true" outlineLevel="0" collapsed="false">
      <c r="B3942" s="88" t="s">
        <v>30</v>
      </c>
      <c r="C3942" s="89" t="n">
        <v>1197831</v>
      </c>
      <c r="D3942" s="90" t="n">
        <v>44308</v>
      </c>
      <c r="E3942" s="88" t="s">
        <v>40</v>
      </c>
      <c r="F3942" s="88" t="s">
        <v>155</v>
      </c>
      <c r="G3942" s="88" t="s">
        <v>122</v>
      </c>
      <c r="H3942" s="91" t="s">
        <v>24</v>
      </c>
      <c r="I3942" s="92" t="n">
        <v>44</v>
      </c>
      <c r="J3942" s="93" t="n">
        <v>271</v>
      </c>
      <c r="K3942" s="94" t="n">
        <f aca="false">I3942 * J3942</f>
        <v>11924</v>
      </c>
      <c r="L3942" s="94" t="n">
        <f aca="false">K3942 *M3942</f>
        <v>6081.24</v>
      </c>
      <c r="M3942" s="95" t="n">
        <v>0.51</v>
      </c>
      <c r="N3942" s="88" t="s">
        <v>31</v>
      </c>
      <c r="O3942" s="91" t="s">
        <v>218</v>
      </c>
      <c r="P3942" s="0" t="str">
        <f aca="false">RIGHT(H3942,LEN(H3942) - FIND(" ", H3942))</f>
        <v>Athletic Footwear</v>
      </c>
    </row>
    <row r="3943" customFormat="false" ht="14.25" hidden="false" customHeight="true" outlineLevel="0" collapsed="false">
      <c r="B3943" s="88" t="s">
        <v>22</v>
      </c>
      <c r="C3943" s="89" t="n">
        <v>1189833</v>
      </c>
      <c r="D3943" s="90" t="n">
        <v>44309</v>
      </c>
      <c r="E3943" s="88" t="s">
        <v>18</v>
      </c>
      <c r="F3943" s="88" t="s">
        <v>19</v>
      </c>
      <c r="G3943" s="88" t="s">
        <v>129</v>
      </c>
      <c r="H3943" s="91" t="s">
        <v>16</v>
      </c>
      <c r="I3943" s="92" t="n">
        <v>50</v>
      </c>
      <c r="J3943" s="93" t="n">
        <v>500</v>
      </c>
      <c r="K3943" s="94" t="n">
        <f aca="false">I3943 * J3943</f>
        <v>25000</v>
      </c>
      <c r="L3943" s="94" t="n">
        <f aca="false">K3943 *M3943</f>
        <v>13750</v>
      </c>
      <c r="M3943" s="95" t="n">
        <v>0.55</v>
      </c>
      <c r="N3943" s="88" t="s">
        <v>31</v>
      </c>
      <c r="O3943" s="91" t="s">
        <v>218</v>
      </c>
      <c r="P3943" s="0" t="str">
        <f aca="false">RIGHT(H3943,LEN(H3943) - FIND(" ", H3943))</f>
        <v>Apparel</v>
      </c>
    </row>
    <row r="3944" customFormat="false" ht="14.25" hidden="false" customHeight="true" outlineLevel="0" collapsed="false">
      <c r="B3944" s="88" t="s">
        <v>30</v>
      </c>
      <c r="C3944" s="89" t="n">
        <v>1197831</v>
      </c>
      <c r="D3944" s="90" t="n">
        <v>44309</v>
      </c>
      <c r="E3944" s="88" t="s">
        <v>40</v>
      </c>
      <c r="F3944" s="88" t="s">
        <v>155</v>
      </c>
      <c r="G3944" s="88" t="s">
        <v>122</v>
      </c>
      <c r="H3944" s="91" t="s">
        <v>48</v>
      </c>
      <c r="I3944" s="92" t="n">
        <v>50</v>
      </c>
      <c r="J3944" s="93" t="n">
        <v>950</v>
      </c>
      <c r="K3944" s="94" t="n">
        <f aca="false">I3944 * J3944</f>
        <v>47500</v>
      </c>
      <c r="L3944" s="94" t="n">
        <f aca="false">K3944 *M3944</f>
        <v>21375</v>
      </c>
      <c r="M3944" s="95" t="n">
        <v>0.45</v>
      </c>
      <c r="N3944" s="88" t="s">
        <v>31</v>
      </c>
      <c r="O3944" s="91" t="s">
        <v>219</v>
      </c>
      <c r="P3944" s="0" t="str">
        <f aca="false">RIGHT(H3944,LEN(H3944) - FIND(" ", H3944))</f>
        <v>Street Footwear</v>
      </c>
    </row>
    <row r="3945" customFormat="false" ht="14.25" hidden="false" customHeight="true" outlineLevel="0" collapsed="false">
      <c r="B3945" s="88" t="s">
        <v>13</v>
      </c>
      <c r="C3945" s="89" t="n">
        <v>1128299</v>
      </c>
      <c r="D3945" s="90" t="n">
        <v>44309</v>
      </c>
      <c r="E3945" s="88" t="s">
        <v>18</v>
      </c>
      <c r="F3945" s="88" t="s">
        <v>75</v>
      </c>
      <c r="G3945" s="88" t="s">
        <v>148</v>
      </c>
      <c r="H3945" s="91" t="s">
        <v>32</v>
      </c>
      <c r="I3945" s="92" t="n">
        <v>50</v>
      </c>
      <c r="J3945" s="93" t="n">
        <v>500</v>
      </c>
      <c r="K3945" s="94" t="n">
        <f aca="false">I3945 * J3945</f>
        <v>25000</v>
      </c>
      <c r="L3945" s="94" t="n">
        <f aca="false">K3945 *M3945</f>
        <v>8750</v>
      </c>
      <c r="M3945" s="95" t="n">
        <v>0.35</v>
      </c>
      <c r="N3945" s="88" t="s">
        <v>23</v>
      </c>
      <c r="O3945" s="91" t="s">
        <v>218</v>
      </c>
      <c r="P3945" s="0" t="str">
        <f aca="false">RIGHT(H3945,LEN(H3945) - FIND(" ", H3945))</f>
        <v>Street Footwear</v>
      </c>
    </row>
    <row r="3946" customFormat="false" ht="14.25" hidden="false" customHeight="true" outlineLevel="0" collapsed="false">
      <c r="B3946" s="88" t="s">
        <v>13</v>
      </c>
      <c r="C3946" s="89" t="n">
        <v>1128299</v>
      </c>
      <c r="D3946" s="90" t="n">
        <v>44309</v>
      </c>
      <c r="E3946" s="88" t="s">
        <v>18</v>
      </c>
      <c r="F3946" s="88" t="s">
        <v>75</v>
      </c>
      <c r="G3946" s="88" t="s">
        <v>148</v>
      </c>
      <c r="H3946" s="91" t="s">
        <v>24</v>
      </c>
      <c r="I3946" s="92" t="n">
        <v>55</v>
      </c>
      <c r="J3946" s="93" t="n">
        <v>300</v>
      </c>
      <c r="K3946" s="94" t="n">
        <f aca="false">I3946 * J3946</f>
        <v>16500</v>
      </c>
      <c r="L3946" s="94" t="n">
        <f aca="false">K3946 *M3946</f>
        <v>6600</v>
      </c>
      <c r="M3946" s="95" t="n">
        <v>0.4</v>
      </c>
      <c r="N3946" s="88" t="s">
        <v>23</v>
      </c>
      <c r="O3946" s="91" t="s">
        <v>218</v>
      </c>
      <c r="P3946" s="0" t="str">
        <f aca="false">RIGHT(H3946,LEN(H3946) - FIND(" ", H3946))</f>
        <v>Athletic Footwear</v>
      </c>
    </row>
    <row r="3947" customFormat="false" ht="14.25" hidden="false" customHeight="true" outlineLevel="0" collapsed="false">
      <c r="B3947" s="88" t="s">
        <v>13</v>
      </c>
      <c r="C3947" s="89" t="n">
        <v>1128299</v>
      </c>
      <c r="D3947" s="90" t="n">
        <v>44309</v>
      </c>
      <c r="E3947" s="88" t="s">
        <v>18</v>
      </c>
      <c r="F3947" s="88" t="s">
        <v>75</v>
      </c>
      <c r="G3947" s="88" t="s">
        <v>148</v>
      </c>
      <c r="H3947" s="91" t="s">
        <v>48</v>
      </c>
      <c r="I3947" s="92" t="n">
        <v>55</v>
      </c>
      <c r="J3947" s="93" t="n">
        <v>350</v>
      </c>
      <c r="K3947" s="94" t="n">
        <f aca="false">I3947 * J3947</f>
        <v>19250</v>
      </c>
      <c r="L3947" s="94" t="n">
        <f aca="false">K3947 *M3947</f>
        <v>6737.5</v>
      </c>
      <c r="M3947" s="95" t="n">
        <v>0.35</v>
      </c>
      <c r="N3947" s="88" t="s">
        <v>23</v>
      </c>
      <c r="O3947" s="91" t="s">
        <v>219</v>
      </c>
      <c r="P3947" s="0" t="str">
        <f aca="false">RIGHT(H3947,LEN(H3947) - FIND(" ", H3947))</f>
        <v>Street Footwear</v>
      </c>
    </row>
    <row r="3948" customFormat="false" ht="14.25" hidden="false" customHeight="true" outlineLevel="0" collapsed="false">
      <c r="B3948" s="88" t="s">
        <v>13</v>
      </c>
      <c r="C3948" s="89" t="n">
        <v>1128299</v>
      </c>
      <c r="D3948" s="90" t="n">
        <v>44309</v>
      </c>
      <c r="E3948" s="88" t="s">
        <v>18</v>
      </c>
      <c r="F3948" s="88" t="s">
        <v>75</v>
      </c>
      <c r="G3948" s="88" t="s">
        <v>148</v>
      </c>
      <c r="H3948" s="91" t="s">
        <v>44</v>
      </c>
      <c r="I3948" s="92" t="n">
        <v>50</v>
      </c>
      <c r="J3948" s="93" t="n">
        <v>250</v>
      </c>
      <c r="K3948" s="94" t="n">
        <f aca="false">I3948 * J3948</f>
        <v>12500</v>
      </c>
      <c r="L3948" s="94" t="n">
        <f aca="false">K3948 *M3948</f>
        <v>4375</v>
      </c>
      <c r="M3948" s="95" t="n">
        <v>0.35</v>
      </c>
      <c r="N3948" s="88" t="s">
        <v>23</v>
      </c>
      <c r="O3948" s="91" t="s">
        <v>219</v>
      </c>
      <c r="P3948" s="0" t="str">
        <f aca="false">RIGHT(H3948,LEN(H3948) - FIND(" ", H3948))</f>
        <v>Athletic Footwear</v>
      </c>
    </row>
    <row r="3949" customFormat="false" ht="14.25" hidden="false" customHeight="true" outlineLevel="0" collapsed="false">
      <c r="B3949" s="88" t="s">
        <v>13</v>
      </c>
      <c r="C3949" s="89" t="n">
        <v>1128299</v>
      </c>
      <c r="D3949" s="90" t="n">
        <v>44309</v>
      </c>
      <c r="E3949" s="88" t="s">
        <v>18</v>
      </c>
      <c r="F3949" s="88" t="s">
        <v>75</v>
      </c>
      <c r="G3949" s="88" t="s">
        <v>148</v>
      </c>
      <c r="H3949" s="91" t="s">
        <v>16</v>
      </c>
      <c r="I3949" s="92" t="n">
        <v>55</v>
      </c>
      <c r="J3949" s="93" t="n">
        <v>150</v>
      </c>
      <c r="K3949" s="94" t="n">
        <f aca="false">I3949 * J3949</f>
        <v>8250</v>
      </c>
      <c r="L3949" s="94" t="n">
        <f aca="false">K3949 *M3949</f>
        <v>2475</v>
      </c>
      <c r="M3949" s="95" t="n">
        <v>0.3</v>
      </c>
      <c r="N3949" s="88" t="s">
        <v>23</v>
      </c>
      <c r="O3949" s="91" t="s">
        <v>218</v>
      </c>
      <c r="P3949" s="0" t="str">
        <f aca="false">RIGHT(H3949,LEN(H3949) - FIND(" ", H3949))</f>
        <v>Apparel</v>
      </c>
    </row>
    <row r="3950" customFormat="false" ht="14.25" hidden="false" customHeight="true" outlineLevel="0" collapsed="false">
      <c r="B3950" s="88" t="s">
        <v>13</v>
      </c>
      <c r="C3950" s="89" t="n">
        <v>1128299</v>
      </c>
      <c r="D3950" s="90" t="n">
        <v>44309</v>
      </c>
      <c r="E3950" s="88" t="s">
        <v>18</v>
      </c>
      <c r="F3950" s="88" t="s">
        <v>75</v>
      </c>
      <c r="G3950" s="88" t="s">
        <v>148</v>
      </c>
      <c r="H3950" s="91" t="s">
        <v>38</v>
      </c>
      <c r="I3950" s="92" t="n">
        <v>70</v>
      </c>
      <c r="J3950" s="93" t="n">
        <v>325</v>
      </c>
      <c r="K3950" s="94" t="n">
        <f aca="false">I3950 * J3950</f>
        <v>22750</v>
      </c>
      <c r="L3950" s="94" t="n">
        <f aca="false">K3950 *M3950</f>
        <v>5687.5</v>
      </c>
      <c r="M3950" s="95" t="n">
        <v>0.25</v>
      </c>
      <c r="N3950" s="88" t="s">
        <v>23</v>
      </c>
      <c r="O3950" s="91" t="s">
        <v>219</v>
      </c>
      <c r="P3950" s="0" t="str">
        <f aca="false">RIGHT(H3950,LEN(H3950) - FIND(" ", H3950))</f>
        <v>Apparel</v>
      </c>
    </row>
    <row r="3951" customFormat="false" ht="14.25" hidden="false" customHeight="true" outlineLevel="0" collapsed="false">
      <c r="B3951" s="88" t="s">
        <v>22</v>
      </c>
      <c r="C3951" s="89" t="n">
        <v>1189833</v>
      </c>
      <c r="D3951" s="90" t="n">
        <v>44309</v>
      </c>
      <c r="E3951" s="88" t="s">
        <v>18</v>
      </c>
      <c r="F3951" s="88" t="s">
        <v>19</v>
      </c>
      <c r="G3951" s="88" t="s">
        <v>129</v>
      </c>
      <c r="H3951" s="91" t="s">
        <v>16</v>
      </c>
      <c r="I3951" s="92" t="n">
        <v>45</v>
      </c>
      <c r="J3951" s="93" t="n">
        <v>125</v>
      </c>
      <c r="K3951" s="94" t="n">
        <f aca="false">I3951 * J3951</f>
        <v>5625</v>
      </c>
      <c r="L3951" s="94" t="n">
        <f aca="false">K3951 *M3951</f>
        <v>3881.25</v>
      </c>
      <c r="M3951" s="95" t="n">
        <v>0.69</v>
      </c>
      <c r="N3951" s="88" t="s">
        <v>23</v>
      </c>
      <c r="O3951" s="91" t="s">
        <v>218</v>
      </c>
      <c r="P3951" s="0" t="str">
        <f aca="false">RIGHT(H3951,LEN(H3951) - FIND(" ", H3951))</f>
        <v>Apparel</v>
      </c>
    </row>
    <row r="3952" customFormat="false" ht="14.25" hidden="false" customHeight="true" outlineLevel="0" collapsed="false">
      <c r="B3952" s="88" t="s">
        <v>30</v>
      </c>
      <c r="C3952" s="89" t="n">
        <v>1197831</v>
      </c>
      <c r="D3952" s="90" t="n">
        <v>44309</v>
      </c>
      <c r="E3952" s="88" t="s">
        <v>40</v>
      </c>
      <c r="F3952" s="88" t="s">
        <v>155</v>
      </c>
      <c r="G3952" s="88" t="s">
        <v>122</v>
      </c>
      <c r="H3952" s="91" t="s">
        <v>48</v>
      </c>
      <c r="I3952" s="92" t="n">
        <v>46</v>
      </c>
      <c r="J3952" s="93" t="n">
        <v>285</v>
      </c>
      <c r="K3952" s="94" t="n">
        <f aca="false">I3952 * J3952</f>
        <v>13110</v>
      </c>
      <c r="L3952" s="94" t="n">
        <f aca="false">K3952 *M3952</f>
        <v>7866</v>
      </c>
      <c r="M3952" s="95" t="n">
        <v>0.6</v>
      </c>
      <c r="N3952" s="88" t="s">
        <v>23</v>
      </c>
      <c r="O3952" s="91" t="s">
        <v>219</v>
      </c>
      <c r="P3952" s="0" t="str">
        <f aca="false">RIGHT(H3952,LEN(H3952) - FIND(" ", H3952))</f>
        <v>Street Footwear</v>
      </c>
    </row>
    <row r="3953" customFormat="false" ht="14.25" hidden="false" customHeight="true" outlineLevel="0" collapsed="false">
      <c r="B3953" s="88" t="s">
        <v>13</v>
      </c>
      <c r="C3953" s="89" t="n">
        <v>1128299</v>
      </c>
      <c r="D3953" s="90" t="n">
        <v>44309</v>
      </c>
      <c r="E3953" s="88" t="s">
        <v>18</v>
      </c>
      <c r="F3953" s="88" t="s">
        <v>75</v>
      </c>
      <c r="G3953" s="88" t="s">
        <v>148</v>
      </c>
      <c r="H3953" s="91" t="s">
        <v>32</v>
      </c>
      <c r="I3953" s="92" t="n">
        <v>48</v>
      </c>
      <c r="J3953" s="93" t="n">
        <v>130</v>
      </c>
      <c r="K3953" s="94" t="n">
        <f aca="false">I3953 * J3953</f>
        <v>6240</v>
      </c>
      <c r="L3953" s="94" t="n">
        <f aca="false">K3953 *M3953</f>
        <v>2808</v>
      </c>
      <c r="M3953" s="95" t="n">
        <v>0.45</v>
      </c>
      <c r="N3953" s="88" t="s">
        <v>23</v>
      </c>
      <c r="O3953" s="91" t="s">
        <v>218</v>
      </c>
      <c r="P3953" s="0" t="str">
        <f aca="false">RIGHT(H3953,LEN(H3953) - FIND(" ", H3953))</f>
        <v>Street Footwear</v>
      </c>
    </row>
    <row r="3954" customFormat="false" ht="14.25" hidden="false" customHeight="true" outlineLevel="0" collapsed="false">
      <c r="B3954" s="88" t="s">
        <v>13</v>
      </c>
      <c r="C3954" s="89" t="n">
        <v>1128299</v>
      </c>
      <c r="D3954" s="90" t="n">
        <v>44309</v>
      </c>
      <c r="E3954" s="88" t="s">
        <v>18</v>
      </c>
      <c r="F3954" s="88" t="s">
        <v>75</v>
      </c>
      <c r="G3954" s="88" t="s">
        <v>148</v>
      </c>
      <c r="H3954" s="91" t="s">
        <v>24</v>
      </c>
      <c r="I3954" s="92" t="n">
        <v>53</v>
      </c>
      <c r="J3954" s="93" t="n">
        <v>90</v>
      </c>
      <c r="K3954" s="94" t="n">
        <f aca="false">I3954 * J3954</f>
        <v>4770</v>
      </c>
      <c r="L3954" s="94" t="n">
        <f aca="false">K3954 *M3954</f>
        <v>2385</v>
      </c>
      <c r="M3954" s="95" t="n">
        <v>0.5</v>
      </c>
      <c r="N3954" s="88" t="s">
        <v>23</v>
      </c>
      <c r="O3954" s="91" t="s">
        <v>218</v>
      </c>
      <c r="P3954" s="0" t="str">
        <f aca="false">RIGHT(H3954,LEN(H3954) - FIND(" ", H3954))</f>
        <v>Athletic Footwear</v>
      </c>
    </row>
    <row r="3955" customFormat="false" ht="14.25" hidden="false" customHeight="true" outlineLevel="0" collapsed="false">
      <c r="B3955" s="88" t="s">
        <v>13</v>
      </c>
      <c r="C3955" s="89" t="n">
        <v>1128299</v>
      </c>
      <c r="D3955" s="90" t="n">
        <v>44309</v>
      </c>
      <c r="E3955" s="88" t="s">
        <v>18</v>
      </c>
      <c r="F3955" s="88" t="s">
        <v>75</v>
      </c>
      <c r="G3955" s="88" t="s">
        <v>148</v>
      </c>
      <c r="H3955" s="91" t="s">
        <v>48</v>
      </c>
      <c r="I3955" s="92" t="n">
        <v>50</v>
      </c>
      <c r="J3955" s="93" t="n">
        <v>102</v>
      </c>
      <c r="K3955" s="94" t="n">
        <f aca="false">I3955 * J3955</f>
        <v>5100</v>
      </c>
      <c r="L3955" s="94" t="n">
        <f aca="false">K3955 *M3955</f>
        <v>2550</v>
      </c>
      <c r="M3955" s="95" t="n">
        <v>0.5</v>
      </c>
      <c r="N3955" s="88" t="s">
        <v>23</v>
      </c>
      <c r="O3955" s="91" t="s">
        <v>219</v>
      </c>
      <c r="P3955" s="0" t="str">
        <f aca="false">RIGHT(H3955,LEN(H3955) - FIND(" ", H3955))</f>
        <v>Street Footwear</v>
      </c>
    </row>
    <row r="3956" customFormat="false" ht="14.25" hidden="false" customHeight="true" outlineLevel="0" collapsed="false">
      <c r="B3956" s="88" t="s">
        <v>13</v>
      </c>
      <c r="C3956" s="89" t="n">
        <v>1128299</v>
      </c>
      <c r="D3956" s="90" t="n">
        <v>44309</v>
      </c>
      <c r="E3956" s="88" t="s">
        <v>18</v>
      </c>
      <c r="F3956" s="88" t="s">
        <v>75</v>
      </c>
      <c r="G3956" s="88" t="s">
        <v>148</v>
      </c>
      <c r="H3956" s="91" t="s">
        <v>44</v>
      </c>
      <c r="I3956" s="92" t="n">
        <v>46</v>
      </c>
      <c r="J3956" s="93" t="n">
        <v>75</v>
      </c>
      <c r="K3956" s="94" t="n">
        <f aca="false">I3956 * J3956</f>
        <v>3450</v>
      </c>
      <c r="L3956" s="94" t="n">
        <f aca="false">K3956 *M3956</f>
        <v>1725</v>
      </c>
      <c r="M3956" s="95" t="n">
        <v>0.5</v>
      </c>
      <c r="N3956" s="88" t="s">
        <v>23</v>
      </c>
      <c r="O3956" s="91" t="s">
        <v>219</v>
      </c>
      <c r="P3956" s="0" t="str">
        <f aca="false">RIGHT(H3956,LEN(H3956) - FIND(" ", H3956))</f>
        <v>Athletic Footwear</v>
      </c>
    </row>
    <row r="3957" customFormat="false" ht="14.25" hidden="false" customHeight="true" outlineLevel="0" collapsed="false">
      <c r="B3957" s="88" t="s">
        <v>13</v>
      </c>
      <c r="C3957" s="89" t="n">
        <v>1128299</v>
      </c>
      <c r="D3957" s="90" t="n">
        <v>44309</v>
      </c>
      <c r="E3957" s="88" t="s">
        <v>18</v>
      </c>
      <c r="F3957" s="88" t="s">
        <v>75</v>
      </c>
      <c r="G3957" s="88" t="s">
        <v>148</v>
      </c>
      <c r="H3957" s="91" t="s">
        <v>16</v>
      </c>
      <c r="I3957" s="92" t="n">
        <v>50</v>
      </c>
      <c r="J3957" s="93" t="n">
        <v>39</v>
      </c>
      <c r="K3957" s="94" t="n">
        <f aca="false">I3957 * J3957</f>
        <v>1950</v>
      </c>
      <c r="L3957" s="94" t="n">
        <f aca="false">K3957 *M3957</f>
        <v>819</v>
      </c>
      <c r="M3957" s="95" t="n">
        <v>0.42</v>
      </c>
      <c r="N3957" s="88" t="s">
        <v>23</v>
      </c>
      <c r="O3957" s="91" t="s">
        <v>218</v>
      </c>
      <c r="P3957" s="0" t="str">
        <f aca="false">RIGHT(H3957,LEN(H3957) - FIND(" ", H3957))</f>
        <v>Apparel</v>
      </c>
    </row>
    <row r="3958" customFormat="false" ht="14.25" hidden="false" customHeight="true" outlineLevel="0" collapsed="false">
      <c r="B3958" s="88" t="s">
        <v>13</v>
      </c>
      <c r="C3958" s="89" t="n">
        <v>1128299</v>
      </c>
      <c r="D3958" s="90" t="n">
        <v>44309</v>
      </c>
      <c r="E3958" s="88" t="s">
        <v>18</v>
      </c>
      <c r="F3958" s="88" t="s">
        <v>75</v>
      </c>
      <c r="G3958" s="88" t="s">
        <v>148</v>
      </c>
      <c r="H3958" s="91" t="s">
        <v>38</v>
      </c>
      <c r="I3958" s="92" t="n">
        <v>67</v>
      </c>
      <c r="J3958" s="93" t="n">
        <v>94</v>
      </c>
      <c r="K3958" s="94" t="n">
        <f aca="false">I3958 * J3958</f>
        <v>6298</v>
      </c>
      <c r="L3958" s="94" t="n">
        <f aca="false">K3958 *M3958</f>
        <v>2267.28</v>
      </c>
      <c r="M3958" s="95" t="n">
        <v>0.36</v>
      </c>
      <c r="N3958" s="88" t="s">
        <v>23</v>
      </c>
      <c r="O3958" s="91" t="s">
        <v>219</v>
      </c>
      <c r="P3958" s="0" t="str">
        <f aca="false">RIGHT(H3958,LEN(H3958) - FIND(" ", H3958))</f>
        <v>Apparel</v>
      </c>
    </row>
    <row r="3959" customFormat="false" ht="14.25" hidden="false" customHeight="true" outlineLevel="0" collapsed="false">
      <c r="B3959" s="88" t="s">
        <v>22</v>
      </c>
      <c r="C3959" s="89" t="n">
        <v>1189833</v>
      </c>
      <c r="D3959" s="90" t="n">
        <v>44309</v>
      </c>
      <c r="E3959" s="88" t="s">
        <v>18</v>
      </c>
      <c r="F3959" s="88" t="s">
        <v>19</v>
      </c>
      <c r="G3959" s="88" t="s">
        <v>129</v>
      </c>
      <c r="H3959" s="91" t="s">
        <v>16</v>
      </c>
      <c r="I3959" s="92" t="n">
        <v>39</v>
      </c>
      <c r="J3959" s="93" t="n">
        <v>165</v>
      </c>
      <c r="K3959" s="94" t="n">
        <f aca="false">I3959 * J3959</f>
        <v>6435</v>
      </c>
      <c r="L3959" s="94" t="n">
        <f aca="false">K3959 *M3959</f>
        <v>3861</v>
      </c>
      <c r="M3959" s="95" t="n">
        <v>0.6</v>
      </c>
      <c r="N3959" s="88" t="s">
        <v>31</v>
      </c>
      <c r="O3959" s="91" t="s">
        <v>218</v>
      </c>
      <c r="P3959" s="0" t="str">
        <f aca="false">RIGHT(H3959,LEN(H3959) - FIND(" ", H3959))</f>
        <v>Apparel</v>
      </c>
    </row>
    <row r="3960" customFormat="false" ht="14.25" hidden="false" customHeight="true" outlineLevel="0" collapsed="false">
      <c r="B3960" s="88" t="s">
        <v>30</v>
      </c>
      <c r="C3960" s="89" t="n">
        <v>1197831</v>
      </c>
      <c r="D3960" s="90" t="n">
        <v>44309</v>
      </c>
      <c r="E3960" s="88" t="s">
        <v>40</v>
      </c>
      <c r="F3960" s="88" t="s">
        <v>155</v>
      </c>
      <c r="G3960" s="88" t="s">
        <v>122</v>
      </c>
      <c r="H3960" s="91" t="s">
        <v>48</v>
      </c>
      <c r="I3960" s="92" t="n">
        <v>39</v>
      </c>
      <c r="J3960" s="93" t="n">
        <v>314</v>
      </c>
      <c r="K3960" s="94" t="n">
        <f aca="false">I3960 * J3960</f>
        <v>12246</v>
      </c>
      <c r="L3960" s="94" t="n">
        <f aca="false">K3960 *M3960</f>
        <v>5755.62</v>
      </c>
      <c r="M3960" s="95" t="n">
        <v>0.47</v>
      </c>
      <c r="N3960" s="88" t="s">
        <v>31</v>
      </c>
      <c r="O3960" s="91" t="s">
        <v>219</v>
      </c>
      <c r="P3960" s="0" t="str">
        <f aca="false">RIGHT(H3960,LEN(H3960) - FIND(" ", H3960))</f>
        <v>Street Footwear</v>
      </c>
    </row>
    <row r="3961" customFormat="false" ht="14.25" hidden="false" customHeight="true" outlineLevel="0" collapsed="false">
      <c r="B3961" s="88" t="s">
        <v>13</v>
      </c>
      <c r="C3961" s="89" t="n">
        <v>1128299</v>
      </c>
      <c r="D3961" s="90" t="n">
        <v>44309</v>
      </c>
      <c r="E3961" s="88" t="s">
        <v>18</v>
      </c>
      <c r="F3961" s="88" t="s">
        <v>75</v>
      </c>
      <c r="G3961" s="88" t="s">
        <v>148</v>
      </c>
      <c r="H3961" s="91" t="s">
        <v>32</v>
      </c>
      <c r="I3961" s="92" t="n">
        <v>40</v>
      </c>
      <c r="J3961" s="93" t="n">
        <v>175</v>
      </c>
      <c r="K3961" s="94" t="n">
        <f aca="false">I3961 * J3961</f>
        <v>7000</v>
      </c>
      <c r="L3961" s="94" t="n">
        <f aca="false">K3961 *M3961</f>
        <v>2660</v>
      </c>
      <c r="M3961" s="95" t="n">
        <v>0.38</v>
      </c>
      <c r="N3961" s="88" t="s">
        <v>31</v>
      </c>
      <c r="O3961" s="91" t="s">
        <v>218</v>
      </c>
      <c r="P3961" s="0" t="str">
        <f aca="false">RIGHT(H3961,LEN(H3961) - FIND(" ", H3961))</f>
        <v>Street Footwear</v>
      </c>
    </row>
    <row r="3962" customFormat="false" ht="14.25" hidden="false" customHeight="true" outlineLevel="0" collapsed="false">
      <c r="B3962" s="88" t="s">
        <v>13</v>
      </c>
      <c r="C3962" s="89" t="n">
        <v>1128299</v>
      </c>
      <c r="D3962" s="90" t="n">
        <v>44309</v>
      </c>
      <c r="E3962" s="88" t="s">
        <v>18</v>
      </c>
      <c r="F3962" s="88" t="s">
        <v>75</v>
      </c>
      <c r="G3962" s="88" t="s">
        <v>148</v>
      </c>
      <c r="H3962" s="91" t="s">
        <v>24</v>
      </c>
      <c r="I3962" s="92" t="n">
        <v>37</v>
      </c>
      <c r="J3962" s="93" t="n">
        <v>90</v>
      </c>
      <c r="K3962" s="94" t="n">
        <f aca="false">I3962 * J3962</f>
        <v>3330</v>
      </c>
      <c r="L3962" s="94" t="n">
        <f aca="false">K3962 *M3962</f>
        <v>1465.2</v>
      </c>
      <c r="M3962" s="95" t="n">
        <v>0.44</v>
      </c>
      <c r="N3962" s="88" t="s">
        <v>31</v>
      </c>
      <c r="O3962" s="91" t="s">
        <v>218</v>
      </c>
      <c r="P3962" s="0" t="str">
        <f aca="false">RIGHT(H3962,LEN(H3962) - FIND(" ", H3962))</f>
        <v>Athletic Footwear</v>
      </c>
    </row>
    <row r="3963" customFormat="false" ht="14.25" hidden="false" customHeight="true" outlineLevel="0" collapsed="false">
      <c r="B3963" s="88" t="s">
        <v>13</v>
      </c>
      <c r="C3963" s="89" t="n">
        <v>1128299</v>
      </c>
      <c r="D3963" s="90" t="n">
        <v>44309</v>
      </c>
      <c r="E3963" s="88" t="s">
        <v>18</v>
      </c>
      <c r="F3963" s="88" t="s">
        <v>75</v>
      </c>
      <c r="G3963" s="88" t="s">
        <v>148</v>
      </c>
      <c r="H3963" s="91" t="s">
        <v>48</v>
      </c>
      <c r="I3963" s="92" t="n">
        <v>42</v>
      </c>
      <c r="J3963" s="93" t="n">
        <v>123</v>
      </c>
      <c r="K3963" s="94" t="n">
        <f aca="false">I3963 * J3963</f>
        <v>5166</v>
      </c>
      <c r="L3963" s="94" t="n">
        <f aca="false">K3963 *M3963</f>
        <v>1911.42</v>
      </c>
      <c r="M3963" s="95" t="n">
        <v>0.37</v>
      </c>
      <c r="N3963" s="88" t="s">
        <v>31</v>
      </c>
      <c r="O3963" s="91" t="s">
        <v>219</v>
      </c>
      <c r="P3963" s="0" t="str">
        <f aca="false">RIGHT(H3963,LEN(H3963) - FIND(" ", H3963))</f>
        <v>Street Footwear</v>
      </c>
    </row>
    <row r="3964" customFormat="false" ht="14.25" hidden="false" customHeight="true" outlineLevel="0" collapsed="false">
      <c r="B3964" s="88" t="s">
        <v>13</v>
      </c>
      <c r="C3964" s="89" t="n">
        <v>1128299</v>
      </c>
      <c r="D3964" s="90" t="n">
        <v>44309</v>
      </c>
      <c r="E3964" s="88" t="s">
        <v>18</v>
      </c>
      <c r="F3964" s="88" t="s">
        <v>75</v>
      </c>
      <c r="G3964" s="88" t="s">
        <v>148</v>
      </c>
      <c r="H3964" s="91" t="s">
        <v>44</v>
      </c>
      <c r="I3964" s="92" t="n">
        <v>40</v>
      </c>
      <c r="J3964" s="93" t="n">
        <v>78</v>
      </c>
      <c r="K3964" s="94" t="n">
        <f aca="false">I3964 * J3964</f>
        <v>3120</v>
      </c>
      <c r="L3964" s="94" t="n">
        <f aca="false">K3964 *M3964</f>
        <v>1248</v>
      </c>
      <c r="M3964" s="95" t="n">
        <v>0.4</v>
      </c>
      <c r="N3964" s="88" t="s">
        <v>31</v>
      </c>
      <c r="O3964" s="91" t="s">
        <v>219</v>
      </c>
      <c r="P3964" s="0" t="str">
        <f aca="false">RIGHT(H3964,LEN(H3964) - FIND(" ", H3964))</f>
        <v>Athletic Footwear</v>
      </c>
    </row>
    <row r="3965" customFormat="false" ht="14.25" hidden="false" customHeight="true" outlineLevel="0" collapsed="false">
      <c r="B3965" s="88" t="s">
        <v>13</v>
      </c>
      <c r="C3965" s="89" t="n">
        <v>1128299</v>
      </c>
      <c r="D3965" s="90" t="n">
        <v>44309</v>
      </c>
      <c r="E3965" s="88" t="s">
        <v>18</v>
      </c>
      <c r="F3965" s="88" t="s">
        <v>75</v>
      </c>
      <c r="G3965" s="88" t="s">
        <v>148</v>
      </c>
      <c r="H3965" s="91" t="s">
        <v>16</v>
      </c>
      <c r="I3965" s="92" t="n">
        <v>43</v>
      </c>
      <c r="J3965" s="93" t="n">
        <v>47</v>
      </c>
      <c r="K3965" s="94" t="n">
        <f aca="false">I3965 * J3965</f>
        <v>2021</v>
      </c>
      <c r="L3965" s="94" t="n">
        <f aca="false">K3965 *M3965</f>
        <v>687.14</v>
      </c>
      <c r="M3965" s="95" t="n">
        <v>0.34</v>
      </c>
      <c r="N3965" s="88" t="s">
        <v>31</v>
      </c>
      <c r="O3965" s="91" t="s">
        <v>218</v>
      </c>
      <c r="P3965" s="0" t="str">
        <f aca="false">RIGHT(H3965,LEN(H3965) - FIND(" ", H3965))</f>
        <v>Apparel</v>
      </c>
    </row>
    <row r="3966" customFormat="false" ht="14.25" hidden="false" customHeight="true" outlineLevel="0" collapsed="false">
      <c r="B3966" s="88" t="s">
        <v>13</v>
      </c>
      <c r="C3966" s="89" t="n">
        <v>1128299</v>
      </c>
      <c r="D3966" s="90" t="n">
        <v>44309</v>
      </c>
      <c r="E3966" s="88" t="s">
        <v>18</v>
      </c>
      <c r="F3966" s="88" t="s">
        <v>75</v>
      </c>
      <c r="G3966" s="88" t="s">
        <v>148</v>
      </c>
      <c r="H3966" s="91" t="s">
        <v>38</v>
      </c>
      <c r="I3966" s="92" t="n">
        <v>49</v>
      </c>
      <c r="J3966" s="93" t="n">
        <v>111</v>
      </c>
      <c r="K3966" s="94" t="n">
        <f aca="false">I3966 * J3966</f>
        <v>5439</v>
      </c>
      <c r="L3966" s="94" t="n">
        <f aca="false">K3966 *M3966</f>
        <v>1631.7</v>
      </c>
      <c r="M3966" s="95" t="n">
        <v>0.3</v>
      </c>
      <c r="N3966" s="88" t="s">
        <v>31</v>
      </c>
      <c r="O3966" s="91" t="s">
        <v>219</v>
      </c>
      <c r="P3966" s="0" t="str">
        <f aca="false">RIGHT(H3966,LEN(H3966) - FIND(" ", H3966))</f>
        <v>Apparel</v>
      </c>
    </row>
    <row r="3967" customFormat="false" ht="14.25" hidden="false" customHeight="true" outlineLevel="0" collapsed="false">
      <c r="B3967" s="88" t="s">
        <v>22</v>
      </c>
      <c r="C3967" s="89" t="n">
        <v>1189833</v>
      </c>
      <c r="D3967" s="90" t="n">
        <v>44310</v>
      </c>
      <c r="E3967" s="88" t="s">
        <v>18</v>
      </c>
      <c r="F3967" s="88" t="s">
        <v>19</v>
      </c>
      <c r="G3967" s="88" t="s">
        <v>129</v>
      </c>
      <c r="H3967" s="91" t="s">
        <v>38</v>
      </c>
      <c r="I3967" s="92" t="n">
        <v>65</v>
      </c>
      <c r="J3967" s="93" t="n">
        <v>800</v>
      </c>
      <c r="K3967" s="94" t="n">
        <f aca="false">I3967 * J3967</f>
        <v>52000</v>
      </c>
      <c r="L3967" s="94" t="n">
        <f aca="false">K3967 *M3967</f>
        <v>10400</v>
      </c>
      <c r="M3967" s="95" t="n">
        <v>0.2</v>
      </c>
      <c r="N3967" s="88" t="s">
        <v>31</v>
      </c>
      <c r="O3967" s="91" t="s">
        <v>219</v>
      </c>
      <c r="P3967" s="0" t="str">
        <f aca="false">RIGHT(H3967,LEN(H3967) - FIND(" ", H3967))</f>
        <v>Apparel</v>
      </c>
    </row>
    <row r="3968" customFormat="false" ht="14.25" hidden="false" customHeight="true" outlineLevel="0" collapsed="false">
      <c r="B3968" s="88" t="s">
        <v>30</v>
      </c>
      <c r="C3968" s="89" t="n">
        <v>1197831</v>
      </c>
      <c r="D3968" s="90" t="n">
        <v>44310</v>
      </c>
      <c r="E3968" s="88" t="s">
        <v>40</v>
      </c>
      <c r="F3968" s="88" t="s">
        <v>155</v>
      </c>
      <c r="G3968" s="88" t="s">
        <v>122</v>
      </c>
      <c r="H3968" s="91" t="s">
        <v>44</v>
      </c>
      <c r="I3968" s="92" t="n">
        <v>45</v>
      </c>
      <c r="J3968" s="93" t="n">
        <v>475</v>
      </c>
      <c r="K3968" s="94" t="n">
        <f aca="false">I3968 * J3968</f>
        <v>21375</v>
      </c>
      <c r="L3968" s="94" t="n">
        <f aca="false">K3968 *M3968</f>
        <v>11756.25</v>
      </c>
      <c r="M3968" s="95" t="n">
        <v>0.55</v>
      </c>
      <c r="N3968" s="88" t="s">
        <v>31</v>
      </c>
      <c r="O3968" s="91" t="s">
        <v>219</v>
      </c>
      <c r="P3968" s="0" t="str">
        <f aca="false">RIGHT(H3968,LEN(H3968) - FIND(" ", H3968))</f>
        <v>Athletic Footwear</v>
      </c>
    </row>
    <row r="3969" customFormat="false" ht="14.25" hidden="false" customHeight="true" outlineLevel="0" collapsed="false">
      <c r="B3969" s="88" t="s">
        <v>13</v>
      </c>
      <c r="C3969" s="89" t="n">
        <v>1128299</v>
      </c>
      <c r="D3969" s="90" t="n">
        <v>44310</v>
      </c>
      <c r="E3969" s="88" t="s">
        <v>34</v>
      </c>
      <c r="F3969" s="88" t="s">
        <v>161</v>
      </c>
      <c r="G3969" s="88" t="s">
        <v>152</v>
      </c>
      <c r="H3969" s="91" t="s">
        <v>32</v>
      </c>
      <c r="I3969" s="92" t="n">
        <v>55</v>
      </c>
      <c r="J3969" s="93" t="n">
        <v>475</v>
      </c>
      <c r="K3969" s="94" t="n">
        <f aca="false">I3969 * J3969</f>
        <v>26125</v>
      </c>
      <c r="L3969" s="94" t="n">
        <f aca="false">K3969 *M3969</f>
        <v>9143.75</v>
      </c>
      <c r="M3969" s="95" t="n">
        <v>0.35</v>
      </c>
      <c r="N3969" s="88" t="s">
        <v>14</v>
      </c>
      <c r="O3969" s="91" t="s">
        <v>218</v>
      </c>
      <c r="P3969" s="0" t="str">
        <f aca="false">RIGHT(H3969,LEN(H3969) - FIND(" ", H3969))</f>
        <v>Street Footwear</v>
      </c>
    </row>
    <row r="3970" customFormat="false" ht="14.25" hidden="false" customHeight="true" outlineLevel="0" collapsed="false">
      <c r="B3970" s="88" t="s">
        <v>13</v>
      </c>
      <c r="C3970" s="89" t="n">
        <v>1128299</v>
      </c>
      <c r="D3970" s="90" t="n">
        <v>44310</v>
      </c>
      <c r="E3970" s="88" t="s">
        <v>34</v>
      </c>
      <c r="F3970" s="88" t="s">
        <v>161</v>
      </c>
      <c r="G3970" s="88" t="s">
        <v>152</v>
      </c>
      <c r="H3970" s="91" t="s">
        <v>24</v>
      </c>
      <c r="I3970" s="92" t="n">
        <v>60</v>
      </c>
      <c r="J3970" s="93" t="n">
        <v>275</v>
      </c>
      <c r="K3970" s="94" t="n">
        <f aca="false">I3970 * J3970</f>
        <v>16500</v>
      </c>
      <c r="L3970" s="94" t="n">
        <f aca="false">K3970 *M3970</f>
        <v>5775</v>
      </c>
      <c r="M3970" s="95" t="n">
        <v>0.35</v>
      </c>
      <c r="N3970" s="88" t="s">
        <v>14</v>
      </c>
      <c r="O3970" s="91" t="s">
        <v>218</v>
      </c>
      <c r="P3970" s="0" t="str">
        <f aca="false">RIGHT(H3970,LEN(H3970) - FIND(" ", H3970))</f>
        <v>Athletic Footwear</v>
      </c>
    </row>
    <row r="3971" customFormat="false" ht="14.25" hidden="false" customHeight="true" outlineLevel="0" collapsed="false">
      <c r="B3971" s="88" t="s">
        <v>13</v>
      </c>
      <c r="C3971" s="89" t="n">
        <v>1128299</v>
      </c>
      <c r="D3971" s="90" t="n">
        <v>44310</v>
      </c>
      <c r="E3971" s="88" t="s">
        <v>34</v>
      </c>
      <c r="F3971" s="88" t="s">
        <v>161</v>
      </c>
      <c r="G3971" s="88" t="s">
        <v>152</v>
      </c>
      <c r="H3971" s="91" t="s">
        <v>48</v>
      </c>
      <c r="I3971" s="92" t="n">
        <v>60</v>
      </c>
      <c r="J3971" s="93" t="n">
        <v>325</v>
      </c>
      <c r="K3971" s="94" t="n">
        <f aca="false">I3971 * J3971</f>
        <v>19500</v>
      </c>
      <c r="L3971" s="94" t="n">
        <f aca="false">K3971 *M3971</f>
        <v>6825</v>
      </c>
      <c r="M3971" s="95" t="n">
        <v>0.35</v>
      </c>
      <c r="N3971" s="88" t="s">
        <v>14</v>
      </c>
      <c r="O3971" s="91" t="s">
        <v>219</v>
      </c>
      <c r="P3971" s="0" t="str">
        <f aca="false">RIGHT(H3971,LEN(H3971) - FIND(" ", H3971))</f>
        <v>Street Footwear</v>
      </c>
    </row>
    <row r="3972" customFormat="false" ht="14.25" hidden="false" customHeight="true" outlineLevel="0" collapsed="false">
      <c r="B3972" s="88" t="s">
        <v>13</v>
      </c>
      <c r="C3972" s="89" t="n">
        <v>1128299</v>
      </c>
      <c r="D3972" s="90" t="n">
        <v>44310</v>
      </c>
      <c r="E3972" s="88" t="s">
        <v>34</v>
      </c>
      <c r="F3972" s="88" t="s">
        <v>161</v>
      </c>
      <c r="G3972" s="88" t="s">
        <v>152</v>
      </c>
      <c r="H3972" s="91" t="s">
        <v>44</v>
      </c>
      <c r="I3972" s="92" t="n">
        <v>45</v>
      </c>
      <c r="J3972" s="93" t="n">
        <v>225</v>
      </c>
      <c r="K3972" s="94" t="n">
        <f aca="false">I3972 * J3972</f>
        <v>10125</v>
      </c>
      <c r="L3972" s="94" t="n">
        <f aca="false">K3972 *M3972</f>
        <v>3543.75</v>
      </c>
      <c r="M3972" s="95" t="n">
        <v>0.35</v>
      </c>
      <c r="N3972" s="88" t="s">
        <v>14</v>
      </c>
      <c r="O3972" s="91" t="s">
        <v>219</v>
      </c>
      <c r="P3972" s="0" t="str">
        <f aca="false">RIGHT(H3972,LEN(H3972) - FIND(" ", H3972))</f>
        <v>Athletic Footwear</v>
      </c>
    </row>
    <row r="3973" customFormat="false" ht="14.25" hidden="false" customHeight="true" outlineLevel="0" collapsed="false">
      <c r="B3973" s="88" t="s">
        <v>13</v>
      </c>
      <c r="C3973" s="89" t="n">
        <v>1128299</v>
      </c>
      <c r="D3973" s="90" t="n">
        <v>44310</v>
      </c>
      <c r="E3973" s="88" t="s">
        <v>34</v>
      </c>
      <c r="F3973" s="88" t="s">
        <v>161</v>
      </c>
      <c r="G3973" s="88" t="s">
        <v>152</v>
      </c>
      <c r="H3973" s="91" t="s">
        <v>16</v>
      </c>
      <c r="I3973" s="92" t="n">
        <v>50</v>
      </c>
      <c r="J3973" s="93" t="n">
        <v>125</v>
      </c>
      <c r="K3973" s="94" t="n">
        <f aca="false">I3973 * J3973</f>
        <v>6250</v>
      </c>
      <c r="L3973" s="94" t="n">
        <f aca="false">K3973 *M3973</f>
        <v>2500</v>
      </c>
      <c r="M3973" s="95" t="n">
        <v>0.4</v>
      </c>
      <c r="N3973" s="88" t="s">
        <v>14</v>
      </c>
      <c r="O3973" s="91" t="s">
        <v>218</v>
      </c>
      <c r="P3973" s="0" t="str">
        <f aca="false">RIGHT(H3973,LEN(H3973) - FIND(" ", H3973))</f>
        <v>Apparel</v>
      </c>
    </row>
    <row r="3974" customFormat="false" ht="14.25" hidden="false" customHeight="true" outlineLevel="0" collapsed="false">
      <c r="B3974" s="88" t="s">
        <v>13</v>
      </c>
      <c r="C3974" s="89" t="n">
        <v>1128299</v>
      </c>
      <c r="D3974" s="90" t="n">
        <v>44310</v>
      </c>
      <c r="E3974" s="88" t="s">
        <v>34</v>
      </c>
      <c r="F3974" s="88" t="s">
        <v>161</v>
      </c>
      <c r="G3974" s="88" t="s">
        <v>152</v>
      </c>
      <c r="H3974" s="91" t="s">
        <v>38</v>
      </c>
      <c r="I3974" s="92" t="n">
        <v>65</v>
      </c>
      <c r="J3974" s="93" t="n">
        <v>300</v>
      </c>
      <c r="K3974" s="94" t="n">
        <f aca="false">I3974 * J3974</f>
        <v>19500</v>
      </c>
      <c r="L3974" s="94" t="n">
        <f aca="false">K3974 *M3974</f>
        <v>5850</v>
      </c>
      <c r="M3974" s="95" t="n">
        <v>0.3</v>
      </c>
      <c r="N3974" s="88" t="s">
        <v>14</v>
      </c>
      <c r="O3974" s="91" t="s">
        <v>219</v>
      </c>
      <c r="P3974" s="0" t="str">
        <f aca="false">RIGHT(H3974,LEN(H3974) - FIND(" ", H3974))</f>
        <v>Apparel</v>
      </c>
    </row>
    <row r="3975" customFormat="false" ht="14.25" hidden="false" customHeight="true" outlineLevel="0" collapsed="false">
      <c r="B3975" s="88" t="s">
        <v>43</v>
      </c>
      <c r="C3975" s="89" t="n">
        <v>1128299</v>
      </c>
      <c r="D3975" s="90" t="n">
        <v>44310</v>
      </c>
      <c r="E3975" s="88" t="s">
        <v>18</v>
      </c>
      <c r="F3975" s="88" t="s">
        <v>147</v>
      </c>
      <c r="G3975" s="88" t="s">
        <v>168</v>
      </c>
      <c r="H3975" s="91" t="s">
        <v>32</v>
      </c>
      <c r="I3975" s="92" t="n">
        <v>55</v>
      </c>
      <c r="J3975" s="93" t="n">
        <v>475</v>
      </c>
      <c r="K3975" s="94" t="n">
        <f aca="false">I3975 * J3975</f>
        <v>26125</v>
      </c>
      <c r="L3975" s="94" t="n">
        <f aca="false">K3975 *M3975</f>
        <v>9143.75</v>
      </c>
      <c r="M3975" s="95" t="n">
        <v>0.35</v>
      </c>
      <c r="N3975" s="88" t="s">
        <v>14</v>
      </c>
      <c r="O3975" s="91" t="s">
        <v>218</v>
      </c>
      <c r="P3975" s="0" t="str">
        <f aca="false">RIGHT(H3975,LEN(H3975) - FIND(" ", H3975))</f>
        <v>Street Footwear</v>
      </c>
    </row>
    <row r="3976" customFormat="false" ht="14.25" hidden="false" customHeight="true" outlineLevel="0" collapsed="false">
      <c r="B3976" s="88" t="s">
        <v>43</v>
      </c>
      <c r="C3976" s="89" t="n">
        <v>1128299</v>
      </c>
      <c r="D3976" s="90" t="n">
        <v>44310</v>
      </c>
      <c r="E3976" s="88" t="s">
        <v>18</v>
      </c>
      <c r="F3976" s="88" t="s">
        <v>147</v>
      </c>
      <c r="G3976" s="88" t="s">
        <v>168</v>
      </c>
      <c r="H3976" s="91" t="s">
        <v>24</v>
      </c>
      <c r="I3976" s="92" t="n">
        <v>60</v>
      </c>
      <c r="J3976" s="93" t="n">
        <v>275</v>
      </c>
      <c r="K3976" s="94" t="n">
        <f aca="false">I3976 * J3976</f>
        <v>16500</v>
      </c>
      <c r="L3976" s="94" t="n">
        <f aca="false">K3976 *M3976</f>
        <v>5775</v>
      </c>
      <c r="M3976" s="95" t="n">
        <v>0.35</v>
      </c>
      <c r="N3976" s="88" t="s">
        <v>14</v>
      </c>
      <c r="O3976" s="91" t="s">
        <v>218</v>
      </c>
      <c r="P3976" s="0" t="str">
        <f aca="false">RIGHT(H3976,LEN(H3976) - FIND(" ", H3976))</f>
        <v>Athletic Footwear</v>
      </c>
    </row>
    <row r="3977" customFormat="false" ht="14.25" hidden="false" customHeight="true" outlineLevel="0" collapsed="false">
      <c r="B3977" s="88" t="s">
        <v>43</v>
      </c>
      <c r="C3977" s="89" t="n">
        <v>1128299</v>
      </c>
      <c r="D3977" s="90" t="n">
        <v>44310</v>
      </c>
      <c r="E3977" s="88" t="s">
        <v>18</v>
      </c>
      <c r="F3977" s="88" t="s">
        <v>147</v>
      </c>
      <c r="G3977" s="88" t="s">
        <v>168</v>
      </c>
      <c r="H3977" s="91" t="s">
        <v>48</v>
      </c>
      <c r="I3977" s="92" t="n">
        <v>60</v>
      </c>
      <c r="J3977" s="93" t="n">
        <v>325</v>
      </c>
      <c r="K3977" s="94" t="n">
        <f aca="false">I3977 * J3977</f>
        <v>19500</v>
      </c>
      <c r="L3977" s="94" t="n">
        <f aca="false">K3977 *M3977</f>
        <v>6825</v>
      </c>
      <c r="M3977" s="95" t="n">
        <v>0.35</v>
      </c>
      <c r="N3977" s="88" t="s">
        <v>14</v>
      </c>
      <c r="O3977" s="91" t="s">
        <v>219</v>
      </c>
      <c r="P3977" s="0" t="str">
        <f aca="false">RIGHT(H3977,LEN(H3977) - FIND(" ", H3977))</f>
        <v>Street Footwear</v>
      </c>
    </row>
    <row r="3978" customFormat="false" ht="14.25" hidden="false" customHeight="true" outlineLevel="0" collapsed="false">
      <c r="B3978" s="88" t="s">
        <v>43</v>
      </c>
      <c r="C3978" s="89" t="n">
        <v>1128299</v>
      </c>
      <c r="D3978" s="90" t="n">
        <v>44310</v>
      </c>
      <c r="E3978" s="88" t="s">
        <v>18</v>
      </c>
      <c r="F3978" s="88" t="s">
        <v>147</v>
      </c>
      <c r="G3978" s="88" t="s">
        <v>168</v>
      </c>
      <c r="H3978" s="91" t="s">
        <v>44</v>
      </c>
      <c r="I3978" s="92" t="n">
        <v>45</v>
      </c>
      <c r="J3978" s="93" t="n">
        <v>225</v>
      </c>
      <c r="K3978" s="94" t="n">
        <f aca="false">I3978 * J3978</f>
        <v>10125</v>
      </c>
      <c r="L3978" s="94" t="n">
        <f aca="false">K3978 *M3978</f>
        <v>3543.75</v>
      </c>
      <c r="M3978" s="95" t="n">
        <v>0.35</v>
      </c>
      <c r="N3978" s="88" t="s">
        <v>14</v>
      </c>
      <c r="O3978" s="91" t="s">
        <v>219</v>
      </c>
      <c r="P3978" s="0" t="str">
        <f aca="false">RIGHT(H3978,LEN(H3978) - FIND(" ", H3978))</f>
        <v>Athletic Footwear</v>
      </c>
    </row>
    <row r="3979" customFormat="false" ht="14.25" hidden="false" customHeight="true" outlineLevel="0" collapsed="false">
      <c r="B3979" s="88" t="s">
        <v>43</v>
      </c>
      <c r="C3979" s="89" t="n">
        <v>1128299</v>
      </c>
      <c r="D3979" s="90" t="n">
        <v>44310</v>
      </c>
      <c r="E3979" s="88" t="s">
        <v>18</v>
      </c>
      <c r="F3979" s="88" t="s">
        <v>147</v>
      </c>
      <c r="G3979" s="88" t="s">
        <v>168</v>
      </c>
      <c r="H3979" s="91" t="s">
        <v>16</v>
      </c>
      <c r="I3979" s="92" t="n">
        <v>50</v>
      </c>
      <c r="J3979" s="93" t="n">
        <v>125</v>
      </c>
      <c r="K3979" s="94" t="n">
        <f aca="false">I3979 * J3979</f>
        <v>6250</v>
      </c>
      <c r="L3979" s="94" t="n">
        <f aca="false">K3979 *M3979</f>
        <v>2500</v>
      </c>
      <c r="M3979" s="95" t="n">
        <v>0.4</v>
      </c>
      <c r="N3979" s="88" t="s">
        <v>14</v>
      </c>
      <c r="O3979" s="91" t="s">
        <v>218</v>
      </c>
      <c r="P3979" s="0" t="str">
        <f aca="false">RIGHT(H3979,LEN(H3979) - FIND(" ", H3979))</f>
        <v>Apparel</v>
      </c>
    </row>
    <row r="3980" customFormat="false" ht="14.25" hidden="false" customHeight="true" outlineLevel="0" collapsed="false">
      <c r="B3980" s="88" t="s">
        <v>43</v>
      </c>
      <c r="C3980" s="89" t="n">
        <v>1128299</v>
      </c>
      <c r="D3980" s="90" t="n">
        <v>44310</v>
      </c>
      <c r="E3980" s="88" t="s">
        <v>18</v>
      </c>
      <c r="F3980" s="88" t="s">
        <v>147</v>
      </c>
      <c r="G3980" s="88" t="s">
        <v>168</v>
      </c>
      <c r="H3980" s="91" t="s">
        <v>38</v>
      </c>
      <c r="I3980" s="92" t="n">
        <v>65</v>
      </c>
      <c r="J3980" s="93" t="n">
        <v>300</v>
      </c>
      <c r="K3980" s="94" t="n">
        <f aca="false">I3980 * J3980</f>
        <v>19500</v>
      </c>
      <c r="L3980" s="94" t="n">
        <f aca="false">K3980 *M3980</f>
        <v>5850</v>
      </c>
      <c r="M3980" s="95" t="n">
        <v>0.3</v>
      </c>
      <c r="N3980" s="88" t="s">
        <v>14</v>
      </c>
      <c r="O3980" s="91" t="s">
        <v>219</v>
      </c>
      <c r="P3980" s="0" t="str">
        <f aca="false">RIGHT(H3980,LEN(H3980) - FIND(" ", H3980))</f>
        <v>Apparel</v>
      </c>
    </row>
    <row r="3981" customFormat="false" ht="14.25" hidden="false" customHeight="true" outlineLevel="0" collapsed="false">
      <c r="B3981" s="88" t="s">
        <v>22</v>
      </c>
      <c r="C3981" s="89" t="n">
        <v>1189833</v>
      </c>
      <c r="D3981" s="90" t="n">
        <v>44310</v>
      </c>
      <c r="E3981" s="88" t="s">
        <v>18</v>
      </c>
      <c r="F3981" s="88" t="s">
        <v>19</v>
      </c>
      <c r="G3981" s="88" t="s">
        <v>129</v>
      </c>
      <c r="H3981" s="91" t="s">
        <v>38</v>
      </c>
      <c r="I3981" s="92" t="n">
        <v>60</v>
      </c>
      <c r="J3981" s="93" t="n">
        <v>200</v>
      </c>
      <c r="K3981" s="94" t="n">
        <f aca="false">I3981 * J3981</f>
        <v>12000</v>
      </c>
      <c r="L3981" s="94" t="n">
        <f aca="false">K3981 *M3981</f>
        <v>3720</v>
      </c>
      <c r="M3981" s="95" t="n">
        <v>0.31</v>
      </c>
      <c r="N3981" s="88" t="s">
        <v>23</v>
      </c>
      <c r="O3981" s="91" t="s">
        <v>219</v>
      </c>
      <c r="P3981" s="0" t="str">
        <f aca="false">RIGHT(H3981,LEN(H3981) - FIND(" ", H3981))</f>
        <v>Apparel</v>
      </c>
    </row>
    <row r="3982" customFormat="false" ht="14.25" hidden="false" customHeight="true" outlineLevel="0" collapsed="false">
      <c r="B3982" s="88" t="s">
        <v>30</v>
      </c>
      <c r="C3982" s="89" t="n">
        <v>1197831</v>
      </c>
      <c r="D3982" s="90" t="n">
        <v>44310</v>
      </c>
      <c r="E3982" s="88" t="s">
        <v>40</v>
      </c>
      <c r="F3982" s="88" t="s">
        <v>155</v>
      </c>
      <c r="G3982" s="88" t="s">
        <v>122</v>
      </c>
      <c r="H3982" s="91" t="s">
        <v>44</v>
      </c>
      <c r="I3982" s="92" t="n">
        <v>42</v>
      </c>
      <c r="J3982" s="93" t="n">
        <v>133</v>
      </c>
      <c r="K3982" s="94" t="n">
        <f aca="false">I3982 * J3982</f>
        <v>5586</v>
      </c>
      <c r="L3982" s="94" t="n">
        <f aca="false">K3982 *M3982</f>
        <v>3854.34</v>
      </c>
      <c r="M3982" s="95" t="n">
        <v>0.69</v>
      </c>
      <c r="N3982" s="88" t="s">
        <v>23</v>
      </c>
      <c r="O3982" s="91" t="s">
        <v>219</v>
      </c>
      <c r="P3982" s="0" t="str">
        <f aca="false">RIGHT(H3982,LEN(H3982) - FIND(" ", H3982))</f>
        <v>Athletic Footwear</v>
      </c>
    </row>
    <row r="3983" customFormat="false" ht="14.25" hidden="false" customHeight="true" outlineLevel="0" collapsed="false">
      <c r="B3983" s="88" t="s">
        <v>13</v>
      </c>
      <c r="C3983" s="89" t="n">
        <v>1128299</v>
      </c>
      <c r="D3983" s="90" t="n">
        <v>44310</v>
      </c>
      <c r="E3983" s="88" t="s">
        <v>34</v>
      </c>
      <c r="F3983" s="88" t="s">
        <v>161</v>
      </c>
      <c r="G3983" s="88" t="s">
        <v>152</v>
      </c>
      <c r="H3983" s="91" t="s">
        <v>32</v>
      </c>
      <c r="I3983" s="92" t="n">
        <v>52</v>
      </c>
      <c r="J3983" s="93" t="n">
        <v>124</v>
      </c>
      <c r="K3983" s="94" t="n">
        <f aca="false">I3983 * J3983</f>
        <v>6448</v>
      </c>
      <c r="L3983" s="94" t="n">
        <f aca="false">K3983 *M3983</f>
        <v>3095.04</v>
      </c>
      <c r="M3983" s="95" t="n">
        <v>0.48</v>
      </c>
      <c r="N3983" s="88" t="s">
        <v>23</v>
      </c>
      <c r="O3983" s="91" t="s">
        <v>218</v>
      </c>
      <c r="P3983" s="0" t="str">
        <f aca="false">RIGHT(H3983,LEN(H3983) - FIND(" ", H3983))</f>
        <v>Street Footwear</v>
      </c>
    </row>
    <row r="3984" customFormat="false" ht="14.25" hidden="false" customHeight="true" outlineLevel="0" collapsed="false">
      <c r="B3984" s="88" t="s">
        <v>13</v>
      </c>
      <c r="C3984" s="89" t="n">
        <v>1128299</v>
      </c>
      <c r="D3984" s="90" t="n">
        <v>44310</v>
      </c>
      <c r="E3984" s="88" t="s">
        <v>34</v>
      </c>
      <c r="F3984" s="88" t="s">
        <v>161</v>
      </c>
      <c r="G3984" s="88" t="s">
        <v>152</v>
      </c>
      <c r="H3984" s="91" t="s">
        <v>24</v>
      </c>
      <c r="I3984" s="92" t="n">
        <v>59</v>
      </c>
      <c r="J3984" s="93" t="n">
        <v>69</v>
      </c>
      <c r="K3984" s="94" t="n">
        <f aca="false">I3984 * J3984</f>
        <v>4071</v>
      </c>
      <c r="L3984" s="94" t="n">
        <f aca="false">K3984 *M3984</f>
        <v>1954.08</v>
      </c>
      <c r="M3984" s="95" t="n">
        <v>0.48</v>
      </c>
      <c r="N3984" s="88" t="s">
        <v>23</v>
      </c>
      <c r="O3984" s="91" t="s">
        <v>218</v>
      </c>
      <c r="P3984" s="0" t="str">
        <f aca="false">RIGHT(H3984,LEN(H3984) - FIND(" ", H3984))</f>
        <v>Athletic Footwear</v>
      </c>
    </row>
    <row r="3985" customFormat="false" ht="14.25" hidden="false" customHeight="true" outlineLevel="0" collapsed="false">
      <c r="B3985" s="88" t="s">
        <v>13</v>
      </c>
      <c r="C3985" s="89" t="n">
        <v>1128299</v>
      </c>
      <c r="D3985" s="90" t="n">
        <v>44310</v>
      </c>
      <c r="E3985" s="88" t="s">
        <v>34</v>
      </c>
      <c r="F3985" s="88" t="s">
        <v>161</v>
      </c>
      <c r="G3985" s="88" t="s">
        <v>152</v>
      </c>
      <c r="H3985" s="91" t="s">
        <v>48</v>
      </c>
      <c r="I3985" s="92" t="n">
        <v>57</v>
      </c>
      <c r="J3985" s="93" t="n">
        <v>85</v>
      </c>
      <c r="K3985" s="94" t="n">
        <f aca="false">I3985 * J3985</f>
        <v>4845</v>
      </c>
      <c r="L3985" s="94" t="n">
        <f aca="false">K3985 *M3985</f>
        <v>2374.05</v>
      </c>
      <c r="M3985" s="95" t="n">
        <v>0.49</v>
      </c>
      <c r="N3985" s="88" t="s">
        <v>23</v>
      </c>
      <c r="O3985" s="91" t="s">
        <v>219</v>
      </c>
      <c r="P3985" s="0" t="str">
        <f aca="false">RIGHT(H3985,LEN(H3985) - FIND(" ", H3985))</f>
        <v>Street Footwear</v>
      </c>
    </row>
    <row r="3986" customFormat="false" ht="14.25" hidden="false" customHeight="true" outlineLevel="0" collapsed="false">
      <c r="B3986" s="88" t="s">
        <v>13</v>
      </c>
      <c r="C3986" s="89" t="n">
        <v>1128299</v>
      </c>
      <c r="D3986" s="90" t="n">
        <v>44310</v>
      </c>
      <c r="E3986" s="88" t="s">
        <v>34</v>
      </c>
      <c r="F3986" s="88" t="s">
        <v>161</v>
      </c>
      <c r="G3986" s="88" t="s">
        <v>152</v>
      </c>
      <c r="H3986" s="91" t="s">
        <v>44</v>
      </c>
      <c r="I3986" s="92" t="n">
        <v>42</v>
      </c>
      <c r="J3986" s="93" t="n">
        <v>56</v>
      </c>
      <c r="K3986" s="94" t="n">
        <f aca="false">I3986 * J3986</f>
        <v>2352</v>
      </c>
      <c r="L3986" s="94" t="n">
        <f aca="false">K3986 *M3986</f>
        <v>1105.44</v>
      </c>
      <c r="M3986" s="95" t="n">
        <v>0.47</v>
      </c>
      <c r="N3986" s="88" t="s">
        <v>23</v>
      </c>
      <c r="O3986" s="91" t="s">
        <v>219</v>
      </c>
      <c r="P3986" s="0" t="str">
        <f aca="false">RIGHT(H3986,LEN(H3986) - FIND(" ", H3986))</f>
        <v>Athletic Footwear</v>
      </c>
    </row>
    <row r="3987" customFormat="false" ht="14.25" hidden="false" customHeight="true" outlineLevel="0" collapsed="false">
      <c r="B3987" s="88" t="s">
        <v>13</v>
      </c>
      <c r="C3987" s="89" t="n">
        <v>1128299</v>
      </c>
      <c r="D3987" s="90" t="n">
        <v>44310</v>
      </c>
      <c r="E3987" s="88" t="s">
        <v>34</v>
      </c>
      <c r="F3987" s="88" t="s">
        <v>161</v>
      </c>
      <c r="G3987" s="88" t="s">
        <v>152</v>
      </c>
      <c r="H3987" s="91" t="s">
        <v>16</v>
      </c>
      <c r="I3987" s="92" t="n">
        <v>49</v>
      </c>
      <c r="J3987" s="93" t="n">
        <v>35</v>
      </c>
      <c r="K3987" s="94" t="n">
        <f aca="false">I3987 * J3987</f>
        <v>1715</v>
      </c>
      <c r="L3987" s="94" t="n">
        <f aca="false">K3987 *M3987</f>
        <v>874.65</v>
      </c>
      <c r="M3987" s="95" t="n">
        <v>0.51</v>
      </c>
      <c r="N3987" s="88" t="s">
        <v>23</v>
      </c>
      <c r="O3987" s="91" t="s">
        <v>218</v>
      </c>
      <c r="P3987" s="0" t="str">
        <f aca="false">RIGHT(H3987,LEN(H3987) - FIND(" ", H3987))</f>
        <v>Apparel</v>
      </c>
    </row>
    <row r="3988" customFormat="false" ht="14.25" hidden="false" customHeight="true" outlineLevel="0" collapsed="false">
      <c r="B3988" s="88" t="s">
        <v>13</v>
      </c>
      <c r="C3988" s="89" t="n">
        <v>1128299</v>
      </c>
      <c r="D3988" s="90" t="n">
        <v>44310</v>
      </c>
      <c r="E3988" s="88" t="s">
        <v>34</v>
      </c>
      <c r="F3988" s="88" t="s">
        <v>161</v>
      </c>
      <c r="G3988" s="88" t="s">
        <v>152</v>
      </c>
      <c r="H3988" s="91" t="s">
        <v>38</v>
      </c>
      <c r="I3988" s="92" t="n">
        <v>64</v>
      </c>
      <c r="J3988" s="93" t="n">
        <v>78</v>
      </c>
      <c r="K3988" s="94" t="n">
        <f aca="false">I3988 * J3988</f>
        <v>4992</v>
      </c>
      <c r="L3988" s="94" t="n">
        <f aca="false">K3988 *M3988</f>
        <v>2196.48</v>
      </c>
      <c r="M3988" s="95" t="n">
        <v>0.44</v>
      </c>
      <c r="N3988" s="88" t="s">
        <v>23</v>
      </c>
      <c r="O3988" s="91" t="s">
        <v>219</v>
      </c>
      <c r="P3988" s="0" t="str">
        <f aca="false">RIGHT(H3988,LEN(H3988) - FIND(" ", H3988))</f>
        <v>Apparel</v>
      </c>
    </row>
    <row r="3989" customFormat="false" ht="14.25" hidden="false" customHeight="true" outlineLevel="0" collapsed="false">
      <c r="B3989" s="88" t="s">
        <v>43</v>
      </c>
      <c r="C3989" s="89" t="n">
        <v>1128299</v>
      </c>
      <c r="D3989" s="90" t="n">
        <v>44310</v>
      </c>
      <c r="E3989" s="88" t="s">
        <v>18</v>
      </c>
      <c r="F3989" s="88" t="s">
        <v>147</v>
      </c>
      <c r="G3989" s="88" t="s">
        <v>168</v>
      </c>
      <c r="H3989" s="91" t="s">
        <v>32</v>
      </c>
      <c r="I3989" s="92" t="n">
        <v>51</v>
      </c>
      <c r="J3989" s="93" t="n">
        <v>124</v>
      </c>
      <c r="K3989" s="94" t="n">
        <f aca="false">I3989 * J3989</f>
        <v>6324</v>
      </c>
      <c r="L3989" s="94" t="n">
        <f aca="false">K3989 *M3989</f>
        <v>2909.04</v>
      </c>
      <c r="M3989" s="95" t="n">
        <v>0.46</v>
      </c>
      <c r="N3989" s="88" t="s">
        <v>23</v>
      </c>
      <c r="O3989" s="91" t="s">
        <v>218</v>
      </c>
      <c r="P3989" s="0" t="str">
        <f aca="false">RIGHT(H3989,LEN(H3989) - FIND(" ", H3989))</f>
        <v>Street Footwear</v>
      </c>
    </row>
    <row r="3990" customFormat="false" ht="14.25" hidden="false" customHeight="true" outlineLevel="0" collapsed="false">
      <c r="B3990" s="88" t="s">
        <v>43</v>
      </c>
      <c r="C3990" s="89" t="n">
        <v>1128299</v>
      </c>
      <c r="D3990" s="90" t="n">
        <v>44310</v>
      </c>
      <c r="E3990" s="88" t="s">
        <v>18</v>
      </c>
      <c r="F3990" s="88" t="s">
        <v>147</v>
      </c>
      <c r="G3990" s="88" t="s">
        <v>168</v>
      </c>
      <c r="H3990" s="91" t="s">
        <v>24</v>
      </c>
      <c r="I3990" s="92" t="n">
        <v>54</v>
      </c>
      <c r="J3990" s="93" t="n">
        <v>83</v>
      </c>
      <c r="K3990" s="94" t="n">
        <f aca="false">I3990 * J3990</f>
        <v>4482</v>
      </c>
      <c r="L3990" s="94" t="n">
        <f aca="false">K3990 *M3990</f>
        <v>2196.18</v>
      </c>
      <c r="M3990" s="95" t="n">
        <v>0.49</v>
      </c>
      <c r="N3990" s="88" t="s">
        <v>23</v>
      </c>
      <c r="O3990" s="91" t="s">
        <v>218</v>
      </c>
      <c r="P3990" s="0" t="str">
        <f aca="false">RIGHT(H3990,LEN(H3990) - FIND(" ", H3990))</f>
        <v>Athletic Footwear</v>
      </c>
    </row>
    <row r="3991" customFormat="false" ht="14.25" hidden="false" customHeight="true" outlineLevel="0" collapsed="false">
      <c r="B3991" s="88" t="s">
        <v>43</v>
      </c>
      <c r="C3991" s="89" t="n">
        <v>1128299</v>
      </c>
      <c r="D3991" s="90" t="n">
        <v>44310</v>
      </c>
      <c r="E3991" s="88" t="s">
        <v>18</v>
      </c>
      <c r="F3991" s="88" t="s">
        <v>147</v>
      </c>
      <c r="G3991" s="88" t="s">
        <v>168</v>
      </c>
      <c r="H3991" s="91" t="s">
        <v>48</v>
      </c>
      <c r="I3991" s="92" t="n">
        <v>55</v>
      </c>
      <c r="J3991" s="93" t="n">
        <v>85</v>
      </c>
      <c r="K3991" s="94" t="n">
        <f aca="false">I3991 * J3991</f>
        <v>4675</v>
      </c>
      <c r="L3991" s="94" t="n">
        <f aca="false">K3991 *M3991</f>
        <v>2244</v>
      </c>
      <c r="M3991" s="95" t="n">
        <v>0.48</v>
      </c>
      <c r="N3991" s="88" t="s">
        <v>23</v>
      </c>
      <c r="O3991" s="91" t="s">
        <v>219</v>
      </c>
      <c r="P3991" s="0" t="str">
        <f aca="false">RIGHT(H3991,LEN(H3991) - FIND(" ", H3991))</f>
        <v>Street Footwear</v>
      </c>
    </row>
    <row r="3992" customFormat="false" ht="14.25" hidden="false" customHeight="true" outlineLevel="0" collapsed="false">
      <c r="B3992" s="88" t="s">
        <v>43</v>
      </c>
      <c r="C3992" s="89" t="n">
        <v>1128299</v>
      </c>
      <c r="D3992" s="90" t="n">
        <v>44310</v>
      </c>
      <c r="E3992" s="88" t="s">
        <v>18</v>
      </c>
      <c r="F3992" s="88" t="s">
        <v>147</v>
      </c>
      <c r="G3992" s="88" t="s">
        <v>168</v>
      </c>
      <c r="H3992" s="91" t="s">
        <v>44</v>
      </c>
      <c r="I3992" s="92" t="n">
        <v>41</v>
      </c>
      <c r="J3992" s="93" t="n">
        <v>63</v>
      </c>
      <c r="K3992" s="94" t="n">
        <f aca="false">I3992 * J3992</f>
        <v>2583</v>
      </c>
      <c r="L3992" s="94" t="n">
        <f aca="false">K3992 *M3992</f>
        <v>1291.5</v>
      </c>
      <c r="M3992" s="95" t="n">
        <v>0.5</v>
      </c>
      <c r="N3992" s="88" t="s">
        <v>23</v>
      </c>
      <c r="O3992" s="91" t="s">
        <v>219</v>
      </c>
      <c r="P3992" s="0" t="str">
        <f aca="false">RIGHT(H3992,LEN(H3992) - FIND(" ", H3992))</f>
        <v>Athletic Footwear</v>
      </c>
    </row>
    <row r="3993" customFormat="false" ht="14.25" hidden="false" customHeight="true" outlineLevel="0" collapsed="false">
      <c r="B3993" s="88" t="s">
        <v>43</v>
      </c>
      <c r="C3993" s="89" t="n">
        <v>1128299</v>
      </c>
      <c r="D3993" s="90" t="n">
        <v>44310</v>
      </c>
      <c r="E3993" s="88" t="s">
        <v>18</v>
      </c>
      <c r="F3993" s="88" t="s">
        <v>147</v>
      </c>
      <c r="G3993" s="88" t="s">
        <v>168</v>
      </c>
      <c r="H3993" s="91" t="s">
        <v>16</v>
      </c>
      <c r="I3993" s="92" t="n">
        <v>48</v>
      </c>
      <c r="J3993" s="93" t="n">
        <v>36</v>
      </c>
      <c r="K3993" s="94" t="n">
        <f aca="false">I3993 * J3993</f>
        <v>1728</v>
      </c>
      <c r="L3993" s="94" t="n">
        <f aca="false">K3993 *M3993</f>
        <v>864</v>
      </c>
      <c r="M3993" s="95" t="n">
        <v>0.5</v>
      </c>
      <c r="N3993" s="88" t="s">
        <v>23</v>
      </c>
      <c r="O3993" s="91" t="s">
        <v>218</v>
      </c>
      <c r="P3993" s="0" t="str">
        <f aca="false">RIGHT(H3993,LEN(H3993) - FIND(" ", H3993))</f>
        <v>Apparel</v>
      </c>
    </row>
    <row r="3994" customFormat="false" ht="14.25" hidden="false" customHeight="true" outlineLevel="0" collapsed="false">
      <c r="B3994" s="88" t="s">
        <v>43</v>
      </c>
      <c r="C3994" s="89" t="n">
        <v>1128299</v>
      </c>
      <c r="D3994" s="90" t="n">
        <v>44310</v>
      </c>
      <c r="E3994" s="88" t="s">
        <v>18</v>
      </c>
      <c r="F3994" s="88" t="s">
        <v>147</v>
      </c>
      <c r="G3994" s="88" t="s">
        <v>168</v>
      </c>
      <c r="H3994" s="91" t="s">
        <v>38</v>
      </c>
      <c r="I3994" s="92" t="n">
        <v>59</v>
      </c>
      <c r="J3994" s="93" t="n">
        <v>84</v>
      </c>
      <c r="K3994" s="94" t="n">
        <f aca="false">I3994 * J3994</f>
        <v>4956</v>
      </c>
      <c r="L3994" s="94" t="n">
        <f aca="false">K3994 *M3994</f>
        <v>2230.2</v>
      </c>
      <c r="M3994" s="95" t="n">
        <v>0.45</v>
      </c>
      <c r="N3994" s="88" t="s">
        <v>23</v>
      </c>
      <c r="O3994" s="91" t="s">
        <v>219</v>
      </c>
      <c r="P3994" s="0" t="str">
        <f aca="false">RIGHT(H3994,LEN(H3994) - FIND(" ", H3994))</f>
        <v>Apparel</v>
      </c>
    </row>
    <row r="3995" customFormat="false" ht="14.25" hidden="false" customHeight="true" outlineLevel="0" collapsed="false">
      <c r="B3995" s="88" t="s">
        <v>22</v>
      </c>
      <c r="C3995" s="89" t="n">
        <v>1189833</v>
      </c>
      <c r="D3995" s="90" t="n">
        <v>44310</v>
      </c>
      <c r="E3995" s="88" t="s">
        <v>18</v>
      </c>
      <c r="F3995" s="88" t="s">
        <v>19</v>
      </c>
      <c r="G3995" s="88" t="s">
        <v>129</v>
      </c>
      <c r="H3995" s="91" t="s">
        <v>38</v>
      </c>
      <c r="I3995" s="92" t="n">
        <v>48</v>
      </c>
      <c r="J3995" s="93" t="n">
        <v>264</v>
      </c>
      <c r="K3995" s="94" t="n">
        <f aca="false">I3995 * J3995</f>
        <v>12672</v>
      </c>
      <c r="L3995" s="94" t="n">
        <f aca="false">K3995 *M3995</f>
        <v>2787.84</v>
      </c>
      <c r="M3995" s="95" t="n">
        <v>0.22</v>
      </c>
      <c r="N3995" s="88" t="s">
        <v>31</v>
      </c>
      <c r="O3995" s="91" t="s">
        <v>219</v>
      </c>
      <c r="P3995" s="0" t="str">
        <f aca="false">RIGHT(H3995,LEN(H3995) - FIND(" ", H3995))</f>
        <v>Apparel</v>
      </c>
    </row>
    <row r="3996" customFormat="false" ht="14.25" hidden="false" customHeight="true" outlineLevel="0" collapsed="false">
      <c r="B3996" s="88" t="s">
        <v>30</v>
      </c>
      <c r="C3996" s="89" t="n">
        <v>1197831</v>
      </c>
      <c r="D3996" s="90" t="n">
        <v>44310</v>
      </c>
      <c r="E3996" s="88" t="s">
        <v>40</v>
      </c>
      <c r="F3996" s="88" t="s">
        <v>155</v>
      </c>
      <c r="G3996" s="88" t="s">
        <v>122</v>
      </c>
      <c r="H3996" s="91" t="s">
        <v>44</v>
      </c>
      <c r="I3996" s="92" t="n">
        <v>32</v>
      </c>
      <c r="J3996" s="93" t="n">
        <v>162</v>
      </c>
      <c r="K3996" s="94" t="n">
        <f aca="false">I3996 * J3996</f>
        <v>5184</v>
      </c>
      <c r="L3996" s="94" t="n">
        <f aca="false">K3996 *M3996</f>
        <v>3058.56</v>
      </c>
      <c r="M3996" s="95" t="n">
        <v>0.59</v>
      </c>
      <c r="N3996" s="88" t="s">
        <v>31</v>
      </c>
      <c r="O3996" s="91" t="s">
        <v>219</v>
      </c>
      <c r="P3996" s="0" t="str">
        <f aca="false">RIGHT(H3996,LEN(H3996) - FIND(" ", H3996))</f>
        <v>Athletic Footwear</v>
      </c>
    </row>
    <row r="3997" customFormat="false" ht="14.25" hidden="false" customHeight="true" outlineLevel="0" collapsed="false">
      <c r="B3997" s="88" t="s">
        <v>13</v>
      </c>
      <c r="C3997" s="89" t="n">
        <v>1128299</v>
      </c>
      <c r="D3997" s="90" t="n">
        <v>44310</v>
      </c>
      <c r="E3997" s="88" t="s">
        <v>34</v>
      </c>
      <c r="F3997" s="88" t="s">
        <v>161</v>
      </c>
      <c r="G3997" s="88" t="s">
        <v>152</v>
      </c>
      <c r="H3997" s="91" t="s">
        <v>32</v>
      </c>
      <c r="I3997" s="92" t="n">
        <v>38</v>
      </c>
      <c r="J3997" s="93" t="n">
        <v>147</v>
      </c>
      <c r="K3997" s="94" t="n">
        <f aca="false">I3997 * J3997</f>
        <v>5586</v>
      </c>
      <c r="L3997" s="94" t="n">
        <f aca="false">K3997 *M3997</f>
        <v>2066.82</v>
      </c>
      <c r="M3997" s="95" t="n">
        <v>0.37</v>
      </c>
      <c r="N3997" s="88" t="s">
        <v>31</v>
      </c>
      <c r="O3997" s="91" t="s">
        <v>218</v>
      </c>
      <c r="P3997" s="0" t="str">
        <f aca="false">RIGHT(H3997,LEN(H3997) - FIND(" ", H3997))</f>
        <v>Street Footwear</v>
      </c>
    </row>
    <row r="3998" customFormat="false" ht="14.25" hidden="false" customHeight="true" outlineLevel="0" collapsed="false">
      <c r="B3998" s="88" t="s">
        <v>13</v>
      </c>
      <c r="C3998" s="89" t="n">
        <v>1128299</v>
      </c>
      <c r="D3998" s="90" t="n">
        <v>44310</v>
      </c>
      <c r="E3998" s="88" t="s">
        <v>34</v>
      </c>
      <c r="F3998" s="88" t="s">
        <v>161</v>
      </c>
      <c r="G3998" s="88" t="s">
        <v>152</v>
      </c>
      <c r="H3998" s="91" t="s">
        <v>24</v>
      </c>
      <c r="I3998" s="92" t="n">
        <v>44</v>
      </c>
      <c r="J3998" s="93" t="n">
        <v>85</v>
      </c>
      <c r="K3998" s="94" t="n">
        <f aca="false">I3998 * J3998</f>
        <v>3740</v>
      </c>
      <c r="L3998" s="94" t="n">
        <f aca="false">K3998 *M3998</f>
        <v>1533.4</v>
      </c>
      <c r="M3998" s="95" t="n">
        <v>0.41</v>
      </c>
      <c r="N3998" s="88" t="s">
        <v>31</v>
      </c>
      <c r="O3998" s="91" t="s">
        <v>218</v>
      </c>
      <c r="P3998" s="0" t="str">
        <f aca="false">RIGHT(H3998,LEN(H3998) - FIND(" ", H3998))</f>
        <v>Athletic Footwear</v>
      </c>
    </row>
    <row r="3999" customFormat="false" ht="14.25" hidden="false" customHeight="true" outlineLevel="0" collapsed="false">
      <c r="B3999" s="88" t="s">
        <v>13</v>
      </c>
      <c r="C3999" s="89" t="n">
        <v>1128299</v>
      </c>
      <c r="D3999" s="90" t="n">
        <v>44310</v>
      </c>
      <c r="E3999" s="88" t="s">
        <v>34</v>
      </c>
      <c r="F3999" s="88" t="s">
        <v>161</v>
      </c>
      <c r="G3999" s="88" t="s">
        <v>152</v>
      </c>
      <c r="H3999" s="91" t="s">
        <v>48</v>
      </c>
      <c r="I3999" s="92" t="n">
        <v>41</v>
      </c>
      <c r="J3999" s="93" t="n">
        <v>114</v>
      </c>
      <c r="K3999" s="94" t="n">
        <f aca="false">I3999 * J3999</f>
        <v>4674</v>
      </c>
      <c r="L3999" s="94" t="n">
        <f aca="false">K3999 *M3999</f>
        <v>1729.38</v>
      </c>
      <c r="M3999" s="95" t="n">
        <v>0.37</v>
      </c>
      <c r="N3999" s="88" t="s">
        <v>31</v>
      </c>
      <c r="O3999" s="91" t="s">
        <v>219</v>
      </c>
      <c r="P3999" s="0" t="str">
        <f aca="false">RIGHT(H3999,LEN(H3999) - FIND(" ", H3999))</f>
        <v>Street Footwear</v>
      </c>
    </row>
    <row r="4000" customFormat="false" ht="14.25" hidden="false" customHeight="true" outlineLevel="0" collapsed="false">
      <c r="B4000" s="88" t="s">
        <v>13</v>
      </c>
      <c r="C4000" s="89" t="n">
        <v>1128299</v>
      </c>
      <c r="D4000" s="90" t="n">
        <v>44310</v>
      </c>
      <c r="E4000" s="88" t="s">
        <v>34</v>
      </c>
      <c r="F4000" s="88" t="s">
        <v>161</v>
      </c>
      <c r="G4000" s="88" t="s">
        <v>152</v>
      </c>
      <c r="H4000" s="91" t="s">
        <v>44</v>
      </c>
      <c r="I4000" s="92" t="n">
        <v>32</v>
      </c>
      <c r="J4000" s="93" t="n">
        <v>68</v>
      </c>
      <c r="K4000" s="94" t="n">
        <f aca="false">I4000 * J4000</f>
        <v>2176</v>
      </c>
      <c r="L4000" s="94" t="n">
        <f aca="false">K4000 *M4000</f>
        <v>913.92</v>
      </c>
      <c r="M4000" s="95" t="n">
        <v>0.42</v>
      </c>
      <c r="N4000" s="88" t="s">
        <v>31</v>
      </c>
      <c r="O4000" s="91" t="s">
        <v>219</v>
      </c>
      <c r="P4000" s="0" t="str">
        <f aca="false">RIGHT(H4000,LEN(H4000) - FIND(" ", H4000))</f>
        <v>Athletic Footwear</v>
      </c>
    </row>
    <row r="4001" customFormat="false" ht="14.25" hidden="false" customHeight="true" outlineLevel="0" collapsed="false">
      <c r="B4001" s="88" t="s">
        <v>13</v>
      </c>
      <c r="C4001" s="89" t="n">
        <v>1128299</v>
      </c>
      <c r="D4001" s="90" t="n">
        <v>44310</v>
      </c>
      <c r="E4001" s="88" t="s">
        <v>34</v>
      </c>
      <c r="F4001" s="88" t="s">
        <v>161</v>
      </c>
      <c r="G4001" s="88" t="s">
        <v>152</v>
      </c>
      <c r="H4001" s="91" t="s">
        <v>16</v>
      </c>
      <c r="I4001" s="92" t="n">
        <v>40</v>
      </c>
      <c r="J4001" s="93" t="n">
        <v>40</v>
      </c>
      <c r="K4001" s="94" t="n">
        <f aca="false">I4001 * J4001</f>
        <v>1600</v>
      </c>
      <c r="L4001" s="94" t="n">
        <f aca="false">K4001 *M4001</f>
        <v>672</v>
      </c>
      <c r="M4001" s="95" t="n">
        <v>0.42</v>
      </c>
      <c r="N4001" s="88" t="s">
        <v>31</v>
      </c>
      <c r="O4001" s="91" t="s">
        <v>218</v>
      </c>
      <c r="P4001" s="0" t="str">
        <f aca="false">RIGHT(H4001,LEN(H4001) - FIND(" ", H4001))</f>
        <v>Apparel</v>
      </c>
    </row>
    <row r="4002" customFormat="false" ht="14.25" hidden="false" customHeight="true" outlineLevel="0" collapsed="false">
      <c r="B4002" s="88" t="s">
        <v>13</v>
      </c>
      <c r="C4002" s="89" t="n">
        <v>1128299</v>
      </c>
      <c r="D4002" s="90" t="n">
        <v>44310</v>
      </c>
      <c r="E4002" s="88" t="s">
        <v>34</v>
      </c>
      <c r="F4002" s="88" t="s">
        <v>161</v>
      </c>
      <c r="G4002" s="88" t="s">
        <v>152</v>
      </c>
      <c r="H4002" s="91" t="s">
        <v>38</v>
      </c>
      <c r="I4002" s="92" t="n">
        <v>47</v>
      </c>
      <c r="J4002" s="93" t="n">
        <v>90</v>
      </c>
      <c r="K4002" s="94" t="n">
        <f aca="false">I4002 * J4002</f>
        <v>4230</v>
      </c>
      <c r="L4002" s="94" t="n">
        <f aca="false">K4002 *M4002</f>
        <v>1522.8</v>
      </c>
      <c r="M4002" s="95" t="n">
        <v>0.36</v>
      </c>
      <c r="N4002" s="88" t="s">
        <v>31</v>
      </c>
      <c r="O4002" s="91" t="s">
        <v>219</v>
      </c>
      <c r="P4002" s="0" t="str">
        <f aca="false">RIGHT(H4002,LEN(H4002) - FIND(" ", H4002))</f>
        <v>Apparel</v>
      </c>
    </row>
    <row r="4003" customFormat="false" ht="14.25" hidden="false" customHeight="true" outlineLevel="0" collapsed="false">
      <c r="B4003" s="88" t="s">
        <v>43</v>
      </c>
      <c r="C4003" s="89" t="n">
        <v>1128299</v>
      </c>
      <c r="D4003" s="90" t="n">
        <v>44310</v>
      </c>
      <c r="E4003" s="88" t="s">
        <v>18</v>
      </c>
      <c r="F4003" s="88" t="s">
        <v>147</v>
      </c>
      <c r="G4003" s="88" t="s">
        <v>168</v>
      </c>
      <c r="H4003" s="91" t="s">
        <v>32</v>
      </c>
      <c r="I4003" s="92" t="n">
        <v>44</v>
      </c>
      <c r="J4003" s="93" t="n">
        <v>166</v>
      </c>
      <c r="K4003" s="94" t="n">
        <f aca="false">I4003 * J4003</f>
        <v>7304</v>
      </c>
      <c r="L4003" s="94" t="n">
        <f aca="false">K4003 *M4003</f>
        <v>2848.56</v>
      </c>
      <c r="M4003" s="95" t="n">
        <v>0.39</v>
      </c>
      <c r="N4003" s="88" t="s">
        <v>31</v>
      </c>
      <c r="O4003" s="91" t="s">
        <v>218</v>
      </c>
      <c r="P4003" s="0" t="str">
        <f aca="false">RIGHT(H4003,LEN(H4003) - FIND(" ", H4003))</f>
        <v>Street Footwear</v>
      </c>
    </row>
    <row r="4004" customFormat="false" ht="14.25" hidden="false" customHeight="true" outlineLevel="0" collapsed="false">
      <c r="B4004" s="88" t="s">
        <v>43</v>
      </c>
      <c r="C4004" s="89" t="n">
        <v>1128299</v>
      </c>
      <c r="D4004" s="90" t="n">
        <v>44310</v>
      </c>
      <c r="E4004" s="88" t="s">
        <v>18</v>
      </c>
      <c r="F4004" s="88" t="s">
        <v>147</v>
      </c>
      <c r="G4004" s="88" t="s">
        <v>168</v>
      </c>
      <c r="H4004" s="91" t="s">
        <v>24</v>
      </c>
      <c r="I4004" s="92" t="n">
        <v>39</v>
      </c>
      <c r="J4004" s="93" t="n">
        <v>88</v>
      </c>
      <c r="K4004" s="94" t="n">
        <f aca="false">I4004 * J4004</f>
        <v>3432</v>
      </c>
      <c r="L4004" s="94" t="n">
        <f aca="false">K4004 *M4004</f>
        <v>1407.12</v>
      </c>
      <c r="M4004" s="95" t="n">
        <v>0.41</v>
      </c>
      <c r="N4004" s="88" t="s">
        <v>31</v>
      </c>
      <c r="O4004" s="91" t="s">
        <v>218</v>
      </c>
      <c r="P4004" s="0" t="str">
        <f aca="false">RIGHT(H4004,LEN(H4004) - FIND(" ", H4004))</f>
        <v>Athletic Footwear</v>
      </c>
    </row>
    <row r="4005" customFormat="false" ht="14.25" hidden="false" customHeight="true" outlineLevel="0" collapsed="false">
      <c r="B4005" s="88" t="s">
        <v>43</v>
      </c>
      <c r="C4005" s="89" t="n">
        <v>1128299</v>
      </c>
      <c r="D4005" s="90" t="n">
        <v>44310</v>
      </c>
      <c r="E4005" s="88" t="s">
        <v>18</v>
      </c>
      <c r="F4005" s="88" t="s">
        <v>147</v>
      </c>
      <c r="G4005" s="88" t="s">
        <v>168</v>
      </c>
      <c r="H4005" s="91" t="s">
        <v>48</v>
      </c>
      <c r="I4005" s="92" t="n">
        <v>47</v>
      </c>
      <c r="J4005" s="93" t="n">
        <v>114</v>
      </c>
      <c r="K4005" s="94" t="n">
        <f aca="false">I4005 * J4005</f>
        <v>5358</v>
      </c>
      <c r="L4005" s="94" t="n">
        <f aca="false">K4005 *M4005</f>
        <v>2196.78</v>
      </c>
      <c r="M4005" s="95" t="n">
        <v>0.41</v>
      </c>
      <c r="N4005" s="88" t="s">
        <v>31</v>
      </c>
      <c r="O4005" s="91" t="s">
        <v>219</v>
      </c>
      <c r="P4005" s="0" t="str">
        <f aca="false">RIGHT(H4005,LEN(H4005) - FIND(" ", H4005))</f>
        <v>Street Footwear</v>
      </c>
    </row>
    <row r="4006" customFormat="false" ht="14.25" hidden="false" customHeight="true" outlineLevel="0" collapsed="false">
      <c r="B4006" s="88" t="s">
        <v>43</v>
      </c>
      <c r="C4006" s="89" t="n">
        <v>1128299</v>
      </c>
      <c r="D4006" s="90" t="n">
        <v>44310</v>
      </c>
      <c r="E4006" s="88" t="s">
        <v>18</v>
      </c>
      <c r="F4006" s="88" t="s">
        <v>147</v>
      </c>
      <c r="G4006" s="88" t="s">
        <v>168</v>
      </c>
      <c r="H4006" s="91" t="s">
        <v>44</v>
      </c>
      <c r="I4006" s="92" t="n">
        <v>34</v>
      </c>
      <c r="J4006" s="93" t="n">
        <v>70</v>
      </c>
      <c r="K4006" s="94" t="n">
        <f aca="false">I4006 * J4006</f>
        <v>2380</v>
      </c>
      <c r="L4006" s="94" t="n">
        <f aca="false">K4006 *M4006</f>
        <v>880.6</v>
      </c>
      <c r="M4006" s="95" t="n">
        <v>0.37</v>
      </c>
      <c r="N4006" s="88" t="s">
        <v>31</v>
      </c>
      <c r="O4006" s="91" t="s">
        <v>219</v>
      </c>
      <c r="P4006" s="0" t="str">
        <f aca="false">RIGHT(H4006,LEN(H4006) - FIND(" ", H4006))</f>
        <v>Athletic Footwear</v>
      </c>
    </row>
    <row r="4007" customFormat="false" ht="14.25" hidden="false" customHeight="true" outlineLevel="0" collapsed="false">
      <c r="B4007" s="88" t="s">
        <v>43</v>
      </c>
      <c r="C4007" s="89" t="n">
        <v>1128299</v>
      </c>
      <c r="D4007" s="90" t="n">
        <v>44310</v>
      </c>
      <c r="E4007" s="88" t="s">
        <v>18</v>
      </c>
      <c r="F4007" s="88" t="s">
        <v>147</v>
      </c>
      <c r="G4007" s="88" t="s">
        <v>168</v>
      </c>
      <c r="H4007" s="91" t="s">
        <v>16</v>
      </c>
      <c r="I4007" s="92" t="n">
        <v>36</v>
      </c>
      <c r="J4007" s="93" t="n">
        <v>39</v>
      </c>
      <c r="K4007" s="94" t="n">
        <f aca="false">I4007 * J4007</f>
        <v>1404</v>
      </c>
      <c r="L4007" s="94" t="n">
        <f aca="false">K4007 *M4007</f>
        <v>589.68</v>
      </c>
      <c r="M4007" s="95" t="n">
        <v>0.42</v>
      </c>
      <c r="N4007" s="88" t="s">
        <v>31</v>
      </c>
      <c r="O4007" s="91" t="s">
        <v>218</v>
      </c>
      <c r="P4007" s="0" t="str">
        <f aca="false">RIGHT(H4007,LEN(H4007) - FIND(" ", H4007))</f>
        <v>Apparel</v>
      </c>
    </row>
    <row r="4008" customFormat="false" ht="14.25" hidden="false" customHeight="true" outlineLevel="0" collapsed="false">
      <c r="B4008" s="88" t="s">
        <v>43</v>
      </c>
      <c r="C4008" s="89" t="n">
        <v>1128299</v>
      </c>
      <c r="D4008" s="90" t="n">
        <v>44310</v>
      </c>
      <c r="E4008" s="88" t="s">
        <v>18</v>
      </c>
      <c r="F4008" s="88" t="s">
        <v>147</v>
      </c>
      <c r="G4008" s="88" t="s">
        <v>168</v>
      </c>
      <c r="H4008" s="91" t="s">
        <v>38</v>
      </c>
      <c r="I4008" s="92" t="n">
        <v>49</v>
      </c>
      <c r="J4008" s="93" t="n">
        <v>90</v>
      </c>
      <c r="K4008" s="94" t="n">
        <f aca="false">I4008 * J4008</f>
        <v>4410</v>
      </c>
      <c r="L4008" s="94" t="n">
        <f aca="false">K4008 *M4008</f>
        <v>1499.4</v>
      </c>
      <c r="M4008" s="95" t="n">
        <v>0.34</v>
      </c>
      <c r="N4008" s="88" t="s">
        <v>31</v>
      </c>
      <c r="O4008" s="91" t="s">
        <v>219</v>
      </c>
      <c r="P4008" s="0" t="str">
        <f aca="false">RIGHT(H4008,LEN(H4008) - FIND(" ", H4008))</f>
        <v>Apparel</v>
      </c>
    </row>
    <row r="4009" customFormat="false" ht="14.25" hidden="false" customHeight="true" outlineLevel="0" collapsed="false">
      <c r="B4009" s="88" t="s">
        <v>22</v>
      </c>
      <c r="C4009" s="89" t="n">
        <v>1189833</v>
      </c>
      <c r="D4009" s="90" t="n">
        <v>44311</v>
      </c>
      <c r="E4009" s="88" t="s">
        <v>18</v>
      </c>
      <c r="F4009" s="88" t="s">
        <v>19</v>
      </c>
      <c r="G4009" s="88" t="s">
        <v>129</v>
      </c>
      <c r="H4009" s="91" t="s">
        <v>32</v>
      </c>
      <c r="I4009" s="92" t="n">
        <v>45</v>
      </c>
      <c r="J4009" s="93" t="n">
        <v>950</v>
      </c>
      <c r="K4009" s="94" t="n">
        <f aca="false">I4009 * J4009</f>
        <v>42750</v>
      </c>
      <c r="L4009" s="94" t="n">
        <f aca="false">K4009 *M4009</f>
        <v>17100</v>
      </c>
      <c r="M4009" s="95" t="n">
        <v>0.4</v>
      </c>
      <c r="N4009" s="88" t="s">
        <v>31</v>
      </c>
      <c r="O4009" s="91" t="s">
        <v>218</v>
      </c>
      <c r="P4009" s="0" t="str">
        <f aca="false">RIGHT(H4009,LEN(H4009) - FIND(" ", H4009))</f>
        <v>Street Footwear</v>
      </c>
    </row>
    <row r="4010" customFormat="false" ht="14.25" hidden="false" customHeight="true" outlineLevel="0" collapsed="false">
      <c r="B4010" s="88" t="s">
        <v>30</v>
      </c>
      <c r="C4010" s="89" t="n">
        <v>1197831</v>
      </c>
      <c r="D4010" s="90" t="n">
        <v>44311</v>
      </c>
      <c r="E4010" s="88" t="s">
        <v>40</v>
      </c>
      <c r="F4010" s="88" t="s">
        <v>155</v>
      </c>
      <c r="G4010" s="88" t="s">
        <v>122</v>
      </c>
      <c r="H4010" s="91" t="s">
        <v>16</v>
      </c>
      <c r="I4010" s="92" t="n">
        <v>50</v>
      </c>
      <c r="J4010" s="93" t="n">
        <v>475</v>
      </c>
      <c r="K4010" s="94" t="n">
        <f aca="false">I4010 * J4010</f>
        <v>23750</v>
      </c>
      <c r="L4010" s="94" t="n">
        <f aca="false">K4010 *M4010</f>
        <v>9500</v>
      </c>
      <c r="M4010" s="95" t="n">
        <v>0.4</v>
      </c>
      <c r="N4010" s="88" t="s">
        <v>31</v>
      </c>
      <c r="O4010" s="91" t="s">
        <v>218</v>
      </c>
      <c r="P4010" s="0" t="str">
        <f aca="false">RIGHT(H4010,LEN(H4010) - FIND(" ", H4010))</f>
        <v>Apparel</v>
      </c>
    </row>
    <row r="4011" customFormat="false" ht="14.25" hidden="false" customHeight="true" outlineLevel="0" collapsed="false">
      <c r="B4011" s="88" t="s">
        <v>22</v>
      </c>
      <c r="C4011" s="89" t="n">
        <v>1189833</v>
      </c>
      <c r="D4011" s="90" t="n">
        <v>44311</v>
      </c>
      <c r="E4011" s="88" t="s">
        <v>18</v>
      </c>
      <c r="F4011" s="88" t="s">
        <v>19</v>
      </c>
      <c r="G4011" s="88" t="s">
        <v>129</v>
      </c>
      <c r="H4011" s="91" t="s">
        <v>32</v>
      </c>
      <c r="I4011" s="92" t="n">
        <v>41</v>
      </c>
      <c r="J4011" s="93" t="n">
        <v>238</v>
      </c>
      <c r="K4011" s="94" t="n">
        <f aca="false">I4011 * J4011</f>
        <v>9758</v>
      </c>
      <c r="L4011" s="94" t="n">
        <f aca="false">K4011 *M4011</f>
        <v>4976.58</v>
      </c>
      <c r="M4011" s="95" t="n">
        <v>0.51</v>
      </c>
      <c r="N4011" s="88" t="s">
        <v>23</v>
      </c>
      <c r="O4011" s="91" t="s">
        <v>218</v>
      </c>
      <c r="P4011" s="0" t="str">
        <f aca="false">RIGHT(H4011,LEN(H4011) - FIND(" ", H4011))</f>
        <v>Street Footwear</v>
      </c>
    </row>
    <row r="4012" customFormat="false" ht="14.25" hidden="false" customHeight="true" outlineLevel="0" collapsed="false">
      <c r="B4012" s="88" t="s">
        <v>30</v>
      </c>
      <c r="C4012" s="89" t="n">
        <v>1197831</v>
      </c>
      <c r="D4012" s="90" t="n">
        <v>44311</v>
      </c>
      <c r="E4012" s="88" t="s">
        <v>40</v>
      </c>
      <c r="F4012" s="88" t="s">
        <v>155</v>
      </c>
      <c r="G4012" s="88" t="s">
        <v>122</v>
      </c>
      <c r="H4012" s="91" t="s">
        <v>16</v>
      </c>
      <c r="I4012" s="92" t="n">
        <v>49</v>
      </c>
      <c r="J4012" s="93" t="n">
        <v>133</v>
      </c>
      <c r="K4012" s="94" t="n">
        <f aca="false">I4012 * J4012</f>
        <v>6517</v>
      </c>
      <c r="L4012" s="94" t="n">
        <f aca="false">K4012 *M4012</f>
        <v>3454.01</v>
      </c>
      <c r="M4012" s="95" t="n">
        <v>0.53</v>
      </c>
      <c r="N4012" s="88" t="s">
        <v>23</v>
      </c>
      <c r="O4012" s="91" t="s">
        <v>218</v>
      </c>
      <c r="P4012" s="0" t="str">
        <f aca="false">RIGHT(H4012,LEN(H4012) - FIND(" ", H4012))</f>
        <v>Apparel</v>
      </c>
    </row>
    <row r="4013" customFormat="false" ht="14.25" hidden="false" customHeight="true" outlineLevel="0" collapsed="false">
      <c r="B4013" s="88" t="s">
        <v>22</v>
      </c>
      <c r="C4013" s="89" t="n">
        <v>1189833</v>
      </c>
      <c r="D4013" s="90" t="n">
        <v>44311</v>
      </c>
      <c r="E4013" s="88" t="s">
        <v>18</v>
      </c>
      <c r="F4013" s="88" t="s">
        <v>19</v>
      </c>
      <c r="G4013" s="88" t="s">
        <v>129</v>
      </c>
      <c r="H4013" s="91" t="s">
        <v>32</v>
      </c>
      <c r="I4013" s="92" t="n">
        <v>30</v>
      </c>
      <c r="J4013" s="93" t="n">
        <v>285</v>
      </c>
      <c r="K4013" s="94" t="n">
        <f aca="false">I4013 * J4013</f>
        <v>8550</v>
      </c>
      <c r="L4013" s="94" t="n">
        <f aca="false">K4013 *M4013</f>
        <v>4018.5</v>
      </c>
      <c r="M4013" s="95" t="n">
        <v>0.47</v>
      </c>
      <c r="N4013" s="88" t="s">
        <v>31</v>
      </c>
      <c r="O4013" s="91" t="s">
        <v>218</v>
      </c>
      <c r="P4013" s="0" t="str">
        <f aca="false">RIGHT(H4013,LEN(H4013) - FIND(" ", H4013))</f>
        <v>Street Footwear</v>
      </c>
    </row>
    <row r="4014" customFormat="false" ht="14.25" hidden="false" customHeight="true" outlineLevel="0" collapsed="false">
      <c r="B4014" s="88" t="s">
        <v>30</v>
      </c>
      <c r="C4014" s="89" t="n">
        <v>1197831</v>
      </c>
      <c r="D4014" s="90" t="n">
        <v>44311</v>
      </c>
      <c r="E4014" s="88" t="s">
        <v>40</v>
      </c>
      <c r="F4014" s="88" t="s">
        <v>155</v>
      </c>
      <c r="G4014" s="88" t="s">
        <v>122</v>
      </c>
      <c r="H4014" s="91" t="s">
        <v>16</v>
      </c>
      <c r="I4014" s="92" t="n">
        <v>35</v>
      </c>
      <c r="J4014" s="93" t="n">
        <v>143</v>
      </c>
      <c r="K4014" s="94" t="n">
        <f aca="false">I4014 * J4014</f>
        <v>5005</v>
      </c>
      <c r="L4014" s="94" t="n">
        <f aca="false">K4014 *M4014</f>
        <v>2252.25</v>
      </c>
      <c r="M4014" s="95" t="n">
        <v>0.45</v>
      </c>
      <c r="N4014" s="88" t="s">
        <v>31</v>
      </c>
      <c r="O4014" s="91" t="s">
        <v>218</v>
      </c>
      <c r="P4014" s="0" t="str">
        <f aca="false">RIGHT(H4014,LEN(H4014) - FIND(" ", H4014))</f>
        <v>Apparel</v>
      </c>
    </row>
    <row r="4015" customFormat="false" ht="14.25" hidden="false" customHeight="true" outlineLevel="0" collapsed="false">
      <c r="B4015" s="88" t="s">
        <v>22</v>
      </c>
      <c r="C4015" s="89" t="n">
        <v>1189833</v>
      </c>
      <c r="D4015" s="90" t="n">
        <v>44312</v>
      </c>
      <c r="E4015" s="88" t="s">
        <v>18</v>
      </c>
      <c r="F4015" s="88" t="s">
        <v>19</v>
      </c>
      <c r="G4015" s="88" t="s">
        <v>129</v>
      </c>
      <c r="H4015" s="91" t="s">
        <v>24</v>
      </c>
      <c r="I4015" s="92" t="n">
        <v>50</v>
      </c>
      <c r="J4015" s="93" t="n">
        <v>800</v>
      </c>
      <c r="K4015" s="94" t="n">
        <f aca="false">I4015 * J4015</f>
        <v>40000</v>
      </c>
      <c r="L4015" s="94" t="n">
        <f aca="false">K4015 *M4015</f>
        <v>10000</v>
      </c>
      <c r="M4015" s="95" t="n">
        <v>0.25</v>
      </c>
      <c r="N4015" s="88" t="s">
        <v>31</v>
      </c>
      <c r="O4015" s="91" t="s">
        <v>218</v>
      </c>
      <c r="P4015" s="0" t="str">
        <f aca="false">RIGHT(H4015,LEN(H4015) - FIND(" ", H4015))</f>
        <v>Athletic Footwear</v>
      </c>
    </row>
    <row r="4016" customFormat="false" ht="14.25" hidden="false" customHeight="true" outlineLevel="0" collapsed="false">
      <c r="B4016" s="88" t="s">
        <v>30</v>
      </c>
      <c r="C4016" s="89" t="n">
        <v>1197831</v>
      </c>
      <c r="D4016" s="90" t="n">
        <v>44312</v>
      </c>
      <c r="E4016" s="88" t="s">
        <v>40</v>
      </c>
      <c r="F4016" s="88" t="s">
        <v>155</v>
      </c>
      <c r="G4016" s="88" t="s">
        <v>122</v>
      </c>
      <c r="H4016" s="91" t="s">
        <v>38</v>
      </c>
      <c r="I4016" s="92" t="n">
        <v>55</v>
      </c>
      <c r="J4016" s="93" t="n">
        <v>725</v>
      </c>
      <c r="K4016" s="94" t="n">
        <f aca="false">I4016 * J4016</f>
        <v>39875</v>
      </c>
      <c r="L4016" s="94" t="n">
        <f aca="false">K4016 *M4016</f>
        <v>23925</v>
      </c>
      <c r="M4016" s="95" t="n">
        <v>0.6</v>
      </c>
      <c r="N4016" s="88" t="s">
        <v>31</v>
      </c>
      <c r="O4016" s="91" t="s">
        <v>219</v>
      </c>
      <c r="P4016" s="0" t="str">
        <f aca="false">RIGHT(H4016,LEN(H4016) - FIND(" ", H4016))</f>
        <v>Apparel</v>
      </c>
    </row>
    <row r="4017" customFormat="false" ht="14.25" hidden="false" customHeight="true" outlineLevel="0" collapsed="false">
      <c r="B4017" s="88" t="s">
        <v>22</v>
      </c>
      <c r="C4017" s="89" t="n">
        <v>1128299</v>
      </c>
      <c r="D4017" s="90" t="n">
        <v>44312</v>
      </c>
      <c r="E4017" s="88" t="s">
        <v>18</v>
      </c>
      <c r="F4017" s="88" t="s">
        <v>134</v>
      </c>
      <c r="G4017" s="88" t="s">
        <v>71</v>
      </c>
      <c r="H4017" s="91" t="s">
        <v>32</v>
      </c>
      <c r="I4017" s="92" t="n">
        <v>55</v>
      </c>
      <c r="J4017" s="93" t="n">
        <v>550</v>
      </c>
      <c r="K4017" s="94" t="n">
        <f aca="false">I4017 * J4017</f>
        <v>30250</v>
      </c>
      <c r="L4017" s="94" t="n">
        <f aca="false">K4017 *M4017</f>
        <v>10587.5</v>
      </c>
      <c r="M4017" s="95" t="n">
        <v>0.35</v>
      </c>
      <c r="N4017" s="88" t="s">
        <v>23</v>
      </c>
      <c r="O4017" s="91" t="s">
        <v>218</v>
      </c>
      <c r="P4017" s="0" t="str">
        <f aca="false">RIGHT(H4017,LEN(H4017) - FIND(" ", H4017))</f>
        <v>Street Footwear</v>
      </c>
    </row>
    <row r="4018" customFormat="false" ht="14.25" hidden="false" customHeight="true" outlineLevel="0" collapsed="false">
      <c r="B4018" s="88" t="s">
        <v>22</v>
      </c>
      <c r="C4018" s="89" t="n">
        <v>1128299</v>
      </c>
      <c r="D4018" s="90" t="n">
        <v>44312</v>
      </c>
      <c r="E4018" s="88" t="s">
        <v>18</v>
      </c>
      <c r="F4018" s="88" t="s">
        <v>134</v>
      </c>
      <c r="G4018" s="88" t="s">
        <v>71</v>
      </c>
      <c r="H4018" s="91" t="s">
        <v>24</v>
      </c>
      <c r="I4018" s="92" t="n">
        <v>60</v>
      </c>
      <c r="J4018" s="93" t="n">
        <v>350</v>
      </c>
      <c r="K4018" s="94" t="n">
        <f aca="false">I4018 * J4018</f>
        <v>21000</v>
      </c>
      <c r="L4018" s="94" t="n">
        <f aca="false">K4018 *M4018</f>
        <v>8400</v>
      </c>
      <c r="M4018" s="95" t="n">
        <v>0.4</v>
      </c>
      <c r="N4018" s="88" t="s">
        <v>23</v>
      </c>
      <c r="O4018" s="91" t="s">
        <v>218</v>
      </c>
      <c r="P4018" s="0" t="str">
        <f aca="false">RIGHT(H4018,LEN(H4018) - FIND(" ", H4018))</f>
        <v>Athletic Footwear</v>
      </c>
    </row>
    <row r="4019" customFormat="false" ht="14.25" hidden="false" customHeight="true" outlineLevel="0" collapsed="false">
      <c r="B4019" s="88" t="s">
        <v>22</v>
      </c>
      <c r="C4019" s="89" t="n">
        <v>1128299</v>
      </c>
      <c r="D4019" s="90" t="n">
        <v>44312</v>
      </c>
      <c r="E4019" s="88" t="s">
        <v>18</v>
      </c>
      <c r="F4019" s="88" t="s">
        <v>134</v>
      </c>
      <c r="G4019" s="88" t="s">
        <v>71</v>
      </c>
      <c r="H4019" s="91" t="s">
        <v>48</v>
      </c>
      <c r="I4019" s="92" t="n">
        <v>60</v>
      </c>
      <c r="J4019" s="93" t="n">
        <v>400</v>
      </c>
      <c r="K4019" s="94" t="n">
        <f aca="false">I4019 * J4019</f>
        <v>24000</v>
      </c>
      <c r="L4019" s="94" t="n">
        <f aca="false">K4019 *M4019</f>
        <v>8400</v>
      </c>
      <c r="M4019" s="95" t="n">
        <v>0.35</v>
      </c>
      <c r="N4019" s="88" t="s">
        <v>23</v>
      </c>
      <c r="O4019" s="91" t="s">
        <v>219</v>
      </c>
      <c r="P4019" s="0" t="str">
        <f aca="false">RIGHT(H4019,LEN(H4019) - FIND(" ", H4019))</f>
        <v>Street Footwear</v>
      </c>
    </row>
    <row r="4020" customFormat="false" ht="14.25" hidden="false" customHeight="true" outlineLevel="0" collapsed="false">
      <c r="B4020" s="88" t="s">
        <v>22</v>
      </c>
      <c r="C4020" s="89" t="n">
        <v>1128299</v>
      </c>
      <c r="D4020" s="90" t="n">
        <v>44312</v>
      </c>
      <c r="E4020" s="88" t="s">
        <v>18</v>
      </c>
      <c r="F4020" s="88" t="s">
        <v>134</v>
      </c>
      <c r="G4020" s="88" t="s">
        <v>71</v>
      </c>
      <c r="H4020" s="91" t="s">
        <v>44</v>
      </c>
      <c r="I4020" s="92" t="n">
        <v>55</v>
      </c>
      <c r="J4020" s="93" t="n">
        <v>300</v>
      </c>
      <c r="K4020" s="94" t="n">
        <f aca="false">I4020 * J4020</f>
        <v>16500</v>
      </c>
      <c r="L4020" s="94" t="n">
        <f aca="false">K4020 *M4020</f>
        <v>5775</v>
      </c>
      <c r="M4020" s="95" t="n">
        <v>0.35</v>
      </c>
      <c r="N4020" s="88" t="s">
        <v>23</v>
      </c>
      <c r="O4020" s="91" t="s">
        <v>219</v>
      </c>
      <c r="P4020" s="0" t="str">
        <f aca="false">RIGHT(H4020,LEN(H4020) - FIND(" ", H4020))</f>
        <v>Athletic Footwear</v>
      </c>
    </row>
    <row r="4021" customFormat="false" ht="14.25" hidden="false" customHeight="true" outlineLevel="0" collapsed="false">
      <c r="B4021" s="88" t="s">
        <v>22</v>
      </c>
      <c r="C4021" s="89" t="n">
        <v>1128299</v>
      </c>
      <c r="D4021" s="90" t="n">
        <v>44312</v>
      </c>
      <c r="E4021" s="88" t="s">
        <v>18</v>
      </c>
      <c r="F4021" s="88" t="s">
        <v>134</v>
      </c>
      <c r="G4021" s="88" t="s">
        <v>71</v>
      </c>
      <c r="H4021" s="91" t="s">
        <v>16</v>
      </c>
      <c r="I4021" s="92" t="n">
        <v>60</v>
      </c>
      <c r="J4021" s="93" t="n">
        <v>200</v>
      </c>
      <c r="K4021" s="94" t="n">
        <f aca="false">I4021 * J4021</f>
        <v>12000</v>
      </c>
      <c r="L4021" s="94" t="n">
        <f aca="false">K4021 *M4021</f>
        <v>3600</v>
      </c>
      <c r="M4021" s="95" t="n">
        <v>0.3</v>
      </c>
      <c r="N4021" s="88" t="s">
        <v>23</v>
      </c>
      <c r="O4021" s="91" t="s">
        <v>218</v>
      </c>
      <c r="P4021" s="0" t="str">
        <f aca="false">RIGHT(H4021,LEN(H4021) - FIND(" ", H4021))</f>
        <v>Apparel</v>
      </c>
    </row>
    <row r="4022" customFormat="false" ht="14.25" hidden="false" customHeight="true" outlineLevel="0" collapsed="false">
      <c r="B4022" s="88" t="s">
        <v>22</v>
      </c>
      <c r="C4022" s="89" t="n">
        <v>1128299</v>
      </c>
      <c r="D4022" s="90" t="n">
        <v>44312</v>
      </c>
      <c r="E4022" s="88" t="s">
        <v>18</v>
      </c>
      <c r="F4022" s="88" t="s">
        <v>134</v>
      </c>
      <c r="G4022" s="88" t="s">
        <v>71</v>
      </c>
      <c r="H4022" s="91" t="s">
        <v>38</v>
      </c>
      <c r="I4022" s="92" t="n">
        <v>75</v>
      </c>
      <c r="J4022" s="93" t="n">
        <v>375</v>
      </c>
      <c r="K4022" s="94" t="n">
        <f aca="false">I4022 * J4022</f>
        <v>28125</v>
      </c>
      <c r="L4022" s="94" t="n">
        <f aca="false">K4022 *M4022</f>
        <v>7031.25</v>
      </c>
      <c r="M4022" s="95" t="n">
        <v>0.25</v>
      </c>
      <c r="N4022" s="88" t="s">
        <v>23</v>
      </c>
      <c r="O4022" s="91" t="s">
        <v>219</v>
      </c>
      <c r="P4022" s="0" t="str">
        <f aca="false">RIGHT(H4022,LEN(H4022) - FIND(" ", H4022))</f>
        <v>Apparel</v>
      </c>
    </row>
    <row r="4023" customFormat="false" ht="14.25" hidden="false" customHeight="true" outlineLevel="0" collapsed="false">
      <c r="B4023" s="88" t="s">
        <v>22</v>
      </c>
      <c r="C4023" s="89" t="n">
        <v>1189833</v>
      </c>
      <c r="D4023" s="90" t="n">
        <v>44312</v>
      </c>
      <c r="E4023" s="88" t="s">
        <v>18</v>
      </c>
      <c r="F4023" s="88" t="s">
        <v>19</v>
      </c>
      <c r="G4023" s="88" t="s">
        <v>129</v>
      </c>
      <c r="H4023" s="91" t="s">
        <v>24</v>
      </c>
      <c r="I4023" s="92" t="n">
        <v>46</v>
      </c>
      <c r="J4023" s="93" t="n">
        <v>216</v>
      </c>
      <c r="K4023" s="94" t="n">
        <f aca="false">I4023 * J4023</f>
        <v>9936</v>
      </c>
      <c r="L4023" s="94" t="n">
        <f aca="false">K4023 *M4023</f>
        <v>3775.68</v>
      </c>
      <c r="M4023" s="95" t="n">
        <v>0.38</v>
      </c>
      <c r="N4023" s="88" t="s">
        <v>23</v>
      </c>
      <c r="O4023" s="91" t="s">
        <v>218</v>
      </c>
      <c r="P4023" s="0" t="str">
        <f aca="false">RIGHT(H4023,LEN(H4023) - FIND(" ", H4023))</f>
        <v>Athletic Footwear</v>
      </c>
    </row>
    <row r="4024" customFormat="false" ht="14.25" hidden="false" customHeight="true" outlineLevel="0" collapsed="false">
      <c r="B4024" s="88" t="s">
        <v>30</v>
      </c>
      <c r="C4024" s="89" t="n">
        <v>1197831</v>
      </c>
      <c r="D4024" s="90" t="n">
        <v>44312</v>
      </c>
      <c r="E4024" s="88" t="s">
        <v>40</v>
      </c>
      <c r="F4024" s="88" t="s">
        <v>155</v>
      </c>
      <c r="G4024" s="88" t="s">
        <v>122</v>
      </c>
      <c r="H4024" s="91" t="s">
        <v>38</v>
      </c>
      <c r="I4024" s="92" t="n">
        <v>53</v>
      </c>
      <c r="J4024" s="93" t="n">
        <v>181</v>
      </c>
      <c r="K4024" s="94" t="n">
        <f aca="false">I4024 * J4024</f>
        <v>9593</v>
      </c>
      <c r="L4024" s="94" t="n">
        <f aca="false">K4024 *M4024</f>
        <v>6811.03</v>
      </c>
      <c r="M4024" s="95" t="n">
        <v>0.71</v>
      </c>
      <c r="N4024" s="88" t="s">
        <v>23</v>
      </c>
      <c r="O4024" s="91" t="s">
        <v>219</v>
      </c>
      <c r="P4024" s="0" t="str">
        <f aca="false">RIGHT(H4024,LEN(H4024) - FIND(" ", H4024))</f>
        <v>Apparel</v>
      </c>
    </row>
    <row r="4025" customFormat="false" ht="14.25" hidden="false" customHeight="true" outlineLevel="0" collapsed="false">
      <c r="B4025" s="88" t="s">
        <v>22</v>
      </c>
      <c r="C4025" s="89" t="n">
        <v>1128299</v>
      </c>
      <c r="D4025" s="90" t="n">
        <v>44312</v>
      </c>
      <c r="E4025" s="88" t="s">
        <v>18</v>
      </c>
      <c r="F4025" s="88" t="s">
        <v>134</v>
      </c>
      <c r="G4025" s="88" t="s">
        <v>71</v>
      </c>
      <c r="H4025" s="91" t="s">
        <v>32</v>
      </c>
      <c r="I4025" s="92" t="n">
        <v>51</v>
      </c>
      <c r="J4025" s="93" t="n">
        <v>154</v>
      </c>
      <c r="K4025" s="94" t="n">
        <f aca="false">I4025 * J4025</f>
        <v>7854</v>
      </c>
      <c r="L4025" s="94" t="n">
        <f aca="false">K4025 *M4025</f>
        <v>3534.3</v>
      </c>
      <c r="M4025" s="95" t="n">
        <v>0.45</v>
      </c>
      <c r="N4025" s="88" t="s">
        <v>23</v>
      </c>
      <c r="O4025" s="91" t="s">
        <v>218</v>
      </c>
      <c r="P4025" s="0" t="str">
        <f aca="false">RIGHT(H4025,LEN(H4025) - FIND(" ", H4025))</f>
        <v>Street Footwear</v>
      </c>
    </row>
    <row r="4026" customFormat="false" ht="14.25" hidden="false" customHeight="true" outlineLevel="0" collapsed="false">
      <c r="B4026" s="88" t="s">
        <v>22</v>
      </c>
      <c r="C4026" s="89" t="n">
        <v>1128299</v>
      </c>
      <c r="D4026" s="90" t="n">
        <v>44312</v>
      </c>
      <c r="E4026" s="88" t="s">
        <v>18</v>
      </c>
      <c r="F4026" s="88" t="s">
        <v>134</v>
      </c>
      <c r="G4026" s="88" t="s">
        <v>71</v>
      </c>
      <c r="H4026" s="91" t="s">
        <v>24</v>
      </c>
      <c r="I4026" s="92" t="n">
        <v>59</v>
      </c>
      <c r="J4026" s="93" t="n">
        <v>98</v>
      </c>
      <c r="K4026" s="94" t="n">
        <f aca="false">I4026 * J4026</f>
        <v>5782</v>
      </c>
      <c r="L4026" s="94" t="n">
        <f aca="false">K4026 *M4026</f>
        <v>2891</v>
      </c>
      <c r="M4026" s="95" t="n">
        <v>0.5</v>
      </c>
      <c r="N4026" s="88" t="s">
        <v>23</v>
      </c>
      <c r="O4026" s="91" t="s">
        <v>218</v>
      </c>
      <c r="P4026" s="0" t="str">
        <f aca="false">RIGHT(H4026,LEN(H4026) - FIND(" ", H4026))</f>
        <v>Athletic Footwear</v>
      </c>
    </row>
    <row r="4027" customFormat="false" ht="14.25" hidden="false" customHeight="true" outlineLevel="0" collapsed="false">
      <c r="B4027" s="88" t="s">
        <v>22</v>
      </c>
      <c r="C4027" s="89" t="n">
        <v>1128299</v>
      </c>
      <c r="D4027" s="90" t="n">
        <v>44312</v>
      </c>
      <c r="E4027" s="88" t="s">
        <v>18</v>
      </c>
      <c r="F4027" s="88" t="s">
        <v>134</v>
      </c>
      <c r="G4027" s="88" t="s">
        <v>71</v>
      </c>
      <c r="H4027" s="91" t="s">
        <v>48</v>
      </c>
      <c r="I4027" s="92" t="n">
        <v>55</v>
      </c>
      <c r="J4027" s="93" t="n">
        <v>116</v>
      </c>
      <c r="K4027" s="94" t="n">
        <f aca="false">I4027 * J4027</f>
        <v>6380</v>
      </c>
      <c r="L4027" s="94" t="n">
        <f aca="false">K4027 *M4027</f>
        <v>3190</v>
      </c>
      <c r="M4027" s="95" t="n">
        <v>0.5</v>
      </c>
      <c r="N4027" s="88" t="s">
        <v>23</v>
      </c>
      <c r="O4027" s="91" t="s">
        <v>219</v>
      </c>
      <c r="P4027" s="0" t="str">
        <f aca="false">RIGHT(H4027,LEN(H4027) - FIND(" ", H4027))</f>
        <v>Street Footwear</v>
      </c>
    </row>
    <row r="4028" customFormat="false" ht="14.25" hidden="false" customHeight="true" outlineLevel="0" collapsed="false">
      <c r="B4028" s="88" t="s">
        <v>22</v>
      </c>
      <c r="C4028" s="89" t="n">
        <v>1128299</v>
      </c>
      <c r="D4028" s="90" t="n">
        <v>44312</v>
      </c>
      <c r="E4028" s="88" t="s">
        <v>18</v>
      </c>
      <c r="F4028" s="88" t="s">
        <v>134</v>
      </c>
      <c r="G4028" s="88" t="s">
        <v>71</v>
      </c>
      <c r="H4028" s="91" t="s">
        <v>44</v>
      </c>
      <c r="I4028" s="92" t="n">
        <v>54</v>
      </c>
      <c r="J4028" s="93" t="n">
        <v>87</v>
      </c>
      <c r="K4028" s="94" t="n">
        <f aca="false">I4028 * J4028</f>
        <v>4698</v>
      </c>
      <c r="L4028" s="94" t="n">
        <f aca="false">K4028 *M4028</f>
        <v>2161.08</v>
      </c>
      <c r="M4028" s="95" t="n">
        <v>0.46</v>
      </c>
      <c r="N4028" s="88" t="s">
        <v>23</v>
      </c>
      <c r="O4028" s="91" t="s">
        <v>219</v>
      </c>
      <c r="P4028" s="0" t="str">
        <f aca="false">RIGHT(H4028,LEN(H4028) - FIND(" ", H4028))</f>
        <v>Athletic Footwear</v>
      </c>
    </row>
    <row r="4029" customFormat="false" ht="14.25" hidden="false" customHeight="true" outlineLevel="0" collapsed="false">
      <c r="B4029" s="88" t="s">
        <v>22</v>
      </c>
      <c r="C4029" s="89" t="n">
        <v>1128299</v>
      </c>
      <c r="D4029" s="90" t="n">
        <v>44312</v>
      </c>
      <c r="E4029" s="88" t="s">
        <v>18</v>
      </c>
      <c r="F4029" s="88" t="s">
        <v>134</v>
      </c>
      <c r="G4029" s="88" t="s">
        <v>71</v>
      </c>
      <c r="H4029" s="91" t="s">
        <v>16</v>
      </c>
      <c r="I4029" s="92" t="n">
        <v>56</v>
      </c>
      <c r="J4029" s="93" t="n">
        <v>58</v>
      </c>
      <c r="K4029" s="94" t="n">
        <f aca="false">I4029 * J4029</f>
        <v>3248</v>
      </c>
      <c r="L4029" s="94" t="n">
        <f aca="false">K4029 *M4029</f>
        <v>1331.68</v>
      </c>
      <c r="M4029" s="95" t="n">
        <v>0.41</v>
      </c>
      <c r="N4029" s="88" t="s">
        <v>23</v>
      </c>
      <c r="O4029" s="91" t="s">
        <v>218</v>
      </c>
      <c r="P4029" s="0" t="str">
        <f aca="false">RIGHT(H4029,LEN(H4029) - FIND(" ", H4029))</f>
        <v>Apparel</v>
      </c>
    </row>
    <row r="4030" customFormat="false" ht="14.25" hidden="false" customHeight="true" outlineLevel="0" collapsed="false">
      <c r="B4030" s="88" t="s">
        <v>22</v>
      </c>
      <c r="C4030" s="89" t="n">
        <v>1128299</v>
      </c>
      <c r="D4030" s="90" t="n">
        <v>44312</v>
      </c>
      <c r="E4030" s="88" t="s">
        <v>18</v>
      </c>
      <c r="F4030" s="88" t="s">
        <v>134</v>
      </c>
      <c r="G4030" s="88" t="s">
        <v>71</v>
      </c>
      <c r="H4030" s="91" t="s">
        <v>38</v>
      </c>
      <c r="I4030" s="92" t="n">
        <v>69</v>
      </c>
      <c r="J4030" s="93" t="n">
        <v>101</v>
      </c>
      <c r="K4030" s="94" t="n">
        <f aca="false">I4030 * J4030</f>
        <v>6969</v>
      </c>
      <c r="L4030" s="94" t="n">
        <f aca="false">K4030 *M4030</f>
        <v>2648.22</v>
      </c>
      <c r="M4030" s="95" t="n">
        <v>0.38</v>
      </c>
      <c r="N4030" s="88" t="s">
        <v>23</v>
      </c>
      <c r="O4030" s="91" t="s">
        <v>219</v>
      </c>
      <c r="P4030" s="0" t="str">
        <f aca="false">RIGHT(H4030,LEN(H4030) - FIND(" ", H4030))</f>
        <v>Apparel</v>
      </c>
    </row>
    <row r="4031" customFormat="false" ht="14.25" hidden="false" customHeight="true" outlineLevel="0" collapsed="false">
      <c r="B4031" s="88" t="s">
        <v>22</v>
      </c>
      <c r="C4031" s="89" t="n">
        <v>1189833</v>
      </c>
      <c r="D4031" s="90" t="n">
        <v>44312</v>
      </c>
      <c r="E4031" s="88" t="s">
        <v>18</v>
      </c>
      <c r="F4031" s="88" t="s">
        <v>19</v>
      </c>
      <c r="G4031" s="88" t="s">
        <v>129</v>
      </c>
      <c r="H4031" s="91" t="s">
        <v>24</v>
      </c>
      <c r="I4031" s="92" t="n">
        <v>37</v>
      </c>
      <c r="J4031" s="93" t="n">
        <v>272</v>
      </c>
      <c r="K4031" s="94" t="n">
        <f aca="false">I4031 * J4031</f>
        <v>10064</v>
      </c>
      <c r="L4031" s="94" t="n">
        <f aca="false">K4031 *M4031</f>
        <v>2918.56</v>
      </c>
      <c r="M4031" s="95" t="n">
        <v>0.29</v>
      </c>
      <c r="N4031" s="88" t="s">
        <v>31</v>
      </c>
      <c r="O4031" s="91" t="s">
        <v>218</v>
      </c>
      <c r="P4031" s="0" t="str">
        <f aca="false">RIGHT(H4031,LEN(H4031) - FIND(" ", H4031))</f>
        <v>Athletic Footwear</v>
      </c>
    </row>
    <row r="4032" customFormat="false" ht="14.25" hidden="false" customHeight="true" outlineLevel="0" collapsed="false">
      <c r="B4032" s="88" t="s">
        <v>30</v>
      </c>
      <c r="C4032" s="89" t="n">
        <v>1197831</v>
      </c>
      <c r="D4032" s="90" t="n">
        <v>44312</v>
      </c>
      <c r="E4032" s="88" t="s">
        <v>40</v>
      </c>
      <c r="F4032" s="88" t="s">
        <v>155</v>
      </c>
      <c r="G4032" s="88" t="s">
        <v>122</v>
      </c>
      <c r="H4032" s="91" t="s">
        <v>38</v>
      </c>
      <c r="I4032" s="92" t="n">
        <v>40</v>
      </c>
      <c r="J4032" s="93" t="n">
        <v>232</v>
      </c>
      <c r="K4032" s="94" t="n">
        <f aca="false">I4032 * J4032</f>
        <v>9280</v>
      </c>
      <c r="L4032" s="94" t="n">
        <f aca="false">K4032 *M4032</f>
        <v>6217.6</v>
      </c>
      <c r="M4032" s="95" t="n">
        <v>0.67</v>
      </c>
      <c r="N4032" s="88" t="s">
        <v>31</v>
      </c>
      <c r="O4032" s="91" t="s">
        <v>219</v>
      </c>
      <c r="P4032" s="0" t="str">
        <f aca="false">RIGHT(H4032,LEN(H4032) - FIND(" ", H4032))</f>
        <v>Apparel</v>
      </c>
    </row>
    <row r="4033" customFormat="false" ht="14.25" hidden="false" customHeight="true" outlineLevel="0" collapsed="false">
      <c r="B4033" s="88" t="s">
        <v>22</v>
      </c>
      <c r="C4033" s="89" t="n">
        <v>1128299</v>
      </c>
      <c r="D4033" s="90" t="n">
        <v>44312</v>
      </c>
      <c r="E4033" s="88" t="s">
        <v>18</v>
      </c>
      <c r="F4033" s="88" t="s">
        <v>134</v>
      </c>
      <c r="G4033" s="88" t="s">
        <v>71</v>
      </c>
      <c r="H4033" s="91" t="s">
        <v>32</v>
      </c>
      <c r="I4033" s="92" t="n">
        <v>41</v>
      </c>
      <c r="J4033" s="93" t="n">
        <v>165</v>
      </c>
      <c r="K4033" s="94" t="n">
        <f aca="false">I4033 * J4033</f>
        <v>6765</v>
      </c>
      <c r="L4033" s="94" t="n">
        <f aca="false">K4033 *M4033</f>
        <v>2841.3</v>
      </c>
      <c r="M4033" s="95" t="n">
        <v>0.42</v>
      </c>
      <c r="N4033" s="88" t="s">
        <v>31</v>
      </c>
      <c r="O4033" s="91" t="s">
        <v>218</v>
      </c>
      <c r="P4033" s="0" t="str">
        <f aca="false">RIGHT(H4033,LEN(H4033) - FIND(" ", H4033))</f>
        <v>Street Footwear</v>
      </c>
    </row>
    <row r="4034" customFormat="false" ht="14.25" hidden="false" customHeight="true" outlineLevel="0" collapsed="false">
      <c r="B4034" s="88" t="s">
        <v>22</v>
      </c>
      <c r="C4034" s="89" t="n">
        <v>1128299</v>
      </c>
      <c r="D4034" s="90" t="n">
        <v>44312</v>
      </c>
      <c r="E4034" s="88" t="s">
        <v>18</v>
      </c>
      <c r="F4034" s="88" t="s">
        <v>134</v>
      </c>
      <c r="G4034" s="88" t="s">
        <v>71</v>
      </c>
      <c r="H4034" s="91" t="s">
        <v>24</v>
      </c>
      <c r="I4034" s="92" t="n">
        <v>43</v>
      </c>
      <c r="J4034" s="93" t="n">
        <v>109</v>
      </c>
      <c r="K4034" s="94" t="n">
        <f aca="false">I4034 * J4034</f>
        <v>4687</v>
      </c>
      <c r="L4034" s="94" t="n">
        <f aca="false">K4034 *M4034</f>
        <v>2156.02</v>
      </c>
      <c r="M4034" s="95" t="n">
        <v>0.46</v>
      </c>
      <c r="N4034" s="88" t="s">
        <v>31</v>
      </c>
      <c r="O4034" s="91" t="s">
        <v>218</v>
      </c>
      <c r="P4034" s="0" t="str">
        <f aca="false">RIGHT(H4034,LEN(H4034) - FIND(" ", H4034))</f>
        <v>Athletic Footwear</v>
      </c>
    </row>
    <row r="4035" customFormat="false" ht="14.25" hidden="false" customHeight="true" outlineLevel="0" collapsed="false">
      <c r="B4035" s="88" t="s">
        <v>22</v>
      </c>
      <c r="C4035" s="89" t="n">
        <v>1128299</v>
      </c>
      <c r="D4035" s="90" t="n">
        <v>44312</v>
      </c>
      <c r="E4035" s="88" t="s">
        <v>18</v>
      </c>
      <c r="F4035" s="88" t="s">
        <v>134</v>
      </c>
      <c r="G4035" s="88" t="s">
        <v>71</v>
      </c>
      <c r="H4035" s="91" t="s">
        <v>48</v>
      </c>
      <c r="I4035" s="92" t="n">
        <v>44</v>
      </c>
      <c r="J4035" s="93" t="n">
        <v>140</v>
      </c>
      <c r="K4035" s="94" t="n">
        <f aca="false">I4035 * J4035</f>
        <v>6160</v>
      </c>
      <c r="L4035" s="94" t="n">
        <f aca="false">K4035 *M4035</f>
        <v>2587.2</v>
      </c>
      <c r="M4035" s="95" t="n">
        <v>0.42</v>
      </c>
      <c r="N4035" s="88" t="s">
        <v>31</v>
      </c>
      <c r="O4035" s="91" t="s">
        <v>219</v>
      </c>
      <c r="P4035" s="0" t="str">
        <f aca="false">RIGHT(H4035,LEN(H4035) - FIND(" ", H4035))</f>
        <v>Street Footwear</v>
      </c>
    </row>
    <row r="4036" customFormat="false" ht="14.25" hidden="false" customHeight="true" outlineLevel="0" collapsed="false">
      <c r="B4036" s="88" t="s">
        <v>22</v>
      </c>
      <c r="C4036" s="89" t="n">
        <v>1128299</v>
      </c>
      <c r="D4036" s="90" t="n">
        <v>44312</v>
      </c>
      <c r="E4036" s="88" t="s">
        <v>18</v>
      </c>
      <c r="F4036" s="88" t="s">
        <v>134</v>
      </c>
      <c r="G4036" s="88" t="s">
        <v>71</v>
      </c>
      <c r="H4036" s="91" t="s">
        <v>44</v>
      </c>
      <c r="I4036" s="92" t="n">
        <v>37</v>
      </c>
      <c r="J4036" s="93" t="n">
        <v>96</v>
      </c>
      <c r="K4036" s="94" t="n">
        <f aca="false">I4036 * J4036</f>
        <v>3552</v>
      </c>
      <c r="L4036" s="94" t="n">
        <f aca="false">K4036 *M4036</f>
        <v>1385.28</v>
      </c>
      <c r="M4036" s="95" t="n">
        <v>0.39</v>
      </c>
      <c r="N4036" s="88" t="s">
        <v>31</v>
      </c>
      <c r="O4036" s="91" t="s">
        <v>219</v>
      </c>
      <c r="P4036" s="0" t="str">
        <f aca="false">RIGHT(H4036,LEN(H4036) - FIND(" ", H4036))</f>
        <v>Athletic Footwear</v>
      </c>
    </row>
    <row r="4037" customFormat="false" ht="14.25" hidden="false" customHeight="true" outlineLevel="0" collapsed="false">
      <c r="B4037" s="88" t="s">
        <v>22</v>
      </c>
      <c r="C4037" s="89" t="n">
        <v>1128299</v>
      </c>
      <c r="D4037" s="90" t="n">
        <v>44312</v>
      </c>
      <c r="E4037" s="88" t="s">
        <v>18</v>
      </c>
      <c r="F4037" s="88" t="s">
        <v>134</v>
      </c>
      <c r="G4037" s="88" t="s">
        <v>71</v>
      </c>
      <c r="H4037" s="91" t="s">
        <v>16</v>
      </c>
      <c r="I4037" s="92" t="n">
        <v>46</v>
      </c>
      <c r="J4037" s="93" t="n">
        <v>60</v>
      </c>
      <c r="K4037" s="94" t="n">
        <f aca="false">I4037 * J4037</f>
        <v>2760</v>
      </c>
      <c r="L4037" s="94" t="n">
        <f aca="false">K4037 *M4037</f>
        <v>966</v>
      </c>
      <c r="M4037" s="95" t="n">
        <v>0.35</v>
      </c>
      <c r="N4037" s="88" t="s">
        <v>31</v>
      </c>
      <c r="O4037" s="91" t="s">
        <v>218</v>
      </c>
      <c r="P4037" s="0" t="str">
        <f aca="false">RIGHT(H4037,LEN(H4037) - FIND(" ", H4037))</f>
        <v>Apparel</v>
      </c>
    </row>
    <row r="4038" customFormat="false" ht="14.25" hidden="false" customHeight="true" outlineLevel="0" collapsed="false">
      <c r="B4038" s="88" t="s">
        <v>22</v>
      </c>
      <c r="C4038" s="89" t="n">
        <v>1128299</v>
      </c>
      <c r="D4038" s="90" t="n">
        <v>44312</v>
      </c>
      <c r="E4038" s="88" t="s">
        <v>18</v>
      </c>
      <c r="F4038" s="88" t="s">
        <v>134</v>
      </c>
      <c r="G4038" s="88" t="s">
        <v>71</v>
      </c>
      <c r="H4038" s="91" t="s">
        <v>38</v>
      </c>
      <c r="I4038" s="92" t="n">
        <v>56</v>
      </c>
      <c r="J4038" s="93" t="n">
        <v>116</v>
      </c>
      <c r="K4038" s="94" t="n">
        <f aca="false">I4038 * J4038</f>
        <v>6496</v>
      </c>
      <c r="L4038" s="94" t="n">
        <f aca="false">K4038 *M4038</f>
        <v>1818.88</v>
      </c>
      <c r="M4038" s="95" t="n">
        <v>0.28</v>
      </c>
      <c r="N4038" s="88" t="s">
        <v>31</v>
      </c>
      <c r="O4038" s="91" t="s">
        <v>219</v>
      </c>
      <c r="P4038" s="0" t="str">
        <f aca="false">RIGHT(H4038,LEN(H4038) - FIND(" ", H4038))</f>
        <v>Apparel</v>
      </c>
    </row>
    <row r="4039" customFormat="false" ht="14.25" hidden="false" customHeight="true" outlineLevel="0" collapsed="false">
      <c r="B4039" s="88" t="s">
        <v>22</v>
      </c>
      <c r="C4039" s="89" t="n">
        <v>1189833</v>
      </c>
      <c r="D4039" s="90" t="n">
        <v>44313</v>
      </c>
      <c r="E4039" s="88" t="s">
        <v>18</v>
      </c>
      <c r="F4039" s="88" t="s">
        <v>19</v>
      </c>
      <c r="G4039" s="88" t="s">
        <v>129</v>
      </c>
      <c r="H4039" s="91" t="s">
        <v>48</v>
      </c>
      <c r="I4039" s="92" t="n">
        <v>50</v>
      </c>
      <c r="J4039" s="93" t="n">
        <v>750</v>
      </c>
      <c r="K4039" s="94" t="n">
        <f aca="false">I4039 * J4039</f>
        <v>37500</v>
      </c>
      <c r="L4039" s="94" t="n">
        <f aca="false">K4039 *M4039</f>
        <v>15000</v>
      </c>
      <c r="M4039" s="95" t="n">
        <v>0.4</v>
      </c>
      <c r="N4039" s="88" t="s">
        <v>31</v>
      </c>
      <c r="O4039" s="91" t="s">
        <v>219</v>
      </c>
      <c r="P4039" s="0" t="str">
        <f aca="false">RIGHT(H4039,LEN(H4039) - FIND(" ", H4039))</f>
        <v>Street Footwear</v>
      </c>
    </row>
    <row r="4040" customFormat="false" ht="14.25" hidden="false" customHeight="true" outlineLevel="0" collapsed="false">
      <c r="B4040" s="88" t="s">
        <v>30</v>
      </c>
      <c r="C4040" s="89" t="n">
        <v>1197831</v>
      </c>
      <c r="D4040" s="90" t="n">
        <v>44313</v>
      </c>
      <c r="E4040" s="88" t="s">
        <v>40</v>
      </c>
      <c r="F4040" s="88" t="s">
        <v>155</v>
      </c>
      <c r="G4040" s="88" t="s">
        <v>122</v>
      </c>
      <c r="H4040" s="91" t="s">
        <v>32</v>
      </c>
      <c r="I4040" s="92" t="n">
        <v>50</v>
      </c>
      <c r="J4040" s="93" t="n">
        <v>675</v>
      </c>
      <c r="K4040" s="94" t="n">
        <f aca="false">I4040 * J4040</f>
        <v>33750</v>
      </c>
      <c r="L4040" s="94" t="n">
        <f aca="false">K4040 *M4040</f>
        <v>15187.5</v>
      </c>
      <c r="M4040" s="95" t="n">
        <v>0.45</v>
      </c>
      <c r="N4040" s="88" t="s">
        <v>31</v>
      </c>
      <c r="O4040" s="91" t="s">
        <v>218</v>
      </c>
      <c r="P4040" s="0" t="str">
        <f aca="false">RIGHT(H4040,LEN(H4040) - FIND(" ", H4040))</f>
        <v>Street Footwear</v>
      </c>
    </row>
    <row r="4041" customFormat="false" ht="14.25" hidden="false" customHeight="true" outlineLevel="0" collapsed="false">
      <c r="B4041" s="88" t="s">
        <v>22</v>
      </c>
      <c r="C4041" s="89" t="n">
        <v>1189833</v>
      </c>
      <c r="D4041" s="90" t="n">
        <v>44313</v>
      </c>
      <c r="E4041" s="88" t="s">
        <v>18</v>
      </c>
      <c r="F4041" s="88" t="s">
        <v>19</v>
      </c>
      <c r="G4041" s="88" t="s">
        <v>129</v>
      </c>
      <c r="H4041" s="91" t="s">
        <v>48</v>
      </c>
      <c r="I4041" s="92" t="n">
        <v>47</v>
      </c>
      <c r="J4041" s="93" t="n">
        <v>218</v>
      </c>
      <c r="K4041" s="94" t="n">
        <f aca="false">I4041 * J4041</f>
        <v>10246</v>
      </c>
      <c r="L4041" s="94" t="n">
        <f aca="false">K4041 *M4041</f>
        <v>5327.92</v>
      </c>
      <c r="M4041" s="95" t="n">
        <v>0.52</v>
      </c>
      <c r="N4041" s="88" t="s">
        <v>23</v>
      </c>
      <c r="O4041" s="91" t="s">
        <v>219</v>
      </c>
      <c r="P4041" s="0" t="str">
        <f aca="false">RIGHT(H4041,LEN(H4041) - FIND(" ", H4041))</f>
        <v>Street Footwear</v>
      </c>
    </row>
    <row r="4042" customFormat="false" ht="14.25" hidden="false" customHeight="true" outlineLevel="0" collapsed="false">
      <c r="B4042" s="88" t="s">
        <v>30</v>
      </c>
      <c r="C4042" s="89" t="n">
        <v>1197831</v>
      </c>
      <c r="D4042" s="90" t="n">
        <v>44313</v>
      </c>
      <c r="E4042" s="88" t="s">
        <v>40</v>
      </c>
      <c r="F4042" s="88" t="s">
        <v>155</v>
      </c>
      <c r="G4042" s="88" t="s">
        <v>122</v>
      </c>
      <c r="H4042" s="91" t="s">
        <v>32</v>
      </c>
      <c r="I4042" s="92" t="n">
        <v>49</v>
      </c>
      <c r="J4042" s="93" t="n">
        <v>182</v>
      </c>
      <c r="K4042" s="94" t="n">
        <f aca="false">I4042 * J4042</f>
        <v>8918</v>
      </c>
      <c r="L4042" s="94" t="n">
        <f aca="false">K4042 *M4042</f>
        <v>5350.8</v>
      </c>
      <c r="M4042" s="95" t="n">
        <v>0.6</v>
      </c>
      <c r="N4042" s="88" t="s">
        <v>23</v>
      </c>
      <c r="O4042" s="91" t="s">
        <v>218</v>
      </c>
      <c r="P4042" s="0" t="str">
        <f aca="false">RIGHT(H4042,LEN(H4042) - FIND(" ", H4042))</f>
        <v>Street Footwear</v>
      </c>
    </row>
    <row r="4043" customFormat="false" ht="14.25" hidden="false" customHeight="true" outlineLevel="0" collapsed="false">
      <c r="B4043" s="88" t="s">
        <v>22</v>
      </c>
      <c r="C4043" s="89" t="n">
        <v>1189833</v>
      </c>
      <c r="D4043" s="90" t="n">
        <v>44313</v>
      </c>
      <c r="E4043" s="88" t="s">
        <v>18</v>
      </c>
      <c r="F4043" s="88" t="s">
        <v>19</v>
      </c>
      <c r="G4043" s="88" t="s">
        <v>129</v>
      </c>
      <c r="H4043" s="91" t="s">
        <v>48</v>
      </c>
      <c r="I4043" s="92" t="n">
        <v>33</v>
      </c>
      <c r="J4043" s="93" t="n">
        <v>240</v>
      </c>
      <c r="K4043" s="94" t="n">
        <f aca="false">I4043 * J4043</f>
        <v>7920</v>
      </c>
      <c r="L4043" s="94" t="n">
        <f aca="false">K4043 *M4043</f>
        <v>3643.2</v>
      </c>
      <c r="M4043" s="95" t="n">
        <v>0.46</v>
      </c>
      <c r="N4043" s="88" t="s">
        <v>31</v>
      </c>
      <c r="O4043" s="91" t="s">
        <v>219</v>
      </c>
      <c r="P4043" s="0" t="str">
        <f aca="false">RIGHT(H4043,LEN(H4043) - FIND(" ", H4043))</f>
        <v>Street Footwear</v>
      </c>
    </row>
    <row r="4044" customFormat="false" ht="14.25" hidden="false" customHeight="true" outlineLevel="0" collapsed="false">
      <c r="B4044" s="88" t="s">
        <v>30</v>
      </c>
      <c r="C4044" s="89" t="n">
        <v>1197831</v>
      </c>
      <c r="D4044" s="90" t="n">
        <v>44313</v>
      </c>
      <c r="E4044" s="88" t="s">
        <v>40</v>
      </c>
      <c r="F4044" s="88" t="s">
        <v>155</v>
      </c>
      <c r="G4044" s="88" t="s">
        <v>122</v>
      </c>
      <c r="H4044" s="91" t="s">
        <v>32</v>
      </c>
      <c r="I4044" s="92" t="n">
        <v>40</v>
      </c>
      <c r="J4044" s="93" t="n">
        <v>209</v>
      </c>
      <c r="K4044" s="94" t="n">
        <f aca="false">I4044 * J4044</f>
        <v>8360</v>
      </c>
      <c r="L4044" s="94" t="n">
        <f aca="false">K4044 *M4044</f>
        <v>4180</v>
      </c>
      <c r="M4044" s="95" t="n">
        <v>0.5</v>
      </c>
      <c r="N4044" s="88" t="s">
        <v>31</v>
      </c>
      <c r="O4044" s="91" t="s">
        <v>218</v>
      </c>
      <c r="P4044" s="0" t="str">
        <f aca="false">RIGHT(H4044,LEN(H4044) - FIND(" ", H4044))</f>
        <v>Street Footwear</v>
      </c>
    </row>
    <row r="4045" customFormat="false" ht="14.25" hidden="false" customHeight="true" outlineLevel="0" collapsed="false">
      <c r="B4045" s="88" t="s">
        <v>22</v>
      </c>
      <c r="C4045" s="89" t="n">
        <v>1189833</v>
      </c>
      <c r="D4045" s="90" t="n">
        <v>44314</v>
      </c>
      <c r="E4045" s="88" t="s">
        <v>18</v>
      </c>
      <c r="F4045" s="88" t="s">
        <v>19</v>
      </c>
      <c r="G4045" s="88" t="s">
        <v>129</v>
      </c>
      <c r="H4045" s="91" t="s">
        <v>44</v>
      </c>
      <c r="I4045" s="92" t="n">
        <v>45</v>
      </c>
      <c r="J4045" s="93" t="n">
        <v>650</v>
      </c>
      <c r="K4045" s="94" t="n">
        <f aca="false">I4045 * J4045</f>
        <v>29250</v>
      </c>
      <c r="L4045" s="94" t="n">
        <f aca="false">K4045 *M4045</f>
        <v>10237.5</v>
      </c>
      <c r="M4045" s="95" t="n">
        <v>0.35</v>
      </c>
      <c r="N4045" s="88" t="s">
        <v>31</v>
      </c>
      <c r="O4045" s="91" t="s">
        <v>219</v>
      </c>
      <c r="P4045" s="0" t="str">
        <f aca="false">RIGHT(H4045,LEN(H4045) - FIND(" ", H4045))</f>
        <v>Athletic Footwear</v>
      </c>
    </row>
    <row r="4046" customFormat="false" ht="14.25" hidden="false" customHeight="true" outlineLevel="0" collapsed="false">
      <c r="B4046" s="88" t="s">
        <v>30</v>
      </c>
      <c r="C4046" s="89" t="n">
        <v>1197831</v>
      </c>
      <c r="D4046" s="90" t="n">
        <v>44314</v>
      </c>
      <c r="E4046" s="88" t="s">
        <v>40</v>
      </c>
      <c r="F4046" s="88" t="s">
        <v>155</v>
      </c>
      <c r="G4046" s="88" t="s">
        <v>122</v>
      </c>
      <c r="H4046" s="91" t="s">
        <v>24</v>
      </c>
      <c r="I4046" s="92" t="n">
        <v>50</v>
      </c>
      <c r="J4046" s="93" t="n">
        <v>625</v>
      </c>
      <c r="K4046" s="94" t="n">
        <f aca="false">I4046 * J4046</f>
        <v>31250</v>
      </c>
      <c r="L4046" s="94" t="n">
        <f aca="false">K4046 *M4046</f>
        <v>14062.5</v>
      </c>
      <c r="M4046" s="95" t="n">
        <v>0.45</v>
      </c>
      <c r="N4046" s="88" t="s">
        <v>31</v>
      </c>
      <c r="O4046" s="91" t="s">
        <v>218</v>
      </c>
      <c r="P4046" s="0" t="str">
        <f aca="false">RIGHT(H4046,LEN(H4046) - FIND(" ", H4046))</f>
        <v>Athletic Footwear</v>
      </c>
    </row>
    <row r="4047" customFormat="false" ht="14.25" hidden="false" customHeight="true" outlineLevel="0" collapsed="false">
      <c r="B4047" s="88" t="s">
        <v>22</v>
      </c>
      <c r="C4047" s="89" t="n">
        <v>1189833</v>
      </c>
      <c r="D4047" s="90" t="n">
        <v>44314</v>
      </c>
      <c r="E4047" s="88" t="s">
        <v>18</v>
      </c>
      <c r="F4047" s="88" t="s">
        <v>19</v>
      </c>
      <c r="G4047" s="88" t="s">
        <v>129</v>
      </c>
      <c r="H4047" s="91" t="s">
        <v>44</v>
      </c>
      <c r="I4047" s="92" t="n">
        <v>44</v>
      </c>
      <c r="J4047" s="93" t="n">
        <v>189</v>
      </c>
      <c r="K4047" s="94" t="n">
        <f aca="false">I4047 * J4047</f>
        <v>8316</v>
      </c>
      <c r="L4047" s="94" t="n">
        <f aca="false">K4047 *M4047</f>
        <v>3991.68</v>
      </c>
      <c r="M4047" s="95" t="n">
        <v>0.48</v>
      </c>
      <c r="N4047" s="88" t="s">
        <v>23</v>
      </c>
      <c r="O4047" s="91" t="s">
        <v>219</v>
      </c>
      <c r="P4047" s="0" t="str">
        <f aca="false">RIGHT(H4047,LEN(H4047) - FIND(" ", H4047))</f>
        <v>Athletic Footwear</v>
      </c>
    </row>
    <row r="4048" customFormat="false" ht="14.25" hidden="false" customHeight="true" outlineLevel="0" collapsed="false">
      <c r="B4048" s="88" t="s">
        <v>30</v>
      </c>
      <c r="C4048" s="89" t="n">
        <v>1197831</v>
      </c>
      <c r="D4048" s="90" t="n">
        <v>44314</v>
      </c>
      <c r="E4048" s="88" t="s">
        <v>40</v>
      </c>
      <c r="F4048" s="88" t="s">
        <v>155</v>
      </c>
      <c r="G4048" s="88" t="s">
        <v>122</v>
      </c>
      <c r="H4048" s="91" t="s">
        <v>24</v>
      </c>
      <c r="I4048" s="92" t="n">
        <v>47</v>
      </c>
      <c r="J4048" s="93" t="n">
        <v>169</v>
      </c>
      <c r="K4048" s="94" t="n">
        <f aca="false">I4048 * J4048</f>
        <v>7943</v>
      </c>
      <c r="L4048" s="94" t="n">
        <f aca="false">K4048 *M4048</f>
        <v>4765.8</v>
      </c>
      <c r="M4048" s="95" t="n">
        <v>0.6</v>
      </c>
      <c r="N4048" s="88" t="s">
        <v>23</v>
      </c>
      <c r="O4048" s="91" t="s">
        <v>218</v>
      </c>
      <c r="P4048" s="0" t="str">
        <f aca="false">RIGHT(H4048,LEN(H4048) - FIND(" ", H4048))</f>
        <v>Athletic Footwear</v>
      </c>
    </row>
    <row r="4049" customFormat="false" ht="14.25" hidden="false" customHeight="true" outlineLevel="0" collapsed="false">
      <c r="B4049" s="88" t="s">
        <v>22</v>
      </c>
      <c r="C4049" s="89" t="n">
        <v>1189833</v>
      </c>
      <c r="D4049" s="90" t="n">
        <v>44314</v>
      </c>
      <c r="E4049" s="88" t="s">
        <v>18</v>
      </c>
      <c r="F4049" s="88" t="s">
        <v>19</v>
      </c>
      <c r="G4049" s="88" t="s">
        <v>129</v>
      </c>
      <c r="H4049" s="91" t="s">
        <v>44</v>
      </c>
      <c r="I4049" s="92" t="n">
        <v>29</v>
      </c>
      <c r="J4049" s="93" t="n">
        <v>228</v>
      </c>
      <c r="K4049" s="94" t="n">
        <f aca="false">I4049 * J4049</f>
        <v>6612</v>
      </c>
      <c r="L4049" s="94" t="n">
        <f aca="false">K4049 *M4049</f>
        <v>2644.8</v>
      </c>
      <c r="M4049" s="95" t="n">
        <v>0.4</v>
      </c>
      <c r="N4049" s="88" t="s">
        <v>31</v>
      </c>
      <c r="O4049" s="91" t="s">
        <v>219</v>
      </c>
      <c r="P4049" s="0" t="str">
        <f aca="false">RIGHT(H4049,LEN(H4049) - FIND(" ", H4049))</f>
        <v>Athletic Footwear</v>
      </c>
    </row>
    <row r="4050" customFormat="false" ht="14.25" hidden="false" customHeight="true" outlineLevel="0" collapsed="false">
      <c r="B4050" s="88" t="s">
        <v>30</v>
      </c>
      <c r="C4050" s="89" t="n">
        <v>1197831</v>
      </c>
      <c r="D4050" s="90" t="n">
        <v>44314</v>
      </c>
      <c r="E4050" s="88" t="s">
        <v>40</v>
      </c>
      <c r="F4050" s="88" t="s">
        <v>155</v>
      </c>
      <c r="G4050" s="88" t="s">
        <v>122</v>
      </c>
      <c r="H4050" s="91" t="s">
        <v>24</v>
      </c>
      <c r="I4050" s="92" t="n">
        <v>33</v>
      </c>
      <c r="J4050" s="93" t="n">
        <v>213</v>
      </c>
      <c r="K4050" s="94" t="n">
        <f aca="false">I4050 * J4050</f>
        <v>7029</v>
      </c>
      <c r="L4050" s="94" t="n">
        <f aca="false">K4050 *M4050</f>
        <v>3303.63</v>
      </c>
      <c r="M4050" s="95" t="n">
        <v>0.47</v>
      </c>
      <c r="N4050" s="88" t="s">
        <v>31</v>
      </c>
      <c r="O4050" s="91" t="s">
        <v>218</v>
      </c>
      <c r="P4050" s="0" t="str">
        <f aca="false">RIGHT(H4050,LEN(H4050) - FIND(" ", H4050))</f>
        <v>Athletic Footwear</v>
      </c>
    </row>
    <row r="4051" customFormat="false" ht="14.25" hidden="false" customHeight="true" outlineLevel="0" collapsed="false">
      <c r="B4051" s="88" t="s">
        <v>22</v>
      </c>
      <c r="C4051" s="89" t="n">
        <v>1189833</v>
      </c>
      <c r="D4051" s="90" t="n">
        <v>44315</v>
      </c>
      <c r="E4051" s="88" t="s">
        <v>18</v>
      </c>
      <c r="F4051" s="88" t="s">
        <v>19</v>
      </c>
      <c r="G4051" s="88" t="s">
        <v>129</v>
      </c>
      <c r="H4051" s="91" t="s">
        <v>16</v>
      </c>
      <c r="I4051" s="92" t="n">
        <v>50</v>
      </c>
      <c r="J4051" s="93" t="n">
        <v>700</v>
      </c>
      <c r="K4051" s="94" t="n">
        <f aca="false">I4051 * J4051</f>
        <v>35000</v>
      </c>
      <c r="L4051" s="94" t="n">
        <f aca="false">K4051 *M4051</f>
        <v>19250</v>
      </c>
      <c r="M4051" s="95" t="n">
        <v>0.55</v>
      </c>
      <c r="N4051" s="88" t="s">
        <v>31</v>
      </c>
      <c r="O4051" s="91" t="s">
        <v>218</v>
      </c>
      <c r="P4051" s="0" t="str">
        <f aca="false">RIGHT(H4051,LEN(H4051) - FIND(" ", H4051))</f>
        <v>Apparel</v>
      </c>
    </row>
    <row r="4052" customFormat="false" ht="14.25" hidden="false" customHeight="true" outlineLevel="0" collapsed="false">
      <c r="B4052" s="88" t="s">
        <v>30</v>
      </c>
      <c r="C4052" s="89" t="n">
        <v>1197831</v>
      </c>
      <c r="D4052" s="90" t="n">
        <v>44315</v>
      </c>
      <c r="E4052" s="88" t="s">
        <v>40</v>
      </c>
      <c r="F4052" s="88" t="s">
        <v>155</v>
      </c>
      <c r="G4052" s="88" t="s">
        <v>122</v>
      </c>
      <c r="H4052" s="91" t="s">
        <v>48</v>
      </c>
      <c r="I4052" s="92" t="n">
        <v>55</v>
      </c>
      <c r="J4052" s="93" t="n">
        <v>675</v>
      </c>
      <c r="K4052" s="94" t="n">
        <f aca="false">I4052 * J4052</f>
        <v>37125</v>
      </c>
      <c r="L4052" s="94" t="n">
        <f aca="false">K4052 *M4052</f>
        <v>16706.25</v>
      </c>
      <c r="M4052" s="95" t="n">
        <v>0.45</v>
      </c>
      <c r="N4052" s="88" t="s">
        <v>31</v>
      </c>
      <c r="O4052" s="91" t="s">
        <v>219</v>
      </c>
      <c r="P4052" s="0" t="str">
        <f aca="false">RIGHT(H4052,LEN(H4052) - FIND(" ", H4052))</f>
        <v>Street Footwear</v>
      </c>
    </row>
    <row r="4053" customFormat="false" ht="14.25" hidden="false" customHeight="true" outlineLevel="0" collapsed="false">
      <c r="B4053" s="88" t="s">
        <v>22</v>
      </c>
      <c r="C4053" s="89" t="n">
        <v>1189833</v>
      </c>
      <c r="D4053" s="90" t="n">
        <v>44315</v>
      </c>
      <c r="E4053" s="88" t="s">
        <v>18</v>
      </c>
      <c r="F4053" s="88" t="s">
        <v>19</v>
      </c>
      <c r="G4053" s="88" t="s">
        <v>129</v>
      </c>
      <c r="H4053" s="91" t="s">
        <v>16</v>
      </c>
      <c r="I4053" s="92" t="n">
        <v>46</v>
      </c>
      <c r="J4053" s="93" t="n">
        <v>189</v>
      </c>
      <c r="K4053" s="94" t="n">
        <f aca="false">I4053 * J4053</f>
        <v>8694</v>
      </c>
      <c r="L4053" s="94" t="n">
        <f aca="false">K4053 *M4053</f>
        <v>5738.04</v>
      </c>
      <c r="M4053" s="95" t="n">
        <v>0.66</v>
      </c>
      <c r="N4053" s="88" t="s">
        <v>23</v>
      </c>
      <c r="O4053" s="91" t="s">
        <v>218</v>
      </c>
      <c r="P4053" s="0" t="str">
        <f aca="false">RIGHT(H4053,LEN(H4053) - FIND(" ", H4053))</f>
        <v>Apparel</v>
      </c>
    </row>
    <row r="4054" customFormat="false" ht="14.25" hidden="false" customHeight="true" outlineLevel="0" collapsed="false">
      <c r="B4054" s="88" t="s">
        <v>30</v>
      </c>
      <c r="C4054" s="89" t="n">
        <v>1197831</v>
      </c>
      <c r="D4054" s="90" t="n">
        <v>44315</v>
      </c>
      <c r="E4054" s="88" t="s">
        <v>40</v>
      </c>
      <c r="F4054" s="88" t="s">
        <v>155</v>
      </c>
      <c r="G4054" s="88" t="s">
        <v>122</v>
      </c>
      <c r="H4054" s="91" t="s">
        <v>48</v>
      </c>
      <c r="I4054" s="92" t="n">
        <v>54</v>
      </c>
      <c r="J4054" s="93" t="n">
        <v>182</v>
      </c>
      <c r="K4054" s="94" t="n">
        <f aca="false">I4054 * J4054</f>
        <v>9828</v>
      </c>
      <c r="L4054" s="94" t="n">
        <f aca="false">K4054 *M4054</f>
        <v>5798.52</v>
      </c>
      <c r="M4054" s="95" t="n">
        <v>0.59</v>
      </c>
      <c r="N4054" s="88" t="s">
        <v>23</v>
      </c>
      <c r="O4054" s="91" t="s">
        <v>219</v>
      </c>
      <c r="P4054" s="0" t="str">
        <f aca="false">RIGHT(H4054,LEN(H4054) - FIND(" ", H4054))</f>
        <v>Street Footwear</v>
      </c>
    </row>
    <row r="4055" customFormat="false" ht="14.25" hidden="false" customHeight="true" outlineLevel="0" collapsed="false">
      <c r="B4055" s="88" t="s">
        <v>22</v>
      </c>
      <c r="C4055" s="89" t="n">
        <v>1189833</v>
      </c>
      <c r="D4055" s="90" t="n">
        <v>44315</v>
      </c>
      <c r="E4055" s="88" t="s">
        <v>18</v>
      </c>
      <c r="F4055" s="88" t="s">
        <v>19</v>
      </c>
      <c r="G4055" s="88" t="s">
        <v>129</v>
      </c>
      <c r="H4055" s="91" t="s">
        <v>16</v>
      </c>
      <c r="I4055" s="92" t="n">
        <v>38</v>
      </c>
      <c r="J4055" s="93" t="n">
        <v>224</v>
      </c>
      <c r="K4055" s="94" t="n">
        <f aca="false">I4055 * J4055</f>
        <v>8512</v>
      </c>
      <c r="L4055" s="94" t="n">
        <f aca="false">K4055 *M4055</f>
        <v>5107.2</v>
      </c>
      <c r="M4055" s="95" t="n">
        <v>0.6</v>
      </c>
      <c r="N4055" s="88" t="s">
        <v>31</v>
      </c>
      <c r="O4055" s="91" t="s">
        <v>218</v>
      </c>
      <c r="P4055" s="0" t="str">
        <f aca="false">RIGHT(H4055,LEN(H4055) - FIND(" ", H4055))</f>
        <v>Apparel</v>
      </c>
    </row>
    <row r="4056" customFormat="false" ht="14.25" hidden="false" customHeight="true" outlineLevel="0" collapsed="false">
      <c r="B4056" s="88" t="s">
        <v>30</v>
      </c>
      <c r="C4056" s="89" t="n">
        <v>1197831</v>
      </c>
      <c r="D4056" s="90" t="n">
        <v>44315</v>
      </c>
      <c r="E4056" s="88" t="s">
        <v>40</v>
      </c>
      <c r="F4056" s="88" t="s">
        <v>155</v>
      </c>
      <c r="G4056" s="88" t="s">
        <v>122</v>
      </c>
      <c r="H4056" s="91" t="s">
        <v>48</v>
      </c>
      <c r="I4056" s="92" t="n">
        <v>40</v>
      </c>
      <c r="J4056" s="93" t="n">
        <v>203</v>
      </c>
      <c r="K4056" s="94" t="n">
        <f aca="false">I4056 * J4056</f>
        <v>8120</v>
      </c>
      <c r="L4056" s="94" t="n">
        <f aca="false">K4056 *M4056</f>
        <v>4141.2</v>
      </c>
      <c r="M4056" s="95" t="n">
        <v>0.51</v>
      </c>
      <c r="N4056" s="88" t="s">
        <v>31</v>
      </c>
      <c r="O4056" s="91" t="s">
        <v>219</v>
      </c>
      <c r="P4056" s="0" t="str">
        <f aca="false">RIGHT(H4056,LEN(H4056) - FIND(" ", H4056))</f>
        <v>Street Footwear</v>
      </c>
    </row>
    <row r="4057" customFormat="false" ht="14.25" hidden="false" customHeight="true" outlineLevel="0" collapsed="false">
      <c r="B4057" s="88" t="s">
        <v>22</v>
      </c>
      <c r="C4057" s="89" t="n">
        <v>1189833</v>
      </c>
      <c r="D4057" s="90" t="n">
        <v>44316</v>
      </c>
      <c r="E4057" s="88" t="s">
        <v>18</v>
      </c>
      <c r="F4057" s="88" t="s">
        <v>19</v>
      </c>
      <c r="G4057" s="88" t="s">
        <v>129</v>
      </c>
      <c r="H4057" s="91" t="s">
        <v>38</v>
      </c>
      <c r="I4057" s="92" t="n">
        <v>65</v>
      </c>
      <c r="J4057" s="93" t="n">
        <v>700</v>
      </c>
      <c r="K4057" s="94" t="n">
        <f aca="false">I4057 * J4057</f>
        <v>45500</v>
      </c>
      <c r="L4057" s="94" t="n">
        <f aca="false">K4057 *M4057</f>
        <v>9100</v>
      </c>
      <c r="M4057" s="95" t="n">
        <v>0.2</v>
      </c>
      <c r="N4057" s="88" t="s">
        <v>31</v>
      </c>
      <c r="O4057" s="91" t="s">
        <v>219</v>
      </c>
      <c r="P4057" s="0" t="str">
        <f aca="false">RIGHT(H4057,LEN(H4057) - FIND(" ", H4057))</f>
        <v>Apparel</v>
      </c>
    </row>
    <row r="4058" customFormat="false" ht="14.25" hidden="false" customHeight="true" outlineLevel="0" collapsed="false">
      <c r="B4058" s="88" t="s">
        <v>30</v>
      </c>
      <c r="C4058" s="89" t="n">
        <v>1197831</v>
      </c>
      <c r="D4058" s="90" t="n">
        <v>44316</v>
      </c>
      <c r="E4058" s="88" t="s">
        <v>40</v>
      </c>
      <c r="F4058" s="88" t="s">
        <v>155</v>
      </c>
      <c r="G4058" s="88" t="s">
        <v>122</v>
      </c>
      <c r="H4058" s="91" t="s">
        <v>44</v>
      </c>
      <c r="I4058" s="92" t="n">
        <v>55</v>
      </c>
      <c r="J4058" s="93" t="n">
        <v>400</v>
      </c>
      <c r="K4058" s="94" t="n">
        <f aca="false">I4058 * J4058</f>
        <v>22000</v>
      </c>
      <c r="L4058" s="94" t="n">
        <f aca="false">K4058 *M4058</f>
        <v>12100</v>
      </c>
      <c r="M4058" s="95" t="n">
        <v>0.55</v>
      </c>
      <c r="N4058" s="88" t="s">
        <v>31</v>
      </c>
      <c r="O4058" s="91" t="s">
        <v>219</v>
      </c>
      <c r="P4058" s="0" t="str">
        <f aca="false">RIGHT(H4058,LEN(H4058) - FIND(" ", H4058))</f>
        <v>Athletic Footwear</v>
      </c>
    </row>
    <row r="4059" customFormat="false" ht="14.25" hidden="false" customHeight="true" outlineLevel="0" collapsed="false">
      <c r="B4059" s="88" t="s">
        <v>22</v>
      </c>
      <c r="C4059" s="89" t="n">
        <v>1189833</v>
      </c>
      <c r="D4059" s="90" t="n">
        <v>44316</v>
      </c>
      <c r="E4059" s="88" t="s">
        <v>18</v>
      </c>
      <c r="F4059" s="88" t="s">
        <v>19</v>
      </c>
      <c r="G4059" s="88" t="s">
        <v>129</v>
      </c>
      <c r="H4059" s="91" t="s">
        <v>38</v>
      </c>
      <c r="I4059" s="92" t="n">
        <v>59</v>
      </c>
      <c r="J4059" s="93" t="n">
        <v>203</v>
      </c>
      <c r="K4059" s="94" t="n">
        <f aca="false">I4059 * J4059</f>
        <v>11977</v>
      </c>
      <c r="L4059" s="94" t="n">
        <f aca="false">K4059 *M4059</f>
        <v>3593.1</v>
      </c>
      <c r="M4059" s="95" t="n">
        <v>0.3</v>
      </c>
      <c r="N4059" s="88" t="s">
        <v>23</v>
      </c>
      <c r="O4059" s="91" t="s">
        <v>219</v>
      </c>
      <c r="P4059" s="0" t="str">
        <f aca="false">RIGHT(H4059,LEN(H4059) - FIND(" ", H4059))</f>
        <v>Apparel</v>
      </c>
    </row>
    <row r="4060" customFormat="false" ht="14.25" hidden="false" customHeight="true" outlineLevel="0" collapsed="false">
      <c r="B4060" s="88" t="s">
        <v>30</v>
      </c>
      <c r="C4060" s="89" t="n">
        <v>1197831</v>
      </c>
      <c r="D4060" s="90" t="n">
        <v>44316</v>
      </c>
      <c r="E4060" s="88" t="s">
        <v>40</v>
      </c>
      <c r="F4060" s="88" t="s">
        <v>155</v>
      </c>
      <c r="G4060" s="88" t="s">
        <v>122</v>
      </c>
      <c r="H4060" s="91" t="s">
        <v>44</v>
      </c>
      <c r="I4060" s="92" t="n">
        <v>53</v>
      </c>
      <c r="J4060" s="93" t="n">
        <v>100</v>
      </c>
      <c r="K4060" s="94" t="n">
        <f aca="false">I4060 * J4060</f>
        <v>5300</v>
      </c>
      <c r="L4060" s="94" t="n">
        <f aca="false">K4060 *M4060</f>
        <v>3710</v>
      </c>
      <c r="M4060" s="95" t="n">
        <v>0.7</v>
      </c>
      <c r="N4060" s="88" t="s">
        <v>23</v>
      </c>
      <c r="O4060" s="91" t="s">
        <v>219</v>
      </c>
      <c r="P4060" s="0" t="str">
        <f aca="false">RIGHT(H4060,LEN(H4060) - FIND(" ", H4060))</f>
        <v>Athletic Footwear</v>
      </c>
    </row>
    <row r="4061" customFormat="false" ht="14.25" hidden="false" customHeight="true" outlineLevel="0" collapsed="false">
      <c r="B4061" s="88" t="s">
        <v>22</v>
      </c>
      <c r="C4061" s="89" t="n">
        <v>1189833</v>
      </c>
      <c r="D4061" s="90" t="n">
        <v>44316</v>
      </c>
      <c r="E4061" s="88" t="s">
        <v>18</v>
      </c>
      <c r="F4061" s="88" t="s">
        <v>19</v>
      </c>
      <c r="G4061" s="88" t="s">
        <v>129</v>
      </c>
      <c r="H4061" s="91" t="s">
        <v>38</v>
      </c>
      <c r="I4061" s="92" t="n">
        <v>51</v>
      </c>
      <c r="J4061" s="93" t="n">
        <v>224</v>
      </c>
      <c r="K4061" s="94" t="n">
        <f aca="false">I4061 * J4061</f>
        <v>11424</v>
      </c>
      <c r="L4061" s="94" t="n">
        <f aca="false">K4061 *M4061</f>
        <v>2627.52</v>
      </c>
      <c r="M4061" s="95" t="n">
        <v>0.23</v>
      </c>
      <c r="N4061" s="88" t="s">
        <v>31</v>
      </c>
      <c r="O4061" s="91" t="s">
        <v>219</v>
      </c>
      <c r="P4061" s="0" t="str">
        <f aca="false">RIGHT(H4061,LEN(H4061) - FIND(" ", H4061))</f>
        <v>Apparel</v>
      </c>
    </row>
    <row r="4062" customFormat="false" ht="14.25" hidden="false" customHeight="true" outlineLevel="0" collapsed="false">
      <c r="B4062" s="88" t="s">
        <v>30</v>
      </c>
      <c r="C4062" s="89" t="n">
        <v>1197831</v>
      </c>
      <c r="D4062" s="90" t="n">
        <v>44316</v>
      </c>
      <c r="E4062" s="88" t="s">
        <v>40</v>
      </c>
      <c r="F4062" s="88" t="s">
        <v>155</v>
      </c>
      <c r="G4062" s="88" t="s">
        <v>122</v>
      </c>
      <c r="H4062" s="91" t="s">
        <v>44</v>
      </c>
      <c r="I4062" s="92" t="n">
        <v>40</v>
      </c>
      <c r="J4062" s="93" t="n">
        <v>136</v>
      </c>
      <c r="K4062" s="94" t="n">
        <f aca="false">I4062 * J4062</f>
        <v>5440</v>
      </c>
      <c r="L4062" s="94" t="n">
        <f aca="false">K4062 *M4062</f>
        <v>3100.8</v>
      </c>
      <c r="M4062" s="95" t="n">
        <v>0.57</v>
      </c>
      <c r="N4062" s="88" t="s">
        <v>31</v>
      </c>
      <c r="O4062" s="91" t="s">
        <v>219</v>
      </c>
      <c r="P4062" s="0" t="str">
        <f aca="false">RIGHT(H4062,LEN(H4062) - FIND(" ", H4062))</f>
        <v>Athletic Footwear</v>
      </c>
    </row>
    <row r="4063" customFormat="false" ht="14.25" hidden="false" customHeight="true" outlineLevel="0" collapsed="false">
      <c r="B4063" s="88" t="s">
        <v>22</v>
      </c>
      <c r="C4063" s="89" t="n">
        <v>1189833</v>
      </c>
      <c r="D4063" s="90" t="n">
        <v>44317</v>
      </c>
      <c r="E4063" s="88" t="s">
        <v>18</v>
      </c>
      <c r="F4063" s="88" t="s">
        <v>19</v>
      </c>
      <c r="G4063" s="88" t="s">
        <v>129</v>
      </c>
      <c r="H4063" s="91" t="s">
        <v>32</v>
      </c>
      <c r="I4063" s="92" t="n">
        <v>50</v>
      </c>
      <c r="J4063" s="93" t="n">
        <v>900</v>
      </c>
      <c r="K4063" s="94" t="n">
        <f aca="false">I4063 * J4063</f>
        <v>45000</v>
      </c>
      <c r="L4063" s="94" t="n">
        <f aca="false">K4063 *M4063</f>
        <v>18000</v>
      </c>
      <c r="M4063" s="95" t="n">
        <v>0.4</v>
      </c>
      <c r="N4063" s="88" t="s">
        <v>31</v>
      </c>
      <c r="O4063" s="91" t="s">
        <v>218</v>
      </c>
      <c r="P4063" s="0" t="str">
        <f aca="false">RIGHT(H4063,LEN(H4063) - FIND(" ", H4063))</f>
        <v>Street Footwear</v>
      </c>
    </row>
    <row r="4064" customFormat="false" ht="14.25" hidden="false" customHeight="true" outlineLevel="0" collapsed="false">
      <c r="B4064" s="88" t="s">
        <v>30</v>
      </c>
      <c r="C4064" s="89" t="n">
        <v>1197831</v>
      </c>
      <c r="D4064" s="90" t="n">
        <v>44317</v>
      </c>
      <c r="E4064" s="88" t="s">
        <v>40</v>
      </c>
      <c r="F4064" s="88" t="s">
        <v>155</v>
      </c>
      <c r="G4064" s="88" t="s">
        <v>122</v>
      </c>
      <c r="H4064" s="91" t="s">
        <v>16</v>
      </c>
      <c r="I4064" s="92" t="n">
        <v>50</v>
      </c>
      <c r="J4064" s="93" t="n">
        <v>400</v>
      </c>
      <c r="K4064" s="94" t="n">
        <f aca="false">I4064 * J4064</f>
        <v>20000</v>
      </c>
      <c r="L4064" s="94" t="n">
        <f aca="false">K4064 *M4064</f>
        <v>8000</v>
      </c>
      <c r="M4064" s="95" t="n">
        <v>0.4</v>
      </c>
      <c r="N4064" s="88" t="s">
        <v>31</v>
      </c>
      <c r="O4064" s="91" t="s">
        <v>218</v>
      </c>
      <c r="P4064" s="0" t="str">
        <f aca="false">RIGHT(H4064,LEN(H4064) - FIND(" ", H4064))</f>
        <v>Apparel</v>
      </c>
    </row>
    <row r="4065" customFormat="false" ht="14.25" hidden="false" customHeight="true" outlineLevel="0" collapsed="false">
      <c r="B4065" s="88" t="s">
        <v>22</v>
      </c>
      <c r="C4065" s="89" t="n">
        <v>1189833</v>
      </c>
      <c r="D4065" s="90" t="n">
        <v>44317</v>
      </c>
      <c r="E4065" s="88" t="s">
        <v>18</v>
      </c>
      <c r="F4065" s="88" t="s">
        <v>19</v>
      </c>
      <c r="G4065" s="88" t="s">
        <v>129</v>
      </c>
      <c r="H4065" s="91" t="s">
        <v>32</v>
      </c>
      <c r="I4065" s="92" t="n">
        <v>47</v>
      </c>
      <c r="J4065" s="93" t="n">
        <v>252</v>
      </c>
      <c r="K4065" s="94" t="n">
        <f aca="false">I4065 * J4065</f>
        <v>11844</v>
      </c>
      <c r="L4065" s="94" t="n">
        <f aca="false">K4065 *M4065</f>
        <v>6158.88</v>
      </c>
      <c r="M4065" s="95" t="n">
        <v>0.52</v>
      </c>
      <c r="N4065" s="88" t="s">
        <v>23</v>
      </c>
      <c r="O4065" s="91" t="s">
        <v>218</v>
      </c>
      <c r="P4065" s="0" t="str">
        <f aca="false">RIGHT(H4065,LEN(H4065) - FIND(" ", H4065))</f>
        <v>Street Footwear</v>
      </c>
    </row>
    <row r="4066" customFormat="false" ht="14.25" hidden="false" customHeight="true" outlineLevel="0" collapsed="false">
      <c r="B4066" s="88" t="s">
        <v>30</v>
      </c>
      <c r="C4066" s="89" t="n">
        <v>1197831</v>
      </c>
      <c r="D4066" s="90" t="n">
        <v>44317</v>
      </c>
      <c r="E4066" s="88" t="s">
        <v>40</v>
      </c>
      <c r="F4066" s="88" t="s">
        <v>155</v>
      </c>
      <c r="G4066" s="88" t="s">
        <v>122</v>
      </c>
      <c r="H4066" s="91" t="s">
        <v>16</v>
      </c>
      <c r="I4066" s="92" t="n">
        <v>47</v>
      </c>
      <c r="J4066" s="93" t="n">
        <v>120</v>
      </c>
      <c r="K4066" s="94" t="n">
        <f aca="false">I4066 * J4066</f>
        <v>5640</v>
      </c>
      <c r="L4066" s="94" t="n">
        <f aca="false">K4066 *M4066</f>
        <v>2876.4</v>
      </c>
      <c r="M4066" s="95" t="n">
        <v>0.51</v>
      </c>
      <c r="N4066" s="88" t="s">
        <v>23</v>
      </c>
      <c r="O4066" s="91" t="s">
        <v>218</v>
      </c>
      <c r="P4066" s="0" t="str">
        <f aca="false">RIGHT(H4066,LEN(H4066) - FIND(" ", H4066))</f>
        <v>Apparel</v>
      </c>
    </row>
    <row r="4067" customFormat="false" ht="14.25" hidden="false" customHeight="true" outlineLevel="0" collapsed="false">
      <c r="B4067" s="88" t="s">
        <v>22</v>
      </c>
      <c r="C4067" s="89" t="n">
        <v>1189833</v>
      </c>
      <c r="D4067" s="90" t="n">
        <v>44317</v>
      </c>
      <c r="E4067" s="88" t="s">
        <v>18</v>
      </c>
      <c r="F4067" s="88" t="s">
        <v>19</v>
      </c>
      <c r="G4067" s="88" t="s">
        <v>129</v>
      </c>
      <c r="H4067" s="91" t="s">
        <v>32</v>
      </c>
      <c r="I4067" s="92" t="n">
        <v>36</v>
      </c>
      <c r="J4067" s="93" t="n">
        <v>306</v>
      </c>
      <c r="K4067" s="94" t="n">
        <f aca="false">I4067 * J4067</f>
        <v>11016</v>
      </c>
      <c r="L4067" s="94" t="n">
        <f aca="false">K4067 *M4067</f>
        <v>4957.2</v>
      </c>
      <c r="M4067" s="95" t="n">
        <v>0.45</v>
      </c>
      <c r="N4067" s="88" t="s">
        <v>31</v>
      </c>
      <c r="O4067" s="91" t="s">
        <v>218</v>
      </c>
      <c r="P4067" s="0" t="str">
        <f aca="false">RIGHT(H4067,LEN(H4067) - FIND(" ", H4067))</f>
        <v>Street Footwear</v>
      </c>
    </row>
    <row r="4068" customFormat="false" ht="14.25" hidden="false" customHeight="true" outlineLevel="0" collapsed="false">
      <c r="B4068" s="88" t="s">
        <v>30</v>
      </c>
      <c r="C4068" s="89" t="n">
        <v>1197831</v>
      </c>
      <c r="D4068" s="90" t="n">
        <v>44317</v>
      </c>
      <c r="E4068" s="88" t="s">
        <v>40</v>
      </c>
      <c r="F4068" s="88" t="s">
        <v>155</v>
      </c>
      <c r="G4068" s="88" t="s">
        <v>122</v>
      </c>
      <c r="H4068" s="91" t="s">
        <v>16</v>
      </c>
      <c r="I4068" s="92" t="n">
        <v>39</v>
      </c>
      <c r="J4068" s="93" t="n">
        <v>120</v>
      </c>
      <c r="K4068" s="94" t="n">
        <f aca="false">I4068 * J4068</f>
        <v>4680</v>
      </c>
      <c r="L4068" s="94" t="n">
        <f aca="false">K4068 *M4068</f>
        <v>2012.4</v>
      </c>
      <c r="M4068" s="95" t="n">
        <v>0.43</v>
      </c>
      <c r="N4068" s="88" t="s">
        <v>31</v>
      </c>
      <c r="O4068" s="91" t="s">
        <v>218</v>
      </c>
      <c r="P4068" s="0" t="str">
        <f aca="false">RIGHT(H4068,LEN(H4068) - FIND(" ", H4068))</f>
        <v>Apparel</v>
      </c>
    </row>
    <row r="4069" customFormat="false" ht="14.25" hidden="false" customHeight="true" outlineLevel="0" collapsed="false">
      <c r="B4069" s="88" t="s">
        <v>22</v>
      </c>
      <c r="C4069" s="89" t="n">
        <v>1189833</v>
      </c>
      <c r="D4069" s="90" t="n">
        <v>44318</v>
      </c>
      <c r="E4069" s="88" t="s">
        <v>18</v>
      </c>
      <c r="F4069" s="88" t="s">
        <v>19</v>
      </c>
      <c r="G4069" s="88" t="s">
        <v>129</v>
      </c>
      <c r="H4069" s="91" t="s">
        <v>24</v>
      </c>
      <c r="I4069" s="92" t="n">
        <v>55</v>
      </c>
      <c r="J4069" s="93" t="n">
        <v>850</v>
      </c>
      <c r="K4069" s="94" t="n">
        <f aca="false">I4069 * J4069</f>
        <v>46750</v>
      </c>
      <c r="L4069" s="94" t="n">
        <f aca="false">K4069 *M4069</f>
        <v>11687.5</v>
      </c>
      <c r="M4069" s="95" t="n">
        <v>0.25</v>
      </c>
      <c r="N4069" s="88" t="s">
        <v>31</v>
      </c>
      <c r="O4069" s="91" t="s">
        <v>218</v>
      </c>
      <c r="P4069" s="0" t="str">
        <f aca="false">RIGHT(H4069,LEN(H4069) - FIND(" ", H4069))</f>
        <v>Athletic Footwear</v>
      </c>
    </row>
    <row r="4070" customFormat="false" ht="14.25" hidden="false" customHeight="true" outlineLevel="0" collapsed="false">
      <c r="B4070" s="88" t="s">
        <v>30</v>
      </c>
      <c r="C4070" s="89" t="n">
        <v>1197831</v>
      </c>
      <c r="D4070" s="90" t="n">
        <v>44318</v>
      </c>
      <c r="E4070" s="88" t="s">
        <v>40</v>
      </c>
      <c r="F4070" s="88" t="s">
        <v>155</v>
      </c>
      <c r="G4070" s="88" t="s">
        <v>122</v>
      </c>
      <c r="H4070" s="91" t="s">
        <v>38</v>
      </c>
      <c r="I4070" s="92" t="n">
        <v>45</v>
      </c>
      <c r="J4070" s="93" t="n">
        <v>625</v>
      </c>
      <c r="K4070" s="94" t="n">
        <f aca="false">I4070 * J4070</f>
        <v>28125</v>
      </c>
      <c r="L4070" s="94" t="n">
        <f aca="false">K4070 *M4070</f>
        <v>16875</v>
      </c>
      <c r="M4070" s="95" t="n">
        <v>0.6</v>
      </c>
      <c r="N4070" s="88" t="s">
        <v>31</v>
      </c>
      <c r="O4070" s="91" t="s">
        <v>219</v>
      </c>
      <c r="P4070" s="0" t="str">
        <f aca="false">RIGHT(H4070,LEN(H4070) - FIND(" ", H4070))</f>
        <v>Apparel</v>
      </c>
    </row>
    <row r="4071" customFormat="false" ht="14.25" hidden="false" customHeight="true" outlineLevel="0" collapsed="false">
      <c r="B4071" s="88" t="s">
        <v>30</v>
      </c>
      <c r="C4071" s="89" t="n">
        <v>1185732</v>
      </c>
      <c r="D4071" s="90" t="n">
        <v>44318</v>
      </c>
      <c r="E4071" s="88" t="s">
        <v>34</v>
      </c>
      <c r="F4071" s="88" t="s">
        <v>138</v>
      </c>
      <c r="G4071" s="88" t="s">
        <v>97</v>
      </c>
      <c r="H4071" s="91" t="s">
        <v>32</v>
      </c>
      <c r="I4071" s="92" t="n">
        <v>45</v>
      </c>
      <c r="J4071" s="93" t="n">
        <v>945</v>
      </c>
      <c r="K4071" s="94" t="n">
        <f aca="false">I4071 * J4071</f>
        <v>42525</v>
      </c>
      <c r="L4071" s="94" t="n">
        <f aca="false">K4071 *M4071</f>
        <v>17010</v>
      </c>
      <c r="M4071" s="95" t="n">
        <v>0.4</v>
      </c>
      <c r="N4071" s="88" t="s">
        <v>23</v>
      </c>
      <c r="O4071" s="91" t="s">
        <v>218</v>
      </c>
      <c r="P4071" s="0" t="str">
        <f aca="false">RIGHT(H4071,LEN(H4071) - FIND(" ", H4071))</f>
        <v>Street Footwear</v>
      </c>
    </row>
    <row r="4072" customFormat="false" ht="14.25" hidden="false" customHeight="true" outlineLevel="0" collapsed="false">
      <c r="B4072" s="88" t="s">
        <v>30</v>
      </c>
      <c r="C4072" s="89" t="n">
        <v>1185732</v>
      </c>
      <c r="D4072" s="90" t="n">
        <v>44318</v>
      </c>
      <c r="E4072" s="88" t="s">
        <v>34</v>
      </c>
      <c r="F4072" s="88" t="s">
        <v>138</v>
      </c>
      <c r="G4072" s="88" t="s">
        <v>97</v>
      </c>
      <c r="H4072" s="91" t="s">
        <v>24</v>
      </c>
      <c r="I4072" s="92" t="n">
        <v>45</v>
      </c>
      <c r="J4072" s="93" t="n">
        <v>650</v>
      </c>
      <c r="K4072" s="94" t="n">
        <f aca="false">I4072 * J4072</f>
        <v>29250</v>
      </c>
      <c r="L4072" s="94" t="n">
        <f aca="false">K4072 *M4072</f>
        <v>10237.5</v>
      </c>
      <c r="M4072" s="95" t="n">
        <v>0.35</v>
      </c>
      <c r="N4072" s="88" t="s">
        <v>23</v>
      </c>
      <c r="O4072" s="91" t="s">
        <v>218</v>
      </c>
      <c r="P4072" s="0" t="str">
        <f aca="false">RIGHT(H4072,LEN(H4072) - FIND(" ", H4072))</f>
        <v>Athletic Footwear</v>
      </c>
    </row>
    <row r="4073" customFormat="false" ht="14.25" hidden="false" customHeight="true" outlineLevel="0" collapsed="false">
      <c r="B4073" s="88" t="s">
        <v>30</v>
      </c>
      <c r="C4073" s="89" t="n">
        <v>1185732</v>
      </c>
      <c r="D4073" s="90" t="n">
        <v>44318</v>
      </c>
      <c r="E4073" s="88" t="s">
        <v>34</v>
      </c>
      <c r="F4073" s="88" t="s">
        <v>138</v>
      </c>
      <c r="G4073" s="88" t="s">
        <v>97</v>
      </c>
      <c r="H4073" s="91" t="s">
        <v>48</v>
      </c>
      <c r="I4073" s="92" t="n">
        <v>40</v>
      </c>
      <c r="J4073" s="93" t="n">
        <v>625</v>
      </c>
      <c r="K4073" s="94" t="n">
        <f aca="false">I4073 * J4073</f>
        <v>25000</v>
      </c>
      <c r="L4073" s="94" t="n">
        <f aca="false">K4073 *M4073</f>
        <v>10000</v>
      </c>
      <c r="M4073" s="95" t="n">
        <v>0.4</v>
      </c>
      <c r="N4073" s="88" t="s">
        <v>23</v>
      </c>
      <c r="O4073" s="91" t="s">
        <v>219</v>
      </c>
      <c r="P4073" s="0" t="str">
        <f aca="false">RIGHT(H4073,LEN(H4073) - FIND(" ", H4073))</f>
        <v>Street Footwear</v>
      </c>
    </row>
    <row r="4074" customFormat="false" ht="14.25" hidden="false" customHeight="true" outlineLevel="0" collapsed="false">
      <c r="B4074" s="88" t="s">
        <v>30</v>
      </c>
      <c r="C4074" s="89" t="n">
        <v>1185732</v>
      </c>
      <c r="D4074" s="90" t="n">
        <v>44318</v>
      </c>
      <c r="E4074" s="88" t="s">
        <v>34</v>
      </c>
      <c r="F4074" s="88" t="s">
        <v>138</v>
      </c>
      <c r="G4074" s="88" t="s">
        <v>97</v>
      </c>
      <c r="H4074" s="91" t="s">
        <v>44</v>
      </c>
      <c r="I4074" s="92" t="n">
        <v>40</v>
      </c>
      <c r="J4074" s="93" t="n">
        <v>575</v>
      </c>
      <c r="K4074" s="94" t="n">
        <f aca="false">I4074 * J4074</f>
        <v>23000</v>
      </c>
      <c r="L4074" s="94" t="n">
        <f aca="false">K4074 *M4074</f>
        <v>9200</v>
      </c>
      <c r="M4074" s="95" t="n">
        <v>0.4</v>
      </c>
      <c r="N4074" s="88" t="s">
        <v>23</v>
      </c>
      <c r="O4074" s="91" t="s">
        <v>219</v>
      </c>
      <c r="P4074" s="0" t="str">
        <f aca="false">RIGHT(H4074,LEN(H4074) - FIND(" ", H4074))</f>
        <v>Athletic Footwear</v>
      </c>
    </row>
    <row r="4075" customFormat="false" ht="14.25" hidden="false" customHeight="true" outlineLevel="0" collapsed="false">
      <c r="B4075" s="88" t="s">
        <v>30</v>
      </c>
      <c r="C4075" s="89" t="n">
        <v>1185732</v>
      </c>
      <c r="D4075" s="90" t="n">
        <v>44318</v>
      </c>
      <c r="E4075" s="88" t="s">
        <v>34</v>
      </c>
      <c r="F4075" s="88" t="s">
        <v>138</v>
      </c>
      <c r="G4075" s="88" t="s">
        <v>97</v>
      </c>
      <c r="H4075" s="91" t="s">
        <v>16</v>
      </c>
      <c r="I4075" s="92" t="n">
        <v>50</v>
      </c>
      <c r="J4075" s="93" t="n">
        <v>600</v>
      </c>
      <c r="K4075" s="94" t="n">
        <f aca="false">I4075 * J4075</f>
        <v>30000</v>
      </c>
      <c r="L4075" s="94" t="n">
        <f aca="false">K4075 *M4075</f>
        <v>10500</v>
      </c>
      <c r="M4075" s="95" t="n">
        <v>0.35</v>
      </c>
      <c r="N4075" s="88" t="s">
        <v>23</v>
      </c>
      <c r="O4075" s="91" t="s">
        <v>218</v>
      </c>
      <c r="P4075" s="0" t="str">
        <f aca="false">RIGHT(H4075,LEN(H4075) - FIND(" ", H4075))</f>
        <v>Apparel</v>
      </c>
    </row>
    <row r="4076" customFormat="false" ht="14.25" hidden="false" customHeight="true" outlineLevel="0" collapsed="false">
      <c r="B4076" s="88" t="s">
        <v>30</v>
      </c>
      <c r="C4076" s="89" t="n">
        <v>1185732</v>
      </c>
      <c r="D4076" s="90" t="n">
        <v>44318</v>
      </c>
      <c r="E4076" s="88" t="s">
        <v>34</v>
      </c>
      <c r="F4076" s="88" t="s">
        <v>138</v>
      </c>
      <c r="G4076" s="88" t="s">
        <v>97</v>
      </c>
      <c r="H4076" s="91" t="s">
        <v>38</v>
      </c>
      <c r="I4076" s="92" t="n">
        <v>55</v>
      </c>
      <c r="J4076" s="93" t="n">
        <v>700</v>
      </c>
      <c r="K4076" s="94" t="n">
        <f aca="false">I4076 * J4076</f>
        <v>38500</v>
      </c>
      <c r="L4076" s="94" t="n">
        <f aca="false">K4076 *M4076</f>
        <v>19250</v>
      </c>
      <c r="M4076" s="95" t="n">
        <v>0.5</v>
      </c>
      <c r="N4076" s="88" t="s">
        <v>23</v>
      </c>
      <c r="O4076" s="91" t="s">
        <v>219</v>
      </c>
      <c r="P4076" s="0" t="str">
        <f aca="false">RIGHT(H4076,LEN(H4076) - FIND(" ", H4076))</f>
        <v>Apparel</v>
      </c>
    </row>
    <row r="4077" customFormat="false" ht="14.25" hidden="false" customHeight="true" outlineLevel="0" collapsed="false">
      <c r="B4077" s="88" t="s">
        <v>22</v>
      </c>
      <c r="C4077" s="89" t="n">
        <v>1189833</v>
      </c>
      <c r="D4077" s="90" t="n">
        <v>44318</v>
      </c>
      <c r="E4077" s="88" t="s">
        <v>18</v>
      </c>
      <c r="F4077" s="88" t="s">
        <v>19</v>
      </c>
      <c r="G4077" s="88" t="s">
        <v>129</v>
      </c>
      <c r="H4077" s="91" t="s">
        <v>24</v>
      </c>
      <c r="I4077" s="92" t="n">
        <v>51</v>
      </c>
      <c r="J4077" s="93" t="n">
        <v>221</v>
      </c>
      <c r="K4077" s="94" t="n">
        <f aca="false">I4077 * J4077</f>
        <v>11271</v>
      </c>
      <c r="L4077" s="94" t="n">
        <f aca="false">K4077 *M4077</f>
        <v>4508.4</v>
      </c>
      <c r="M4077" s="95" t="n">
        <v>0.4</v>
      </c>
      <c r="N4077" s="88" t="s">
        <v>23</v>
      </c>
      <c r="O4077" s="91" t="s">
        <v>218</v>
      </c>
      <c r="P4077" s="0" t="str">
        <f aca="false">RIGHT(H4077,LEN(H4077) - FIND(" ", H4077))</f>
        <v>Athletic Footwear</v>
      </c>
    </row>
    <row r="4078" customFormat="false" ht="14.25" hidden="false" customHeight="true" outlineLevel="0" collapsed="false">
      <c r="B4078" s="88" t="s">
        <v>30</v>
      </c>
      <c r="C4078" s="89" t="n">
        <v>1197831</v>
      </c>
      <c r="D4078" s="90" t="n">
        <v>44318</v>
      </c>
      <c r="E4078" s="88" t="s">
        <v>40</v>
      </c>
      <c r="F4078" s="88" t="s">
        <v>155</v>
      </c>
      <c r="G4078" s="88" t="s">
        <v>122</v>
      </c>
      <c r="H4078" s="91" t="s">
        <v>38</v>
      </c>
      <c r="I4078" s="92" t="n">
        <v>42</v>
      </c>
      <c r="J4078" s="93" t="n">
        <v>163</v>
      </c>
      <c r="K4078" s="94" t="n">
        <f aca="false">I4078 * J4078</f>
        <v>6846</v>
      </c>
      <c r="L4078" s="94" t="n">
        <f aca="false">K4078 *M4078</f>
        <v>5066.04</v>
      </c>
      <c r="M4078" s="95" t="n">
        <v>0.74</v>
      </c>
      <c r="N4078" s="88" t="s">
        <v>23</v>
      </c>
      <c r="O4078" s="91" t="s">
        <v>219</v>
      </c>
      <c r="P4078" s="0" t="str">
        <f aca="false">RIGHT(H4078,LEN(H4078) - FIND(" ", H4078))</f>
        <v>Apparel</v>
      </c>
    </row>
    <row r="4079" customFormat="false" ht="14.25" hidden="false" customHeight="true" outlineLevel="0" collapsed="false">
      <c r="B4079" s="88" t="s">
        <v>30</v>
      </c>
      <c r="C4079" s="89" t="n">
        <v>1185732</v>
      </c>
      <c r="D4079" s="90" t="n">
        <v>44318</v>
      </c>
      <c r="E4079" s="88" t="s">
        <v>34</v>
      </c>
      <c r="F4079" s="88" t="s">
        <v>138</v>
      </c>
      <c r="G4079" s="88" t="s">
        <v>97</v>
      </c>
      <c r="H4079" s="91" t="s">
        <v>32</v>
      </c>
      <c r="I4079" s="92" t="n">
        <v>41</v>
      </c>
      <c r="J4079" s="93" t="n">
        <v>246</v>
      </c>
      <c r="K4079" s="94" t="n">
        <f aca="false">I4079 * J4079</f>
        <v>10086</v>
      </c>
      <c r="L4079" s="94" t="n">
        <f aca="false">K4079 *M4079</f>
        <v>5547.3</v>
      </c>
      <c r="M4079" s="95" t="n">
        <v>0.55</v>
      </c>
      <c r="N4079" s="88" t="s">
        <v>23</v>
      </c>
      <c r="O4079" s="91" t="s">
        <v>218</v>
      </c>
      <c r="P4079" s="0" t="str">
        <f aca="false">RIGHT(H4079,LEN(H4079) - FIND(" ", H4079))</f>
        <v>Street Footwear</v>
      </c>
    </row>
    <row r="4080" customFormat="false" ht="14.25" hidden="false" customHeight="true" outlineLevel="0" collapsed="false">
      <c r="B4080" s="88" t="s">
        <v>30</v>
      </c>
      <c r="C4080" s="89" t="n">
        <v>1185732</v>
      </c>
      <c r="D4080" s="90" t="n">
        <v>44318</v>
      </c>
      <c r="E4080" s="88" t="s">
        <v>34</v>
      </c>
      <c r="F4080" s="88" t="s">
        <v>138</v>
      </c>
      <c r="G4080" s="88" t="s">
        <v>97</v>
      </c>
      <c r="H4080" s="91" t="s">
        <v>24</v>
      </c>
      <c r="I4080" s="92" t="n">
        <v>42</v>
      </c>
      <c r="J4080" s="93" t="n">
        <v>182</v>
      </c>
      <c r="K4080" s="94" t="n">
        <f aca="false">I4080 * J4080</f>
        <v>7644</v>
      </c>
      <c r="L4080" s="94" t="n">
        <f aca="false">K4080 *M4080</f>
        <v>3516.24</v>
      </c>
      <c r="M4080" s="95" t="n">
        <v>0.46</v>
      </c>
      <c r="N4080" s="88" t="s">
        <v>23</v>
      </c>
      <c r="O4080" s="91" t="s">
        <v>218</v>
      </c>
      <c r="P4080" s="0" t="str">
        <f aca="false">RIGHT(H4080,LEN(H4080) - FIND(" ", H4080))</f>
        <v>Athletic Footwear</v>
      </c>
    </row>
    <row r="4081" customFormat="false" ht="14.25" hidden="false" customHeight="true" outlineLevel="0" collapsed="false">
      <c r="B4081" s="88" t="s">
        <v>30</v>
      </c>
      <c r="C4081" s="89" t="n">
        <v>1185732</v>
      </c>
      <c r="D4081" s="90" t="n">
        <v>44318</v>
      </c>
      <c r="E4081" s="88" t="s">
        <v>34</v>
      </c>
      <c r="F4081" s="88" t="s">
        <v>138</v>
      </c>
      <c r="G4081" s="88" t="s">
        <v>97</v>
      </c>
      <c r="H4081" s="91" t="s">
        <v>48</v>
      </c>
      <c r="I4081" s="92" t="n">
        <v>37</v>
      </c>
      <c r="J4081" s="93" t="n">
        <v>169</v>
      </c>
      <c r="K4081" s="94" t="n">
        <f aca="false">I4081 * J4081</f>
        <v>6253</v>
      </c>
      <c r="L4081" s="94" t="n">
        <f aca="false">K4081 *M4081</f>
        <v>3314.09</v>
      </c>
      <c r="M4081" s="95" t="n">
        <v>0.53</v>
      </c>
      <c r="N4081" s="88" t="s">
        <v>23</v>
      </c>
      <c r="O4081" s="91" t="s">
        <v>219</v>
      </c>
      <c r="P4081" s="0" t="str">
        <f aca="false">RIGHT(H4081,LEN(H4081) - FIND(" ", H4081))</f>
        <v>Street Footwear</v>
      </c>
    </row>
    <row r="4082" customFormat="false" ht="14.25" hidden="false" customHeight="true" outlineLevel="0" collapsed="false">
      <c r="B4082" s="88" t="s">
        <v>30</v>
      </c>
      <c r="C4082" s="89" t="n">
        <v>1185732</v>
      </c>
      <c r="D4082" s="90" t="n">
        <v>44318</v>
      </c>
      <c r="E4082" s="88" t="s">
        <v>34</v>
      </c>
      <c r="F4082" s="88" t="s">
        <v>138</v>
      </c>
      <c r="G4082" s="88" t="s">
        <v>97</v>
      </c>
      <c r="H4082" s="91" t="s">
        <v>44</v>
      </c>
      <c r="I4082" s="92" t="n">
        <v>38</v>
      </c>
      <c r="J4082" s="93" t="n">
        <v>150</v>
      </c>
      <c r="K4082" s="94" t="n">
        <f aca="false">I4082 * J4082</f>
        <v>5700</v>
      </c>
      <c r="L4082" s="94" t="n">
        <f aca="false">K4082 *M4082</f>
        <v>3078</v>
      </c>
      <c r="M4082" s="95" t="n">
        <v>0.54</v>
      </c>
      <c r="N4082" s="88" t="s">
        <v>23</v>
      </c>
      <c r="O4082" s="91" t="s">
        <v>219</v>
      </c>
      <c r="P4082" s="0" t="str">
        <f aca="false">RIGHT(H4082,LEN(H4082) - FIND(" ", H4082))</f>
        <v>Athletic Footwear</v>
      </c>
    </row>
    <row r="4083" customFormat="false" ht="14.25" hidden="false" customHeight="true" outlineLevel="0" collapsed="false">
      <c r="B4083" s="88" t="s">
        <v>30</v>
      </c>
      <c r="C4083" s="89" t="n">
        <v>1185732</v>
      </c>
      <c r="D4083" s="90" t="n">
        <v>44318</v>
      </c>
      <c r="E4083" s="88" t="s">
        <v>34</v>
      </c>
      <c r="F4083" s="88" t="s">
        <v>138</v>
      </c>
      <c r="G4083" s="88" t="s">
        <v>97</v>
      </c>
      <c r="H4083" s="91" t="s">
        <v>16</v>
      </c>
      <c r="I4083" s="92" t="n">
        <v>46</v>
      </c>
      <c r="J4083" s="93" t="n">
        <v>150</v>
      </c>
      <c r="K4083" s="94" t="n">
        <f aca="false">I4083 * J4083</f>
        <v>6900</v>
      </c>
      <c r="L4083" s="94" t="n">
        <f aca="false">K4083 *M4083</f>
        <v>3381</v>
      </c>
      <c r="M4083" s="95" t="n">
        <v>0.49</v>
      </c>
      <c r="N4083" s="88" t="s">
        <v>23</v>
      </c>
      <c r="O4083" s="91" t="s">
        <v>218</v>
      </c>
      <c r="P4083" s="0" t="str">
        <f aca="false">RIGHT(H4083,LEN(H4083) - FIND(" ", H4083))</f>
        <v>Apparel</v>
      </c>
    </row>
    <row r="4084" customFormat="false" ht="14.25" hidden="false" customHeight="true" outlineLevel="0" collapsed="false">
      <c r="B4084" s="88" t="s">
        <v>30</v>
      </c>
      <c r="C4084" s="89" t="n">
        <v>1185732</v>
      </c>
      <c r="D4084" s="90" t="n">
        <v>44318</v>
      </c>
      <c r="E4084" s="88" t="s">
        <v>34</v>
      </c>
      <c r="F4084" s="88" t="s">
        <v>138</v>
      </c>
      <c r="G4084" s="88" t="s">
        <v>97</v>
      </c>
      <c r="H4084" s="91" t="s">
        <v>38</v>
      </c>
      <c r="I4084" s="92" t="n">
        <v>51</v>
      </c>
      <c r="J4084" s="93" t="n">
        <v>203</v>
      </c>
      <c r="K4084" s="94" t="n">
        <f aca="false">I4084 * J4084</f>
        <v>10353</v>
      </c>
      <c r="L4084" s="94" t="n">
        <f aca="false">K4084 *M4084</f>
        <v>6418.86</v>
      </c>
      <c r="M4084" s="95" t="n">
        <v>0.62</v>
      </c>
      <c r="N4084" s="88" t="s">
        <v>23</v>
      </c>
      <c r="O4084" s="91" t="s">
        <v>219</v>
      </c>
      <c r="P4084" s="0" t="str">
        <f aca="false">RIGHT(H4084,LEN(H4084) - FIND(" ", H4084))</f>
        <v>Apparel</v>
      </c>
    </row>
    <row r="4085" customFormat="false" ht="14.25" hidden="false" customHeight="true" outlineLevel="0" collapsed="false">
      <c r="B4085" s="88" t="s">
        <v>22</v>
      </c>
      <c r="C4085" s="89" t="n">
        <v>1189833</v>
      </c>
      <c r="D4085" s="90" t="n">
        <v>44318</v>
      </c>
      <c r="E4085" s="88" t="s">
        <v>18</v>
      </c>
      <c r="F4085" s="88" t="s">
        <v>19</v>
      </c>
      <c r="G4085" s="88" t="s">
        <v>129</v>
      </c>
      <c r="H4085" s="91" t="s">
        <v>24</v>
      </c>
      <c r="I4085" s="92" t="n">
        <v>41</v>
      </c>
      <c r="J4085" s="93" t="n">
        <v>264</v>
      </c>
      <c r="K4085" s="94" t="n">
        <f aca="false">I4085 * J4085</f>
        <v>10824</v>
      </c>
      <c r="L4085" s="94" t="n">
        <f aca="false">K4085 *M4085</f>
        <v>3355.44</v>
      </c>
      <c r="M4085" s="95" t="n">
        <v>0.31</v>
      </c>
      <c r="N4085" s="88" t="s">
        <v>31</v>
      </c>
      <c r="O4085" s="91" t="s">
        <v>218</v>
      </c>
      <c r="P4085" s="0" t="str">
        <f aca="false">RIGHT(H4085,LEN(H4085) - FIND(" ", H4085))</f>
        <v>Athletic Footwear</v>
      </c>
    </row>
    <row r="4086" customFormat="false" ht="14.25" hidden="false" customHeight="true" outlineLevel="0" collapsed="false">
      <c r="B4086" s="88" t="s">
        <v>30</v>
      </c>
      <c r="C4086" s="89" t="n">
        <v>1197831</v>
      </c>
      <c r="D4086" s="90" t="n">
        <v>44318</v>
      </c>
      <c r="E4086" s="88" t="s">
        <v>40</v>
      </c>
      <c r="F4086" s="88" t="s">
        <v>155</v>
      </c>
      <c r="G4086" s="88" t="s">
        <v>122</v>
      </c>
      <c r="H4086" s="91" t="s">
        <v>38</v>
      </c>
      <c r="I4086" s="92" t="n">
        <v>30</v>
      </c>
      <c r="J4086" s="93" t="n">
        <v>219</v>
      </c>
      <c r="K4086" s="94" t="n">
        <f aca="false">I4086 * J4086</f>
        <v>6570</v>
      </c>
      <c r="L4086" s="94" t="n">
        <f aca="false">K4086 *M4086</f>
        <v>4073.4</v>
      </c>
      <c r="M4086" s="95" t="n">
        <v>0.62</v>
      </c>
      <c r="N4086" s="88" t="s">
        <v>31</v>
      </c>
      <c r="O4086" s="91" t="s">
        <v>219</v>
      </c>
      <c r="P4086" s="0" t="str">
        <f aca="false">RIGHT(H4086,LEN(H4086) - FIND(" ", H4086))</f>
        <v>Apparel</v>
      </c>
    </row>
    <row r="4087" customFormat="false" ht="14.25" hidden="false" customHeight="true" outlineLevel="0" collapsed="false">
      <c r="B4087" s="88" t="s">
        <v>22</v>
      </c>
      <c r="C4087" s="89" t="n">
        <v>1189833</v>
      </c>
      <c r="D4087" s="90" t="n">
        <v>44319</v>
      </c>
      <c r="E4087" s="88" t="s">
        <v>18</v>
      </c>
      <c r="F4087" s="88" t="s">
        <v>19</v>
      </c>
      <c r="G4087" s="88" t="s">
        <v>129</v>
      </c>
      <c r="H4087" s="91" t="s">
        <v>48</v>
      </c>
      <c r="I4087" s="92" t="n">
        <v>50</v>
      </c>
      <c r="J4087" s="93" t="n">
        <v>725</v>
      </c>
      <c r="K4087" s="94" t="n">
        <f aca="false">I4087 * J4087</f>
        <v>36250</v>
      </c>
      <c r="L4087" s="94" t="n">
        <f aca="false">K4087 *M4087</f>
        <v>14500</v>
      </c>
      <c r="M4087" s="95" t="n">
        <v>0.4</v>
      </c>
      <c r="N4087" s="88" t="s">
        <v>31</v>
      </c>
      <c r="O4087" s="91" t="s">
        <v>219</v>
      </c>
      <c r="P4087" s="0" t="str">
        <f aca="false">RIGHT(H4087,LEN(H4087) - FIND(" ", H4087))</f>
        <v>Street Footwear</v>
      </c>
    </row>
    <row r="4088" customFormat="false" ht="14.25" hidden="false" customHeight="true" outlineLevel="0" collapsed="false">
      <c r="B4088" s="88" t="s">
        <v>30</v>
      </c>
      <c r="C4088" s="89" t="n">
        <v>1197831</v>
      </c>
      <c r="D4088" s="90" t="n">
        <v>44319</v>
      </c>
      <c r="E4088" s="88" t="s">
        <v>40</v>
      </c>
      <c r="F4088" s="88" t="s">
        <v>155</v>
      </c>
      <c r="G4088" s="88" t="s">
        <v>122</v>
      </c>
      <c r="H4088" s="91" t="s">
        <v>32</v>
      </c>
      <c r="I4088" s="92" t="n">
        <v>35</v>
      </c>
      <c r="J4088" s="93" t="n">
        <v>575</v>
      </c>
      <c r="K4088" s="94" t="n">
        <f aca="false">I4088 * J4088</f>
        <v>20125</v>
      </c>
      <c r="L4088" s="94" t="n">
        <f aca="false">K4088 *M4088</f>
        <v>9056.25</v>
      </c>
      <c r="M4088" s="95" t="n">
        <v>0.45</v>
      </c>
      <c r="N4088" s="88" t="s">
        <v>31</v>
      </c>
      <c r="O4088" s="91" t="s">
        <v>218</v>
      </c>
      <c r="P4088" s="0" t="str">
        <f aca="false">RIGHT(H4088,LEN(H4088) - FIND(" ", H4088))</f>
        <v>Street Footwear</v>
      </c>
    </row>
    <row r="4089" customFormat="false" ht="14.25" hidden="false" customHeight="true" outlineLevel="0" collapsed="false">
      <c r="B4089" s="88" t="s">
        <v>30</v>
      </c>
      <c r="C4089" s="89" t="n">
        <v>1185732</v>
      </c>
      <c r="D4089" s="90" t="n">
        <v>44319</v>
      </c>
      <c r="E4089" s="88" t="s">
        <v>26</v>
      </c>
      <c r="F4089" s="88" t="s">
        <v>86</v>
      </c>
      <c r="G4089" s="88" t="s">
        <v>114</v>
      </c>
      <c r="H4089" s="91" t="s">
        <v>32</v>
      </c>
      <c r="I4089" s="92" t="n">
        <v>55</v>
      </c>
      <c r="J4089" s="93" t="n">
        <v>545</v>
      </c>
      <c r="K4089" s="94" t="n">
        <f aca="false">I4089 * J4089</f>
        <v>29975</v>
      </c>
      <c r="L4089" s="94" t="n">
        <f aca="false">K4089 *M4089</f>
        <v>11990</v>
      </c>
      <c r="M4089" s="95" t="n">
        <v>0.4</v>
      </c>
      <c r="N4089" s="88" t="s">
        <v>14</v>
      </c>
      <c r="O4089" s="91" t="s">
        <v>218</v>
      </c>
      <c r="P4089" s="0" t="str">
        <f aca="false">RIGHT(H4089,LEN(H4089) - FIND(" ", H4089))</f>
        <v>Street Footwear</v>
      </c>
    </row>
    <row r="4090" customFormat="false" ht="14.25" hidden="false" customHeight="true" outlineLevel="0" collapsed="false">
      <c r="B4090" s="88" t="s">
        <v>30</v>
      </c>
      <c r="C4090" s="89" t="n">
        <v>1185732</v>
      </c>
      <c r="D4090" s="90" t="n">
        <v>44319</v>
      </c>
      <c r="E4090" s="88" t="s">
        <v>26</v>
      </c>
      <c r="F4090" s="88" t="s">
        <v>86</v>
      </c>
      <c r="G4090" s="88" t="s">
        <v>114</v>
      </c>
      <c r="H4090" s="91" t="s">
        <v>24</v>
      </c>
      <c r="I4090" s="92" t="n">
        <v>50</v>
      </c>
      <c r="J4090" s="93" t="n">
        <v>250</v>
      </c>
      <c r="K4090" s="94" t="n">
        <f aca="false">I4090 * J4090</f>
        <v>12500</v>
      </c>
      <c r="L4090" s="94" t="n">
        <f aca="false">K4090 *M4090</f>
        <v>5000</v>
      </c>
      <c r="M4090" s="95" t="n">
        <v>0.4</v>
      </c>
      <c r="N4090" s="88" t="s">
        <v>14</v>
      </c>
      <c r="O4090" s="91" t="s">
        <v>218</v>
      </c>
      <c r="P4090" s="0" t="str">
        <f aca="false">RIGHT(H4090,LEN(H4090) - FIND(" ", H4090))</f>
        <v>Athletic Footwear</v>
      </c>
    </row>
    <row r="4091" customFormat="false" ht="14.25" hidden="false" customHeight="true" outlineLevel="0" collapsed="false">
      <c r="B4091" s="88" t="s">
        <v>30</v>
      </c>
      <c r="C4091" s="89" t="n">
        <v>1185732</v>
      </c>
      <c r="D4091" s="90" t="n">
        <v>44319</v>
      </c>
      <c r="E4091" s="88" t="s">
        <v>26</v>
      </c>
      <c r="F4091" s="88" t="s">
        <v>86</v>
      </c>
      <c r="G4091" s="88" t="s">
        <v>114</v>
      </c>
      <c r="H4091" s="91" t="s">
        <v>48</v>
      </c>
      <c r="I4091" s="92" t="n">
        <v>45</v>
      </c>
      <c r="J4091" s="93" t="n">
        <v>275</v>
      </c>
      <c r="K4091" s="94" t="n">
        <f aca="false">I4091 * J4091</f>
        <v>12375</v>
      </c>
      <c r="L4091" s="94" t="n">
        <f aca="false">K4091 *M4091</f>
        <v>3712.5</v>
      </c>
      <c r="M4091" s="95" t="n">
        <v>0.3</v>
      </c>
      <c r="N4091" s="88" t="s">
        <v>14</v>
      </c>
      <c r="O4091" s="91" t="s">
        <v>219</v>
      </c>
      <c r="P4091" s="0" t="str">
        <f aca="false">RIGHT(H4091,LEN(H4091) - FIND(" ", H4091))</f>
        <v>Street Footwear</v>
      </c>
    </row>
    <row r="4092" customFormat="false" ht="14.25" hidden="false" customHeight="true" outlineLevel="0" collapsed="false">
      <c r="B4092" s="88" t="s">
        <v>30</v>
      </c>
      <c r="C4092" s="89" t="n">
        <v>1185732</v>
      </c>
      <c r="D4092" s="90" t="n">
        <v>44319</v>
      </c>
      <c r="E4092" s="88" t="s">
        <v>26</v>
      </c>
      <c r="F4092" s="88" t="s">
        <v>86</v>
      </c>
      <c r="G4092" s="88" t="s">
        <v>114</v>
      </c>
      <c r="H4092" s="91" t="s">
        <v>44</v>
      </c>
      <c r="I4092" s="92" t="n">
        <v>45</v>
      </c>
      <c r="J4092" s="93" t="n">
        <v>225</v>
      </c>
      <c r="K4092" s="94" t="n">
        <f aca="false">I4092 * J4092</f>
        <v>10125</v>
      </c>
      <c r="L4092" s="94" t="n">
        <f aca="false">K4092 *M4092</f>
        <v>3037.5</v>
      </c>
      <c r="M4092" s="95" t="n">
        <v>0.3</v>
      </c>
      <c r="N4092" s="88" t="s">
        <v>14</v>
      </c>
      <c r="O4092" s="91" t="s">
        <v>219</v>
      </c>
      <c r="P4092" s="0" t="str">
        <f aca="false">RIGHT(H4092,LEN(H4092) - FIND(" ", H4092))</f>
        <v>Athletic Footwear</v>
      </c>
    </row>
    <row r="4093" customFormat="false" ht="14.25" hidden="false" customHeight="true" outlineLevel="0" collapsed="false">
      <c r="B4093" s="88" t="s">
        <v>30</v>
      </c>
      <c r="C4093" s="89" t="n">
        <v>1185732</v>
      </c>
      <c r="D4093" s="90" t="n">
        <v>44319</v>
      </c>
      <c r="E4093" s="88" t="s">
        <v>26</v>
      </c>
      <c r="F4093" s="88" t="s">
        <v>86</v>
      </c>
      <c r="G4093" s="88" t="s">
        <v>114</v>
      </c>
      <c r="H4093" s="91" t="s">
        <v>16</v>
      </c>
      <c r="I4093" s="92" t="n">
        <v>55</v>
      </c>
      <c r="J4093" s="93" t="n">
        <v>250</v>
      </c>
      <c r="K4093" s="94" t="n">
        <f aca="false">I4093 * J4093</f>
        <v>13750</v>
      </c>
      <c r="L4093" s="94" t="n">
        <f aca="false">K4093 *M4093</f>
        <v>4125</v>
      </c>
      <c r="M4093" s="95" t="n">
        <v>0.3</v>
      </c>
      <c r="N4093" s="88" t="s">
        <v>14</v>
      </c>
      <c r="O4093" s="91" t="s">
        <v>218</v>
      </c>
      <c r="P4093" s="0" t="str">
        <f aca="false">RIGHT(H4093,LEN(H4093) - FIND(" ", H4093))</f>
        <v>Apparel</v>
      </c>
    </row>
    <row r="4094" customFormat="false" ht="14.25" hidden="false" customHeight="true" outlineLevel="0" collapsed="false">
      <c r="B4094" s="88" t="s">
        <v>30</v>
      </c>
      <c r="C4094" s="89" t="n">
        <v>1185732</v>
      </c>
      <c r="D4094" s="90" t="n">
        <v>44319</v>
      </c>
      <c r="E4094" s="88" t="s">
        <v>26</v>
      </c>
      <c r="F4094" s="88" t="s">
        <v>86</v>
      </c>
      <c r="G4094" s="88" t="s">
        <v>114</v>
      </c>
      <c r="H4094" s="91" t="s">
        <v>38</v>
      </c>
      <c r="I4094" s="92" t="n">
        <v>60</v>
      </c>
      <c r="J4094" s="93" t="n">
        <v>375</v>
      </c>
      <c r="K4094" s="94" t="n">
        <f aca="false">I4094 * J4094</f>
        <v>22500</v>
      </c>
      <c r="L4094" s="94" t="n">
        <f aca="false">K4094 *M4094</f>
        <v>7875</v>
      </c>
      <c r="M4094" s="95" t="n">
        <v>0.35</v>
      </c>
      <c r="N4094" s="88" t="s">
        <v>14</v>
      </c>
      <c r="O4094" s="91" t="s">
        <v>219</v>
      </c>
      <c r="P4094" s="0" t="str">
        <f aca="false">RIGHT(H4094,LEN(H4094) - FIND(" ", H4094))</f>
        <v>Apparel</v>
      </c>
    </row>
    <row r="4095" customFormat="false" ht="14.25" hidden="false" customHeight="true" outlineLevel="0" collapsed="false">
      <c r="B4095" s="88" t="s">
        <v>22</v>
      </c>
      <c r="C4095" s="89" t="n">
        <v>1189833</v>
      </c>
      <c r="D4095" s="90" t="n">
        <v>44319</v>
      </c>
      <c r="E4095" s="88" t="s">
        <v>18</v>
      </c>
      <c r="F4095" s="88" t="s">
        <v>19</v>
      </c>
      <c r="G4095" s="88" t="s">
        <v>129</v>
      </c>
      <c r="H4095" s="91" t="s">
        <v>48</v>
      </c>
      <c r="I4095" s="92" t="n">
        <v>48</v>
      </c>
      <c r="J4095" s="93" t="n">
        <v>218</v>
      </c>
      <c r="K4095" s="94" t="n">
        <f aca="false">I4095 * J4095</f>
        <v>10464</v>
      </c>
      <c r="L4095" s="94" t="n">
        <f aca="false">K4095 *M4095</f>
        <v>5336.64</v>
      </c>
      <c r="M4095" s="95" t="n">
        <v>0.51</v>
      </c>
      <c r="N4095" s="88" t="s">
        <v>23</v>
      </c>
      <c r="O4095" s="91" t="s">
        <v>219</v>
      </c>
      <c r="P4095" s="0" t="str">
        <f aca="false">RIGHT(H4095,LEN(H4095) - FIND(" ", H4095))</f>
        <v>Street Footwear</v>
      </c>
    </row>
    <row r="4096" customFormat="false" ht="14.25" hidden="false" customHeight="true" outlineLevel="0" collapsed="false">
      <c r="B4096" s="88" t="s">
        <v>30</v>
      </c>
      <c r="C4096" s="89" t="n">
        <v>1197831</v>
      </c>
      <c r="D4096" s="90" t="n">
        <v>44319</v>
      </c>
      <c r="E4096" s="88" t="s">
        <v>40</v>
      </c>
      <c r="F4096" s="88" t="s">
        <v>155</v>
      </c>
      <c r="G4096" s="88" t="s">
        <v>122</v>
      </c>
      <c r="H4096" s="91" t="s">
        <v>32</v>
      </c>
      <c r="I4096" s="92" t="n">
        <v>33</v>
      </c>
      <c r="J4096" s="93" t="n">
        <v>173</v>
      </c>
      <c r="K4096" s="94" t="n">
        <f aca="false">I4096 * J4096</f>
        <v>5709</v>
      </c>
      <c r="L4096" s="94" t="n">
        <f aca="false">K4096 *M4096</f>
        <v>3254.13</v>
      </c>
      <c r="M4096" s="95" t="n">
        <v>0.57</v>
      </c>
      <c r="N4096" s="88" t="s">
        <v>23</v>
      </c>
      <c r="O4096" s="91" t="s">
        <v>218</v>
      </c>
      <c r="P4096" s="0" t="str">
        <f aca="false">RIGHT(H4096,LEN(H4096) - FIND(" ", H4096))</f>
        <v>Street Footwear</v>
      </c>
    </row>
    <row r="4097" customFormat="false" ht="14.25" hidden="false" customHeight="true" outlineLevel="0" collapsed="false">
      <c r="B4097" s="88" t="s">
        <v>30</v>
      </c>
      <c r="C4097" s="89" t="n">
        <v>1185732</v>
      </c>
      <c r="D4097" s="90" t="n">
        <v>44319</v>
      </c>
      <c r="E4097" s="88" t="s">
        <v>26</v>
      </c>
      <c r="F4097" s="88" t="s">
        <v>86</v>
      </c>
      <c r="G4097" s="88" t="s">
        <v>114</v>
      </c>
      <c r="H4097" s="91" t="s">
        <v>32</v>
      </c>
      <c r="I4097" s="92" t="n">
        <v>54</v>
      </c>
      <c r="J4097" s="93" t="n">
        <v>142</v>
      </c>
      <c r="K4097" s="94" t="n">
        <f aca="false">I4097 * J4097</f>
        <v>7668</v>
      </c>
      <c r="L4097" s="94" t="n">
        <f aca="false">K4097 *M4097</f>
        <v>3910.68</v>
      </c>
      <c r="M4097" s="95" t="n">
        <v>0.51</v>
      </c>
      <c r="N4097" s="88" t="s">
        <v>23</v>
      </c>
      <c r="O4097" s="91" t="s">
        <v>218</v>
      </c>
      <c r="P4097" s="0" t="str">
        <f aca="false">RIGHT(H4097,LEN(H4097) - FIND(" ", H4097))</f>
        <v>Street Footwear</v>
      </c>
    </row>
    <row r="4098" customFormat="false" ht="14.25" hidden="false" customHeight="true" outlineLevel="0" collapsed="false">
      <c r="B4098" s="88" t="s">
        <v>30</v>
      </c>
      <c r="C4098" s="89" t="n">
        <v>1185732</v>
      </c>
      <c r="D4098" s="90" t="n">
        <v>44319</v>
      </c>
      <c r="E4098" s="88" t="s">
        <v>26</v>
      </c>
      <c r="F4098" s="88" t="s">
        <v>86</v>
      </c>
      <c r="G4098" s="88" t="s">
        <v>114</v>
      </c>
      <c r="H4098" s="91" t="s">
        <v>24</v>
      </c>
      <c r="I4098" s="92" t="n">
        <v>48</v>
      </c>
      <c r="J4098" s="93" t="n">
        <v>73</v>
      </c>
      <c r="K4098" s="94" t="n">
        <f aca="false">I4098 * J4098</f>
        <v>3504</v>
      </c>
      <c r="L4098" s="94" t="n">
        <f aca="false">K4098 *M4098</f>
        <v>1857.12</v>
      </c>
      <c r="M4098" s="95" t="n">
        <v>0.53</v>
      </c>
      <c r="N4098" s="88" t="s">
        <v>23</v>
      </c>
      <c r="O4098" s="91" t="s">
        <v>218</v>
      </c>
      <c r="P4098" s="0" t="str">
        <f aca="false">RIGHT(H4098,LEN(H4098) - FIND(" ", H4098))</f>
        <v>Athletic Footwear</v>
      </c>
    </row>
    <row r="4099" customFormat="false" ht="14.25" hidden="false" customHeight="true" outlineLevel="0" collapsed="false">
      <c r="B4099" s="88" t="s">
        <v>30</v>
      </c>
      <c r="C4099" s="89" t="n">
        <v>1185732</v>
      </c>
      <c r="D4099" s="90" t="n">
        <v>44319</v>
      </c>
      <c r="E4099" s="88" t="s">
        <v>26</v>
      </c>
      <c r="F4099" s="88" t="s">
        <v>86</v>
      </c>
      <c r="G4099" s="88" t="s">
        <v>114</v>
      </c>
      <c r="H4099" s="91" t="s">
        <v>48</v>
      </c>
      <c r="I4099" s="92" t="n">
        <v>43</v>
      </c>
      <c r="J4099" s="93" t="n">
        <v>74</v>
      </c>
      <c r="K4099" s="94" t="n">
        <f aca="false">I4099 * J4099</f>
        <v>3182</v>
      </c>
      <c r="L4099" s="94" t="n">
        <f aca="false">K4099 *M4099</f>
        <v>1272.8</v>
      </c>
      <c r="M4099" s="95" t="n">
        <v>0.4</v>
      </c>
      <c r="N4099" s="88" t="s">
        <v>23</v>
      </c>
      <c r="O4099" s="91" t="s">
        <v>219</v>
      </c>
      <c r="P4099" s="0" t="str">
        <f aca="false">RIGHT(H4099,LEN(H4099) - FIND(" ", H4099))</f>
        <v>Street Footwear</v>
      </c>
    </row>
    <row r="4100" customFormat="false" ht="14.25" hidden="false" customHeight="true" outlineLevel="0" collapsed="false">
      <c r="B4100" s="88" t="s">
        <v>30</v>
      </c>
      <c r="C4100" s="89" t="n">
        <v>1185732</v>
      </c>
      <c r="D4100" s="90" t="n">
        <v>44319</v>
      </c>
      <c r="E4100" s="88" t="s">
        <v>26</v>
      </c>
      <c r="F4100" s="88" t="s">
        <v>86</v>
      </c>
      <c r="G4100" s="88" t="s">
        <v>114</v>
      </c>
      <c r="H4100" s="91" t="s">
        <v>44</v>
      </c>
      <c r="I4100" s="92" t="n">
        <v>44</v>
      </c>
      <c r="J4100" s="93" t="n">
        <v>63</v>
      </c>
      <c r="K4100" s="94" t="n">
        <f aca="false">I4100 * J4100</f>
        <v>2772</v>
      </c>
      <c r="L4100" s="94" t="n">
        <f aca="false">K4100 *M4100</f>
        <v>1136.52</v>
      </c>
      <c r="M4100" s="95" t="n">
        <v>0.41</v>
      </c>
      <c r="N4100" s="88" t="s">
        <v>23</v>
      </c>
      <c r="O4100" s="91" t="s">
        <v>219</v>
      </c>
      <c r="P4100" s="0" t="str">
        <f aca="false">RIGHT(H4100,LEN(H4100) - FIND(" ", H4100))</f>
        <v>Athletic Footwear</v>
      </c>
    </row>
    <row r="4101" customFormat="false" ht="14.25" hidden="false" customHeight="true" outlineLevel="0" collapsed="false">
      <c r="B4101" s="88" t="s">
        <v>30</v>
      </c>
      <c r="C4101" s="89" t="n">
        <v>1185732</v>
      </c>
      <c r="D4101" s="90" t="n">
        <v>44319</v>
      </c>
      <c r="E4101" s="88" t="s">
        <v>26</v>
      </c>
      <c r="F4101" s="88" t="s">
        <v>86</v>
      </c>
      <c r="G4101" s="88" t="s">
        <v>114</v>
      </c>
      <c r="H4101" s="91" t="s">
        <v>16</v>
      </c>
      <c r="I4101" s="92" t="n">
        <v>50</v>
      </c>
      <c r="J4101" s="93" t="n">
        <v>70</v>
      </c>
      <c r="K4101" s="94" t="n">
        <f aca="false">I4101 * J4101</f>
        <v>3500</v>
      </c>
      <c r="L4101" s="94" t="n">
        <f aca="false">K4101 *M4101</f>
        <v>1540</v>
      </c>
      <c r="M4101" s="95" t="n">
        <v>0.44</v>
      </c>
      <c r="N4101" s="88" t="s">
        <v>23</v>
      </c>
      <c r="O4101" s="91" t="s">
        <v>218</v>
      </c>
      <c r="P4101" s="0" t="str">
        <f aca="false">RIGHT(H4101,LEN(H4101) - FIND(" ", H4101))</f>
        <v>Apparel</v>
      </c>
    </row>
    <row r="4102" customFormat="false" ht="14.25" hidden="false" customHeight="true" outlineLevel="0" collapsed="false">
      <c r="B4102" s="88" t="s">
        <v>30</v>
      </c>
      <c r="C4102" s="89" t="n">
        <v>1185732</v>
      </c>
      <c r="D4102" s="90" t="n">
        <v>44319</v>
      </c>
      <c r="E4102" s="88" t="s">
        <v>26</v>
      </c>
      <c r="F4102" s="88" t="s">
        <v>86</v>
      </c>
      <c r="G4102" s="88" t="s">
        <v>114</v>
      </c>
      <c r="H4102" s="91" t="s">
        <v>38</v>
      </c>
      <c r="I4102" s="92" t="n">
        <v>55</v>
      </c>
      <c r="J4102" s="93" t="n">
        <v>113</v>
      </c>
      <c r="K4102" s="94" t="n">
        <f aca="false">I4102 * J4102</f>
        <v>6215</v>
      </c>
      <c r="L4102" s="94" t="n">
        <f aca="false">K4102 *M4102</f>
        <v>3045.35</v>
      </c>
      <c r="M4102" s="95" t="n">
        <v>0.49</v>
      </c>
      <c r="N4102" s="88" t="s">
        <v>23</v>
      </c>
      <c r="O4102" s="91" t="s">
        <v>219</v>
      </c>
      <c r="P4102" s="0" t="str">
        <f aca="false">RIGHT(H4102,LEN(H4102) - FIND(" ", H4102))</f>
        <v>Apparel</v>
      </c>
    </row>
    <row r="4103" customFormat="false" ht="14.25" hidden="false" customHeight="true" outlineLevel="0" collapsed="false">
      <c r="B4103" s="88" t="s">
        <v>22</v>
      </c>
      <c r="C4103" s="89" t="n">
        <v>1189833</v>
      </c>
      <c r="D4103" s="90" t="n">
        <v>44319</v>
      </c>
      <c r="E4103" s="88" t="s">
        <v>18</v>
      </c>
      <c r="F4103" s="88" t="s">
        <v>19</v>
      </c>
      <c r="G4103" s="88" t="s">
        <v>129</v>
      </c>
      <c r="H4103" s="91" t="s">
        <v>48</v>
      </c>
      <c r="I4103" s="92" t="n">
        <v>34</v>
      </c>
      <c r="J4103" s="93" t="n">
        <v>232</v>
      </c>
      <c r="K4103" s="94" t="n">
        <f aca="false">I4103 * J4103</f>
        <v>7888</v>
      </c>
      <c r="L4103" s="94" t="n">
        <f aca="false">K4103 *M4103</f>
        <v>3470.72</v>
      </c>
      <c r="M4103" s="95" t="n">
        <v>0.44</v>
      </c>
      <c r="N4103" s="88" t="s">
        <v>31</v>
      </c>
      <c r="O4103" s="91" t="s">
        <v>219</v>
      </c>
      <c r="P4103" s="0" t="str">
        <f aca="false">RIGHT(H4103,LEN(H4103) - FIND(" ", H4103))</f>
        <v>Street Footwear</v>
      </c>
    </row>
    <row r="4104" customFormat="false" ht="14.25" hidden="false" customHeight="true" outlineLevel="0" collapsed="false">
      <c r="B4104" s="88" t="s">
        <v>30</v>
      </c>
      <c r="C4104" s="89" t="n">
        <v>1197831</v>
      </c>
      <c r="D4104" s="90" t="n">
        <v>44319</v>
      </c>
      <c r="E4104" s="88" t="s">
        <v>40</v>
      </c>
      <c r="F4104" s="88" t="s">
        <v>155</v>
      </c>
      <c r="G4104" s="88" t="s">
        <v>122</v>
      </c>
      <c r="H4104" s="91" t="s">
        <v>32</v>
      </c>
      <c r="I4104" s="92" t="n">
        <v>28</v>
      </c>
      <c r="J4104" s="93" t="n">
        <v>201</v>
      </c>
      <c r="K4104" s="94" t="n">
        <f aca="false">I4104 * J4104</f>
        <v>5628</v>
      </c>
      <c r="L4104" s="94" t="n">
        <f aca="false">K4104 *M4104</f>
        <v>2926.56</v>
      </c>
      <c r="M4104" s="95" t="n">
        <v>0.52</v>
      </c>
      <c r="N4104" s="88" t="s">
        <v>31</v>
      </c>
      <c r="O4104" s="91" t="s">
        <v>218</v>
      </c>
      <c r="P4104" s="0" t="str">
        <f aca="false">RIGHT(H4104,LEN(H4104) - FIND(" ", H4104))</f>
        <v>Street Footwear</v>
      </c>
    </row>
    <row r="4105" customFormat="false" ht="14.25" hidden="false" customHeight="true" outlineLevel="0" collapsed="false">
      <c r="B4105" s="88" t="s">
        <v>30</v>
      </c>
      <c r="C4105" s="89" t="n">
        <v>1185732</v>
      </c>
      <c r="D4105" s="90" t="n">
        <v>44319</v>
      </c>
      <c r="E4105" s="88" t="s">
        <v>26</v>
      </c>
      <c r="F4105" s="88" t="s">
        <v>86</v>
      </c>
      <c r="G4105" s="88" t="s">
        <v>114</v>
      </c>
      <c r="H4105" s="91" t="s">
        <v>32</v>
      </c>
      <c r="I4105" s="92" t="n">
        <v>40</v>
      </c>
      <c r="J4105" s="93" t="n">
        <v>191</v>
      </c>
      <c r="K4105" s="94" t="n">
        <f aca="false">I4105 * J4105</f>
        <v>7640</v>
      </c>
      <c r="L4105" s="94" t="n">
        <f aca="false">K4105 *M4105</f>
        <v>3361.6</v>
      </c>
      <c r="M4105" s="95" t="n">
        <v>0.44</v>
      </c>
      <c r="N4105" s="88" t="s">
        <v>31</v>
      </c>
      <c r="O4105" s="91" t="s">
        <v>218</v>
      </c>
      <c r="P4105" s="0" t="str">
        <f aca="false">RIGHT(H4105,LEN(H4105) - FIND(" ", H4105))</f>
        <v>Street Footwear</v>
      </c>
    </row>
    <row r="4106" customFormat="false" ht="14.25" hidden="false" customHeight="true" outlineLevel="0" collapsed="false">
      <c r="B4106" s="88" t="s">
        <v>30</v>
      </c>
      <c r="C4106" s="89" t="n">
        <v>1185732</v>
      </c>
      <c r="D4106" s="90" t="n">
        <v>44319</v>
      </c>
      <c r="E4106" s="88" t="s">
        <v>26</v>
      </c>
      <c r="F4106" s="88" t="s">
        <v>86</v>
      </c>
      <c r="G4106" s="88" t="s">
        <v>114</v>
      </c>
      <c r="H4106" s="91" t="s">
        <v>24</v>
      </c>
      <c r="I4106" s="92" t="n">
        <v>35</v>
      </c>
      <c r="J4106" s="93" t="n">
        <v>83</v>
      </c>
      <c r="K4106" s="94" t="n">
        <f aca="false">I4106 * J4106</f>
        <v>2905</v>
      </c>
      <c r="L4106" s="94" t="n">
        <f aca="false">K4106 *M4106</f>
        <v>1278.2</v>
      </c>
      <c r="M4106" s="95" t="n">
        <v>0.44</v>
      </c>
      <c r="N4106" s="88" t="s">
        <v>31</v>
      </c>
      <c r="O4106" s="91" t="s">
        <v>218</v>
      </c>
      <c r="P4106" s="0" t="str">
        <f aca="false">RIGHT(H4106,LEN(H4106) - FIND(" ", H4106))</f>
        <v>Athletic Footwear</v>
      </c>
    </row>
    <row r="4107" customFormat="false" ht="14.25" hidden="false" customHeight="true" outlineLevel="0" collapsed="false">
      <c r="B4107" s="88" t="s">
        <v>30</v>
      </c>
      <c r="C4107" s="89" t="n">
        <v>1185732</v>
      </c>
      <c r="D4107" s="90" t="n">
        <v>44319</v>
      </c>
      <c r="E4107" s="88" t="s">
        <v>26</v>
      </c>
      <c r="F4107" s="88" t="s">
        <v>86</v>
      </c>
      <c r="G4107" s="88" t="s">
        <v>114</v>
      </c>
      <c r="H4107" s="91" t="s">
        <v>48</v>
      </c>
      <c r="I4107" s="92" t="n">
        <v>32</v>
      </c>
      <c r="J4107" s="93" t="n">
        <v>83</v>
      </c>
      <c r="K4107" s="94" t="n">
        <f aca="false">I4107 * J4107</f>
        <v>2656</v>
      </c>
      <c r="L4107" s="94" t="n">
        <f aca="false">K4107 *M4107</f>
        <v>903.04</v>
      </c>
      <c r="M4107" s="95" t="n">
        <v>0.34</v>
      </c>
      <c r="N4107" s="88" t="s">
        <v>31</v>
      </c>
      <c r="O4107" s="91" t="s">
        <v>219</v>
      </c>
      <c r="P4107" s="0" t="str">
        <f aca="false">RIGHT(H4107,LEN(H4107) - FIND(" ", H4107))</f>
        <v>Street Footwear</v>
      </c>
    </row>
    <row r="4108" customFormat="false" ht="14.25" hidden="false" customHeight="true" outlineLevel="0" collapsed="false">
      <c r="B4108" s="88" t="s">
        <v>30</v>
      </c>
      <c r="C4108" s="89" t="n">
        <v>1185732</v>
      </c>
      <c r="D4108" s="90" t="n">
        <v>44319</v>
      </c>
      <c r="E4108" s="88" t="s">
        <v>26</v>
      </c>
      <c r="F4108" s="88" t="s">
        <v>86</v>
      </c>
      <c r="G4108" s="88" t="s">
        <v>114</v>
      </c>
      <c r="H4108" s="91" t="s">
        <v>44</v>
      </c>
      <c r="I4108" s="92" t="n">
        <v>32</v>
      </c>
      <c r="J4108" s="93" t="n">
        <v>74</v>
      </c>
      <c r="K4108" s="94" t="n">
        <f aca="false">I4108 * J4108</f>
        <v>2368</v>
      </c>
      <c r="L4108" s="94" t="n">
        <f aca="false">K4108 *M4108</f>
        <v>781.44</v>
      </c>
      <c r="M4108" s="95" t="n">
        <v>0.33</v>
      </c>
      <c r="N4108" s="88" t="s">
        <v>31</v>
      </c>
      <c r="O4108" s="91" t="s">
        <v>219</v>
      </c>
      <c r="P4108" s="0" t="str">
        <f aca="false">RIGHT(H4108,LEN(H4108) - FIND(" ", H4108))</f>
        <v>Athletic Footwear</v>
      </c>
    </row>
    <row r="4109" customFormat="false" ht="14.25" hidden="false" customHeight="true" outlineLevel="0" collapsed="false">
      <c r="B4109" s="88" t="s">
        <v>30</v>
      </c>
      <c r="C4109" s="89" t="n">
        <v>1185732</v>
      </c>
      <c r="D4109" s="90" t="n">
        <v>44319</v>
      </c>
      <c r="E4109" s="88" t="s">
        <v>26</v>
      </c>
      <c r="F4109" s="88" t="s">
        <v>86</v>
      </c>
      <c r="G4109" s="88" t="s">
        <v>114</v>
      </c>
      <c r="H4109" s="91" t="s">
        <v>16</v>
      </c>
      <c r="I4109" s="92" t="n">
        <v>37</v>
      </c>
      <c r="J4109" s="93" t="n">
        <v>83</v>
      </c>
      <c r="K4109" s="94" t="n">
        <f aca="false">I4109 * J4109</f>
        <v>3071</v>
      </c>
      <c r="L4109" s="94" t="n">
        <f aca="false">K4109 *M4109</f>
        <v>1074.85</v>
      </c>
      <c r="M4109" s="95" t="n">
        <v>0.35</v>
      </c>
      <c r="N4109" s="88" t="s">
        <v>31</v>
      </c>
      <c r="O4109" s="91" t="s">
        <v>218</v>
      </c>
      <c r="P4109" s="0" t="str">
        <f aca="false">RIGHT(H4109,LEN(H4109) - FIND(" ", H4109))</f>
        <v>Apparel</v>
      </c>
    </row>
    <row r="4110" customFormat="false" ht="14.25" hidden="false" customHeight="true" outlineLevel="0" collapsed="false">
      <c r="B4110" s="88" t="s">
        <v>30</v>
      </c>
      <c r="C4110" s="89" t="n">
        <v>1185732</v>
      </c>
      <c r="D4110" s="90" t="n">
        <v>44319</v>
      </c>
      <c r="E4110" s="88" t="s">
        <v>26</v>
      </c>
      <c r="F4110" s="88" t="s">
        <v>86</v>
      </c>
      <c r="G4110" s="88" t="s">
        <v>114</v>
      </c>
      <c r="H4110" s="91" t="s">
        <v>38</v>
      </c>
      <c r="I4110" s="92" t="n">
        <v>41</v>
      </c>
      <c r="J4110" s="93" t="n">
        <v>128</v>
      </c>
      <c r="K4110" s="94" t="n">
        <f aca="false">I4110 * J4110</f>
        <v>5248</v>
      </c>
      <c r="L4110" s="94" t="n">
        <f aca="false">K4110 *M4110</f>
        <v>2204.16</v>
      </c>
      <c r="M4110" s="95" t="n">
        <v>0.42</v>
      </c>
      <c r="N4110" s="88" t="s">
        <v>31</v>
      </c>
      <c r="O4110" s="91" t="s">
        <v>219</v>
      </c>
      <c r="P4110" s="0" t="str">
        <f aca="false">RIGHT(H4110,LEN(H4110) - FIND(" ", H4110))</f>
        <v>Apparel</v>
      </c>
    </row>
    <row r="4111" customFormat="false" ht="14.25" hidden="false" customHeight="true" outlineLevel="0" collapsed="false">
      <c r="B4111" s="88" t="s">
        <v>22</v>
      </c>
      <c r="C4111" s="89" t="n">
        <v>1189833</v>
      </c>
      <c r="D4111" s="90" t="n">
        <v>44320</v>
      </c>
      <c r="E4111" s="88" t="s">
        <v>18</v>
      </c>
      <c r="F4111" s="88" t="s">
        <v>19</v>
      </c>
      <c r="G4111" s="88" t="s">
        <v>129</v>
      </c>
      <c r="H4111" s="91" t="s">
        <v>44</v>
      </c>
      <c r="I4111" s="92" t="n">
        <v>50</v>
      </c>
      <c r="J4111" s="93" t="n">
        <v>675</v>
      </c>
      <c r="K4111" s="94" t="n">
        <f aca="false">I4111 * J4111</f>
        <v>33750</v>
      </c>
      <c r="L4111" s="94" t="n">
        <f aca="false">K4111 *M4111</f>
        <v>11812.5</v>
      </c>
      <c r="M4111" s="95" t="n">
        <v>0.35</v>
      </c>
      <c r="N4111" s="88" t="s">
        <v>31</v>
      </c>
      <c r="O4111" s="91" t="s">
        <v>219</v>
      </c>
      <c r="P4111" s="0" t="str">
        <f aca="false">RIGHT(H4111,LEN(H4111) - FIND(" ", H4111))</f>
        <v>Athletic Footwear</v>
      </c>
    </row>
    <row r="4112" customFormat="false" ht="14.25" hidden="false" customHeight="true" outlineLevel="0" collapsed="false">
      <c r="B4112" s="88" t="s">
        <v>30</v>
      </c>
      <c r="C4112" s="89" t="n">
        <v>1197831</v>
      </c>
      <c r="D4112" s="90" t="n">
        <v>44320</v>
      </c>
      <c r="E4112" s="88" t="s">
        <v>40</v>
      </c>
      <c r="F4112" s="88" t="s">
        <v>155</v>
      </c>
      <c r="G4112" s="88" t="s">
        <v>122</v>
      </c>
      <c r="H4112" s="91" t="s">
        <v>24</v>
      </c>
      <c r="I4112" s="92" t="n">
        <v>35</v>
      </c>
      <c r="J4112" s="93" t="n">
        <v>575</v>
      </c>
      <c r="K4112" s="94" t="n">
        <f aca="false">I4112 * J4112</f>
        <v>20125</v>
      </c>
      <c r="L4112" s="94" t="n">
        <f aca="false">K4112 *M4112</f>
        <v>9056.25</v>
      </c>
      <c r="M4112" s="95" t="n">
        <v>0.45</v>
      </c>
      <c r="N4112" s="88" t="s">
        <v>31</v>
      </c>
      <c r="O4112" s="91" t="s">
        <v>218</v>
      </c>
      <c r="P4112" s="0" t="str">
        <f aca="false">RIGHT(H4112,LEN(H4112) - FIND(" ", H4112))</f>
        <v>Athletic Footwear</v>
      </c>
    </row>
    <row r="4113" customFormat="false" ht="14.25" hidden="false" customHeight="true" outlineLevel="0" collapsed="false">
      <c r="B4113" s="88" t="s">
        <v>43</v>
      </c>
      <c r="C4113" s="89" t="n">
        <v>1185732</v>
      </c>
      <c r="D4113" s="90" t="n">
        <v>44320</v>
      </c>
      <c r="E4113" s="88" t="s">
        <v>29</v>
      </c>
      <c r="F4113" s="88" t="s">
        <v>165</v>
      </c>
      <c r="G4113" s="88" t="s">
        <v>135</v>
      </c>
      <c r="H4113" s="91" t="s">
        <v>32</v>
      </c>
      <c r="I4113" s="92" t="n">
        <v>60</v>
      </c>
      <c r="J4113" s="93" t="n">
        <v>495</v>
      </c>
      <c r="K4113" s="94" t="n">
        <f aca="false">I4113 * J4113</f>
        <v>29700</v>
      </c>
      <c r="L4113" s="94" t="n">
        <f aca="false">K4113 *M4113</f>
        <v>8910</v>
      </c>
      <c r="M4113" s="95" t="n">
        <v>0.3</v>
      </c>
      <c r="N4113" s="88" t="s">
        <v>14</v>
      </c>
      <c r="O4113" s="91" t="s">
        <v>218</v>
      </c>
      <c r="P4113" s="0" t="str">
        <f aca="false">RIGHT(H4113,LEN(H4113) - FIND(" ", H4113))</f>
        <v>Street Footwear</v>
      </c>
    </row>
    <row r="4114" customFormat="false" ht="14.25" hidden="false" customHeight="true" outlineLevel="0" collapsed="false">
      <c r="B4114" s="88" t="s">
        <v>43</v>
      </c>
      <c r="C4114" s="89" t="n">
        <v>1185732</v>
      </c>
      <c r="D4114" s="90" t="n">
        <v>44320</v>
      </c>
      <c r="E4114" s="88" t="s">
        <v>29</v>
      </c>
      <c r="F4114" s="88" t="s">
        <v>165</v>
      </c>
      <c r="G4114" s="88" t="s">
        <v>135</v>
      </c>
      <c r="H4114" s="91" t="s">
        <v>24</v>
      </c>
      <c r="I4114" s="92" t="n">
        <v>40</v>
      </c>
      <c r="J4114" s="93" t="n">
        <v>200</v>
      </c>
      <c r="K4114" s="94" t="n">
        <f aca="false">I4114 * J4114</f>
        <v>8000</v>
      </c>
      <c r="L4114" s="94" t="n">
        <f aca="false">K4114 *M4114</f>
        <v>2800</v>
      </c>
      <c r="M4114" s="95" t="n">
        <v>0.35</v>
      </c>
      <c r="N4114" s="88" t="s">
        <v>14</v>
      </c>
      <c r="O4114" s="91" t="s">
        <v>218</v>
      </c>
      <c r="P4114" s="0" t="str">
        <f aca="false">RIGHT(H4114,LEN(H4114) - FIND(" ", H4114))</f>
        <v>Athletic Footwear</v>
      </c>
    </row>
    <row r="4115" customFormat="false" ht="14.25" hidden="false" customHeight="true" outlineLevel="0" collapsed="false">
      <c r="B4115" s="88" t="s">
        <v>43</v>
      </c>
      <c r="C4115" s="89" t="n">
        <v>1185732</v>
      </c>
      <c r="D4115" s="90" t="n">
        <v>44320</v>
      </c>
      <c r="E4115" s="88" t="s">
        <v>29</v>
      </c>
      <c r="F4115" s="88" t="s">
        <v>165</v>
      </c>
      <c r="G4115" s="88" t="s">
        <v>135</v>
      </c>
      <c r="H4115" s="91" t="s">
        <v>48</v>
      </c>
      <c r="I4115" s="92" t="n">
        <v>35</v>
      </c>
      <c r="J4115" s="93" t="n">
        <v>175</v>
      </c>
      <c r="K4115" s="94" t="n">
        <f aca="false">I4115 * J4115</f>
        <v>6125</v>
      </c>
      <c r="L4115" s="94" t="n">
        <f aca="false">K4115 *M4115</f>
        <v>1837.5</v>
      </c>
      <c r="M4115" s="95" t="n">
        <v>0.3</v>
      </c>
      <c r="N4115" s="88" t="s">
        <v>14</v>
      </c>
      <c r="O4115" s="91" t="s">
        <v>219</v>
      </c>
      <c r="P4115" s="0" t="str">
        <f aca="false">RIGHT(H4115,LEN(H4115) - FIND(" ", H4115))</f>
        <v>Street Footwear</v>
      </c>
    </row>
    <row r="4116" customFormat="false" ht="14.25" hidden="false" customHeight="true" outlineLevel="0" collapsed="false">
      <c r="B4116" s="88" t="s">
        <v>43</v>
      </c>
      <c r="C4116" s="89" t="n">
        <v>1185732</v>
      </c>
      <c r="D4116" s="90" t="n">
        <v>44320</v>
      </c>
      <c r="E4116" s="88" t="s">
        <v>29</v>
      </c>
      <c r="F4116" s="88" t="s">
        <v>165</v>
      </c>
      <c r="G4116" s="88" t="s">
        <v>135</v>
      </c>
      <c r="H4116" s="91" t="s">
        <v>44</v>
      </c>
      <c r="I4116" s="92" t="n">
        <v>35</v>
      </c>
      <c r="J4116" s="93" t="n">
        <v>150</v>
      </c>
      <c r="K4116" s="94" t="n">
        <f aca="false">I4116 * J4116</f>
        <v>5250</v>
      </c>
      <c r="L4116" s="94" t="n">
        <f aca="false">K4116 *M4116</f>
        <v>1575</v>
      </c>
      <c r="M4116" s="95" t="n">
        <v>0.3</v>
      </c>
      <c r="N4116" s="88" t="s">
        <v>14</v>
      </c>
      <c r="O4116" s="91" t="s">
        <v>219</v>
      </c>
      <c r="P4116" s="0" t="str">
        <f aca="false">RIGHT(H4116,LEN(H4116) - FIND(" ", H4116))</f>
        <v>Athletic Footwear</v>
      </c>
    </row>
    <row r="4117" customFormat="false" ht="14.25" hidden="false" customHeight="true" outlineLevel="0" collapsed="false">
      <c r="B4117" s="88" t="s">
        <v>43</v>
      </c>
      <c r="C4117" s="89" t="n">
        <v>1185732</v>
      </c>
      <c r="D4117" s="90" t="n">
        <v>44320</v>
      </c>
      <c r="E4117" s="88" t="s">
        <v>29</v>
      </c>
      <c r="F4117" s="88" t="s">
        <v>165</v>
      </c>
      <c r="G4117" s="88" t="s">
        <v>135</v>
      </c>
      <c r="H4117" s="91" t="s">
        <v>16</v>
      </c>
      <c r="I4117" s="92" t="n">
        <v>45</v>
      </c>
      <c r="J4117" s="93" t="n">
        <v>175</v>
      </c>
      <c r="K4117" s="94" t="n">
        <f aca="false">I4117 * J4117</f>
        <v>7875</v>
      </c>
      <c r="L4117" s="94" t="n">
        <f aca="false">K4117 *M4117</f>
        <v>3937.5</v>
      </c>
      <c r="M4117" s="95" t="n">
        <v>0.5</v>
      </c>
      <c r="N4117" s="88" t="s">
        <v>14</v>
      </c>
      <c r="O4117" s="91" t="s">
        <v>218</v>
      </c>
      <c r="P4117" s="0" t="str">
        <f aca="false">RIGHT(H4117,LEN(H4117) - FIND(" ", H4117))</f>
        <v>Apparel</v>
      </c>
    </row>
    <row r="4118" customFormat="false" ht="14.25" hidden="false" customHeight="true" outlineLevel="0" collapsed="false">
      <c r="B4118" s="88" t="s">
        <v>43</v>
      </c>
      <c r="C4118" s="89" t="n">
        <v>1185732</v>
      </c>
      <c r="D4118" s="90" t="n">
        <v>44320</v>
      </c>
      <c r="E4118" s="88" t="s">
        <v>29</v>
      </c>
      <c r="F4118" s="88" t="s">
        <v>165</v>
      </c>
      <c r="G4118" s="88" t="s">
        <v>135</v>
      </c>
      <c r="H4118" s="91" t="s">
        <v>38</v>
      </c>
      <c r="I4118" s="92" t="n">
        <v>50</v>
      </c>
      <c r="J4118" s="93" t="n">
        <v>300</v>
      </c>
      <c r="K4118" s="94" t="n">
        <f aca="false">I4118 * J4118</f>
        <v>15000</v>
      </c>
      <c r="L4118" s="94" t="n">
        <f aca="false">K4118 *M4118</f>
        <v>6000</v>
      </c>
      <c r="M4118" s="95" t="n">
        <v>0.4</v>
      </c>
      <c r="N4118" s="88" t="s">
        <v>14</v>
      </c>
      <c r="O4118" s="91" t="s">
        <v>219</v>
      </c>
      <c r="P4118" s="0" t="str">
        <f aca="false">RIGHT(H4118,LEN(H4118) - FIND(" ", H4118))</f>
        <v>Apparel</v>
      </c>
    </row>
    <row r="4119" customFormat="false" ht="14.25" hidden="false" customHeight="true" outlineLevel="0" collapsed="false">
      <c r="B4119" s="88" t="s">
        <v>22</v>
      </c>
      <c r="C4119" s="89" t="n">
        <v>1189833</v>
      </c>
      <c r="D4119" s="90" t="n">
        <v>44320</v>
      </c>
      <c r="E4119" s="88" t="s">
        <v>18</v>
      </c>
      <c r="F4119" s="88" t="s">
        <v>19</v>
      </c>
      <c r="G4119" s="88" t="s">
        <v>129</v>
      </c>
      <c r="H4119" s="91" t="s">
        <v>44</v>
      </c>
      <c r="I4119" s="92" t="n">
        <v>47</v>
      </c>
      <c r="J4119" s="93" t="n">
        <v>169</v>
      </c>
      <c r="K4119" s="94" t="n">
        <f aca="false">I4119 * J4119</f>
        <v>7943</v>
      </c>
      <c r="L4119" s="94" t="n">
        <f aca="false">K4119 *M4119</f>
        <v>3812.64</v>
      </c>
      <c r="M4119" s="95" t="n">
        <v>0.48</v>
      </c>
      <c r="N4119" s="88" t="s">
        <v>23</v>
      </c>
      <c r="O4119" s="91" t="s">
        <v>219</v>
      </c>
      <c r="P4119" s="0" t="str">
        <f aca="false">RIGHT(H4119,LEN(H4119) - FIND(" ", H4119))</f>
        <v>Athletic Footwear</v>
      </c>
    </row>
    <row r="4120" customFormat="false" ht="14.25" hidden="false" customHeight="true" outlineLevel="0" collapsed="false">
      <c r="B4120" s="88" t="s">
        <v>30</v>
      </c>
      <c r="C4120" s="89" t="n">
        <v>1197831</v>
      </c>
      <c r="D4120" s="90" t="n">
        <v>44320</v>
      </c>
      <c r="E4120" s="88" t="s">
        <v>40</v>
      </c>
      <c r="F4120" s="88" t="s">
        <v>155</v>
      </c>
      <c r="G4120" s="88" t="s">
        <v>122</v>
      </c>
      <c r="H4120" s="91" t="s">
        <v>24</v>
      </c>
      <c r="I4120" s="92" t="n">
        <v>32</v>
      </c>
      <c r="J4120" s="93" t="n">
        <v>150</v>
      </c>
      <c r="K4120" s="94" t="n">
        <f aca="false">I4120 * J4120</f>
        <v>4800</v>
      </c>
      <c r="L4120" s="94" t="n">
        <f aca="false">K4120 *M4120</f>
        <v>2880</v>
      </c>
      <c r="M4120" s="95" t="n">
        <v>0.6</v>
      </c>
      <c r="N4120" s="88" t="s">
        <v>23</v>
      </c>
      <c r="O4120" s="91" t="s">
        <v>218</v>
      </c>
      <c r="P4120" s="0" t="str">
        <f aca="false">RIGHT(H4120,LEN(H4120) - FIND(" ", H4120))</f>
        <v>Athletic Footwear</v>
      </c>
    </row>
    <row r="4121" customFormat="false" ht="14.25" hidden="false" customHeight="true" outlineLevel="0" collapsed="false">
      <c r="B4121" s="88" t="s">
        <v>43</v>
      </c>
      <c r="C4121" s="89" t="n">
        <v>1185732</v>
      </c>
      <c r="D4121" s="90" t="n">
        <v>44320</v>
      </c>
      <c r="E4121" s="88" t="s">
        <v>29</v>
      </c>
      <c r="F4121" s="88" t="s">
        <v>165</v>
      </c>
      <c r="G4121" s="88" t="s">
        <v>135</v>
      </c>
      <c r="H4121" s="91" t="s">
        <v>32</v>
      </c>
      <c r="I4121" s="92" t="n">
        <v>58</v>
      </c>
      <c r="J4121" s="93" t="n">
        <v>134</v>
      </c>
      <c r="K4121" s="94" t="n">
        <f aca="false">I4121 * J4121</f>
        <v>7772</v>
      </c>
      <c r="L4121" s="94" t="n">
        <f aca="false">K4121 *M4121</f>
        <v>3186.52</v>
      </c>
      <c r="M4121" s="95" t="n">
        <v>0.41</v>
      </c>
      <c r="N4121" s="88" t="s">
        <v>23</v>
      </c>
      <c r="O4121" s="91" t="s">
        <v>218</v>
      </c>
      <c r="P4121" s="0" t="str">
        <f aca="false">RIGHT(H4121,LEN(H4121) - FIND(" ", H4121))</f>
        <v>Street Footwear</v>
      </c>
    </row>
    <row r="4122" customFormat="false" ht="14.25" hidden="false" customHeight="true" outlineLevel="0" collapsed="false">
      <c r="B4122" s="88" t="s">
        <v>43</v>
      </c>
      <c r="C4122" s="89" t="n">
        <v>1185732</v>
      </c>
      <c r="D4122" s="90" t="n">
        <v>44320</v>
      </c>
      <c r="E4122" s="88" t="s">
        <v>29</v>
      </c>
      <c r="F4122" s="88" t="s">
        <v>165</v>
      </c>
      <c r="G4122" s="88" t="s">
        <v>135</v>
      </c>
      <c r="H4122" s="91" t="s">
        <v>24</v>
      </c>
      <c r="I4122" s="92" t="n">
        <v>39</v>
      </c>
      <c r="J4122" s="93" t="n">
        <v>50</v>
      </c>
      <c r="K4122" s="94" t="n">
        <f aca="false">I4122 * J4122</f>
        <v>1950</v>
      </c>
      <c r="L4122" s="94" t="n">
        <f aca="false">K4122 *M4122</f>
        <v>955.5</v>
      </c>
      <c r="M4122" s="95" t="n">
        <v>0.49</v>
      </c>
      <c r="N4122" s="88" t="s">
        <v>23</v>
      </c>
      <c r="O4122" s="91" t="s">
        <v>218</v>
      </c>
      <c r="P4122" s="0" t="str">
        <f aca="false">RIGHT(H4122,LEN(H4122) - FIND(" ", H4122))</f>
        <v>Athletic Footwear</v>
      </c>
    </row>
    <row r="4123" customFormat="false" ht="14.25" hidden="false" customHeight="true" outlineLevel="0" collapsed="false">
      <c r="B4123" s="88" t="s">
        <v>43</v>
      </c>
      <c r="C4123" s="89" t="n">
        <v>1185732</v>
      </c>
      <c r="D4123" s="90" t="n">
        <v>44320</v>
      </c>
      <c r="E4123" s="88" t="s">
        <v>29</v>
      </c>
      <c r="F4123" s="88" t="s">
        <v>165</v>
      </c>
      <c r="G4123" s="88" t="s">
        <v>135</v>
      </c>
      <c r="H4123" s="91" t="s">
        <v>48</v>
      </c>
      <c r="I4123" s="92" t="n">
        <v>33</v>
      </c>
      <c r="J4123" s="93" t="n">
        <v>49</v>
      </c>
      <c r="K4123" s="94" t="n">
        <f aca="false">I4123 * J4123</f>
        <v>1617</v>
      </c>
      <c r="L4123" s="94" t="n">
        <f aca="false">K4123 *M4123</f>
        <v>727.65</v>
      </c>
      <c r="M4123" s="95" t="n">
        <v>0.45</v>
      </c>
      <c r="N4123" s="88" t="s">
        <v>23</v>
      </c>
      <c r="O4123" s="91" t="s">
        <v>219</v>
      </c>
      <c r="P4123" s="0" t="str">
        <f aca="false">RIGHT(H4123,LEN(H4123) - FIND(" ", H4123))</f>
        <v>Street Footwear</v>
      </c>
    </row>
    <row r="4124" customFormat="false" ht="14.25" hidden="false" customHeight="true" outlineLevel="0" collapsed="false">
      <c r="B4124" s="88" t="s">
        <v>43</v>
      </c>
      <c r="C4124" s="89" t="n">
        <v>1185732</v>
      </c>
      <c r="D4124" s="90" t="n">
        <v>44320</v>
      </c>
      <c r="E4124" s="88" t="s">
        <v>29</v>
      </c>
      <c r="F4124" s="88" t="s">
        <v>165</v>
      </c>
      <c r="G4124" s="88" t="s">
        <v>135</v>
      </c>
      <c r="H4124" s="91" t="s">
        <v>44</v>
      </c>
      <c r="I4124" s="92" t="n">
        <v>32</v>
      </c>
      <c r="J4124" s="93" t="n">
        <v>38</v>
      </c>
      <c r="K4124" s="94" t="n">
        <f aca="false">I4124 * J4124</f>
        <v>1216</v>
      </c>
      <c r="L4124" s="94" t="n">
        <f aca="false">K4124 *M4124</f>
        <v>535.04</v>
      </c>
      <c r="M4124" s="95" t="n">
        <v>0.44</v>
      </c>
      <c r="N4124" s="88" t="s">
        <v>23</v>
      </c>
      <c r="O4124" s="91" t="s">
        <v>219</v>
      </c>
      <c r="P4124" s="0" t="str">
        <f aca="false">RIGHT(H4124,LEN(H4124) - FIND(" ", H4124))</f>
        <v>Athletic Footwear</v>
      </c>
    </row>
    <row r="4125" customFormat="false" ht="14.25" hidden="false" customHeight="true" outlineLevel="0" collapsed="false">
      <c r="B4125" s="88" t="s">
        <v>43</v>
      </c>
      <c r="C4125" s="89" t="n">
        <v>1185732</v>
      </c>
      <c r="D4125" s="90" t="n">
        <v>44320</v>
      </c>
      <c r="E4125" s="88" t="s">
        <v>29</v>
      </c>
      <c r="F4125" s="88" t="s">
        <v>165</v>
      </c>
      <c r="G4125" s="88" t="s">
        <v>135</v>
      </c>
      <c r="H4125" s="91" t="s">
        <v>16</v>
      </c>
      <c r="I4125" s="92" t="n">
        <v>44</v>
      </c>
      <c r="J4125" s="93" t="n">
        <v>53</v>
      </c>
      <c r="K4125" s="94" t="n">
        <f aca="false">I4125 * J4125</f>
        <v>2332</v>
      </c>
      <c r="L4125" s="94" t="n">
        <f aca="false">K4125 *M4125</f>
        <v>1422.52</v>
      </c>
      <c r="M4125" s="95" t="n">
        <v>0.61</v>
      </c>
      <c r="N4125" s="88" t="s">
        <v>23</v>
      </c>
      <c r="O4125" s="91" t="s">
        <v>218</v>
      </c>
      <c r="P4125" s="0" t="str">
        <f aca="false">RIGHT(H4125,LEN(H4125) - FIND(" ", H4125))</f>
        <v>Apparel</v>
      </c>
    </row>
    <row r="4126" customFormat="false" ht="14.25" hidden="false" customHeight="true" outlineLevel="0" collapsed="false">
      <c r="B4126" s="88" t="s">
        <v>43</v>
      </c>
      <c r="C4126" s="89" t="n">
        <v>1185732</v>
      </c>
      <c r="D4126" s="90" t="n">
        <v>44320</v>
      </c>
      <c r="E4126" s="88" t="s">
        <v>29</v>
      </c>
      <c r="F4126" s="88" t="s">
        <v>165</v>
      </c>
      <c r="G4126" s="88" t="s">
        <v>135</v>
      </c>
      <c r="H4126" s="91" t="s">
        <v>38</v>
      </c>
      <c r="I4126" s="92" t="n">
        <v>47</v>
      </c>
      <c r="J4126" s="93" t="n">
        <v>90</v>
      </c>
      <c r="K4126" s="94" t="n">
        <f aca="false">I4126 * J4126</f>
        <v>4230</v>
      </c>
      <c r="L4126" s="94" t="n">
        <f aca="false">K4126 *M4126</f>
        <v>2157.3</v>
      </c>
      <c r="M4126" s="95" t="n">
        <v>0.51</v>
      </c>
      <c r="N4126" s="88" t="s">
        <v>23</v>
      </c>
      <c r="O4126" s="91" t="s">
        <v>219</v>
      </c>
      <c r="P4126" s="0" t="str">
        <f aca="false">RIGHT(H4126,LEN(H4126) - FIND(" ", H4126))</f>
        <v>Apparel</v>
      </c>
    </row>
    <row r="4127" customFormat="false" ht="14.25" hidden="false" customHeight="true" outlineLevel="0" collapsed="false">
      <c r="B4127" s="88" t="s">
        <v>22</v>
      </c>
      <c r="C4127" s="89" t="n">
        <v>1189833</v>
      </c>
      <c r="D4127" s="90" t="n">
        <v>44320</v>
      </c>
      <c r="E4127" s="88" t="s">
        <v>18</v>
      </c>
      <c r="F4127" s="88" t="s">
        <v>19</v>
      </c>
      <c r="G4127" s="88" t="s">
        <v>129</v>
      </c>
      <c r="H4127" s="91" t="s">
        <v>44</v>
      </c>
      <c r="I4127" s="92" t="n">
        <v>36</v>
      </c>
      <c r="J4127" s="93" t="n">
        <v>223</v>
      </c>
      <c r="K4127" s="94" t="n">
        <f aca="false">I4127 * J4127</f>
        <v>8028</v>
      </c>
      <c r="L4127" s="94" t="n">
        <f aca="false">K4127 *M4127</f>
        <v>3050.64</v>
      </c>
      <c r="M4127" s="95" t="n">
        <v>0.38</v>
      </c>
      <c r="N4127" s="88" t="s">
        <v>31</v>
      </c>
      <c r="O4127" s="91" t="s">
        <v>219</v>
      </c>
      <c r="P4127" s="0" t="str">
        <f aca="false">RIGHT(H4127,LEN(H4127) - FIND(" ", H4127))</f>
        <v>Athletic Footwear</v>
      </c>
    </row>
    <row r="4128" customFormat="false" ht="14.25" hidden="false" customHeight="true" outlineLevel="0" collapsed="false">
      <c r="B4128" s="88" t="s">
        <v>30</v>
      </c>
      <c r="C4128" s="89" t="n">
        <v>1197831</v>
      </c>
      <c r="D4128" s="90" t="n">
        <v>44320</v>
      </c>
      <c r="E4128" s="88" t="s">
        <v>40</v>
      </c>
      <c r="F4128" s="88" t="s">
        <v>155</v>
      </c>
      <c r="G4128" s="88" t="s">
        <v>122</v>
      </c>
      <c r="H4128" s="91" t="s">
        <v>24</v>
      </c>
      <c r="I4128" s="92" t="n">
        <v>25</v>
      </c>
      <c r="J4128" s="93" t="n">
        <v>178</v>
      </c>
      <c r="K4128" s="94" t="n">
        <f aca="false">I4128 * J4128</f>
        <v>4450</v>
      </c>
      <c r="L4128" s="94" t="n">
        <f aca="false">K4128 *M4128</f>
        <v>2136</v>
      </c>
      <c r="M4128" s="95" t="n">
        <v>0.48</v>
      </c>
      <c r="N4128" s="88" t="s">
        <v>31</v>
      </c>
      <c r="O4128" s="91" t="s">
        <v>218</v>
      </c>
      <c r="P4128" s="0" t="str">
        <f aca="false">RIGHT(H4128,LEN(H4128) - FIND(" ", H4128))</f>
        <v>Athletic Footwear</v>
      </c>
    </row>
    <row r="4129" customFormat="false" ht="14.25" hidden="false" customHeight="true" outlineLevel="0" collapsed="false">
      <c r="B4129" s="88" t="s">
        <v>22</v>
      </c>
      <c r="C4129" s="89" t="n">
        <v>1189833</v>
      </c>
      <c r="D4129" s="90" t="n">
        <v>44321</v>
      </c>
      <c r="E4129" s="88" t="s">
        <v>18</v>
      </c>
      <c r="F4129" s="88" t="s">
        <v>19</v>
      </c>
      <c r="G4129" s="88" t="s">
        <v>129</v>
      </c>
      <c r="H4129" s="91" t="s">
        <v>16</v>
      </c>
      <c r="I4129" s="92" t="n">
        <v>60</v>
      </c>
      <c r="J4129" s="93" t="n">
        <v>675</v>
      </c>
      <c r="K4129" s="94" t="n">
        <f aca="false">I4129 * J4129</f>
        <v>40500</v>
      </c>
      <c r="L4129" s="94" t="n">
        <f aca="false">K4129 *M4129</f>
        <v>22275</v>
      </c>
      <c r="M4129" s="95" t="n">
        <v>0.55</v>
      </c>
      <c r="N4129" s="88" t="s">
        <v>31</v>
      </c>
      <c r="O4129" s="91" t="s">
        <v>218</v>
      </c>
      <c r="P4129" s="0" t="str">
        <f aca="false">RIGHT(H4129,LEN(H4129) - FIND(" ", H4129))</f>
        <v>Apparel</v>
      </c>
    </row>
    <row r="4130" customFormat="false" ht="14.25" hidden="false" customHeight="true" outlineLevel="0" collapsed="false">
      <c r="B4130" s="88" t="s">
        <v>30</v>
      </c>
      <c r="C4130" s="89" t="n">
        <v>1197831</v>
      </c>
      <c r="D4130" s="90" t="n">
        <v>44321</v>
      </c>
      <c r="E4130" s="88" t="s">
        <v>40</v>
      </c>
      <c r="F4130" s="88" t="s">
        <v>155</v>
      </c>
      <c r="G4130" s="88" t="s">
        <v>122</v>
      </c>
      <c r="H4130" s="91" t="s">
        <v>48</v>
      </c>
      <c r="I4130" s="92" t="n">
        <v>40</v>
      </c>
      <c r="J4130" s="93" t="n">
        <v>525</v>
      </c>
      <c r="K4130" s="94" t="n">
        <f aca="false">I4130 * J4130</f>
        <v>21000</v>
      </c>
      <c r="L4130" s="94" t="n">
        <f aca="false">K4130 *M4130</f>
        <v>9450</v>
      </c>
      <c r="M4130" s="95" t="n">
        <v>0.45</v>
      </c>
      <c r="N4130" s="88" t="s">
        <v>31</v>
      </c>
      <c r="O4130" s="91" t="s">
        <v>219</v>
      </c>
      <c r="P4130" s="0" t="str">
        <f aca="false">RIGHT(H4130,LEN(H4130) - FIND(" ", H4130))</f>
        <v>Street Footwear</v>
      </c>
    </row>
    <row r="4131" customFormat="false" ht="14.25" hidden="false" customHeight="true" outlineLevel="0" collapsed="false">
      <c r="B4131" s="88" t="s">
        <v>43</v>
      </c>
      <c r="C4131" s="89" t="n">
        <v>1197831</v>
      </c>
      <c r="D4131" s="90" t="n">
        <v>44321</v>
      </c>
      <c r="E4131" s="88" t="s">
        <v>18</v>
      </c>
      <c r="F4131" s="88" t="s">
        <v>96</v>
      </c>
      <c r="G4131" s="88" t="s">
        <v>91</v>
      </c>
      <c r="H4131" s="91" t="s">
        <v>32</v>
      </c>
      <c r="I4131" s="92" t="n">
        <v>20</v>
      </c>
      <c r="J4131" s="93" t="n">
        <v>700</v>
      </c>
      <c r="K4131" s="94" t="n">
        <f aca="false">I4131 * J4131</f>
        <v>14000</v>
      </c>
      <c r="L4131" s="94" t="n">
        <f aca="false">K4131 *M4131</f>
        <v>4900</v>
      </c>
      <c r="M4131" s="95" t="n">
        <v>0.35</v>
      </c>
      <c r="N4131" s="88" t="s">
        <v>23</v>
      </c>
      <c r="O4131" s="91" t="s">
        <v>218</v>
      </c>
      <c r="P4131" s="0" t="str">
        <f aca="false">RIGHT(H4131,LEN(H4131) - FIND(" ", H4131))</f>
        <v>Street Footwear</v>
      </c>
    </row>
    <row r="4132" customFormat="false" ht="14.25" hidden="false" customHeight="true" outlineLevel="0" collapsed="false">
      <c r="B4132" s="88" t="s">
        <v>43</v>
      </c>
      <c r="C4132" s="89" t="n">
        <v>1197831</v>
      </c>
      <c r="D4132" s="90" t="n">
        <v>44321</v>
      </c>
      <c r="E4132" s="88" t="s">
        <v>18</v>
      </c>
      <c r="F4132" s="88" t="s">
        <v>96</v>
      </c>
      <c r="G4132" s="88" t="s">
        <v>91</v>
      </c>
      <c r="H4132" s="91" t="s">
        <v>24</v>
      </c>
      <c r="I4132" s="92" t="n">
        <v>30</v>
      </c>
      <c r="J4132" s="93" t="n">
        <v>725</v>
      </c>
      <c r="K4132" s="94" t="n">
        <f aca="false">I4132 * J4132</f>
        <v>21750</v>
      </c>
      <c r="L4132" s="94" t="n">
        <f aca="false">K4132 *M4132</f>
        <v>7612.5</v>
      </c>
      <c r="M4132" s="95" t="n">
        <v>0.35</v>
      </c>
      <c r="N4132" s="88" t="s">
        <v>23</v>
      </c>
      <c r="O4132" s="91" t="s">
        <v>218</v>
      </c>
      <c r="P4132" s="0" t="str">
        <f aca="false">RIGHT(H4132,LEN(H4132) - FIND(" ", H4132))</f>
        <v>Athletic Footwear</v>
      </c>
    </row>
    <row r="4133" customFormat="false" ht="14.25" hidden="false" customHeight="true" outlineLevel="0" collapsed="false">
      <c r="B4133" s="88" t="s">
        <v>43</v>
      </c>
      <c r="C4133" s="89" t="n">
        <v>1197831</v>
      </c>
      <c r="D4133" s="90" t="n">
        <v>44321</v>
      </c>
      <c r="E4133" s="88" t="s">
        <v>18</v>
      </c>
      <c r="F4133" s="88" t="s">
        <v>96</v>
      </c>
      <c r="G4133" s="88" t="s">
        <v>91</v>
      </c>
      <c r="H4133" s="91" t="s">
        <v>48</v>
      </c>
      <c r="I4133" s="92" t="n">
        <v>25</v>
      </c>
      <c r="J4133" s="93" t="n">
        <v>575</v>
      </c>
      <c r="K4133" s="94" t="n">
        <f aca="false">I4133 * J4133</f>
        <v>14375</v>
      </c>
      <c r="L4133" s="94" t="n">
        <f aca="false">K4133 *M4133</f>
        <v>5031.25</v>
      </c>
      <c r="M4133" s="95" t="n">
        <v>0.35</v>
      </c>
      <c r="N4133" s="88" t="s">
        <v>23</v>
      </c>
      <c r="O4133" s="91" t="s">
        <v>219</v>
      </c>
      <c r="P4133" s="0" t="str">
        <f aca="false">RIGHT(H4133,LEN(H4133) - FIND(" ", H4133))</f>
        <v>Street Footwear</v>
      </c>
    </row>
    <row r="4134" customFormat="false" ht="14.25" hidden="false" customHeight="true" outlineLevel="0" collapsed="false">
      <c r="B4134" s="88" t="s">
        <v>43</v>
      </c>
      <c r="C4134" s="89" t="n">
        <v>1197831</v>
      </c>
      <c r="D4134" s="90" t="n">
        <v>44321</v>
      </c>
      <c r="E4134" s="88" t="s">
        <v>18</v>
      </c>
      <c r="F4134" s="88" t="s">
        <v>96</v>
      </c>
      <c r="G4134" s="88" t="s">
        <v>91</v>
      </c>
      <c r="H4134" s="91" t="s">
        <v>44</v>
      </c>
      <c r="I4134" s="92" t="n">
        <v>35</v>
      </c>
      <c r="J4134" s="93" t="n">
        <v>500</v>
      </c>
      <c r="K4134" s="94" t="n">
        <f aca="false">I4134 * J4134</f>
        <v>17500</v>
      </c>
      <c r="L4134" s="94" t="n">
        <f aca="false">K4134 *M4134</f>
        <v>7875</v>
      </c>
      <c r="M4134" s="95" t="n">
        <v>0.45</v>
      </c>
      <c r="N4134" s="88" t="s">
        <v>23</v>
      </c>
      <c r="O4134" s="91" t="s">
        <v>219</v>
      </c>
      <c r="P4134" s="0" t="str">
        <f aca="false">RIGHT(H4134,LEN(H4134) - FIND(" ", H4134))</f>
        <v>Athletic Footwear</v>
      </c>
    </row>
    <row r="4135" customFormat="false" ht="14.25" hidden="false" customHeight="true" outlineLevel="0" collapsed="false">
      <c r="B4135" s="88" t="s">
        <v>43</v>
      </c>
      <c r="C4135" s="89" t="n">
        <v>1197831</v>
      </c>
      <c r="D4135" s="90" t="n">
        <v>44321</v>
      </c>
      <c r="E4135" s="88" t="s">
        <v>18</v>
      </c>
      <c r="F4135" s="88" t="s">
        <v>96</v>
      </c>
      <c r="G4135" s="88" t="s">
        <v>91</v>
      </c>
      <c r="H4135" s="91" t="s">
        <v>16</v>
      </c>
      <c r="I4135" s="92" t="n">
        <v>50</v>
      </c>
      <c r="J4135" s="93" t="n">
        <v>400</v>
      </c>
      <c r="K4135" s="94" t="n">
        <f aca="false">I4135 * J4135</f>
        <v>20000</v>
      </c>
      <c r="L4135" s="94" t="n">
        <f aca="false">K4135 *M4135</f>
        <v>6000</v>
      </c>
      <c r="M4135" s="95" t="n">
        <v>0.3</v>
      </c>
      <c r="N4135" s="88" t="s">
        <v>23</v>
      </c>
      <c r="O4135" s="91" t="s">
        <v>218</v>
      </c>
      <c r="P4135" s="0" t="str">
        <f aca="false">RIGHT(H4135,LEN(H4135) - FIND(" ", H4135))</f>
        <v>Apparel</v>
      </c>
    </row>
    <row r="4136" customFormat="false" ht="14.25" hidden="false" customHeight="true" outlineLevel="0" collapsed="false">
      <c r="B4136" s="88" t="s">
        <v>43</v>
      </c>
      <c r="C4136" s="89" t="n">
        <v>1197831</v>
      </c>
      <c r="D4136" s="90" t="n">
        <v>44321</v>
      </c>
      <c r="E4136" s="88" t="s">
        <v>18</v>
      </c>
      <c r="F4136" s="88" t="s">
        <v>96</v>
      </c>
      <c r="G4136" s="88" t="s">
        <v>91</v>
      </c>
      <c r="H4136" s="91" t="s">
        <v>38</v>
      </c>
      <c r="I4136" s="92" t="n">
        <v>45</v>
      </c>
      <c r="J4136" s="93" t="n">
        <v>750</v>
      </c>
      <c r="K4136" s="94" t="n">
        <f aca="false">I4136 * J4136</f>
        <v>33750</v>
      </c>
      <c r="L4136" s="94" t="n">
        <f aca="false">K4136 *M4136</f>
        <v>16875</v>
      </c>
      <c r="M4136" s="95" t="n">
        <v>0.5</v>
      </c>
      <c r="N4136" s="88" t="s">
        <v>23</v>
      </c>
      <c r="O4136" s="91" t="s">
        <v>219</v>
      </c>
      <c r="P4136" s="0" t="str">
        <f aca="false">RIGHT(H4136,LEN(H4136) - FIND(" ", H4136))</f>
        <v>Apparel</v>
      </c>
    </row>
    <row r="4137" customFormat="false" ht="14.25" hidden="false" customHeight="true" outlineLevel="0" collapsed="false">
      <c r="B4137" s="88" t="s">
        <v>13</v>
      </c>
      <c r="C4137" s="89" t="n">
        <v>1185732</v>
      </c>
      <c r="D4137" s="90" t="n">
        <v>44321</v>
      </c>
      <c r="E4137" s="88" t="s">
        <v>34</v>
      </c>
      <c r="F4137" s="88" t="s">
        <v>151</v>
      </c>
      <c r="G4137" s="88" t="s">
        <v>164</v>
      </c>
      <c r="H4137" s="91" t="s">
        <v>32</v>
      </c>
      <c r="I4137" s="92" t="n">
        <v>50</v>
      </c>
      <c r="J4137" s="93" t="n">
        <v>1045</v>
      </c>
      <c r="K4137" s="94" t="n">
        <f aca="false">I4137 * J4137</f>
        <v>52250</v>
      </c>
      <c r="L4137" s="94" t="n">
        <f aca="false">K4137 *M4137</f>
        <v>23512.5</v>
      </c>
      <c r="M4137" s="95" t="n">
        <v>0.45</v>
      </c>
      <c r="N4137" s="88" t="s">
        <v>23</v>
      </c>
      <c r="O4137" s="91" t="s">
        <v>218</v>
      </c>
      <c r="P4137" s="0" t="str">
        <f aca="false">RIGHT(H4137,LEN(H4137) - FIND(" ", H4137))</f>
        <v>Street Footwear</v>
      </c>
    </row>
    <row r="4138" customFormat="false" ht="14.25" hidden="false" customHeight="true" outlineLevel="0" collapsed="false">
      <c r="B4138" s="88" t="s">
        <v>13</v>
      </c>
      <c r="C4138" s="89" t="n">
        <v>1185732</v>
      </c>
      <c r="D4138" s="90" t="n">
        <v>44321</v>
      </c>
      <c r="E4138" s="88" t="s">
        <v>34</v>
      </c>
      <c r="F4138" s="88" t="s">
        <v>151</v>
      </c>
      <c r="G4138" s="88" t="s">
        <v>164</v>
      </c>
      <c r="H4138" s="91" t="s">
        <v>24</v>
      </c>
      <c r="I4138" s="92" t="n">
        <v>50</v>
      </c>
      <c r="J4138" s="93" t="n">
        <v>750</v>
      </c>
      <c r="K4138" s="94" t="n">
        <f aca="false">I4138 * J4138</f>
        <v>37500</v>
      </c>
      <c r="L4138" s="94" t="n">
        <f aca="false">K4138 *M4138</f>
        <v>13125</v>
      </c>
      <c r="M4138" s="95" t="n">
        <v>0.35</v>
      </c>
      <c r="N4138" s="88" t="s">
        <v>23</v>
      </c>
      <c r="O4138" s="91" t="s">
        <v>218</v>
      </c>
      <c r="P4138" s="0" t="str">
        <f aca="false">RIGHT(H4138,LEN(H4138) - FIND(" ", H4138))</f>
        <v>Athletic Footwear</v>
      </c>
    </row>
    <row r="4139" customFormat="false" ht="14.25" hidden="false" customHeight="true" outlineLevel="0" collapsed="false">
      <c r="B4139" s="88" t="s">
        <v>13</v>
      </c>
      <c r="C4139" s="89" t="n">
        <v>1185732</v>
      </c>
      <c r="D4139" s="90" t="n">
        <v>44321</v>
      </c>
      <c r="E4139" s="88" t="s">
        <v>34</v>
      </c>
      <c r="F4139" s="88" t="s">
        <v>151</v>
      </c>
      <c r="G4139" s="88" t="s">
        <v>164</v>
      </c>
      <c r="H4139" s="91" t="s">
        <v>48</v>
      </c>
      <c r="I4139" s="92" t="n">
        <v>45</v>
      </c>
      <c r="J4139" s="93" t="n">
        <v>725</v>
      </c>
      <c r="K4139" s="94" t="n">
        <f aca="false">I4139 * J4139</f>
        <v>32625</v>
      </c>
      <c r="L4139" s="94" t="n">
        <f aca="false">K4139 *M4139</f>
        <v>8156.25</v>
      </c>
      <c r="M4139" s="95" t="n">
        <v>0.25</v>
      </c>
      <c r="N4139" s="88" t="s">
        <v>23</v>
      </c>
      <c r="O4139" s="91" t="s">
        <v>219</v>
      </c>
      <c r="P4139" s="0" t="str">
        <f aca="false">RIGHT(H4139,LEN(H4139) - FIND(" ", H4139))</f>
        <v>Street Footwear</v>
      </c>
    </row>
    <row r="4140" customFormat="false" ht="14.25" hidden="false" customHeight="true" outlineLevel="0" collapsed="false">
      <c r="B4140" s="88" t="s">
        <v>13</v>
      </c>
      <c r="C4140" s="89" t="n">
        <v>1185732</v>
      </c>
      <c r="D4140" s="90" t="n">
        <v>44321</v>
      </c>
      <c r="E4140" s="88" t="s">
        <v>34</v>
      </c>
      <c r="F4140" s="88" t="s">
        <v>151</v>
      </c>
      <c r="G4140" s="88" t="s">
        <v>164</v>
      </c>
      <c r="H4140" s="91" t="s">
        <v>44</v>
      </c>
      <c r="I4140" s="92" t="n">
        <v>45</v>
      </c>
      <c r="J4140" s="93" t="n">
        <v>675</v>
      </c>
      <c r="K4140" s="94" t="n">
        <f aca="false">I4140 * J4140</f>
        <v>30375</v>
      </c>
      <c r="L4140" s="94" t="n">
        <f aca="false">K4140 *M4140</f>
        <v>9112.5</v>
      </c>
      <c r="M4140" s="95" t="n">
        <v>0.3</v>
      </c>
      <c r="N4140" s="88" t="s">
        <v>23</v>
      </c>
      <c r="O4140" s="91" t="s">
        <v>219</v>
      </c>
      <c r="P4140" s="0" t="str">
        <f aca="false">RIGHT(H4140,LEN(H4140) - FIND(" ", H4140))</f>
        <v>Athletic Footwear</v>
      </c>
    </row>
    <row r="4141" customFormat="false" ht="14.25" hidden="false" customHeight="true" outlineLevel="0" collapsed="false">
      <c r="B4141" s="88" t="s">
        <v>13</v>
      </c>
      <c r="C4141" s="89" t="n">
        <v>1185732</v>
      </c>
      <c r="D4141" s="90" t="n">
        <v>44321</v>
      </c>
      <c r="E4141" s="88" t="s">
        <v>34</v>
      </c>
      <c r="F4141" s="88" t="s">
        <v>151</v>
      </c>
      <c r="G4141" s="88" t="s">
        <v>164</v>
      </c>
      <c r="H4141" s="91" t="s">
        <v>16</v>
      </c>
      <c r="I4141" s="92" t="n">
        <v>55</v>
      </c>
      <c r="J4141" s="93" t="n">
        <v>700</v>
      </c>
      <c r="K4141" s="94" t="n">
        <f aca="false">I4141 * J4141</f>
        <v>38500</v>
      </c>
      <c r="L4141" s="94" t="n">
        <f aca="false">K4141 *M4141</f>
        <v>13475</v>
      </c>
      <c r="M4141" s="95" t="n">
        <v>0.35</v>
      </c>
      <c r="N4141" s="88" t="s">
        <v>23</v>
      </c>
      <c r="O4141" s="91" t="s">
        <v>218</v>
      </c>
      <c r="P4141" s="0" t="str">
        <f aca="false">RIGHT(H4141,LEN(H4141) - FIND(" ", H4141))</f>
        <v>Apparel</v>
      </c>
    </row>
    <row r="4142" customFormat="false" ht="14.25" hidden="false" customHeight="true" outlineLevel="0" collapsed="false">
      <c r="B4142" s="88" t="s">
        <v>13</v>
      </c>
      <c r="C4142" s="89" t="n">
        <v>1185732</v>
      </c>
      <c r="D4142" s="90" t="n">
        <v>44321</v>
      </c>
      <c r="E4142" s="88" t="s">
        <v>34</v>
      </c>
      <c r="F4142" s="88" t="s">
        <v>151</v>
      </c>
      <c r="G4142" s="88" t="s">
        <v>164</v>
      </c>
      <c r="H4142" s="91" t="s">
        <v>38</v>
      </c>
      <c r="I4142" s="92" t="n">
        <v>60</v>
      </c>
      <c r="J4142" s="93" t="n">
        <v>800</v>
      </c>
      <c r="K4142" s="94" t="n">
        <f aca="false">I4142 * J4142</f>
        <v>48000</v>
      </c>
      <c r="L4142" s="94" t="n">
        <f aca="false">K4142 *M4142</f>
        <v>24000</v>
      </c>
      <c r="M4142" s="95" t="n">
        <v>0.5</v>
      </c>
      <c r="N4142" s="88" t="s">
        <v>23</v>
      </c>
      <c r="O4142" s="91" t="s">
        <v>219</v>
      </c>
      <c r="P4142" s="0" t="str">
        <f aca="false">RIGHT(H4142,LEN(H4142) - FIND(" ", H4142))</f>
        <v>Apparel</v>
      </c>
    </row>
    <row r="4143" customFormat="false" ht="14.25" hidden="false" customHeight="true" outlineLevel="0" collapsed="false">
      <c r="B4143" s="88" t="s">
        <v>22</v>
      </c>
      <c r="C4143" s="89" t="n">
        <v>1189833</v>
      </c>
      <c r="D4143" s="90" t="n">
        <v>44321</v>
      </c>
      <c r="E4143" s="88" t="s">
        <v>18</v>
      </c>
      <c r="F4143" s="88" t="s">
        <v>19</v>
      </c>
      <c r="G4143" s="88" t="s">
        <v>129</v>
      </c>
      <c r="H4143" s="91" t="s">
        <v>16</v>
      </c>
      <c r="I4143" s="92" t="n">
        <v>58</v>
      </c>
      <c r="J4143" s="93" t="n">
        <v>182</v>
      </c>
      <c r="K4143" s="94" t="n">
        <f aca="false">I4143 * J4143</f>
        <v>10556</v>
      </c>
      <c r="L4143" s="94" t="n">
        <f aca="false">K4143 *M4143</f>
        <v>7072.52</v>
      </c>
      <c r="M4143" s="95" t="n">
        <v>0.67</v>
      </c>
      <c r="N4143" s="88" t="s">
        <v>23</v>
      </c>
      <c r="O4143" s="91" t="s">
        <v>218</v>
      </c>
      <c r="P4143" s="0" t="str">
        <f aca="false">RIGHT(H4143,LEN(H4143) - FIND(" ", H4143))</f>
        <v>Apparel</v>
      </c>
    </row>
    <row r="4144" customFormat="false" ht="14.25" hidden="false" customHeight="true" outlineLevel="0" collapsed="false">
      <c r="B4144" s="88" t="s">
        <v>30</v>
      </c>
      <c r="C4144" s="89" t="n">
        <v>1197831</v>
      </c>
      <c r="D4144" s="90" t="n">
        <v>44321</v>
      </c>
      <c r="E4144" s="88" t="s">
        <v>40</v>
      </c>
      <c r="F4144" s="88" t="s">
        <v>155</v>
      </c>
      <c r="G4144" s="88" t="s">
        <v>122</v>
      </c>
      <c r="H4144" s="91" t="s">
        <v>48</v>
      </c>
      <c r="I4144" s="92" t="n">
        <v>36</v>
      </c>
      <c r="J4144" s="93" t="n">
        <v>147</v>
      </c>
      <c r="K4144" s="94" t="n">
        <f aca="false">I4144 * J4144</f>
        <v>5292</v>
      </c>
      <c r="L4144" s="94" t="n">
        <f aca="false">K4144 *M4144</f>
        <v>3069.36</v>
      </c>
      <c r="M4144" s="95" t="n">
        <v>0.58</v>
      </c>
      <c r="N4144" s="88" t="s">
        <v>23</v>
      </c>
      <c r="O4144" s="91" t="s">
        <v>219</v>
      </c>
      <c r="P4144" s="0" t="str">
        <f aca="false">RIGHT(H4144,LEN(H4144) - FIND(" ", H4144))</f>
        <v>Street Footwear</v>
      </c>
    </row>
    <row r="4145" customFormat="false" ht="14.25" hidden="false" customHeight="true" outlineLevel="0" collapsed="false">
      <c r="B4145" s="88" t="s">
        <v>43</v>
      </c>
      <c r="C4145" s="89" t="n">
        <v>1197831</v>
      </c>
      <c r="D4145" s="90" t="n">
        <v>44321</v>
      </c>
      <c r="E4145" s="88" t="s">
        <v>18</v>
      </c>
      <c r="F4145" s="88" t="s">
        <v>96</v>
      </c>
      <c r="G4145" s="88" t="s">
        <v>91</v>
      </c>
      <c r="H4145" s="91" t="s">
        <v>32</v>
      </c>
      <c r="I4145" s="92" t="n">
        <v>18</v>
      </c>
      <c r="J4145" s="93" t="n">
        <v>203</v>
      </c>
      <c r="K4145" s="94" t="n">
        <f aca="false">I4145 * J4145</f>
        <v>3654</v>
      </c>
      <c r="L4145" s="94" t="n">
        <f aca="false">K4145 *M4145</f>
        <v>1827</v>
      </c>
      <c r="M4145" s="95" t="n">
        <v>0.5</v>
      </c>
      <c r="N4145" s="88" t="s">
        <v>23</v>
      </c>
      <c r="O4145" s="91" t="s">
        <v>218</v>
      </c>
      <c r="P4145" s="0" t="str">
        <f aca="false">RIGHT(H4145,LEN(H4145) - FIND(" ", H4145))</f>
        <v>Street Footwear</v>
      </c>
    </row>
    <row r="4146" customFormat="false" ht="14.25" hidden="false" customHeight="true" outlineLevel="0" collapsed="false">
      <c r="B4146" s="88" t="s">
        <v>43</v>
      </c>
      <c r="C4146" s="89" t="n">
        <v>1197831</v>
      </c>
      <c r="D4146" s="90" t="n">
        <v>44321</v>
      </c>
      <c r="E4146" s="88" t="s">
        <v>18</v>
      </c>
      <c r="F4146" s="88" t="s">
        <v>96</v>
      </c>
      <c r="G4146" s="88" t="s">
        <v>91</v>
      </c>
      <c r="H4146" s="91" t="s">
        <v>24</v>
      </c>
      <c r="I4146" s="92" t="n">
        <v>28</v>
      </c>
      <c r="J4146" s="93" t="n">
        <v>196</v>
      </c>
      <c r="K4146" s="94" t="n">
        <f aca="false">I4146 * J4146</f>
        <v>5488</v>
      </c>
      <c r="L4146" s="94" t="n">
        <f aca="false">K4146 *M4146</f>
        <v>2634.24</v>
      </c>
      <c r="M4146" s="95" t="n">
        <v>0.48</v>
      </c>
      <c r="N4146" s="88" t="s">
        <v>23</v>
      </c>
      <c r="O4146" s="91" t="s">
        <v>218</v>
      </c>
      <c r="P4146" s="0" t="str">
        <f aca="false">RIGHT(H4146,LEN(H4146) - FIND(" ", H4146))</f>
        <v>Athletic Footwear</v>
      </c>
    </row>
    <row r="4147" customFormat="false" ht="14.25" hidden="false" customHeight="true" outlineLevel="0" collapsed="false">
      <c r="B4147" s="88" t="s">
        <v>43</v>
      </c>
      <c r="C4147" s="89" t="n">
        <v>1197831</v>
      </c>
      <c r="D4147" s="90" t="n">
        <v>44321</v>
      </c>
      <c r="E4147" s="88" t="s">
        <v>18</v>
      </c>
      <c r="F4147" s="88" t="s">
        <v>96</v>
      </c>
      <c r="G4147" s="88" t="s">
        <v>91</v>
      </c>
      <c r="H4147" s="91" t="s">
        <v>48</v>
      </c>
      <c r="I4147" s="92" t="n">
        <v>23</v>
      </c>
      <c r="J4147" s="93" t="n">
        <v>167</v>
      </c>
      <c r="K4147" s="94" t="n">
        <f aca="false">I4147 * J4147</f>
        <v>3841</v>
      </c>
      <c r="L4147" s="94" t="n">
        <f aca="false">K4147 *M4147</f>
        <v>1805.27</v>
      </c>
      <c r="M4147" s="95" t="n">
        <v>0.47</v>
      </c>
      <c r="N4147" s="88" t="s">
        <v>23</v>
      </c>
      <c r="O4147" s="91" t="s">
        <v>219</v>
      </c>
      <c r="P4147" s="0" t="str">
        <f aca="false">RIGHT(H4147,LEN(H4147) - FIND(" ", H4147))</f>
        <v>Street Footwear</v>
      </c>
    </row>
    <row r="4148" customFormat="false" ht="14.25" hidden="false" customHeight="true" outlineLevel="0" collapsed="false">
      <c r="B4148" s="88" t="s">
        <v>43</v>
      </c>
      <c r="C4148" s="89" t="n">
        <v>1197831</v>
      </c>
      <c r="D4148" s="90" t="n">
        <v>44321</v>
      </c>
      <c r="E4148" s="88" t="s">
        <v>18</v>
      </c>
      <c r="F4148" s="88" t="s">
        <v>96</v>
      </c>
      <c r="G4148" s="88" t="s">
        <v>91</v>
      </c>
      <c r="H4148" s="91" t="s">
        <v>44</v>
      </c>
      <c r="I4148" s="92" t="n">
        <v>33</v>
      </c>
      <c r="J4148" s="93" t="n">
        <v>130</v>
      </c>
      <c r="K4148" s="94" t="n">
        <f aca="false">I4148 * J4148</f>
        <v>4290</v>
      </c>
      <c r="L4148" s="94" t="n">
        <f aca="false">K4148 *M4148</f>
        <v>2359.5</v>
      </c>
      <c r="M4148" s="95" t="n">
        <v>0.55</v>
      </c>
      <c r="N4148" s="88" t="s">
        <v>23</v>
      </c>
      <c r="O4148" s="91" t="s">
        <v>219</v>
      </c>
      <c r="P4148" s="0" t="str">
        <f aca="false">RIGHT(H4148,LEN(H4148) - FIND(" ", H4148))</f>
        <v>Athletic Footwear</v>
      </c>
    </row>
    <row r="4149" customFormat="false" ht="14.25" hidden="false" customHeight="true" outlineLevel="0" collapsed="false">
      <c r="B4149" s="88" t="s">
        <v>43</v>
      </c>
      <c r="C4149" s="89" t="n">
        <v>1197831</v>
      </c>
      <c r="D4149" s="90" t="n">
        <v>44321</v>
      </c>
      <c r="E4149" s="88" t="s">
        <v>18</v>
      </c>
      <c r="F4149" s="88" t="s">
        <v>96</v>
      </c>
      <c r="G4149" s="88" t="s">
        <v>91</v>
      </c>
      <c r="H4149" s="91" t="s">
        <v>16</v>
      </c>
      <c r="I4149" s="92" t="n">
        <v>47</v>
      </c>
      <c r="J4149" s="93" t="n">
        <v>120</v>
      </c>
      <c r="K4149" s="94" t="n">
        <f aca="false">I4149 * J4149</f>
        <v>5640</v>
      </c>
      <c r="L4149" s="94" t="n">
        <f aca="false">K4149 *M4149</f>
        <v>2256</v>
      </c>
      <c r="M4149" s="95" t="n">
        <v>0.4</v>
      </c>
      <c r="N4149" s="88" t="s">
        <v>23</v>
      </c>
      <c r="O4149" s="91" t="s">
        <v>218</v>
      </c>
      <c r="P4149" s="0" t="str">
        <f aca="false">RIGHT(H4149,LEN(H4149) - FIND(" ", H4149))</f>
        <v>Apparel</v>
      </c>
    </row>
    <row r="4150" customFormat="false" ht="14.25" hidden="false" customHeight="true" outlineLevel="0" collapsed="false">
      <c r="B4150" s="88" t="s">
        <v>43</v>
      </c>
      <c r="C4150" s="89" t="n">
        <v>1197831</v>
      </c>
      <c r="D4150" s="90" t="n">
        <v>44321</v>
      </c>
      <c r="E4150" s="88" t="s">
        <v>18</v>
      </c>
      <c r="F4150" s="88" t="s">
        <v>96</v>
      </c>
      <c r="G4150" s="88" t="s">
        <v>91</v>
      </c>
      <c r="H4150" s="91" t="s">
        <v>38</v>
      </c>
      <c r="I4150" s="92" t="n">
        <v>42</v>
      </c>
      <c r="J4150" s="93" t="n">
        <v>218</v>
      </c>
      <c r="K4150" s="94" t="n">
        <f aca="false">I4150 * J4150</f>
        <v>9156</v>
      </c>
      <c r="L4150" s="94" t="n">
        <f aca="false">K4150 *M4150</f>
        <v>5768.28</v>
      </c>
      <c r="M4150" s="95" t="n">
        <v>0.63</v>
      </c>
      <c r="N4150" s="88" t="s">
        <v>23</v>
      </c>
      <c r="O4150" s="91" t="s">
        <v>219</v>
      </c>
      <c r="P4150" s="0" t="str">
        <f aca="false">RIGHT(H4150,LEN(H4150) - FIND(" ", H4150))</f>
        <v>Apparel</v>
      </c>
    </row>
    <row r="4151" customFormat="false" ht="14.25" hidden="false" customHeight="true" outlineLevel="0" collapsed="false">
      <c r="B4151" s="88" t="s">
        <v>13</v>
      </c>
      <c r="C4151" s="89" t="n">
        <v>1185732</v>
      </c>
      <c r="D4151" s="90" t="n">
        <v>44321</v>
      </c>
      <c r="E4151" s="88" t="s">
        <v>34</v>
      </c>
      <c r="F4151" s="88" t="s">
        <v>151</v>
      </c>
      <c r="G4151" s="88" t="s">
        <v>164</v>
      </c>
      <c r="H4151" s="91" t="s">
        <v>32</v>
      </c>
      <c r="I4151" s="92" t="n">
        <v>48</v>
      </c>
      <c r="J4151" s="93" t="n">
        <v>282</v>
      </c>
      <c r="K4151" s="94" t="n">
        <f aca="false">I4151 * J4151</f>
        <v>13536</v>
      </c>
      <c r="L4151" s="94" t="n">
        <f aca="false">K4151 *M4151</f>
        <v>7444.8</v>
      </c>
      <c r="M4151" s="95" t="n">
        <v>0.55</v>
      </c>
      <c r="N4151" s="88" t="s">
        <v>23</v>
      </c>
      <c r="O4151" s="91" t="s">
        <v>218</v>
      </c>
      <c r="P4151" s="0" t="str">
        <f aca="false">RIGHT(H4151,LEN(H4151) - FIND(" ", H4151))</f>
        <v>Street Footwear</v>
      </c>
    </row>
    <row r="4152" customFormat="false" ht="14.25" hidden="false" customHeight="true" outlineLevel="0" collapsed="false">
      <c r="B4152" s="88" t="s">
        <v>13</v>
      </c>
      <c r="C4152" s="89" t="n">
        <v>1185732</v>
      </c>
      <c r="D4152" s="90" t="n">
        <v>44321</v>
      </c>
      <c r="E4152" s="88" t="s">
        <v>34</v>
      </c>
      <c r="F4152" s="88" t="s">
        <v>151</v>
      </c>
      <c r="G4152" s="88" t="s">
        <v>164</v>
      </c>
      <c r="H4152" s="91" t="s">
        <v>24</v>
      </c>
      <c r="I4152" s="92" t="n">
        <v>45</v>
      </c>
      <c r="J4152" s="93" t="n">
        <v>188</v>
      </c>
      <c r="K4152" s="94" t="n">
        <f aca="false">I4152 * J4152</f>
        <v>8460</v>
      </c>
      <c r="L4152" s="94" t="n">
        <f aca="false">K4152 *M4152</f>
        <v>3807</v>
      </c>
      <c r="M4152" s="95" t="n">
        <v>0.45</v>
      </c>
      <c r="N4152" s="88" t="s">
        <v>23</v>
      </c>
      <c r="O4152" s="91" t="s">
        <v>218</v>
      </c>
      <c r="P4152" s="0" t="str">
        <f aca="false">RIGHT(H4152,LEN(H4152) - FIND(" ", H4152))</f>
        <v>Athletic Footwear</v>
      </c>
    </row>
    <row r="4153" customFormat="false" ht="14.25" hidden="false" customHeight="true" outlineLevel="0" collapsed="false">
      <c r="B4153" s="88" t="s">
        <v>13</v>
      </c>
      <c r="C4153" s="89" t="n">
        <v>1185732</v>
      </c>
      <c r="D4153" s="90" t="n">
        <v>44321</v>
      </c>
      <c r="E4153" s="88" t="s">
        <v>34</v>
      </c>
      <c r="F4153" s="88" t="s">
        <v>151</v>
      </c>
      <c r="G4153" s="88" t="s">
        <v>164</v>
      </c>
      <c r="H4153" s="91" t="s">
        <v>48</v>
      </c>
      <c r="I4153" s="92" t="n">
        <v>41</v>
      </c>
      <c r="J4153" s="93" t="n">
        <v>210</v>
      </c>
      <c r="K4153" s="94" t="n">
        <f aca="false">I4153 * J4153</f>
        <v>8610</v>
      </c>
      <c r="L4153" s="94" t="n">
        <f aca="false">K4153 *M4153</f>
        <v>3185.7</v>
      </c>
      <c r="M4153" s="95" t="n">
        <v>0.37</v>
      </c>
      <c r="N4153" s="88" t="s">
        <v>23</v>
      </c>
      <c r="O4153" s="91" t="s">
        <v>219</v>
      </c>
      <c r="P4153" s="0" t="str">
        <f aca="false">RIGHT(H4153,LEN(H4153) - FIND(" ", H4153))</f>
        <v>Street Footwear</v>
      </c>
    </row>
    <row r="4154" customFormat="false" ht="14.25" hidden="false" customHeight="true" outlineLevel="0" collapsed="false">
      <c r="B4154" s="88" t="s">
        <v>13</v>
      </c>
      <c r="C4154" s="89" t="n">
        <v>1185732</v>
      </c>
      <c r="D4154" s="90" t="n">
        <v>44321</v>
      </c>
      <c r="E4154" s="88" t="s">
        <v>34</v>
      </c>
      <c r="F4154" s="88" t="s">
        <v>151</v>
      </c>
      <c r="G4154" s="88" t="s">
        <v>164</v>
      </c>
      <c r="H4154" s="91" t="s">
        <v>44</v>
      </c>
      <c r="I4154" s="92" t="n">
        <v>43</v>
      </c>
      <c r="J4154" s="93" t="n">
        <v>182</v>
      </c>
      <c r="K4154" s="94" t="n">
        <f aca="false">I4154 * J4154</f>
        <v>7826</v>
      </c>
      <c r="L4154" s="94" t="n">
        <f aca="false">K4154 *M4154</f>
        <v>3286.92</v>
      </c>
      <c r="M4154" s="95" t="n">
        <v>0.42</v>
      </c>
      <c r="N4154" s="88" t="s">
        <v>23</v>
      </c>
      <c r="O4154" s="91" t="s">
        <v>219</v>
      </c>
      <c r="P4154" s="0" t="str">
        <f aca="false">RIGHT(H4154,LEN(H4154) - FIND(" ", H4154))</f>
        <v>Athletic Footwear</v>
      </c>
    </row>
    <row r="4155" customFormat="false" ht="14.25" hidden="false" customHeight="true" outlineLevel="0" collapsed="false">
      <c r="B4155" s="88" t="s">
        <v>13</v>
      </c>
      <c r="C4155" s="89" t="n">
        <v>1185732</v>
      </c>
      <c r="D4155" s="90" t="n">
        <v>44321</v>
      </c>
      <c r="E4155" s="88" t="s">
        <v>34</v>
      </c>
      <c r="F4155" s="88" t="s">
        <v>151</v>
      </c>
      <c r="G4155" s="88" t="s">
        <v>164</v>
      </c>
      <c r="H4155" s="91" t="s">
        <v>16</v>
      </c>
      <c r="I4155" s="92" t="n">
        <v>53</v>
      </c>
      <c r="J4155" s="93" t="n">
        <v>196</v>
      </c>
      <c r="K4155" s="94" t="n">
        <f aca="false">I4155 * J4155</f>
        <v>10388</v>
      </c>
      <c r="L4155" s="94" t="n">
        <f aca="false">K4155 *M4155</f>
        <v>5194</v>
      </c>
      <c r="M4155" s="95" t="n">
        <v>0.5</v>
      </c>
      <c r="N4155" s="88" t="s">
        <v>23</v>
      </c>
      <c r="O4155" s="91" t="s">
        <v>218</v>
      </c>
      <c r="P4155" s="0" t="str">
        <f aca="false">RIGHT(H4155,LEN(H4155) - FIND(" ", H4155))</f>
        <v>Apparel</v>
      </c>
    </row>
    <row r="4156" customFormat="false" ht="14.25" hidden="false" customHeight="true" outlineLevel="0" collapsed="false">
      <c r="B4156" s="88" t="s">
        <v>13</v>
      </c>
      <c r="C4156" s="89" t="n">
        <v>1185732</v>
      </c>
      <c r="D4156" s="90" t="n">
        <v>44321</v>
      </c>
      <c r="E4156" s="88" t="s">
        <v>34</v>
      </c>
      <c r="F4156" s="88" t="s">
        <v>151</v>
      </c>
      <c r="G4156" s="88" t="s">
        <v>164</v>
      </c>
      <c r="H4156" s="91" t="s">
        <v>38</v>
      </c>
      <c r="I4156" s="92" t="n">
        <v>59</v>
      </c>
      <c r="J4156" s="93" t="n">
        <v>200</v>
      </c>
      <c r="K4156" s="94" t="n">
        <f aca="false">I4156 * J4156</f>
        <v>11800</v>
      </c>
      <c r="L4156" s="94" t="n">
        <f aca="false">K4156 *M4156</f>
        <v>7080</v>
      </c>
      <c r="M4156" s="95" t="n">
        <v>0.6</v>
      </c>
      <c r="N4156" s="88" t="s">
        <v>23</v>
      </c>
      <c r="O4156" s="91" t="s">
        <v>219</v>
      </c>
      <c r="P4156" s="0" t="str">
        <f aca="false">RIGHT(H4156,LEN(H4156) - FIND(" ", H4156))</f>
        <v>Apparel</v>
      </c>
    </row>
    <row r="4157" customFormat="false" ht="14.25" hidden="false" customHeight="true" outlineLevel="0" collapsed="false">
      <c r="B4157" s="88" t="s">
        <v>22</v>
      </c>
      <c r="C4157" s="89" t="n">
        <v>1189833</v>
      </c>
      <c r="D4157" s="90" t="n">
        <v>44321</v>
      </c>
      <c r="E4157" s="88" t="s">
        <v>18</v>
      </c>
      <c r="F4157" s="88" t="s">
        <v>19</v>
      </c>
      <c r="G4157" s="88" t="s">
        <v>129</v>
      </c>
      <c r="H4157" s="91" t="s">
        <v>16</v>
      </c>
      <c r="I4157" s="92" t="n">
        <v>43</v>
      </c>
      <c r="J4157" s="93" t="n">
        <v>230</v>
      </c>
      <c r="K4157" s="94" t="n">
        <f aca="false">I4157 * J4157</f>
        <v>9890</v>
      </c>
      <c r="L4157" s="94" t="n">
        <f aca="false">K4157 *M4157</f>
        <v>6131.8</v>
      </c>
      <c r="M4157" s="95" t="n">
        <v>0.62</v>
      </c>
      <c r="N4157" s="88" t="s">
        <v>31</v>
      </c>
      <c r="O4157" s="91" t="s">
        <v>218</v>
      </c>
      <c r="P4157" s="0" t="str">
        <f aca="false">RIGHT(H4157,LEN(H4157) - FIND(" ", H4157))</f>
        <v>Apparel</v>
      </c>
    </row>
    <row r="4158" customFormat="false" ht="14.25" hidden="false" customHeight="true" outlineLevel="0" collapsed="false">
      <c r="B4158" s="88" t="s">
        <v>30</v>
      </c>
      <c r="C4158" s="89" t="n">
        <v>1197831</v>
      </c>
      <c r="D4158" s="90" t="n">
        <v>44321</v>
      </c>
      <c r="E4158" s="88" t="s">
        <v>40</v>
      </c>
      <c r="F4158" s="88" t="s">
        <v>155</v>
      </c>
      <c r="G4158" s="88" t="s">
        <v>122</v>
      </c>
      <c r="H4158" s="91" t="s">
        <v>48</v>
      </c>
      <c r="I4158" s="92" t="n">
        <v>27</v>
      </c>
      <c r="J4158" s="93" t="n">
        <v>163</v>
      </c>
      <c r="K4158" s="94" t="n">
        <f aca="false">I4158 * J4158</f>
        <v>4401</v>
      </c>
      <c r="L4158" s="94" t="n">
        <f aca="false">K4158 *M4158</f>
        <v>2112.48</v>
      </c>
      <c r="M4158" s="95" t="n">
        <v>0.48</v>
      </c>
      <c r="N4158" s="88" t="s">
        <v>31</v>
      </c>
      <c r="O4158" s="91" t="s">
        <v>219</v>
      </c>
      <c r="P4158" s="0" t="str">
        <f aca="false">RIGHT(H4158,LEN(H4158) - FIND(" ", H4158))</f>
        <v>Street Footwear</v>
      </c>
    </row>
    <row r="4159" customFormat="false" ht="14.25" hidden="false" customHeight="true" outlineLevel="0" collapsed="false">
      <c r="B4159" s="88" t="s">
        <v>43</v>
      </c>
      <c r="C4159" s="89" t="n">
        <v>1197831</v>
      </c>
      <c r="D4159" s="90" t="n">
        <v>44321</v>
      </c>
      <c r="E4159" s="88" t="s">
        <v>18</v>
      </c>
      <c r="F4159" s="88" t="s">
        <v>96</v>
      </c>
      <c r="G4159" s="88" t="s">
        <v>91</v>
      </c>
      <c r="H4159" s="91" t="s">
        <v>32</v>
      </c>
      <c r="I4159" s="92" t="n">
        <v>14</v>
      </c>
      <c r="J4159" s="93" t="n">
        <v>210</v>
      </c>
      <c r="K4159" s="94" t="n">
        <f aca="false">I4159 * J4159</f>
        <v>2940</v>
      </c>
      <c r="L4159" s="94" t="n">
        <f aca="false">K4159 *M4159</f>
        <v>1234.8</v>
      </c>
      <c r="M4159" s="95" t="n">
        <v>0.42</v>
      </c>
      <c r="N4159" s="88" t="s">
        <v>31</v>
      </c>
      <c r="O4159" s="91" t="s">
        <v>218</v>
      </c>
      <c r="P4159" s="0" t="str">
        <f aca="false">RIGHT(H4159,LEN(H4159) - FIND(" ", H4159))</f>
        <v>Street Footwear</v>
      </c>
    </row>
    <row r="4160" customFormat="false" ht="14.25" hidden="false" customHeight="true" outlineLevel="0" collapsed="false">
      <c r="B4160" s="88" t="s">
        <v>43</v>
      </c>
      <c r="C4160" s="89" t="n">
        <v>1197831</v>
      </c>
      <c r="D4160" s="90" t="n">
        <v>44321</v>
      </c>
      <c r="E4160" s="88" t="s">
        <v>18</v>
      </c>
      <c r="F4160" s="88" t="s">
        <v>96</v>
      </c>
      <c r="G4160" s="88" t="s">
        <v>91</v>
      </c>
      <c r="H4160" s="91" t="s">
        <v>24</v>
      </c>
      <c r="I4160" s="92" t="n">
        <v>22</v>
      </c>
      <c r="J4160" s="93" t="n">
        <v>247</v>
      </c>
      <c r="K4160" s="94" t="n">
        <f aca="false">I4160 * J4160</f>
        <v>5434</v>
      </c>
      <c r="L4160" s="94" t="n">
        <f aca="false">K4160 *M4160</f>
        <v>2227.94</v>
      </c>
      <c r="M4160" s="95" t="n">
        <v>0.41</v>
      </c>
      <c r="N4160" s="88" t="s">
        <v>31</v>
      </c>
      <c r="O4160" s="91" t="s">
        <v>218</v>
      </c>
      <c r="P4160" s="0" t="str">
        <f aca="false">RIGHT(H4160,LEN(H4160) - FIND(" ", H4160))</f>
        <v>Athletic Footwear</v>
      </c>
    </row>
    <row r="4161" customFormat="false" ht="14.25" hidden="false" customHeight="true" outlineLevel="0" collapsed="false">
      <c r="B4161" s="88" t="s">
        <v>43</v>
      </c>
      <c r="C4161" s="89" t="n">
        <v>1197831</v>
      </c>
      <c r="D4161" s="90" t="n">
        <v>44321</v>
      </c>
      <c r="E4161" s="88" t="s">
        <v>18</v>
      </c>
      <c r="F4161" s="88" t="s">
        <v>96</v>
      </c>
      <c r="G4161" s="88" t="s">
        <v>91</v>
      </c>
      <c r="H4161" s="91" t="s">
        <v>48</v>
      </c>
      <c r="I4161" s="92" t="n">
        <v>18</v>
      </c>
      <c r="J4161" s="93" t="n">
        <v>184</v>
      </c>
      <c r="K4161" s="94" t="n">
        <f aca="false">I4161 * J4161</f>
        <v>3312</v>
      </c>
      <c r="L4161" s="94" t="n">
        <f aca="false">K4161 *M4161</f>
        <v>1291.68</v>
      </c>
      <c r="M4161" s="95" t="n">
        <v>0.39</v>
      </c>
      <c r="N4161" s="88" t="s">
        <v>31</v>
      </c>
      <c r="O4161" s="91" t="s">
        <v>219</v>
      </c>
      <c r="P4161" s="0" t="str">
        <f aca="false">RIGHT(H4161,LEN(H4161) - FIND(" ", H4161))</f>
        <v>Street Footwear</v>
      </c>
    </row>
    <row r="4162" customFormat="false" ht="14.25" hidden="false" customHeight="true" outlineLevel="0" collapsed="false">
      <c r="B4162" s="88" t="s">
        <v>43</v>
      </c>
      <c r="C4162" s="89" t="n">
        <v>1197831</v>
      </c>
      <c r="D4162" s="90" t="n">
        <v>44321</v>
      </c>
      <c r="E4162" s="88" t="s">
        <v>18</v>
      </c>
      <c r="F4162" s="88" t="s">
        <v>96</v>
      </c>
      <c r="G4162" s="88" t="s">
        <v>91</v>
      </c>
      <c r="H4162" s="91" t="s">
        <v>44</v>
      </c>
      <c r="I4162" s="92" t="n">
        <v>24</v>
      </c>
      <c r="J4162" s="93" t="n">
        <v>155</v>
      </c>
      <c r="K4162" s="94" t="n">
        <f aca="false">I4162 * J4162</f>
        <v>3720</v>
      </c>
      <c r="L4162" s="94" t="n">
        <f aca="false">K4162 *M4162</f>
        <v>1860</v>
      </c>
      <c r="M4162" s="95" t="n">
        <v>0.5</v>
      </c>
      <c r="N4162" s="88" t="s">
        <v>31</v>
      </c>
      <c r="O4162" s="91" t="s">
        <v>219</v>
      </c>
      <c r="P4162" s="0" t="str">
        <f aca="false">RIGHT(H4162,LEN(H4162) - FIND(" ", H4162))</f>
        <v>Athletic Footwear</v>
      </c>
    </row>
    <row r="4163" customFormat="false" ht="14.25" hidden="false" customHeight="true" outlineLevel="0" collapsed="false">
      <c r="B4163" s="88" t="s">
        <v>43</v>
      </c>
      <c r="C4163" s="89" t="n">
        <v>1197831</v>
      </c>
      <c r="D4163" s="90" t="n">
        <v>44321</v>
      </c>
      <c r="E4163" s="88" t="s">
        <v>18</v>
      </c>
      <c r="F4163" s="88" t="s">
        <v>96</v>
      </c>
      <c r="G4163" s="88" t="s">
        <v>91</v>
      </c>
      <c r="H4163" s="91" t="s">
        <v>16</v>
      </c>
      <c r="I4163" s="92" t="n">
        <v>34</v>
      </c>
      <c r="J4163" s="93" t="n">
        <v>120</v>
      </c>
      <c r="K4163" s="94" t="n">
        <f aca="false">I4163 * J4163</f>
        <v>4080</v>
      </c>
      <c r="L4163" s="94" t="n">
        <f aca="false">K4163 *M4163</f>
        <v>1428</v>
      </c>
      <c r="M4163" s="95" t="n">
        <v>0.35</v>
      </c>
      <c r="N4163" s="88" t="s">
        <v>31</v>
      </c>
      <c r="O4163" s="91" t="s">
        <v>218</v>
      </c>
      <c r="P4163" s="0" t="str">
        <f aca="false">RIGHT(H4163,LEN(H4163) - FIND(" ", H4163))</f>
        <v>Apparel</v>
      </c>
    </row>
    <row r="4164" customFormat="false" ht="14.25" hidden="false" customHeight="true" outlineLevel="0" collapsed="false">
      <c r="B4164" s="88" t="s">
        <v>43</v>
      </c>
      <c r="C4164" s="89" t="n">
        <v>1197831</v>
      </c>
      <c r="D4164" s="90" t="n">
        <v>44321</v>
      </c>
      <c r="E4164" s="88" t="s">
        <v>18</v>
      </c>
      <c r="F4164" s="88" t="s">
        <v>96</v>
      </c>
      <c r="G4164" s="88" t="s">
        <v>91</v>
      </c>
      <c r="H4164" s="91" t="s">
        <v>38</v>
      </c>
      <c r="I4164" s="92" t="n">
        <v>33</v>
      </c>
      <c r="J4164" s="93" t="n">
        <v>240</v>
      </c>
      <c r="K4164" s="94" t="n">
        <f aca="false">I4164 * J4164</f>
        <v>7920</v>
      </c>
      <c r="L4164" s="94" t="n">
        <f aca="false">K4164 *M4164</f>
        <v>4356</v>
      </c>
      <c r="M4164" s="95" t="n">
        <v>0.55</v>
      </c>
      <c r="N4164" s="88" t="s">
        <v>31</v>
      </c>
      <c r="O4164" s="91" t="s">
        <v>219</v>
      </c>
      <c r="P4164" s="0" t="str">
        <f aca="false">RIGHT(H4164,LEN(H4164) - FIND(" ", H4164))</f>
        <v>Apparel</v>
      </c>
    </row>
    <row r="4165" customFormat="false" ht="14.25" hidden="false" customHeight="true" outlineLevel="0" collapsed="false">
      <c r="B4165" s="88" t="s">
        <v>22</v>
      </c>
      <c r="C4165" s="89" t="n">
        <v>1189833</v>
      </c>
      <c r="D4165" s="90" t="n">
        <v>44322</v>
      </c>
      <c r="E4165" s="88" t="s">
        <v>18</v>
      </c>
      <c r="F4165" s="88" t="s">
        <v>19</v>
      </c>
      <c r="G4165" s="88" t="s">
        <v>129</v>
      </c>
      <c r="H4165" s="91" t="s">
        <v>38</v>
      </c>
      <c r="I4165" s="92" t="n">
        <v>65</v>
      </c>
      <c r="J4165" s="93" t="n">
        <v>650</v>
      </c>
      <c r="K4165" s="94" t="n">
        <f aca="false">I4165 * J4165</f>
        <v>42250</v>
      </c>
      <c r="L4165" s="94" t="n">
        <f aca="false">K4165 *M4165</f>
        <v>8450</v>
      </c>
      <c r="M4165" s="95" t="n">
        <v>0.2</v>
      </c>
      <c r="N4165" s="88" t="s">
        <v>31</v>
      </c>
      <c r="O4165" s="91" t="s">
        <v>219</v>
      </c>
      <c r="P4165" s="0" t="str">
        <f aca="false">RIGHT(H4165,LEN(H4165) - FIND(" ", H4165))</f>
        <v>Apparel</v>
      </c>
    </row>
    <row r="4166" customFormat="false" ht="14.25" hidden="false" customHeight="true" outlineLevel="0" collapsed="false">
      <c r="B4166" s="88" t="s">
        <v>30</v>
      </c>
      <c r="C4166" s="89" t="n">
        <v>1197831</v>
      </c>
      <c r="D4166" s="90" t="n">
        <v>44322</v>
      </c>
      <c r="E4166" s="88" t="s">
        <v>40</v>
      </c>
      <c r="F4166" s="88" t="s">
        <v>155</v>
      </c>
      <c r="G4166" s="88" t="s">
        <v>122</v>
      </c>
      <c r="H4166" s="91" t="s">
        <v>44</v>
      </c>
      <c r="I4166" s="92" t="n">
        <v>40</v>
      </c>
      <c r="J4166" s="93" t="n">
        <v>375</v>
      </c>
      <c r="K4166" s="94" t="n">
        <f aca="false">I4166 * J4166</f>
        <v>15000</v>
      </c>
      <c r="L4166" s="94" t="n">
        <f aca="false">K4166 *M4166</f>
        <v>8250</v>
      </c>
      <c r="M4166" s="95" t="n">
        <v>0.55</v>
      </c>
      <c r="N4166" s="88" t="s">
        <v>31</v>
      </c>
      <c r="O4166" s="91" t="s">
        <v>219</v>
      </c>
      <c r="P4166" s="0" t="str">
        <f aca="false">RIGHT(H4166,LEN(H4166) - FIND(" ", H4166))</f>
        <v>Athletic Footwear</v>
      </c>
    </row>
    <row r="4167" customFormat="false" ht="14.25" hidden="false" customHeight="true" outlineLevel="0" collapsed="false">
      <c r="B4167" s="88" t="s">
        <v>22</v>
      </c>
      <c r="C4167" s="89" t="n">
        <v>1185732</v>
      </c>
      <c r="D4167" s="90" t="n">
        <v>44322</v>
      </c>
      <c r="E4167" s="88" t="s">
        <v>26</v>
      </c>
      <c r="F4167" s="88" t="s">
        <v>132</v>
      </c>
      <c r="G4167" s="88" t="s">
        <v>139</v>
      </c>
      <c r="H4167" s="91" t="s">
        <v>32</v>
      </c>
      <c r="I4167" s="92" t="n">
        <v>50</v>
      </c>
      <c r="J4167" s="93" t="n">
        <v>520</v>
      </c>
      <c r="K4167" s="94" t="n">
        <f aca="false">I4167 * J4167</f>
        <v>26000</v>
      </c>
      <c r="L4167" s="94" t="n">
        <f aca="false">K4167 *M4167</f>
        <v>9100</v>
      </c>
      <c r="M4167" s="95" t="n">
        <v>0.35</v>
      </c>
      <c r="N4167" s="88" t="s">
        <v>14</v>
      </c>
      <c r="O4167" s="91" t="s">
        <v>218</v>
      </c>
      <c r="P4167" s="0" t="str">
        <f aca="false">RIGHT(H4167,LEN(H4167) - FIND(" ", H4167))</f>
        <v>Street Footwear</v>
      </c>
    </row>
    <row r="4168" customFormat="false" ht="14.25" hidden="false" customHeight="true" outlineLevel="0" collapsed="false">
      <c r="B4168" s="88" t="s">
        <v>22</v>
      </c>
      <c r="C4168" s="89" t="n">
        <v>1185732</v>
      </c>
      <c r="D4168" s="90" t="n">
        <v>44322</v>
      </c>
      <c r="E4168" s="88" t="s">
        <v>26</v>
      </c>
      <c r="F4168" s="88" t="s">
        <v>132</v>
      </c>
      <c r="G4168" s="88" t="s">
        <v>139</v>
      </c>
      <c r="H4168" s="91" t="s">
        <v>24</v>
      </c>
      <c r="I4168" s="92" t="n">
        <v>45</v>
      </c>
      <c r="J4168" s="93" t="n">
        <v>225</v>
      </c>
      <c r="K4168" s="94" t="n">
        <f aca="false">I4168 * J4168</f>
        <v>10125</v>
      </c>
      <c r="L4168" s="94" t="n">
        <f aca="false">K4168 *M4168</f>
        <v>3543.75</v>
      </c>
      <c r="M4168" s="95" t="n">
        <v>0.35</v>
      </c>
      <c r="N4168" s="88" t="s">
        <v>14</v>
      </c>
      <c r="O4168" s="91" t="s">
        <v>218</v>
      </c>
      <c r="P4168" s="0" t="str">
        <f aca="false">RIGHT(H4168,LEN(H4168) - FIND(" ", H4168))</f>
        <v>Athletic Footwear</v>
      </c>
    </row>
    <row r="4169" customFormat="false" ht="14.25" hidden="false" customHeight="true" outlineLevel="0" collapsed="false">
      <c r="B4169" s="88" t="s">
        <v>22</v>
      </c>
      <c r="C4169" s="89" t="n">
        <v>1185732</v>
      </c>
      <c r="D4169" s="90" t="n">
        <v>44322</v>
      </c>
      <c r="E4169" s="88" t="s">
        <v>26</v>
      </c>
      <c r="F4169" s="88" t="s">
        <v>132</v>
      </c>
      <c r="G4169" s="88" t="s">
        <v>139</v>
      </c>
      <c r="H4169" s="91" t="s">
        <v>48</v>
      </c>
      <c r="I4169" s="92" t="n">
        <v>40</v>
      </c>
      <c r="J4169" s="93" t="n">
        <v>250</v>
      </c>
      <c r="K4169" s="94" t="n">
        <f aca="false">I4169 * J4169</f>
        <v>10000</v>
      </c>
      <c r="L4169" s="94" t="n">
        <f aca="false">K4169 *M4169</f>
        <v>4000</v>
      </c>
      <c r="M4169" s="95" t="n">
        <v>0.4</v>
      </c>
      <c r="N4169" s="88" t="s">
        <v>14</v>
      </c>
      <c r="O4169" s="91" t="s">
        <v>219</v>
      </c>
      <c r="P4169" s="0" t="str">
        <f aca="false">RIGHT(H4169,LEN(H4169) - FIND(" ", H4169))</f>
        <v>Street Footwear</v>
      </c>
    </row>
    <row r="4170" customFormat="false" ht="14.25" hidden="false" customHeight="true" outlineLevel="0" collapsed="false">
      <c r="B4170" s="88" t="s">
        <v>22</v>
      </c>
      <c r="C4170" s="89" t="n">
        <v>1185732</v>
      </c>
      <c r="D4170" s="90" t="n">
        <v>44322</v>
      </c>
      <c r="E4170" s="88" t="s">
        <v>26</v>
      </c>
      <c r="F4170" s="88" t="s">
        <v>132</v>
      </c>
      <c r="G4170" s="88" t="s">
        <v>139</v>
      </c>
      <c r="H4170" s="91" t="s">
        <v>44</v>
      </c>
      <c r="I4170" s="92" t="n">
        <v>40</v>
      </c>
      <c r="J4170" s="93" t="n">
        <v>200</v>
      </c>
      <c r="K4170" s="94" t="n">
        <f aca="false">I4170 * J4170</f>
        <v>8000</v>
      </c>
      <c r="L4170" s="94" t="n">
        <f aca="false">K4170 *M4170</f>
        <v>3200</v>
      </c>
      <c r="M4170" s="95" t="n">
        <v>0.4</v>
      </c>
      <c r="N4170" s="88" t="s">
        <v>14</v>
      </c>
      <c r="O4170" s="91" t="s">
        <v>219</v>
      </c>
      <c r="P4170" s="0" t="str">
        <f aca="false">RIGHT(H4170,LEN(H4170) - FIND(" ", H4170))</f>
        <v>Athletic Footwear</v>
      </c>
    </row>
    <row r="4171" customFormat="false" ht="14.25" hidden="false" customHeight="true" outlineLevel="0" collapsed="false">
      <c r="B4171" s="88" t="s">
        <v>22</v>
      </c>
      <c r="C4171" s="89" t="n">
        <v>1185732</v>
      </c>
      <c r="D4171" s="90" t="n">
        <v>44322</v>
      </c>
      <c r="E4171" s="88" t="s">
        <v>26</v>
      </c>
      <c r="F4171" s="88" t="s">
        <v>132</v>
      </c>
      <c r="G4171" s="88" t="s">
        <v>139</v>
      </c>
      <c r="H4171" s="91" t="s">
        <v>16</v>
      </c>
      <c r="I4171" s="92" t="n">
        <v>50</v>
      </c>
      <c r="J4171" s="93" t="n">
        <v>225</v>
      </c>
      <c r="K4171" s="94" t="n">
        <f aca="false">I4171 * J4171</f>
        <v>11250</v>
      </c>
      <c r="L4171" s="94" t="n">
        <f aca="false">K4171 *M4171</f>
        <v>3375</v>
      </c>
      <c r="M4171" s="95" t="n">
        <v>0.3</v>
      </c>
      <c r="N4171" s="88" t="s">
        <v>14</v>
      </c>
      <c r="O4171" s="91" t="s">
        <v>218</v>
      </c>
      <c r="P4171" s="0" t="str">
        <f aca="false">RIGHT(H4171,LEN(H4171) - FIND(" ", H4171))</f>
        <v>Apparel</v>
      </c>
    </row>
    <row r="4172" customFormat="false" ht="14.25" hidden="false" customHeight="true" outlineLevel="0" collapsed="false">
      <c r="B4172" s="88" t="s">
        <v>22</v>
      </c>
      <c r="C4172" s="89" t="n">
        <v>1185732</v>
      </c>
      <c r="D4172" s="90" t="n">
        <v>44322</v>
      </c>
      <c r="E4172" s="88" t="s">
        <v>26</v>
      </c>
      <c r="F4172" s="88" t="s">
        <v>132</v>
      </c>
      <c r="G4172" s="88" t="s">
        <v>139</v>
      </c>
      <c r="H4172" s="91" t="s">
        <v>38</v>
      </c>
      <c r="I4172" s="92" t="n">
        <v>55</v>
      </c>
      <c r="J4172" s="93" t="n">
        <v>350</v>
      </c>
      <c r="K4172" s="94" t="n">
        <f aca="false">I4172 * J4172</f>
        <v>19250</v>
      </c>
      <c r="L4172" s="94" t="n">
        <f aca="false">K4172 *M4172</f>
        <v>7700</v>
      </c>
      <c r="M4172" s="95" t="n">
        <v>0.4</v>
      </c>
      <c r="N4172" s="88" t="s">
        <v>14</v>
      </c>
      <c r="O4172" s="91" t="s">
        <v>219</v>
      </c>
      <c r="P4172" s="0" t="str">
        <f aca="false">RIGHT(H4172,LEN(H4172) - FIND(" ", H4172))</f>
        <v>Apparel</v>
      </c>
    </row>
    <row r="4173" customFormat="false" ht="14.25" hidden="false" customHeight="true" outlineLevel="0" collapsed="false">
      <c r="B4173" s="88" t="s">
        <v>13</v>
      </c>
      <c r="C4173" s="89" t="n">
        <v>1185732</v>
      </c>
      <c r="D4173" s="90" t="n">
        <v>44322</v>
      </c>
      <c r="E4173" s="88" t="s">
        <v>26</v>
      </c>
      <c r="F4173" s="88" t="s">
        <v>149</v>
      </c>
      <c r="G4173" s="88" t="s">
        <v>150</v>
      </c>
      <c r="H4173" s="91" t="s">
        <v>32</v>
      </c>
      <c r="I4173" s="92" t="n">
        <v>50</v>
      </c>
      <c r="J4173" s="93" t="n">
        <v>470</v>
      </c>
      <c r="K4173" s="94" t="n">
        <f aca="false">I4173 * J4173</f>
        <v>23500</v>
      </c>
      <c r="L4173" s="94" t="n">
        <f aca="false">K4173 *M4173</f>
        <v>8225</v>
      </c>
      <c r="M4173" s="95" t="n">
        <v>0.35</v>
      </c>
      <c r="N4173" s="88" t="s">
        <v>14</v>
      </c>
      <c r="O4173" s="91" t="s">
        <v>218</v>
      </c>
      <c r="P4173" s="0" t="str">
        <f aca="false">RIGHT(H4173,LEN(H4173) - FIND(" ", H4173))</f>
        <v>Street Footwear</v>
      </c>
    </row>
    <row r="4174" customFormat="false" ht="14.25" hidden="false" customHeight="true" outlineLevel="0" collapsed="false">
      <c r="B4174" s="88" t="s">
        <v>13</v>
      </c>
      <c r="C4174" s="89" t="n">
        <v>1185732</v>
      </c>
      <c r="D4174" s="90" t="n">
        <v>44322</v>
      </c>
      <c r="E4174" s="88" t="s">
        <v>26</v>
      </c>
      <c r="F4174" s="88" t="s">
        <v>149</v>
      </c>
      <c r="G4174" s="88" t="s">
        <v>150</v>
      </c>
      <c r="H4174" s="91" t="s">
        <v>24</v>
      </c>
      <c r="I4174" s="92" t="n">
        <v>45</v>
      </c>
      <c r="J4174" s="93" t="n">
        <v>175</v>
      </c>
      <c r="K4174" s="94" t="n">
        <f aca="false">I4174 * J4174</f>
        <v>7875</v>
      </c>
      <c r="L4174" s="94" t="n">
        <f aca="false">K4174 *M4174</f>
        <v>2756.25</v>
      </c>
      <c r="M4174" s="95" t="n">
        <v>0.35</v>
      </c>
      <c r="N4174" s="88" t="s">
        <v>14</v>
      </c>
      <c r="O4174" s="91" t="s">
        <v>218</v>
      </c>
      <c r="P4174" s="0" t="str">
        <f aca="false">RIGHT(H4174,LEN(H4174) - FIND(" ", H4174))</f>
        <v>Athletic Footwear</v>
      </c>
    </row>
    <row r="4175" customFormat="false" ht="14.25" hidden="false" customHeight="true" outlineLevel="0" collapsed="false">
      <c r="B4175" s="88" t="s">
        <v>13</v>
      </c>
      <c r="C4175" s="89" t="n">
        <v>1185732</v>
      </c>
      <c r="D4175" s="90" t="n">
        <v>44322</v>
      </c>
      <c r="E4175" s="88" t="s">
        <v>26</v>
      </c>
      <c r="F4175" s="88" t="s">
        <v>149</v>
      </c>
      <c r="G4175" s="88" t="s">
        <v>150</v>
      </c>
      <c r="H4175" s="91" t="s">
        <v>48</v>
      </c>
      <c r="I4175" s="92" t="n">
        <v>40</v>
      </c>
      <c r="J4175" s="93" t="n">
        <v>200</v>
      </c>
      <c r="K4175" s="94" t="n">
        <f aca="false">I4175 * J4175</f>
        <v>8000</v>
      </c>
      <c r="L4175" s="94" t="n">
        <f aca="false">K4175 *M4175</f>
        <v>3200</v>
      </c>
      <c r="M4175" s="95" t="n">
        <v>0.4</v>
      </c>
      <c r="N4175" s="88" t="s">
        <v>14</v>
      </c>
      <c r="O4175" s="91" t="s">
        <v>219</v>
      </c>
      <c r="P4175" s="0" t="str">
        <f aca="false">RIGHT(H4175,LEN(H4175) - FIND(" ", H4175))</f>
        <v>Street Footwear</v>
      </c>
    </row>
    <row r="4176" customFormat="false" ht="14.25" hidden="false" customHeight="true" outlineLevel="0" collapsed="false">
      <c r="B4176" s="88" t="s">
        <v>13</v>
      </c>
      <c r="C4176" s="89" t="n">
        <v>1185732</v>
      </c>
      <c r="D4176" s="90" t="n">
        <v>44322</v>
      </c>
      <c r="E4176" s="88" t="s">
        <v>26</v>
      </c>
      <c r="F4176" s="88" t="s">
        <v>149</v>
      </c>
      <c r="G4176" s="88" t="s">
        <v>150</v>
      </c>
      <c r="H4176" s="91" t="s">
        <v>44</v>
      </c>
      <c r="I4176" s="92" t="n">
        <v>40</v>
      </c>
      <c r="J4176" s="93" t="n">
        <v>150</v>
      </c>
      <c r="K4176" s="94" t="n">
        <f aca="false">I4176 * J4176</f>
        <v>6000</v>
      </c>
      <c r="L4176" s="94" t="n">
        <f aca="false">K4176 *M4176</f>
        <v>2400</v>
      </c>
      <c r="M4176" s="95" t="n">
        <v>0.4</v>
      </c>
      <c r="N4176" s="88" t="s">
        <v>14</v>
      </c>
      <c r="O4176" s="91" t="s">
        <v>219</v>
      </c>
      <c r="P4176" s="0" t="str">
        <f aca="false">RIGHT(H4176,LEN(H4176) - FIND(" ", H4176))</f>
        <v>Athletic Footwear</v>
      </c>
    </row>
    <row r="4177" customFormat="false" ht="14.25" hidden="false" customHeight="true" outlineLevel="0" collapsed="false">
      <c r="B4177" s="88" t="s">
        <v>13</v>
      </c>
      <c r="C4177" s="89" t="n">
        <v>1185732</v>
      </c>
      <c r="D4177" s="90" t="n">
        <v>44322</v>
      </c>
      <c r="E4177" s="88" t="s">
        <v>26</v>
      </c>
      <c r="F4177" s="88" t="s">
        <v>149</v>
      </c>
      <c r="G4177" s="88" t="s">
        <v>150</v>
      </c>
      <c r="H4177" s="91" t="s">
        <v>16</v>
      </c>
      <c r="I4177" s="92" t="n">
        <v>50</v>
      </c>
      <c r="J4177" s="93" t="n">
        <v>175</v>
      </c>
      <c r="K4177" s="94" t="n">
        <f aca="false">I4177 * J4177</f>
        <v>8750</v>
      </c>
      <c r="L4177" s="94" t="n">
        <f aca="false">K4177 *M4177</f>
        <v>2625</v>
      </c>
      <c r="M4177" s="95" t="n">
        <v>0.3</v>
      </c>
      <c r="N4177" s="88" t="s">
        <v>14</v>
      </c>
      <c r="O4177" s="91" t="s">
        <v>218</v>
      </c>
      <c r="P4177" s="0" t="str">
        <f aca="false">RIGHT(H4177,LEN(H4177) - FIND(" ", H4177))</f>
        <v>Apparel</v>
      </c>
    </row>
    <row r="4178" customFormat="false" ht="14.25" hidden="false" customHeight="true" outlineLevel="0" collapsed="false">
      <c r="B4178" s="88" t="s">
        <v>13</v>
      </c>
      <c r="C4178" s="89" t="n">
        <v>1185732</v>
      </c>
      <c r="D4178" s="90" t="n">
        <v>44322</v>
      </c>
      <c r="E4178" s="88" t="s">
        <v>26</v>
      </c>
      <c r="F4178" s="88" t="s">
        <v>149</v>
      </c>
      <c r="G4178" s="88" t="s">
        <v>150</v>
      </c>
      <c r="H4178" s="91" t="s">
        <v>38</v>
      </c>
      <c r="I4178" s="92" t="n">
        <v>55</v>
      </c>
      <c r="J4178" s="93" t="n">
        <v>300</v>
      </c>
      <c r="K4178" s="94" t="n">
        <f aca="false">I4178 * J4178</f>
        <v>16500</v>
      </c>
      <c r="L4178" s="94" t="n">
        <f aca="false">K4178 *M4178</f>
        <v>6600</v>
      </c>
      <c r="M4178" s="95" t="n">
        <v>0.4</v>
      </c>
      <c r="N4178" s="88" t="s">
        <v>14</v>
      </c>
      <c r="O4178" s="91" t="s">
        <v>219</v>
      </c>
      <c r="P4178" s="0" t="str">
        <f aca="false">RIGHT(H4178,LEN(H4178) - FIND(" ", H4178))</f>
        <v>Apparel</v>
      </c>
    </row>
    <row r="4179" customFormat="false" ht="14.25" hidden="false" customHeight="true" outlineLevel="0" collapsed="false">
      <c r="B4179" s="88" t="s">
        <v>22</v>
      </c>
      <c r="C4179" s="89" t="n">
        <v>1189833</v>
      </c>
      <c r="D4179" s="90" t="n">
        <v>44322</v>
      </c>
      <c r="E4179" s="88" t="s">
        <v>18</v>
      </c>
      <c r="F4179" s="88" t="s">
        <v>19</v>
      </c>
      <c r="G4179" s="88" t="s">
        <v>129</v>
      </c>
      <c r="H4179" s="91" t="s">
        <v>38</v>
      </c>
      <c r="I4179" s="92" t="n">
        <v>61</v>
      </c>
      <c r="J4179" s="93" t="n">
        <v>189</v>
      </c>
      <c r="K4179" s="94" t="n">
        <f aca="false">I4179 * J4179</f>
        <v>11529</v>
      </c>
      <c r="L4179" s="94" t="n">
        <f aca="false">K4179 *M4179</f>
        <v>4035.15</v>
      </c>
      <c r="M4179" s="95" t="n">
        <v>0.35</v>
      </c>
      <c r="N4179" s="88" t="s">
        <v>23</v>
      </c>
      <c r="O4179" s="91" t="s">
        <v>219</v>
      </c>
      <c r="P4179" s="0" t="str">
        <f aca="false">RIGHT(H4179,LEN(H4179) - FIND(" ", H4179))</f>
        <v>Apparel</v>
      </c>
    </row>
    <row r="4180" customFormat="false" ht="14.25" hidden="false" customHeight="true" outlineLevel="0" collapsed="false">
      <c r="B4180" s="88" t="s">
        <v>30</v>
      </c>
      <c r="C4180" s="89" t="n">
        <v>1197831</v>
      </c>
      <c r="D4180" s="90" t="n">
        <v>44322</v>
      </c>
      <c r="E4180" s="88" t="s">
        <v>40</v>
      </c>
      <c r="F4180" s="88" t="s">
        <v>155</v>
      </c>
      <c r="G4180" s="88" t="s">
        <v>122</v>
      </c>
      <c r="H4180" s="91" t="s">
        <v>44</v>
      </c>
      <c r="I4180" s="92" t="n">
        <v>38</v>
      </c>
      <c r="J4180" s="93" t="n">
        <v>98</v>
      </c>
      <c r="K4180" s="94" t="n">
        <f aca="false">I4180 * J4180</f>
        <v>3724</v>
      </c>
      <c r="L4180" s="94" t="n">
        <f aca="false">K4180 *M4180</f>
        <v>2606.8</v>
      </c>
      <c r="M4180" s="95" t="n">
        <v>0.7</v>
      </c>
      <c r="N4180" s="88" t="s">
        <v>23</v>
      </c>
      <c r="O4180" s="91" t="s">
        <v>219</v>
      </c>
      <c r="P4180" s="0" t="str">
        <f aca="false">RIGHT(H4180,LEN(H4180) - FIND(" ", H4180))</f>
        <v>Athletic Footwear</v>
      </c>
    </row>
    <row r="4181" customFormat="false" ht="14.25" hidden="false" customHeight="true" outlineLevel="0" collapsed="false">
      <c r="B4181" s="88" t="s">
        <v>22</v>
      </c>
      <c r="C4181" s="89" t="n">
        <v>1185732</v>
      </c>
      <c r="D4181" s="90" t="n">
        <v>44322</v>
      </c>
      <c r="E4181" s="88" t="s">
        <v>26</v>
      </c>
      <c r="F4181" s="88" t="s">
        <v>132</v>
      </c>
      <c r="G4181" s="88" t="s">
        <v>139</v>
      </c>
      <c r="H4181" s="91" t="s">
        <v>32</v>
      </c>
      <c r="I4181" s="92" t="n">
        <v>48</v>
      </c>
      <c r="J4181" s="93" t="n">
        <v>130</v>
      </c>
      <c r="K4181" s="94" t="n">
        <f aca="false">I4181 * J4181</f>
        <v>6240</v>
      </c>
      <c r="L4181" s="94" t="n">
        <f aca="false">K4181 *M4181</f>
        <v>2932.8</v>
      </c>
      <c r="M4181" s="95" t="n">
        <v>0.47</v>
      </c>
      <c r="N4181" s="88" t="s">
        <v>23</v>
      </c>
      <c r="O4181" s="91" t="s">
        <v>218</v>
      </c>
      <c r="P4181" s="0" t="str">
        <f aca="false">RIGHT(H4181,LEN(H4181) - FIND(" ", H4181))</f>
        <v>Street Footwear</v>
      </c>
    </row>
    <row r="4182" customFormat="false" ht="14.25" hidden="false" customHeight="true" outlineLevel="0" collapsed="false">
      <c r="B4182" s="88" t="s">
        <v>22</v>
      </c>
      <c r="C4182" s="89" t="n">
        <v>1185732</v>
      </c>
      <c r="D4182" s="90" t="n">
        <v>44322</v>
      </c>
      <c r="E4182" s="88" t="s">
        <v>26</v>
      </c>
      <c r="F4182" s="88" t="s">
        <v>132</v>
      </c>
      <c r="G4182" s="88" t="s">
        <v>139</v>
      </c>
      <c r="H4182" s="91" t="s">
        <v>24</v>
      </c>
      <c r="I4182" s="92" t="n">
        <v>41</v>
      </c>
      <c r="J4182" s="93" t="n">
        <v>68</v>
      </c>
      <c r="K4182" s="94" t="n">
        <f aca="false">I4182 * J4182</f>
        <v>2788</v>
      </c>
      <c r="L4182" s="94" t="n">
        <f aca="false">K4182 *M4182</f>
        <v>1394</v>
      </c>
      <c r="M4182" s="95" t="n">
        <v>0.5</v>
      </c>
      <c r="N4182" s="88" t="s">
        <v>23</v>
      </c>
      <c r="O4182" s="91" t="s">
        <v>218</v>
      </c>
      <c r="P4182" s="0" t="str">
        <f aca="false">RIGHT(H4182,LEN(H4182) - FIND(" ", H4182))</f>
        <v>Athletic Footwear</v>
      </c>
    </row>
    <row r="4183" customFormat="false" ht="14.25" hidden="false" customHeight="true" outlineLevel="0" collapsed="false">
      <c r="B4183" s="88" t="s">
        <v>22</v>
      </c>
      <c r="C4183" s="89" t="n">
        <v>1185732</v>
      </c>
      <c r="D4183" s="90" t="n">
        <v>44322</v>
      </c>
      <c r="E4183" s="88" t="s">
        <v>26</v>
      </c>
      <c r="F4183" s="88" t="s">
        <v>132</v>
      </c>
      <c r="G4183" s="88" t="s">
        <v>139</v>
      </c>
      <c r="H4183" s="91" t="s">
        <v>48</v>
      </c>
      <c r="I4183" s="92" t="n">
        <v>38</v>
      </c>
      <c r="J4183" s="93" t="n">
        <v>75</v>
      </c>
      <c r="K4183" s="94" t="n">
        <f aca="false">I4183 * J4183</f>
        <v>2850</v>
      </c>
      <c r="L4183" s="94" t="n">
        <f aca="false">K4183 *M4183</f>
        <v>1425</v>
      </c>
      <c r="M4183" s="95" t="n">
        <v>0.5</v>
      </c>
      <c r="N4183" s="88" t="s">
        <v>23</v>
      </c>
      <c r="O4183" s="91" t="s">
        <v>219</v>
      </c>
      <c r="P4183" s="0" t="str">
        <f aca="false">RIGHT(H4183,LEN(H4183) - FIND(" ", H4183))</f>
        <v>Street Footwear</v>
      </c>
    </row>
    <row r="4184" customFormat="false" ht="14.25" hidden="false" customHeight="true" outlineLevel="0" collapsed="false">
      <c r="B4184" s="88" t="s">
        <v>22</v>
      </c>
      <c r="C4184" s="89" t="n">
        <v>1185732</v>
      </c>
      <c r="D4184" s="90" t="n">
        <v>44322</v>
      </c>
      <c r="E4184" s="88" t="s">
        <v>26</v>
      </c>
      <c r="F4184" s="88" t="s">
        <v>132</v>
      </c>
      <c r="G4184" s="88" t="s">
        <v>139</v>
      </c>
      <c r="H4184" s="91" t="s">
        <v>44</v>
      </c>
      <c r="I4184" s="92" t="n">
        <v>38</v>
      </c>
      <c r="J4184" s="93" t="n">
        <v>56</v>
      </c>
      <c r="K4184" s="94" t="n">
        <f aca="false">I4184 * J4184</f>
        <v>2128</v>
      </c>
      <c r="L4184" s="94" t="n">
        <f aca="false">K4184 *M4184</f>
        <v>1064</v>
      </c>
      <c r="M4184" s="95" t="n">
        <v>0.5</v>
      </c>
      <c r="N4184" s="88" t="s">
        <v>23</v>
      </c>
      <c r="O4184" s="91" t="s">
        <v>219</v>
      </c>
      <c r="P4184" s="0" t="str">
        <f aca="false">RIGHT(H4184,LEN(H4184) - FIND(" ", H4184))</f>
        <v>Athletic Footwear</v>
      </c>
    </row>
    <row r="4185" customFormat="false" ht="14.25" hidden="false" customHeight="true" outlineLevel="0" collapsed="false">
      <c r="B4185" s="88" t="s">
        <v>22</v>
      </c>
      <c r="C4185" s="89" t="n">
        <v>1185732</v>
      </c>
      <c r="D4185" s="90" t="n">
        <v>44322</v>
      </c>
      <c r="E4185" s="88" t="s">
        <v>26</v>
      </c>
      <c r="F4185" s="88" t="s">
        <v>132</v>
      </c>
      <c r="G4185" s="88" t="s">
        <v>139</v>
      </c>
      <c r="H4185" s="91" t="s">
        <v>16</v>
      </c>
      <c r="I4185" s="92" t="n">
        <v>47</v>
      </c>
      <c r="J4185" s="93" t="n">
        <v>68</v>
      </c>
      <c r="K4185" s="94" t="n">
        <f aca="false">I4185 * J4185</f>
        <v>3196</v>
      </c>
      <c r="L4185" s="94" t="n">
        <f aca="false">K4185 *M4185</f>
        <v>1310.36</v>
      </c>
      <c r="M4185" s="95" t="n">
        <v>0.41</v>
      </c>
      <c r="N4185" s="88" t="s">
        <v>23</v>
      </c>
      <c r="O4185" s="91" t="s">
        <v>218</v>
      </c>
      <c r="P4185" s="0" t="str">
        <f aca="false">RIGHT(H4185,LEN(H4185) - FIND(" ", H4185))</f>
        <v>Apparel</v>
      </c>
    </row>
    <row r="4186" customFormat="false" ht="14.25" hidden="false" customHeight="true" outlineLevel="0" collapsed="false">
      <c r="B4186" s="88" t="s">
        <v>22</v>
      </c>
      <c r="C4186" s="89" t="n">
        <v>1185732</v>
      </c>
      <c r="D4186" s="90" t="n">
        <v>44322</v>
      </c>
      <c r="E4186" s="88" t="s">
        <v>26</v>
      </c>
      <c r="F4186" s="88" t="s">
        <v>132</v>
      </c>
      <c r="G4186" s="88" t="s">
        <v>139</v>
      </c>
      <c r="H4186" s="91" t="s">
        <v>38</v>
      </c>
      <c r="I4186" s="92" t="n">
        <v>51</v>
      </c>
      <c r="J4186" s="93" t="n">
        <v>102</v>
      </c>
      <c r="K4186" s="94" t="n">
        <f aca="false">I4186 * J4186</f>
        <v>5202</v>
      </c>
      <c r="L4186" s="94" t="n">
        <f aca="false">K4186 *M4186</f>
        <v>2705.04</v>
      </c>
      <c r="M4186" s="95" t="n">
        <v>0.52</v>
      </c>
      <c r="N4186" s="88" t="s">
        <v>23</v>
      </c>
      <c r="O4186" s="91" t="s">
        <v>219</v>
      </c>
      <c r="P4186" s="0" t="str">
        <f aca="false">RIGHT(H4186,LEN(H4186) - FIND(" ", H4186))</f>
        <v>Apparel</v>
      </c>
    </row>
    <row r="4187" customFormat="false" ht="14.25" hidden="false" customHeight="true" outlineLevel="0" collapsed="false">
      <c r="B4187" s="88" t="s">
        <v>13</v>
      </c>
      <c r="C4187" s="89" t="n">
        <v>1185732</v>
      </c>
      <c r="D4187" s="90" t="n">
        <v>44322</v>
      </c>
      <c r="E4187" s="88" t="s">
        <v>26</v>
      </c>
      <c r="F4187" s="88" t="s">
        <v>149</v>
      </c>
      <c r="G4187" s="88" t="s">
        <v>150</v>
      </c>
      <c r="H4187" s="91" t="s">
        <v>32</v>
      </c>
      <c r="I4187" s="92" t="n">
        <v>49</v>
      </c>
      <c r="J4187" s="93" t="n">
        <v>122</v>
      </c>
      <c r="K4187" s="94" t="n">
        <f aca="false">I4187 * J4187</f>
        <v>5978</v>
      </c>
      <c r="L4187" s="94" t="n">
        <f aca="false">K4187 *M4187</f>
        <v>2989</v>
      </c>
      <c r="M4187" s="95" t="n">
        <v>0.5</v>
      </c>
      <c r="N4187" s="88" t="s">
        <v>23</v>
      </c>
      <c r="O4187" s="91" t="s">
        <v>218</v>
      </c>
      <c r="P4187" s="0" t="str">
        <f aca="false">RIGHT(H4187,LEN(H4187) - FIND(" ", H4187))</f>
        <v>Street Footwear</v>
      </c>
    </row>
    <row r="4188" customFormat="false" ht="14.25" hidden="false" customHeight="true" outlineLevel="0" collapsed="false">
      <c r="B4188" s="88" t="s">
        <v>13</v>
      </c>
      <c r="C4188" s="89" t="n">
        <v>1185732</v>
      </c>
      <c r="D4188" s="90" t="n">
        <v>44322</v>
      </c>
      <c r="E4188" s="88" t="s">
        <v>26</v>
      </c>
      <c r="F4188" s="88" t="s">
        <v>149</v>
      </c>
      <c r="G4188" s="88" t="s">
        <v>150</v>
      </c>
      <c r="H4188" s="91" t="s">
        <v>24</v>
      </c>
      <c r="I4188" s="92" t="n">
        <v>43</v>
      </c>
      <c r="J4188" s="93" t="n">
        <v>49</v>
      </c>
      <c r="K4188" s="94" t="n">
        <f aca="false">I4188 * J4188</f>
        <v>2107</v>
      </c>
      <c r="L4188" s="94" t="n">
        <f aca="false">K4188 *M4188</f>
        <v>948.15</v>
      </c>
      <c r="M4188" s="95" t="n">
        <v>0.45</v>
      </c>
      <c r="N4188" s="88" t="s">
        <v>23</v>
      </c>
      <c r="O4188" s="91" t="s">
        <v>218</v>
      </c>
      <c r="P4188" s="0" t="str">
        <f aca="false">RIGHT(H4188,LEN(H4188) - FIND(" ", H4188))</f>
        <v>Athletic Footwear</v>
      </c>
    </row>
    <row r="4189" customFormat="false" ht="14.25" hidden="false" customHeight="true" outlineLevel="0" collapsed="false">
      <c r="B4189" s="88" t="s">
        <v>13</v>
      </c>
      <c r="C4189" s="89" t="n">
        <v>1185732</v>
      </c>
      <c r="D4189" s="90" t="n">
        <v>44322</v>
      </c>
      <c r="E4189" s="88" t="s">
        <v>26</v>
      </c>
      <c r="F4189" s="88" t="s">
        <v>149</v>
      </c>
      <c r="G4189" s="88" t="s">
        <v>150</v>
      </c>
      <c r="H4189" s="91" t="s">
        <v>48</v>
      </c>
      <c r="I4189" s="92" t="n">
        <v>39</v>
      </c>
      <c r="J4189" s="93" t="n">
        <v>60</v>
      </c>
      <c r="K4189" s="94" t="n">
        <f aca="false">I4189 * J4189</f>
        <v>2340</v>
      </c>
      <c r="L4189" s="94" t="n">
        <f aca="false">K4189 *M4189</f>
        <v>1263.6</v>
      </c>
      <c r="M4189" s="95" t="n">
        <v>0.54</v>
      </c>
      <c r="N4189" s="88" t="s">
        <v>23</v>
      </c>
      <c r="O4189" s="91" t="s">
        <v>219</v>
      </c>
      <c r="P4189" s="0" t="str">
        <f aca="false">RIGHT(H4189,LEN(H4189) - FIND(" ", H4189))</f>
        <v>Street Footwear</v>
      </c>
    </row>
    <row r="4190" customFormat="false" ht="14.25" hidden="false" customHeight="true" outlineLevel="0" collapsed="false">
      <c r="B4190" s="88" t="s">
        <v>13</v>
      </c>
      <c r="C4190" s="89" t="n">
        <v>1185732</v>
      </c>
      <c r="D4190" s="90" t="n">
        <v>44322</v>
      </c>
      <c r="E4190" s="88" t="s">
        <v>26</v>
      </c>
      <c r="F4190" s="88" t="s">
        <v>149</v>
      </c>
      <c r="G4190" s="88" t="s">
        <v>150</v>
      </c>
      <c r="H4190" s="91" t="s">
        <v>44</v>
      </c>
      <c r="I4190" s="92" t="n">
        <v>39</v>
      </c>
      <c r="J4190" s="93" t="n">
        <v>44</v>
      </c>
      <c r="K4190" s="94" t="n">
        <f aca="false">I4190 * J4190</f>
        <v>1716</v>
      </c>
      <c r="L4190" s="94" t="n">
        <f aca="false">K4190 *M4190</f>
        <v>892.32</v>
      </c>
      <c r="M4190" s="95" t="n">
        <v>0.52</v>
      </c>
      <c r="N4190" s="88" t="s">
        <v>23</v>
      </c>
      <c r="O4190" s="91" t="s">
        <v>219</v>
      </c>
      <c r="P4190" s="0" t="str">
        <f aca="false">RIGHT(H4190,LEN(H4190) - FIND(" ", H4190))</f>
        <v>Athletic Footwear</v>
      </c>
    </row>
    <row r="4191" customFormat="false" ht="14.25" hidden="false" customHeight="true" outlineLevel="0" collapsed="false">
      <c r="B4191" s="88" t="s">
        <v>13</v>
      </c>
      <c r="C4191" s="89" t="n">
        <v>1185732</v>
      </c>
      <c r="D4191" s="90" t="n">
        <v>44322</v>
      </c>
      <c r="E4191" s="88" t="s">
        <v>26</v>
      </c>
      <c r="F4191" s="88" t="s">
        <v>149</v>
      </c>
      <c r="G4191" s="88" t="s">
        <v>150</v>
      </c>
      <c r="H4191" s="91" t="s">
        <v>16</v>
      </c>
      <c r="I4191" s="92" t="n">
        <v>49</v>
      </c>
      <c r="J4191" s="93" t="n">
        <v>46</v>
      </c>
      <c r="K4191" s="94" t="n">
        <f aca="false">I4191 * J4191</f>
        <v>2254</v>
      </c>
      <c r="L4191" s="94" t="n">
        <f aca="false">K4191 *M4191</f>
        <v>901.6</v>
      </c>
      <c r="M4191" s="95" t="n">
        <v>0.4</v>
      </c>
      <c r="N4191" s="88" t="s">
        <v>23</v>
      </c>
      <c r="O4191" s="91" t="s">
        <v>218</v>
      </c>
      <c r="P4191" s="0" t="str">
        <f aca="false">RIGHT(H4191,LEN(H4191) - FIND(" ", H4191))</f>
        <v>Apparel</v>
      </c>
    </row>
    <row r="4192" customFormat="false" ht="14.25" hidden="false" customHeight="true" outlineLevel="0" collapsed="false">
      <c r="B4192" s="88" t="s">
        <v>13</v>
      </c>
      <c r="C4192" s="89" t="n">
        <v>1185732</v>
      </c>
      <c r="D4192" s="90" t="n">
        <v>44322</v>
      </c>
      <c r="E4192" s="88" t="s">
        <v>26</v>
      </c>
      <c r="F4192" s="88" t="s">
        <v>149</v>
      </c>
      <c r="G4192" s="88" t="s">
        <v>150</v>
      </c>
      <c r="H4192" s="91" t="s">
        <v>38</v>
      </c>
      <c r="I4192" s="92" t="n">
        <v>52</v>
      </c>
      <c r="J4192" s="93" t="n">
        <v>81</v>
      </c>
      <c r="K4192" s="94" t="n">
        <f aca="false">I4192 * J4192</f>
        <v>4212</v>
      </c>
      <c r="L4192" s="94" t="n">
        <f aca="false">K4192 *M4192</f>
        <v>2232.36</v>
      </c>
      <c r="M4192" s="95" t="n">
        <v>0.53</v>
      </c>
      <c r="N4192" s="88" t="s">
        <v>23</v>
      </c>
      <c r="O4192" s="91" t="s">
        <v>219</v>
      </c>
      <c r="P4192" s="0" t="str">
        <f aca="false">RIGHT(H4192,LEN(H4192) - FIND(" ", H4192))</f>
        <v>Apparel</v>
      </c>
    </row>
    <row r="4193" customFormat="false" ht="14.25" hidden="false" customHeight="true" outlineLevel="0" collapsed="false">
      <c r="B4193" s="88" t="s">
        <v>22</v>
      </c>
      <c r="C4193" s="89" t="n">
        <v>1189833</v>
      </c>
      <c r="D4193" s="90" t="n">
        <v>44322</v>
      </c>
      <c r="E4193" s="88" t="s">
        <v>18</v>
      </c>
      <c r="F4193" s="88" t="s">
        <v>19</v>
      </c>
      <c r="G4193" s="88" t="s">
        <v>129</v>
      </c>
      <c r="H4193" s="91" t="s">
        <v>38</v>
      </c>
      <c r="I4193" s="92" t="n">
        <v>46</v>
      </c>
      <c r="J4193" s="93" t="n">
        <v>208</v>
      </c>
      <c r="K4193" s="94" t="n">
        <f aca="false">I4193 * J4193</f>
        <v>9568</v>
      </c>
      <c r="L4193" s="94" t="n">
        <f aca="false">K4193 *M4193</f>
        <v>2200.64</v>
      </c>
      <c r="M4193" s="95" t="n">
        <v>0.23</v>
      </c>
      <c r="N4193" s="88" t="s">
        <v>31</v>
      </c>
      <c r="O4193" s="91" t="s">
        <v>219</v>
      </c>
      <c r="P4193" s="0" t="str">
        <f aca="false">RIGHT(H4193,LEN(H4193) - FIND(" ", H4193))</f>
        <v>Apparel</v>
      </c>
    </row>
    <row r="4194" customFormat="false" ht="14.25" hidden="false" customHeight="true" outlineLevel="0" collapsed="false">
      <c r="B4194" s="88" t="s">
        <v>30</v>
      </c>
      <c r="C4194" s="89" t="n">
        <v>1197831</v>
      </c>
      <c r="D4194" s="90" t="n">
        <v>44322</v>
      </c>
      <c r="E4194" s="88" t="s">
        <v>40</v>
      </c>
      <c r="F4194" s="88" t="s">
        <v>155</v>
      </c>
      <c r="G4194" s="88" t="s">
        <v>122</v>
      </c>
      <c r="H4194" s="91" t="s">
        <v>44</v>
      </c>
      <c r="I4194" s="92" t="n">
        <v>30</v>
      </c>
      <c r="J4194" s="93" t="n">
        <v>131</v>
      </c>
      <c r="K4194" s="94" t="n">
        <f aca="false">I4194 * J4194</f>
        <v>3930</v>
      </c>
      <c r="L4194" s="94" t="n">
        <f aca="false">K4194 *M4194</f>
        <v>2358</v>
      </c>
      <c r="M4194" s="95" t="n">
        <v>0.6</v>
      </c>
      <c r="N4194" s="88" t="s">
        <v>31</v>
      </c>
      <c r="O4194" s="91" t="s">
        <v>219</v>
      </c>
      <c r="P4194" s="0" t="str">
        <f aca="false">RIGHT(H4194,LEN(H4194) - FIND(" ", H4194))</f>
        <v>Athletic Footwear</v>
      </c>
    </row>
    <row r="4195" customFormat="false" ht="14.25" hidden="false" customHeight="true" outlineLevel="0" collapsed="false">
      <c r="B4195" s="88" t="s">
        <v>13</v>
      </c>
      <c r="C4195" s="89" t="n">
        <v>1185732</v>
      </c>
      <c r="D4195" s="90" t="n">
        <v>44322</v>
      </c>
      <c r="E4195" s="88" t="s">
        <v>26</v>
      </c>
      <c r="F4195" s="88" t="s">
        <v>149</v>
      </c>
      <c r="G4195" s="88" t="s">
        <v>150</v>
      </c>
      <c r="H4195" s="91" t="s">
        <v>32</v>
      </c>
      <c r="I4195" s="92" t="n">
        <v>39</v>
      </c>
      <c r="J4195" s="93" t="n">
        <v>150</v>
      </c>
      <c r="K4195" s="94" t="n">
        <f aca="false">I4195 * J4195</f>
        <v>5850</v>
      </c>
      <c r="L4195" s="94" t="n">
        <f aca="false">K4195 *M4195</f>
        <v>2398.5</v>
      </c>
      <c r="M4195" s="95" t="n">
        <v>0.41</v>
      </c>
      <c r="N4195" s="88" t="s">
        <v>31</v>
      </c>
      <c r="O4195" s="91" t="s">
        <v>218</v>
      </c>
      <c r="P4195" s="0" t="str">
        <f aca="false">RIGHT(H4195,LEN(H4195) - FIND(" ", H4195))</f>
        <v>Street Footwear</v>
      </c>
    </row>
    <row r="4196" customFormat="false" ht="14.25" hidden="false" customHeight="true" outlineLevel="0" collapsed="false">
      <c r="B4196" s="88" t="s">
        <v>13</v>
      </c>
      <c r="C4196" s="89" t="n">
        <v>1185732</v>
      </c>
      <c r="D4196" s="90" t="n">
        <v>44322</v>
      </c>
      <c r="E4196" s="88" t="s">
        <v>26</v>
      </c>
      <c r="F4196" s="88" t="s">
        <v>149</v>
      </c>
      <c r="G4196" s="88" t="s">
        <v>150</v>
      </c>
      <c r="H4196" s="91" t="s">
        <v>24</v>
      </c>
      <c r="I4196" s="92" t="n">
        <v>32</v>
      </c>
      <c r="J4196" s="93" t="n">
        <v>58</v>
      </c>
      <c r="K4196" s="94" t="n">
        <f aca="false">I4196 * J4196</f>
        <v>1856</v>
      </c>
      <c r="L4196" s="94" t="n">
        <f aca="false">K4196 *M4196</f>
        <v>686.72</v>
      </c>
      <c r="M4196" s="95" t="n">
        <v>0.37</v>
      </c>
      <c r="N4196" s="88" t="s">
        <v>31</v>
      </c>
      <c r="O4196" s="91" t="s">
        <v>218</v>
      </c>
      <c r="P4196" s="0" t="str">
        <f aca="false">RIGHT(H4196,LEN(H4196) - FIND(" ", H4196))</f>
        <v>Athletic Footwear</v>
      </c>
    </row>
    <row r="4197" customFormat="false" ht="14.25" hidden="false" customHeight="true" outlineLevel="0" collapsed="false">
      <c r="B4197" s="88" t="s">
        <v>13</v>
      </c>
      <c r="C4197" s="89" t="n">
        <v>1185732</v>
      </c>
      <c r="D4197" s="90" t="n">
        <v>44322</v>
      </c>
      <c r="E4197" s="88" t="s">
        <v>26</v>
      </c>
      <c r="F4197" s="88" t="s">
        <v>149</v>
      </c>
      <c r="G4197" s="88" t="s">
        <v>150</v>
      </c>
      <c r="H4197" s="91" t="s">
        <v>48</v>
      </c>
      <c r="I4197" s="92" t="n">
        <v>32</v>
      </c>
      <c r="J4197" s="93" t="n">
        <v>60</v>
      </c>
      <c r="K4197" s="94" t="n">
        <f aca="false">I4197 * J4197</f>
        <v>1920</v>
      </c>
      <c r="L4197" s="94" t="n">
        <f aca="false">K4197 *M4197</f>
        <v>806.4</v>
      </c>
      <c r="M4197" s="95" t="n">
        <v>0.42</v>
      </c>
      <c r="N4197" s="88" t="s">
        <v>31</v>
      </c>
      <c r="O4197" s="91" t="s">
        <v>219</v>
      </c>
      <c r="P4197" s="0" t="str">
        <f aca="false">RIGHT(H4197,LEN(H4197) - FIND(" ", H4197))</f>
        <v>Street Footwear</v>
      </c>
    </row>
    <row r="4198" customFormat="false" ht="14.25" hidden="false" customHeight="true" outlineLevel="0" collapsed="false">
      <c r="B4198" s="88" t="s">
        <v>13</v>
      </c>
      <c r="C4198" s="89" t="n">
        <v>1185732</v>
      </c>
      <c r="D4198" s="90" t="n">
        <v>44322</v>
      </c>
      <c r="E4198" s="88" t="s">
        <v>26</v>
      </c>
      <c r="F4198" s="88" t="s">
        <v>149</v>
      </c>
      <c r="G4198" s="88" t="s">
        <v>150</v>
      </c>
      <c r="H4198" s="91" t="s">
        <v>44</v>
      </c>
      <c r="I4198" s="92" t="n">
        <v>27</v>
      </c>
      <c r="J4198" s="93" t="n">
        <v>51</v>
      </c>
      <c r="K4198" s="94" t="n">
        <f aca="false">I4198 * J4198</f>
        <v>1377</v>
      </c>
      <c r="L4198" s="94" t="n">
        <f aca="false">K4198 *M4198</f>
        <v>633.42</v>
      </c>
      <c r="M4198" s="95" t="n">
        <v>0.46</v>
      </c>
      <c r="N4198" s="88" t="s">
        <v>31</v>
      </c>
      <c r="O4198" s="91" t="s">
        <v>219</v>
      </c>
      <c r="P4198" s="0" t="str">
        <f aca="false">RIGHT(H4198,LEN(H4198) - FIND(" ", H4198))</f>
        <v>Athletic Footwear</v>
      </c>
    </row>
    <row r="4199" customFormat="false" ht="14.25" hidden="false" customHeight="true" outlineLevel="0" collapsed="false">
      <c r="B4199" s="88" t="s">
        <v>13</v>
      </c>
      <c r="C4199" s="89" t="n">
        <v>1185732</v>
      </c>
      <c r="D4199" s="90" t="n">
        <v>44322</v>
      </c>
      <c r="E4199" s="88" t="s">
        <v>26</v>
      </c>
      <c r="F4199" s="88" t="s">
        <v>149</v>
      </c>
      <c r="G4199" s="88" t="s">
        <v>150</v>
      </c>
      <c r="H4199" s="91" t="s">
        <v>16</v>
      </c>
      <c r="I4199" s="92" t="n">
        <v>40</v>
      </c>
      <c r="J4199" s="93" t="n">
        <v>54</v>
      </c>
      <c r="K4199" s="94" t="n">
        <f aca="false">I4199 * J4199</f>
        <v>2160</v>
      </c>
      <c r="L4199" s="94" t="n">
        <f aca="false">K4199 *M4199</f>
        <v>799.2</v>
      </c>
      <c r="M4199" s="95" t="n">
        <v>0.37</v>
      </c>
      <c r="N4199" s="88" t="s">
        <v>31</v>
      </c>
      <c r="O4199" s="91" t="s">
        <v>218</v>
      </c>
      <c r="P4199" s="0" t="str">
        <f aca="false">RIGHT(H4199,LEN(H4199) - FIND(" ", H4199))</f>
        <v>Apparel</v>
      </c>
    </row>
    <row r="4200" customFormat="false" ht="14.25" hidden="false" customHeight="true" outlineLevel="0" collapsed="false">
      <c r="B4200" s="88" t="s">
        <v>13</v>
      </c>
      <c r="C4200" s="89" t="n">
        <v>1185732</v>
      </c>
      <c r="D4200" s="90" t="n">
        <v>44322</v>
      </c>
      <c r="E4200" s="88" t="s">
        <v>26</v>
      </c>
      <c r="F4200" s="88" t="s">
        <v>149</v>
      </c>
      <c r="G4200" s="88" t="s">
        <v>150</v>
      </c>
      <c r="H4200" s="91" t="s">
        <v>38</v>
      </c>
      <c r="I4200" s="92" t="n">
        <v>36</v>
      </c>
      <c r="J4200" s="93" t="n">
        <v>93</v>
      </c>
      <c r="K4200" s="94" t="n">
        <f aca="false">I4200 * J4200</f>
        <v>3348</v>
      </c>
      <c r="L4200" s="94" t="n">
        <f aca="false">K4200 *M4200</f>
        <v>1473.12</v>
      </c>
      <c r="M4200" s="95" t="n">
        <v>0.44</v>
      </c>
      <c r="N4200" s="88" t="s">
        <v>31</v>
      </c>
      <c r="O4200" s="91" t="s">
        <v>219</v>
      </c>
      <c r="P4200" s="0" t="str">
        <f aca="false">RIGHT(H4200,LEN(H4200) - FIND(" ", H4200))</f>
        <v>Apparel</v>
      </c>
    </row>
    <row r="4201" customFormat="false" ht="14.25" hidden="false" customHeight="true" outlineLevel="0" collapsed="false">
      <c r="B4201" s="88" t="s">
        <v>22</v>
      </c>
      <c r="C4201" s="89" t="n">
        <v>1189833</v>
      </c>
      <c r="D4201" s="90" t="n">
        <v>44323</v>
      </c>
      <c r="E4201" s="88" t="s">
        <v>18</v>
      </c>
      <c r="F4201" s="88" t="s">
        <v>19</v>
      </c>
      <c r="G4201" s="88" t="s">
        <v>129</v>
      </c>
      <c r="H4201" s="91" t="s">
        <v>32</v>
      </c>
      <c r="I4201" s="92" t="n">
        <v>50</v>
      </c>
      <c r="J4201" s="93" t="n">
        <v>850</v>
      </c>
      <c r="K4201" s="94" t="n">
        <f aca="false">I4201 * J4201</f>
        <v>42500</v>
      </c>
      <c r="L4201" s="94" t="n">
        <f aca="false">K4201 *M4201</f>
        <v>17000</v>
      </c>
      <c r="M4201" s="95" t="n">
        <v>0.4</v>
      </c>
      <c r="N4201" s="88" t="s">
        <v>31</v>
      </c>
      <c r="O4201" s="91" t="s">
        <v>218</v>
      </c>
      <c r="P4201" s="0" t="str">
        <f aca="false">RIGHT(H4201,LEN(H4201) - FIND(" ", H4201))</f>
        <v>Street Footwear</v>
      </c>
    </row>
    <row r="4202" customFormat="false" ht="14.25" hidden="false" customHeight="true" outlineLevel="0" collapsed="false">
      <c r="B4202" s="88" t="s">
        <v>30</v>
      </c>
      <c r="C4202" s="89" t="n">
        <v>1197831</v>
      </c>
      <c r="D4202" s="90" t="n">
        <v>44323</v>
      </c>
      <c r="E4202" s="88" t="s">
        <v>40</v>
      </c>
      <c r="F4202" s="88" t="s">
        <v>155</v>
      </c>
      <c r="G4202" s="88" t="s">
        <v>122</v>
      </c>
      <c r="H4202" s="91" t="s">
        <v>16</v>
      </c>
      <c r="I4202" s="92" t="n">
        <v>35</v>
      </c>
      <c r="J4202" s="93" t="n">
        <v>350</v>
      </c>
      <c r="K4202" s="94" t="n">
        <f aca="false">I4202 * J4202</f>
        <v>12250</v>
      </c>
      <c r="L4202" s="94" t="n">
        <f aca="false">K4202 *M4202</f>
        <v>4900</v>
      </c>
      <c r="M4202" s="95" t="n">
        <v>0.4</v>
      </c>
      <c r="N4202" s="88" t="s">
        <v>31</v>
      </c>
      <c r="O4202" s="91" t="s">
        <v>218</v>
      </c>
      <c r="P4202" s="0" t="str">
        <f aca="false">RIGHT(H4202,LEN(H4202) - FIND(" ", H4202))</f>
        <v>Apparel</v>
      </c>
    </row>
    <row r="4203" customFormat="false" ht="14.25" hidden="false" customHeight="true" outlineLevel="0" collapsed="false">
      <c r="B4203" s="88" t="s">
        <v>13</v>
      </c>
      <c r="C4203" s="89" t="n">
        <v>1185732</v>
      </c>
      <c r="D4203" s="90" t="n">
        <v>44323</v>
      </c>
      <c r="E4203" s="88" t="s">
        <v>29</v>
      </c>
      <c r="F4203" s="88" t="s">
        <v>103</v>
      </c>
      <c r="G4203" s="88" t="s">
        <v>108</v>
      </c>
      <c r="H4203" s="91" t="s">
        <v>32</v>
      </c>
      <c r="I4203" s="92" t="n">
        <v>60</v>
      </c>
      <c r="J4203" s="93" t="n">
        <v>520</v>
      </c>
      <c r="K4203" s="94" t="n">
        <f aca="false">I4203 * J4203</f>
        <v>31200</v>
      </c>
      <c r="L4203" s="94" t="n">
        <f aca="false">K4203 *M4203</f>
        <v>9360</v>
      </c>
      <c r="M4203" s="95" t="n">
        <v>0.3</v>
      </c>
      <c r="N4203" s="88" t="s">
        <v>14</v>
      </c>
      <c r="O4203" s="91" t="s">
        <v>218</v>
      </c>
      <c r="P4203" s="0" t="str">
        <f aca="false">RIGHT(H4203,LEN(H4203) - FIND(" ", H4203))</f>
        <v>Street Footwear</v>
      </c>
    </row>
    <row r="4204" customFormat="false" ht="14.25" hidden="false" customHeight="true" outlineLevel="0" collapsed="false">
      <c r="B4204" s="88" t="s">
        <v>13</v>
      </c>
      <c r="C4204" s="89" t="n">
        <v>1185732</v>
      </c>
      <c r="D4204" s="90" t="n">
        <v>44323</v>
      </c>
      <c r="E4204" s="88" t="s">
        <v>29</v>
      </c>
      <c r="F4204" s="88" t="s">
        <v>103</v>
      </c>
      <c r="G4204" s="88" t="s">
        <v>108</v>
      </c>
      <c r="H4204" s="91" t="s">
        <v>24</v>
      </c>
      <c r="I4204" s="92" t="n">
        <v>40</v>
      </c>
      <c r="J4204" s="93" t="n">
        <v>225</v>
      </c>
      <c r="K4204" s="94" t="n">
        <f aca="false">I4204 * J4204</f>
        <v>9000</v>
      </c>
      <c r="L4204" s="94" t="n">
        <f aca="false">K4204 *M4204</f>
        <v>3150</v>
      </c>
      <c r="M4204" s="95" t="n">
        <v>0.35</v>
      </c>
      <c r="N4204" s="88" t="s">
        <v>14</v>
      </c>
      <c r="O4204" s="91" t="s">
        <v>218</v>
      </c>
      <c r="P4204" s="0" t="str">
        <f aca="false">RIGHT(H4204,LEN(H4204) - FIND(" ", H4204))</f>
        <v>Athletic Footwear</v>
      </c>
    </row>
    <row r="4205" customFormat="false" ht="14.25" hidden="false" customHeight="true" outlineLevel="0" collapsed="false">
      <c r="B4205" s="88" t="s">
        <v>13</v>
      </c>
      <c r="C4205" s="89" t="n">
        <v>1185732</v>
      </c>
      <c r="D4205" s="90" t="n">
        <v>44323</v>
      </c>
      <c r="E4205" s="88" t="s">
        <v>29</v>
      </c>
      <c r="F4205" s="88" t="s">
        <v>103</v>
      </c>
      <c r="G4205" s="88" t="s">
        <v>108</v>
      </c>
      <c r="H4205" s="91" t="s">
        <v>48</v>
      </c>
      <c r="I4205" s="92" t="n">
        <v>35</v>
      </c>
      <c r="J4205" s="93" t="n">
        <v>200</v>
      </c>
      <c r="K4205" s="94" t="n">
        <f aca="false">I4205 * J4205</f>
        <v>7000</v>
      </c>
      <c r="L4205" s="94" t="n">
        <f aca="false">K4205 *M4205</f>
        <v>2100</v>
      </c>
      <c r="M4205" s="95" t="n">
        <v>0.3</v>
      </c>
      <c r="N4205" s="88" t="s">
        <v>14</v>
      </c>
      <c r="O4205" s="91" t="s">
        <v>219</v>
      </c>
      <c r="P4205" s="0" t="str">
        <f aca="false">RIGHT(H4205,LEN(H4205) - FIND(" ", H4205))</f>
        <v>Street Footwear</v>
      </c>
    </row>
    <row r="4206" customFormat="false" ht="14.25" hidden="false" customHeight="true" outlineLevel="0" collapsed="false">
      <c r="B4206" s="88" t="s">
        <v>13</v>
      </c>
      <c r="C4206" s="89" t="n">
        <v>1185732</v>
      </c>
      <c r="D4206" s="90" t="n">
        <v>44323</v>
      </c>
      <c r="E4206" s="88" t="s">
        <v>29</v>
      </c>
      <c r="F4206" s="88" t="s">
        <v>103</v>
      </c>
      <c r="G4206" s="88" t="s">
        <v>108</v>
      </c>
      <c r="H4206" s="91" t="s">
        <v>44</v>
      </c>
      <c r="I4206" s="92" t="n">
        <v>35</v>
      </c>
      <c r="J4206" s="93" t="n">
        <v>125</v>
      </c>
      <c r="K4206" s="94" t="n">
        <f aca="false">I4206 * J4206</f>
        <v>4375</v>
      </c>
      <c r="L4206" s="94" t="n">
        <f aca="false">K4206 *M4206</f>
        <v>1312.5</v>
      </c>
      <c r="M4206" s="95" t="n">
        <v>0.3</v>
      </c>
      <c r="N4206" s="88" t="s">
        <v>14</v>
      </c>
      <c r="O4206" s="91" t="s">
        <v>219</v>
      </c>
      <c r="P4206" s="0" t="str">
        <f aca="false">RIGHT(H4206,LEN(H4206) - FIND(" ", H4206))</f>
        <v>Athletic Footwear</v>
      </c>
    </row>
    <row r="4207" customFormat="false" ht="14.25" hidden="false" customHeight="true" outlineLevel="0" collapsed="false">
      <c r="B4207" s="88" t="s">
        <v>13</v>
      </c>
      <c r="C4207" s="89" t="n">
        <v>1185732</v>
      </c>
      <c r="D4207" s="90" t="n">
        <v>44323</v>
      </c>
      <c r="E4207" s="88" t="s">
        <v>29</v>
      </c>
      <c r="F4207" s="88" t="s">
        <v>103</v>
      </c>
      <c r="G4207" s="88" t="s">
        <v>108</v>
      </c>
      <c r="H4207" s="91" t="s">
        <v>16</v>
      </c>
      <c r="I4207" s="92" t="n">
        <v>45</v>
      </c>
      <c r="J4207" s="93" t="n">
        <v>150</v>
      </c>
      <c r="K4207" s="94" t="n">
        <f aca="false">I4207 * J4207</f>
        <v>6750</v>
      </c>
      <c r="L4207" s="94" t="n">
        <f aca="false">K4207 *M4207</f>
        <v>3375</v>
      </c>
      <c r="M4207" s="95" t="n">
        <v>0.5</v>
      </c>
      <c r="N4207" s="88" t="s">
        <v>14</v>
      </c>
      <c r="O4207" s="91" t="s">
        <v>218</v>
      </c>
      <c r="P4207" s="0" t="str">
        <f aca="false">RIGHT(H4207,LEN(H4207) - FIND(" ", H4207))</f>
        <v>Apparel</v>
      </c>
    </row>
    <row r="4208" customFormat="false" ht="14.25" hidden="false" customHeight="true" outlineLevel="0" collapsed="false">
      <c r="B4208" s="88" t="s">
        <v>13</v>
      </c>
      <c r="C4208" s="89" t="n">
        <v>1185732</v>
      </c>
      <c r="D4208" s="90" t="n">
        <v>44323</v>
      </c>
      <c r="E4208" s="88" t="s">
        <v>29</v>
      </c>
      <c r="F4208" s="88" t="s">
        <v>103</v>
      </c>
      <c r="G4208" s="88" t="s">
        <v>108</v>
      </c>
      <c r="H4208" s="91" t="s">
        <v>38</v>
      </c>
      <c r="I4208" s="92" t="n">
        <v>50</v>
      </c>
      <c r="J4208" s="93" t="n">
        <v>275</v>
      </c>
      <c r="K4208" s="94" t="n">
        <f aca="false">I4208 * J4208</f>
        <v>13750</v>
      </c>
      <c r="L4208" s="94" t="n">
        <f aca="false">K4208 *M4208</f>
        <v>5500</v>
      </c>
      <c r="M4208" s="95" t="n">
        <v>0.4</v>
      </c>
      <c r="N4208" s="88" t="s">
        <v>14</v>
      </c>
      <c r="O4208" s="91" t="s">
        <v>219</v>
      </c>
      <c r="P4208" s="0" t="str">
        <f aca="false">RIGHT(H4208,LEN(H4208) - FIND(" ", H4208))</f>
        <v>Apparel</v>
      </c>
    </row>
    <row r="4209" customFormat="false" ht="14.25" hidden="false" customHeight="true" outlineLevel="0" collapsed="false">
      <c r="B4209" s="88" t="s">
        <v>22</v>
      </c>
      <c r="C4209" s="89" t="n">
        <v>1189833</v>
      </c>
      <c r="D4209" s="90" t="n">
        <v>44323</v>
      </c>
      <c r="E4209" s="88" t="s">
        <v>18</v>
      </c>
      <c r="F4209" s="88" t="s">
        <v>19</v>
      </c>
      <c r="G4209" s="88" t="s">
        <v>129</v>
      </c>
      <c r="H4209" s="91" t="s">
        <v>32</v>
      </c>
      <c r="I4209" s="92" t="n">
        <v>47</v>
      </c>
      <c r="J4209" s="93" t="n">
        <v>213</v>
      </c>
      <c r="K4209" s="94" t="n">
        <f aca="false">I4209 * J4209</f>
        <v>10011</v>
      </c>
      <c r="L4209" s="94" t="n">
        <f aca="false">K4209 *M4209</f>
        <v>5405.94</v>
      </c>
      <c r="M4209" s="95" t="n">
        <v>0.54</v>
      </c>
      <c r="N4209" s="88" t="s">
        <v>23</v>
      </c>
      <c r="O4209" s="91" t="s">
        <v>218</v>
      </c>
      <c r="P4209" s="0" t="str">
        <f aca="false">RIGHT(H4209,LEN(H4209) - FIND(" ", H4209))</f>
        <v>Street Footwear</v>
      </c>
    </row>
    <row r="4210" customFormat="false" ht="14.25" hidden="false" customHeight="true" outlineLevel="0" collapsed="false">
      <c r="B4210" s="88" t="s">
        <v>30</v>
      </c>
      <c r="C4210" s="89" t="n">
        <v>1197831</v>
      </c>
      <c r="D4210" s="90" t="n">
        <v>44323</v>
      </c>
      <c r="E4210" s="88" t="s">
        <v>40</v>
      </c>
      <c r="F4210" s="88" t="s">
        <v>155</v>
      </c>
      <c r="G4210" s="88" t="s">
        <v>122</v>
      </c>
      <c r="H4210" s="91" t="s">
        <v>16</v>
      </c>
      <c r="I4210" s="92" t="n">
        <v>32</v>
      </c>
      <c r="J4210" s="93" t="n">
        <v>88</v>
      </c>
      <c r="K4210" s="94" t="n">
        <f aca="false">I4210 * J4210</f>
        <v>2816</v>
      </c>
      <c r="L4210" s="94" t="n">
        <f aca="false">K4210 *M4210</f>
        <v>1436.16</v>
      </c>
      <c r="M4210" s="95" t="n">
        <v>0.51</v>
      </c>
      <c r="N4210" s="88" t="s">
        <v>23</v>
      </c>
      <c r="O4210" s="91" t="s">
        <v>218</v>
      </c>
      <c r="P4210" s="0" t="str">
        <f aca="false">RIGHT(H4210,LEN(H4210) - FIND(" ", H4210))</f>
        <v>Apparel</v>
      </c>
    </row>
    <row r="4211" customFormat="false" ht="14.25" hidden="false" customHeight="true" outlineLevel="0" collapsed="false">
      <c r="B4211" s="88" t="s">
        <v>13</v>
      </c>
      <c r="C4211" s="89" t="n">
        <v>1185732</v>
      </c>
      <c r="D4211" s="90" t="n">
        <v>44323</v>
      </c>
      <c r="E4211" s="88" t="s">
        <v>29</v>
      </c>
      <c r="F4211" s="88" t="s">
        <v>103</v>
      </c>
      <c r="G4211" s="88" t="s">
        <v>108</v>
      </c>
      <c r="H4211" s="91" t="s">
        <v>32</v>
      </c>
      <c r="I4211" s="92" t="n">
        <v>57</v>
      </c>
      <c r="J4211" s="93" t="n">
        <v>146</v>
      </c>
      <c r="K4211" s="94" t="n">
        <f aca="false">I4211 * J4211</f>
        <v>8322</v>
      </c>
      <c r="L4211" s="94" t="n">
        <f aca="false">K4211 *M4211</f>
        <v>3495.24</v>
      </c>
      <c r="M4211" s="95" t="n">
        <v>0.42</v>
      </c>
      <c r="N4211" s="88" t="s">
        <v>23</v>
      </c>
      <c r="O4211" s="91" t="s">
        <v>218</v>
      </c>
      <c r="P4211" s="0" t="str">
        <f aca="false">RIGHT(H4211,LEN(H4211) - FIND(" ", H4211))</f>
        <v>Street Footwear</v>
      </c>
    </row>
    <row r="4212" customFormat="false" ht="14.25" hidden="false" customHeight="true" outlineLevel="0" collapsed="false">
      <c r="B4212" s="88" t="s">
        <v>13</v>
      </c>
      <c r="C4212" s="89" t="n">
        <v>1185732</v>
      </c>
      <c r="D4212" s="90" t="n">
        <v>44323</v>
      </c>
      <c r="E4212" s="88" t="s">
        <v>29</v>
      </c>
      <c r="F4212" s="88" t="s">
        <v>103</v>
      </c>
      <c r="G4212" s="88" t="s">
        <v>108</v>
      </c>
      <c r="H4212" s="91" t="s">
        <v>24</v>
      </c>
      <c r="I4212" s="92" t="n">
        <v>37</v>
      </c>
      <c r="J4212" s="93" t="n">
        <v>63</v>
      </c>
      <c r="K4212" s="94" t="n">
        <f aca="false">I4212 * J4212</f>
        <v>2331</v>
      </c>
      <c r="L4212" s="94" t="n">
        <f aca="false">K4212 *M4212</f>
        <v>1072.26</v>
      </c>
      <c r="M4212" s="95" t="n">
        <v>0.46</v>
      </c>
      <c r="N4212" s="88" t="s">
        <v>23</v>
      </c>
      <c r="O4212" s="91" t="s">
        <v>218</v>
      </c>
      <c r="P4212" s="0" t="str">
        <f aca="false">RIGHT(H4212,LEN(H4212) - FIND(" ", H4212))</f>
        <v>Athletic Footwear</v>
      </c>
    </row>
    <row r="4213" customFormat="false" ht="14.25" hidden="false" customHeight="true" outlineLevel="0" collapsed="false">
      <c r="B4213" s="88" t="s">
        <v>13</v>
      </c>
      <c r="C4213" s="89" t="n">
        <v>1185732</v>
      </c>
      <c r="D4213" s="90" t="n">
        <v>44323</v>
      </c>
      <c r="E4213" s="88" t="s">
        <v>29</v>
      </c>
      <c r="F4213" s="88" t="s">
        <v>103</v>
      </c>
      <c r="G4213" s="88" t="s">
        <v>108</v>
      </c>
      <c r="H4213" s="91" t="s">
        <v>48</v>
      </c>
      <c r="I4213" s="92" t="n">
        <v>33</v>
      </c>
      <c r="J4213" s="93" t="n">
        <v>54</v>
      </c>
      <c r="K4213" s="94" t="n">
        <f aca="false">I4213 * J4213</f>
        <v>1782</v>
      </c>
      <c r="L4213" s="94" t="n">
        <f aca="false">K4213 *M4213</f>
        <v>730.62</v>
      </c>
      <c r="M4213" s="95" t="n">
        <v>0.41</v>
      </c>
      <c r="N4213" s="88" t="s">
        <v>23</v>
      </c>
      <c r="O4213" s="91" t="s">
        <v>219</v>
      </c>
      <c r="P4213" s="0" t="str">
        <f aca="false">RIGHT(H4213,LEN(H4213) - FIND(" ", H4213))</f>
        <v>Street Footwear</v>
      </c>
    </row>
    <row r="4214" customFormat="false" ht="14.25" hidden="false" customHeight="true" outlineLevel="0" collapsed="false">
      <c r="B4214" s="88" t="s">
        <v>13</v>
      </c>
      <c r="C4214" s="89" t="n">
        <v>1185732</v>
      </c>
      <c r="D4214" s="90" t="n">
        <v>44323</v>
      </c>
      <c r="E4214" s="88" t="s">
        <v>29</v>
      </c>
      <c r="F4214" s="88" t="s">
        <v>103</v>
      </c>
      <c r="G4214" s="88" t="s">
        <v>108</v>
      </c>
      <c r="H4214" s="91" t="s">
        <v>44</v>
      </c>
      <c r="I4214" s="92" t="n">
        <v>33</v>
      </c>
      <c r="J4214" s="93" t="n">
        <v>34</v>
      </c>
      <c r="K4214" s="94" t="n">
        <f aca="false">I4214 * J4214</f>
        <v>1122</v>
      </c>
      <c r="L4214" s="94" t="n">
        <f aca="false">K4214 *M4214</f>
        <v>493.68</v>
      </c>
      <c r="M4214" s="95" t="n">
        <v>0.44</v>
      </c>
      <c r="N4214" s="88" t="s">
        <v>23</v>
      </c>
      <c r="O4214" s="91" t="s">
        <v>219</v>
      </c>
      <c r="P4214" s="0" t="str">
        <f aca="false">RIGHT(H4214,LEN(H4214) - FIND(" ", H4214))</f>
        <v>Athletic Footwear</v>
      </c>
    </row>
    <row r="4215" customFormat="false" ht="14.25" hidden="false" customHeight="true" outlineLevel="0" collapsed="false">
      <c r="B4215" s="88" t="s">
        <v>13</v>
      </c>
      <c r="C4215" s="89" t="n">
        <v>1185732</v>
      </c>
      <c r="D4215" s="90" t="n">
        <v>44323</v>
      </c>
      <c r="E4215" s="88" t="s">
        <v>29</v>
      </c>
      <c r="F4215" s="88" t="s">
        <v>103</v>
      </c>
      <c r="G4215" s="88" t="s">
        <v>108</v>
      </c>
      <c r="H4215" s="91" t="s">
        <v>16</v>
      </c>
      <c r="I4215" s="92" t="n">
        <v>43</v>
      </c>
      <c r="J4215" s="93" t="n">
        <v>42</v>
      </c>
      <c r="K4215" s="94" t="n">
        <f aca="false">I4215 * J4215</f>
        <v>1806</v>
      </c>
      <c r="L4215" s="94" t="n">
        <f aca="false">K4215 *M4215</f>
        <v>1173.9</v>
      </c>
      <c r="M4215" s="95" t="n">
        <v>0.65</v>
      </c>
      <c r="N4215" s="88" t="s">
        <v>23</v>
      </c>
      <c r="O4215" s="91" t="s">
        <v>218</v>
      </c>
      <c r="P4215" s="0" t="str">
        <f aca="false">RIGHT(H4215,LEN(H4215) - FIND(" ", H4215))</f>
        <v>Apparel</v>
      </c>
    </row>
    <row r="4216" customFormat="false" ht="14.25" hidden="false" customHeight="true" outlineLevel="0" collapsed="false">
      <c r="B4216" s="88" t="s">
        <v>13</v>
      </c>
      <c r="C4216" s="89" t="n">
        <v>1185732</v>
      </c>
      <c r="D4216" s="90" t="n">
        <v>44323</v>
      </c>
      <c r="E4216" s="88" t="s">
        <v>29</v>
      </c>
      <c r="F4216" s="88" t="s">
        <v>103</v>
      </c>
      <c r="G4216" s="88" t="s">
        <v>108</v>
      </c>
      <c r="H4216" s="91" t="s">
        <v>38</v>
      </c>
      <c r="I4216" s="92" t="n">
        <v>46</v>
      </c>
      <c r="J4216" s="93" t="n">
        <v>69</v>
      </c>
      <c r="K4216" s="94" t="n">
        <f aca="false">I4216 * J4216</f>
        <v>3174</v>
      </c>
      <c r="L4216" s="94" t="n">
        <f aca="false">K4216 *M4216</f>
        <v>1650.48</v>
      </c>
      <c r="M4216" s="95" t="n">
        <v>0.52</v>
      </c>
      <c r="N4216" s="88" t="s">
        <v>23</v>
      </c>
      <c r="O4216" s="91" t="s">
        <v>219</v>
      </c>
      <c r="P4216" s="0" t="str">
        <f aca="false">RIGHT(H4216,LEN(H4216) - FIND(" ", H4216))</f>
        <v>Apparel</v>
      </c>
    </row>
    <row r="4217" customFormat="false" ht="14.25" hidden="false" customHeight="true" outlineLevel="0" collapsed="false">
      <c r="B4217" s="88" t="s">
        <v>22</v>
      </c>
      <c r="C4217" s="89" t="n">
        <v>1189833</v>
      </c>
      <c r="D4217" s="90" t="n">
        <v>44323</v>
      </c>
      <c r="E4217" s="88" t="s">
        <v>18</v>
      </c>
      <c r="F4217" s="88" t="s">
        <v>19</v>
      </c>
      <c r="G4217" s="88" t="s">
        <v>129</v>
      </c>
      <c r="H4217" s="91" t="s">
        <v>32</v>
      </c>
      <c r="I4217" s="92" t="n">
        <v>38</v>
      </c>
      <c r="J4217" s="93" t="n">
        <v>289</v>
      </c>
      <c r="K4217" s="94" t="n">
        <f aca="false">I4217 * J4217</f>
        <v>10982</v>
      </c>
      <c r="L4217" s="94" t="n">
        <f aca="false">K4217 *M4217</f>
        <v>5051.72</v>
      </c>
      <c r="M4217" s="95" t="n">
        <v>0.46</v>
      </c>
      <c r="N4217" s="88" t="s">
        <v>31</v>
      </c>
      <c r="O4217" s="91" t="s">
        <v>218</v>
      </c>
      <c r="P4217" s="0" t="str">
        <f aca="false">RIGHT(H4217,LEN(H4217) - FIND(" ", H4217))</f>
        <v>Street Footwear</v>
      </c>
    </row>
    <row r="4218" customFormat="false" ht="14.25" hidden="false" customHeight="true" outlineLevel="0" collapsed="false">
      <c r="B4218" s="88" t="s">
        <v>30</v>
      </c>
      <c r="C4218" s="89" t="n">
        <v>1197831</v>
      </c>
      <c r="D4218" s="90" t="n">
        <v>44323</v>
      </c>
      <c r="E4218" s="88" t="s">
        <v>40</v>
      </c>
      <c r="F4218" s="88" t="s">
        <v>155</v>
      </c>
      <c r="G4218" s="88" t="s">
        <v>122</v>
      </c>
      <c r="H4218" s="91" t="s">
        <v>16</v>
      </c>
      <c r="I4218" s="92" t="n">
        <v>28</v>
      </c>
      <c r="J4218" s="93" t="n">
        <v>109</v>
      </c>
      <c r="K4218" s="94" t="n">
        <f aca="false">I4218 * J4218</f>
        <v>3052</v>
      </c>
      <c r="L4218" s="94" t="n">
        <f aca="false">K4218 *M4218</f>
        <v>1342.88</v>
      </c>
      <c r="M4218" s="95" t="n">
        <v>0.44</v>
      </c>
      <c r="N4218" s="88" t="s">
        <v>31</v>
      </c>
      <c r="O4218" s="91" t="s">
        <v>218</v>
      </c>
      <c r="P4218" s="0" t="str">
        <f aca="false">RIGHT(H4218,LEN(H4218) - FIND(" ", H4218))</f>
        <v>Apparel</v>
      </c>
    </row>
    <row r="4219" customFormat="false" ht="14.25" hidden="false" customHeight="true" outlineLevel="0" collapsed="false">
      <c r="B4219" s="88" t="s">
        <v>22</v>
      </c>
      <c r="C4219" s="89" t="n">
        <v>1189833</v>
      </c>
      <c r="D4219" s="90" t="n">
        <v>44324</v>
      </c>
      <c r="E4219" s="88" t="s">
        <v>18</v>
      </c>
      <c r="F4219" s="88" t="s">
        <v>19</v>
      </c>
      <c r="G4219" s="88" t="s">
        <v>129</v>
      </c>
      <c r="H4219" s="91" t="s">
        <v>24</v>
      </c>
      <c r="I4219" s="92" t="n">
        <v>55</v>
      </c>
      <c r="J4219" s="93" t="n">
        <v>850</v>
      </c>
      <c r="K4219" s="94" t="n">
        <f aca="false">I4219 * J4219</f>
        <v>46750</v>
      </c>
      <c r="L4219" s="94" t="n">
        <f aca="false">K4219 *M4219</f>
        <v>11687.5</v>
      </c>
      <c r="M4219" s="95" t="n">
        <v>0.25</v>
      </c>
      <c r="N4219" s="88" t="s">
        <v>31</v>
      </c>
      <c r="O4219" s="91" t="s">
        <v>218</v>
      </c>
      <c r="P4219" s="0" t="str">
        <f aca="false">RIGHT(H4219,LEN(H4219) - FIND(" ", H4219))</f>
        <v>Athletic Footwear</v>
      </c>
    </row>
    <row r="4220" customFormat="false" ht="14.25" hidden="false" customHeight="true" outlineLevel="0" collapsed="false">
      <c r="B4220" s="88" t="s">
        <v>30</v>
      </c>
      <c r="C4220" s="89" t="n">
        <v>1197831</v>
      </c>
      <c r="D4220" s="90" t="n">
        <v>44324</v>
      </c>
      <c r="E4220" s="88" t="s">
        <v>40</v>
      </c>
      <c r="F4220" s="88" t="s">
        <v>155</v>
      </c>
      <c r="G4220" s="88" t="s">
        <v>122</v>
      </c>
      <c r="H4220" s="91" t="s">
        <v>38</v>
      </c>
      <c r="I4220" s="92" t="n">
        <v>45</v>
      </c>
      <c r="J4220" s="93" t="n">
        <v>525</v>
      </c>
      <c r="K4220" s="94" t="n">
        <f aca="false">I4220 * J4220</f>
        <v>23625</v>
      </c>
      <c r="L4220" s="94" t="n">
        <f aca="false">K4220 *M4220</f>
        <v>14175</v>
      </c>
      <c r="M4220" s="95" t="n">
        <v>0.6</v>
      </c>
      <c r="N4220" s="88" t="s">
        <v>31</v>
      </c>
      <c r="O4220" s="91" t="s">
        <v>219</v>
      </c>
      <c r="P4220" s="0" t="str">
        <f aca="false">RIGHT(H4220,LEN(H4220) - FIND(" ", H4220))</f>
        <v>Apparel</v>
      </c>
    </row>
    <row r="4221" customFormat="false" ht="14.25" hidden="false" customHeight="true" outlineLevel="0" collapsed="false">
      <c r="B4221" s="88" t="s">
        <v>43</v>
      </c>
      <c r="C4221" s="89" t="n">
        <v>1185732</v>
      </c>
      <c r="D4221" s="90" t="n">
        <v>44324</v>
      </c>
      <c r="E4221" s="88" t="s">
        <v>26</v>
      </c>
      <c r="F4221" s="88" t="s">
        <v>50</v>
      </c>
      <c r="G4221" s="88" t="s">
        <v>67</v>
      </c>
      <c r="H4221" s="91" t="s">
        <v>32</v>
      </c>
      <c r="I4221" s="92" t="n">
        <v>55</v>
      </c>
      <c r="J4221" s="93" t="n">
        <v>870</v>
      </c>
      <c r="K4221" s="94" t="n">
        <f aca="false">I4221 * J4221</f>
        <v>47850</v>
      </c>
      <c r="L4221" s="94" t="n">
        <f aca="false">K4221 *M4221</f>
        <v>21532.5</v>
      </c>
      <c r="M4221" s="95" t="n">
        <v>0.45</v>
      </c>
      <c r="N4221" s="88" t="s">
        <v>14</v>
      </c>
      <c r="O4221" s="91" t="s">
        <v>218</v>
      </c>
      <c r="P4221" s="0" t="str">
        <f aca="false">RIGHT(H4221,LEN(H4221) - FIND(" ", H4221))</f>
        <v>Street Footwear</v>
      </c>
    </row>
    <row r="4222" customFormat="false" ht="14.25" hidden="false" customHeight="true" outlineLevel="0" collapsed="false">
      <c r="B4222" s="88" t="s">
        <v>43</v>
      </c>
      <c r="C4222" s="89" t="n">
        <v>1185732</v>
      </c>
      <c r="D4222" s="90" t="n">
        <v>44324</v>
      </c>
      <c r="E4222" s="88" t="s">
        <v>26</v>
      </c>
      <c r="F4222" s="88" t="s">
        <v>50</v>
      </c>
      <c r="G4222" s="88" t="s">
        <v>67</v>
      </c>
      <c r="H4222" s="91" t="s">
        <v>24</v>
      </c>
      <c r="I4222" s="92" t="n">
        <v>55</v>
      </c>
      <c r="J4222" s="93" t="n">
        <v>575</v>
      </c>
      <c r="K4222" s="94" t="n">
        <f aca="false">I4222 * J4222</f>
        <v>31625</v>
      </c>
      <c r="L4222" s="94" t="n">
        <f aca="false">K4222 *M4222</f>
        <v>11068.75</v>
      </c>
      <c r="M4222" s="95" t="n">
        <v>0.35</v>
      </c>
      <c r="N4222" s="88" t="s">
        <v>14</v>
      </c>
      <c r="O4222" s="91" t="s">
        <v>218</v>
      </c>
      <c r="P4222" s="0" t="str">
        <f aca="false">RIGHT(H4222,LEN(H4222) - FIND(" ", H4222))</f>
        <v>Athletic Footwear</v>
      </c>
    </row>
    <row r="4223" customFormat="false" ht="14.25" hidden="false" customHeight="true" outlineLevel="0" collapsed="false">
      <c r="B4223" s="88" t="s">
        <v>43</v>
      </c>
      <c r="C4223" s="89" t="n">
        <v>1185732</v>
      </c>
      <c r="D4223" s="90" t="n">
        <v>44324</v>
      </c>
      <c r="E4223" s="88" t="s">
        <v>26</v>
      </c>
      <c r="F4223" s="88" t="s">
        <v>50</v>
      </c>
      <c r="G4223" s="88" t="s">
        <v>67</v>
      </c>
      <c r="H4223" s="91" t="s">
        <v>48</v>
      </c>
      <c r="I4223" s="92" t="n">
        <v>50</v>
      </c>
      <c r="J4223" s="93" t="n">
        <v>550</v>
      </c>
      <c r="K4223" s="94" t="n">
        <f aca="false">I4223 * J4223</f>
        <v>27500</v>
      </c>
      <c r="L4223" s="94" t="n">
        <f aca="false">K4223 *M4223</f>
        <v>6875</v>
      </c>
      <c r="M4223" s="95" t="n">
        <v>0.25</v>
      </c>
      <c r="N4223" s="88" t="s">
        <v>14</v>
      </c>
      <c r="O4223" s="91" t="s">
        <v>219</v>
      </c>
      <c r="P4223" s="0" t="str">
        <f aca="false">RIGHT(H4223,LEN(H4223) - FIND(" ", H4223))</f>
        <v>Street Footwear</v>
      </c>
    </row>
    <row r="4224" customFormat="false" ht="14.25" hidden="false" customHeight="true" outlineLevel="0" collapsed="false">
      <c r="B4224" s="88" t="s">
        <v>43</v>
      </c>
      <c r="C4224" s="89" t="n">
        <v>1185732</v>
      </c>
      <c r="D4224" s="90" t="n">
        <v>44324</v>
      </c>
      <c r="E4224" s="88" t="s">
        <v>26</v>
      </c>
      <c r="F4224" s="88" t="s">
        <v>50</v>
      </c>
      <c r="G4224" s="88" t="s">
        <v>67</v>
      </c>
      <c r="H4224" s="91" t="s">
        <v>44</v>
      </c>
      <c r="I4224" s="92" t="n">
        <v>50</v>
      </c>
      <c r="J4224" s="93" t="n">
        <v>500</v>
      </c>
      <c r="K4224" s="94" t="n">
        <f aca="false">I4224 * J4224</f>
        <v>25000</v>
      </c>
      <c r="L4224" s="94" t="n">
        <f aca="false">K4224 *M4224</f>
        <v>7500</v>
      </c>
      <c r="M4224" s="95" t="n">
        <v>0.3</v>
      </c>
      <c r="N4224" s="88" t="s">
        <v>14</v>
      </c>
      <c r="O4224" s="91" t="s">
        <v>219</v>
      </c>
      <c r="P4224" s="0" t="str">
        <f aca="false">RIGHT(H4224,LEN(H4224) - FIND(" ", H4224))</f>
        <v>Athletic Footwear</v>
      </c>
    </row>
    <row r="4225" customFormat="false" ht="14.25" hidden="false" customHeight="true" outlineLevel="0" collapsed="false">
      <c r="B4225" s="88" t="s">
        <v>43</v>
      </c>
      <c r="C4225" s="89" t="n">
        <v>1185732</v>
      </c>
      <c r="D4225" s="90" t="n">
        <v>44324</v>
      </c>
      <c r="E4225" s="88" t="s">
        <v>26</v>
      </c>
      <c r="F4225" s="88" t="s">
        <v>50</v>
      </c>
      <c r="G4225" s="88" t="s">
        <v>67</v>
      </c>
      <c r="H4225" s="91" t="s">
        <v>16</v>
      </c>
      <c r="I4225" s="92" t="n">
        <v>60</v>
      </c>
      <c r="J4225" s="93" t="n">
        <v>525</v>
      </c>
      <c r="K4225" s="94" t="n">
        <f aca="false">I4225 * J4225</f>
        <v>31500</v>
      </c>
      <c r="L4225" s="94" t="n">
        <f aca="false">K4225 *M4225</f>
        <v>11025</v>
      </c>
      <c r="M4225" s="95" t="n">
        <v>0.35</v>
      </c>
      <c r="N4225" s="88" t="s">
        <v>14</v>
      </c>
      <c r="O4225" s="91" t="s">
        <v>218</v>
      </c>
      <c r="P4225" s="0" t="str">
        <f aca="false">RIGHT(H4225,LEN(H4225) - FIND(" ", H4225))</f>
        <v>Apparel</v>
      </c>
    </row>
    <row r="4226" customFormat="false" ht="14.25" hidden="false" customHeight="true" outlineLevel="0" collapsed="false">
      <c r="B4226" s="88" t="s">
        <v>43</v>
      </c>
      <c r="C4226" s="89" t="n">
        <v>1185732</v>
      </c>
      <c r="D4226" s="90" t="n">
        <v>44324</v>
      </c>
      <c r="E4226" s="88" t="s">
        <v>26</v>
      </c>
      <c r="F4226" s="88" t="s">
        <v>50</v>
      </c>
      <c r="G4226" s="88" t="s">
        <v>67</v>
      </c>
      <c r="H4226" s="91" t="s">
        <v>38</v>
      </c>
      <c r="I4226" s="92" t="n">
        <v>65</v>
      </c>
      <c r="J4226" s="93" t="n">
        <v>625</v>
      </c>
      <c r="K4226" s="94" t="n">
        <f aca="false">I4226 * J4226</f>
        <v>40625</v>
      </c>
      <c r="L4226" s="94" t="n">
        <f aca="false">K4226 *M4226</f>
        <v>20312.5</v>
      </c>
      <c r="M4226" s="95" t="n">
        <v>0.5</v>
      </c>
      <c r="N4226" s="88" t="s">
        <v>14</v>
      </c>
      <c r="O4226" s="91" t="s">
        <v>219</v>
      </c>
      <c r="P4226" s="0" t="str">
        <f aca="false">RIGHT(H4226,LEN(H4226) - FIND(" ", H4226))</f>
        <v>Apparel</v>
      </c>
    </row>
    <row r="4227" customFormat="false" ht="14.25" hidden="false" customHeight="true" outlineLevel="0" collapsed="false">
      <c r="B4227" s="88" t="s">
        <v>22</v>
      </c>
      <c r="C4227" s="89" t="n">
        <v>1189833</v>
      </c>
      <c r="D4227" s="90" t="n">
        <v>44324</v>
      </c>
      <c r="E4227" s="88" t="s">
        <v>18</v>
      </c>
      <c r="F4227" s="88" t="s">
        <v>19</v>
      </c>
      <c r="G4227" s="88" t="s">
        <v>129</v>
      </c>
      <c r="H4227" s="91" t="s">
        <v>24</v>
      </c>
      <c r="I4227" s="92" t="n">
        <v>50</v>
      </c>
      <c r="J4227" s="93" t="n">
        <v>247</v>
      </c>
      <c r="K4227" s="94" t="n">
        <f aca="false">I4227 * J4227</f>
        <v>12350</v>
      </c>
      <c r="L4227" s="94" t="n">
        <f aca="false">K4227 *M4227</f>
        <v>4569.5</v>
      </c>
      <c r="M4227" s="95" t="n">
        <v>0.37</v>
      </c>
      <c r="N4227" s="88" t="s">
        <v>23</v>
      </c>
      <c r="O4227" s="91" t="s">
        <v>218</v>
      </c>
      <c r="P4227" s="0" t="str">
        <f aca="false">RIGHT(H4227,LEN(H4227) - FIND(" ", H4227))</f>
        <v>Athletic Footwear</v>
      </c>
    </row>
    <row r="4228" customFormat="false" ht="14.25" hidden="false" customHeight="true" outlineLevel="0" collapsed="false">
      <c r="B4228" s="88" t="s">
        <v>30</v>
      </c>
      <c r="C4228" s="89" t="n">
        <v>1197831</v>
      </c>
      <c r="D4228" s="90" t="n">
        <v>44324</v>
      </c>
      <c r="E4228" s="88" t="s">
        <v>40</v>
      </c>
      <c r="F4228" s="88" t="s">
        <v>155</v>
      </c>
      <c r="G4228" s="88" t="s">
        <v>122</v>
      </c>
      <c r="H4228" s="91" t="s">
        <v>38</v>
      </c>
      <c r="I4228" s="92" t="n">
        <v>43</v>
      </c>
      <c r="J4228" s="93" t="n">
        <v>131</v>
      </c>
      <c r="K4228" s="94" t="n">
        <f aca="false">I4228 * J4228</f>
        <v>5633</v>
      </c>
      <c r="L4228" s="94" t="n">
        <f aca="false">K4228 *M4228</f>
        <v>3999.43</v>
      </c>
      <c r="M4228" s="95" t="n">
        <v>0.71</v>
      </c>
      <c r="N4228" s="88" t="s">
        <v>23</v>
      </c>
      <c r="O4228" s="91" t="s">
        <v>219</v>
      </c>
      <c r="P4228" s="0" t="str">
        <f aca="false">RIGHT(H4228,LEN(H4228) - FIND(" ", H4228))</f>
        <v>Apparel</v>
      </c>
    </row>
    <row r="4229" customFormat="false" ht="14.25" hidden="false" customHeight="true" outlineLevel="0" collapsed="false">
      <c r="B4229" s="88" t="s">
        <v>43</v>
      </c>
      <c r="C4229" s="89" t="n">
        <v>1185732</v>
      </c>
      <c r="D4229" s="90" t="n">
        <v>44324</v>
      </c>
      <c r="E4229" s="88" t="s">
        <v>26</v>
      </c>
      <c r="F4229" s="88" t="s">
        <v>50</v>
      </c>
      <c r="G4229" s="88" t="s">
        <v>67</v>
      </c>
      <c r="H4229" s="91" t="s">
        <v>32</v>
      </c>
      <c r="I4229" s="92" t="n">
        <v>50</v>
      </c>
      <c r="J4229" s="93" t="n">
        <v>261</v>
      </c>
      <c r="K4229" s="94" t="n">
        <f aca="false">I4229 * J4229</f>
        <v>13050</v>
      </c>
      <c r="L4229" s="94" t="n">
        <f aca="false">K4229 *M4229</f>
        <v>7830</v>
      </c>
      <c r="M4229" s="95" t="n">
        <v>0.6</v>
      </c>
      <c r="N4229" s="88" t="s">
        <v>23</v>
      </c>
      <c r="O4229" s="91" t="s">
        <v>218</v>
      </c>
      <c r="P4229" s="0" t="str">
        <f aca="false">RIGHT(H4229,LEN(H4229) - FIND(" ", H4229))</f>
        <v>Street Footwear</v>
      </c>
    </row>
    <row r="4230" customFormat="false" ht="14.25" hidden="false" customHeight="true" outlineLevel="0" collapsed="false">
      <c r="B4230" s="88" t="s">
        <v>43</v>
      </c>
      <c r="C4230" s="89" t="n">
        <v>1185732</v>
      </c>
      <c r="D4230" s="90" t="n">
        <v>44324</v>
      </c>
      <c r="E4230" s="88" t="s">
        <v>26</v>
      </c>
      <c r="F4230" s="88" t="s">
        <v>50</v>
      </c>
      <c r="G4230" s="88" t="s">
        <v>67</v>
      </c>
      <c r="H4230" s="91" t="s">
        <v>24</v>
      </c>
      <c r="I4230" s="92" t="n">
        <v>53</v>
      </c>
      <c r="J4230" s="93" t="n">
        <v>161</v>
      </c>
      <c r="K4230" s="94" t="n">
        <f aca="false">I4230 * J4230</f>
        <v>8533</v>
      </c>
      <c r="L4230" s="94" t="n">
        <f aca="false">K4230 *M4230</f>
        <v>4010.51</v>
      </c>
      <c r="M4230" s="95" t="n">
        <v>0.47</v>
      </c>
      <c r="N4230" s="88" t="s">
        <v>23</v>
      </c>
      <c r="O4230" s="91" t="s">
        <v>218</v>
      </c>
      <c r="P4230" s="0" t="str">
        <f aca="false">RIGHT(H4230,LEN(H4230) - FIND(" ", H4230))</f>
        <v>Athletic Footwear</v>
      </c>
    </row>
    <row r="4231" customFormat="false" ht="14.25" hidden="false" customHeight="true" outlineLevel="0" collapsed="false">
      <c r="B4231" s="88" t="s">
        <v>43</v>
      </c>
      <c r="C4231" s="89" t="n">
        <v>1185732</v>
      </c>
      <c r="D4231" s="90" t="n">
        <v>44324</v>
      </c>
      <c r="E4231" s="88" t="s">
        <v>26</v>
      </c>
      <c r="F4231" s="88" t="s">
        <v>50</v>
      </c>
      <c r="G4231" s="88" t="s">
        <v>67</v>
      </c>
      <c r="H4231" s="91" t="s">
        <v>48</v>
      </c>
      <c r="I4231" s="92" t="n">
        <v>49</v>
      </c>
      <c r="J4231" s="93" t="n">
        <v>160</v>
      </c>
      <c r="K4231" s="94" t="n">
        <f aca="false">I4231 * J4231</f>
        <v>7840</v>
      </c>
      <c r="L4231" s="94" t="n">
        <f aca="false">K4231 *M4231</f>
        <v>2822.4</v>
      </c>
      <c r="M4231" s="95" t="n">
        <v>0.36</v>
      </c>
      <c r="N4231" s="88" t="s">
        <v>23</v>
      </c>
      <c r="O4231" s="91" t="s">
        <v>219</v>
      </c>
      <c r="P4231" s="0" t="str">
        <f aca="false">RIGHT(H4231,LEN(H4231) - FIND(" ", H4231))</f>
        <v>Street Footwear</v>
      </c>
    </row>
    <row r="4232" customFormat="false" ht="14.25" hidden="false" customHeight="true" outlineLevel="0" collapsed="false">
      <c r="B4232" s="88" t="s">
        <v>43</v>
      </c>
      <c r="C4232" s="89" t="n">
        <v>1185732</v>
      </c>
      <c r="D4232" s="90" t="n">
        <v>44324</v>
      </c>
      <c r="E4232" s="88" t="s">
        <v>26</v>
      </c>
      <c r="F4232" s="88" t="s">
        <v>50</v>
      </c>
      <c r="G4232" s="88" t="s">
        <v>67</v>
      </c>
      <c r="H4232" s="91" t="s">
        <v>44</v>
      </c>
      <c r="I4232" s="92" t="n">
        <v>47</v>
      </c>
      <c r="J4232" s="93" t="n">
        <v>130</v>
      </c>
      <c r="K4232" s="94" t="n">
        <f aca="false">I4232 * J4232</f>
        <v>6110</v>
      </c>
      <c r="L4232" s="94" t="n">
        <f aca="false">K4232 *M4232</f>
        <v>2444</v>
      </c>
      <c r="M4232" s="95" t="n">
        <v>0.4</v>
      </c>
      <c r="N4232" s="88" t="s">
        <v>23</v>
      </c>
      <c r="O4232" s="91" t="s">
        <v>219</v>
      </c>
      <c r="P4232" s="0" t="str">
        <f aca="false">RIGHT(H4232,LEN(H4232) - FIND(" ", H4232))</f>
        <v>Athletic Footwear</v>
      </c>
    </row>
    <row r="4233" customFormat="false" ht="14.25" hidden="false" customHeight="true" outlineLevel="0" collapsed="false">
      <c r="B4233" s="88" t="s">
        <v>43</v>
      </c>
      <c r="C4233" s="89" t="n">
        <v>1185732</v>
      </c>
      <c r="D4233" s="90" t="n">
        <v>44324</v>
      </c>
      <c r="E4233" s="88" t="s">
        <v>26</v>
      </c>
      <c r="F4233" s="88" t="s">
        <v>50</v>
      </c>
      <c r="G4233" s="88" t="s">
        <v>67</v>
      </c>
      <c r="H4233" s="91" t="s">
        <v>16</v>
      </c>
      <c r="I4233" s="92" t="n">
        <v>56</v>
      </c>
      <c r="J4233" s="93" t="n">
        <v>137</v>
      </c>
      <c r="K4233" s="94" t="n">
        <f aca="false">I4233 * J4233</f>
        <v>7672</v>
      </c>
      <c r="L4233" s="94" t="n">
        <f aca="false">K4233 *M4233</f>
        <v>3759.28</v>
      </c>
      <c r="M4233" s="95" t="n">
        <v>0.49</v>
      </c>
      <c r="N4233" s="88" t="s">
        <v>23</v>
      </c>
      <c r="O4233" s="91" t="s">
        <v>218</v>
      </c>
      <c r="P4233" s="0" t="str">
        <f aca="false">RIGHT(H4233,LEN(H4233) - FIND(" ", H4233))</f>
        <v>Apparel</v>
      </c>
    </row>
    <row r="4234" customFormat="false" ht="14.25" hidden="false" customHeight="true" outlineLevel="0" collapsed="false">
      <c r="B4234" s="88" t="s">
        <v>43</v>
      </c>
      <c r="C4234" s="89" t="n">
        <v>1185732</v>
      </c>
      <c r="D4234" s="90" t="n">
        <v>44324</v>
      </c>
      <c r="E4234" s="88" t="s">
        <v>26</v>
      </c>
      <c r="F4234" s="88" t="s">
        <v>50</v>
      </c>
      <c r="G4234" s="88" t="s">
        <v>67</v>
      </c>
      <c r="H4234" s="91" t="s">
        <v>38</v>
      </c>
      <c r="I4234" s="92" t="n">
        <v>59</v>
      </c>
      <c r="J4234" s="93" t="n">
        <v>169</v>
      </c>
      <c r="K4234" s="94" t="n">
        <f aca="false">I4234 * J4234</f>
        <v>9971</v>
      </c>
      <c r="L4234" s="94" t="n">
        <f aca="false">K4234 *M4234</f>
        <v>6281.73</v>
      </c>
      <c r="M4234" s="95" t="n">
        <v>0.63</v>
      </c>
      <c r="N4234" s="88" t="s">
        <v>23</v>
      </c>
      <c r="O4234" s="91" t="s">
        <v>219</v>
      </c>
      <c r="P4234" s="0" t="str">
        <f aca="false">RIGHT(H4234,LEN(H4234) - FIND(" ", H4234))</f>
        <v>Apparel</v>
      </c>
    </row>
    <row r="4235" customFormat="false" ht="14.25" hidden="false" customHeight="true" outlineLevel="0" collapsed="false">
      <c r="B4235" s="88" t="s">
        <v>22</v>
      </c>
      <c r="C4235" s="89" t="n">
        <v>1189833</v>
      </c>
      <c r="D4235" s="90" t="n">
        <v>44324</v>
      </c>
      <c r="E4235" s="88" t="s">
        <v>18</v>
      </c>
      <c r="F4235" s="88" t="s">
        <v>19</v>
      </c>
      <c r="G4235" s="88" t="s">
        <v>129</v>
      </c>
      <c r="H4235" s="91" t="s">
        <v>24</v>
      </c>
      <c r="I4235" s="92" t="n">
        <v>39</v>
      </c>
      <c r="J4235" s="93" t="n">
        <v>264</v>
      </c>
      <c r="K4235" s="94" t="n">
        <f aca="false">I4235 * J4235</f>
        <v>10296</v>
      </c>
      <c r="L4235" s="94" t="n">
        <f aca="false">K4235 *M4235</f>
        <v>2779.92</v>
      </c>
      <c r="M4235" s="95" t="n">
        <v>0.27</v>
      </c>
      <c r="N4235" s="88" t="s">
        <v>31</v>
      </c>
      <c r="O4235" s="91" t="s">
        <v>218</v>
      </c>
      <c r="P4235" s="0" t="str">
        <f aca="false">RIGHT(H4235,LEN(H4235) - FIND(" ", H4235))</f>
        <v>Athletic Footwear</v>
      </c>
    </row>
    <row r="4236" customFormat="false" ht="14.25" hidden="false" customHeight="true" outlineLevel="0" collapsed="false">
      <c r="B4236" s="88" t="s">
        <v>30</v>
      </c>
      <c r="C4236" s="89" t="n">
        <v>1197831</v>
      </c>
      <c r="D4236" s="90" t="n">
        <v>44324</v>
      </c>
      <c r="E4236" s="88" t="s">
        <v>40</v>
      </c>
      <c r="F4236" s="88" t="s">
        <v>155</v>
      </c>
      <c r="G4236" s="88" t="s">
        <v>122</v>
      </c>
      <c r="H4236" s="91" t="s">
        <v>38</v>
      </c>
      <c r="I4236" s="92" t="n">
        <v>29</v>
      </c>
      <c r="J4236" s="93" t="n">
        <v>179</v>
      </c>
      <c r="K4236" s="94" t="n">
        <f aca="false">I4236 * J4236</f>
        <v>5191</v>
      </c>
      <c r="L4236" s="94" t="n">
        <f aca="false">K4236 *M4236</f>
        <v>3477.97</v>
      </c>
      <c r="M4236" s="95" t="n">
        <v>0.67</v>
      </c>
      <c r="N4236" s="88" t="s">
        <v>31</v>
      </c>
      <c r="O4236" s="91" t="s">
        <v>219</v>
      </c>
      <c r="P4236" s="0" t="str">
        <f aca="false">RIGHT(H4236,LEN(H4236) - FIND(" ", H4236))</f>
        <v>Apparel</v>
      </c>
    </row>
    <row r="4237" customFormat="false" ht="14.25" hidden="false" customHeight="true" outlineLevel="0" collapsed="false">
      <c r="B4237" s="88" t="s">
        <v>22</v>
      </c>
      <c r="C4237" s="89" t="n">
        <v>1189833</v>
      </c>
      <c r="D4237" s="90" t="n">
        <v>44325</v>
      </c>
      <c r="E4237" s="88" t="s">
        <v>18</v>
      </c>
      <c r="F4237" s="88" t="s">
        <v>19</v>
      </c>
      <c r="G4237" s="88" t="s">
        <v>129</v>
      </c>
      <c r="H4237" s="91" t="s">
        <v>48</v>
      </c>
      <c r="I4237" s="92" t="n">
        <v>50</v>
      </c>
      <c r="J4237" s="93" t="n">
        <v>700</v>
      </c>
      <c r="K4237" s="94" t="n">
        <f aca="false">I4237 * J4237</f>
        <v>35000</v>
      </c>
      <c r="L4237" s="94" t="n">
        <f aca="false">K4237 *M4237</f>
        <v>14000</v>
      </c>
      <c r="M4237" s="95" t="n">
        <v>0.4</v>
      </c>
      <c r="N4237" s="88" t="s">
        <v>31</v>
      </c>
      <c r="O4237" s="91" t="s">
        <v>219</v>
      </c>
      <c r="P4237" s="0" t="str">
        <f aca="false">RIGHT(H4237,LEN(H4237) - FIND(" ", H4237))</f>
        <v>Street Footwear</v>
      </c>
    </row>
    <row r="4238" customFormat="false" ht="14.25" hidden="false" customHeight="true" outlineLevel="0" collapsed="false">
      <c r="B4238" s="88" t="s">
        <v>30</v>
      </c>
      <c r="C4238" s="89" t="n">
        <v>1197831</v>
      </c>
      <c r="D4238" s="90" t="n">
        <v>44325</v>
      </c>
      <c r="E4238" s="88" t="s">
        <v>40</v>
      </c>
      <c r="F4238" s="88" t="s">
        <v>155</v>
      </c>
      <c r="G4238" s="88" t="s">
        <v>122</v>
      </c>
      <c r="H4238" s="91" t="s">
        <v>32</v>
      </c>
      <c r="I4238" s="92" t="n">
        <v>30</v>
      </c>
      <c r="J4238" s="93" t="n">
        <v>675</v>
      </c>
      <c r="K4238" s="94" t="n">
        <f aca="false">I4238 * J4238</f>
        <v>20250</v>
      </c>
      <c r="L4238" s="94" t="n">
        <f aca="false">K4238 *M4238</f>
        <v>9112.5</v>
      </c>
      <c r="M4238" s="95" t="n">
        <v>0.45</v>
      </c>
      <c r="N4238" s="88" t="s">
        <v>31</v>
      </c>
      <c r="O4238" s="91" t="s">
        <v>218</v>
      </c>
      <c r="P4238" s="0" t="str">
        <f aca="false">RIGHT(H4238,LEN(H4238) - FIND(" ", H4238))</f>
        <v>Street Footwear</v>
      </c>
    </row>
    <row r="4239" customFormat="false" ht="14.25" hidden="false" customHeight="true" outlineLevel="0" collapsed="false">
      <c r="B4239" s="88" t="s">
        <v>15</v>
      </c>
      <c r="C4239" s="89" t="n">
        <v>1185732</v>
      </c>
      <c r="D4239" s="90" t="n">
        <v>44325</v>
      </c>
      <c r="E4239" s="88" t="s">
        <v>29</v>
      </c>
      <c r="F4239" s="88" t="s">
        <v>143</v>
      </c>
      <c r="G4239" s="88" t="s">
        <v>104</v>
      </c>
      <c r="H4239" s="91" t="s">
        <v>32</v>
      </c>
      <c r="I4239" s="92" t="n">
        <v>45</v>
      </c>
      <c r="J4239" s="93" t="n">
        <v>795</v>
      </c>
      <c r="K4239" s="94" t="n">
        <f aca="false">I4239 * J4239</f>
        <v>35775</v>
      </c>
      <c r="L4239" s="94" t="n">
        <f aca="false">K4239 *M4239</f>
        <v>14310</v>
      </c>
      <c r="M4239" s="95" t="n">
        <v>0.4</v>
      </c>
      <c r="N4239" s="88" t="s">
        <v>23</v>
      </c>
      <c r="O4239" s="91" t="s">
        <v>218</v>
      </c>
      <c r="P4239" s="0" t="str">
        <f aca="false">RIGHT(H4239,LEN(H4239) - FIND(" ", H4239))</f>
        <v>Street Footwear</v>
      </c>
    </row>
    <row r="4240" customFormat="false" ht="14.25" hidden="false" customHeight="true" outlineLevel="0" collapsed="false">
      <c r="B4240" s="88" t="s">
        <v>15</v>
      </c>
      <c r="C4240" s="89" t="n">
        <v>1185732</v>
      </c>
      <c r="D4240" s="90" t="n">
        <v>44325</v>
      </c>
      <c r="E4240" s="88" t="s">
        <v>29</v>
      </c>
      <c r="F4240" s="88" t="s">
        <v>143</v>
      </c>
      <c r="G4240" s="88" t="s">
        <v>104</v>
      </c>
      <c r="H4240" s="91" t="s">
        <v>24</v>
      </c>
      <c r="I4240" s="92" t="n">
        <v>45</v>
      </c>
      <c r="J4240" s="93" t="n">
        <v>500</v>
      </c>
      <c r="K4240" s="94" t="n">
        <f aca="false">I4240 * J4240</f>
        <v>22500</v>
      </c>
      <c r="L4240" s="94" t="n">
        <f aca="false">K4240 *M4240</f>
        <v>7875</v>
      </c>
      <c r="M4240" s="95" t="n">
        <v>0.35</v>
      </c>
      <c r="N4240" s="88" t="s">
        <v>23</v>
      </c>
      <c r="O4240" s="91" t="s">
        <v>218</v>
      </c>
      <c r="P4240" s="0" t="str">
        <f aca="false">RIGHT(H4240,LEN(H4240) - FIND(" ", H4240))</f>
        <v>Athletic Footwear</v>
      </c>
    </row>
    <row r="4241" customFormat="false" ht="14.25" hidden="false" customHeight="true" outlineLevel="0" collapsed="false">
      <c r="B4241" s="88" t="s">
        <v>15</v>
      </c>
      <c r="C4241" s="89" t="n">
        <v>1185732</v>
      </c>
      <c r="D4241" s="90" t="n">
        <v>44325</v>
      </c>
      <c r="E4241" s="88" t="s">
        <v>29</v>
      </c>
      <c r="F4241" s="88" t="s">
        <v>143</v>
      </c>
      <c r="G4241" s="88" t="s">
        <v>104</v>
      </c>
      <c r="H4241" s="91" t="s">
        <v>48</v>
      </c>
      <c r="I4241" s="92" t="n">
        <v>40</v>
      </c>
      <c r="J4241" s="93" t="n">
        <v>475</v>
      </c>
      <c r="K4241" s="94" t="n">
        <f aca="false">I4241 * J4241</f>
        <v>19000</v>
      </c>
      <c r="L4241" s="94" t="n">
        <f aca="false">K4241 *M4241</f>
        <v>7600</v>
      </c>
      <c r="M4241" s="95" t="n">
        <v>0.4</v>
      </c>
      <c r="N4241" s="88" t="s">
        <v>23</v>
      </c>
      <c r="O4241" s="91" t="s">
        <v>219</v>
      </c>
      <c r="P4241" s="0" t="str">
        <f aca="false">RIGHT(H4241,LEN(H4241) - FIND(" ", H4241))</f>
        <v>Street Footwear</v>
      </c>
    </row>
    <row r="4242" customFormat="false" ht="14.25" hidden="false" customHeight="true" outlineLevel="0" collapsed="false">
      <c r="B4242" s="88" t="s">
        <v>15</v>
      </c>
      <c r="C4242" s="89" t="n">
        <v>1185732</v>
      </c>
      <c r="D4242" s="90" t="n">
        <v>44325</v>
      </c>
      <c r="E4242" s="88" t="s">
        <v>29</v>
      </c>
      <c r="F4242" s="88" t="s">
        <v>143</v>
      </c>
      <c r="G4242" s="88" t="s">
        <v>104</v>
      </c>
      <c r="H4242" s="91" t="s">
        <v>44</v>
      </c>
      <c r="I4242" s="92" t="n">
        <v>40</v>
      </c>
      <c r="J4242" s="93" t="n">
        <v>425</v>
      </c>
      <c r="K4242" s="94" t="n">
        <f aca="false">I4242 * J4242</f>
        <v>17000</v>
      </c>
      <c r="L4242" s="94" t="n">
        <f aca="false">K4242 *M4242</f>
        <v>6800</v>
      </c>
      <c r="M4242" s="95" t="n">
        <v>0.4</v>
      </c>
      <c r="N4242" s="88" t="s">
        <v>23</v>
      </c>
      <c r="O4242" s="91" t="s">
        <v>219</v>
      </c>
      <c r="P4242" s="0" t="str">
        <f aca="false">RIGHT(H4242,LEN(H4242) - FIND(" ", H4242))</f>
        <v>Athletic Footwear</v>
      </c>
    </row>
    <row r="4243" customFormat="false" ht="14.25" hidden="false" customHeight="true" outlineLevel="0" collapsed="false">
      <c r="B4243" s="88" t="s">
        <v>15</v>
      </c>
      <c r="C4243" s="89" t="n">
        <v>1185732</v>
      </c>
      <c r="D4243" s="90" t="n">
        <v>44325</v>
      </c>
      <c r="E4243" s="88" t="s">
        <v>29</v>
      </c>
      <c r="F4243" s="88" t="s">
        <v>143</v>
      </c>
      <c r="G4243" s="88" t="s">
        <v>104</v>
      </c>
      <c r="H4243" s="91" t="s">
        <v>16</v>
      </c>
      <c r="I4243" s="92" t="n">
        <v>50</v>
      </c>
      <c r="J4243" s="93" t="n">
        <v>450</v>
      </c>
      <c r="K4243" s="94" t="n">
        <f aca="false">I4243 * J4243</f>
        <v>22500</v>
      </c>
      <c r="L4243" s="94" t="n">
        <f aca="false">K4243 *M4243</f>
        <v>7875</v>
      </c>
      <c r="M4243" s="95" t="n">
        <v>0.35</v>
      </c>
      <c r="N4243" s="88" t="s">
        <v>23</v>
      </c>
      <c r="O4243" s="91" t="s">
        <v>218</v>
      </c>
      <c r="P4243" s="0" t="str">
        <f aca="false">RIGHT(H4243,LEN(H4243) - FIND(" ", H4243))</f>
        <v>Apparel</v>
      </c>
    </row>
    <row r="4244" customFormat="false" ht="14.25" hidden="false" customHeight="true" outlineLevel="0" collapsed="false">
      <c r="B4244" s="88" t="s">
        <v>15</v>
      </c>
      <c r="C4244" s="89" t="n">
        <v>1185732</v>
      </c>
      <c r="D4244" s="90" t="n">
        <v>44325</v>
      </c>
      <c r="E4244" s="88" t="s">
        <v>29</v>
      </c>
      <c r="F4244" s="88" t="s">
        <v>143</v>
      </c>
      <c r="G4244" s="88" t="s">
        <v>104</v>
      </c>
      <c r="H4244" s="91" t="s">
        <v>38</v>
      </c>
      <c r="I4244" s="92" t="n">
        <v>55</v>
      </c>
      <c r="J4244" s="93" t="n">
        <v>550</v>
      </c>
      <c r="K4244" s="94" t="n">
        <f aca="false">I4244 * J4244</f>
        <v>30250</v>
      </c>
      <c r="L4244" s="94" t="n">
        <f aca="false">K4244 *M4244</f>
        <v>15125</v>
      </c>
      <c r="M4244" s="95" t="n">
        <v>0.5</v>
      </c>
      <c r="N4244" s="88" t="s">
        <v>23</v>
      </c>
      <c r="O4244" s="91" t="s">
        <v>219</v>
      </c>
      <c r="P4244" s="0" t="str">
        <f aca="false">RIGHT(H4244,LEN(H4244) - FIND(" ", H4244))</f>
        <v>Apparel</v>
      </c>
    </row>
    <row r="4245" customFormat="false" ht="14.25" hidden="false" customHeight="true" outlineLevel="0" collapsed="false">
      <c r="B4245" s="88" t="s">
        <v>22</v>
      </c>
      <c r="C4245" s="89" t="n">
        <v>1189833</v>
      </c>
      <c r="D4245" s="90" t="n">
        <v>44325</v>
      </c>
      <c r="E4245" s="88" t="s">
        <v>18</v>
      </c>
      <c r="F4245" s="88" t="s">
        <v>19</v>
      </c>
      <c r="G4245" s="88" t="s">
        <v>129</v>
      </c>
      <c r="H4245" s="91" t="s">
        <v>48</v>
      </c>
      <c r="I4245" s="92" t="n">
        <v>46</v>
      </c>
      <c r="J4245" s="93" t="n">
        <v>196</v>
      </c>
      <c r="K4245" s="94" t="n">
        <f aca="false">I4245 * J4245</f>
        <v>9016</v>
      </c>
      <c r="L4245" s="94" t="n">
        <f aca="false">K4245 *M4245</f>
        <v>4508</v>
      </c>
      <c r="M4245" s="95" t="n">
        <v>0.5</v>
      </c>
      <c r="N4245" s="88" t="s">
        <v>23</v>
      </c>
      <c r="O4245" s="91" t="s">
        <v>219</v>
      </c>
      <c r="P4245" s="0" t="str">
        <f aca="false">RIGHT(H4245,LEN(H4245) - FIND(" ", H4245))</f>
        <v>Street Footwear</v>
      </c>
    </row>
    <row r="4246" customFormat="false" ht="14.25" hidden="false" customHeight="true" outlineLevel="0" collapsed="false">
      <c r="B4246" s="88" t="s">
        <v>30</v>
      </c>
      <c r="C4246" s="89" t="n">
        <v>1197831</v>
      </c>
      <c r="D4246" s="90" t="n">
        <v>44325</v>
      </c>
      <c r="E4246" s="88" t="s">
        <v>40</v>
      </c>
      <c r="F4246" s="88" t="s">
        <v>155</v>
      </c>
      <c r="G4246" s="88" t="s">
        <v>122</v>
      </c>
      <c r="H4246" s="91" t="s">
        <v>32</v>
      </c>
      <c r="I4246" s="92" t="n">
        <v>29</v>
      </c>
      <c r="J4246" s="93" t="n">
        <v>196</v>
      </c>
      <c r="K4246" s="94" t="n">
        <f aca="false">I4246 * J4246</f>
        <v>5684</v>
      </c>
      <c r="L4246" s="94" t="n">
        <f aca="false">K4246 *M4246</f>
        <v>3183.04</v>
      </c>
      <c r="M4246" s="95" t="n">
        <v>0.56</v>
      </c>
      <c r="N4246" s="88" t="s">
        <v>23</v>
      </c>
      <c r="O4246" s="91" t="s">
        <v>218</v>
      </c>
      <c r="P4246" s="0" t="str">
        <f aca="false">RIGHT(H4246,LEN(H4246) - FIND(" ", H4246))</f>
        <v>Street Footwear</v>
      </c>
    </row>
    <row r="4247" customFormat="false" ht="14.25" hidden="false" customHeight="true" outlineLevel="0" collapsed="false">
      <c r="B4247" s="88" t="s">
        <v>15</v>
      </c>
      <c r="C4247" s="89" t="n">
        <v>1185732</v>
      </c>
      <c r="D4247" s="90" t="n">
        <v>44325</v>
      </c>
      <c r="E4247" s="88" t="s">
        <v>29</v>
      </c>
      <c r="F4247" s="88" t="s">
        <v>143</v>
      </c>
      <c r="G4247" s="88" t="s">
        <v>104</v>
      </c>
      <c r="H4247" s="91" t="s">
        <v>32</v>
      </c>
      <c r="I4247" s="92" t="n">
        <v>42</v>
      </c>
      <c r="J4247" s="93" t="n">
        <v>207</v>
      </c>
      <c r="K4247" s="94" t="n">
        <f aca="false">I4247 * J4247</f>
        <v>8694</v>
      </c>
      <c r="L4247" s="94" t="n">
        <f aca="false">K4247 *M4247</f>
        <v>4347</v>
      </c>
      <c r="M4247" s="95" t="n">
        <v>0.5</v>
      </c>
      <c r="N4247" s="88" t="s">
        <v>23</v>
      </c>
      <c r="O4247" s="91" t="s">
        <v>218</v>
      </c>
      <c r="P4247" s="0" t="str">
        <f aca="false">RIGHT(H4247,LEN(H4247) - FIND(" ", H4247))</f>
        <v>Street Footwear</v>
      </c>
    </row>
    <row r="4248" customFormat="false" ht="14.25" hidden="false" customHeight="true" outlineLevel="0" collapsed="false">
      <c r="B4248" s="88" t="s">
        <v>15</v>
      </c>
      <c r="C4248" s="89" t="n">
        <v>1185732</v>
      </c>
      <c r="D4248" s="90" t="n">
        <v>44325</v>
      </c>
      <c r="E4248" s="88" t="s">
        <v>29</v>
      </c>
      <c r="F4248" s="88" t="s">
        <v>143</v>
      </c>
      <c r="G4248" s="88" t="s">
        <v>104</v>
      </c>
      <c r="H4248" s="91" t="s">
        <v>24</v>
      </c>
      <c r="I4248" s="92" t="n">
        <v>44</v>
      </c>
      <c r="J4248" s="93" t="n">
        <v>135</v>
      </c>
      <c r="K4248" s="94" t="n">
        <f aca="false">I4248 * J4248</f>
        <v>5940</v>
      </c>
      <c r="L4248" s="94" t="n">
        <f aca="false">K4248 *M4248</f>
        <v>2910.6</v>
      </c>
      <c r="M4248" s="95" t="n">
        <v>0.49</v>
      </c>
      <c r="N4248" s="88" t="s">
        <v>23</v>
      </c>
      <c r="O4248" s="91" t="s">
        <v>218</v>
      </c>
      <c r="P4248" s="0" t="str">
        <f aca="false">RIGHT(H4248,LEN(H4248) - FIND(" ", H4248))</f>
        <v>Athletic Footwear</v>
      </c>
    </row>
    <row r="4249" customFormat="false" ht="14.25" hidden="false" customHeight="true" outlineLevel="0" collapsed="false">
      <c r="B4249" s="88" t="s">
        <v>15</v>
      </c>
      <c r="C4249" s="89" t="n">
        <v>1185732</v>
      </c>
      <c r="D4249" s="90" t="n">
        <v>44325</v>
      </c>
      <c r="E4249" s="88" t="s">
        <v>29</v>
      </c>
      <c r="F4249" s="88" t="s">
        <v>143</v>
      </c>
      <c r="G4249" s="88" t="s">
        <v>104</v>
      </c>
      <c r="H4249" s="91" t="s">
        <v>48</v>
      </c>
      <c r="I4249" s="92" t="n">
        <v>39</v>
      </c>
      <c r="J4249" s="93" t="n">
        <v>143</v>
      </c>
      <c r="K4249" s="94" t="n">
        <f aca="false">I4249 * J4249</f>
        <v>5577</v>
      </c>
      <c r="L4249" s="94" t="n">
        <f aca="false">K4249 *M4249</f>
        <v>2844.27</v>
      </c>
      <c r="M4249" s="95" t="n">
        <v>0.51</v>
      </c>
      <c r="N4249" s="88" t="s">
        <v>23</v>
      </c>
      <c r="O4249" s="91" t="s">
        <v>219</v>
      </c>
      <c r="P4249" s="0" t="str">
        <f aca="false">RIGHT(H4249,LEN(H4249) - FIND(" ", H4249))</f>
        <v>Street Footwear</v>
      </c>
    </row>
    <row r="4250" customFormat="false" ht="14.25" hidden="false" customHeight="true" outlineLevel="0" collapsed="false">
      <c r="B4250" s="88" t="s">
        <v>15</v>
      </c>
      <c r="C4250" s="89" t="n">
        <v>1185732</v>
      </c>
      <c r="D4250" s="90" t="n">
        <v>44325</v>
      </c>
      <c r="E4250" s="88" t="s">
        <v>29</v>
      </c>
      <c r="F4250" s="88" t="s">
        <v>143</v>
      </c>
      <c r="G4250" s="88" t="s">
        <v>104</v>
      </c>
      <c r="H4250" s="91" t="s">
        <v>44</v>
      </c>
      <c r="I4250" s="92" t="n">
        <v>38</v>
      </c>
      <c r="J4250" s="93" t="n">
        <v>123</v>
      </c>
      <c r="K4250" s="94" t="n">
        <f aca="false">I4250 * J4250</f>
        <v>4674</v>
      </c>
      <c r="L4250" s="94" t="n">
        <f aca="false">K4250 *M4250</f>
        <v>2570.7</v>
      </c>
      <c r="M4250" s="95" t="n">
        <v>0.55</v>
      </c>
      <c r="N4250" s="88" t="s">
        <v>23</v>
      </c>
      <c r="O4250" s="91" t="s">
        <v>219</v>
      </c>
      <c r="P4250" s="0" t="str">
        <f aca="false">RIGHT(H4250,LEN(H4250) - FIND(" ", H4250))</f>
        <v>Athletic Footwear</v>
      </c>
    </row>
    <row r="4251" customFormat="false" ht="14.25" hidden="false" customHeight="true" outlineLevel="0" collapsed="false">
      <c r="B4251" s="88" t="s">
        <v>15</v>
      </c>
      <c r="C4251" s="89" t="n">
        <v>1185732</v>
      </c>
      <c r="D4251" s="90" t="n">
        <v>44325</v>
      </c>
      <c r="E4251" s="88" t="s">
        <v>29</v>
      </c>
      <c r="F4251" s="88" t="s">
        <v>143</v>
      </c>
      <c r="G4251" s="88" t="s">
        <v>104</v>
      </c>
      <c r="H4251" s="91" t="s">
        <v>16</v>
      </c>
      <c r="I4251" s="92" t="n">
        <v>49</v>
      </c>
      <c r="J4251" s="93" t="n">
        <v>126</v>
      </c>
      <c r="K4251" s="94" t="n">
        <f aca="false">I4251 * J4251</f>
        <v>6174</v>
      </c>
      <c r="L4251" s="94" t="n">
        <f aca="false">K4251 *M4251</f>
        <v>2840.04</v>
      </c>
      <c r="M4251" s="95" t="n">
        <v>0.46</v>
      </c>
      <c r="N4251" s="88" t="s">
        <v>23</v>
      </c>
      <c r="O4251" s="91" t="s">
        <v>218</v>
      </c>
      <c r="P4251" s="0" t="str">
        <f aca="false">RIGHT(H4251,LEN(H4251) - FIND(" ", H4251))</f>
        <v>Apparel</v>
      </c>
    </row>
    <row r="4252" customFormat="false" ht="14.25" hidden="false" customHeight="true" outlineLevel="0" collapsed="false">
      <c r="B4252" s="88" t="s">
        <v>15</v>
      </c>
      <c r="C4252" s="89" t="n">
        <v>1185732</v>
      </c>
      <c r="D4252" s="90" t="n">
        <v>44325</v>
      </c>
      <c r="E4252" s="88" t="s">
        <v>29</v>
      </c>
      <c r="F4252" s="88" t="s">
        <v>143</v>
      </c>
      <c r="G4252" s="88" t="s">
        <v>104</v>
      </c>
      <c r="H4252" s="91" t="s">
        <v>38</v>
      </c>
      <c r="I4252" s="92" t="n">
        <v>53</v>
      </c>
      <c r="J4252" s="93" t="n">
        <v>143</v>
      </c>
      <c r="K4252" s="94" t="n">
        <f aca="false">I4252 * J4252</f>
        <v>7579</v>
      </c>
      <c r="L4252" s="94" t="n">
        <f aca="false">K4252 *M4252</f>
        <v>4850.56</v>
      </c>
      <c r="M4252" s="95" t="n">
        <v>0.64</v>
      </c>
      <c r="N4252" s="88" t="s">
        <v>23</v>
      </c>
      <c r="O4252" s="91" t="s">
        <v>219</v>
      </c>
      <c r="P4252" s="0" t="str">
        <f aca="false">RIGHT(H4252,LEN(H4252) - FIND(" ", H4252))</f>
        <v>Apparel</v>
      </c>
    </row>
    <row r="4253" customFormat="false" ht="14.25" hidden="false" customHeight="true" outlineLevel="0" collapsed="false">
      <c r="B4253" s="88" t="s">
        <v>22</v>
      </c>
      <c r="C4253" s="89" t="n">
        <v>1189833</v>
      </c>
      <c r="D4253" s="90" t="n">
        <v>44325</v>
      </c>
      <c r="E4253" s="88" t="s">
        <v>18</v>
      </c>
      <c r="F4253" s="88" t="s">
        <v>19</v>
      </c>
      <c r="G4253" s="88" t="s">
        <v>129</v>
      </c>
      <c r="H4253" s="91" t="s">
        <v>48</v>
      </c>
      <c r="I4253" s="92" t="n">
        <v>38</v>
      </c>
      <c r="J4253" s="93" t="n">
        <v>210</v>
      </c>
      <c r="K4253" s="94" t="n">
        <f aca="false">I4253 * J4253</f>
        <v>7980</v>
      </c>
      <c r="L4253" s="94" t="n">
        <f aca="false">K4253 *M4253</f>
        <v>3591</v>
      </c>
      <c r="M4253" s="95" t="n">
        <v>0.45</v>
      </c>
      <c r="N4253" s="88" t="s">
        <v>31</v>
      </c>
      <c r="O4253" s="91" t="s">
        <v>219</v>
      </c>
      <c r="P4253" s="0" t="str">
        <f aca="false">RIGHT(H4253,LEN(H4253) - FIND(" ", H4253))</f>
        <v>Street Footwear</v>
      </c>
    </row>
    <row r="4254" customFormat="false" ht="14.25" hidden="false" customHeight="true" outlineLevel="0" collapsed="false">
      <c r="B4254" s="88" t="s">
        <v>30</v>
      </c>
      <c r="C4254" s="89" t="n">
        <v>1197831</v>
      </c>
      <c r="D4254" s="90" t="n">
        <v>44325</v>
      </c>
      <c r="E4254" s="88" t="s">
        <v>40</v>
      </c>
      <c r="F4254" s="88" t="s">
        <v>155</v>
      </c>
      <c r="G4254" s="88" t="s">
        <v>122</v>
      </c>
      <c r="H4254" s="91" t="s">
        <v>32</v>
      </c>
      <c r="I4254" s="92" t="n">
        <v>24</v>
      </c>
      <c r="J4254" s="93" t="n">
        <v>203</v>
      </c>
      <c r="K4254" s="94" t="n">
        <f aca="false">I4254 * J4254</f>
        <v>4872</v>
      </c>
      <c r="L4254" s="94" t="n">
        <f aca="false">K4254 *M4254</f>
        <v>2338.56</v>
      </c>
      <c r="M4254" s="95" t="n">
        <v>0.48</v>
      </c>
      <c r="N4254" s="88" t="s">
        <v>31</v>
      </c>
      <c r="O4254" s="91" t="s">
        <v>218</v>
      </c>
      <c r="P4254" s="0" t="str">
        <f aca="false">RIGHT(H4254,LEN(H4254) - FIND(" ", H4254))</f>
        <v>Street Footwear</v>
      </c>
    </row>
    <row r="4255" customFormat="false" ht="14.25" hidden="false" customHeight="true" outlineLevel="0" collapsed="false">
      <c r="B4255" s="88" t="s">
        <v>22</v>
      </c>
      <c r="C4255" s="89" t="n">
        <v>1189833</v>
      </c>
      <c r="D4255" s="90" t="n">
        <v>44326</v>
      </c>
      <c r="E4255" s="88" t="s">
        <v>18</v>
      </c>
      <c r="F4255" s="88" t="s">
        <v>19</v>
      </c>
      <c r="G4255" s="88" t="s">
        <v>129</v>
      </c>
      <c r="H4255" s="91" t="s">
        <v>44</v>
      </c>
      <c r="I4255" s="92" t="n">
        <v>50</v>
      </c>
      <c r="J4255" s="93" t="n">
        <v>650</v>
      </c>
      <c r="K4255" s="94" t="n">
        <f aca="false">I4255 * J4255</f>
        <v>32500</v>
      </c>
      <c r="L4255" s="94" t="n">
        <f aca="false">K4255 *M4255</f>
        <v>11375</v>
      </c>
      <c r="M4255" s="95" t="n">
        <v>0.35</v>
      </c>
      <c r="N4255" s="88" t="s">
        <v>31</v>
      </c>
      <c r="O4255" s="91" t="s">
        <v>219</v>
      </c>
      <c r="P4255" s="0" t="str">
        <f aca="false">RIGHT(H4255,LEN(H4255) - FIND(" ", H4255))</f>
        <v>Athletic Footwear</v>
      </c>
    </row>
    <row r="4256" customFormat="false" ht="14.25" hidden="false" customHeight="true" outlineLevel="0" collapsed="false">
      <c r="B4256" s="88" t="s">
        <v>30</v>
      </c>
      <c r="C4256" s="89" t="n">
        <v>1197831</v>
      </c>
      <c r="D4256" s="90" t="n">
        <v>44326</v>
      </c>
      <c r="E4256" s="88" t="s">
        <v>40</v>
      </c>
      <c r="F4256" s="88" t="s">
        <v>155</v>
      </c>
      <c r="G4256" s="88" t="s">
        <v>122</v>
      </c>
      <c r="H4256" s="91" t="s">
        <v>24</v>
      </c>
      <c r="I4256" s="92" t="n">
        <v>30</v>
      </c>
      <c r="J4256" s="93" t="n">
        <v>675</v>
      </c>
      <c r="K4256" s="94" t="n">
        <f aca="false">I4256 * J4256</f>
        <v>20250</v>
      </c>
      <c r="L4256" s="94" t="n">
        <f aca="false">K4256 *M4256</f>
        <v>9112.5</v>
      </c>
      <c r="M4256" s="95" t="n">
        <v>0.45</v>
      </c>
      <c r="N4256" s="88" t="s">
        <v>31</v>
      </c>
      <c r="O4256" s="91" t="s">
        <v>218</v>
      </c>
      <c r="P4256" s="0" t="str">
        <f aca="false">RIGHT(H4256,LEN(H4256) - FIND(" ", H4256))</f>
        <v>Athletic Footwear</v>
      </c>
    </row>
    <row r="4257" customFormat="false" ht="14.25" hidden="false" customHeight="true" outlineLevel="0" collapsed="false">
      <c r="B4257" s="88" t="s">
        <v>22</v>
      </c>
      <c r="C4257" s="89" t="n">
        <v>1185732</v>
      </c>
      <c r="D4257" s="90" t="n">
        <v>44326</v>
      </c>
      <c r="E4257" s="88" t="s">
        <v>18</v>
      </c>
      <c r="F4257" s="88" t="s">
        <v>167</v>
      </c>
      <c r="G4257" s="88" t="s">
        <v>99</v>
      </c>
      <c r="H4257" s="91" t="s">
        <v>32</v>
      </c>
      <c r="I4257" s="92" t="n">
        <v>50</v>
      </c>
      <c r="J4257" s="93" t="n">
        <v>820</v>
      </c>
      <c r="K4257" s="94" t="n">
        <f aca="false">I4257 * J4257</f>
        <v>41000</v>
      </c>
      <c r="L4257" s="94" t="n">
        <f aca="false">K4257 *M4257</f>
        <v>20500</v>
      </c>
      <c r="M4257" s="95" t="n">
        <v>0.5</v>
      </c>
      <c r="N4257" s="88" t="s">
        <v>14</v>
      </c>
      <c r="O4257" s="91" t="s">
        <v>218</v>
      </c>
      <c r="P4257" s="0" t="str">
        <f aca="false">RIGHT(H4257,LEN(H4257) - FIND(" ", H4257))</f>
        <v>Street Footwear</v>
      </c>
    </row>
    <row r="4258" customFormat="false" ht="14.25" hidden="false" customHeight="true" outlineLevel="0" collapsed="false">
      <c r="B4258" s="88" t="s">
        <v>22</v>
      </c>
      <c r="C4258" s="89" t="n">
        <v>1185732</v>
      </c>
      <c r="D4258" s="90" t="n">
        <v>44326</v>
      </c>
      <c r="E4258" s="88" t="s">
        <v>18</v>
      </c>
      <c r="F4258" s="88" t="s">
        <v>167</v>
      </c>
      <c r="G4258" s="88" t="s">
        <v>99</v>
      </c>
      <c r="H4258" s="91" t="s">
        <v>24</v>
      </c>
      <c r="I4258" s="92" t="n">
        <v>45</v>
      </c>
      <c r="J4258" s="93" t="n">
        <v>525</v>
      </c>
      <c r="K4258" s="94" t="n">
        <f aca="false">I4258 * J4258</f>
        <v>23625</v>
      </c>
      <c r="L4258" s="94" t="n">
        <f aca="false">K4258 *M4258</f>
        <v>7087.5</v>
      </c>
      <c r="M4258" s="95" t="n">
        <v>0.3</v>
      </c>
      <c r="N4258" s="88" t="s">
        <v>14</v>
      </c>
      <c r="O4258" s="91" t="s">
        <v>218</v>
      </c>
      <c r="P4258" s="0" t="str">
        <f aca="false">RIGHT(H4258,LEN(H4258) - FIND(" ", H4258))</f>
        <v>Athletic Footwear</v>
      </c>
    </row>
    <row r="4259" customFormat="false" ht="14.25" hidden="false" customHeight="true" outlineLevel="0" collapsed="false">
      <c r="B4259" s="88" t="s">
        <v>22</v>
      </c>
      <c r="C4259" s="89" t="n">
        <v>1185732</v>
      </c>
      <c r="D4259" s="90" t="n">
        <v>44326</v>
      </c>
      <c r="E4259" s="88" t="s">
        <v>18</v>
      </c>
      <c r="F4259" s="88" t="s">
        <v>167</v>
      </c>
      <c r="G4259" s="88" t="s">
        <v>99</v>
      </c>
      <c r="H4259" s="91" t="s">
        <v>48</v>
      </c>
      <c r="I4259" s="92" t="n">
        <v>40</v>
      </c>
      <c r="J4259" s="93" t="n">
        <v>500</v>
      </c>
      <c r="K4259" s="94" t="n">
        <f aca="false">I4259 * J4259</f>
        <v>20000</v>
      </c>
      <c r="L4259" s="94" t="n">
        <f aca="false">K4259 *M4259</f>
        <v>7000</v>
      </c>
      <c r="M4259" s="95" t="n">
        <v>0.35</v>
      </c>
      <c r="N4259" s="88" t="s">
        <v>14</v>
      </c>
      <c r="O4259" s="91" t="s">
        <v>219</v>
      </c>
      <c r="P4259" s="0" t="str">
        <f aca="false">RIGHT(H4259,LEN(H4259) - FIND(" ", H4259))</f>
        <v>Street Footwear</v>
      </c>
    </row>
    <row r="4260" customFormat="false" ht="14.25" hidden="false" customHeight="true" outlineLevel="0" collapsed="false">
      <c r="B4260" s="88" t="s">
        <v>22</v>
      </c>
      <c r="C4260" s="89" t="n">
        <v>1185732</v>
      </c>
      <c r="D4260" s="90" t="n">
        <v>44326</v>
      </c>
      <c r="E4260" s="88" t="s">
        <v>18</v>
      </c>
      <c r="F4260" s="88" t="s">
        <v>167</v>
      </c>
      <c r="G4260" s="88" t="s">
        <v>99</v>
      </c>
      <c r="H4260" s="91" t="s">
        <v>44</v>
      </c>
      <c r="I4260" s="92" t="n">
        <v>40</v>
      </c>
      <c r="J4260" s="93" t="n">
        <v>450</v>
      </c>
      <c r="K4260" s="94" t="n">
        <f aca="false">I4260 * J4260</f>
        <v>18000</v>
      </c>
      <c r="L4260" s="94" t="n">
        <f aca="false">K4260 *M4260</f>
        <v>6300</v>
      </c>
      <c r="M4260" s="95" t="n">
        <v>0.35</v>
      </c>
      <c r="N4260" s="88" t="s">
        <v>14</v>
      </c>
      <c r="O4260" s="91" t="s">
        <v>219</v>
      </c>
      <c r="P4260" s="0" t="str">
        <f aca="false">RIGHT(H4260,LEN(H4260) - FIND(" ", H4260))</f>
        <v>Athletic Footwear</v>
      </c>
    </row>
    <row r="4261" customFormat="false" ht="14.25" hidden="false" customHeight="true" outlineLevel="0" collapsed="false">
      <c r="B4261" s="88" t="s">
        <v>22</v>
      </c>
      <c r="C4261" s="89" t="n">
        <v>1185732</v>
      </c>
      <c r="D4261" s="90" t="n">
        <v>44326</v>
      </c>
      <c r="E4261" s="88" t="s">
        <v>18</v>
      </c>
      <c r="F4261" s="88" t="s">
        <v>167</v>
      </c>
      <c r="G4261" s="88" t="s">
        <v>99</v>
      </c>
      <c r="H4261" s="91" t="s">
        <v>16</v>
      </c>
      <c r="I4261" s="92" t="n">
        <v>50</v>
      </c>
      <c r="J4261" s="93" t="n">
        <v>475</v>
      </c>
      <c r="K4261" s="94" t="n">
        <f aca="false">I4261 * J4261</f>
        <v>23750</v>
      </c>
      <c r="L4261" s="94" t="n">
        <f aca="false">K4261 *M4261</f>
        <v>7125</v>
      </c>
      <c r="M4261" s="95" t="n">
        <v>0.3</v>
      </c>
      <c r="N4261" s="88" t="s">
        <v>14</v>
      </c>
      <c r="O4261" s="91" t="s">
        <v>218</v>
      </c>
      <c r="P4261" s="0" t="str">
        <f aca="false">RIGHT(H4261,LEN(H4261) - FIND(" ", H4261))</f>
        <v>Apparel</v>
      </c>
    </row>
    <row r="4262" customFormat="false" ht="14.25" hidden="false" customHeight="true" outlineLevel="0" collapsed="false">
      <c r="B4262" s="88" t="s">
        <v>22</v>
      </c>
      <c r="C4262" s="89" t="n">
        <v>1185732</v>
      </c>
      <c r="D4262" s="90" t="n">
        <v>44326</v>
      </c>
      <c r="E4262" s="88" t="s">
        <v>18</v>
      </c>
      <c r="F4262" s="88" t="s">
        <v>167</v>
      </c>
      <c r="G4262" s="88" t="s">
        <v>99</v>
      </c>
      <c r="H4262" s="91" t="s">
        <v>38</v>
      </c>
      <c r="I4262" s="92" t="n">
        <v>55</v>
      </c>
      <c r="J4262" s="93" t="n">
        <v>600</v>
      </c>
      <c r="K4262" s="94" t="n">
        <f aca="false">I4262 * J4262</f>
        <v>33000</v>
      </c>
      <c r="L4262" s="94" t="n">
        <f aca="false">K4262 *M4262</f>
        <v>8250</v>
      </c>
      <c r="M4262" s="95" t="n">
        <v>0.25</v>
      </c>
      <c r="N4262" s="88" t="s">
        <v>14</v>
      </c>
      <c r="O4262" s="91" t="s">
        <v>219</v>
      </c>
      <c r="P4262" s="0" t="str">
        <f aca="false">RIGHT(H4262,LEN(H4262) - FIND(" ", H4262))</f>
        <v>Apparel</v>
      </c>
    </row>
    <row r="4263" customFormat="false" ht="14.25" hidden="false" customHeight="true" outlineLevel="0" collapsed="false">
      <c r="B4263" s="88" t="s">
        <v>30</v>
      </c>
      <c r="C4263" s="89" t="n">
        <v>1185732</v>
      </c>
      <c r="D4263" s="90" t="n">
        <v>44326</v>
      </c>
      <c r="E4263" s="88" t="s">
        <v>29</v>
      </c>
      <c r="F4263" s="88" t="s">
        <v>141</v>
      </c>
      <c r="G4263" s="88" t="s">
        <v>112</v>
      </c>
      <c r="H4263" s="91" t="s">
        <v>32</v>
      </c>
      <c r="I4263" s="92" t="n">
        <v>60</v>
      </c>
      <c r="J4263" s="93" t="n">
        <v>495</v>
      </c>
      <c r="K4263" s="94" t="n">
        <f aca="false">I4263 * J4263</f>
        <v>29700</v>
      </c>
      <c r="L4263" s="94" t="n">
        <f aca="false">K4263 *M4263</f>
        <v>10395</v>
      </c>
      <c r="M4263" s="95" t="n">
        <v>0.35</v>
      </c>
      <c r="N4263" s="88" t="s">
        <v>14</v>
      </c>
      <c r="O4263" s="91" t="s">
        <v>218</v>
      </c>
      <c r="P4263" s="0" t="str">
        <f aca="false">RIGHT(H4263,LEN(H4263) - FIND(" ", H4263))</f>
        <v>Street Footwear</v>
      </c>
    </row>
    <row r="4264" customFormat="false" ht="14.25" hidden="false" customHeight="true" outlineLevel="0" collapsed="false">
      <c r="B4264" s="88" t="s">
        <v>30</v>
      </c>
      <c r="C4264" s="89" t="n">
        <v>1185732</v>
      </c>
      <c r="D4264" s="90" t="n">
        <v>44326</v>
      </c>
      <c r="E4264" s="88" t="s">
        <v>29</v>
      </c>
      <c r="F4264" s="88" t="s">
        <v>141</v>
      </c>
      <c r="G4264" s="88" t="s">
        <v>112</v>
      </c>
      <c r="H4264" s="91" t="s">
        <v>24</v>
      </c>
      <c r="I4264" s="92" t="n">
        <v>45</v>
      </c>
      <c r="J4264" s="93" t="n">
        <v>200</v>
      </c>
      <c r="K4264" s="94" t="n">
        <f aca="false">I4264 * J4264</f>
        <v>9000</v>
      </c>
      <c r="L4264" s="94" t="n">
        <f aca="false">K4264 *M4264</f>
        <v>2700</v>
      </c>
      <c r="M4264" s="95" t="n">
        <v>0.3</v>
      </c>
      <c r="N4264" s="88" t="s">
        <v>14</v>
      </c>
      <c r="O4264" s="91" t="s">
        <v>218</v>
      </c>
      <c r="P4264" s="0" t="str">
        <f aca="false">RIGHT(H4264,LEN(H4264) - FIND(" ", H4264))</f>
        <v>Athletic Footwear</v>
      </c>
    </row>
    <row r="4265" customFormat="false" ht="14.25" hidden="false" customHeight="true" outlineLevel="0" collapsed="false">
      <c r="B4265" s="88" t="s">
        <v>30</v>
      </c>
      <c r="C4265" s="89" t="n">
        <v>1185732</v>
      </c>
      <c r="D4265" s="90" t="n">
        <v>44326</v>
      </c>
      <c r="E4265" s="88" t="s">
        <v>29</v>
      </c>
      <c r="F4265" s="88" t="s">
        <v>141</v>
      </c>
      <c r="G4265" s="88" t="s">
        <v>112</v>
      </c>
      <c r="H4265" s="91" t="s">
        <v>48</v>
      </c>
      <c r="I4265" s="92" t="n">
        <v>40</v>
      </c>
      <c r="J4265" s="93" t="n">
        <v>175</v>
      </c>
      <c r="K4265" s="94" t="n">
        <f aca="false">I4265 * J4265</f>
        <v>7000</v>
      </c>
      <c r="L4265" s="94" t="n">
        <f aca="false">K4265 *M4265</f>
        <v>2100</v>
      </c>
      <c r="M4265" s="95" t="n">
        <v>0.3</v>
      </c>
      <c r="N4265" s="88" t="s">
        <v>14</v>
      </c>
      <c r="O4265" s="91" t="s">
        <v>219</v>
      </c>
      <c r="P4265" s="0" t="str">
        <f aca="false">RIGHT(H4265,LEN(H4265) - FIND(" ", H4265))</f>
        <v>Street Footwear</v>
      </c>
    </row>
    <row r="4266" customFormat="false" ht="14.25" hidden="false" customHeight="true" outlineLevel="0" collapsed="false">
      <c r="B4266" s="88" t="s">
        <v>30</v>
      </c>
      <c r="C4266" s="89" t="n">
        <v>1185732</v>
      </c>
      <c r="D4266" s="90" t="n">
        <v>44326</v>
      </c>
      <c r="E4266" s="88" t="s">
        <v>29</v>
      </c>
      <c r="F4266" s="88" t="s">
        <v>141</v>
      </c>
      <c r="G4266" s="88" t="s">
        <v>112</v>
      </c>
      <c r="H4266" s="91" t="s">
        <v>44</v>
      </c>
      <c r="I4266" s="92" t="n">
        <v>40</v>
      </c>
      <c r="J4266" s="93" t="n">
        <v>100</v>
      </c>
      <c r="K4266" s="94" t="n">
        <f aca="false">I4266 * J4266</f>
        <v>4000</v>
      </c>
      <c r="L4266" s="94" t="n">
        <f aca="false">K4266 *M4266</f>
        <v>1200</v>
      </c>
      <c r="M4266" s="95" t="n">
        <v>0.3</v>
      </c>
      <c r="N4266" s="88" t="s">
        <v>14</v>
      </c>
      <c r="O4266" s="91" t="s">
        <v>219</v>
      </c>
      <c r="P4266" s="0" t="str">
        <f aca="false">RIGHT(H4266,LEN(H4266) - FIND(" ", H4266))</f>
        <v>Athletic Footwear</v>
      </c>
    </row>
    <row r="4267" customFormat="false" ht="14.25" hidden="false" customHeight="true" outlineLevel="0" collapsed="false">
      <c r="B4267" s="88" t="s">
        <v>30</v>
      </c>
      <c r="C4267" s="89" t="n">
        <v>1185732</v>
      </c>
      <c r="D4267" s="90" t="n">
        <v>44326</v>
      </c>
      <c r="E4267" s="88" t="s">
        <v>29</v>
      </c>
      <c r="F4267" s="88" t="s">
        <v>141</v>
      </c>
      <c r="G4267" s="88" t="s">
        <v>112</v>
      </c>
      <c r="H4267" s="91" t="s">
        <v>16</v>
      </c>
      <c r="I4267" s="92" t="n">
        <v>50</v>
      </c>
      <c r="J4267" s="93" t="n">
        <v>125</v>
      </c>
      <c r="K4267" s="94" t="n">
        <f aca="false">I4267 * J4267</f>
        <v>6250</v>
      </c>
      <c r="L4267" s="94" t="n">
        <f aca="false">K4267 *M4267</f>
        <v>2187.5</v>
      </c>
      <c r="M4267" s="95" t="n">
        <v>0.35</v>
      </c>
      <c r="N4267" s="88" t="s">
        <v>14</v>
      </c>
      <c r="O4267" s="91" t="s">
        <v>218</v>
      </c>
      <c r="P4267" s="0" t="str">
        <f aca="false">RIGHT(H4267,LEN(H4267) - FIND(" ", H4267))</f>
        <v>Apparel</v>
      </c>
    </row>
    <row r="4268" customFormat="false" ht="14.25" hidden="false" customHeight="true" outlineLevel="0" collapsed="false">
      <c r="B4268" s="88" t="s">
        <v>30</v>
      </c>
      <c r="C4268" s="89" t="n">
        <v>1185732</v>
      </c>
      <c r="D4268" s="90" t="n">
        <v>44326</v>
      </c>
      <c r="E4268" s="88" t="s">
        <v>29</v>
      </c>
      <c r="F4268" s="88" t="s">
        <v>141</v>
      </c>
      <c r="G4268" s="88" t="s">
        <v>112</v>
      </c>
      <c r="H4268" s="91" t="s">
        <v>38</v>
      </c>
      <c r="I4268" s="92" t="n">
        <v>55</v>
      </c>
      <c r="J4268" s="93" t="n">
        <v>250</v>
      </c>
      <c r="K4268" s="94" t="n">
        <f aca="false">I4268 * J4268</f>
        <v>13750</v>
      </c>
      <c r="L4268" s="94" t="n">
        <f aca="false">K4268 *M4268</f>
        <v>5500</v>
      </c>
      <c r="M4268" s="95" t="n">
        <v>0.4</v>
      </c>
      <c r="N4268" s="88" t="s">
        <v>14</v>
      </c>
      <c r="O4268" s="91" t="s">
        <v>219</v>
      </c>
      <c r="P4268" s="0" t="str">
        <f aca="false">RIGHT(H4268,LEN(H4268) - FIND(" ", H4268))</f>
        <v>Apparel</v>
      </c>
    </row>
    <row r="4269" customFormat="false" ht="14.25" hidden="false" customHeight="true" outlineLevel="0" collapsed="false">
      <c r="B4269" s="88" t="s">
        <v>15</v>
      </c>
      <c r="C4269" s="89" t="n">
        <v>1185732</v>
      </c>
      <c r="D4269" s="90" t="n">
        <v>44326</v>
      </c>
      <c r="E4269" s="88" t="s">
        <v>26</v>
      </c>
      <c r="F4269" s="88" t="s">
        <v>159</v>
      </c>
      <c r="G4269" s="88" t="s">
        <v>95</v>
      </c>
      <c r="H4269" s="91" t="s">
        <v>32</v>
      </c>
      <c r="I4269" s="92" t="n">
        <v>60</v>
      </c>
      <c r="J4269" s="93" t="n">
        <v>570</v>
      </c>
      <c r="K4269" s="94" t="n">
        <f aca="false">I4269 * J4269</f>
        <v>34200</v>
      </c>
      <c r="L4269" s="94" t="n">
        <f aca="false">K4269 *M4269</f>
        <v>15390</v>
      </c>
      <c r="M4269" s="95" t="n">
        <v>0.45</v>
      </c>
      <c r="N4269" s="88" t="s">
        <v>14</v>
      </c>
      <c r="O4269" s="91" t="s">
        <v>218</v>
      </c>
      <c r="P4269" s="0" t="str">
        <f aca="false">RIGHT(H4269,LEN(H4269) - FIND(" ", H4269))</f>
        <v>Street Footwear</v>
      </c>
    </row>
    <row r="4270" customFormat="false" ht="14.25" hidden="false" customHeight="true" outlineLevel="0" collapsed="false">
      <c r="B4270" s="88" t="s">
        <v>15</v>
      </c>
      <c r="C4270" s="89" t="n">
        <v>1185732</v>
      </c>
      <c r="D4270" s="90" t="n">
        <v>44326</v>
      </c>
      <c r="E4270" s="88" t="s">
        <v>26</v>
      </c>
      <c r="F4270" s="88" t="s">
        <v>159</v>
      </c>
      <c r="G4270" s="88" t="s">
        <v>95</v>
      </c>
      <c r="H4270" s="91" t="s">
        <v>24</v>
      </c>
      <c r="I4270" s="92" t="n">
        <v>55</v>
      </c>
      <c r="J4270" s="93" t="n">
        <v>275</v>
      </c>
      <c r="K4270" s="94" t="n">
        <f aca="false">I4270 * J4270</f>
        <v>15125</v>
      </c>
      <c r="L4270" s="94" t="n">
        <f aca="false">K4270 *M4270</f>
        <v>6806.25</v>
      </c>
      <c r="M4270" s="95" t="n">
        <v>0.45</v>
      </c>
      <c r="N4270" s="88" t="s">
        <v>14</v>
      </c>
      <c r="O4270" s="91" t="s">
        <v>218</v>
      </c>
      <c r="P4270" s="0" t="str">
        <f aca="false">RIGHT(H4270,LEN(H4270) - FIND(" ", H4270))</f>
        <v>Athletic Footwear</v>
      </c>
    </row>
    <row r="4271" customFormat="false" ht="14.25" hidden="false" customHeight="true" outlineLevel="0" collapsed="false">
      <c r="B4271" s="88" t="s">
        <v>15</v>
      </c>
      <c r="C4271" s="89" t="n">
        <v>1185732</v>
      </c>
      <c r="D4271" s="90" t="n">
        <v>44326</v>
      </c>
      <c r="E4271" s="88" t="s">
        <v>26</v>
      </c>
      <c r="F4271" s="88" t="s">
        <v>159</v>
      </c>
      <c r="G4271" s="88" t="s">
        <v>95</v>
      </c>
      <c r="H4271" s="91" t="s">
        <v>48</v>
      </c>
      <c r="I4271" s="92" t="n">
        <v>50</v>
      </c>
      <c r="J4271" s="93" t="n">
        <v>300</v>
      </c>
      <c r="K4271" s="94" t="n">
        <f aca="false">I4271 * J4271</f>
        <v>15000</v>
      </c>
      <c r="L4271" s="94" t="n">
        <f aca="false">K4271 *M4271</f>
        <v>5250</v>
      </c>
      <c r="M4271" s="95" t="n">
        <v>0.35</v>
      </c>
      <c r="N4271" s="88" t="s">
        <v>14</v>
      </c>
      <c r="O4271" s="91" t="s">
        <v>219</v>
      </c>
      <c r="P4271" s="0" t="str">
        <f aca="false">RIGHT(H4271,LEN(H4271) - FIND(" ", H4271))</f>
        <v>Street Footwear</v>
      </c>
    </row>
    <row r="4272" customFormat="false" ht="14.25" hidden="false" customHeight="true" outlineLevel="0" collapsed="false">
      <c r="B4272" s="88" t="s">
        <v>15</v>
      </c>
      <c r="C4272" s="89" t="n">
        <v>1185732</v>
      </c>
      <c r="D4272" s="90" t="n">
        <v>44326</v>
      </c>
      <c r="E4272" s="88" t="s">
        <v>26</v>
      </c>
      <c r="F4272" s="88" t="s">
        <v>159</v>
      </c>
      <c r="G4272" s="88" t="s">
        <v>95</v>
      </c>
      <c r="H4272" s="91" t="s">
        <v>44</v>
      </c>
      <c r="I4272" s="92" t="n">
        <v>50</v>
      </c>
      <c r="J4272" s="93" t="n">
        <v>250</v>
      </c>
      <c r="K4272" s="94" t="n">
        <f aca="false">I4272 * J4272</f>
        <v>12500</v>
      </c>
      <c r="L4272" s="94" t="n">
        <f aca="false">K4272 *M4272</f>
        <v>4375</v>
      </c>
      <c r="M4272" s="95" t="n">
        <v>0.35</v>
      </c>
      <c r="N4272" s="88" t="s">
        <v>14</v>
      </c>
      <c r="O4272" s="91" t="s">
        <v>219</v>
      </c>
      <c r="P4272" s="0" t="str">
        <f aca="false">RIGHT(H4272,LEN(H4272) - FIND(" ", H4272))</f>
        <v>Athletic Footwear</v>
      </c>
    </row>
    <row r="4273" customFormat="false" ht="14.25" hidden="false" customHeight="true" outlineLevel="0" collapsed="false">
      <c r="B4273" s="88" t="s">
        <v>15</v>
      </c>
      <c r="C4273" s="89" t="n">
        <v>1185732</v>
      </c>
      <c r="D4273" s="90" t="n">
        <v>44326</v>
      </c>
      <c r="E4273" s="88" t="s">
        <v>26</v>
      </c>
      <c r="F4273" s="88" t="s">
        <v>159</v>
      </c>
      <c r="G4273" s="88" t="s">
        <v>95</v>
      </c>
      <c r="H4273" s="91" t="s">
        <v>16</v>
      </c>
      <c r="I4273" s="92" t="n">
        <v>60</v>
      </c>
      <c r="J4273" s="93" t="n">
        <v>275</v>
      </c>
      <c r="K4273" s="94" t="n">
        <f aca="false">I4273 * J4273</f>
        <v>16500</v>
      </c>
      <c r="L4273" s="94" t="n">
        <f aca="false">K4273 *M4273</f>
        <v>5775</v>
      </c>
      <c r="M4273" s="95" t="n">
        <v>0.35</v>
      </c>
      <c r="N4273" s="88" t="s">
        <v>14</v>
      </c>
      <c r="O4273" s="91" t="s">
        <v>218</v>
      </c>
      <c r="P4273" s="0" t="str">
        <f aca="false">RIGHT(H4273,LEN(H4273) - FIND(" ", H4273))</f>
        <v>Apparel</v>
      </c>
    </row>
    <row r="4274" customFormat="false" ht="14.25" hidden="false" customHeight="true" outlineLevel="0" collapsed="false">
      <c r="B4274" s="88" t="s">
        <v>15</v>
      </c>
      <c r="C4274" s="89" t="n">
        <v>1185732</v>
      </c>
      <c r="D4274" s="90" t="n">
        <v>44326</v>
      </c>
      <c r="E4274" s="88" t="s">
        <v>26</v>
      </c>
      <c r="F4274" s="88" t="s">
        <v>159</v>
      </c>
      <c r="G4274" s="88" t="s">
        <v>95</v>
      </c>
      <c r="H4274" s="91" t="s">
        <v>38</v>
      </c>
      <c r="I4274" s="92" t="n">
        <v>65</v>
      </c>
      <c r="J4274" s="93" t="n">
        <v>400</v>
      </c>
      <c r="K4274" s="94" t="n">
        <f aca="false">I4274 * J4274</f>
        <v>26000</v>
      </c>
      <c r="L4274" s="94" t="n">
        <f aca="false">K4274 *M4274</f>
        <v>10400</v>
      </c>
      <c r="M4274" s="95" t="n">
        <v>0.4</v>
      </c>
      <c r="N4274" s="88" t="s">
        <v>14</v>
      </c>
      <c r="O4274" s="91" t="s">
        <v>219</v>
      </c>
      <c r="P4274" s="0" t="str">
        <f aca="false">RIGHT(H4274,LEN(H4274) - FIND(" ", H4274))</f>
        <v>Apparel</v>
      </c>
    </row>
    <row r="4275" customFormat="false" ht="14.25" hidden="false" customHeight="true" outlineLevel="0" collapsed="false">
      <c r="B4275" s="88" t="s">
        <v>22</v>
      </c>
      <c r="C4275" s="89" t="n">
        <v>1189833</v>
      </c>
      <c r="D4275" s="90" t="n">
        <v>44326</v>
      </c>
      <c r="E4275" s="88" t="s">
        <v>18</v>
      </c>
      <c r="F4275" s="88" t="s">
        <v>19</v>
      </c>
      <c r="G4275" s="88" t="s">
        <v>129</v>
      </c>
      <c r="H4275" s="91" t="s">
        <v>44</v>
      </c>
      <c r="I4275" s="92" t="n">
        <v>46</v>
      </c>
      <c r="J4275" s="93" t="n">
        <v>176</v>
      </c>
      <c r="K4275" s="94" t="n">
        <f aca="false">I4275 * J4275</f>
        <v>8096</v>
      </c>
      <c r="L4275" s="94" t="n">
        <f aca="false">K4275 *M4275</f>
        <v>4048</v>
      </c>
      <c r="M4275" s="95" t="n">
        <v>0.5</v>
      </c>
      <c r="N4275" s="88" t="s">
        <v>23</v>
      </c>
      <c r="O4275" s="91" t="s">
        <v>219</v>
      </c>
      <c r="P4275" s="0" t="str">
        <f aca="false">RIGHT(H4275,LEN(H4275) - FIND(" ", H4275))</f>
        <v>Athletic Footwear</v>
      </c>
    </row>
    <row r="4276" customFormat="false" ht="14.25" hidden="false" customHeight="true" outlineLevel="0" collapsed="false">
      <c r="B4276" s="88" t="s">
        <v>30</v>
      </c>
      <c r="C4276" s="89" t="n">
        <v>1197831</v>
      </c>
      <c r="D4276" s="90" t="n">
        <v>44326</v>
      </c>
      <c r="E4276" s="88" t="s">
        <v>40</v>
      </c>
      <c r="F4276" s="88" t="s">
        <v>155</v>
      </c>
      <c r="G4276" s="88" t="s">
        <v>122</v>
      </c>
      <c r="H4276" s="91" t="s">
        <v>24</v>
      </c>
      <c r="I4276" s="92" t="n">
        <v>29</v>
      </c>
      <c r="J4276" s="93" t="n">
        <v>189</v>
      </c>
      <c r="K4276" s="94" t="n">
        <f aca="false">I4276 * J4276</f>
        <v>5481</v>
      </c>
      <c r="L4276" s="94" t="n">
        <f aca="false">K4276 *M4276</f>
        <v>3069.36</v>
      </c>
      <c r="M4276" s="95" t="n">
        <v>0.56</v>
      </c>
      <c r="N4276" s="88" t="s">
        <v>23</v>
      </c>
      <c r="O4276" s="91" t="s">
        <v>218</v>
      </c>
      <c r="P4276" s="0" t="str">
        <f aca="false">RIGHT(H4276,LEN(H4276) - FIND(" ", H4276))</f>
        <v>Athletic Footwear</v>
      </c>
    </row>
    <row r="4277" customFormat="false" ht="14.25" hidden="false" customHeight="true" outlineLevel="0" collapsed="false">
      <c r="B4277" s="88" t="s">
        <v>22</v>
      </c>
      <c r="C4277" s="89" t="n">
        <v>1185732</v>
      </c>
      <c r="D4277" s="90" t="n">
        <v>44326</v>
      </c>
      <c r="E4277" s="88" t="s">
        <v>18</v>
      </c>
      <c r="F4277" s="88" t="s">
        <v>167</v>
      </c>
      <c r="G4277" s="88" t="s">
        <v>99</v>
      </c>
      <c r="H4277" s="91" t="s">
        <v>32</v>
      </c>
      <c r="I4277" s="92" t="n">
        <v>45</v>
      </c>
      <c r="J4277" s="93" t="n">
        <v>246</v>
      </c>
      <c r="K4277" s="94" t="n">
        <f aca="false">I4277 * J4277</f>
        <v>11070</v>
      </c>
      <c r="L4277" s="94" t="n">
        <f aca="false">K4277 *M4277</f>
        <v>7195.5</v>
      </c>
      <c r="M4277" s="95" t="n">
        <v>0.65</v>
      </c>
      <c r="N4277" s="88" t="s">
        <v>23</v>
      </c>
      <c r="O4277" s="91" t="s">
        <v>218</v>
      </c>
      <c r="P4277" s="0" t="str">
        <f aca="false">RIGHT(H4277,LEN(H4277) - FIND(" ", H4277))</f>
        <v>Street Footwear</v>
      </c>
    </row>
    <row r="4278" customFormat="false" ht="14.25" hidden="false" customHeight="true" outlineLevel="0" collapsed="false">
      <c r="B4278" s="88" t="s">
        <v>22</v>
      </c>
      <c r="C4278" s="89" t="n">
        <v>1185732</v>
      </c>
      <c r="D4278" s="90" t="n">
        <v>44326</v>
      </c>
      <c r="E4278" s="88" t="s">
        <v>18</v>
      </c>
      <c r="F4278" s="88" t="s">
        <v>167</v>
      </c>
      <c r="G4278" s="88" t="s">
        <v>99</v>
      </c>
      <c r="H4278" s="91" t="s">
        <v>24</v>
      </c>
      <c r="I4278" s="92" t="n">
        <v>41</v>
      </c>
      <c r="J4278" s="93" t="n">
        <v>152</v>
      </c>
      <c r="K4278" s="94" t="n">
        <f aca="false">I4278 * J4278</f>
        <v>6232</v>
      </c>
      <c r="L4278" s="94" t="n">
        <f aca="false">K4278 *M4278</f>
        <v>2492.8</v>
      </c>
      <c r="M4278" s="95" t="n">
        <v>0.4</v>
      </c>
      <c r="N4278" s="88" t="s">
        <v>23</v>
      </c>
      <c r="O4278" s="91" t="s">
        <v>218</v>
      </c>
      <c r="P4278" s="0" t="str">
        <f aca="false">RIGHT(H4278,LEN(H4278) - FIND(" ", H4278))</f>
        <v>Athletic Footwear</v>
      </c>
    </row>
    <row r="4279" customFormat="false" ht="14.25" hidden="false" customHeight="true" outlineLevel="0" collapsed="false">
      <c r="B4279" s="88" t="s">
        <v>22</v>
      </c>
      <c r="C4279" s="89" t="n">
        <v>1185732</v>
      </c>
      <c r="D4279" s="90" t="n">
        <v>44326</v>
      </c>
      <c r="E4279" s="88" t="s">
        <v>18</v>
      </c>
      <c r="F4279" s="88" t="s">
        <v>167</v>
      </c>
      <c r="G4279" s="88" t="s">
        <v>99</v>
      </c>
      <c r="H4279" s="91" t="s">
        <v>48</v>
      </c>
      <c r="I4279" s="92" t="n">
        <v>39</v>
      </c>
      <c r="J4279" s="93" t="n">
        <v>145</v>
      </c>
      <c r="K4279" s="94" t="n">
        <f aca="false">I4279 * J4279</f>
        <v>5655</v>
      </c>
      <c r="L4279" s="94" t="n">
        <f aca="false">K4279 *M4279</f>
        <v>2770.95</v>
      </c>
      <c r="M4279" s="95" t="n">
        <v>0.49</v>
      </c>
      <c r="N4279" s="88" t="s">
        <v>23</v>
      </c>
      <c r="O4279" s="91" t="s">
        <v>219</v>
      </c>
      <c r="P4279" s="0" t="str">
        <f aca="false">RIGHT(H4279,LEN(H4279) - FIND(" ", H4279))</f>
        <v>Street Footwear</v>
      </c>
    </row>
    <row r="4280" customFormat="false" ht="14.25" hidden="false" customHeight="true" outlineLevel="0" collapsed="false">
      <c r="B4280" s="88" t="s">
        <v>22</v>
      </c>
      <c r="C4280" s="89" t="n">
        <v>1185732</v>
      </c>
      <c r="D4280" s="90" t="n">
        <v>44326</v>
      </c>
      <c r="E4280" s="88" t="s">
        <v>18</v>
      </c>
      <c r="F4280" s="88" t="s">
        <v>167</v>
      </c>
      <c r="G4280" s="88" t="s">
        <v>99</v>
      </c>
      <c r="H4280" s="91" t="s">
        <v>44</v>
      </c>
      <c r="I4280" s="92" t="n">
        <v>39</v>
      </c>
      <c r="J4280" s="93" t="n">
        <v>131</v>
      </c>
      <c r="K4280" s="94" t="n">
        <f aca="false">I4280 * J4280</f>
        <v>5109</v>
      </c>
      <c r="L4280" s="94" t="n">
        <f aca="false">K4280 *M4280</f>
        <v>2554.5</v>
      </c>
      <c r="M4280" s="95" t="n">
        <v>0.5</v>
      </c>
      <c r="N4280" s="88" t="s">
        <v>23</v>
      </c>
      <c r="O4280" s="91" t="s">
        <v>219</v>
      </c>
      <c r="P4280" s="0" t="str">
        <f aca="false">RIGHT(H4280,LEN(H4280) - FIND(" ", H4280))</f>
        <v>Athletic Footwear</v>
      </c>
    </row>
    <row r="4281" customFormat="false" ht="14.25" hidden="false" customHeight="true" outlineLevel="0" collapsed="false">
      <c r="B4281" s="88" t="s">
        <v>22</v>
      </c>
      <c r="C4281" s="89" t="n">
        <v>1185732</v>
      </c>
      <c r="D4281" s="90" t="n">
        <v>44326</v>
      </c>
      <c r="E4281" s="88" t="s">
        <v>18</v>
      </c>
      <c r="F4281" s="88" t="s">
        <v>167</v>
      </c>
      <c r="G4281" s="88" t="s">
        <v>99</v>
      </c>
      <c r="H4281" s="91" t="s">
        <v>16</v>
      </c>
      <c r="I4281" s="92" t="n">
        <v>45</v>
      </c>
      <c r="J4281" s="93" t="n">
        <v>133</v>
      </c>
      <c r="K4281" s="94" t="n">
        <f aca="false">I4281 * J4281</f>
        <v>5985</v>
      </c>
      <c r="L4281" s="94" t="n">
        <f aca="false">K4281 *M4281</f>
        <v>2513.7</v>
      </c>
      <c r="M4281" s="95" t="n">
        <v>0.42</v>
      </c>
      <c r="N4281" s="88" t="s">
        <v>23</v>
      </c>
      <c r="O4281" s="91" t="s">
        <v>218</v>
      </c>
      <c r="P4281" s="0" t="str">
        <f aca="false">RIGHT(H4281,LEN(H4281) - FIND(" ", H4281))</f>
        <v>Apparel</v>
      </c>
    </row>
    <row r="4282" customFormat="false" ht="14.25" hidden="false" customHeight="true" outlineLevel="0" collapsed="false">
      <c r="B4282" s="88" t="s">
        <v>22</v>
      </c>
      <c r="C4282" s="89" t="n">
        <v>1185732</v>
      </c>
      <c r="D4282" s="90" t="n">
        <v>44326</v>
      </c>
      <c r="E4282" s="88" t="s">
        <v>18</v>
      </c>
      <c r="F4282" s="88" t="s">
        <v>167</v>
      </c>
      <c r="G4282" s="88" t="s">
        <v>99</v>
      </c>
      <c r="H4282" s="91" t="s">
        <v>38</v>
      </c>
      <c r="I4282" s="92" t="n">
        <v>52</v>
      </c>
      <c r="J4282" s="93" t="n">
        <v>156</v>
      </c>
      <c r="K4282" s="94" t="n">
        <f aca="false">I4282 * J4282</f>
        <v>8112</v>
      </c>
      <c r="L4282" s="94" t="n">
        <f aca="false">K4282 *M4282</f>
        <v>3244.8</v>
      </c>
      <c r="M4282" s="95" t="n">
        <v>0.4</v>
      </c>
      <c r="N4282" s="88" t="s">
        <v>23</v>
      </c>
      <c r="O4282" s="91" t="s">
        <v>219</v>
      </c>
      <c r="P4282" s="0" t="str">
        <f aca="false">RIGHT(H4282,LEN(H4282) - FIND(" ", H4282))</f>
        <v>Apparel</v>
      </c>
    </row>
    <row r="4283" customFormat="false" ht="14.25" hidden="false" customHeight="true" outlineLevel="0" collapsed="false">
      <c r="B4283" s="88" t="s">
        <v>30</v>
      </c>
      <c r="C4283" s="89" t="n">
        <v>1185732</v>
      </c>
      <c r="D4283" s="90" t="n">
        <v>44326</v>
      </c>
      <c r="E4283" s="88" t="s">
        <v>29</v>
      </c>
      <c r="F4283" s="88" t="s">
        <v>141</v>
      </c>
      <c r="G4283" s="88" t="s">
        <v>112</v>
      </c>
      <c r="H4283" s="91" t="s">
        <v>32</v>
      </c>
      <c r="I4283" s="92" t="n">
        <v>55</v>
      </c>
      <c r="J4283" s="93" t="n">
        <v>129</v>
      </c>
      <c r="K4283" s="94" t="n">
        <f aca="false">I4283 * J4283</f>
        <v>7095</v>
      </c>
      <c r="L4283" s="94" t="n">
        <f aca="false">K4283 *M4283</f>
        <v>3405.6</v>
      </c>
      <c r="M4283" s="95" t="n">
        <v>0.48</v>
      </c>
      <c r="N4283" s="88" t="s">
        <v>23</v>
      </c>
      <c r="O4283" s="91" t="s">
        <v>218</v>
      </c>
      <c r="P4283" s="0" t="str">
        <f aca="false">RIGHT(H4283,LEN(H4283) - FIND(" ", H4283))</f>
        <v>Street Footwear</v>
      </c>
    </row>
    <row r="4284" customFormat="false" ht="14.25" hidden="false" customHeight="true" outlineLevel="0" collapsed="false">
      <c r="B4284" s="88" t="s">
        <v>30</v>
      </c>
      <c r="C4284" s="89" t="n">
        <v>1185732</v>
      </c>
      <c r="D4284" s="90" t="n">
        <v>44326</v>
      </c>
      <c r="E4284" s="88" t="s">
        <v>29</v>
      </c>
      <c r="F4284" s="88" t="s">
        <v>141</v>
      </c>
      <c r="G4284" s="88" t="s">
        <v>112</v>
      </c>
      <c r="H4284" s="91" t="s">
        <v>24</v>
      </c>
      <c r="I4284" s="92" t="n">
        <v>41</v>
      </c>
      <c r="J4284" s="93" t="n">
        <v>54</v>
      </c>
      <c r="K4284" s="94" t="n">
        <f aca="false">I4284 * J4284</f>
        <v>2214</v>
      </c>
      <c r="L4284" s="94" t="n">
        <f aca="false">K4284 *M4284</f>
        <v>974.16</v>
      </c>
      <c r="M4284" s="95" t="n">
        <v>0.44</v>
      </c>
      <c r="N4284" s="88" t="s">
        <v>23</v>
      </c>
      <c r="O4284" s="91" t="s">
        <v>218</v>
      </c>
      <c r="P4284" s="0" t="str">
        <f aca="false">RIGHT(H4284,LEN(H4284) - FIND(" ", H4284))</f>
        <v>Athletic Footwear</v>
      </c>
    </row>
    <row r="4285" customFormat="false" ht="14.25" hidden="false" customHeight="true" outlineLevel="0" collapsed="false">
      <c r="B4285" s="88" t="s">
        <v>30</v>
      </c>
      <c r="C4285" s="89" t="n">
        <v>1185732</v>
      </c>
      <c r="D4285" s="90" t="n">
        <v>44326</v>
      </c>
      <c r="E4285" s="88" t="s">
        <v>29</v>
      </c>
      <c r="F4285" s="88" t="s">
        <v>141</v>
      </c>
      <c r="G4285" s="88" t="s">
        <v>112</v>
      </c>
      <c r="H4285" s="91" t="s">
        <v>48</v>
      </c>
      <c r="I4285" s="92" t="n">
        <v>37</v>
      </c>
      <c r="J4285" s="93" t="n">
        <v>51</v>
      </c>
      <c r="K4285" s="94" t="n">
        <f aca="false">I4285 * J4285</f>
        <v>1887</v>
      </c>
      <c r="L4285" s="94" t="n">
        <f aca="false">K4285 *M4285</f>
        <v>811.41</v>
      </c>
      <c r="M4285" s="95" t="n">
        <v>0.43</v>
      </c>
      <c r="N4285" s="88" t="s">
        <v>23</v>
      </c>
      <c r="O4285" s="91" t="s">
        <v>219</v>
      </c>
      <c r="P4285" s="0" t="str">
        <f aca="false">RIGHT(H4285,LEN(H4285) - FIND(" ", H4285))</f>
        <v>Street Footwear</v>
      </c>
    </row>
    <row r="4286" customFormat="false" ht="14.25" hidden="false" customHeight="true" outlineLevel="0" collapsed="false">
      <c r="B4286" s="88" t="s">
        <v>30</v>
      </c>
      <c r="C4286" s="89" t="n">
        <v>1185732</v>
      </c>
      <c r="D4286" s="90" t="n">
        <v>44326</v>
      </c>
      <c r="E4286" s="88" t="s">
        <v>29</v>
      </c>
      <c r="F4286" s="88" t="s">
        <v>141</v>
      </c>
      <c r="G4286" s="88" t="s">
        <v>112</v>
      </c>
      <c r="H4286" s="91" t="s">
        <v>44</v>
      </c>
      <c r="I4286" s="92" t="n">
        <v>36</v>
      </c>
      <c r="J4286" s="93" t="n">
        <v>26</v>
      </c>
      <c r="K4286" s="94" t="n">
        <f aca="false">I4286 * J4286</f>
        <v>936</v>
      </c>
      <c r="L4286" s="94" t="n">
        <f aca="false">K4286 *M4286</f>
        <v>411.84</v>
      </c>
      <c r="M4286" s="95" t="n">
        <v>0.44</v>
      </c>
      <c r="N4286" s="88" t="s">
        <v>23</v>
      </c>
      <c r="O4286" s="91" t="s">
        <v>219</v>
      </c>
      <c r="P4286" s="0" t="str">
        <f aca="false">RIGHT(H4286,LEN(H4286) - FIND(" ", H4286))</f>
        <v>Athletic Footwear</v>
      </c>
    </row>
    <row r="4287" customFormat="false" ht="14.25" hidden="false" customHeight="true" outlineLevel="0" collapsed="false">
      <c r="B4287" s="88" t="s">
        <v>30</v>
      </c>
      <c r="C4287" s="89" t="n">
        <v>1185732</v>
      </c>
      <c r="D4287" s="90" t="n">
        <v>44326</v>
      </c>
      <c r="E4287" s="88" t="s">
        <v>29</v>
      </c>
      <c r="F4287" s="88" t="s">
        <v>141</v>
      </c>
      <c r="G4287" s="88" t="s">
        <v>112</v>
      </c>
      <c r="H4287" s="91" t="s">
        <v>16</v>
      </c>
      <c r="I4287" s="92" t="n">
        <v>46</v>
      </c>
      <c r="J4287" s="93" t="n">
        <v>31</v>
      </c>
      <c r="K4287" s="94" t="n">
        <f aca="false">I4287 * J4287</f>
        <v>1426</v>
      </c>
      <c r="L4287" s="94" t="n">
        <f aca="false">K4287 *M4287</f>
        <v>684.48</v>
      </c>
      <c r="M4287" s="95" t="n">
        <v>0.48</v>
      </c>
      <c r="N4287" s="88" t="s">
        <v>23</v>
      </c>
      <c r="O4287" s="91" t="s">
        <v>218</v>
      </c>
      <c r="P4287" s="0" t="str">
        <f aca="false">RIGHT(H4287,LEN(H4287) - FIND(" ", H4287))</f>
        <v>Apparel</v>
      </c>
    </row>
    <row r="4288" customFormat="false" ht="14.25" hidden="false" customHeight="true" outlineLevel="0" collapsed="false">
      <c r="B4288" s="88" t="s">
        <v>30</v>
      </c>
      <c r="C4288" s="89" t="n">
        <v>1185732</v>
      </c>
      <c r="D4288" s="90" t="n">
        <v>44326</v>
      </c>
      <c r="E4288" s="88" t="s">
        <v>29</v>
      </c>
      <c r="F4288" s="88" t="s">
        <v>141</v>
      </c>
      <c r="G4288" s="88" t="s">
        <v>112</v>
      </c>
      <c r="H4288" s="91" t="s">
        <v>38</v>
      </c>
      <c r="I4288" s="92" t="n">
        <v>52</v>
      </c>
      <c r="J4288" s="93" t="n">
        <v>75</v>
      </c>
      <c r="K4288" s="94" t="n">
        <f aca="false">I4288 * J4288</f>
        <v>3900</v>
      </c>
      <c r="L4288" s="94" t="n">
        <f aca="false">K4288 *M4288</f>
        <v>1989</v>
      </c>
      <c r="M4288" s="95" t="n">
        <v>0.51</v>
      </c>
      <c r="N4288" s="88" t="s">
        <v>23</v>
      </c>
      <c r="O4288" s="91" t="s">
        <v>219</v>
      </c>
      <c r="P4288" s="0" t="str">
        <f aca="false">RIGHT(H4288,LEN(H4288) - FIND(" ", H4288))</f>
        <v>Apparel</v>
      </c>
    </row>
    <row r="4289" customFormat="false" ht="14.25" hidden="false" customHeight="true" outlineLevel="0" collapsed="false">
      <c r="B4289" s="88" t="s">
        <v>15</v>
      </c>
      <c r="C4289" s="89" t="n">
        <v>1185732</v>
      </c>
      <c r="D4289" s="90" t="n">
        <v>44326</v>
      </c>
      <c r="E4289" s="88" t="s">
        <v>26</v>
      </c>
      <c r="F4289" s="88" t="s">
        <v>159</v>
      </c>
      <c r="G4289" s="88" t="s">
        <v>95</v>
      </c>
      <c r="H4289" s="91" t="s">
        <v>32</v>
      </c>
      <c r="I4289" s="92" t="n">
        <v>55</v>
      </c>
      <c r="J4289" s="93" t="n">
        <v>154</v>
      </c>
      <c r="K4289" s="94" t="n">
        <f aca="false">I4289 * J4289</f>
        <v>8470</v>
      </c>
      <c r="L4289" s="94" t="n">
        <f aca="false">K4289 *M4289</f>
        <v>4827.9</v>
      </c>
      <c r="M4289" s="95" t="n">
        <v>0.57</v>
      </c>
      <c r="N4289" s="88" t="s">
        <v>23</v>
      </c>
      <c r="O4289" s="91" t="s">
        <v>218</v>
      </c>
      <c r="P4289" s="0" t="str">
        <f aca="false">RIGHT(H4289,LEN(H4289) - FIND(" ", H4289))</f>
        <v>Street Footwear</v>
      </c>
    </row>
    <row r="4290" customFormat="false" ht="14.25" hidden="false" customHeight="true" outlineLevel="0" collapsed="false">
      <c r="B4290" s="88" t="s">
        <v>15</v>
      </c>
      <c r="C4290" s="89" t="n">
        <v>1185732</v>
      </c>
      <c r="D4290" s="90" t="n">
        <v>44326</v>
      </c>
      <c r="E4290" s="88" t="s">
        <v>26</v>
      </c>
      <c r="F4290" s="88" t="s">
        <v>159</v>
      </c>
      <c r="G4290" s="88" t="s">
        <v>95</v>
      </c>
      <c r="H4290" s="91" t="s">
        <v>24</v>
      </c>
      <c r="I4290" s="92" t="n">
        <v>54</v>
      </c>
      <c r="J4290" s="93" t="n">
        <v>80</v>
      </c>
      <c r="K4290" s="94" t="n">
        <f aca="false">I4290 * J4290</f>
        <v>4320</v>
      </c>
      <c r="L4290" s="94" t="n">
        <f aca="false">K4290 *M4290</f>
        <v>2419.2</v>
      </c>
      <c r="M4290" s="95" t="n">
        <v>0.56</v>
      </c>
      <c r="N4290" s="88" t="s">
        <v>23</v>
      </c>
      <c r="O4290" s="91" t="s">
        <v>218</v>
      </c>
      <c r="P4290" s="0" t="str">
        <f aca="false">RIGHT(H4290,LEN(H4290) - FIND(" ", H4290))</f>
        <v>Athletic Footwear</v>
      </c>
    </row>
    <row r="4291" customFormat="false" ht="14.25" hidden="false" customHeight="true" outlineLevel="0" collapsed="false">
      <c r="B4291" s="88" t="s">
        <v>15</v>
      </c>
      <c r="C4291" s="89" t="n">
        <v>1185732</v>
      </c>
      <c r="D4291" s="90" t="n">
        <v>44326</v>
      </c>
      <c r="E4291" s="88" t="s">
        <v>26</v>
      </c>
      <c r="F4291" s="88" t="s">
        <v>159</v>
      </c>
      <c r="G4291" s="88" t="s">
        <v>95</v>
      </c>
      <c r="H4291" s="91" t="s">
        <v>48</v>
      </c>
      <c r="I4291" s="92" t="n">
        <v>49</v>
      </c>
      <c r="J4291" s="93" t="n">
        <v>75</v>
      </c>
      <c r="K4291" s="94" t="n">
        <f aca="false">I4291 * J4291</f>
        <v>3675</v>
      </c>
      <c r="L4291" s="94" t="n">
        <f aca="false">K4291 *M4291</f>
        <v>1690.5</v>
      </c>
      <c r="M4291" s="95" t="n">
        <v>0.46</v>
      </c>
      <c r="N4291" s="88" t="s">
        <v>23</v>
      </c>
      <c r="O4291" s="91" t="s">
        <v>219</v>
      </c>
      <c r="P4291" s="0" t="str">
        <f aca="false">RIGHT(H4291,LEN(H4291) - FIND(" ", H4291))</f>
        <v>Street Footwear</v>
      </c>
    </row>
    <row r="4292" customFormat="false" ht="14.25" hidden="false" customHeight="true" outlineLevel="0" collapsed="false">
      <c r="B4292" s="88" t="s">
        <v>15</v>
      </c>
      <c r="C4292" s="89" t="n">
        <v>1185732</v>
      </c>
      <c r="D4292" s="90" t="n">
        <v>44326</v>
      </c>
      <c r="E4292" s="88" t="s">
        <v>26</v>
      </c>
      <c r="F4292" s="88" t="s">
        <v>159</v>
      </c>
      <c r="G4292" s="88" t="s">
        <v>95</v>
      </c>
      <c r="H4292" s="91" t="s">
        <v>44</v>
      </c>
      <c r="I4292" s="92" t="n">
        <v>46</v>
      </c>
      <c r="J4292" s="93" t="n">
        <v>65</v>
      </c>
      <c r="K4292" s="94" t="n">
        <f aca="false">I4292 * J4292</f>
        <v>2990</v>
      </c>
      <c r="L4292" s="94" t="n">
        <f aca="false">K4292 *M4292</f>
        <v>1405.3</v>
      </c>
      <c r="M4292" s="95" t="n">
        <v>0.47</v>
      </c>
      <c r="N4292" s="88" t="s">
        <v>23</v>
      </c>
      <c r="O4292" s="91" t="s">
        <v>219</v>
      </c>
      <c r="P4292" s="0" t="str">
        <f aca="false">RIGHT(H4292,LEN(H4292) - FIND(" ", H4292))</f>
        <v>Athletic Footwear</v>
      </c>
    </row>
    <row r="4293" customFormat="false" ht="14.25" hidden="false" customHeight="true" outlineLevel="0" collapsed="false">
      <c r="B4293" s="88" t="s">
        <v>15</v>
      </c>
      <c r="C4293" s="89" t="n">
        <v>1185732</v>
      </c>
      <c r="D4293" s="90" t="n">
        <v>44326</v>
      </c>
      <c r="E4293" s="88" t="s">
        <v>26</v>
      </c>
      <c r="F4293" s="88" t="s">
        <v>159</v>
      </c>
      <c r="G4293" s="88" t="s">
        <v>95</v>
      </c>
      <c r="H4293" s="91" t="s">
        <v>16</v>
      </c>
      <c r="I4293" s="92" t="n">
        <v>55</v>
      </c>
      <c r="J4293" s="93" t="n">
        <v>72</v>
      </c>
      <c r="K4293" s="94" t="n">
        <f aca="false">I4293 * J4293</f>
        <v>3960</v>
      </c>
      <c r="L4293" s="94" t="n">
        <f aca="false">K4293 *M4293</f>
        <v>1861.2</v>
      </c>
      <c r="M4293" s="95" t="n">
        <v>0.47</v>
      </c>
      <c r="N4293" s="88" t="s">
        <v>23</v>
      </c>
      <c r="O4293" s="91" t="s">
        <v>218</v>
      </c>
      <c r="P4293" s="0" t="str">
        <f aca="false">RIGHT(H4293,LEN(H4293) - FIND(" ", H4293))</f>
        <v>Apparel</v>
      </c>
    </row>
    <row r="4294" customFormat="false" ht="14.25" hidden="false" customHeight="true" outlineLevel="0" collapsed="false">
      <c r="B4294" s="88" t="s">
        <v>15</v>
      </c>
      <c r="C4294" s="89" t="n">
        <v>1185732</v>
      </c>
      <c r="D4294" s="90" t="n">
        <v>44326</v>
      </c>
      <c r="E4294" s="88" t="s">
        <v>26</v>
      </c>
      <c r="F4294" s="88" t="s">
        <v>159</v>
      </c>
      <c r="G4294" s="88" t="s">
        <v>95</v>
      </c>
      <c r="H4294" s="91" t="s">
        <v>38</v>
      </c>
      <c r="I4294" s="92" t="n">
        <v>60</v>
      </c>
      <c r="J4294" s="93" t="n">
        <v>120</v>
      </c>
      <c r="K4294" s="94" t="n">
        <f aca="false">I4294 * J4294</f>
        <v>7200</v>
      </c>
      <c r="L4294" s="94" t="n">
        <f aca="false">K4294 *M4294</f>
        <v>3744</v>
      </c>
      <c r="M4294" s="95" t="n">
        <v>0.52</v>
      </c>
      <c r="N4294" s="88" t="s">
        <v>23</v>
      </c>
      <c r="O4294" s="91" t="s">
        <v>219</v>
      </c>
      <c r="P4294" s="0" t="str">
        <f aca="false">RIGHT(H4294,LEN(H4294) - FIND(" ", H4294))</f>
        <v>Apparel</v>
      </c>
    </row>
    <row r="4295" customFormat="false" ht="14.25" hidden="false" customHeight="true" outlineLevel="0" collapsed="false">
      <c r="B4295" s="88" t="s">
        <v>22</v>
      </c>
      <c r="C4295" s="89" t="n">
        <v>1189833</v>
      </c>
      <c r="D4295" s="90" t="n">
        <v>44326</v>
      </c>
      <c r="E4295" s="88" t="s">
        <v>18</v>
      </c>
      <c r="F4295" s="88" t="s">
        <v>19</v>
      </c>
      <c r="G4295" s="88" t="s">
        <v>129</v>
      </c>
      <c r="H4295" s="91" t="s">
        <v>44</v>
      </c>
      <c r="I4295" s="92" t="n">
        <v>39</v>
      </c>
      <c r="J4295" s="93" t="n">
        <v>195</v>
      </c>
      <c r="K4295" s="94" t="n">
        <f aca="false">I4295 * J4295</f>
        <v>7605</v>
      </c>
      <c r="L4295" s="94" t="n">
        <f aca="false">K4295 *M4295</f>
        <v>3042</v>
      </c>
      <c r="M4295" s="95" t="n">
        <v>0.4</v>
      </c>
      <c r="N4295" s="88" t="s">
        <v>31</v>
      </c>
      <c r="O4295" s="91" t="s">
        <v>219</v>
      </c>
      <c r="P4295" s="0" t="str">
        <f aca="false">RIGHT(H4295,LEN(H4295) - FIND(" ", H4295))</f>
        <v>Athletic Footwear</v>
      </c>
    </row>
    <row r="4296" customFormat="false" ht="14.25" hidden="false" customHeight="true" outlineLevel="0" collapsed="false">
      <c r="B4296" s="88" t="s">
        <v>30</v>
      </c>
      <c r="C4296" s="89" t="n">
        <v>1197831</v>
      </c>
      <c r="D4296" s="90" t="n">
        <v>44326</v>
      </c>
      <c r="E4296" s="88" t="s">
        <v>40</v>
      </c>
      <c r="F4296" s="88" t="s">
        <v>155</v>
      </c>
      <c r="G4296" s="88" t="s">
        <v>122</v>
      </c>
      <c r="H4296" s="91" t="s">
        <v>24</v>
      </c>
      <c r="I4296" s="92" t="n">
        <v>21</v>
      </c>
      <c r="J4296" s="93" t="n">
        <v>223</v>
      </c>
      <c r="K4296" s="94" t="n">
        <f aca="false">I4296 * J4296</f>
        <v>4683</v>
      </c>
      <c r="L4296" s="94" t="n">
        <f aca="false">K4296 *M4296</f>
        <v>2294.67</v>
      </c>
      <c r="M4296" s="95" t="n">
        <v>0.49</v>
      </c>
      <c r="N4296" s="88" t="s">
        <v>31</v>
      </c>
      <c r="O4296" s="91" t="s">
        <v>218</v>
      </c>
      <c r="P4296" s="0" t="str">
        <f aca="false">RIGHT(H4296,LEN(H4296) - FIND(" ", H4296))</f>
        <v>Athletic Footwear</v>
      </c>
    </row>
    <row r="4297" customFormat="false" ht="14.25" hidden="false" customHeight="true" outlineLevel="0" collapsed="false">
      <c r="B4297" s="88" t="s">
        <v>15</v>
      </c>
      <c r="C4297" s="89" t="n">
        <v>1185732</v>
      </c>
      <c r="D4297" s="90" t="n">
        <v>44326</v>
      </c>
      <c r="E4297" s="88" t="s">
        <v>26</v>
      </c>
      <c r="F4297" s="88" t="s">
        <v>159</v>
      </c>
      <c r="G4297" s="88" t="s">
        <v>95</v>
      </c>
      <c r="H4297" s="91" t="s">
        <v>32</v>
      </c>
      <c r="I4297" s="92" t="n">
        <v>48</v>
      </c>
      <c r="J4297" s="93" t="n">
        <v>177</v>
      </c>
      <c r="K4297" s="94" t="n">
        <f aca="false">I4297 * J4297</f>
        <v>8496</v>
      </c>
      <c r="L4297" s="94" t="n">
        <f aca="false">K4297 *M4297</f>
        <v>4332.96</v>
      </c>
      <c r="M4297" s="95" t="n">
        <v>0.51</v>
      </c>
      <c r="N4297" s="88" t="s">
        <v>31</v>
      </c>
      <c r="O4297" s="91" t="s">
        <v>218</v>
      </c>
      <c r="P4297" s="0" t="str">
        <f aca="false">RIGHT(H4297,LEN(H4297) - FIND(" ", H4297))</f>
        <v>Street Footwear</v>
      </c>
    </row>
    <row r="4298" customFormat="false" ht="14.25" hidden="false" customHeight="true" outlineLevel="0" collapsed="false">
      <c r="B4298" s="88" t="s">
        <v>15</v>
      </c>
      <c r="C4298" s="89" t="n">
        <v>1185732</v>
      </c>
      <c r="D4298" s="90" t="n">
        <v>44326</v>
      </c>
      <c r="E4298" s="88" t="s">
        <v>26</v>
      </c>
      <c r="F4298" s="88" t="s">
        <v>159</v>
      </c>
      <c r="G4298" s="88" t="s">
        <v>95</v>
      </c>
      <c r="H4298" s="91" t="s">
        <v>24</v>
      </c>
      <c r="I4298" s="92" t="n">
        <v>41</v>
      </c>
      <c r="J4298" s="93" t="n">
        <v>94</v>
      </c>
      <c r="K4298" s="94" t="n">
        <f aca="false">I4298 * J4298</f>
        <v>3854</v>
      </c>
      <c r="L4298" s="94" t="n">
        <f aca="false">K4298 *M4298</f>
        <v>1965.54</v>
      </c>
      <c r="M4298" s="95" t="n">
        <v>0.51</v>
      </c>
      <c r="N4298" s="88" t="s">
        <v>31</v>
      </c>
      <c r="O4298" s="91" t="s">
        <v>218</v>
      </c>
      <c r="P4298" s="0" t="str">
        <f aca="false">RIGHT(H4298,LEN(H4298) - FIND(" ", H4298))</f>
        <v>Athletic Footwear</v>
      </c>
    </row>
    <row r="4299" customFormat="false" ht="14.25" hidden="false" customHeight="true" outlineLevel="0" collapsed="false">
      <c r="B4299" s="88" t="s">
        <v>15</v>
      </c>
      <c r="C4299" s="89" t="n">
        <v>1185732</v>
      </c>
      <c r="D4299" s="90" t="n">
        <v>44326</v>
      </c>
      <c r="E4299" s="88" t="s">
        <v>26</v>
      </c>
      <c r="F4299" s="88" t="s">
        <v>159</v>
      </c>
      <c r="G4299" s="88" t="s">
        <v>95</v>
      </c>
      <c r="H4299" s="91" t="s">
        <v>48</v>
      </c>
      <c r="I4299" s="92" t="n">
        <v>37</v>
      </c>
      <c r="J4299" s="93" t="n">
        <v>96</v>
      </c>
      <c r="K4299" s="94" t="n">
        <f aca="false">I4299 * J4299</f>
        <v>3552</v>
      </c>
      <c r="L4299" s="94" t="n">
        <f aca="false">K4299 *M4299</f>
        <v>1314.24</v>
      </c>
      <c r="M4299" s="95" t="n">
        <v>0.37</v>
      </c>
      <c r="N4299" s="88" t="s">
        <v>31</v>
      </c>
      <c r="O4299" s="91" t="s">
        <v>219</v>
      </c>
      <c r="P4299" s="0" t="str">
        <f aca="false">RIGHT(H4299,LEN(H4299) - FIND(" ", H4299))</f>
        <v>Street Footwear</v>
      </c>
    </row>
    <row r="4300" customFormat="false" ht="14.25" hidden="false" customHeight="true" outlineLevel="0" collapsed="false">
      <c r="B4300" s="88" t="s">
        <v>15</v>
      </c>
      <c r="C4300" s="89" t="n">
        <v>1185732</v>
      </c>
      <c r="D4300" s="90" t="n">
        <v>44326</v>
      </c>
      <c r="E4300" s="88" t="s">
        <v>26</v>
      </c>
      <c r="F4300" s="88" t="s">
        <v>159</v>
      </c>
      <c r="G4300" s="88" t="s">
        <v>95</v>
      </c>
      <c r="H4300" s="91" t="s">
        <v>44</v>
      </c>
      <c r="I4300" s="92" t="n">
        <v>40</v>
      </c>
      <c r="J4300" s="93" t="n">
        <v>83</v>
      </c>
      <c r="K4300" s="94" t="n">
        <f aca="false">I4300 * J4300</f>
        <v>3320</v>
      </c>
      <c r="L4300" s="94" t="n">
        <f aca="false">K4300 *M4300</f>
        <v>1328</v>
      </c>
      <c r="M4300" s="95" t="n">
        <v>0.4</v>
      </c>
      <c r="N4300" s="88" t="s">
        <v>31</v>
      </c>
      <c r="O4300" s="91" t="s">
        <v>219</v>
      </c>
      <c r="P4300" s="0" t="str">
        <f aca="false">RIGHT(H4300,LEN(H4300) - FIND(" ", H4300))</f>
        <v>Athletic Footwear</v>
      </c>
    </row>
    <row r="4301" customFormat="false" ht="14.25" hidden="false" customHeight="true" outlineLevel="0" collapsed="false">
      <c r="B4301" s="88" t="s">
        <v>15</v>
      </c>
      <c r="C4301" s="89" t="n">
        <v>1185732</v>
      </c>
      <c r="D4301" s="90" t="n">
        <v>44326</v>
      </c>
      <c r="E4301" s="88" t="s">
        <v>26</v>
      </c>
      <c r="F4301" s="88" t="s">
        <v>159</v>
      </c>
      <c r="G4301" s="88" t="s">
        <v>95</v>
      </c>
      <c r="H4301" s="91" t="s">
        <v>16</v>
      </c>
      <c r="I4301" s="92" t="n">
        <v>46</v>
      </c>
      <c r="J4301" s="93" t="n">
        <v>91</v>
      </c>
      <c r="K4301" s="94" t="n">
        <f aca="false">I4301 * J4301</f>
        <v>4186</v>
      </c>
      <c r="L4301" s="94" t="n">
        <f aca="false">K4301 *M4301</f>
        <v>1716.26</v>
      </c>
      <c r="M4301" s="95" t="n">
        <v>0.41</v>
      </c>
      <c r="N4301" s="88" t="s">
        <v>31</v>
      </c>
      <c r="O4301" s="91" t="s">
        <v>218</v>
      </c>
      <c r="P4301" s="0" t="str">
        <f aca="false">RIGHT(H4301,LEN(H4301) - FIND(" ", H4301))</f>
        <v>Apparel</v>
      </c>
    </row>
    <row r="4302" customFormat="false" ht="14.25" hidden="false" customHeight="true" outlineLevel="0" collapsed="false">
      <c r="B4302" s="88" t="s">
        <v>15</v>
      </c>
      <c r="C4302" s="89" t="n">
        <v>1185732</v>
      </c>
      <c r="D4302" s="90" t="n">
        <v>44326</v>
      </c>
      <c r="E4302" s="88" t="s">
        <v>26</v>
      </c>
      <c r="F4302" s="88" t="s">
        <v>159</v>
      </c>
      <c r="G4302" s="88" t="s">
        <v>95</v>
      </c>
      <c r="H4302" s="91" t="s">
        <v>38</v>
      </c>
      <c r="I4302" s="92" t="n">
        <v>47</v>
      </c>
      <c r="J4302" s="93" t="n">
        <v>120</v>
      </c>
      <c r="K4302" s="94" t="n">
        <f aca="false">I4302 * J4302</f>
        <v>5640</v>
      </c>
      <c r="L4302" s="94" t="n">
        <f aca="false">K4302 *M4302</f>
        <v>2594.4</v>
      </c>
      <c r="M4302" s="95" t="n">
        <v>0.46</v>
      </c>
      <c r="N4302" s="88" t="s">
        <v>31</v>
      </c>
      <c r="O4302" s="91" t="s">
        <v>219</v>
      </c>
      <c r="P4302" s="0" t="str">
        <f aca="false">RIGHT(H4302,LEN(H4302) - FIND(" ", H4302))</f>
        <v>Apparel</v>
      </c>
    </row>
    <row r="4303" customFormat="false" ht="14.25" hidden="false" customHeight="true" outlineLevel="0" collapsed="false">
      <c r="B4303" s="88" t="s">
        <v>22</v>
      </c>
      <c r="C4303" s="89" t="n">
        <v>1189833</v>
      </c>
      <c r="D4303" s="90" t="n">
        <v>44327</v>
      </c>
      <c r="E4303" s="88" t="s">
        <v>18</v>
      </c>
      <c r="F4303" s="88" t="s">
        <v>19</v>
      </c>
      <c r="G4303" s="88" t="s">
        <v>129</v>
      </c>
      <c r="H4303" s="91" t="s">
        <v>16</v>
      </c>
      <c r="I4303" s="92" t="n">
        <v>60</v>
      </c>
      <c r="J4303" s="93" t="n">
        <v>650</v>
      </c>
      <c r="K4303" s="94" t="n">
        <f aca="false">I4303 * J4303</f>
        <v>39000</v>
      </c>
      <c r="L4303" s="94" t="n">
        <f aca="false">K4303 *M4303</f>
        <v>21450</v>
      </c>
      <c r="M4303" s="95" t="n">
        <v>0.55</v>
      </c>
      <c r="N4303" s="88" t="s">
        <v>31</v>
      </c>
      <c r="O4303" s="91" t="s">
        <v>218</v>
      </c>
      <c r="P4303" s="0" t="str">
        <f aca="false">RIGHT(H4303,LEN(H4303) - FIND(" ", H4303))</f>
        <v>Apparel</v>
      </c>
    </row>
    <row r="4304" customFormat="false" ht="14.25" hidden="false" customHeight="true" outlineLevel="0" collapsed="false">
      <c r="B4304" s="88" t="s">
        <v>30</v>
      </c>
      <c r="C4304" s="89" t="n">
        <v>1197831</v>
      </c>
      <c r="D4304" s="90" t="n">
        <v>44327</v>
      </c>
      <c r="E4304" s="88" t="s">
        <v>40</v>
      </c>
      <c r="F4304" s="88" t="s">
        <v>155</v>
      </c>
      <c r="G4304" s="88" t="s">
        <v>122</v>
      </c>
      <c r="H4304" s="91" t="s">
        <v>48</v>
      </c>
      <c r="I4304" s="92" t="n">
        <v>55</v>
      </c>
      <c r="J4304" s="93" t="n">
        <v>600</v>
      </c>
      <c r="K4304" s="94" t="n">
        <f aca="false">I4304 * J4304</f>
        <v>33000</v>
      </c>
      <c r="L4304" s="94" t="n">
        <f aca="false">K4304 *M4304</f>
        <v>14850</v>
      </c>
      <c r="M4304" s="95" t="n">
        <v>0.45</v>
      </c>
      <c r="N4304" s="88" t="s">
        <v>31</v>
      </c>
      <c r="O4304" s="91" t="s">
        <v>219</v>
      </c>
      <c r="P4304" s="0" t="str">
        <f aca="false">RIGHT(H4304,LEN(H4304) - FIND(" ", H4304))</f>
        <v>Street Footwear</v>
      </c>
    </row>
    <row r="4305" customFormat="false" ht="14.25" hidden="false" customHeight="true" outlineLevel="0" collapsed="false">
      <c r="B4305" s="88" t="s">
        <v>13</v>
      </c>
      <c r="C4305" s="89" t="n">
        <v>1128299</v>
      </c>
      <c r="D4305" s="90" t="n">
        <v>44327</v>
      </c>
      <c r="E4305" s="88" t="s">
        <v>18</v>
      </c>
      <c r="F4305" s="88" t="s">
        <v>94</v>
      </c>
      <c r="G4305" s="88" t="s">
        <v>116</v>
      </c>
      <c r="H4305" s="91" t="s">
        <v>32</v>
      </c>
      <c r="I4305" s="92" t="n">
        <v>55</v>
      </c>
      <c r="J4305" s="93" t="n">
        <v>525</v>
      </c>
      <c r="K4305" s="94" t="n">
        <f aca="false">I4305 * J4305</f>
        <v>28875</v>
      </c>
      <c r="L4305" s="94" t="n">
        <f aca="false">K4305 *M4305</f>
        <v>7218.75</v>
      </c>
      <c r="M4305" s="95" t="n">
        <v>0.25</v>
      </c>
      <c r="N4305" s="88" t="s">
        <v>31</v>
      </c>
      <c r="O4305" s="91" t="s">
        <v>218</v>
      </c>
      <c r="P4305" s="0" t="str">
        <f aca="false">RIGHT(H4305,LEN(H4305) - FIND(" ", H4305))</f>
        <v>Street Footwear</v>
      </c>
    </row>
    <row r="4306" customFormat="false" ht="14.25" hidden="false" customHeight="true" outlineLevel="0" collapsed="false">
      <c r="B4306" s="88" t="s">
        <v>13</v>
      </c>
      <c r="C4306" s="89" t="n">
        <v>1128299</v>
      </c>
      <c r="D4306" s="90" t="n">
        <v>44327</v>
      </c>
      <c r="E4306" s="88" t="s">
        <v>18</v>
      </c>
      <c r="F4306" s="88" t="s">
        <v>94</v>
      </c>
      <c r="G4306" s="88" t="s">
        <v>116</v>
      </c>
      <c r="H4306" s="91" t="s">
        <v>24</v>
      </c>
      <c r="I4306" s="92" t="n">
        <v>60</v>
      </c>
      <c r="J4306" s="93" t="n">
        <v>375</v>
      </c>
      <c r="K4306" s="94" t="n">
        <f aca="false">I4306 * J4306</f>
        <v>22500</v>
      </c>
      <c r="L4306" s="94" t="n">
        <f aca="false">K4306 *M4306</f>
        <v>4500</v>
      </c>
      <c r="M4306" s="95" t="n">
        <v>0.2</v>
      </c>
      <c r="N4306" s="88" t="s">
        <v>31</v>
      </c>
      <c r="O4306" s="91" t="s">
        <v>218</v>
      </c>
      <c r="P4306" s="0" t="str">
        <f aca="false">RIGHT(H4306,LEN(H4306) - FIND(" ", H4306))</f>
        <v>Athletic Footwear</v>
      </c>
    </row>
    <row r="4307" customFormat="false" ht="14.25" hidden="false" customHeight="true" outlineLevel="0" collapsed="false">
      <c r="B4307" s="88" t="s">
        <v>13</v>
      </c>
      <c r="C4307" s="89" t="n">
        <v>1128299</v>
      </c>
      <c r="D4307" s="90" t="n">
        <v>44327</v>
      </c>
      <c r="E4307" s="88" t="s">
        <v>18</v>
      </c>
      <c r="F4307" s="88" t="s">
        <v>94</v>
      </c>
      <c r="G4307" s="88" t="s">
        <v>116</v>
      </c>
      <c r="H4307" s="91" t="s">
        <v>48</v>
      </c>
      <c r="I4307" s="92" t="n">
        <v>60</v>
      </c>
      <c r="J4307" s="93" t="n">
        <v>375</v>
      </c>
      <c r="K4307" s="94" t="n">
        <f aca="false">I4307 * J4307</f>
        <v>22500</v>
      </c>
      <c r="L4307" s="94" t="n">
        <f aca="false">K4307 *M4307</f>
        <v>5625</v>
      </c>
      <c r="M4307" s="95" t="n">
        <v>0.25</v>
      </c>
      <c r="N4307" s="88" t="s">
        <v>31</v>
      </c>
      <c r="O4307" s="91" t="s">
        <v>219</v>
      </c>
      <c r="P4307" s="0" t="str">
        <f aca="false">RIGHT(H4307,LEN(H4307) - FIND(" ", H4307))</f>
        <v>Street Footwear</v>
      </c>
    </row>
    <row r="4308" customFormat="false" ht="14.25" hidden="false" customHeight="true" outlineLevel="0" collapsed="false">
      <c r="B4308" s="88" t="s">
        <v>13</v>
      </c>
      <c r="C4308" s="89" t="n">
        <v>1128299</v>
      </c>
      <c r="D4308" s="90" t="n">
        <v>44327</v>
      </c>
      <c r="E4308" s="88" t="s">
        <v>18</v>
      </c>
      <c r="F4308" s="88" t="s">
        <v>94</v>
      </c>
      <c r="G4308" s="88" t="s">
        <v>116</v>
      </c>
      <c r="H4308" s="91" t="s">
        <v>44</v>
      </c>
      <c r="I4308" s="92" t="n">
        <v>55</v>
      </c>
      <c r="J4308" s="93" t="n">
        <v>275</v>
      </c>
      <c r="K4308" s="94" t="n">
        <f aca="false">I4308 * J4308</f>
        <v>15125</v>
      </c>
      <c r="L4308" s="94" t="n">
        <f aca="false">K4308 *M4308</f>
        <v>3781.25</v>
      </c>
      <c r="M4308" s="95" t="n">
        <v>0.25</v>
      </c>
      <c r="N4308" s="88" t="s">
        <v>31</v>
      </c>
      <c r="O4308" s="91" t="s">
        <v>219</v>
      </c>
      <c r="P4308" s="0" t="str">
        <f aca="false">RIGHT(H4308,LEN(H4308) - FIND(" ", H4308))</f>
        <v>Athletic Footwear</v>
      </c>
    </row>
    <row r="4309" customFormat="false" ht="14.25" hidden="false" customHeight="true" outlineLevel="0" collapsed="false">
      <c r="B4309" s="88" t="s">
        <v>13</v>
      </c>
      <c r="C4309" s="89" t="n">
        <v>1128299</v>
      </c>
      <c r="D4309" s="90" t="n">
        <v>44327</v>
      </c>
      <c r="E4309" s="88" t="s">
        <v>18</v>
      </c>
      <c r="F4309" s="88" t="s">
        <v>94</v>
      </c>
      <c r="G4309" s="88" t="s">
        <v>116</v>
      </c>
      <c r="H4309" s="91" t="s">
        <v>16</v>
      </c>
      <c r="I4309" s="92" t="n">
        <v>60</v>
      </c>
      <c r="J4309" s="93" t="n">
        <v>175</v>
      </c>
      <c r="K4309" s="94" t="n">
        <f aca="false">I4309 * J4309</f>
        <v>10500</v>
      </c>
      <c r="L4309" s="94" t="n">
        <f aca="false">K4309 *M4309</f>
        <v>1575</v>
      </c>
      <c r="M4309" s="95" t="n">
        <v>0.15</v>
      </c>
      <c r="N4309" s="88" t="s">
        <v>31</v>
      </c>
      <c r="O4309" s="91" t="s">
        <v>218</v>
      </c>
      <c r="P4309" s="0" t="str">
        <f aca="false">RIGHT(H4309,LEN(H4309) - FIND(" ", H4309))</f>
        <v>Apparel</v>
      </c>
    </row>
    <row r="4310" customFormat="false" ht="14.25" hidden="false" customHeight="true" outlineLevel="0" collapsed="false">
      <c r="B4310" s="88" t="s">
        <v>13</v>
      </c>
      <c r="C4310" s="89" t="n">
        <v>1128299</v>
      </c>
      <c r="D4310" s="90" t="n">
        <v>44327</v>
      </c>
      <c r="E4310" s="88" t="s">
        <v>18</v>
      </c>
      <c r="F4310" s="88" t="s">
        <v>94</v>
      </c>
      <c r="G4310" s="88" t="s">
        <v>116</v>
      </c>
      <c r="H4310" s="91" t="s">
        <v>38</v>
      </c>
      <c r="I4310" s="92" t="n">
        <v>75</v>
      </c>
      <c r="J4310" s="93" t="n">
        <v>475</v>
      </c>
      <c r="K4310" s="94" t="n">
        <f aca="false">I4310 * J4310</f>
        <v>35625</v>
      </c>
      <c r="L4310" s="94" t="n">
        <f aca="false">K4310 *M4310</f>
        <v>14250</v>
      </c>
      <c r="M4310" s="95" t="n">
        <v>0.4</v>
      </c>
      <c r="N4310" s="88" t="s">
        <v>31</v>
      </c>
      <c r="O4310" s="91" t="s">
        <v>219</v>
      </c>
      <c r="P4310" s="0" t="str">
        <f aca="false">RIGHT(H4310,LEN(H4310) - FIND(" ", H4310))</f>
        <v>Apparel</v>
      </c>
    </row>
    <row r="4311" customFormat="false" ht="14.25" hidden="false" customHeight="true" outlineLevel="0" collapsed="false">
      <c r="B4311" s="88" t="s">
        <v>43</v>
      </c>
      <c r="C4311" s="89" t="n">
        <v>1185732</v>
      </c>
      <c r="D4311" s="90" t="n">
        <v>44327</v>
      </c>
      <c r="E4311" s="88" t="s">
        <v>29</v>
      </c>
      <c r="F4311" s="88" t="s">
        <v>100</v>
      </c>
      <c r="G4311" s="88" t="s">
        <v>118</v>
      </c>
      <c r="H4311" s="91" t="s">
        <v>32</v>
      </c>
      <c r="I4311" s="92" t="n">
        <v>60</v>
      </c>
      <c r="J4311" s="93" t="n">
        <v>545</v>
      </c>
      <c r="K4311" s="94" t="n">
        <f aca="false">I4311 * J4311</f>
        <v>32700</v>
      </c>
      <c r="L4311" s="94" t="n">
        <f aca="false">K4311 *M4311</f>
        <v>13080</v>
      </c>
      <c r="M4311" s="95" t="n">
        <v>0.4</v>
      </c>
      <c r="N4311" s="88" t="s">
        <v>14</v>
      </c>
      <c r="O4311" s="91" t="s">
        <v>218</v>
      </c>
      <c r="P4311" s="0" t="str">
        <f aca="false">RIGHT(H4311,LEN(H4311) - FIND(" ", H4311))</f>
        <v>Street Footwear</v>
      </c>
    </row>
    <row r="4312" customFormat="false" ht="14.25" hidden="false" customHeight="true" outlineLevel="0" collapsed="false">
      <c r="B4312" s="88" t="s">
        <v>43</v>
      </c>
      <c r="C4312" s="89" t="n">
        <v>1185732</v>
      </c>
      <c r="D4312" s="90" t="n">
        <v>44327</v>
      </c>
      <c r="E4312" s="88" t="s">
        <v>29</v>
      </c>
      <c r="F4312" s="88" t="s">
        <v>100</v>
      </c>
      <c r="G4312" s="88" t="s">
        <v>118</v>
      </c>
      <c r="H4312" s="91" t="s">
        <v>24</v>
      </c>
      <c r="I4312" s="92" t="n">
        <v>40</v>
      </c>
      <c r="J4312" s="93" t="n">
        <v>250</v>
      </c>
      <c r="K4312" s="94" t="n">
        <f aca="false">I4312 * J4312</f>
        <v>10000</v>
      </c>
      <c r="L4312" s="94" t="n">
        <f aca="false">K4312 *M4312</f>
        <v>4000</v>
      </c>
      <c r="M4312" s="95" t="n">
        <v>0.4</v>
      </c>
      <c r="N4312" s="88" t="s">
        <v>14</v>
      </c>
      <c r="O4312" s="91" t="s">
        <v>218</v>
      </c>
      <c r="P4312" s="0" t="str">
        <f aca="false">RIGHT(H4312,LEN(H4312) - FIND(" ", H4312))</f>
        <v>Athletic Footwear</v>
      </c>
    </row>
    <row r="4313" customFormat="false" ht="14.25" hidden="false" customHeight="true" outlineLevel="0" collapsed="false">
      <c r="B4313" s="88" t="s">
        <v>43</v>
      </c>
      <c r="C4313" s="89" t="n">
        <v>1185732</v>
      </c>
      <c r="D4313" s="90" t="n">
        <v>44327</v>
      </c>
      <c r="E4313" s="88" t="s">
        <v>29</v>
      </c>
      <c r="F4313" s="88" t="s">
        <v>100</v>
      </c>
      <c r="G4313" s="88" t="s">
        <v>118</v>
      </c>
      <c r="H4313" s="91" t="s">
        <v>48</v>
      </c>
      <c r="I4313" s="92" t="n">
        <v>35</v>
      </c>
      <c r="J4313" s="93" t="n">
        <v>225</v>
      </c>
      <c r="K4313" s="94" t="n">
        <f aca="false">I4313 * J4313</f>
        <v>7875</v>
      </c>
      <c r="L4313" s="94" t="n">
        <f aca="false">K4313 *M4313</f>
        <v>2756.25</v>
      </c>
      <c r="M4313" s="95" t="n">
        <v>0.35</v>
      </c>
      <c r="N4313" s="88" t="s">
        <v>14</v>
      </c>
      <c r="O4313" s="91" t="s">
        <v>219</v>
      </c>
      <c r="P4313" s="0" t="str">
        <f aca="false">RIGHT(H4313,LEN(H4313) - FIND(" ", H4313))</f>
        <v>Street Footwear</v>
      </c>
    </row>
    <row r="4314" customFormat="false" ht="14.25" hidden="false" customHeight="true" outlineLevel="0" collapsed="false">
      <c r="B4314" s="88" t="s">
        <v>43</v>
      </c>
      <c r="C4314" s="89" t="n">
        <v>1185732</v>
      </c>
      <c r="D4314" s="90" t="n">
        <v>44327</v>
      </c>
      <c r="E4314" s="88" t="s">
        <v>29</v>
      </c>
      <c r="F4314" s="88" t="s">
        <v>100</v>
      </c>
      <c r="G4314" s="88" t="s">
        <v>118</v>
      </c>
      <c r="H4314" s="91" t="s">
        <v>44</v>
      </c>
      <c r="I4314" s="92" t="n">
        <v>35</v>
      </c>
      <c r="J4314" s="93" t="n">
        <v>175</v>
      </c>
      <c r="K4314" s="94" t="n">
        <f aca="false">I4314 * J4314</f>
        <v>6125</v>
      </c>
      <c r="L4314" s="94" t="n">
        <f aca="false">K4314 *M4314</f>
        <v>2143.75</v>
      </c>
      <c r="M4314" s="95" t="n">
        <v>0.35</v>
      </c>
      <c r="N4314" s="88" t="s">
        <v>14</v>
      </c>
      <c r="O4314" s="91" t="s">
        <v>219</v>
      </c>
      <c r="P4314" s="0" t="str">
        <f aca="false">RIGHT(H4314,LEN(H4314) - FIND(" ", H4314))</f>
        <v>Athletic Footwear</v>
      </c>
    </row>
    <row r="4315" customFormat="false" ht="14.25" hidden="false" customHeight="true" outlineLevel="0" collapsed="false">
      <c r="B4315" s="88" t="s">
        <v>43</v>
      </c>
      <c r="C4315" s="89" t="n">
        <v>1185732</v>
      </c>
      <c r="D4315" s="90" t="n">
        <v>44327</v>
      </c>
      <c r="E4315" s="88" t="s">
        <v>29</v>
      </c>
      <c r="F4315" s="88" t="s">
        <v>100</v>
      </c>
      <c r="G4315" s="88" t="s">
        <v>118</v>
      </c>
      <c r="H4315" s="91" t="s">
        <v>16</v>
      </c>
      <c r="I4315" s="92" t="n">
        <v>45</v>
      </c>
      <c r="J4315" s="93" t="n">
        <v>200</v>
      </c>
      <c r="K4315" s="94" t="n">
        <f aca="false">I4315 * J4315</f>
        <v>9000</v>
      </c>
      <c r="L4315" s="94" t="n">
        <f aca="false">K4315 *M4315</f>
        <v>2700</v>
      </c>
      <c r="M4315" s="95" t="n">
        <v>0.3</v>
      </c>
      <c r="N4315" s="88" t="s">
        <v>14</v>
      </c>
      <c r="O4315" s="91" t="s">
        <v>218</v>
      </c>
      <c r="P4315" s="0" t="str">
        <f aca="false">RIGHT(H4315,LEN(H4315) - FIND(" ", H4315))</f>
        <v>Apparel</v>
      </c>
    </row>
    <row r="4316" customFormat="false" ht="14.25" hidden="false" customHeight="true" outlineLevel="0" collapsed="false">
      <c r="B4316" s="88" t="s">
        <v>43</v>
      </c>
      <c r="C4316" s="89" t="n">
        <v>1185732</v>
      </c>
      <c r="D4316" s="90" t="n">
        <v>44327</v>
      </c>
      <c r="E4316" s="88" t="s">
        <v>29</v>
      </c>
      <c r="F4316" s="88" t="s">
        <v>100</v>
      </c>
      <c r="G4316" s="88" t="s">
        <v>118</v>
      </c>
      <c r="H4316" s="91" t="s">
        <v>38</v>
      </c>
      <c r="I4316" s="92" t="n">
        <v>55</v>
      </c>
      <c r="J4316" s="93" t="n">
        <v>325</v>
      </c>
      <c r="K4316" s="94" t="n">
        <f aca="false">I4316 * J4316</f>
        <v>17875</v>
      </c>
      <c r="L4316" s="94" t="n">
        <f aca="false">K4316 *M4316</f>
        <v>7150</v>
      </c>
      <c r="M4316" s="95" t="n">
        <v>0.4</v>
      </c>
      <c r="N4316" s="88" t="s">
        <v>14</v>
      </c>
      <c r="O4316" s="91" t="s">
        <v>219</v>
      </c>
      <c r="P4316" s="0" t="str">
        <f aca="false">RIGHT(H4316,LEN(H4316) - FIND(" ", H4316))</f>
        <v>Apparel</v>
      </c>
    </row>
    <row r="4317" customFormat="false" ht="14.25" hidden="false" customHeight="true" outlineLevel="0" collapsed="false">
      <c r="B4317" s="88" t="s">
        <v>22</v>
      </c>
      <c r="C4317" s="89" t="n">
        <v>1189833</v>
      </c>
      <c r="D4317" s="90" t="n">
        <v>44327</v>
      </c>
      <c r="E4317" s="88" t="s">
        <v>18</v>
      </c>
      <c r="F4317" s="88" t="s">
        <v>19</v>
      </c>
      <c r="G4317" s="88" t="s">
        <v>129</v>
      </c>
      <c r="H4317" s="91" t="s">
        <v>16</v>
      </c>
      <c r="I4317" s="92" t="n">
        <v>58</v>
      </c>
      <c r="J4317" s="93" t="n">
        <v>163</v>
      </c>
      <c r="K4317" s="94" t="n">
        <f aca="false">I4317 * J4317</f>
        <v>9454</v>
      </c>
      <c r="L4317" s="94" t="n">
        <f aca="false">K4317 *M4317</f>
        <v>6334.18</v>
      </c>
      <c r="M4317" s="95" t="n">
        <v>0.67</v>
      </c>
      <c r="N4317" s="88" t="s">
        <v>23</v>
      </c>
      <c r="O4317" s="91" t="s">
        <v>218</v>
      </c>
      <c r="P4317" s="0" t="str">
        <f aca="false">RIGHT(H4317,LEN(H4317) - FIND(" ", H4317))</f>
        <v>Apparel</v>
      </c>
    </row>
    <row r="4318" customFormat="false" ht="14.25" hidden="false" customHeight="true" outlineLevel="0" collapsed="false">
      <c r="B4318" s="88" t="s">
        <v>30</v>
      </c>
      <c r="C4318" s="89" t="n">
        <v>1197831</v>
      </c>
      <c r="D4318" s="90" t="n">
        <v>44327</v>
      </c>
      <c r="E4318" s="88" t="s">
        <v>40</v>
      </c>
      <c r="F4318" s="88" t="s">
        <v>155</v>
      </c>
      <c r="G4318" s="88" t="s">
        <v>122</v>
      </c>
      <c r="H4318" s="91" t="s">
        <v>48</v>
      </c>
      <c r="I4318" s="92" t="n">
        <v>50</v>
      </c>
      <c r="J4318" s="93" t="n">
        <v>174</v>
      </c>
      <c r="K4318" s="94" t="n">
        <f aca="false">I4318 * J4318</f>
        <v>8700</v>
      </c>
      <c r="L4318" s="94" t="n">
        <f aca="false">K4318 *M4318</f>
        <v>4872</v>
      </c>
      <c r="M4318" s="95" t="n">
        <v>0.56</v>
      </c>
      <c r="N4318" s="88" t="s">
        <v>23</v>
      </c>
      <c r="O4318" s="91" t="s">
        <v>219</v>
      </c>
      <c r="P4318" s="0" t="str">
        <f aca="false">RIGHT(H4318,LEN(H4318) - FIND(" ", H4318))</f>
        <v>Street Footwear</v>
      </c>
    </row>
    <row r="4319" customFormat="false" ht="14.25" hidden="false" customHeight="true" outlineLevel="0" collapsed="false">
      <c r="B4319" s="88" t="s">
        <v>13</v>
      </c>
      <c r="C4319" s="89" t="n">
        <v>1128299</v>
      </c>
      <c r="D4319" s="90" t="n">
        <v>44327</v>
      </c>
      <c r="E4319" s="88" t="s">
        <v>18</v>
      </c>
      <c r="F4319" s="88" t="s">
        <v>94</v>
      </c>
      <c r="G4319" s="88" t="s">
        <v>116</v>
      </c>
      <c r="H4319" s="91" t="s">
        <v>32</v>
      </c>
      <c r="I4319" s="92" t="n">
        <v>51</v>
      </c>
      <c r="J4319" s="93" t="n">
        <v>158</v>
      </c>
      <c r="K4319" s="94" t="n">
        <f aca="false">I4319 * J4319</f>
        <v>8058</v>
      </c>
      <c r="L4319" s="94" t="n">
        <f aca="false">K4319 *M4319</f>
        <v>2981.46</v>
      </c>
      <c r="M4319" s="95" t="n">
        <v>0.37</v>
      </c>
      <c r="N4319" s="88" t="s">
        <v>23</v>
      </c>
      <c r="O4319" s="91" t="s">
        <v>218</v>
      </c>
      <c r="P4319" s="0" t="str">
        <f aca="false">RIGHT(H4319,LEN(H4319) - FIND(" ", H4319))</f>
        <v>Street Footwear</v>
      </c>
    </row>
    <row r="4320" customFormat="false" ht="14.25" hidden="false" customHeight="true" outlineLevel="0" collapsed="false">
      <c r="B4320" s="88" t="s">
        <v>13</v>
      </c>
      <c r="C4320" s="89" t="n">
        <v>1128299</v>
      </c>
      <c r="D4320" s="90" t="n">
        <v>44327</v>
      </c>
      <c r="E4320" s="88" t="s">
        <v>18</v>
      </c>
      <c r="F4320" s="88" t="s">
        <v>94</v>
      </c>
      <c r="G4320" s="88" t="s">
        <v>116</v>
      </c>
      <c r="H4320" s="91" t="s">
        <v>24</v>
      </c>
      <c r="I4320" s="92" t="n">
        <v>58</v>
      </c>
      <c r="J4320" s="93" t="n">
        <v>98</v>
      </c>
      <c r="K4320" s="94" t="n">
        <f aca="false">I4320 * J4320</f>
        <v>5684</v>
      </c>
      <c r="L4320" s="94" t="n">
        <f aca="false">K4320 *M4320</f>
        <v>1875.72</v>
      </c>
      <c r="M4320" s="95" t="n">
        <v>0.33</v>
      </c>
      <c r="N4320" s="88" t="s">
        <v>23</v>
      </c>
      <c r="O4320" s="91" t="s">
        <v>218</v>
      </c>
      <c r="P4320" s="0" t="str">
        <f aca="false">RIGHT(H4320,LEN(H4320) - FIND(" ", H4320))</f>
        <v>Athletic Footwear</v>
      </c>
    </row>
    <row r="4321" customFormat="false" ht="14.25" hidden="false" customHeight="true" outlineLevel="0" collapsed="false">
      <c r="B4321" s="88" t="s">
        <v>13</v>
      </c>
      <c r="C4321" s="89" t="n">
        <v>1128299</v>
      </c>
      <c r="D4321" s="90" t="n">
        <v>44327</v>
      </c>
      <c r="E4321" s="88" t="s">
        <v>18</v>
      </c>
      <c r="F4321" s="88" t="s">
        <v>94</v>
      </c>
      <c r="G4321" s="88" t="s">
        <v>116</v>
      </c>
      <c r="H4321" s="91" t="s">
        <v>48</v>
      </c>
      <c r="I4321" s="92" t="n">
        <v>56</v>
      </c>
      <c r="J4321" s="93" t="n">
        <v>98</v>
      </c>
      <c r="K4321" s="94" t="n">
        <f aca="false">I4321 * J4321</f>
        <v>5488</v>
      </c>
      <c r="L4321" s="94" t="n">
        <f aca="false">K4321 *M4321</f>
        <v>2195.2</v>
      </c>
      <c r="M4321" s="95" t="n">
        <v>0.4</v>
      </c>
      <c r="N4321" s="88" t="s">
        <v>23</v>
      </c>
      <c r="O4321" s="91" t="s">
        <v>219</v>
      </c>
      <c r="P4321" s="0" t="str">
        <f aca="false">RIGHT(H4321,LEN(H4321) - FIND(" ", H4321))</f>
        <v>Street Footwear</v>
      </c>
    </row>
    <row r="4322" customFormat="false" ht="14.25" hidden="false" customHeight="true" outlineLevel="0" collapsed="false">
      <c r="B4322" s="88" t="s">
        <v>13</v>
      </c>
      <c r="C4322" s="89" t="n">
        <v>1128299</v>
      </c>
      <c r="D4322" s="90" t="n">
        <v>44327</v>
      </c>
      <c r="E4322" s="88" t="s">
        <v>18</v>
      </c>
      <c r="F4322" s="88" t="s">
        <v>94</v>
      </c>
      <c r="G4322" s="88" t="s">
        <v>116</v>
      </c>
      <c r="H4322" s="91" t="s">
        <v>44</v>
      </c>
      <c r="I4322" s="92" t="n">
        <v>52</v>
      </c>
      <c r="J4322" s="93" t="n">
        <v>80</v>
      </c>
      <c r="K4322" s="94" t="n">
        <f aca="false">I4322 * J4322</f>
        <v>4160</v>
      </c>
      <c r="L4322" s="94" t="n">
        <f aca="false">K4322 *M4322</f>
        <v>1664</v>
      </c>
      <c r="M4322" s="95" t="n">
        <v>0.4</v>
      </c>
      <c r="N4322" s="88" t="s">
        <v>23</v>
      </c>
      <c r="O4322" s="91" t="s">
        <v>219</v>
      </c>
      <c r="P4322" s="0" t="str">
        <f aca="false">RIGHT(H4322,LEN(H4322) - FIND(" ", H4322))</f>
        <v>Athletic Footwear</v>
      </c>
    </row>
    <row r="4323" customFormat="false" ht="14.25" hidden="false" customHeight="true" outlineLevel="0" collapsed="false">
      <c r="B4323" s="88" t="s">
        <v>13</v>
      </c>
      <c r="C4323" s="89" t="n">
        <v>1128299</v>
      </c>
      <c r="D4323" s="90" t="n">
        <v>44327</v>
      </c>
      <c r="E4323" s="88" t="s">
        <v>18</v>
      </c>
      <c r="F4323" s="88" t="s">
        <v>94</v>
      </c>
      <c r="G4323" s="88" t="s">
        <v>116</v>
      </c>
      <c r="H4323" s="91" t="s">
        <v>16</v>
      </c>
      <c r="I4323" s="92" t="n">
        <v>55</v>
      </c>
      <c r="J4323" s="93" t="n">
        <v>46</v>
      </c>
      <c r="K4323" s="94" t="n">
        <f aca="false">I4323 * J4323</f>
        <v>2530</v>
      </c>
      <c r="L4323" s="94" t="n">
        <f aca="false">K4323 *M4323</f>
        <v>708.4</v>
      </c>
      <c r="M4323" s="95" t="n">
        <v>0.28</v>
      </c>
      <c r="N4323" s="88" t="s">
        <v>23</v>
      </c>
      <c r="O4323" s="91" t="s">
        <v>218</v>
      </c>
      <c r="P4323" s="0" t="str">
        <f aca="false">RIGHT(H4323,LEN(H4323) - FIND(" ", H4323))</f>
        <v>Apparel</v>
      </c>
    </row>
    <row r="4324" customFormat="false" ht="14.25" hidden="false" customHeight="true" outlineLevel="0" collapsed="false">
      <c r="B4324" s="88" t="s">
        <v>13</v>
      </c>
      <c r="C4324" s="89" t="n">
        <v>1128299</v>
      </c>
      <c r="D4324" s="90" t="n">
        <v>44327</v>
      </c>
      <c r="E4324" s="88" t="s">
        <v>18</v>
      </c>
      <c r="F4324" s="88" t="s">
        <v>94</v>
      </c>
      <c r="G4324" s="88" t="s">
        <v>116</v>
      </c>
      <c r="H4324" s="91" t="s">
        <v>38</v>
      </c>
      <c r="I4324" s="92" t="n">
        <v>69</v>
      </c>
      <c r="J4324" s="93" t="n">
        <v>143</v>
      </c>
      <c r="K4324" s="94" t="n">
        <f aca="false">I4324 * J4324</f>
        <v>9867</v>
      </c>
      <c r="L4324" s="94" t="n">
        <f aca="false">K4324 *M4324</f>
        <v>5426.85</v>
      </c>
      <c r="M4324" s="95" t="n">
        <v>0.55</v>
      </c>
      <c r="N4324" s="88" t="s">
        <v>23</v>
      </c>
      <c r="O4324" s="91" t="s">
        <v>219</v>
      </c>
      <c r="P4324" s="0" t="str">
        <f aca="false">RIGHT(H4324,LEN(H4324) - FIND(" ", H4324))</f>
        <v>Apparel</v>
      </c>
    </row>
    <row r="4325" customFormat="false" ht="14.25" hidden="false" customHeight="true" outlineLevel="0" collapsed="false">
      <c r="B4325" s="88" t="s">
        <v>43</v>
      </c>
      <c r="C4325" s="89" t="n">
        <v>1185732</v>
      </c>
      <c r="D4325" s="90" t="n">
        <v>44327</v>
      </c>
      <c r="E4325" s="88" t="s">
        <v>29</v>
      </c>
      <c r="F4325" s="88" t="s">
        <v>100</v>
      </c>
      <c r="G4325" s="88" t="s">
        <v>118</v>
      </c>
      <c r="H4325" s="91" t="s">
        <v>32</v>
      </c>
      <c r="I4325" s="92" t="n">
        <v>54</v>
      </c>
      <c r="J4325" s="93" t="n">
        <v>164</v>
      </c>
      <c r="K4325" s="94" t="n">
        <f aca="false">I4325 * J4325</f>
        <v>8856</v>
      </c>
      <c r="L4325" s="94" t="n">
        <f aca="false">K4325 *M4325</f>
        <v>4428</v>
      </c>
      <c r="M4325" s="95" t="n">
        <v>0.5</v>
      </c>
      <c r="N4325" s="88" t="s">
        <v>23</v>
      </c>
      <c r="O4325" s="91" t="s">
        <v>218</v>
      </c>
      <c r="P4325" s="0" t="str">
        <f aca="false">RIGHT(H4325,LEN(H4325) - FIND(" ", H4325))</f>
        <v>Street Footwear</v>
      </c>
    </row>
    <row r="4326" customFormat="false" ht="14.25" hidden="false" customHeight="true" outlineLevel="0" collapsed="false">
      <c r="B4326" s="88" t="s">
        <v>43</v>
      </c>
      <c r="C4326" s="89" t="n">
        <v>1185732</v>
      </c>
      <c r="D4326" s="90" t="n">
        <v>44327</v>
      </c>
      <c r="E4326" s="88" t="s">
        <v>29</v>
      </c>
      <c r="F4326" s="88" t="s">
        <v>100</v>
      </c>
      <c r="G4326" s="88" t="s">
        <v>118</v>
      </c>
      <c r="H4326" s="91" t="s">
        <v>24</v>
      </c>
      <c r="I4326" s="92" t="n">
        <v>37</v>
      </c>
      <c r="J4326" s="93" t="n">
        <v>73</v>
      </c>
      <c r="K4326" s="94" t="n">
        <f aca="false">I4326 * J4326</f>
        <v>2701</v>
      </c>
      <c r="L4326" s="94" t="n">
        <f aca="false">K4326 *M4326</f>
        <v>1485.55</v>
      </c>
      <c r="M4326" s="95" t="n">
        <v>0.55</v>
      </c>
      <c r="N4326" s="88" t="s">
        <v>23</v>
      </c>
      <c r="O4326" s="91" t="s">
        <v>218</v>
      </c>
      <c r="P4326" s="0" t="str">
        <f aca="false">RIGHT(H4326,LEN(H4326) - FIND(" ", H4326))</f>
        <v>Athletic Footwear</v>
      </c>
    </row>
    <row r="4327" customFormat="false" ht="14.25" hidden="false" customHeight="true" outlineLevel="0" collapsed="false">
      <c r="B4327" s="88" t="s">
        <v>43</v>
      </c>
      <c r="C4327" s="89" t="n">
        <v>1185732</v>
      </c>
      <c r="D4327" s="90" t="n">
        <v>44327</v>
      </c>
      <c r="E4327" s="88" t="s">
        <v>29</v>
      </c>
      <c r="F4327" s="88" t="s">
        <v>100</v>
      </c>
      <c r="G4327" s="88" t="s">
        <v>118</v>
      </c>
      <c r="H4327" s="91" t="s">
        <v>48</v>
      </c>
      <c r="I4327" s="92" t="n">
        <v>34</v>
      </c>
      <c r="J4327" s="93" t="n">
        <v>56</v>
      </c>
      <c r="K4327" s="94" t="n">
        <f aca="false">I4327 * J4327</f>
        <v>1904</v>
      </c>
      <c r="L4327" s="94" t="n">
        <f aca="false">K4327 *M4327</f>
        <v>894.88</v>
      </c>
      <c r="M4327" s="95" t="n">
        <v>0.47</v>
      </c>
      <c r="N4327" s="88" t="s">
        <v>23</v>
      </c>
      <c r="O4327" s="91" t="s">
        <v>219</v>
      </c>
      <c r="P4327" s="0" t="str">
        <f aca="false">RIGHT(H4327,LEN(H4327) - FIND(" ", H4327))</f>
        <v>Street Footwear</v>
      </c>
    </row>
    <row r="4328" customFormat="false" ht="14.25" hidden="false" customHeight="true" outlineLevel="0" collapsed="false">
      <c r="B4328" s="88" t="s">
        <v>43</v>
      </c>
      <c r="C4328" s="89" t="n">
        <v>1185732</v>
      </c>
      <c r="D4328" s="90" t="n">
        <v>44327</v>
      </c>
      <c r="E4328" s="88" t="s">
        <v>29</v>
      </c>
      <c r="F4328" s="88" t="s">
        <v>100</v>
      </c>
      <c r="G4328" s="88" t="s">
        <v>118</v>
      </c>
      <c r="H4328" s="91" t="s">
        <v>44</v>
      </c>
      <c r="I4328" s="92" t="n">
        <v>34</v>
      </c>
      <c r="J4328" s="93" t="n">
        <v>49</v>
      </c>
      <c r="K4328" s="94" t="n">
        <f aca="false">I4328 * J4328</f>
        <v>1666</v>
      </c>
      <c r="L4328" s="94" t="n">
        <f aca="false">K4328 *M4328</f>
        <v>816.34</v>
      </c>
      <c r="M4328" s="95" t="n">
        <v>0.49</v>
      </c>
      <c r="N4328" s="88" t="s">
        <v>23</v>
      </c>
      <c r="O4328" s="91" t="s">
        <v>219</v>
      </c>
      <c r="P4328" s="0" t="str">
        <f aca="false">RIGHT(H4328,LEN(H4328) - FIND(" ", H4328))</f>
        <v>Athletic Footwear</v>
      </c>
    </row>
    <row r="4329" customFormat="false" ht="14.25" hidden="false" customHeight="true" outlineLevel="0" collapsed="false">
      <c r="B4329" s="88" t="s">
        <v>43</v>
      </c>
      <c r="C4329" s="89" t="n">
        <v>1185732</v>
      </c>
      <c r="D4329" s="90" t="n">
        <v>44327</v>
      </c>
      <c r="E4329" s="88" t="s">
        <v>29</v>
      </c>
      <c r="F4329" s="88" t="s">
        <v>100</v>
      </c>
      <c r="G4329" s="88" t="s">
        <v>118</v>
      </c>
      <c r="H4329" s="91" t="s">
        <v>16</v>
      </c>
      <c r="I4329" s="92" t="n">
        <v>44</v>
      </c>
      <c r="J4329" s="93" t="n">
        <v>58</v>
      </c>
      <c r="K4329" s="94" t="n">
        <f aca="false">I4329 * J4329</f>
        <v>2552</v>
      </c>
      <c r="L4329" s="94" t="n">
        <f aca="false">K4329 *M4329</f>
        <v>1148.4</v>
      </c>
      <c r="M4329" s="95" t="n">
        <v>0.45</v>
      </c>
      <c r="N4329" s="88" t="s">
        <v>23</v>
      </c>
      <c r="O4329" s="91" t="s">
        <v>218</v>
      </c>
      <c r="P4329" s="0" t="str">
        <f aca="false">RIGHT(H4329,LEN(H4329) - FIND(" ", H4329))</f>
        <v>Apparel</v>
      </c>
    </row>
    <row r="4330" customFormat="false" ht="14.25" hidden="false" customHeight="true" outlineLevel="0" collapsed="false">
      <c r="B4330" s="88" t="s">
        <v>43</v>
      </c>
      <c r="C4330" s="89" t="n">
        <v>1185732</v>
      </c>
      <c r="D4330" s="90" t="n">
        <v>44327</v>
      </c>
      <c r="E4330" s="88" t="s">
        <v>29</v>
      </c>
      <c r="F4330" s="88" t="s">
        <v>100</v>
      </c>
      <c r="G4330" s="88" t="s">
        <v>118</v>
      </c>
      <c r="H4330" s="91" t="s">
        <v>38</v>
      </c>
      <c r="I4330" s="92" t="n">
        <v>53</v>
      </c>
      <c r="J4330" s="93" t="n">
        <v>91</v>
      </c>
      <c r="K4330" s="94" t="n">
        <f aca="false">I4330 * J4330</f>
        <v>4823</v>
      </c>
      <c r="L4330" s="94" t="n">
        <f aca="false">K4330 *M4330</f>
        <v>2507.96</v>
      </c>
      <c r="M4330" s="95" t="n">
        <v>0.52</v>
      </c>
      <c r="N4330" s="88" t="s">
        <v>23</v>
      </c>
      <c r="O4330" s="91" t="s">
        <v>219</v>
      </c>
      <c r="P4330" s="0" t="str">
        <f aca="false">RIGHT(H4330,LEN(H4330) - FIND(" ", H4330))</f>
        <v>Apparel</v>
      </c>
    </row>
    <row r="4331" customFormat="false" ht="14.25" hidden="false" customHeight="true" outlineLevel="0" collapsed="false">
      <c r="B4331" s="88" t="s">
        <v>22</v>
      </c>
      <c r="C4331" s="89" t="n">
        <v>1189833</v>
      </c>
      <c r="D4331" s="90" t="n">
        <v>44327</v>
      </c>
      <c r="E4331" s="88" t="s">
        <v>18</v>
      </c>
      <c r="F4331" s="88" t="s">
        <v>19</v>
      </c>
      <c r="G4331" s="88" t="s">
        <v>129</v>
      </c>
      <c r="H4331" s="91" t="s">
        <v>16</v>
      </c>
      <c r="I4331" s="92" t="n">
        <v>44</v>
      </c>
      <c r="J4331" s="93" t="n">
        <v>195</v>
      </c>
      <c r="K4331" s="94" t="n">
        <f aca="false">I4331 * J4331</f>
        <v>8580</v>
      </c>
      <c r="L4331" s="94" t="n">
        <f aca="false">K4331 *M4331</f>
        <v>5319.6</v>
      </c>
      <c r="M4331" s="95" t="n">
        <v>0.62</v>
      </c>
      <c r="N4331" s="88" t="s">
        <v>31</v>
      </c>
      <c r="O4331" s="91" t="s">
        <v>218</v>
      </c>
      <c r="P4331" s="0" t="str">
        <f aca="false">RIGHT(H4331,LEN(H4331) - FIND(" ", H4331))</f>
        <v>Apparel</v>
      </c>
    </row>
    <row r="4332" customFormat="false" ht="14.25" hidden="false" customHeight="true" outlineLevel="0" collapsed="false">
      <c r="B4332" s="88" t="s">
        <v>30</v>
      </c>
      <c r="C4332" s="89" t="n">
        <v>1197831</v>
      </c>
      <c r="D4332" s="90" t="n">
        <v>44327</v>
      </c>
      <c r="E4332" s="88" t="s">
        <v>40</v>
      </c>
      <c r="F4332" s="88" t="s">
        <v>155</v>
      </c>
      <c r="G4332" s="88" t="s">
        <v>122</v>
      </c>
      <c r="H4332" s="91" t="s">
        <v>48</v>
      </c>
      <c r="I4332" s="92" t="n">
        <v>37</v>
      </c>
      <c r="J4332" s="93" t="n">
        <v>204</v>
      </c>
      <c r="K4332" s="94" t="n">
        <f aca="false">I4332 * J4332</f>
        <v>7548</v>
      </c>
      <c r="L4332" s="94" t="n">
        <f aca="false">K4332 *M4332</f>
        <v>3547.56</v>
      </c>
      <c r="M4332" s="95" t="n">
        <v>0.47</v>
      </c>
      <c r="N4332" s="88" t="s">
        <v>31</v>
      </c>
      <c r="O4332" s="91" t="s">
        <v>219</v>
      </c>
      <c r="P4332" s="0" t="str">
        <f aca="false">RIGHT(H4332,LEN(H4332) - FIND(" ", H4332))</f>
        <v>Street Footwear</v>
      </c>
    </row>
    <row r="4333" customFormat="false" ht="14.25" hidden="false" customHeight="true" outlineLevel="0" collapsed="false">
      <c r="B4333" s="88" t="s">
        <v>22</v>
      </c>
      <c r="C4333" s="89" t="n">
        <v>1189833</v>
      </c>
      <c r="D4333" s="90" t="n">
        <v>44328</v>
      </c>
      <c r="E4333" s="88" t="s">
        <v>18</v>
      </c>
      <c r="F4333" s="88" t="s">
        <v>19</v>
      </c>
      <c r="G4333" s="88" t="s">
        <v>129</v>
      </c>
      <c r="H4333" s="91" t="s">
        <v>38</v>
      </c>
      <c r="I4333" s="92" t="n">
        <v>65</v>
      </c>
      <c r="J4333" s="93" t="n">
        <v>700</v>
      </c>
      <c r="K4333" s="94" t="n">
        <f aca="false">I4333 * J4333</f>
        <v>45500</v>
      </c>
      <c r="L4333" s="94" t="n">
        <f aca="false">K4333 *M4333</f>
        <v>9100</v>
      </c>
      <c r="M4333" s="95" t="n">
        <v>0.2</v>
      </c>
      <c r="N4333" s="88" t="s">
        <v>31</v>
      </c>
      <c r="O4333" s="91" t="s">
        <v>219</v>
      </c>
      <c r="P4333" s="0" t="str">
        <f aca="false">RIGHT(H4333,LEN(H4333) - FIND(" ", H4333))</f>
        <v>Apparel</v>
      </c>
    </row>
    <row r="4334" customFormat="false" ht="14.25" hidden="false" customHeight="true" outlineLevel="0" collapsed="false">
      <c r="B4334" s="88" t="s">
        <v>30</v>
      </c>
      <c r="C4334" s="89" t="n">
        <v>1197831</v>
      </c>
      <c r="D4334" s="90" t="n">
        <v>44328</v>
      </c>
      <c r="E4334" s="88" t="s">
        <v>40</v>
      </c>
      <c r="F4334" s="88" t="s">
        <v>155</v>
      </c>
      <c r="G4334" s="88" t="s">
        <v>122</v>
      </c>
      <c r="H4334" s="91" t="s">
        <v>44</v>
      </c>
      <c r="I4334" s="92" t="n">
        <v>55</v>
      </c>
      <c r="J4334" s="93" t="n">
        <v>475</v>
      </c>
      <c r="K4334" s="94" t="n">
        <f aca="false">I4334 * J4334</f>
        <v>26125</v>
      </c>
      <c r="L4334" s="94" t="n">
        <f aca="false">K4334 *M4334</f>
        <v>14368.75</v>
      </c>
      <c r="M4334" s="95" t="n">
        <v>0.55</v>
      </c>
      <c r="N4334" s="88" t="s">
        <v>31</v>
      </c>
      <c r="O4334" s="91" t="s">
        <v>219</v>
      </c>
      <c r="P4334" s="0" t="str">
        <f aca="false">RIGHT(H4334,LEN(H4334) - FIND(" ", H4334))</f>
        <v>Athletic Footwear</v>
      </c>
    </row>
    <row r="4335" customFormat="false" ht="14.25" hidden="false" customHeight="true" outlineLevel="0" collapsed="false">
      <c r="B4335" s="88" t="s">
        <v>43</v>
      </c>
      <c r="C4335" s="89" t="n">
        <v>1185732</v>
      </c>
      <c r="D4335" s="90" t="n">
        <v>44328</v>
      </c>
      <c r="E4335" s="88" t="s">
        <v>18</v>
      </c>
      <c r="F4335" s="88" t="s">
        <v>157</v>
      </c>
      <c r="G4335" s="88" t="s">
        <v>154</v>
      </c>
      <c r="H4335" s="91" t="s">
        <v>32</v>
      </c>
      <c r="I4335" s="92" t="n">
        <v>35</v>
      </c>
      <c r="J4335" s="93" t="n">
        <v>670</v>
      </c>
      <c r="K4335" s="94" t="n">
        <f aca="false">I4335 * J4335</f>
        <v>23450</v>
      </c>
      <c r="L4335" s="94" t="n">
        <f aca="false">K4335 *M4335</f>
        <v>9380</v>
      </c>
      <c r="M4335" s="95" t="n">
        <v>0.4</v>
      </c>
      <c r="N4335" s="88" t="s">
        <v>14</v>
      </c>
      <c r="O4335" s="91" t="s">
        <v>218</v>
      </c>
      <c r="P4335" s="0" t="str">
        <f aca="false">RIGHT(H4335,LEN(H4335) - FIND(" ", H4335))</f>
        <v>Street Footwear</v>
      </c>
    </row>
    <row r="4336" customFormat="false" ht="14.25" hidden="false" customHeight="true" outlineLevel="0" collapsed="false">
      <c r="B4336" s="88" t="s">
        <v>43</v>
      </c>
      <c r="C4336" s="89" t="n">
        <v>1185732</v>
      </c>
      <c r="D4336" s="90" t="n">
        <v>44328</v>
      </c>
      <c r="E4336" s="88" t="s">
        <v>18</v>
      </c>
      <c r="F4336" s="88" t="s">
        <v>157</v>
      </c>
      <c r="G4336" s="88" t="s">
        <v>154</v>
      </c>
      <c r="H4336" s="91" t="s">
        <v>24</v>
      </c>
      <c r="I4336" s="92" t="n">
        <v>30</v>
      </c>
      <c r="J4336" s="93" t="n">
        <v>375</v>
      </c>
      <c r="K4336" s="94" t="n">
        <f aca="false">I4336 * J4336</f>
        <v>11250</v>
      </c>
      <c r="L4336" s="94" t="n">
        <f aca="false">K4336 *M4336</f>
        <v>3937.5</v>
      </c>
      <c r="M4336" s="95" t="n">
        <v>0.35</v>
      </c>
      <c r="N4336" s="88" t="s">
        <v>14</v>
      </c>
      <c r="O4336" s="91" t="s">
        <v>218</v>
      </c>
      <c r="P4336" s="0" t="str">
        <f aca="false">RIGHT(H4336,LEN(H4336) - FIND(" ", H4336))</f>
        <v>Athletic Footwear</v>
      </c>
    </row>
    <row r="4337" customFormat="false" ht="14.25" hidden="false" customHeight="true" outlineLevel="0" collapsed="false">
      <c r="B4337" s="88" t="s">
        <v>43</v>
      </c>
      <c r="C4337" s="89" t="n">
        <v>1185732</v>
      </c>
      <c r="D4337" s="90" t="n">
        <v>44328</v>
      </c>
      <c r="E4337" s="88" t="s">
        <v>18</v>
      </c>
      <c r="F4337" s="88" t="s">
        <v>157</v>
      </c>
      <c r="G4337" s="88" t="s">
        <v>154</v>
      </c>
      <c r="H4337" s="91" t="s">
        <v>48</v>
      </c>
      <c r="I4337" s="92" t="n">
        <v>25</v>
      </c>
      <c r="J4337" s="93" t="n">
        <v>350</v>
      </c>
      <c r="K4337" s="94" t="n">
        <f aca="false">I4337 * J4337</f>
        <v>8750</v>
      </c>
      <c r="L4337" s="94" t="n">
        <f aca="false">K4337 *M4337</f>
        <v>3062.5</v>
      </c>
      <c r="M4337" s="95" t="n">
        <v>0.35</v>
      </c>
      <c r="N4337" s="88" t="s">
        <v>14</v>
      </c>
      <c r="O4337" s="91" t="s">
        <v>219</v>
      </c>
      <c r="P4337" s="0" t="str">
        <f aca="false">RIGHT(H4337,LEN(H4337) - FIND(" ", H4337))</f>
        <v>Street Footwear</v>
      </c>
    </row>
    <row r="4338" customFormat="false" ht="14.25" hidden="false" customHeight="true" outlineLevel="0" collapsed="false">
      <c r="B4338" s="88" t="s">
        <v>43</v>
      </c>
      <c r="C4338" s="89" t="n">
        <v>1185732</v>
      </c>
      <c r="D4338" s="90" t="n">
        <v>44328</v>
      </c>
      <c r="E4338" s="88" t="s">
        <v>18</v>
      </c>
      <c r="F4338" s="88" t="s">
        <v>157</v>
      </c>
      <c r="G4338" s="88" t="s">
        <v>154</v>
      </c>
      <c r="H4338" s="91" t="s">
        <v>44</v>
      </c>
      <c r="I4338" s="92" t="n">
        <v>25</v>
      </c>
      <c r="J4338" s="93" t="n">
        <v>275</v>
      </c>
      <c r="K4338" s="94" t="n">
        <f aca="false">I4338 * J4338</f>
        <v>6875</v>
      </c>
      <c r="L4338" s="94" t="n">
        <f aca="false">K4338 *M4338</f>
        <v>2750</v>
      </c>
      <c r="M4338" s="95" t="n">
        <v>0.4</v>
      </c>
      <c r="N4338" s="88" t="s">
        <v>14</v>
      </c>
      <c r="O4338" s="91" t="s">
        <v>219</v>
      </c>
      <c r="P4338" s="0" t="str">
        <f aca="false">RIGHT(H4338,LEN(H4338) - FIND(" ", H4338))</f>
        <v>Athletic Footwear</v>
      </c>
    </row>
    <row r="4339" customFormat="false" ht="14.25" hidden="false" customHeight="true" outlineLevel="0" collapsed="false">
      <c r="B4339" s="88" t="s">
        <v>43</v>
      </c>
      <c r="C4339" s="89" t="n">
        <v>1185732</v>
      </c>
      <c r="D4339" s="90" t="n">
        <v>44328</v>
      </c>
      <c r="E4339" s="88" t="s">
        <v>18</v>
      </c>
      <c r="F4339" s="88" t="s">
        <v>157</v>
      </c>
      <c r="G4339" s="88" t="s">
        <v>154</v>
      </c>
      <c r="H4339" s="91" t="s">
        <v>16</v>
      </c>
      <c r="I4339" s="92" t="n">
        <v>40</v>
      </c>
      <c r="J4339" s="93" t="n">
        <v>300</v>
      </c>
      <c r="K4339" s="94" t="n">
        <f aca="false">I4339 * J4339</f>
        <v>12000</v>
      </c>
      <c r="L4339" s="94" t="n">
        <f aca="false">K4339 *M4339</f>
        <v>4200</v>
      </c>
      <c r="M4339" s="95" t="n">
        <v>0.35</v>
      </c>
      <c r="N4339" s="88" t="s">
        <v>14</v>
      </c>
      <c r="O4339" s="91" t="s">
        <v>218</v>
      </c>
      <c r="P4339" s="0" t="str">
        <f aca="false">RIGHT(H4339,LEN(H4339) - FIND(" ", H4339))</f>
        <v>Apparel</v>
      </c>
    </row>
    <row r="4340" customFormat="false" ht="14.25" hidden="false" customHeight="true" outlineLevel="0" collapsed="false">
      <c r="B4340" s="88" t="s">
        <v>43</v>
      </c>
      <c r="C4340" s="89" t="n">
        <v>1185732</v>
      </c>
      <c r="D4340" s="90" t="n">
        <v>44328</v>
      </c>
      <c r="E4340" s="88" t="s">
        <v>18</v>
      </c>
      <c r="F4340" s="88" t="s">
        <v>157</v>
      </c>
      <c r="G4340" s="88" t="s">
        <v>154</v>
      </c>
      <c r="H4340" s="91" t="s">
        <v>38</v>
      </c>
      <c r="I4340" s="92" t="n">
        <v>45</v>
      </c>
      <c r="J4340" s="93" t="n">
        <v>400</v>
      </c>
      <c r="K4340" s="94" t="n">
        <f aca="false">I4340 * J4340</f>
        <v>18000</v>
      </c>
      <c r="L4340" s="94" t="n">
        <f aca="false">K4340 *M4340</f>
        <v>9000</v>
      </c>
      <c r="M4340" s="95" t="n">
        <v>0.5</v>
      </c>
      <c r="N4340" s="88" t="s">
        <v>14</v>
      </c>
      <c r="O4340" s="91" t="s">
        <v>219</v>
      </c>
      <c r="P4340" s="0" t="str">
        <f aca="false">RIGHT(H4340,LEN(H4340) - FIND(" ", H4340))</f>
        <v>Apparel</v>
      </c>
    </row>
    <row r="4341" customFormat="false" ht="14.25" hidden="false" customHeight="true" outlineLevel="0" collapsed="false">
      <c r="B4341" s="88" t="s">
        <v>22</v>
      </c>
      <c r="C4341" s="89" t="n">
        <v>1197831</v>
      </c>
      <c r="D4341" s="90" t="n">
        <v>44328</v>
      </c>
      <c r="E4341" s="88" t="s">
        <v>29</v>
      </c>
      <c r="F4341" s="88" t="s">
        <v>105</v>
      </c>
      <c r="G4341" s="88" t="s">
        <v>160</v>
      </c>
      <c r="H4341" s="91" t="s">
        <v>32</v>
      </c>
      <c r="I4341" s="92" t="n">
        <v>40</v>
      </c>
      <c r="J4341" s="93" t="n">
        <v>570</v>
      </c>
      <c r="K4341" s="94" t="n">
        <f aca="false">I4341 * J4341</f>
        <v>22800</v>
      </c>
      <c r="L4341" s="94" t="n">
        <f aca="false">K4341 *M4341</f>
        <v>7980</v>
      </c>
      <c r="M4341" s="95" t="n">
        <v>0.35</v>
      </c>
      <c r="N4341" s="88" t="s">
        <v>23</v>
      </c>
      <c r="O4341" s="91" t="s">
        <v>218</v>
      </c>
      <c r="P4341" s="0" t="str">
        <f aca="false">RIGHT(H4341,LEN(H4341) - FIND(" ", H4341))</f>
        <v>Street Footwear</v>
      </c>
    </row>
    <row r="4342" customFormat="false" ht="14.25" hidden="false" customHeight="true" outlineLevel="0" collapsed="false">
      <c r="B4342" s="88" t="s">
        <v>22</v>
      </c>
      <c r="C4342" s="89" t="n">
        <v>1197831</v>
      </c>
      <c r="D4342" s="90" t="n">
        <v>44328</v>
      </c>
      <c r="E4342" s="88" t="s">
        <v>29</v>
      </c>
      <c r="F4342" s="88" t="s">
        <v>105</v>
      </c>
      <c r="G4342" s="88" t="s">
        <v>160</v>
      </c>
      <c r="H4342" s="91" t="s">
        <v>24</v>
      </c>
      <c r="I4342" s="92" t="n">
        <v>40</v>
      </c>
      <c r="J4342" s="93" t="n">
        <v>275</v>
      </c>
      <c r="K4342" s="94" t="n">
        <f aca="false">I4342 * J4342</f>
        <v>11000</v>
      </c>
      <c r="L4342" s="94" t="n">
        <f aca="false">K4342 *M4342</f>
        <v>3850</v>
      </c>
      <c r="M4342" s="95" t="n">
        <v>0.35</v>
      </c>
      <c r="N4342" s="88" t="s">
        <v>23</v>
      </c>
      <c r="O4342" s="91" t="s">
        <v>218</v>
      </c>
      <c r="P4342" s="0" t="str">
        <f aca="false">RIGHT(H4342,LEN(H4342) - FIND(" ", H4342))</f>
        <v>Athletic Footwear</v>
      </c>
    </row>
    <row r="4343" customFormat="false" ht="14.25" hidden="false" customHeight="true" outlineLevel="0" collapsed="false">
      <c r="B4343" s="88" t="s">
        <v>22</v>
      </c>
      <c r="C4343" s="89" t="n">
        <v>1197831</v>
      </c>
      <c r="D4343" s="90" t="n">
        <v>44328</v>
      </c>
      <c r="E4343" s="88" t="s">
        <v>29</v>
      </c>
      <c r="F4343" s="88" t="s">
        <v>105</v>
      </c>
      <c r="G4343" s="88" t="s">
        <v>160</v>
      </c>
      <c r="H4343" s="91" t="s">
        <v>48</v>
      </c>
      <c r="I4343" s="92" t="n">
        <v>35</v>
      </c>
      <c r="J4343" s="93" t="n">
        <v>250</v>
      </c>
      <c r="K4343" s="94" t="n">
        <f aca="false">I4343 * J4343</f>
        <v>8750</v>
      </c>
      <c r="L4343" s="94" t="n">
        <f aca="false">K4343 *M4343</f>
        <v>3062.5</v>
      </c>
      <c r="M4343" s="95" t="n">
        <v>0.35</v>
      </c>
      <c r="N4343" s="88" t="s">
        <v>23</v>
      </c>
      <c r="O4343" s="91" t="s">
        <v>219</v>
      </c>
      <c r="P4343" s="0" t="str">
        <f aca="false">RIGHT(H4343,LEN(H4343) - FIND(" ", H4343))</f>
        <v>Street Footwear</v>
      </c>
    </row>
    <row r="4344" customFormat="false" ht="14.25" hidden="false" customHeight="true" outlineLevel="0" collapsed="false">
      <c r="B4344" s="88" t="s">
        <v>22</v>
      </c>
      <c r="C4344" s="89" t="n">
        <v>1197831</v>
      </c>
      <c r="D4344" s="90" t="n">
        <v>44328</v>
      </c>
      <c r="E4344" s="88" t="s">
        <v>29</v>
      </c>
      <c r="F4344" s="88" t="s">
        <v>105</v>
      </c>
      <c r="G4344" s="88" t="s">
        <v>160</v>
      </c>
      <c r="H4344" s="91" t="s">
        <v>44</v>
      </c>
      <c r="I4344" s="92" t="n">
        <v>35</v>
      </c>
      <c r="J4344" s="93" t="n">
        <v>200</v>
      </c>
      <c r="K4344" s="94" t="n">
        <f aca="false">I4344 * J4344</f>
        <v>7000</v>
      </c>
      <c r="L4344" s="94" t="n">
        <f aca="false">K4344 *M4344</f>
        <v>2450</v>
      </c>
      <c r="M4344" s="95" t="n">
        <v>0.35</v>
      </c>
      <c r="N4344" s="88" t="s">
        <v>23</v>
      </c>
      <c r="O4344" s="91" t="s">
        <v>219</v>
      </c>
      <c r="P4344" s="0" t="str">
        <f aca="false">RIGHT(H4344,LEN(H4344) - FIND(" ", H4344))</f>
        <v>Athletic Footwear</v>
      </c>
    </row>
    <row r="4345" customFormat="false" ht="14.25" hidden="false" customHeight="true" outlineLevel="0" collapsed="false">
      <c r="B4345" s="88" t="s">
        <v>22</v>
      </c>
      <c r="C4345" s="89" t="n">
        <v>1197831</v>
      </c>
      <c r="D4345" s="90" t="n">
        <v>44328</v>
      </c>
      <c r="E4345" s="88" t="s">
        <v>29</v>
      </c>
      <c r="F4345" s="88" t="s">
        <v>105</v>
      </c>
      <c r="G4345" s="88" t="s">
        <v>160</v>
      </c>
      <c r="H4345" s="91" t="s">
        <v>16</v>
      </c>
      <c r="I4345" s="92" t="n">
        <v>45</v>
      </c>
      <c r="J4345" s="93" t="n">
        <v>225</v>
      </c>
      <c r="K4345" s="94" t="n">
        <f aca="false">I4345 * J4345</f>
        <v>10125</v>
      </c>
      <c r="L4345" s="94" t="n">
        <f aca="false">K4345 *M4345</f>
        <v>3543.75</v>
      </c>
      <c r="M4345" s="95" t="n">
        <v>0.35</v>
      </c>
      <c r="N4345" s="88" t="s">
        <v>23</v>
      </c>
      <c r="O4345" s="91" t="s">
        <v>218</v>
      </c>
      <c r="P4345" s="0" t="str">
        <f aca="false">RIGHT(H4345,LEN(H4345) - FIND(" ", H4345))</f>
        <v>Apparel</v>
      </c>
    </row>
    <row r="4346" customFormat="false" ht="14.25" hidden="false" customHeight="true" outlineLevel="0" collapsed="false">
      <c r="B4346" s="88" t="s">
        <v>22</v>
      </c>
      <c r="C4346" s="89" t="n">
        <v>1197831</v>
      </c>
      <c r="D4346" s="90" t="n">
        <v>44328</v>
      </c>
      <c r="E4346" s="88" t="s">
        <v>29</v>
      </c>
      <c r="F4346" s="88" t="s">
        <v>105</v>
      </c>
      <c r="G4346" s="88" t="s">
        <v>160</v>
      </c>
      <c r="H4346" s="91" t="s">
        <v>38</v>
      </c>
      <c r="I4346" s="92" t="n">
        <v>45</v>
      </c>
      <c r="J4346" s="93" t="n">
        <v>325</v>
      </c>
      <c r="K4346" s="94" t="n">
        <f aca="false">I4346 * J4346</f>
        <v>14625</v>
      </c>
      <c r="L4346" s="94" t="n">
        <f aca="false">K4346 *M4346</f>
        <v>5118.75</v>
      </c>
      <c r="M4346" s="95" t="n">
        <v>0.35</v>
      </c>
      <c r="N4346" s="88" t="s">
        <v>23</v>
      </c>
      <c r="O4346" s="91" t="s">
        <v>219</v>
      </c>
      <c r="P4346" s="0" t="str">
        <f aca="false">RIGHT(H4346,LEN(H4346) - FIND(" ", H4346))</f>
        <v>Apparel</v>
      </c>
    </row>
    <row r="4347" customFormat="false" ht="14.25" hidden="false" customHeight="true" outlineLevel="0" collapsed="false">
      <c r="B4347" s="88" t="s">
        <v>22</v>
      </c>
      <c r="C4347" s="89" t="n">
        <v>1189833</v>
      </c>
      <c r="D4347" s="90" t="n">
        <v>44328</v>
      </c>
      <c r="E4347" s="88" t="s">
        <v>18</v>
      </c>
      <c r="F4347" s="88" t="s">
        <v>19</v>
      </c>
      <c r="G4347" s="88" t="s">
        <v>129</v>
      </c>
      <c r="H4347" s="91" t="s">
        <v>38</v>
      </c>
      <c r="I4347" s="92" t="n">
        <v>59</v>
      </c>
      <c r="J4347" s="93" t="n">
        <v>189</v>
      </c>
      <c r="K4347" s="94" t="n">
        <f aca="false">I4347 * J4347</f>
        <v>11151</v>
      </c>
      <c r="L4347" s="94" t="n">
        <f aca="false">K4347 *M4347</f>
        <v>3456.81</v>
      </c>
      <c r="M4347" s="95" t="n">
        <v>0.31</v>
      </c>
      <c r="N4347" s="88" t="s">
        <v>23</v>
      </c>
      <c r="O4347" s="91" t="s">
        <v>219</v>
      </c>
      <c r="P4347" s="0" t="str">
        <f aca="false">RIGHT(H4347,LEN(H4347) - FIND(" ", H4347))</f>
        <v>Apparel</v>
      </c>
    </row>
    <row r="4348" customFormat="false" ht="14.25" hidden="false" customHeight="true" outlineLevel="0" collapsed="false">
      <c r="B4348" s="88" t="s">
        <v>30</v>
      </c>
      <c r="C4348" s="89" t="n">
        <v>1197831</v>
      </c>
      <c r="D4348" s="90" t="n">
        <v>44328</v>
      </c>
      <c r="E4348" s="88" t="s">
        <v>40</v>
      </c>
      <c r="F4348" s="88" t="s">
        <v>155</v>
      </c>
      <c r="G4348" s="88" t="s">
        <v>122</v>
      </c>
      <c r="H4348" s="91" t="s">
        <v>44</v>
      </c>
      <c r="I4348" s="92" t="n">
        <v>52</v>
      </c>
      <c r="J4348" s="93" t="n">
        <v>133</v>
      </c>
      <c r="K4348" s="94" t="n">
        <f aca="false">I4348 * J4348</f>
        <v>6916</v>
      </c>
      <c r="L4348" s="94" t="n">
        <f aca="false">K4348 *M4348</f>
        <v>4772.04</v>
      </c>
      <c r="M4348" s="95" t="n">
        <v>0.69</v>
      </c>
      <c r="N4348" s="88" t="s">
        <v>23</v>
      </c>
      <c r="O4348" s="91" t="s">
        <v>219</v>
      </c>
      <c r="P4348" s="0" t="str">
        <f aca="false">RIGHT(H4348,LEN(H4348) - FIND(" ", H4348))</f>
        <v>Athletic Footwear</v>
      </c>
    </row>
    <row r="4349" customFormat="false" ht="14.25" hidden="false" customHeight="true" outlineLevel="0" collapsed="false">
      <c r="B4349" s="88" t="s">
        <v>43</v>
      </c>
      <c r="C4349" s="89" t="n">
        <v>1185732</v>
      </c>
      <c r="D4349" s="90" t="n">
        <v>44328</v>
      </c>
      <c r="E4349" s="88" t="s">
        <v>18</v>
      </c>
      <c r="F4349" s="88" t="s">
        <v>157</v>
      </c>
      <c r="G4349" s="88" t="s">
        <v>154</v>
      </c>
      <c r="H4349" s="91" t="s">
        <v>32</v>
      </c>
      <c r="I4349" s="92" t="n">
        <v>32</v>
      </c>
      <c r="J4349" s="93" t="n">
        <v>174</v>
      </c>
      <c r="K4349" s="94" t="n">
        <f aca="false">I4349 * J4349</f>
        <v>5568</v>
      </c>
      <c r="L4349" s="94" t="n">
        <f aca="false">K4349 *M4349</f>
        <v>2839.68</v>
      </c>
      <c r="M4349" s="95" t="n">
        <v>0.51</v>
      </c>
      <c r="N4349" s="88" t="s">
        <v>23</v>
      </c>
      <c r="O4349" s="91" t="s">
        <v>218</v>
      </c>
      <c r="P4349" s="0" t="str">
        <f aca="false">RIGHT(H4349,LEN(H4349) - FIND(" ", H4349))</f>
        <v>Street Footwear</v>
      </c>
    </row>
    <row r="4350" customFormat="false" ht="14.25" hidden="false" customHeight="true" outlineLevel="0" collapsed="false">
      <c r="B4350" s="88" t="s">
        <v>43</v>
      </c>
      <c r="C4350" s="89" t="n">
        <v>1185732</v>
      </c>
      <c r="D4350" s="90" t="n">
        <v>44328</v>
      </c>
      <c r="E4350" s="88" t="s">
        <v>18</v>
      </c>
      <c r="F4350" s="88" t="s">
        <v>157</v>
      </c>
      <c r="G4350" s="88" t="s">
        <v>154</v>
      </c>
      <c r="H4350" s="91" t="s">
        <v>24</v>
      </c>
      <c r="I4350" s="92" t="n">
        <v>29</v>
      </c>
      <c r="J4350" s="93" t="n">
        <v>101</v>
      </c>
      <c r="K4350" s="94" t="n">
        <f aca="false">I4350 * J4350</f>
        <v>2929</v>
      </c>
      <c r="L4350" s="94" t="n">
        <f aca="false">K4350 *M4350</f>
        <v>1435.21</v>
      </c>
      <c r="M4350" s="95" t="n">
        <v>0.49</v>
      </c>
      <c r="N4350" s="88" t="s">
        <v>23</v>
      </c>
      <c r="O4350" s="91" t="s">
        <v>218</v>
      </c>
      <c r="P4350" s="0" t="str">
        <f aca="false">RIGHT(H4350,LEN(H4350) - FIND(" ", H4350))</f>
        <v>Athletic Footwear</v>
      </c>
    </row>
    <row r="4351" customFormat="false" ht="14.25" hidden="false" customHeight="true" outlineLevel="0" collapsed="false">
      <c r="B4351" s="88" t="s">
        <v>43</v>
      </c>
      <c r="C4351" s="89" t="n">
        <v>1185732</v>
      </c>
      <c r="D4351" s="90" t="n">
        <v>44328</v>
      </c>
      <c r="E4351" s="88" t="s">
        <v>18</v>
      </c>
      <c r="F4351" s="88" t="s">
        <v>157</v>
      </c>
      <c r="G4351" s="88" t="s">
        <v>154</v>
      </c>
      <c r="H4351" s="91" t="s">
        <v>48</v>
      </c>
      <c r="I4351" s="92" t="n">
        <v>25</v>
      </c>
      <c r="J4351" s="93" t="n">
        <v>98</v>
      </c>
      <c r="K4351" s="94" t="n">
        <f aca="false">I4351 * J4351</f>
        <v>2450</v>
      </c>
      <c r="L4351" s="94" t="n">
        <f aca="false">K4351 *M4351</f>
        <v>1225</v>
      </c>
      <c r="M4351" s="95" t="n">
        <v>0.5</v>
      </c>
      <c r="N4351" s="88" t="s">
        <v>23</v>
      </c>
      <c r="O4351" s="91" t="s">
        <v>219</v>
      </c>
      <c r="P4351" s="0" t="str">
        <f aca="false">RIGHT(H4351,LEN(H4351) - FIND(" ", H4351))</f>
        <v>Street Footwear</v>
      </c>
    </row>
    <row r="4352" customFormat="false" ht="14.25" hidden="false" customHeight="true" outlineLevel="0" collapsed="false">
      <c r="B4352" s="88" t="s">
        <v>43</v>
      </c>
      <c r="C4352" s="89" t="n">
        <v>1185732</v>
      </c>
      <c r="D4352" s="90" t="n">
        <v>44328</v>
      </c>
      <c r="E4352" s="88" t="s">
        <v>18</v>
      </c>
      <c r="F4352" s="88" t="s">
        <v>157</v>
      </c>
      <c r="G4352" s="88" t="s">
        <v>154</v>
      </c>
      <c r="H4352" s="91" t="s">
        <v>44</v>
      </c>
      <c r="I4352" s="92" t="n">
        <v>23</v>
      </c>
      <c r="J4352" s="93" t="n">
        <v>72</v>
      </c>
      <c r="K4352" s="94" t="n">
        <f aca="false">I4352 * J4352</f>
        <v>1656</v>
      </c>
      <c r="L4352" s="94" t="n">
        <f aca="false">K4352 *M4352</f>
        <v>910.8</v>
      </c>
      <c r="M4352" s="95" t="n">
        <v>0.55</v>
      </c>
      <c r="N4352" s="88" t="s">
        <v>23</v>
      </c>
      <c r="O4352" s="91" t="s">
        <v>219</v>
      </c>
      <c r="P4352" s="0" t="str">
        <f aca="false">RIGHT(H4352,LEN(H4352) - FIND(" ", H4352))</f>
        <v>Athletic Footwear</v>
      </c>
    </row>
    <row r="4353" customFormat="false" ht="14.25" hidden="false" customHeight="true" outlineLevel="0" collapsed="false">
      <c r="B4353" s="88" t="s">
        <v>43</v>
      </c>
      <c r="C4353" s="89" t="n">
        <v>1185732</v>
      </c>
      <c r="D4353" s="90" t="n">
        <v>44328</v>
      </c>
      <c r="E4353" s="88" t="s">
        <v>18</v>
      </c>
      <c r="F4353" s="88" t="s">
        <v>157</v>
      </c>
      <c r="G4353" s="88" t="s">
        <v>154</v>
      </c>
      <c r="H4353" s="91" t="s">
        <v>16</v>
      </c>
      <c r="I4353" s="92" t="n">
        <v>39</v>
      </c>
      <c r="J4353" s="93" t="n">
        <v>75</v>
      </c>
      <c r="K4353" s="94" t="n">
        <f aca="false">I4353 * J4353</f>
        <v>2925</v>
      </c>
      <c r="L4353" s="94" t="n">
        <f aca="false">K4353 *M4353</f>
        <v>1462.5</v>
      </c>
      <c r="M4353" s="95" t="n">
        <v>0.5</v>
      </c>
      <c r="N4353" s="88" t="s">
        <v>23</v>
      </c>
      <c r="O4353" s="91" t="s">
        <v>218</v>
      </c>
      <c r="P4353" s="0" t="str">
        <f aca="false">RIGHT(H4353,LEN(H4353) - FIND(" ", H4353))</f>
        <v>Apparel</v>
      </c>
    </row>
    <row r="4354" customFormat="false" ht="14.25" hidden="false" customHeight="true" outlineLevel="0" collapsed="false">
      <c r="B4354" s="88" t="s">
        <v>43</v>
      </c>
      <c r="C4354" s="89" t="n">
        <v>1185732</v>
      </c>
      <c r="D4354" s="90" t="n">
        <v>44328</v>
      </c>
      <c r="E4354" s="88" t="s">
        <v>18</v>
      </c>
      <c r="F4354" s="88" t="s">
        <v>157</v>
      </c>
      <c r="G4354" s="88" t="s">
        <v>154</v>
      </c>
      <c r="H4354" s="91" t="s">
        <v>38</v>
      </c>
      <c r="I4354" s="92" t="n">
        <v>44</v>
      </c>
      <c r="J4354" s="93" t="n">
        <v>120</v>
      </c>
      <c r="K4354" s="94" t="n">
        <f aca="false">I4354 * J4354</f>
        <v>5280</v>
      </c>
      <c r="L4354" s="94" t="n">
        <f aca="false">K4354 *M4354</f>
        <v>3432</v>
      </c>
      <c r="M4354" s="95" t="n">
        <v>0.65</v>
      </c>
      <c r="N4354" s="88" t="s">
        <v>23</v>
      </c>
      <c r="O4354" s="91" t="s">
        <v>219</v>
      </c>
      <c r="P4354" s="0" t="str">
        <f aca="false">RIGHT(H4354,LEN(H4354) - FIND(" ", H4354))</f>
        <v>Apparel</v>
      </c>
    </row>
    <row r="4355" customFormat="false" ht="14.25" hidden="false" customHeight="true" outlineLevel="0" collapsed="false">
      <c r="B4355" s="88" t="s">
        <v>22</v>
      </c>
      <c r="C4355" s="89" t="n">
        <v>1197831</v>
      </c>
      <c r="D4355" s="90" t="n">
        <v>44328</v>
      </c>
      <c r="E4355" s="88" t="s">
        <v>29</v>
      </c>
      <c r="F4355" s="88" t="s">
        <v>105</v>
      </c>
      <c r="G4355" s="88" t="s">
        <v>160</v>
      </c>
      <c r="H4355" s="91" t="s">
        <v>32</v>
      </c>
      <c r="I4355" s="92" t="n">
        <v>36</v>
      </c>
      <c r="J4355" s="93" t="n">
        <v>143</v>
      </c>
      <c r="K4355" s="94" t="n">
        <f aca="false">I4355 * J4355</f>
        <v>5148</v>
      </c>
      <c r="L4355" s="94" t="n">
        <f aca="false">K4355 *M4355</f>
        <v>2316.6</v>
      </c>
      <c r="M4355" s="95" t="n">
        <v>0.45</v>
      </c>
      <c r="N4355" s="88" t="s">
        <v>23</v>
      </c>
      <c r="O4355" s="91" t="s">
        <v>218</v>
      </c>
      <c r="P4355" s="0" t="str">
        <f aca="false">RIGHT(H4355,LEN(H4355) - FIND(" ", H4355))</f>
        <v>Street Footwear</v>
      </c>
    </row>
    <row r="4356" customFormat="false" ht="14.25" hidden="false" customHeight="true" outlineLevel="0" collapsed="false">
      <c r="B4356" s="88" t="s">
        <v>22</v>
      </c>
      <c r="C4356" s="89" t="n">
        <v>1197831</v>
      </c>
      <c r="D4356" s="90" t="n">
        <v>44328</v>
      </c>
      <c r="E4356" s="88" t="s">
        <v>29</v>
      </c>
      <c r="F4356" s="88" t="s">
        <v>105</v>
      </c>
      <c r="G4356" s="88" t="s">
        <v>160</v>
      </c>
      <c r="H4356" s="91" t="s">
        <v>24</v>
      </c>
      <c r="I4356" s="92" t="n">
        <v>39</v>
      </c>
      <c r="J4356" s="93" t="n">
        <v>77</v>
      </c>
      <c r="K4356" s="94" t="n">
        <f aca="false">I4356 * J4356</f>
        <v>3003</v>
      </c>
      <c r="L4356" s="94" t="n">
        <f aca="false">K4356 *M4356</f>
        <v>1441.44</v>
      </c>
      <c r="M4356" s="95" t="n">
        <v>0.48</v>
      </c>
      <c r="N4356" s="88" t="s">
        <v>23</v>
      </c>
      <c r="O4356" s="91" t="s">
        <v>218</v>
      </c>
      <c r="P4356" s="0" t="str">
        <f aca="false">RIGHT(H4356,LEN(H4356) - FIND(" ", H4356))</f>
        <v>Athletic Footwear</v>
      </c>
    </row>
    <row r="4357" customFormat="false" ht="14.25" hidden="false" customHeight="true" outlineLevel="0" collapsed="false">
      <c r="B4357" s="88" t="s">
        <v>22</v>
      </c>
      <c r="C4357" s="89" t="n">
        <v>1197831</v>
      </c>
      <c r="D4357" s="90" t="n">
        <v>44328</v>
      </c>
      <c r="E4357" s="88" t="s">
        <v>29</v>
      </c>
      <c r="F4357" s="88" t="s">
        <v>105</v>
      </c>
      <c r="G4357" s="88" t="s">
        <v>160</v>
      </c>
      <c r="H4357" s="91" t="s">
        <v>48</v>
      </c>
      <c r="I4357" s="92" t="n">
        <v>32</v>
      </c>
      <c r="J4357" s="93" t="n">
        <v>65</v>
      </c>
      <c r="K4357" s="94" t="n">
        <f aca="false">I4357 * J4357</f>
        <v>2080</v>
      </c>
      <c r="L4357" s="94" t="n">
        <f aca="false">K4357 *M4357</f>
        <v>1019.2</v>
      </c>
      <c r="M4357" s="95" t="n">
        <v>0.49</v>
      </c>
      <c r="N4357" s="88" t="s">
        <v>23</v>
      </c>
      <c r="O4357" s="91" t="s">
        <v>219</v>
      </c>
      <c r="P4357" s="0" t="str">
        <f aca="false">RIGHT(H4357,LEN(H4357) - FIND(" ", H4357))</f>
        <v>Street Footwear</v>
      </c>
    </row>
    <row r="4358" customFormat="false" ht="14.25" hidden="false" customHeight="true" outlineLevel="0" collapsed="false">
      <c r="B4358" s="88" t="s">
        <v>22</v>
      </c>
      <c r="C4358" s="89" t="n">
        <v>1197831</v>
      </c>
      <c r="D4358" s="90" t="n">
        <v>44328</v>
      </c>
      <c r="E4358" s="88" t="s">
        <v>29</v>
      </c>
      <c r="F4358" s="88" t="s">
        <v>105</v>
      </c>
      <c r="G4358" s="88" t="s">
        <v>160</v>
      </c>
      <c r="H4358" s="91" t="s">
        <v>44</v>
      </c>
      <c r="I4358" s="92" t="n">
        <v>32</v>
      </c>
      <c r="J4358" s="93" t="n">
        <v>58</v>
      </c>
      <c r="K4358" s="94" t="n">
        <f aca="false">I4358 * J4358</f>
        <v>1856</v>
      </c>
      <c r="L4358" s="94" t="n">
        <f aca="false">K4358 *M4358</f>
        <v>928</v>
      </c>
      <c r="M4358" s="95" t="n">
        <v>0.5</v>
      </c>
      <c r="N4358" s="88" t="s">
        <v>23</v>
      </c>
      <c r="O4358" s="91" t="s">
        <v>219</v>
      </c>
      <c r="P4358" s="0" t="str">
        <f aca="false">RIGHT(H4358,LEN(H4358) - FIND(" ", H4358))</f>
        <v>Athletic Footwear</v>
      </c>
    </row>
    <row r="4359" customFormat="false" ht="14.25" hidden="false" customHeight="true" outlineLevel="0" collapsed="false">
      <c r="B4359" s="88" t="s">
        <v>22</v>
      </c>
      <c r="C4359" s="89" t="n">
        <v>1197831</v>
      </c>
      <c r="D4359" s="90" t="n">
        <v>44328</v>
      </c>
      <c r="E4359" s="88" t="s">
        <v>29</v>
      </c>
      <c r="F4359" s="88" t="s">
        <v>105</v>
      </c>
      <c r="G4359" s="88" t="s">
        <v>160</v>
      </c>
      <c r="H4359" s="91" t="s">
        <v>16</v>
      </c>
      <c r="I4359" s="92" t="n">
        <v>43</v>
      </c>
      <c r="J4359" s="93" t="n">
        <v>56</v>
      </c>
      <c r="K4359" s="94" t="n">
        <f aca="false">I4359 * J4359</f>
        <v>2408</v>
      </c>
      <c r="L4359" s="94" t="n">
        <f aca="false">K4359 *M4359</f>
        <v>1204</v>
      </c>
      <c r="M4359" s="95" t="n">
        <v>0.5</v>
      </c>
      <c r="N4359" s="88" t="s">
        <v>23</v>
      </c>
      <c r="O4359" s="91" t="s">
        <v>218</v>
      </c>
      <c r="P4359" s="0" t="str">
        <f aca="false">RIGHT(H4359,LEN(H4359) - FIND(" ", H4359))</f>
        <v>Apparel</v>
      </c>
    </row>
    <row r="4360" customFormat="false" ht="14.25" hidden="false" customHeight="true" outlineLevel="0" collapsed="false">
      <c r="B4360" s="88" t="s">
        <v>22</v>
      </c>
      <c r="C4360" s="89" t="n">
        <v>1197831</v>
      </c>
      <c r="D4360" s="90" t="n">
        <v>44328</v>
      </c>
      <c r="E4360" s="88" t="s">
        <v>29</v>
      </c>
      <c r="F4360" s="88" t="s">
        <v>105</v>
      </c>
      <c r="G4360" s="88" t="s">
        <v>160</v>
      </c>
      <c r="H4360" s="91" t="s">
        <v>38</v>
      </c>
      <c r="I4360" s="92" t="n">
        <v>42</v>
      </c>
      <c r="J4360" s="93" t="n">
        <v>94</v>
      </c>
      <c r="K4360" s="94" t="n">
        <f aca="false">I4360 * J4360</f>
        <v>3948</v>
      </c>
      <c r="L4360" s="94" t="n">
        <f aca="false">K4360 *M4360</f>
        <v>1776.6</v>
      </c>
      <c r="M4360" s="95" t="n">
        <v>0.45</v>
      </c>
      <c r="N4360" s="88" t="s">
        <v>23</v>
      </c>
      <c r="O4360" s="91" t="s">
        <v>219</v>
      </c>
      <c r="P4360" s="0" t="str">
        <f aca="false">RIGHT(H4360,LEN(H4360) - FIND(" ", H4360))</f>
        <v>Apparel</v>
      </c>
    </row>
    <row r="4361" customFormat="false" ht="14.25" hidden="false" customHeight="true" outlineLevel="0" collapsed="false">
      <c r="B4361" s="88" t="s">
        <v>22</v>
      </c>
      <c r="C4361" s="89" t="n">
        <v>1189833</v>
      </c>
      <c r="D4361" s="90" t="n">
        <v>44328</v>
      </c>
      <c r="E4361" s="88" t="s">
        <v>18</v>
      </c>
      <c r="F4361" s="88" t="s">
        <v>19</v>
      </c>
      <c r="G4361" s="88" t="s">
        <v>129</v>
      </c>
      <c r="H4361" s="91" t="s">
        <v>38</v>
      </c>
      <c r="I4361" s="92" t="n">
        <v>49</v>
      </c>
      <c r="J4361" s="93" t="n">
        <v>210</v>
      </c>
      <c r="K4361" s="94" t="n">
        <f aca="false">I4361 * J4361</f>
        <v>10290</v>
      </c>
      <c r="L4361" s="94" t="n">
        <f aca="false">K4361 *M4361</f>
        <v>2263.8</v>
      </c>
      <c r="M4361" s="95" t="n">
        <v>0.22</v>
      </c>
      <c r="N4361" s="88" t="s">
        <v>31</v>
      </c>
      <c r="O4361" s="91" t="s">
        <v>219</v>
      </c>
      <c r="P4361" s="0" t="str">
        <f aca="false">RIGHT(H4361,LEN(H4361) - FIND(" ", H4361))</f>
        <v>Apparel</v>
      </c>
    </row>
    <row r="4362" customFormat="false" ht="14.25" hidden="false" customHeight="true" outlineLevel="0" collapsed="false">
      <c r="B4362" s="88" t="s">
        <v>30</v>
      </c>
      <c r="C4362" s="89" t="n">
        <v>1197831</v>
      </c>
      <c r="D4362" s="90" t="n">
        <v>44328</v>
      </c>
      <c r="E4362" s="88" t="s">
        <v>40</v>
      </c>
      <c r="F4362" s="88" t="s">
        <v>155</v>
      </c>
      <c r="G4362" s="88" t="s">
        <v>122</v>
      </c>
      <c r="H4362" s="91" t="s">
        <v>44</v>
      </c>
      <c r="I4362" s="92" t="n">
        <v>38</v>
      </c>
      <c r="J4362" s="93" t="n">
        <v>157</v>
      </c>
      <c r="K4362" s="94" t="n">
        <f aca="false">I4362 * J4362</f>
        <v>5966</v>
      </c>
      <c r="L4362" s="94" t="n">
        <f aca="false">K4362 *M4362</f>
        <v>3698.92</v>
      </c>
      <c r="M4362" s="95" t="n">
        <v>0.62</v>
      </c>
      <c r="N4362" s="88" t="s">
        <v>31</v>
      </c>
      <c r="O4362" s="91" t="s">
        <v>219</v>
      </c>
      <c r="P4362" s="0" t="str">
        <f aca="false">RIGHT(H4362,LEN(H4362) - FIND(" ", H4362))</f>
        <v>Athletic Footwear</v>
      </c>
    </row>
    <row r="4363" customFormat="false" ht="14.25" hidden="false" customHeight="true" outlineLevel="0" collapsed="false">
      <c r="B4363" s="88" t="s">
        <v>43</v>
      </c>
      <c r="C4363" s="89" t="n">
        <v>1185732</v>
      </c>
      <c r="D4363" s="90" t="n">
        <v>44328</v>
      </c>
      <c r="E4363" s="88" t="s">
        <v>18</v>
      </c>
      <c r="F4363" s="88" t="s">
        <v>157</v>
      </c>
      <c r="G4363" s="88" t="s">
        <v>154</v>
      </c>
      <c r="H4363" s="91" t="s">
        <v>32</v>
      </c>
      <c r="I4363" s="92" t="n">
        <v>27</v>
      </c>
      <c r="J4363" s="93" t="n">
        <v>228</v>
      </c>
      <c r="K4363" s="94" t="n">
        <f aca="false">I4363 * J4363</f>
        <v>6156</v>
      </c>
      <c r="L4363" s="94" t="n">
        <f aca="false">K4363 *M4363</f>
        <v>2647.08</v>
      </c>
      <c r="M4363" s="95" t="n">
        <v>0.43</v>
      </c>
      <c r="N4363" s="88" t="s">
        <v>31</v>
      </c>
      <c r="O4363" s="91" t="s">
        <v>218</v>
      </c>
      <c r="P4363" s="0" t="str">
        <f aca="false">RIGHT(H4363,LEN(H4363) - FIND(" ", H4363))</f>
        <v>Street Footwear</v>
      </c>
    </row>
    <row r="4364" customFormat="false" ht="14.25" hidden="false" customHeight="true" outlineLevel="0" collapsed="false">
      <c r="B4364" s="88" t="s">
        <v>43</v>
      </c>
      <c r="C4364" s="89" t="n">
        <v>1185732</v>
      </c>
      <c r="D4364" s="90" t="n">
        <v>44328</v>
      </c>
      <c r="E4364" s="88" t="s">
        <v>18</v>
      </c>
      <c r="F4364" s="88" t="s">
        <v>157</v>
      </c>
      <c r="G4364" s="88" t="s">
        <v>154</v>
      </c>
      <c r="H4364" s="91" t="s">
        <v>24</v>
      </c>
      <c r="I4364" s="92" t="n">
        <v>22</v>
      </c>
      <c r="J4364" s="93" t="n">
        <v>128</v>
      </c>
      <c r="K4364" s="94" t="n">
        <f aca="false">I4364 * J4364</f>
        <v>2816</v>
      </c>
      <c r="L4364" s="94" t="n">
        <f aca="false">K4364 *M4364</f>
        <v>1182.72</v>
      </c>
      <c r="M4364" s="95" t="n">
        <v>0.42</v>
      </c>
      <c r="N4364" s="88" t="s">
        <v>31</v>
      </c>
      <c r="O4364" s="91" t="s">
        <v>218</v>
      </c>
      <c r="P4364" s="0" t="str">
        <f aca="false">RIGHT(H4364,LEN(H4364) - FIND(" ", H4364))</f>
        <v>Athletic Footwear</v>
      </c>
    </row>
    <row r="4365" customFormat="false" ht="14.25" hidden="false" customHeight="true" outlineLevel="0" collapsed="false">
      <c r="B4365" s="88" t="s">
        <v>43</v>
      </c>
      <c r="C4365" s="89" t="n">
        <v>1185732</v>
      </c>
      <c r="D4365" s="90" t="n">
        <v>44328</v>
      </c>
      <c r="E4365" s="88" t="s">
        <v>18</v>
      </c>
      <c r="F4365" s="88" t="s">
        <v>157</v>
      </c>
      <c r="G4365" s="88" t="s">
        <v>154</v>
      </c>
      <c r="H4365" s="91" t="s">
        <v>48</v>
      </c>
      <c r="I4365" s="92" t="n">
        <v>19</v>
      </c>
      <c r="J4365" s="93" t="n">
        <v>109</v>
      </c>
      <c r="K4365" s="94" t="n">
        <f aca="false">I4365 * J4365</f>
        <v>2071</v>
      </c>
      <c r="L4365" s="94" t="n">
        <f aca="false">K4365 *M4365</f>
        <v>786.98</v>
      </c>
      <c r="M4365" s="95" t="n">
        <v>0.38</v>
      </c>
      <c r="N4365" s="88" t="s">
        <v>31</v>
      </c>
      <c r="O4365" s="91" t="s">
        <v>219</v>
      </c>
      <c r="P4365" s="0" t="str">
        <f aca="false">RIGHT(H4365,LEN(H4365) - FIND(" ", H4365))</f>
        <v>Street Footwear</v>
      </c>
    </row>
    <row r="4366" customFormat="false" ht="14.25" hidden="false" customHeight="true" outlineLevel="0" collapsed="false">
      <c r="B4366" s="88" t="s">
        <v>43</v>
      </c>
      <c r="C4366" s="89" t="n">
        <v>1185732</v>
      </c>
      <c r="D4366" s="90" t="n">
        <v>44328</v>
      </c>
      <c r="E4366" s="88" t="s">
        <v>18</v>
      </c>
      <c r="F4366" s="88" t="s">
        <v>157</v>
      </c>
      <c r="G4366" s="88" t="s">
        <v>154</v>
      </c>
      <c r="H4366" s="91" t="s">
        <v>44</v>
      </c>
      <c r="I4366" s="92" t="n">
        <v>19</v>
      </c>
      <c r="J4366" s="93" t="n">
        <v>94</v>
      </c>
      <c r="K4366" s="94" t="n">
        <f aca="false">I4366 * J4366</f>
        <v>1786</v>
      </c>
      <c r="L4366" s="94" t="n">
        <f aca="false">K4366 *M4366</f>
        <v>767.98</v>
      </c>
      <c r="M4366" s="95" t="n">
        <v>0.43</v>
      </c>
      <c r="N4366" s="88" t="s">
        <v>31</v>
      </c>
      <c r="O4366" s="91" t="s">
        <v>219</v>
      </c>
      <c r="P4366" s="0" t="str">
        <f aca="false">RIGHT(H4366,LEN(H4366) - FIND(" ", H4366))</f>
        <v>Athletic Footwear</v>
      </c>
    </row>
    <row r="4367" customFormat="false" ht="14.25" hidden="false" customHeight="true" outlineLevel="0" collapsed="false">
      <c r="B4367" s="88" t="s">
        <v>43</v>
      </c>
      <c r="C4367" s="89" t="n">
        <v>1185732</v>
      </c>
      <c r="D4367" s="90" t="n">
        <v>44328</v>
      </c>
      <c r="E4367" s="88" t="s">
        <v>18</v>
      </c>
      <c r="F4367" s="88" t="s">
        <v>157</v>
      </c>
      <c r="G4367" s="88" t="s">
        <v>154</v>
      </c>
      <c r="H4367" s="91" t="s">
        <v>16</v>
      </c>
      <c r="I4367" s="92" t="n">
        <v>29</v>
      </c>
      <c r="J4367" s="93" t="n">
        <v>90</v>
      </c>
      <c r="K4367" s="94" t="n">
        <f aca="false">I4367 * J4367</f>
        <v>2610</v>
      </c>
      <c r="L4367" s="94" t="n">
        <f aca="false">K4367 *M4367</f>
        <v>1096.2</v>
      </c>
      <c r="M4367" s="95" t="n">
        <v>0.42</v>
      </c>
      <c r="N4367" s="88" t="s">
        <v>31</v>
      </c>
      <c r="O4367" s="91" t="s">
        <v>218</v>
      </c>
      <c r="P4367" s="0" t="str">
        <f aca="false">RIGHT(H4367,LEN(H4367) - FIND(" ", H4367))</f>
        <v>Apparel</v>
      </c>
    </row>
    <row r="4368" customFormat="false" ht="14.25" hidden="false" customHeight="true" outlineLevel="0" collapsed="false">
      <c r="B4368" s="88" t="s">
        <v>43</v>
      </c>
      <c r="C4368" s="89" t="n">
        <v>1185732</v>
      </c>
      <c r="D4368" s="90" t="n">
        <v>44328</v>
      </c>
      <c r="E4368" s="88" t="s">
        <v>18</v>
      </c>
      <c r="F4368" s="88" t="s">
        <v>157</v>
      </c>
      <c r="G4368" s="88" t="s">
        <v>154</v>
      </c>
      <c r="H4368" s="91" t="s">
        <v>38</v>
      </c>
      <c r="I4368" s="92" t="n">
        <v>32</v>
      </c>
      <c r="J4368" s="93" t="n">
        <v>128</v>
      </c>
      <c r="K4368" s="94" t="n">
        <f aca="false">I4368 * J4368</f>
        <v>4096</v>
      </c>
      <c r="L4368" s="94" t="n">
        <f aca="false">K4368 *M4368</f>
        <v>2334.72</v>
      </c>
      <c r="M4368" s="95" t="n">
        <v>0.57</v>
      </c>
      <c r="N4368" s="88" t="s">
        <v>31</v>
      </c>
      <c r="O4368" s="91" t="s">
        <v>219</v>
      </c>
      <c r="P4368" s="0" t="str">
        <f aca="false">RIGHT(H4368,LEN(H4368) - FIND(" ", H4368))</f>
        <v>Apparel</v>
      </c>
    </row>
    <row r="4369" customFormat="false" ht="14.25" hidden="false" customHeight="true" outlineLevel="0" collapsed="false">
      <c r="B4369" s="88" t="s">
        <v>22</v>
      </c>
      <c r="C4369" s="89" t="n">
        <v>1189833</v>
      </c>
      <c r="D4369" s="90" t="n">
        <v>44329</v>
      </c>
      <c r="E4369" s="88" t="s">
        <v>18</v>
      </c>
      <c r="F4369" s="88" t="s">
        <v>19</v>
      </c>
      <c r="G4369" s="88" t="s">
        <v>129</v>
      </c>
      <c r="H4369" s="91" t="s">
        <v>32</v>
      </c>
      <c r="I4369" s="92" t="n">
        <v>50</v>
      </c>
      <c r="J4369" s="93" t="n">
        <v>800</v>
      </c>
      <c r="K4369" s="94" t="n">
        <f aca="false">I4369 * J4369</f>
        <v>40000</v>
      </c>
      <c r="L4369" s="94" t="n">
        <f aca="false">K4369 *M4369</f>
        <v>16000</v>
      </c>
      <c r="M4369" s="95" t="n">
        <v>0.4</v>
      </c>
      <c r="N4369" s="88" t="s">
        <v>31</v>
      </c>
      <c r="O4369" s="91" t="s">
        <v>218</v>
      </c>
      <c r="P4369" s="0" t="str">
        <f aca="false">RIGHT(H4369,LEN(H4369) - FIND(" ", H4369))</f>
        <v>Street Footwear</v>
      </c>
    </row>
    <row r="4370" customFormat="false" ht="14.25" hidden="false" customHeight="true" outlineLevel="0" collapsed="false">
      <c r="B4370" s="88" t="s">
        <v>30</v>
      </c>
      <c r="C4370" s="89" t="n">
        <v>1197831</v>
      </c>
      <c r="D4370" s="90" t="n">
        <v>44329</v>
      </c>
      <c r="E4370" s="88" t="s">
        <v>40</v>
      </c>
      <c r="F4370" s="88" t="s">
        <v>155</v>
      </c>
      <c r="G4370" s="88" t="s">
        <v>122</v>
      </c>
      <c r="H4370" s="91" t="s">
        <v>16</v>
      </c>
      <c r="I4370" s="92" t="n">
        <v>55</v>
      </c>
      <c r="J4370" s="93" t="n">
        <v>450</v>
      </c>
      <c r="K4370" s="94" t="n">
        <f aca="false">I4370 * J4370</f>
        <v>24750</v>
      </c>
      <c r="L4370" s="94" t="n">
        <f aca="false">K4370 *M4370</f>
        <v>9900</v>
      </c>
      <c r="M4370" s="95" t="n">
        <v>0.4</v>
      </c>
      <c r="N4370" s="88" t="s">
        <v>31</v>
      </c>
      <c r="O4370" s="91" t="s">
        <v>218</v>
      </c>
      <c r="P4370" s="0" t="str">
        <f aca="false">RIGHT(H4370,LEN(H4370) - FIND(" ", H4370))</f>
        <v>Apparel</v>
      </c>
    </row>
    <row r="4371" customFormat="false" ht="14.25" hidden="false" customHeight="true" outlineLevel="0" collapsed="false">
      <c r="B4371" s="88" t="s">
        <v>13</v>
      </c>
      <c r="C4371" s="89" t="n">
        <v>1185732</v>
      </c>
      <c r="D4371" s="90" t="n">
        <v>44329</v>
      </c>
      <c r="E4371" s="88" t="s">
        <v>29</v>
      </c>
      <c r="F4371" s="88" t="s">
        <v>153</v>
      </c>
      <c r="G4371" s="88" t="s">
        <v>156</v>
      </c>
      <c r="H4371" s="91" t="s">
        <v>32</v>
      </c>
      <c r="I4371" s="92" t="n">
        <v>60</v>
      </c>
      <c r="J4371" s="93" t="n">
        <v>495</v>
      </c>
      <c r="K4371" s="94" t="n">
        <f aca="false">I4371 * J4371</f>
        <v>29700</v>
      </c>
      <c r="L4371" s="94" t="n">
        <f aca="false">K4371 *M4371</f>
        <v>10395</v>
      </c>
      <c r="M4371" s="95" t="n">
        <v>0.35</v>
      </c>
      <c r="N4371" s="88" t="s">
        <v>23</v>
      </c>
      <c r="O4371" s="91" t="s">
        <v>218</v>
      </c>
      <c r="P4371" s="0" t="str">
        <f aca="false">RIGHT(H4371,LEN(H4371) - FIND(" ", H4371))</f>
        <v>Street Footwear</v>
      </c>
    </row>
    <row r="4372" customFormat="false" ht="14.25" hidden="false" customHeight="true" outlineLevel="0" collapsed="false">
      <c r="B4372" s="88" t="s">
        <v>13</v>
      </c>
      <c r="C4372" s="89" t="n">
        <v>1185732</v>
      </c>
      <c r="D4372" s="90" t="n">
        <v>44329</v>
      </c>
      <c r="E4372" s="88" t="s">
        <v>29</v>
      </c>
      <c r="F4372" s="88" t="s">
        <v>153</v>
      </c>
      <c r="G4372" s="88" t="s">
        <v>156</v>
      </c>
      <c r="H4372" s="91" t="s">
        <v>24</v>
      </c>
      <c r="I4372" s="92" t="n">
        <v>50</v>
      </c>
      <c r="J4372" s="93" t="n">
        <v>200</v>
      </c>
      <c r="K4372" s="94" t="n">
        <f aca="false">I4372 * J4372</f>
        <v>10000</v>
      </c>
      <c r="L4372" s="94" t="n">
        <f aca="false">K4372 *M4372</f>
        <v>3000</v>
      </c>
      <c r="M4372" s="95" t="n">
        <v>0.3</v>
      </c>
      <c r="N4372" s="88" t="s">
        <v>23</v>
      </c>
      <c r="O4372" s="91" t="s">
        <v>218</v>
      </c>
      <c r="P4372" s="0" t="str">
        <f aca="false">RIGHT(H4372,LEN(H4372) - FIND(" ", H4372))</f>
        <v>Athletic Footwear</v>
      </c>
    </row>
    <row r="4373" customFormat="false" ht="14.25" hidden="false" customHeight="true" outlineLevel="0" collapsed="false">
      <c r="B4373" s="88" t="s">
        <v>13</v>
      </c>
      <c r="C4373" s="89" t="n">
        <v>1185732</v>
      </c>
      <c r="D4373" s="90" t="n">
        <v>44329</v>
      </c>
      <c r="E4373" s="88" t="s">
        <v>29</v>
      </c>
      <c r="F4373" s="88" t="s">
        <v>153</v>
      </c>
      <c r="G4373" s="88" t="s">
        <v>156</v>
      </c>
      <c r="H4373" s="91" t="s">
        <v>48</v>
      </c>
      <c r="I4373" s="92" t="n">
        <v>45</v>
      </c>
      <c r="J4373" s="93" t="n">
        <v>175</v>
      </c>
      <c r="K4373" s="94" t="n">
        <f aca="false">I4373 * J4373</f>
        <v>7875</v>
      </c>
      <c r="L4373" s="94" t="n">
        <f aca="false">K4373 *M4373</f>
        <v>2362.5</v>
      </c>
      <c r="M4373" s="95" t="n">
        <v>0.3</v>
      </c>
      <c r="N4373" s="88" t="s">
        <v>23</v>
      </c>
      <c r="O4373" s="91" t="s">
        <v>219</v>
      </c>
      <c r="P4373" s="0" t="str">
        <f aca="false">RIGHT(H4373,LEN(H4373) - FIND(" ", H4373))</f>
        <v>Street Footwear</v>
      </c>
    </row>
    <row r="4374" customFormat="false" ht="14.25" hidden="false" customHeight="true" outlineLevel="0" collapsed="false">
      <c r="B4374" s="88" t="s">
        <v>13</v>
      </c>
      <c r="C4374" s="89" t="n">
        <v>1185732</v>
      </c>
      <c r="D4374" s="90" t="n">
        <v>44329</v>
      </c>
      <c r="E4374" s="88" t="s">
        <v>29</v>
      </c>
      <c r="F4374" s="88" t="s">
        <v>153</v>
      </c>
      <c r="G4374" s="88" t="s">
        <v>156</v>
      </c>
      <c r="H4374" s="91" t="s">
        <v>44</v>
      </c>
      <c r="I4374" s="92" t="n">
        <v>45</v>
      </c>
      <c r="J4374" s="93" t="n">
        <v>100</v>
      </c>
      <c r="K4374" s="94" t="n">
        <f aca="false">I4374 * J4374</f>
        <v>4500</v>
      </c>
      <c r="L4374" s="94" t="n">
        <f aca="false">K4374 *M4374</f>
        <v>1350</v>
      </c>
      <c r="M4374" s="95" t="n">
        <v>0.3</v>
      </c>
      <c r="N4374" s="88" t="s">
        <v>23</v>
      </c>
      <c r="O4374" s="91" t="s">
        <v>219</v>
      </c>
      <c r="P4374" s="0" t="str">
        <f aca="false">RIGHT(H4374,LEN(H4374) - FIND(" ", H4374))</f>
        <v>Athletic Footwear</v>
      </c>
    </row>
    <row r="4375" customFormat="false" ht="14.25" hidden="false" customHeight="true" outlineLevel="0" collapsed="false">
      <c r="B4375" s="88" t="s">
        <v>13</v>
      </c>
      <c r="C4375" s="89" t="n">
        <v>1185732</v>
      </c>
      <c r="D4375" s="90" t="n">
        <v>44329</v>
      </c>
      <c r="E4375" s="88" t="s">
        <v>29</v>
      </c>
      <c r="F4375" s="88" t="s">
        <v>153</v>
      </c>
      <c r="G4375" s="88" t="s">
        <v>156</v>
      </c>
      <c r="H4375" s="91" t="s">
        <v>16</v>
      </c>
      <c r="I4375" s="92" t="n">
        <v>55</v>
      </c>
      <c r="J4375" s="93" t="n">
        <v>125</v>
      </c>
      <c r="K4375" s="94" t="n">
        <f aca="false">I4375 * J4375</f>
        <v>6875</v>
      </c>
      <c r="L4375" s="94" t="n">
        <f aca="false">K4375 *M4375</f>
        <v>2406.25</v>
      </c>
      <c r="M4375" s="95" t="n">
        <v>0.35</v>
      </c>
      <c r="N4375" s="88" t="s">
        <v>23</v>
      </c>
      <c r="O4375" s="91" t="s">
        <v>218</v>
      </c>
      <c r="P4375" s="0" t="str">
        <f aca="false">RIGHT(H4375,LEN(H4375) - FIND(" ", H4375))</f>
        <v>Apparel</v>
      </c>
    </row>
    <row r="4376" customFormat="false" ht="14.25" hidden="false" customHeight="true" outlineLevel="0" collapsed="false">
      <c r="B4376" s="88" t="s">
        <v>13</v>
      </c>
      <c r="C4376" s="89" t="n">
        <v>1185732</v>
      </c>
      <c r="D4376" s="90" t="n">
        <v>44329</v>
      </c>
      <c r="E4376" s="88" t="s">
        <v>29</v>
      </c>
      <c r="F4376" s="88" t="s">
        <v>153</v>
      </c>
      <c r="G4376" s="88" t="s">
        <v>156</v>
      </c>
      <c r="H4376" s="91" t="s">
        <v>38</v>
      </c>
      <c r="I4376" s="92" t="n">
        <v>60</v>
      </c>
      <c r="J4376" s="93" t="n">
        <v>250</v>
      </c>
      <c r="K4376" s="94" t="n">
        <f aca="false">I4376 * J4376</f>
        <v>15000</v>
      </c>
      <c r="L4376" s="94" t="n">
        <f aca="false">K4376 *M4376</f>
        <v>6000</v>
      </c>
      <c r="M4376" s="95" t="n">
        <v>0.4</v>
      </c>
      <c r="N4376" s="88" t="s">
        <v>23</v>
      </c>
      <c r="O4376" s="91" t="s">
        <v>219</v>
      </c>
      <c r="P4376" s="0" t="str">
        <f aca="false">RIGHT(H4376,LEN(H4376) - FIND(" ", H4376))</f>
        <v>Apparel</v>
      </c>
    </row>
    <row r="4377" customFormat="false" ht="14.25" hidden="false" customHeight="true" outlineLevel="0" collapsed="false">
      <c r="B4377" s="88" t="s">
        <v>13</v>
      </c>
      <c r="C4377" s="89" t="n">
        <v>1185732</v>
      </c>
      <c r="D4377" s="90" t="n">
        <v>44329</v>
      </c>
      <c r="E4377" s="88" t="s">
        <v>26</v>
      </c>
      <c r="F4377" s="88" t="s">
        <v>89</v>
      </c>
      <c r="G4377" s="88" t="s">
        <v>162</v>
      </c>
      <c r="H4377" s="91" t="s">
        <v>32</v>
      </c>
      <c r="I4377" s="92" t="n">
        <v>55</v>
      </c>
      <c r="J4377" s="93" t="n">
        <v>570</v>
      </c>
      <c r="K4377" s="94" t="n">
        <f aca="false">I4377 * J4377</f>
        <v>31350</v>
      </c>
      <c r="L4377" s="94" t="n">
        <f aca="false">K4377 *M4377</f>
        <v>10972.5</v>
      </c>
      <c r="M4377" s="95" t="n">
        <v>0.35</v>
      </c>
      <c r="N4377" s="88" t="s">
        <v>14</v>
      </c>
      <c r="O4377" s="91" t="s">
        <v>218</v>
      </c>
      <c r="P4377" s="0" t="str">
        <f aca="false">RIGHT(H4377,LEN(H4377) - FIND(" ", H4377))</f>
        <v>Street Footwear</v>
      </c>
    </row>
    <row r="4378" customFormat="false" ht="14.25" hidden="false" customHeight="true" outlineLevel="0" collapsed="false">
      <c r="B4378" s="88" t="s">
        <v>13</v>
      </c>
      <c r="C4378" s="89" t="n">
        <v>1185732</v>
      </c>
      <c r="D4378" s="90" t="n">
        <v>44329</v>
      </c>
      <c r="E4378" s="88" t="s">
        <v>26</v>
      </c>
      <c r="F4378" s="88" t="s">
        <v>89</v>
      </c>
      <c r="G4378" s="88" t="s">
        <v>162</v>
      </c>
      <c r="H4378" s="91" t="s">
        <v>24</v>
      </c>
      <c r="I4378" s="92" t="n">
        <v>50</v>
      </c>
      <c r="J4378" s="93" t="n">
        <v>275</v>
      </c>
      <c r="K4378" s="94" t="n">
        <f aca="false">I4378 * J4378</f>
        <v>13750</v>
      </c>
      <c r="L4378" s="94" t="n">
        <f aca="false">K4378 *M4378</f>
        <v>4812.5</v>
      </c>
      <c r="M4378" s="95" t="n">
        <v>0.35</v>
      </c>
      <c r="N4378" s="88" t="s">
        <v>14</v>
      </c>
      <c r="O4378" s="91" t="s">
        <v>218</v>
      </c>
      <c r="P4378" s="0" t="str">
        <f aca="false">RIGHT(H4378,LEN(H4378) - FIND(" ", H4378))</f>
        <v>Athletic Footwear</v>
      </c>
    </row>
    <row r="4379" customFormat="false" ht="14.25" hidden="false" customHeight="true" outlineLevel="0" collapsed="false">
      <c r="B4379" s="88" t="s">
        <v>13</v>
      </c>
      <c r="C4379" s="89" t="n">
        <v>1185732</v>
      </c>
      <c r="D4379" s="90" t="n">
        <v>44329</v>
      </c>
      <c r="E4379" s="88" t="s">
        <v>26</v>
      </c>
      <c r="F4379" s="88" t="s">
        <v>89</v>
      </c>
      <c r="G4379" s="88" t="s">
        <v>162</v>
      </c>
      <c r="H4379" s="91" t="s">
        <v>48</v>
      </c>
      <c r="I4379" s="92" t="n">
        <v>45</v>
      </c>
      <c r="J4379" s="93" t="n">
        <v>300</v>
      </c>
      <c r="K4379" s="94" t="n">
        <f aca="false">I4379 * J4379</f>
        <v>13500</v>
      </c>
      <c r="L4379" s="94" t="n">
        <f aca="false">K4379 *M4379</f>
        <v>5400</v>
      </c>
      <c r="M4379" s="95" t="n">
        <v>0.4</v>
      </c>
      <c r="N4379" s="88" t="s">
        <v>14</v>
      </c>
      <c r="O4379" s="91" t="s">
        <v>219</v>
      </c>
      <c r="P4379" s="0" t="str">
        <f aca="false">RIGHT(H4379,LEN(H4379) - FIND(" ", H4379))</f>
        <v>Street Footwear</v>
      </c>
    </row>
    <row r="4380" customFormat="false" ht="14.25" hidden="false" customHeight="true" outlineLevel="0" collapsed="false">
      <c r="B4380" s="88" t="s">
        <v>13</v>
      </c>
      <c r="C4380" s="89" t="n">
        <v>1185732</v>
      </c>
      <c r="D4380" s="90" t="n">
        <v>44329</v>
      </c>
      <c r="E4380" s="88" t="s">
        <v>26</v>
      </c>
      <c r="F4380" s="88" t="s">
        <v>89</v>
      </c>
      <c r="G4380" s="88" t="s">
        <v>162</v>
      </c>
      <c r="H4380" s="91" t="s">
        <v>44</v>
      </c>
      <c r="I4380" s="92" t="n">
        <v>45</v>
      </c>
      <c r="J4380" s="93" t="n">
        <v>250</v>
      </c>
      <c r="K4380" s="94" t="n">
        <f aca="false">I4380 * J4380</f>
        <v>11250</v>
      </c>
      <c r="L4380" s="94" t="n">
        <f aca="false">K4380 *M4380</f>
        <v>4500</v>
      </c>
      <c r="M4380" s="95" t="n">
        <v>0.4</v>
      </c>
      <c r="N4380" s="88" t="s">
        <v>14</v>
      </c>
      <c r="O4380" s="91" t="s">
        <v>219</v>
      </c>
      <c r="P4380" s="0" t="str">
        <f aca="false">RIGHT(H4380,LEN(H4380) - FIND(" ", H4380))</f>
        <v>Athletic Footwear</v>
      </c>
    </row>
    <row r="4381" customFormat="false" ht="14.25" hidden="false" customHeight="true" outlineLevel="0" collapsed="false">
      <c r="B4381" s="88" t="s">
        <v>13</v>
      </c>
      <c r="C4381" s="89" t="n">
        <v>1185732</v>
      </c>
      <c r="D4381" s="90" t="n">
        <v>44329</v>
      </c>
      <c r="E4381" s="88" t="s">
        <v>26</v>
      </c>
      <c r="F4381" s="88" t="s">
        <v>89</v>
      </c>
      <c r="G4381" s="88" t="s">
        <v>162</v>
      </c>
      <c r="H4381" s="91" t="s">
        <v>16</v>
      </c>
      <c r="I4381" s="92" t="n">
        <v>55</v>
      </c>
      <c r="J4381" s="93" t="n">
        <v>275</v>
      </c>
      <c r="K4381" s="94" t="n">
        <f aca="false">I4381 * J4381</f>
        <v>15125</v>
      </c>
      <c r="L4381" s="94" t="n">
        <f aca="false">K4381 *M4381</f>
        <v>4537.5</v>
      </c>
      <c r="M4381" s="95" t="n">
        <v>0.3</v>
      </c>
      <c r="N4381" s="88" t="s">
        <v>14</v>
      </c>
      <c r="O4381" s="91" t="s">
        <v>218</v>
      </c>
      <c r="P4381" s="0" t="str">
        <f aca="false">RIGHT(H4381,LEN(H4381) - FIND(" ", H4381))</f>
        <v>Apparel</v>
      </c>
    </row>
    <row r="4382" customFormat="false" ht="14.25" hidden="false" customHeight="true" outlineLevel="0" collapsed="false">
      <c r="B4382" s="88" t="s">
        <v>13</v>
      </c>
      <c r="C4382" s="89" t="n">
        <v>1185732</v>
      </c>
      <c r="D4382" s="90" t="n">
        <v>44329</v>
      </c>
      <c r="E4382" s="88" t="s">
        <v>26</v>
      </c>
      <c r="F4382" s="88" t="s">
        <v>89</v>
      </c>
      <c r="G4382" s="88" t="s">
        <v>162</v>
      </c>
      <c r="H4382" s="91" t="s">
        <v>38</v>
      </c>
      <c r="I4382" s="92" t="n">
        <v>60</v>
      </c>
      <c r="J4382" s="93" t="n">
        <v>400</v>
      </c>
      <c r="K4382" s="94" t="n">
        <f aca="false">I4382 * J4382</f>
        <v>24000</v>
      </c>
      <c r="L4382" s="94" t="n">
        <f aca="false">K4382 *M4382</f>
        <v>9600</v>
      </c>
      <c r="M4382" s="95" t="n">
        <v>0.4</v>
      </c>
      <c r="N4382" s="88" t="s">
        <v>14</v>
      </c>
      <c r="O4382" s="91" t="s">
        <v>219</v>
      </c>
      <c r="P4382" s="0" t="str">
        <f aca="false">RIGHT(H4382,LEN(H4382) - FIND(" ", H4382))</f>
        <v>Apparel</v>
      </c>
    </row>
    <row r="4383" customFormat="false" ht="14.25" hidden="false" customHeight="true" outlineLevel="0" collapsed="false">
      <c r="B4383" s="88" t="s">
        <v>30</v>
      </c>
      <c r="C4383" s="89" t="n">
        <v>1185732</v>
      </c>
      <c r="D4383" s="90" t="n">
        <v>44329</v>
      </c>
      <c r="E4383" s="88" t="s">
        <v>26</v>
      </c>
      <c r="F4383" s="88" t="s">
        <v>115</v>
      </c>
      <c r="G4383" s="88" t="s">
        <v>93</v>
      </c>
      <c r="H4383" s="91" t="s">
        <v>32</v>
      </c>
      <c r="I4383" s="92" t="n">
        <v>55</v>
      </c>
      <c r="J4383" s="93" t="n">
        <v>495</v>
      </c>
      <c r="K4383" s="94" t="n">
        <f aca="false">I4383 * J4383</f>
        <v>27225</v>
      </c>
      <c r="L4383" s="94" t="n">
        <f aca="false">K4383 *M4383</f>
        <v>8167.5</v>
      </c>
      <c r="M4383" s="95" t="n">
        <v>0.3</v>
      </c>
      <c r="N4383" s="88" t="s">
        <v>14</v>
      </c>
      <c r="O4383" s="91" t="s">
        <v>218</v>
      </c>
      <c r="P4383" s="0" t="str">
        <f aca="false">RIGHT(H4383,LEN(H4383) - FIND(" ", H4383))</f>
        <v>Street Footwear</v>
      </c>
    </row>
    <row r="4384" customFormat="false" ht="14.25" hidden="false" customHeight="true" outlineLevel="0" collapsed="false">
      <c r="B4384" s="88" t="s">
        <v>30</v>
      </c>
      <c r="C4384" s="89" t="n">
        <v>1185732</v>
      </c>
      <c r="D4384" s="90" t="n">
        <v>44329</v>
      </c>
      <c r="E4384" s="88" t="s">
        <v>26</v>
      </c>
      <c r="F4384" s="88" t="s">
        <v>115</v>
      </c>
      <c r="G4384" s="88" t="s">
        <v>93</v>
      </c>
      <c r="H4384" s="91" t="s">
        <v>24</v>
      </c>
      <c r="I4384" s="92" t="n">
        <v>50</v>
      </c>
      <c r="J4384" s="93" t="n">
        <v>200</v>
      </c>
      <c r="K4384" s="94" t="n">
        <f aca="false">I4384 * J4384</f>
        <v>10000</v>
      </c>
      <c r="L4384" s="94" t="n">
        <f aca="false">K4384 *M4384</f>
        <v>3000</v>
      </c>
      <c r="M4384" s="95" t="n">
        <v>0.3</v>
      </c>
      <c r="N4384" s="88" t="s">
        <v>14</v>
      </c>
      <c r="O4384" s="91" t="s">
        <v>218</v>
      </c>
      <c r="P4384" s="0" t="str">
        <f aca="false">RIGHT(H4384,LEN(H4384) - FIND(" ", H4384))</f>
        <v>Athletic Footwear</v>
      </c>
    </row>
    <row r="4385" customFormat="false" ht="14.25" hidden="false" customHeight="true" outlineLevel="0" collapsed="false">
      <c r="B4385" s="88" t="s">
        <v>30</v>
      </c>
      <c r="C4385" s="89" t="n">
        <v>1185732</v>
      </c>
      <c r="D4385" s="90" t="n">
        <v>44329</v>
      </c>
      <c r="E4385" s="88" t="s">
        <v>26</v>
      </c>
      <c r="F4385" s="88" t="s">
        <v>115</v>
      </c>
      <c r="G4385" s="88" t="s">
        <v>93</v>
      </c>
      <c r="H4385" s="91" t="s">
        <v>48</v>
      </c>
      <c r="I4385" s="92" t="n">
        <v>45</v>
      </c>
      <c r="J4385" s="93" t="n">
        <v>225</v>
      </c>
      <c r="K4385" s="94" t="n">
        <f aca="false">I4385 * J4385</f>
        <v>10125</v>
      </c>
      <c r="L4385" s="94" t="n">
        <f aca="false">K4385 *M4385</f>
        <v>2531.25</v>
      </c>
      <c r="M4385" s="95" t="n">
        <v>0.25</v>
      </c>
      <c r="N4385" s="88" t="s">
        <v>14</v>
      </c>
      <c r="O4385" s="91" t="s">
        <v>219</v>
      </c>
      <c r="P4385" s="0" t="str">
        <f aca="false">RIGHT(H4385,LEN(H4385) - FIND(" ", H4385))</f>
        <v>Street Footwear</v>
      </c>
    </row>
    <row r="4386" customFormat="false" ht="14.25" hidden="false" customHeight="true" outlineLevel="0" collapsed="false">
      <c r="B4386" s="88" t="s">
        <v>30</v>
      </c>
      <c r="C4386" s="89" t="n">
        <v>1185732</v>
      </c>
      <c r="D4386" s="90" t="n">
        <v>44329</v>
      </c>
      <c r="E4386" s="88" t="s">
        <v>26</v>
      </c>
      <c r="F4386" s="88" t="s">
        <v>115</v>
      </c>
      <c r="G4386" s="88" t="s">
        <v>93</v>
      </c>
      <c r="H4386" s="91" t="s">
        <v>44</v>
      </c>
      <c r="I4386" s="92" t="n">
        <v>45</v>
      </c>
      <c r="J4386" s="93" t="n">
        <v>175</v>
      </c>
      <c r="K4386" s="94" t="n">
        <f aca="false">I4386 * J4386</f>
        <v>7875</v>
      </c>
      <c r="L4386" s="94" t="n">
        <f aca="false">K4386 *M4386</f>
        <v>1968.75</v>
      </c>
      <c r="M4386" s="95" t="n">
        <v>0.25</v>
      </c>
      <c r="N4386" s="88" t="s">
        <v>14</v>
      </c>
      <c r="O4386" s="91" t="s">
        <v>219</v>
      </c>
      <c r="P4386" s="0" t="str">
        <f aca="false">RIGHT(H4386,LEN(H4386) - FIND(" ", H4386))</f>
        <v>Athletic Footwear</v>
      </c>
    </row>
    <row r="4387" customFormat="false" ht="14.25" hidden="false" customHeight="true" outlineLevel="0" collapsed="false">
      <c r="B4387" s="88" t="s">
        <v>30</v>
      </c>
      <c r="C4387" s="89" t="n">
        <v>1185732</v>
      </c>
      <c r="D4387" s="90" t="n">
        <v>44329</v>
      </c>
      <c r="E4387" s="88" t="s">
        <v>26</v>
      </c>
      <c r="F4387" s="88" t="s">
        <v>115</v>
      </c>
      <c r="G4387" s="88" t="s">
        <v>93</v>
      </c>
      <c r="H4387" s="91" t="s">
        <v>16</v>
      </c>
      <c r="I4387" s="92" t="n">
        <v>55</v>
      </c>
      <c r="J4387" s="93" t="n">
        <v>200</v>
      </c>
      <c r="K4387" s="94" t="n">
        <f aca="false">I4387 * J4387</f>
        <v>11000</v>
      </c>
      <c r="L4387" s="94" t="n">
        <f aca="false">K4387 *M4387</f>
        <v>2750</v>
      </c>
      <c r="M4387" s="95" t="n">
        <v>0.25</v>
      </c>
      <c r="N4387" s="88" t="s">
        <v>14</v>
      </c>
      <c r="O4387" s="91" t="s">
        <v>218</v>
      </c>
      <c r="P4387" s="0" t="str">
        <f aca="false">RIGHT(H4387,LEN(H4387) - FIND(" ", H4387))</f>
        <v>Apparel</v>
      </c>
    </row>
    <row r="4388" customFormat="false" ht="14.25" hidden="false" customHeight="true" outlineLevel="0" collapsed="false">
      <c r="B4388" s="88" t="s">
        <v>30</v>
      </c>
      <c r="C4388" s="89" t="n">
        <v>1185732</v>
      </c>
      <c r="D4388" s="90" t="n">
        <v>44329</v>
      </c>
      <c r="E4388" s="88" t="s">
        <v>26</v>
      </c>
      <c r="F4388" s="88" t="s">
        <v>115</v>
      </c>
      <c r="G4388" s="88" t="s">
        <v>93</v>
      </c>
      <c r="H4388" s="91" t="s">
        <v>38</v>
      </c>
      <c r="I4388" s="92" t="n">
        <v>60</v>
      </c>
      <c r="J4388" s="93" t="n">
        <v>325</v>
      </c>
      <c r="K4388" s="94" t="n">
        <f aca="false">I4388 * J4388</f>
        <v>19500</v>
      </c>
      <c r="L4388" s="94" t="n">
        <f aca="false">K4388 *M4388</f>
        <v>5850</v>
      </c>
      <c r="M4388" s="95" t="n">
        <v>0.3</v>
      </c>
      <c r="N4388" s="88" t="s">
        <v>14</v>
      </c>
      <c r="O4388" s="91" t="s">
        <v>219</v>
      </c>
      <c r="P4388" s="0" t="str">
        <f aca="false">RIGHT(H4388,LEN(H4388) - FIND(" ", H4388))</f>
        <v>Apparel</v>
      </c>
    </row>
    <row r="4389" customFormat="false" ht="14.25" hidden="false" customHeight="true" outlineLevel="0" collapsed="false">
      <c r="B4389" s="88" t="s">
        <v>22</v>
      </c>
      <c r="C4389" s="89" t="n">
        <v>1189833</v>
      </c>
      <c r="D4389" s="90" t="n">
        <v>44329</v>
      </c>
      <c r="E4389" s="88" t="s">
        <v>18</v>
      </c>
      <c r="F4389" s="88" t="s">
        <v>19</v>
      </c>
      <c r="G4389" s="88" t="s">
        <v>129</v>
      </c>
      <c r="H4389" s="91" t="s">
        <v>32</v>
      </c>
      <c r="I4389" s="92" t="n">
        <v>49</v>
      </c>
      <c r="J4389" s="93" t="n">
        <v>224</v>
      </c>
      <c r="K4389" s="94" t="n">
        <f aca="false">I4389 * J4389</f>
        <v>10976</v>
      </c>
      <c r="L4389" s="94" t="n">
        <f aca="false">K4389 *M4389</f>
        <v>5488</v>
      </c>
      <c r="M4389" s="95" t="n">
        <v>0.5</v>
      </c>
      <c r="N4389" s="88" t="s">
        <v>23</v>
      </c>
      <c r="O4389" s="91" t="s">
        <v>218</v>
      </c>
      <c r="P4389" s="0" t="str">
        <f aca="false">RIGHT(H4389,LEN(H4389) - FIND(" ", H4389))</f>
        <v>Street Footwear</v>
      </c>
    </row>
    <row r="4390" customFormat="false" ht="14.25" hidden="false" customHeight="true" outlineLevel="0" collapsed="false">
      <c r="B4390" s="88" t="s">
        <v>30</v>
      </c>
      <c r="C4390" s="89" t="n">
        <v>1197831</v>
      </c>
      <c r="D4390" s="90" t="n">
        <v>44329</v>
      </c>
      <c r="E4390" s="88" t="s">
        <v>40</v>
      </c>
      <c r="F4390" s="88" t="s">
        <v>155</v>
      </c>
      <c r="G4390" s="88" t="s">
        <v>122</v>
      </c>
      <c r="H4390" s="91" t="s">
        <v>16</v>
      </c>
      <c r="I4390" s="92" t="n">
        <v>51</v>
      </c>
      <c r="J4390" s="93" t="n">
        <v>113</v>
      </c>
      <c r="K4390" s="94" t="n">
        <f aca="false">I4390 * J4390</f>
        <v>5763</v>
      </c>
      <c r="L4390" s="94" t="n">
        <f aca="false">K4390 *M4390</f>
        <v>3054.39</v>
      </c>
      <c r="M4390" s="95" t="n">
        <v>0.53</v>
      </c>
      <c r="N4390" s="88" t="s">
        <v>23</v>
      </c>
      <c r="O4390" s="91" t="s">
        <v>218</v>
      </c>
      <c r="P4390" s="0" t="str">
        <f aca="false">RIGHT(H4390,LEN(H4390) - FIND(" ", H4390))</f>
        <v>Apparel</v>
      </c>
    </row>
    <row r="4391" customFormat="false" ht="14.25" hidden="false" customHeight="true" outlineLevel="0" collapsed="false">
      <c r="B4391" s="88" t="s">
        <v>13</v>
      </c>
      <c r="C4391" s="89" t="n">
        <v>1185732</v>
      </c>
      <c r="D4391" s="90" t="n">
        <v>44329</v>
      </c>
      <c r="E4391" s="88" t="s">
        <v>29</v>
      </c>
      <c r="F4391" s="88" t="s">
        <v>153</v>
      </c>
      <c r="G4391" s="88" t="s">
        <v>156</v>
      </c>
      <c r="H4391" s="91" t="s">
        <v>32</v>
      </c>
      <c r="I4391" s="92" t="n">
        <v>58</v>
      </c>
      <c r="J4391" s="93" t="n">
        <v>139</v>
      </c>
      <c r="K4391" s="94" t="n">
        <f aca="false">I4391 * J4391</f>
        <v>8062</v>
      </c>
      <c r="L4391" s="94" t="n">
        <f aca="false">K4391 *M4391</f>
        <v>3789.14</v>
      </c>
      <c r="M4391" s="95" t="n">
        <v>0.47</v>
      </c>
      <c r="N4391" s="88" t="s">
        <v>23</v>
      </c>
      <c r="O4391" s="91" t="s">
        <v>218</v>
      </c>
      <c r="P4391" s="0" t="str">
        <f aca="false">RIGHT(H4391,LEN(H4391) - FIND(" ", H4391))</f>
        <v>Street Footwear</v>
      </c>
    </row>
    <row r="4392" customFormat="false" ht="14.25" hidden="false" customHeight="true" outlineLevel="0" collapsed="false">
      <c r="B4392" s="88" t="s">
        <v>13</v>
      </c>
      <c r="C4392" s="89" t="n">
        <v>1185732</v>
      </c>
      <c r="D4392" s="90" t="n">
        <v>44329</v>
      </c>
      <c r="E4392" s="88" t="s">
        <v>29</v>
      </c>
      <c r="F4392" s="88" t="s">
        <v>153</v>
      </c>
      <c r="G4392" s="88" t="s">
        <v>156</v>
      </c>
      <c r="H4392" s="91" t="s">
        <v>24</v>
      </c>
      <c r="I4392" s="92" t="n">
        <v>45</v>
      </c>
      <c r="J4392" s="93" t="n">
        <v>60</v>
      </c>
      <c r="K4392" s="94" t="n">
        <f aca="false">I4392 * J4392</f>
        <v>2700</v>
      </c>
      <c r="L4392" s="94" t="n">
        <f aca="false">K4392 *M4392</f>
        <v>1215</v>
      </c>
      <c r="M4392" s="95" t="n">
        <v>0.45</v>
      </c>
      <c r="N4392" s="88" t="s">
        <v>23</v>
      </c>
      <c r="O4392" s="91" t="s">
        <v>218</v>
      </c>
      <c r="P4392" s="0" t="str">
        <f aca="false">RIGHT(H4392,LEN(H4392) - FIND(" ", H4392))</f>
        <v>Athletic Footwear</v>
      </c>
    </row>
    <row r="4393" customFormat="false" ht="14.25" hidden="false" customHeight="true" outlineLevel="0" collapsed="false">
      <c r="B4393" s="88" t="s">
        <v>13</v>
      </c>
      <c r="C4393" s="89" t="n">
        <v>1185732</v>
      </c>
      <c r="D4393" s="90" t="n">
        <v>44329</v>
      </c>
      <c r="E4393" s="88" t="s">
        <v>29</v>
      </c>
      <c r="F4393" s="88" t="s">
        <v>153</v>
      </c>
      <c r="G4393" s="88" t="s">
        <v>156</v>
      </c>
      <c r="H4393" s="91" t="s">
        <v>48</v>
      </c>
      <c r="I4393" s="92" t="n">
        <v>43</v>
      </c>
      <c r="J4393" s="93" t="n">
        <v>46</v>
      </c>
      <c r="K4393" s="94" t="n">
        <f aca="false">I4393 * J4393</f>
        <v>1978</v>
      </c>
      <c r="L4393" s="94" t="n">
        <f aca="false">K4393 *M4393</f>
        <v>830.76</v>
      </c>
      <c r="M4393" s="95" t="n">
        <v>0.42</v>
      </c>
      <c r="N4393" s="88" t="s">
        <v>23</v>
      </c>
      <c r="O4393" s="91" t="s">
        <v>219</v>
      </c>
      <c r="P4393" s="0" t="str">
        <f aca="false">RIGHT(H4393,LEN(H4393) - FIND(" ", H4393))</f>
        <v>Street Footwear</v>
      </c>
    </row>
    <row r="4394" customFormat="false" ht="14.25" hidden="false" customHeight="true" outlineLevel="0" collapsed="false">
      <c r="B4394" s="88" t="s">
        <v>13</v>
      </c>
      <c r="C4394" s="89" t="n">
        <v>1185732</v>
      </c>
      <c r="D4394" s="90" t="n">
        <v>44329</v>
      </c>
      <c r="E4394" s="88" t="s">
        <v>29</v>
      </c>
      <c r="F4394" s="88" t="s">
        <v>153</v>
      </c>
      <c r="G4394" s="88" t="s">
        <v>156</v>
      </c>
      <c r="H4394" s="91" t="s">
        <v>44</v>
      </c>
      <c r="I4394" s="92" t="n">
        <v>43</v>
      </c>
      <c r="J4394" s="93" t="n">
        <v>26</v>
      </c>
      <c r="K4394" s="94" t="n">
        <f aca="false">I4394 * J4394</f>
        <v>1118</v>
      </c>
      <c r="L4394" s="94" t="n">
        <f aca="false">K4394 *M4394</f>
        <v>503.1</v>
      </c>
      <c r="M4394" s="95" t="n">
        <v>0.45</v>
      </c>
      <c r="N4394" s="88" t="s">
        <v>23</v>
      </c>
      <c r="O4394" s="91" t="s">
        <v>219</v>
      </c>
      <c r="P4394" s="0" t="str">
        <f aca="false">RIGHT(H4394,LEN(H4394) - FIND(" ", H4394))</f>
        <v>Athletic Footwear</v>
      </c>
    </row>
    <row r="4395" customFormat="false" ht="14.25" hidden="false" customHeight="true" outlineLevel="0" collapsed="false">
      <c r="B4395" s="88" t="s">
        <v>13</v>
      </c>
      <c r="C4395" s="89" t="n">
        <v>1185732</v>
      </c>
      <c r="D4395" s="90" t="n">
        <v>44329</v>
      </c>
      <c r="E4395" s="88" t="s">
        <v>29</v>
      </c>
      <c r="F4395" s="88" t="s">
        <v>153</v>
      </c>
      <c r="G4395" s="88" t="s">
        <v>156</v>
      </c>
      <c r="H4395" s="91" t="s">
        <v>16</v>
      </c>
      <c r="I4395" s="92" t="n">
        <v>51</v>
      </c>
      <c r="J4395" s="93" t="n">
        <v>38</v>
      </c>
      <c r="K4395" s="94" t="n">
        <f aca="false">I4395 * J4395</f>
        <v>1938</v>
      </c>
      <c r="L4395" s="94" t="n">
        <f aca="false">K4395 *M4395</f>
        <v>969</v>
      </c>
      <c r="M4395" s="95" t="n">
        <v>0.5</v>
      </c>
      <c r="N4395" s="88" t="s">
        <v>23</v>
      </c>
      <c r="O4395" s="91" t="s">
        <v>218</v>
      </c>
      <c r="P4395" s="0" t="str">
        <f aca="false">RIGHT(H4395,LEN(H4395) - FIND(" ", H4395))</f>
        <v>Apparel</v>
      </c>
    </row>
    <row r="4396" customFormat="false" ht="14.25" hidden="false" customHeight="true" outlineLevel="0" collapsed="false">
      <c r="B4396" s="88" t="s">
        <v>13</v>
      </c>
      <c r="C4396" s="89" t="n">
        <v>1185732</v>
      </c>
      <c r="D4396" s="90" t="n">
        <v>44329</v>
      </c>
      <c r="E4396" s="88" t="s">
        <v>29</v>
      </c>
      <c r="F4396" s="88" t="s">
        <v>153</v>
      </c>
      <c r="G4396" s="88" t="s">
        <v>156</v>
      </c>
      <c r="H4396" s="91" t="s">
        <v>38</v>
      </c>
      <c r="I4396" s="92" t="n">
        <v>58</v>
      </c>
      <c r="J4396" s="93" t="n">
        <v>68</v>
      </c>
      <c r="K4396" s="94" t="n">
        <f aca="false">I4396 * J4396</f>
        <v>3944</v>
      </c>
      <c r="L4396" s="94" t="n">
        <f aca="false">K4396 *M4396</f>
        <v>2011.44</v>
      </c>
      <c r="M4396" s="95" t="n">
        <v>0.51</v>
      </c>
      <c r="N4396" s="88" t="s">
        <v>23</v>
      </c>
      <c r="O4396" s="91" t="s">
        <v>219</v>
      </c>
      <c r="P4396" s="0" t="str">
        <f aca="false">RIGHT(H4396,LEN(H4396) - FIND(" ", H4396))</f>
        <v>Apparel</v>
      </c>
    </row>
    <row r="4397" customFormat="false" ht="14.25" hidden="false" customHeight="true" outlineLevel="0" collapsed="false">
      <c r="B4397" s="88" t="s">
        <v>13</v>
      </c>
      <c r="C4397" s="89" t="n">
        <v>1185732</v>
      </c>
      <c r="D4397" s="90" t="n">
        <v>44329</v>
      </c>
      <c r="E4397" s="88" t="s">
        <v>26</v>
      </c>
      <c r="F4397" s="88" t="s">
        <v>89</v>
      </c>
      <c r="G4397" s="88" t="s">
        <v>162</v>
      </c>
      <c r="H4397" s="91" t="s">
        <v>32</v>
      </c>
      <c r="I4397" s="92" t="n">
        <v>51</v>
      </c>
      <c r="J4397" s="93" t="n">
        <v>160</v>
      </c>
      <c r="K4397" s="94" t="n">
        <f aca="false">I4397 * J4397</f>
        <v>8160</v>
      </c>
      <c r="L4397" s="94" t="n">
        <f aca="false">K4397 *M4397</f>
        <v>3916.8</v>
      </c>
      <c r="M4397" s="95" t="n">
        <v>0.48</v>
      </c>
      <c r="N4397" s="88" t="s">
        <v>23</v>
      </c>
      <c r="O4397" s="91" t="s">
        <v>218</v>
      </c>
      <c r="P4397" s="0" t="str">
        <f aca="false">RIGHT(H4397,LEN(H4397) - FIND(" ", H4397))</f>
        <v>Street Footwear</v>
      </c>
    </row>
    <row r="4398" customFormat="false" ht="14.25" hidden="false" customHeight="true" outlineLevel="0" collapsed="false">
      <c r="B4398" s="88" t="s">
        <v>13</v>
      </c>
      <c r="C4398" s="89" t="n">
        <v>1185732</v>
      </c>
      <c r="D4398" s="90" t="n">
        <v>44329</v>
      </c>
      <c r="E4398" s="88" t="s">
        <v>26</v>
      </c>
      <c r="F4398" s="88" t="s">
        <v>89</v>
      </c>
      <c r="G4398" s="88" t="s">
        <v>162</v>
      </c>
      <c r="H4398" s="91" t="s">
        <v>24</v>
      </c>
      <c r="I4398" s="92" t="n">
        <v>47</v>
      </c>
      <c r="J4398" s="93" t="n">
        <v>69</v>
      </c>
      <c r="K4398" s="94" t="n">
        <f aca="false">I4398 * J4398</f>
        <v>3243</v>
      </c>
      <c r="L4398" s="94" t="n">
        <f aca="false">K4398 *M4398</f>
        <v>1459.35</v>
      </c>
      <c r="M4398" s="95" t="n">
        <v>0.45</v>
      </c>
      <c r="N4398" s="88" t="s">
        <v>23</v>
      </c>
      <c r="O4398" s="91" t="s">
        <v>218</v>
      </c>
      <c r="P4398" s="0" t="str">
        <f aca="false">RIGHT(H4398,LEN(H4398) - FIND(" ", H4398))</f>
        <v>Athletic Footwear</v>
      </c>
    </row>
    <row r="4399" customFormat="false" ht="14.25" hidden="false" customHeight="true" outlineLevel="0" collapsed="false">
      <c r="B4399" s="88" t="s">
        <v>13</v>
      </c>
      <c r="C4399" s="89" t="n">
        <v>1185732</v>
      </c>
      <c r="D4399" s="90" t="n">
        <v>44329</v>
      </c>
      <c r="E4399" s="88" t="s">
        <v>26</v>
      </c>
      <c r="F4399" s="88" t="s">
        <v>89</v>
      </c>
      <c r="G4399" s="88" t="s">
        <v>162</v>
      </c>
      <c r="H4399" s="91" t="s">
        <v>48</v>
      </c>
      <c r="I4399" s="92" t="n">
        <v>41</v>
      </c>
      <c r="J4399" s="93" t="n">
        <v>81</v>
      </c>
      <c r="K4399" s="94" t="n">
        <f aca="false">I4399 * J4399</f>
        <v>3321</v>
      </c>
      <c r="L4399" s="94" t="n">
        <f aca="false">K4399 *M4399</f>
        <v>1726.92</v>
      </c>
      <c r="M4399" s="95" t="n">
        <v>0.52</v>
      </c>
      <c r="N4399" s="88" t="s">
        <v>23</v>
      </c>
      <c r="O4399" s="91" t="s">
        <v>219</v>
      </c>
      <c r="P4399" s="0" t="str">
        <f aca="false">RIGHT(H4399,LEN(H4399) - FIND(" ", H4399))</f>
        <v>Street Footwear</v>
      </c>
    </row>
    <row r="4400" customFormat="false" ht="14.25" hidden="false" customHeight="true" outlineLevel="0" collapsed="false">
      <c r="B4400" s="88" t="s">
        <v>13</v>
      </c>
      <c r="C4400" s="89" t="n">
        <v>1185732</v>
      </c>
      <c r="D4400" s="90" t="n">
        <v>44329</v>
      </c>
      <c r="E4400" s="88" t="s">
        <v>26</v>
      </c>
      <c r="F4400" s="88" t="s">
        <v>89</v>
      </c>
      <c r="G4400" s="88" t="s">
        <v>162</v>
      </c>
      <c r="H4400" s="91" t="s">
        <v>44</v>
      </c>
      <c r="I4400" s="92" t="n">
        <v>41</v>
      </c>
      <c r="J4400" s="93" t="n">
        <v>65</v>
      </c>
      <c r="K4400" s="94" t="n">
        <f aca="false">I4400 * J4400</f>
        <v>2665</v>
      </c>
      <c r="L4400" s="94" t="n">
        <f aca="false">K4400 *M4400</f>
        <v>1385.8</v>
      </c>
      <c r="M4400" s="95" t="n">
        <v>0.52</v>
      </c>
      <c r="N4400" s="88" t="s">
        <v>23</v>
      </c>
      <c r="O4400" s="91" t="s">
        <v>219</v>
      </c>
      <c r="P4400" s="0" t="str">
        <f aca="false">RIGHT(H4400,LEN(H4400) - FIND(" ", H4400))</f>
        <v>Athletic Footwear</v>
      </c>
    </row>
    <row r="4401" customFormat="false" ht="14.25" hidden="false" customHeight="true" outlineLevel="0" collapsed="false">
      <c r="B4401" s="88" t="s">
        <v>13</v>
      </c>
      <c r="C4401" s="89" t="n">
        <v>1185732</v>
      </c>
      <c r="D4401" s="90" t="n">
        <v>44329</v>
      </c>
      <c r="E4401" s="88" t="s">
        <v>26</v>
      </c>
      <c r="F4401" s="88" t="s">
        <v>89</v>
      </c>
      <c r="G4401" s="88" t="s">
        <v>162</v>
      </c>
      <c r="H4401" s="91" t="s">
        <v>16</v>
      </c>
      <c r="I4401" s="92" t="n">
        <v>50</v>
      </c>
      <c r="J4401" s="93" t="n">
        <v>74</v>
      </c>
      <c r="K4401" s="94" t="n">
        <f aca="false">I4401 * J4401</f>
        <v>3700</v>
      </c>
      <c r="L4401" s="94" t="n">
        <f aca="false">K4401 *M4401</f>
        <v>1554</v>
      </c>
      <c r="M4401" s="95" t="n">
        <v>0.42</v>
      </c>
      <c r="N4401" s="88" t="s">
        <v>23</v>
      </c>
      <c r="O4401" s="91" t="s">
        <v>218</v>
      </c>
      <c r="P4401" s="0" t="str">
        <f aca="false">RIGHT(H4401,LEN(H4401) - FIND(" ", H4401))</f>
        <v>Apparel</v>
      </c>
    </row>
    <row r="4402" customFormat="false" ht="14.25" hidden="false" customHeight="true" outlineLevel="0" collapsed="false">
      <c r="B4402" s="88" t="s">
        <v>13</v>
      </c>
      <c r="C4402" s="89" t="n">
        <v>1185732</v>
      </c>
      <c r="D4402" s="90" t="n">
        <v>44329</v>
      </c>
      <c r="E4402" s="88" t="s">
        <v>26</v>
      </c>
      <c r="F4402" s="88" t="s">
        <v>89</v>
      </c>
      <c r="G4402" s="88" t="s">
        <v>162</v>
      </c>
      <c r="H4402" s="91" t="s">
        <v>38</v>
      </c>
      <c r="I4402" s="92" t="n">
        <v>54</v>
      </c>
      <c r="J4402" s="93" t="n">
        <v>104</v>
      </c>
      <c r="K4402" s="94" t="n">
        <f aca="false">I4402 * J4402</f>
        <v>5616</v>
      </c>
      <c r="L4402" s="94" t="n">
        <f aca="false">K4402 *M4402</f>
        <v>3088.8</v>
      </c>
      <c r="M4402" s="95" t="n">
        <v>0.55</v>
      </c>
      <c r="N4402" s="88" t="s">
        <v>23</v>
      </c>
      <c r="O4402" s="91" t="s">
        <v>219</v>
      </c>
      <c r="P4402" s="0" t="str">
        <f aca="false">RIGHT(H4402,LEN(H4402) - FIND(" ", H4402))</f>
        <v>Apparel</v>
      </c>
    </row>
    <row r="4403" customFormat="false" ht="14.25" hidden="false" customHeight="true" outlineLevel="0" collapsed="false">
      <c r="B4403" s="88" t="s">
        <v>30</v>
      </c>
      <c r="C4403" s="89" t="n">
        <v>1185732</v>
      </c>
      <c r="D4403" s="90" t="n">
        <v>44329</v>
      </c>
      <c r="E4403" s="88" t="s">
        <v>26</v>
      </c>
      <c r="F4403" s="88" t="s">
        <v>115</v>
      </c>
      <c r="G4403" s="88" t="s">
        <v>93</v>
      </c>
      <c r="H4403" s="91" t="s">
        <v>32</v>
      </c>
      <c r="I4403" s="92" t="n">
        <v>53</v>
      </c>
      <c r="J4403" s="93" t="n">
        <v>129</v>
      </c>
      <c r="K4403" s="94" t="n">
        <f aca="false">I4403 * J4403</f>
        <v>6837</v>
      </c>
      <c r="L4403" s="94" t="n">
        <f aca="false">K4403 *M4403</f>
        <v>2939.91</v>
      </c>
      <c r="M4403" s="95" t="n">
        <v>0.43</v>
      </c>
      <c r="N4403" s="88" t="s">
        <v>23</v>
      </c>
      <c r="O4403" s="91" t="s">
        <v>218</v>
      </c>
      <c r="P4403" s="0" t="str">
        <f aca="false">RIGHT(H4403,LEN(H4403) - FIND(" ", H4403))</f>
        <v>Street Footwear</v>
      </c>
    </row>
    <row r="4404" customFormat="false" ht="14.25" hidden="false" customHeight="true" outlineLevel="0" collapsed="false">
      <c r="B4404" s="88" t="s">
        <v>30</v>
      </c>
      <c r="C4404" s="89" t="n">
        <v>1185732</v>
      </c>
      <c r="D4404" s="90" t="n">
        <v>44329</v>
      </c>
      <c r="E4404" s="88" t="s">
        <v>26</v>
      </c>
      <c r="F4404" s="88" t="s">
        <v>115</v>
      </c>
      <c r="G4404" s="88" t="s">
        <v>93</v>
      </c>
      <c r="H4404" s="91" t="s">
        <v>24</v>
      </c>
      <c r="I4404" s="92" t="n">
        <v>47</v>
      </c>
      <c r="J4404" s="93" t="n">
        <v>54</v>
      </c>
      <c r="K4404" s="94" t="n">
        <f aca="false">I4404 * J4404</f>
        <v>2538</v>
      </c>
      <c r="L4404" s="94" t="n">
        <f aca="false">K4404 *M4404</f>
        <v>1091.34</v>
      </c>
      <c r="M4404" s="95" t="n">
        <v>0.43</v>
      </c>
      <c r="N4404" s="88" t="s">
        <v>23</v>
      </c>
      <c r="O4404" s="91" t="s">
        <v>218</v>
      </c>
      <c r="P4404" s="0" t="str">
        <f aca="false">RIGHT(H4404,LEN(H4404) - FIND(" ", H4404))</f>
        <v>Athletic Footwear</v>
      </c>
    </row>
    <row r="4405" customFormat="false" ht="14.25" hidden="false" customHeight="true" outlineLevel="0" collapsed="false">
      <c r="B4405" s="88" t="s">
        <v>30</v>
      </c>
      <c r="C4405" s="89" t="n">
        <v>1185732</v>
      </c>
      <c r="D4405" s="90" t="n">
        <v>44329</v>
      </c>
      <c r="E4405" s="88" t="s">
        <v>26</v>
      </c>
      <c r="F4405" s="88" t="s">
        <v>115</v>
      </c>
      <c r="G4405" s="88" t="s">
        <v>93</v>
      </c>
      <c r="H4405" s="91" t="s">
        <v>48</v>
      </c>
      <c r="I4405" s="92" t="n">
        <v>41</v>
      </c>
      <c r="J4405" s="93" t="n">
        <v>56</v>
      </c>
      <c r="K4405" s="94" t="n">
        <f aca="false">I4405 * J4405</f>
        <v>2296</v>
      </c>
      <c r="L4405" s="94" t="n">
        <f aca="false">K4405 *M4405</f>
        <v>918.4</v>
      </c>
      <c r="M4405" s="95" t="n">
        <v>0.4</v>
      </c>
      <c r="N4405" s="88" t="s">
        <v>23</v>
      </c>
      <c r="O4405" s="91" t="s">
        <v>219</v>
      </c>
      <c r="P4405" s="0" t="str">
        <f aca="false">RIGHT(H4405,LEN(H4405) - FIND(" ", H4405))</f>
        <v>Street Footwear</v>
      </c>
    </row>
    <row r="4406" customFormat="false" ht="14.25" hidden="false" customHeight="true" outlineLevel="0" collapsed="false">
      <c r="B4406" s="88" t="s">
        <v>30</v>
      </c>
      <c r="C4406" s="89" t="n">
        <v>1185732</v>
      </c>
      <c r="D4406" s="90" t="n">
        <v>44329</v>
      </c>
      <c r="E4406" s="88" t="s">
        <v>26</v>
      </c>
      <c r="F4406" s="88" t="s">
        <v>115</v>
      </c>
      <c r="G4406" s="88" t="s">
        <v>93</v>
      </c>
      <c r="H4406" s="91" t="s">
        <v>44</v>
      </c>
      <c r="I4406" s="92" t="n">
        <v>44</v>
      </c>
      <c r="J4406" s="93" t="n">
        <v>47</v>
      </c>
      <c r="K4406" s="94" t="n">
        <f aca="false">I4406 * J4406</f>
        <v>2068</v>
      </c>
      <c r="L4406" s="94" t="n">
        <f aca="false">K4406 *M4406</f>
        <v>806.52</v>
      </c>
      <c r="M4406" s="95" t="n">
        <v>0.39</v>
      </c>
      <c r="N4406" s="88" t="s">
        <v>23</v>
      </c>
      <c r="O4406" s="91" t="s">
        <v>219</v>
      </c>
      <c r="P4406" s="0" t="str">
        <f aca="false">RIGHT(H4406,LEN(H4406) - FIND(" ", H4406))</f>
        <v>Athletic Footwear</v>
      </c>
    </row>
    <row r="4407" customFormat="false" ht="14.25" hidden="false" customHeight="true" outlineLevel="0" collapsed="false">
      <c r="B4407" s="88" t="s">
        <v>30</v>
      </c>
      <c r="C4407" s="89" t="n">
        <v>1185732</v>
      </c>
      <c r="D4407" s="90" t="n">
        <v>44329</v>
      </c>
      <c r="E4407" s="88" t="s">
        <v>26</v>
      </c>
      <c r="F4407" s="88" t="s">
        <v>115</v>
      </c>
      <c r="G4407" s="88" t="s">
        <v>93</v>
      </c>
      <c r="H4407" s="91" t="s">
        <v>16</v>
      </c>
      <c r="I4407" s="92" t="n">
        <v>50</v>
      </c>
      <c r="J4407" s="93" t="n">
        <v>54</v>
      </c>
      <c r="K4407" s="94" t="n">
        <f aca="false">I4407 * J4407</f>
        <v>2700</v>
      </c>
      <c r="L4407" s="94" t="n">
        <f aca="false">K4407 *M4407</f>
        <v>1026</v>
      </c>
      <c r="M4407" s="95" t="n">
        <v>0.38</v>
      </c>
      <c r="N4407" s="88" t="s">
        <v>23</v>
      </c>
      <c r="O4407" s="91" t="s">
        <v>218</v>
      </c>
      <c r="P4407" s="0" t="str">
        <f aca="false">RIGHT(H4407,LEN(H4407) - FIND(" ", H4407))</f>
        <v>Apparel</v>
      </c>
    </row>
    <row r="4408" customFormat="false" ht="14.25" hidden="false" customHeight="true" outlineLevel="0" collapsed="false">
      <c r="B4408" s="88" t="s">
        <v>30</v>
      </c>
      <c r="C4408" s="89" t="n">
        <v>1185732</v>
      </c>
      <c r="D4408" s="90" t="n">
        <v>44329</v>
      </c>
      <c r="E4408" s="88" t="s">
        <v>26</v>
      </c>
      <c r="F4408" s="88" t="s">
        <v>115</v>
      </c>
      <c r="G4408" s="88" t="s">
        <v>93</v>
      </c>
      <c r="H4408" s="91" t="s">
        <v>38</v>
      </c>
      <c r="I4408" s="92" t="n">
        <v>55</v>
      </c>
      <c r="J4408" s="93" t="n">
        <v>88</v>
      </c>
      <c r="K4408" s="94" t="n">
        <f aca="false">I4408 * J4408</f>
        <v>4840</v>
      </c>
      <c r="L4408" s="94" t="n">
        <f aca="false">K4408 *M4408</f>
        <v>1984.4</v>
      </c>
      <c r="M4408" s="95" t="n">
        <v>0.41</v>
      </c>
      <c r="N4408" s="88" t="s">
        <v>23</v>
      </c>
      <c r="O4408" s="91" t="s">
        <v>219</v>
      </c>
      <c r="P4408" s="0" t="str">
        <f aca="false">RIGHT(H4408,LEN(H4408) - FIND(" ", H4408))</f>
        <v>Apparel</v>
      </c>
    </row>
    <row r="4409" customFormat="false" ht="14.25" hidden="false" customHeight="true" outlineLevel="0" collapsed="false">
      <c r="B4409" s="88" t="s">
        <v>22</v>
      </c>
      <c r="C4409" s="89" t="n">
        <v>1189833</v>
      </c>
      <c r="D4409" s="90" t="n">
        <v>44329</v>
      </c>
      <c r="E4409" s="88" t="s">
        <v>18</v>
      </c>
      <c r="F4409" s="88" t="s">
        <v>19</v>
      </c>
      <c r="G4409" s="88" t="s">
        <v>129</v>
      </c>
      <c r="H4409" s="91" t="s">
        <v>32</v>
      </c>
      <c r="I4409" s="92" t="n">
        <v>36</v>
      </c>
      <c r="J4409" s="93" t="n">
        <v>256</v>
      </c>
      <c r="K4409" s="94" t="n">
        <f aca="false">I4409 * J4409</f>
        <v>9216</v>
      </c>
      <c r="L4409" s="94" t="n">
        <f aca="false">K4409 *M4409</f>
        <v>4331.52</v>
      </c>
      <c r="M4409" s="95" t="n">
        <v>0.47</v>
      </c>
      <c r="N4409" s="88" t="s">
        <v>31</v>
      </c>
      <c r="O4409" s="91" t="s">
        <v>218</v>
      </c>
      <c r="P4409" s="0" t="str">
        <f aca="false">RIGHT(H4409,LEN(H4409) - FIND(" ", H4409))</f>
        <v>Street Footwear</v>
      </c>
    </row>
    <row r="4410" customFormat="false" ht="14.25" hidden="false" customHeight="true" outlineLevel="0" collapsed="false">
      <c r="B4410" s="88" t="s">
        <v>30</v>
      </c>
      <c r="C4410" s="89" t="n">
        <v>1197831</v>
      </c>
      <c r="D4410" s="90" t="n">
        <v>44329</v>
      </c>
      <c r="E4410" s="88" t="s">
        <v>40</v>
      </c>
      <c r="F4410" s="88" t="s">
        <v>155</v>
      </c>
      <c r="G4410" s="88" t="s">
        <v>122</v>
      </c>
      <c r="H4410" s="91" t="s">
        <v>16</v>
      </c>
      <c r="I4410" s="92" t="n">
        <v>43</v>
      </c>
      <c r="J4410" s="93" t="n">
        <v>140</v>
      </c>
      <c r="K4410" s="94" t="n">
        <f aca="false">I4410 * J4410</f>
        <v>6020</v>
      </c>
      <c r="L4410" s="94" t="n">
        <f aca="false">K4410 *M4410</f>
        <v>2769.2</v>
      </c>
      <c r="M4410" s="95" t="n">
        <v>0.46</v>
      </c>
      <c r="N4410" s="88" t="s">
        <v>31</v>
      </c>
      <c r="O4410" s="91" t="s">
        <v>218</v>
      </c>
      <c r="P4410" s="0" t="str">
        <f aca="false">RIGHT(H4410,LEN(H4410) - FIND(" ", H4410))</f>
        <v>Apparel</v>
      </c>
    </row>
    <row r="4411" customFormat="false" ht="14.25" hidden="false" customHeight="true" outlineLevel="0" collapsed="false">
      <c r="B4411" s="88" t="s">
        <v>30</v>
      </c>
      <c r="C4411" s="89" t="n">
        <v>1185732</v>
      </c>
      <c r="D4411" s="90" t="n">
        <v>44329</v>
      </c>
      <c r="E4411" s="88" t="s">
        <v>26</v>
      </c>
      <c r="F4411" s="88" t="s">
        <v>115</v>
      </c>
      <c r="G4411" s="88" t="s">
        <v>93</v>
      </c>
      <c r="H4411" s="91" t="s">
        <v>32</v>
      </c>
      <c r="I4411" s="92" t="n">
        <v>41</v>
      </c>
      <c r="J4411" s="93" t="n">
        <v>173</v>
      </c>
      <c r="K4411" s="94" t="n">
        <f aca="false">I4411 * J4411</f>
        <v>7093</v>
      </c>
      <c r="L4411" s="94" t="n">
        <f aca="false">K4411 *M4411</f>
        <v>2553.48</v>
      </c>
      <c r="M4411" s="95" t="n">
        <v>0.36</v>
      </c>
      <c r="N4411" s="88" t="s">
        <v>31</v>
      </c>
      <c r="O4411" s="91" t="s">
        <v>218</v>
      </c>
      <c r="P4411" s="0" t="str">
        <f aca="false">RIGHT(H4411,LEN(H4411) - FIND(" ", H4411))</f>
        <v>Street Footwear</v>
      </c>
    </row>
    <row r="4412" customFormat="false" ht="14.25" hidden="false" customHeight="true" outlineLevel="0" collapsed="false">
      <c r="B4412" s="88" t="s">
        <v>30</v>
      </c>
      <c r="C4412" s="89" t="n">
        <v>1185732</v>
      </c>
      <c r="D4412" s="90" t="n">
        <v>44329</v>
      </c>
      <c r="E4412" s="88" t="s">
        <v>26</v>
      </c>
      <c r="F4412" s="88" t="s">
        <v>115</v>
      </c>
      <c r="G4412" s="88" t="s">
        <v>93</v>
      </c>
      <c r="H4412" s="91" t="s">
        <v>24</v>
      </c>
      <c r="I4412" s="92" t="n">
        <v>34</v>
      </c>
      <c r="J4412" s="93" t="n">
        <v>68</v>
      </c>
      <c r="K4412" s="94" t="n">
        <f aca="false">I4412 * J4412</f>
        <v>2312</v>
      </c>
      <c r="L4412" s="94" t="n">
        <f aca="false">K4412 *M4412</f>
        <v>832.32</v>
      </c>
      <c r="M4412" s="95" t="n">
        <v>0.36</v>
      </c>
      <c r="N4412" s="88" t="s">
        <v>31</v>
      </c>
      <c r="O4412" s="91" t="s">
        <v>218</v>
      </c>
      <c r="P4412" s="0" t="str">
        <f aca="false">RIGHT(H4412,LEN(H4412) - FIND(" ", H4412))</f>
        <v>Athletic Footwear</v>
      </c>
    </row>
    <row r="4413" customFormat="false" ht="14.25" hidden="false" customHeight="true" outlineLevel="0" collapsed="false">
      <c r="B4413" s="88" t="s">
        <v>30</v>
      </c>
      <c r="C4413" s="89" t="n">
        <v>1185732</v>
      </c>
      <c r="D4413" s="90" t="n">
        <v>44329</v>
      </c>
      <c r="E4413" s="88" t="s">
        <v>26</v>
      </c>
      <c r="F4413" s="88" t="s">
        <v>115</v>
      </c>
      <c r="G4413" s="88" t="s">
        <v>93</v>
      </c>
      <c r="H4413" s="91" t="s">
        <v>48</v>
      </c>
      <c r="I4413" s="92" t="n">
        <v>30</v>
      </c>
      <c r="J4413" s="93" t="n">
        <v>68</v>
      </c>
      <c r="K4413" s="94" t="n">
        <f aca="false">I4413 * J4413</f>
        <v>2040</v>
      </c>
      <c r="L4413" s="94" t="n">
        <f aca="false">K4413 *M4413</f>
        <v>632.4</v>
      </c>
      <c r="M4413" s="95" t="n">
        <v>0.31</v>
      </c>
      <c r="N4413" s="88" t="s">
        <v>31</v>
      </c>
      <c r="O4413" s="91" t="s">
        <v>219</v>
      </c>
      <c r="P4413" s="0" t="str">
        <f aca="false">RIGHT(H4413,LEN(H4413) - FIND(" ", H4413))</f>
        <v>Street Footwear</v>
      </c>
    </row>
    <row r="4414" customFormat="false" ht="14.25" hidden="false" customHeight="true" outlineLevel="0" collapsed="false">
      <c r="B4414" s="88" t="s">
        <v>30</v>
      </c>
      <c r="C4414" s="89" t="n">
        <v>1185732</v>
      </c>
      <c r="D4414" s="90" t="n">
        <v>44329</v>
      </c>
      <c r="E4414" s="88" t="s">
        <v>26</v>
      </c>
      <c r="F4414" s="88" t="s">
        <v>115</v>
      </c>
      <c r="G4414" s="88" t="s">
        <v>93</v>
      </c>
      <c r="H4414" s="91" t="s">
        <v>44</v>
      </c>
      <c r="I4414" s="92" t="n">
        <v>32</v>
      </c>
      <c r="J4414" s="93" t="n">
        <v>54</v>
      </c>
      <c r="K4414" s="94" t="n">
        <f aca="false">I4414 * J4414</f>
        <v>1728</v>
      </c>
      <c r="L4414" s="94" t="n">
        <f aca="false">K4414 *M4414</f>
        <v>518.4</v>
      </c>
      <c r="M4414" s="95" t="n">
        <v>0.3</v>
      </c>
      <c r="N4414" s="88" t="s">
        <v>31</v>
      </c>
      <c r="O4414" s="91" t="s">
        <v>219</v>
      </c>
      <c r="P4414" s="0" t="str">
        <f aca="false">RIGHT(H4414,LEN(H4414) - FIND(" ", H4414))</f>
        <v>Athletic Footwear</v>
      </c>
    </row>
    <row r="4415" customFormat="false" ht="14.25" hidden="false" customHeight="true" outlineLevel="0" collapsed="false">
      <c r="B4415" s="88" t="s">
        <v>30</v>
      </c>
      <c r="C4415" s="89" t="n">
        <v>1185732</v>
      </c>
      <c r="D4415" s="90" t="n">
        <v>44329</v>
      </c>
      <c r="E4415" s="88" t="s">
        <v>26</v>
      </c>
      <c r="F4415" s="88" t="s">
        <v>115</v>
      </c>
      <c r="G4415" s="88" t="s">
        <v>93</v>
      </c>
      <c r="H4415" s="91" t="s">
        <v>16</v>
      </c>
      <c r="I4415" s="92" t="n">
        <v>39</v>
      </c>
      <c r="J4415" s="93" t="n">
        <v>60</v>
      </c>
      <c r="K4415" s="94" t="n">
        <f aca="false">I4415 * J4415</f>
        <v>2340</v>
      </c>
      <c r="L4415" s="94" t="n">
        <f aca="false">K4415 *M4415</f>
        <v>655.2</v>
      </c>
      <c r="M4415" s="95" t="n">
        <v>0.28</v>
      </c>
      <c r="N4415" s="88" t="s">
        <v>31</v>
      </c>
      <c r="O4415" s="91" t="s">
        <v>218</v>
      </c>
      <c r="P4415" s="0" t="str">
        <f aca="false">RIGHT(H4415,LEN(H4415) - FIND(" ", H4415))</f>
        <v>Apparel</v>
      </c>
    </row>
    <row r="4416" customFormat="false" ht="14.25" hidden="false" customHeight="true" outlineLevel="0" collapsed="false">
      <c r="B4416" s="88" t="s">
        <v>30</v>
      </c>
      <c r="C4416" s="89" t="n">
        <v>1185732</v>
      </c>
      <c r="D4416" s="90" t="n">
        <v>44329</v>
      </c>
      <c r="E4416" s="88" t="s">
        <v>26</v>
      </c>
      <c r="F4416" s="88" t="s">
        <v>115</v>
      </c>
      <c r="G4416" s="88" t="s">
        <v>93</v>
      </c>
      <c r="H4416" s="91" t="s">
        <v>38</v>
      </c>
      <c r="I4416" s="92" t="n">
        <v>43</v>
      </c>
      <c r="J4416" s="93" t="n">
        <v>104</v>
      </c>
      <c r="K4416" s="94" t="n">
        <f aca="false">I4416 * J4416</f>
        <v>4472</v>
      </c>
      <c r="L4416" s="94" t="n">
        <f aca="false">K4416 *M4416</f>
        <v>1520.48</v>
      </c>
      <c r="M4416" s="95" t="n">
        <v>0.34</v>
      </c>
      <c r="N4416" s="88" t="s">
        <v>31</v>
      </c>
      <c r="O4416" s="91" t="s">
        <v>219</v>
      </c>
      <c r="P4416" s="0" t="str">
        <f aca="false">RIGHT(H4416,LEN(H4416) - FIND(" ", H4416))</f>
        <v>Apparel</v>
      </c>
    </row>
    <row r="4417" customFormat="false" ht="14.25" hidden="false" customHeight="true" outlineLevel="0" collapsed="false">
      <c r="B4417" s="88" t="s">
        <v>22</v>
      </c>
      <c r="C4417" s="89" t="n">
        <v>1189833</v>
      </c>
      <c r="D4417" s="90" t="n">
        <v>44330</v>
      </c>
      <c r="E4417" s="88" t="s">
        <v>18</v>
      </c>
      <c r="F4417" s="88" t="s">
        <v>19</v>
      </c>
      <c r="G4417" s="88" t="s">
        <v>129</v>
      </c>
      <c r="H4417" s="91" t="s">
        <v>24</v>
      </c>
      <c r="I4417" s="92" t="n">
        <v>55</v>
      </c>
      <c r="J4417" s="93" t="n">
        <v>800</v>
      </c>
      <c r="K4417" s="94" t="n">
        <f aca="false">I4417 * J4417</f>
        <v>44000</v>
      </c>
      <c r="L4417" s="94" t="n">
        <f aca="false">K4417 *M4417</f>
        <v>11000</v>
      </c>
      <c r="M4417" s="95" t="n">
        <v>0.25</v>
      </c>
      <c r="N4417" s="88" t="s">
        <v>31</v>
      </c>
      <c r="O4417" s="91" t="s">
        <v>218</v>
      </c>
      <c r="P4417" s="0" t="str">
        <f aca="false">RIGHT(H4417,LEN(H4417) - FIND(" ", H4417))</f>
        <v>Athletic Footwear</v>
      </c>
    </row>
    <row r="4418" customFormat="false" ht="14.25" hidden="false" customHeight="true" outlineLevel="0" collapsed="false">
      <c r="B4418" s="88" t="s">
        <v>30</v>
      </c>
      <c r="C4418" s="89" t="n">
        <v>1197831</v>
      </c>
      <c r="D4418" s="90" t="n">
        <v>44330</v>
      </c>
      <c r="E4418" s="88" t="s">
        <v>40</v>
      </c>
      <c r="F4418" s="88" t="s">
        <v>155</v>
      </c>
      <c r="G4418" s="88" t="s">
        <v>122</v>
      </c>
      <c r="H4418" s="91" t="s">
        <v>38</v>
      </c>
      <c r="I4418" s="92" t="n">
        <v>65</v>
      </c>
      <c r="J4418" s="93" t="n">
        <v>650</v>
      </c>
      <c r="K4418" s="94" t="n">
        <f aca="false">I4418 * J4418</f>
        <v>42250</v>
      </c>
      <c r="L4418" s="94" t="n">
        <f aca="false">K4418 *M4418</f>
        <v>25350</v>
      </c>
      <c r="M4418" s="95" t="n">
        <v>0.6</v>
      </c>
      <c r="N4418" s="88" t="s">
        <v>31</v>
      </c>
      <c r="O4418" s="91" t="s">
        <v>219</v>
      </c>
      <c r="P4418" s="0" t="str">
        <f aca="false">RIGHT(H4418,LEN(H4418) - FIND(" ", H4418))</f>
        <v>Apparel</v>
      </c>
    </row>
    <row r="4419" customFormat="false" ht="14.25" hidden="false" customHeight="true" outlineLevel="0" collapsed="false">
      <c r="B4419" s="88" t="s">
        <v>30</v>
      </c>
      <c r="C4419" s="89" t="n">
        <v>1128299</v>
      </c>
      <c r="D4419" s="90" t="n">
        <v>44330</v>
      </c>
      <c r="E4419" s="88" t="s">
        <v>34</v>
      </c>
      <c r="F4419" s="88" t="s">
        <v>92</v>
      </c>
      <c r="G4419" s="88" t="s">
        <v>81</v>
      </c>
      <c r="H4419" s="91" t="s">
        <v>32</v>
      </c>
      <c r="I4419" s="92" t="n">
        <v>50</v>
      </c>
      <c r="J4419" s="93" t="n">
        <v>550</v>
      </c>
      <c r="K4419" s="94" t="n">
        <f aca="false">I4419 * J4419</f>
        <v>27500</v>
      </c>
      <c r="L4419" s="94" t="n">
        <f aca="false">K4419 *M4419</f>
        <v>11000</v>
      </c>
      <c r="M4419" s="95" t="n">
        <v>0.4</v>
      </c>
      <c r="N4419" s="88" t="s">
        <v>23</v>
      </c>
      <c r="O4419" s="91" t="s">
        <v>218</v>
      </c>
      <c r="P4419" s="0" t="str">
        <f aca="false">RIGHT(H4419,LEN(H4419) - FIND(" ", H4419))</f>
        <v>Street Footwear</v>
      </c>
    </row>
    <row r="4420" customFormat="false" ht="14.25" hidden="false" customHeight="true" outlineLevel="0" collapsed="false">
      <c r="B4420" s="88" t="s">
        <v>30</v>
      </c>
      <c r="C4420" s="89" t="n">
        <v>1128299</v>
      </c>
      <c r="D4420" s="90" t="n">
        <v>44330</v>
      </c>
      <c r="E4420" s="88" t="s">
        <v>34</v>
      </c>
      <c r="F4420" s="88" t="s">
        <v>92</v>
      </c>
      <c r="G4420" s="88" t="s">
        <v>81</v>
      </c>
      <c r="H4420" s="91" t="s">
        <v>24</v>
      </c>
      <c r="I4420" s="92" t="n">
        <v>55</v>
      </c>
      <c r="J4420" s="93" t="n">
        <v>400</v>
      </c>
      <c r="K4420" s="94" t="n">
        <f aca="false">I4420 * J4420</f>
        <v>22000</v>
      </c>
      <c r="L4420" s="94" t="n">
        <f aca="false">K4420 *M4420</f>
        <v>8800</v>
      </c>
      <c r="M4420" s="95" t="n">
        <v>0.4</v>
      </c>
      <c r="N4420" s="88" t="s">
        <v>23</v>
      </c>
      <c r="O4420" s="91" t="s">
        <v>218</v>
      </c>
      <c r="P4420" s="0" t="str">
        <f aca="false">RIGHT(H4420,LEN(H4420) - FIND(" ", H4420))</f>
        <v>Athletic Footwear</v>
      </c>
    </row>
    <row r="4421" customFormat="false" ht="14.25" hidden="false" customHeight="true" outlineLevel="0" collapsed="false">
      <c r="B4421" s="88" t="s">
        <v>30</v>
      </c>
      <c r="C4421" s="89" t="n">
        <v>1128299</v>
      </c>
      <c r="D4421" s="90" t="n">
        <v>44330</v>
      </c>
      <c r="E4421" s="88" t="s">
        <v>34</v>
      </c>
      <c r="F4421" s="88" t="s">
        <v>92</v>
      </c>
      <c r="G4421" s="88" t="s">
        <v>81</v>
      </c>
      <c r="H4421" s="91" t="s">
        <v>48</v>
      </c>
      <c r="I4421" s="92" t="n">
        <v>55</v>
      </c>
      <c r="J4421" s="93" t="n">
        <v>425</v>
      </c>
      <c r="K4421" s="94" t="n">
        <f aca="false">I4421 * J4421</f>
        <v>23375</v>
      </c>
      <c r="L4421" s="94" t="n">
        <f aca="false">K4421 *M4421</f>
        <v>8181.25</v>
      </c>
      <c r="M4421" s="95" t="n">
        <v>0.35</v>
      </c>
      <c r="N4421" s="88" t="s">
        <v>23</v>
      </c>
      <c r="O4421" s="91" t="s">
        <v>219</v>
      </c>
      <c r="P4421" s="0" t="str">
        <f aca="false">RIGHT(H4421,LEN(H4421) - FIND(" ", H4421))</f>
        <v>Street Footwear</v>
      </c>
    </row>
    <row r="4422" customFormat="false" ht="14.25" hidden="false" customHeight="true" outlineLevel="0" collapsed="false">
      <c r="B4422" s="88" t="s">
        <v>30</v>
      </c>
      <c r="C4422" s="89" t="n">
        <v>1128299</v>
      </c>
      <c r="D4422" s="90" t="n">
        <v>44330</v>
      </c>
      <c r="E4422" s="88" t="s">
        <v>34</v>
      </c>
      <c r="F4422" s="88" t="s">
        <v>92</v>
      </c>
      <c r="G4422" s="88" t="s">
        <v>81</v>
      </c>
      <c r="H4422" s="91" t="s">
        <v>44</v>
      </c>
      <c r="I4422" s="92" t="n">
        <v>50</v>
      </c>
      <c r="J4422" s="93" t="n">
        <v>325</v>
      </c>
      <c r="K4422" s="94" t="n">
        <f aca="false">I4422 * J4422</f>
        <v>16250</v>
      </c>
      <c r="L4422" s="94" t="n">
        <f aca="false">K4422 *M4422</f>
        <v>6500</v>
      </c>
      <c r="M4422" s="95" t="n">
        <v>0.4</v>
      </c>
      <c r="N4422" s="88" t="s">
        <v>23</v>
      </c>
      <c r="O4422" s="91" t="s">
        <v>219</v>
      </c>
      <c r="P4422" s="0" t="str">
        <f aca="false">RIGHT(H4422,LEN(H4422) - FIND(" ", H4422))</f>
        <v>Athletic Footwear</v>
      </c>
    </row>
    <row r="4423" customFormat="false" ht="14.25" hidden="false" customHeight="true" outlineLevel="0" collapsed="false">
      <c r="B4423" s="88" t="s">
        <v>30</v>
      </c>
      <c r="C4423" s="89" t="n">
        <v>1128299</v>
      </c>
      <c r="D4423" s="90" t="n">
        <v>44330</v>
      </c>
      <c r="E4423" s="88" t="s">
        <v>34</v>
      </c>
      <c r="F4423" s="88" t="s">
        <v>92</v>
      </c>
      <c r="G4423" s="88" t="s">
        <v>81</v>
      </c>
      <c r="H4423" s="91" t="s">
        <v>16</v>
      </c>
      <c r="I4423" s="92" t="n">
        <v>55</v>
      </c>
      <c r="J4423" s="93" t="n">
        <v>225</v>
      </c>
      <c r="K4423" s="94" t="n">
        <f aca="false">I4423 * J4423</f>
        <v>12375</v>
      </c>
      <c r="L4423" s="94" t="n">
        <f aca="false">K4423 *M4423</f>
        <v>4331.25</v>
      </c>
      <c r="M4423" s="95" t="n">
        <v>0.35</v>
      </c>
      <c r="N4423" s="88" t="s">
        <v>23</v>
      </c>
      <c r="O4423" s="91" t="s">
        <v>218</v>
      </c>
      <c r="P4423" s="0" t="str">
        <f aca="false">RIGHT(H4423,LEN(H4423) - FIND(" ", H4423))</f>
        <v>Apparel</v>
      </c>
    </row>
    <row r="4424" customFormat="false" ht="14.25" hidden="false" customHeight="true" outlineLevel="0" collapsed="false">
      <c r="B4424" s="88" t="s">
        <v>30</v>
      </c>
      <c r="C4424" s="89" t="n">
        <v>1128299</v>
      </c>
      <c r="D4424" s="90" t="n">
        <v>44330</v>
      </c>
      <c r="E4424" s="88" t="s">
        <v>34</v>
      </c>
      <c r="F4424" s="88" t="s">
        <v>92</v>
      </c>
      <c r="G4424" s="88" t="s">
        <v>81</v>
      </c>
      <c r="H4424" s="91" t="s">
        <v>38</v>
      </c>
      <c r="I4424" s="92" t="n">
        <v>70</v>
      </c>
      <c r="J4424" s="93" t="n">
        <v>400</v>
      </c>
      <c r="K4424" s="94" t="n">
        <f aca="false">I4424 * J4424</f>
        <v>28000</v>
      </c>
      <c r="L4424" s="94" t="n">
        <f aca="false">K4424 *M4424</f>
        <v>7000</v>
      </c>
      <c r="M4424" s="95" t="n">
        <v>0.25</v>
      </c>
      <c r="N4424" s="88" t="s">
        <v>23</v>
      </c>
      <c r="O4424" s="91" t="s">
        <v>219</v>
      </c>
      <c r="P4424" s="0" t="str">
        <f aca="false">RIGHT(H4424,LEN(H4424) - FIND(" ", H4424))</f>
        <v>Apparel</v>
      </c>
    </row>
    <row r="4425" customFormat="false" ht="14.25" hidden="false" customHeight="true" outlineLevel="0" collapsed="false">
      <c r="B4425" s="88" t="s">
        <v>22</v>
      </c>
      <c r="C4425" s="89" t="n">
        <v>1189833</v>
      </c>
      <c r="D4425" s="90" t="n">
        <v>44330</v>
      </c>
      <c r="E4425" s="88" t="s">
        <v>18</v>
      </c>
      <c r="F4425" s="88" t="s">
        <v>19</v>
      </c>
      <c r="G4425" s="88" t="s">
        <v>129</v>
      </c>
      <c r="H4425" s="91" t="s">
        <v>24</v>
      </c>
      <c r="I4425" s="92" t="n">
        <v>51</v>
      </c>
      <c r="J4425" s="93" t="n">
        <v>232</v>
      </c>
      <c r="K4425" s="94" t="n">
        <f aca="false">I4425 * J4425</f>
        <v>11832</v>
      </c>
      <c r="L4425" s="94" t="n">
        <f aca="false">K4425 *M4425</f>
        <v>4259.52</v>
      </c>
      <c r="M4425" s="95" t="n">
        <v>0.36</v>
      </c>
      <c r="N4425" s="88" t="s">
        <v>23</v>
      </c>
      <c r="O4425" s="91" t="s">
        <v>218</v>
      </c>
      <c r="P4425" s="0" t="str">
        <f aca="false">RIGHT(H4425,LEN(H4425) - FIND(" ", H4425))</f>
        <v>Athletic Footwear</v>
      </c>
    </row>
    <row r="4426" customFormat="false" ht="14.25" hidden="false" customHeight="true" outlineLevel="0" collapsed="false">
      <c r="B4426" s="88" t="s">
        <v>30</v>
      </c>
      <c r="C4426" s="89" t="n">
        <v>1197831</v>
      </c>
      <c r="D4426" s="90" t="n">
        <v>44330</v>
      </c>
      <c r="E4426" s="88" t="s">
        <v>40</v>
      </c>
      <c r="F4426" s="88" t="s">
        <v>155</v>
      </c>
      <c r="G4426" s="88" t="s">
        <v>122</v>
      </c>
      <c r="H4426" s="91" t="s">
        <v>38</v>
      </c>
      <c r="I4426" s="92" t="n">
        <v>59</v>
      </c>
      <c r="J4426" s="93" t="n">
        <v>169</v>
      </c>
      <c r="K4426" s="94" t="n">
        <f aca="false">I4426 * J4426</f>
        <v>9971</v>
      </c>
      <c r="L4426" s="94" t="n">
        <f aca="false">K4426 *M4426</f>
        <v>7079.41</v>
      </c>
      <c r="M4426" s="95" t="n">
        <v>0.71</v>
      </c>
      <c r="N4426" s="88" t="s">
        <v>23</v>
      </c>
      <c r="O4426" s="91" t="s">
        <v>219</v>
      </c>
      <c r="P4426" s="0" t="str">
        <f aca="false">RIGHT(H4426,LEN(H4426) - FIND(" ", H4426))</f>
        <v>Apparel</v>
      </c>
    </row>
    <row r="4427" customFormat="false" ht="14.25" hidden="false" customHeight="true" outlineLevel="0" collapsed="false">
      <c r="B4427" s="88" t="s">
        <v>30</v>
      </c>
      <c r="C4427" s="89" t="n">
        <v>1128299</v>
      </c>
      <c r="D4427" s="90" t="n">
        <v>44330</v>
      </c>
      <c r="E4427" s="88" t="s">
        <v>34</v>
      </c>
      <c r="F4427" s="88" t="s">
        <v>92</v>
      </c>
      <c r="G4427" s="88" t="s">
        <v>81</v>
      </c>
      <c r="H4427" s="91" t="s">
        <v>32</v>
      </c>
      <c r="I4427" s="92" t="n">
        <v>47</v>
      </c>
      <c r="J4427" s="93" t="n">
        <v>160</v>
      </c>
      <c r="K4427" s="94" t="n">
        <f aca="false">I4427 * J4427</f>
        <v>7520</v>
      </c>
      <c r="L4427" s="94" t="n">
        <f aca="false">K4427 *M4427</f>
        <v>4060.8</v>
      </c>
      <c r="M4427" s="95" t="n">
        <v>0.54</v>
      </c>
      <c r="N4427" s="88" t="s">
        <v>23</v>
      </c>
      <c r="O4427" s="91" t="s">
        <v>218</v>
      </c>
      <c r="P4427" s="0" t="str">
        <f aca="false">RIGHT(H4427,LEN(H4427) - FIND(" ", H4427))</f>
        <v>Street Footwear</v>
      </c>
    </row>
    <row r="4428" customFormat="false" ht="14.25" hidden="false" customHeight="true" outlineLevel="0" collapsed="false">
      <c r="B4428" s="88" t="s">
        <v>30</v>
      </c>
      <c r="C4428" s="89" t="n">
        <v>1128299</v>
      </c>
      <c r="D4428" s="90" t="n">
        <v>44330</v>
      </c>
      <c r="E4428" s="88" t="s">
        <v>34</v>
      </c>
      <c r="F4428" s="88" t="s">
        <v>92</v>
      </c>
      <c r="G4428" s="88" t="s">
        <v>81</v>
      </c>
      <c r="H4428" s="91" t="s">
        <v>24</v>
      </c>
      <c r="I4428" s="92" t="n">
        <v>52</v>
      </c>
      <c r="J4428" s="93" t="n">
        <v>108</v>
      </c>
      <c r="K4428" s="94" t="n">
        <f aca="false">I4428 * J4428</f>
        <v>5616</v>
      </c>
      <c r="L4428" s="94" t="n">
        <f aca="false">K4428 *M4428</f>
        <v>2920.32</v>
      </c>
      <c r="M4428" s="95" t="n">
        <v>0.52</v>
      </c>
      <c r="N4428" s="88" t="s">
        <v>23</v>
      </c>
      <c r="O4428" s="91" t="s">
        <v>218</v>
      </c>
      <c r="P4428" s="0" t="str">
        <f aca="false">RIGHT(H4428,LEN(H4428) - FIND(" ", H4428))</f>
        <v>Athletic Footwear</v>
      </c>
    </row>
    <row r="4429" customFormat="false" ht="14.25" hidden="false" customHeight="true" outlineLevel="0" collapsed="false">
      <c r="B4429" s="88" t="s">
        <v>30</v>
      </c>
      <c r="C4429" s="89" t="n">
        <v>1128299</v>
      </c>
      <c r="D4429" s="90" t="n">
        <v>44330</v>
      </c>
      <c r="E4429" s="88" t="s">
        <v>34</v>
      </c>
      <c r="F4429" s="88" t="s">
        <v>92</v>
      </c>
      <c r="G4429" s="88" t="s">
        <v>81</v>
      </c>
      <c r="H4429" s="91" t="s">
        <v>48</v>
      </c>
      <c r="I4429" s="92" t="n">
        <v>52</v>
      </c>
      <c r="J4429" s="93" t="n">
        <v>123</v>
      </c>
      <c r="K4429" s="94" t="n">
        <f aca="false">I4429 * J4429</f>
        <v>6396</v>
      </c>
      <c r="L4429" s="94" t="n">
        <f aca="false">K4429 *M4429</f>
        <v>3198</v>
      </c>
      <c r="M4429" s="95" t="n">
        <v>0.5</v>
      </c>
      <c r="N4429" s="88" t="s">
        <v>23</v>
      </c>
      <c r="O4429" s="91" t="s">
        <v>219</v>
      </c>
      <c r="P4429" s="0" t="str">
        <f aca="false">RIGHT(H4429,LEN(H4429) - FIND(" ", H4429))</f>
        <v>Street Footwear</v>
      </c>
    </row>
    <row r="4430" customFormat="false" ht="14.25" hidden="false" customHeight="true" outlineLevel="0" collapsed="false">
      <c r="B4430" s="88" t="s">
        <v>30</v>
      </c>
      <c r="C4430" s="89" t="n">
        <v>1128299</v>
      </c>
      <c r="D4430" s="90" t="n">
        <v>44330</v>
      </c>
      <c r="E4430" s="88" t="s">
        <v>34</v>
      </c>
      <c r="F4430" s="88" t="s">
        <v>92</v>
      </c>
      <c r="G4430" s="88" t="s">
        <v>81</v>
      </c>
      <c r="H4430" s="91" t="s">
        <v>44</v>
      </c>
      <c r="I4430" s="92" t="n">
        <v>47</v>
      </c>
      <c r="J4430" s="93" t="n">
        <v>91</v>
      </c>
      <c r="K4430" s="94" t="n">
        <f aca="false">I4430 * J4430</f>
        <v>4277</v>
      </c>
      <c r="L4430" s="94" t="n">
        <f aca="false">K4430 *M4430</f>
        <v>2309.58</v>
      </c>
      <c r="M4430" s="95" t="n">
        <v>0.54</v>
      </c>
      <c r="N4430" s="88" t="s">
        <v>23</v>
      </c>
      <c r="O4430" s="91" t="s">
        <v>219</v>
      </c>
      <c r="P4430" s="0" t="str">
        <f aca="false">RIGHT(H4430,LEN(H4430) - FIND(" ", H4430))</f>
        <v>Athletic Footwear</v>
      </c>
    </row>
    <row r="4431" customFormat="false" ht="14.25" hidden="false" customHeight="true" outlineLevel="0" collapsed="false">
      <c r="B4431" s="88" t="s">
        <v>30</v>
      </c>
      <c r="C4431" s="89" t="n">
        <v>1128299</v>
      </c>
      <c r="D4431" s="90" t="n">
        <v>44330</v>
      </c>
      <c r="E4431" s="88" t="s">
        <v>34</v>
      </c>
      <c r="F4431" s="88" t="s">
        <v>92</v>
      </c>
      <c r="G4431" s="88" t="s">
        <v>81</v>
      </c>
      <c r="H4431" s="91" t="s">
        <v>16</v>
      </c>
      <c r="I4431" s="92" t="n">
        <v>50</v>
      </c>
      <c r="J4431" s="93" t="n">
        <v>56</v>
      </c>
      <c r="K4431" s="94" t="n">
        <f aca="false">I4431 * J4431</f>
        <v>2800</v>
      </c>
      <c r="L4431" s="94" t="n">
        <f aca="false">K4431 *M4431</f>
        <v>1344</v>
      </c>
      <c r="M4431" s="95" t="n">
        <v>0.48</v>
      </c>
      <c r="N4431" s="88" t="s">
        <v>23</v>
      </c>
      <c r="O4431" s="91" t="s">
        <v>218</v>
      </c>
      <c r="P4431" s="0" t="str">
        <f aca="false">RIGHT(H4431,LEN(H4431) - FIND(" ", H4431))</f>
        <v>Apparel</v>
      </c>
    </row>
    <row r="4432" customFormat="false" ht="14.25" hidden="false" customHeight="true" outlineLevel="0" collapsed="false">
      <c r="B4432" s="88" t="s">
        <v>30</v>
      </c>
      <c r="C4432" s="89" t="n">
        <v>1128299</v>
      </c>
      <c r="D4432" s="90" t="n">
        <v>44330</v>
      </c>
      <c r="E4432" s="88" t="s">
        <v>34</v>
      </c>
      <c r="F4432" s="88" t="s">
        <v>92</v>
      </c>
      <c r="G4432" s="88" t="s">
        <v>81</v>
      </c>
      <c r="H4432" s="91" t="s">
        <v>38</v>
      </c>
      <c r="I4432" s="92" t="n">
        <v>64</v>
      </c>
      <c r="J4432" s="93" t="n">
        <v>120</v>
      </c>
      <c r="K4432" s="94" t="n">
        <f aca="false">I4432 * J4432</f>
        <v>7680</v>
      </c>
      <c r="L4432" s="94" t="n">
        <f aca="false">K4432 *M4432</f>
        <v>3072</v>
      </c>
      <c r="M4432" s="95" t="n">
        <v>0.4</v>
      </c>
      <c r="N4432" s="88" t="s">
        <v>23</v>
      </c>
      <c r="O4432" s="91" t="s">
        <v>219</v>
      </c>
      <c r="P4432" s="0" t="str">
        <f aca="false">RIGHT(H4432,LEN(H4432) - FIND(" ", H4432))</f>
        <v>Apparel</v>
      </c>
    </row>
    <row r="4433" customFormat="false" ht="14.25" hidden="false" customHeight="true" outlineLevel="0" collapsed="false">
      <c r="B4433" s="88" t="s">
        <v>22</v>
      </c>
      <c r="C4433" s="89" t="n">
        <v>1189833</v>
      </c>
      <c r="D4433" s="90" t="n">
        <v>44330</v>
      </c>
      <c r="E4433" s="88" t="s">
        <v>18</v>
      </c>
      <c r="F4433" s="88" t="s">
        <v>19</v>
      </c>
      <c r="G4433" s="88" t="s">
        <v>129</v>
      </c>
      <c r="H4433" s="91" t="s">
        <v>24</v>
      </c>
      <c r="I4433" s="92" t="n">
        <v>43</v>
      </c>
      <c r="J4433" s="93" t="n">
        <v>264</v>
      </c>
      <c r="K4433" s="94" t="n">
        <f aca="false">I4433 * J4433</f>
        <v>11352</v>
      </c>
      <c r="L4433" s="94" t="n">
        <f aca="false">K4433 *M4433</f>
        <v>3405.6</v>
      </c>
      <c r="M4433" s="95" t="n">
        <v>0.3</v>
      </c>
      <c r="N4433" s="88" t="s">
        <v>31</v>
      </c>
      <c r="O4433" s="91" t="s">
        <v>218</v>
      </c>
      <c r="P4433" s="0" t="str">
        <f aca="false">RIGHT(H4433,LEN(H4433) - FIND(" ", H4433))</f>
        <v>Athletic Footwear</v>
      </c>
    </row>
    <row r="4434" customFormat="false" ht="14.25" hidden="false" customHeight="true" outlineLevel="0" collapsed="false">
      <c r="B4434" s="88" t="s">
        <v>30</v>
      </c>
      <c r="C4434" s="89" t="n">
        <v>1197831</v>
      </c>
      <c r="D4434" s="90" t="n">
        <v>44330</v>
      </c>
      <c r="E4434" s="88" t="s">
        <v>40</v>
      </c>
      <c r="F4434" s="88" t="s">
        <v>155</v>
      </c>
      <c r="G4434" s="88" t="s">
        <v>122</v>
      </c>
      <c r="H4434" s="91" t="s">
        <v>38</v>
      </c>
      <c r="I4434" s="92" t="n">
        <v>43</v>
      </c>
      <c r="J4434" s="93" t="n">
        <v>202</v>
      </c>
      <c r="K4434" s="94" t="n">
        <f aca="false">I4434 * J4434</f>
        <v>8686</v>
      </c>
      <c r="L4434" s="94" t="n">
        <f aca="false">K4434 *M4434</f>
        <v>5732.76</v>
      </c>
      <c r="M4434" s="95" t="n">
        <v>0.66</v>
      </c>
      <c r="N4434" s="88" t="s">
        <v>31</v>
      </c>
      <c r="O4434" s="91" t="s">
        <v>219</v>
      </c>
      <c r="P4434" s="0" t="str">
        <f aca="false">RIGHT(H4434,LEN(H4434) - FIND(" ", H4434))</f>
        <v>Apparel</v>
      </c>
    </row>
    <row r="4435" customFormat="false" ht="14.25" hidden="false" customHeight="true" outlineLevel="0" collapsed="false">
      <c r="B4435" s="88" t="s">
        <v>30</v>
      </c>
      <c r="C4435" s="89" t="n">
        <v>1128299</v>
      </c>
      <c r="D4435" s="90" t="n">
        <v>44330</v>
      </c>
      <c r="E4435" s="88" t="s">
        <v>34</v>
      </c>
      <c r="F4435" s="88" t="s">
        <v>92</v>
      </c>
      <c r="G4435" s="88" t="s">
        <v>81</v>
      </c>
      <c r="H4435" s="91" t="s">
        <v>32</v>
      </c>
      <c r="I4435" s="92" t="n">
        <v>37</v>
      </c>
      <c r="J4435" s="93" t="n">
        <v>187</v>
      </c>
      <c r="K4435" s="94" t="n">
        <f aca="false">I4435 * J4435</f>
        <v>6919</v>
      </c>
      <c r="L4435" s="94" t="n">
        <f aca="false">K4435 *M4435</f>
        <v>3182.74</v>
      </c>
      <c r="M4435" s="95" t="n">
        <v>0.46</v>
      </c>
      <c r="N4435" s="88" t="s">
        <v>31</v>
      </c>
      <c r="O4435" s="91" t="s">
        <v>218</v>
      </c>
      <c r="P4435" s="0" t="str">
        <f aca="false">RIGHT(H4435,LEN(H4435) - FIND(" ", H4435))</f>
        <v>Street Footwear</v>
      </c>
    </row>
    <row r="4436" customFormat="false" ht="14.25" hidden="false" customHeight="true" outlineLevel="0" collapsed="false">
      <c r="B4436" s="88" t="s">
        <v>30</v>
      </c>
      <c r="C4436" s="89" t="n">
        <v>1128299</v>
      </c>
      <c r="D4436" s="90" t="n">
        <v>44330</v>
      </c>
      <c r="E4436" s="88" t="s">
        <v>34</v>
      </c>
      <c r="F4436" s="88" t="s">
        <v>92</v>
      </c>
      <c r="G4436" s="88" t="s">
        <v>81</v>
      </c>
      <c r="H4436" s="91" t="s">
        <v>24</v>
      </c>
      <c r="I4436" s="92" t="n">
        <v>36</v>
      </c>
      <c r="J4436" s="93" t="n">
        <v>136</v>
      </c>
      <c r="K4436" s="94" t="n">
        <f aca="false">I4436 * J4436</f>
        <v>4896</v>
      </c>
      <c r="L4436" s="94" t="n">
        <f aca="false">K4436 *M4436</f>
        <v>2203.2</v>
      </c>
      <c r="M4436" s="95" t="n">
        <v>0.45</v>
      </c>
      <c r="N4436" s="88" t="s">
        <v>31</v>
      </c>
      <c r="O4436" s="91" t="s">
        <v>218</v>
      </c>
      <c r="P4436" s="0" t="str">
        <f aca="false">RIGHT(H4436,LEN(H4436) - FIND(" ", H4436))</f>
        <v>Athletic Footwear</v>
      </c>
    </row>
    <row r="4437" customFormat="false" ht="14.25" hidden="false" customHeight="true" outlineLevel="0" collapsed="false">
      <c r="B4437" s="88" t="s">
        <v>30</v>
      </c>
      <c r="C4437" s="89" t="n">
        <v>1128299</v>
      </c>
      <c r="D4437" s="90" t="n">
        <v>44330</v>
      </c>
      <c r="E4437" s="88" t="s">
        <v>34</v>
      </c>
      <c r="F4437" s="88" t="s">
        <v>92</v>
      </c>
      <c r="G4437" s="88" t="s">
        <v>81</v>
      </c>
      <c r="H4437" s="91" t="s">
        <v>48</v>
      </c>
      <c r="I4437" s="92" t="n">
        <v>40</v>
      </c>
      <c r="J4437" s="93" t="n">
        <v>145</v>
      </c>
      <c r="K4437" s="94" t="n">
        <f aca="false">I4437 * J4437</f>
        <v>5800</v>
      </c>
      <c r="L4437" s="94" t="n">
        <f aca="false">K4437 *M4437</f>
        <v>2262</v>
      </c>
      <c r="M4437" s="95" t="n">
        <v>0.39</v>
      </c>
      <c r="N4437" s="88" t="s">
        <v>31</v>
      </c>
      <c r="O4437" s="91" t="s">
        <v>219</v>
      </c>
      <c r="P4437" s="0" t="str">
        <f aca="false">RIGHT(H4437,LEN(H4437) - FIND(" ", H4437))</f>
        <v>Street Footwear</v>
      </c>
    </row>
    <row r="4438" customFormat="false" ht="14.25" hidden="false" customHeight="true" outlineLevel="0" collapsed="false">
      <c r="B4438" s="88" t="s">
        <v>30</v>
      </c>
      <c r="C4438" s="89" t="n">
        <v>1128299</v>
      </c>
      <c r="D4438" s="90" t="n">
        <v>44330</v>
      </c>
      <c r="E4438" s="88" t="s">
        <v>34</v>
      </c>
      <c r="F4438" s="88" t="s">
        <v>92</v>
      </c>
      <c r="G4438" s="88" t="s">
        <v>81</v>
      </c>
      <c r="H4438" s="91" t="s">
        <v>44</v>
      </c>
      <c r="I4438" s="92" t="n">
        <v>34</v>
      </c>
      <c r="J4438" s="93" t="n">
        <v>114</v>
      </c>
      <c r="K4438" s="94" t="n">
        <f aca="false">I4438 * J4438</f>
        <v>3876</v>
      </c>
      <c r="L4438" s="94" t="n">
        <f aca="false">K4438 *M4438</f>
        <v>1666.68</v>
      </c>
      <c r="M4438" s="95" t="n">
        <v>0.43</v>
      </c>
      <c r="N4438" s="88" t="s">
        <v>31</v>
      </c>
      <c r="O4438" s="91" t="s">
        <v>219</v>
      </c>
      <c r="P4438" s="0" t="str">
        <f aca="false">RIGHT(H4438,LEN(H4438) - FIND(" ", H4438))</f>
        <v>Athletic Footwear</v>
      </c>
    </row>
    <row r="4439" customFormat="false" ht="14.25" hidden="false" customHeight="true" outlineLevel="0" collapsed="false">
      <c r="B4439" s="88" t="s">
        <v>30</v>
      </c>
      <c r="C4439" s="89" t="n">
        <v>1128299</v>
      </c>
      <c r="D4439" s="90" t="n">
        <v>44330</v>
      </c>
      <c r="E4439" s="88" t="s">
        <v>34</v>
      </c>
      <c r="F4439" s="88" t="s">
        <v>92</v>
      </c>
      <c r="G4439" s="88" t="s">
        <v>81</v>
      </c>
      <c r="H4439" s="91" t="s">
        <v>16</v>
      </c>
      <c r="I4439" s="92" t="n">
        <v>39</v>
      </c>
      <c r="J4439" s="93" t="n">
        <v>74</v>
      </c>
      <c r="K4439" s="94" t="n">
        <f aca="false">I4439 * J4439</f>
        <v>2886</v>
      </c>
      <c r="L4439" s="94" t="n">
        <f aca="false">K4439 *M4439</f>
        <v>1212.12</v>
      </c>
      <c r="M4439" s="95" t="n">
        <v>0.42</v>
      </c>
      <c r="N4439" s="88" t="s">
        <v>31</v>
      </c>
      <c r="O4439" s="91" t="s">
        <v>218</v>
      </c>
      <c r="P4439" s="0" t="str">
        <f aca="false">RIGHT(H4439,LEN(H4439) - FIND(" ", H4439))</f>
        <v>Apparel</v>
      </c>
    </row>
    <row r="4440" customFormat="false" ht="14.25" hidden="false" customHeight="true" outlineLevel="0" collapsed="false">
      <c r="B4440" s="88" t="s">
        <v>30</v>
      </c>
      <c r="C4440" s="89" t="n">
        <v>1128299</v>
      </c>
      <c r="D4440" s="90" t="n">
        <v>44330</v>
      </c>
      <c r="E4440" s="88" t="s">
        <v>34</v>
      </c>
      <c r="F4440" s="88" t="s">
        <v>92</v>
      </c>
      <c r="G4440" s="88" t="s">
        <v>81</v>
      </c>
      <c r="H4440" s="91" t="s">
        <v>38</v>
      </c>
      <c r="I4440" s="92" t="n">
        <v>53</v>
      </c>
      <c r="J4440" s="93" t="n">
        <v>124</v>
      </c>
      <c r="K4440" s="94" t="n">
        <f aca="false">I4440 * J4440</f>
        <v>6572</v>
      </c>
      <c r="L4440" s="94" t="n">
        <f aca="false">K4440 *M4440</f>
        <v>2037.32</v>
      </c>
      <c r="M4440" s="95" t="n">
        <v>0.31</v>
      </c>
      <c r="N4440" s="88" t="s">
        <v>31</v>
      </c>
      <c r="O4440" s="91" t="s">
        <v>219</v>
      </c>
      <c r="P4440" s="0" t="str">
        <f aca="false">RIGHT(H4440,LEN(H4440) - FIND(" ", H4440))</f>
        <v>Apparel</v>
      </c>
    </row>
    <row r="4441" customFormat="false" ht="14.25" hidden="false" customHeight="true" outlineLevel="0" collapsed="false">
      <c r="B4441" s="88" t="s">
        <v>22</v>
      </c>
      <c r="C4441" s="89" t="n">
        <v>1189833</v>
      </c>
      <c r="D4441" s="90" t="n">
        <v>44331</v>
      </c>
      <c r="E4441" s="88" t="s">
        <v>18</v>
      </c>
      <c r="F4441" s="88" t="s">
        <v>19</v>
      </c>
      <c r="G4441" s="88" t="s">
        <v>129</v>
      </c>
      <c r="H4441" s="91" t="s">
        <v>48</v>
      </c>
      <c r="I4441" s="92" t="n">
        <v>50</v>
      </c>
      <c r="J4441" s="93" t="n">
        <v>650</v>
      </c>
      <c r="K4441" s="94" t="n">
        <f aca="false">I4441 * J4441</f>
        <v>32500</v>
      </c>
      <c r="L4441" s="94" t="n">
        <f aca="false">K4441 *M4441</f>
        <v>13000</v>
      </c>
      <c r="M4441" s="95" t="n">
        <v>0.4</v>
      </c>
      <c r="N4441" s="88" t="s">
        <v>31</v>
      </c>
      <c r="O4441" s="91" t="s">
        <v>219</v>
      </c>
      <c r="P4441" s="0" t="str">
        <f aca="false">RIGHT(H4441,LEN(H4441) - FIND(" ", H4441))</f>
        <v>Street Footwear</v>
      </c>
    </row>
    <row r="4442" customFormat="false" ht="14.25" hidden="false" customHeight="true" outlineLevel="0" collapsed="false">
      <c r="B4442" s="88" t="s">
        <v>30</v>
      </c>
      <c r="C4442" s="89" t="n">
        <v>1197831</v>
      </c>
      <c r="D4442" s="90" t="n">
        <v>44331</v>
      </c>
      <c r="E4442" s="88" t="s">
        <v>40</v>
      </c>
      <c r="F4442" s="88" t="s">
        <v>155</v>
      </c>
      <c r="G4442" s="88" t="s">
        <v>122</v>
      </c>
      <c r="H4442" s="91" t="s">
        <v>32</v>
      </c>
      <c r="I4442" s="92" t="n">
        <v>55</v>
      </c>
      <c r="J4442" s="93" t="n">
        <v>800</v>
      </c>
      <c r="K4442" s="94" t="n">
        <f aca="false">I4442 * J4442</f>
        <v>44000</v>
      </c>
      <c r="L4442" s="94" t="n">
        <f aca="false">K4442 *M4442</f>
        <v>19800</v>
      </c>
      <c r="M4442" s="95" t="n">
        <v>0.45</v>
      </c>
      <c r="N4442" s="88" t="s">
        <v>31</v>
      </c>
      <c r="O4442" s="91" t="s">
        <v>218</v>
      </c>
      <c r="P4442" s="0" t="str">
        <f aca="false">RIGHT(H4442,LEN(H4442) - FIND(" ", H4442))</f>
        <v>Street Footwear</v>
      </c>
    </row>
    <row r="4443" customFormat="false" ht="14.25" hidden="false" customHeight="true" outlineLevel="0" collapsed="false">
      <c r="B4443" s="88" t="s">
        <v>30</v>
      </c>
      <c r="C4443" s="89" t="n">
        <v>1185732</v>
      </c>
      <c r="D4443" s="90" t="n">
        <v>44331</v>
      </c>
      <c r="E4443" s="88" t="s">
        <v>29</v>
      </c>
      <c r="F4443" s="88" t="s">
        <v>117</v>
      </c>
      <c r="G4443" s="88" t="s">
        <v>110</v>
      </c>
      <c r="H4443" s="91" t="s">
        <v>32</v>
      </c>
      <c r="I4443" s="92" t="n">
        <v>50</v>
      </c>
      <c r="J4443" s="93" t="n">
        <v>795</v>
      </c>
      <c r="K4443" s="94" t="n">
        <f aca="false">I4443 * J4443</f>
        <v>39750</v>
      </c>
      <c r="L4443" s="94" t="n">
        <f aca="false">K4443 *M4443</f>
        <v>19875</v>
      </c>
      <c r="M4443" s="95" t="n">
        <v>0.5</v>
      </c>
      <c r="N4443" s="88" t="s">
        <v>14</v>
      </c>
      <c r="O4443" s="91" t="s">
        <v>218</v>
      </c>
      <c r="P4443" s="0" t="str">
        <f aca="false">RIGHT(H4443,LEN(H4443) - FIND(" ", H4443))</f>
        <v>Street Footwear</v>
      </c>
    </row>
    <row r="4444" customFormat="false" ht="14.25" hidden="false" customHeight="true" outlineLevel="0" collapsed="false">
      <c r="B4444" s="88" t="s">
        <v>30</v>
      </c>
      <c r="C4444" s="89" t="n">
        <v>1185732</v>
      </c>
      <c r="D4444" s="90" t="n">
        <v>44331</v>
      </c>
      <c r="E4444" s="88" t="s">
        <v>29</v>
      </c>
      <c r="F4444" s="88" t="s">
        <v>117</v>
      </c>
      <c r="G4444" s="88" t="s">
        <v>110</v>
      </c>
      <c r="H4444" s="91" t="s">
        <v>24</v>
      </c>
      <c r="I4444" s="92" t="n">
        <v>50</v>
      </c>
      <c r="J4444" s="93" t="n">
        <v>500</v>
      </c>
      <c r="K4444" s="94" t="n">
        <f aca="false">I4444 * J4444</f>
        <v>25000</v>
      </c>
      <c r="L4444" s="94" t="n">
        <f aca="false">K4444 *M4444</f>
        <v>10000</v>
      </c>
      <c r="M4444" s="95" t="n">
        <v>0.4</v>
      </c>
      <c r="N4444" s="88" t="s">
        <v>14</v>
      </c>
      <c r="O4444" s="91" t="s">
        <v>218</v>
      </c>
      <c r="P4444" s="0" t="str">
        <f aca="false">RIGHT(H4444,LEN(H4444) - FIND(" ", H4444))</f>
        <v>Athletic Footwear</v>
      </c>
    </row>
    <row r="4445" customFormat="false" ht="14.25" hidden="false" customHeight="true" outlineLevel="0" collapsed="false">
      <c r="B4445" s="88" t="s">
        <v>30</v>
      </c>
      <c r="C4445" s="89" t="n">
        <v>1185732</v>
      </c>
      <c r="D4445" s="90" t="n">
        <v>44331</v>
      </c>
      <c r="E4445" s="88" t="s">
        <v>29</v>
      </c>
      <c r="F4445" s="88" t="s">
        <v>117</v>
      </c>
      <c r="G4445" s="88" t="s">
        <v>110</v>
      </c>
      <c r="H4445" s="91" t="s">
        <v>48</v>
      </c>
      <c r="I4445" s="92" t="n">
        <v>45</v>
      </c>
      <c r="J4445" s="93" t="n">
        <v>475</v>
      </c>
      <c r="K4445" s="94" t="n">
        <f aca="false">I4445 * J4445</f>
        <v>21375</v>
      </c>
      <c r="L4445" s="94" t="n">
        <f aca="false">K4445 *M4445</f>
        <v>6412.5</v>
      </c>
      <c r="M4445" s="95" t="n">
        <v>0.3</v>
      </c>
      <c r="N4445" s="88" t="s">
        <v>14</v>
      </c>
      <c r="O4445" s="91" t="s">
        <v>219</v>
      </c>
      <c r="P4445" s="0" t="str">
        <f aca="false">RIGHT(H4445,LEN(H4445) - FIND(" ", H4445))</f>
        <v>Street Footwear</v>
      </c>
    </row>
    <row r="4446" customFormat="false" ht="14.25" hidden="false" customHeight="true" outlineLevel="0" collapsed="false">
      <c r="B4446" s="88" t="s">
        <v>30</v>
      </c>
      <c r="C4446" s="89" t="n">
        <v>1185732</v>
      </c>
      <c r="D4446" s="90" t="n">
        <v>44331</v>
      </c>
      <c r="E4446" s="88" t="s">
        <v>29</v>
      </c>
      <c r="F4446" s="88" t="s">
        <v>117</v>
      </c>
      <c r="G4446" s="88" t="s">
        <v>110</v>
      </c>
      <c r="H4446" s="91" t="s">
        <v>44</v>
      </c>
      <c r="I4446" s="92" t="n">
        <v>45</v>
      </c>
      <c r="J4446" s="93" t="n">
        <v>450</v>
      </c>
      <c r="K4446" s="94" t="n">
        <f aca="false">I4446 * J4446</f>
        <v>20250</v>
      </c>
      <c r="L4446" s="94" t="n">
        <f aca="false">K4446 *M4446</f>
        <v>7087.5</v>
      </c>
      <c r="M4446" s="95" t="n">
        <v>0.35</v>
      </c>
      <c r="N4446" s="88" t="s">
        <v>14</v>
      </c>
      <c r="O4446" s="91" t="s">
        <v>219</v>
      </c>
      <c r="P4446" s="0" t="str">
        <f aca="false">RIGHT(H4446,LEN(H4446) - FIND(" ", H4446))</f>
        <v>Athletic Footwear</v>
      </c>
    </row>
    <row r="4447" customFormat="false" ht="14.25" hidden="false" customHeight="true" outlineLevel="0" collapsed="false">
      <c r="B4447" s="88" t="s">
        <v>30</v>
      </c>
      <c r="C4447" s="89" t="n">
        <v>1185732</v>
      </c>
      <c r="D4447" s="90" t="n">
        <v>44331</v>
      </c>
      <c r="E4447" s="88" t="s">
        <v>29</v>
      </c>
      <c r="F4447" s="88" t="s">
        <v>117</v>
      </c>
      <c r="G4447" s="88" t="s">
        <v>110</v>
      </c>
      <c r="H4447" s="91" t="s">
        <v>16</v>
      </c>
      <c r="I4447" s="92" t="n">
        <v>55</v>
      </c>
      <c r="J4447" s="93" t="n">
        <v>475</v>
      </c>
      <c r="K4447" s="94" t="n">
        <f aca="false">I4447 * J4447</f>
        <v>26125</v>
      </c>
      <c r="L4447" s="94" t="n">
        <f aca="false">K4447 *M4447</f>
        <v>10450</v>
      </c>
      <c r="M4447" s="95" t="n">
        <v>0.4</v>
      </c>
      <c r="N4447" s="88" t="s">
        <v>14</v>
      </c>
      <c r="O4447" s="91" t="s">
        <v>218</v>
      </c>
      <c r="P4447" s="0" t="str">
        <f aca="false">RIGHT(H4447,LEN(H4447) - FIND(" ", H4447))</f>
        <v>Apparel</v>
      </c>
    </row>
    <row r="4448" customFormat="false" ht="14.25" hidden="false" customHeight="true" outlineLevel="0" collapsed="false">
      <c r="B4448" s="88" t="s">
        <v>30</v>
      </c>
      <c r="C4448" s="89" t="n">
        <v>1185732</v>
      </c>
      <c r="D4448" s="90" t="n">
        <v>44331</v>
      </c>
      <c r="E4448" s="88" t="s">
        <v>29</v>
      </c>
      <c r="F4448" s="88" t="s">
        <v>117</v>
      </c>
      <c r="G4448" s="88" t="s">
        <v>110</v>
      </c>
      <c r="H4448" s="91" t="s">
        <v>38</v>
      </c>
      <c r="I4448" s="92" t="n">
        <v>60</v>
      </c>
      <c r="J4448" s="93" t="n">
        <v>575</v>
      </c>
      <c r="K4448" s="94" t="n">
        <f aca="false">I4448 * J4448</f>
        <v>34500</v>
      </c>
      <c r="L4448" s="94" t="n">
        <f aca="false">K4448 *M4448</f>
        <v>18975</v>
      </c>
      <c r="M4448" s="95" t="n">
        <v>0.55</v>
      </c>
      <c r="N4448" s="88" t="s">
        <v>14</v>
      </c>
      <c r="O4448" s="91" t="s">
        <v>219</v>
      </c>
      <c r="P4448" s="0" t="str">
        <f aca="false">RIGHT(H4448,LEN(H4448) - FIND(" ", H4448))</f>
        <v>Apparel</v>
      </c>
    </row>
    <row r="4449" customFormat="false" ht="14.25" hidden="false" customHeight="true" outlineLevel="0" collapsed="false">
      <c r="B4449" s="88" t="s">
        <v>22</v>
      </c>
      <c r="C4449" s="89" t="n">
        <v>1189833</v>
      </c>
      <c r="D4449" s="90" t="n">
        <v>44331</v>
      </c>
      <c r="E4449" s="88" t="s">
        <v>18</v>
      </c>
      <c r="F4449" s="88" t="s">
        <v>19</v>
      </c>
      <c r="G4449" s="88" t="s">
        <v>129</v>
      </c>
      <c r="H4449" s="91" t="s">
        <v>48</v>
      </c>
      <c r="I4449" s="92" t="n">
        <v>49</v>
      </c>
      <c r="J4449" s="93" t="n">
        <v>176</v>
      </c>
      <c r="K4449" s="94" t="n">
        <f aca="false">I4449 * J4449</f>
        <v>8624</v>
      </c>
      <c r="L4449" s="94" t="n">
        <f aca="false">K4449 *M4449</f>
        <v>4398.24</v>
      </c>
      <c r="M4449" s="95" t="n">
        <v>0.51</v>
      </c>
      <c r="N4449" s="88" t="s">
        <v>23</v>
      </c>
      <c r="O4449" s="91" t="s">
        <v>219</v>
      </c>
      <c r="P4449" s="0" t="str">
        <f aca="false">RIGHT(H4449,LEN(H4449) - FIND(" ", H4449))</f>
        <v>Street Footwear</v>
      </c>
    </row>
    <row r="4450" customFormat="false" ht="14.25" hidden="false" customHeight="true" outlineLevel="0" collapsed="false">
      <c r="B4450" s="88" t="s">
        <v>30</v>
      </c>
      <c r="C4450" s="89" t="n">
        <v>1197831</v>
      </c>
      <c r="D4450" s="90" t="n">
        <v>44331</v>
      </c>
      <c r="E4450" s="88" t="s">
        <v>40</v>
      </c>
      <c r="F4450" s="88" t="s">
        <v>155</v>
      </c>
      <c r="G4450" s="88" t="s">
        <v>122</v>
      </c>
      <c r="H4450" s="91" t="s">
        <v>32</v>
      </c>
      <c r="I4450" s="92" t="n">
        <v>53</v>
      </c>
      <c r="J4450" s="93" t="n">
        <v>200</v>
      </c>
      <c r="K4450" s="94" t="n">
        <f aca="false">I4450 * J4450</f>
        <v>10600</v>
      </c>
      <c r="L4450" s="94" t="n">
        <f aca="false">K4450 *M4450</f>
        <v>6148</v>
      </c>
      <c r="M4450" s="95" t="n">
        <v>0.58</v>
      </c>
      <c r="N4450" s="88" t="s">
        <v>23</v>
      </c>
      <c r="O4450" s="91" t="s">
        <v>218</v>
      </c>
      <c r="P4450" s="0" t="str">
        <f aca="false">RIGHT(H4450,LEN(H4450) - FIND(" ", H4450))</f>
        <v>Street Footwear</v>
      </c>
    </row>
    <row r="4451" customFormat="false" ht="14.25" hidden="false" customHeight="true" outlineLevel="0" collapsed="false">
      <c r="B4451" s="88" t="s">
        <v>30</v>
      </c>
      <c r="C4451" s="89" t="n">
        <v>1185732</v>
      </c>
      <c r="D4451" s="90" t="n">
        <v>44331</v>
      </c>
      <c r="E4451" s="88" t="s">
        <v>29</v>
      </c>
      <c r="F4451" s="88" t="s">
        <v>117</v>
      </c>
      <c r="G4451" s="88" t="s">
        <v>110</v>
      </c>
      <c r="H4451" s="91" t="s">
        <v>32</v>
      </c>
      <c r="I4451" s="92" t="n">
        <v>48</v>
      </c>
      <c r="J4451" s="93" t="n">
        <v>207</v>
      </c>
      <c r="K4451" s="94" t="n">
        <f aca="false">I4451 * J4451</f>
        <v>9936</v>
      </c>
      <c r="L4451" s="94" t="n">
        <f aca="false">K4451 *M4451</f>
        <v>6060.96</v>
      </c>
      <c r="M4451" s="95" t="n">
        <v>0.61</v>
      </c>
      <c r="N4451" s="88" t="s">
        <v>23</v>
      </c>
      <c r="O4451" s="91" t="s">
        <v>218</v>
      </c>
      <c r="P4451" s="0" t="str">
        <f aca="false">RIGHT(H4451,LEN(H4451) - FIND(" ", H4451))</f>
        <v>Street Footwear</v>
      </c>
    </row>
    <row r="4452" customFormat="false" ht="14.25" hidden="false" customHeight="true" outlineLevel="0" collapsed="false">
      <c r="B4452" s="88" t="s">
        <v>30</v>
      </c>
      <c r="C4452" s="89" t="n">
        <v>1185732</v>
      </c>
      <c r="D4452" s="90" t="n">
        <v>44331</v>
      </c>
      <c r="E4452" s="88" t="s">
        <v>29</v>
      </c>
      <c r="F4452" s="88" t="s">
        <v>117</v>
      </c>
      <c r="G4452" s="88" t="s">
        <v>110</v>
      </c>
      <c r="H4452" s="91" t="s">
        <v>24</v>
      </c>
      <c r="I4452" s="92" t="n">
        <v>47</v>
      </c>
      <c r="J4452" s="93" t="n">
        <v>150</v>
      </c>
      <c r="K4452" s="94" t="n">
        <f aca="false">I4452 * J4452</f>
        <v>7050</v>
      </c>
      <c r="L4452" s="94" t="n">
        <f aca="false">K4452 *M4452</f>
        <v>3877.5</v>
      </c>
      <c r="M4452" s="95" t="n">
        <v>0.55</v>
      </c>
      <c r="N4452" s="88" t="s">
        <v>23</v>
      </c>
      <c r="O4452" s="91" t="s">
        <v>218</v>
      </c>
      <c r="P4452" s="0" t="str">
        <f aca="false">RIGHT(H4452,LEN(H4452) - FIND(" ", H4452))</f>
        <v>Athletic Footwear</v>
      </c>
    </row>
    <row r="4453" customFormat="false" ht="14.25" hidden="false" customHeight="true" outlineLevel="0" collapsed="false">
      <c r="B4453" s="88" t="s">
        <v>30</v>
      </c>
      <c r="C4453" s="89" t="n">
        <v>1185732</v>
      </c>
      <c r="D4453" s="90" t="n">
        <v>44331</v>
      </c>
      <c r="E4453" s="88" t="s">
        <v>29</v>
      </c>
      <c r="F4453" s="88" t="s">
        <v>117</v>
      </c>
      <c r="G4453" s="88" t="s">
        <v>110</v>
      </c>
      <c r="H4453" s="91" t="s">
        <v>48</v>
      </c>
      <c r="I4453" s="92" t="n">
        <v>44</v>
      </c>
      <c r="J4453" s="93" t="n">
        <v>133</v>
      </c>
      <c r="K4453" s="94" t="n">
        <f aca="false">I4453 * J4453</f>
        <v>5852</v>
      </c>
      <c r="L4453" s="94" t="n">
        <f aca="false">K4453 *M4453</f>
        <v>2340.8</v>
      </c>
      <c r="M4453" s="95" t="n">
        <v>0.4</v>
      </c>
      <c r="N4453" s="88" t="s">
        <v>23</v>
      </c>
      <c r="O4453" s="91" t="s">
        <v>219</v>
      </c>
      <c r="P4453" s="0" t="str">
        <f aca="false">RIGHT(H4453,LEN(H4453) - FIND(" ", H4453))</f>
        <v>Street Footwear</v>
      </c>
    </row>
    <row r="4454" customFormat="false" ht="14.25" hidden="false" customHeight="true" outlineLevel="0" collapsed="false">
      <c r="B4454" s="88" t="s">
        <v>30</v>
      </c>
      <c r="C4454" s="89" t="n">
        <v>1185732</v>
      </c>
      <c r="D4454" s="90" t="n">
        <v>44331</v>
      </c>
      <c r="E4454" s="88" t="s">
        <v>29</v>
      </c>
      <c r="F4454" s="88" t="s">
        <v>117</v>
      </c>
      <c r="G4454" s="88" t="s">
        <v>110</v>
      </c>
      <c r="H4454" s="91" t="s">
        <v>44</v>
      </c>
      <c r="I4454" s="92" t="n">
        <v>42</v>
      </c>
      <c r="J4454" s="93" t="n">
        <v>126</v>
      </c>
      <c r="K4454" s="94" t="n">
        <f aca="false">I4454 * J4454</f>
        <v>5292</v>
      </c>
      <c r="L4454" s="94" t="n">
        <f aca="false">K4454 *M4454</f>
        <v>2646</v>
      </c>
      <c r="M4454" s="95" t="n">
        <v>0.5</v>
      </c>
      <c r="N4454" s="88" t="s">
        <v>23</v>
      </c>
      <c r="O4454" s="91" t="s">
        <v>219</v>
      </c>
      <c r="P4454" s="0" t="str">
        <f aca="false">RIGHT(H4454,LEN(H4454) - FIND(" ", H4454))</f>
        <v>Athletic Footwear</v>
      </c>
    </row>
    <row r="4455" customFormat="false" ht="14.25" hidden="false" customHeight="true" outlineLevel="0" collapsed="false">
      <c r="B4455" s="88" t="s">
        <v>30</v>
      </c>
      <c r="C4455" s="89" t="n">
        <v>1185732</v>
      </c>
      <c r="D4455" s="90" t="n">
        <v>44331</v>
      </c>
      <c r="E4455" s="88" t="s">
        <v>29</v>
      </c>
      <c r="F4455" s="88" t="s">
        <v>117</v>
      </c>
      <c r="G4455" s="88" t="s">
        <v>110</v>
      </c>
      <c r="H4455" s="91" t="s">
        <v>16</v>
      </c>
      <c r="I4455" s="92" t="n">
        <v>52</v>
      </c>
      <c r="J4455" s="93" t="n">
        <v>124</v>
      </c>
      <c r="K4455" s="94" t="n">
        <f aca="false">I4455 * J4455</f>
        <v>6448</v>
      </c>
      <c r="L4455" s="94" t="n">
        <f aca="false">K4455 *M4455</f>
        <v>3417.44</v>
      </c>
      <c r="M4455" s="95" t="n">
        <v>0.53</v>
      </c>
      <c r="N4455" s="88" t="s">
        <v>23</v>
      </c>
      <c r="O4455" s="91" t="s">
        <v>218</v>
      </c>
      <c r="P4455" s="0" t="str">
        <f aca="false">RIGHT(H4455,LEN(H4455) - FIND(" ", H4455))</f>
        <v>Apparel</v>
      </c>
    </row>
    <row r="4456" customFormat="false" ht="14.25" hidden="false" customHeight="true" outlineLevel="0" collapsed="false">
      <c r="B4456" s="88" t="s">
        <v>30</v>
      </c>
      <c r="C4456" s="89" t="n">
        <v>1185732</v>
      </c>
      <c r="D4456" s="90" t="n">
        <v>44331</v>
      </c>
      <c r="E4456" s="88" t="s">
        <v>29</v>
      </c>
      <c r="F4456" s="88" t="s">
        <v>117</v>
      </c>
      <c r="G4456" s="88" t="s">
        <v>110</v>
      </c>
      <c r="H4456" s="91" t="s">
        <v>38</v>
      </c>
      <c r="I4456" s="92" t="n">
        <v>55</v>
      </c>
      <c r="J4456" s="93" t="n">
        <v>150</v>
      </c>
      <c r="K4456" s="94" t="n">
        <f aca="false">I4456 * J4456</f>
        <v>8250</v>
      </c>
      <c r="L4456" s="94" t="n">
        <f aca="false">K4456 *M4456</f>
        <v>5775</v>
      </c>
      <c r="M4456" s="95" t="n">
        <v>0.7</v>
      </c>
      <c r="N4456" s="88" t="s">
        <v>23</v>
      </c>
      <c r="O4456" s="91" t="s">
        <v>219</v>
      </c>
      <c r="P4456" s="0" t="str">
        <f aca="false">RIGHT(H4456,LEN(H4456) - FIND(" ", H4456))</f>
        <v>Apparel</v>
      </c>
    </row>
    <row r="4457" customFormat="false" ht="14.25" hidden="false" customHeight="true" outlineLevel="0" collapsed="false">
      <c r="B4457" s="88" t="s">
        <v>22</v>
      </c>
      <c r="C4457" s="89" t="n">
        <v>1189833</v>
      </c>
      <c r="D4457" s="90" t="n">
        <v>44331</v>
      </c>
      <c r="E4457" s="88" t="s">
        <v>18</v>
      </c>
      <c r="F4457" s="88" t="s">
        <v>19</v>
      </c>
      <c r="G4457" s="88" t="s">
        <v>129</v>
      </c>
      <c r="H4457" s="91" t="s">
        <v>48</v>
      </c>
      <c r="I4457" s="92" t="n">
        <v>33</v>
      </c>
      <c r="J4457" s="93" t="n">
        <v>208</v>
      </c>
      <c r="K4457" s="94" t="n">
        <f aca="false">I4457 * J4457</f>
        <v>6864</v>
      </c>
      <c r="L4457" s="94" t="n">
        <f aca="false">K4457 *M4457</f>
        <v>2882.88</v>
      </c>
      <c r="M4457" s="95" t="n">
        <v>0.42</v>
      </c>
      <c r="N4457" s="88" t="s">
        <v>31</v>
      </c>
      <c r="O4457" s="91" t="s">
        <v>219</v>
      </c>
      <c r="P4457" s="0" t="str">
        <f aca="false">RIGHT(H4457,LEN(H4457) - FIND(" ", H4457))</f>
        <v>Street Footwear</v>
      </c>
    </row>
    <row r="4458" customFormat="false" ht="14.25" hidden="false" customHeight="true" outlineLevel="0" collapsed="false">
      <c r="B4458" s="88" t="s">
        <v>30</v>
      </c>
      <c r="C4458" s="89" t="n">
        <v>1197831</v>
      </c>
      <c r="D4458" s="90" t="n">
        <v>44331</v>
      </c>
      <c r="E4458" s="88" t="s">
        <v>40</v>
      </c>
      <c r="F4458" s="88" t="s">
        <v>155</v>
      </c>
      <c r="G4458" s="88" t="s">
        <v>122</v>
      </c>
      <c r="H4458" s="91" t="s">
        <v>32</v>
      </c>
      <c r="I4458" s="92" t="n">
        <v>39</v>
      </c>
      <c r="J4458" s="93" t="n">
        <v>248</v>
      </c>
      <c r="K4458" s="94" t="n">
        <f aca="false">I4458 * J4458</f>
        <v>9672</v>
      </c>
      <c r="L4458" s="94" t="n">
        <f aca="false">K4458 *M4458</f>
        <v>4642.56</v>
      </c>
      <c r="M4458" s="95" t="n">
        <v>0.48</v>
      </c>
      <c r="N4458" s="88" t="s">
        <v>31</v>
      </c>
      <c r="O4458" s="91" t="s">
        <v>218</v>
      </c>
      <c r="P4458" s="0" t="str">
        <f aca="false">RIGHT(H4458,LEN(H4458) - FIND(" ", H4458))</f>
        <v>Street Footwear</v>
      </c>
    </row>
    <row r="4459" customFormat="false" ht="14.25" hidden="false" customHeight="true" outlineLevel="0" collapsed="false">
      <c r="B4459" s="88" t="s">
        <v>22</v>
      </c>
      <c r="C4459" s="89" t="n">
        <v>1189833</v>
      </c>
      <c r="D4459" s="90" t="n">
        <v>44332</v>
      </c>
      <c r="E4459" s="88" t="s">
        <v>18</v>
      </c>
      <c r="F4459" s="88" t="s">
        <v>19</v>
      </c>
      <c r="G4459" s="88" t="s">
        <v>129</v>
      </c>
      <c r="H4459" s="91" t="s">
        <v>44</v>
      </c>
      <c r="I4459" s="92" t="n">
        <v>50</v>
      </c>
      <c r="J4459" s="93" t="n">
        <v>625</v>
      </c>
      <c r="K4459" s="94" t="n">
        <f aca="false">I4459 * J4459</f>
        <v>31250</v>
      </c>
      <c r="L4459" s="94" t="n">
        <f aca="false">K4459 *M4459</f>
        <v>10937.5</v>
      </c>
      <c r="M4459" s="95" t="n">
        <v>0.35</v>
      </c>
      <c r="N4459" s="88" t="s">
        <v>31</v>
      </c>
      <c r="O4459" s="91" t="s">
        <v>219</v>
      </c>
      <c r="P4459" s="0" t="str">
        <f aca="false">RIGHT(H4459,LEN(H4459) - FIND(" ", H4459))</f>
        <v>Athletic Footwear</v>
      </c>
    </row>
    <row r="4460" customFormat="false" ht="14.25" hidden="false" customHeight="true" outlineLevel="0" collapsed="false">
      <c r="B4460" s="88" t="s">
        <v>30</v>
      </c>
      <c r="C4460" s="89" t="n">
        <v>1197831</v>
      </c>
      <c r="D4460" s="90" t="n">
        <v>44332</v>
      </c>
      <c r="E4460" s="88" t="s">
        <v>40</v>
      </c>
      <c r="F4460" s="88" t="s">
        <v>155</v>
      </c>
      <c r="G4460" s="88" t="s">
        <v>122</v>
      </c>
      <c r="H4460" s="91" t="s">
        <v>24</v>
      </c>
      <c r="I4460" s="92" t="n">
        <v>55</v>
      </c>
      <c r="J4460" s="93" t="n">
        <v>800</v>
      </c>
      <c r="K4460" s="94" t="n">
        <f aca="false">I4460 * J4460</f>
        <v>44000</v>
      </c>
      <c r="L4460" s="94" t="n">
        <f aca="false">K4460 *M4460</f>
        <v>19800</v>
      </c>
      <c r="M4460" s="95" t="n">
        <v>0.45</v>
      </c>
      <c r="N4460" s="88" t="s">
        <v>31</v>
      </c>
      <c r="O4460" s="91" t="s">
        <v>218</v>
      </c>
      <c r="P4460" s="0" t="str">
        <f aca="false">RIGHT(H4460,LEN(H4460) - FIND(" ", H4460))</f>
        <v>Athletic Footwear</v>
      </c>
    </row>
    <row r="4461" customFormat="false" ht="14.25" hidden="false" customHeight="true" outlineLevel="0" collapsed="false">
      <c r="B4461" s="88" t="s">
        <v>13</v>
      </c>
      <c r="C4461" s="89" t="n">
        <v>1185732</v>
      </c>
      <c r="D4461" s="90" t="n">
        <v>44332</v>
      </c>
      <c r="E4461" s="88" t="s">
        <v>40</v>
      </c>
      <c r="F4461" s="88" t="s">
        <v>119</v>
      </c>
      <c r="G4461" s="88" t="s">
        <v>120</v>
      </c>
      <c r="H4461" s="91" t="s">
        <v>32</v>
      </c>
      <c r="I4461" s="92" t="n">
        <v>40</v>
      </c>
      <c r="J4461" s="93" t="n">
        <v>745</v>
      </c>
      <c r="K4461" s="94" t="n">
        <f aca="false">I4461 * J4461</f>
        <v>29800</v>
      </c>
      <c r="L4461" s="94" t="n">
        <f aca="false">K4461 *M4461</f>
        <v>11920</v>
      </c>
      <c r="M4461" s="95" t="n">
        <v>0.4</v>
      </c>
      <c r="N4461" s="88" t="s">
        <v>23</v>
      </c>
      <c r="O4461" s="91" t="s">
        <v>218</v>
      </c>
      <c r="P4461" s="0" t="str">
        <f aca="false">RIGHT(H4461,LEN(H4461) - FIND(" ", H4461))</f>
        <v>Street Footwear</v>
      </c>
    </row>
    <row r="4462" customFormat="false" ht="14.25" hidden="false" customHeight="true" outlineLevel="0" collapsed="false">
      <c r="B4462" s="88" t="s">
        <v>13</v>
      </c>
      <c r="C4462" s="89" t="n">
        <v>1185732</v>
      </c>
      <c r="D4462" s="90" t="n">
        <v>44332</v>
      </c>
      <c r="E4462" s="88" t="s">
        <v>40</v>
      </c>
      <c r="F4462" s="88" t="s">
        <v>119</v>
      </c>
      <c r="G4462" s="88" t="s">
        <v>120</v>
      </c>
      <c r="H4462" s="91" t="s">
        <v>24</v>
      </c>
      <c r="I4462" s="92" t="n">
        <v>40</v>
      </c>
      <c r="J4462" s="93" t="n">
        <v>450</v>
      </c>
      <c r="K4462" s="94" t="n">
        <f aca="false">I4462 * J4462</f>
        <v>18000</v>
      </c>
      <c r="L4462" s="94" t="n">
        <f aca="false">K4462 *M4462</f>
        <v>6300</v>
      </c>
      <c r="M4462" s="95" t="n">
        <v>0.35</v>
      </c>
      <c r="N4462" s="88" t="s">
        <v>23</v>
      </c>
      <c r="O4462" s="91" t="s">
        <v>218</v>
      </c>
      <c r="P4462" s="0" t="str">
        <f aca="false">RIGHT(H4462,LEN(H4462) - FIND(" ", H4462))</f>
        <v>Athletic Footwear</v>
      </c>
    </row>
    <row r="4463" customFormat="false" ht="14.25" hidden="false" customHeight="true" outlineLevel="0" collapsed="false">
      <c r="B4463" s="88" t="s">
        <v>13</v>
      </c>
      <c r="C4463" s="89" t="n">
        <v>1185732</v>
      </c>
      <c r="D4463" s="90" t="n">
        <v>44332</v>
      </c>
      <c r="E4463" s="88" t="s">
        <v>40</v>
      </c>
      <c r="F4463" s="88" t="s">
        <v>119</v>
      </c>
      <c r="G4463" s="88" t="s">
        <v>120</v>
      </c>
      <c r="H4463" s="91" t="s">
        <v>48</v>
      </c>
      <c r="I4463" s="92" t="n">
        <v>35</v>
      </c>
      <c r="J4463" s="93" t="n">
        <v>425</v>
      </c>
      <c r="K4463" s="94" t="n">
        <f aca="false">I4463 * J4463</f>
        <v>14875</v>
      </c>
      <c r="L4463" s="94" t="n">
        <f aca="false">K4463 *M4463</f>
        <v>5950</v>
      </c>
      <c r="M4463" s="95" t="n">
        <v>0.4</v>
      </c>
      <c r="N4463" s="88" t="s">
        <v>23</v>
      </c>
      <c r="O4463" s="91" t="s">
        <v>219</v>
      </c>
      <c r="P4463" s="0" t="str">
        <f aca="false">RIGHT(H4463,LEN(H4463) - FIND(" ", H4463))</f>
        <v>Street Footwear</v>
      </c>
    </row>
    <row r="4464" customFormat="false" ht="14.25" hidden="false" customHeight="true" outlineLevel="0" collapsed="false">
      <c r="B4464" s="88" t="s">
        <v>13</v>
      </c>
      <c r="C4464" s="89" t="n">
        <v>1185732</v>
      </c>
      <c r="D4464" s="90" t="n">
        <v>44332</v>
      </c>
      <c r="E4464" s="88" t="s">
        <v>40</v>
      </c>
      <c r="F4464" s="88" t="s">
        <v>119</v>
      </c>
      <c r="G4464" s="88" t="s">
        <v>120</v>
      </c>
      <c r="H4464" s="91" t="s">
        <v>44</v>
      </c>
      <c r="I4464" s="92" t="n">
        <v>35</v>
      </c>
      <c r="J4464" s="93" t="n">
        <v>375</v>
      </c>
      <c r="K4464" s="94" t="n">
        <f aca="false">I4464 * J4464</f>
        <v>13125</v>
      </c>
      <c r="L4464" s="94" t="n">
        <f aca="false">K4464 *M4464</f>
        <v>5250</v>
      </c>
      <c r="M4464" s="95" t="n">
        <v>0.4</v>
      </c>
      <c r="N4464" s="88" t="s">
        <v>23</v>
      </c>
      <c r="O4464" s="91" t="s">
        <v>219</v>
      </c>
      <c r="P4464" s="0" t="str">
        <f aca="false">RIGHT(H4464,LEN(H4464) - FIND(" ", H4464))</f>
        <v>Athletic Footwear</v>
      </c>
    </row>
    <row r="4465" customFormat="false" ht="14.25" hidden="false" customHeight="true" outlineLevel="0" collapsed="false">
      <c r="B4465" s="88" t="s">
        <v>13</v>
      </c>
      <c r="C4465" s="89" t="n">
        <v>1185732</v>
      </c>
      <c r="D4465" s="90" t="n">
        <v>44332</v>
      </c>
      <c r="E4465" s="88" t="s">
        <v>40</v>
      </c>
      <c r="F4465" s="88" t="s">
        <v>119</v>
      </c>
      <c r="G4465" s="88" t="s">
        <v>120</v>
      </c>
      <c r="H4465" s="91" t="s">
        <v>16</v>
      </c>
      <c r="I4465" s="92" t="n">
        <v>45</v>
      </c>
      <c r="J4465" s="93" t="n">
        <v>400</v>
      </c>
      <c r="K4465" s="94" t="n">
        <f aca="false">I4465 * J4465</f>
        <v>18000</v>
      </c>
      <c r="L4465" s="94" t="n">
        <f aca="false">K4465 *M4465</f>
        <v>6300</v>
      </c>
      <c r="M4465" s="95" t="n">
        <v>0.35</v>
      </c>
      <c r="N4465" s="88" t="s">
        <v>23</v>
      </c>
      <c r="O4465" s="91" t="s">
        <v>218</v>
      </c>
      <c r="P4465" s="0" t="str">
        <f aca="false">RIGHT(H4465,LEN(H4465) - FIND(" ", H4465))</f>
        <v>Apparel</v>
      </c>
    </row>
    <row r="4466" customFormat="false" ht="14.25" hidden="false" customHeight="true" outlineLevel="0" collapsed="false">
      <c r="B4466" s="88" t="s">
        <v>13</v>
      </c>
      <c r="C4466" s="89" t="n">
        <v>1185732</v>
      </c>
      <c r="D4466" s="90" t="n">
        <v>44332</v>
      </c>
      <c r="E4466" s="88" t="s">
        <v>40</v>
      </c>
      <c r="F4466" s="88" t="s">
        <v>119</v>
      </c>
      <c r="G4466" s="88" t="s">
        <v>120</v>
      </c>
      <c r="H4466" s="91" t="s">
        <v>38</v>
      </c>
      <c r="I4466" s="92" t="n">
        <v>50</v>
      </c>
      <c r="J4466" s="93" t="n">
        <v>500</v>
      </c>
      <c r="K4466" s="94" t="n">
        <f aca="false">I4466 * J4466</f>
        <v>25000</v>
      </c>
      <c r="L4466" s="94" t="n">
        <f aca="false">K4466 *M4466</f>
        <v>12500</v>
      </c>
      <c r="M4466" s="95" t="n">
        <v>0.5</v>
      </c>
      <c r="N4466" s="88" t="s">
        <v>23</v>
      </c>
      <c r="O4466" s="91" t="s">
        <v>219</v>
      </c>
      <c r="P4466" s="0" t="str">
        <f aca="false">RIGHT(H4466,LEN(H4466) - FIND(" ", H4466))</f>
        <v>Apparel</v>
      </c>
    </row>
    <row r="4467" customFormat="false" ht="14.25" hidden="false" customHeight="true" outlineLevel="0" collapsed="false">
      <c r="B4467" s="88" t="s">
        <v>22</v>
      </c>
      <c r="C4467" s="89" t="n">
        <v>1189833</v>
      </c>
      <c r="D4467" s="90" t="n">
        <v>44332</v>
      </c>
      <c r="E4467" s="88" t="s">
        <v>18</v>
      </c>
      <c r="F4467" s="88" t="s">
        <v>19</v>
      </c>
      <c r="G4467" s="88" t="s">
        <v>129</v>
      </c>
      <c r="H4467" s="91" t="s">
        <v>44</v>
      </c>
      <c r="I4467" s="92" t="n">
        <v>48</v>
      </c>
      <c r="J4467" s="93" t="n">
        <v>175</v>
      </c>
      <c r="K4467" s="94" t="n">
        <f aca="false">I4467 * J4467</f>
        <v>8400</v>
      </c>
      <c r="L4467" s="94" t="n">
        <f aca="false">K4467 *M4467</f>
        <v>3780</v>
      </c>
      <c r="M4467" s="95" t="n">
        <v>0.45</v>
      </c>
      <c r="N4467" s="88" t="s">
        <v>23</v>
      </c>
      <c r="O4467" s="91" t="s">
        <v>219</v>
      </c>
      <c r="P4467" s="0" t="str">
        <f aca="false">RIGHT(H4467,LEN(H4467) - FIND(" ", H4467))</f>
        <v>Athletic Footwear</v>
      </c>
    </row>
    <row r="4468" customFormat="false" ht="14.25" hidden="false" customHeight="true" outlineLevel="0" collapsed="false">
      <c r="B4468" s="88" t="s">
        <v>30</v>
      </c>
      <c r="C4468" s="89" t="n">
        <v>1197831</v>
      </c>
      <c r="D4468" s="90" t="n">
        <v>44332</v>
      </c>
      <c r="E4468" s="88" t="s">
        <v>40</v>
      </c>
      <c r="F4468" s="88" t="s">
        <v>155</v>
      </c>
      <c r="G4468" s="88" t="s">
        <v>122</v>
      </c>
      <c r="H4468" s="91" t="s">
        <v>24</v>
      </c>
      <c r="I4468" s="92" t="n">
        <v>51</v>
      </c>
      <c r="J4468" s="93" t="n">
        <v>240</v>
      </c>
      <c r="K4468" s="94" t="n">
        <f aca="false">I4468 * J4468</f>
        <v>12240</v>
      </c>
      <c r="L4468" s="94" t="n">
        <f aca="false">K4468 *M4468</f>
        <v>6732</v>
      </c>
      <c r="M4468" s="95" t="n">
        <v>0.55</v>
      </c>
      <c r="N4468" s="88" t="s">
        <v>23</v>
      </c>
      <c r="O4468" s="91" t="s">
        <v>218</v>
      </c>
      <c r="P4468" s="0" t="str">
        <f aca="false">RIGHT(H4468,LEN(H4468) - FIND(" ", H4468))</f>
        <v>Athletic Footwear</v>
      </c>
    </row>
    <row r="4469" customFormat="false" ht="14.25" hidden="false" customHeight="true" outlineLevel="0" collapsed="false">
      <c r="B4469" s="88" t="s">
        <v>13</v>
      </c>
      <c r="C4469" s="89" t="n">
        <v>1185732</v>
      </c>
      <c r="D4469" s="90" t="n">
        <v>44332</v>
      </c>
      <c r="E4469" s="88" t="s">
        <v>40</v>
      </c>
      <c r="F4469" s="88" t="s">
        <v>119</v>
      </c>
      <c r="G4469" s="88" t="s">
        <v>120</v>
      </c>
      <c r="H4469" s="91" t="s">
        <v>32</v>
      </c>
      <c r="I4469" s="92" t="n">
        <v>39</v>
      </c>
      <c r="J4469" s="93" t="n">
        <v>194</v>
      </c>
      <c r="K4469" s="94" t="n">
        <f aca="false">I4469 * J4469</f>
        <v>7566</v>
      </c>
      <c r="L4469" s="94" t="n">
        <f aca="false">K4469 *M4469</f>
        <v>4161.3</v>
      </c>
      <c r="M4469" s="95" t="n">
        <v>0.55</v>
      </c>
      <c r="N4469" s="88" t="s">
        <v>23</v>
      </c>
      <c r="O4469" s="91" t="s">
        <v>218</v>
      </c>
      <c r="P4469" s="0" t="str">
        <f aca="false">RIGHT(H4469,LEN(H4469) - FIND(" ", H4469))</f>
        <v>Street Footwear</v>
      </c>
    </row>
    <row r="4470" customFormat="false" ht="14.25" hidden="false" customHeight="true" outlineLevel="0" collapsed="false">
      <c r="B4470" s="88" t="s">
        <v>13</v>
      </c>
      <c r="C4470" s="89" t="n">
        <v>1185732</v>
      </c>
      <c r="D4470" s="90" t="n">
        <v>44332</v>
      </c>
      <c r="E4470" s="88" t="s">
        <v>40</v>
      </c>
      <c r="F4470" s="88" t="s">
        <v>119</v>
      </c>
      <c r="G4470" s="88" t="s">
        <v>120</v>
      </c>
      <c r="H4470" s="91" t="s">
        <v>24</v>
      </c>
      <c r="I4470" s="92" t="n">
        <v>37</v>
      </c>
      <c r="J4470" s="93" t="n">
        <v>131</v>
      </c>
      <c r="K4470" s="94" t="n">
        <f aca="false">I4470 * J4470</f>
        <v>4847</v>
      </c>
      <c r="L4470" s="94" t="n">
        <f aca="false">K4470 *M4470</f>
        <v>2181.15</v>
      </c>
      <c r="M4470" s="95" t="n">
        <v>0.45</v>
      </c>
      <c r="N4470" s="88" t="s">
        <v>23</v>
      </c>
      <c r="O4470" s="91" t="s">
        <v>218</v>
      </c>
      <c r="P4470" s="0" t="str">
        <f aca="false">RIGHT(H4470,LEN(H4470) - FIND(" ", H4470))</f>
        <v>Athletic Footwear</v>
      </c>
    </row>
    <row r="4471" customFormat="false" ht="14.25" hidden="false" customHeight="true" outlineLevel="0" collapsed="false">
      <c r="B4471" s="88" t="s">
        <v>13</v>
      </c>
      <c r="C4471" s="89" t="n">
        <v>1185732</v>
      </c>
      <c r="D4471" s="90" t="n">
        <v>44332</v>
      </c>
      <c r="E4471" s="88" t="s">
        <v>40</v>
      </c>
      <c r="F4471" s="88" t="s">
        <v>119</v>
      </c>
      <c r="G4471" s="88" t="s">
        <v>120</v>
      </c>
      <c r="H4471" s="91" t="s">
        <v>48</v>
      </c>
      <c r="I4471" s="92" t="n">
        <v>33</v>
      </c>
      <c r="J4471" s="93" t="n">
        <v>119</v>
      </c>
      <c r="K4471" s="94" t="n">
        <f aca="false">I4471 * J4471</f>
        <v>3927</v>
      </c>
      <c r="L4471" s="94" t="n">
        <f aca="false">K4471 *M4471</f>
        <v>2120.58</v>
      </c>
      <c r="M4471" s="95" t="n">
        <v>0.54</v>
      </c>
      <c r="N4471" s="88" t="s">
        <v>23</v>
      </c>
      <c r="O4471" s="91" t="s">
        <v>219</v>
      </c>
      <c r="P4471" s="0" t="str">
        <f aca="false">RIGHT(H4471,LEN(H4471) - FIND(" ", H4471))</f>
        <v>Street Footwear</v>
      </c>
    </row>
    <row r="4472" customFormat="false" ht="14.25" hidden="false" customHeight="true" outlineLevel="0" collapsed="false">
      <c r="B4472" s="88" t="s">
        <v>13</v>
      </c>
      <c r="C4472" s="89" t="n">
        <v>1185732</v>
      </c>
      <c r="D4472" s="90" t="n">
        <v>44332</v>
      </c>
      <c r="E4472" s="88" t="s">
        <v>40</v>
      </c>
      <c r="F4472" s="88" t="s">
        <v>119</v>
      </c>
      <c r="G4472" s="88" t="s">
        <v>120</v>
      </c>
      <c r="H4472" s="91" t="s">
        <v>44</v>
      </c>
      <c r="I4472" s="92" t="n">
        <v>33</v>
      </c>
      <c r="J4472" s="93" t="n">
        <v>101</v>
      </c>
      <c r="K4472" s="94" t="n">
        <f aca="false">I4472 * J4472</f>
        <v>3333</v>
      </c>
      <c r="L4472" s="94" t="n">
        <f aca="false">K4472 *M4472</f>
        <v>1699.83</v>
      </c>
      <c r="M4472" s="95" t="n">
        <v>0.51</v>
      </c>
      <c r="N4472" s="88" t="s">
        <v>23</v>
      </c>
      <c r="O4472" s="91" t="s">
        <v>219</v>
      </c>
      <c r="P4472" s="0" t="str">
        <f aca="false">RIGHT(H4472,LEN(H4472) - FIND(" ", H4472))</f>
        <v>Athletic Footwear</v>
      </c>
    </row>
    <row r="4473" customFormat="false" ht="14.25" hidden="false" customHeight="true" outlineLevel="0" collapsed="false">
      <c r="B4473" s="88" t="s">
        <v>13</v>
      </c>
      <c r="C4473" s="89" t="n">
        <v>1185732</v>
      </c>
      <c r="D4473" s="90" t="n">
        <v>44332</v>
      </c>
      <c r="E4473" s="88" t="s">
        <v>40</v>
      </c>
      <c r="F4473" s="88" t="s">
        <v>119</v>
      </c>
      <c r="G4473" s="88" t="s">
        <v>120</v>
      </c>
      <c r="H4473" s="91" t="s">
        <v>16</v>
      </c>
      <c r="I4473" s="92" t="n">
        <v>41</v>
      </c>
      <c r="J4473" s="93" t="n">
        <v>116</v>
      </c>
      <c r="K4473" s="94" t="n">
        <f aca="false">I4473 * J4473</f>
        <v>4756</v>
      </c>
      <c r="L4473" s="94" t="n">
        <f aca="false">K4473 *M4473</f>
        <v>2235.32</v>
      </c>
      <c r="M4473" s="95" t="n">
        <v>0.47</v>
      </c>
      <c r="N4473" s="88" t="s">
        <v>23</v>
      </c>
      <c r="O4473" s="91" t="s">
        <v>218</v>
      </c>
      <c r="P4473" s="0" t="str">
        <f aca="false">RIGHT(H4473,LEN(H4473) - FIND(" ", H4473))</f>
        <v>Apparel</v>
      </c>
    </row>
    <row r="4474" customFormat="false" ht="14.25" hidden="false" customHeight="true" outlineLevel="0" collapsed="false">
      <c r="B4474" s="88" t="s">
        <v>13</v>
      </c>
      <c r="C4474" s="89" t="n">
        <v>1185732</v>
      </c>
      <c r="D4474" s="90" t="n">
        <v>44332</v>
      </c>
      <c r="E4474" s="88" t="s">
        <v>40</v>
      </c>
      <c r="F4474" s="88" t="s">
        <v>119</v>
      </c>
      <c r="G4474" s="88" t="s">
        <v>120</v>
      </c>
      <c r="H4474" s="91" t="s">
        <v>38</v>
      </c>
      <c r="I4474" s="92" t="n">
        <v>47</v>
      </c>
      <c r="J4474" s="93" t="n">
        <v>140</v>
      </c>
      <c r="K4474" s="94" t="n">
        <f aca="false">I4474 * J4474</f>
        <v>6580</v>
      </c>
      <c r="L4474" s="94" t="n">
        <f aca="false">K4474 *M4474</f>
        <v>4211.2</v>
      </c>
      <c r="M4474" s="95" t="n">
        <v>0.64</v>
      </c>
      <c r="N4474" s="88" t="s">
        <v>23</v>
      </c>
      <c r="O4474" s="91" t="s">
        <v>219</v>
      </c>
      <c r="P4474" s="0" t="str">
        <f aca="false">RIGHT(H4474,LEN(H4474) - FIND(" ", H4474))</f>
        <v>Apparel</v>
      </c>
    </row>
    <row r="4475" customFormat="false" ht="14.25" hidden="false" customHeight="true" outlineLevel="0" collapsed="false">
      <c r="B4475" s="88" t="s">
        <v>22</v>
      </c>
      <c r="C4475" s="89" t="n">
        <v>1189833</v>
      </c>
      <c r="D4475" s="90" t="n">
        <v>44332</v>
      </c>
      <c r="E4475" s="88" t="s">
        <v>18</v>
      </c>
      <c r="F4475" s="88" t="s">
        <v>19</v>
      </c>
      <c r="G4475" s="88" t="s">
        <v>129</v>
      </c>
      <c r="H4475" s="91" t="s">
        <v>44</v>
      </c>
      <c r="I4475" s="92" t="n">
        <v>33</v>
      </c>
      <c r="J4475" s="93" t="n">
        <v>213</v>
      </c>
      <c r="K4475" s="94" t="n">
        <f aca="false">I4475 * J4475</f>
        <v>7029</v>
      </c>
      <c r="L4475" s="94" t="n">
        <f aca="false">K4475 *M4475</f>
        <v>2952.18</v>
      </c>
      <c r="M4475" s="95" t="n">
        <v>0.42</v>
      </c>
      <c r="N4475" s="88" t="s">
        <v>31</v>
      </c>
      <c r="O4475" s="91" t="s">
        <v>219</v>
      </c>
      <c r="P4475" s="0" t="str">
        <f aca="false">RIGHT(H4475,LEN(H4475) - FIND(" ", H4475))</f>
        <v>Athletic Footwear</v>
      </c>
    </row>
    <row r="4476" customFormat="false" ht="14.25" hidden="false" customHeight="true" outlineLevel="0" collapsed="false">
      <c r="B4476" s="88" t="s">
        <v>30</v>
      </c>
      <c r="C4476" s="89" t="n">
        <v>1197831</v>
      </c>
      <c r="D4476" s="90" t="n">
        <v>44332</v>
      </c>
      <c r="E4476" s="88" t="s">
        <v>40</v>
      </c>
      <c r="F4476" s="88" t="s">
        <v>155</v>
      </c>
      <c r="G4476" s="88" t="s">
        <v>122</v>
      </c>
      <c r="H4476" s="91" t="s">
        <v>24</v>
      </c>
      <c r="I4476" s="92" t="n">
        <v>37</v>
      </c>
      <c r="J4476" s="93" t="n">
        <v>264</v>
      </c>
      <c r="K4476" s="94" t="n">
        <f aca="false">I4476 * J4476</f>
        <v>9768</v>
      </c>
      <c r="L4476" s="94" t="n">
        <f aca="false">K4476 *M4476</f>
        <v>4786.32</v>
      </c>
      <c r="M4476" s="95" t="n">
        <v>0.49</v>
      </c>
      <c r="N4476" s="88" t="s">
        <v>31</v>
      </c>
      <c r="O4476" s="91" t="s">
        <v>218</v>
      </c>
      <c r="P4476" s="0" t="str">
        <f aca="false">RIGHT(H4476,LEN(H4476) - FIND(" ", H4476))</f>
        <v>Athletic Footwear</v>
      </c>
    </row>
    <row r="4477" customFormat="false" ht="14.25" hidden="false" customHeight="true" outlineLevel="0" collapsed="false">
      <c r="B4477" s="88" t="s">
        <v>13</v>
      </c>
      <c r="C4477" s="89" t="n">
        <v>1185732</v>
      </c>
      <c r="D4477" s="90" t="n">
        <v>44332</v>
      </c>
      <c r="E4477" s="88" t="s">
        <v>40</v>
      </c>
      <c r="F4477" s="88" t="s">
        <v>119</v>
      </c>
      <c r="G4477" s="88" t="s">
        <v>120</v>
      </c>
      <c r="H4477" s="91" t="s">
        <v>32</v>
      </c>
      <c r="I4477" s="92" t="n">
        <v>27</v>
      </c>
      <c r="J4477" s="93" t="n">
        <v>238</v>
      </c>
      <c r="K4477" s="94" t="n">
        <f aca="false">I4477 * J4477</f>
        <v>6426</v>
      </c>
      <c r="L4477" s="94" t="n">
        <f aca="false">K4477 *M4477</f>
        <v>2698.92</v>
      </c>
      <c r="M4477" s="95" t="n">
        <v>0.42</v>
      </c>
      <c r="N4477" s="88" t="s">
        <v>31</v>
      </c>
      <c r="O4477" s="91" t="s">
        <v>218</v>
      </c>
      <c r="P4477" s="0" t="str">
        <f aca="false">RIGHT(H4477,LEN(H4477) - FIND(" ", H4477))</f>
        <v>Street Footwear</v>
      </c>
    </row>
    <row r="4478" customFormat="false" ht="14.25" hidden="false" customHeight="true" outlineLevel="0" collapsed="false">
      <c r="B4478" s="88" t="s">
        <v>13</v>
      </c>
      <c r="C4478" s="89" t="n">
        <v>1185732</v>
      </c>
      <c r="D4478" s="90" t="n">
        <v>44332</v>
      </c>
      <c r="E4478" s="88" t="s">
        <v>40</v>
      </c>
      <c r="F4478" s="88" t="s">
        <v>119</v>
      </c>
      <c r="G4478" s="88" t="s">
        <v>120</v>
      </c>
      <c r="H4478" s="91" t="s">
        <v>24</v>
      </c>
      <c r="I4478" s="92" t="n">
        <v>28</v>
      </c>
      <c r="J4478" s="93" t="n">
        <v>140</v>
      </c>
      <c r="K4478" s="94" t="n">
        <f aca="false">I4478 * J4478</f>
        <v>3920</v>
      </c>
      <c r="L4478" s="94" t="n">
        <f aca="false">K4478 *M4478</f>
        <v>1607.2</v>
      </c>
      <c r="M4478" s="95" t="n">
        <v>0.41</v>
      </c>
      <c r="N4478" s="88" t="s">
        <v>31</v>
      </c>
      <c r="O4478" s="91" t="s">
        <v>218</v>
      </c>
      <c r="P4478" s="0" t="str">
        <f aca="false">RIGHT(H4478,LEN(H4478) - FIND(" ", H4478))</f>
        <v>Athletic Footwear</v>
      </c>
    </row>
    <row r="4479" customFormat="false" ht="14.25" hidden="false" customHeight="true" outlineLevel="0" collapsed="false">
      <c r="B4479" s="88" t="s">
        <v>13</v>
      </c>
      <c r="C4479" s="89" t="n">
        <v>1185732</v>
      </c>
      <c r="D4479" s="90" t="n">
        <v>44332</v>
      </c>
      <c r="E4479" s="88" t="s">
        <v>40</v>
      </c>
      <c r="F4479" s="88" t="s">
        <v>119</v>
      </c>
      <c r="G4479" s="88" t="s">
        <v>120</v>
      </c>
      <c r="H4479" s="91" t="s">
        <v>48</v>
      </c>
      <c r="I4479" s="92" t="n">
        <v>26</v>
      </c>
      <c r="J4479" s="93" t="n">
        <v>136</v>
      </c>
      <c r="K4479" s="94" t="n">
        <f aca="false">I4479 * J4479</f>
        <v>3536</v>
      </c>
      <c r="L4479" s="94" t="n">
        <f aca="false">K4479 *M4479</f>
        <v>1520.48</v>
      </c>
      <c r="M4479" s="95" t="n">
        <v>0.43</v>
      </c>
      <c r="N4479" s="88" t="s">
        <v>31</v>
      </c>
      <c r="O4479" s="91" t="s">
        <v>219</v>
      </c>
      <c r="P4479" s="0" t="str">
        <f aca="false">RIGHT(H4479,LEN(H4479) - FIND(" ", H4479))</f>
        <v>Street Footwear</v>
      </c>
    </row>
    <row r="4480" customFormat="false" ht="14.25" hidden="false" customHeight="true" outlineLevel="0" collapsed="false">
      <c r="B4480" s="88" t="s">
        <v>13</v>
      </c>
      <c r="C4480" s="89" t="n">
        <v>1185732</v>
      </c>
      <c r="D4480" s="90" t="n">
        <v>44332</v>
      </c>
      <c r="E4480" s="88" t="s">
        <v>40</v>
      </c>
      <c r="F4480" s="88" t="s">
        <v>119</v>
      </c>
      <c r="G4480" s="88" t="s">
        <v>120</v>
      </c>
      <c r="H4480" s="91" t="s">
        <v>44</v>
      </c>
      <c r="I4480" s="92" t="n">
        <v>24</v>
      </c>
      <c r="J4480" s="93" t="n">
        <v>116</v>
      </c>
      <c r="K4480" s="94" t="n">
        <f aca="false">I4480 * J4480</f>
        <v>2784</v>
      </c>
      <c r="L4480" s="94" t="n">
        <f aca="false">K4480 *M4480</f>
        <v>1280.64</v>
      </c>
      <c r="M4480" s="95" t="n">
        <v>0.46</v>
      </c>
      <c r="N4480" s="88" t="s">
        <v>31</v>
      </c>
      <c r="O4480" s="91" t="s">
        <v>219</v>
      </c>
      <c r="P4480" s="0" t="str">
        <f aca="false">RIGHT(H4480,LEN(H4480) - FIND(" ", H4480))</f>
        <v>Athletic Footwear</v>
      </c>
    </row>
    <row r="4481" customFormat="false" ht="14.25" hidden="false" customHeight="true" outlineLevel="0" collapsed="false">
      <c r="B4481" s="88" t="s">
        <v>13</v>
      </c>
      <c r="C4481" s="89" t="n">
        <v>1185732</v>
      </c>
      <c r="D4481" s="90" t="n">
        <v>44332</v>
      </c>
      <c r="E4481" s="88" t="s">
        <v>40</v>
      </c>
      <c r="F4481" s="88" t="s">
        <v>119</v>
      </c>
      <c r="G4481" s="88" t="s">
        <v>120</v>
      </c>
      <c r="H4481" s="91" t="s">
        <v>16</v>
      </c>
      <c r="I4481" s="92" t="n">
        <v>34</v>
      </c>
      <c r="J4481" s="93" t="n">
        <v>132</v>
      </c>
      <c r="K4481" s="94" t="n">
        <f aca="false">I4481 * J4481</f>
        <v>4488</v>
      </c>
      <c r="L4481" s="94" t="n">
        <f aca="false">K4481 *M4481</f>
        <v>1795.2</v>
      </c>
      <c r="M4481" s="95" t="n">
        <v>0.4</v>
      </c>
      <c r="N4481" s="88" t="s">
        <v>31</v>
      </c>
      <c r="O4481" s="91" t="s">
        <v>218</v>
      </c>
      <c r="P4481" s="0" t="str">
        <f aca="false">RIGHT(H4481,LEN(H4481) - FIND(" ", H4481))</f>
        <v>Apparel</v>
      </c>
    </row>
    <row r="4482" customFormat="false" ht="14.25" hidden="false" customHeight="true" outlineLevel="0" collapsed="false">
      <c r="B4482" s="88" t="s">
        <v>13</v>
      </c>
      <c r="C4482" s="89" t="n">
        <v>1185732</v>
      </c>
      <c r="D4482" s="90" t="n">
        <v>44332</v>
      </c>
      <c r="E4482" s="88" t="s">
        <v>40</v>
      </c>
      <c r="F4482" s="88" t="s">
        <v>119</v>
      </c>
      <c r="G4482" s="88" t="s">
        <v>120</v>
      </c>
      <c r="H4482" s="91" t="s">
        <v>38</v>
      </c>
      <c r="I4482" s="92" t="n">
        <v>35</v>
      </c>
      <c r="J4482" s="93" t="n">
        <v>150</v>
      </c>
      <c r="K4482" s="94" t="n">
        <f aca="false">I4482 * J4482</f>
        <v>5250</v>
      </c>
      <c r="L4482" s="94" t="n">
        <f aca="false">K4482 *M4482</f>
        <v>2940</v>
      </c>
      <c r="M4482" s="95" t="n">
        <v>0.56</v>
      </c>
      <c r="N4482" s="88" t="s">
        <v>31</v>
      </c>
      <c r="O4482" s="91" t="s">
        <v>219</v>
      </c>
      <c r="P4482" s="0" t="str">
        <f aca="false">RIGHT(H4482,LEN(H4482) - FIND(" ", H4482))</f>
        <v>Apparel</v>
      </c>
    </row>
    <row r="4483" customFormat="false" ht="14.25" hidden="false" customHeight="true" outlineLevel="0" collapsed="false">
      <c r="B4483" s="88" t="s">
        <v>22</v>
      </c>
      <c r="C4483" s="89" t="n">
        <v>1189833</v>
      </c>
      <c r="D4483" s="90" t="n">
        <v>44333</v>
      </c>
      <c r="E4483" s="88" t="s">
        <v>18</v>
      </c>
      <c r="F4483" s="88" t="s">
        <v>19</v>
      </c>
      <c r="G4483" s="88" t="s">
        <v>129</v>
      </c>
      <c r="H4483" s="91" t="s">
        <v>16</v>
      </c>
      <c r="I4483" s="92" t="n">
        <v>60</v>
      </c>
      <c r="J4483" s="93" t="n">
        <v>600</v>
      </c>
      <c r="K4483" s="94" t="n">
        <f aca="false">I4483 * J4483</f>
        <v>36000</v>
      </c>
      <c r="L4483" s="94" t="n">
        <f aca="false">K4483 *M4483</f>
        <v>19800</v>
      </c>
      <c r="M4483" s="95" t="n">
        <v>0.55</v>
      </c>
      <c r="N4483" s="88" t="s">
        <v>31</v>
      </c>
      <c r="O4483" s="91" t="s">
        <v>218</v>
      </c>
      <c r="P4483" s="0" t="str">
        <f aca="false">RIGHT(H4483,LEN(H4483) - FIND(" ", H4483))</f>
        <v>Apparel</v>
      </c>
    </row>
    <row r="4484" customFormat="false" ht="14.25" hidden="false" customHeight="true" outlineLevel="0" collapsed="false">
      <c r="B4484" s="88" t="s">
        <v>30</v>
      </c>
      <c r="C4484" s="89" t="n">
        <v>1197831</v>
      </c>
      <c r="D4484" s="90" t="n">
        <v>44333</v>
      </c>
      <c r="E4484" s="88" t="s">
        <v>40</v>
      </c>
      <c r="F4484" s="88" t="s">
        <v>155</v>
      </c>
      <c r="G4484" s="88" t="s">
        <v>122</v>
      </c>
      <c r="H4484" s="91" t="s">
        <v>48</v>
      </c>
      <c r="I4484" s="92" t="n">
        <v>60</v>
      </c>
      <c r="J4484" s="93" t="n">
        <v>700</v>
      </c>
      <c r="K4484" s="94" t="n">
        <f aca="false">I4484 * J4484</f>
        <v>42000</v>
      </c>
      <c r="L4484" s="94" t="n">
        <f aca="false">K4484 *M4484</f>
        <v>18900</v>
      </c>
      <c r="M4484" s="95" t="n">
        <v>0.45</v>
      </c>
      <c r="N4484" s="88" t="s">
        <v>31</v>
      </c>
      <c r="O4484" s="91" t="s">
        <v>219</v>
      </c>
      <c r="P4484" s="0" t="str">
        <f aca="false">RIGHT(H4484,LEN(H4484) - FIND(" ", H4484))</f>
        <v>Street Footwear</v>
      </c>
    </row>
    <row r="4485" customFormat="false" ht="14.25" hidden="false" customHeight="true" outlineLevel="0" collapsed="false">
      <c r="B4485" s="88" t="s">
        <v>15</v>
      </c>
      <c r="C4485" s="89" t="n">
        <v>1185732</v>
      </c>
      <c r="D4485" s="90" t="n">
        <v>44333</v>
      </c>
      <c r="E4485" s="88" t="s">
        <v>26</v>
      </c>
      <c r="F4485" s="88" t="s">
        <v>130</v>
      </c>
      <c r="G4485" s="88" t="s">
        <v>133</v>
      </c>
      <c r="H4485" s="91" t="s">
        <v>32</v>
      </c>
      <c r="I4485" s="92" t="n">
        <v>65</v>
      </c>
      <c r="J4485" s="93" t="n">
        <v>595</v>
      </c>
      <c r="K4485" s="94" t="n">
        <f aca="false">I4485 * J4485</f>
        <v>38675</v>
      </c>
      <c r="L4485" s="94" t="n">
        <f aca="false">K4485 *M4485</f>
        <v>15470</v>
      </c>
      <c r="M4485" s="95" t="n">
        <v>0.4</v>
      </c>
      <c r="N4485" s="88" t="s">
        <v>14</v>
      </c>
      <c r="O4485" s="91" t="s">
        <v>218</v>
      </c>
      <c r="P4485" s="0" t="str">
        <f aca="false">RIGHT(H4485,LEN(H4485) - FIND(" ", H4485))</f>
        <v>Street Footwear</v>
      </c>
    </row>
    <row r="4486" customFormat="false" ht="14.25" hidden="false" customHeight="true" outlineLevel="0" collapsed="false">
      <c r="B4486" s="88" t="s">
        <v>15</v>
      </c>
      <c r="C4486" s="89" t="n">
        <v>1185732</v>
      </c>
      <c r="D4486" s="90" t="n">
        <v>44333</v>
      </c>
      <c r="E4486" s="88" t="s">
        <v>26</v>
      </c>
      <c r="F4486" s="88" t="s">
        <v>130</v>
      </c>
      <c r="G4486" s="88" t="s">
        <v>133</v>
      </c>
      <c r="H4486" s="91" t="s">
        <v>24</v>
      </c>
      <c r="I4486" s="92" t="n">
        <v>60</v>
      </c>
      <c r="J4486" s="93" t="n">
        <v>300</v>
      </c>
      <c r="K4486" s="94" t="n">
        <f aca="false">I4486 * J4486</f>
        <v>18000</v>
      </c>
      <c r="L4486" s="94" t="n">
        <f aca="false">K4486 *M4486</f>
        <v>7200</v>
      </c>
      <c r="M4486" s="95" t="n">
        <v>0.4</v>
      </c>
      <c r="N4486" s="88" t="s">
        <v>14</v>
      </c>
      <c r="O4486" s="91" t="s">
        <v>218</v>
      </c>
      <c r="P4486" s="0" t="str">
        <f aca="false">RIGHT(H4486,LEN(H4486) - FIND(" ", H4486))</f>
        <v>Athletic Footwear</v>
      </c>
    </row>
    <row r="4487" customFormat="false" ht="14.25" hidden="false" customHeight="true" outlineLevel="0" collapsed="false">
      <c r="B4487" s="88" t="s">
        <v>15</v>
      </c>
      <c r="C4487" s="89" t="n">
        <v>1185732</v>
      </c>
      <c r="D4487" s="90" t="n">
        <v>44333</v>
      </c>
      <c r="E4487" s="88" t="s">
        <v>26</v>
      </c>
      <c r="F4487" s="88" t="s">
        <v>130</v>
      </c>
      <c r="G4487" s="88" t="s">
        <v>133</v>
      </c>
      <c r="H4487" s="91" t="s">
        <v>48</v>
      </c>
      <c r="I4487" s="92" t="n">
        <v>55</v>
      </c>
      <c r="J4487" s="93" t="n">
        <v>325</v>
      </c>
      <c r="K4487" s="94" t="n">
        <f aca="false">I4487 * J4487</f>
        <v>17875</v>
      </c>
      <c r="L4487" s="94" t="n">
        <f aca="false">K4487 *M4487</f>
        <v>5362.5</v>
      </c>
      <c r="M4487" s="95" t="n">
        <v>0.3</v>
      </c>
      <c r="N4487" s="88" t="s">
        <v>14</v>
      </c>
      <c r="O4487" s="91" t="s">
        <v>219</v>
      </c>
      <c r="P4487" s="0" t="str">
        <f aca="false">RIGHT(H4487,LEN(H4487) - FIND(" ", H4487))</f>
        <v>Street Footwear</v>
      </c>
    </row>
    <row r="4488" customFormat="false" ht="14.25" hidden="false" customHeight="true" outlineLevel="0" collapsed="false">
      <c r="B4488" s="88" t="s">
        <v>15</v>
      </c>
      <c r="C4488" s="89" t="n">
        <v>1185732</v>
      </c>
      <c r="D4488" s="90" t="n">
        <v>44333</v>
      </c>
      <c r="E4488" s="88" t="s">
        <v>26</v>
      </c>
      <c r="F4488" s="88" t="s">
        <v>130</v>
      </c>
      <c r="G4488" s="88" t="s">
        <v>133</v>
      </c>
      <c r="H4488" s="91" t="s">
        <v>44</v>
      </c>
      <c r="I4488" s="92" t="n">
        <v>55</v>
      </c>
      <c r="J4488" s="93" t="n">
        <v>275</v>
      </c>
      <c r="K4488" s="94" t="n">
        <f aca="false">I4488 * J4488</f>
        <v>15125</v>
      </c>
      <c r="L4488" s="94" t="n">
        <f aca="false">K4488 *M4488</f>
        <v>4537.5</v>
      </c>
      <c r="M4488" s="95" t="n">
        <v>0.3</v>
      </c>
      <c r="N4488" s="88" t="s">
        <v>14</v>
      </c>
      <c r="O4488" s="91" t="s">
        <v>219</v>
      </c>
      <c r="P4488" s="0" t="str">
        <f aca="false">RIGHT(H4488,LEN(H4488) - FIND(" ", H4488))</f>
        <v>Athletic Footwear</v>
      </c>
    </row>
    <row r="4489" customFormat="false" ht="14.25" hidden="false" customHeight="true" outlineLevel="0" collapsed="false">
      <c r="B4489" s="88" t="s">
        <v>15</v>
      </c>
      <c r="C4489" s="89" t="n">
        <v>1185732</v>
      </c>
      <c r="D4489" s="90" t="n">
        <v>44333</v>
      </c>
      <c r="E4489" s="88" t="s">
        <v>26</v>
      </c>
      <c r="F4489" s="88" t="s">
        <v>130</v>
      </c>
      <c r="G4489" s="88" t="s">
        <v>133</v>
      </c>
      <c r="H4489" s="91" t="s">
        <v>16</v>
      </c>
      <c r="I4489" s="92" t="n">
        <v>65</v>
      </c>
      <c r="J4489" s="93" t="n">
        <v>300</v>
      </c>
      <c r="K4489" s="94" t="n">
        <f aca="false">I4489 * J4489</f>
        <v>19500</v>
      </c>
      <c r="L4489" s="94" t="n">
        <f aca="false">K4489 *M4489</f>
        <v>5850</v>
      </c>
      <c r="M4489" s="95" t="n">
        <v>0.3</v>
      </c>
      <c r="N4489" s="88" t="s">
        <v>14</v>
      </c>
      <c r="O4489" s="91" t="s">
        <v>218</v>
      </c>
      <c r="P4489" s="0" t="str">
        <f aca="false">RIGHT(H4489,LEN(H4489) - FIND(" ", H4489))</f>
        <v>Apparel</v>
      </c>
    </row>
    <row r="4490" customFormat="false" ht="14.25" hidden="false" customHeight="true" outlineLevel="0" collapsed="false">
      <c r="B4490" s="88" t="s">
        <v>15</v>
      </c>
      <c r="C4490" s="89" t="n">
        <v>1185732</v>
      </c>
      <c r="D4490" s="90" t="n">
        <v>44333</v>
      </c>
      <c r="E4490" s="88" t="s">
        <v>26</v>
      </c>
      <c r="F4490" s="88" t="s">
        <v>130</v>
      </c>
      <c r="G4490" s="88" t="s">
        <v>133</v>
      </c>
      <c r="H4490" s="91" t="s">
        <v>38</v>
      </c>
      <c r="I4490" s="92" t="n">
        <v>70</v>
      </c>
      <c r="J4490" s="93" t="n">
        <v>425</v>
      </c>
      <c r="K4490" s="94" t="n">
        <f aca="false">I4490 * J4490</f>
        <v>29750</v>
      </c>
      <c r="L4490" s="94" t="n">
        <f aca="false">K4490 *M4490</f>
        <v>10412.5</v>
      </c>
      <c r="M4490" s="95" t="n">
        <v>0.35</v>
      </c>
      <c r="N4490" s="88" t="s">
        <v>14</v>
      </c>
      <c r="O4490" s="91" t="s">
        <v>219</v>
      </c>
      <c r="P4490" s="0" t="str">
        <f aca="false">RIGHT(H4490,LEN(H4490) - FIND(" ", H4490))</f>
        <v>Apparel</v>
      </c>
    </row>
    <row r="4491" customFormat="false" ht="14.25" hidden="false" customHeight="true" outlineLevel="0" collapsed="false">
      <c r="B4491" s="88" t="s">
        <v>22</v>
      </c>
      <c r="C4491" s="89" t="n">
        <v>1189833</v>
      </c>
      <c r="D4491" s="90" t="n">
        <v>44333</v>
      </c>
      <c r="E4491" s="88" t="s">
        <v>18</v>
      </c>
      <c r="F4491" s="88" t="s">
        <v>19</v>
      </c>
      <c r="G4491" s="88" t="s">
        <v>129</v>
      </c>
      <c r="H4491" s="91" t="s">
        <v>16</v>
      </c>
      <c r="I4491" s="92" t="n">
        <v>56</v>
      </c>
      <c r="J4491" s="93" t="n">
        <v>174</v>
      </c>
      <c r="K4491" s="94" t="n">
        <f aca="false">I4491 * J4491</f>
        <v>9744</v>
      </c>
      <c r="L4491" s="94" t="n">
        <f aca="false">K4491 *M4491</f>
        <v>6625.92</v>
      </c>
      <c r="M4491" s="95" t="n">
        <v>0.68</v>
      </c>
      <c r="N4491" s="88" t="s">
        <v>23</v>
      </c>
      <c r="O4491" s="91" t="s">
        <v>218</v>
      </c>
      <c r="P4491" s="0" t="str">
        <f aca="false">RIGHT(H4491,LEN(H4491) - FIND(" ", H4491))</f>
        <v>Apparel</v>
      </c>
    </row>
    <row r="4492" customFormat="false" ht="14.25" hidden="false" customHeight="true" outlineLevel="0" collapsed="false">
      <c r="B4492" s="88" t="s">
        <v>30</v>
      </c>
      <c r="C4492" s="89" t="n">
        <v>1197831</v>
      </c>
      <c r="D4492" s="90" t="n">
        <v>44333</v>
      </c>
      <c r="E4492" s="88" t="s">
        <v>40</v>
      </c>
      <c r="F4492" s="88" t="s">
        <v>155</v>
      </c>
      <c r="G4492" s="88" t="s">
        <v>122</v>
      </c>
      <c r="H4492" s="91" t="s">
        <v>48</v>
      </c>
      <c r="I4492" s="92" t="n">
        <v>54</v>
      </c>
      <c r="J4492" s="93" t="n">
        <v>210</v>
      </c>
      <c r="K4492" s="94" t="n">
        <f aca="false">I4492 * J4492</f>
        <v>11340</v>
      </c>
      <c r="L4492" s="94" t="n">
        <f aca="false">K4492 *M4492</f>
        <v>6237</v>
      </c>
      <c r="M4492" s="95" t="n">
        <v>0.55</v>
      </c>
      <c r="N4492" s="88" t="s">
        <v>23</v>
      </c>
      <c r="O4492" s="91" t="s">
        <v>219</v>
      </c>
      <c r="P4492" s="0" t="str">
        <f aca="false">RIGHT(H4492,LEN(H4492) - FIND(" ", H4492))</f>
        <v>Street Footwear</v>
      </c>
    </row>
    <row r="4493" customFormat="false" ht="14.25" hidden="false" customHeight="true" outlineLevel="0" collapsed="false">
      <c r="B4493" s="88" t="s">
        <v>15</v>
      </c>
      <c r="C4493" s="89" t="n">
        <v>1185732</v>
      </c>
      <c r="D4493" s="90" t="n">
        <v>44333</v>
      </c>
      <c r="E4493" s="88" t="s">
        <v>26</v>
      </c>
      <c r="F4493" s="88" t="s">
        <v>130</v>
      </c>
      <c r="G4493" s="88" t="s">
        <v>133</v>
      </c>
      <c r="H4493" s="91" t="s">
        <v>32</v>
      </c>
      <c r="I4493" s="92" t="n">
        <v>64</v>
      </c>
      <c r="J4493" s="93" t="n">
        <v>173</v>
      </c>
      <c r="K4493" s="94" t="n">
        <f aca="false">I4493 * J4493</f>
        <v>11072</v>
      </c>
      <c r="L4493" s="94" t="n">
        <f aca="false">K4493 *M4493</f>
        <v>5868.16</v>
      </c>
      <c r="M4493" s="95" t="n">
        <v>0.53</v>
      </c>
      <c r="N4493" s="88" t="s">
        <v>23</v>
      </c>
      <c r="O4493" s="91" t="s">
        <v>218</v>
      </c>
      <c r="P4493" s="0" t="str">
        <f aca="false">RIGHT(H4493,LEN(H4493) - FIND(" ", H4493))</f>
        <v>Street Footwear</v>
      </c>
    </row>
    <row r="4494" customFormat="false" ht="14.25" hidden="false" customHeight="true" outlineLevel="0" collapsed="false">
      <c r="B4494" s="88" t="s">
        <v>15</v>
      </c>
      <c r="C4494" s="89" t="n">
        <v>1185732</v>
      </c>
      <c r="D4494" s="90" t="n">
        <v>44333</v>
      </c>
      <c r="E4494" s="88" t="s">
        <v>26</v>
      </c>
      <c r="F4494" s="88" t="s">
        <v>130</v>
      </c>
      <c r="G4494" s="88" t="s">
        <v>133</v>
      </c>
      <c r="H4494" s="91" t="s">
        <v>24</v>
      </c>
      <c r="I4494" s="92" t="n">
        <v>54</v>
      </c>
      <c r="J4494" s="93" t="n">
        <v>87</v>
      </c>
      <c r="K4494" s="94" t="n">
        <f aca="false">I4494 * J4494</f>
        <v>4698</v>
      </c>
      <c r="L4494" s="94" t="n">
        <f aca="false">K4494 *M4494</f>
        <v>2536.92</v>
      </c>
      <c r="M4494" s="95" t="n">
        <v>0.54</v>
      </c>
      <c r="N4494" s="88" t="s">
        <v>23</v>
      </c>
      <c r="O4494" s="91" t="s">
        <v>218</v>
      </c>
      <c r="P4494" s="0" t="str">
        <f aca="false">RIGHT(H4494,LEN(H4494) - FIND(" ", H4494))</f>
        <v>Athletic Footwear</v>
      </c>
    </row>
    <row r="4495" customFormat="false" ht="14.25" hidden="false" customHeight="true" outlineLevel="0" collapsed="false">
      <c r="B4495" s="88" t="s">
        <v>15</v>
      </c>
      <c r="C4495" s="89" t="n">
        <v>1185732</v>
      </c>
      <c r="D4495" s="90" t="n">
        <v>44333</v>
      </c>
      <c r="E4495" s="88" t="s">
        <v>26</v>
      </c>
      <c r="F4495" s="88" t="s">
        <v>130</v>
      </c>
      <c r="G4495" s="88" t="s">
        <v>133</v>
      </c>
      <c r="H4495" s="91" t="s">
        <v>48</v>
      </c>
      <c r="I4495" s="92" t="n">
        <v>51</v>
      </c>
      <c r="J4495" s="93" t="n">
        <v>98</v>
      </c>
      <c r="K4495" s="94" t="n">
        <f aca="false">I4495 * J4495</f>
        <v>4998</v>
      </c>
      <c r="L4495" s="94" t="n">
        <f aca="false">K4495 *M4495</f>
        <v>2099.16</v>
      </c>
      <c r="M4495" s="95" t="n">
        <v>0.42</v>
      </c>
      <c r="N4495" s="88" t="s">
        <v>23</v>
      </c>
      <c r="O4495" s="91" t="s">
        <v>219</v>
      </c>
      <c r="P4495" s="0" t="str">
        <f aca="false">RIGHT(H4495,LEN(H4495) - FIND(" ", H4495))</f>
        <v>Street Footwear</v>
      </c>
    </row>
    <row r="4496" customFormat="false" ht="14.25" hidden="false" customHeight="true" outlineLevel="0" collapsed="false">
      <c r="B4496" s="88" t="s">
        <v>15</v>
      </c>
      <c r="C4496" s="89" t="n">
        <v>1185732</v>
      </c>
      <c r="D4496" s="90" t="n">
        <v>44333</v>
      </c>
      <c r="E4496" s="88" t="s">
        <v>26</v>
      </c>
      <c r="F4496" s="88" t="s">
        <v>130</v>
      </c>
      <c r="G4496" s="88" t="s">
        <v>133</v>
      </c>
      <c r="H4496" s="91" t="s">
        <v>44</v>
      </c>
      <c r="I4496" s="92" t="n">
        <v>52</v>
      </c>
      <c r="J4496" s="93" t="n">
        <v>80</v>
      </c>
      <c r="K4496" s="94" t="n">
        <f aca="false">I4496 * J4496</f>
        <v>4160</v>
      </c>
      <c r="L4496" s="94" t="n">
        <f aca="false">K4496 *M4496</f>
        <v>1664</v>
      </c>
      <c r="M4496" s="95" t="n">
        <v>0.4</v>
      </c>
      <c r="N4496" s="88" t="s">
        <v>23</v>
      </c>
      <c r="O4496" s="91" t="s">
        <v>219</v>
      </c>
      <c r="P4496" s="0" t="str">
        <f aca="false">RIGHT(H4496,LEN(H4496) - FIND(" ", H4496))</f>
        <v>Athletic Footwear</v>
      </c>
    </row>
    <row r="4497" customFormat="false" ht="14.25" hidden="false" customHeight="true" outlineLevel="0" collapsed="false">
      <c r="B4497" s="88" t="s">
        <v>15</v>
      </c>
      <c r="C4497" s="89" t="n">
        <v>1185732</v>
      </c>
      <c r="D4497" s="90" t="n">
        <v>44333</v>
      </c>
      <c r="E4497" s="88" t="s">
        <v>26</v>
      </c>
      <c r="F4497" s="88" t="s">
        <v>130</v>
      </c>
      <c r="G4497" s="88" t="s">
        <v>133</v>
      </c>
      <c r="H4497" s="91" t="s">
        <v>16</v>
      </c>
      <c r="I4497" s="92" t="n">
        <v>63</v>
      </c>
      <c r="J4497" s="93" t="n">
        <v>78</v>
      </c>
      <c r="K4497" s="94" t="n">
        <f aca="false">I4497 * J4497</f>
        <v>4914</v>
      </c>
      <c r="L4497" s="94" t="n">
        <f aca="false">K4497 *M4497</f>
        <v>2211.3</v>
      </c>
      <c r="M4497" s="95" t="n">
        <v>0.45</v>
      </c>
      <c r="N4497" s="88" t="s">
        <v>23</v>
      </c>
      <c r="O4497" s="91" t="s">
        <v>218</v>
      </c>
      <c r="P4497" s="0" t="str">
        <f aca="false">RIGHT(H4497,LEN(H4497) - FIND(" ", H4497))</f>
        <v>Apparel</v>
      </c>
    </row>
    <row r="4498" customFormat="false" ht="14.25" hidden="false" customHeight="true" outlineLevel="0" collapsed="false">
      <c r="B4498" s="88" t="s">
        <v>15</v>
      </c>
      <c r="C4498" s="89" t="n">
        <v>1185732</v>
      </c>
      <c r="D4498" s="90" t="n">
        <v>44333</v>
      </c>
      <c r="E4498" s="88" t="s">
        <v>26</v>
      </c>
      <c r="F4498" s="88" t="s">
        <v>130</v>
      </c>
      <c r="G4498" s="88" t="s">
        <v>133</v>
      </c>
      <c r="H4498" s="91" t="s">
        <v>38</v>
      </c>
      <c r="I4498" s="92" t="n">
        <v>65</v>
      </c>
      <c r="J4498" s="93" t="n">
        <v>115</v>
      </c>
      <c r="K4498" s="94" t="n">
        <f aca="false">I4498 * J4498</f>
        <v>7475</v>
      </c>
      <c r="L4498" s="94" t="n">
        <f aca="false">K4498 *M4498</f>
        <v>3438.5</v>
      </c>
      <c r="M4498" s="95" t="n">
        <v>0.46</v>
      </c>
      <c r="N4498" s="88" t="s">
        <v>23</v>
      </c>
      <c r="O4498" s="91" t="s">
        <v>219</v>
      </c>
      <c r="P4498" s="0" t="str">
        <f aca="false">RIGHT(H4498,LEN(H4498) - FIND(" ", H4498))</f>
        <v>Apparel</v>
      </c>
    </row>
    <row r="4499" customFormat="false" ht="14.25" hidden="false" customHeight="true" outlineLevel="0" collapsed="false">
      <c r="B4499" s="88" t="s">
        <v>22</v>
      </c>
      <c r="C4499" s="89" t="n">
        <v>1189833</v>
      </c>
      <c r="D4499" s="90" t="n">
        <v>44333</v>
      </c>
      <c r="E4499" s="88" t="s">
        <v>18</v>
      </c>
      <c r="F4499" s="88" t="s">
        <v>19</v>
      </c>
      <c r="G4499" s="88" t="s">
        <v>129</v>
      </c>
      <c r="H4499" s="91" t="s">
        <v>16</v>
      </c>
      <c r="I4499" s="92" t="n">
        <v>46</v>
      </c>
      <c r="J4499" s="93" t="n">
        <v>210</v>
      </c>
      <c r="K4499" s="94" t="n">
        <f aca="false">I4499 * J4499</f>
        <v>9660</v>
      </c>
      <c r="L4499" s="94" t="n">
        <f aca="false">K4499 *M4499</f>
        <v>5989.2</v>
      </c>
      <c r="M4499" s="95" t="n">
        <v>0.62</v>
      </c>
      <c r="N4499" s="88" t="s">
        <v>31</v>
      </c>
      <c r="O4499" s="91" t="s">
        <v>218</v>
      </c>
      <c r="P4499" s="0" t="str">
        <f aca="false">RIGHT(H4499,LEN(H4499) - FIND(" ", H4499))</f>
        <v>Apparel</v>
      </c>
    </row>
    <row r="4500" customFormat="false" ht="14.25" hidden="false" customHeight="true" outlineLevel="0" collapsed="false">
      <c r="B4500" s="88" t="s">
        <v>30</v>
      </c>
      <c r="C4500" s="89" t="n">
        <v>1197831</v>
      </c>
      <c r="D4500" s="90" t="n">
        <v>44333</v>
      </c>
      <c r="E4500" s="88" t="s">
        <v>40</v>
      </c>
      <c r="F4500" s="88" t="s">
        <v>155</v>
      </c>
      <c r="G4500" s="88" t="s">
        <v>122</v>
      </c>
      <c r="H4500" s="91" t="s">
        <v>48</v>
      </c>
      <c r="I4500" s="92" t="n">
        <v>44</v>
      </c>
      <c r="J4500" s="93" t="n">
        <v>210</v>
      </c>
      <c r="K4500" s="94" t="n">
        <f aca="false">I4500 * J4500</f>
        <v>9240</v>
      </c>
      <c r="L4500" s="94" t="n">
        <f aca="false">K4500 *M4500</f>
        <v>4712.4</v>
      </c>
      <c r="M4500" s="95" t="n">
        <v>0.51</v>
      </c>
      <c r="N4500" s="88" t="s">
        <v>31</v>
      </c>
      <c r="O4500" s="91" t="s">
        <v>219</v>
      </c>
      <c r="P4500" s="0" t="str">
        <f aca="false">RIGHT(H4500,LEN(H4500) - FIND(" ", H4500))</f>
        <v>Street Footwear</v>
      </c>
    </row>
    <row r="4501" customFormat="false" ht="14.25" hidden="false" customHeight="true" outlineLevel="0" collapsed="false">
      <c r="B4501" s="88" t="s">
        <v>15</v>
      </c>
      <c r="C4501" s="89" t="n">
        <v>1185732</v>
      </c>
      <c r="D4501" s="90" t="n">
        <v>44333</v>
      </c>
      <c r="E4501" s="88" t="s">
        <v>26</v>
      </c>
      <c r="F4501" s="88" t="s">
        <v>130</v>
      </c>
      <c r="G4501" s="88" t="s">
        <v>133</v>
      </c>
      <c r="H4501" s="91" t="s">
        <v>32</v>
      </c>
      <c r="I4501" s="92" t="n">
        <v>47</v>
      </c>
      <c r="J4501" s="93" t="n">
        <v>196</v>
      </c>
      <c r="K4501" s="94" t="n">
        <f aca="false">I4501 * J4501</f>
        <v>9212</v>
      </c>
      <c r="L4501" s="94" t="n">
        <f aca="false">K4501 *M4501</f>
        <v>3961.16</v>
      </c>
      <c r="M4501" s="95" t="n">
        <v>0.43</v>
      </c>
      <c r="N4501" s="88" t="s">
        <v>31</v>
      </c>
      <c r="O4501" s="91" t="s">
        <v>218</v>
      </c>
      <c r="P4501" s="0" t="str">
        <f aca="false">RIGHT(H4501,LEN(H4501) - FIND(" ", H4501))</f>
        <v>Street Footwear</v>
      </c>
    </row>
    <row r="4502" customFormat="false" ht="14.25" hidden="false" customHeight="true" outlineLevel="0" collapsed="false">
      <c r="B4502" s="88" t="s">
        <v>15</v>
      </c>
      <c r="C4502" s="89" t="n">
        <v>1185732</v>
      </c>
      <c r="D4502" s="90" t="n">
        <v>44333</v>
      </c>
      <c r="E4502" s="88" t="s">
        <v>26</v>
      </c>
      <c r="F4502" s="88" t="s">
        <v>130</v>
      </c>
      <c r="G4502" s="88" t="s">
        <v>133</v>
      </c>
      <c r="H4502" s="91" t="s">
        <v>24</v>
      </c>
      <c r="I4502" s="92" t="n">
        <v>40</v>
      </c>
      <c r="J4502" s="93" t="n">
        <v>93</v>
      </c>
      <c r="K4502" s="94" t="n">
        <f aca="false">I4502 * J4502</f>
        <v>3720</v>
      </c>
      <c r="L4502" s="94" t="n">
        <f aca="false">K4502 *M4502</f>
        <v>1599.6</v>
      </c>
      <c r="M4502" s="95" t="n">
        <v>0.43</v>
      </c>
      <c r="N4502" s="88" t="s">
        <v>31</v>
      </c>
      <c r="O4502" s="91" t="s">
        <v>218</v>
      </c>
      <c r="P4502" s="0" t="str">
        <f aca="false">RIGHT(H4502,LEN(H4502) - FIND(" ", H4502))</f>
        <v>Athletic Footwear</v>
      </c>
    </row>
    <row r="4503" customFormat="false" ht="14.25" hidden="false" customHeight="true" outlineLevel="0" collapsed="false">
      <c r="B4503" s="88" t="s">
        <v>15</v>
      </c>
      <c r="C4503" s="89" t="n">
        <v>1185732</v>
      </c>
      <c r="D4503" s="90" t="n">
        <v>44333</v>
      </c>
      <c r="E4503" s="88" t="s">
        <v>26</v>
      </c>
      <c r="F4503" s="88" t="s">
        <v>130</v>
      </c>
      <c r="G4503" s="88" t="s">
        <v>133</v>
      </c>
      <c r="H4503" s="91" t="s">
        <v>48</v>
      </c>
      <c r="I4503" s="92" t="n">
        <v>42</v>
      </c>
      <c r="J4503" s="93" t="n">
        <v>101</v>
      </c>
      <c r="K4503" s="94" t="n">
        <f aca="false">I4503 * J4503</f>
        <v>4242</v>
      </c>
      <c r="L4503" s="94" t="n">
        <f aca="false">K4503 *M4503</f>
        <v>1442.28</v>
      </c>
      <c r="M4503" s="95" t="n">
        <v>0.34</v>
      </c>
      <c r="N4503" s="88" t="s">
        <v>31</v>
      </c>
      <c r="O4503" s="91" t="s">
        <v>219</v>
      </c>
      <c r="P4503" s="0" t="str">
        <f aca="false">RIGHT(H4503,LEN(H4503) - FIND(" ", H4503))</f>
        <v>Street Footwear</v>
      </c>
    </row>
    <row r="4504" customFormat="false" ht="14.25" hidden="false" customHeight="true" outlineLevel="0" collapsed="false">
      <c r="B4504" s="88" t="s">
        <v>15</v>
      </c>
      <c r="C4504" s="89" t="n">
        <v>1185732</v>
      </c>
      <c r="D4504" s="90" t="n">
        <v>44333</v>
      </c>
      <c r="E4504" s="88" t="s">
        <v>26</v>
      </c>
      <c r="F4504" s="88" t="s">
        <v>130</v>
      </c>
      <c r="G4504" s="88" t="s">
        <v>133</v>
      </c>
      <c r="H4504" s="91" t="s">
        <v>44</v>
      </c>
      <c r="I4504" s="92" t="n">
        <v>41</v>
      </c>
      <c r="J4504" s="93" t="n">
        <v>91</v>
      </c>
      <c r="K4504" s="94" t="n">
        <f aca="false">I4504 * J4504</f>
        <v>3731</v>
      </c>
      <c r="L4504" s="94" t="n">
        <f aca="false">K4504 *M4504</f>
        <v>1268.54</v>
      </c>
      <c r="M4504" s="95" t="n">
        <v>0.34</v>
      </c>
      <c r="N4504" s="88" t="s">
        <v>31</v>
      </c>
      <c r="O4504" s="91" t="s">
        <v>219</v>
      </c>
      <c r="P4504" s="0" t="str">
        <f aca="false">RIGHT(H4504,LEN(H4504) - FIND(" ", H4504))</f>
        <v>Athletic Footwear</v>
      </c>
    </row>
    <row r="4505" customFormat="false" ht="14.25" hidden="false" customHeight="true" outlineLevel="0" collapsed="false">
      <c r="B4505" s="88" t="s">
        <v>15</v>
      </c>
      <c r="C4505" s="89" t="n">
        <v>1185732</v>
      </c>
      <c r="D4505" s="90" t="n">
        <v>44333</v>
      </c>
      <c r="E4505" s="88" t="s">
        <v>26</v>
      </c>
      <c r="F4505" s="88" t="s">
        <v>130</v>
      </c>
      <c r="G4505" s="88" t="s">
        <v>133</v>
      </c>
      <c r="H4505" s="91" t="s">
        <v>16</v>
      </c>
      <c r="I4505" s="92" t="n">
        <v>52</v>
      </c>
      <c r="J4505" s="93" t="n">
        <v>90</v>
      </c>
      <c r="K4505" s="94" t="n">
        <f aca="false">I4505 * J4505</f>
        <v>4680</v>
      </c>
      <c r="L4505" s="94" t="n">
        <f aca="false">K4505 *M4505</f>
        <v>1497.6</v>
      </c>
      <c r="M4505" s="95" t="n">
        <v>0.32</v>
      </c>
      <c r="N4505" s="88" t="s">
        <v>31</v>
      </c>
      <c r="O4505" s="91" t="s">
        <v>218</v>
      </c>
      <c r="P4505" s="0" t="str">
        <f aca="false">RIGHT(H4505,LEN(H4505) - FIND(" ", H4505))</f>
        <v>Apparel</v>
      </c>
    </row>
    <row r="4506" customFormat="false" ht="14.25" hidden="false" customHeight="true" outlineLevel="0" collapsed="false">
      <c r="B4506" s="88" t="s">
        <v>15</v>
      </c>
      <c r="C4506" s="89" t="n">
        <v>1185732</v>
      </c>
      <c r="D4506" s="90" t="n">
        <v>44333</v>
      </c>
      <c r="E4506" s="88" t="s">
        <v>26</v>
      </c>
      <c r="F4506" s="88" t="s">
        <v>130</v>
      </c>
      <c r="G4506" s="88" t="s">
        <v>133</v>
      </c>
      <c r="H4506" s="91" t="s">
        <v>38</v>
      </c>
      <c r="I4506" s="92" t="n">
        <v>46</v>
      </c>
      <c r="J4506" s="93" t="n">
        <v>140</v>
      </c>
      <c r="K4506" s="94" t="n">
        <f aca="false">I4506 * J4506</f>
        <v>6440</v>
      </c>
      <c r="L4506" s="94" t="n">
        <f aca="false">K4506 *M4506</f>
        <v>2511.6</v>
      </c>
      <c r="M4506" s="95" t="n">
        <v>0.39</v>
      </c>
      <c r="N4506" s="88" t="s">
        <v>31</v>
      </c>
      <c r="O4506" s="91" t="s">
        <v>219</v>
      </c>
      <c r="P4506" s="0" t="str">
        <f aca="false">RIGHT(H4506,LEN(H4506) - FIND(" ", H4506))</f>
        <v>Apparel</v>
      </c>
    </row>
    <row r="4507" customFormat="false" ht="14.25" hidden="false" customHeight="true" outlineLevel="0" collapsed="false">
      <c r="B4507" s="88" t="s">
        <v>22</v>
      </c>
      <c r="C4507" s="89" t="n">
        <v>1189833</v>
      </c>
      <c r="D4507" s="90" t="n">
        <v>44334</v>
      </c>
      <c r="E4507" s="88" t="s">
        <v>18</v>
      </c>
      <c r="F4507" s="88" t="s">
        <v>19</v>
      </c>
      <c r="G4507" s="88" t="s">
        <v>129</v>
      </c>
      <c r="H4507" s="91" t="s">
        <v>38</v>
      </c>
      <c r="I4507" s="92" t="n">
        <v>65</v>
      </c>
      <c r="J4507" s="93" t="n">
        <v>650</v>
      </c>
      <c r="K4507" s="94" t="n">
        <f aca="false">I4507 * J4507</f>
        <v>42250</v>
      </c>
      <c r="L4507" s="94" t="n">
        <f aca="false">K4507 *M4507</f>
        <v>8450</v>
      </c>
      <c r="M4507" s="95" t="n">
        <v>0.2</v>
      </c>
      <c r="N4507" s="88" t="s">
        <v>31</v>
      </c>
      <c r="O4507" s="91" t="s">
        <v>219</v>
      </c>
      <c r="P4507" s="0" t="str">
        <f aca="false">RIGHT(H4507,LEN(H4507) - FIND(" ", H4507))</f>
        <v>Apparel</v>
      </c>
    </row>
    <row r="4508" customFormat="false" ht="14.25" hidden="false" customHeight="true" outlineLevel="0" collapsed="false">
      <c r="B4508" s="88" t="s">
        <v>30</v>
      </c>
      <c r="C4508" s="89" t="n">
        <v>1197831</v>
      </c>
      <c r="D4508" s="90" t="n">
        <v>44334</v>
      </c>
      <c r="E4508" s="88" t="s">
        <v>40</v>
      </c>
      <c r="F4508" s="88" t="s">
        <v>155</v>
      </c>
      <c r="G4508" s="88" t="s">
        <v>122</v>
      </c>
      <c r="H4508" s="91" t="s">
        <v>44</v>
      </c>
      <c r="I4508" s="92" t="n">
        <v>60</v>
      </c>
      <c r="J4508" s="93" t="n">
        <v>550</v>
      </c>
      <c r="K4508" s="94" t="n">
        <f aca="false">I4508 * J4508</f>
        <v>33000</v>
      </c>
      <c r="L4508" s="94" t="n">
        <f aca="false">K4508 *M4508</f>
        <v>18150</v>
      </c>
      <c r="M4508" s="95" t="n">
        <v>0.55</v>
      </c>
      <c r="N4508" s="88" t="s">
        <v>31</v>
      </c>
      <c r="O4508" s="91" t="s">
        <v>219</v>
      </c>
      <c r="P4508" s="0" t="str">
        <f aca="false">RIGHT(H4508,LEN(H4508) - FIND(" ", H4508))</f>
        <v>Athletic Footwear</v>
      </c>
    </row>
    <row r="4509" customFormat="false" ht="14.25" hidden="false" customHeight="true" outlineLevel="0" collapsed="false">
      <c r="B4509" s="88" t="s">
        <v>37</v>
      </c>
      <c r="C4509" s="89" t="n">
        <v>1128299</v>
      </c>
      <c r="D4509" s="90" t="n">
        <v>44334</v>
      </c>
      <c r="E4509" s="88" t="s">
        <v>34</v>
      </c>
      <c r="F4509" s="88" t="s">
        <v>35</v>
      </c>
      <c r="G4509" s="88" t="s">
        <v>146</v>
      </c>
      <c r="H4509" s="91" t="s">
        <v>32</v>
      </c>
      <c r="I4509" s="92" t="n">
        <v>60</v>
      </c>
      <c r="J4509" s="93" t="n">
        <v>575</v>
      </c>
      <c r="K4509" s="94" t="n">
        <f aca="false">I4509 * J4509</f>
        <v>34500</v>
      </c>
      <c r="L4509" s="94" t="n">
        <f aca="false">K4509 *M4509</f>
        <v>10350</v>
      </c>
      <c r="M4509" s="95" t="n">
        <v>0.3</v>
      </c>
      <c r="N4509" s="88" t="s">
        <v>31</v>
      </c>
      <c r="O4509" s="91" t="s">
        <v>218</v>
      </c>
      <c r="P4509" s="0" t="str">
        <f aca="false">RIGHT(H4509,LEN(H4509) - FIND(" ", H4509))</f>
        <v>Street Footwear</v>
      </c>
    </row>
    <row r="4510" customFormat="false" ht="14.25" hidden="false" customHeight="true" outlineLevel="0" collapsed="false">
      <c r="B4510" s="88" t="s">
        <v>37</v>
      </c>
      <c r="C4510" s="89" t="n">
        <v>1128299</v>
      </c>
      <c r="D4510" s="90" t="n">
        <v>44334</v>
      </c>
      <c r="E4510" s="88" t="s">
        <v>34</v>
      </c>
      <c r="F4510" s="88" t="s">
        <v>35</v>
      </c>
      <c r="G4510" s="88" t="s">
        <v>146</v>
      </c>
      <c r="H4510" s="91" t="s">
        <v>24</v>
      </c>
      <c r="I4510" s="92" t="n">
        <v>65</v>
      </c>
      <c r="J4510" s="93" t="n">
        <v>425</v>
      </c>
      <c r="K4510" s="94" t="n">
        <f aca="false">I4510 * J4510</f>
        <v>27625</v>
      </c>
      <c r="L4510" s="94" t="n">
        <f aca="false">K4510 *M4510</f>
        <v>6906.25</v>
      </c>
      <c r="M4510" s="95" t="n">
        <v>0.25</v>
      </c>
      <c r="N4510" s="88" t="s">
        <v>31</v>
      </c>
      <c r="O4510" s="91" t="s">
        <v>218</v>
      </c>
      <c r="P4510" s="0" t="str">
        <f aca="false">RIGHT(H4510,LEN(H4510) - FIND(" ", H4510))</f>
        <v>Athletic Footwear</v>
      </c>
    </row>
    <row r="4511" customFormat="false" ht="14.25" hidden="false" customHeight="true" outlineLevel="0" collapsed="false">
      <c r="B4511" s="88" t="s">
        <v>37</v>
      </c>
      <c r="C4511" s="89" t="n">
        <v>1128299</v>
      </c>
      <c r="D4511" s="90" t="n">
        <v>44334</v>
      </c>
      <c r="E4511" s="88" t="s">
        <v>34</v>
      </c>
      <c r="F4511" s="88" t="s">
        <v>35</v>
      </c>
      <c r="G4511" s="88" t="s">
        <v>146</v>
      </c>
      <c r="H4511" s="91" t="s">
        <v>48</v>
      </c>
      <c r="I4511" s="92" t="n">
        <v>65</v>
      </c>
      <c r="J4511" s="93" t="n">
        <v>425</v>
      </c>
      <c r="K4511" s="94" t="n">
        <f aca="false">I4511 * J4511</f>
        <v>27625</v>
      </c>
      <c r="L4511" s="94" t="n">
        <f aca="false">K4511 *M4511</f>
        <v>8287.5</v>
      </c>
      <c r="M4511" s="95" t="n">
        <v>0.3</v>
      </c>
      <c r="N4511" s="88" t="s">
        <v>31</v>
      </c>
      <c r="O4511" s="91" t="s">
        <v>219</v>
      </c>
      <c r="P4511" s="0" t="str">
        <f aca="false">RIGHT(H4511,LEN(H4511) - FIND(" ", H4511))</f>
        <v>Street Footwear</v>
      </c>
    </row>
    <row r="4512" customFormat="false" ht="14.25" hidden="false" customHeight="true" outlineLevel="0" collapsed="false">
      <c r="B4512" s="88" t="s">
        <v>37</v>
      </c>
      <c r="C4512" s="89" t="n">
        <v>1128299</v>
      </c>
      <c r="D4512" s="90" t="n">
        <v>44334</v>
      </c>
      <c r="E4512" s="88" t="s">
        <v>34</v>
      </c>
      <c r="F4512" s="88" t="s">
        <v>35</v>
      </c>
      <c r="G4512" s="88" t="s">
        <v>146</v>
      </c>
      <c r="H4512" s="91" t="s">
        <v>44</v>
      </c>
      <c r="I4512" s="92" t="n">
        <v>60</v>
      </c>
      <c r="J4512" s="93" t="n">
        <v>325</v>
      </c>
      <c r="K4512" s="94" t="n">
        <f aca="false">I4512 * J4512</f>
        <v>19500</v>
      </c>
      <c r="L4512" s="94" t="n">
        <f aca="false">K4512 *M4512</f>
        <v>5850</v>
      </c>
      <c r="M4512" s="95" t="n">
        <v>0.3</v>
      </c>
      <c r="N4512" s="88" t="s">
        <v>31</v>
      </c>
      <c r="O4512" s="91" t="s">
        <v>219</v>
      </c>
      <c r="P4512" s="0" t="str">
        <f aca="false">RIGHT(H4512,LEN(H4512) - FIND(" ", H4512))</f>
        <v>Athletic Footwear</v>
      </c>
    </row>
    <row r="4513" customFormat="false" ht="14.25" hidden="false" customHeight="true" outlineLevel="0" collapsed="false">
      <c r="B4513" s="88" t="s">
        <v>37</v>
      </c>
      <c r="C4513" s="89" t="n">
        <v>1128299</v>
      </c>
      <c r="D4513" s="90" t="n">
        <v>44334</v>
      </c>
      <c r="E4513" s="88" t="s">
        <v>34</v>
      </c>
      <c r="F4513" s="88" t="s">
        <v>35</v>
      </c>
      <c r="G4513" s="88" t="s">
        <v>146</v>
      </c>
      <c r="H4513" s="91" t="s">
        <v>16</v>
      </c>
      <c r="I4513" s="92" t="n">
        <v>55</v>
      </c>
      <c r="J4513" s="93" t="n">
        <v>225</v>
      </c>
      <c r="K4513" s="94" t="n">
        <f aca="false">I4513 * J4513</f>
        <v>12375</v>
      </c>
      <c r="L4513" s="94" t="n">
        <f aca="false">K4513 *M4513</f>
        <v>2475</v>
      </c>
      <c r="M4513" s="95" t="n">
        <v>0.2</v>
      </c>
      <c r="N4513" s="88" t="s">
        <v>31</v>
      </c>
      <c r="O4513" s="91" t="s">
        <v>218</v>
      </c>
      <c r="P4513" s="0" t="str">
        <f aca="false">RIGHT(H4513,LEN(H4513) - FIND(" ", H4513))</f>
        <v>Apparel</v>
      </c>
    </row>
    <row r="4514" customFormat="false" ht="14.25" hidden="false" customHeight="true" outlineLevel="0" collapsed="false">
      <c r="B4514" s="88" t="s">
        <v>37</v>
      </c>
      <c r="C4514" s="89" t="n">
        <v>1128299</v>
      </c>
      <c r="D4514" s="90" t="n">
        <v>44334</v>
      </c>
      <c r="E4514" s="88" t="s">
        <v>34</v>
      </c>
      <c r="F4514" s="88" t="s">
        <v>35</v>
      </c>
      <c r="G4514" s="88" t="s">
        <v>146</v>
      </c>
      <c r="H4514" s="91" t="s">
        <v>38</v>
      </c>
      <c r="I4514" s="92" t="n">
        <v>70</v>
      </c>
      <c r="J4514" s="93" t="n">
        <v>575</v>
      </c>
      <c r="K4514" s="94" t="n">
        <f aca="false">I4514 * J4514</f>
        <v>40250</v>
      </c>
      <c r="L4514" s="94" t="n">
        <f aca="false">K4514 *M4514</f>
        <v>18112.5</v>
      </c>
      <c r="M4514" s="95" t="n">
        <v>0.45</v>
      </c>
      <c r="N4514" s="88" t="s">
        <v>31</v>
      </c>
      <c r="O4514" s="91" t="s">
        <v>219</v>
      </c>
      <c r="P4514" s="0" t="str">
        <f aca="false">RIGHT(H4514,LEN(H4514) - FIND(" ", H4514))</f>
        <v>Apparel</v>
      </c>
    </row>
    <row r="4515" customFormat="false" ht="14.25" hidden="false" customHeight="true" outlineLevel="0" collapsed="false">
      <c r="B4515" s="88" t="s">
        <v>43</v>
      </c>
      <c r="C4515" s="89" t="n">
        <v>1128299</v>
      </c>
      <c r="D4515" s="90" t="n">
        <v>44334</v>
      </c>
      <c r="E4515" s="88" t="s">
        <v>40</v>
      </c>
      <c r="F4515" s="88" t="s">
        <v>109</v>
      </c>
      <c r="G4515" s="88" t="s">
        <v>136</v>
      </c>
      <c r="H4515" s="91" t="s">
        <v>32</v>
      </c>
      <c r="I4515" s="92" t="n">
        <v>45</v>
      </c>
      <c r="J4515" s="93" t="n">
        <v>550</v>
      </c>
      <c r="K4515" s="94" t="n">
        <f aca="false">I4515 * J4515</f>
        <v>24750</v>
      </c>
      <c r="L4515" s="94" t="n">
        <f aca="false">K4515 *M4515</f>
        <v>9900</v>
      </c>
      <c r="M4515" s="95" t="n">
        <v>0.4</v>
      </c>
      <c r="N4515" s="88" t="s">
        <v>14</v>
      </c>
      <c r="O4515" s="91" t="s">
        <v>218</v>
      </c>
      <c r="P4515" s="0" t="str">
        <f aca="false">RIGHT(H4515,LEN(H4515) - FIND(" ", H4515))</f>
        <v>Street Footwear</v>
      </c>
    </row>
    <row r="4516" customFormat="false" ht="14.25" hidden="false" customHeight="true" outlineLevel="0" collapsed="false">
      <c r="B4516" s="88" t="s">
        <v>43</v>
      </c>
      <c r="C4516" s="89" t="n">
        <v>1128299</v>
      </c>
      <c r="D4516" s="90" t="n">
        <v>44334</v>
      </c>
      <c r="E4516" s="88" t="s">
        <v>40</v>
      </c>
      <c r="F4516" s="88" t="s">
        <v>109</v>
      </c>
      <c r="G4516" s="88" t="s">
        <v>136</v>
      </c>
      <c r="H4516" s="91" t="s">
        <v>24</v>
      </c>
      <c r="I4516" s="92" t="n">
        <v>50</v>
      </c>
      <c r="J4516" s="93" t="n">
        <v>400</v>
      </c>
      <c r="K4516" s="94" t="n">
        <f aca="false">I4516 * J4516</f>
        <v>20000</v>
      </c>
      <c r="L4516" s="94" t="n">
        <f aca="false">K4516 *M4516</f>
        <v>8000</v>
      </c>
      <c r="M4516" s="95" t="n">
        <v>0.4</v>
      </c>
      <c r="N4516" s="88" t="s">
        <v>14</v>
      </c>
      <c r="O4516" s="91" t="s">
        <v>218</v>
      </c>
      <c r="P4516" s="0" t="str">
        <f aca="false">RIGHT(H4516,LEN(H4516) - FIND(" ", H4516))</f>
        <v>Athletic Footwear</v>
      </c>
    </row>
    <row r="4517" customFormat="false" ht="14.25" hidden="false" customHeight="true" outlineLevel="0" collapsed="false">
      <c r="B4517" s="88" t="s">
        <v>43</v>
      </c>
      <c r="C4517" s="89" t="n">
        <v>1128299</v>
      </c>
      <c r="D4517" s="90" t="n">
        <v>44334</v>
      </c>
      <c r="E4517" s="88" t="s">
        <v>40</v>
      </c>
      <c r="F4517" s="88" t="s">
        <v>109</v>
      </c>
      <c r="G4517" s="88" t="s">
        <v>136</v>
      </c>
      <c r="H4517" s="91" t="s">
        <v>48</v>
      </c>
      <c r="I4517" s="92" t="n">
        <v>50</v>
      </c>
      <c r="J4517" s="93" t="n">
        <v>400</v>
      </c>
      <c r="K4517" s="94" t="n">
        <f aca="false">I4517 * J4517</f>
        <v>20000</v>
      </c>
      <c r="L4517" s="94" t="n">
        <f aca="false">K4517 *M4517</f>
        <v>8000</v>
      </c>
      <c r="M4517" s="95" t="n">
        <v>0.4</v>
      </c>
      <c r="N4517" s="88" t="s">
        <v>14</v>
      </c>
      <c r="O4517" s="91" t="s">
        <v>219</v>
      </c>
      <c r="P4517" s="0" t="str">
        <f aca="false">RIGHT(H4517,LEN(H4517) - FIND(" ", H4517))</f>
        <v>Street Footwear</v>
      </c>
    </row>
    <row r="4518" customFormat="false" ht="14.25" hidden="false" customHeight="true" outlineLevel="0" collapsed="false">
      <c r="B4518" s="88" t="s">
        <v>43</v>
      </c>
      <c r="C4518" s="89" t="n">
        <v>1128299</v>
      </c>
      <c r="D4518" s="90" t="n">
        <v>44334</v>
      </c>
      <c r="E4518" s="88" t="s">
        <v>40</v>
      </c>
      <c r="F4518" s="88" t="s">
        <v>109</v>
      </c>
      <c r="G4518" s="88" t="s">
        <v>136</v>
      </c>
      <c r="H4518" s="91" t="s">
        <v>44</v>
      </c>
      <c r="I4518" s="92" t="n">
        <v>45</v>
      </c>
      <c r="J4518" s="93" t="n">
        <v>325</v>
      </c>
      <c r="K4518" s="94" t="n">
        <f aca="false">I4518 * J4518</f>
        <v>14625</v>
      </c>
      <c r="L4518" s="94" t="n">
        <f aca="false">K4518 *M4518</f>
        <v>5850</v>
      </c>
      <c r="M4518" s="95" t="n">
        <v>0.4</v>
      </c>
      <c r="N4518" s="88" t="s">
        <v>14</v>
      </c>
      <c r="O4518" s="91" t="s">
        <v>219</v>
      </c>
      <c r="P4518" s="0" t="str">
        <f aca="false">RIGHT(H4518,LEN(H4518) - FIND(" ", H4518))</f>
        <v>Athletic Footwear</v>
      </c>
    </row>
    <row r="4519" customFormat="false" ht="14.25" hidden="false" customHeight="true" outlineLevel="0" collapsed="false">
      <c r="B4519" s="88" t="s">
        <v>43</v>
      </c>
      <c r="C4519" s="89" t="n">
        <v>1128299</v>
      </c>
      <c r="D4519" s="90" t="n">
        <v>44334</v>
      </c>
      <c r="E4519" s="88" t="s">
        <v>40</v>
      </c>
      <c r="F4519" s="88" t="s">
        <v>109</v>
      </c>
      <c r="G4519" s="88" t="s">
        <v>136</v>
      </c>
      <c r="H4519" s="91" t="s">
        <v>16</v>
      </c>
      <c r="I4519" s="92" t="n">
        <v>40</v>
      </c>
      <c r="J4519" s="93" t="n">
        <v>225</v>
      </c>
      <c r="K4519" s="94" t="n">
        <f aca="false">I4519 * J4519</f>
        <v>9000</v>
      </c>
      <c r="L4519" s="94" t="n">
        <f aca="false">K4519 *M4519</f>
        <v>4050</v>
      </c>
      <c r="M4519" s="95" t="n">
        <v>0.45</v>
      </c>
      <c r="N4519" s="88" t="s">
        <v>14</v>
      </c>
      <c r="O4519" s="91" t="s">
        <v>218</v>
      </c>
      <c r="P4519" s="0" t="str">
        <f aca="false">RIGHT(H4519,LEN(H4519) - FIND(" ", H4519))</f>
        <v>Apparel</v>
      </c>
    </row>
    <row r="4520" customFormat="false" ht="14.25" hidden="false" customHeight="true" outlineLevel="0" collapsed="false">
      <c r="B4520" s="88" t="s">
        <v>43</v>
      </c>
      <c r="C4520" s="89" t="n">
        <v>1128299</v>
      </c>
      <c r="D4520" s="90" t="n">
        <v>44334</v>
      </c>
      <c r="E4520" s="88" t="s">
        <v>40</v>
      </c>
      <c r="F4520" s="88" t="s">
        <v>109</v>
      </c>
      <c r="G4520" s="88" t="s">
        <v>136</v>
      </c>
      <c r="H4520" s="91" t="s">
        <v>38</v>
      </c>
      <c r="I4520" s="92" t="n">
        <v>65</v>
      </c>
      <c r="J4520" s="93" t="n">
        <v>575</v>
      </c>
      <c r="K4520" s="94" t="n">
        <f aca="false">I4520 * J4520</f>
        <v>37375</v>
      </c>
      <c r="L4520" s="94" t="n">
        <f aca="false">K4520 *M4520</f>
        <v>13081.25</v>
      </c>
      <c r="M4520" s="95" t="n">
        <v>0.35</v>
      </c>
      <c r="N4520" s="88" t="s">
        <v>23</v>
      </c>
      <c r="O4520" s="91" t="s">
        <v>219</v>
      </c>
      <c r="P4520" s="0" t="str">
        <f aca="false">RIGHT(H4520,LEN(H4520) - FIND(" ", H4520))</f>
        <v>Apparel</v>
      </c>
    </row>
    <row r="4521" customFormat="false" ht="14.25" hidden="false" customHeight="true" outlineLevel="0" collapsed="false">
      <c r="B4521" s="88" t="s">
        <v>43</v>
      </c>
      <c r="C4521" s="89" t="n">
        <v>1185732</v>
      </c>
      <c r="D4521" s="90" t="n">
        <v>44334</v>
      </c>
      <c r="E4521" s="88" t="s">
        <v>26</v>
      </c>
      <c r="F4521" s="88" t="s">
        <v>163</v>
      </c>
      <c r="G4521" s="88" t="s">
        <v>171</v>
      </c>
      <c r="H4521" s="91" t="s">
        <v>32</v>
      </c>
      <c r="I4521" s="92" t="n">
        <v>60</v>
      </c>
      <c r="J4521" s="93" t="n">
        <v>595</v>
      </c>
      <c r="K4521" s="94" t="n">
        <f aca="false">I4521 * J4521</f>
        <v>35700</v>
      </c>
      <c r="L4521" s="94" t="n">
        <f aca="false">K4521 *M4521</f>
        <v>14280</v>
      </c>
      <c r="M4521" s="95" t="n">
        <v>0.4</v>
      </c>
      <c r="N4521" s="88" t="s">
        <v>14</v>
      </c>
      <c r="O4521" s="91" t="s">
        <v>218</v>
      </c>
      <c r="P4521" s="0" t="str">
        <f aca="false">RIGHT(H4521,LEN(H4521) - FIND(" ", H4521))</f>
        <v>Street Footwear</v>
      </c>
    </row>
    <row r="4522" customFormat="false" ht="14.25" hidden="false" customHeight="true" outlineLevel="0" collapsed="false">
      <c r="B4522" s="88" t="s">
        <v>43</v>
      </c>
      <c r="C4522" s="89" t="n">
        <v>1185732</v>
      </c>
      <c r="D4522" s="90" t="n">
        <v>44334</v>
      </c>
      <c r="E4522" s="88" t="s">
        <v>26</v>
      </c>
      <c r="F4522" s="88" t="s">
        <v>163</v>
      </c>
      <c r="G4522" s="88" t="s">
        <v>171</v>
      </c>
      <c r="H4522" s="91" t="s">
        <v>24</v>
      </c>
      <c r="I4522" s="92" t="n">
        <v>40</v>
      </c>
      <c r="J4522" s="93" t="n">
        <v>300</v>
      </c>
      <c r="K4522" s="94" t="n">
        <f aca="false">I4522 * J4522</f>
        <v>12000</v>
      </c>
      <c r="L4522" s="94" t="n">
        <f aca="false">K4522 *M4522</f>
        <v>4800</v>
      </c>
      <c r="M4522" s="95" t="n">
        <v>0.4</v>
      </c>
      <c r="N4522" s="88" t="s">
        <v>14</v>
      </c>
      <c r="O4522" s="91" t="s">
        <v>218</v>
      </c>
      <c r="P4522" s="0" t="str">
        <f aca="false">RIGHT(H4522,LEN(H4522) - FIND(" ", H4522))</f>
        <v>Athletic Footwear</v>
      </c>
    </row>
    <row r="4523" customFormat="false" ht="14.25" hidden="false" customHeight="true" outlineLevel="0" collapsed="false">
      <c r="B4523" s="88" t="s">
        <v>43</v>
      </c>
      <c r="C4523" s="89" t="n">
        <v>1185732</v>
      </c>
      <c r="D4523" s="90" t="n">
        <v>44334</v>
      </c>
      <c r="E4523" s="88" t="s">
        <v>26</v>
      </c>
      <c r="F4523" s="88" t="s">
        <v>163</v>
      </c>
      <c r="G4523" s="88" t="s">
        <v>171</v>
      </c>
      <c r="H4523" s="91" t="s">
        <v>48</v>
      </c>
      <c r="I4523" s="92" t="n">
        <v>35</v>
      </c>
      <c r="J4523" s="93" t="n">
        <v>275</v>
      </c>
      <c r="K4523" s="94" t="n">
        <f aca="false">I4523 * J4523</f>
        <v>9625</v>
      </c>
      <c r="L4523" s="94" t="n">
        <f aca="false">K4523 *M4523</f>
        <v>3850</v>
      </c>
      <c r="M4523" s="95" t="n">
        <v>0.4</v>
      </c>
      <c r="N4523" s="88" t="s">
        <v>14</v>
      </c>
      <c r="O4523" s="91" t="s">
        <v>219</v>
      </c>
      <c r="P4523" s="0" t="str">
        <f aca="false">RIGHT(H4523,LEN(H4523) - FIND(" ", H4523))</f>
        <v>Street Footwear</v>
      </c>
    </row>
    <row r="4524" customFormat="false" ht="14.25" hidden="false" customHeight="true" outlineLevel="0" collapsed="false">
      <c r="B4524" s="88" t="s">
        <v>43</v>
      </c>
      <c r="C4524" s="89" t="n">
        <v>1185732</v>
      </c>
      <c r="D4524" s="90" t="n">
        <v>44334</v>
      </c>
      <c r="E4524" s="88" t="s">
        <v>26</v>
      </c>
      <c r="F4524" s="88" t="s">
        <v>163</v>
      </c>
      <c r="G4524" s="88" t="s">
        <v>171</v>
      </c>
      <c r="H4524" s="91" t="s">
        <v>44</v>
      </c>
      <c r="I4524" s="92" t="n">
        <v>35</v>
      </c>
      <c r="J4524" s="93" t="n">
        <v>200</v>
      </c>
      <c r="K4524" s="94" t="n">
        <f aca="false">I4524 * J4524</f>
        <v>7000</v>
      </c>
      <c r="L4524" s="94" t="n">
        <f aca="false">K4524 *M4524</f>
        <v>2800</v>
      </c>
      <c r="M4524" s="95" t="n">
        <v>0.4</v>
      </c>
      <c r="N4524" s="88" t="s">
        <v>14</v>
      </c>
      <c r="O4524" s="91" t="s">
        <v>219</v>
      </c>
      <c r="P4524" s="0" t="str">
        <f aca="false">RIGHT(H4524,LEN(H4524) - FIND(" ", H4524))</f>
        <v>Athletic Footwear</v>
      </c>
    </row>
    <row r="4525" customFormat="false" ht="14.25" hidden="false" customHeight="true" outlineLevel="0" collapsed="false">
      <c r="B4525" s="88" t="s">
        <v>43</v>
      </c>
      <c r="C4525" s="89" t="n">
        <v>1185732</v>
      </c>
      <c r="D4525" s="90" t="n">
        <v>44334</v>
      </c>
      <c r="E4525" s="88" t="s">
        <v>26</v>
      </c>
      <c r="F4525" s="88" t="s">
        <v>163</v>
      </c>
      <c r="G4525" s="88" t="s">
        <v>171</v>
      </c>
      <c r="H4525" s="91" t="s">
        <v>16</v>
      </c>
      <c r="I4525" s="92" t="n">
        <v>45</v>
      </c>
      <c r="J4525" s="93" t="n">
        <v>225</v>
      </c>
      <c r="K4525" s="94" t="n">
        <f aca="false">I4525 * J4525</f>
        <v>10125</v>
      </c>
      <c r="L4525" s="94" t="n">
        <f aca="false">K4525 *M4525</f>
        <v>4050</v>
      </c>
      <c r="M4525" s="95" t="n">
        <v>0.4</v>
      </c>
      <c r="N4525" s="88" t="s">
        <v>14</v>
      </c>
      <c r="O4525" s="91" t="s">
        <v>218</v>
      </c>
      <c r="P4525" s="0" t="str">
        <f aca="false">RIGHT(H4525,LEN(H4525) - FIND(" ", H4525))</f>
        <v>Apparel</v>
      </c>
    </row>
    <row r="4526" customFormat="false" ht="14.25" hidden="false" customHeight="true" outlineLevel="0" collapsed="false">
      <c r="B4526" s="88" t="s">
        <v>43</v>
      </c>
      <c r="C4526" s="89" t="n">
        <v>1185732</v>
      </c>
      <c r="D4526" s="90" t="n">
        <v>44334</v>
      </c>
      <c r="E4526" s="88" t="s">
        <v>26</v>
      </c>
      <c r="F4526" s="88" t="s">
        <v>163</v>
      </c>
      <c r="G4526" s="88" t="s">
        <v>171</v>
      </c>
      <c r="H4526" s="91" t="s">
        <v>38</v>
      </c>
      <c r="I4526" s="92" t="n">
        <v>55</v>
      </c>
      <c r="J4526" s="93" t="n">
        <v>350</v>
      </c>
      <c r="K4526" s="94" t="n">
        <f aca="false">I4526 * J4526</f>
        <v>19250</v>
      </c>
      <c r="L4526" s="94" t="n">
        <f aca="false">K4526 *M4526</f>
        <v>7700</v>
      </c>
      <c r="M4526" s="95" t="n">
        <v>0.4</v>
      </c>
      <c r="N4526" s="88" t="s">
        <v>14</v>
      </c>
      <c r="O4526" s="91" t="s">
        <v>219</v>
      </c>
      <c r="P4526" s="0" t="str">
        <f aca="false">RIGHT(H4526,LEN(H4526) - FIND(" ", H4526))</f>
        <v>Apparel</v>
      </c>
    </row>
    <row r="4527" customFormat="false" ht="14.25" hidden="false" customHeight="true" outlineLevel="0" collapsed="false">
      <c r="B4527" s="88" t="s">
        <v>22</v>
      </c>
      <c r="C4527" s="89" t="n">
        <v>1189833</v>
      </c>
      <c r="D4527" s="90" t="n">
        <v>44334</v>
      </c>
      <c r="E4527" s="88" t="s">
        <v>18</v>
      </c>
      <c r="F4527" s="88" t="s">
        <v>19</v>
      </c>
      <c r="G4527" s="88" t="s">
        <v>129</v>
      </c>
      <c r="H4527" s="91" t="s">
        <v>38</v>
      </c>
      <c r="I4527" s="92" t="n">
        <v>62</v>
      </c>
      <c r="J4527" s="93" t="n">
        <v>176</v>
      </c>
      <c r="K4527" s="94" t="n">
        <f aca="false">I4527 * J4527</f>
        <v>10912</v>
      </c>
      <c r="L4527" s="94" t="n">
        <f aca="false">K4527 *M4527</f>
        <v>3819.2</v>
      </c>
      <c r="M4527" s="95" t="n">
        <v>0.35</v>
      </c>
      <c r="N4527" s="88" t="s">
        <v>23</v>
      </c>
      <c r="O4527" s="91" t="s">
        <v>219</v>
      </c>
      <c r="P4527" s="0" t="str">
        <f aca="false">RIGHT(H4527,LEN(H4527) - FIND(" ", H4527))</f>
        <v>Apparel</v>
      </c>
    </row>
    <row r="4528" customFormat="false" ht="14.25" hidden="false" customHeight="true" outlineLevel="0" collapsed="false">
      <c r="B4528" s="88" t="s">
        <v>30</v>
      </c>
      <c r="C4528" s="89" t="n">
        <v>1197831</v>
      </c>
      <c r="D4528" s="90" t="n">
        <v>44334</v>
      </c>
      <c r="E4528" s="88" t="s">
        <v>40</v>
      </c>
      <c r="F4528" s="88" t="s">
        <v>155</v>
      </c>
      <c r="G4528" s="88" t="s">
        <v>122</v>
      </c>
      <c r="H4528" s="91" t="s">
        <v>44</v>
      </c>
      <c r="I4528" s="92" t="n">
        <v>54</v>
      </c>
      <c r="J4528" s="93" t="n">
        <v>149</v>
      </c>
      <c r="K4528" s="94" t="n">
        <f aca="false">I4528 * J4528</f>
        <v>8046</v>
      </c>
      <c r="L4528" s="94" t="n">
        <f aca="false">K4528 *M4528</f>
        <v>5551.74</v>
      </c>
      <c r="M4528" s="95" t="n">
        <v>0.69</v>
      </c>
      <c r="N4528" s="88" t="s">
        <v>23</v>
      </c>
      <c r="O4528" s="91" t="s">
        <v>219</v>
      </c>
      <c r="P4528" s="0" t="str">
        <f aca="false">RIGHT(H4528,LEN(H4528) - FIND(" ", H4528))</f>
        <v>Athletic Footwear</v>
      </c>
    </row>
    <row r="4529" customFormat="false" ht="14.25" hidden="false" customHeight="true" outlineLevel="0" collapsed="false">
      <c r="B4529" s="88" t="s">
        <v>37</v>
      </c>
      <c r="C4529" s="89" t="n">
        <v>1128299</v>
      </c>
      <c r="D4529" s="90" t="n">
        <v>44334</v>
      </c>
      <c r="E4529" s="88" t="s">
        <v>34</v>
      </c>
      <c r="F4529" s="88" t="s">
        <v>35</v>
      </c>
      <c r="G4529" s="88" t="s">
        <v>146</v>
      </c>
      <c r="H4529" s="91" t="s">
        <v>32</v>
      </c>
      <c r="I4529" s="92" t="n">
        <v>58</v>
      </c>
      <c r="J4529" s="93" t="n">
        <v>155</v>
      </c>
      <c r="K4529" s="94" t="n">
        <f aca="false">I4529 * J4529</f>
        <v>8990</v>
      </c>
      <c r="L4529" s="94" t="n">
        <f aca="false">K4529 *M4529</f>
        <v>3865.7</v>
      </c>
      <c r="M4529" s="95" t="n">
        <v>0.43</v>
      </c>
      <c r="N4529" s="88" t="s">
        <v>23</v>
      </c>
      <c r="O4529" s="91" t="s">
        <v>218</v>
      </c>
      <c r="P4529" s="0" t="str">
        <f aca="false">RIGHT(H4529,LEN(H4529) - FIND(" ", H4529))</f>
        <v>Street Footwear</v>
      </c>
    </row>
    <row r="4530" customFormat="false" ht="14.25" hidden="false" customHeight="true" outlineLevel="0" collapsed="false">
      <c r="B4530" s="88" t="s">
        <v>37</v>
      </c>
      <c r="C4530" s="89" t="n">
        <v>1128299</v>
      </c>
      <c r="D4530" s="90" t="n">
        <v>44334</v>
      </c>
      <c r="E4530" s="88" t="s">
        <v>34</v>
      </c>
      <c r="F4530" s="88" t="s">
        <v>35</v>
      </c>
      <c r="G4530" s="88" t="s">
        <v>146</v>
      </c>
      <c r="H4530" s="91" t="s">
        <v>24</v>
      </c>
      <c r="I4530" s="92" t="n">
        <v>60</v>
      </c>
      <c r="J4530" s="93" t="n">
        <v>128</v>
      </c>
      <c r="K4530" s="94" t="n">
        <f aca="false">I4530 * J4530</f>
        <v>7680</v>
      </c>
      <c r="L4530" s="94" t="n">
        <f aca="false">K4530 *M4530</f>
        <v>3072</v>
      </c>
      <c r="M4530" s="95" t="n">
        <v>0.4</v>
      </c>
      <c r="N4530" s="88" t="s">
        <v>23</v>
      </c>
      <c r="O4530" s="91" t="s">
        <v>218</v>
      </c>
      <c r="P4530" s="0" t="str">
        <f aca="false">RIGHT(H4530,LEN(H4530) - FIND(" ", H4530))</f>
        <v>Athletic Footwear</v>
      </c>
    </row>
    <row r="4531" customFormat="false" ht="14.25" hidden="false" customHeight="true" outlineLevel="0" collapsed="false">
      <c r="B4531" s="88" t="s">
        <v>37</v>
      </c>
      <c r="C4531" s="89" t="n">
        <v>1128299</v>
      </c>
      <c r="D4531" s="90" t="n">
        <v>44334</v>
      </c>
      <c r="E4531" s="88" t="s">
        <v>34</v>
      </c>
      <c r="F4531" s="88" t="s">
        <v>35</v>
      </c>
      <c r="G4531" s="88" t="s">
        <v>146</v>
      </c>
      <c r="H4531" s="91" t="s">
        <v>48</v>
      </c>
      <c r="I4531" s="92" t="n">
        <v>59</v>
      </c>
      <c r="J4531" s="93" t="n">
        <v>119</v>
      </c>
      <c r="K4531" s="94" t="n">
        <f aca="false">I4531 * J4531</f>
        <v>7021</v>
      </c>
      <c r="L4531" s="94" t="n">
        <f aca="false">K4531 *M4531</f>
        <v>3159.45</v>
      </c>
      <c r="M4531" s="95" t="n">
        <v>0.45</v>
      </c>
      <c r="N4531" s="88" t="s">
        <v>23</v>
      </c>
      <c r="O4531" s="91" t="s">
        <v>219</v>
      </c>
      <c r="P4531" s="0" t="str">
        <f aca="false">RIGHT(H4531,LEN(H4531) - FIND(" ", H4531))</f>
        <v>Street Footwear</v>
      </c>
    </row>
    <row r="4532" customFormat="false" ht="14.25" hidden="false" customHeight="true" outlineLevel="0" collapsed="false">
      <c r="B4532" s="88" t="s">
        <v>37</v>
      </c>
      <c r="C4532" s="89" t="n">
        <v>1128299</v>
      </c>
      <c r="D4532" s="90" t="n">
        <v>44334</v>
      </c>
      <c r="E4532" s="88" t="s">
        <v>34</v>
      </c>
      <c r="F4532" s="88" t="s">
        <v>35</v>
      </c>
      <c r="G4532" s="88" t="s">
        <v>146</v>
      </c>
      <c r="H4532" s="91" t="s">
        <v>44</v>
      </c>
      <c r="I4532" s="92" t="n">
        <v>59</v>
      </c>
      <c r="J4532" s="93" t="n">
        <v>88</v>
      </c>
      <c r="K4532" s="94" t="n">
        <f aca="false">I4532 * J4532</f>
        <v>5192</v>
      </c>
      <c r="L4532" s="94" t="n">
        <f aca="false">K4532 *M4532</f>
        <v>2232.56</v>
      </c>
      <c r="M4532" s="95" t="n">
        <v>0.43</v>
      </c>
      <c r="N4532" s="88" t="s">
        <v>23</v>
      </c>
      <c r="O4532" s="91" t="s">
        <v>219</v>
      </c>
      <c r="P4532" s="0" t="str">
        <f aca="false">RIGHT(H4532,LEN(H4532) - FIND(" ", H4532))</f>
        <v>Athletic Footwear</v>
      </c>
    </row>
    <row r="4533" customFormat="false" ht="14.25" hidden="false" customHeight="true" outlineLevel="0" collapsed="false">
      <c r="B4533" s="88" t="s">
        <v>37</v>
      </c>
      <c r="C4533" s="89" t="n">
        <v>1128299</v>
      </c>
      <c r="D4533" s="90" t="n">
        <v>44334</v>
      </c>
      <c r="E4533" s="88" t="s">
        <v>34</v>
      </c>
      <c r="F4533" s="88" t="s">
        <v>35</v>
      </c>
      <c r="G4533" s="88" t="s">
        <v>146</v>
      </c>
      <c r="H4533" s="91" t="s">
        <v>16</v>
      </c>
      <c r="I4533" s="92" t="n">
        <v>52</v>
      </c>
      <c r="J4533" s="93" t="n">
        <v>68</v>
      </c>
      <c r="K4533" s="94" t="n">
        <f aca="false">I4533 * J4533</f>
        <v>3536</v>
      </c>
      <c r="L4533" s="94" t="n">
        <f aca="false">K4533 *M4533</f>
        <v>1131.52</v>
      </c>
      <c r="M4533" s="95" t="n">
        <v>0.32</v>
      </c>
      <c r="N4533" s="88" t="s">
        <v>23</v>
      </c>
      <c r="O4533" s="91" t="s">
        <v>218</v>
      </c>
      <c r="P4533" s="0" t="str">
        <f aca="false">RIGHT(H4533,LEN(H4533) - FIND(" ", H4533))</f>
        <v>Apparel</v>
      </c>
    </row>
    <row r="4534" customFormat="false" ht="14.25" hidden="false" customHeight="true" outlineLevel="0" collapsed="false">
      <c r="B4534" s="88" t="s">
        <v>37</v>
      </c>
      <c r="C4534" s="89" t="n">
        <v>1128299</v>
      </c>
      <c r="D4534" s="90" t="n">
        <v>44334</v>
      </c>
      <c r="E4534" s="88" t="s">
        <v>34</v>
      </c>
      <c r="F4534" s="88" t="s">
        <v>35</v>
      </c>
      <c r="G4534" s="88" t="s">
        <v>146</v>
      </c>
      <c r="H4534" s="91" t="s">
        <v>38</v>
      </c>
      <c r="I4534" s="92" t="n">
        <v>67</v>
      </c>
      <c r="J4534" s="93" t="n">
        <v>173</v>
      </c>
      <c r="K4534" s="94" t="n">
        <f aca="false">I4534 * J4534</f>
        <v>11591</v>
      </c>
      <c r="L4534" s="94" t="n">
        <f aca="false">K4534 *M4534</f>
        <v>6722.78</v>
      </c>
      <c r="M4534" s="95" t="n">
        <v>0.58</v>
      </c>
      <c r="N4534" s="88" t="s">
        <v>23</v>
      </c>
      <c r="O4534" s="91" t="s">
        <v>219</v>
      </c>
      <c r="P4534" s="0" t="str">
        <f aca="false">RIGHT(H4534,LEN(H4534) - FIND(" ", H4534))</f>
        <v>Apparel</v>
      </c>
    </row>
    <row r="4535" customFormat="false" ht="14.25" hidden="false" customHeight="true" outlineLevel="0" collapsed="false">
      <c r="B4535" s="88" t="s">
        <v>43</v>
      </c>
      <c r="C4535" s="89" t="n">
        <v>1128299</v>
      </c>
      <c r="D4535" s="90" t="n">
        <v>44334</v>
      </c>
      <c r="E4535" s="88" t="s">
        <v>40</v>
      </c>
      <c r="F4535" s="88" t="s">
        <v>109</v>
      </c>
      <c r="G4535" s="88" t="s">
        <v>136</v>
      </c>
      <c r="H4535" s="91" t="s">
        <v>32</v>
      </c>
      <c r="I4535" s="92" t="n">
        <v>43</v>
      </c>
      <c r="J4535" s="93" t="n">
        <v>160</v>
      </c>
      <c r="K4535" s="94" t="n">
        <f aca="false">I4535 * J4535</f>
        <v>6880</v>
      </c>
      <c r="L4535" s="94" t="n">
        <f aca="false">K4535 *M4535</f>
        <v>3646.4</v>
      </c>
      <c r="M4535" s="95" t="n">
        <v>0.53</v>
      </c>
      <c r="N4535" s="88" t="s">
        <v>23</v>
      </c>
      <c r="O4535" s="91" t="s">
        <v>218</v>
      </c>
      <c r="P4535" s="0" t="str">
        <f aca="false">RIGHT(H4535,LEN(H4535) - FIND(" ", H4535))</f>
        <v>Street Footwear</v>
      </c>
    </row>
    <row r="4536" customFormat="false" ht="14.25" hidden="false" customHeight="true" outlineLevel="0" collapsed="false">
      <c r="B4536" s="88" t="s">
        <v>43</v>
      </c>
      <c r="C4536" s="89" t="n">
        <v>1128299</v>
      </c>
      <c r="D4536" s="90" t="n">
        <v>44334</v>
      </c>
      <c r="E4536" s="88" t="s">
        <v>40</v>
      </c>
      <c r="F4536" s="88" t="s">
        <v>109</v>
      </c>
      <c r="G4536" s="88" t="s">
        <v>136</v>
      </c>
      <c r="H4536" s="91" t="s">
        <v>24</v>
      </c>
      <c r="I4536" s="92" t="n">
        <v>47</v>
      </c>
      <c r="J4536" s="93" t="n">
        <v>100</v>
      </c>
      <c r="K4536" s="94" t="n">
        <f aca="false">I4536 * J4536</f>
        <v>4700</v>
      </c>
      <c r="L4536" s="94" t="n">
        <f aca="false">K4536 *M4536</f>
        <v>2444</v>
      </c>
      <c r="M4536" s="95" t="n">
        <v>0.52</v>
      </c>
      <c r="N4536" s="88" t="s">
        <v>23</v>
      </c>
      <c r="O4536" s="91" t="s">
        <v>218</v>
      </c>
      <c r="P4536" s="0" t="str">
        <f aca="false">RIGHT(H4536,LEN(H4536) - FIND(" ", H4536))</f>
        <v>Athletic Footwear</v>
      </c>
    </row>
    <row r="4537" customFormat="false" ht="14.25" hidden="false" customHeight="true" outlineLevel="0" collapsed="false">
      <c r="B4537" s="88" t="s">
        <v>43</v>
      </c>
      <c r="C4537" s="89" t="n">
        <v>1128299</v>
      </c>
      <c r="D4537" s="90" t="n">
        <v>44334</v>
      </c>
      <c r="E4537" s="88" t="s">
        <v>40</v>
      </c>
      <c r="F4537" s="88" t="s">
        <v>109</v>
      </c>
      <c r="G4537" s="88" t="s">
        <v>136</v>
      </c>
      <c r="H4537" s="91" t="s">
        <v>48</v>
      </c>
      <c r="I4537" s="92" t="n">
        <v>49</v>
      </c>
      <c r="J4537" s="93" t="n">
        <v>112</v>
      </c>
      <c r="K4537" s="94" t="n">
        <f aca="false">I4537 * J4537</f>
        <v>5488</v>
      </c>
      <c r="L4537" s="94" t="n">
        <f aca="false">K4537 *M4537</f>
        <v>2798.88</v>
      </c>
      <c r="M4537" s="95" t="n">
        <v>0.51</v>
      </c>
      <c r="N4537" s="88" t="s">
        <v>23</v>
      </c>
      <c r="O4537" s="91" t="s">
        <v>219</v>
      </c>
      <c r="P4537" s="0" t="str">
        <f aca="false">RIGHT(H4537,LEN(H4537) - FIND(" ", H4537))</f>
        <v>Street Footwear</v>
      </c>
    </row>
    <row r="4538" customFormat="false" ht="14.25" hidden="false" customHeight="true" outlineLevel="0" collapsed="false">
      <c r="B4538" s="88" t="s">
        <v>43</v>
      </c>
      <c r="C4538" s="89" t="n">
        <v>1128299</v>
      </c>
      <c r="D4538" s="90" t="n">
        <v>44334</v>
      </c>
      <c r="E4538" s="88" t="s">
        <v>40</v>
      </c>
      <c r="F4538" s="88" t="s">
        <v>109</v>
      </c>
      <c r="G4538" s="88" t="s">
        <v>136</v>
      </c>
      <c r="H4538" s="91" t="s">
        <v>44</v>
      </c>
      <c r="I4538" s="92" t="n">
        <v>44</v>
      </c>
      <c r="J4538" s="93" t="n">
        <v>85</v>
      </c>
      <c r="K4538" s="94" t="n">
        <f aca="false">I4538 * J4538</f>
        <v>3740</v>
      </c>
      <c r="L4538" s="94" t="n">
        <f aca="false">K4538 *M4538</f>
        <v>1907.4</v>
      </c>
      <c r="M4538" s="95" t="n">
        <v>0.51</v>
      </c>
      <c r="N4538" s="88" t="s">
        <v>23</v>
      </c>
      <c r="O4538" s="91" t="s">
        <v>219</v>
      </c>
      <c r="P4538" s="0" t="str">
        <f aca="false">RIGHT(H4538,LEN(H4538) - FIND(" ", H4538))</f>
        <v>Athletic Footwear</v>
      </c>
    </row>
    <row r="4539" customFormat="false" ht="14.25" hidden="false" customHeight="true" outlineLevel="0" collapsed="false">
      <c r="B4539" s="88" t="s">
        <v>43</v>
      </c>
      <c r="C4539" s="89" t="n">
        <v>1128299</v>
      </c>
      <c r="D4539" s="90" t="n">
        <v>44334</v>
      </c>
      <c r="E4539" s="88" t="s">
        <v>40</v>
      </c>
      <c r="F4539" s="88" t="s">
        <v>109</v>
      </c>
      <c r="G4539" s="88" t="s">
        <v>136</v>
      </c>
      <c r="H4539" s="91" t="s">
        <v>16</v>
      </c>
      <c r="I4539" s="92" t="n">
        <v>36</v>
      </c>
      <c r="J4539" s="93" t="n">
        <v>65</v>
      </c>
      <c r="K4539" s="94" t="n">
        <f aca="false">I4539 * J4539</f>
        <v>2340</v>
      </c>
      <c r="L4539" s="94" t="n">
        <f aca="false">K4539 *M4539</f>
        <v>1380.6</v>
      </c>
      <c r="M4539" s="95" t="n">
        <v>0.59</v>
      </c>
      <c r="N4539" s="88" t="s">
        <v>23</v>
      </c>
      <c r="O4539" s="91" t="s">
        <v>218</v>
      </c>
      <c r="P4539" s="0" t="str">
        <f aca="false">RIGHT(H4539,LEN(H4539) - FIND(" ", H4539))</f>
        <v>Apparel</v>
      </c>
    </row>
    <row r="4540" customFormat="false" ht="14.25" hidden="false" customHeight="true" outlineLevel="0" collapsed="false">
      <c r="B4540" s="88" t="s">
        <v>43</v>
      </c>
      <c r="C4540" s="89" t="n">
        <v>1128299</v>
      </c>
      <c r="D4540" s="90" t="n">
        <v>44334</v>
      </c>
      <c r="E4540" s="88" t="s">
        <v>40</v>
      </c>
      <c r="F4540" s="88" t="s">
        <v>109</v>
      </c>
      <c r="G4540" s="88" t="s">
        <v>136</v>
      </c>
      <c r="H4540" s="91" t="s">
        <v>38</v>
      </c>
      <c r="I4540" s="92" t="n">
        <v>59</v>
      </c>
      <c r="J4540" s="93" t="n">
        <v>167</v>
      </c>
      <c r="K4540" s="94" t="n">
        <f aca="false">I4540 * J4540</f>
        <v>9853</v>
      </c>
      <c r="L4540" s="94" t="n">
        <f aca="false">K4540 *M4540</f>
        <v>4433.85</v>
      </c>
      <c r="M4540" s="95" t="n">
        <v>0.45</v>
      </c>
      <c r="N4540" s="88" t="s">
        <v>23</v>
      </c>
      <c r="O4540" s="91" t="s">
        <v>219</v>
      </c>
      <c r="P4540" s="0" t="str">
        <f aca="false">RIGHT(H4540,LEN(H4540) - FIND(" ", H4540))</f>
        <v>Apparel</v>
      </c>
    </row>
    <row r="4541" customFormat="false" ht="14.25" hidden="false" customHeight="true" outlineLevel="0" collapsed="false">
      <c r="B4541" s="88" t="s">
        <v>43</v>
      </c>
      <c r="C4541" s="89" t="n">
        <v>1185732</v>
      </c>
      <c r="D4541" s="90" t="n">
        <v>44334</v>
      </c>
      <c r="E4541" s="88" t="s">
        <v>26</v>
      </c>
      <c r="F4541" s="88" t="s">
        <v>163</v>
      </c>
      <c r="G4541" s="88" t="s">
        <v>171</v>
      </c>
      <c r="H4541" s="91" t="s">
        <v>32</v>
      </c>
      <c r="I4541" s="92" t="n">
        <v>58</v>
      </c>
      <c r="J4541" s="93" t="n">
        <v>179</v>
      </c>
      <c r="K4541" s="94" t="n">
        <f aca="false">I4541 * J4541</f>
        <v>10382</v>
      </c>
      <c r="L4541" s="94" t="n">
        <f aca="false">K4541 *M4541</f>
        <v>5398.64</v>
      </c>
      <c r="M4541" s="95" t="n">
        <v>0.52</v>
      </c>
      <c r="N4541" s="88" t="s">
        <v>23</v>
      </c>
      <c r="O4541" s="91" t="s">
        <v>218</v>
      </c>
      <c r="P4541" s="0" t="str">
        <f aca="false">RIGHT(H4541,LEN(H4541) - FIND(" ", H4541))</f>
        <v>Street Footwear</v>
      </c>
    </row>
    <row r="4542" customFormat="false" ht="14.25" hidden="false" customHeight="true" outlineLevel="0" collapsed="false">
      <c r="B4542" s="88" t="s">
        <v>43</v>
      </c>
      <c r="C4542" s="89" t="n">
        <v>1185732</v>
      </c>
      <c r="D4542" s="90" t="n">
        <v>44334</v>
      </c>
      <c r="E4542" s="88" t="s">
        <v>26</v>
      </c>
      <c r="F4542" s="88" t="s">
        <v>163</v>
      </c>
      <c r="G4542" s="88" t="s">
        <v>171</v>
      </c>
      <c r="H4542" s="91" t="s">
        <v>24</v>
      </c>
      <c r="I4542" s="92" t="n">
        <v>37</v>
      </c>
      <c r="J4542" s="93" t="n">
        <v>87</v>
      </c>
      <c r="K4542" s="94" t="n">
        <f aca="false">I4542 * J4542</f>
        <v>3219</v>
      </c>
      <c r="L4542" s="94" t="n">
        <f aca="false">K4542 *M4542</f>
        <v>1641.69</v>
      </c>
      <c r="M4542" s="95" t="n">
        <v>0.51</v>
      </c>
      <c r="N4542" s="88" t="s">
        <v>23</v>
      </c>
      <c r="O4542" s="91" t="s">
        <v>218</v>
      </c>
      <c r="P4542" s="0" t="str">
        <f aca="false">RIGHT(H4542,LEN(H4542) - FIND(" ", H4542))</f>
        <v>Athletic Footwear</v>
      </c>
    </row>
    <row r="4543" customFormat="false" ht="14.25" hidden="false" customHeight="true" outlineLevel="0" collapsed="false">
      <c r="B4543" s="88" t="s">
        <v>43</v>
      </c>
      <c r="C4543" s="89" t="n">
        <v>1185732</v>
      </c>
      <c r="D4543" s="90" t="n">
        <v>44334</v>
      </c>
      <c r="E4543" s="88" t="s">
        <v>26</v>
      </c>
      <c r="F4543" s="88" t="s">
        <v>163</v>
      </c>
      <c r="G4543" s="88" t="s">
        <v>171</v>
      </c>
      <c r="H4543" s="91" t="s">
        <v>48</v>
      </c>
      <c r="I4543" s="92" t="n">
        <v>32</v>
      </c>
      <c r="J4543" s="93" t="n">
        <v>77</v>
      </c>
      <c r="K4543" s="94" t="n">
        <f aca="false">I4543 * J4543</f>
        <v>2464</v>
      </c>
      <c r="L4543" s="94" t="n">
        <f aca="false">K4543 *M4543</f>
        <v>1355.2</v>
      </c>
      <c r="M4543" s="95" t="n">
        <v>0.55</v>
      </c>
      <c r="N4543" s="88" t="s">
        <v>23</v>
      </c>
      <c r="O4543" s="91" t="s">
        <v>219</v>
      </c>
      <c r="P4543" s="0" t="str">
        <f aca="false">RIGHT(H4543,LEN(H4543) - FIND(" ", H4543))</f>
        <v>Street Footwear</v>
      </c>
    </row>
    <row r="4544" customFormat="false" ht="14.25" hidden="false" customHeight="true" outlineLevel="0" collapsed="false">
      <c r="B4544" s="88" t="s">
        <v>43</v>
      </c>
      <c r="C4544" s="89" t="n">
        <v>1185732</v>
      </c>
      <c r="D4544" s="90" t="n">
        <v>44334</v>
      </c>
      <c r="E4544" s="88" t="s">
        <v>26</v>
      </c>
      <c r="F4544" s="88" t="s">
        <v>163</v>
      </c>
      <c r="G4544" s="88" t="s">
        <v>171</v>
      </c>
      <c r="H4544" s="91" t="s">
        <v>44</v>
      </c>
      <c r="I4544" s="92" t="n">
        <v>33</v>
      </c>
      <c r="J4544" s="93" t="n">
        <v>50</v>
      </c>
      <c r="K4544" s="94" t="n">
        <f aca="false">I4544 * J4544</f>
        <v>1650</v>
      </c>
      <c r="L4544" s="94" t="n">
        <f aca="false">K4544 *M4544</f>
        <v>907.5</v>
      </c>
      <c r="M4544" s="95" t="n">
        <v>0.55</v>
      </c>
      <c r="N4544" s="88" t="s">
        <v>23</v>
      </c>
      <c r="O4544" s="91" t="s">
        <v>219</v>
      </c>
      <c r="P4544" s="0" t="str">
        <f aca="false">RIGHT(H4544,LEN(H4544) - FIND(" ", H4544))</f>
        <v>Athletic Footwear</v>
      </c>
    </row>
    <row r="4545" customFormat="false" ht="14.25" hidden="false" customHeight="true" outlineLevel="0" collapsed="false">
      <c r="B4545" s="88" t="s">
        <v>43</v>
      </c>
      <c r="C4545" s="89" t="n">
        <v>1185732</v>
      </c>
      <c r="D4545" s="90" t="n">
        <v>44334</v>
      </c>
      <c r="E4545" s="88" t="s">
        <v>26</v>
      </c>
      <c r="F4545" s="88" t="s">
        <v>163</v>
      </c>
      <c r="G4545" s="88" t="s">
        <v>171</v>
      </c>
      <c r="H4545" s="91" t="s">
        <v>16</v>
      </c>
      <c r="I4545" s="92" t="n">
        <v>42</v>
      </c>
      <c r="J4545" s="93" t="n">
        <v>68</v>
      </c>
      <c r="K4545" s="94" t="n">
        <f aca="false">I4545 * J4545</f>
        <v>2856</v>
      </c>
      <c r="L4545" s="94" t="n">
        <f aca="false">K4545 *M4545</f>
        <v>1542.24</v>
      </c>
      <c r="M4545" s="95" t="n">
        <v>0.54</v>
      </c>
      <c r="N4545" s="88" t="s">
        <v>23</v>
      </c>
      <c r="O4545" s="91" t="s">
        <v>218</v>
      </c>
      <c r="P4545" s="0" t="str">
        <f aca="false">RIGHT(H4545,LEN(H4545) - FIND(" ", H4545))</f>
        <v>Apparel</v>
      </c>
    </row>
    <row r="4546" customFormat="false" ht="14.25" hidden="false" customHeight="true" outlineLevel="0" collapsed="false">
      <c r="B4546" s="88" t="s">
        <v>43</v>
      </c>
      <c r="C4546" s="89" t="n">
        <v>1185732</v>
      </c>
      <c r="D4546" s="90" t="n">
        <v>44334</v>
      </c>
      <c r="E4546" s="88" t="s">
        <v>26</v>
      </c>
      <c r="F4546" s="88" t="s">
        <v>163</v>
      </c>
      <c r="G4546" s="88" t="s">
        <v>171</v>
      </c>
      <c r="H4546" s="91" t="s">
        <v>38</v>
      </c>
      <c r="I4546" s="92" t="n">
        <v>52</v>
      </c>
      <c r="J4546" s="93" t="n">
        <v>95</v>
      </c>
      <c r="K4546" s="94" t="n">
        <f aca="false">I4546 * J4546</f>
        <v>4940</v>
      </c>
      <c r="L4546" s="94" t="n">
        <f aca="false">K4546 *M4546</f>
        <v>2717</v>
      </c>
      <c r="M4546" s="95" t="n">
        <v>0.55</v>
      </c>
      <c r="N4546" s="88" t="s">
        <v>23</v>
      </c>
      <c r="O4546" s="91" t="s">
        <v>219</v>
      </c>
      <c r="P4546" s="0" t="str">
        <f aca="false">RIGHT(H4546,LEN(H4546) - FIND(" ", H4546))</f>
        <v>Apparel</v>
      </c>
    </row>
    <row r="4547" customFormat="false" ht="14.25" hidden="false" customHeight="true" outlineLevel="0" collapsed="false">
      <c r="B4547" s="88" t="s">
        <v>22</v>
      </c>
      <c r="C4547" s="89" t="n">
        <v>1189833</v>
      </c>
      <c r="D4547" s="90" t="n">
        <v>44334</v>
      </c>
      <c r="E4547" s="88" t="s">
        <v>18</v>
      </c>
      <c r="F4547" s="88" t="s">
        <v>19</v>
      </c>
      <c r="G4547" s="88" t="s">
        <v>129</v>
      </c>
      <c r="H4547" s="91" t="s">
        <v>38</v>
      </c>
      <c r="I4547" s="92" t="n">
        <v>46</v>
      </c>
      <c r="J4547" s="93" t="n">
        <v>208</v>
      </c>
      <c r="K4547" s="94" t="n">
        <f aca="false">I4547 * J4547</f>
        <v>9568</v>
      </c>
      <c r="L4547" s="94" t="n">
        <f aca="false">K4547 *M4547</f>
        <v>2296.32</v>
      </c>
      <c r="M4547" s="95" t="n">
        <v>0.24</v>
      </c>
      <c r="N4547" s="88" t="s">
        <v>31</v>
      </c>
      <c r="O4547" s="91" t="s">
        <v>219</v>
      </c>
      <c r="P4547" s="0" t="str">
        <f aca="false">RIGHT(H4547,LEN(H4547) - FIND(" ", H4547))</f>
        <v>Apparel</v>
      </c>
    </row>
    <row r="4548" customFormat="false" ht="14.25" hidden="false" customHeight="true" outlineLevel="0" collapsed="false">
      <c r="B4548" s="88" t="s">
        <v>30</v>
      </c>
      <c r="C4548" s="89" t="n">
        <v>1197831</v>
      </c>
      <c r="D4548" s="90" t="n">
        <v>44334</v>
      </c>
      <c r="E4548" s="88" t="s">
        <v>40</v>
      </c>
      <c r="F4548" s="88" t="s">
        <v>155</v>
      </c>
      <c r="G4548" s="88" t="s">
        <v>122</v>
      </c>
      <c r="H4548" s="91" t="s">
        <v>44</v>
      </c>
      <c r="I4548" s="92" t="n">
        <v>44</v>
      </c>
      <c r="J4548" s="93" t="n">
        <v>176</v>
      </c>
      <c r="K4548" s="94" t="n">
        <f aca="false">I4548 * J4548</f>
        <v>7744</v>
      </c>
      <c r="L4548" s="94" t="n">
        <f aca="false">K4548 *M4548</f>
        <v>4646.4</v>
      </c>
      <c r="M4548" s="95" t="n">
        <v>0.6</v>
      </c>
      <c r="N4548" s="88" t="s">
        <v>31</v>
      </c>
      <c r="O4548" s="91" t="s">
        <v>219</v>
      </c>
      <c r="P4548" s="0" t="str">
        <f aca="false">RIGHT(H4548,LEN(H4548) - FIND(" ", H4548))</f>
        <v>Athletic Footwear</v>
      </c>
    </row>
    <row r="4549" customFormat="false" ht="14.25" hidden="false" customHeight="true" outlineLevel="0" collapsed="false">
      <c r="B4549" s="88" t="s">
        <v>37</v>
      </c>
      <c r="C4549" s="89" t="n">
        <v>1128299</v>
      </c>
      <c r="D4549" s="90" t="n">
        <v>44334</v>
      </c>
      <c r="E4549" s="88" t="s">
        <v>34</v>
      </c>
      <c r="F4549" s="88" t="s">
        <v>35</v>
      </c>
      <c r="G4549" s="88" t="s">
        <v>146</v>
      </c>
      <c r="H4549" s="91" t="s">
        <v>32</v>
      </c>
      <c r="I4549" s="92" t="n">
        <v>44</v>
      </c>
      <c r="J4549" s="93" t="n">
        <v>201</v>
      </c>
      <c r="K4549" s="94" t="n">
        <f aca="false">I4549 * J4549</f>
        <v>8844</v>
      </c>
      <c r="L4549" s="94" t="n">
        <f aca="false">K4549 *M4549</f>
        <v>2918.52</v>
      </c>
      <c r="M4549" s="95" t="n">
        <v>0.33</v>
      </c>
      <c r="N4549" s="88" t="s">
        <v>31</v>
      </c>
      <c r="O4549" s="91" t="s">
        <v>218</v>
      </c>
      <c r="P4549" s="0" t="str">
        <f aca="false">RIGHT(H4549,LEN(H4549) - FIND(" ", H4549))</f>
        <v>Street Footwear</v>
      </c>
    </row>
    <row r="4550" customFormat="false" ht="14.25" hidden="false" customHeight="true" outlineLevel="0" collapsed="false">
      <c r="B4550" s="88" t="s">
        <v>37</v>
      </c>
      <c r="C4550" s="89" t="n">
        <v>1128299</v>
      </c>
      <c r="D4550" s="90" t="n">
        <v>44334</v>
      </c>
      <c r="E4550" s="88" t="s">
        <v>34</v>
      </c>
      <c r="F4550" s="88" t="s">
        <v>35</v>
      </c>
      <c r="G4550" s="88" t="s">
        <v>146</v>
      </c>
      <c r="H4550" s="91" t="s">
        <v>24</v>
      </c>
      <c r="I4550" s="92" t="n">
        <v>46</v>
      </c>
      <c r="J4550" s="93" t="n">
        <v>132</v>
      </c>
      <c r="K4550" s="94" t="n">
        <f aca="false">I4550 * J4550</f>
        <v>6072</v>
      </c>
      <c r="L4550" s="94" t="n">
        <f aca="false">K4550 *M4550</f>
        <v>1700.16</v>
      </c>
      <c r="M4550" s="95" t="n">
        <v>0.28</v>
      </c>
      <c r="N4550" s="88" t="s">
        <v>31</v>
      </c>
      <c r="O4550" s="91" t="s">
        <v>218</v>
      </c>
      <c r="P4550" s="0" t="str">
        <f aca="false">RIGHT(H4550,LEN(H4550) - FIND(" ", H4550))</f>
        <v>Athletic Footwear</v>
      </c>
    </row>
    <row r="4551" customFormat="false" ht="14.25" hidden="false" customHeight="true" outlineLevel="0" collapsed="false">
      <c r="B4551" s="88" t="s">
        <v>37</v>
      </c>
      <c r="C4551" s="89" t="n">
        <v>1128299</v>
      </c>
      <c r="D4551" s="90" t="n">
        <v>44334</v>
      </c>
      <c r="E4551" s="88" t="s">
        <v>34</v>
      </c>
      <c r="F4551" s="88" t="s">
        <v>35</v>
      </c>
      <c r="G4551" s="88" t="s">
        <v>146</v>
      </c>
      <c r="H4551" s="91" t="s">
        <v>48</v>
      </c>
      <c r="I4551" s="92" t="n">
        <v>46</v>
      </c>
      <c r="J4551" s="93" t="n">
        <v>132</v>
      </c>
      <c r="K4551" s="94" t="n">
        <f aca="false">I4551 * J4551</f>
        <v>6072</v>
      </c>
      <c r="L4551" s="94" t="n">
        <f aca="false">K4551 *M4551</f>
        <v>2185.92</v>
      </c>
      <c r="M4551" s="95" t="n">
        <v>0.36</v>
      </c>
      <c r="N4551" s="88" t="s">
        <v>31</v>
      </c>
      <c r="O4551" s="91" t="s">
        <v>219</v>
      </c>
      <c r="P4551" s="0" t="str">
        <f aca="false">RIGHT(H4551,LEN(H4551) - FIND(" ", H4551))</f>
        <v>Street Footwear</v>
      </c>
    </row>
    <row r="4552" customFormat="false" ht="14.25" hidden="false" customHeight="true" outlineLevel="0" collapsed="false">
      <c r="B4552" s="88" t="s">
        <v>37</v>
      </c>
      <c r="C4552" s="89" t="n">
        <v>1128299</v>
      </c>
      <c r="D4552" s="90" t="n">
        <v>44334</v>
      </c>
      <c r="E4552" s="88" t="s">
        <v>34</v>
      </c>
      <c r="F4552" s="88" t="s">
        <v>35</v>
      </c>
      <c r="G4552" s="88" t="s">
        <v>146</v>
      </c>
      <c r="H4552" s="91" t="s">
        <v>44</v>
      </c>
      <c r="I4552" s="92" t="n">
        <v>39</v>
      </c>
      <c r="J4552" s="93" t="n">
        <v>107</v>
      </c>
      <c r="K4552" s="94" t="n">
        <f aca="false">I4552 * J4552</f>
        <v>4173</v>
      </c>
      <c r="L4552" s="94" t="n">
        <f aca="false">K4552 *M4552</f>
        <v>1418.82</v>
      </c>
      <c r="M4552" s="95" t="n">
        <v>0.34</v>
      </c>
      <c r="N4552" s="88" t="s">
        <v>31</v>
      </c>
      <c r="O4552" s="91" t="s">
        <v>219</v>
      </c>
      <c r="P4552" s="0" t="str">
        <f aca="false">RIGHT(H4552,LEN(H4552) - FIND(" ", H4552))</f>
        <v>Athletic Footwear</v>
      </c>
    </row>
    <row r="4553" customFormat="false" ht="14.25" hidden="false" customHeight="true" outlineLevel="0" collapsed="false">
      <c r="B4553" s="88" t="s">
        <v>37</v>
      </c>
      <c r="C4553" s="89" t="n">
        <v>1128299</v>
      </c>
      <c r="D4553" s="90" t="n">
        <v>44334</v>
      </c>
      <c r="E4553" s="88" t="s">
        <v>34</v>
      </c>
      <c r="F4553" s="88" t="s">
        <v>35</v>
      </c>
      <c r="G4553" s="88" t="s">
        <v>146</v>
      </c>
      <c r="H4553" s="91" t="s">
        <v>16</v>
      </c>
      <c r="I4553" s="92" t="n">
        <v>42</v>
      </c>
      <c r="J4553" s="93" t="n">
        <v>68</v>
      </c>
      <c r="K4553" s="94" t="n">
        <f aca="false">I4553 * J4553</f>
        <v>2856</v>
      </c>
      <c r="L4553" s="94" t="n">
        <f aca="false">K4553 *M4553</f>
        <v>714</v>
      </c>
      <c r="M4553" s="95" t="n">
        <v>0.25</v>
      </c>
      <c r="N4553" s="88" t="s">
        <v>31</v>
      </c>
      <c r="O4553" s="91" t="s">
        <v>218</v>
      </c>
      <c r="P4553" s="0" t="str">
        <f aca="false">RIGHT(H4553,LEN(H4553) - FIND(" ", H4553))</f>
        <v>Apparel</v>
      </c>
    </row>
    <row r="4554" customFormat="false" ht="14.25" hidden="false" customHeight="true" outlineLevel="0" collapsed="false">
      <c r="B4554" s="88" t="s">
        <v>37</v>
      </c>
      <c r="C4554" s="89" t="n">
        <v>1128299</v>
      </c>
      <c r="D4554" s="90" t="n">
        <v>44334</v>
      </c>
      <c r="E4554" s="88" t="s">
        <v>34</v>
      </c>
      <c r="F4554" s="88" t="s">
        <v>35</v>
      </c>
      <c r="G4554" s="88" t="s">
        <v>146</v>
      </c>
      <c r="H4554" s="91" t="s">
        <v>38</v>
      </c>
      <c r="I4554" s="92" t="n">
        <v>48</v>
      </c>
      <c r="J4554" s="93" t="n">
        <v>173</v>
      </c>
      <c r="K4554" s="94" t="n">
        <f aca="false">I4554 * J4554</f>
        <v>8304</v>
      </c>
      <c r="L4554" s="94" t="n">
        <f aca="false">K4554 *M4554</f>
        <v>3902.88</v>
      </c>
      <c r="M4554" s="95" t="n">
        <v>0.47</v>
      </c>
      <c r="N4554" s="88" t="s">
        <v>31</v>
      </c>
      <c r="O4554" s="91" t="s">
        <v>219</v>
      </c>
      <c r="P4554" s="0" t="str">
        <f aca="false">RIGHT(H4554,LEN(H4554) - FIND(" ", H4554))</f>
        <v>Apparel</v>
      </c>
    </row>
    <row r="4555" customFormat="false" ht="14.25" hidden="false" customHeight="true" outlineLevel="0" collapsed="false">
      <c r="B4555" s="88" t="s">
        <v>43</v>
      </c>
      <c r="C4555" s="89" t="n">
        <v>1128299</v>
      </c>
      <c r="D4555" s="90" t="n">
        <v>44334</v>
      </c>
      <c r="E4555" s="88" t="s">
        <v>40</v>
      </c>
      <c r="F4555" s="88" t="s">
        <v>109</v>
      </c>
      <c r="G4555" s="88" t="s">
        <v>136</v>
      </c>
      <c r="H4555" s="91" t="s">
        <v>32</v>
      </c>
      <c r="I4555" s="92" t="n">
        <v>32</v>
      </c>
      <c r="J4555" s="93" t="n">
        <v>176</v>
      </c>
      <c r="K4555" s="94" t="n">
        <f aca="false">I4555 * J4555</f>
        <v>5632</v>
      </c>
      <c r="L4555" s="94" t="n">
        <f aca="false">K4555 *M4555</f>
        <v>2421.76</v>
      </c>
      <c r="M4555" s="95" t="n">
        <v>0.43</v>
      </c>
      <c r="N4555" s="88" t="s">
        <v>31</v>
      </c>
      <c r="O4555" s="91" t="s">
        <v>218</v>
      </c>
      <c r="P4555" s="0" t="str">
        <f aca="false">RIGHT(H4555,LEN(H4555) - FIND(" ", H4555))</f>
        <v>Street Footwear</v>
      </c>
    </row>
    <row r="4556" customFormat="false" ht="14.25" hidden="false" customHeight="true" outlineLevel="0" collapsed="false">
      <c r="B4556" s="88" t="s">
        <v>43</v>
      </c>
      <c r="C4556" s="89" t="n">
        <v>1128299</v>
      </c>
      <c r="D4556" s="90" t="n">
        <v>44334</v>
      </c>
      <c r="E4556" s="88" t="s">
        <v>40</v>
      </c>
      <c r="F4556" s="88" t="s">
        <v>109</v>
      </c>
      <c r="G4556" s="88" t="s">
        <v>136</v>
      </c>
      <c r="H4556" s="91" t="s">
        <v>24</v>
      </c>
      <c r="I4556" s="92" t="n">
        <v>40</v>
      </c>
      <c r="J4556" s="93" t="n">
        <v>128</v>
      </c>
      <c r="K4556" s="94" t="n">
        <f aca="false">I4556 * J4556</f>
        <v>5120</v>
      </c>
      <c r="L4556" s="94" t="n">
        <f aca="false">K4556 *M4556</f>
        <v>2252.8</v>
      </c>
      <c r="M4556" s="95" t="n">
        <v>0.44</v>
      </c>
      <c r="N4556" s="88" t="s">
        <v>31</v>
      </c>
      <c r="O4556" s="91" t="s">
        <v>218</v>
      </c>
      <c r="P4556" s="0" t="str">
        <f aca="false">RIGHT(H4556,LEN(H4556) - FIND(" ", H4556))</f>
        <v>Athletic Footwear</v>
      </c>
    </row>
    <row r="4557" customFormat="false" ht="14.25" hidden="false" customHeight="true" outlineLevel="0" collapsed="false">
      <c r="B4557" s="88" t="s">
        <v>43</v>
      </c>
      <c r="C4557" s="89" t="n">
        <v>1128299</v>
      </c>
      <c r="D4557" s="90" t="n">
        <v>44334</v>
      </c>
      <c r="E4557" s="88" t="s">
        <v>40</v>
      </c>
      <c r="F4557" s="88" t="s">
        <v>109</v>
      </c>
      <c r="G4557" s="88" t="s">
        <v>136</v>
      </c>
      <c r="H4557" s="91" t="s">
        <v>48</v>
      </c>
      <c r="I4557" s="92" t="n">
        <v>37</v>
      </c>
      <c r="J4557" s="93" t="n">
        <v>136</v>
      </c>
      <c r="K4557" s="94" t="n">
        <f aca="false">I4557 * J4557</f>
        <v>5032</v>
      </c>
      <c r="L4557" s="94" t="n">
        <f aca="false">K4557 *M4557</f>
        <v>2113.44</v>
      </c>
      <c r="M4557" s="95" t="n">
        <v>0.42</v>
      </c>
      <c r="N4557" s="88" t="s">
        <v>31</v>
      </c>
      <c r="O4557" s="91" t="s">
        <v>219</v>
      </c>
      <c r="P4557" s="0" t="str">
        <f aca="false">RIGHT(H4557,LEN(H4557) - FIND(" ", H4557))</f>
        <v>Street Footwear</v>
      </c>
    </row>
    <row r="4558" customFormat="false" ht="14.25" hidden="false" customHeight="true" outlineLevel="0" collapsed="false">
      <c r="B4558" s="88" t="s">
        <v>43</v>
      </c>
      <c r="C4558" s="89" t="n">
        <v>1128299</v>
      </c>
      <c r="D4558" s="90" t="n">
        <v>44334</v>
      </c>
      <c r="E4558" s="88" t="s">
        <v>40</v>
      </c>
      <c r="F4558" s="88" t="s">
        <v>109</v>
      </c>
      <c r="G4558" s="88" t="s">
        <v>136</v>
      </c>
      <c r="H4558" s="91" t="s">
        <v>44</v>
      </c>
      <c r="I4558" s="92" t="n">
        <v>33</v>
      </c>
      <c r="J4558" s="93" t="n">
        <v>101</v>
      </c>
      <c r="K4558" s="94" t="n">
        <f aca="false">I4558 * J4558</f>
        <v>3333</v>
      </c>
      <c r="L4558" s="94" t="n">
        <f aca="false">K4558 *M4558</f>
        <v>1433.19</v>
      </c>
      <c r="M4558" s="95" t="n">
        <v>0.43</v>
      </c>
      <c r="N4558" s="88" t="s">
        <v>31</v>
      </c>
      <c r="O4558" s="91" t="s">
        <v>219</v>
      </c>
      <c r="P4558" s="0" t="str">
        <f aca="false">RIGHT(H4558,LEN(H4558) - FIND(" ", H4558))</f>
        <v>Athletic Footwear</v>
      </c>
    </row>
    <row r="4559" customFormat="false" ht="14.25" hidden="false" customHeight="true" outlineLevel="0" collapsed="false">
      <c r="B4559" s="88" t="s">
        <v>43</v>
      </c>
      <c r="C4559" s="89" t="n">
        <v>1128299</v>
      </c>
      <c r="D4559" s="90" t="n">
        <v>44334</v>
      </c>
      <c r="E4559" s="88" t="s">
        <v>40</v>
      </c>
      <c r="F4559" s="88" t="s">
        <v>109</v>
      </c>
      <c r="G4559" s="88" t="s">
        <v>136</v>
      </c>
      <c r="H4559" s="91" t="s">
        <v>16</v>
      </c>
      <c r="I4559" s="92" t="n">
        <v>32</v>
      </c>
      <c r="J4559" s="93" t="n">
        <v>77</v>
      </c>
      <c r="K4559" s="94" t="n">
        <f aca="false">I4559 * J4559</f>
        <v>2464</v>
      </c>
      <c r="L4559" s="94" t="n">
        <f aca="false">K4559 *M4559</f>
        <v>1182.72</v>
      </c>
      <c r="M4559" s="95" t="n">
        <v>0.48</v>
      </c>
      <c r="N4559" s="88" t="s">
        <v>31</v>
      </c>
      <c r="O4559" s="91" t="s">
        <v>218</v>
      </c>
      <c r="P4559" s="0" t="str">
        <f aca="false">RIGHT(H4559,LEN(H4559) - FIND(" ", H4559))</f>
        <v>Apparel</v>
      </c>
    </row>
    <row r="4560" customFormat="false" ht="14.25" hidden="false" customHeight="true" outlineLevel="0" collapsed="false">
      <c r="B4560" s="88" t="s">
        <v>43</v>
      </c>
      <c r="C4560" s="89" t="n">
        <v>1128299</v>
      </c>
      <c r="D4560" s="90" t="n">
        <v>44334</v>
      </c>
      <c r="E4560" s="88" t="s">
        <v>40</v>
      </c>
      <c r="F4560" s="88" t="s">
        <v>109</v>
      </c>
      <c r="G4560" s="88" t="s">
        <v>136</v>
      </c>
      <c r="H4560" s="91" t="s">
        <v>38</v>
      </c>
      <c r="I4560" s="92" t="n">
        <v>46</v>
      </c>
      <c r="J4560" s="93" t="n">
        <v>178</v>
      </c>
      <c r="K4560" s="94" t="n">
        <f aca="false">I4560 * J4560</f>
        <v>8188</v>
      </c>
      <c r="L4560" s="94" t="n">
        <f aca="false">K4560 *M4560</f>
        <v>3275.2</v>
      </c>
      <c r="M4560" s="95" t="n">
        <v>0.4</v>
      </c>
      <c r="N4560" s="88" t="s">
        <v>31</v>
      </c>
      <c r="O4560" s="91" t="s">
        <v>219</v>
      </c>
      <c r="P4560" s="0" t="str">
        <f aca="false">RIGHT(H4560,LEN(H4560) - FIND(" ", H4560))</f>
        <v>Apparel</v>
      </c>
    </row>
    <row r="4561" customFormat="false" ht="14.25" hidden="false" customHeight="true" outlineLevel="0" collapsed="false">
      <c r="B4561" s="88" t="s">
        <v>22</v>
      </c>
      <c r="C4561" s="89" t="n">
        <v>1189833</v>
      </c>
      <c r="D4561" s="90" t="n">
        <v>44335</v>
      </c>
      <c r="E4561" s="88" t="s">
        <v>18</v>
      </c>
      <c r="F4561" s="88" t="s">
        <v>19</v>
      </c>
      <c r="G4561" s="88" t="s">
        <v>129</v>
      </c>
      <c r="H4561" s="91" t="s">
        <v>32</v>
      </c>
      <c r="I4561" s="92" t="n">
        <v>50</v>
      </c>
      <c r="J4561" s="93" t="n">
        <v>825</v>
      </c>
      <c r="K4561" s="94" t="n">
        <f aca="false">I4561 * J4561</f>
        <v>41250</v>
      </c>
      <c r="L4561" s="94" t="n">
        <f aca="false">K4561 *M4561</f>
        <v>16500</v>
      </c>
      <c r="M4561" s="95" t="n">
        <v>0.4</v>
      </c>
      <c r="N4561" s="88" t="s">
        <v>31</v>
      </c>
      <c r="O4561" s="91" t="s">
        <v>218</v>
      </c>
      <c r="P4561" s="0" t="str">
        <f aca="false">RIGHT(H4561,LEN(H4561) - FIND(" ", H4561))</f>
        <v>Street Footwear</v>
      </c>
    </row>
    <row r="4562" customFormat="false" ht="14.25" hidden="false" customHeight="true" outlineLevel="0" collapsed="false">
      <c r="B4562" s="88" t="s">
        <v>30</v>
      </c>
      <c r="C4562" s="89" t="n">
        <v>1197831</v>
      </c>
      <c r="D4562" s="90" t="n">
        <v>44335</v>
      </c>
      <c r="E4562" s="88" t="s">
        <v>40</v>
      </c>
      <c r="F4562" s="88" t="s">
        <v>155</v>
      </c>
      <c r="G4562" s="88" t="s">
        <v>122</v>
      </c>
      <c r="H4562" s="91" t="s">
        <v>16</v>
      </c>
      <c r="I4562" s="92" t="n">
        <v>55</v>
      </c>
      <c r="J4562" s="93" t="n">
        <v>500</v>
      </c>
      <c r="K4562" s="94" t="n">
        <f aca="false">I4562 * J4562</f>
        <v>27500</v>
      </c>
      <c r="L4562" s="94" t="n">
        <f aca="false">K4562 *M4562</f>
        <v>11000</v>
      </c>
      <c r="M4562" s="95" t="n">
        <v>0.4</v>
      </c>
      <c r="N4562" s="88" t="s">
        <v>31</v>
      </c>
      <c r="O4562" s="91" t="s">
        <v>218</v>
      </c>
      <c r="P4562" s="0" t="str">
        <f aca="false">RIGHT(H4562,LEN(H4562) - FIND(" ", H4562))</f>
        <v>Apparel</v>
      </c>
    </row>
    <row r="4563" customFormat="false" ht="14.25" hidden="false" customHeight="true" outlineLevel="0" collapsed="false">
      <c r="B4563" s="88" t="s">
        <v>13</v>
      </c>
      <c r="C4563" s="89" t="n">
        <v>1185732</v>
      </c>
      <c r="D4563" s="90" t="n">
        <v>44335</v>
      </c>
      <c r="E4563" s="88" t="s">
        <v>29</v>
      </c>
      <c r="F4563" s="88" t="s">
        <v>121</v>
      </c>
      <c r="G4563" s="88" t="s">
        <v>158</v>
      </c>
      <c r="H4563" s="91" t="s">
        <v>32</v>
      </c>
      <c r="I4563" s="92" t="n">
        <v>40</v>
      </c>
      <c r="J4563" s="93" t="n">
        <v>620</v>
      </c>
      <c r="K4563" s="94" t="n">
        <f aca="false">I4563 * J4563</f>
        <v>24800</v>
      </c>
      <c r="L4563" s="94" t="n">
        <f aca="false">K4563 *M4563</f>
        <v>9920</v>
      </c>
      <c r="M4563" s="95" t="n">
        <v>0.4</v>
      </c>
      <c r="N4563" s="88" t="s">
        <v>14</v>
      </c>
      <c r="O4563" s="91" t="s">
        <v>218</v>
      </c>
      <c r="P4563" s="0" t="str">
        <f aca="false">RIGHT(H4563,LEN(H4563) - FIND(" ", H4563))</f>
        <v>Street Footwear</v>
      </c>
    </row>
    <row r="4564" customFormat="false" ht="14.25" hidden="false" customHeight="true" outlineLevel="0" collapsed="false">
      <c r="B4564" s="88" t="s">
        <v>13</v>
      </c>
      <c r="C4564" s="89" t="n">
        <v>1185732</v>
      </c>
      <c r="D4564" s="90" t="n">
        <v>44335</v>
      </c>
      <c r="E4564" s="88" t="s">
        <v>29</v>
      </c>
      <c r="F4564" s="88" t="s">
        <v>121</v>
      </c>
      <c r="G4564" s="88" t="s">
        <v>158</v>
      </c>
      <c r="H4564" s="91" t="s">
        <v>24</v>
      </c>
      <c r="I4564" s="92" t="n">
        <v>35</v>
      </c>
      <c r="J4564" s="93" t="n">
        <v>325</v>
      </c>
      <c r="K4564" s="94" t="n">
        <f aca="false">I4564 * J4564</f>
        <v>11375</v>
      </c>
      <c r="L4564" s="94" t="n">
        <f aca="false">K4564 *M4564</f>
        <v>3981.25</v>
      </c>
      <c r="M4564" s="95" t="n">
        <v>0.35</v>
      </c>
      <c r="N4564" s="88" t="s">
        <v>14</v>
      </c>
      <c r="O4564" s="91" t="s">
        <v>218</v>
      </c>
      <c r="P4564" s="0" t="str">
        <f aca="false">RIGHT(H4564,LEN(H4564) - FIND(" ", H4564))</f>
        <v>Athletic Footwear</v>
      </c>
    </row>
    <row r="4565" customFormat="false" ht="14.25" hidden="false" customHeight="true" outlineLevel="0" collapsed="false">
      <c r="B4565" s="88" t="s">
        <v>13</v>
      </c>
      <c r="C4565" s="89" t="n">
        <v>1185732</v>
      </c>
      <c r="D4565" s="90" t="n">
        <v>44335</v>
      </c>
      <c r="E4565" s="88" t="s">
        <v>29</v>
      </c>
      <c r="F4565" s="88" t="s">
        <v>121</v>
      </c>
      <c r="G4565" s="88" t="s">
        <v>158</v>
      </c>
      <c r="H4565" s="91" t="s">
        <v>48</v>
      </c>
      <c r="I4565" s="92" t="n">
        <v>30</v>
      </c>
      <c r="J4565" s="93" t="n">
        <v>300</v>
      </c>
      <c r="K4565" s="94" t="n">
        <f aca="false">I4565 * J4565</f>
        <v>9000</v>
      </c>
      <c r="L4565" s="94" t="n">
        <f aca="false">K4565 *M4565</f>
        <v>3150</v>
      </c>
      <c r="M4565" s="95" t="n">
        <v>0.35</v>
      </c>
      <c r="N4565" s="88" t="s">
        <v>14</v>
      </c>
      <c r="O4565" s="91" t="s">
        <v>219</v>
      </c>
      <c r="P4565" s="0" t="str">
        <f aca="false">RIGHT(H4565,LEN(H4565) - FIND(" ", H4565))</f>
        <v>Street Footwear</v>
      </c>
    </row>
    <row r="4566" customFormat="false" ht="14.25" hidden="false" customHeight="true" outlineLevel="0" collapsed="false">
      <c r="B4566" s="88" t="s">
        <v>13</v>
      </c>
      <c r="C4566" s="89" t="n">
        <v>1185732</v>
      </c>
      <c r="D4566" s="90" t="n">
        <v>44335</v>
      </c>
      <c r="E4566" s="88" t="s">
        <v>29</v>
      </c>
      <c r="F4566" s="88" t="s">
        <v>121</v>
      </c>
      <c r="G4566" s="88" t="s">
        <v>158</v>
      </c>
      <c r="H4566" s="91" t="s">
        <v>44</v>
      </c>
      <c r="I4566" s="92" t="n">
        <v>30</v>
      </c>
      <c r="J4566" s="93" t="n">
        <v>225</v>
      </c>
      <c r="K4566" s="94" t="n">
        <f aca="false">I4566 * J4566</f>
        <v>6750</v>
      </c>
      <c r="L4566" s="94" t="n">
        <f aca="false">K4566 *M4566</f>
        <v>2700</v>
      </c>
      <c r="M4566" s="95" t="n">
        <v>0.4</v>
      </c>
      <c r="N4566" s="88" t="s">
        <v>14</v>
      </c>
      <c r="O4566" s="91" t="s">
        <v>219</v>
      </c>
      <c r="P4566" s="0" t="str">
        <f aca="false">RIGHT(H4566,LEN(H4566) - FIND(" ", H4566))</f>
        <v>Athletic Footwear</v>
      </c>
    </row>
    <row r="4567" customFormat="false" ht="14.25" hidden="false" customHeight="true" outlineLevel="0" collapsed="false">
      <c r="B4567" s="88" t="s">
        <v>13</v>
      </c>
      <c r="C4567" s="89" t="n">
        <v>1185732</v>
      </c>
      <c r="D4567" s="90" t="n">
        <v>44335</v>
      </c>
      <c r="E4567" s="88" t="s">
        <v>29</v>
      </c>
      <c r="F4567" s="88" t="s">
        <v>121</v>
      </c>
      <c r="G4567" s="88" t="s">
        <v>158</v>
      </c>
      <c r="H4567" s="91" t="s">
        <v>16</v>
      </c>
      <c r="I4567" s="92" t="n">
        <v>45</v>
      </c>
      <c r="J4567" s="93" t="n">
        <v>250</v>
      </c>
      <c r="K4567" s="94" t="n">
        <f aca="false">I4567 * J4567</f>
        <v>11250</v>
      </c>
      <c r="L4567" s="94" t="n">
        <f aca="false">K4567 *M4567</f>
        <v>3937.5</v>
      </c>
      <c r="M4567" s="95" t="n">
        <v>0.35</v>
      </c>
      <c r="N4567" s="88" t="s">
        <v>14</v>
      </c>
      <c r="O4567" s="91" t="s">
        <v>218</v>
      </c>
      <c r="P4567" s="0" t="str">
        <f aca="false">RIGHT(H4567,LEN(H4567) - FIND(" ", H4567))</f>
        <v>Apparel</v>
      </c>
    </row>
    <row r="4568" customFormat="false" ht="14.25" hidden="false" customHeight="true" outlineLevel="0" collapsed="false">
      <c r="B4568" s="88" t="s">
        <v>13</v>
      </c>
      <c r="C4568" s="89" t="n">
        <v>1185732</v>
      </c>
      <c r="D4568" s="90" t="n">
        <v>44335</v>
      </c>
      <c r="E4568" s="88" t="s">
        <v>29</v>
      </c>
      <c r="F4568" s="88" t="s">
        <v>121</v>
      </c>
      <c r="G4568" s="88" t="s">
        <v>158</v>
      </c>
      <c r="H4568" s="91" t="s">
        <v>38</v>
      </c>
      <c r="I4568" s="92" t="n">
        <v>50</v>
      </c>
      <c r="J4568" s="93" t="n">
        <v>350</v>
      </c>
      <c r="K4568" s="94" t="n">
        <f aca="false">I4568 * J4568</f>
        <v>17500</v>
      </c>
      <c r="L4568" s="94" t="n">
        <f aca="false">K4568 *M4568</f>
        <v>8750</v>
      </c>
      <c r="M4568" s="95" t="n">
        <v>0.5</v>
      </c>
      <c r="N4568" s="88" t="s">
        <v>14</v>
      </c>
      <c r="O4568" s="91" t="s">
        <v>219</v>
      </c>
      <c r="P4568" s="0" t="str">
        <f aca="false">RIGHT(H4568,LEN(H4568) - FIND(" ", H4568))</f>
        <v>Apparel</v>
      </c>
    </row>
    <row r="4569" customFormat="false" ht="14.25" hidden="false" customHeight="true" outlineLevel="0" collapsed="false">
      <c r="B4569" s="88" t="s">
        <v>37</v>
      </c>
      <c r="C4569" s="89" t="n">
        <v>1197831</v>
      </c>
      <c r="D4569" s="90" t="n">
        <v>44335</v>
      </c>
      <c r="E4569" s="88" t="s">
        <v>40</v>
      </c>
      <c r="F4569" s="88" t="s">
        <v>80</v>
      </c>
      <c r="G4569" s="88" t="s">
        <v>125</v>
      </c>
      <c r="H4569" s="91" t="s">
        <v>32</v>
      </c>
      <c r="I4569" s="92" t="n">
        <v>40</v>
      </c>
      <c r="J4569" s="93" t="n">
        <v>670</v>
      </c>
      <c r="K4569" s="94" t="n">
        <f aca="false">I4569 * J4569</f>
        <v>26800</v>
      </c>
      <c r="L4569" s="94" t="n">
        <f aca="false">K4569 *M4569</f>
        <v>10720</v>
      </c>
      <c r="M4569" s="95" t="n">
        <v>0.4</v>
      </c>
      <c r="N4569" s="88" t="s">
        <v>23</v>
      </c>
      <c r="O4569" s="91" t="s">
        <v>218</v>
      </c>
      <c r="P4569" s="0" t="str">
        <f aca="false">RIGHT(H4569,LEN(H4569) - FIND(" ", H4569))</f>
        <v>Street Footwear</v>
      </c>
    </row>
    <row r="4570" customFormat="false" ht="14.25" hidden="false" customHeight="true" outlineLevel="0" collapsed="false">
      <c r="B4570" s="88" t="s">
        <v>37</v>
      </c>
      <c r="C4570" s="89" t="n">
        <v>1197831</v>
      </c>
      <c r="D4570" s="90" t="n">
        <v>44335</v>
      </c>
      <c r="E4570" s="88" t="s">
        <v>40</v>
      </c>
      <c r="F4570" s="88" t="s">
        <v>80</v>
      </c>
      <c r="G4570" s="88" t="s">
        <v>125</v>
      </c>
      <c r="H4570" s="91" t="s">
        <v>24</v>
      </c>
      <c r="I4570" s="92" t="n">
        <v>40</v>
      </c>
      <c r="J4570" s="93" t="n">
        <v>375</v>
      </c>
      <c r="K4570" s="94" t="n">
        <f aca="false">I4570 * J4570</f>
        <v>15000</v>
      </c>
      <c r="L4570" s="94" t="n">
        <f aca="false">K4570 *M4570</f>
        <v>5250</v>
      </c>
      <c r="M4570" s="95" t="n">
        <v>0.35</v>
      </c>
      <c r="N4570" s="88" t="s">
        <v>23</v>
      </c>
      <c r="O4570" s="91" t="s">
        <v>218</v>
      </c>
      <c r="P4570" s="0" t="str">
        <f aca="false">RIGHT(H4570,LEN(H4570) - FIND(" ", H4570))</f>
        <v>Athletic Footwear</v>
      </c>
    </row>
    <row r="4571" customFormat="false" ht="14.25" hidden="false" customHeight="true" outlineLevel="0" collapsed="false">
      <c r="B4571" s="88" t="s">
        <v>37</v>
      </c>
      <c r="C4571" s="89" t="n">
        <v>1197831</v>
      </c>
      <c r="D4571" s="90" t="n">
        <v>44335</v>
      </c>
      <c r="E4571" s="88" t="s">
        <v>40</v>
      </c>
      <c r="F4571" s="88" t="s">
        <v>80</v>
      </c>
      <c r="G4571" s="88" t="s">
        <v>125</v>
      </c>
      <c r="H4571" s="91" t="s">
        <v>48</v>
      </c>
      <c r="I4571" s="92" t="n">
        <v>35</v>
      </c>
      <c r="J4571" s="93" t="n">
        <v>350</v>
      </c>
      <c r="K4571" s="94" t="n">
        <f aca="false">I4571 * J4571</f>
        <v>12250</v>
      </c>
      <c r="L4571" s="94" t="n">
        <f aca="false">K4571 *M4571</f>
        <v>4900</v>
      </c>
      <c r="M4571" s="95" t="n">
        <v>0.4</v>
      </c>
      <c r="N4571" s="88" t="s">
        <v>23</v>
      </c>
      <c r="O4571" s="91" t="s">
        <v>219</v>
      </c>
      <c r="P4571" s="0" t="str">
        <f aca="false">RIGHT(H4571,LEN(H4571) - FIND(" ", H4571))</f>
        <v>Street Footwear</v>
      </c>
    </row>
    <row r="4572" customFormat="false" ht="14.25" hidden="false" customHeight="true" outlineLevel="0" collapsed="false">
      <c r="B4572" s="88" t="s">
        <v>37</v>
      </c>
      <c r="C4572" s="89" t="n">
        <v>1197831</v>
      </c>
      <c r="D4572" s="90" t="n">
        <v>44335</v>
      </c>
      <c r="E4572" s="88" t="s">
        <v>40</v>
      </c>
      <c r="F4572" s="88" t="s">
        <v>80</v>
      </c>
      <c r="G4572" s="88" t="s">
        <v>125</v>
      </c>
      <c r="H4572" s="91" t="s">
        <v>44</v>
      </c>
      <c r="I4572" s="92" t="n">
        <v>35</v>
      </c>
      <c r="J4572" s="93" t="n">
        <v>300</v>
      </c>
      <c r="K4572" s="94" t="n">
        <f aca="false">I4572 * J4572</f>
        <v>10500</v>
      </c>
      <c r="L4572" s="94" t="n">
        <f aca="false">K4572 *M4572</f>
        <v>4200</v>
      </c>
      <c r="M4572" s="95" t="n">
        <v>0.4</v>
      </c>
      <c r="N4572" s="88" t="s">
        <v>23</v>
      </c>
      <c r="O4572" s="91" t="s">
        <v>219</v>
      </c>
      <c r="P4572" s="0" t="str">
        <f aca="false">RIGHT(H4572,LEN(H4572) - FIND(" ", H4572))</f>
        <v>Athletic Footwear</v>
      </c>
    </row>
    <row r="4573" customFormat="false" ht="14.25" hidden="false" customHeight="true" outlineLevel="0" collapsed="false">
      <c r="B4573" s="88" t="s">
        <v>37</v>
      </c>
      <c r="C4573" s="89" t="n">
        <v>1197831</v>
      </c>
      <c r="D4573" s="90" t="n">
        <v>44335</v>
      </c>
      <c r="E4573" s="88" t="s">
        <v>40</v>
      </c>
      <c r="F4573" s="88" t="s">
        <v>80</v>
      </c>
      <c r="G4573" s="88" t="s">
        <v>125</v>
      </c>
      <c r="H4573" s="91" t="s">
        <v>16</v>
      </c>
      <c r="I4573" s="92" t="n">
        <v>45</v>
      </c>
      <c r="J4573" s="93" t="n">
        <v>325</v>
      </c>
      <c r="K4573" s="94" t="n">
        <f aca="false">I4573 * J4573</f>
        <v>14625</v>
      </c>
      <c r="L4573" s="94" t="n">
        <f aca="false">K4573 *M4573</f>
        <v>5118.75</v>
      </c>
      <c r="M4573" s="95" t="n">
        <v>0.35</v>
      </c>
      <c r="N4573" s="88" t="s">
        <v>23</v>
      </c>
      <c r="O4573" s="91" t="s">
        <v>218</v>
      </c>
      <c r="P4573" s="0" t="str">
        <f aca="false">RIGHT(H4573,LEN(H4573) - FIND(" ", H4573))</f>
        <v>Apparel</v>
      </c>
    </row>
    <row r="4574" customFormat="false" ht="14.25" hidden="false" customHeight="true" outlineLevel="0" collapsed="false">
      <c r="B4574" s="88" t="s">
        <v>37</v>
      </c>
      <c r="C4574" s="89" t="n">
        <v>1197831</v>
      </c>
      <c r="D4574" s="90" t="n">
        <v>44335</v>
      </c>
      <c r="E4574" s="88" t="s">
        <v>40</v>
      </c>
      <c r="F4574" s="88" t="s">
        <v>80</v>
      </c>
      <c r="G4574" s="88" t="s">
        <v>125</v>
      </c>
      <c r="H4574" s="91" t="s">
        <v>38</v>
      </c>
      <c r="I4574" s="92" t="n">
        <v>45</v>
      </c>
      <c r="J4574" s="93" t="n">
        <v>425</v>
      </c>
      <c r="K4574" s="94" t="n">
        <f aca="false">I4574 * J4574</f>
        <v>19125</v>
      </c>
      <c r="L4574" s="94" t="n">
        <f aca="false">K4574 *M4574</f>
        <v>7650</v>
      </c>
      <c r="M4574" s="95" t="n">
        <v>0.4</v>
      </c>
      <c r="N4574" s="88" t="s">
        <v>23</v>
      </c>
      <c r="O4574" s="91" t="s">
        <v>219</v>
      </c>
      <c r="P4574" s="0" t="str">
        <f aca="false">RIGHT(H4574,LEN(H4574) - FIND(" ", H4574))</f>
        <v>Apparel</v>
      </c>
    </row>
    <row r="4575" customFormat="false" ht="14.25" hidden="false" customHeight="true" outlineLevel="0" collapsed="false">
      <c r="B4575" s="88" t="s">
        <v>43</v>
      </c>
      <c r="C4575" s="89" t="n">
        <v>1197831</v>
      </c>
      <c r="D4575" s="90" t="n">
        <v>44335</v>
      </c>
      <c r="E4575" s="88" t="s">
        <v>40</v>
      </c>
      <c r="F4575" s="88" t="s">
        <v>145</v>
      </c>
      <c r="G4575" s="88" t="s">
        <v>142</v>
      </c>
      <c r="H4575" s="91" t="s">
        <v>32</v>
      </c>
      <c r="I4575" s="92" t="n">
        <v>40</v>
      </c>
      <c r="J4575" s="93" t="n">
        <v>595</v>
      </c>
      <c r="K4575" s="94" t="n">
        <f aca="false">I4575 * J4575</f>
        <v>23800</v>
      </c>
      <c r="L4575" s="94" t="n">
        <f aca="false">K4575 *M4575</f>
        <v>9520</v>
      </c>
      <c r="M4575" s="95" t="n">
        <v>0.4</v>
      </c>
      <c r="N4575" s="88" t="s">
        <v>23</v>
      </c>
      <c r="O4575" s="91" t="s">
        <v>218</v>
      </c>
      <c r="P4575" s="0" t="str">
        <f aca="false">RIGHT(H4575,LEN(H4575) - FIND(" ", H4575))</f>
        <v>Street Footwear</v>
      </c>
    </row>
    <row r="4576" customFormat="false" ht="14.25" hidden="false" customHeight="true" outlineLevel="0" collapsed="false">
      <c r="B4576" s="88" t="s">
        <v>43</v>
      </c>
      <c r="C4576" s="89" t="n">
        <v>1197831</v>
      </c>
      <c r="D4576" s="90" t="n">
        <v>44335</v>
      </c>
      <c r="E4576" s="88" t="s">
        <v>40</v>
      </c>
      <c r="F4576" s="88" t="s">
        <v>145</v>
      </c>
      <c r="G4576" s="88" t="s">
        <v>142</v>
      </c>
      <c r="H4576" s="91" t="s">
        <v>24</v>
      </c>
      <c r="I4576" s="92" t="n">
        <v>40</v>
      </c>
      <c r="J4576" s="93" t="n">
        <v>300</v>
      </c>
      <c r="K4576" s="94" t="n">
        <f aca="false">I4576 * J4576</f>
        <v>12000</v>
      </c>
      <c r="L4576" s="94" t="n">
        <f aca="false">K4576 *M4576</f>
        <v>4200</v>
      </c>
      <c r="M4576" s="95" t="n">
        <v>0.35</v>
      </c>
      <c r="N4576" s="88" t="s">
        <v>23</v>
      </c>
      <c r="O4576" s="91" t="s">
        <v>218</v>
      </c>
      <c r="P4576" s="0" t="str">
        <f aca="false">RIGHT(H4576,LEN(H4576) - FIND(" ", H4576))</f>
        <v>Athletic Footwear</v>
      </c>
    </row>
    <row r="4577" customFormat="false" ht="14.25" hidden="false" customHeight="true" outlineLevel="0" collapsed="false">
      <c r="B4577" s="88" t="s">
        <v>43</v>
      </c>
      <c r="C4577" s="89" t="n">
        <v>1197831</v>
      </c>
      <c r="D4577" s="90" t="n">
        <v>44335</v>
      </c>
      <c r="E4577" s="88" t="s">
        <v>40</v>
      </c>
      <c r="F4577" s="88" t="s">
        <v>145</v>
      </c>
      <c r="G4577" s="88" t="s">
        <v>142</v>
      </c>
      <c r="H4577" s="91" t="s">
        <v>48</v>
      </c>
      <c r="I4577" s="92" t="n">
        <v>35</v>
      </c>
      <c r="J4577" s="93" t="n">
        <v>275</v>
      </c>
      <c r="K4577" s="94" t="n">
        <f aca="false">I4577 * J4577</f>
        <v>9625</v>
      </c>
      <c r="L4577" s="94" t="n">
        <f aca="false">K4577 *M4577</f>
        <v>3850</v>
      </c>
      <c r="M4577" s="95" t="n">
        <v>0.4</v>
      </c>
      <c r="N4577" s="88" t="s">
        <v>23</v>
      </c>
      <c r="O4577" s="91" t="s">
        <v>219</v>
      </c>
      <c r="P4577" s="0" t="str">
        <f aca="false">RIGHT(H4577,LEN(H4577) - FIND(" ", H4577))</f>
        <v>Street Footwear</v>
      </c>
    </row>
    <row r="4578" customFormat="false" ht="14.25" hidden="false" customHeight="true" outlineLevel="0" collapsed="false">
      <c r="B4578" s="88" t="s">
        <v>43</v>
      </c>
      <c r="C4578" s="89" t="n">
        <v>1197831</v>
      </c>
      <c r="D4578" s="90" t="n">
        <v>44335</v>
      </c>
      <c r="E4578" s="88" t="s">
        <v>40</v>
      </c>
      <c r="F4578" s="88" t="s">
        <v>145</v>
      </c>
      <c r="G4578" s="88" t="s">
        <v>142</v>
      </c>
      <c r="H4578" s="91" t="s">
        <v>44</v>
      </c>
      <c r="I4578" s="92" t="n">
        <v>35</v>
      </c>
      <c r="J4578" s="93" t="n">
        <v>225</v>
      </c>
      <c r="K4578" s="94" t="n">
        <f aca="false">I4578 * J4578</f>
        <v>7875</v>
      </c>
      <c r="L4578" s="94" t="n">
        <f aca="false">K4578 *M4578</f>
        <v>3150</v>
      </c>
      <c r="M4578" s="95" t="n">
        <v>0.4</v>
      </c>
      <c r="N4578" s="88" t="s">
        <v>23</v>
      </c>
      <c r="O4578" s="91" t="s">
        <v>219</v>
      </c>
      <c r="P4578" s="0" t="str">
        <f aca="false">RIGHT(H4578,LEN(H4578) - FIND(" ", H4578))</f>
        <v>Athletic Footwear</v>
      </c>
    </row>
    <row r="4579" customFormat="false" ht="14.25" hidden="false" customHeight="true" outlineLevel="0" collapsed="false">
      <c r="B4579" s="88" t="s">
        <v>43</v>
      </c>
      <c r="C4579" s="89" t="n">
        <v>1197831</v>
      </c>
      <c r="D4579" s="90" t="n">
        <v>44335</v>
      </c>
      <c r="E4579" s="88" t="s">
        <v>40</v>
      </c>
      <c r="F4579" s="88" t="s">
        <v>145</v>
      </c>
      <c r="G4579" s="88" t="s">
        <v>142</v>
      </c>
      <c r="H4579" s="91" t="s">
        <v>16</v>
      </c>
      <c r="I4579" s="92" t="n">
        <v>45</v>
      </c>
      <c r="J4579" s="93" t="n">
        <v>250</v>
      </c>
      <c r="K4579" s="94" t="n">
        <f aca="false">I4579 * J4579</f>
        <v>11250</v>
      </c>
      <c r="L4579" s="94" t="n">
        <f aca="false">K4579 *M4579</f>
        <v>3937.5</v>
      </c>
      <c r="M4579" s="95" t="n">
        <v>0.35</v>
      </c>
      <c r="N4579" s="88" t="s">
        <v>23</v>
      </c>
      <c r="O4579" s="91" t="s">
        <v>218</v>
      </c>
      <c r="P4579" s="0" t="str">
        <f aca="false">RIGHT(H4579,LEN(H4579) - FIND(" ", H4579))</f>
        <v>Apparel</v>
      </c>
    </row>
    <row r="4580" customFormat="false" ht="14.25" hidden="false" customHeight="true" outlineLevel="0" collapsed="false">
      <c r="B4580" s="88" t="s">
        <v>43</v>
      </c>
      <c r="C4580" s="89" t="n">
        <v>1197831</v>
      </c>
      <c r="D4580" s="90" t="n">
        <v>44335</v>
      </c>
      <c r="E4580" s="88" t="s">
        <v>40</v>
      </c>
      <c r="F4580" s="88" t="s">
        <v>145</v>
      </c>
      <c r="G4580" s="88" t="s">
        <v>142</v>
      </c>
      <c r="H4580" s="91" t="s">
        <v>38</v>
      </c>
      <c r="I4580" s="92" t="n">
        <v>45</v>
      </c>
      <c r="J4580" s="93" t="n">
        <v>350</v>
      </c>
      <c r="K4580" s="94" t="n">
        <f aca="false">I4580 * J4580</f>
        <v>15750</v>
      </c>
      <c r="L4580" s="94" t="n">
        <f aca="false">K4580 *M4580</f>
        <v>6300</v>
      </c>
      <c r="M4580" s="95" t="n">
        <v>0.4</v>
      </c>
      <c r="N4580" s="88" t="s">
        <v>23</v>
      </c>
      <c r="O4580" s="91" t="s">
        <v>219</v>
      </c>
      <c r="P4580" s="0" t="str">
        <f aca="false">RIGHT(H4580,LEN(H4580) - FIND(" ", H4580))</f>
        <v>Apparel</v>
      </c>
    </row>
    <row r="4581" customFormat="false" ht="14.25" hidden="false" customHeight="true" outlineLevel="0" collapsed="false">
      <c r="B4581" s="88" t="s">
        <v>22</v>
      </c>
      <c r="C4581" s="89" t="n">
        <v>1189833</v>
      </c>
      <c r="D4581" s="90" t="n">
        <v>44335</v>
      </c>
      <c r="E4581" s="88" t="s">
        <v>18</v>
      </c>
      <c r="F4581" s="88" t="s">
        <v>19</v>
      </c>
      <c r="G4581" s="88" t="s">
        <v>129</v>
      </c>
      <c r="H4581" s="91" t="s">
        <v>32</v>
      </c>
      <c r="I4581" s="92" t="n">
        <v>49</v>
      </c>
      <c r="J4581" s="93" t="n">
        <v>231</v>
      </c>
      <c r="K4581" s="94" t="n">
        <f aca="false">I4581 * J4581</f>
        <v>11319</v>
      </c>
      <c r="L4581" s="94" t="n">
        <f aca="false">K4581 *M4581</f>
        <v>5659.5</v>
      </c>
      <c r="M4581" s="95" t="n">
        <v>0.5</v>
      </c>
      <c r="N4581" s="88" t="s">
        <v>23</v>
      </c>
      <c r="O4581" s="91" t="s">
        <v>218</v>
      </c>
      <c r="P4581" s="0" t="str">
        <f aca="false">RIGHT(H4581,LEN(H4581) - FIND(" ", H4581))</f>
        <v>Street Footwear</v>
      </c>
    </row>
    <row r="4582" customFormat="false" ht="14.25" hidden="false" customHeight="true" outlineLevel="0" collapsed="false">
      <c r="B4582" s="88" t="s">
        <v>30</v>
      </c>
      <c r="C4582" s="89" t="n">
        <v>1197831</v>
      </c>
      <c r="D4582" s="90" t="n">
        <v>44335</v>
      </c>
      <c r="E4582" s="88" t="s">
        <v>40</v>
      </c>
      <c r="F4582" s="88" t="s">
        <v>155</v>
      </c>
      <c r="G4582" s="88" t="s">
        <v>122</v>
      </c>
      <c r="H4582" s="91" t="s">
        <v>16</v>
      </c>
      <c r="I4582" s="92" t="n">
        <v>50</v>
      </c>
      <c r="J4582" s="93" t="n">
        <v>140</v>
      </c>
      <c r="K4582" s="94" t="n">
        <f aca="false">I4582 * J4582</f>
        <v>7000</v>
      </c>
      <c r="L4582" s="94" t="n">
        <f aca="false">K4582 *M4582</f>
        <v>3500</v>
      </c>
      <c r="M4582" s="95" t="n">
        <v>0.5</v>
      </c>
      <c r="N4582" s="88" t="s">
        <v>23</v>
      </c>
      <c r="O4582" s="91" t="s">
        <v>218</v>
      </c>
      <c r="P4582" s="0" t="str">
        <f aca="false">RIGHT(H4582,LEN(H4582) - FIND(" ", H4582))</f>
        <v>Apparel</v>
      </c>
    </row>
    <row r="4583" customFormat="false" ht="14.25" hidden="false" customHeight="true" outlineLevel="0" collapsed="false">
      <c r="B4583" s="88" t="s">
        <v>13</v>
      </c>
      <c r="C4583" s="89" t="n">
        <v>1185732</v>
      </c>
      <c r="D4583" s="90" t="n">
        <v>44335</v>
      </c>
      <c r="E4583" s="88" t="s">
        <v>29</v>
      </c>
      <c r="F4583" s="88" t="s">
        <v>121</v>
      </c>
      <c r="G4583" s="88" t="s">
        <v>158</v>
      </c>
      <c r="H4583" s="91" t="s">
        <v>32</v>
      </c>
      <c r="I4583" s="92" t="n">
        <v>39</v>
      </c>
      <c r="J4583" s="93" t="n">
        <v>180</v>
      </c>
      <c r="K4583" s="94" t="n">
        <f aca="false">I4583 * J4583</f>
        <v>7020</v>
      </c>
      <c r="L4583" s="94" t="n">
        <f aca="false">K4583 *M4583</f>
        <v>3580.2</v>
      </c>
      <c r="M4583" s="95" t="n">
        <v>0.51</v>
      </c>
      <c r="N4583" s="88" t="s">
        <v>23</v>
      </c>
      <c r="O4583" s="91" t="s">
        <v>218</v>
      </c>
      <c r="P4583" s="0" t="str">
        <f aca="false">RIGHT(H4583,LEN(H4583) - FIND(" ", H4583))</f>
        <v>Street Footwear</v>
      </c>
    </row>
    <row r="4584" customFormat="false" ht="14.25" hidden="false" customHeight="true" outlineLevel="0" collapsed="false">
      <c r="B4584" s="88" t="s">
        <v>13</v>
      </c>
      <c r="C4584" s="89" t="n">
        <v>1185732</v>
      </c>
      <c r="D4584" s="90" t="n">
        <v>44335</v>
      </c>
      <c r="E4584" s="88" t="s">
        <v>29</v>
      </c>
      <c r="F4584" s="88" t="s">
        <v>121</v>
      </c>
      <c r="G4584" s="88" t="s">
        <v>158</v>
      </c>
      <c r="H4584" s="91" t="s">
        <v>24</v>
      </c>
      <c r="I4584" s="92" t="n">
        <v>34</v>
      </c>
      <c r="J4584" s="93" t="n">
        <v>88</v>
      </c>
      <c r="K4584" s="94" t="n">
        <f aca="false">I4584 * J4584</f>
        <v>2992</v>
      </c>
      <c r="L4584" s="94" t="n">
        <f aca="false">K4584 *M4584</f>
        <v>1406.24</v>
      </c>
      <c r="M4584" s="95" t="n">
        <v>0.47</v>
      </c>
      <c r="N4584" s="88" t="s">
        <v>23</v>
      </c>
      <c r="O4584" s="91" t="s">
        <v>218</v>
      </c>
      <c r="P4584" s="0" t="str">
        <f aca="false">RIGHT(H4584,LEN(H4584) - FIND(" ", H4584))</f>
        <v>Athletic Footwear</v>
      </c>
    </row>
    <row r="4585" customFormat="false" ht="14.25" hidden="false" customHeight="true" outlineLevel="0" collapsed="false">
      <c r="B4585" s="88" t="s">
        <v>13</v>
      </c>
      <c r="C4585" s="89" t="n">
        <v>1185732</v>
      </c>
      <c r="D4585" s="90" t="n">
        <v>44335</v>
      </c>
      <c r="E4585" s="88" t="s">
        <v>29</v>
      </c>
      <c r="F4585" s="88" t="s">
        <v>121</v>
      </c>
      <c r="G4585" s="88" t="s">
        <v>158</v>
      </c>
      <c r="H4585" s="91" t="s">
        <v>48</v>
      </c>
      <c r="I4585" s="92" t="n">
        <v>29</v>
      </c>
      <c r="J4585" s="93" t="n">
        <v>87</v>
      </c>
      <c r="K4585" s="94" t="n">
        <f aca="false">I4585 * J4585</f>
        <v>2523</v>
      </c>
      <c r="L4585" s="94" t="n">
        <f aca="false">K4585 *M4585</f>
        <v>1160.58</v>
      </c>
      <c r="M4585" s="95" t="n">
        <v>0.46</v>
      </c>
      <c r="N4585" s="88" t="s">
        <v>23</v>
      </c>
      <c r="O4585" s="91" t="s">
        <v>219</v>
      </c>
      <c r="P4585" s="0" t="str">
        <f aca="false">RIGHT(H4585,LEN(H4585) - FIND(" ", H4585))</f>
        <v>Street Footwear</v>
      </c>
    </row>
    <row r="4586" customFormat="false" ht="14.25" hidden="false" customHeight="true" outlineLevel="0" collapsed="false">
      <c r="B4586" s="88" t="s">
        <v>13</v>
      </c>
      <c r="C4586" s="89" t="n">
        <v>1185732</v>
      </c>
      <c r="D4586" s="90" t="n">
        <v>44335</v>
      </c>
      <c r="E4586" s="88" t="s">
        <v>29</v>
      </c>
      <c r="F4586" s="88" t="s">
        <v>121</v>
      </c>
      <c r="G4586" s="88" t="s">
        <v>158</v>
      </c>
      <c r="H4586" s="91" t="s">
        <v>44</v>
      </c>
      <c r="I4586" s="92" t="n">
        <v>29</v>
      </c>
      <c r="J4586" s="93" t="n">
        <v>65</v>
      </c>
      <c r="K4586" s="94" t="n">
        <f aca="false">I4586 * J4586</f>
        <v>1885</v>
      </c>
      <c r="L4586" s="94" t="n">
        <f aca="false">K4586 *M4586</f>
        <v>1036.75</v>
      </c>
      <c r="M4586" s="95" t="n">
        <v>0.55</v>
      </c>
      <c r="N4586" s="88" t="s">
        <v>23</v>
      </c>
      <c r="O4586" s="91" t="s">
        <v>219</v>
      </c>
      <c r="P4586" s="0" t="str">
        <f aca="false">RIGHT(H4586,LEN(H4586) - FIND(" ", H4586))</f>
        <v>Athletic Footwear</v>
      </c>
    </row>
    <row r="4587" customFormat="false" ht="14.25" hidden="false" customHeight="true" outlineLevel="0" collapsed="false">
      <c r="B4587" s="88" t="s">
        <v>13</v>
      </c>
      <c r="C4587" s="89" t="n">
        <v>1185732</v>
      </c>
      <c r="D4587" s="90" t="n">
        <v>44335</v>
      </c>
      <c r="E4587" s="88" t="s">
        <v>29</v>
      </c>
      <c r="F4587" s="88" t="s">
        <v>121</v>
      </c>
      <c r="G4587" s="88" t="s">
        <v>158</v>
      </c>
      <c r="H4587" s="91" t="s">
        <v>16</v>
      </c>
      <c r="I4587" s="92" t="n">
        <v>44</v>
      </c>
      <c r="J4587" s="93" t="n">
        <v>70</v>
      </c>
      <c r="K4587" s="94" t="n">
        <f aca="false">I4587 * J4587</f>
        <v>3080</v>
      </c>
      <c r="L4587" s="94" t="n">
        <f aca="false">K4587 *M4587</f>
        <v>1478.4</v>
      </c>
      <c r="M4587" s="95" t="n">
        <v>0.48</v>
      </c>
      <c r="N4587" s="88" t="s">
        <v>23</v>
      </c>
      <c r="O4587" s="91" t="s">
        <v>218</v>
      </c>
      <c r="P4587" s="0" t="str">
        <f aca="false">RIGHT(H4587,LEN(H4587) - FIND(" ", H4587))</f>
        <v>Apparel</v>
      </c>
    </row>
    <row r="4588" customFormat="false" ht="14.25" hidden="false" customHeight="true" outlineLevel="0" collapsed="false">
      <c r="B4588" s="88" t="s">
        <v>13</v>
      </c>
      <c r="C4588" s="89" t="n">
        <v>1185732</v>
      </c>
      <c r="D4588" s="90" t="n">
        <v>44335</v>
      </c>
      <c r="E4588" s="88" t="s">
        <v>29</v>
      </c>
      <c r="F4588" s="88" t="s">
        <v>121</v>
      </c>
      <c r="G4588" s="88" t="s">
        <v>158</v>
      </c>
      <c r="H4588" s="91" t="s">
        <v>38</v>
      </c>
      <c r="I4588" s="92" t="n">
        <v>45</v>
      </c>
      <c r="J4588" s="93" t="n">
        <v>105</v>
      </c>
      <c r="K4588" s="94" t="n">
        <f aca="false">I4588 * J4588</f>
        <v>4725</v>
      </c>
      <c r="L4588" s="94" t="n">
        <f aca="false">K4588 *M4588</f>
        <v>2835</v>
      </c>
      <c r="M4588" s="95" t="n">
        <v>0.6</v>
      </c>
      <c r="N4588" s="88" t="s">
        <v>23</v>
      </c>
      <c r="O4588" s="91" t="s">
        <v>219</v>
      </c>
      <c r="P4588" s="0" t="str">
        <f aca="false">RIGHT(H4588,LEN(H4588) - FIND(" ", H4588))</f>
        <v>Apparel</v>
      </c>
    </row>
    <row r="4589" customFormat="false" ht="14.25" hidden="false" customHeight="true" outlineLevel="0" collapsed="false">
      <c r="B4589" s="88" t="s">
        <v>37</v>
      </c>
      <c r="C4589" s="89" t="n">
        <v>1197831</v>
      </c>
      <c r="D4589" s="90" t="n">
        <v>44335</v>
      </c>
      <c r="E4589" s="88" t="s">
        <v>40</v>
      </c>
      <c r="F4589" s="88" t="s">
        <v>80</v>
      </c>
      <c r="G4589" s="88" t="s">
        <v>125</v>
      </c>
      <c r="H4589" s="91" t="s">
        <v>32</v>
      </c>
      <c r="I4589" s="92" t="n">
        <v>39</v>
      </c>
      <c r="J4589" s="93" t="n">
        <v>181</v>
      </c>
      <c r="K4589" s="94" t="n">
        <f aca="false">I4589 * J4589</f>
        <v>7059</v>
      </c>
      <c r="L4589" s="94" t="n">
        <f aca="false">K4589 *M4589</f>
        <v>3811.86</v>
      </c>
      <c r="M4589" s="95" t="n">
        <v>0.54</v>
      </c>
      <c r="N4589" s="88" t="s">
        <v>23</v>
      </c>
      <c r="O4589" s="91" t="s">
        <v>218</v>
      </c>
      <c r="P4589" s="0" t="str">
        <f aca="false">RIGHT(H4589,LEN(H4589) - FIND(" ", H4589))</f>
        <v>Street Footwear</v>
      </c>
    </row>
    <row r="4590" customFormat="false" ht="14.25" hidden="false" customHeight="true" outlineLevel="0" collapsed="false">
      <c r="B4590" s="88" t="s">
        <v>37</v>
      </c>
      <c r="C4590" s="89" t="n">
        <v>1197831</v>
      </c>
      <c r="D4590" s="90" t="n">
        <v>44335</v>
      </c>
      <c r="E4590" s="88" t="s">
        <v>40</v>
      </c>
      <c r="F4590" s="88" t="s">
        <v>80</v>
      </c>
      <c r="G4590" s="88" t="s">
        <v>125</v>
      </c>
      <c r="H4590" s="91" t="s">
        <v>24</v>
      </c>
      <c r="I4590" s="92" t="n">
        <v>38</v>
      </c>
      <c r="J4590" s="93" t="n">
        <v>113</v>
      </c>
      <c r="K4590" s="94" t="n">
        <f aca="false">I4590 * J4590</f>
        <v>4294</v>
      </c>
      <c r="L4590" s="94" t="n">
        <f aca="false">K4590 *M4590</f>
        <v>2147</v>
      </c>
      <c r="M4590" s="95" t="n">
        <v>0.5</v>
      </c>
      <c r="N4590" s="88" t="s">
        <v>23</v>
      </c>
      <c r="O4590" s="91" t="s">
        <v>218</v>
      </c>
      <c r="P4590" s="0" t="str">
        <f aca="false">RIGHT(H4590,LEN(H4590) - FIND(" ", H4590))</f>
        <v>Athletic Footwear</v>
      </c>
    </row>
    <row r="4591" customFormat="false" ht="14.25" hidden="false" customHeight="true" outlineLevel="0" collapsed="false">
      <c r="B4591" s="88" t="s">
        <v>37</v>
      </c>
      <c r="C4591" s="89" t="n">
        <v>1197831</v>
      </c>
      <c r="D4591" s="90" t="n">
        <v>44335</v>
      </c>
      <c r="E4591" s="88" t="s">
        <v>40</v>
      </c>
      <c r="F4591" s="88" t="s">
        <v>80</v>
      </c>
      <c r="G4591" s="88" t="s">
        <v>125</v>
      </c>
      <c r="H4591" s="91" t="s">
        <v>48</v>
      </c>
      <c r="I4591" s="92" t="n">
        <v>34</v>
      </c>
      <c r="J4591" s="93" t="n">
        <v>91</v>
      </c>
      <c r="K4591" s="94" t="n">
        <f aca="false">I4591 * J4591</f>
        <v>3094</v>
      </c>
      <c r="L4591" s="94" t="n">
        <f aca="false">K4591 *M4591</f>
        <v>1701.7</v>
      </c>
      <c r="M4591" s="95" t="n">
        <v>0.55</v>
      </c>
      <c r="N4591" s="88" t="s">
        <v>23</v>
      </c>
      <c r="O4591" s="91" t="s">
        <v>219</v>
      </c>
      <c r="P4591" s="0" t="str">
        <f aca="false">RIGHT(H4591,LEN(H4591) - FIND(" ", H4591))</f>
        <v>Street Footwear</v>
      </c>
    </row>
    <row r="4592" customFormat="false" ht="14.25" hidden="false" customHeight="true" outlineLevel="0" collapsed="false">
      <c r="B4592" s="88" t="s">
        <v>37</v>
      </c>
      <c r="C4592" s="89" t="n">
        <v>1197831</v>
      </c>
      <c r="D4592" s="90" t="n">
        <v>44335</v>
      </c>
      <c r="E4592" s="88" t="s">
        <v>40</v>
      </c>
      <c r="F4592" s="88" t="s">
        <v>80</v>
      </c>
      <c r="G4592" s="88" t="s">
        <v>125</v>
      </c>
      <c r="H4592" s="91" t="s">
        <v>44</v>
      </c>
      <c r="I4592" s="92" t="n">
        <v>34</v>
      </c>
      <c r="J4592" s="93" t="n">
        <v>78</v>
      </c>
      <c r="K4592" s="94" t="n">
        <f aca="false">I4592 * J4592</f>
        <v>2652</v>
      </c>
      <c r="L4592" s="94" t="n">
        <f aca="false">K4592 *M4592</f>
        <v>1405.56</v>
      </c>
      <c r="M4592" s="95" t="n">
        <v>0.53</v>
      </c>
      <c r="N4592" s="88" t="s">
        <v>23</v>
      </c>
      <c r="O4592" s="91" t="s">
        <v>219</v>
      </c>
      <c r="P4592" s="0" t="str">
        <f aca="false">RIGHT(H4592,LEN(H4592) - FIND(" ", H4592))</f>
        <v>Athletic Footwear</v>
      </c>
    </row>
    <row r="4593" customFormat="false" ht="14.25" hidden="false" customHeight="true" outlineLevel="0" collapsed="false">
      <c r="B4593" s="88" t="s">
        <v>37</v>
      </c>
      <c r="C4593" s="89" t="n">
        <v>1197831</v>
      </c>
      <c r="D4593" s="90" t="n">
        <v>44335</v>
      </c>
      <c r="E4593" s="88" t="s">
        <v>40</v>
      </c>
      <c r="F4593" s="88" t="s">
        <v>80</v>
      </c>
      <c r="G4593" s="88" t="s">
        <v>125</v>
      </c>
      <c r="H4593" s="91" t="s">
        <v>16</v>
      </c>
      <c r="I4593" s="92" t="n">
        <v>42</v>
      </c>
      <c r="J4593" s="93" t="n">
        <v>85</v>
      </c>
      <c r="K4593" s="94" t="n">
        <f aca="false">I4593 * J4593</f>
        <v>3570</v>
      </c>
      <c r="L4593" s="94" t="n">
        <f aca="false">K4593 *M4593</f>
        <v>1677.9</v>
      </c>
      <c r="M4593" s="95" t="n">
        <v>0.47</v>
      </c>
      <c r="N4593" s="88" t="s">
        <v>23</v>
      </c>
      <c r="O4593" s="91" t="s">
        <v>218</v>
      </c>
      <c r="P4593" s="0" t="str">
        <f aca="false">RIGHT(H4593,LEN(H4593) - FIND(" ", H4593))</f>
        <v>Apparel</v>
      </c>
    </row>
    <row r="4594" customFormat="false" ht="14.25" hidden="false" customHeight="true" outlineLevel="0" collapsed="false">
      <c r="B4594" s="88" t="s">
        <v>37</v>
      </c>
      <c r="C4594" s="89" t="n">
        <v>1197831</v>
      </c>
      <c r="D4594" s="90" t="n">
        <v>44335</v>
      </c>
      <c r="E4594" s="88" t="s">
        <v>40</v>
      </c>
      <c r="F4594" s="88" t="s">
        <v>80</v>
      </c>
      <c r="G4594" s="88" t="s">
        <v>125</v>
      </c>
      <c r="H4594" s="91" t="s">
        <v>38</v>
      </c>
      <c r="I4594" s="92" t="n">
        <v>44</v>
      </c>
      <c r="J4594" s="93" t="n">
        <v>111</v>
      </c>
      <c r="K4594" s="94" t="n">
        <f aca="false">I4594 * J4594</f>
        <v>4884</v>
      </c>
      <c r="L4594" s="94" t="n">
        <f aca="false">K4594 *M4594</f>
        <v>2686.2</v>
      </c>
      <c r="M4594" s="95" t="n">
        <v>0.55</v>
      </c>
      <c r="N4594" s="88" t="s">
        <v>23</v>
      </c>
      <c r="O4594" s="91" t="s">
        <v>219</v>
      </c>
      <c r="P4594" s="0" t="str">
        <f aca="false">RIGHT(H4594,LEN(H4594) - FIND(" ", H4594))</f>
        <v>Apparel</v>
      </c>
    </row>
    <row r="4595" customFormat="false" ht="14.25" hidden="false" customHeight="true" outlineLevel="0" collapsed="false">
      <c r="B4595" s="88" t="s">
        <v>43</v>
      </c>
      <c r="C4595" s="89" t="n">
        <v>1197831</v>
      </c>
      <c r="D4595" s="90" t="n">
        <v>44335</v>
      </c>
      <c r="E4595" s="88" t="s">
        <v>40</v>
      </c>
      <c r="F4595" s="88" t="s">
        <v>145</v>
      </c>
      <c r="G4595" s="88" t="s">
        <v>142</v>
      </c>
      <c r="H4595" s="91" t="s">
        <v>32</v>
      </c>
      <c r="I4595" s="92" t="n">
        <v>36</v>
      </c>
      <c r="J4595" s="93" t="n">
        <v>167</v>
      </c>
      <c r="K4595" s="94" t="n">
        <f aca="false">I4595 * J4595</f>
        <v>6012</v>
      </c>
      <c r="L4595" s="94" t="n">
        <f aca="false">K4595 *M4595</f>
        <v>3246.48</v>
      </c>
      <c r="M4595" s="95" t="n">
        <v>0.54</v>
      </c>
      <c r="N4595" s="88" t="s">
        <v>23</v>
      </c>
      <c r="O4595" s="91" t="s">
        <v>218</v>
      </c>
      <c r="P4595" s="0" t="str">
        <f aca="false">RIGHT(H4595,LEN(H4595) - FIND(" ", H4595))</f>
        <v>Street Footwear</v>
      </c>
    </row>
    <row r="4596" customFormat="false" ht="14.25" hidden="false" customHeight="true" outlineLevel="0" collapsed="false">
      <c r="B4596" s="88" t="s">
        <v>43</v>
      </c>
      <c r="C4596" s="89" t="n">
        <v>1197831</v>
      </c>
      <c r="D4596" s="90" t="n">
        <v>44335</v>
      </c>
      <c r="E4596" s="88" t="s">
        <v>40</v>
      </c>
      <c r="F4596" s="88" t="s">
        <v>145</v>
      </c>
      <c r="G4596" s="88" t="s">
        <v>142</v>
      </c>
      <c r="H4596" s="91" t="s">
        <v>24</v>
      </c>
      <c r="I4596" s="92" t="n">
        <v>39</v>
      </c>
      <c r="J4596" s="93" t="n">
        <v>87</v>
      </c>
      <c r="K4596" s="94" t="n">
        <f aca="false">I4596 * J4596</f>
        <v>3393</v>
      </c>
      <c r="L4596" s="94" t="n">
        <f aca="false">K4596 *M4596</f>
        <v>1526.85</v>
      </c>
      <c r="M4596" s="95" t="n">
        <v>0.45</v>
      </c>
      <c r="N4596" s="88" t="s">
        <v>23</v>
      </c>
      <c r="O4596" s="91" t="s">
        <v>218</v>
      </c>
      <c r="P4596" s="0" t="str">
        <f aca="false">RIGHT(H4596,LEN(H4596) - FIND(" ", H4596))</f>
        <v>Athletic Footwear</v>
      </c>
    </row>
    <row r="4597" customFormat="false" ht="14.25" hidden="false" customHeight="true" outlineLevel="0" collapsed="false">
      <c r="B4597" s="88" t="s">
        <v>43</v>
      </c>
      <c r="C4597" s="89" t="n">
        <v>1197831</v>
      </c>
      <c r="D4597" s="90" t="n">
        <v>44335</v>
      </c>
      <c r="E4597" s="88" t="s">
        <v>40</v>
      </c>
      <c r="F4597" s="88" t="s">
        <v>145</v>
      </c>
      <c r="G4597" s="88" t="s">
        <v>142</v>
      </c>
      <c r="H4597" s="91" t="s">
        <v>48</v>
      </c>
      <c r="I4597" s="92" t="n">
        <v>34</v>
      </c>
      <c r="J4597" s="93" t="n">
        <v>72</v>
      </c>
      <c r="K4597" s="94" t="n">
        <f aca="false">I4597 * J4597</f>
        <v>2448</v>
      </c>
      <c r="L4597" s="94" t="n">
        <f aca="false">K4597 *M4597</f>
        <v>1272.96</v>
      </c>
      <c r="M4597" s="95" t="n">
        <v>0.52</v>
      </c>
      <c r="N4597" s="88" t="s">
        <v>23</v>
      </c>
      <c r="O4597" s="91" t="s">
        <v>219</v>
      </c>
      <c r="P4597" s="0" t="str">
        <f aca="false">RIGHT(H4597,LEN(H4597) - FIND(" ", H4597))</f>
        <v>Street Footwear</v>
      </c>
    </row>
    <row r="4598" customFormat="false" ht="14.25" hidden="false" customHeight="true" outlineLevel="0" collapsed="false">
      <c r="B4598" s="88" t="s">
        <v>43</v>
      </c>
      <c r="C4598" s="89" t="n">
        <v>1197831</v>
      </c>
      <c r="D4598" s="90" t="n">
        <v>44335</v>
      </c>
      <c r="E4598" s="88" t="s">
        <v>40</v>
      </c>
      <c r="F4598" s="88" t="s">
        <v>145</v>
      </c>
      <c r="G4598" s="88" t="s">
        <v>142</v>
      </c>
      <c r="H4598" s="91" t="s">
        <v>44</v>
      </c>
      <c r="I4598" s="92" t="n">
        <v>34</v>
      </c>
      <c r="J4598" s="93" t="n">
        <v>59</v>
      </c>
      <c r="K4598" s="94" t="n">
        <f aca="false">I4598 * J4598</f>
        <v>2006</v>
      </c>
      <c r="L4598" s="94" t="n">
        <f aca="false">K4598 *M4598</f>
        <v>1103.3</v>
      </c>
      <c r="M4598" s="95" t="n">
        <v>0.55</v>
      </c>
      <c r="N4598" s="88" t="s">
        <v>23</v>
      </c>
      <c r="O4598" s="91" t="s">
        <v>219</v>
      </c>
      <c r="P4598" s="0" t="str">
        <f aca="false">RIGHT(H4598,LEN(H4598) - FIND(" ", H4598))</f>
        <v>Athletic Footwear</v>
      </c>
    </row>
    <row r="4599" customFormat="false" ht="14.25" hidden="false" customHeight="true" outlineLevel="0" collapsed="false">
      <c r="B4599" s="88" t="s">
        <v>43</v>
      </c>
      <c r="C4599" s="89" t="n">
        <v>1197831</v>
      </c>
      <c r="D4599" s="90" t="n">
        <v>44335</v>
      </c>
      <c r="E4599" s="88" t="s">
        <v>40</v>
      </c>
      <c r="F4599" s="88" t="s">
        <v>145</v>
      </c>
      <c r="G4599" s="88" t="s">
        <v>142</v>
      </c>
      <c r="H4599" s="91" t="s">
        <v>16</v>
      </c>
      <c r="I4599" s="92" t="n">
        <v>43</v>
      </c>
      <c r="J4599" s="93" t="n">
        <v>75</v>
      </c>
      <c r="K4599" s="94" t="n">
        <f aca="false">I4599 * J4599</f>
        <v>3225</v>
      </c>
      <c r="L4599" s="94" t="n">
        <f aca="false">K4599 *M4599</f>
        <v>1451.25</v>
      </c>
      <c r="M4599" s="95" t="n">
        <v>0.45</v>
      </c>
      <c r="N4599" s="88" t="s">
        <v>23</v>
      </c>
      <c r="O4599" s="91" t="s">
        <v>218</v>
      </c>
      <c r="P4599" s="0" t="str">
        <f aca="false">RIGHT(H4599,LEN(H4599) - FIND(" ", H4599))</f>
        <v>Apparel</v>
      </c>
    </row>
    <row r="4600" customFormat="false" ht="14.25" hidden="false" customHeight="true" outlineLevel="0" collapsed="false">
      <c r="B4600" s="88" t="s">
        <v>43</v>
      </c>
      <c r="C4600" s="89" t="n">
        <v>1197831</v>
      </c>
      <c r="D4600" s="90" t="n">
        <v>44335</v>
      </c>
      <c r="E4600" s="88" t="s">
        <v>40</v>
      </c>
      <c r="F4600" s="88" t="s">
        <v>145</v>
      </c>
      <c r="G4600" s="88" t="s">
        <v>142</v>
      </c>
      <c r="H4600" s="91" t="s">
        <v>38</v>
      </c>
      <c r="I4600" s="92" t="n">
        <v>42</v>
      </c>
      <c r="J4600" s="93" t="n">
        <v>98</v>
      </c>
      <c r="K4600" s="94" t="n">
        <f aca="false">I4600 * J4600</f>
        <v>4116</v>
      </c>
      <c r="L4600" s="94" t="n">
        <f aca="false">K4600 *M4600</f>
        <v>2140.32</v>
      </c>
      <c r="M4600" s="95" t="n">
        <v>0.52</v>
      </c>
      <c r="N4600" s="88" t="s">
        <v>23</v>
      </c>
      <c r="O4600" s="91" t="s">
        <v>219</v>
      </c>
      <c r="P4600" s="0" t="str">
        <f aca="false">RIGHT(H4600,LEN(H4600) - FIND(" ", H4600))</f>
        <v>Apparel</v>
      </c>
    </row>
    <row r="4601" customFormat="false" ht="14.25" hidden="false" customHeight="true" outlineLevel="0" collapsed="false">
      <c r="B4601" s="88" t="s">
        <v>22</v>
      </c>
      <c r="C4601" s="89" t="n">
        <v>1189833</v>
      </c>
      <c r="D4601" s="90" t="n">
        <v>44335</v>
      </c>
      <c r="E4601" s="88" t="s">
        <v>18</v>
      </c>
      <c r="F4601" s="88" t="s">
        <v>19</v>
      </c>
      <c r="G4601" s="88" t="s">
        <v>129</v>
      </c>
      <c r="H4601" s="91" t="s">
        <v>32</v>
      </c>
      <c r="I4601" s="92" t="n">
        <v>40</v>
      </c>
      <c r="J4601" s="93" t="n">
        <v>272</v>
      </c>
      <c r="K4601" s="94" t="n">
        <f aca="false">I4601 * J4601</f>
        <v>10880</v>
      </c>
      <c r="L4601" s="94" t="n">
        <f aca="false">K4601 *M4601</f>
        <v>5004.8</v>
      </c>
      <c r="M4601" s="95" t="n">
        <v>0.46</v>
      </c>
      <c r="N4601" s="88" t="s">
        <v>31</v>
      </c>
      <c r="O4601" s="91" t="s">
        <v>218</v>
      </c>
      <c r="P4601" s="0" t="str">
        <f aca="false">RIGHT(H4601,LEN(H4601) - FIND(" ", H4601))</f>
        <v>Street Footwear</v>
      </c>
    </row>
    <row r="4602" customFormat="false" ht="14.25" hidden="false" customHeight="true" outlineLevel="0" collapsed="false">
      <c r="B4602" s="88" t="s">
        <v>30</v>
      </c>
      <c r="C4602" s="89" t="n">
        <v>1197831</v>
      </c>
      <c r="D4602" s="90" t="n">
        <v>44335</v>
      </c>
      <c r="E4602" s="88" t="s">
        <v>40</v>
      </c>
      <c r="F4602" s="88" t="s">
        <v>155</v>
      </c>
      <c r="G4602" s="88" t="s">
        <v>122</v>
      </c>
      <c r="H4602" s="91" t="s">
        <v>16</v>
      </c>
      <c r="I4602" s="92" t="n">
        <v>38</v>
      </c>
      <c r="J4602" s="93" t="n">
        <v>160</v>
      </c>
      <c r="K4602" s="94" t="n">
        <f aca="false">I4602 * J4602</f>
        <v>6080</v>
      </c>
      <c r="L4602" s="94" t="n">
        <f aca="false">K4602 *M4602</f>
        <v>2857.6</v>
      </c>
      <c r="M4602" s="95" t="n">
        <v>0.47</v>
      </c>
      <c r="N4602" s="88" t="s">
        <v>31</v>
      </c>
      <c r="O4602" s="91" t="s">
        <v>218</v>
      </c>
      <c r="P4602" s="0" t="str">
        <f aca="false">RIGHT(H4602,LEN(H4602) - FIND(" ", H4602))</f>
        <v>Apparel</v>
      </c>
    </row>
    <row r="4603" customFormat="false" ht="14.25" hidden="false" customHeight="true" outlineLevel="0" collapsed="false">
      <c r="B4603" s="88" t="s">
        <v>37</v>
      </c>
      <c r="C4603" s="89" t="n">
        <v>1197831</v>
      </c>
      <c r="D4603" s="90" t="n">
        <v>44335</v>
      </c>
      <c r="E4603" s="88" t="s">
        <v>40</v>
      </c>
      <c r="F4603" s="88" t="s">
        <v>80</v>
      </c>
      <c r="G4603" s="88" t="s">
        <v>125</v>
      </c>
      <c r="H4603" s="91" t="s">
        <v>32</v>
      </c>
      <c r="I4603" s="92" t="n">
        <v>26</v>
      </c>
      <c r="J4603" s="93" t="n">
        <v>228</v>
      </c>
      <c r="K4603" s="94" t="n">
        <f aca="false">I4603 * J4603</f>
        <v>5928</v>
      </c>
      <c r="L4603" s="94" t="n">
        <f aca="false">K4603 *M4603</f>
        <v>2726.88</v>
      </c>
      <c r="M4603" s="95" t="n">
        <v>0.46</v>
      </c>
      <c r="N4603" s="88" t="s">
        <v>31</v>
      </c>
      <c r="O4603" s="91" t="s">
        <v>218</v>
      </c>
      <c r="P4603" s="0" t="str">
        <f aca="false">RIGHT(H4603,LEN(H4603) - FIND(" ", H4603))</f>
        <v>Street Footwear</v>
      </c>
    </row>
    <row r="4604" customFormat="false" ht="14.25" hidden="false" customHeight="true" outlineLevel="0" collapsed="false">
      <c r="B4604" s="88" t="s">
        <v>37</v>
      </c>
      <c r="C4604" s="89" t="n">
        <v>1197831</v>
      </c>
      <c r="D4604" s="90" t="n">
        <v>44335</v>
      </c>
      <c r="E4604" s="88" t="s">
        <v>40</v>
      </c>
      <c r="F4604" s="88" t="s">
        <v>80</v>
      </c>
      <c r="G4604" s="88" t="s">
        <v>125</v>
      </c>
      <c r="H4604" s="91" t="s">
        <v>24</v>
      </c>
      <c r="I4604" s="92" t="n">
        <v>28</v>
      </c>
      <c r="J4604" s="93" t="n">
        <v>116</v>
      </c>
      <c r="K4604" s="94" t="n">
        <f aca="false">I4604 * J4604</f>
        <v>3248</v>
      </c>
      <c r="L4604" s="94" t="n">
        <f aca="false">K4604 *M4604</f>
        <v>1364.16</v>
      </c>
      <c r="M4604" s="95" t="n">
        <v>0.42</v>
      </c>
      <c r="N4604" s="88" t="s">
        <v>31</v>
      </c>
      <c r="O4604" s="91" t="s">
        <v>218</v>
      </c>
      <c r="P4604" s="0" t="str">
        <f aca="false">RIGHT(H4604,LEN(H4604) - FIND(" ", H4604))</f>
        <v>Athletic Footwear</v>
      </c>
    </row>
    <row r="4605" customFormat="false" ht="14.25" hidden="false" customHeight="true" outlineLevel="0" collapsed="false">
      <c r="B4605" s="88" t="s">
        <v>37</v>
      </c>
      <c r="C4605" s="89" t="n">
        <v>1197831</v>
      </c>
      <c r="D4605" s="90" t="n">
        <v>44335</v>
      </c>
      <c r="E4605" s="88" t="s">
        <v>40</v>
      </c>
      <c r="F4605" s="88" t="s">
        <v>80</v>
      </c>
      <c r="G4605" s="88" t="s">
        <v>125</v>
      </c>
      <c r="H4605" s="91" t="s">
        <v>48</v>
      </c>
      <c r="I4605" s="92" t="n">
        <v>27</v>
      </c>
      <c r="J4605" s="93" t="n">
        <v>119</v>
      </c>
      <c r="K4605" s="94" t="n">
        <f aca="false">I4605 * J4605</f>
        <v>3213</v>
      </c>
      <c r="L4605" s="94" t="n">
        <f aca="false">K4605 *M4605</f>
        <v>1413.72</v>
      </c>
      <c r="M4605" s="95" t="n">
        <v>0.44</v>
      </c>
      <c r="N4605" s="88" t="s">
        <v>31</v>
      </c>
      <c r="O4605" s="91" t="s">
        <v>219</v>
      </c>
      <c r="P4605" s="0" t="str">
        <f aca="false">RIGHT(H4605,LEN(H4605) - FIND(" ", H4605))</f>
        <v>Street Footwear</v>
      </c>
    </row>
    <row r="4606" customFormat="false" ht="14.25" hidden="false" customHeight="true" outlineLevel="0" collapsed="false">
      <c r="B4606" s="88" t="s">
        <v>37</v>
      </c>
      <c r="C4606" s="89" t="n">
        <v>1197831</v>
      </c>
      <c r="D4606" s="90" t="n">
        <v>44335</v>
      </c>
      <c r="E4606" s="88" t="s">
        <v>40</v>
      </c>
      <c r="F4606" s="88" t="s">
        <v>80</v>
      </c>
      <c r="G4606" s="88" t="s">
        <v>125</v>
      </c>
      <c r="H4606" s="91" t="s">
        <v>44</v>
      </c>
      <c r="I4606" s="92" t="n">
        <v>24</v>
      </c>
      <c r="J4606" s="93" t="n">
        <v>90</v>
      </c>
      <c r="K4606" s="94" t="n">
        <f aca="false">I4606 * J4606</f>
        <v>2160</v>
      </c>
      <c r="L4606" s="94" t="n">
        <f aca="false">K4606 *M4606</f>
        <v>1015.2</v>
      </c>
      <c r="M4606" s="95" t="n">
        <v>0.47</v>
      </c>
      <c r="N4606" s="88" t="s">
        <v>31</v>
      </c>
      <c r="O4606" s="91" t="s">
        <v>219</v>
      </c>
      <c r="P4606" s="0" t="str">
        <f aca="false">RIGHT(H4606,LEN(H4606) - FIND(" ", H4606))</f>
        <v>Athletic Footwear</v>
      </c>
    </row>
    <row r="4607" customFormat="false" ht="14.25" hidden="false" customHeight="true" outlineLevel="0" collapsed="false">
      <c r="B4607" s="88" t="s">
        <v>37</v>
      </c>
      <c r="C4607" s="89" t="n">
        <v>1197831</v>
      </c>
      <c r="D4607" s="90" t="n">
        <v>44335</v>
      </c>
      <c r="E4607" s="88" t="s">
        <v>40</v>
      </c>
      <c r="F4607" s="88" t="s">
        <v>80</v>
      </c>
      <c r="G4607" s="88" t="s">
        <v>125</v>
      </c>
      <c r="H4607" s="91" t="s">
        <v>16</v>
      </c>
      <c r="I4607" s="92" t="n">
        <v>32</v>
      </c>
      <c r="J4607" s="93" t="n">
        <v>111</v>
      </c>
      <c r="K4607" s="94" t="n">
        <f aca="false">I4607 * J4607</f>
        <v>3552</v>
      </c>
      <c r="L4607" s="94" t="n">
        <f aca="false">K4607 *M4607</f>
        <v>1385.28</v>
      </c>
      <c r="M4607" s="95" t="n">
        <v>0.39</v>
      </c>
      <c r="N4607" s="88" t="s">
        <v>31</v>
      </c>
      <c r="O4607" s="91" t="s">
        <v>218</v>
      </c>
      <c r="P4607" s="0" t="str">
        <f aca="false">RIGHT(H4607,LEN(H4607) - FIND(" ", H4607))</f>
        <v>Apparel</v>
      </c>
    </row>
    <row r="4608" customFormat="false" ht="14.25" hidden="false" customHeight="true" outlineLevel="0" collapsed="false">
      <c r="B4608" s="88" t="s">
        <v>37</v>
      </c>
      <c r="C4608" s="89" t="n">
        <v>1197831</v>
      </c>
      <c r="D4608" s="90" t="n">
        <v>44335</v>
      </c>
      <c r="E4608" s="88" t="s">
        <v>40</v>
      </c>
      <c r="F4608" s="88" t="s">
        <v>80</v>
      </c>
      <c r="G4608" s="88" t="s">
        <v>125</v>
      </c>
      <c r="H4608" s="91" t="s">
        <v>38</v>
      </c>
      <c r="I4608" s="92" t="n">
        <v>33</v>
      </c>
      <c r="J4608" s="93" t="n">
        <v>145</v>
      </c>
      <c r="K4608" s="94" t="n">
        <f aca="false">I4608 * J4608</f>
        <v>4785</v>
      </c>
      <c r="L4608" s="94" t="n">
        <f aca="false">K4608 *M4608</f>
        <v>2248.95</v>
      </c>
      <c r="M4608" s="95" t="n">
        <v>0.47</v>
      </c>
      <c r="N4608" s="88" t="s">
        <v>31</v>
      </c>
      <c r="O4608" s="91" t="s">
        <v>219</v>
      </c>
      <c r="P4608" s="0" t="str">
        <f aca="false">RIGHT(H4608,LEN(H4608) - FIND(" ", H4608))</f>
        <v>Apparel</v>
      </c>
    </row>
    <row r="4609" customFormat="false" ht="14.25" hidden="false" customHeight="true" outlineLevel="0" collapsed="false">
      <c r="B4609" s="88" t="s">
        <v>43</v>
      </c>
      <c r="C4609" s="89" t="n">
        <v>1197831</v>
      </c>
      <c r="D4609" s="90" t="n">
        <v>44335</v>
      </c>
      <c r="E4609" s="88" t="s">
        <v>40</v>
      </c>
      <c r="F4609" s="88" t="s">
        <v>145</v>
      </c>
      <c r="G4609" s="88" t="s">
        <v>142</v>
      </c>
      <c r="H4609" s="91" t="s">
        <v>32</v>
      </c>
      <c r="I4609" s="92" t="n">
        <v>28</v>
      </c>
      <c r="J4609" s="93" t="n">
        <v>179</v>
      </c>
      <c r="K4609" s="94" t="n">
        <f aca="false">I4609 * J4609</f>
        <v>5012</v>
      </c>
      <c r="L4609" s="94" t="n">
        <f aca="false">K4609 *M4609</f>
        <v>2155.16</v>
      </c>
      <c r="M4609" s="95" t="n">
        <v>0.43</v>
      </c>
      <c r="N4609" s="88" t="s">
        <v>31</v>
      </c>
      <c r="O4609" s="91" t="s">
        <v>218</v>
      </c>
      <c r="P4609" s="0" t="str">
        <f aca="false">RIGHT(H4609,LEN(H4609) - FIND(" ", H4609))</f>
        <v>Street Footwear</v>
      </c>
    </row>
    <row r="4610" customFormat="false" ht="14.25" hidden="false" customHeight="true" outlineLevel="0" collapsed="false">
      <c r="B4610" s="88" t="s">
        <v>43</v>
      </c>
      <c r="C4610" s="89" t="n">
        <v>1197831</v>
      </c>
      <c r="D4610" s="90" t="n">
        <v>44335</v>
      </c>
      <c r="E4610" s="88" t="s">
        <v>40</v>
      </c>
      <c r="F4610" s="88" t="s">
        <v>145</v>
      </c>
      <c r="G4610" s="88" t="s">
        <v>142</v>
      </c>
      <c r="H4610" s="91" t="s">
        <v>24</v>
      </c>
      <c r="I4610" s="92" t="n">
        <v>29</v>
      </c>
      <c r="J4610" s="93" t="n">
        <v>93</v>
      </c>
      <c r="K4610" s="94" t="n">
        <f aca="false">I4610 * J4610</f>
        <v>2697</v>
      </c>
      <c r="L4610" s="94" t="n">
        <f aca="false">K4610 *M4610</f>
        <v>1024.86</v>
      </c>
      <c r="M4610" s="95" t="n">
        <v>0.38</v>
      </c>
      <c r="N4610" s="88" t="s">
        <v>31</v>
      </c>
      <c r="O4610" s="91" t="s">
        <v>218</v>
      </c>
      <c r="P4610" s="0" t="str">
        <f aca="false">RIGHT(H4610,LEN(H4610) - FIND(" ", H4610))</f>
        <v>Athletic Footwear</v>
      </c>
    </row>
    <row r="4611" customFormat="false" ht="14.25" hidden="false" customHeight="true" outlineLevel="0" collapsed="false">
      <c r="B4611" s="88" t="s">
        <v>43</v>
      </c>
      <c r="C4611" s="89" t="n">
        <v>1197831</v>
      </c>
      <c r="D4611" s="90" t="n">
        <v>44335</v>
      </c>
      <c r="E4611" s="88" t="s">
        <v>40</v>
      </c>
      <c r="F4611" s="88" t="s">
        <v>145</v>
      </c>
      <c r="G4611" s="88" t="s">
        <v>142</v>
      </c>
      <c r="H4611" s="91" t="s">
        <v>48</v>
      </c>
      <c r="I4611" s="92" t="n">
        <v>27</v>
      </c>
      <c r="J4611" s="93" t="n">
        <v>88</v>
      </c>
      <c r="K4611" s="94" t="n">
        <f aca="false">I4611 * J4611</f>
        <v>2376</v>
      </c>
      <c r="L4611" s="94" t="n">
        <f aca="false">K4611 *M4611</f>
        <v>997.92</v>
      </c>
      <c r="M4611" s="95" t="n">
        <v>0.42</v>
      </c>
      <c r="N4611" s="88" t="s">
        <v>31</v>
      </c>
      <c r="O4611" s="91" t="s">
        <v>219</v>
      </c>
      <c r="P4611" s="0" t="str">
        <f aca="false">RIGHT(H4611,LEN(H4611) - FIND(" ", H4611))</f>
        <v>Street Footwear</v>
      </c>
    </row>
    <row r="4612" customFormat="false" ht="14.25" hidden="false" customHeight="true" outlineLevel="0" collapsed="false">
      <c r="B4612" s="88" t="s">
        <v>43</v>
      </c>
      <c r="C4612" s="89" t="n">
        <v>1197831</v>
      </c>
      <c r="D4612" s="90" t="n">
        <v>44335</v>
      </c>
      <c r="E4612" s="88" t="s">
        <v>40</v>
      </c>
      <c r="F4612" s="88" t="s">
        <v>145</v>
      </c>
      <c r="G4612" s="88" t="s">
        <v>142</v>
      </c>
      <c r="H4612" s="91" t="s">
        <v>44</v>
      </c>
      <c r="I4612" s="92" t="n">
        <v>26</v>
      </c>
      <c r="J4612" s="93" t="n">
        <v>74</v>
      </c>
      <c r="K4612" s="94" t="n">
        <f aca="false">I4612 * J4612</f>
        <v>1924</v>
      </c>
      <c r="L4612" s="94" t="n">
        <f aca="false">K4612 *M4612</f>
        <v>808.08</v>
      </c>
      <c r="M4612" s="95" t="n">
        <v>0.42</v>
      </c>
      <c r="N4612" s="88" t="s">
        <v>31</v>
      </c>
      <c r="O4612" s="91" t="s">
        <v>219</v>
      </c>
      <c r="P4612" s="0" t="str">
        <f aca="false">RIGHT(H4612,LEN(H4612) - FIND(" ", H4612))</f>
        <v>Athletic Footwear</v>
      </c>
    </row>
    <row r="4613" customFormat="false" ht="14.25" hidden="false" customHeight="true" outlineLevel="0" collapsed="false">
      <c r="B4613" s="88" t="s">
        <v>43</v>
      </c>
      <c r="C4613" s="89" t="n">
        <v>1197831</v>
      </c>
      <c r="D4613" s="90" t="n">
        <v>44335</v>
      </c>
      <c r="E4613" s="88" t="s">
        <v>40</v>
      </c>
      <c r="F4613" s="88" t="s">
        <v>145</v>
      </c>
      <c r="G4613" s="88" t="s">
        <v>142</v>
      </c>
      <c r="H4613" s="91" t="s">
        <v>16</v>
      </c>
      <c r="I4613" s="92" t="n">
        <v>33</v>
      </c>
      <c r="J4613" s="93" t="n">
        <v>80</v>
      </c>
      <c r="K4613" s="94" t="n">
        <f aca="false">I4613 * J4613</f>
        <v>2640</v>
      </c>
      <c r="L4613" s="94" t="n">
        <f aca="false">K4613 *M4613</f>
        <v>1082.4</v>
      </c>
      <c r="M4613" s="95" t="n">
        <v>0.41</v>
      </c>
      <c r="N4613" s="88" t="s">
        <v>31</v>
      </c>
      <c r="O4613" s="91" t="s">
        <v>218</v>
      </c>
      <c r="P4613" s="0" t="str">
        <f aca="false">RIGHT(H4613,LEN(H4613) - FIND(" ", H4613))</f>
        <v>Apparel</v>
      </c>
    </row>
    <row r="4614" customFormat="false" ht="14.25" hidden="false" customHeight="true" outlineLevel="0" collapsed="false">
      <c r="B4614" s="88" t="s">
        <v>43</v>
      </c>
      <c r="C4614" s="89" t="n">
        <v>1197831</v>
      </c>
      <c r="D4614" s="90" t="n">
        <v>44335</v>
      </c>
      <c r="E4614" s="88" t="s">
        <v>40</v>
      </c>
      <c r="F4614" s="88" t="s">
        <v>145</v>
      </c>
      <c r="G4614" s="88" t="s">
        <v>142</v>
      </c>
      <c r="H4614" s="91" t="s">
        <v>38</v>
      </c>
      <c r="I4614" s="92" t="n">
        <v>33</v>
      </c>
      <c r="J4614" s="93" t="n">
        <v>116</v>
      </c>
      <c r="K4614" s="94" t="n">
        <f aca="false">I4614 * J4614</f>
        <v>3828</v>
      </c>
      <c r="L4614" s="94" t="n">
        <f aca="false">K4614 *M4614</f>
        <v>1722.6</v>
      </c>
      <c r="M4614" s="95" t="n">
        <v>0.45</v>
      </c>
      <c r="N4614" s="88" t="s">
        <v>31</v>
      </c>
      <c r="O4614" s="91" t="s">
        <v>219</v>
      </c>
      <c r="P4614" s="0" t="str">
        <f aca="false">RIGHT(H4614,LEN(H4614) - FIND(" ", H4614))</f>
        <v>Apparel</v>
      </c>
    </row>
    <row r="4615" customFormat="false" ht="14.25" hidden="false" customHeight="true" outlineLevel="0" collapsed="false">
      <c r="B4615" s="88" t="s">
        <v>22</v>
      </c>
      <c r="C4615" s="89" t="n">
        <v>1189833</v>
      </c>
      <c r="D4615" s="90" t="n">
        <v>44336</v>
      </c>
      <c r="E4615" s="88" t="s">
        <v>18</v>
      </c>
      <c r="F4615" s="88" t="s">
        <v>19</v>
      </c>
      <c r="G4615" s="88" t="s">
        <v>129</v>
      </c>
      <c r="H4615" s="91" t="s">
        <v>24</v>
      </c>
      <c r="I4615" s="92" t="n">
        <v>55</v>
      </c>
      <c r="J4615" s="93" t="n">
        <v>825</v>
      </c>
      <c r="K4615" s="94" t="n">
        <f aca="false">I4615 * J4615</f>
        <v>45375</v>
      </c>
      <c r="L4615" s="94" t="n">
        <f aca="false">K4615 *M4615</f>
        <v>11343.75</v>
      </c>
      <c r="M4615" s="95" t="n">
        <v>0.25</v>
      </c>
      <c r="N4615" s="88" t="s">
        <v>31</v>
      </c>
      <c r="O4615" s="91" t="s">
        <v>218</v>
      </c>
      <c r="P4615" s="0" t="str">
        <f aca="false">RIGHT(H4615,LEN(H4615) - FIND(" ", H4615))</f>
        <v>Athletic Footwear</v>
      </c>
    </row>
    <row r="4616" customFormat="false" ht="14.25" hidden="false" customHeight="true" outlineLevel="0" collapsed="false">
      <c r="B4616" s="88" t="s">
        <v>30</v>
      </c>
      <c r="C4616" s="89" t="n">
        <v>1197831</v>
      </c>
      <c r="D4616" s="90" t="n">
        <v>44336</v>
      </c>
      <c r="E4616" s="88" t="s">
        <v>40</v>
      </c>
      <c r="F4616" s="88" t="s">
        <v>155</v>
      </c>
      <c r="G4616" s="88" t="s">
        <v>122</v>
      </c>
      <c r="H4616" s="91" t="s">
        <v>38</v>
      </c>
      <c r="I4616" s="92" t="n">
        <v>65</v>
      </c>
      <c r="J4616" s="93" t="n">
        <v>750</v>
      </c>
      <c r="K4616" s="94" t="n">
        <f aca="false">I4616 * J4616</f>
        <v>48750</v>
      </c>
      <c r="L4616" s="94" t="n">
        <f aca="false">K4616 *M4616</f>
        <v>29250</v>
      </c>
      <c r="M4616" s="95" t="n">
        <v>0.6</v>
      </c>
      <c r="N4616" s="88" t="s">
        <v>31</v>
      </c>
      <c r="O4616" s="91" t="s">
        <v>219</v>
      </c>
      <c r="P4616" s="0" t="str">
        <f aca="false">RIGHT(H4616,LEN(H4616) - FIND(" ", H4616))</f>
        <v>Apparel</v>
      </c>
    </row>
    <row r="4617" customFormat="false" ht="14.25" hidden="false" customHeight="true" outlineLevel="0" collapsed="false">
      <c r="B4617" s="88" t="s">
        <v>15</v>
      </c>
      <c r="C4617" s="89" t="n">
        <v>1185732</v>
      </c>
      <c r="D4617" s="90" t="n">
        <v>44336</v>
      </c>
      <c r="E4617" s="88" t="s">
        <v>18</v>
      </c>
      <c r="F4617" s="88" t="s">
        <v>70</v>
      </c>
      <c r="G4617" s="88" t="s">
        <v>76</v>
      </c>
      <c r="H4617" s="91" t="s">
        <v>32</v>
      </c>
      <c r="I4617" s="92" t="n">
        <v>65</v>
      </c>
      <c r="J4617" s="93" t="n">
        <v>570</v>
      </c>
      <c r="K4617" s="94" t="n">
        <f aca="false">I4617 * J4617</f>
        <v>37050</v>
      </c>
      <c r="L4617" s="94" t="n">
        <f aca="false">K4617 *M4617</f>
        <v>12967.5</v>
      </c>
      <c r="M4617" s="95" t="n">
        <v>0.35</v>
      </c>
      <c r="N4617" s="88" t="s">
        <v>31</v>
      </c>
      <c r="O4617" s="91" t="s">
        <v>218</v>
      </c>
      <c r="P4617" s="0" t="str">
        <f aca="false">RIGHT(H4617,LEN(H4617) - FIND(" ", H4617))</f>
        <v>Street Footwear</v>
      </c>
    </row>
    <row r="4618" customFormat="false" ht="14.25" hidden="false" customHeight="true" outlineLevel="0" collapsed="false">
      <c r="B4618" s="88" t="s">
        <v>15</v>
      </c>
      <c r="C4618" s="89" t="n">
        <v>1185732</v>
      </c>
      <c r="D4618" s="90" t="n">
        <v>44336</v>
      </c>
      <c r="E4618" s="88" t="s">
        <v>18</v>
      </c>
      <c r="F4618" s="88" t="s">
        <v>70</v>
      </c>
      <c r="G4618" s="88" t="s">
        <v>76</v>
      </c>
      <c r="H4618" s="91" t="s">
        <v>24</v>
      </c>
      <c r="I4618" s="92" t="n">
        <v>60</v>
      </c>
      <c r="J4618" s="93" t="n">
        <v>275</v>
      </c>
      <c r="K4618" s="94" t="n">
        <f aca="false">I4618 * J4618</f>
        <v>16500</v>
      </c>
      <c r="L4618" s="94" t="n">
        <f aca="false">K4618 *M4618</f>
        <v>5775</v>
      </c>
      <c r="M4618" s="95" t="n">
        <v>0.35</v>
      </c>
      <c r="N4618" s="88" t="s">
        <v>31</v>
      </c>
      <c r="O4618" s="91" t="s">
        <v>218</v>
      </c>
      <c r="P4618" s="0" t="str">
        <f aca="false">RIGHT(H4618,LEN(H4618) - FIND(" ", H4618))</f>
        <v>Athletic Footwear</v>
      </c>
    </row>
    <row r="4619" customFormat="false" ht="14.25" hidden="false" customHeight="true" outlineLevel="0" collapsed="false">
      <c r="B4619" s="88" t="s">
        <v>15</v>
      </c>
      <c r="C4619" s="89" t="n">
        <v>1185732</v>
      </c>
      <c r="D4619" s="90" t="n">
        <v>44336</v>
      </c>
      <c r="E4619" s="88" t="s">
        <v>18</v>
      </c>
      <c r="F4619" s="88" t="s">
        <v>70</v>
      </c>
      <c r="G4619" s="88" t="s">
        <v>76</v>
      </c>
      <c r="H4619" s="91" t="s">
        <v>48</v>
      </c>
      <c r="I4619" s="92" t="n">
        <v>55</v>
      </c>
      <c r="J4619" s="93" t="n">
        <v>300</v>
      </c>
      <c r="K4619" s="94" t="n">
        <f aca="false">I4619 * J4619</f>
        <v>16500</v>
      </c>
      <c r="L4619" s="94" t="n">
        <f aca="false">K4619 *M4619</f>
        <v>4125</v>
      </c>
      <c r="M4619" s="95" t="n">
        <v>0.25</v>
      </c>
      <c r="N4619" s="88" t="s">
        <v>31</v>
      </c>
      <c r="O4619" s="91" t="s">
        <v>219</v>
      </c>
      <c r="P4619" s="0" t="str">
        <f aca="false">RIGHT(H4619,LEN(H4619) - FIND(" ", H4619))</f>
        <v>Street Footwear</v>
      </c>
    </row>
    <row r="4620" customFormat="false" ht="14.25" hidden="false" customHeight="true" outlineLevel="0" collapsed="false">
      <c r="B4620" s="88" t="s">
        <v>15</v>
      </c>
      <c r="C4620" s="89" t="n">
        <v>1185732</v>
      </c>
      <c r="D4620" s="90" t="n">
        <v>44336</v>
      </c>
      <c r="E4620" s="88" t="s">
        <v>18</v>
      </c>
      <c r="F4620" s="88" t="s">
        <v>70</v>
      </c>
      <c r="G4620" s="88" t="s">
        <v>76</v>
      </c>
      <c r="H4620" s="91" t="s">
        <v>44</v>
      </c>
      <c r="I4620" s="92" t="n">
        <v>55</v>
      </c>
      <c r="J4620" s="93" t="n">
        <v>250</v>
      </c>
      <c r="K4620" s="94" t="n">
        <f aca="false">I4620 * J4620</f>
        <v>13750</v>
      </c>
      <c r="L4620" s="94" t="n">
        <f aca="false">K4620 *M4620</f>
        <v>3437.5</v>
      </c>
      <c r="M4620" s="95" t="n">
        <v>0.25</v>
      </c>
      <c r="N4620" s="88" t="s">
        <v>31</v>
      </c>
      <c r="O4620" s="91" t="s">
        <v>219</v>
      </c>
      <c r="P4620" s="0" t="str">
        <f aca="false">RIGHT(H4620,LEN(H4620) - FIND(" ", H4620))</f>
        <v>Athletic Footwear</v>
      </c>
    </row>
    <row r="4621" customFormat="false" ht="14.25" hidden="false" customHeight="true" outlineLevel="0" collapsed="false">
      <c r="B4621" s="88" t="s">
        <v>15</v>
      </c>
      <c r="C4621" s="89" t="n">
        <v>1185732</v>
      </c>
      <c r="D4621" s="90" t="n">
        <v>44336</v>
      </c>
      <c r="E4621" s="88" t="s">
        <v>18</v>
      </c>
      <c r="F4621" s="88" t="s">
        <v>70</v>
      </c>
      <c r="G4621" s="88" t="s">
        <v>76</v>
      </c>
      <c r="H4621" s="91" t="s">
        <v>16</v>
      </c>
      <c r="I4621" s="92" t="n">
        <v>65</v>
      </c>
      <c r="J4621" s="93" t="n">
        <v>275</v>
      </c>
      <c r="K4621" s="94" t="n">
        <f aca="false">I4621 * J4621</f>
        <v>17875</v>
      </c>
      <c r="L4621" s="94" t="n">
        <f aca="false">K4621 *M4621</f>
        <v>4468.75</v>
      </c>
      <c r="M4621" s="95" t="n">
        <v>0.25</v>
      </c>
      <c r="N4621" s="88" t="s">
        <v>31</v>
      </c>
      <c r="O4621" s="91" t="s">
        <v>218</v>
      </c>
      <c r="P4621" s="0" t="str">
        <f aca="false">RIGHT(H4621,LEN(H4621) - FIND(" ", H4621))</f>
        <v>Apparel</v>
      </c>
    </row>
    <row r="4622" customFormat="false" ht="14.25" hidden="false" customHeight="true" outlineLevel="0" collapsed="false">
      <c r="B4622" s="88" t="s">
        <v>15</v>
      </c>
      <c r="C4622" s="89" t="n">
        <v>1185732</v>
      </c>
      <c r="D4622" s="90" t="n">
        <v>44336</v>
      </c>
      <c r="E4622" s="88" t="s">
        <v>18</v>
      </c>
      <c r="F4622" s="88" t="s">
        <v>70</v>
      </c>
      <c r="G4622" s="88" t="s">
        <v>76</v>
      </c>
      <c r="H4622" s="91" t="s">
        <v>38</v>
      </c>
      <c r="I4622" s="92" t="n">
        <v>70</v>
      </c>
      <c r="J4622" s="93" t="n">
        <v>400</v>
      </c>
      <c r="K4622" s="94" t="n">
        <f aca="false">I4622 * J4622</f>
        <v>28000</v>
      </c>
      <c r="L4622" s="94" t="n">
        <f aca="false">K4622 *M4622</f>
        <v>8400</v>
      </c>
      <c r="M4622" s="95" t="n">
        <v>0.3</v>
      </c>
      <c r="N4622" s="88" t="s">
        <v>31</v>
      </c>
      <c r="O4622" s="91" t="s">
        <v>219</v>
      </c>
      <c r="P4622" s="0" t="str">
        <f aca="false">RIGHT(H4622,LEN(H4622) - FIND(" ", H4622))</f>
        <v>Apparel</v>
      </c>
    </row>
    <row r="4623" customFormat="false" ht="14.25" hidden="false" customHeight="true" outlineLevel="0" collapsed="false">
      <c r="B4623" s="88" t="s">
        <v>43</v>
      </c>
      <c r="C4623" s="89" t="n">
        <v>1185732</v>
      </c>
      <c r="D4623" s="90" t="n">
        <v>44336</v>
      </c>
      <c r="E4623" s="88" t="s">
        <v>26</v>
      </c>
      <c r="F4623" s="88" t="s">
        <v>113</v>
      </c>
      <c r="G4623" s="88" t="s">
        <v>85</v>
      </c>
      <c r="H4623" s="91" t="s">
        <v>32</v>
      </c>
      <c r="I4623" s="92" t="n">
        <v>50</v>
      </c>
      <c r="J4623" s="93" t="n">
        <v>470</v>
      </c>
      <c r="K4623" s="94" t="n">
        <f aca="false">I4623 * J4623</f>
        <v>23500</v>
      </c>
      <c r="L4623" s="94" t="n">
        <f aca="false">K4623 *M4623</f>
        <v>9400</v>
      </c>
      <c r="M4623" s="95" t="n">
        <v>0.4</v>
      </c>
      <c r="N4623" s="88" t="s">
        <v>14</v>
      </c>
      <c r="O4623" s="91" t="s">
        <v>218</v>
      </c>
      <c r="P4623" s="0" t="str">
        <f aca="false">RIGHT(H4623,LEN(H4623) - FIND(" ", H4623))</f>
        <v>Street Footwear</v>
      </c>
    </row>
    <row r="4624" customFormat="false" ht="14.25" hidden="false" customHeight="true" outlineLevel="0" collapsed="false">
      <c r="B4624" s="88" t="s">
        <v>43</v>
      </c>
      <c r="C4624" s="89" t="n">
        <v>1185732</v>
      </c>
      <c r="D4624" s="90" t="n">
        <v>44336</v>
      </c>
      <c r="E4624" s="88" t="s">
        <v>26</v>
      </c>
      <c r="F4624" s="88" t="s">
        <v>113</v>
      </c>
      <c r="G4624" s="88" t="s">
        <v>85</v>
      </c>
      <c r="H4624" s="91" t="s">
        <v>24</v>
      </c>
      <c r="I4624" s="92" t="n">
        <v>45</v>
      </c>
      <c r="J4624" s="93" t="n">
        <v>175</v>
      </c>
      <c r="K4624" s="94" t="n">
        <f aca="false">I4624 * J4624</f>
        <v>7875</v>
      </c>
      <c r="L4624" s="94" t="n">
        <f aca="false">K4624 *M4624</f>
        <v>2756.25</v>
      </c>
      <c r="M4624" s="95" t="n">
        <v>0.35</v>
      </c>
      <c r="N4624" s="88" t="s">
        <v>14</v>
      </c>
      <c r="O4624" s="91" t="s">
        <v>218</v>
      </c>
      <c r="P4624" s="0" t="str">
        <f aca="false">RIGHT(H4624,LEN(H4624) - FIND(" ", H4624))</f>
        <v>Athletic Footwear</v>
      </c>
    </row>
    <row r="4625" customFormat="false" ht="14.25" hidden="false" customHeight="true" outlineLevel="0" collapsed="false">
      <c r="B4625" s="88" t="s">
        <v>43</v>
      </c>
      <c r="C4625" s="89" t="n">
        <v>1185732</v>
      </c>
      <c r="D4625" s="90" t="n">
        <v>44336</v>
      </c>
      <c r="E4625" s="88" t="s">
        <v>26</v>
      </c>
      <c r="F4625" s="88" t="s">
        <v>113</v>
      </c>
      <c r="G4625" s="88" t="s">
        <v>85</v>
      </c>
      <c r="H4625" s="91" t="s">
        <v>48</v>
      </c>
      <c r="I4625" s="92" t="n">
        <v>40</v>
      </c>
      <c r="J4625" s="93" t="n">
        <v>150</v>
      </c>
      <c r="K4625" s="94" t="n">
        <f aca="false">I4625 * J4625</f>
        <v>6000</v>
      </c>
      <c r="L4625" s="94" t="n">
        <f aca="false">K4625 *M4625</f>
        <v>2100</v>
      </c>
      <c r="M4625" s="95" t="n">
        <v>0.35</v>
      </c>
      <c r="N4625" s="88" t="s">
        <v>14</v>
      </c>
      <c r="O4625" s="91" t="s">
        <v>219</v>
      </c>
      <c r="P4625" s="0" t="str">
        <f aca="false">RIGHT(H4625,LEN(H4625) - FIND(" ", H4625))</f>
        <v>Street Footwear</v>
      </c>
    </row>
    <row r="4626" customFormat="false" ht="14.25" hidden="false" customHeight="true" outlineLevel="0" collapsed="false">
      <c r="B4626" s="88" t="s">
        <v>43</v>
      </c>
      <c r="C4626" s="89" t="n">
        <v>1185732</v>
      </c>
      <c r="D4626" s="90" t="n">
        <v>44336</v>
      </c>
      <c r="E4626" s="88" t="s">
        <v>26</v>
      </c>
      <c r="F4626" s="88" t="s">
        <v>113</v>
      </c>
      <c r="G4626" s="88" t="s">
        <v>85</v>
      </c>
      <c r="H4626" s="91" t="s">
        <v>44</v>
      </c>
      <c r="I4626" s="92" t="n">
        <v>40</v>
      </c>
      <c r="J4626" s="93" t="n">
        <v>100</v>
      </c>
      <c r="K4626" s="94" t="n">
        <f aca="false">I4626 * J4626</f>
        <v>4000</v>
      </c>
      <c r="L4626" s="94" t="n">
        <f aca="false">K4626 *M4626</f>
        <v>1400</v>
      </c>
      <c r="M4626" s="95" t="n">
        <v>0.35</v>
      </c>
      <c r="N4626" s="88" t="s">
        <v>14</v>
      </c>
      <c r="O4626" s="91" t="s">
        <v>219</v>
      </c>
      <c r="P4626" s="0" t="str">
        <f aca="false">RIGHT(H4626,LEN(H4626) - FIND(" ", H4626))</f>
        <v>Athletic Footwear</v>
      </c>
    </row>
    <row r="4627" customFormat="false" ht="14.25" hidden="false" customHeight="true" outlineLevel="0" collapsed="false">
      <c r="B4627" s="88" t="s">
        <v>43</v>
      </c>
      <c r="C4627" s="89" t="n">
        <v>1185732</v>
      </c>
      <c r="D4627" s="90" t="n">
        <v>44336</v>
      </c>
      <c r="E4627" s="88" t="s">
        <v>26</v>
      </c>
      <c r="F4627" s="88" t="s">
        <v>113</v>
      </c>
      <c r="G4627" s="88" t="s">
        <v>85</v>
      </c>
      <c r="H4627" s="91" t="s">
        <v>16</v>
      </c>
      <c r="I4627" s="92" t="n">
        <v>50</v>
      </c>
      <c r="J4627" s="93" t="n">
        <v>125</v>
      </c>
      <c r="K4627" s="94" t="n">
        <f aca="false">I4627 * J4627</f>
        <v>6250</v>
      </c>
      <c r="L4627" s="94" t="n">
        <f aca="false">K4627 *M4627</f>
        <v>1875</v>
      </c>
      <c r="M4627" s="95" t="n">
        <v>0.3</v>
      </c>
      <c r="N4627" s="88" t="s">
        <v>14</v>
      </c>
      <c r="O4627" s="91" t="s">
        <v>218</v>
      </c>
      <c r="P4627" s="0" t="str">
        <f aca="false">RIGHT(H4627,LEN(H4627) - FIND(" ", H4627))</f>
        <v>Apparel</v>
      </c>
    </row>
    <row r="4628" customFormat="false" ht="14.25" hidden="false" customHeight="true" outlineLevel="0" collapsed="false">
      <c r="B4628" s="88" t="s">
        <v>43</v>
      </c>
      <c r="C4628" s="89" t="n">
        <v>1185732</v>
      </c>
      <c r="D4628" s="90" t="n">
        <v>44336</v>
      </c>
      <c r="E4628" s="88" t="s">
        <v>26</v>
      </c>
      <c r="F4628" s="88" t="s">
        <v>113</v>
      </c>
      <c r="G4628" s="88" t="s">
        <v>85</v>
      </c>
      <c r="H4628" s="91" t="s">
        <v>38</v>
      </c>
      <c r="I4628" s="92" t="n">
        <v>55</v>
      </c>
      <c r="J4628" s="93" t="n">
        <v>250</v>
      </c>
      <c r="K4628" s="94" t="n">
        <f aca="false">I4628 * J4628</f>
        <v>13750</v>
      </c>
      <c r="L4628" s="94" t="n">
        <f aca="false">K4628 *M4628</f>
        <v>4125</v>
      </c>
      <c r="M4628" s="95" t="n">
        <v>0.3</v>
      </c>
      <c r="N4628" s="88" t="s">
        <v>14</v>
      </c>
      <c r="O4628" s="91" t="s">
        <v>219</v>
      </c>
      <c r="P4628" s="0" t="str">
        <f aca="false">RIGHT(H4628,LEN(H4628) - FIND(" ", H4628))</f>
        <v>Apparel</v>
      </c>
    </row>
    <row r="4629" customFormat="false" ht="14.25" hidden="false" customHeight="true" outlineLevel="0" collapsed="false">
      <c r="B4629" s="88" t="s">
        <v>22</v>
      </c>
      <c r="C4629" s="89" t="n">
        <v>1189833</v>
      </c>
      <c r="D4629" s="90" t="n">
        <v>44336</v>
      </c>
      <c r="E4629" s="88" t="s">
        <v>18</v>
      </c>
      <c r="F4629" s="88" t="s">
        <v>19</v>
      </c>
      <c r="G4629" s="88" t="s">
        <v>129</v>
      </c>
      <c r="H4629" s="91" t="s">
        <v>24</v>
      </c>
      <c r="I4629" s="92" t="n">
        <v>54</v>
      </c>
      <c r="J4629" s="93" t="n">
        <v>215</v>
      </c>
      <c r="K4629" s="94" t="n">
        <f aca="false">I4629 * J4629</f>
        <v>11610</v>
      </c>
      <c r="L4629" s="94" t="n">
        <f aca="false">K4629 *M4629</f>
        <v>4411.8</v>
      </c>
      <c r="M4629" s="95" t="n">
        <v>0.38</v>
      </c>
      <c r="N4629" s="88" t="s">
        <v>23</v>
      </c>
      <c r="O4629" s="91" t="s">
        <v>218</v>
      </c>
      <c r="P4629" s="0" t="str">
        <f aca="false">RIGHT(H4629,LEN(H4629) - FIND(" ", H4629))</f>
        <v>Athletic Footwear</v>
      </c>
    </row>
    <row r="4630" customFormat="false" ht="14.25" hidden="false" customHeight="true" outlineLevel="0" collapsed="false">
      <c r="B4630" s="88" t="s">
        <v>30</v>
      </c>
      <c r="C4630" s="89" t="n">
        <v>1197831</v>
      </c>
      <c r="D4630" s="90" t="n">
        <v>44336</v>
      </c>
      <c r="E4630" s="88" t="s">
        <v>40</v>
      </c>
      <c r="F4630" s="88" t="s">
        <v>155</v>
      </c>
      <c r="G4630" s="88" t="s">
        <v>122</v>
      </c>
      <c r="H4630" s="91" t="s">
        <v>38</v>
      </c>
      <c r="I4630" s="92" t="n">
        <v>61</v>
      </c>
      <c r="J4630" s="93" t="n">
        <v>225</v>
      </c>
      <c r="K4630" s="94" t="n">
        <f aca="false">I4630 * J4630</f>
        <v>13725</v>
      </c>
      <c r="L4630" s="94" t="n">
        <f aca="false">K4630 *M4630</f>
        <v>10156.5</v>
      </c>
      <c r="M4630" s="95" t="n">
        <v>0.74</v>
      </c>
      <c r="N4630" s="88" t="s">
        <v>23</v>
      </c>
      <c r="O4630" s="91" t="s">
        <v>219</v>
      </c>
      <c r="P4630" s="0" t="str">
        <f aca="false">RIGHT(H4630,LEN(H4630) - FIND(" ", H4630))</f>
        <v>Apparel</v>
      </c>
    </row>
    <row r="4631" customFormat="false" ht="14.25" hidden="false" customHeight="true" outlineLevel="0" collapsed="false">
      <c r="B4631" s="88" t="s">
        <v>15</v>
      </c>
      <c r="C4631" s="89" t="n">
        <v>1185732</v>
      </c>
      <c r="D4631" s="90" t="n">
        <v>44336</v>
      </c>
      <c r="E4631" s="88" t="s">
        <v>18</v>
      </c>
      <c r="F4631" s="88" t="s">
        <v>70</v>
      </c>
      <c r="G4631" s="88" t="s">
        <v>76</v>
      </c>
      <c r="H4631" s="91" t="s">
        <v>32</v>
      </c>
      <c r="I4631" s="92" t="n">
        <v>59</v>
      </c>
      <c r="J4631" s="93" t="n">
        <v>160</v>
      </c>
      <c r="K4631" s="94" t="n">
        <f aca="false">I4631 * J4631</f>
        <v>9440</v>
      </c>
      <c r="L4631" s="94" t="n">
        <f aca="false">K4631 *M4631</f>
        <v>4720</v>
      </c>
      <c r="M4631" s="95" t="n">
        <v>0.5</v>
      </c>
      <c r="N4631" s="88" t="s">
        <v>23</v>
      </c>
      <c r="O4631" s="91" t="s">
        <v>218</v>
      </c>
      <c r="P4631" s="0" t="str">
        <f aca="false">RIGHT(H4631,LEN(H4631) - FIND(" ", H4631))</f>
        <v>Street Footwear</v>
      </c>
    </row>
    <row r="4632" customFormat="false" ht="14.25" hidden="false" customHeight="true" outlineLevel="0" collapsed="false">
      <c r="B4632" s="88" t="s">
        <v>15</v>
      </c>
      <c r="C4632" s="89" t="n">
        <v>1185732</v>
      </c>
      <c r="D4632" s="90" t="n">
        <v>44336</v>
      </c>
      <c r="E4632" s="88" t="s">
        <v>18</v>
      </c>
      <c r="F4632" s="88" t="s">
        <v>70</v>
      </c>
      <c r="G4632" s="88" t="s">
        <v>76</v>
      </c>
      <c r="H4632" s="91" t="s">
        <v>24</v>
      </c>
      <c r="I4632" s="92" t="n">
        <v>56</v>
      </c>
      <c r="J4632" s="93" t="n">
        <v>72</v>
      </c>
      <c r="K4632" s="94" t="n">
        <f aca="false">I4632 * J4632</f>
        <v>4032</v>
      </c>
      <c r="L4632" s="94" t="n">
        <f aca="false">K4632 *M4632</f>
        <v>1814.4</v>
      </c>
      <c r="M4632" s="95" t="n">
        <v>0.45</v>
      </c>
      <c r="N4632" s="88" t="s">
        <v>23</v>
      </c>
      <c r="O4632" s="91" t="s">
        <v>218</v>
      </c>
      <c r="P4632" s="0" t="str">
        <f aca="false">RIGHT(H4632,LEN(H4632) - FIND(" ", H4632))</f>
        <v>Athletic Footwear</v>
      </c>
    </row>
    <row r="4633" customFormat="false" ht="14.25" hidden="false" customHeight="true" outlineLevel="0" collapsed="false">
      <c r="B4633" s="88" t="s">
        <v>15</v>
      </c>
      <c r="C4633" s="89" t="n">
        <v>1185732</v>
      </c>
      <c r="D4633" s="90" t="n">
        <v>44336</v>
      </c>
      <c r="E4633" s="88" t="s">
        <v>18</v>
      </c>
      <c r="F4633" s="88" t="s">
        <v>70</v>
      </c>
      <c r="G4633" s="88" t="s">
        <v>76</v>
      </c>
      <c r="H4633" s="91" t="s">
        <v>48</v>
      </c>
      <c r="I4633" s="92" t="n">
        <v>53</v>
      </c>
      <c r="J4633" s="93" t="n">
        <v>84</v>
      </c>
      <c r="K4633" s="94" t="n">
        <f aca="false">I4633 * J4633</f>
        <v>4452</v>
      </c>
      <c r="L4633" s="94" t="n">
        <f aca="false">K4633 *M4633</f>
        <v>1780.8</v>
      </c>
      <c r="M4633" s="95" t="n">
        <v>0.4</v>
      </c>
      <c r="N4633" s="88" t="s">
        <v>23</v>
      </c>
      <c r="O4633" s="91" t="s">
        <v>219</v>
      </c>
      <c r="P4633" s="0" t="str">
        <f aca="false">RIGHT(H4633,LEN(H4633) - FIND(" ", H4633))</f>
        <v>Street Footwear</v>
      </c>
    </row>
    <row r="4634" customFormat="false" ht="14.25" hidden="false" customHeight="true" outlineLevel="0" collapsed="false">
      <c r="B4634" s="88" t="s">
        <v>15</v>
      </c>
      <c r="C4634" s="89" t="n">
        <v>1185732</v>
      </c>
      <c r="D4634" s="90" t="n">
        <v>44336</v>
      </c>
      <c r="E4634" s="88" t="s">
        <v>18</v>
      </c>
      <c r="F4634" s="88" t="s">
        <v>70</v>
      </c>
      <c r="G4634" s="88" t="s">
        <v>76</v>
      </c>
      <c r="H4634" s="91" t="s">
        <v>44</v>
      </c>
      <c r="I4634" s="92" t="n">
        <v>51</v>
      </c>
      <c r="J4634" s="93" t="n">
        <v>63</v>
      </c>
      <c r="K4634" s="94" t="n">
        <f aca="false">I4634 * J4634</f>
        <v>3213</v>
      </c>
      <c r="L4634" s="94" t="n">
        <f aca="false">K4634 *M4634</f>
        <v>1220.94</v>
      </c>
      <c r="M4634" s="95" t="n">
        <v>0.38</v>
      </c>
      <c r="N4634" s="88" t="s">
        <v>23</v>
      </c>
      <c r="O4634" s="91" t="s">
        <v>219</v>
      </c>
      <c r="P4634" s="0" t="str">
        <f aca="false">RIGHT(H4634,LEN(H4634) - FIND(" ", H4634))</f>
        <v>Athletic Footwear</v>
      </c>
    </row>
    <row r="4635" customFormat="false" ht="14.25" hidden="false" customHeight="true" outlineLevel="0" collapsed="false">
      <c r="B4635" s="88" t="s">
        <v>15</v>
      </c>
      <c r="C4635" s="89" t="n">
        <v>1185732</v>
      </c>
      <c r="D4635" s="90" t="n">
        <v>44336</v>
      </c>
      <c r="E4635" s="88" t="s">
        <v>18</v>
      </c>
      <c r="F4635" s="88" t="s">
        <v>70</v>
      </c>
      <c r="G4635" s="88" t="s">
        <v>76</v>
      </c>
      <c r="H4635" s="91" t="s">
        <v>16</v>
      </c>
      <c r="I4635" s="92" t="n">
        <v>62</v>
      </c>
      <c r="J4635" s="93" t="n">
        <v>69</v>
      </c>
      <c r="K4635" s="94" t="n">
        <f aca="false">I4635 * J4635</f>
        <v>4278</v>
      </c>
      <c r="L4635" s="94" t="n">
        <f aca="false">K4635 *M4635</f>
        <v>1625.64</v>
      </c>
      <c r="M4635" s="95" t="n">
        <v>0.38</v>
      </c>
      <c r="N4635" s="88" t="s">
        <v>23</v>
      </c>
      <c r="O4635" s="91" t="s">
        <v>218</v>
      </c>
      <c r="P4635" s="0" t="str">
        <f aca="false">RIGHT(H4635,LEN(H4635) - FIND(" ", H4635))</f>
        <v>Apparel</v>
      </c>
    </row>
    <row r="4636" customFormat="false" ht="14.25" hidden="false" customHeight="true" outlineLevel="0" collapsed="false">
      <c r="B4636" s="88" t="s">
        <v>15</v>
      </c>
      <c r="C4636" s="89" t="n">
        <v>1185732</v>
      </c>
      <c r="D4636" s="90" t="n">
        <v>44336</v>
      </c>
      <c r="E4636" s="88" t="s">
        <v>18</v>
      </c>
      <c r="F4636" s="88" t="s">
        <v>70</v>
      </c>
      <c r="G4636" s="88" t="s">
        <v>76</v>
      </c>
      <c r="H4636" s="91" t="s">
        <v>38</v>
      </c>
      <c r="I4636" s="92" t="n">
        <v>67</v>
      </c>
      <c r="J4636" s="93" t="n">
        <v>100</v>
      </c>
      <c r="K4636" s="94" t="n">
        <f aca="false">I4636 * J4636</f>
        <v>6700</v>
      </c>
      <c r="L4636" s="94" t="n">
        <f aca="false">K4636 *M4636</f>
        <v>2747</v>
      </c>
      <c r="M4636" s="95" t="n">
        <v>0.41</v>
      </c>
      <c r="N4636" s="88" t="s">
        <v>23</v>
      </c>
      <c r="O4636" s="91" t="s">
        <v>219</v>
      </c>
      <c r="P4636" s="0" t="str">
        <f aca="false">RIGHT(H4636,LEN(H4636) - FIND(" ", H4636))</f>
        <v>Apparel</v>
      </c>
    </row>
    <row r="4637" customFormat="false" ht="14.25" hidden="false" customHeight="true" outlineLevel="0" collapsed="false">
      <c r="B4637" s="88" t="s">
        <v>43</v>
      </c>
      <c r="C4637" s="89" t="n">
        <v>1185732</v>
      </c>
      <c r="D4637" s="90" t="n">
        <v>44336</v>
      </c>
      <c r="E4637" s="88" t="s">
        <v>26</v>
      </c>
      <c r="F4637" s="88" t="s">
        <v>113</v>
      </c>
      <c r="G4637" s="88" t="s">
        <v>85</v>
      </c>
      <c r="H4637" s="91" t="s">
        <v>32</v>
      </c>
      <c r="I4637" s="92" t="n">
        <v>49</v>
      </c>
      <c r="J4637" s="93" t="n">
        <v>118</v>
      </c>
      <c r="K4637" s="94" t="n">
        <f aca="false">I4637 * J4637</f>
        <v>5782</v>
      </c>
      <c r="L4637" s="94" t="n">
        <f aca="false">K4637 *M4637</f>
        <v>3006.64</v>
      </c>
      <c r="M4637" s="95" t="n">
        <v>0.52</v>
      </c>
      <c r="N4637" s="88" t="s">
        <v>23</v>
      </c>
      <c r="O4637" s="91" t="s">
        <v>218</v>
      </c>
      <c r="P4637" s="0" t="str">
        <f aca="false">RIGHT(H4637,LEN(H4637) - FIND(" ", H4637))</f>
        <v>Street Footwear</v>
      </c>
    </row>
    <row r="4638" customFormat="false" ht="14.25" hidden="false" customHeight="true" outlineLevel="0" collapsed="false">
      <c r="B4638" s="88" t="s">
        <v>43</v>
      </c>
      <c r="C4638" s="89" t="n">
        <v>1185732</v>
      </c>
      <c r="D4638" s="90" t="n">
        <v>44336</v>
      </c>
      <c r="E4638" s="88" t="s">
        <v>26</v>
      </c>
      <c r="F4638" s="88" t="s">
        <v>113</v>
      </c>
      <c r="G4638" s="88" t="s">
        <v>85</v>
      </c>
      <c r="H4638" s="91" t="s">
        <v>24</v>
      </c>
      <c r="I4638" s="92" t="n">
        <v>42</v>
      </c>
      <c r="J4638" s="93" t="n">
        <v>47</v>
      </c>
      <c r="K4638" s="94" t="n">
        <f aca="false">I4638 * J4638</f>
        <v>1974</v>
      </c>
      <c r="L4638" s="94" t="n">
        <f aca="false">K4638 *M4638</f>
        <v>908.04</v>
      </c>
      <c r="M4638" s="95" t="n">
        <v>0.46</v>
      </c>
      <c r="N4638" s="88" t="s">
        <v>23</v>
      </c>
      <c r="O4638" s="91" t="s">
        <v>218</v>
      </c>
      <c r="P4638" s="0" t="str">
        <f aca="false">RIGHT(H4638,LEN(H4638) - FIND(" ", H4638))</f>
        <v>Athletic Footwear</v>
      </c>
    </row>
    <row r="4639" customFormat="false" ht="14.25" hidden="false" customHeight="true" outlineLevel="0" collapsed="false">
      <c r="B4639" s="88" t="s">
        <v>43</v>
      </c>
      <c r="C4639" s="89" t="n">
        <v>1185732</v>
      </c>
      <c r="D4639" s="90" t="n">
        <v>44336</v>
      </c>
      <c r="E4639" s="88" t="s">
        <v>26</v>
      </c>
      <c r="F4639" s="88" t="s">
        <v>113</v>
      </c>
      <c r="G4639" s="88" t="s">
        <v>85</v>
      </c>
      <c r="H4639" s="91" t="s">
        <v>48</v>
      </c>
      <c r="I4639" s="92" t="n">
        <v>36</v>
      </c>
      <c r="J4639" s="93" t="n">
        <v>38</v>
      </c>
      <c r="K4639" s="94" t="n">
        <f aca="false">I4639 * J4639</f>
        <v>1368</v>
      </c>
      <c r="L4639" s="94" t="n">
        <f aca="false">K4639 *M4639</f>
        <v>656.64</v>
      </c>
      <c r="M4639" s="95" t="n">
        <v>0.48</v>
      </c>
      <c r="N4639" s="88" t="s">
        <v>23</v>
      </c>
      <c r="O4639" s="91" t="s">
        <v>219</v>
      </c>
      <c r="P4639" s="0" t="str">
        <f aca="false">RIGHT(H4639,LEN(H4639) - FIND(" ", H4639))</f>
        <v>Street Footwear</v>
      </c>
    </row>
    <row r="4640" customFormat="false" ht="14.25" hidden="false" customHeight="true" outlineLevel="0" collapsed="false">
      <c r="B4640" s="88" t="s">
        <v>43</v>
      </c>
      <c r="C4640" s="89" t="n">
        <v>1185732</v>
      </c>
      <c r="D4640" s="90" t="n">
        <v>44336</v>
      </c>
      <c r="E4640" s="88" t="s">
        <v>26</v>
      </c>
      <c r="F4640" s="88" t="s">
        <v>113</v>
      </c>
      <c r="G4640" s="88" t="s">
        <v>85</v>
      </c>
      <c r="H4640" s="91" t="s">
        <v>44</v>
      </c>
      <c r="I4640" s="92" t="n">
        <v>37</v>
      </c>
      <c r="J4640" s="93" t="n">
        <v>30</v>
      </c>
      <c r="K4640" s="94" t="n">
        <f aca="false">I4640 * J4640</f>
        <v>1110</v>
      </c>
      <c r="L4640" s="94" t="n">
        <f aca="false">K4640 *M4640</f>
        <v>532.8</v>
      </c>
      <c r="M4640" s="95" t="n">
        <v>0.48</v>
      </c>
      <c r="N4640" s="88" t="s">
        <v>23</v>
      </c>
      <c r="O4640" s="91" t="s">
        <v>219</v>
      </c>
      <c r="P4640" s="0" t="str">
        <f aca="false">RIGHT(H4640,LEN(H4640) - FIND(" ", H4640))</f>
        <v>Athletic Footwear</v>
      </c>
    </row>
    <row r="4641" customFormat="false" ht="14.25" hidden="false" customHeight="true" outlineLevel="0" collapsed="false">
      <c r="B4641" s="88" t="s">
        <v>43</v>
      </c>
      <c r="C4641" s="89" t="n">
        <v>1185732</v>
      </c>
      <c r="D4641" s="90" t="n">
        <v>44336</v>
      </c>
      <c r="E4641" s="88" t="s">
        <v>26</v>
      </c>
      <c r="F4641" s="88" t="s">
        <v>113</v>
      </c>
      <c r="G4641" s="88" t="s">
        <v>85</v>
      </c>
      <c r="H4641" s="91" t="s">
        <v>16</v>
      </c>
      <c r="I4641" s="92" t="n">
        <v>49</v>
      </c>
      <c r="J4641" s="93" t="n">
        <v>36</v>
      </c>
      <c r="K4641" s="94" t="n">
        <f aca="false">I4641 * J4641</f>
        <v>1764</v>
      </c>
      <c r="L4641" s="94" t="n">
        <f aca="false">K4641 *M4641</f>
        <v>740.88</v>
      </c>
      <c r="M4641" s="95" t="n">
        <v>0.42</v>
      </c>
      <c r="N4641" s="88" t="s">
        <v>23</v>
      </c>
      <c r="O4641" s="91" t="s">
        <v>218</v>
      </c>
      <c r="P4641" s="0" t="str">
        <f aca="false">RIGHT(H4641,LEN(H4641) - FIND(" ", H4641))</f>
        <v>Apparel</v>
      </c>
    </row>
    <row r="4642" customFormat="false" ht="14.25" hidden="false" customHeight="true" outlineLevel="0" collapsed="false">
      <c r="B4642" s="88" t="s">
        <v>43</v>
      </c>
      <c r="C4642" s="89" t="n">
        <v>1185732</v>
      </c>
      <c r="D4642" s="90" t="n">
        <v>44336</v>
      </c>
      <c r="E4642" s="88" t="s">
        <v>26</v>
      </c>
      <c r="F4642" s="88" t="s">
        <v>113</v>
      </c>
      <c r="G4642" s="88" t="s">
        <v>85</v>
      </c>
      <c r="H4642" s="91" t="s">
        <v>38</v>
      </c>
      <c r="I4642" s="92" t="n">
        <v>52</v>
      </c>
      <c r="J4642" s="93" t="n">
        <v>63</v>
      </c>
      <c r="K4642" s="94" t="n">
        <f aca="false">I4642 * J4642</f>
        <v>3276</v>
      </c>
      <c r="L4642" s="94" t="n">
        <f aca="false">K4642 *M4642</f>
        <v>1343.16</v>
      </c>
      <c r="M4642" s="95" t="n">
        <v>0.41</v>
      </c>
      <c r="N4642" s="88" t="s">
        <v>23</v>
      </c>
      <c r="O4642" s="91" t="s">
        <v>219</v>
      </c>
      <c r="P4642" s="0" t="str">
        <f aca="false">RIGHT(H4642,LEN(H4642) - FIND(" ", H4642))</f>
        <v>Apparel</v>
      </c>
    </row>
    <row r="4643" customFormat="false" ht="14.25" hidden="false" customHeight="true" outlineLevel="0" collapsed="false">
      <c r="B4643" s="88" t="s">
        <v>22</v>
      </c>
      <c r="C4643" s="89" t="n">
        <v>1189833</v>
      </c>
      <c r="D4643" s="90" t="n">
        <v>44336</v>
      </c>
      <c r="E4643" s="88" t="s">
        <v>18</v>
      </c>
      <c r="F4643" s="88" t="s">
        <v>19</v>
      </c>
      <c r="G4643" s="88" t="s">
        <v>129</v>
      </c>
      <c r="H4643" s="91" t="s">
        <v>24</v>
      </c>
      <c r="I4643" s="92" t="n">
        <v>42</v>
      </c>
      <c r="J4643" s="93" t="n">
        <v>264</v>
      </c>
      <c r="K4643" s="94" t="n">
        <f aca="false">I4643 * J4643</f>
        <v>11088</v>
      </c>
      <c r="L4643" s="94" t="n">
        <f aca="false">K4643 *M4643</f>
        <v>3326.4</v>
      </c>
      <c r="M4643" s="95" t="n">
        <v>0.3</v>
      </c>
      <c r="N4643" s="88" t="s">
        <v>31</v>
      </c>
      <c r="O4643" s="91" t="s">
        <v>218</v>
      </c>
      <c r="P4643" s="0" t="str">
        <f aca="false">RIGHT(H4643,LEN(H4643) - FIND(" ", H4643))</f>
        <v>Athletic Footwear</v>
      </c>
    </row>
    <row r="4644" customFormat="false" ht="14.25" hidden="false" customHeight="true" outlineLevel="0" collapsed="false">
      <c r="B4644" s="88" t="s">
        <v>30</v>
      </c>
      <c r="C4644" s="89" t="n">
        <v>1197831</v>
      </c>
      <c r="D4644" s="90" t="n">
        <v>44336</v>
      </c>
      <c r="E4644" s="88" t="s">
        <v>40</v>
      </c>
      <c r="F4644" s="88" t="s">
        <v>155</v>
      </c>
      <c r="G4644" s="88" t="s">
        <v>122</v>
      </c>
      <c r="H4644" s="91" t="s">
        <v>38</v>
      </c>
      <c r="I4644" s="92" t="n">
        <v>49</v>
      </c>
      <c r="J4644" s="93" t="n">
        <v>225</v>
      </c>
      <c r="K4644" s="94" t="n">
        <f aca="false">I4644 * J4644</f>
        <v>11025</v>
      </c>
      <c r="L4644" s="94" t="n">
        <f aca="false">K4644 *M4644</f>
        <v>6945.75</v>
      </c>
      <c r="M4644" s="95" t="n">
        <v>0.63</v>
      </c>
      <c r="N4644" s="88" t="s">
        <v>31</v>
      </c>
      <c r="O4644" s="91" t="s">
        <v>219</v>
      </c>
      <c r="P4644" s="0" t="str">
        <f aca="false">RIGHT(H4644,LEN(H4644) - FIND(" ", H4644))</f>
        <v>Apparel</v>
      </c>
    </row>
    <row r="4645" customFormat="false" ht="14.25" hidden="false" customHeight="true" outlineLevel="0" collapsed="false">
      <c r="B4645" s="88" t="s">
        <v>22</v>
      </c>
      <c r="C4645" s="89" t="n">
        <v>1189833</v>
      </c>
      <c r="D4645" s="90" t="n">
        <v>44337</v>
      </c>
      <c r="E4645" s="88" t="s">
        <v>18</v>
      </c>
      <c r="F4645" s="88" t="s">
        <v>19</v>
      </c>
      <c r="G4645" s="88" t="s">
        <v>129</v>
      </c>
      <c r="H4645" s="91" t="s">
        <v>48</v>
      </c>
      <c r="I4645" s="92" t="n">
        <v>50</v>
      </c>
      <c r="J4645" s="93" t="n">
        <v>675</v>
      </c>
      <c r="K4645" s="94" t="n">
        <f aca="false">I4645 * J4645</f>
        <v>33750</v>
      </c>
      <c r="L4645" s="94" t="n">
        <f aca="false">K4645 *M4645</f>
        <v>13500</v>
      </c>
      <c r="M4645" s="95" t="n">
        <v>0.4</v>
      </c>
      <c r="N4645" s="88" t="s">
        <v>31</v>
      </c>
      <c r="O4645" s="91" t="s">
        <v>219</v>
      </c>
      <c r="P4645" s="0" t="str">
        <f aca="false">RIGHT(H4645,LEN(H4645) - FIND(" ", H4645))</f>
        <v>Street Footwear</v>
      </c>
    </row>
    <row r="4646" customFormat="false" ht="14.25" hidden="false" customHeight="true" outlineLevel="0" collapsed="false">
      <c r="B4646" s="88" t="s">
        <v>13</v>
      </c>
      <c r="C4646" s="89" t="n">
        <v>1185732</v>
      </c>
      <c r="D4646" s="90" t="n">
        <v>44337</v>
      </c>
      <c r="E4646" s="88" t="s">
        <v>40</v>
      </c>
      <c r="F4646" s="88" t="s">
        <v>155</v>
      </c>
      <c r="G4646" s="88" t="s">
        <v>122</v>
      </c>
      <c r="H4646" s="91" t="s">
        <v>32</v>
      </c>
      <c r="I4646" s="92" t="n">
        <v>35</v>
      </c>
      <c r="J4646" s="93" t="n">
        <v>425</v>
      </c>
      <c r="K4646" s="94" t="n">
        <f aca="false">I4646 * J4646</f>
        <v>14875</v>
      </c>
      <c r="L4646" s="94" t="n">
        <f aca="false">K4646 *M4646</f>
        <v>5950</v>
      </c>
      <c r="M4646" s="95" t="n">
        <v>0.4</v>
      </c>
      <c r="N4646" s="88" t="s">
        <v>31</v>
      </c>
      <c r="O4646" s="91" t="s">
        <v>218</v>
      </c>
      <c r="P4646" s="0" t="str">
        <f aca="false">RIGHT(H4646,LEN(H4646) - FIND(" ", H4646))</f>
        <v>Street Footwear</v>
      </c>
    </row>
    <row r="4647" customFormat="false" ht="14.25" hidden="false" customHeight="true" outlineLevel="0" collapsed="false">
      <c r="B4647" s="88" t="s">
        <v>22</v>
      </c>
      <c r="C4647" s="89" t="n">
        <v>1189833</v>
      </c>
      <c r="D4647" s="90" t="n">
        <v>44337</v>
      </c>
      <c r="E4647" s="88" t="s">
        <v>18</v>
      </c>
      <c r="F4647" s="88" t="s">
        <v>19</v>
      </c>
      <c r="G4647" s="88" t="s">
        <v>129</v>
      </c>
      <c r="H4647" s="91" t="s">
        <v>48</v>
      </c>
      <c r="I4647" s="92" t="n">
        <v>47</v>
      </c>
      <c r="J4647" s="93" t="n">
        <v>169</v>
      </c>
      <c r="K4647" s="94" t="n">
        <f aca="false">I4647 * J4647</f>
        <v>7943</v>
      </c>
      <c r="L4647" s="94" t="n">
        <f aca="false">K4647 *M4647</f>
        <v>3971.5</v>
      </c>
      <c r="M4647" s="95" t="n">
        <v>0.5</v>
      </c>
      <c r="N4647" s="88" t="s">
        <v>23</v>
      </c>
      <c r="O4647" s="91" t="s">
        <v>219</v>
      </c>
      <c r="P4647" s="0" t="str">
        <f aca="false">RIGHT(H4647,LEN(H4647) - FIND(" ", H4647))</f>
        <v>Street Footwear</v>
      </c>
    </row>
    <row r="4648" customFormat="false" ht="14.25" hidden="false" customHeight="true" outlineLevel="0" collapsed="false">
      <c r="B4648" s="88" t="s">
        <v>13</v>
      </c>
      <c r="C4648" s="89" t="n">
        <v>1185732</v>
      </c>
      <c r="D4648" s="90" t="n">
        <v>44337</v>
      </c>
      <c r="E4648" s="88" t="s">
        <v>40</v>
      </c>
      <c r="F4648" s="88" t="s">
        <v>155</v>
      </c>
      <c r="G4648" s="88" t="s">
        <v>122</v>
      </c>
      <c r="H4648" s="91" t="s">
        <v>32</v>
      </c>
      <c r="I4648" s="92" t="n">
        <v>32</v>
      </c>
      <c r="J4648" s="93" t="n">
        <v>119</v>
      </c>
      <c r="K4648" s="94" t="n">
        <f aca="false">I4648 * J4648</f>
        <v>3808</v>
      </c>
      <c r="L4648" s="94" t="n">
        <f aca="false">K4648 *M4648</f>
        <v>1904</v>
      </c>
      <c r="M4648" s="95" t="n">
        <v>0.5</v>
      </c>
      <c r="N4648" s="88" t="s">
        <v>23</v>
      </c>
      <c r="O4648" s="91" t="s">
        <v>218</v>
      </c>
      <c r="P4648" s="0" t="str">
        <f aca="false">RIGHT(H4648,LEN(H4648) - FIND(" ", H4648))</f>
        <v>Street Footwear</v>
      </c>
    </row>
    <row r="4649" customFormat="false" ht="14.25" hidden="false" customHeight="true" outlineLevel="0" collapsed="false">
      <c r="B4649" s="88" t="s">
        <v>22</v>
      </c>
      <c r="C4649" s="89" t="n">
        <v>1189833</v>
      </c>
      <c r="D4649" s="90" t="n">
        <v>44337</v>
      </c>
      <c r="E4649" s="88" t="s">
        <v>18</v>
      </c>
      <c r="F4649" s="88" t="s">
        <v>19</v>
      </c>
      <c r="G4649" s="88" t="s">
        <v>129</v>
      </c>
      <c r="H4649" s="91" t="s">
        <v>48</v>
      </c>
      <c r="I4649" s="92" t="n">
        <v>35</v>
      </c>
      <c r="J4649" s="93" t="n">
        <v>223</v>
      </c>
      <c r="K4649" s="94" t="n">
        <f aca="false">I4649 * J4649</f>
        <v>7805</v>
      </c>
      <c r="L4649" s="94" t="n">
        <f aca="false">K4649 *M4649</f>
        <v>3590.3</v>
      </c>
      <c r="M4649" s="95" t="n">
        <v>0.46</v>
      </c>
      <c r="N4649" s="88" t="s">
        <v>31</v>
      </c>
      <c r="O4649" s="91" t="s">
        <v>219</v>
      </c>
      <c r="P4649" s="0" t="str">
        <f aca="false">RIGHT(H4649,LEN(H4649) - FIND(" ", H4649))</f>
        <v>Street Footwear</v>
      </c>
    </row>
    <row r="4650" customFormat="false" ht="14.25" hidden="false" customHeight="true" outlineLevel="0" collapsed="false">
      <c r="B4650" s="88" t="s">
        <v>13</v>
      </c>
      <c r="C4650" s="89" t="n">
        <v>1185732</v>
      </c>
      <c r="D4650" s="90" t="n">
        <v>44337</v>
      </c>
      <c r="E4650" s="88" t="s">
        <v>40</v>
      </c>
      <c r="F4650" s="88" t="s">
        <v>155</v>
      </c>
      <c r="G4650" s="88" t="s">
        <v>122</v>
      </c>
      <c r="H4650" s="91" t="s">
        <v>32</v>
      </c>
      <c r="I4650" s="92" t="n">
        <v>27</v>
      </c>
      <c r="J4650" s="93" t="n">
        <v>140</v>
      </c>
      <c r="K4650" s="94" t="n">
        <f aca="false">I4650 * J4650</f>
        <v>3780</v>
      </c>
      <c r="L4650" s="94" t="n">
        <f aca="false">K4650 *M4650</f>
        <v>1663.2</v>
      </c>
      <c r="M4650" s="95" t="n">
        <v>0.44</v>
      </c>
      <c r="N4650" s="88" t="s">
        <v>31</v>
      </c>
      <c r="O4650" s="91" t="s">
        <v>218</v>
      </c>
      <c r="P4650" s="0" t="str">
        <f aca="false">RIGHT(H4650,LEN(H4650) - FIND(" ", H4650))</f>
        <v>Street Footwear</v>
      </c>
    </row>
    <row r="4651" customFormat="false" ht="14.25" hidden="false" customHeight="true" outlineLevel="0" collapsed="false">
      <c r="B4651" s="88" t="s">
        <v>22</v>
      </c>
      <c r="C4651" s="89" t="n">
        <v>1189833</v>
      </c>
      <c r="D4651" s="90" t="n">
        <v>44338</v>
      </c>
      <c r="E4651" s="88" t="s">
        <v>18</v>
      </c>
      <c r="F4651" s="88" t="s">
        <v>19</v>
      </c>
      <c r="G4651" s="88" t="s">
        <v>129</v>
      </c>
      <c r="H4651" s="91" t="s">
        <v>44</v>
      </c>
      <c r="I4651" s="92" t="n">
        <v>50</v>
      </c>
      <c r="J4651" s="93" t="n">
        <v>650</v>
      </c>
      <c r="K4651" s="94" t="n">
        <f aca="false">I4651 * J4651</f>
        <v>32500</v>
      </c>
      <c r="L4651" s="94" t="n">
        <f aca="false">K4651 *M4651</f>
        <v>11375</v>
      </c>
      <c r="M4651" s="95" t="n">
        <v>0.35</v>
      </c>
      <c r="N4651" s="88" t="s">
        <v>31</v>
      </c>
      <c r="O4651" s="91" t="s">
        <v>219</v>
      </c>
      <c r="P4651" s="0" t="str">
        <f aca="false">RIGHT(H4651,LEN(H4651) - FIND(" ", H4651))</f>
        <v>Athletic Footwear</v>
      </c>
    </row>
    <row r="4652" customFormat="false" ht="14.25" hidden="false" customHeight="true" outlineLevel="0" collapsed="false">
      <c r="B4652" s="88" t="s">
        <v>13</v>
      </c>
      <c r="C4652" s="89" t="n">
        <v>1185732</v>
      </c>
      <c r="D4652" s="90" t="n">
        <v>44338</v>
      </c>
      <c r="E4652" s="88" t="s">
        <v>40</v>
      </c>
      <c r="F4652" s="88" t="s">
        <v>155</v>
      </c>
      <c r="G4652" s="88" t="s">
        <v>122</v>
      </c>
      <c r="H4652" s="91" t="s">
        <v>24</v>
      </c>
      <c r="I4652" s="92" t="n">
        <v>35</v>
      </c>
      <c r="J4652" s="93" t="n">
        <v>225</v>
      </c>
      <c r="K4652" s="94" t="n">
        <f aca="false">I4652 * J4652</f>
        <v>7875</v>
      </c>
      <c r="L4652" s="94" t="n">
        <f aca="false">K4652 *M4652</f>
        <v>2756.25</v>
      </c>
      <c r="M4652" s="95" t="n">
        <v>0.35</v>
      </c>
      <c r="N4652" s="88" t="s">
        <v>31</v>
      </c>
      <c r="O4652" s="91" t="s">
        <v>218</v>
      </c>
      <c r="P4652" s="0" t="str">
        <f aca="false">RIGHT(H4652,LEN(H4652) - FIND(" ", H4652))</f>
        <v>Athletic Footwear</v>
      </c>
    </row>
    <row r="4653" customFormat="false" ht="14.25" hidden="false" customHeight="true" outlineLevel="0" collapsed="false">
      <c r="B4653" s="88" t="s">
        <v>22</v>
      </c>
      <c r="C4653" s="89" t="n">
        <v>1189833</v>
      </c>
      <c r="D4653" s="90" t="n">
        <v>44338</v>
      </c>
      <c r="E4653" s="88" t="s">
        <v>18</v>
      </c>
      <c r="F4653" s="88" t="s">
        <v>19</v>
      </c>
      <c r="G4653" s="88" t="s">
        <v>129</v>
      </c>
      <c r="H4653" s="91" t="s">
        <v>44</v>
      </c>
      <c r="I4653" s="92" t="n">
        <v>47</v>
      </c>
      <c r="J4653" s="93" t="n">
        <v>176</v>
      </c>
      <c r="K4653" s="94" t="n">
        <f aca="false">I4653 * J4653</f>
        <v>8272</v>
      </c>
      <c r="L4653" s="94" t="n">
        <f aca="false">K4653 *M4653</f>
        <v>3722.4</v>
      </c>
      <c r="M4653" s="95" t="n">
        <v>0.45</v>
      </c>
      <c r="N4653" s="88" t="s">
        <v>23</v>
      </c>
      <c r="O4653" s="91" t="s">
        <v>219</v>
      </c>
      <c r="P4653" s="0" t="str">
        <f aca="false">RIGHT(H4653,LEN(H4653) - FIND(" ", H4653))</f>
        <v>Athletic Footwear</v>
      </c>
    </row>
    <row r="4654" customFormat="false" ht="14.25" hidden="false" customHeight="true" outlineLevel="0" collapsed="false">
      <c r="B4654" s="88" t="s">
        <v>13</v>
      </c>
      <c r="C4654" s="89" t="n">
        <v>1185732</v>
      </c>
      <c r="D4654" s="90" t="n">
        <v>44338</v>
      </c>
      <c r="E4654" s="88" t="s">
        <v>40</v>
      </c>
      <c r="F4654" s="88" t="s">
        <v>155</v>
      </c>
      <c r="G4654" s="88" t="s">
        <v>122</v>
      </c>
      <c r="H4654" s="91" t="s">
        <v>24</v>
      </c>
      <c r="I4654" s="92" t="n">
        <v>32</v>
      </c>
      <c r="J4654" s="93" t="n">
        <v>56</v>
      </c>
      <c r="K4654" s="94" t="n">
        <f aca="false">I4654 * J4654</f>
        <v>1792</v>
      </c>
      <c r="L4654" s="94" t="n">
        <f aca="false">K4654 *M4654</f>
        <v>878.08</v>
      </c>
      <c r="M4654" s="95" t="n">
        <v>0.49</v>
      </c>
      <c r="N4654" s="88" t="s">
        <v>23</v>
      </c>
      <c r="O4654" s="91" t="s">
        <v>218</v>
      </c>
      <c r="P4654" s="0" t="str">
        <f aca="false">RIGHT(H4654,LEN(H4654) - FIND(" ", H4654))</f>
        <v>Athletic Footwear</v>
      </c>
    </row>
    <row r="4655" customFormat="false" ht="14.25" hidden="false" customHeight="true" outlineLevel="0" collapsed="false">
      <c r="B4655" s="88" t="s">
        <v>22</v>
      </c>
      <c r="C4655" s="89" t="n">
        <v>1189833</v>
      </c>
      <c r="D4655" s="90" t="n">
        <v>44338</v>
      </c>
      <c r="E4655" s="88" t="s">
        <v>18</v>
      </c>
      <c r="F4655" s="88" t="s">
        <v>19</v>
      </c>
      <c r="G4655" s="88" t="s">
        <v>129</v>
      </c>
      <c r="H4655" s="91" t="s">
        <v>44</v>
      </c>
      <c r="I4655" s="92" t="n">
        <v>33</v>
      </c>
      <c r="J4655" s="93" t="n">
        <v>221</v>
      </c>
      <c r="K4655" s="94" t="n">
        <f aca="false">I4655 * J4655</f>
        <v>7293</v>
      </c>
      <c r="L4655" s="94" t="n">
        <f aca="false">K4655 *M4655</f>
        <v>3063.06</v>
      </c>
      <c r="M4655" s="95" t="n">
        <v>0.42</v>
      </c>
      <c r="N4655" s="88" t="s">
        <v>31</v>
      </c>
      <c r="O4655" s="91" t="s">
        <v>219</v>
      </c>
      <c r="P4655" s="0" t="str">
        <f aca="false">RIGHT(H4655,LEN(H4655) - FIND(" ", H4655))</f>
        <v>Athletic Footwear</v>
      </c>
    </row>
    <row r="4656" customFormat="false" ht="14.25" hidden="false" customHeight="true" outlineLevel="0" collapsed="false">
      <c r="B4656" s="88" t="s">
        <v>13</v>
      </c>
      <c r="C4656" s="89" t="n">
        <v>1185732</v>
      </c>
      <c r="D4656" s="90" t="n">
        <v>44338</v>
      </c>
      <c r="E4656" s="88" t="s">
        <v>40</v>
      </c>
      <c r="F4656" s="88" t="s">
        <v>155</v>
      </c>
      <c r="G4656" s="88" t="s">
        <v>122</v>
      </c>
      <c r="H4656" s="91" t="s">
        <v>24</v>
      </c>
      <c r="I4656" s="92" t="n">
        <v>23</v>
      </c>
      <c r="J4656" s="93" t="n">
        <v>70</v>
      </c>
      <c r="K4656" s="94" t="n">
        <f aca="false">I4656 * J4656</f>
        <v>1610</v>
      </c>
      <c r="L4656" s="94" t="n">
        <f aca="false">K4656 *M4656</f>
        <v>660.1</v>
      </c>
      <c r="M4656" s="95" t="n">
        <v>0.41</v>
      </c>
      <c r="N4656" s="88" t="s">
        <v>31</v>
      </c>
      <c r="O4656" s="91" t="s">
        <v>218</v>
      </c>
      <c r="P4656" s="0" t="str">
        <f aca="false">RIGHT(H4656,LEN(H4656) - FIND(" ", H4656))</f>
        <v>Athletic Footwear</v>
      </c>
    </row>
    <row r="4657" customFormat="false" ht="14.25" hidden="false" customHeight="true" outlineLevel="0" collapsed="false">
      <c r="B4657" s="88" t="s">
        <v>22</v>
      </c>
      <c r="C4657" s="89" t="n">
        <v>1189833</v>
      </c>
      <c r="D4657" s="90" t="n">
        <v>44339</v>
      </c>
      <c r="E4657" s="88" t="s">
        <v>18</v>
      </c>
      <c r="F4657" s="88" t="s">
        <v>19</v>
      </c>
      <c r="G4657" s="88" t="s">
        <v>129</v>
      </c>
      <c r="H4657" s="91" t="s">
        <v>16</v>
      </c>
      <c r="I4657" s="92" t="n">
        <v>60</v>
      </c>
      <c r="J4657" s="93" t="n">
        <v>600</v>
      </c>
      <c r="K4657" s="94" t="n">
        <f aca="false">I4657 * J4657</f>
        <v>36000</v>
      </c>
      <c r="L4657" s="94" t="n">
        <f aca="false">K4657 *M4657</f>
        <v>19800</v>
      </c>
      <c r="M4657" s="95" t="n">
        <v>0.55</v>
      </c>
      <c r="N4657" s="88" t="s">
        <v>31</v>
      </c>
      <c r="O4657" s="91" t="s">
        <v>218</v>
      </c>
      <c r="P4657" s="0" t="str">
        <f aca="false">RIGHT(H4657,LEN(H4657) - FIND(" ", H4657))</f>
        <v>Apparel</v>
      </c>
    </row>
    <row r="4658" customFormat="false" ht="14.25" hidden="false" customHeight="true" outlineLevel="0" collapsed="false">
      <c r="B4658" s="88" t="s">
        <v>13</v>
      </c>
      <c r="C4658" s="89" t="n">
        <v>1185732</v>
      </c>
      <c r="D4658" s="90" t="n">
        <v>44339</v>
      </c>
      <c r="E4658" s="88" t="s">
        <v>40</v>
      </c>
      <c r="F4658" s="88" t="s">
        <v>155</v>
      </c>
      <c r="G4658" s="88" t="s">
        <v>122</v>
      </c>
      <c r="H4658" s="91" t="s">
        <v>48</v>
      </c>
      <c r="I4658" s="92" t="n">
        <v>25</v>
      </c>
      <c r="J4658" s="93" t="n">
        <v>225</v>
      </c>
      <c r="K4658" s="94" t="n">
        <f aca="false">I4658 * J4658</f>
        <v>5625</v>
      </c>
      <c r="L4658" s="94" t="n">
        <f aca="false">K4658 *M4658</f>
        <v>1968.75</v>
      </c>
      <c r="M4658" s="95" t="n">
        <v>0.35</v>
      </c>
      <c r="N4658" s="88" t="s">
        <v>31</v>
      </c>
      <c r="O4658" s="91" t="s">
        <v>219</v>
      </c>
      <c r="P4658" s="0" t="str">
        <f aca="false">RIGHT(H4658,LEN(H4658) - FIND(" ", H4658))</f>
        <v>Street Footwear</v>
      </c>
    </row>
    <row r="4659" customFormat="false" ht="14.25" hidden="false" customHeight="true" outlineLevel="0" collapsed="false">
      <c r="B4659" s="88" t="s">
        <v>15</v>
      </c>
      <c r="C4659" s="89" t="n">
        <v>1185732</v>
      </c>
      <c r="D4659" s="90" t="n">
        <v>44339</v>
      </c>
      <c r="E4659" s="88" t="s">
        <v>34</v>
      </c>
      <c r="F4659" s="88" t="s">
        <v>107</v>
      </c>
      <c r="G4659" s="88" t="s">
        <v>131</v>
      </c>
      <c r="H4659" s="91" t="s">
        <v>32</v>
      </c>
      <c r="I4659" s="92" t="n">
        <v>50</v>
      </c>
      <c r="J4659" s="93" t="n">
        <v>520</v>
      </c>
      <c r="K4659" s="94" t="n">
        <f aca="false">I4659 * J4659</f>
        <v>26000</v>
      </c>
      <c r="L4659" s="94" t="n">
        <f aca="false">K4659 *M4659</f>
        <v>10400</v>
      </c>
      <c r="M4659" s="95" t="n">
        <v>0.4</v>
      </c>
      <c r="N4659" s="88" t="s">
        <v>23</v>
      </c>
      <c r="O4659" s="91" t="s">
        <v>218</v>
      </c>
      <c r="P4659" s="0" t="str">
        <f aca="false">RIGHT(H4659,LEN(H4659) - FIND(" ", H4659))</f>
        <v>Street Footwear</v>
      </c>
    </row>
    <row r="4660" customFormat="false" ht="14.25" hidden="false" customHeight="true" outlineLevel="0" collapsed="false">
      <c r="B4660" s="88" t="s">
        <v>15</v>
      </c>
      <c r="C4660" s="89" t="n">
        <v>1185732</v>
      </c>
      <c r="D4660" s="90" t="n">
        <v>44339</v>
      </c>
      <c r="E4660" s="88" t="s">
        <v>34</v>
      </c>
      <c r="F4660" s="88" t="s">
        <v>107</v>
      </c>
      <c r="G4660" s="88" t="s">
        <v>131</v>
      </c>
      <c r="H4660" s="91" t="s">
        <v>24</v>
      </c>
      <c r="I4660" s="92" t="n">
        <v>45</v>
      </c>
      <c r="J4660" s="93" t="n">
        <v>225</v>
      </c>
      <c r="K4660" s="94" t="n">
        <f aca="false">I4660 * J4660</f>
        <v>10125</v>
      </c>
      <c r="L4660" s="94" t="n">
        <f aca="false">K4660 *M4660</f>
        <v>3543.75</v>
      </c>
      <c r="M4660" s="95" t="n">
        <v>0.35</v>
      </c>
      <c r="N4660" s="88" t="s">
        <v>23</v>
      </c>
      <c r="O4660" s="91" t="s">
        <v>218</v>
      </c>
      <c r="P4660" s="0" t="str">
        <f aca="false">RIGHT(H4660,LEN(H4660) - FIND(" ", H4660))</f>
        <v>Athletic Footwear</v>
      </c>
    </row>
    <row r="4661" customFormat="false" ht="14.25" hidden="false" customHeight="true" outlineLevel="0" collapsed="false">
      <c r="B4661" s="88" t="s">
        <v>15</v>
      </c>
      <c r="C4661" s="89" t="n">
        <v>1185732</v>
      </c>
      <c r="D4661" s="90" t="n">
        <v>44339</v>
      </c>
      <c r="E4661" s="88" t="s">
        <v>34</v>
      </c>
      <c r="F4661" s="88" t="s">
        <v>107</v>
      </c>
      <c r="G4661" s="88" t="s">
        <v>131</v>
      </c>
      <c r="H4661" s="91" t="s">
        <v>48</v>
      </c>
      <c r="I4661" s="92" t="n">
        <v>40</v>
      </c>
      <c r="J4661" s="93" t="n">
        <v>200</v>
      </c>
      <c r="K4661" s="94" t="n">
        <f aca="false">I4661 * J4661</f>
        <v>8000</v>
      </c>
      <c r="L4661" s="94" t="n">
        <f aca="false">K4661 *M4661</f>
        <v>3200</v>
      </c>
      <c r="M4661" s="95" t="n">
        <v>0.4</v>
      </c>
      <c r="N4661" s="88" t="s">
        <v>23</v>
      </c>
      <c r="O4661" s="91" t="s">
        <v>219</v>
      </c>
      <c r="P4661" s="0" t="str">
        <f aca="false">RIGHT(H4661,LEN(H4661) - FIND(" ", H4661))</f>
        <v>Street Footwear</v>
      </c>
    </row>
    <row r="4662" customFormat="false" ht="14.25" hidden="false" customHeight="true" outlineLevel="0" collapsed="false">
      <c r="B4662" s="88" t="s">
        <v>15</v>
      </c>
      <c r="C4662" s="89" t="n">
        <v>1185732</v>
      </c>
      <c r="D4662" s="90" t="n">
        <v>44339</v>
      </c>
      <c r="E4662" s="88" t="s">
        <v>34</v>
      </c>
      <c r="F4662" s="88" t="s">
        <v>107</v>
      </c>
      <c r="G4662" s="88" t="s">
        <v>131</v>
      </c>
      <c r="H4662" s="91" t="s">
        <v>44</v>
      </c>
      <c r="I4662" s="92" t="n">
        <v>40</v>
      </c>
      <c r="J4662" s="93" t="n">
        <v>125</v>
      </c>
      <c r="K4662" s="94" t="n">
        <f aca="false">I4662 * J4662</f>
        <v>5000</v>
      </c>
      <c r="L4662" s="94" t="n">
        <f aca="false">K4662 *M4662</f>
        <v>2000</v>
      </c>
      <c r="M4662" s="95" t="n">
        <v>0.4</v>
      </c>
      <c r="N4662" s="88" t="s">
        <v>23</v>
      </c>
      <c r="O4662" s="91" t="s">
        <v>219</v>
      </c>
      <c r="P4662" s="0" t="str">
        <f aca="false">RIGHT(H4662,LEN(H4662) - FIND(" ", H4662))</f>
        <v>Athletic Footwear</v>
      </c>
    </row>
    <row r="4663" customFormat="false" ht="14.25" hidden="false" customHeight="true" outlineLevel="0" collapsed="false">
      <c r="B4663" s="88" t="s">
        <v>15</v>
      </c>
      <c r="C4663" s="89" t="n">
        <v>1185732</v>
      </c>
      <c r="D4663" s="90" t="n">
        <v>44339</v>
      </c>
      <c r="E4663" s="88" t="s">
        <v>34</v>
      </c>
      <c r="F4663" s="88" t="s">
        <v>107</v>
      </c>
      <c r="G4663" s="88" t="s">
        <v>131</v>
      </c>
      <c r="H4663" s="91" t="s">
        <v>16</v>
      </c>
      <c r="I4663" s="92" t="n">
        <v>50</v>
      </c>
      <c r="J4663" s="93" t="n">
        <v>150</v>
      </c>
      <c r="K4663" s="94" t="n">
        <f aca="false">I4663 * J4663</f>
        <v>7500</v>
      </c>
      <c r="L4663" s="94" t="n">
        <f aca="false">K4663 *M4663</f>
        <v>2625</v>
      </c>
      <c r="M4663" s="95" t="n">
        <v>0.35</v>
      </c>
      <c r="N4663" s="88" t="s">
        <v>23</v>
      </c>
      <c r="O4663" s="91" t="s">
        <v>218</v>
      </c>
      <c r="P4663" s="0" t="str">
        <f aca="false">RIGHT(H4663,LEN(H4663) - FIND(" ", H4663))</f>
        <v>Apparel</v>
      </c>
    </row>
    <row r="4664" customFormat="false" ht="14.25" hidden="false" customHeight="true" outlineLevel="0" collapsed="false">
      <c r="B4664" s="88" t="s">
        <v>15</v>
      </c>
      <c r="C4664" s="89" t="n">
        <v>1185732</v>
      </c>
      <c r="D4664" s="90" t="n">
        <v>44339</v>
      </c>
      <c r="E4664" s="88" t="s">
        <v>34</v>
      </c>
      <c r="F4664" s="88" t="s">
        <v>107</v>
      </c>
      <c r="G4664" s="88" t="s">
        <v>131</v>
      </c>
      <c r="H4664" s="91" t="s">
        <v>38</v>
      </c>
      <c r="I4664" s="92" t="n">
        <v>55</v>
      </c>
      <c r="J4664" s="93" t="n">
        <v>275</v>
      </c>
      <c r="K4664" s="94" t="n">
        <f aca="false">I4664 * J4664</f>
        <v>15125</v>
      </c>
      <c r="L4664" s="94" t="n">
        <f aca="false">K4664 *M4664</f>
        <v>6050</v>
      </c>
      <c r="M4664" s="95" t="n">
        <v>0.4</v>
      </c>
      <c r="N4664" s="88" t="s">
        <v>23</v>
      </c>
      <c r="O4664" s="91" t="s">
        <v>219</v>
      </c>
      <c r="P4664" s="0" t="str">
        <f aca="false">RIGHT(H4664,LEN(H4664) - FIND(" ", H4664))</f>
        <v>Apparel</v>
      </c>
    </row>
    <row r="4665" customFormat="false" ht="14.25" hidden="false" customHeight="true" outlineLevel="0" collapsed="false">
      <c r="B4665" s="88" t="s">
        <v>22</v>
      </c>
      <c r="C4665" s="89" t="n">
        <v>1189833</v>
      </c>
      <c r="D4665" s="90" t="n">
        <v>44339</v>
      </c>
      <c r="E4665" s="88" t="s">
        <v>18</v>
      </c>
      <c r="F4665" s="88" t="s">
        <v>19</v>
      </c>
      <c r="G4665" s="88" t="s">
        <v>129</v>
      </c>
      <c r="H4665" s="91" t="s">
        <v>16</v>
      </c>
      <c r="I4665" s="92" t="n">
        <v>55</v>
      </c>
      <c r="J4665" s="93" t="n">
        <v>174</v>
      </c>
      <c r="K4665" s="94" t="n">
        <f aca="false">I4665 * J4665</f>
        <v>9570</v>
      </c>
      <c r="L4665" s="94" t="n">
        <f aca="false">K4665 *M4665</f>
        <v>6603.3</v>
      </c>
      <c r="M4665" s="95" t="n">
        <v>0.69</v>
      </c>
      <c r="N4665" s="88" t="s">
        <v>23</v>
      </c>
      <c r="O4665" s="91" t="s">
        <v>218</v>
      </c>
      <c r="P4665" s="0" t="str">
        <f aca="false">RIGHT(H4665,LEN(H4665) - FIND(" ", H4665))</f>
        <v>Apparel</v>
      </c>
    </row>
    <row r="4666" customFormat="false" ht="14.25" hidden="false" customHeight="true" outlineLevel="0" collapsed="false">
      <c r="B4666" s="88" t="s">
        <v>13</v>
      </c>
      <c r="C4666" s="89" t="n">
        <v>1185732</v>
      </c>
      <c r="D4666" s="90" t="n">
        <v>44339</v>
      </c>
      <c r="E4666" s="88" t="s">
        <v>40</v>
      </c>
      <c r="F4666" s="88" t="s">
        <v>155</v>
      </c>
      <c r="G4666" s="88" t="s">
        <v>122</v>
      </c>
      <c r="H4666" s="91" t="s">
        <v>48</v>
      </c>
      <c r="I4666" s="92" t="n">
        <v>24</v>
      </c>
      <c r="J4666" s="93" t="n">
        <v>65</v>
      </c>
      <c r="K4666" s="94" t="n">
        <f aca="false">I4666 * J4666</f>
        <v>1560</v>
      </c>
      <c r="L4666" s="94" t="n">
        <f aca="false">K4666 *M4666</f>
        <v>748.8</v>
      </c>
      <c r="M4666" s="95" t="n">
        <v>0.48</v>
      </c>
      <c r="N4666" s="88" t="s">
        <v>23</v>
      </c>
      <c r="O4666" s="91" t="s">
        <v>219</v>
      </c>
      <c r="P4666" s="0" t="str">
        <f aca="false">RIGHT(H4666,LEN(H4666) - FIND(" ", H4666))</f>
        <v>Street Footwear</v>
      </c>
    </row>
    <row r="4667" customFormat="false" ht="14.25" hidden="false" customHeight="true" outlineLevel="0" collapsed="false">
      <c r="B4667" s="88" t="s">
        <v>15</v>
      </c>
      <c r="C4667" s="89" t="n">
        <v>1185732</v>
      </c>
      <c r="D4667" s="90" t="n">
        <v>44339</v>
      </c>
      <c r="E4667" s="88" t="s">
        <v>34</v>
      </c>
      <c r="F4667" s="88" t="s">
        <v>107</v>
      </c>
      <c r="G4667" s="88" t="s">
        <v>131</v>
      </c>
      <c r="H4667" s="91" t="s">
        <v>32</v>
      </c>
      <c r="I4667" s="92" t="n">
        <v>49</v>
      </c>
      <c r="J4667" s="93" t="n">
        <v>156</v>
      </c>
      <c r="K4667" s="94" t="n">
        <f aca="false">I4667 * J4667</f>
        <v>7644</v>
      </c>
      <c r="L4667" s="94" t="n">
        <f aca="false">K4667 *M4667</f>
        <v>3898.44</v>
      </c>
      <c r="M4667" s="95" t="n">
        <v>0.51</v>
      </c>
      <c r="N4667" s="88" t="s">
        <v>23</v>
      </c>
      <c r="O4667" s="91" t="s">
        <v>218</v>
      </c>
      <c r="P4667" s="0" t="str">
        <f aca="false">RIGHT(H4667,LEN(H4667) - FIND(" ", H4667))</f>
        <v>Street Footwear</v>
      </c>
    </row>
    <row r="4668" customFormat="false" ht="14.25" hidden="false" customHeight="true" outlineLevel="0" collapsed="false">
      <c r="B4668" s="88" t="s">
        <v>15</v>
      </c>
      <c r="C4668" s="89" t="n">
        <v>1185732</v>
      </c>
      <c r="D4668" s="90" t="n">
        <v>44339</v>
      </c>
      <c r="E4668" s="88" t="s">
        <v>34</v>
      </c>
      <c r="F4668" s="88" t="s">
        <v>107</v>
      </c>
      <c r="G4668" s="88" t="s">
        <v>131</v>
      </c>
      <c r="H4668" s="91" t="s">
        <v>24</v>
      </c>
      <c r="I4668" s="92" t="n">
        <v>42</v>
      </c>
      <c r="J4668" s="93" t="n">
        <v>68</v>
      </c>
      <c r="K4668" s="94" t="n">
        <f aca="false">I4668 * J4668</f>
        <v>2856</v>
      </c>
      <c r="L4668" s="94" t="n">
        <f aca="false">K4668 *M4668</f>
        <v>1428</v>
      </c>
      <c r="M4668" s="95" t="n">
        <v>0.5</v>
      </c>
      <c r="N4668" s="88" t="s">
        <v>23</v>
      </c>
      <c r="O4668" s="91" t="s">
        <v>218</v>
      </c>
      <c r="P4668" s="0" t="str">
        <f aca="false">RIGHT(H4668,LEN(H4668) - FIND(" ", H4668))</f>
        <v>Athletic Footwear</v>
      </c>
    </row>
    <row r="4669" customFormat="false" ht="14.25" hidden="false" customHeight="true" outlineLevel="0" collapsed="false">
      <c r="B4669" s="88" t="s">
        <v>15</v>
      </c>
      <c r="C4669" s="89" t="n">
        <v>1185732</v>
      </c>
      <c r="D4669" s="90" t="n">
        <v>44339</v>
      </c>
      <c r="E4669" s="88" t="s">
        <v>34</v>
      </c>
      <c r="F4669" s="88" t="s">
        <v>107</v>
      </c>
      <c r="G4669" s="88" t="s">
        <v>131</v>
      </c>
      <c r="H4669" s="91" t="s">
        <v>48</v>
      </c>
      <c r="I4669" s="92" t="n">
        <v>38</v>
      </c>
      <c r="J4669" s="93" t="n">
        <v>58</v>
      </c>
      <c r="K4669" s="94" t="n">
        <f aca="false">I4669 * J4669</f>
        <v>2204</v>
      </c>
      <c r="L4669" s="94" t="n">
        <f aca="false">K4669 *M4669</f>
        <v>1146.08</v>
      </c>
      <c r="M4669" s="95" t="n">
        <v>0.52</v>
      </c>
      <c r="N4669" s="88" t="s">
        <v>23</v>
      </c>
      <c r="O4669" s="91" t="s">
        <v>219</v>
      </c>
      <c r="P4669" s="0" t="str">
        <f aca="false">RIGHT(H4669,LEN(H4669) - FIND(" ", H4669))</f>
        <v>Street Footwear</v>
      </c>
    </row>
    <row r="4670" customFormat="false" ht="14.25" hidden="false" customHeight="true" outlineLevel="0" collapsed="false">
      <c r="B4670" s="88" t="s">
        <v>15</v>
      </c>
      <c r="C4670" s="89" t="n">
        <v>1185732</v>
      </c>
      <c r="D4670" s="90" t="n">
        <v>44339</v>
      </c>
      <c r="E4670" s="88" t="s">
        <v>34</v>
      </c>
      <c r="F4670" s="88" t="s">
        <v>107</v>
      </c>
      <c r="G4670" s="88" t="s">
        <v>131</v>
      </c>
      <c r="H4670" s="91" t="s">
        <v>44</v>
      </c>
      <c r="I4670" s="92" t="n">
        <v>38</v>
      </c>
      <c r="J4670" s="93" t="n">
        <v>38</v>
      </c>
      <c r="K4670" s="94" t="n">
        <f aca="false">I4670 * J4670</f>
        <v>1444</v>
      </c>
      <c r="L4670" s="94" t="n">
        <f aca="false">K4670 *M4670</f>
        <v>779.76</v>
      </c>
      <c r="M4670" s="95" t="n">
        <v>0.54</v>
      </c>
      <c r="N4670" s="88" t="s">
        <v>23</v>
      </c>
      <c r="O4670" s="91" t="s">
        <v>219</v>
      </c>
      <c r="P4670" s="0" t="str">
        <f aca="false">RIGHT(H4670,LEN(H4670) - FIND(" ", H4670))</f>
        <v>Athletic Footwear</v>
      </c>
    </row>
    <row r="4671" customFormat="false" ht="14.25" hidden="false" customHeight="true" outlineLevel="0" collapsed="false">
      <c r="B4671" s="88" t="s">
        <v>15</v>
      </c>
      <c r="C4671" s="89" t="n">
        <v>1185732</v>
      </c>
      <c r="D4671" s="90" t="n">
        <v>44339</v>
      </c>
      <c r="E4671" s="88" t="s">
        <v>34</v>
      </c>
      <c r="F4671" s="88" t="s">
        <v>107</v>
      </c>
      <c r="G4671" s="88" t="s">
        <v>131</v>
      </c>
      <c r="H4671" s="91" t="s">
        <v>16</v>
      </c>
      <c r="I4671" s="92" t="n">
        <v>46</v>
      </c>
      <c r="J4671" s="93" t="n">
        <v>42</v>
      </c>
      <c r="K4671" s="94" t="n">
        <f aca="false">I4671 * J4671</f>
        <v>1932</v>
      </c>
      <c r="L4671" s="94" t="n">
        <f aca="false">K4671 *M4671</f>
        <v>888.72</v>
      </c>
      <c r="M4671" s="95" t="n">
        <v>0.46</v>
      </c>
      <c r="N4671" s="88" t="s">
        <v>23</v>
      </c>
      <c r="O4671" s="91" t="s">
        <v>218</v>
      </c>
      <c r="P4671" s="0" t="str">
        <f aca="false">RIGHT(H4671,LEN(H4671) - FIND(" ", H4671))</f>
        <v>Apparel</v>
      </c>
    </row>
    <row r="4672" customFormat="false" ht="14.25" hidden="false" customHeight="true" outlineLevel="0" collapsed="false">
      <c r="B4672" s="88" t="s">
        <v>15</v>
      </c>
      <c r="C4672" s="89" t="n">
        <v>1185732</v>
      </c>
      <c r="D4672" s="90" t="n">
        <v>44339</v>
      </c>
      <c r="E4672" s="88" t="s">
        <v>34</v>
      </c>
      <c r="F4672" s="88" t="s">
        <v>107</v>
      </c>
      <c r="G4672" s="88" t="s">
        <v>131</v>
      </c>
      <c r="H4672" s="91" t="s">
        <v>38</v>
      </c>
      <c r="I4672" s="92" t="n">
        <v>51</v>
      </c>
      <c r="J4672" s="93" t="n">
        <v>83</v>
      </c>
      <c r="K4672" s="94" t="n">
        <f aca="false">I4672 * J4672</f>
        <v>4233</v>
      </c>
      <c r="L4672" s="94" t="n">
        <f aca="false">K4672 *M4672</f>
        <v>2158.83</v>
      </c>
      <c r="M4672" s="95" t="n">
        <v>0.51</v>
      </c>
      <c r="N4672" s="88" t="s">
        <v>23</v>
      </c>
      <c r="O4672" s="91" t="s">
        <v>219</v>
      </c>
      <c r="P4672" s="0" t="str">
        <f aca="false">RIGHT(H4672,LEN(H4672) - FIND(" ", H4672))</f>
        <v>Apparel</v>
      </c>
    </row>
    <row r="4673" customFormat="false" ht="14.25" hidden="false" customHeight="true" outlineLevel="0" collapsed="false">
      <c r="B4673" s="88" t="s">
        <v>22</v>
      </c>
      <c r="C4673" s="89" t="n">
        <v>1189833</v>
      </c>
      <c r="D4673" s="90" t="n">
        <v>44339</v>
      </c>
      <c r="E4673" s="88" t="s">
        <v>18</v>
      </c>
      <c r="F4673" s="88" t="s">
        <v>19</v>
      </c>
      <c r="G4673" s="88" t="s">
        <v>129</v>
      </c>
      <c r="H4673" s="91" t="s">
        <v>16</v>
      </c>
      <c r="I4673" s="92" t="n">
        <v>46</v>
      </c>
      <c r="J4673" s="93" t="n">
        <v>204</v>
      </c>
      <c r="K4673" s="94" t="n">
        <f aca="false">I4673 * J4673</f>
        <v>9384</v>
      </c>
      <c r="L4673" s="94" t="n">
        <f aca="false">K4673 *M4673</f>
        <v>5348.88</v>
      </c>
      <c r="M4673" s="95" t="n">
        <v>0.57</v>
      </c>
      <c r="N4673" s="88" t="s">
        <v>31</v>
      </c>
      <c r="O4673" s="91" t="s">
        <v>218</v>
      </c>
      <c r="P4673" s="0" t="str">
        <f aca="false">RIGHT(H4673,LEN(H4673) - FIND(" ", H4673))</f>
        <v>Apparel</v>
      </c>
    </row>
    <row r="4674" customFormat="false" ht="14.25" hidden="false" customHeight="true" outlineLevel="0" collapsed="false">
      <c r="B4674" s="88" t="s">
        <v>13</v>
      </c>
      <c r="C4674" s="89" t="n">
        <v>1185732</v>
      </c>
      <c r="D4674" s="90" t="n">
        <v>44339</v>
      </c>
      <c r="E4674" s="88" t="s">
        <v>40</v>
      </c>
      <c r="F4674" s="88" t="s">
        <v>155</v>
      </c>
      <c r="G4674" s="88" t="s">
        <v>122</v>
      </c>
      <c r="H4674" s="91" t="s">
        <v>48</v>
      </c>
      <c r="I4674" s="92" t="n">
        <v>19</v>
      </c>
      <c r="J4674" s="93" t="n">
        <v>74</v>
      </c>
      <c r="K4674" s="94" t="n">
        <f aca="false">I4674 * J4674</f>
        <v>1406</v>
      </c>
      <c r="L4674" s="94" t="n">
        <f aca="false">K4674 *M4674</f>
        <v>548.34</v>
      </c>
      <c r="M4674" s="95" t="n">
        <v>0.39</v>
      </c>
      <c r="N4674" s="88" t="s">
        <v>31</v>
      </c>
      <c r="O4674" s="91" t="s">
        <v>219</v>
      </c>
      <c r="P4674" s="0" t="str">
        <f aca="false">RIGHT(H4674,LEN(H4674) - FIND(" ", H4674))</f>
        <v>Street Footwear</v>
      </c>
    </row>
    <row r="4675" customFormat="false" ht="14.25" hidden="false" customHeight="true" outlineLevel="0" collapsed="false">
      <c r="B4675" s="88" t="s">
        <v>22</v>
      </c>
      <c r="C4675" s="89" t="n">
        <v>1189833</v>
      </c>
      <c r="D4675" s="90" t="n">
        <v>44340</v>
      </c>
      <c r="E4675" s="88" t="s">
        <v>18</v>
      </c>
      <c r="F4675" s="88" t="s">
        <v>19</v>
      </c>
      <c r="G4675" s="88" t="s">
        <v>129</v>
      </c>
      <c r="H4675" s="91" t="s">
        <v>38</v>
      </c>
      <c r="I4675" s="92" t="n">
        <v>65</v>
      </c>
      <c r="J4675" s="93" t="n">
        <v>700</v>
      </c>
      <c r="K4675" s="94" t="n">
        <f aca="false">I4675 * J4675</f>
        <v>45500</v>
      </c>
      <c r="L4675" s="94" t="n">
        <f aca="false">K4675 *M4675</f>
        <v>9100</v>
      </c>
      <c r="M4675" s="95" t="n">
        <v>0.2</v>
      </c>
      <c r="N4675" s="88" t="s">
        <v>31</v>
      </c>
      <c r="O4675" s="91" t="s">
        <v>219</v>
      </c>
      <c r="P4675" s="0" t="str">
        <f aca="false">RIGHT(H4675,LEN(H4675) - FIND(" ", H4675))</f>
        <v>Apparel</v>
      </c>
    </row>
    <row r="4676" customFormat="false" ht="14.25" hidden="false" customHeight="true" outlineLevel="0" collapsed="false">
      <c r="B4676" s="88" t="s">
        <v>13</v>
      </c>
      <c r="C4676" s="89" t="n">
        <v>1185732</v>
      </c>
      <c r="D4676" s="90" t="n">
        <v>44340</v>
      </c>
      <c r="E4676" s="88" t="s">
        <v>40</v>
      </c>
      <c r="F4676" s="88" t="s">
        <v>155</v>
      </c>
      <c r="G4676" s="88" t="s">
        <v>122</v>
      </c>
      <c r="H4676" s="91" t="s">
        <v>44</v>
      </c>
      <c r="I4676" s="92" t="n">
        <v>30</v>
      </c>
      <c r="J4676" s="93" t="n">
        <v>75</v>
      </c>
      <c r="K4676" s="94" t="n">
        <f aca="false">I4676 * J4676</f>
        <v>2250</v>
      </c>
      <c r="L4676" s="94" t="n">
        <f aca="false">K4676 *M4676</f>
        <v>900</v>
      </c>
      <c r="M4676" s="95" t="n">
        <v>0.4</v>
      </c>
      <c r="N4676" s="88" t="s">
        <v>31</v>
      </c>
      <c r="O4676" s="91" t="s">
        <v>219</v>
      </c>
      <c r="P4676" s="0" t="str">
        <f aca="false">RIGHT(H4676,LEN(H4676) - FIND(" ", H4676))</f>
        <v>Athletic Footwear</v>
      </c>
    </row>
    <row r="4677" customFormat="false" ht="14.25" hidden="false" customHeight="true" outlineLevel="0" collapsed="false">
      <c r="B4677" s="88" t="s">
        <v>13</v>
      </c>
      <c r="C4677" s="89" t="n">
        <v>1128299</v>
      </c>
      <c r="D4677" s="90" t="n">
        <v>44340</v>
      </c>
      <c r="E4677" s="88" t="s">
        <v>18</v>
      </c>
      <c r="F4677" s="88" t="s">
        <v>75</v>
      </c>
      <c r="G4677" s="88" t="s">
        <v>148</v>
      </c>
      <c r="H4677" s="91" t="s">
        <v>32</v>
      </c>
      <c r="I4677" s="92" t="n">
        <v>50</v>
      </c>
      <c r="J4677" s="93" t="n">
        <v>525</v>
      </c>
      <c r="K4677" s="94" t="n">
        <f aca="false">I4677 * J4677</f>
        <v>26250</v>
      </c>
      <c r="L4677" s="94" t="n">
        <f aca="false">K4677 *M4677</f>
        <v>9187.5</v>
      </c>
      <c r="M4677" s="95" t="n">
        <v>0.35</v>
      </c>
      <c r="N4677" s="88" t="s">
        <v>23</v>
      </c>
      <c r="O4677" s="91" t="s">
        <v>218</v>
      </c>
      <c r="P4677" s="0" t="str">
        <f aca="false">RIGHT(H4677,LEN(H4677) - FIND(" ", H4677))</f>
        <v>Street Footwear</v>
      </c>
    </row>
    <row r="4678" customFormat="false" ht="14.25" hidden="false" customHeight="true" outlineLevel="0" collapsed="false">
      <c r="B4678" s="88" t="s">
        <v>13</v>
      </c>
      <c r="C4678" s="89" t="n">
        <v>1128299</v>
      </c>
      <c r="D4678" s="90" t="n">
        <v>44340</v>
      </c>
      <c r="E4678" s="88" t="s">
        <v>18</v>
      </c>
      <c r="F4678" s="88" t="s">
        <v>75</v>
      </c>
      <c r="G4678" s="88" t="s">
        <v>148</v>
      </c>
      <c r="H4678" s="91" t="s">
        <v>24</v>
      </c>
      <c r="I4678" s="92" t="n">
        <v>55</v>
      </c>
      <c r="J4678" s="93" t="n">
        <v>375</v>
      </c>
      <c r="K4678" s="94" t="n">
        <f aca="false">I4678 * J4678</f>
        <v>20625</v>
      </c>
      <c r="L4678" s="94" t="n">
        <f aca="false">K4678 *M4678</f>
        <v>8250</v>
      </c>
      <c r="M4678" s="95" t="n">
        <v>0.4</v>
      </c>
      <c r="N4678" s="88" t="s">
        <v>23</v>
      </c>
      <c r="O4678" s="91" t="s">
        <v>218</v>
      </c>
      <c r="P4678" s="0" t="str">
        <f aca="false">RIGHT(H4678,LEN(H4678) - FIND(" ", H4678))</f>
        <v>Athletic Footwear</v>
      </c>
    </row>
    <row r="4679" customFormat="false" ht="14.25" hidden="false" customHeight="true" outlineLevel="0" collapsed="false">
      <c r="B4679" s="88" t="s">
        <v>13</v>
      </c>
      <c r="C4679" s="89" t="n">
        <v>1128299</v>
      </c>
      <c r="D4679" s="90" t="n">
        <v>44340</v>
      </c>
      <c r="E4679" s="88" t="s">
        <v>18</v>
      </c>
      <c r="F4679" s="88" t="s">
        <v>75</v>
      </c>
      <c r="G4679" s="88" t="s">
        <v>148</v>
      </c>
      <c r="H4679" s="91" t="s">
        <v>48</v>
      </c>
      <c r="I4679" s="92" t="n">
        <v>55</v>
      </c>
      <c r="J4679" s="93" t="n">
        <v>400</v>
      </c>
      <c r="K4679" s="94" t="n">
        <f aca="false">I4679 * J4679</f>
        <v>22000</v>
      </c>
      <c r="L4679" s="94" t="n">
        <f aca="false">K4679 *M4679</f>
        <v>7700</v>
      </c>
      <c r="M4679" s="95" t="n">
        <v>0.35</v>
      </c>
      <c r="N4679" s="88" t="s">
        <v>23</v>
      </c>
      <c r="O4679" s="91" t="s">
        <v>219</v>
      </c>
      <c r="P4679" s="0" t="str">
        <f aca="false">RIGHT(H4679,LEN(H4679) - FIND(" ", H4679))</f>
        <v>Street Footwear</v>
      </c>
    </row>
    <row r="4680" customFormat="false" ht="14.25" hidden="false" customHeight="true" outlineLevel="0" collapsed="false">
      <c r="B4680" s="88" t="s">
        <v>13</v>
      </c>
      <c r="C4680" s="89" t="n">
        <v>1128299</v>
      </c>
      <c r="D4680" s="90" t="n">
        <v>44340</v>
      </c>
      <c r="E4680" s="88" t="s">
        <v>18</v>
      </c>
      <c r="F4680" s="88" t="s">
        <v>75</v>
      </c>
      <c r="G4680" s="88" t="s">
        <v>148</v>
      </c>
      <c r="H4680" s="91" t="s">
        <v>44</v>
      </c>
      <c r="I4680" s="92" t="n">
        <v>50</v>
      </c>
      <c r="J4680" s="93" t="n">
        <v>300</v>
      </c>
      <c r="K4680" s="94" t="n">
        <f aca="false">I4680 * J4680</f>
        <v>15000</v>
      </c>
      <c r="L4680" s="94" t="n">
        <f aca="false">K4680 *M4680</f>
        <v>5250</v>
      </c>
      <c r="M4680" s="95" t="n">
        <v>0.35</v>
      </c>
      <c r="N4680" s="88" t="s">
        <v>23</v>
      </c>
      <c r="O4680" s="91" t="s">
        <v>219</v>
      </c>
      <c r="P4680" s="0" t="str">
        <f aca="false">RIGHT(H4680,LEN(H4680) - FIND(" ", H4680))</f>
        <v>Athletic Footwear</v>
      </c>
    </row>
    <row r="4681" customFormat="false" ht="14.25" hidden="false" customHeight="true" outlineLevel="0" collapsed="false">
      <c r="B4681" s="88" t="s">
        <v>13</v>
      </c>
      <c r="C4681" s="89" t="n">
        <v>1128299</v>
      </c>
      <c r="D4681" s="90" t="n">
        <v>44340</v>
      </c>
      <c r="E4681" s="88" t="s">
        <v>18</v>
      </c>
      <c r="F4681" s="88" t="s">
        <v>75</v>
      </c>
      <c r="G4681" s="88" t="s">
        <v>148</v>
      </c>
      <c r="H4681" s="91" t="s">
        <v>16</v>
      </c>
      <c r="I4681" s="92" t="n">
        <v>55</v>
      </c>
      <c r="J4681" s="93" t="n">
        <v>200</v>
      </c>
      <c r="K4681" s="94" t="n">
        <f aca="false">I4681 * J4681</f>
        <v>11000</v>
      </c>
      <c r="L4681" s="94" t="n">
        <f aca="false">K4681 *M4681</f>
        <v>3300</v>
      </c>
      <c r="M4681" s="95" t="n">
        <v>0.3</v>
      </c>
      <c r="N4681" s="88" t="s">
        <v>23</v>
      </c>
      <c r="O4681" s="91" t="s">
        <v>218</v>
      </c>
      <c r="P4681" s="0" t="str">
        <f aca="false">RIGHT(H4681,LEN(H4681) - FIND(" ", H4681))</f>
        <v>Apparel</v>
      </c>
    </row>
    <row r="4682" customFormat="false" ht="14.25" hidden="false" customHeight="true" outlineLevel="0" collapsed="false">
      <c r="B4682" s="88" t="s">
        <v>13</v>
      </c>
      <c r="C4682" s="89" t="n">
        <v>1128299</v>
      </c>
      <c r="D4682" s="90" t="n">
        <v>44340</v>
      </c>
      <c r="E4682" s="88" t="s">
        <v>18</v>
      </c>
      <c r="F4682" s="88" t="s">
        <v>75</v>
      </c>
      <c r="G4682" s="88" t="s">
        <v>148</v>
      </c>
      <c r="H4682" s="91" t="s">
        <v>38</v>
      </c>
      <c r="I4682" s="92" t="n">
        <v>70</v>
      </c>
      <c r="J4682" s="93" t="n">
        <v>375</v>
      </c>
      <c r="K4682" s="94" t="n">
        <f aca="false">I4682 * J4682</f>
        <v>26250</v>
      </c>
      <c r="L4682" s="94" t="n">
        <f aca="false">K4682 *M4682</f>
        <v>6562.5</v>
      </c>
      <c r="M4682" s="95" t="n">
        <v>0.25</v>
      </c>
      <c r="N4682" s="88" t="s">
        <v>23</v>
      </c>
      <c r="O4682" s="91" t="s">
        <v>219</v>
      </c>
      <c r="P4682" s="0" t="str">
        <f aca="false">RIGHT(H4682,LEN(H4682) - FIND(" ", H4682))</f>
        <v>Apparel</v>
      </c>
    </row>
    <row r="4683" customFormat="false" ht="14.25" hidden="false" customHeight="true" outlineLevel="0" collapsed="false">
      <c r="B4683" s="88" t="s">
        <v>22</v>
      </c>
      <c r="C4683" s="89" t="n">
        <v>1189833</v>
      </c>
      <c r="D4683" s="90" t="n">
        <v>44340</v>
      </c>
      <c r="E4683" s="88" t="s">
        <v>18</v>
      </c>
      <c r="F4683" s="88" t="s">
        <v>19</v>
      </c>
      <c r="G4683" s="88" t="s">
        <v>129</v>
      </c>
      <c r="H4683" s="91" t="s">
        <v>38</v>
      </c>
      <c r="I4683" s="92" t="n">
        <v>59</v>
      </c>
      <c r="J4683" s="93" t="n">
        <v>189</v>
      </c>
      <c r="K4683" s="94" t="n">
        <f aca="false">I4683 * J4683</f>
        <v>11151</v>
      </c>
      <c r="L4683" s="94" t="n">
        <f aca="false">K4683 *M4683</f>
        <v>3791.34</v>
      </c>
      <c r="M4683" s="95" t="n">
        <v>0.34</v>
      </c>
      <c r="N4683" s="88" t="s">
        <v>23</v>
      </c>
      <c r="O4683" s="91" t="s">
        <v>219</v>
      </c>
      <c r="P4683" s="0" t="str">
        <f aca="false">RIGHT(H4683,LEN(H4683) - FIND(" ", H4683))</f>
        <v>Apparel</v>
      </c>
    </row>
    <row r="4684" customFormat="false" ht="14.25" hidden="false" customHeight="true" outlineLevel="0" collapsed="false">
      <c r="B4684" s="88" t="s">
        <v>13</v>
      </c>
      <c r="C4684" s="89" t="n">
        <v>1185732</v>
      </c>
      <c r="D4684" s="90" t="n">
        <v>44340</v>
      </c>
      <c r="E4684" s="88" t="s">
        <v>40</v>
      </c>
      <c r="F4684" s="88" t="s">
        <v>155</v>
      </c>
      <c r="G4684" s="88" t="s">
        <v>122</v>
      </c>
      <c r="H4684" s="91" t="s">
        <v>44</v>
      </c>
      <c r="I4684" s="92" t="n">
        <v>27</v>
      </c>
      <c r="J4684" s="93" t="n">
        <v>19</v>
      </c>
      <c r="K4684" s="94" t="n">
        <f aca="false">I4684 * J4684</f>
        <v>513</v>
      </c>
      <c r="L4684" s="94" t="n">
        <f aca="false">K4684 *M4684</f>
        <v>271.89</v>
      </c>
      <c r="M4684" s="95" t="n">
        <v>0.53</v>
      </c>
      <c r="N4684" s="88" t="s">
        <v>23</v>
      </c>
      <c r="O4684" s="91" t="s">
        <v>219</v>
      </c>
      <c r="P4684" s="0" t="str">
        <f aca="false">RIGHT(H4684,LEN(H4684) - FIND(" ", H4684))</f>
        <v>Athletic Footwear</v>
      </c>
    </row>
    <row r="4685" customFormat="false" ht="14.25" hidden="false" customHeight="true" outlineLevel="0" collapsed="false">
      <c r="B4685" s="88" t="s">
        <v>13</v>
      </c>
      <c r="C4685" s="89" t="n">
        <v>1128299</v>
      </c>
      <c r="D4685" s="90" t="n">
        <v>44340</v>
      </c>
      <c r="E4685" s="88" t="s">
        <v>18</v>
      </c>
      <c r="F4685" s="88" t="s">
        <v>75</v>
      </c>
      <c r="G4685" s="88" t="s">
        <v>148</v>
      </c>
      <c r="H4685" s="91" t="s">
        <v>32</v>
      </c>
      <c r="I4685" s="92" t="n">
        <v>47</v>
      </c>
      <c r="J4685" s="93" t="n">
        <v>147</v>
      </c>
      <c r="K4685" s="94" t="n">
        <f aca="false">I4685 * J4685</f>
        <v>6909</v>
      </c>
      <c r="L4685" s="94" t="n">
        <f aca="false">K4685 *M4685</f>
        <v>3247.23</v>
      </c>
      <c r="M4685" s="95" t="n">
        <v>0.47</v>
      </c>
      <c r="N4685" s="88" t="s">
        <v>23</v>
      </c>
      <c r="O4685" s="91" t="s">
        <v>218</v>
      </c>
      <c r="P4685" s="0" t="str">
        <f aca="false">RIGHT(H4685,LEN(H4685) - FIND(" ", H4685))</f>
        <v>Street Footwear</v>
      </c>
    </row>
    <row r="4686" customFormat="false" ht="14.25" hidden="false" customHeight="true" outlineLevel="0" collapsed="false">
      <c r="B4686" s="88" t="s">
        <v>13</v>
      </c>
      <c r="C4686" s="89" t="n">
        <v>1128299</v>
      </c>
      <c r="D4686" s="90" t="n">
        <v>44340</v>
      </c>
      <c r="E4686" s="88" t="s">
        <v>18</v>
      </c>
      <c r="F4686" s="88" t="s">
        <v>75</v>
      </c>
      <c r="G4686" s="88" t="s">
        <v>148</v>
      </c>
      <c r="H4686" s="91" t="s">
        <v>24</v>
      </c>
      <c r="I4686" s="92" t="n">
        <v>53</v>
      </c>
      <c r="J4686" s="93" t="n">
        <v>113</v>
      </c>
      <c r="K4686" s="94" t="n">
        <f aca="false">I4686 * J4686</f>
        <v>5989</v>
      </c>
      <c r="L4686" s="94" t="n">
        <f aca="false">K4686 *M4686</f>
        <v>3234.06</v>
      </c>
      <c r="M4686" s="95" t="n">
        <v>0.54</v>
      </c>
      <c r="N4686" s="88" t="s">
        <v>23</v>
      </c>
      <c r="O4686" s="91" t="s">
        <v>218</v>
      </c>
      <c r="P4686" s="0" t="str">
        <f aca="false">RIGHT(H4686,LEN(H4686) - FIND(" ", H4686))</f>
        <v>Athletic Footwear</v>
      </c>
    </row>
    <row r="4687" customFormat="false" ht="14.25" hidden="false" customHeight="true" outlineLevel="0" collapsed="false">
      <c r="B4687" s="88" t="s">
        <v>13</v>
      </c>
      <c r="C4687" s="89" t="n">
        <v>1128299</v>
      </c>
      <c r="D4687" s="90" t="n">
        <v>44340</v>
      </c>
      <c r="E4687" s="88" t="s">
        <v>18</v>
      </c>
      <c r="F4687" s="88" t="s">
        <v>75</v>
      </c>
      <c r="G4687" s="88" t="s">
        <v>148</v>
      </c>
      <c r="H4687" s="91" t="s">
        <v>48</v>
      </c>
      <c r="I4687" s="92" t="n">
        <v>50</v>
      </c>
      <c r="J4687" s="93" t="n">
        <v>120</v>
      </c>
      <c r="K4687" s="94" t="n">
        <f aca="false">I4687 * J4687</f>
        <v>6000</v>
      </c>
      <c r="L4687" s="94" t="n">
        <f aca="false">K4687 *M4687</f>
        <v>2820</v>
      </c>
      <c r="M4687" s="95" t="n">
        <v>0.47</v>
      </c>
      <c r="N4687" s="88" t="s">
        <v>23</v>
      </c>
      <c r="O4687" s="91" t="s">
        <v>219</v>
      </c>
      <c r="P4687" s="0" t="str">
        <f aca="false">RIGHT(H4687,LEN(H4687) - FIND(" ", H4687))</f>
        <v>Street Footwear</v>
      </c>
    </row>
    <row r="4688" customFormat="false" ht="14.25" hidden="false" customHeight="true" outlineLevel="0" collapsed="false">
      <c r="B4688" s="88" t="s">
        <v>13</v>
      </c>
      <c r="C4688" s="89" t="n">
        <v>1128299</v>
      </c>
      <c r="D4688" s="90" t="n">
        <v>44340</v>
      </c>
      <c r="E4688" s="88" t="s">
        <v>18</v>
      </c>
      <c r="F4688" s="88" t="s">
        <v>75</v>
      </c>
      <c r="G4688" s="88" t="s">
        <v>148</v>
      </c>
      <c r="H4688" s="91" t="s">
        <v>44</v>
      </c>
      <c r="I4688" s="92" t="n">
        <v>49</v>
      </c>
      <c r="J4688" s="93" t="n">
        <v>90</v>
      </c>
      <c r="K4688" s="94" t="n">
        <f aca="false">I4688 * J4688</f>
        <v>4410</v>
      </c>
      <c r="L4688" s="94" t="n">
        <f aca="false">K4688 *M4688</f>
        <v>2205</v>
      </c>
      <c r="M4688" s="95" t="n">
        <v>0.5</v>
      </c>
      <c r="N4688" s="88" t="s">
        <v>23</v>
      </c>
      <c r="O4688" s="91" t="s">
        <v>219</v>
      </c>
      <c r="P4688" s="0" t="str">
        <f aca="false">RIGHT(H4688,LEN(H4688) - FIND(" ", H4688))</f>
        <v>Athletic Footwear</v>
      </c>
    </row>
    <row r="4689" customFormat="false" ht="14.25" hidden="false" customHeight="true" outlineLevel="0" collapsed="false">
      <c r="B4689" s="88" t="s">
        <v>13</v>
      </c>
      <c r="C4689" s="89" t="n">
        <v>1128299</v>
      </c>
      <c r="D4689" s="90" t="n">
        <v>44340</v>
      </c>
      <c r="E4689" s="88" t="s">
        <v>18</v>
      </c>
      <c r="F4689" s="88" t="s">
        <v>75</v>
      </c>
      <c r="G4689" s="88" t="s">
        <v>148</v>
      </c>
      <c r="H4689" s="91" t="s">
        <v>16</v>
      </c>
      <c r="I4689" s="92" t="n">
        <v>51</v>
      </c>
      <c r="J4689" s="93" t="n">
        <v>58</v>
      </c>
      <c r="K4689" s="94" t="n">
        <f aca="false">I4689 * J4689</f>
        <v>2958</v>
      </c>
      <c r="L4689" s="94" t="n">
        <f aca="false">K4689 *M4689</f>
        <v>1212.78</v>
      </c>
      <c r="M4689" s="95" t="n">
        <v>0.41</v>
      </c>
      <c r="N4689" s="88" t="s">
        <v>23</v>
      </c>
      <c r="O4689" s="91" t="s">
        <v>218</v>
      </c>
      <c r="P4689" s="0" t="str">
        <f aca="false">RIGHT(H4689,LEN(H4689) - FIND(" ", H4689))</f>
        <v>Apparel</v>
      </c>
    </row>
    <row r="4690" customFormat="false" ht="14.25" hidden="false" customHeight="true" outlineLevel="0" collapsed="false">
      <c r="B4690" s="88" t="s">
        <v>13</v>
      </c>
      <c r="C4690" s="89" t="n">
        <v>1128299</v>
      </c>
      <c r="D4690" s="90" t="n">
        <v>44340</v>
      </c>
      <c r="E4690" s="88" t="s">
        <v>18</v>
      </c>
      <c r="F4690" s="88" t="s">
        <v>75</v>
      </c>
      <c r="G4690" s="88" t="s">
        <v>148</v>
      </c>
      <c r="H4690" s="91" t="s">
        <v>38</v>
      </c>
      <c r="I4690" s="92" t="n">
        <v>64</v>
      </c>
      <c r="J4690" s="93" t="n">
        <v>98</v>
      </c>
      <c r="K4690" s="94" t="n">
        <f aca="false">I4690 * J4690</f>
        <v>6272</v>
      </c>
      <c r="L4690" s="94" t="n">
        <f aca="false">K4690 *M4690</f>
        <v>2257.92</v>
      </c>
      <c r="M4690" s="95" t="n">
        <v>0.36</v>
      </c>
      <c r="N4690" s="88" t="s">
        <v>23</v>
      </c>
      <c r="O4690" s="91" t="s">
        <v>219</v>
      </c>
      <c r="P4690" s="0" t="str">
        <f aca="false">RIGHT(H4690,LEN(H4690) - FIND(" ", H4690))</f>
        <v>Apparel</v>
      </c>
    </row>
    <row r="4691" customFormat="false" ht="14.25" hidden="false" customHeight="true" outlineLevel="0" collapsed="false">
      <c r="B4691" s="88" t="s">
        <v>22</v>
      </c>
      <c r="C4691" s="89" t="n">
        <v>1189833</v>
      </c>
      <c r="D4691" s="90" t="n">
        <v>44340</v>
      </c>
      <c r="E4691" s="88" t="s">
        <v>18</v>
      </c>
      <c r="F4691" s="88" t="s">
        <v>19</v>
      </c>
      <c r="G4691" s="88" t="s">
        <v>129</v>
      </c>
      <c r="H4691" s="91" t="s">
        <v>38</v>
      </c>
      <c r="I4691" s="92" t="n">
        <v>49</v>
      </c>
      <c r="J4691" s="93" t="n">
        <v>238</v>
      </c>
      <c r="K4691" s="94" t="n">
        <f aca="false">I4691 * J4691</f>
        <v>11662</v>
      </c>
      <c r="L4691" s="94" t="n">
        <f aca="false">K4691 *M4691</f>
        <v>2798.88</v>
      </c>
      <c r="M4691" s="95" t="n">
        <v>0.24</v>
      </c>
      <c r="N4691" s="88" t="s">
        <v>31</v>
      </c>
      <c r="O4691" s="91" t="s">
        <v>219</v>
      </c>
      <c r="P4691" s="0" t="str">
        <f aca="false">RIGHT(H4691,LEN(H4691) - FIND(" ", H4691))</f>
        <v>Apparel</v>
      </c>
    </row>
    <row r="4692" customFormat="false" ht="14.25" hidden="false" customHeight="true" outlineLevel="0" collapsed="false">
      <c r="B4692" s="88" t="s">
        <v>13</v>
      </c>
      <c r="C4692" s="89" t="n">
        <v>1185732</v>
      </c>
      <c r="D4692" s="90" t="n">
        <v>44340</v>
      </c>
      <c r="E4692" s="88" t="s">
        <v>40</v>
      </c>
      <c r="F4692" s="88" t="s">
        <v>155</v>
      </c>
      <c r="G4692" s="88" t="s">
        <v>122</v>
      </c>
      <c r="H4692" s="91" t="s">
        <v>44</v>
      </c>
      <c r="I4692" s="92" t="n">
        <v>22</v>
      </c>
      <c r="J4692" s="93" t="n">
        <v>23</v>
      </c>
      <c r="K4692" s="94" t="n">
        <f aca="false">I4692 * J4692</f>
        <v>506</v>
      </c>
      <c r="L4692" s="94" t="n">
        <f aca="false">K4692 *M4692</f>
        <v>217.58</v>
      </c>
      <c r="M4692" s="95" t="n">
        <v>0.43</v>
      </c>
      <c r="N4692" s="88" t="s">
        <v>31</v>
      </c>
      <c r="O4692" s="91" t="s">
        <v>219</v>
      </c>
      <c r="P4692" s="0" t="str">
        <f aca="false">RIGHT(H4692,LEN(H4692) - FIND(" ", H4692))</f>
        <v>Athletic Footwear</v>
      </c>
    </row>
    <row r="4693" customFormat="false" ht="14.25" hidden="false" customHeight="true" outlineLevel="0" collapsed="false">
      <c r="B4693" s="88" t="s">
        <v>13</v>
      </c>
      <c r="C4693" s="89" t="n">
        <v>1128299</v>
      </c>
      <c r="D4693" s="90" t="n">
        <v>44340</v>
      </c>
      <c r="E4693" s="88" t="s">
        <v>18</v>
      </c>
      <c r="F4693" s="88" t="s">
        <v>75</v>
      </c>
      <c r="G4693" s="88" t="s">
        <v>148</v>
      </c>
      <c r="H4693" s="91" t="s">
        <v>32</v>
      </c>
      <c r="I4693" s="92" t="n">
        <v>38</v>
      </c>
      <c r="J4693" s="93" t="n">
        <v>184</v>
      </c>
      <c r="K4693" s="94" t="n">
        <f aca="false">I4693 * J4693</f>
        <v>6992</v>
      </c>
      <c r="L4693" s="94" t="n">
        <f aca="false">K4693 *M4693</f>
        <v>2656.96</v>
      </c>
      <c r="M4693" s="95" t="n">
        <v>0.38</v>
      </c>
      <c r="N4693" s="88" t="s">
        <v>31</v>
      </c>
      <c r="O4693" s="91" t="s">
        <v>218</v>
      </c>
      <c r="P4693" s="0" t="str">
        <f aca="false">RIGHT(H4693,LEN(H4693) - FIND(" ", H4693))</f>
        <v>Street Footwear</v>
      </c>
    </row>
    <row r="4694" customFormat="false" ht="14.25" hidden="false" customHeight="true" outlineLevel="0" collapsed="false">
      <c r="B4694" s="88" t="s">
        <v>13</v>
      </c>
      <c r="C4694" s="89" t="n">
        <v>1128299</v>
      </c>
      <c r="D4694" s="90" t="n">
        <v>44340</v>
      </c>
      <c r="E4694" s="88" t="s">
        <v>18</v>
      </c>
      <c r="F4694" s="88" t="s">
        <v>75</v>
      </c>
      <c r="G4694" s="88" t="s">
        <v>148</v>
      </c>
      <c r="H4694" s="91" t="s">
        <v>24</v>
      </c>
      <c r="I4694" s="92" t="n">
        <v>36</v>
      </c>
      <c r="J4694" s="93" t="n">
        <v>116</v>
      </c>
      <c r="K4694" s="94" t="n">
        <f aca="false">I4694 * J4694</f>
        <v>4176</v>
      </c>
      <c r="L4694" s="94" t="n">
        <f aca="false">K4694 *M4694</f>
        <v>1753.92</v>
      </c>
      <c r="M4694" s="95" t="n">
        <v>0.42</v>
      </c>
      <c r="N4694" s="88" t="s">
        <v>31</v>
      </c>
      <c r="O4694" s="91" t="s">
        <v>218</v>
      </c>
      <c r="P4694" s="0" t="str">
        <f aca="false">RIGHT(H4694,LEN(H4694) - FIND(" ", H4694))</f>
        <v>Athletic Footwear</v>
      </c>
    </row>
    <row r="4695" customFormat="false" ht="14.25" hidden="false" customHeight="true" outlineLevel="0" collapsed="false">
      <c r="B4695" s="88" t="s">
        <v>13</v>
      </c>
      <c r="C4695" s="89" t="n">
        <v>1128299</v>
      </c>
      <c r="D4695" s="90" t="n">
        <v>44340</v>
      </c>
      <c r="E4695" s="88" t="s">
        <v>18</v>
      </c>
      <c r="F4695" s="88" t="s">
        <v>75</v>
      </c>
      <c r="G4695" s="88" t="s">
        <v>148</v>
      </c>
      <c r="H4695" s="91" t="s">
        <v>48</v>
      </c>
      <c r="I4695" s="92" t="n">
        <v>41</v>
      </c>
      <c r="J4695" s="93" t="n">
        <v>132</v>
      </c>
      <c r="K4695" s="94" t="n">
        <f aca="false">I4695 * J4695</f>
        <v>5412</v>
      </c>
      <c r="L4695" s="94" t="n">
        <f aca="false">K4695 *M4695</f>
        <v>2056.56</v>
      </c>
      <c r="M4695" s="95" t="n">
        <v>0.38</v>
      </c>
      <c r="N4695" s="88" t="s">
        <v>31</v>
      </c>
      <c r="O4695" s="91" t="s">
        <v>219</v>
      </c>
      <c r="P4695" s="0" t="str">
        <f aca="false">RIGHT(H4695,LEN(H4695) - FIND(" ", H4695))</f>
        <v>Street Footwear</v>
      </c>
    </row>
    <row r="4696" customFormat="false" ht="14.25" hidden="false" customHeight="true" outlineLevel="0" collapsed="false">
      <c r="B4696" s="88" t="s">
        <v>13</v>
      </c>
      <c r="C4696" s="89" t="n">
        <v>1128299</v>
      </c>
      <c r="D4696" s="90" t="n">
        <v>44340</v>
      </c>
      <c r="E4696" s="88" t="s">
        <v>18</v>
      </c>
      <c r="F4696" s="88" t="s">
        <v>75</v>
      </c>
      <c r="G4696" s="88" t="s">
        <v>148</v>
      </c>
      <c r="H4696" s="91" t="s">
        <v>44</v>
      </c>
      <c r="I4696" s="92" t="n">
        <v>39</v>
      </c>
      <c r="J4696" s="93" t="n">
        <v>93</v>
      </c>
      <c r="K4696" s="94" t="n">
        <f aca="false">I4696 * J4696</f>
        <v>3627</v>
      </c>
      <c r="L4696" s="94" t="n">
        <f aca="false">K4696 *M4696</f>
        <v>1341.99</v>
      </c>
      <c r="M4696" s="95" t="n">
        <v>0.37</v>
      </c>
      <c r="N4696" s="88" t="s">
        <v>31</v>
      </c>
      <c r="O4696" s="91" t="s">
        <v>219</v>
      </c>
      <c r="P4696" s="0" t="str">
        <f aca="false">RIGHT(H4696,LEN(H4696) - FIND(" ", H4696))</f>
        <v>Athletic Footwear</v>
      </c>
    </row>
    <row r="4697" customFormat="false" ht="14.25" hidden="false" customHeight="true" outlineLevel="0" collapsed="false">
      <c r="B4697" s="88" t="s">
        <v>13</v>
      </c>
      <c r="C4697" s="89" t="n">
        <v>1128299</v>
      </c>
      <c r="D4697" s="90" t="n">
        <v>44340</v>
      </c>
      <c r="E4697" s="88" t="s">
        <v>18</v>
      </c>
      <c r="F4697" s="88" t="s">
        <v>75</v>
      </c>
      <c r="G4697" s="88" t="s">
        <v>148</v>
      </c>
      <c r="H4697" s="91" t="s">
        <v>16</v>
      </c>
      <c r="I4697" s="92" t="n">
        <v>39</v>
      </c>
      <c r="J4697" s="93" t="n">
        <v>62</v>
      </c>
      <c r="K4697" s="94" t="n">
        <f aca="false">I4697 * J4697</f>
        <v>2418</v>
      </c>
      <c r="L4697" s="94" t="n">
        <f aca="false">K4697 *M4697</f>
        <v>797.94</v>
      </c>
      <c r="M4697" s="95" t="n">
        <v>0.33</v>
      </c>
      <c r="N4697" s="88" t="s">
        <v>31</v>
      </c>
      <c r="O4697" s="91" t="s">
        <v>218</v>
      </c>
      <c r="P4697" s="0" t="str">
        <f aca="false">RIGHT(H4697,LEN(H4697) - FIND(" ", H4697))</f>
        <v>Apparel</v>
      </c>
    </row>
    <row r="4698" customFormat="false" ht="14.25" hidden="false" customHeight="true" outlineLevel="0" collapsed="false">
      <c r="B4698" s="88" t="s">
        <v>13</v>
      </c>
      <c r="C4698" s="89" t="n">
        <v>1128299</v>
      </c>
      <c r="D4698" s="90" t="n">
        <v>44340</v>
      </c>
      <c r="E4698" s="88" t="s">
        <v>18</v>
      </c>
      <c r="F4698" s="88" t="s">
        <v>75</v>
      </c>
      <c r="G4698" s="88" t="s">
        <v>148</v>
      </c>
      <c r="H4698" s="91" t="s">
        <v>38</v>
      </c>
      <c r="I4698" s="92" t="n">
        <v>53</v>
      </c>
      <c r="J4698" s="93" t="n">
        <v>124</v>
      </c>
      <c r="K4698" s="94" t="n">
        <f aca="false">I4698 * J4698</f>
        <v>6572</v>
      </c>
      <c r="L4698" s="94" t="n">
        <f aca="false">K4698 *M4698</f>
        <v>1905.88</v>
      </c>
      <c r="M4698" s="95" t="n">
        <v>0.29</v>
      </c>
      <c r="N4698" s="88" t="s">
        <v>31</v>
      </c>
      <c r="O4698" s="91" t="s">
        <v>219</v>
      </c>
      <c r="P4698" s="0" t="str">
        <f aca="false">RIGHT(H4698,LEN(H4698) - FIND(" ", H4698))</f>
        <v>Apparel</v>
      </c>
    </row>
    <row r="4699" customFormat="false" ht="14.25" hidden="false" customHeight="true" outlineLevel="0" collapsed="false">
      <c r="B4699" s="88" t="s">
        <v>22</v>
      </c>
      <c r="C4699" s="89" t="n">
        <v>1189833</v>
      </c>
      <c r="D4699" s="90" t="n">
        <v>44341</v>
      </c>
      <c r="E4699" s="88" t="s">
        <v>18</v>
      </c>
      <c r="F4699" s="88" t="s">
        <v>19</v>
      </c>
      <c r="G4699" s="88" t="s">
        <v>129</v>
      </c>
      <c r="H4699" s="91" t="s">
        <v>32</v>
      </c>
      <c r="I4699" s="92" t="n">
        <v>50</v>
      </c>
      <c r="J4699" s="93" t="n">
        <v>900</v>
      </c>
      <c r="K4699" s="94" t="n">
        <f aca="false">I4699 * J4699</f>
        <v>45000</v>
      </c>
      <c r="L4699" s="94" t="n">
        <f aca="false">K4699 *M4699</f>
        <v>18000</v>
      </c>
      <c r="M4699" s="95" t="n">
        <v>0.4</v>
      </c>
      <c r="N4699" s="88" t="s">
        <v>31</v>
      </c>
      <c r="O4699" s="91" t="s">
        <v>218</v>
      </c>
      <c r="P4699" s="0" t="str">
        <f aca="false">RIGHT(H4699,LEN(H4699) - FIND(" ", H4699))</f>
        <v>Street Footwear</v>
      </c>
    </row>
    <row r="4700" customFormat="false" ht="14.25" hidden="false" customHeight="true" outlineLevel="0" collapsed="false">
      <c r="B4700" s="88" t="s">
        <v>13</v>
      </c>
      <c r="C4700" s="89" t="n">
        <v>1185732</v>
      </c>
      <c r="D4700" s="90" t="n">
        <v>44341</v>
      </c>
      <c r="E4700" s="88" t="s">
        <v>29</v>
      </c>
      <c r="F4700" s="88" t="s">
        <v>128</v>
      </c>
      <c r="G4700" s="88" t="s">
        <v>144</v>
      </c>
      <c r="H4700" s="91" t="s">
        <v>16</v>
      </c>
      <c r="I4700" s="92" t="n">
        <v>45</v>
      </c>
      <c r="J4700" s="93" t="n">
        <v>125</v>
      </c>
      <c r="K4700" s="94" t="n">
        <f aca="false">I4700 * J4700</f>
        <v>5625</v>
      </c>
      <c r="L4700" s="94" t="n">
        <f aca="false">K4700 *M4700</f>
        <v>1968.75</v>
      </c>
      <c r="M4700" s="95" t="n">
        <v>0.35</v>
      </c>
      <c r="N4700" s="88" t="s">
        <v>31</v>
      </c>
      <c r="O4700" s="91" t="s">
        <v>218</v>
      </c>
      <c r="P4700" s="0" t="str">
        <f aca="false">RIGHT(H4700,LEN(H4700) - FIND(" ", H4700))</f>
        <v>Apparel</v>
      </c>
    </row>
    <row r="4701" customFormat="false" ht="14.25" hidden="false" customHeight="true" outlineLevel="0" collapsed="false">
      <c r="B4701" s="88" t="s">
        <v>13</v>
      </c>
      <c r="C4701" s="89" t="n">
        <v>1128299</v>
      </c>
      <c r="D4701" s="90" t="n">
        <v>44341</v>
      </c>
      <c r="E4701" s="88" t="s">
        <v>34</v>
      </c>
      <c r="F4701" s="88" t="s">
        <v>161</v>
      </c>
      <c r="G4701" s="88" t="s">
        <v>152</v>
      </c>
      <c r="H4701" s="91" t="s">
        <v>32</v>
      </c>
      <c r="I4701" s="92" t="n">
        <v>50</v>
      </c>
      <c r="J4701" s="93" t="n">
        <v>500</v>
      </c>
      <c r="K4701" s="94" t="n">
        <f aca="false">I4701 * J4701</f>
        <v>25000</v>
      </c>
      <c r="L4701" s="94" t="n">
        <f aca="false">K4701 *M4701</f>
        <v>8750</v>
      </c>
      <c r="M4701" s="95" t="n">
        <v>0.35</v>
      </c>
      <c r="N4701" s="88" t="s">
        <v>14</v>
      </c>
      <c r="O4701" s="91" t="s">
        <v>218</v>
      </c>
      <c r="P4701" s="0" t="str">
        <f aca="false">RIGHT(H4701,LEN(H4701) - FIND(" ", H4701))</f>
        <v>Street Footwear</v>
      </c>
    </row>
    <row r="4702" customFormat="false" ht="14.25" hidden="false" customHeight="true" outlineLevel="0" collapsed="false">
      <c r="B4702" s="88" t="s">
        <v>13</v>
      </c>
      <c r="C4702" s="89" t="n">
        <v>1128299</v>
      </c>
      <c r="D4702" s="90" t="n">
        <v>44341</v>
      </c>
      <c r="E4702" s="88" t="s">
        <v>34</v>
      </c>
      <c r="F4702" s="88" t="s">
        <v>161</v>
      </c>
      <c r="G4702" s="88" t="s">
        <v>152</v>
      </c>
      <c r="H4702" s="91" t="s">
        <v>24</v>
      </c>
      <c r="I4702" s="92" t="n">
        <v>55</v>
      </c>
      <c r="J4702" s="93" t="n">
        <v>350</v>
      </c>
      <c r="K4702" s="94" t="n">
        <f aca="false">I4702 * J4702</f>
        <v>19250</v>
      </c>
      <c r="L4702" s="94" t="n">
        <f aca="false">K4702 *M4702</f>
        <v>6737.5</v>
      </c>
      <c r="M4702" s="95" t="n">
        <v>0.35</v>
      </c>
      <c r="N4702" s="88" t="s">
        <v>14</v>
      </c>
      <c r="O4702" s="91" t="s">
        <v>218</v>
      </c>
      <c r="P4702" s="0" t="str">
        <f aca="false">RIGHT(H4702,LEN(H4702) - FIND(" ", H4702))</f>
        <v>Athletic Footwear</v>
      </c>
    </row>
    <row r="4703" customFormat="false" ht="14.25" hidden="false" customHeight="true" outlineLevel="0" collapsed="false">
      <c r="B4703" s="88" t="s">
        <v>13</v>
      </c>
      <c r="C4703" s="89" t="n">
        <v>1128299</v>
      </c>
      <c r="D4703" s="90" t="n">
        <v>44341</v>
      </c>
      <c r="E4703" s="88" t="s">
        <v>34</v>
      </c>
      <c r="F4703" s="88" t="s">
        <v>161</v>
      </c>
      <c r="G4703" s="88" t="s">
        <v>152</v>
      </c>
      <c r="H4703" s="91" t="s">
        <v>48</v>
      </c>
      <c r="I4703" s="92" t="n">
        <v>55</v>
      </c>
      <c r="J4703" s="93" t="n">
        <v>350</v>
      </c>
      <c r="K4703" s="94" t="n">
        <f aca="false">I4703 * J4703</f>
        <v>19250</v>
      </c>
      <c r="L4703" s="94" t="n">
        <f aca="false">K4703 *M4703</f>
        <v>6737.5</v>
      </c>
      <c r="M4703" s="95" t="n">
        <v>0.35</v>
      </c>
      <c r="N4703" s="88" t="s">
        <v>14</v>
      </c>
      <c r="O4703" s="91" t="s">
        <v>219</v>
      </c>
      <c r="P4703" s="0" t="str">
        <f aca="false">RIGHT(H4703,LEN(H4703) - FIND(" ", H4703))</f>
        <v>Street Footwear</v>
      </c>
    </row>
    <row r="4704" customFormat="false" ht="14.25" hidden="false" customHeight="true" outlineLevel="0" collapsed="false">
      <c r="B4704" s="88" t="s">
        <v>13</v>
      </c>
      <c r="C4704" s="89" t="n">
        <v>1128299</v>
      </c>
      <c r="D4704" s="90" t="n">
        <v>44341</v>
      </c>
      <c r="E4704" s="88" t="s">
        <v>34</v>
      </c>
      <c r="F4704" s="88" t="s">
        <v>161</v>
      </c>
      <c r="G4704" s="88" t="s">
        <v>152</v>
      </c>
      <c r="H4704" s="91" t="s">
        <v>44</v>
      </c>
      <c r="I4704" s="92" t="n">
        <v>50</v>
      </c>
      <c r="J4704" s="93" t="n">
        <v>275</v>
      </c>
      <c r="K4704" s="94" t="n">
        <f aca="false">I4704 * J4704</f>
        <v>13750</v>
      </c>
      <c r="L4704" s="94" t="n">
        <f aca="false">K4704 *M4704</f>
        <v>4812.5</v>
      </c>
      <c r="M4704" s="95" t="n">
        <v>0.35</v>
      </c>
      <c r="N4704" s="88" t="s">
        <v>14</v>
      </c>
      <c r="O4704" s="91" t="s">
        <v>219</v>
      </c>
      <c r="P4704" s="0" t="str">
        <f aca="false">RIGHT(H4704,LEN(H4704) - FIND(" ", H4704))</f>
        <v>Athletic Footwear</v>
      </c>
    </row>
    <row r="4705" customFormat="false" ht="14.25" hidden="false" customHeight="true" outlineLevel="0" collapsed="false">
      <c r="B4705" s="88" t="s">
        <v>13</v>
      </c>
      <c r="C4705" s="89" t="n">
        <v>1128299</v>
      </c>
      <c r="D4705" s="90" t="n">
        <v>44341</v>
      </c>
      <c r="E4705" s="88" t="s">
        <v>34</v>
      </c>
      <c r="F4705" s="88" t="s">
        <v>161</v>
      </c>
      <c r="G4705" s="88" t="s">
        <v>152</v>
      </c>
      <c r="H4705" s="91" t="s">
        <v>16</v>
      </c>
      <c r="I4705" s="92" t="n">
        <v>45</v>
      </c>
      <c r="J4705" s="93" t="n">
        <v>175</v>
      </c>
      <c r="K4705" s="94" t="n">
        <f aca="false">I4705 * J4705</f>
        <v>7875</v>
      </c>
      <c r="L4705" s="94" t="n">
        <f aca="false">K4705 *M4705</f>
        <v>3150</v>
      </c>
      <c r="M4705" s="95" t="n">
        <v>0.4</v>
      </c>
      <c r="N4705" s="88" t="s">
        <v>14</v>
      </c>
      <c r="O4705" s="91" t="s">
        <v>218</v>
      </c>
      <c r="P4705" s="0" t="str">
        <f aca="false">RIGHT(H4705,LEN(H4705) - FIND(" ", H4705))</f>
        <v>Apparel</v>
      </c>
    </row>
    <row r="4706" customFormat="false" ht="14.25" hidden="false" customHeight="true" outlineLevel="0" collapsed="false">
      <c r="B4706" s="88" t="s">
        <v>13</v>
      </c>
      <c r="C4706" s="89" t="n">
        <v>1128299</v>
      </c>
      <c r="D4706" s="90" t="n">
        <v>44341</v>
      </c>
      <c r="E4706" s="88" t="s">
        <v>34</v>
      </c>
      <c r="F4706" s="88" t="s">
        <v>161</v>
      </c>
      <c r="G4706" s="88" t="s">
        <v>152</v>
      </c>
      <c r="H4706" s="91" t="s">
        <v>38</v>
      </c>
      <c r="I4706" s="92" t="n">
        <v>60</v>
      </c>
      <c r="J4706" s="93" t="n">
        <v>525</v>
      </c>
      <c r="K4706" s="94" t="n">
        <f aca="false">I4706 * J4706</f>
        <v>31500</v>
      </c>
      <c r="L4706" s="94" t="n">
        <f aca="false">K4706 *M4706</f>
        <v>9450</v>
      </c>
      <c r="M4706" s="95" t="n">
        <v>0.3</v>
      </c>
      <c r="N4706" s="88" t="s">
        <v>14</v>
      </c>
      <c r="O4706" s="91" t="s">
        <v>219</v>
      </c>
      <c r="P4706" s="0" t="str">
        <f aca="false">RIGHT(H4706,LEN(H4706) - FIND(" ", H4706))</f>
        <v>Apparel</v>
      </c>
    </row>
    <row r="4707" customFormat="false" ht="14.25" hidden="false" customHeight="true" outlineLevel="0" collapsed="false">
      <c r="B4707" s="88" t="s">
        <v>43</v>
      </c>
      <c r="C4707" s="89" t="n">
        <v>1128299</v>
      </c>
      <c r="D4707" s="90" t="n">
        <v>44341</v>
      </c>
      <c r="E4707" s="88" t="s">
        <v>18</v>
      </c>
      <c r="F4707" s="88" t="s">
        <v>147</v>
      </c>
      <c r="G4707" s="88" t="s">
        <v>168</v>
      </c>
      <c r="H4707" s="91" t="s">
        <v>32</v>
      </c>
      <c r="I4707" s="92" t="n">
        <v>50</v>
      </c>
      <c r="J4707" s="93" t="n">
        <v>500</v>
      </c>
      <c r="K4707" s="94" t="n">
        <f aca="false">I4707 * J4707</f>
        <v>25000</v>
      </c>
      <c r="L4707" s="94" t="n">
        <f aca="false">K4707 *M4707</f>
        <v>8750</v>
      </c>
      <c r="M4707" s="95" t="n">
        <v>0.35</v>
      </c>
      <c r="N4707" s="88" t="s">
        <v>14</v>
      </c>
      <c r="O4707" s="91" t="s">
        <v>218</v>
      </c>
      <c r="P4707" s="0" t="str">
        <f aca="false">RIGHT(H4707,LEN(H4707) - FIND(" ", H4707))</f>
        <v>Street Footwear</v>
      </c>
    </row>
    <row r="4708" customFormat="false" ht="14.25" hidden="false" customHeight="true" outlineLevel="0" collapsed="false">
      <c r="B4708" s="88" t="s">
        <v>43</v>
      </c>
      <c r="C4708" s="89" t="n">
        <v>1128299</v>
      </c>
      <c r="D4708" s="90" t="n">
        <v>44341</v>
      </c>
      <c r="E4708" s="88" t="s">
        <v>18</v>
      </c>
      <c r="F4708" s="88" t="s">
        <v>147</v>
      </c>
      <c r="G4708" s="88" t="s">
        <v>168</v>
      </c>
      <c r="H4708" s="91" t="s">
        <v>24</v>
      </c>
      <c r="I4708" s="92" t="n">
        <v>55</v>
      </c>
      <c r="J4708" s="93" t="n">
        <v>350</v>
      </c>
      <c r="K4708" s="94" t="n">
        <f aca="false">I4708 * J4708</f>
        <v>19250</v>
      </c>
      <c r="L4708" s="94" t="n">
        <f aca="false">K4708 *M4708</f>
        <v>6737.5</v>
      </c>
      <c r="M4708" s="95" t="n">
        <v>0.35</v>
      </c>
      <c r="N4708" s="88" t="s">
        <v>14</v>
      </c>
      <c r="O4708" s="91" t="s">
        <v>218</v>
      </c>
      <c r="P4708" s="0" t="str">
        <f aca="false">RIGHT(H4708,LEN(H4708) - FIND(" ", H4708))</f>
        <v>Athletic Footwear</v>
      </c>
    </row>
    <row r="4709" customFormat="false" ht="14.25" hidden="false" customHeight="true" outlineLevel="0" collapsed="false">
      <c r="B4709" s="88" t="s">
        <v>43</v>
      </c>
      <c r="C4709" s="89" t="n">
        <v>1128299</v>
      </c>
      <c r="D4709" s="90" t="n">
        <v>44341</v>
      </c>
      <c r="E4709" s="88" t="s">
        <v>18</v>
      </c>
      <c r="F4709" s="88" t="s">
        <v>147</v>
      </c>
      <c r="G4709" s="88" t="s">
        <v>168</v>
      </c>
      <c r="H4709" s="91" t="s">
        <v>48</v>
      </c>
      <c r="I4709" s="92" t="n">
        <v>55</v>
      </c>
      <c r="J4709" s="93" t="n">
        <v>350</v>
      </c>
      <c r="K4709" s="94" t="n">
        <f aca="false">I4709 * J4709</f>
        <v>19250</v>
      </c>
      <c r="L4709" s="94" t="n">
        <f aca="false">K4709 *M4709</f>
        <v>6737.5</v>
      </c>
      <c r="M4709" s="95" t="n">
        <v>0.35</v>
      </c>
      <c r="N4709" s="88" t="s">
        <v>14</v>
      </c>
      <c r="O4709" s="91" t="s">
        <v>219</v>
      </c>
      <c r="P4709" s="0" t="str">
        <f aca="false">RIGHT(H4709,LEN(H4709) - FIND(" ", H4709))</f>
        <v>Street Footwear</v>
      </c>
    </row>
    <row r="4710" customFormat="false" ht="14.25" hidden="false" customHeight="true" outlineLevel="0" collapsed="false">
      <c r="B4710" s="88" t="s">
        <v>43</v>
      </c>
      <c r="C4710" s="89" t="n">
        <v>1128299</v>
      </c>
      <c r="D4710" s="90" t="n">
        <v>44341</v>
      </c>
      <c r="E4710" s="88" t="s">
        <v>18</v>
      </c>
      <c r="F4710" s="88" t="s">
        <v>147</v>
      </c>
      <c r="G4710" s="88" t="s">
        <v>168</v>
      </c>
      <c r="H4710" s="91" t="s">
        <v>44</v>
      </c>
      <c r="I4710" s="92" t="n">
        <v>50</v>
      </c>
      <c r="J4710" s="93" t="n">
        <v>275</v>
      </c>
      <c r="K4710" s="94" t="n">
        <f aca="false">I4710 * J4710</f>
        <v>13750</v>
      </c>
      <c r="L4710" s="94" t="n">
        <f aca="false">K4710 *M4710</f>
        <v>4812.5</v>
      </c>
      <c r="M4710" s="95" t="n">
        <v>0.35</v>
      </c>
      <c r="N4710" s="88" t="s">
        <v>14</v>
      </c>
      <c r="O4710" s="91" t="s">
        <v>219</v>
      </c>
      <c r="P4710" s="0" t="str">
        <f aca="false">RIGHT(H4710,LEN(H4710) - FIND(" ", H4710))</f>
        <v>Athletic Footwear</v>
      </c>
    </row>
    <row r="4711" customFormat="false" ht="14.25" hidden="false" customHeight="true" outlineLevel="0" collapsed="false">
      <c r="B4711" s="88" t="s">
        <v>43</v>
      </c>
      <c r="C4711" s="89" t="n">
        <v>1128299</v>
      </c>
      <c r="D4711" s="90" t="n">
        <v>44341</v>
      </c>
      <c r="E4711" s="88" t="s">
        <v>18</v>
      </c>
      <c r="F4711" s="88" t="s">
        <v>147</v>
      </c>
      <c r="G4711" s="88" t="s">
        <v>168</v>
      </c>
      <c r="H4711" s="91" t="s">
        <v>16</v>
      </c>
      <c r="I4711" s="92" t="n">
        <v>45</v>
      </c>
      <c r="J4711" s="93" t="n">
        <v>175</v>
      </c>
      <c r="K4711" s="94" t="n">
        <f aca="false">I4711 * J4711</f>
        <v>7875</v>
      </c>
      <c r="L4711" s="94" t="n">
        <f aca="false">K4711 *M4711</f>
        <v>3150</v>
      </c>
      <c r="M4711" s="95" t="n">
        <v>0.4</v>
      </c>
      <c r="N4711" s="88" t="s">
        <v>14</v>
      </c>
      <c r="O4711" s="91" t="s">
        <v>218</v>
      </c>
      <c r="P4711" s="0" t="str">
        <f aca="false">RIGHT(H4711,LEN(H4711) - FIND(" ", H4711))</f>
        <v>Apparel</v>
      </c>
    </row>
    <row r="4712" customFormat="false" ht="14.25" hidden="false" customHeight="true" outlineLevel="0" collapsed="false">
      <c r="B4712" s="88" t="s">
        <v>43</v>
      </c>
      <c r="C4712" s="89" t="n">
        <v>1128299</v>
      </c>
      <c r="D4712" s="90" t="n">
        <v>44341</v>
      </c>
      <c r="E4712" s="88" t="s">
        <v>18</v>
      </c>
      <c r="F4712" s="88" t="s">
        <v>147</v>
      </c>
      <c r="G4712" s="88" t="s">
        <v>168</v>
      </c>
      <c r="H4712" s="91" t="s">
        <v>38</v>
      </c>
      <c r="I4712" s="92" t="n">
        <v>60</v>
      </c>
      <c r="J4712" s="93" t="n">
        <v>525</v>
      </c>
      <c r="K4712" s="94" t="n">
        <f aca="false">I4712 * J4712</f>
        <v>31500</v>
      </c>
      <c r="L4712" s="94" t="n">
        <f aca="false">K4712 *M4712</f>
        <v>9450</v>
      </c>
      <c r="M4712" s="95" t="n">
        <v>0.3</v>
      </c>
      <c r="N4712" s="88" t="s">
        <v>14</v>
      </c>
      <c r="O4712" s="91" t="s">
        <v>219</v>
      </c>
      <c r="P4712" s="0" t="str">
        <f aca="false">RIGHT(H4712,LEN(H4712) - FIND(" ", H4712))</f>
        <v>Apparel</v>
      </c>
    </row>
    <row r="4713" customFormat="false" ht="14.25" hidden="false" customHeight="true" outlineLevel="0" collapsed="false">
      <c r="B4713" s="88" t="s">
        <v>22</v>
      </c>
      <c r="C4713" s="89" t="n">
        <v>1189833</v>
      </c>
      <c r="D4713" s="90" t="n">
        <v>44341</v>
      </c>
      <c r="E4713" s="88" t="s">
        <v>18</v>
      </c>
      <c r="F4713" s="88" t="s">
        <v>19</v>
      </c>
      <c r="G4713" s="88" t="s">
        <v>129</v>
      </c>
      <c r="H4713" s="91" t="s">
        <v>32</v>
      </c>
      <c r="I4713" s="92" t="n">
        <v>49</v>
      </c>
      <c r="J4713" s="93" t="n">
        <v>225</v>
      </c>
      <c r="K4713" s="94" t="n">
        <f aca="false">I4713 * J4713</f>
        <v>11025</v>
      </c>
      <c r="L4713" s="94" t="n">
        <f aca="false">K4713 *M4713</f>
        <v>5622.75</v>
      </c>
      <c r="M4713" s="95" t="n">
        <v>0.51</v>
      </c>
      <c r="N4713" s="88" t="s">
        <v>23</v>
      </c>
      <c r="O4713" s="91" t="s">
        <v>218</v>
      </c>
      <c r="P4713" s="0" t="str">
        <f aca="false">RIGHT(H4713,LEN(H4713) - FIND(" ", H4713))</f>
        <v>Street Footwear</v>
      </c>
    </row>
    <row r="4714" customFormat="false" ht="14.25" hidden="false" customHeight="true" outlineLevel="0" collapsed="false">
      <c r="B4714" s="88" t="s">
        <v>13</v>
      </c>
      <c r="C4714" s="89" t="n">
        <v>1185732</v>
      </c>
      <c r="D4714" s="90" t="n">
        <v>44341</v>
      </c>
      <c r="E4714" s="88" t="s">
        <v>29</v>
      </c>
      <c r="F4714" s="88" t="s">
        <v>128</v>
      </c>
      <c r="G4714" s="88" t="s">
        <v>144</v>
      </c>
      <c r="H4714" s="91" t="s">
        <v>16</v>
      </c>
      <c r="I4714" s="92" t="n">
        <v>43</v>
      </c>
      <c r="J4714" s="93" t="n">
        <v>35</v>
      </c>
      <c r="K4714" s="94" t="n">
        <f aca="false">I4714 * J4714</f>
        <v>1505</v>
      </c>
      <c r="L4714" s="94" t="n">
        <f aca="false">K4714 *M4714</f>
        <v>677.25</v>
      </c>
      <c r="M4714" s="95" t="n">
        <v>0.45</v>
      </c>
      <c r="N4714" s="88" t="s">
        <v>23</v>
      </c>
      <c r="O4714" s="91" t="s">
        <v>218</v>
      </c>
      <c r="P4714" s="0" t="str">
        <f aca="false">RIGHT(H4714,LEN(H4714) - FIND(" ", H4714))</f>
        <v>Apparel</v>
      </c>
    </row>
    <row r="4715" customFormat="false" ht="14.25" hidden="false" customHeight="true" outlineLevel="0" collapsed="false">
      <c r="B4715" s="88" t="s">
        <v>13</v>
      </c>
      <c r="C4715" s="89" t="n">
        <v>1128299</v>
      </c>
      <c r="D4715" s="90" t="n">
        <v>44341</v>
      </c>
      <c r="E4715" s="88" t="s">
        <v>34</v>
      </c>
      <c r="F4715" s="88" t="s">
        <v>161</v>
      </c>
      <c r="G4715" s="88" t="s">
        <v>152</v>
      </c>
      <c r="H4715" s="91" t="s">
        <v>32</v>
      </c>
      <c r="I4715" s="92" t="n">
        <v>46</v>
      </c>
      <c r="J4715" s="93" t="n">
        <v>125</v>
      </c>
      <c r="K4715" s="94" t="n">
        <f aca="false">I4715 * J4715</f>
        <v>5750</v>
      </c>
      <c r="L4715" s="94" t="n">
        <f aca="false">K4715 *M4715</f>
        <v>2645</v>
      </c>
      <c r="M4715" s="95" t="n">
        <v>0.46</v>
      </c>
      <c r="N4715" s="88" t="s">
        <v>23</v>
      </c>
      <c r="O4715" s="91" t="s">
        <v>218</v>
      </c>
      <c r="P4715" s="0" t="str">
        <f aca="false">RIGHT(H4715,LEN(H4715) - FIND(" ", H4715))</f>
        <v>Street Footwear</v>
      </c>
    </row>
    <row r="4716" customFormat="false" ht="14.25" hidden="false" customHeight="true" outlineLevel="0" collapsed="false">
      <c r="B4716" s="88" t="s">
        <v>13</v>
      </c>
      <c r="C4716" s="89" t="n">
        <v>1128299</v>
      </c>
      <c r="D4716" s="90" t="n">
        <v>44341</v>
      </c>
      <c r="E4716" s="88" t="s">
        <v>34</v>
      </c>
      <c r="F4716" s="88" t="s">
        <v>161</v>
      </c>
      <c r="G4716" s="88" t="s">
        <v>152</v>
      </c>
      <c r="H4716" s="91" t="s">
        <v>24</v>
      </c>
      <c r="I4716" s="92" t="n">
        <v>51</v>
      </c>
      <c r="J4716" s="93" t="n">
        <v>98</v>
      </c>
      <c r="K4716" s="94" t="n">
        <f aca="false">I4716 * J4716</f>
        <v>4998</v>
      </c>
      <c r="L4716" s="94" t="n">
        <f aca="false">K4716 *M4716</f>
        <v>2249.1</v>
      </c>
      <c r="M4716" s="95" t="n">
        <v>0.45</v>
      </c>
      <c r="N4716" s="88" t="s">
        <v>23</v>
      </c>
      <c r="O4716" s="91" t="s">
        <v>218</v>
      </c>
      <c r="P4716" s="0" t="str">
        <f aca="false">RIGHT(H4716,LEN(H4716) - FIND(" ", H4716))</f>
        <v>Athletic Footwear</v>
      </c>
    </row>
    <row r="4717" customFormat="false" ht="14.25" hidden="false" customHeight="true" outlineLevel="0" collapsed="false">
      <c r="B4717" s="88" t="s">
        <v>13</v>
      </c>
      <c r="C4717" s="89" t="n">
        <v>1128299</v>
      </c>
      <c r="D4717" s="90" t="n">
        <v>44341</v>
      </c>
      <c r="E4717" s="88" t="s">
        <v>34</v>
      </c>
      <c r="F4717" s="88" t="s">
        <v>161</v>
      </c>
      <c r="G4717" s="88" t="s">
        <v>152</v>
      </c>
      <c r="H4717" s="91" t="s">
        <v>48</v>
      </c>
      <c r="I4717" s="92" t="n">
        <v>50</v>
      </c>
      <c r="J4717" s="93" t="n">
        <v>88</v>
      </c>
      <c r="K4717" s="94" t="n">
        <f aca="false">I4717 * J4717</f>
        <v>4400</v>
      </c>
      <c r="L4717" s="94" t="n">
        <f aca="false">K4717 *M4717</f>
        <v>2200</v>
      </c>
      <c r="M4717" s="95" t="n">
        <v>0.5</v>
      </c>
      <c r="N4717" s="88" t="s">
        <v>23</v>
      </c>
      <c r="O4717" s="91" t="s">
        <v>219</v>
      </c>
      <c r="P4717" s="0" t="str">
        <f aca="false">RIGHT(H4717,LEN(H4717) - FIND(" ", H4717))</f>
        <v>Street Footwear</v>
      </c>
    </row>
    <row r="4718" customFormat="false" ht="14.25" hidden="false" customHeight="true" outlineLevel="0" collapsed="false">
      <c r="B4718" s="88" t="s">
        <v>13</v>
      </c>
      <c r="C4718" s="89" t="n">
        <v>1128299</v>
      </c>
      <c r="D4718" s="90" t="n">
        <v>44341</v>
      </c>
      <c r="E4718" s="88" t="s">
        <v>34</v>
      </c>
      <c r="F4718" s="88" t="s">
        <v>161</v>
      </c>
      <c r="G4718" s="88" t="s">
        <v>152</v>
      </c>
      <c r="H4718" s="91" t="s">
        <v>44</v>
      </c>
      <c r="I4718" s="92" t="n">
        <v>47</v>
      </c>
      <c r="J4718" s="93" t="n">
        <v>69</v>
      </c>
      <c r="K4718" s="94" t="n">
        <f aca="false">I4718 * J4718</f>
        <v>3243</v>
      </c>
      <c r="L4718" s="94" t="n">
        <f aca="false">K4718 *M4718</f>
        <v>1621.5</v>
      </c>
      <c r="M4718" s="95" t="n">
        <v>0.5</v>
      </c>
      <c r="N4718" s="88" t="s">
        <v>23</v>
      </c>
      <c r="O4718" s="91" t="s">
        <v>219</v>
      </c>
      <c r="P4718" s="0" t="str">
        <f aca="false">RIGHT(H4718,LEN(H4718) - FIND(" ", H4718))</f>
        <v>Athletic Footwear</v>
      </c>
    </row>
    <row r="4719" customFormat="false" ht="14.25" hidden="false" customHeight="true" outlineLevel="0" collapsed="false">
      <c r="B4719" s="88" t="s">
        <v>13</v>
      </c>
      <c r="C4719" s="89" t="n">
        <v>1128299</v>
      </c>
      <c r="D4719" s="90" t="n">
        <v>44341</v>
      </c>
      <c r="E4719" s="88" t="s">
        <v>34</v>
      </c>
      <c r="F4719" s="88" t="s">
        <v>161</v>
      </c>
      <c r="G4719" s="88" t="s">
        <v>152</v>
      </c>
      <c r="H4719" s="91" t="s">
        <v>16</v>
      </c>
      <c r="I4719" s="92" t="n">
        <v>44</v>
      </c>
      <c r="J4719" s="93" t="n">
        <v>49</v>
      </c>
      <c r="K4719" s="94" t="n">
        <f aca="false">I4719 * J4719</f>
        <v>2156</v>
      </c>
      <c r="L4719" s="94" t="n">
        <f aca="false">K4719 *M4719</f>
        <v>1164.24</v>
      </c>
      <c r="M4719" s="95" t="n">
        <v>0.54</v>
      </c>
      <c r="N4719" s="88" t="s">
        <v>23</v>
      </c>
      <c r="O4719" s="91" t="s">
        <v>218</v>
      </c>
      <c r="P4719" s="0" t="str">
        <f aca="false">RIGHT(H4719,LEN(H4719) - FIND(" ", H4719))</f>
        <v>Apparel</v>
      </c>
    </row>
    <row r="4720" customFormat="false" ht="14.25" hidden="false" customHeight="true" outlineLevel="0" collapsed="false">
      <c r="B4720" s="88" t="s">
        <v>13</v>
      </c>
      <c r="C4720" s="89" t="n">
        <v>1128299</v>
      </c>
      <c r="D4720" s="90" t="n">
        <v>44341</v>
      </c>
      <c r="E4720" s="88" t="s">
        <v>34</v>
      </c>
      <c r="F4720" s="88" t="s">
        <v>161</v>
      </c>
      <c r="G4720" s="88" t="s">
        <v>152</v>
      </c>
      <c r="H4720" s="91" t="s">
        <v>38</v>
      </c>
      <c r="I4720" s="92" t="n">
        <v>56</v>
      </c>
      <c r="J4720" s="93" t="n">
        <v>152</v>
      </c>
      <c r="K4720" s="94" t="n">
        <f aca="false">I4720 * J4720</f>
        <v>8512</v>
      </c>
      <c r="L4720" s="94" t="n">
        <f aca="false">K4720 *M4720</f>
        <v>3660.16</v>
      </c>
      <c r="M4720" s="95" t="n">
        <v>0.43</v>
      </c>
      <c r="N4720" s="88" t="s">
        <v>23</v>
      </c>
      <c r="O4720" s="91" t="s">
        <v>219</v>
      </c>
      <c r="P4720" s="0" t="str">
        <f aca="false">RIGHT(H4720,LEN(H4720) - FIND(" ", H4720))</f>
        <v>Apparel</v>
      </c>
    </row>
    <row r="4721" customFormat="false" ht="14.25" hidden="false" customHeight="true" outlineLevel="0" collapsed="false">
      <c r="B4721" s="88" t="s">
        <v>43</v>
      </c>
      <c r="C4721" s="89" t="n">
        <v>1128299</v>
      </c>
      <c r="D4721" s="90" t="n">
        <v>44341</v>
      </c>
      <c r="E4721" s="88" t="s">
        <v>18</v>
      </c>
      <c r="F4721" s="88" t="s">
        <v>147</v>
      </c>
      <c r="G4721" s="88" t="s">
        <v>168</v>
      </c>
      <c r="H4721" s="91" t="s">
        <v>32</v>
      </c>
      <c r="I4721" s="92" t="n">
        <v>48</v>
      </c>
      <c r="J4721" s="93" t="n">
        <v>145</v>
      </c>
      <c r="K4721" s="94" t="n">
        <f aca="false">I4721 * J4721</f>
        <v>6960</v>
      </c>
      <c r="L4721" s="94" t="n">
        <f aca="false">K4721 *M4721</f>
        <v>3132</v>
      </c>
      <c r="M4721" s="95" t="n">
        <v>0.45</v>
      </c>
      <c r="N4721" s="88" t="s">
        <v>23</v>
      </c>
      <c r="O4721" s="91" t="s">
        <v>218</v>
      </c>
      <c r="P4721" s="0" t="str">
        <f aca="false">RIGHT(H4721,LEN(H4721) - FIND(" ", H4721))</f>
        <v>Street Footwear</v>
      </c>
    </row>
    <row r="4722" customFormat="false" ht="14.25" hidden="false" customHeight="true" outlineLevel="0" collapsed="false">
      <c r="B4722" s="88" t="s">
        <v>43</v>
      </c>
      <c r="C4722" s="89" t="n">
        <v>1128299</v>
      </c>
      <c r="D4722" s="90" t="n">
        <v>44341</v>
      </c>
      <c r="E4722" s="88" t="s">
        <v>18</v>
      </c>
      <c r="F4722" s="88" t="s">
        <v>147</v>
      </c>
      <c r="G4722" s="88" t="s">
        <v>168</v>
      </c>
      <c r="H4722" s="91" t="s">
        <v>24</v>
      </c>
      <c r="I4722" s="92" t="n">
        <v>50</v>
      </c>
      <c r="J4722" s="93" t="n">
        <v>105</v>
      </c>
      <c r="K4722" s="94" t="n">
        <f aca="false">I4722 * J4722</f>
        <v>5250</v>
      </c>
      <c r="L4722" s="94" t="n">
        <f aca="false">K4722 *M4722</f>
        <v>2415</v>
      </c>
      <c r="M4722" s="95" t="n">
        <v>0.46</v>
      </c>
      <c r="N4722" s="88" t="s">
        <v>23</v>
      </c>
      <c r="O4722" s="91" t="s">
        <v>218</v>
      </c>
      <c r="P4722" s="0" t="str">
        <f aca="false">RIGHT(H4722,LEN(H4722) - FIND(" ", H4722))</f>
        <v>Athletic Footwear</v>
      </c>
    </row>
    <row r="4723" customFormat="false" ht="14.25" hidden="false" customHeight="true" outlineLevel="0" collapsed="false">
      <c r="B4723" s="88" t="s">
        <v>43</v>
      </c>
      <c r="C4723" s="89" t="n">
        <v>1128299</v>
      </c>
      <c r="D4723" s="90" t="n">
        <v>44341</v>
      </c>
      <c r="E4723" s="88" t="s">
        <v>18</v>
      </c>
      <c r="F4723" s="88" t="s">
        <v>147</v>
      </c>
      <c r="G4723" s="88" t="s">
        <v>168</v>
      </c>
      <c r="H4723" s="91" t="s">
        <v>48</v>
      </c>
      <c r="I4723" s="92" t="n">
        <v>50</v>
      </c>
      <c r="J4723" s="93" t="n">
        <v>95</v>
      </c>
      <c r="K4723" s="94" t="n">
        <f aca="false">I4723 * J4723</f>
        <v>4750</v>
      </c>
      <c r="L4723" s="94" t="n">
        <f aca="false">K4723 *M4723</f>
        <v>2375</v>
      </c>
      <c r="M4723" s="95" t="n">
        <v>0.5</v>
      </c>
      <c r="N4723" s="88" t="s">
        <v>23</v>
      </c>
      <c r="O4723" s="91" t="s">
        <v>219</v>
      </c>
      <c r="P4723" s="0" t="str">
        <f aca="false">RIGHT(H4723,LEN(H4723) - FIND(" ", H4723))</f>
        <v>Street Footwear</v>
      </c>
    </row>
    <row r="4724" customFormat="false" ht="14.25" hidden="false" customHeight="true" outlineLevel="0" collapsed="false">
      <c r="B4724" s="88" t="s">
        <v>43</v>
      </c>
      <c r="C4724" s="89" t="n">
        <v>1128299</v>
      </c>
      <c r="D4724" s="90" t="n">
        <v>44341</v>
      </c>
      <c r="E4724" s="88" t="s">
        <v>18</v>
      </c>
      <c r="F4724" s="88" t="s">
        <v>147</v>
      </c>
      <c r="G4724" s="88" t="s">
        <v>168</v>
      </c>
      <c r="H4724" s="91" t="s">
        <v>44</v>
      </c>
      <c r="I4724" s="92" t="n">
        <v>49</v>
      </c>
      <c r="J4724" s="93" t="n">
        <v>83</v>
      </c>
      <c r="K4724" s="94" t="n">
        <f aca="false">I4724 * J4724</f>
        <v>4067</v>
      </c>
      <c r="L4724" s="94" t="n">
        <f aca="false">K4724 *M4724</f>
        <v>1952.16</v>
      </c>
      <c r="M4724" s="95" t="n">
        <v>0.48</v>
      </c>
      <c r="N4724" s="88" t="s">
        <v>23</v>
      </c>
      <c r="O4724" s="91" t="s">
        <v>219</v>
      </c>
      <c r="P4724" s="0" t="str">
        <f aca="false">RIGHT(H4724,LEN(H4724) - FIND(" ", H4724))</f>
        <v>Athletic Footwear</v>
      </c>
    </row>
    <row r="4725" customFormat="false" ht="14.25" hidden="false" customHeight="true" outlineLevel="0" collapsed="false">
      <c r="B4725" s="88" t="s">
        <v>43</v>
      </c>
      <c r="C4725" s="89" t="n">
        <v>1128299</v>
      </c>
      <c r="D4725" s="90" t="n">
        <v>44341</v>
      </c>
      <c r="E4725" s="88" t="s">
        <v>18</v>
      </c>
      <c r="F4725" s="88" t="s">
        <v>147</v>
      </c>
      <c r="G4725" s="88" t="s">
        <v>168</v>
      </c>
      <c r="H4725" s="91" t="s">
        <v>16</v>
      </c>
      <c r="I4725" s="92" t="n">
        <v>41</v>
      </c>
      <c r="J4725" s="93" t="n">
        <v>44</v>
      </c>
      <c r="K4725" s="94" t="n">
        <f aca="false">I4725 * J4725</f>
        <v>1804</v>
      </c>
      <c r="L4725" s="94" t="n">
        <f aca="false">K4725 *M4725</f>
        <v>992.2</v>
      </c>
      <c r="M4725" s="95" t="n">
        <v>0.55</v>
      </c>
      <c r="N4725" s="88" t="s">
        <v>23</v>
      </c>
      <c r="O4725" s="91" t="s">
        <v>218</v>
      </c>
      <c r="P4725" s="0" t="str">
        <f aca="false">RIGHT(H4725,LEN(H4725) - FIND(" ", H4725))</f>
        <v>Apparel</v>
      </c>
    </row>
    <row r="4726" customFormat="false" ht="14.25" hidden="false" customHeight="true" outlineLevel="0" collapsed="false">
      <c r="B4726" s="88" t="s">
        <v>43</v>
      </c>
      <c r="C4726" s="89" t="n">
        <v>1128299</v>
      </c>
      <c r="D4726" s="90" t="n">
        <v>44341</v>
      </c>
      <c r="E4726" s="88" t="s">
        <v>18</v>
      </c>
      <c r="F4726" s="88" t="s">
        <v>147</v>
      </c>
      <c r="G4726" s="88" t="s">
        <v>168</v>
      </c>
      <c r="H4726" s="91" t="s">
        <v>38</v>
      </c>
      <c r="I4726" s="92" t="n">
        <v>54</v>
      </c>
      <c r="J4726" s="93" t="n">
        <v>158</v>
      </c>
      <c r="K4726" s="94" t="n">
        <f aca="false">I4726 * J4726</f>
        <v>8532</v>
      </c>
      <c r="L4726" s="94" t="n">
        <f aca="false">K4726 *M4726</f>
        <v>3839.4</v>
      </c>
      <c r="M4726" s="95" t="n">
        <v>0.45</v>
      </c>
      <c r="N4726" s="88" t="s">
        <v>23</v>
      </c>
      <c r="O4726" s="91" t="s">
        <v>219</v>
      </c>
      <c r="P4726" s="0" t="str">
        <f aca="false">RIGHT(H4726,LEN(H4726) - FIND(" ", H4726))</f>
        <v>Apparel</v>
      </c>
    </row>
    <row r="4727" customFormat="false" ht="14.25" hidden="false" customHeight="true" outlineLevel="0" collapsed="false">
      <c r="B4727" s="88" t="s">
        <v>22</v>
      </c>
      <c r="C4727" s="89" t="n">
        <v>1189833</v>
      </c>
      <c r="D4727" s="90" t="n">
        <v>44341</v>
      </c>
      <c r="E4727" s="88" t="s">
        <v>18</v>
      </c>
      <c r="F4727" s="88" t="s">
        <v>19</v>
      </c>
      <c r="G4727" s="88" t="s">
        <v>129</v>
      </c>
      <c r="H4727" s="91" t="s">
        <v>32</v>
      </c>
      <c r="I4727" s="92" t="n">
        <v>39</v>
      </c>
      <c r="J4727" s="93" t="n">
        <v>315</v>
      </c>
      <c r="K4727" s="94" t="n">
        <f aca="false">I4727 * J4727</f>
        <v>12285</v>
      </c>
      <c r="L4727" s="94" t="n">
        <f aca="false">K4727 *M4727</f>
        <v>5651.1</v>
      </c>
      <c r="M4727" s="95" t="n">
        <v>0.46</v>
      </c>
      <c r="N4727" s="88" t="s">
        <v>31</v>
      </c>
      <c r="O4727" s="91" t="s">
        <v>218</v>
      </c>
      <c r="P4727" s="0" t="str">
        <f aca="false">RIGHT(H4727,LEN(H4727) - FIND(" ", H4727))</f>
        <v>Street Footwear</v>
      </c>
    </row>
    <row r="4728" customFormat="false" ht="14.25" hidden="false" customHeight="true" outlineLevel="0" collapsed="false">
      <c r="B4728" s="88" t="s">
        <v>13</v>
      </c>
      <c r="C4728" s="89" t="n">
        <v>1128299</v>
      </c>
      <c r="D4728" s="90" t="n">
        <v>44341</v>
      </c>
      <c r="E4728" s="88" t="s">
        <v>34</v>
      </c>
      <c r="F4728" s="88" t="s">
        <v>161</v>
      </c>
      <c r="G4728" s="88" t="s">
        <v>152</v>
      </c>
      <c r="H4728" s="91" t="s">
        <v>32</v>
      </c>
      <c r="I4728" s="92" t="n">
        <v>39</v>
      </c>
      <c r="J4728" s="93" t="n">
        <v>175</v>
      </c>
      <c r="K4728" s="94" t="n">
        <f aca="false">I4728 * J4728</f>
        <v>6825</v>
      </c>
      <c r="L4728" s="94" t="n">
        <f aca="false">K4728 *M4728</f>
        <v>2730</v>
      </c>
      <c r="M4728" s="95" t="n">
        <v>0.4</v>
      </c>
      <c r="N4728" s="88" t="s">
        <v>31</v>
      </c>
      <c r="O4728" s="91" t="s">
        <v>218</v>
      </c>
      <c r="P4728" s="0" t="str">
        <f aca="false">RIGHT(H4728,LEN(H4728) - FIND(" ", H4728))</f>
        <v>Street Footwear</v>
      </c>
    </row>
    <row r="4729" customFormat="false" ht="14.25" hidden="false" customHeight="true" outlineLevel="0" collapsed="false">
      <c r="B4729" s="88" t="s">
        <v>13</v>
      </c>
      <c r="C4729" s="89" t="n">
        <v>1128299</v>
      </c>
      <c r="D4729" s="90" t="n">
        <v>44341</v>
      </c>
      <c r="E4729" s="88" t="s">
        <v>34</v>
      </c>
      <c r="F4729" s="88" t="s">
        <v>161</v>
      </c>
      <c r="G4729" s="88" t="s">
        <v>152</v>
      </c>
      <c r="H4729" s="91" t="s">
        <v>24</v>
      </c>
      <c r="I4729" s="92" t="n">
        <v>40</v>
      </c>
      <c r="J4729" s="93" t="n">
        <v>105</v>
      </c>
      <c r="K4729" s="94" t="n">
        <f aca="false">I4729 * J4729</f>
        <v>4200</v>
      </c>
      <c r="L4729" s="94" t="n">
        <f aca="false">K4729 *M4729</f>
        <v>1722</v>
      </c>
      <c r="M4729" s="95" t="n">
        <v>0.41</v>
      </c>
      <c r="N4729" s="88" t="s">
        <v>31</v>
      </c>
      <c r="O4729" s="91" t="s">
        <v>218</v>
      </c>
      <c r="P4729" s="0" t="str">
        <f aca="false">RIGHT(H4729,LEN(H4729) - FIND(" ", H4729))</f>
        <v>Athletic Footwear</v>
      </c>
    </row>
    <row r="4730" customFormat="false" ht="14.25" hidden="false" customHeight="true" outlineLevel="0" collapsed="false">
      <c r="B4730" s="88" t="s">
        <v>13</v>
      </c>
      <c r="C4730" s="89" t="n">
        <v>1128299</v>
      </c>
      <c r="D4730" s="90" t="n">
        <v>44341</v>
      </c>
      <c r="E4730" s="88" t="s">
        <v>34</v>
      </c>
      <c r="F4730" s="88" t="s">
        <v>161</v>
      </c>
      <c r="G4730" s="88" t="s">
        <v>152</v>
      </c>
      <c r="H4730" s="91" t="s">
        <v>48</v>
      </c>
      <c r="I4730" s="92" t="n">
        <v>37</v>
      </c>
      <c r="J4730" s="93" t="n">
        <v>109</v>
      </c>
      <c r="K4730" s="94" t="n">
        <f aca="false">I4730 * J4730</f>
        <v>4033</v>
      </c>
      <c r="L4730" s="94" t="n">
        <f aca="false">K4730 *M4730</f>
        <v>1492.21</v>
      </c>
      <c r="M4730" s="95" t="n">
        <v>0.37</v>
      </c>
      <c r="N4730" s="88" t="s">
        <v>31</v>
      </c>
      <c r="O4730" s="91" t="s">
        <v>219</v>
      </c>
      <c r="P4730" s="0" t="str">
        <f aca="false">RIGHT(H4730,LEN(H4730) - FIND(" ", H4730))</f>
        <v>Street Footwear</v>
      </c>
    </row>
    <row r="4731" customFormat="false" ht="14.25" hidden="false" customHeight="true" outlineLevel="0" collapsed="false">
      <c r="B4731" s="88" t="s">
        <v>13</v>
      </c>
      <c r="C4731" s="89" t="n">
        <v>1128299</v>
      </c>
      <c r="D4731" s="90" t="n">
        <v>44341</v>
      </c>
      <c r="E4731" s="88" t="s">
        <v>34</v>
      </c>
      <c r="F4731" s="88" t="s">
        <v>161</v>
      </c>
      <c r="G4731" s="88" t="s">
        <v>152</v>
      </c>
      <c r="H4731" s="91" t="s">
        <v>44</v>
      </c>
      <c r="I4731" s="92" t="n">
        <v>33</v>
      </c>
      <c r="J4731" s="93" t="n">
        <v>85</v>
      </c>
      <c r="K4731" s="94" t="n">
        <f aca="false">I4731 * J4731</f>
        <v>2805</v>
      </c>
      <c r="L4731" s="94" t="n">
        <f aca="false">K4731 *M4731</f>
        <v>1065.9</v>
      </c>
      <c r="M4731" s="95" t="n">
        <v>0.38</v>
      </c>
      <c r="N4731" s="88" t="s">
        <v>31</v>
      </c>
      <c r="O4731" s="91" t="s">
        <v>219</v>
      </c>
      <c r="P4731" s="0" t="str">
        <f aca="false">RIGHT(H4731,LEN(H4731) - FIND(" ", H4731))</f>
        <v>Athletic Footwear</v>
      </c>
    </row>
    <row r="4732" customFormat="false" ht="14.25" hidden="false" customHeight="true" outlineLevel="0" collapsed="false">
      <c r="B4732" s="88" t="s">
        <v>13</v>
      </c>
      <c r="C4732" s="89" t="n">
        <v>1128299</v>
      </c>
      <c r="D4732" s="90" t="n">
        <v>44341</v>
      </c>
      <c r="E4732" s="88" t="s">
        <v>34</v>
      </c>
      <c r="F4732" s="88" t="s">
        <v>161</v>
      </c>
      <c r="G4732" s="88" t="s">
        <v>152</v>
      </c>
      <c r="H4732" s="91" t="s">
        <v>16</v>
      </c>
      <c r="I4732" s="92" t="n">
        <v>34</v>
      </c>
      <c r="J4732" s="93" t="n">
        <v>54</v>
      </c>
      <c r="K4732" s="94" t="n">
        <f aca="false">I4732 * J4732</f>
        <v>1836</v>
      </c>
      <c r="L4732" s="94" t="n">
        <f aca="false">K4732 *M4732</f>
        <v>789.48</v>
      </c>
      <c r="M4732" s="95" t="n">
        <v>0.43</v>
      </c>
      <c r="N4732" s="88" t="s">
        <v>31</v>
      </c>
      <c r="O4732" s="91" t="s">
        <v>218</v>
      </c>
      <c r="P4732" s="0" t="str">
        <f aca="false">RIGHT(H4732,LEN(H4732) - FIND(" ", H4732))</f>
        <v>Apparel</v>
      </c>
    </row>
    <row r="4733" customFormat="false" ht="14.25" hidden="false" customHeight="true" outlineLevel="0" collapsed="false">
      <c r="B4733" s="88" t="s">
        <v>13</v>
      </c>
      <c r="C4733" s="89" t="n">
        <v>1128299</v>
      </c>
      <c r="D4733" s="90" t="n">
        <v>44341</v>
      </c>
      <c r="E4733" s="88" t="s">
        <v>34</v>
      </c>
      <c r="F4733" s="88" t="s">
        <v>161</v>
      </c>
      <c r="G4733" s="88" t="s">
        <v>152</v>
      </c>
      <c r="H4733" s="91" t="s">
        <v>38</v>
      </c>
      <c r="I4733" s="92" t="n">
        <v>44</v>
      </c>
      <c r="J4733" s="93" t="n">
        <v>168</v>
      </c>
      <c r="K4733" s="94" t="n">
        <f aca="false">I4733 * J4733</f>
        <v>7392</v>
      </c>
      <c r="L4733" s="94" t="n">
        <f aca="false">K4733 *M4733</f>
        <v>2587.2</v>
      </c>
      <c r="M4733" s="95" t="n">
        <v>0.35</v>
      </c>
      <c r="N4733" s="88" t="s">
        <v>31</v>
      </c>
      <c r="O4733" s="91" t="s">
        <v>219</v>
      </c>
      <c r="P4733" s="0" t="str">
        <f aca="false">RIGHT(H4733,LEN(H4733) - FIND(" ", H4733))</f>
        <v>Apparel</v>
      </c>
    </row>
    <row r="4734" customFormat="false" ht="14.25" hidden="false" customHeight="true" outlineLevel="0" collapsed="false">
      <c r="B4734" s="88" t="s">
        <v>43</v>
      </c>
      <c r="C4734" s="89" t="n">
        <v>1128299</v>
      </c>
      <c r="D4734" s="90" t="n">
        <v>44341</v>
      </c>
      <c r="E4734" s="88" t="s">
        <v>18</v>
      </c>
      <c r="F4734" s="88" t="s">
        <v>147</v>
      </c>
      <c r="G4734" s="88" t="s">
        <v>168</v>
      </c>
      <c r="H4734" s="91" t="s">
        <v>32</v>
      </c>
      <c r="I4734" s="92" t="n">
        <v>39</v>
      </c>
      <c r="J4734" s="93" t="n">
        <v>155</v>
      </c>
      <c r="K4734" s="94" t="n">
        <f aca="false">I4734 * J4734</f>
        <v>6045</v>
      </c>
      <c r="L4734" s="94" t="n">
        <f aca="false">K4734 *M4734</f>
        <v>2538.9</v>
      </c>
      <c r="M4734" s="95" t="n">
        <v>0.42</v>
      </c>
      <c r="N4734" s="88" t="s">
        <v>31</v>
      </c>
      <c r="O4734" s="91" t="s">
        <v>218</v>
      </c>
      <c r="P4734" s="0" t="str">
        <f aca="false">RIGHT(H4734,LEN(H4734) - FIND(" ", H4734))</f>
        <v>Street Footwear</v>
      </c>
    </row>
    <row r="4735" customFormat="false" ht="14.25" hidden="false" customHeight="true" outlineLevel="0" collapsed="false">
      <c r="B4735" s="88" t="s">
        <v>43</v>
      </c>
      <c r="C4735" s="89" t="n">
        <v>1128299</v>
      </c>
      <c r="D4735" s="90" t="n">
        <v>44341</v>
      </c>
      <c r="E4735" s="88" t="s">
        <v>18</v>
      </c>
      <c r="F4735" s="88" t="s">
        <v>147</v>
      </c>
      <c r="G4735" s="88" t="s">
        <v>168</v>
      </c>
      <c r="H4735" s="91" t="s">
        <v>24</v>
      </c>
      <c r="I4735" s="92" t="n">
        <v>36</v>
      </c>
      <c r="J4735" s="93" t="n">
        <v>109</v>
      </c>
      <c r="K4735" s="94" t="n">
        <f aca="false">I4735 * J4735</f>
        <v>3924</v>
      </c>
      <c r="L4735" s="94" t="n">
        <f aca="false">K4735 *M4735</f>
        <v>1569.6</v>
      </c>
      <c r="M4735" s="95" t="n">
        <v>0.4</v>
      </c>
      <c r="N4735" s="88" t="s">
        <v>31</v>
      </c>
      <c r="O4735" s="91" t="s">
        <v>218</v>
      </c>
      <c r="P4735" s="0" t="str">
        <f aca="false">RIGHT(H4735,LEN(H4735) - FIND(" ", H4735))</f>
        <v>Athletic Footwear</v>
      </c>
    </row>
    <row r="4736" customFormat="false" ht="14.25" hidden="false" customHeight="true" outlineLevel="0" collapsed="false">
      <c r="B4736" s="88" t="s">
        <v>43</v>
      </c>
      <c r="C4736" s="89" t="n">
        <v>1128299</v>
      </c>
      <c r="D4736" s="90" t="n">
        <v>44341</v>
      </c>
      <c r="E4736" s="88" t="s">
        <v>18</v>
      </c>
      <c r="F4736" s="88" t="s">
        <v>147</v>
      </c>
      <c r="G4736" s="88" t="s">
        <v>168</v>
      </c>
      <c r="H4736" s="91" t="s">
        <v>48</v>
      </c>
      <c r="I4736" s="92" t="n">
        <v>39</v>
      </c>
      <c r="J4736" s="93" t="n">
        <v>119</v>
      </c>
      <c r="K4736" s="94" t="n">
        <f aca="false">I4736 * J4736</f>
        <v>4641</v>
      </c>
      <c r="L4736" s="94" t="n">
        <f aca="false">K4736 *M4736</f>
        <v>1809.99</v>
      </c>
      <c r="M4736" s="95" t="n">
        <v>0.39</v>
      </c>
      <c r="N4736" s="88" t="s">
        <v>31</v>
      </c>
      <c r="O4736" s="91" t="s">
        <v>219</v>
      </c>
      <c r="P4736" s="0" t="str">
        <f aca="false">RIGHT(H4736,LEN(H4736) - FIND(" ", H4736))</f>
        <v>Street Footwear</v>
      </c>
    </row>
    <row r="4737" customFormat="false" ht="14.25" hidden="false" customHeight="true" outlineLevel="0" collapsed="false">
      <c r="B4737" s="88" t="s">
        <v>43</v>
      </c>
      <c r="C4737" s="89" t="n">
        <v>1128299</v>
      </c>
      <c r="D4737" s="90" t="n">
        <v>44341</v>
      </c>
      <c r="E4737" s="88" t="s">
        <v>18</v>
      </c>
      <c r="F4737" s="88" t="s">
        <v>147</v>
      </c>
      <c r="G4737" s="88" t="s">
        <v>168</v>
      </c>
      <c r="H4737" s="91" t="s">
        <v>44</v>
      </c>
      <c r="I4737" s="92" t="n">
        <v>33</v>
      </c>
      <c r="J4737" s="93" t="n">
        <v>94</v>
      </c>
      <c r="K4737" s="94" t="n">
        <f aca="false">I4737 * J4737</f>
        <v>3102</v>
      </c>
      <c r="L4737" s="94" t="n">
        <f aca="false">K4737 *M4737</f>
        <v>1209.78</v>
      </c>
      <c r="M4737" s="95" t="n">
        <v>0.39</v>
      </c>
      <c r="N4737" s="88" t="s">
        <v>31</v>
      </c>
      <c r="O4737" s="91" t="s">
        <v>219</v>
      </c>
      <c r="P4737" s="0" t="str">
        <f aca="false">RIGHT(H4737,LEN(H4737) - FIND(" ", H4737))</f>
        <v>Athletic Footwear</v>
      </c>
    </row>
    <row r="4738" customFormat="false" ht="14.25" hidden="false" customHeight="true" outlineLevel="0" collapsed="false">
      <c r="B4738" s="88" t="s">
        <v>43</v>
      </c>
      <c r="C4738" s="89" t="n">
        <v>1128299</v>
      </c>
      <c r="D4738" s="90" t="n">
        <v>44341</v>
      </c>
      <c r="E4738" s="88" t="s">
        <v>18</v>
      </c>
      <c r="F4738" s="88" t="s">
        <v>147</v>
      </c>
      <c r="G4738" s="88" t="s">
        <v>168</v>
      </c>
      <c r="H4738" s="91" t="s">
        <v>16</v>
      </c>
      <c r="I4738" s="92" t="n">
        <v>33</v>
      </c>
      <c r="J4738" s="93" t="n">
        <v>58</v>
      </c>
      <c r="K4738" s="94" t="n">
        <f aca="false">I4738 * J4738</f>
        <v>1914</v>
      </c>
      <c r="L4738" s="94" t="n">
        <f aca="false">K4738 *M4738</f>
        <v>842.16</v>
      </c>
      <c r="M4738" s="95" t="n">
        <v>0.44</v>
      </c>
      <c r="N4738" s="88" t="s">
        <v>31</v>
      </c>
      <c r="O4738" s="91" t="s">
        <v>218</v>
      </c>
      <c r="P4738" s="0" t="str">
        <f aca="false">RIGHT(H4738,LEN(H4738) - FIND(" ", H4738))</f>
        <v>Apparel</v>
      </c>
    </row>
    <row r="4739" customFormat="false" ht="14.25" hidden="false" customHeight="true" outlineLevel="0" collapsed="false">
      <c r="B4739" s="88" t="s">
        <v>43</v>
      </c>
      <c r="C4739" s="89" t="n">
        <v>1128299</v>
      </c>
      <c r="D4739" s="90" t="n">
        <v>44341</v>
      </c>
      <c r="E4739" s="88" t="s">
        <v>18</v>
      </c>
      <c r="F4739" s="88" t="s">
        <v>147</v>
      </c>
      <c r="G4739" s="88" t="s">
        <v>168</v>
      </c>
      <c r="H4739" s="91" t="s">
        <v>38</v>
      </c>
      <c r="I4739" s="92" t="n">
        <v>46</v>
      </c>
      <c r="J4739" s="93" t="n">
        <v>173</v>
      </c>
      <c r="K4739" s="94" t="n">
        <f aca="false">I4739 * J4739</f>
        <v>7958</v>
      </c>
      <c r="L4739" s="94" t="n">
        <f aca="false">K4739 *M4739</f>
        <v>2864.88</v>
      </c>
      <c r="M4739" s="95" t="n">
        <v>0.36</v>
      </c>
      <c r="N4739" s="88" t="s">
        <v>31</v>
      </c>
      <c r="O4739" s="91" t="s">
        <v>219</v>
      </c>
      <c r="P4739" s="0" t="str">
        <f aca="false">RIGHT(H4739,LEN(H4739) - FIND(" ", H4739))</f>
        <v>Apparel</v>
      </c>
    </row>
    <row r="4740" customFormat="false" ht="14.25" hidden="false" customHeight="true" outlineLevel="0" collapsed="false">
      <c r="B4740" s="88" t="s">
        <v>22</v>
      </c>
      <c r="C4740" s="89" t="n">
        <v>1189833</v>
      </c>
      <c r="D4740" s="90" t="n">
        <v>44342</v>
      </c>
      <c r="E4740" s="88" t="s">
        <v>18</v>
      </c>
      <c r="F4740" s="88" t="s">
        <v>19</v>
      </c>
      <c r="G4740" s="88" t="s">
        <v>129</v>
      </c>
      <c r="H4740" s="91" t="s">
        <v>24</v>
      </c>
      <c r="I4740" s="92" t="n">
        <v>55</v>
      </c>
      <c r="J4740" s="93" t="n">
        <v>900</v>
      </c>
      <c r="K4740" s="94" t="n">
        <f aca="false">I4740 * J4740</f>
        <v>49500</v>
      </c>
      <c r="L4740" s="94" t="n">
        <f aca="false">K4740 *M4740</f>
        <v>12375</v>
      </c>
      <c r="M4740" s="95" t="n">
        <v>0.25</v>
      </c>
      <c r="N4740" s="88" t="s">
        <v>31</v>
      </c>
      <c r="O4740" s="91" t="s">
        <v>218</v>
      </c>
      <c r="P4740" s="0" t="str">
        <f aca="false">RIGHT(H4740,LEN(H4740) - FIND(" ", H4740))</f>
        <v>Athletic Footwear</v>
      </c>
    </row>
    <row r="4741" customFormat="false" ht="14.25" hidden="false" customHeight="true" outlineLevel="0" collapsed="false">
      <c r="B4741" s="88" t="s">
        <v>13</v>
      </c>
      <c r="C4741" s="89" t="n">
        <v>1185732</v>
      </c>
      <c r="D4741" s="90" t="n">
        <v>44342</v>
      </c>
      <c r="E4741" s="88" t="s">
        <v>29</v>
      </c>
      <c r="F4741" s="88" t="s">
        <v>128</v>
      </c>
      <c r="G4741" s="88" t="s">
        <v>144</v>
      </c>
      <c r="H4741" s="91" t="s">
        <v>38</v>
      </c>
      <c r="I4741" s="92" t="n">
        <v>35</v>
      </c>
      <c r="J4741" s="93" t="n">
        <v>225</v>
      </c>
      <c r="K4741" s="94" t="n">
        <f aca="false">I4741 * J4741</f>
        <v>7875</v>
      </c>
      <c r="L4741" s="94" t="n">
        <f aca="false">K4741 *M4741</f>
        <v>3937.5</v>
      </c>
      <c r="M4741" s="95" t="n">
        <v>0.5</v>
      </c>
      <c r="N4741" s="88" t="s">
        <v>31</v>
      </c>
      <c r="O4741" s="91" t="s">
        <v>219</v>
      </c>
      <c r="P4741" s="0" t="str">
        <f aca="false">RIGHT(H4741,LEN(H4741) - FIND(" ", H4741))</f>
        <v>Apparel</v>
      </c>
    </row>
    <row r="4742" customFormat="false" ht="14.25" hidden="false" customHeight="true" outlineLevel="0" collapsed="false">
      <c r="B4742" s="88" t="s">
        <v>22</v>
      </c>
      <c r="C4742" s="89" t="n">
        <v>1189833</v>
      </c>
      <c r="D4742" s="90" t="n">
        <v>44342</v>
      </c>
      <c r="E4742" s="88" t="s">
        <v>18</v>
      </c>
      <c r="F4742" s="88" t="s">
        <v>19</v>
      </c>
      <c r="G4742" s="88" t="s">
        <v>129</v>
      </c>
      <c r="H4742" s="91" t="s">
        <v>24</v>
      </c>
      <c r="I4742" s="92" t="n">
        <v>50</v>
      </c>
      <c r="J4742" s="93" t="n">
        <v>243</v>
      </c>
      <c r="K4742" s="94" t="n">
        <f aca="false">I4742 * J4742</f>
        <v>12150</v>
      </c>
      <c r="L4742" s="94" t="n">
        <f aca="false">K4742 *M4742</f>
        <v>4617</v>
      </c>
      <c r="M4742" s="95" t="n">
        <v>0.38</v>
      </c>
      <c r="N4742" s="88" t="s">
        <v>23</v>
      </c>
      <c r="O4742" s="91" t="s">
        <v>218</v>
      </c>
      <c r="P4742" s="0" t="str">
        <f aca="false">RIGHT(H4742,LEN(H4742) - FIND(" ", H4742))</f>
        <v>Athletic Footwear</v>
      </c>
    </row>
    <row r="4743" customFormat="false" ht="14.25" hidden="false" customHeight="true" outlineLevel="0" collapsed="false">
      <c r="B4743" s="88" t="s">
        <v>13</v>
      </c>
      <c r="C4743" s="89" t="n">
        <v>1185732</v>
      </c>
      <c r="D4743" s="90" t="n">
        <v>44342</v>
      </c>
      <c r="E4743" s="88" t="s">
        <v>29</v>
      </c>
      <c r="F4743" s="88" t="s">
        <v>128</v>
      </c>
      <c r="G4743" s="88" t="s">
        <v>144</v>
      </c>
      <c r="H4743" s="91" t="s">
        <v>38</v>
      </c>
      <c r="I4743" s="92" t="n">
        <v>32</v>
      </c>
      <c r="J4743" s="93" t="n">
        <v>68</v>
      </c>
      <c r="K4743" s="94" t="n">
        <f aca="false">I4743 * J4743</f>
        <v>2176</v>
      </c>
      <c r="L4743" s="94" t="n">
        <f aca="false">K4743 *M4743</f>
        <v>1327.36</v>
      </c>
      <c r="M4743" s="95" t="n">
        <v>0.61</v>
      </c>
      <c r="N4743" s="88" t="s">
        <v>23</v>
      </c>
      <c r="O4743" s="91" t="s">
        <v>219</v>
      </c>
      <c r="P4743" s="0" t="str">
        <f aca="false">RIGHT(H4743,LEN(H4743) - FIND(" ", H4743))</f>
        <v>Apparel</v>
      </c>
    </row>
    <row r="4744" customFormat="false" ht="14.25" hidden="false" customHeight="true" outlineLevel="0" collapsed="false">
      <c r="B4744" s="88" t="s">
        <v>22</v>
      </c>
      <c r="C4744" s="89" t="n">
        <v>1189833</v>
      </c>
      <c r="D4744" s="90" t="n">
        <v>44342</v>
      </c>
      <c r="E4744" s="88" t="s">
        <v>18</v>
      </c>
      <c r="F4744" s="88" t="s">
        <v>19</v>
      </c>
      <c r="G4744" s="88" t="s">
        <v>129</v>
      </c>
      <c r="H4744" s="91" t="s">
        <v>24</v>
      </c>
      <c r="I4744" s="92" t="n">
        <v>42</v>
      </c>
      <c r="J4744" s="93" t="n">
        <v>288</v>
      </c>
      <c r="K4744" s="94" t="n">
        <f aca="false">I4744 * J4744</f>
        <v>12096</v>
      </c>
      <c r="L4744" s="94" t="n">
        <f aca="false">K4744 *M4744</f>
        <v>3386.88</v>
      </c>
      <c r="M4744" s="95" t="n">
        <v>0.28</v>
      </c>
      <c r="N4744" s="88" t="s">
        <v>31</v>
      </c>
      <c r="O4744" s="91" t="s">
        <v>218</v>
      </c>
      <c r="P4744" s="0" t="str">
        <f aca="false">RIGHT(H4744,LEN(H4744) - FIND(" ", H4744))</f>
        <v>Athletic Footwear</v>
      </c>
    </row>
    <row r="4745" customFormat="false" ht="14.25" hidden="false" customHeight="true" outlineLevel="0" collapsed="false">
      <c r="B4745" s="88" t="s">
        <v>22</v>
      </c>
      <c r="C4745" s="89" t="n">
        <v>1189833</v>
      </c>
      <c r="D4745" s="90" t="n">
        <v>44343</v>
      </c>
      <c r="E4745" s="88" t="s">
        <v>18</v>
      </c>
      <c r="F4745" s="88" t="s">
        <v>19</v>
      </c>
      <c r="G4745" s="88" t="s">
        <v>129</v>
      </c>
      <c r="H4745" s="91" t="s">
        <v>48</v>
      </c>
      <c r="I4745" s="92" t="n">
        <v>50</v>
      </c>
      <c r="J4745" s="93" t="n">
        <v>700</v>
      </c>
      <c r="K4745" s="94" t="n">
        <f aca="false">I4745 * J4745</f>
        <v>35000</v>
      </c>
      <c r="L4745" s="94" t="n">
        <f aca="false">K4745 *M4745</f>
        <v>14000</v>
      </c>
      <c r="M4745" s="95" t="n">
        <v>0.4</v>
      </c>
      <c r="N4745" s="88" t="s">
        <v>31</v>
      </c>
      <c r="O4745" s="91" t="s">
        <v>219</v>
      </c>
      <c r="P4745" s="0" t="str">
        <f aca="false">RIGHT(H4745,LEN(H4745) - FIND(" ", H4745))</f>
        <v>Street Footwear</v>
      </c>
    </row>
    <row r="4746" customFormat="false" ht="14.25" hidden="false" customHeight="true" outlineLevel="0" collapsed="false">
      <c r="B4746" s="88" t="s">
        <v>13</v>
      </c>
      <c r="C4746" s="89" t="n">
        <v>1185732</v>
      </c>
      <c r="D4746" s="90" t="n">
        <v>44343</v>
      </c>
      <c r="E4746" s="88" t="s">
        <v>29</v>
      </c>
      <c r="F4746" s="88" t="s">
        <v>128</v>
      </c>
      <c r="G4746" s="88" t="s">
        <v>144</v>
      </c>
      <c r="H4746" s="91" t="s">
        <v>32</v>
      </c>
      <c r="I4746" s="92" t="n">
        <v>35</v>
      </c>
      <c r="J4746" s="93" t="n">
        <v>475</v>
      </c>
      <c r="K4746" s="94" t="n">
        <f aca="false">I4746 * J4746</f>
        <v>16625</v>
      </c>
      <c r="L4746" s="94" t="n">
        <f aca="false">K4746 *M4746</f>
        <v>6650</v>
      </c>
      <c r="M4746" s="95" t="n">
        <v>0.4</v>
      </c>
      <c r="N4746" s="88" t="s">
        <v>31</v>
      </c>
      <c r="O4746" s="91" t="s">
        <v>218</v>
      </c>
      <c r="P4746" s="0" t="str">
        <f aca="false">RIGHT(H4746,LEN(H4746) - FIND(" ", H4746))</f>
        <v>Street Footwear</v>
      </c>
    </row>
    <row r="4747" customFormat="false" ht="14.25" hidden="false" customHeight="true" outlineLevel="0" collapsed="false">
      <c r="B4747" s="88" t="s">
        <v>22</v>
      </c>
      <c r="C4747" s="89" t="n">
        <v>1128299</v>
      </c>
      <c r="D4747" s="90" t="n">
        <v>44343</v>
      </c>
      <c r="E4747" s="88" t="s">
        <v>18</v>
      </c>
      <c r="F4747" s="88" t="s">
        <v>134</v>
      </c>
      <c r="G4747" s="88" t="s">
        <v>71</v>
      </c>
      <c r="H4747" s="91" t="s">
        <v>32</v>
      </c>
      <c r="I4747" s="92" t="n">
        <v>55</v>
      </c>
      <c r="J4747" s="93" t="n">
        <v>575</v>
      </c>
      <c r="K4747" s="94" t="n">
        <f aca="false">I4747 * J4747</f>
        <v>31625</v>
      </c>
      <c r="L4747" s="94" t="n">
        <f aca="false">K4747 *M4747</f>
        <v>11068.75</v>
      </c>
      <c r="M4747" s="95" t="n">
        <v>0.35</v>
      </c>
      <c r="N4747" s="88" t="s">
        <v>23</v>
      </c>
      <c r="O4747" s="91" t="s">
        <v>218</v>
      </c>
      <c r="P4747" s="0" t="str">
        <f aca="false">RIGHT(H4747,LEN(H4747) - FIND(" ", H4747))</f>
        <v>Street Footwear</v>
      </c>
    </row>
    <row r="4748" customFormat="false" ht="14.25" hidden="false" customHeight="true" outlineLevel="0" collapsed="false">
      <c r="B4748" s="88" t="s">
        <v>22</v>
      </c>
      <c r="C4748" s="89" t="n">
        <v>1128299</v>
      </c>
      <c r="D4748" s="90" t="n">
        <v>44343</v>
      </c>
      <c r="E4748" s="88" t="s">
        <v>18</v>
      </c>
      <c r="F4748" s="88" t="s">
        <v>134</v>
      </c>
      <c r="G4748" s="88" t="s">
        <v>71</v>
      </c>
      <c r="H4748" s="91" t="s">
        <v>24</v>
      </c>
      <c r="I4748" s="92" t="n">
        <v>60</v>
      </c>
      <c r="J4748" s="93" t="n">
        <v>425</v>
      </c>
      <c r="K4748" s="94" t="n">
        <f aca="false">I4748 * J4748</f>
        <v>25500</v>
      </c>
      <c r="L4748" s="94" t="n">
        <f aca="false">K4748 *M4748</f>
        <v>10200</v>
      </c>
      <c r="M4748" s="95" t="n">
        <v>0.4</v>
      </c>
      <c r="N4748" s="88" t="s">
        <v>23</v>
      </c>
      <c r="O4748" s="91" t="s">
        <v>218</v>
      </c>
      <c r="P4748" s="0" t="str">
        <f aca="false">RIGHT(H4748,LEN(H4748) - FIND(" ", H4748))</f>
        <v>Athletic Footwear</v>
      </c>
    </row>
    <row r="4749" customFormat="false" ht="14.25" hidden="false" customHeight="true" outlineLevel="0" collapsed="false">
      <c r="B4749" s="88" t="s">
        <v>22</v>
      </c>
      <c r="C4749" s="89" t="n">
        <v>1128299</v>
      </c>
      <c r="D4749" s="90" t="n">
        <v>44343</v>
      </c>
      <c r="E4749" s="88" t="s">
        <v>18</v>
      </c>
      <c r="F4749" s="88" t="s">
        <v>134</v>
      </c>
      <c r="G4749" s="88" t="s">
        <v>71</v>
      </c>
      <c r="H4749" s="91" t="s">
        <v>48</v>
      </c>
      <c r="I4749" s="92" t="n">
        <v>60</v>
      </c>
      <c r="J4749" s="93" t="n">
        <v>450</v>
      </c>
      <c r="K4749" s="94" t="n">
        <f aca="false">I4749 * J4749</f>
        <v>27000</v>
      </c>
      <c r="L4749" s="94" t="n">
        <f aca="false">K4749 *M4749</f>
        <v>9450</v>
      </c>
      <c r="M4749" s="95" t="n">
        <v>0.35</v>
      </c>
      <c r="N4749" s="88" t="s">
        <v>23</v>
      </c>
      <c r="O4749" s="91" t="s">
        <v>219</v>
      </c>
      <c r="P4749" s="0" t="str">
        <f aca="false">RIGHT(H4749,LEN(H4749) - FIND(" ", H4749))</f>
        <v>Street Footwear</v>
      </c>
    </row>
    <row r="4750" customFormat="false" ht="14.25" hidden="false" customHeight="true" outlineLevel="0" collapsed="false">
      <c r="B4750" s="88" t="s">
        <v>22</v>
      </c>
      <c r="C4750" s="89" t="n">
        <v>1128299</v>
      </c>
      <c r="D4750" s="90" t="n">
        <v>44343</v>
      </c>
      <c r="E4750" s="88" t="s">
        <v>18</v>
      </c>
      <c r="F4750" s="88" t="s">
        <v>134</v>
      </c>
      <c r="G4750" s="88" t="s">
        <v>71</v>
      </c>
      <c r="H4750" s="91" t="s">
        <v>44</v>
      </c>
      <c r="I4750" s="92" t="n">
        <v>55</v>
      </c>
      <c r="J4750" s="93" t="n">
        <v>350</v>
      </c>
      <c r="K4750" s="94" t="n">
        <f aca="false">I4750 * J4750</f>
        <v>19250</v>
      </c>
      <c r="L4750" s="94" t="n">
        <f aca="false">K4750 *M4750</f>
        <v>6737.5</v>
      </c>
      <c r="M4750" s="95" t="n">
        <v>0.35</v>
      </c>
      <c r="N4750" s="88" t="s">
        <v>23</v>
      </c>
      <c r="O4750" s="91" t="s">
        <v>219</v>
      </c>
      <c r="P4750" s="0" t="str">
        <f aca="false">RIGHT(H4750,LEN(H4750) - FIND(" ", H4750))</f>
        <v>Athletic Footwear</v>
      </c>
    </row>
    <row r="4751" customFormat="false" ht="14.25" hidden="false" customHeight="true" outlineLevel="0" collapsed="false">
      <c r="B4751" s="88" t="s">
        <v>22</v>
      </c>
      <c r="C4751" s="89" t="n">
        <v>1128299</v>
      </c>
      <c r="D4751" s="90" t="n">
        <v>44343</v>
      </c>
      <c r="E4751" s="88" t="s">
        <v>18</v>
      </c>
      <c r="F4751" s="88" t="s">
        <v>134</v>
      </c>
      <c r="G4751" s="88" t="s">
        <v>71</v>
      </c>
      <c r="H4751" s="91" t="s">
        <v>16</v>
      </c>
      <c r="I4751" s="92" t="n">
        <v>60</v>
      </c>
      <c r="J4751" s="93" t="n">
        <v>250</v>
      </c>
      <c r="K4751" s="94" t="n">
        <f aca="false">I4751 * J4751</f>
        <v>15000</v>
      </c>
      <c r="L4751" s="94" t="n">
        <f aca="false">K4751 *M4751</f>
        <v>4500</v>
      </c>
      <c r="M4751" s="95" t="n">
        <v>0.3</v>
      </c>
      <c r="N4751" s="88" t="s">
        <v>23</v>
      </c>
      <c r="O4751" s="91" t="s">
        <v>218</v>
      </c>
      <c r="P4751" s="0" t="str">
        <f aca="false">RIGHT(H4751,LEN(H4751) - FIND(" ", H4751))</f>
        <v>Apparel</v>
      </c>
    </row>
    <row r="4752" customFormat="false" ht="14.25" hidden="false" customHeight="true" outlineLevel="0" collapsed="false">
      <c r="B4752" s="88" t="s">
        <v>22</v>
      </c>
      <c r="C4752" s="89" t="n">
        <v>1128299</v>
      </c>
      <c r="D4752" s="90" t="n">
        <v>44343</v>
      </c>
      <c r="E4752" s="88" t="s">
        <v>18</v>
      </c>
      <c r="F4752" s="88" t="s">
        <v>134</v>
      </c>
      <c r="G4752" s="88" t="s">
        <v>71</v>
      </c>
      <c r="H4752" s="91" t="s">
        <v>38</v>
      </c>
      <c r="I4752" s="92" t="n">
        <v>75</v>
      </c>
      <c r="J4752" s="93" t="n">
        <v>425</v>
      </c>
      <c r="K4752" s="94" t="n">
        <f aca="false">I4752 * J4752</f>
        <v>31875</v>
      </c>
      <c r="L4752" s="94" t="n">
        <f aca="false">K4752 *M4752</f>
        <v>7968.75</v>
      </c>
      <c r="M4752" s="95" t="n">
        <v>0.25</v>
      </c>
      <c r="N4752" s="88" t="s">
        <v>23</v>
      </c>
      <c r="O4752" s="91" t="s">
        <v>219</v>
      </c>
      <c r="P4752" s="0" t="str">
        <f aca="false">RIGHT(H4752,LEN(H4752) - FIND(" ", H4752))</f>
        <v>Apparel</v>
      </c>
    </row>
    <row r="4753" customFormat="false" ht="14.25" hidden="false" customHeight="true" outlineLevel="0" collapsed="false">
      <c r="B4753" s="88" t="s">
        <v>22</v>
      </c>
      <c r="C4753" s="89" t="n">
        <v>1189833</v>
      </c>
      <c r="D4753" s="90" t="n">
        <v>44343</v>
      </c>
      <c r="E4753" s="88" t="s">
        <v>18</v>
      </c>
      <c r="F4753" s="88" t="s">
        <v>19</v>
      </c>
      <c r="G4753" s="88" t="s">
        <v>129</v>
      </c>
      <c r="H4753" s="91" t="s">
        <v>48</v>
      </c>
      <c r="I4753" s="92" t="n">
        <v>46</v>
      </c>
      <c r="J4753" s="93" t="n">
        <v>182</v>
      </c>
      <c r="K4753" s="94" t="n">
        <f aca="false">I4753 * J4753</f>
        <v>8372</v>
      </c>
      <c r="L4753" s="94" t="n">
        <f aca="false">K4753 *M4753</f>
        <v>4520.88</v>
      </c>
      <c r="M4753" s="95" t="n">
        <v>0.54</v>
      </c>
      <c r="N4753" s="88" t="s">
        <v>23</v>
      </c>
      <c r="O4753" s="91" t="s">
        <v>219</v>
      </c>
      <c r="P4753" s="0" t="str">
        <f aca="false">RIGHT(H4753,LEN(H4753) - FIND(" ", H4753))</f>
        <v>Street Footwear</v>
      </c>
    </row>
    <row r="4754" customFormat="false" ht="14.25" hidden="false" customHeight="true" outlineLevel="0" collapsed="false">
      <c r="B4754" s="88" t="s">
        <v>13</v>
      </c>
      <c r="C4754" s="89" t="n">
        <v>1185732</v>
      </c>
      <c r="D4754" s="90" t="n">
        <v>44343</v>
      </c>
      <c r="E4754" s="88" t="s">
        <v>29</v>
      </c>
      <c r="F4754" s="88" t="s">
        <v>128</v>
      </c>
      <c r="G4754" s="88" t="s">
        <v>144</v>
      </c>
      <c r="H4754" s="91" t="s">
        <v>32</v>
      </c>
      <c r="I4754" s="92" t="n">
        <v>32</v>
      </c>
      <c r="J4754" s="93" t="n">
        <v>119</v>
      </c>
      <c r="K4754" s="94" t="n">
        <f aca="false">I4754 * J4754</f>
        <v>3808</v>
      </c>
      <c r="L4754" s="94" t="n">
        <f aca="false">K4754 *M4754</f>
        <v>2056.32</v>
      </c>
      <c r="M4754" s="95" t="n">
        <v>0.54</v>
      </c>
      <c r="N4754" s="88" t="s">
        <v>23</v>
      </c>
      <c r="O4754" s="91" t="s">
        <v>218</v>
      </c>
      <c r="P4754" s="0" t="str">
        <f aca="false">RIGHT(H4754,LEN(H4754) - FIND(" ", H4754))</f>
        <v>Street Footwear</v>
      </c>
    </row>
    <row r="4755" customFormat="false" ht="14.25" hidden="false" customHeight="true" outlineLevel="0" collapsed="false">
      <c r="B4755" s="88" t="s">
        <v>22</v>
      </c>
      <c r="C4755" s="89" t="n">
        <v>1128299</v>
      </c>
      <c r="D4755" s="90" t="n">
        <v>44343</v>
      </c>
      <c r="E4755" s="88" t="s">
        <v>18</v>
      </c>
      <c r="F4755" s="88" t="s">
        <v>134</v>
      </c>
      <c r="G4755" s="88" t="s">
        <v>71</v>
      </c>
      <c r="H4755" s="91" t="s">
        <v>32</v>
      </c>
      <c r="I4755" s="92" t="n">
        <v>51</v>
      </c>
      <c r="J4755" s="93" t="n">
        <v>150</v>
      </c>
      <c r="K4755" s="94" t="n">
        <f aca="false">I4755 * J4755</f>
        <v>7650</v>
      </c>
      <c r="L4755" s="94" t="n">
        <f aca="false">K4755 *M4755</f>
        <v>3442.5</v>
      </c>
      <c r="M4755" s="95" t="n">
        <v>0.45</v>
      </c>
      <c r="N4755" s="88" t="s">
        <v>23</v>
      </c>
      <c r="O4755" s="91" t="s">
        <v>218</v>
      </c>
      <c r="P4755" s="0" t="str">
        <f aca="false">RIGHT(H4755,LEN(H4755) - FIND(" ", H4755))</f>
        <v>Street Footwear</v>
      </c>
    </row>
    <row r="4756" customFormat="false" ht="14.25" hidden="false" customHeight="true" outlineLevel="0" collapsed="false">
      <c r="B4756" s="88" t="s">
        <v>22</v>
      </c>
      <c r="C4756" s="89" t="n">
        <v>1128299</v>
      </c>
      <c r="D4756" s="90" t="n">
        <v>44343</v>
      </c>
      <c r="E4756" s="88" t="s">
        <v>18</v>
      </c>
      <c r="F4756" s="88" t="s">
        <v>134</v>
      </c>
      <c r="G4756" s="88" t="s">
        <v>71</v>
      </c>
      <c r="H4756" s="91" t="s">
        <v>24</v>
      </c>
      <c r="I4756" s="92" t="n">
        <v>58</v>
      </c>
      <c r="J4756" s="93" t="n">
        <v>111</v>
      </c>
      <c r="K4756" s="94" t="n">
        <f aca="false">I4756 * J4756</f>
        <v>6438</v>
      </c>
      <c r="L4756" s="94" t="n">
        <f aca="false">K4756 *M4756</f>
        <v>3283.38</v>
      </c>
      <c r="M4756" s="95" t="n">
        <v>0.51</v>
      </c>
      <c r="N4756" s="88" t="s">
        <v>23</v>
      </c>
      <c r="O4756" s="91" t="s">
        <v>218</v>
      </c>
      <c r="P4756" s="0" t="str">
        <f aca="false">RIGHT(H4756,LEN(H4756) - FIND(" ", H4756))</f>
        <v>Athletic Footwear</v>
      </c>
    </row>
    <row r="4757" customFormat="false" ht="14.25" hidden="false" customHeight="true" outlineLevel="0" collapsed="false">
      <c r="B4757" s="88" t="s">
        <v>22</v>
      </c>
      <c r="C4757" s="89" t="n">
        <v>1128299</v>
      </c>
      <c r="D4757" s="90" t="n">
        <v>44343</v>
      </c>
      <c r="E4757" s="88" t="s">
        <v>18</v>
      </c>
      <c r="F4757" s="88" t="s">
        <v>134</v>
      </c>
      <c r="G4757" s="88" t="s">
        <v>71</v>
      </c>
      <c r="H4757" s="91" t="s">
        <v>48</v>
      </c>
      <c r="I4757" s="92" t="n">
        <v>56</v>
      </c>
      <c r="J4757" s="93" t="n">
        <v>126</v>
      </c>
      <c r="K4757" s="94" t="n">
        <f aca="false">I4757 * J4757</f>
        <v>7056</v>
      </c>
      <c r="L4757" s="94" t="n">
        <f aca="false">K4757 *M4757</f>
        <v>3316.32</v>
      </c>
      <c r="M4757" s="95" t="n">
        <v>0.47</v>
      </c>
      <c r="N4757" s="88" t="s">
        <v>23</v>
      </c>
      <c r="O4757" s="91" t="s">
        <v>219</v>
      </c>
      <c r="P4757" s="0" t="str">
        <f aca="false">RIGHT(H4757,LEN(H4757) - FIND(" ", H4757))</f>
        <v>Street Footwear</v>
      </c>
    </row>
    <row r="4758" customFormat="false" ht="14.25" hidden="false" customHeight="true" outlineLevel="0" collapsed="false">
      <c r="B4758" s="88" t="s">
        <v>22</v>
      </c>
      <c r="C4758" s="89" t="n">
        <v>1128299</v>
      </c>
      <c r="D4758" s="90" t="n">
        <v>44343</v>
      </c>
      <c r="E4758" s="88" t="s">
        <v>18</v>
      </c>
      <c r="F4758" s="88" t="s">
        <v>134</v>
      </c>
      <c r="G4758" s="88" t="s">
        <v>71</v>
      </c>
      <c r="H4758" s="91" t="s">
        <v>44</v>
      </c>
      <c r="I4758" s="92" t="n">
        <v>51</v>
      </c>
      <c r="J4758" s="93" t="n">
        <v>91</v>
      </c>
      <c r="K4758" s="94" t="n">
        <f aca="false">I4758 * J4758</f>
        <v>4641</v>
      </c>
      <c r="L4758" s="94" t="n">
        <f aca="false">K4758 *M4758</f>
        <v>2134.86</v>
      </c>
      <c r="M4758" s="95" t="n">
        <v>0.46</v>
      </c>
      <c r="N4758" s="88" t="s">
        <v>23</v>
      </c>
      <c r="O4758" s="91" t="s">
        <v>219</v>
      </c>
      <c r="P4758" s="0" t="str">
        <f aca="false">RIGHT(H4758,LEN(H4758) - FIND(" ", H4758))</f>
        <v>Athletic Footwear</v>
      </c>
    </row>
    <row r="4759" customFormat="false" ht="14.25" hidden="false" customHeight="true" outlineLevel="0" collapsed="false">
      <c r="B4759" s="88" t="s">
        <v>22</v>
      </c>
      <c r="C4759" s="89" t="n">
        <v>1128299</v>
      </c>
      <c r="D4759" s="90" t="n">
        <v>44343</v>
      </c>
      <c r="E4759" s="88" t="s">
        <v>18</v>
      </c>
      <c r="F4759" s="88" t="s">
        <v>134</v>
      </c>
      <c r="G4759" s="88" t="s">
        <v>71</v>
      </c>
      <c r="H4759" s="91" t="s">
        <v>16</v>
      </c>
      <c r="I4759" s="92" t="n">
        <v>56</v>
      </c>
      <c r="J4759" s="93" t="n">
        <v>65</v>
      </c>
      <c r="K4759" s="94" t="n">
        <f aca="false">I4759 * J4759</f>
        <v>3640</v>
      </c>
      <c r="L4759" s="94" t="n">
        <f aca="false">K4759 *M4759</f>
        <v>1528.8</v>
      </c>
      <c r="M4759" s="95" t="n">
        <v>0.42</v>
      </c>
      <c r="N4759" s="88" t="s">
        <v>23</v>
      </c>
      <c r="O4759" s="91" t="s">
        <v>218</v>
      </c>
      <c r="P4759" s="0" t="str">
        <f aca="false">RIGHT(H4759,LEN(H4759) - FIND(" ", H4759))</f>
        <v>Apparel</v>
      </c>
    </row>
    <row r="4760" customFormat="false" ht="14.25" hidden="false" customHeight="true" outlineLevel="0" collapsed="false">
      <c r="B4760" s="88" t="s">
        <v>22</v>
      </c>
      <c r="C4760" s="89" t="n">
        <v>1128299</v>
      </c>
      <c r="D4760" s="90" t="n">
        <v>44343</v>
      </c>
      <c r="E4760" s="88" t="s">
        <v>18</v>
      </c>
      <c r="F4760" s="88" t="s">
        <v>134</v>
      </c>
      <c r="G4760" s="88" t="s">
        <v>71</v>
      </c>
      <c r="H4760" s="91" t="s">
        <v>38</v>
      </c>
      <c r="I4760" s="92" t="n">
        <v>69</v>
      </c>
      <c r="J4760" s="93" t="n">
        <v>115</v>
      </c>
      <c r="K4760" s="94" t="n">
        <f aca="false">I4760 * J4760</f>
        <v>7935</v>
      </c>
      <c r="L4760" s="94" t="n">
        <f aca="false">K4760 *M4760</f>
        <v>3094.65</v>
      </c>
      <c r="M4760" s="95" t="n">
        <v>0.39</v>
      </c>
      <c r="N4760" s="88" t="s">
        <v>23</v>
      </c>
      <c r="O4760" s="91" t="s">
        <v>219</v>
      </c>
      <c r="P4760" s="0" t="str">
        <f aca="false">RIGHT(H4760,LEN(H4760) - FIND(" ", H4760))</f>
        <v>Apparel</v>
      </c>
    </row>
    <row r="4761" customFormat="false" ht="14.25" hidden="false" customHeight="true" outlineLevel="0" collapsed="false">
      <c r="B4761" s="88" t="s">
        <v>22</v>
      </c>
      <c r="C4761" s="89" t="n">
        <v>1189833</v>
      </c>
      <c r="D4761" s="90" t="n">
        <v>44343</v>
      </c>
      <c r="E4761" s="88" t="s">
        <v>18</v>
      </c>
      <c r="F4761" s="88" t="s">
        <v>19</v>
      </c>
      <c r="G4761" s="88" t="s">
        <v>129</v>
      </c>
      <c r="H4761" s="91" t="s">
        <v>48</v>
      </c>
      <c r="I4761" s="92" t="n">
        <v>39</v>
      </c>
      <c r="J4761" s="93" t="n">
        <v>231</v>
      </c>
      <c r="K4761" s="94" t="n">
        <f aca="false">I4761 * J4761</f>
        <v>9009</v>
      </c>
      <c r="L4761" s="94" t="n">
        <f aca="false">K4761 *M4761</f>
        <v>4144.14</v>
      </c>
      <c r="M4761" s="95" t="n">
        <v>0.46</v>
      </c>
      <c r="N4761" s="88" t="s">
        <v>31</v>
      </c>
      <c r="O4761" s="91" t="s">
        <v>219</v>
      </c>
      <c r="P4761" s="0" t="str">
        <f aca="false">RIGHT(H4761,LEN(H4761) - FIND(" ", H4761))</f>
        <v>Street Footwear</v>
      </c>
    </row>
    <row r="4762" customFormat="false" ht="14.25" hidden="false" customHeight="true" outlineLevel="0" collapsed="false">
      <c r="B4762" s="88" t="s">
        <v>22</v>
      </c>
      <c r="C4762" s="89" t="n">
        <v>1128299</v>
      </c>
      <c r="D4762" s="90" t="n">
        <v>44343</v>
      </c>
      <c r="E4762" s="88" t="s">
        <v>18</v>
      </c>
      <c r="F4762" s="88" t="s">
        <v>134</v>
      </c>
      <c r="G4762" s="88" t="s">
        <v>71</v>
      </c>
      <c r="H4762" s="91" t="s">
        <v>32</v>
      </c>
      <c r="I4762" s="92" t="n">
        <v>43</v>
      </c>
      <c r="J4762" s="93" t="n">
        <v>184</v>
      </c>
      <c r="K4762" s="94" t="n">
        <f aca="false">I4762 * J4762</f>
        <v>7912</v>
      </c>
      <c r="L4762" s="94" t="n">
        <f aca="false">K4762 *M4762</f>
        <v>3243.92</v>
      </c>
      <c r="M4762" s="95" t="n">
        <v>0.41</v>
      </c>
      <c r="N4762" s="88" t="s">
        <v>31</v>
      </c>
      <c r="O4762" s="91" t="s">
        <v>218</v>
      </c>
      <c r="P4762" s="0" t="str">
        <f aca="false">RIGHT(H4762,LEN(H4762) - FIND(" ", H4762))</f>
        <v>Street Footwear</v>
      </c>
    </row>
    <row r="4763" customFormat="false" ht="14.25" hidden="false" customHeight="true" outlineLevel="0" collapsed="false">
      <c r="B4763" s="88" t="s">
        <v>22</v>
      </c>
      <c r="C4763" s="89" t="n">
        <v>1128299</v>
      </c>
      <c r="D4763" s="90" t="n">
        <v>44343</v>
      </c>
      <c r="E4763" s="88" t="s">
        <v>18</v>
      </c>
      <c r="F4763" s="88" t="s">
        <v>134</v>
      </c>
      <c r="G4763" s="88" t="s">
        <v>71</v>
      </c>
      <c r="H4763" s="91" t="s">
        <v>24</v>
      </c>
      <c r="I4763" s="92" t="n">
        <v>46</v>
      </c>
      <c r="J4763" s="93" t="n">
        <v>136</v>
      </c>
      <c r="K4763" s="94" t="n">
        <f aca="false">I4763 * J4763</f>
        <v>6256</v>
      </c>
      <c r="L4763" s="94" t="n">
        <f aca="false">K4763 *M4763</f>
        <v>2627.52</v>
      </c>
      <c r="M4763" s="95" t="n">
        <v>0.42</v>
      </c>
      <c r="N4763" s="88" t="s">
        <v>31</v>
      </c>
      <c r="O4763" s="91" t="s">
        <v>218</v>
      </c>
      <c r="P4763" s="0" t="str">
        <f aca="false">RIGHT(H4763,LEN(H4763) - FIND(" ", H4763))</f>
        <v>Athletic Footwear</v>
      </c>
    </row>
    <row r="4764" customFormat="false" ht="14.25" hidden="false" customHeight="true" outlineLevel="0" collapsed="false">
      <c r="B4764" s="88" t="s">
        <v>22</v>
      </c>
      <c r="C4764" s="89" t="n">
        <v>1128299</v>
      </c>
      <c r="D4764" s="90" t="n">
        <v>44343</v>
      </c>
      <c r="E4764" s="88" t="s">
        <v>18</v>
      </c>
      <c r="F4764" s="88" t="s">
        <v>134</v>
      </c>
      <c r="G4764" s="88" t="s">
        <v>71</v>
      </c>
      <c r="H4764" s="91" t="s">
        <v>48</v>
      </c>
      <c r="I4764" s="92" t="n">
        <v>46</v>
      </c>
      <c r="J4764" s="93" t="n">
        <v>135</v>
      </c>
      <c r="K4764" s="94" t="n">
        <f aca="false">I4764 * J4764</f>
        <v>6210</v>
      </c>
      <c r="L4764" s="94" t="n">
        <f aca="false">K4764 *M4764</f>
        <v>2546.1</v>
      </c>
      <c r="M4764" s="95" t="n">
        <v>0.41</v>
      </c>
      <c r="N4764" s="88" t="s">
        <v>31</v>
      </c>
      <c r="O4764" s="91" t="s">
        <v>219</v>
      </c>
      <c r="P4764" s="0" t="str">
        <f aca="false">RIGHT(H4764,LEN(H4764) - FIND(" ", H4764))</f>
        <v>Street Footwear</v>
      </c>
    </row>
    <row r="4765" customFormat="false" ht="14.25" hidden="false" customHeight="true" outlineLevel="0" collapsed="false">
      <c r="B4765" s="88" t="s">
        <v>22</v>
      </c>
      <c r="C4765" s="89" t="n">
        <v>1128299</v>
      </c>
      <c r="D4765" s="90" t="n">
        <v>44343</v>
      </c>
      <c r="E4765" s="88" t="s">
        <v>18</v>
      </c>
      <c r="F4765" s="88" t="s">
        <v>134</v>
      </c>
      <c r="G4765" s="88" t="s">
        <v>71</v>
      </c>
      <c r="H4765" s="91" t="s">
        <v>44</v>
      </c>
      <c r="I4765" s="92" t="n">
        <v>43</v>
      </c>
      <c r="J4765" s="93" t="n">
        <v>109</v>
      </c>
      <c r="K4765" s="94" t="n">
        <f aca="false">I4765 * J4765</f>
        <v>4687</v>
      </c>
      <c r="L4765" s="94" t="n">
        <f aca="false">K4765 *M4765</f>
        <v>1921.67</v>
      </c>
      <c r="M4765" s="95" t="n">
        <v>0.41</v>
      </c>
      <c r="N4765" s="88" t="s">
        <v>31</v>
      </c>
      <c r="O4765" s="91" t="s">
        <v>219</v>
      </c>
      <c r="P4765" s="0" t="str">
        <f aca="false">RIGHT(H4765,LEN(H4765) - FIND(" ", H4765))</f>
        <v>Athletic Footwear</v>
      </c>
    </row>
    <row r="4766" customFormat="false" ht="14.25" hidden="false" customHeight="true" outlineLevel="0" collapsed="false">
      <c r="B4766" s="88" t="s">
        <v>22</v>
      </c>
      <c r="C4766" s="89" t="n">
        <v>1128299</v>
      </c>
      <c r="D4766" s="90" t="n">
        <v>44343</v>
      </c>
      <c r="E4766" s="88" t="s">
        <v>18</v>
      </c>
      <c r="F4766" s="88" t="s">
        <v>134</v>
      </c>
      <c r="G4766" s="88" t="s">
        <v>71</v>
      </c>
      <c r="H4766" s="91" t="s">
        <v>16</v>
      </c>
      <c r="I4766" s="92" t="n">
        <v>45</v>
      </c>
      <c r="J4766" s="93" t="n">
        <v>78</v>
      </c>
      <c r="K4766" s="94" t="n">
        <f aca="false">I4766 * J4766</f>
        <v>3510</v>
      </c>
      <c r="L4766" s="94" t="n">
        <f aca="false">K4766 *M4766</f>
        <v>1228.5</v>
      </c>
      <c r="M4766" s="95" t="n">
        <v>0.35</v>
      </c>
      <c r="N4766" s="88" t="s">
        <v>31</v>
      </c>
      <c r="O4766" s="91" t="s">
        <v>218</v>
      </c>
      <c r="P4766" s="0" t="str">
        <f aca="false">RIGHT(H4766,LEN(H4766) - FIND(" ", H4766))</f>
        <v>Apparel</v>
      </c>
    </row>
    <row r="4767" customFormat="false" ht="14.25" hidden="false" customHeight="true" outlineLevel="0" collapsed="false">
      <c r="B4767" s="88" t="s">
        <v>22</v>
      </c>
      <c r="C4767" s="89" t="n">
        <v>1128299</v>
      </c>
      <c r="D4767" s="90" t="n">
        <v>44343</v>
      </c>
      <c r="E4767" s="88" t="s">
        <v>18</v>
      </c>
      <c r="F4767" s="88" t="s">
        <v>134</v>
      </c>
      <c r="G4767" s="88" t="s">
        <v>71</v>
      </c>
      <c r="H4767" s="91" t="s">
        <v>38</v>
      </c>
      <c r="I4767" s="92" t="n">
        <v>56</v>
      </c>
      <c r="J4767" s="93" t="n">
        <v>132</v>
      </c>
      <c r="K4767" s="94" t="n">
        <f aca="false">I4767 * J4767</f>
        <v>7392</v>
      </c>
      <c r="L4767" s="94" t="n">
        <f aca="false">K4767 *M4767</f>
        <v>2143.68</v>
      </c>
      <c r="M4767" s="95" t="n">
        <v>0.29</v>
      </c>
      <c r="N4767" s="88" t="s">
        <v>31</v>
      </c>
      <c r="O4767" s="91" t="s">
        <v>219</v>
      </c>
      <c r="P4767" s="0" t="str">
        <f aca="false">RIGHT(H4767,LEN(H4767) - FIND(" ", H4767))</f>
        <v>Apparel</v>
      </c>
    </row>
    <row r="4768" customFormat="false" ht="14.25" hidden="false" customHeight="true" outlineLevel="0" collapsed="false">
      <c r="B4768" s="88" t="s">
        <v>22</v>
      </c>
      <c r="C4768" s="89" t="n">
        <v>1189833</v>
      </c>
      <c r="D4768" s="90" t="n">
        <v>44344</v>
      </c>
      <c r="E4768" s="88" t="s">
        <v>18</v>
      </c>
      <c r="F4768" s="88" t="s">
        <v>19</v>
      </c>
      <c r="G4768" s="88" t="s">
        <v>129</v>
      </c>
      <c r="H4768" s="91" t="s">
        <v>44</v>
      </c>
      <c r="I4768" s="92" t="n">
        <v>50</v>
      </c>
      <c r="J4768" s="93" t="n">
        <v>700</v>
      </c>
      <c r="K4768" s="94" t="n">
        <f aca="false">I4768 * J4768</f>
        <v>35000</v>
      </c>
      <c r="L4768" s="94" t="n">
        <f aca="false">K4768 *M4768</f>
        <v>12250</v>
      </c>
      <c r="M4768" s="95" t="n">
        <v>0.35</v>
      </c>
      <c r="N4768" s="88" t="s">
        <v>31</v>
      </c>
      <c r="O4768" s="91" t="s">
        <v>219</v>
      </c>
      <c r="P4768" s="0" t="str">
        <f aca="false">RIGHT(H4768,LEN(H4768) - FIND(" ", H4768))</f>
        <v>Athletic Footwear</v>
      </c>
    </row>
    <row r="4769" customFormat="false" ht="14.25" hidden="false" customHeight="true" outlineLevel="0" collapsed="false">
      <c r="B4769" s="88" t="s">
        <v>13</v>
      </c>
      <c r="C4769" s="89" t="n">
        <v>1185732</v>
      </c>
      <c r="D4769" s="90" t="n">
        <v>44344</v>
      </c>
      <c r="E4769" s="88" t="s">
        <v>29</v>
      </c>
      <c r="F4769" s="88" t="s">
        <v>128</v>
      </c>
      <c r="G4769" s="88" t="s">
        <v>144</v>
      </c>
      <c r="H4769" s="91" t="s">
        <v>24</v>
      </c>
      <c r="I4769" s="92" t="n">
        <v>35</v>
      </c>
      <c r="J4769" s="93" t="n">
        <v>125</v>
      </c>
      <c r="K4769" s="94" t="n">
        <f aca="false">I4769 * J4769</f>
        <v>4375</v>
      </c>
      <c r="L4769" s="94" t="n">
        <f aca="false">K4769 *M4769</f>
        <v>1531.25</v>
      </c>
      <c r="M4769" s="95" t="n">
        <v>0.35</v>
      </c>
      <c r="N4769" s="88" t="s">
        <v>31</v>
      </c>
      <c r="O4769" s="91" t="s">
        <v>218</v>
      </c>
      <c r="P4769" s="0" t="str">
        <f aca="false">RIGHT(H4769,LEN(H4769) - FIND(" ", H4769))</f>
        <v>Athletic Footwear</v>
      </c>
    </row>
    <row r="4770" customFormat="false" ht="14.25" hidden="false" customHeight="true" outlineLevel="0" collapsed="false">
      <c r="B4770" s="88" t="s">
        <v>22</v>
      </c>
      <c r="C4770" s="89" t="n">
        <v>1189833</v>
      </c>
      <c r="D4770" s="90" t="n">
        <v>44344</v>
      </c>
      <c r="E4770" s="88" t="s">
        <v>18</v>
      </c>
      <c r="F4770" s="88" t="s">
        <v>19</v>
      </c>
      <c r="G4770" s="88" t="s">
        <v>129</v>
      </c>
      <c r="H4770" s="91" t="s">
        <v>44</v>
      </c>
      <c r="I4770" s="92" t="n">
        <v>49</v>
      </c>
      <c r="J4770" s="93" t="n">
        <v>210</v>
      </c>
      <c r="K4770" s="94" t="n">
        <f aca="false">I4770 * J4770</f>
        <v>10290</v>
      </c>
      <c r="L4770" s="94" t="n">
        <f aca="false">K4770 *M4770</f>
        <v>5145</v>
      </c>
      <c r="M4770" s="95" t="n">
        <v>0.5</v>
      </c>
      <c r="N4770" s="88" t="s">
        <v>23</v>
      </c>
      <c r="O4770" s="91" t="s">
        <v>219</v>
      </c>
      <c r="P4770" s="0" t="str">
        <f aca="false">RIGHT(H4770,LEN(H4770) - FIND(" ", H4770))</f>
        <v>Athletic Footwear</v>
      </c>
    </row>
    <row r="4771" customFormat="false" ht="14.25" hidden="false" customHeight="true" outlineLevel="0" collapsed="false">
      <c r="B4771" s="88" t="s">
        <v>13</v>
      </c>
      <c r="C4771" s="89" t="n">
        <v>1185732</v>
      </c>
      <c r="D4771" s="90" t="n">
        <v>44344</v>
      </c>
      <c r="E4771" s="88" t="s">
        <v>29</v>
      </c>
      <c r="F4771" s="88" t="s">
        <v>128</v>
      </c>
      <c r="G4771" s="88" t="s">
        <v>144</v>
      </c>
      <c r="H4771" s="91" t="s">
        <v>24</v>
      </c>
      <c r="I4771" s="92" t="n">
        <v>33</v>
      </c>
      <c r="J4771" s="93" t="n">
        <v>38</v>
      </c>
      <c r="K4771" s="94" t="n">
        <f aca="false">I4771 * J4771</f>
        <v>1254</v>
      </c>
      <c r="L4771" s="94" t="n">
        <f aca="false">K4771 *M4771</f>
        <v>627</v>
      </c>
      <c r="M4771" s="95" t="n">
        <v>0.5</v>
      </c>
      <c r="N4771" s="88" t="s">
        <v>23</v>
      </c>
      <c r="O4771" s="91" t="s">
        <v>218</v>
      </c>
      <c r="P4771" s="0" t="str">
        <f aca="false">RIGHT(H4771,LEN(H4771) - FIND(" ", H4771))</f>
        <v>Athletic Footwear</v>
      </c>
    </row>
    <row r="4772" customFormat="false" ht="14.25" hidden="false" customHeight="true" outlineLevel="0" collapsed="false">
      <c r="B4772" s="88" t="s">
        <v>22</v>
      </c>
      <c r="C4772" s="89" t="n">
        <v>1189833</v>
      </c>
      <c r="D4772" s="90" t="n">
        <v>44344</v>
      </c>
      <c r="E4772" s="88" t="s">
        <v>18</v>
      </c>
      <c r="F4772" s="88" t="s">
        <v>19</v>
      </c>
      <c r="G4772" s="88" t="s">
        <v>129</v>
      </c>
      <c r="H4772" s="91" t="s">
        <v>44</v>
      </c>
      <c r="I4772" s="92" t="n">
        <v>35</v>
      </c>
      <c r="J4772" s="93" t="n">
        <v>224</v>
      </c>
      <c r="K4772" s="94" t="n">
        <f aca="false">I4772 * J4772</f>
        <v>7840</v>
      </c>
      <c r="L4772" s="94" t="n">
        <f aca="false">K4772 *M4772</f>
        <v>3136</v>
      </c>
      <c r="M4772" s="95" t="n">
        <v>0.4</v>
      </c>
      <c r="N4772" s="88" t="s">
        <v>31</v>
      </c>
      <c r="O4772" s="91" t="s">
        <v>219</v>
      </c>
      <c r="P4772" s="0" t="str">
        <f aca="false">RIGHT(H4772,LEN(H4772) - FIND(" ", H4772))</f>
        <v>Athletic Footwear</v>
      </c>
    </row>
    <row r="4773" customFormat="false" ht="14.25" hidden="false" customHeight="true" outlineLevel="0" collapsed="false">
      <c r="B4773" s="88" t="s">
        <v>22</v>
      </c>
      <c r="C4773" s="89" t="n">
        <v>1189833</v>
      </c>
      <c r="D4773" s="90" t="n">
        <v>44345</v>
      </c>
      <c r="E4773" s="88" t="s">
        <v>18</v>
      </c>
      <c r="F4773" s="88" t="s">
        <v>19</v>
      </c>
      <c r="G4773" s="88" t="s">
        <v>129</v>
      </c>
      <c r="H4773" s="91" t="s">
        <v>16</v>
      </c>
      <c r="I4773" s="92" t="n">
        <v>60</v>
      </c>
      <c r="J4773" s="93" t="n">
        <v>625</v>
      </c>
      <c r="K4773" s="94" t="n">
        <f aca="false">I4773 * J4773</f>
        <v>37500</v>
      </c>
      <c r="L4773" s="94" t="n">
        <f aca="false">K4773 *M4773</f>
        <v>20625</v>
      </c>
      <c r="M4773" s="95" t="n">
        <v>0.55</v>
      </c>
      <c r="N4773" s="88" t="s">
        <v>31</v>
      </c>
      <c r="O4773" s="91" t="s">
        <v>218</v>
      </c>
      <c r="P4773" s="0" t="str">
        <f aca="false">RIGHT(H4773,LEN(H4773) - FIND(" ", H4773))</f>
        <v>Apparel</v>
      </c>
    </row>
    <row r="4774" customFormat="false" ht="14.25" hidden="false" customHeight="true" outlineLevel="0" collapsed="false">
      <c r="B4774" s="88" t="s">
        <v>13</v>
      </c>
      <c r="C4774" s="89" t="n">
        <v>1185732</v>
      </c>
      <c r="D4774" s="90" t="n">
        <v>44345</v>
      </c>
      <c r="E4774" s="88" t="s">
        <v>29</v>
      </c>
      <c r="F4774" s="88" t="s">
        <v>128</v>
      </c>
      <c r="G4774" s="88" t="s">
        <v>144</v>
      </c>
      <c r="H4774" s="91" t="s">
        <v>48</v>
      </c>
      <c r="I4774" s="92" t="n">
        <v>25</v>
      </c>
      <c r="J4774" s="93" t="n">
        <v>175</v>
      </c>
      <c r="K4774" s="94" t="n">
        <f aca="false">I4774 * J4774</f>
        <v>4375</v>
      </c>
      <c r="L4774" s="94" t="n">
        <f aca="false">K4774 *M4774</f>
        <v>1531.25</v>
      </c>
      <c r="M4774" s="95" t="n">
        <v>0.35</v>
      </c>
      <c r="N4774" s="88" t="s">
        <v>31</v>
      </c>
      <c r="O4774" s="91" t="s">
        <v>219</v>
      </c>
      <c r="P4774" s="0" t="str">
        <f aca="false">RIGHT(H4774,LEN(H4774) - FIND(" ", H4774))</f>
        <v>Street Footwear</v>
      </c>
    </row>
    <row r="4775" customFormat="false" ht="14.25" hidden="false" customHeight="true" outlineLevel="0" collapsed="false">
      <c r="B4775" s="88" t="s">
        <v>22</v>
      </c>
      <c r="C4775" s="89" t="n">
        <v>1189833</v>
      </c>
      <c r="D4775" s="90" t="n">
        <v>44345</v>
      </c>
      <c r="E4775" s="88" t="s">
        <v>18</v>
      </c>
      <c r="F4775" s="88" t="s">
        <v>19</v>
      </c>
      <c r="G4775" s="88" t="s">
        <v>129</v>
      </c>
      <c r="H4775" s="91" t="s">
        <v>16</v>
      </c>
      <c r="I4775" s="92" t="n">
        <v>55</v>
      </c>
      <c r="J4775" s="93" t="n">
        <v>156</v>
      </c>
      <c r="K4775" s="94" t="n">
        <f aca="false">I4775 * J4775</f>
        <v>8580</v>
      </c>
      <c r="L4775" s="94" t="n">
        <f aca="false">K4775 *M4775</f>
        <v>5577</v>
      </c>
      <c r="M4775" s="95" t="n">
        <v>0.65</v>
      </c>
      <c r="N4775" s="88" t="s">
        <v>23</v>
      </c>
      <c r="O4775" s="91" t="s">
        <v>218</v>
      </c>
      <c r="P4775" s="0" t="str">
        <f aca="false">RIGHT(H4775,LEN(H4775) - FIND(" ", H4775))</f>
        <v>Apparel</v>
      </c>
    </row>
    <row r="4776" customFormat="false" ht="14.25" hidden="false" customHeight="true" outlineLevel="0" collapsed="false">
      <c r="B4776" s="88" t="s">
        <v>13</v>
      </c>
      <c r="C4776" s="89" t="n">
        <v>1185732</v>
      </c>
      <c r="D4776" s="90" t="n">
        <v>44345</v>
      </c>
      <c r="E4776" s="88" t="s">
        <v>29</v>
      </c>
      <c r="F4776" s="88" t="s">
        <v>128</v>
      </c>
      <c r="G4776" s="88" t="s">
        <v>144</v>
      </c>
      <c r="H4776" s="91" t="s">
        <v>48</v>
      </c>
      <c r="I4776" s="92" t="n">
        <v>23</v>
      </c>
      <c r="J4776" s="93" t="n">
        <v>47</v>
      </c>
      <c r="K4776" s="94" t="n">
        <f aca="false">I4776 * J4776</f>
        <v>1081</v>
      </c>
      <c r="L4776" s="94" t="n">
        <f aca="false">K4776 *M4776</f>
        <v>540.5</v>
      </c>
      <c r="M4776" s="95" t="n">
        <v>0.5</v>
      </c>
      <c r="N4776" s="88" t="s">
        <v>23</v>
      </c>
      <c r="O4776" s="91" t="s">
        <v>219</v>
      </c>
      <c r="P4776" s="0" t="str">
        <f aca="false">RIGHT(H4776,LEN(H4776) - FIND(" ", H4776))</f>
        <v>Street Footwear</v>
      </c>
    </row>
    <row r="4777" customFormat="false" ht="14.25" hidden="false" customHeight="true" outlineLevel="0" collapsed="false">
      <c r="B4777" s="88" t="s">
        <v>22</v>
      </c>
      <c r="C4777" s="89" t="n">
        <v>1189833</v>
      </c>
      <c r="D4777" s="90" t="n">
        <v>44345</v>
      </c>
      <c r="E4777" s="88" t="s">
        <v>18</v>
      </c>
      <c r="F4777" s="88" t="s">
        <v>19</v>
      </c>
      <c r="G4777" s="88" t="s">
        <v>129</v>
      </c>
      <c r="H4777" s="91" t="s">
        <v>16</v>
      </c>
      <c r="I4777" s="92" t="n">
        <v>43</v>
      </c>
      <c r="J4777" s="93" t="n">
        <v>219</v>
      </c>
      <c r="K4777" s="94" t="n">
        <f aca="false">I4777 * J4777</f>
        <v>9417</v>
      </c>
      <c r="L4777" s="94" t="n">
        <f aca="false">K4777 *M4777</f>
        <v>5838.54</v>
      </c>
      <c r="M4777" s="95" t="n">
        <v>0.62</v>
      </c>
      <c r="N4777" s="88" t="s">
        <v>31</v>
      </c>
      <c r="O4777" s="91" t="s">
        <v>218</v>
      </c>
      <c r="P4777" s="0" t="str">
        <f aca="false">RIGHT(H4777,LEN(H4777) - FIND(" ", H4777))</f>
        <v>Apparel</v>
      </c>
    </row>
    <row r="4778" customFormat="false" ht="14.25" hidden="false" customHeight="true" outlineLevel="0" collapsed="false">
      <c r="B4778" s="88" t="s">
        <v>22</v>
      </c>
      <c r="C4778" s="89" t="n">
        <v>1189833</v>
      </c>
      <c r="D4778" s="90" t="n">
        <v>44346</v>
      </c>
      <c r="E4778" s="88" t="s">
        <v>18</v>
      </c>
      <c r="F4778" s="88" t="s">
        <v>19</v>
      </c>
      <c r="G4778" s="88" t="s">
        <v>129</v>
      </c>
      <c r="H4778" s="91" t="s">
        <v>38</v>
      </c>
      <c r="I4778" s="92" t="n">
        <v>65</v>
      </c>
      <c r="J4778" s="93" t="n">
        <v>725</v>
      </c>
      <c r="K4778" s="94" t="n">
        <f aca="false">I4778 * J4778</f>
        <v>47125</v>
      </c>
      <c r="L4778" s="94" t="n">
        <f aca="false">K4778 *M4778</f>
        <v>9425</v>
      </c>
      <c r="M4778" s="95" t="n">
        <v>0.2</v>
      </c>
      <c r="N4778" s="88" t="s">
        <v>31</v>
      </c>
      <c r="O4778" s="91" t="s">
        <v>219</v>
      </c>
      <c r="P4778" s="0" t="str">
        <f aca="false">RIGHT(H4778,LEN(H4778) - FIND(" ", H4778))</f>
        <v>Apparel</v>
      </c>
    </row>
    <row r="4779" customFormat="false" ht="14.25" hidden="false" customHeight="true" outlineLevel="0" collapsed="false">
      <c r="B4779" s="88" t="s">
        <v>13</v>
      </c>
      <c r="C4779" s="89" t="n">
        <v>1185732</v>
      </c>
      <c r="D4779" s="90" t="n">
        <v>44346</v>
      </c>
      <c r="E4779" s="88" t="s">
        <v>29</v>
      </c>
      <c r="F4779" s="88" t="s">
        <v>128</v>
      </c>
      <c r="G4779" s="88" t="s">
        <v>144</v>
      </c>
      <c r="H4779" s="91" t="s">
        <v>44</v>
      </c>
      <c r="I4779" s="92" t="n">
        <v>30</v>
      </c>
      <c r="J4779" s="93" t="n">
        <v>50</v>
      </c>
      <c r="K4779" s="94" t="n">
        <f aca="false">I4779 * J4779</f>
        <v>1500</v>
      </c>
      <c r="L4779" s="94" t="n">
        <f aca="false">K4779 *M4779</f>
        <v>600</v>
      </c>
      <c r="M4779" s="95" t="n">
        <v>0.4</v>
      </c>
      <c r="N4779" s="88" t="s">
        <v>31</v>
      </c>
      <c r="O4779" s="91" t="s">
        <v>219</v>
      </c>
      <c r="P4779" s="0" t="str">
        <f aca="false">RIGHT(H4779,LEN(H4779) - FIND(" ", H4779))</f>
        <v>Athletic Footwear</v>
      </c>
    </row>
    <row r="4780" customFormat="false" ht="14.25" hidden="false" customHeight="true" outlineLevel="0" collapsed="false">
      <c r="B4780" s="88" t="s">
        <v>22</v>
      </c>
      <c r="C4780" s="89" t="n">
        <v>1189833</v>
      </c>
      <c r="D4780" s="90" t="n">
        <v>44346</v>
      </c>
      <c r="E4780" s="88" t="s">
        <v>18</v>
      </c>
      <c r="F4780" s="88" t="s">
        <v>19</v>
      </c>
      <c r="G4780" s="88" t="s">
        <v>129</v>
      </c>
      <c r="H4780" s="91" t="s">
        <v>38</v>
      </c>
      <c r="I4780" s="92" t="n">
        <v>59</v>
      </c>
      <c r="J4780" s="93" t="n">
        <v>196</v>
      </c>
      <c r="K4780" s="94" t="n">
        <f aca="false">I4780 * J4780</f>
        <v>11564</v>
      </c>
      <c r="L4780" s="94" t="n">
        <f aca="false">K4780 *M4780</f>
        <v>4047.4</v>
      </c>
      <c r="M4780" s="95" t="n">
        <v>0.35</v>
      </c>
      <c r="N4780" s="88" t="s">
        <v>23</v>
      </c>
      <c r="O4780" s="91" t="s">
        <v>219</v>
      </c>
      <c r="P4780" s="0" t="str">
        <f aca="false">RIGHT(H4780,LEN(H4780) - FIND(" ", H4780))</f>
        <v>Apparel</v>
      </c>
    </row>
    <row r="4781" customFormat="false" ht="14.25" hidden="false" customHeight="true" outlineLevel="0" collapsed="false">
      <c r="B4781" s="88" t="s">
        <v>13</v>
      </c>
      <c r="C4781" s="89" t="n">
        <v>1185732</v>
      </c>
      <c r="D4781" s="90" t="n">
        <v>44346</v>
      </c>
      <c r="E4781" s="88" t="s">
        <v>29</v>
      </c>
      <c r="F4781" s="88" t="s">
        <v>128</v>
      </c>
      <c r="G4781" s="88" t="s">
        <v>144</v>
      </c>
      <c r="H4781" s="91" t="s">
        <v>44</v>
      </c>
      <c r="I4781" s="92" t="n">
        <v>29</v>
      </c>
      <c r="J4781" s="93" t="n">
        <v>14</v>
      </c>
      <c r="K4781" s="94" t="n">
        <f aca="false">I4781 * J4781</f>
        <v>406</v>
      </c>
      <c r="L4781" s="94" t="n">
        <f aca="false">K4781 *M4781</f>
        <v>203</v>
      </c>
      <c r="M4781" s="95" t="n">
        <v>0.5</v>
      </c>
      <c r="N4781" s="88" t="s">
        <v>23</v>
      </c>
      <c r="O4781" s="91" t="s">
        <v>219</v>
      </c>
      <c r="P4781" s="0" t="str">
        <f aca="false">RIGHT(H4781,LEN(H4781) - FIND(" ", H4781))</f>
        <v>Athletic Footwear</v>
      </c>
    </row>
    <row r="4782" customFormat="false" ht="14.25" hidden="false" customHeight="true" outlineLevel="0" collapsed="false">
      <c r="B4782" s="88" t="s">
        <v>22</v>
      </c>
      <c r="C4782" s="89" t="n">
        <v>1189833</v>
      </c>
      <c r="D4782" s="90" t="n">
        <v>44346</v>
      </c>
      <c r="E4782" s="88" t="s">
        <v>18</v>
      </c>
      <c r="F4782" s="88" t="s">
        <v>19</v>
      </c>
      <c r="G4782" s="88" t="s">
        <v>129</v>
      </c>
      <c r="H4782" s="91" t="s">
        <v>38</v>
      </c>
      <c r="I4782" s="92" t="n">
        <v>44</v>
      </c>
      <c r="J4782" s="93" t="n">
        <v>232</v>
      </c>
      <c r="K4782" s="94" t="n">
        <f aca="false">I4782 * J4782</f>
        <v>10208</v>
      </c>
      <c r="L4782" s="94" t="n">
        <f aca="false">K4782 *M4782</f>
        <v>2552</v>
      </c>
      <c r="M4782" s="95" t="n">
        <v>0.25</v>
      </c>
      <c r="N4782" s="88" t="s">
        <v>31</v>
      </c>
      <c r="O4782" s="91" t="s">
        <v>219</v>
      </c>
      <c r="P4782" s="0" t="str">
        <f aca="false">RIGHT(H4782,LEN(H4782) - FIND(" ", H4782))</f>
        <v>Apparel</v>
      </c>
    </row>
    <row r="4783" customFormat="false" ht="14.25" hidden="false" customHeight="true" outlineLevel="0" collapsed="false">
      <c r="B4783" s="88" t="s">
        <v>13</v>
      </c>
      <c r="C4783" s="89" t="n">
        <v>1185732</v>
      </c>
      <c r="D4783" s="90" t="n">
        <v>44347</v>
      </c>
      <c r="E4783" s="88" t="s">
        <v>18</v>
      </c>
      <c r="F4783" s="88" t="s">
        <v>19</v>
      </c>
      <c r="G4783" s="88" t="s">
        <v>129</v>
      </c>
      <c r="H4783" s="91" t="s">
        <v>32</v>
      </c>
      <c r="I4783" s="92" t="n">
        <v>45</v>
      </c>
      <c r="J4783" s="93" t="n">
        <v>475</v>
      </c>
      <c r="K4783" s="94" t="n">
        <f aca="false">I4783 * J4783</f>
        <v>21375</v>
      </c>
      <c r="L4783" s="94" t="n">
        <f aca="false">K4783 *M4783</f>
        <v>8550</v>
      </c>
      <c r="M4783" s="95" t="n">
        <v>0.4</v>
      </c>
      <c r="N4783" s="88" t="s">
        <v>31</v>
      </c>
      <c r="O4783" s="91" t="s">
        <v>218</v>
      </c>
      <c r="P4783" s="0" t="str">
        <f aca="false">RIGHT(H4783,LEN(H4783) - FIND(" ", H4783))</f>
        <v>Street Footwear</v>
      </c>
    </row>
    <row r="4784" customFormat="false" ht="14.25" hidden="false" customHeight="true" outlineLevel="0" collapsed="false">
      <c r="B4784" s="88" t="s">
        <v>13</v>
      </c>
      <c r="C4784" s="89" t="n">
        <v>1185732</v>
      </c>
      <c r="D4784" s="90" t="n">
        <v>44347</v>
      </c>
      <c r="E4784" s="88" t="s">
        <v>29</v>
      </c>
      <c r="F4784" s="88" t="s">
        <v>128</v>
      </c>
      <c r="G4784" s="88" t="s">
        <v>144</v>
      </c>
      <c r="H4784" s="91" t="s">
        <v>16</v>
      </c>
      <c r="I4784" s="92" t="n">
        <v>45</v>
      </c>
      <c r="J4784" s="93" t="n">
        <v>125</v>
      </c>
      <c r="K4784" s="94" t="n">
        <f aca="false">I4784 * J4784</f>
        <v>5625</v>
      </c>
      <c r="L4784" s="94" t="n">
        <f aca="false">K4784 *M4784</f>
        <v>1968.75</v>
      </c>
      <c r="M4784" s="95" t="n">
        <v>0.35</v>
      </c>
      <c r="N4784" s="88" t="s">
        <v>31</v>
      </c>
      <c r="O4784" s="91" t="s">
        <v>218</v>
      </c>
      <c r="P4784" s="0" t="str">
        <f aca="false">RIGHT(H4784,LEN(H4784) - FIND(" ", H4784))</f>
        <v>Apparel</v>
      </c>
    </row>
    <row r="4785" customFormat="false" ht="14.25" hidden="false" customHeight="true" outlineLevel="0" collapsed="false">
      <c r="B4785" s="88" t="s">
        <v>13</v>
      </c>
      <c r="C4785" s="89" t="n">
        <v>1185732</v>
      </c>
      <c r="D4785" s="90" t="n">
        <v>44347</v>
      </c>
      <c r="E4785" s="88" t="s">
        <v>18</v>
      </c>
      <c r="F4785" s="88" t="s">
        <v>19</v>
      </c>
      <c r="G4785" s="88" t="s">
        <v>129</v>
      </c>
      <c r="H4785" s="91" t="s">
        <v>32</v>
      </c>
      <c r="I4785" s="92" t="n">
        <v>44</v>
      </c>
      <c r="J4785" s="93" t="n">
        <v>124</v>
      </c>
      <c r="K4785" s="94" t="n">
        <f aca="false">I4785 * J4785</f>
        <v>5456</v>
      </c>
      <c r="L4785" s="94" t="n">
        <f aca="false">K4785 *M4785</f>
        <v>2837.12</v>
      </c>
      <c r="M4785" s="95" t="n">
        <v>0.52</v>
      </c>
      <c r="N4785" s="88" t="s">
        <v>23</v>
      </c>
      <c r="O4785" s="91" t="s">
        <v>218</v>
      </c>
      <c r="P4785" s="0" t="str">
        <f aca="false">RIGHT(H4785,LEN(H4785) - FIND(" ", H4785))</f>
        <v>Street Footwear</v>
      </c>
    </row>
    <row r="4786" customFormat="false" ht="14.25" hidden="false" customHeight="true" outlineLevel="0" collapsed="false">
      <c r="B4786" s="88" t="s">
        <v>13</v>
      </c>
      <c r="C4786" s="89" t="n">
        <v>1185732</v>
      </c>
      <c r="D4786" s="90" t="n">
        <v>44347</v>
      </c>
      <c r="E4786" s="88" t="s">
        <v>29</v>
      </c>
      <c r="F4786" s="88" t="s">
        <v>128</v>
      </c>
      <c r="G4786" s="88" t="s">
        <v>144</v>
      </c>
      <c r="H4786" s="91" t="s">
        <v>16</v>
      </c>
      <c r="I4786" s="92" t="n">
        <v>41</v>
      </c>
      <c r="J4786" s="93" t="n">
        <v>31</v>
      </c>
      <c r="K4786" s="94" t="n">
        <f aca="false">I4786 * J4786</f>
        <v>1271</v>
      </c>
      <c r="L4786" s="94" t="n">
        <f aca="false">K4786 *M4786</f>
        <v>622.79</v>
      </c>
      <c r="M4786" s="95" t="n">
        <v>0.49</v>
      </c>
      <c r="N4786" s="88" t="s">
        <v>23</v>
      </c>
      <c r="O4786" s="91" t="s">
        <v>218</v>
      </c>
      <c r="P4786" s="0" t="str">
        <f aca="false">RIGHT(H4786,LEN(H4786) - FIND(" ", H4786))</f>
        <v>Apparel</v>
      </c>
    </row>
    <row r="4787" customFormat="false" ht="14.25" hidden="false" customHeight="true" outlineLevel="0" collapsed="false">
      <c r="B4787" s="88" t="s">
        <v>13</v>
      </c>
      <c r="C4787" s="89" t="n">
        <v>1185732</v>
      </c>
      <c r="D4787" s="90" t="n">
        <v>44347</v>
      </c>
      <c r="E4787" s="88" t="s">
        <v>18</v>
      </c>
      <c r="F4787" s="88" t="s">
        <v>19</v>
      </c>
      <c r="G4787" s="88" t="s">
        <v>129</v>
      </c>
      <c r="H4787" s="91" t="s">
        <v>32</v>
      </c>
      <c r="I4787" s="92" t="n">
        <v>36</v>
      </c>
      <c r="J4787" s="93" t="n">
        <v>147</v>
      </c>
      <c r="K4787" s="94" t="n">
        <f aca="false">I4787 * J4787</f>
        <v>5292</v>
      </c>
      <c r="L4787" s="94" t="n">
        <f aca="false">K4787 *M4787</f>
        <v>2381.4</v>
      </c>
      <c r="M4787" s="95" t="n">
        <v>0.45</v>
      </c>
      <c r="N4787" s="88" t="s">
        <v>31</v>
      </c>
      <c r="O4787" s="91" t="s">
        <v>218</v>
      </c>
      <c r="P4787" s="0" t="str">
        <f aca="false">RIGHT(H4787,LEN(H4787) - FIND(" ", H4787))</f>
        <v>Street Footwear</v>
      </c>
    </row>
    <row r="4788" customFormat="false" ht="14.25" hidden="false" customHeight="true" outlineLevel="0" collapsed="false">
      <c r="B4788" s="88" t="s">
        <v>13</v>
      </c>
      <c r="C4788" s="89" t="n">
        <v>1185732</v>
      </c>
      <c r="D4788" s="90" t="n">
        <v>44348</v>
      </c>
      <c r="E4788" s="88" t="s">
        <v>18</v>
      </c>
      <c r="F4788" s="88" t="s">
        <v>19</v>
      </c>
      <c r="G4788" s="88" t="s">
        <v>129</v>
      </c>
      <c r="H4788" s="91" t="s">
        <v>24</v>
      </c>
      <c r="I4788" s="92" t="n">
        <v>45</v>
      </c>
      <c r="J4788" s="93" t="n">
        <v>275</v>
      </c>
      <c r="K4788" s="94" t="n">
        <f aca="false">I4788 * J4788</f>
        <v>12375</v>
      </c>
      <c r="L4788" s="94" t="n">
        <f aca="false">K4788 *M4788</f>
        <v>4331.25</v>
      </c>
      <c r="M4788" s="95" t="n">
        <v>0.35</v>
      </c>
      <c r="N4788" s="88" t="s">
        <v>31</v>
      </c>
      <c r="O4788" s="91" t="s">
        <v>218</v>
      </c>
      <c r="P4788" s="0" t="str">
        <f aca="false">RIGHT(H4788,LEN(H4788) - FIND(" ", H4788))</f>
        <v>Athletic Footwear</v>
      </c>
    </row>
    <row r="4789" customFormat="false" ht="14.25" hidden="false" customHeight="true" outlineLevel="0" collapsed="false">
      <c r="B4789" s="88" t="s">
        <v>13</v>
      </c>
      <c r="C4789" s="89" t="n">
        <v>1185732</v>
      </c>
      <c r="D4789" s="90" t="n">
        <v>44348</v>
      </c>
      <c r="E4789" s="88" t="s">
        <v>29</v>
      </c>
      <c r="F4789" s="88" t="s">
        <v>128</v>
      </c>
      <c r="G4789" s="88" t="s">
        <v>144</v>
      </c>
      <c r="H4789" s="91" t="s">
        <v>38</v>
      </c>
      <c r="I4789" s="92" t="n">
        <v>35</v>
      </c>
      <c r="J4789" s="93" t="n">
        <v>200</v>
      </c>
      <c r="K4789" s="94" t="n">
        <f aca="false">I4789 * J4789</f>
        <v>7000</v>
      </c>
      <c r="L4789" s="94" t="n">
        <f aca="false">K4789 *M4789</f>
        <v>3500</v>
      </c>
      <c r="M4789" s="95" t="n">
        <v>0.5</v>
      </c>
      <c r="N4789" s="88" t="s">
        <v>31</v>
      </c>
      <c r="O4789" s="91" t="s">
        <v>219</v>
      </c>
      <c r="P4789" s="0" t="str">
        <f aca="false">RIGHT(H4789,LEN(H4789) - FIND(" ", H4789))</f>
        <v>Apparel</v>
      </c>
    </row>
    <row r="4790" customFormat="false" ht="14.25" hidden="false" customHeight="true" outlineLevel="0" collapsed="false">
      <c r="B4790" s="88" t="s">
        <v>13</v>
      </c>
      <c r="C4790" s="89" t="n">
        <v>1185732</v>
      </c>
      <c r="D4790" s="90" t="n">
        <v>44348</v>
      </c>
      <c r="E4790" s="88" t="s">
        <v>18</v>
      </c>
      <c r="F4790" s="88" t="s">
        <v>19</v>
      </c>
      <c r="G4790" s="88" t="s">
        <v>129</v>
      </c>
      <c r="H4790" s="91" t="s">
        <v>24</v>
      </c>
      <c r="I4790" s="92" t="n">
        <v>41</v>
      </c>
      <c r="J4790" s="93" t="n">
        <v>77</v>
      </c>
      <c r="K4790" s="94" t="n">
        <f aca="false">I4790 * J4790</f>
        <v>3157</v>
      </c>
      <c r="L4790" s="94" t="n">
        <f aca="false">K4790 *M4790</f>
        <v>1452.22</v>
      </c>
      <c r="M4790" s="95" t="n">
        <v>0.46</v>
      </c>
      <c r="N4790" s="88" t="s">
        <v>23</v>
      </c>
      <c r="O4790" s="91" t="s">
        <v>218</v>
      </c>
      <c r="P4790" s="0" t="str">
        <f aca="false">RIGHT(H4790,LEN(H4790) - FIND(" ", H4790))</f>
        <v>Athletic Footwear</v>
      </c>
    </row>
    <row r="4791" customFormat="false" ht="14.25" hidden="false" customHeight="true" outlineLevel="0" collapsed="false">
      <c r="B4791" s="88" t="s">
        <v>13</v>
      </c>
      <c r="C4791" s="89" t="n">
        <v>1185732</v>
      </c>
      <c r="D4791" s="90" t="n">
        <v>44348</v>
      </c>
      <c r="E4791" s="88" t="s">
        <v>29</v>
      </c>
      <c r="F4791" s="88" t="s">
        <v>128</v>
      </c>
      <c r="G4791" s="88" t="s">
        <v>144</v>
      </c>
      <c r="H4791" s="91" t="s">
        <v>38</v>
      </c>
      <c r="I4791" s="92" t="n">
        <v>32</v>
      </c>
      <c r="J4791" s="93" t="n">
        <v>60</v>
      </c>
      <c r="K4791" s="94" t="n">
        <f aca="false">I4791 * J4791</f>
        <v>1920</v>
      </c>
      <c r="L4791" s="94" t="n">
        <f aca="false">K4791 *M4791</f>
        <v>1190.4</v>
      </c>
      <c r="M4791" s="95" t="n">
        <v>0.62</v>
      </c>
      <c r="N4791" s="88" t="s">
        <v>23</v>
      </c>
      <c r="O4791" s="91" t="s">
        <v>219</v>
      </c>
      <c r="P4791" s="0" t="str">
        <f aca="false">RIGHT(H4791,LEN(H4791) - FIND(" ", H4791))</f>
        <v>Apparel</v>
      </c>
    </row>
    <row r="4792" customFormat="false" ht="14.25" hidden="false" customHeight="true" outlineLevel="0" collapsed="false">
      <c r="B4792" s="88" t="s">
        <v>13</v>
      </c>
      <c r="C4792" s="89" t="n">
        <v>1185732</v>
      </c>
      <c r="D4792" s="90" t="n">
        <v>44348</v>
      </c>
      <c r="E4792" s="88" t="s">
        <v>18</v>
      </c>
      <c r="F4792" s="88" t="s">
        <v>19</v>
      </c>
      <c r="G4792" s="88" t="s">
        <v>129</v>
      </c>
      <c r="H4792" s="91" t="s">
        <v>24</v>
      </c>
      <c r="I4792" s="92" t="n">
        <v>31</v>
      </c>
      <c r="J4792" s="93" t="n">
        <v>91</v>
      </c>
      <c r="K4792" s="94" t="n">
        <f aca="false">I4792 * J4792</f>
        <v>2821</v>
      </c>
      <c r="L4792" s="94" t="n">
        <f aca="false">K4792 *M4792</f>
        <v>1156.61</v>
      </c>
      <c r="M4792" s="95" t="n">
        <v>0.41</v>
      </c>
      <c r="N4792" s="88" t="s">
        <v>31</v>
      </c>
      <c r="O4792" s="91" t="s">
        <v>218</v>
      </c>
      <c r="P4792" s="0" t="str">
        <f aca="false">RIGHT(H4792,LEN(H4792) - FIND(" ", H4792))</f>
        <v>Athletic Footwear</v>
      </c>
    </row>
    <row r="4793" customFormat="false" ht="14.25" hidden="false" customHeight="true" outlineLevel="0" collapsed="false">
      <c r="B4793" s="88" t="s">
        <v>13</v>
      </c>
      <c r="C4793" s="89" t="n">
        <v>1185732</v>
      </c>
      <c r="D4793" s="90" t="n">
        <v>44349</v>
      </c>
      <c r="E4793" s="88" t="s">
        <v>18</v>
      </c>
      <c r="F4793" s="88" t="s">
        <v>19</v>
      </c>
      <c r="G4793" s="88" t="s">
        <v>129</v>
      </c>
      <c r="H4793" s="91" t="s">
        <v>48</v>
      </c>
      <c r="I4793" s="92" t="n">
        <v>35</v>
      </c>
      <c r="J4793" s="93" t="n">
        <v>275</v>
      </c>
      <c r="K4793" s="94" t="n">
        <f aca="false">I4793 * J4793</f>
        <v>9625</v>
      </c>
      <c r="L4793" s="94" t="n">
        <f aca="false">K4793 *M4793</f>
        <v>3368.75</v>
      </c>
      <c r="M4793" s="95" t="n">
        <v>0.35</v>
      </c>
      <c r="N4793" s="88" t="s">
        <v>31</v>
      </c>
      <c r="O4793" s="91" t="s">
        <v>219</v>
      </c>
      <c r="P4793" s="0" t="str">
        <f aca="false">RIGHT(H4793,LEN(H4793) - FIND(" ", H4793))</f>
        <v>Street Footwear</v>
      </c>
    </row>
    <row r="4794" customFormat="false" ht="14.25" hidden="false" customHeight="true" outlineLevel="0" collapsed="false">
      <c r="B4794" s="88" t="s">
        <v>13</v>
      </c>
      <c r="C4794" s="89" t="n">
        <v>1185732</v>
      </c>
      <c r="D4794" s="90" t="n">
        <v>44349</v>
      </c>
      <c r="E4794" s="88" t="s">
        <v>29</v>
      </c>
      <c r="F4794" s="88" t="s">
        <v>128</v>
      </c>
      <c r="G4794" s="88" t="s">
        <v>144</v>
      </c>
      <c r="H4794" s="91" t="s">
        <v>32</v>
      </c>
      <c r="I4794" s="92" t="n">
        <v>40</v>
      </c>
      <c r="J4794" s="93" t="n">
        <v>420</v>
      </c>
      <c r="K4794" s="94" t="n">
        <f aca="false">I4794 * J4794</f>
        <v>16800</v>
      </c>
      <c r="L4794" s="94" t="n">
        <f aca="false">K4794 *M4794</f>
        <v>6720</v>
      </c>
      <c r="M4794" s="95" t="n">
        <v>0.4</v>
      </c>
      <c r="N4794" s="88" t="s">
        <v>31</v>
      </c>
      <c r="O4794" s="91" t="s">
        <v>218</v>
      </c>
      <c r="P4794" s="0" t="str">
        <f aca="false">RIGHT(H4794,LEN(H4794) - FIND(" ", H4794))</f>
        <v>Street Footwear</v>
      </c>
    </row>
    <row r="4795" customFormat="false" ht="14.25" hidden="false" customHeight="true" outlineLevel="0" collapsed="false">
      <c r="B4795" s="88" t="s">
        <v>13</v>
      </c>
      <c r="C4795" s="89" t="n">
        <v>1185732</v>
      </c>
      <c r="D4795" s="90" t="n">
        <v>44349</v>
      </c>
      <c r="E4795" s="88" t="s">
        <v>18</v>
      </c>
      <c r="F4795" s="88" t="s">
        <v>19</v>
      </c>
      <c r="G4795" s="88" t="s">
        <v>129</v>
      </c>
      <c r="H4795" s="91" t="s">
        <v>48</v>
      </c>
      <c r="I4795" s="92" t="n">
        <v>32</v>
      </c>
      <c r="J4795" s="93" t="n">
        <v>83</v>
      </c>
      <c r="K4795" s="94" t="n">
        <f aca="false">I4795 * J4795</f>
        <v>2656</v>
      </c>
      <c r="L4795" s="94" t="n">
        <f aca="false">K4795 *M4795</f>
        <v>1248.32</v>
      </c>
      <c r="M4795" s="95" t="n">
        <v>0.47</v>
      </c>
      <c r="N4795" s="88" t="s">
        <v>23</v>
      </c>
      <c r="O4795" s="91" t="s">
        <v>219</v>
      </c>
      <c r="P4795" s="0" t="str">
        <f aca="false">RIGHT(H4795,LEN(H4795) - FIND(" ", H4795))</f>
        <v>Street Footwear</v>
      </c>
    </row>
    <row r="4796" customFormat="false" ht="14.25" hidden="false" customHeight="true" outlineLevel="0" collapsed="false">
      <c r="B4796" s="88" t="s">
        <v>13</v>
      </c>
      <c r="C4796" s="89" t="n">
        <v>1185732</v>
      </c>
      <c r="D4796" s="90" t="n">
        <v>44349</v>
      </c>
      <c r="E4796" s="88" t="s">
        <v>29</v>
      </c>
      <c r="F4796" s="88" t="s">
        <v>128</v>
      </c>
      <c r="G4796" s="88" t="s">
        <v>144</v>
      </c>
      <c r="H4796" s="91" t="s">
        <v>32</v>
      </c>
      <c r="I4796" s="92" t="n">
        <v>38</v>
      </c>
      <c r="J4796" s="93" t="n">
        <v>122</v>
      </c>
      <c r="K4796" s="94" t="n">
        <f aca="false">I4796 * J4796</f>
        <v>4636</v>
      </c>
      <c r="L4796" s="94" t="n">
        <f aca="false">K4796 *M4796</f>
        <v>2503.44</v>
      </c>
      <c r="M4796" s="95" t="n">
        <v>0.54</v>
      </c>
      <c r="N4796" s="88" t="s">
        <v>23</v>
      </c>
      <c r="O4796" s="91" t="s">
        <v>218</v>
      </c>
      <c r="P4796" s="0" t="str">
        <f aca="false">RIGHT(H4796,LEN(H4796) - FIND(" ", H4796))</f>
        <v>Street Footwear</v>
      </c>
    </row>
    <row r="4797" customFormat="false" ht="14.25" hidden="false" customHeight="true" outlineLevel="0" collapsed="false">
      <c r="B4797" s="88" t="s">
        <v>13</v>
      </c>
      <c r="C4797" s="89" t="n">
        <v>1185732</v>
      </c>
      <c r="D4797" s="90" t="n">
        <v>44349</v>
      </c>
      <c r="E4797" s="88" t="s">
        <v>18</v>
      </c>
      <c r="F4797" s="88" t="s">
        <v>19</v>
      </c>
      <c r="G4797" s="88" t="s">
        <v>129</v>
      </c>
      <c r="H4797" s="91" t="s">
        <v>48</v>
      </c>
      <c r="I4797" s="92" t="n">
        <v>24</v>
      </c>
      <c r="J4797" s="93" t="n">
        <v>94</v>
      </c>
      <c r="K4797" s="94" t="n">
        <f aca="false">I4797 * J4797</f>
        <v>2256</v>
      </c>
      <c r="L4797" s="94" t="n">
        <f aca="false">K4797 *M4797</f>
        <v>879.84</v>
      </c>
      <c r="M4797" s="95" t="n">
        <v>0.39</v>
      </c>
      <c r="N4797" s="88" t="s">
        <v>31</v>
      </c>
      <c r="O4797" s="91" t="s">
        <v>219</v>
      </c>
      <c r="P4797" s="0" t="str">
        <f aca="false">RIGHT(H4797,LEN(H4797) - FIND(" ", H4797))</f>
        <v>Street Footwear</v>
      </c>
    </row>
    <row r="4798" customFormat="false" ht="14.25" hidden="false" customHeight="true" outlineLevel="0" collapsed="false">
      <c r="B4798" s="88" t="s">
        <v>13</v>
      </c>
      <c r="C4798" s="89" t="n">
        <v>1185732</v>
      </c>
      <c r="D4798" s="90" t="n">
        <v>44350</v>
      </c>
      <c r="E4798" s="88" t="s">
        <v>18</v>
      </c>
      <c r="F4798" s="88" t="s">
        <v>19</v>
      </c>
      <c r="G4798" s="88" t="s">
        <v>129</v>
      </c>
      <c r="H4798" s="91" t="s">
        <v>44</v>
      </c>
      <c r="I4798" s="92" t="n">
        <v>40</v>
      </c>
      <c r="J4798" s="93" t="n">
        <v>125</v>
      </c>
      <c r="K4798" s="94" t="n">
        <f aca="false">I4798 * J4798</f>
        <v>5000</v>
      </c>
      <c r="L4798" s="94" t="n">
        <f aca="false">K4798 *M4798</f>
        <v>2000</v>
      </c>
      <c r="M4798" s="95" t="n">
        <v>0.4</v>
      </c>
      <c r="N4798" s="88" t="s">
        <v>31</v>
      </c>
      <c r="O4798" s="91" t="s">
        <v>219</v>
      </c>
      <c r="P4798" s="0" t="str">
        <f aca="false">RIGHT(H4798,LEN(H4798) - FIND(" ", H4798))</f>
        <v>Athletic Footwear</v>
      </c>
    </row>
    <row r="4799" customFormat="false" ht="14.25" hidden="false" customHeight="true" outlineLevel="0" collapsed="false">
      <c r="B4799" s="88" t="s">
        <v>13</v>
      </c>
      <c r="C4799" s="89" t="n">
        <v>1185732</v>
      </c>
      <c r="D4799" s="90" t="n">
        <v>44350</v>
      </c>
      <c r="E4799" s="88" t="s">
        <v>29</v>
      </c>
      <c r="F4799" s="88" t="s">
        <v>128</v>
      </c>
      <c r="G4799" s="88" t="s">
        <v>144</v>
      </c>
      <c r="H4799" s="91" t="s">
        <v>24</v>
      </c>
      <c r="I4799" s="92" t="n">
        <v>40</v>
      </c>
      <c r="J4799" s="93" t="n">
        <v>100</v>
      </c>
      <c r="K4799" s="94" t="n">
        <f aca="false">I4799 * J4799</f>
        <v>4000</v>
      </c>
      <c r="L4799" s="94" t="n">
        <f aca="false">K4799 *M4799</f>
        <v>1400</v>
      </c>
      <c r="M4799" s="95" t="n">
        <v>0.35</v>
      </c>
      <c r="N4799" s="88" t="s">
        <v>31</v>
      </c>
      <c r="O4799" s="91" t="s">
        <v>218</v>
      </c>
      <c r="P4799" s="0" t="str">
        <f aca="false">RIGHT(H4799,LEN(H4799) - FIND(" ", H4799))</f>
        <v>Athletic Footwear</v>
      </c>
    </row>
    <row r="4800" customFormat="false" ht="14.25" hidden="false" customHeight="true" outlineLevel="0" collapsed="false">
      <c r="B4800" s="88" t="s">
        <v>43</v>
      </c>
      <c r="C4800" s="89" t="n">
        <v>1185732</v>
      </c>
      <c r="D4800" s="90" t="n">
        <v>44350</v>
      </c>
      <c r="E4800" s="88" t="s">
        <v>29</v>
      </c>
      <c r="F4800" s="88" t="s">
        <v>165</v>
      </c>
      <c r="G4800" s="88" t="s">
        <v>135</v>
      </c>
      <c r="H4800" s="91" t="s">
        <v>32</v>
      </c>
      <c r="I4800" s="92" t="n">
        <v>35</v>
      </c>
      <c r="J4800" s="93" t="n">
        <v>550</v>
      </c>
      <c r="K4800" s="94" t="n">
        <f aca="false">I4800 * J4800</f>
        <v>19250</v>
      </c>
      <c r="L4800" s="94" t="n">
        <f aca="false">K4800 *M4800</f>
        <v>5775</v>
      </c>
      <c r="M4800" s="95" t="n">
        <v>0.3</v>
      </c>
      <c r="N4800" s="88" t="s">
        <v>14</v>
      </c>
      <c r="O4800" s="91" t="s">
        <v>218</v>
      </c>
      <c r="P4800" s="0" t="str">
        <f aca="false">RIGHT(H4800,LEN(H4800) - FIND(" ", H4800))</f>
        <v>Street Footwear</v>
      </c>
    </row>
    <row r="4801" customFormat="false" ht="14.25" hidden="false" customHeight="true" outlineLevel="0" collapsed="false">
      <c r="B4801" s="88" t="s">
        <v>43</v>
      </c>
      <c r="C4801" s="89" t="n">
        <v>1185732</v>
      </c>
      <c r="D4801" s="90" t="n">
        <v>44350</v>
      </c>
      <c r="E4801" s="88" t="s">
        <v>29</v>
      </c>
      <c r="F4801" s="88" t="s">
        <v>165</v>
      </c>
      <c r="G4801" s="88" t="s">
        <v>135</v>
      </c>
      <c r="H4801" s="91" t="s">
        <v>24</v>
      </c>
      <c r="I4801" s="92" t="n">
        <v>30</v>
      </c>
      <c r="J4801" s="93" t="n">
        <v>300</v>
      </c>
      <c r="K4801" s="94" t="n">
        <f aca="false">I4801 * J4801</f>
        <v>9000</v>
      </c>
      <c r="L4801" s="94" t="n">
        <f aca="false">K4801 *M4801</f>
        <v>3150</v>
      </c>
      <c r="M4801" s="95" t="n">
        <v>0.35</v>
      </c>
      <c r="N4801" s="88" t="s">
        <v>14</v>
      </c>
      <c r="O4801" s="91" t="s">
        <v>218</v>
      </c>
      <c r="P4801" s="0" t="str">
        <f aca="false">RIGHT(H4801,LEN(H4801) - FIND(" ", H4801))</f>
        <v>Athletic Footwear</v>
      </c>
    </row>
    <row r="4802" customFormat="false" ht="14.25" hidden="false" customHeight="true" outlineLevel="0" collapsed="false">
      <c r="B4802" s="88" t="s">
        <v>43</v>
      </c>
      <c r="C4802" s="89" t="n">
        <v>1185732</v>
      </c>
      <c r="D4802" s="90" t="n">
        <v>44350</v>
      </c>
      <c r="E4802" s="88" t="s">
        <v>29</v>
      </c>
      <c r="F4802" s="88" t="s">
        <v>165</v>
      </c>
      <c r="G4802" s="88" t="s">
        <v>135</v>
      </c>
      <c r="H4802" s="91" t="s">
        <v>48</v>
      </c>
      <c r="I4802" s="92" t="n">
        <v>25</v>
      </c>
      <c r="J4802" s="93" t="n">
        <v>200</v>
      </c>
      <c r="K4802" s="94" t="n">
        <f aca="false">I4802 * J4802</f>
        <v>5000</v>
      </c>
      <c r="L4802" s="94" t="n">
        <f aca="false">K4802 *M4802</f>
        <v>1500</v>
      </c>
      <c r="M4802" s="95" t="n">
        <v>0.3</v>
      </c>
      <c r="N4802" s="88" t="s">
        <v>14</v>
      </c>
      <c r="O4802" s="91" t="s">
        <v>219</v>
      </c>
      <c r="P4802" s="0" t="str">
        <f aca="false">RIGHT(H4802,LEN(H4802) - FIND(" ", H4802))</f>
        <v>Street Footwear</v>
      </c>
    </row>
    <row r="4803" customFormat="false" ht="14.25" hidden="false" customHeight="true" outlineLevel="0" collapsed="false">
      <c r="B4803" s="88" t="s">
        <v>43</v>
      </c>
      <c r="C4803" s="89" t="n">
        <v>1185732</v>
      </c>
      <c r="D4803" s="90" t="n">
        <v>44350</v>
      </c>
      <c r="E4803" s="88" t="s">
        <v>29</v>
      </c>
      <c r="F4803" s="88" t="s">
        <v>165</v>
      </c>
      <c r="G4803" s="88" t="s">
        <v>135</v>
      </c>
      <c r="H4803" s="91" t="s">
        <v>44</v>
      </c>
      <c r="I4803" s="92" t="n">
        <v>25</v>
      </c>
      <c r="J4803" s="93" t="n">
        <v>175</v>
      </c>
      <c r="K4803" s="94" t="n">
        <f aca="false">I4803 * J4803</f>
        <v>4375</v>
      </c>
      <c r="L4803" s="94" t="n">
        <f aca="false">K4803 *M4803</f>
        <v>1312.5</v>
      </c>
      <c r="M4803" s="95" t="n">
        <v>0.3</v>
      </c>
      <c r="N4803" s="88" t="s">
        <v>14</v>
      </c>
      <c r="O4803" s="91" t="s">
        <v>219</v>
      </c>
      <c r="P4803" s="0" t="str">
        <f aca="false">RIGHT(H4803,LEN(H4803) - FIND(" ", H4803))</f>
        <v>Athletic Footwear</v>
      </c>
    </row>
    <row r="4804" customFormat="false" ht="14.25" hidden="false" customHeight="true" outlineLevel="0" collapsed="false">
      <c r="B4804" s="88" t="s">
        <v>43</v>
      </c>
      <c r="C4804" s="89" t="n">
        <v>1185732</v>
      </c>
      <c r="D4804" s="90" t="n">
        <v>44350</v>
      </c>
      <c r="E4804" s="88" t="s">
        <v>29</v>
      </c>
      <c r="F4804" s="88" t="s">
        <v>165</v>
      </c>
      <c r="G4804" s="88" t="s">
        <v>135</v>
      </c>
      <c r="H4804" s="91" t="s">
        <v>16</v>
      </c>
      <c r="I4804" s="92" t="n">
        <v>35</v>
      </c>
      <c r="J4804" s="93" t="n">
        <v>175</v>
      </c>
      <c r="K4804" s="94" t="n">
        <f aca="false">I4804 * J4804</f>
        <v>6125</v>
      </c>
      <c r="L4804" s="94" t="n">
        <f aca="false">K4804 *M4804</f>
        <v>3062.5</v>
      </c>
      <c r="M4804" s="95" t="n">
        <v>0.5</v>
      </c>
      <c r="N4804" s="88" t="s">
        <v>14</v>
      </c>
      <c r="O4804" s="91" t="s">
        <v>218</v>
      </c>
      <c r="P4804" s="0" t="str">
        <f aca="false">RIGHT(H4804,LEN(H4804) - FIND(" ", H4804))</f>
        <v>Apparel</v>
      </c>
    </row>
    <row r="4805" customFormat="false" ht="14.25" hidden="false" customHeight="true" outlineLevel="0" collapsed="false">
      <c r="B4805" s="88" t="s">
        <v>43</v>
      </c>
      <c r="C4805" s="89" t="n">
        <v>1185732</v>
      </c>
      <c r="D4805" s="90" t="n">
        <v>44350</v>
      </c>
      <c r="E4805" s="88" t="s">
        <v>29</v>
      </c>
      <c r="F4805" s="88" t="s">
        <v>165</v>
      </c>
      <c r="G4805" s="88" t="s">
        <v>135</v>
      </c>
      <c r="H4805" s="91" t="s">
        <v>38</v>
      </c>
      <c r="I4805" s="92" t="n">
        <v>55</v>
      </c>
      <c r="J4805" s="93" t="n">
        <v>325</v>
      </c>
      <c r="K4805" s="94" t="n">
        <f aca="false">I4805 * J4805</f>
        <v>17875</v>
      </c>
      <c r="L4805" s="94" t="n">
        <f aca="false">K4805 *M4805</f>
        <v>7150</v>
      </c>
      <c r="M4805" s="95" t="n">
        <v>0.4</v>
      </c>
      <c r="N4805" s="88" t="s">
        <v>14</v>
      </c>
      <c r="O4805" s="91" t="s">
        <v>219</v>
      </c>
      <c r="P4805" s="0" t="str">
        <f aca="false">RIGHT(H4805,LEN(H4805) - FIND(" ", H4805))</f>
        <v>Apparel</v>
      </c>
    </row>
    <row r="4806" customFormat="false" ht="14.25" hidden="false" customHeight="true" outlineLevel="0" collapsed="false">
      <c r="B4806" s="88" t="s">
        <v>13</v>
      </c>
      <c r="C4806" s="89" t="n">
        <v>1185732</v>
      </c>
      <c r="D4806" s="90" t="n">
        <v>44350</v>
      </c>
      <c r="E4806" s="88" t="s">
        <v>18</v>
      </c>
      <c r="F4806" s="88" t="s">
        <v>19</v>
      </c>
      <c r="G4806" s="88" t="s">
        <v>129</v>
      </c>
      <c r="H4806" s="91" t="s">
        <v>44</v>
      </c>
      <c r="I4806" s="92" t="n">
        <v>37</v>
      </c>
      <c r="J4806" s="93" t="n">
        <v>34</v>
      </c>
      <c r="K4806" s="94" t="n">
        <f aca="false">I4806 * J4806</f>
        <v>1258</v>
      </c>
      <c r="L4806" s="94" t="n">
        <f aca="false">K4806 *M4806</f>
        <v>654.16</v>
      </c>
      <c r="M4806" s="95" t="n">
        <v>0.52</v>
      </c>
      <c r="N4806" s="88" t="s">
        <v>23</v>
      </c>
      <c r="O4806" s="91" t="s">
        <v>219</v>
      </c>
      <c r="P4806" s="0" t="str">
        <f aca="false">RIGHT(H4806,LEN(H4806) - FIND(" ", H4806))</f>
        <v>Athletic Footwear</v>
      </c>
    </row>
    <row r="4807" customFormat="false" ht="14.25" hidden="false" customHeight="true" outlineLevel="0" collapsed="false">
      <c r="B4807" s="88" t="s">
        <v>13</v>
      </c>
      <c r="C4807" s="89" t="n">
        <v>1185732</v>
      </c>
      <c r="D4807" s="90" t="n">
        <v>44350</v>
      </c>
      <c r="E4807" s="88" t="s">
        <v>29</v>
      </c>
      <c r="F4807" s="88" t="s">
        <v>128</v>
      </c>
      <c r="G4807" s="88" t="s">
        <v>144</v>
      </c>
      <c r="H4807" s="91" t="s">
        <v>24</v>
      </c>
      <c r="I4807" s="92" t="n">
        <v>39</v>
      </c>
      <c r="J4807" s="93" t="n">
        <v>26</v>
      </c>
      <c r="K4807" s="94" t="n">
        <f aca="false">I4807 * J4807</f>
        <v>1014</v>
      </c>
      <c r="L4807" s="94" t="n">
        <f aca="false">K4807 *M4807</f>
        <v>466.44</v>
      </c>
      <c r="M4807" s="95" t="n">
        <v>0.46</v>
      </c>
      <c r="N4807" s="88" t="s">
        <v>23</v>
      </c>
      <c r="O4807" s="91" t="s">
        <v>218</v>
      </c>
      <c r="P4807" s="0" t="str">
        <f aca="false">RIGHT(H4807,LEN(H4807) - FIND(" ", H4807))</f>
        <v>Athletic Footwear</v>
      </c>
    </row>
    <row r="4808" customFormat="false" ht="14.25" hidden="false" customHeight="true" outlineLevel="0" collapsed="false">
      <c r="B4808" s="88" t="s">
        <v>43</v>
      </c>
      <c r="C4808" s="89" t="n">
        <v>1185732</v>
      </c>
      <c r="D4808" s="90" t="n">
        <v>44350</v>
      </c>
      <c r="E4808" s="88" t="s">
        <v>29</v>
      </c>
      <c r="F4808" s="88" t="s">
        <v>165</v>
      </c>
      <c r="G4808" s="88" t="s">
        <v>135</v>
      </c>
      <c r="H4808" s="91" t="s">
        <v>32</v>
      </c>
      <c r="I4808" s="92" t="n">
        <v>32</v>
      </c>
      <c r="J4808" s="93" t="n">
        <v>160</v>
      </c>
      <c r="K4808" s="94" t="n">
        <f aca="false">I4808 * J4808</f>
        <v>5120</v>
      </c>
      <c r="L4808" s="94" t="n">
        <f aca="false">K4808 *M4808</f>
        <v>2252.8</v>
      </c>
      <c r="M4808" s="95" t="n">
        <v>0.44</v>
      </c>
      <c r="N4808" s="88" t="s">
        <v>23</v>
      </c>
      <c r="O4808" s="91" t="s">
        <v>218</v>
      </c>
      <c r="P4808" s="0" t="str">
        <f aca="false">RIGHT(H4808,LEN(H4808) - FIND(" ", H4808))</f>
        <v>Street Footwear</v>
      </c>
    </row>
    <row r="4809" customFormat="false" ht="14.25" hidden="false" customHeight="true" outlineLevel="0" collapsed="false">
      <c r="B4809" s="88" t="s">
        <v>43</v>
      </c>
      <c r="C4809" s="89" t="n">
        <v>1185732</v>
      </c>
      <c r="D4809" s="90" t="n">
        <v>44350</v>
      </c>
      <c r="E4809" s="88" t="s">
        <v>29</v>
      </c>
      <c r="F4809" s="88" t="s">
        <v>165</v>
      </c>
      <c r="G4809" s="88" t="s">
        <v>135</v>
      </c>
      <c r="H4809" s="91" t="s">
        <v>24</v>
      </c>
      <c r="I4809" s="92" t="n">
        <v>27</v>
      </c>
      <c r="J4809" s="93" t="n">
        <v>90</v>
      </c>
      <c r="K4809" s="94" t="n">
        <f aca="false">I4809 * J4809</f>
        <v>2430</v>
      </c>
      <c r="L4809" s="94" t="n">
        <f aca="false">K4809 *M4809</f>
        <v>1190.7</v>
      </c>
      <c r="M4809" s="95" t="n">
        <v>0.49</v>
      </c>
      <c r="N4809" s="88" t="s">
        <v>23</v>
      </c>
      <c r="O4809" s="91" t="s">
        <v>218</v>
      </c>
      <c r="P4809" s="0" t="str">
        <f aca="false">RIGHT(H4809,LEN(H4809) - FIND(" ", H4809))</f>
        <v>Athletic Footwear</v>
      </c>
    </row>
    <row r="4810" customFormat="false" ht="14.25" hidden="false" customHeight="true" outlineLevel="0" collapsed="false">
      <c r="B4810" s="88" t="s">
        <v>43</v>
      </c>
      <c r="C4810" s="89" t="n">
        <v>1185732</v>
      </c>
      <c r="D4810" s="90" t="n">
        <v>44350</v>
      </c>
      <c r="E4810" s="88" t="s">
        <v>29</v>
      </c>
      <c r="F4810" s="88" t="s">
        <v>165</v>
      </c>
      <c r="G4810" s="88" t="s">
        <v>135</v>
      </c>
      <c r="H4810" s="91" t="s">
        <v>48</v>
      </c>
      <c r="I4810" s="92" t="n">
        <v>24</v>
      </c>
      <c r="J4810" s="93" t="n">
        <v>52</v>
      </c>
      <c r="K4810" s="94" t="n">
        <f aca="false">I4810 * J4810</f>
        <v>1248</v>
      </c>
      <c r="L4810" s="94" t="n">
        <f aca="false">K4810 *M4810</f>
        <v>549.12</v>
      </c>
      <c r="M4810" s="95" t="n">
        <v>0.44</v>
      </c>
      <c r="N4810" s="88" t="s">
        <v>23</v>
      </c>
      <c r="O4810" s="91" t="s">
        <v>219</v>
      </c>
      <c r="P4810" s="0" t="str">
        <f aca="false">RIGHT(H4810,LEN(H4810) - FIND(" ", H4810))</f>
        <v>Street Footwear</v>
      </c>
    </row>
    <row r="4811" customFormat="false" ht="14.25" hidden="false" customHeight="true" outlineLevel="0" collapsed="false">
      <c r="B4811" s="88" t="s">
        <v>43</v>
      </c>
      <c r="C4811" s="89" t="n">
        <v>1185732</v>
      </c>
      <c r="D4811" s="90" t="n">
        <v>44350</v>
      </c>
      <c r="E4811" s="88" t="s">
        <v>29</v>
      </c>
      <c r="F4811" s="88" t="s">
        <v>165</v>
      </c>
      <c r="G4811" s="88" t="s">
        <v>135</v>
      </c>
      <c r="H4811" s="91" t="s">
        <v>44</v>
      </c>
      <c r="I4811" s="92" t="n">
        <v>24</v>
      </c>
      <c r="J4811" s="93" t="n">
        <v>47</v>
      </c>
      <c r="K4811" s="94" t="n">
        <f aca="false">I4811 * J4811</f>
        <v>1128</v>
      </c>
      <c r="L4811" s="94" t="n">
        <f aca="false">K4811 *M4811</f>
        <v>462.48</v>
      </c>
      <c r="M4811" s="95" t="n">
        <v>0.41</v>
      </c>
      <c r="N4811" s="88" t="s">
        <v>23</v>
      </c>
      <c r="O4811" s="91" t="s">
        <v>219</v>
      </c>
      <c r="P4811" s="0" t="str">
        <f aca="false">RIGHT(H4811,LEN(H4811) - FIND(" ", H4811))</f>
        <v>Athletic Footwear</v>
      </c>
    </row>
    <row r="4812" customFormat="false" ht="14.25" hidden="false" customHeight="true" outlineLevel="0" collapsed="false">
      <c r="B4812" s="88" t="s">
        <v>43</v>
      </c>
      <c r="C4812" s="89" t="n">
        <v>1185732</v>
      </c>
      <c r="D4812" s="90" t="n">
        <v>44350</v>
      </c>
      <c r="E4812" s="88" t="s">
        <v>29</v>
      </c>
      <c r="F4812" s="88" t="s">
        <v>165</v>
      </c>
      <c r="G4812" s="88" t="s">
        <v>135</v>
      </c>
      <c r="H4812" s="91" t="s">
        <v>16</v>
      </c>
      <c r="I4812" s="92" t="n">
        <v>34</v>
      </c>
      <c r="J4812" s="93" t="n">
        <v>46</v>
      </c>
      <c r="K4812" s="94" t="n">
        <f aca="false">I4812 * J4812</f>
        <v>1564</v>
      </c>
      <c r="L4812" s="94" t="n">
        <f aca="false">K4812 *M4812</f>
        <v>938.4</v>
      </c>
      <c r="M4812" s="95" t="n">
        <v>0.6</v>
      </c>
      <c r="N4812" s="88" t="s">
        <v>23</v>
      </c>
      <c r="O4812" s="91" t="s">
        <v>218</v>
      </c>
      <c r="P4812" s="0" t="str">
        <f aca="false">RIGHT(H4812,LEN(H4812) - FIND(" ", H4812))</f>
        <v>Apparel</v>
      </c>
    </row>
    <row r="4813" customFormat="false" ht="14.25" hidden="false" customHeight="true" outlineLevel="0" collapsed="false">
      <c r="B4813" s="88" t="s">
        <v>43</v>
      </c>
      <c r="C4813" s="89" t="n">
        <v>1185732</v>
      </c>
      <c r="D4813" s="90" t="n">
        <v>44350</v>
      </c>
      <c r="E4813" s="88" t="s">
        <v>29</v>
      </c>
      <c r="F4813" s="88" t="s">
        <v>165</v>
      </c>
      <c r="G4813" s="88" t="s">
        <v>135</v>
      </c>
      <c r="H4813" s="91" t="s">
        <v>38</v>
      </c>
      <c r="I4813" s="92" t="n">
        <v>51</v>
      </c>
      <c r="J4813" s="93" t="n">
        <v>98</v>
      </c>
      <c r="K4813" s="94" t="n">
        <f aca="false">I4813 * J4813</f>
        <v>4998</v>
      </c>
      <c r="L4813" s="94" t="n">
        <f aca="false">K4813 *M4813</f>
        <v>2748.9</v>
      </c>
      <c r="M4813" s="95" t="n">
        <v>0.55</v>
      </c>
      <c r="N4813" s="88" t="s">
        <v>23</v>
      </c>
      <c r="O4813" s="91" t="s">
        <v>219</v>
      </c>
      <c r="P4813" s="0" t="str">
        <f aca="false">RIGHT(H4813,LEN(H4813) - FIND(" ", H4813))</f>
        <v>Apparel</v>
      </c>
    </row>
    <row r="4814" customFormat="false" ht="14.25" hidden="false" customHeight="true" outlineLevel="0" collapsed="false">
      <c r="B4814" s="88" t="s">
        <v>13</v>
      </c>
      <c r="C4814" s="89" t="n">
        <v>1185732</v>
      </c>
      <c r="D4814" s="90" t="n">
        <v>44350</v>
      </c>
      <c r="E4814" s="88" t="s">
        <v>18</v>
      </c>
      <c r="F4814" s="88" t="s">
        <v>19</v>
      </c>
      <c r="G4814" s="88" t="s">
        <v>129</v>
      </c>
      <c r="H4814" s="91" t="s">
        <v>44</v>
      </c>
      <c r="I4814" s="92" t="n">
        <v>27</v>
      </c>
      <c r="J4814" s="93" t="n">
        <v>41</v>
      </c>
      <c r="K4814" s="94" t="n">
        <f aca="false">I4814 * J4814</f>
        <v>1107</v>
      </c>
      <c r="L4814" s="94" t="n">
        <f aca="false">K4814 *M4814</f>
        <v>509.22</v>
      </c>
      <c r="M4814" s="95" t="n">
        <v>0.46</v>
      </c>
      <c r="N4814" s="88" t="s">
        <v>31</v>
      </c>
      <c r="O4814" s="91" t="s">
        <v>219</v>
      </c>
      <c r="P4814" s="0" t="str">
        <f aca="false">RIGHT(H4814,LEN(H4814) - FIND(" ", H4814))</f>
        <v>Athletic Footwear</v>
      </c>
    </row>
    <row r="4815" customFormat="false" ht="14.25" hidden="false" customHeight="true" outlineLevel="0" collapsed="false">
      <c r="B4815" s="88" t="s">
        <v>13</v>
      </c>
      <c r="C4815" s="89" t="n">
        <v>1185732</v>
      </c>
      <c r="D4815" s="90" t="n">
        <v>44351</v>
      </c>
      <c r="E4815" s="88" t="s">
        <v>29</v>
      </c>
      <c r="F4815" s="88" t="s">
        <v>98</v>
      </c>
      <c r="G4815" s="88" t="s">
        <v>101</v>
      </c>
      <c r="H4815" s="91" t="s">
        <v>16</v>
      </c>
      <c r="I4815" s="92" t="n">
        <v>55</v>
      </c>
      <c r="J4815" s="93" t="n">
        <v>175</v>
      </c>
      <c r="K4815" s="94" t="n">
        <f aca="false">I4815 * J4815</f>
        <v>9625</v>
      </c>
      <c r="L4815" s="94" t="n">
        <f aca="false">K4815 *M4815</f>
        <v>3368.75</v>
      </c>
      <c r="M4815" s="95" t="n">
        <v>0.35</v>
      </c>
      <c r="N4815" s="88" t="s">
        <v>31</v>
      </c>
      <c r="O4815" s="91" t="s">
        <v>218</v>
      </c>
      <c r="P4815" s="0" t="str">
        <f aca="false">RIGHT(H4815,LEN(H4815) - FIND(" ", H4815))</f>
        <v>Apparel</v>
      </c>
    </row>
    <row r="4816" customFormat="false" ht="14.25" hidden="false" customHeight="true" outlineLevel="0" collapsed="false">
      <c r="B4816" s="88" t="s">
        <v>13</v>
      </c>
      <c r="C4816" s="89" t="n">
        <v>1185732</v>
      </c>
      <c r="D4816" s="90" t="n">
        <v>44351</v>
      </c>
      <c r="E4816" s="88" t="s">
        <v>29</v>
      </c>
      <c r="F4816" s="88" t="s">
        <v>128</v>
      </c>
      <c r="G4816" s="88" t="s">
        <v>144</v>
      </c>
      <c r="H4816" s="91" t="s">
        <v>48</v>
      </c>
      <c r="I4816" s="92" t="n">
        <v>30</v>
      </c>
      <c r="J4816" s="93" t="n">
        <v>150</v>
      </c>
      <c r="K4816" s="94" t="n">
        <f aca="false">I4816 * J4816</f>
        <v>4500</v>
      </c>
      <c r="L4816" s="94" t="n">
        <f aca="false">K4816 *M4816</f>
        <v>1575</v>
      </c>
      <c r="M4816" s="95" t="n">
        <v>0.35</v>
      </c>
      <c r="N4816" s="88" t="s">
        <v>31</v>
      </c>
      <c r="O4816" s="91" t="s">
        <v>219</v>
      </c>
      <c r="P4816" s="0" t="str">
        <f aca="false">RIGHT(H4816,LEN(H4816) - FIND(" ", H4816))</f>
        <v>Street Footwear</v>
      </c>
    </row>
    <row r="4817" customFormat="false" ht="14.25" hidden="false" customHeight="true" outlineLevel="0" collapsed="false">
      <c r="B4817" s="88" t="s">
        <v>43</v>
      </c>
      <c r="C4817" s="89" t="n">
        <v>1197831</v>
      </c>
      <c r="D4817" s="90" t="n">
        <v>44351</v>
      </c>
      <c r="E4817" s="88" t="s">
        <v>18</v>
      </c>
      <c r="F4817" s="88" t="s">
        <v>96</v>
      </c>
      <c r="G4817" s="88" t="s">
        <v>91</v>
      </c>
      <c r="H4817" s="91" t="s">
        <v>32</v>
      </c>
      <c r="I4817" s="92" t="n">
        <v>45</v>
      </c>
      <c r="J4817" s="93" t="n">
        <v>750</v>
      </c>
      <c r="K4817" s="94" t="n">
        <f aca="false">I4817 * J4817</f>
        <v>33750</v>
      </c>
      <c r="L4817" s="94" t="n">
        <f aca="false">K4817 *M4817</f>
        <v>11812.5</v>
      </c>
      <c r="M4817" s="95" t="n">
        <v>0.35</v>
      </c>
      <c r="N4817" s="88" t="s">
        <v>23</v>
      </c>
      <c r="O4817" s="91" t="s">
        <v>218</v>
      </c>
      <c r="P4817" s="0" t="str">
        <f aca="false">RIGHT(H4817,LEN(H4817) - FIND(" ", H4817))</f>
        <v>Street Footwear</v>
      </c>
    </row>
    <row r="4818" customFormat="false" ht="14.25" hidden="false" customHeight="true" outlineLevel="0" collapsed="false">
      <c r="B4818" s="88" t="s">
        <v>43</v>
      </c>
      <c r="C4818" s="89" t="n">
        <v>1197831</v>
      </c>
      <c r="D4818" s="90" t="n">
        <v>44351</v>
      </c>
      <c r="E4818" s="88" t="s">
        <v>18</v>
      </c>
      <c r="F4818" s="88" t="s">
        <v>96</v>
      </c>
      <c r="G4818" s="88" t="s">
        <v>91</v>
      </c>
      <c r="H4818" s="91" t="s">
        <v>24</v>
      </c>
      <c r="I4818" s="92" t="n">
        <v>50</v>
      </c>
      <c r="J4818" s="93" t="n">
        <v>750</v>
      </c>
      <c r="K4818" s="94" t="n">
        <f aca="false">I4818 * J4818</f>
        <v>37500</v>
      </c>
      <c r="L4818" s="94" t="n">
        <f aca="false">K4818 *M4818</f>
        <v>13125</v>
      </c>
      <c r="M4818" s="95" t="n">
        <v>0.35</v>
      </c>
      <c r="N4818" s="88" t="s">
        <v>23</v>
      </c>
      <c r="O4818" s="91" t="s">
        <v>218</v>
      </c>
      <c r="P4818" s="0" t="str">
        <f aca="false">RIGHT(H4818,LEN(H4818) - FIND(" ", H4818))</f>
        <v>Athletic Footwear</v>
      </c>
    </row>
    <row r="4819" customFormat="false" ht="14.25" hidden="false" customHeight="true" outlineLevel="0" collapsed="false">
      <c r="B4819" s="88" t="s">
        <v>43</v>
      </c>
      <c r="C4819" s="89" t="n">
        <v>1197831</v>
      </c>
      <c r="D4819" s="90" t="n">
        <v>44351</v>
      </c>
      <c r="E4819" s="88" t="s">
        <v>18</v>
      </c>
      <c r="F4819" s="88" t="s">
        <v>96</v>
      </c>
      <c r="G4819" s="88" t="s">
        <v>91</v>
      </c>
      <c r="H4819" s="91" t="s">
        <v>48</v>
      </c>
      <c r="I4819" s="92" t="n">
        <v>50</v>
      </c>
      <c r="J4819" s="93" t="n">
        <v>600</v>
      </c>
      <c r="K4819" s="94" t="n">
        <f aca="false">I4819 * J4819</f>
        <v>30000</v>
      </c>
      <c r="L4819" s="94" t="n">
        <f aca="false">K4819 *M4819</f>
        <v>10500</v>
      </c>
      <c r="M4819" s="95" t="n">
        <v>0.35</v>
      </c>
      <c r="N4819" s="88" t="s">
        <v>23</v>
      </c>
      <c r="O4819" s="91" t="s">
        <v>219</v>
      </c>
      <c r="P4819" s="0" t="str">
        <f aca="false">RIGHT(H4819,LEN(H4819) - FIND(" ", H4819))</f>
        <v>Street Footwear</v>
      </c>
    </row>
    <row r="4820" customFormat="false" ht="14.25" hidden="false" customHeight="true" outlineLevel="0" collapsed="false">
      <c r="B4820" s="88" t="s">
        <v>43</v>
      </c>
      <c r="C4820" s="89" t="n">
        <v>1197831</v>
      </c>
      <c r="D4820" s="90" t="n">
        <v>44351</v>
      </c>
      <c r="E4820" s="88" t="s">
        <v>18</v>
      </c>
      <c r="F4820" s="88" t="s">
        <v>96</v>
      </c>
      <c r="G4820" s="88" t="s">
        <v>91</v>
      </c>
      <c r="H4820" s="91" t="s">
        <v>44</v>
      </c>
      <c r="I4820" s="92" t="n">
        <v>50</v>
      </c>
      <c r="J4820" s="93" t="n">
        <v>550</v>
      </c>
      <c r="K4820" s="94" t="n">
        <f aca="false">I4820 * J4820</f>
        <v>27500</v>
      </c>
      <c r="L4820" s="94" t="n">
        <f aca="false">K4820 *M4820</f>
        <v>12375</v>
      </c>
      <c r="M4820" s="95" t="n">
        <v>0.45</v>
      </c>
      <c r="N4820" s="88" t="s">
        <v>23</v>
      </c>
      <c r="O4820" s="91" t="s">
        <v>219</v>
      </c>
      <c r="P4820" s="0" t="str">
        <f aca="false">RIGHT(H4820,LEN(H4820) - FIND(" ", H4820))</f>
        <v>Athletic Footwear</v>
      </c>
    </row>
    <row r="4821" customFormat="false" ht="14.25" hidden="false" customHeight="true" outlineLevel="0" collapsed="false">
      <c r="B4821" s="88" t="s">
        <v>43</v>
      </c>
      <c r="C4821" s="89" t="n">
        <v>1197831</v>
      </c>
      <c r="D4821" s="90" t="n">
        <v>44351</v>
      </c>
      <c r="E4821" s="88" t="s">
        <v>18</v>
      </c>
      <c r="F4821" s="88" t="s">
        <v>96</v>
      </c>
      <c r="G4821" s="88" t="s">
        <v>91</v>
      </c>
      <c r="H4821" s="91" t="s">
        <v>16</v>
      </c>
      <c r="I4821" s="92" t="n">
        <v>55</v>
      </c>
      <c r="J4821" s="93" t="n">
        <v>450</v>
      </c>
      <c r="K4821" s="94" t="n">
        <f aca="false">I4821 * J4821</f>
        <v>24750</v>
      </c>
      <c r="L4821" s="94" t="n">
        <f aca="false">K4821 *M4821</f>
        <v>7425</v>
      </c>
      <c r="M4821" s="95" t="n">
        <v>0.3</v>
      </c>
      <c r="N4821" s="88" t="s">
        <v>23</v>
      </c>
      <c r="O4821" s="91" t="s">
        <v>218</v>
      </c>
      <c r="P4821" s="0" t="str">
        <f aca="false">RIGHT(H4821,LEN(H4821) - FIND(" ", H4821))</f>
        <v>Apparel</v>
      </c>
    </row>
    <row r="4822" customFormat="false" ht="14.25" hidden="false" customHeight="true" outlineLevel="0" collapsed="false">
      <c r="B4822" s="88" t="s">
        <v>43</v>
      </c>
      <c r="C4822" s="89" t="n">
        <v>1197831</v>
      </c>
      <c r="D4822" s="90" t="n">
        <v>44351</v>
      </c>
      <c r="E4822" s="88" t="s">
        <v>18</v>
      </c>
      <c r="F4822" s="88" t="s">
        <v>96</v>
      </c>
      <c r="G4822" s="88" t="s">
        <v>91</v>
      </c>
      <c r="H4822" s="91" t="s">
        <v>38</v>
      </c>
      <c r="I4822" s="92" t="n">
        <v>60</v>
      </c>
      <c r="J4822" s="93" t="n">
        <v>825</v>
      </c>
      <c r="K4822" s="94" t="n">
        <f aca="false">I4822 * J4822</f>
        <v>49500</v>
      </c>
      <c r="L4822" s="94" t="n">
        <f aca="false">K4822 *M4822</f>
        <v>24750</v>
      </c>
      <c r="M4822" s="95" t="n">
        <v>0.5</v>
      </c>
      <c r="N4822" s="88" t="s">
        <v>23</v>
      </c>
      <c r="O4822" s="91" t="s">
        <v>219</v>
      </c>
      <c r="P4822" s="0" t="str">
        <f aca="false">RIGHT(H4822,LEN(H4822) - FIND(" ", H4822))</f>
        <v>Apparel</v>
      </c>
    </row>
    <row r="4823" customFormat="false" ht="14.25" hidden="false" customHeight="true" outlineLevel="0" collapsed="false">
      <c r="B4823" s="88" t="s">
        <v>30</v>
      </c>
      <c r="C4823" s="89" t="n">
        <v>1185732</v>
      </c>
      <c r="D4823" s="90" t="n">
        <v>44351</v>
      </c>
      <c r="E4823" s="88" t="s">
        <v>34</v>
      </c>
      <c r="F4823" s="88" t="s">
        <v>138</v>
      </c>
      <c r="G4823" s="88" t="s">
        <v>97</v>
      </c>
      <c r="H4823" s="91" t="s">
        <v>32</v>
      </c>
      <c r="I4823" s="92" t="n">
        <v>50</v>
      </c>
      <c r="J4823" s="93" t="n">
        <v>950</v>
      </c>
      <c r="K4823" s="94" t="n">
        <f aca="false">I4823 * J4823</f>
        <v>47500</v>
      </c>
      <c r="L4823" s="94" t="n">
        <f aca="false">K4823 *M4823</f>
        <v>19000</v>
      </c>
      <c r="M4823" s="95" t="n">
        <v>0.4</v>
      </c>
      <c r="N4823" s="88" t="s">
        <v>23</v>
      </c>
      <c r="O4823" s="91" t="s">
        <v>218</v>
      </c>
      <c r="P4823" s="0" t="str">
        <f aca="false">RIGHT(H4823,LEN(H4823) - FIND(" ", H4823))</f>
        <v>Street Footwear</v>
      </c>
    </row>
    <row r="4824" customFormat="false" ht="14.25" hidden="false" customHeight="true" outlineLevel="0" collapsed="false">
      <c r="B4824" s="88" t="s">
        <v>30</v>
      </c>
      <c r="C4824" s="89" t="n">
        <v>1185732</v>
      </c>
      <c r="D4824" s="90" t="n">
        <v>44351</v>
      </c>
      <c r="E4824" s="88" t="s">
        <v>34</v>
      </c>
      <c r="F4824" s="88" t="s">
        <v>138</v>
      </c>
      <c r="G4824" s="88" t="s">
        <v>97</v>
      </c>
      <c r="H4824" s="91" t="s">
        <v>24</v>
      </c>
      <c r="I4824" s="92" t="n">
        <v>45</v>
      </c>
      <c r="J4824" s="93" t="n">
        <v>700</v>
      </c>
      <c r="K4824" s="94" t="n">
        <f aca="false">I4824 * J4824</f>
        <v>31500</v>
      </c>
      <c r="L4824" s="94" t="n">
        <f aca="false">K4824 *M4824</f>
        <v>11025</v>
      </c>
      <c r="M4824" s="95" t="n">
        <v>0.35</v>
      </c>
      <c r="N4824" s="88" t="s">
        <v>23</v>
      </c>
      <c r="O4824" s="91" t="s">
        <v>218</v>
      </c>
      <c r="P4824" s="0" t="str">
        <f aca="false">RIGHT(H4824,LEN(H4824) - FIND(" ", H4824))</f>
        <v>Athletic Footwear</v>
      </c>
    </row>
    <row r="4825" customFormat="false" ht="14.25" hidden="false" customHeight="true" outlineLevel="0" collapsed="false">
      <c r="B4825" s="88" t="s">
        <v>30</v>
      </c>
      <c r="C4825" s="89" t="n">
        <v>1185732</v>
      </c>
      <c r="D4825" s="90" t="n">
        <v>44351</v>
      </c>
      <c r="E4825" s="88" t="s">
        <v>34</v>
      </c>
      <c r="F4825" s="88" t="s">
        <v>138</v>
      </c>
      <c r="G4825" s="88" t="s">
        <v>97</v>
      </c>
      <c r="H4825" s="91" t="s">
        <v>48</v>
      </c>
      <c r="I4825" s="92" t="n">
        <v>50</v>
      </c>
      <c r="J4825" s="93" t="n">
        <v>675</v>
      </c>
      <c r="K4825" s="94" t="n">
        <f aca="false">I4825 * J4825</f>
        <v>33750</v>
      </c>
      <c r="L4825" s="94" t="n">
        <f aca="false">K4825 *M4825</f>
        <v>13500</v>
      </c>
      <c r="M4825" s="95" t="n">
        <v>0.4</v>
      </c>
      <c r="N4825" s="88" t="s">
        <v>23</v>
      </c>
      <c r="O4825" s="91" t="s">
        <v>219</v>
      </c>
      <c r="P4825" s="0" t="str">
        <f aca="false">RIGHT(H4825,LEN(H4825) - FIND(" ", H4825))</f>
        <v>Street Footwear</v>
      </c>
    </row>
    <row r="4826" customFormat="false" ht="14.25" hidden="false" customHeight="true" outlineLevel="0" collapsed="false">
      <c r="B4826" s="88" t="s">
        <v>30</v>
      </c>
      <c r="C4826" s="89" t="n">
        <v>1185732</v>
      </c>
      <c r="D4826" s="90" t="n">
        <v>44351</v>
      </c>
      <c r="E4826" s="88" t="s">
        <v>34</v>
      </c>
      <c r="F4826" s="88" t="s">
        <v>138</v>
      </c>
      <c r="G4826" s="88" t="s">
        <v>97</v>
      </c>
      <c r="H4826" s="91" t="s">
        <v>44</v>
      </c>
      <c r="I4826" s="92" t="n">
        <v>50</v>
      </c>
      <c r="J4826" s="93" t="n">
        <v>650</v>
      </c>
      <c r="K4826" s="94" t="n">
        <f aca="false">I4826 * J4826</f>
        <v>32500</v>
      </c>
      <c r="L4826" s="94" t="n">
        <f aca="false">K4826 *M4826</f>
        <v>13000</v>
      </c>
      <c r="M4826" s="95" t="n">
        <v>0.4</v>
      </c>
      <c r="N4826" s="88" t="s">
        <v>23</v>
      </c>
      <c r="O4826" s="91" t="s">
        <v>219</v>
      </c>
      <c r="P4826" s="0" t="str">
        <f aca="false">RIGHT(H4826,LEN(H4826) - FIND(" ", H4826))</f>
        <v>Athletic Footwear</v>
      </c>
    </row>
    <row r="4827" customFormat="false" ht="14.25" hidden="false" customHeight="true" outlineLevel="0" collapsed="false">
      <c r="B4827" s="88" t="s">
        <v>30</v>
      </c>
      <c r="C4827" s="89" t="n">
        <v>1185732</v>
      </c>
      <c r="D4827" s="90" t="n">
        <v>44351</v>
      </c>
      <c r="E4827" s="88" t="s">
        <v>34</v>
      </c>
      <c r="F4827" s="88" t="s">
        <v>138</v>
      </c>
      <c r="G4827" s="88" t="s">
        <v>97</v>
      </c>
      <c r="H4827" s="91" t="s">
        <v>16</v>
      </c>
      <c r="I4827" s="92" t="n">
        <v>65</v>
      </c>
      <c r="J4827" s="93" t="n">
        <v>650</v>
      </c>
      <c r="K4827" s="94" t="n">
        <f aca="false">I4827 * J4827</f>
        <v>42250</v>
      </c>
      <c r="L4827" s="94" t="n">
        <f aca="false">K4827 *M4827</f>
        <v>14787.5</v>
      </c>
      <c r="M4827" s="95" t="n">
        <v>0.35</v>
      </c>
      <c r="N4827" s="88" t="s">
        <v>23</v>
      </c>
      <c r="O4827" s="91" t="s">
        <v>218</v>
      </c>
      <c r="P4827" s="0" t="str">
        <f aca="false">RIGHT(H4827,LEN(H4827) - FIND(" ", H4827))</f>
        <v>Apparel</v>
      </c>
    </row>
    <row r="4828" customFormat="false" ht="14.25" hidden="false" customHeight="true" outlineLevel="0" collapsed="false">
      <c r="B4828" s="88" t="s">
        <v>30</v>
      </c>
      <c r="C4828" s="89" t="n">
        <v>1185732</v>
      </c>
      <c r="D4828" s="90" t="n">
        <v>44351</v>
      </c>
      <c r="E4828" s="88" t="s">
        <v>34</v>
      </c>
      <c r="F4828" s="88" t="s">
        <v>138</v>
      </c>
      <c r="G4828" s="88" t="s">
        <v>97</v>
      </c>
      <c r="H4828" s="91" t="s">
        <v>38</v>
      </c>
      <c r="I4828" s="92" t="n">
        <v>70</v>
      </c>
      <c r="J4828" s="93" t="n">
        <v>825</v>
      </c>
      <c r="K4828" s="94" t="n">
        <f aca="false">I4828 * J4828</f>
        <v>57750</v>
      </c>
      <c r="L4828" s="94" t="n">
        <f aca="false">K4828 *M4828</f>
        <v>28875</v>
      </c>
      <c r="M4828" s="95" t="n">
        <v>0.5</v>
      </c>
      <c r="N4828" s="88" t="s">
        <v>23</v>
      </c>
      <c r="O4828" s="91" t="s">
        <v>219</v>
      </c>
      <c r="P4828" s="0" t="str">
        <f aca="false">RIGHT(H4828,LEN(H4828) - FIND(" ", H4828))</f>
        <v>Apparel</v>
      </c>
    </row>
    <row r="4829" customFormat="false" ht="14.25" hidden="false" customHeight="true" outlineLevel="0" collapsed="false">
      <c r="B4829" s="88" t="s">
        <v>13</v>
      </c>
      <c r="C4829" s="89" t="n">
        <v>1185732</v>
      </c>
      <c r="D4829" s="90" t="n">
        <v>44351</v>
      </c>
      <c r="E4829" s="88" t="s">
        <v>29</v>
      </c>
      <c r="F4829" s="88" t="s">
        <v>98</v>
      </c>
      <c r="G4829" s="88" t="s">
        <v>101</v>
      </c>
      <c r="H4829" s="91" t="s">
        <v>16</v>
      </c>
      <c r="I4829" s="92" t="n">
        <v>53</v>
      </c>
      <c r="J4829" s="93" t="n">
        <v>47</v>
      </c>
      <c r="K4829" s="94" t="n">
        <f aca="false">I4829 * J4829</f>
        <v>2491</v>
      </c>
      <c r="L4829" s="94" t="n">
        <f aca="false">K4829 *M4829</f>
        <v>1220.59</v>
      </c>
      <c r="M4829" s="95" t="n">
        <v>0.49</v>
      </c>
      <c r="N4829" s="88" t="s">
        <v>23</v>
      </c>
      <c r="O4829" s="91" t="s">
        <v>218</v>
      </c>
      <c r="P4829" s="0" t="str">
        <f aca="false">RIGHT(H4829,LEN(H4829) - FIND(" ", H4829))</f>
        <v>Apparel</v>
      </c>
    </row>
    <row r="4830" customFormat="false" ht="14.25" hidden="false" customHeight="true" outlineLevel="0" collapsed="false">
      <c r="B4830" s="88" t="s">
        <v>13</v>
      </c>
      <c r="C4830" s="89" t="n">
        <v>1185732</v>
      </c>
      <c r="D4830" s="90" t="n">
        <v>44351</v>
      </c>
      <c r="E4830" s="88" t="s">
        <v>29</v>
      </c>
      <c r="F4830" s="88" t="s">
        <v>128</v>
      </c>
      <c r="G4830" s="88" t="s">
        <v>144</v>
      </c>
      <c r="H4830" s="91" t="s">
        <v>48</v>
      </c>
      <c r="I4830" s="92" t="n">
        <v>29</v>
      </c>
      <c r="J4830" s="93" t="n">
        <v>39</v>
      </c>
      <c r="K4830" s="94" t="n">
        <f aca="false">I4830 * J4830</f>
        <v>1131</v>
      </c>
      <c r="L4830" s="94" t="n">
        <f aca="false">K4830 *M4830</f>
        <v>565.5</v>
      </c>
      <c r="M4830" s="95" t="n">
        <v>0.5</v>
      </c>
      <c r="N4830" s="88" t="s">
        <v>23</v>
      </c>
      <c r="O4830" s="91" t="s">
        <v>219</v>
      </c>
      <c r="P4830" s="0" t="str">
        <f aca="false">RIGHT(H4830,LEN(H4830) - FIND(" ", H4830))</f>
        <v>Street Footwear</v>
      </c>
    </row>
    <row r="4831" customFormat="false" ht="14.25" hidden="false" customHeight="true" outlineLevel="0" collapsed="false">
      <c r="B4831" s="88" t="s">
        <v>43</v>
      </c>
      <c r="C4831" s="89" t="n">
        <v>1197831</v>
      </c>
      <c r="D4831" s="90" t="n">
        <v>44351</v>
      </c>
      <c r="E4831" s="88" t="s">
        <v>18</v>
      </c>
      <c r="F4831" s="88" t="s">
        <v>96</v>
      </c>
      <c r="G4831" s="88" t="s">
        <v>91</v>
      </c>
      <c r="H4831" s="91" t="s">
        <v>32</v>
      </c>
      <c r="I4831" s="92" t="n">
        <v>42</v>
      </c>
      <c r="J4831" s="93" t="n">
        <v>195</v>
      </c>
      <c r="K4831" s="94" t="n">
        <f aca="false">I4831 * J4831</f>
        <v>8190</v>
      </c>
      <c r="L4831" s="94" t="n">
        <f aca="false">K4831 *M4831</f>
        <v>4013.1</v>
      </c>
      <c r="M4831" s="95" t="n">
        <v>0.49</v>
      </c>
      <c r="N4831" s="88" t="s">
        <v>23</v>
      </c>
      <c r="O4831" s="91" t="s">
        <v>218</v>
      </c>
      <c r="P4831" s="0" t="str">
        <f aca="false">RIGHT(H4831,LEN(H4831) - FIND(" ", H4831))</f>
        <v>Street Footwear</v>
      </c>
    </row>
    <row r="4832" customFormat="false" ht="14.25" hidden="false" customHeight="true" outlineLevel="0" collapsed="false">
      <c r="B4832" s="88" t="s">
        <v>43</v>
      </c>
      <c r="C4832" s="89" t="n">
        <v>1197831</v>
      </c>
      <c r="D4832" s="90" t="n">
        <v>44351</v>
      </c>
      <c r="E4832" s="88" t="s">
        <v>18</v>
      </c>
      <c r="F4832" s="88" t="s">
        <v>96</v>
      </c>
      <c r="G4832" s="88" t="s">
        <v>91</v>
      </c>
      <c r="H4832" s="91" t="s">
        <v>24</v>
      </c>
      <c r="I4832" s="92" t="n">
        <v>46</v>
      </c>
      <c r="J4832" s="93" t="n">
        <v>188</v>
      </c>
      <c r="K4832" s="94" t="n">
        <f aca="false">I4832 * J4832</f>
        <v>8648</v>
      </c>
      <c r="L4832" s="94" t="n">
        <f aca="false">K4832 *M4832</f>
        <v>4151.04</v>
      </c>
      <c r="M4832" s="95" t="n">
        <v>0.48</v>
      </c>
      <c r="N4832" s="88" t="s">
        <v>23</v>
      </c>
      <c r="O4832" s="91" t="s">
        <v>218</v>
      </c>
      <c r="P4832" s="0" t="str">
        <f aca="false">RIGHT(H4832,LEN(H4832) - FIND(" ", H4832))</f>
        <v>Athletic Footwear</v>
      </c>
    </row>
    <row r="4833" customFormat="false" ht="14.25" hidden="false" customHeight="true" outlineLevel="0" collapsed="false">
      <c r="B4833" s="88" t="s">
        <v>43</v>
      </c>
      <c r="C4833" s="89" t="n">
        <v>1197831</v>
      </c>
      <c r="D4833" s="90" t="n">
        <v>44351</v>
      </c>
      <c r="E4833" s="88" t="s">
        <v>18</v>
      </c>
      <c r="F4833" s="88" t="s">
        <v>96</v>
      </c>
      <c r="G4833" s="88" t="s">
        <v>91</v>
      </c>
      <c r="H4833" s="91" t="s">
        <v>48</v>
      </c>
      <c r="I4833" s="92" t="n">
        <v>47</v>
      </c>
      <c r="J4833" s="93" t="n">
        <v>174</v>
      </c>
      <c r="K4833" s="94" t="n">
        <f aca="false">I4833 * J4833</f>
        <v>8178</v>
      </c>
      <c r="L4833" s="94" t="n">
        <f aca="false">K4833 *M4833</f>
        <v>3925.44</v>
      </c>
      <c r="M4833" s="95" t="n">
        <v>0.48</v>
      </c>
      <c r="N4833" s="88" t="s">
        <v>23</v>
      </c>
      <c r="O4833" s="91" t="s">
        <v>219</v>
      </c>
      <c r="P4833" s="0" t="str">
        <f aca="false">RIGHT(H4833,LEN(H4833) - FIND(" ", H4833))</f>
        <v>Street Footwear</v>
      </c>
    </row>
    <row r="4834" customFormat="false" ht="14.25" hidden="false" customHeight="true" outlineLevel="0" collapsed="false">
      <c r="B4834" s="88" t="s">
        <v>43</v>
      </c>
      <c r="C4834" s="89" t="n">
        <v>1197831</v>
      </c>
      <c r="D4834" s="90" t="n">
        <v>44351</v>
      </c>
      <c r="E4834" s="88" t="s">
        <v>18</v>
      </c>
      <c r="F4834" s="88" t="s">
        <v>96</v>
      </c>
      <c r="G4834" s="88" t="s">
        <v>91</v>
      </c>
      <c r="H4834" s="91" t="s">
        <v>44</v>
      </c>
      <c r="I4834" s="92" t="n">
        <v>48</v>
      </c>
      <c r="J4834" s="93" t="n">
        <v>143</v>
      </c>
      <c r="K4834" s="94" t="n">
        <f aca="false">I4834 * J4834</f>
        <v>6864</v>
      </c>
      <c r="L4834" s="94" t="n">
        <f aca="false">K4834 *M4834</f>
        <v>4049.76</v>
      </c>
      <c r="M4834" s="95" t="n">
        <v>0.59</v>
      </c>
      <c r="N4834" s="88" t="s">
        <v>23</v>
      </c>
      <c r="O4834" s="91" t="s">
        <v>219</v>
      </c>
      <c r="P4834" s="0" t="str">
        <f aca="false">RIGHT(H4834,LEN(H4834) - FIND(" ", H4834))</f>
        <v>Athletic Footwear</v>
      </c>
    </row>
    <row r="4835" customFormat="false" ht="14.25" hidden="false" customHeight="true" outlineLevel="0" collapsed="false">
      <c r="B4835" s="88" t="s">
        <v>43</v>
      </c>
      <c r="C4835" s="89" t="n">
        <v>1197831</v>
      </c>
      <c r="D4835" s="90" t="n">
        <v>44351</v>
      </c>
      <c r="E4835" s="88" t="s">
        <v>18</v>
      </c>
      <c r="F4835" s="88" t="s">
        <v>96</v>
      </c>
      <c r="G4835" s="88" t="s">
        <v>91</v>
      </c>
      <c r="H4835" s="91" t="s">
        <v>16</v>
      </c>
      <c r="I4835" s="92" t="n">
        <v>52</v>
      </c>
      <c r="J4835" s="93" t="n">
        <v>117</v>
      </c>
      <c r="K4835" s="94" t="n">
        <f aca="false">I4835 * J4835</f>
        <v>6084</v>
      </c>
      <c r="L4835" s="94" t="n">
        <f aca="false">K4835 *M4835</f>
        <v>2616.12</v>
      </c>
      <c r="M4835" s="95" t="n">
        <v>0.43</v>
      </c>
      <c r="N4835" s="88" t="s">
        <v>23</v>
      </c>
      <c r="O4835" s="91" t="s">
        <v>218</v>
      </c>
      <c r="P4835" s="0" t="str">
        <f aca="false">RIGHT(H4835,LEN(H4835) - FIND(" ", H4835))</f>
        <v>Apparel</v>
      </c>
    </row>
    <row r="4836" customFormat="false" ht="14.25" hidden="false" customHeight="true" outlineLevel="0" collapsed="false">
      <c r="B4836" s="88" t="s">
        <v>43</v>
      </c>
      <c r="C4836" s="89" t="n">
        <v>1197831</v>
      </c>
      <c r="D4836" s="90" t="n">
        <v>44351</v>
      </c>
      <c r="E4836" s="88" t="s">
        <v>18</v>
      </c>
      <c r="F4836" s="88" t="s">
        <v>96</v>
      </c>
      <c r="G4836" s="88" t="s">
        <v>91</v>
      </c>
      <c r="H4836" s="91" t="s">
        <v>38</v>
      </c>
      <c r="I4836" s="92" t="n">
        <v>55</v>
      </c>
      <c r="J4836" s="93" t="n">
        <v>231</v>
      </c>
      <c r="K4836" s="94" t="n">
        <f aca="false">I4836 * J4836</f>
        <v>12705</v>
      </c>
      <c r="L4836" s="94" t="n">
        <f aca="false">K4836 *M4836</f>
        <v>7750.05</v>
      </c>
      <c r="M4836" s="95" t="n">
        <v>0.61</v>
      </c>
      <c r="N4836" s="88" t="s">
        <v>23</v>
      </c>
      <c r="O4836" s="91" t="s">
        <v>219</v>
      </c>
      <c r="P4836" s="0" t="str">
        <f aca="false">RIGHT(H4836,LEN(H4836) - FIND(" ", H4836))</f>
        <v>Apparel</v>
      </c>
    </row>
    <row r="4837" customFormat="false" ht="14.25" hidden="false" customHeight="true" outlineLevel="0" collapsed="false">
      <c r="B4837" s="88" t="s">
        <v>30</v>
      </c>
      <c r="C4837" s="89" t="n">
        <v>1185732</v>
      </c>
      <c r="D4837" s="90" t="n">
        <v>44351</v>
      </c>
      <c r="E4837" s="88" t="s">
        <v>34</v>
      </c>
      <c r="F4837" s="88" t="s">
        <v>138</v>
      </c>
      <c r="G4837" s="88" t="s">
        <v>97</v>
      </c>
      <c r="H4837" s="91" t="s">
        <v>32</v>
      </c>
      <c r="I4837" s="92" t="n">
        <v>46</v>
      </c>
      <c r="J4837" s="93" t="n">
        <v>238</v>
      </c>
      <c r="K4837" s="94" t="n">
        <f aca="false">I4837 * J4837</f>
        <v>10948</v>
      </c>
      <c r="L4837" s="94" t="n">
        <f aca="false">K4837 *M4837</f>
        <v>6021.4</v>
      </c>
      <c r="M4837" s="95" t="n">
        <v>0.55</v>
      </c>
      <c r="N4837" s="88" t="s">
        <v>23</v>
      </c>
      <c r="O4837" s="91" t="s">
        <v>218</v>
      </c>
      <c r="P4837" s="0" t="str">
        <f aca="false">RIGHT(H4837,LEN(H4837) - FIND(" ", H4837))</f>
        <v>Street Footwear</v>
      </c>
    </row>
    <row r="4838" customFormat="false" ht="14.25" hidden="false" customHeight="true" outlineLevel="0" collapsed="false">
      <c r="B4838" s="88" t="s">
        <v>30</v>
      </c>
      <c r="C4838" s="89" t="n">
        <v>1185732</v>
      </c>
      <c r="D4838" s="90" t="n">
        <v>44351</v>
      </c>
      <c r="E4838" s="88" t="s">
        <v>34</v>
      </c>
      <c r="F4838" s="88" t="s">
        <v>138</v>
      </c>
      <c r="G4838" s="88" t="s">
        <v>97</v>
      </c>
      <c r="H4838" s="91" t="s">
        <v>24</v>
      </c>
      <c r="I4838" s="92" t="n">
        <v>42</v>
      </c>
      <c r="J4838" s="93" t="n">
        <v>182</v>
      </c>
      <c r="K4838" s="94" t="n">
        <f aca="false">I4838 * J4838</f>
        <v>7644</v>
      </c>
      <c r="L4838" s="94" t="n">
        <f aca="false">K4838 *M4838</f>
        <v>3592.68</v>
      </c>
      <c r="M4838" s="95" t="n">
        <v>0.47</v>
      </c>
      <c r="N4838" s="88" t="s">
        <v>23</v>
      </c>
      <c r="O4838" s="91" t="s">
        <v>218</v>
      </c>
      <c r="P4838" s="0" t="str">
        <f aca="false">RIGHT(H4838,LEN(H4838) - FIND(" ", H4838))</f>
        <v>Athletic Footwear</v>
      </c>
    </row>
    <row r="4839" customFormat="false" ht="14.25" hidden="false" customHeight="true" outlineLevel="0" collapsed="false">
      <c r="B4839" s="88" t="s">
        <v>30</v>
      </c>
      <c r="C4839" s="89" t="n">
        <v>1185732</v>
      </c>
      <c r="D4839" s="90" t="n">
        <v>44351</v>
      </c>
      <c r="E4839" s="88" t="s">
        <v>34</v>
      </c>
      <c r="F4839" s="88" t="s">
        <v>138</v>
      </c>
      <c r="G4839" s="88" t="s">
        <v>97</v>
      </c>
      <c r="H4839" s="91" t="s">
        <v>48</v>
      </c>
      <c r="I4839" s="92" t="n">
        <v>47</v>
      </c>
      <c r="J4839" s="93" t="n">
        <v>169</v>
      </c>
      <c r="K4839" s="94" t="n">
        <f aca="false">I4839 * J4839</f>
        <v>7943</v>
      </c>
      <c r="L4839" s="94" t="n">
        <f aca="false">K4839 *M4839</f>
        <v>4289.22</v>
      </c>
      <c r="M4839" s="95" t="n">
        <v>0.54</v>
      </c>
      <c r="N4839" s="88" t="s">
        <v>23</v>
      </c>
      <c r="O4839" s="91" t="s">
        <v>219</v>
      </c>
      <c r="P4839" s="0" t="str">
        <f aca="false">RIGHT(H4839,LEN(H4839) - FIND(" ", H4839))</f>
        <v>Street Footwear</v>
      </c>
    </row>
    <row r="4840" customFormat="false" ht="14.25" hidden="false" customHeight="true" outlineLevel="0" collapsed="false">
      <c r="B4840" s="88" t="s">
        <v>30</v>
      </c>
      <c r="C4840" s="89" t="n">
        <v>1185732</v>
      </c>
      <c r="D4840" s="90" t="n">
        <v>44351</v>
      </c>
      <c r="E4840" s="88" t="s">
        <v>34</v>
      </c>
      <c r="F4840" s="88" t="s">
        <v>138</v>
      </c>
      <c r="G4840" s="88" t="s">
        <v>97</v>
      </c>
      <c r="H4840" s="91" t="s">
        <v>44</v>
      </c>
      <c r="I4840" s="92" t="n">
        <v>49</v>
      </c>
      <c r="J4840" s="93" t="n">
        <v>169</v>
      </c>
      <c r="K4840" s="94" t="n">
        <f aca="false">I4840 * J4840</f>
        <v>8281</v>
      </c>
      <c r="L4840" s="94" t="n">
        <f aca="false">K4840 *M4840</f>
        <v>4223.31</v>
      </c>
      <c r="M4840" s="95" t="n">
        <v>0.51</v>
      </c>
      <c r="N4840" s="88" t="s">
        <v>23</v>
      </c>
      <c r="O4840" s="91" t="s">
        <v>219</v>
      </c>
      <c r="P4840" s="0" t="str">
        <f aca="false">RIGHT(H4840,LEN(H4840) - FIND(" ", H4840))</f>
        <v>Athletic Footwear</v>
      </c>
    </row>
    <row r="4841" customFormat="false" ht="14.25" hidden="false" customHeight="true" outlineLevel="0" collapsed="false">
      <c r="B4841" s="88" t="s">
        <v>30</v>
      </c>
      <c r="C4841" s="89" t="n">
        <v>1185732</v>
      </c>
      <c r="D4841" s="90" t="n">
        <v>44351</v>
      </c>
      <c r="E4841" s="88" t="s">
        <v>34</v>
      </c>
      <c r="F4841" s="88" t="s">
        <v>138</v>
      </c>
      <c r="G4841" s="88" t="s">
        <v>97</v>
      </c>
      <c r="H4841" s="91" t="s">
        <v>16</v>
      </c>
      <c r="I4841" s="92" t="n">
        <v>61</v>
      </c>
      <c r="J4841" s="93" t="n">
        <v>163</v>
      </c>
      <c r="K4841" s="94" t="n">
        <f aca="false">I4841 * J4841</f>
        <v>9943</v>
      </c>
      <c r="L4841" s="94" t="n">
        <f aca="false">K4841 *M4841</f>
        <v>4872.07</v>
      </c>
      <c r="M4841" s="95" t="n">
        <v>0.49</v>
      </c>
      <c r="N4841" s="88" t="s">
        <v>23</v>
      </c>
      <c r="O4841" s="91" t="s">
        <v>218</v>
      </c>
      <c r="P4841" s="0" t="str">
        <f aca="false">RIGHT(H4841,LEN(H4841) - FIND(" ", H4841))</f>
        <v>Apparel</v>
      </c>
    </row>
    <row r="4842" customFormat="false" ht="14.25" hidden="false" customHeight="true" outlineLevel="0" collapsed="false">
      <c r="B4842" s="88" t="s">
        <v>30</v>
      </c>
      <c r="C4842" s="89" t="n">
        <v>1185732</v>
      </c>
      <c r="D4842" s="90" t="n">
        <v>44351</v>
      </c>
      <c r="E4842" s="88" t="s">
        <v>34</v>
      </c>
      <c r="F4842" s="88" t="s">
        <v>138</v>
      </c>
      <c r="G4842" s="88" t="s">
        <v>97</v>
      </c>
      <c r="H4842" s="91" t="s">
        <v>38</v>
      </c>
      <c r="I4842" s="92" t="n">
        <v>67</v>
      </c>
      <c r="J4842" s="93" t="n">
        <v>231</v>
      </c>
      <c r="K4842" s="94" t="n">
        <f aca="false">I4842 * J4842</f>
        <v>15477</v>
      </c>
      <c r="L4842" s="94" t="n">
        <f aca="false">K4842 *M4842</f>
        <v>9286.2</v>
      </c>
      <c r="M4842" s="95" t="n">
        <v>0.6</v>
      </c>
      <c r="N4842" s="88" t="s">
        <v>23</v>
      </c>
      <c r="O4842" s="91" t="s">
        <v>219</v>
      </c>
      <c r="P4842" s="0" t="str">
        <f aca="false">RIGHT(H4842,LEN(H4842) - FIND(" ", H4842))</f>
        <v>Apparel</v>
      </c>
    </row>
    <row r="4843" customFormat="false" ht="14.25" hidden="false" customHeight="true" outlineLevel="0" collapsed="false">
      <c r="B4843" s="88" t="s">
        <v>43</v>
      </c>
      <c r="C4843" s="89" t="n">
        <v>1197831</v>
      </c>
      <c r="D4843" s="90" t="n">
        <v>44351</v>
      </c>
      <c r="E4843" s="88" t="s">
        <v>18</v>
      </c>
      <c r="F4843" s="88" t="s">
        <v>96</v>
      </c>
      <c r="G4843" s="88" t="s">
        <v>91</v>
      </c>
      <c r="H4843" s="91" t="s">
        <v>32</v>
      </c>
      <c r="I4843" s="92" t="n">
        <v>31</v>
      </c>
      <c r="J4843" s="93" t="n">
        <v>233</v>
      </c>
      <c r="K4843" s="94" t="n">
        <f aca="false">I4843 * J4843</f>
        <v>7223</v>
      </c>
      <c r="L4843" s="94" t="n">
        <f aca="false">K4843 *M4843</f>
        <v>2744.74</v>
      </c>
      <c r="M4843" s="95" t="n">
        <v>0.38</v>
      </c>
      <c r="N4843" s="88" t="s">
        <v>31</v>
      </c>
      <c r="O4843" s="91" t="s">
        <v>218</v>
      </c>
      <c r="P4843" s="0" t="str">
        <f aca="false">RIGHT(H4843,LEN(H4843) - FIND(" ", H4843))</f>
        <v>Street Footwear</v>
      </c>
    </row>
    <row r="4844" customFormat="false" ht="14.25" hidden="false" customHeight="true" outlineLevel="0" collapsed="false">
      <c r="B4844" s="88" t="s">
        <v>43</v>
      </c>
      <c r="C4844" s="89" t="n">
        <v>1197831</v>
      </c>
      <c r="D4844" s="90" t="n">
        <v>44351</v>
      </c>
      <c r="E4844" s="88" t="s">
        <v>18</v>
      </c>
      <c r="F4844" s="88" t="s">
        <v>96</v>
      </c>
      <c r="G4844" s="88" t="s">
        <v>91</v>
      </c>
      <c r="H4844" s="91" t="s">
        <v>24</v>
      </c>
      <c r="I4844" s="92" t="n">
        <v>35</v>
      </c>
      <c r="J4844" s="93" t="n">
        <v>263</v>
      </c>
      <c r="K4844" s="94" t="n">
        <f aca="false">I4844 * J4844</f>
        <v>9205</v>
      </c>
      <c r="L4844" s="94" t="n">
        <f aca="false">K4844 *M4844</f>
        <v>3774.05</v>
      </c>
      <c r="M4844" s="95" t="n">
        <v>0.41</v>
      </c>
      <c r="N4844" s="88" t="s">
        <v>31</v>
      </c>
      <c r="O4844" s="91" t="s">
        <v>218</v>
      </c>
      <c r="P4844" s="0" t="str">
        <f aca="false">RIGHT(H4844,LEN(H4844) - FIND(" ", H4844))</f>
        <v>Athletic Footwear</v>
      </c>
    </row>
    <row r="4845" customFormat="false" ht="14.25" hidden="false" customHeight="true" outlineLevel="0" collapsed="false">
      <c r="B4845" s="88" t="s">
        <v>43</v>
      </c>
      <c r="C4845" s="89" t="n">
        <v>1197831</v>
      </c>
      <c r="D4845" s="90" t="n">
        <v>44351</v>
      </c>
      <c r="E4845" s="88" t="s">
        <v>18</v>
      </c>
      <c r="F4845" s="88" t="s">
        <v>96</v>
      </c>
      <c r="G4845" s="88" t="s">
        <v>91</v>
      </c>
      <c r="H4845" s="91" t="s">
        <v>48</v>
      </c>
      <c r="I4845" s="92" t="n">
        <v>34</v>
      </c>
      <c r="J4845" s="93" t="n">
        <v>186</v>
      </c>
      <c r="K4845" s="94" t="n">
        <f aca="false">I4845 * J4845</f>
        <v>6324</v>
      </c>
      <c r="L4845" s="94" t="n">
        <f aca="false">K4845 *M4845</f>
        <v>2592.84</v>
      </c>
      <c r="M4845" s="95" t="n">
        <v>0.41</v>
      </c>
      <c r="N4845" s="88" t="s">
        <v>31</v>
      </c>
      <c r="O4845" s="91" t="s">
        <v>219</v>
      </c>
      <c r="P4845" s="0" t="str">
        <f aca="false">RIGHT(H4845,LEN(H4845) - FIND(" ", H4845))</f>
        <v>Street Footwear</v>
      </c>
    </row>
    <row r="4846" customFormat="false" ht="14.25" hidden="false" customHeight="true" outlineLevel="0" collapsed="false">
      <c r="B4846" s="88" t="s">
        <v>43</v>
      </c>
      <c r="C4846" s="89" t="n">
        <v>1197831</v>
      </c>
      <c r="D4846" s="90" t="n">
        <v>44351</v>
      </c>
      <c r="E4846" s="88" t="s">
        <v>18</v>
      </c>
      <c r="F4846" s="88" t="s">
        <v>96</v>
      </c>
      <c r="G4846" s="88" t="s">
        <v>91</v>
      </c>
      <c r="H4846" s="91" t="s">
        <v>44</v>
      </c>
      <c r="I4846" s="92" t="n">
        <v>33</v>
      </c>
      <c r="J4846" s="93" t="n">
        <v>187</v>
      </c>
      <c r="K4846" s="94" t="n">
        <f aca="false">I4846 * J4846</f>
        <v>6171</v>
      </c>
      <c r="L4846" s="94" t="n">
        <f aca="false">K4846 *M4846</f>
        <v>3023.79</v>
      </c>
      <c r="M4846" s="95" t="n">
        <v>0.49</v>
      </c>
      <c r="N4846" s="88" t="s">
        <v>31</v>
      </c>
      <c r="O4846" s="91" t="s">
        <v>219</v>
      </c>
      <c r="P4846" s="0" t="str">
        <f aca="false">RIGHT(H4846,LEN(H4846) - FIND(" ", H4846))</f>
        <v>Athletic Footwear</v>
      </c>
    </row>
    <row r="4847" customFormat="false" ht="14.25" hidden="false" customHeight="true" outlineLevel="0" collapsed="false">
      <c r="B4847" s="88" t="s">
        <v>43</v>
      </c>
      <c r="C4847" s="89" t="n">
        <v>1197831</v>
      </c>
      <c r="D4847" s="90" t="n">
        <v>44351</v>
      </c>
      <c r="E4847" s="88" t="s">
        <v>18</v>
      </c>
      <c r="F4847" s="88" t="s">
        <v>96</v>
      </c>
      <c r="G4847" s="88" t="s">
        <v>91</v>
      </c>
      <c r="H4847" s="91" t="s">
        <v>16</v>
      </c>
      <c r="I4847" s="92" t="n">
        <v>43</v>
      </c>
      <c r="J4847" s="93" t="n">
        <v>158</v>
      </c>
      <c r="K4847" s="94" t="n">
        <f aca="false">I4847 * J4847</f>
        <v>6794</v>
      </c>
      <c r="L4847" s="94" t="n">
        <f aca="false">K4847 *M4847</f>
        <v>2309.96</v>
      </c>
      <c r="M4847" s="95" t="n">
        <v>0.34</v>
      </c>
      <c r="N4847" s="88" t="s">
        <v>31</v>
      </c>
      <c r="O4847" s="91" t="s">
        <v>218</v>
      </c>
      <c r="P4847" s="0" t="str">
        <f aca="false">RIGHT(H4847,LEN(H4847) - FIND(" ", H4847))</f>
        <v>Apparel</v>
      </c>
    </row>
    <row r="4848" customFormat="false" ht="14.25" hidden="false" customHeight="true" outlineLevel="0" collapsed="false">
      <c r="B4848" s="88" t="s">
        <v>43</v>
      </c>
      <c r="C4848" s="89" t="n">
        <v>1197831</v>
      </c>
      <c r="D4848" s="90" t="n">
        <v>44351</v>
      </c>
      <c r="E4848" s="88" t="s">
        <v>18</v>
      </c>
      <c r="F4848" s="88" t="s">
        <v>96</v>
      </c>
      <c r="G4848" s="88" t="s">
        <v>91</v>
      </c>
      <c r="H4848" s="91" t="s">
        <v>38</v>
      </c>
      <c r="I4848" s="92" t="n">
        <v>39</v>
      </c>
      <c r="J4848" s="93" t="n">
        <v>248</v>
      </c>
      <c r="K4848" s="94" t="n">
        <f aca="false">I4848 * J4848</f>
        <v>9672</v>
      </c>
      <c r="L4848" s="94" t="n">
        <f aca="false">K4848 *M4848</f>
        <v>5319.6</v>
      </c>
      <c r="M4848" s="95" t="n">
        <v>0.55</v>
      </c>
      <c r="N4848" s="88" t="s">
        <v>31</v>
      </c>
      <c r="O4848" s="91" t="s">
        <v>219</v>
      </c>
      <c r="P4848" s="0" t="str">
        <f aca="false">RIGHT(H4848,LEN(H4848) - FIND(" ", H4848))</f>
        <v>Apparel</v>
      </c>
    </row>
    <row r="4849" customFormat="false" ht="14.25" hidden="false" customHeight="true" outlineLevel="0" collapsed="false">
      <c r="B4849" s="88" t="s">
        <v>13</v>
      </c>
      <c r="C4849" s="89" t="n">
        <v>1185732</v>
      </c>
      <c r="D4849" s="90" t="n">
        <v>44352</v>
      </c>
      <c r="E4849" s="88" t="s">
        <v>29</v>
      </c>
      <c r="F4849" s="88" t="s">
        <v>98</v>
      </c>
      <c r="G4849" s="88" t="s">
        <v>101</v>
      </c>
      <c r="H4849" s="91" t="s">
        <v>38</v>
      </c>
      <c r="I4849" s="92" t="n">
        <v>45</v>
      </c>
      <c r="J4849" s="93" t="n">
        <v>275</v>
      </c>
      <c r="K4849" s="94" t="n">
        <f aca="false">I4849 * J4849</f>
        <v>12375</v>
      </c>
      <c r="L4849" s="94" t="n">
        <f aca="false">K4849 *M4849</f>
        <v>6187.5</v>
      </c>
      <c r="M4849" s="95" t="n">
        <v>0.5</v>
      </c>
      <c r="N4849" s="88" t="s">
        <v>31</v>
      </c>
      <c r="O4849" s="91" t="s">
        <v>219</v>
      </c>
      <c r="P4849" s="0" t="str">
        <f aca="false">RIGHT(H4849,LEN(H4849) - FIND(" ", H4849))</f>
        <v>Apparel</v>
      </c>
    </row>
    <row r="4850" customFormat="false" ht="14.25" hidden="false" customHeight="true" outlineLevel="0" collapsed="false">
      <c r="B4850" s="88" t="s">
        <v>13</v>
      </c>
      <c r="C4850" s="89" t="n">
        <v>1185732</v>
      </c>
      <c r="D4850" s="90" t="n">
        <v>44352</v>
      </c>
      <c r="E4850" s="88" t="s">
        <v>29</v>
      </c>
      <c r="F4850" s="88" t="s">
        <v>128</v>
      </c>
      <c r="G4850" s="88" t="s">
        <v>144</v>
      </c>
      <c r="H4850" s="91" t="s">
        <v>44</v>
      </c>
      <c r="I4850" s="92" t="n">
        <v>35</v>
      </c>
      <c r="J4850" s="93" t="n">
        <v>0</v>
      </c>
      <c r="K4850" s="94" t="n">
        <f aca="false">I4850 * J4850</f>
        <v>0</v>
      </c>
      <c r="L4850" s="94" t="n">
        <f aca="false">K4850 *M4850</f>
        <v>0</v>
      </c>
      <c r="M4850" s="95" t="n">
        <v>0.4</v>
      </c>
      <c r="N4850" s="88" t="s">
        <v>31</v>
      </c>
      <c r="O4850" s="91" t="s">
        <v>219</v>
      </c>
      <c r="P4850" s="0" t="str">
        <f aca="false">RIGHT(H4850,LEN(H4850) - FIND(" ", H4850))</f>
        <v>Athletic Footwear</v>
      </c>
    </row>
    <row r="4851" customFormat="false" ht="14.25" hidden="false" customHeight="true" outlineLevel="0" collapsed="false">
      <c r="B4851" s="88" t="s">
        <v>30</v>
      </c>
      <c r="C4851" s="89" t="n">
        <v>1185732</v>
      </c>
      <c r="D4851" s="90" t="n">
        <v>44352</v>
      </c>
      <c r="E4851" s="88" t="s">
        <v>26</v>
      </c>
      <c r="F4851" s="88" t="s">
        <v>86</v>
      </c>
      <c r="G4851" s="88" t="s">
        <v>114</v>
      </c>
      <c r="H4851" s="91" t="s">
        <v>32</v>
      </c>
      <c r="I4851" s="92" t="n">
        <v>55</v>
      </c>
      <c r="J4851" s="93" t="n">
        <v>625</v>
      </c>
      <c r="K4851" s="94" t="n">
        <f aca="false">I4851 * J4851</f>
        <v>34375</v>
      </c>
      <c r="L4851" s="94" t="n">
        <f aca="false">K4851 *M4851</f>
        <v>13750</v>
      </c>
      <c r="M4851" s="95" t="n">
        <v>0.4</v>
      </c>
      <c r="N4851" s="88" t="s">
        <v>14</v>
      </c>
      <c r="O4851" s="91" t="s">
        <v>218</v>
      </c>
      <c r="P4851" s="0" t="str">
        <f aca="false">RIGHT(H4851,LEN(H4851) - FIND(" ", H4851))</f>
        <v>Street Footwear</v>
      </c>
    </row>
    <row r="4852" customFormat="false" ht="14.25" hidden="false" customHeight="true" outlineLevel="0" collapsed="false">
      <c r="B4852" s="88" t="s">
        <v>30</v>
      </c>
      <c r="C4852" s="89" t="n">
        <v>1185732</v>
      </c>
      <c r="D4852" s="90" t="n">
        <v>44352</v>
      </c>
      <c r="E4852" s="88" t="s">
        <v>26</v>
      </c>
      <c r="F4852" s="88" t="s">
        <v>86</v>
      </c>
      <c r="G4852" s="88" t="s">
        <v>114</v>
      </c>
      <c r="H4852" s="91" t="s">
        <v>24</v>
      </c>
      <c r="I4852" s="92" t="n">
        <v>50</v>
      </c>
      <c r="J4852" s="93" t="n">
        <v>375</v>
      </c>
      <c r="K4852" s="94" t="n">
        <f aca="false">I4852 * J4852</f>
        <v>18750</v>
      </c>
      <c r="L4852" s="94" t="n">
        <f aca="false">K4852 *M4852</f>
        <v>7500</v>
      </c>
      <c r="M4852" s="95" t="n">
        <v>0.4</v>
      </c>
      <c r="N4852" s="88" t="s">
        <v>14</v>
      </c>
      <c r="O4852" s="91" t="s">
        <v>218</v>
      </c>
      <c r="P4852" s="0" t="str">
        <f aca="false">RIGHT(H4852,LEN(H4852) - FIND(" ", H4852))</f>
        <v>Athletic Footwear</v>
      </c>
    </row>
    <row r="4853" customFormat="false" ht="14.25" hidden="false" customHeight="true" outlineLevel="0" collapsed="false">
      <c r="B4853" s="88" t="s">
        <v>30</v>
      </c>
      <c r="C4853" s="89" t="n">
        <v>1185732</v>
      </c>
      <c r="D4853" s="90" t="n">
        <v>44352</v>
      </c>
      <c r="E4853" s="88" t="s">
        <v>26</v>
      </c>
      <c r="F4853" s="88" t="s">
        <v>86</v>
      </c>
      <c r="G4853" s="88" t="s">
        <v>114</v>
      </c>
      <c r="H4853" s="91" t="s">
        <v>48</v>
      </c>
      <c r="I4853" s="92" t="n">
        <v>45</v>
      </c>
      <c r="J4853" s="93" t="n">
        <v>300</v>
      </c>
      <c r="K4853" s="94" t="n">
        <f aca="false">I4853 * J4853</f>
        <v>13500</v>
      </c>
      <c r="L4853" s="94" t="n">
        <f aca="false">K4853 *M4853</f>
        <v>4050</v>
      </c>
      <c r="M4853" s="95" t="n">
        <v>0.3</v>
      </c>
      <c r="N4853" s="88" t="s">
        <v>14</v>
      </c>
      <c r="O4853" s="91" t="s">
        <v>219</v>
      </c>
      <c r="P4853" s="0" t="str">
        <f aca="false">RIGHT(H4853,LEN(H4853) - FIND(" ", H4853))</f>
        <v>Street Footwear</v>
      </c>
    </row>
    <row r="4854" customFormat="false" ht="14.25" hidden="false" customHeight="true" outlineLevel="0" collapsed="false">
      <c r="B4854" s="88" t="s">
        <v>30</v>
      </c>
      <c r="C4854" s="89" t="n">
        <v>1185732</v>
      </c>
      <c r="D4854" s="90" t="n">
        <v>44352</v>
      </c>
      <c r="E4854" s="88" t="s">
        <v>26</v>
      </c>
      <c r="F4854" s="88" t="s">
        <v>86</v>
      </c>
      <c r="G4854" s="88" t="s">
        <v>114</v>
      </c>
      <c r="H4854" s="91" t="s">
        <v>44</v>
      </c>
      <c r="I4854" s="92" t="n">
        <v>45</v>
      </c>
      <c r="J4854" s="93" t="n">
        <v>275</v>
      </c>
      <c r="K4854" s="94" t="n">
        <f aca="false">I4854 * J4854</f>
        <v>12375</v>
      </c>
      <c r="L4854" s="94" t="n">
        <f aca="false">K4854 *M4854</f>
        <v>3712.5</v>
      </c>
      <c r="M4854" s="95" t="n">
        <v>0.3</v>
      </c>
      <c r="N4854" s="88" t="s">
        <v>14</v>
      </c>
      <c r="O4854" s="91" t="s">
        <v>219</v>
      </c>
      <c r="P4854" s="0" t="str">
        <f aca="false">RIGHT(H4854,LEN(H4854) - FIND(" ", H4854))</f>
        <v>Athletic Footwear</v>
      </c>
    </row>
    <row r="4855" customFormat="false" ht="14.25" hidden="false" customHeight="true" outlineLevel="0" collapsed="false">
      <c r="B4855" s="88" t="s">
        <v>30</v>
      </c>
      <c r="C4855" s="89" t="n">
        <v>1185732</v>
      </c>
      <c r="D4855" s="90" t="n">
        <v>44352</v>
      </c>
      <c r="E4855" s="88" t="s">
        <v>26</v>
      </c>
      <c r="F4855" s="88" t="s">
        <v>86</v>
      </c>
      <c r="G4855" s="88" t="s">
        <v>114</v>
      </c>
      <c r="H4855" s="91" t="s">
        <v>16</v>
      </c>
      <c r="I4855" s="92" t="n">
        <v>55</v>
      </c>
      <c r="J4855" s="93" t="n">
        <v>275</v>
      </c>
      <c r="K4855" s="94" t="n">
        <f aca="false">I4855 * J4855</f>
        <v>15125</v>
      </c>
      <c r="L4855" s="94" t="n">
        <f aca="false">K4855 *M4855</f>
        <v>4537.5</v>
      </c>
      <c r="M4855" s="95" t="n">
        <v>0.3</v>
      </c>
      <c r="N4855" s="88" t="s">
        <v>14</v>
      </c>
      <c r="O4855" s="91" t="s">
        <v>218</v>
      </c>
      <c r="P4855" s="0" t="str">
        <f aca="false">RIGHT(H4855,LEN(H4855) - FIND(" ", H4855))</f>
        <v>Apparel</v>
      </c>
    </row>
    <row r="4856" customFormat="false" ht="14.25" hidden="false" customHeight="true" outlineLevel="0" collapsed="false">
      <c r="B4856" s="88" t="s">
        <v>30</v>
      </c>
      <c r="C4856" s="89" t="n">
        <v>1185732</v>
      </c>
      <c r="D4856" s="90" t="n">
        <v>44352</v>
      </c>
      <c r="E4856" s="88" t="s">
        <v>26</v>
      </c>
      <c r="F4856" s="88" t="s">
        <v>86</v>
      </c>
      <c r="G4856" s="88" t="s">
        <v>114</v>
      </c>
      <c r="H4856" s="91" t="s">
        <v>38</v>
      </c>
      <c r="I4856" s="92" t="n">
        <v>60</v>
      </c>
      <c r="J4856" s="93" t="n">
        <v>425</v>
      </c>
      <c r="K4856" s="94" t="n">
        <f aca="false">I4856 * J4856</f>
        <v>25500</v>
      </c>
      <c r="L4856" s="94" t="n">
        <f aca="false">K4856 *M4856</f>
        <v>8925</v>
      </c>
      <c r="M4856" s="95" t="n">
        <v>0.35</v>
      </c>
      <c r="N4856" s="88" t="s">
        <v>14</v>
      </c>
      <c r="O4856" s="91" t="s">
        <v>219</v>
      </c>
      <c r="P4856" s="0" t="str">
        <f aca="false">RIGHT(H4856,LEN(H4856) - FIND(" ", H4856))</f>
        <v>Apparel</v>
      </c>
    </row>
    <row r="4857" customFormat="false" ht="14.25" hidden="false" customHeight="true" outlineLevel="0" collapsed="false">
      <c r="B4857" s="88" t="s">
        <v>13</v>
      </c>
      <c r="C4857" s="89" t="n">
        <v>1185732</v>
      </c>
      <c r="D4857" s="90" t="n">
        <v>44352</v>
      </c>
      <c r="E4857" s="88" t="s">
        <v>29</v>
      </c>
      <c r="F4857" s="88" t="s">
        <v>98</v>
      </c>
      <c r="G4857" s="88" t="s">
        <v>101</v>
      </c>
      <c r="H4857" s="91" t="s">
        <v>38</v>
      </c>
      <c r="I4857" s="92" t="n">
        <v>41</v>
      </c>
      <c r="J4857" s="93" t="n">
        <v>69</v>
      </c>
      <c r="K4857" s="94" t="n">
        <f aca="false">I4857 * J4857</f>
        <v>2829</v>
      </c>
      <c r="L4857" s="94" t="n">
        <f aca="false">K4857 *M4857</f>
        <v>1697.4</v>
      </c>
      <c r="M4857" s="95" t="n">
        <v>0.6</v>
      </c>
      <c r="N4857" s="88" t="s">
        <v>23</v>
      </c>
      <c r="O4857" s="91" t="s">
        <v>219</v>
      </c>
      <c r="P4857" s="0" t="str">
        <f aca="false">RIGHT(H4857,LEN(H4857) - FIND(" ", H4857))</f>
        <v>Apparel</v>
      </c>
    </row>
    <row r="4858" customFormat="false" ht="14.25" hidden="false" customHeight="true" outlineLevel="0" collapsed="false">
      <c r="B4858" s="88" t="s">
        <v>13</v>
      </c>
      <c r="C4858" s="89" t="n">
        <v>1185732</v>
      </c>
      <c r="D4858" s="90" t="n">
        <v>44352</v>
      </c>
      <c r="E4858" s="88" t="s">
        <v>29</v>
      </c>
      <c r="F4858" s="88" t="s">
        <v>128</v>
      </c>
      <c r="G4858" s="88" t="s">
        <v>144</v>
      </c>
      <c r="H4858" s="91" t="s">
        <v>44</v>
      </c>
      <c r="I4858" s="92" t="n">
        <v>33</v>
      </c>
      <c r="J4858" s="93" t="n">
        <v>0</v>
      </c>
      <c r="K4858" s="94" t="n">
        <f aca="false">I4858 * J4858</f>
        <v>0</v>
      </c>
      <c r="L4858" s="94" t="n">
        <f aca="false">K4858 *M4858</f>
        <v>0</v>
      </c>
      <c r="M4858" s="95" t="n">
        <v>0.55</v>
      </c>
      <c r="N4858" s="88" t="s">
        <v>23</v>
      </c>
      <c r="O4858" s="91" t="s">
        <v>219</v>
      </c>
      <c r="P4858" s="0" t="str">
        <f aca="false">RIGHT(H4858,LEN(H4858) - FIND(" ", H4858))</f>
        <v>Athletic Footwear</v>
      </c>
    </row>
    <row r="4859" customFormat="false" ht="14.25" hidden="false" customHeight="true" outlineLevel="0" collapsed="false">
      <c r="B4859" s="88" t="s">
        <v>30</v>
      </c>
      <c r="C4859" s="89" t="n">
        <v>1185732</v>
      </c>
      <c r="D4859" s="90" t="n">
        <v>44352</v>
      </c>
      <c r="E4859" s="88" t="s">
        <v>26</v>
      </c>
      <c r="F4859" s="88" t="s">
        <v>86</v>
      </c>
      <c r="G4859" s="88" t="s">
        <v>114</v>
      </c>
      <c r="H4859" s="91" t="s">
        <v>32</v>
      </c>
      <c r="I4859" s="92" t="n">
        <v>50</v>
      </c>
      <c r="J4859" s="93" t="n">
        <v>175</v>
      </c>
      <c r="K4859" s="94" t="n">
        <f aca="false">I4859 * J4859</f>
        <v>8750</v>
      </c>
      <c r="L4859" s="94" t="n">
        <f aca="false">K4859 *M4859</f>
        <v>4812.5</v>
      </c>
      <c r="M4859" s="95" t="n">
        <v>0.55</v>
      </c>
      <c r="N4859" s="88" t="s">
        <v>23</v>
      </c>
      <c r="O4859" s="91" t="s">
        <v>218</v>
      </c>
      <c r="P4859" s="0" t="str">
        <f aca="false">RIGHT(H4859,LEN(H4859) - FIND(" ", H4859))</f>
        <v>Street Footwear</v>
      </c>
    </row>
    <row r="4860" customFormat="false" ht="14.25" hidden="false" customHeight="true" outlineLevel="0" collapsed="false">
      <c r="B4860" s="88" t="s">
        <v>30</v>
      </c>
      <c r="C4860" s="89" t="n">
        <v>1185732</v>
      </c>
      <c r="D4860" s="90" t="n">
        <v>44352</v>
      </c>
      <c r="E4860" s="88" t="s">
        <v>26</v>
      </c>
      <c r="F4860" s="88" t="s">
        <v>86</v>
      </c>
      <c r="G4860" s="88" t="s">
        <v>114</v>
      </c>
      <c r="H4860" s="91" t="s">
        <v>24</v>
      </c>
      <c r="I4860" s="92" t="n">
        <v>48</v>
      </c>
      <c r="J4860" s="93" t="n">
        <v>94</v>
      </c>
      <c r="K4860" s="94" t="n">
        <f aca="false">I4860 * J4860</f>
        <v>4512</v>
      </c>
      <c r="L4860" s="94" t="n">
        <f aca="false">K4860 *M4860</f>
        <v>2256</v>
      </c>
      <c r="M4860" s="95" t="n">
        <v>0.5</v>
      </c>
      <c r="N4860" s="88" t="s">
        <v>23</v>
      </c>
      <c r="O4860" s="91" t="s">
        <v>218</v>
      </c>
      <c r="P4860" s="0" t="str">
        <f aca="false">RIGHT(H4860,LEN(H4860) - FIND(" ", H4860))</f>
        <v>Athletic Footwear</v>
      </c>
    </row>
    <row r="4861" customFormat="false" ht="14.25" hidden="false" customHeight="true" outlineLevel="0" collapsed="false">
      <c r="B4861" s="88" t="s">
        <v>30</v>
      </c>
      <c r="C4861" s="89" t="n">
        <v>1185732</v>
      </c>
      <c r="D4861" s="90" t="n">
        <v>44352</v>
      </c>
      <c r="E4861" s="88" t="s">
        <v>26</v>
      </c>
      <c r="F4861" s="88" t="s">
        <v>86</v>
      </c>
      <c r="G4861" s="88" t="s">
        <v>114</v>
      </c>
      <c r="H4861" s="91" t="s">
        <v>48</v>
      </c>
      <c r="I4861" s="92" t="n">
        <v>42</v>
      </c>
      <c r="J4861" s="93" t="n">
        <v>87</v>
      </c>
      <c r="K4861" s="94" t="n">
        <f aca="false">I4861 * J4861</f>
        <v>3654</v>
      </c>
      <c r="L4861" s="94" t="n">
        <f aca="false">K4861 *M4861</f>
        <v>1644.3</v>
      </c>
      <c r="M4861" s="95" t="n">
        <v>0.45</v>
      </c>
      <c r="N4861" s="88" t="s">
        <v>23</v>
      </c>
      <c r="O4861" s="91" t="s">
        <v>219</v>
      </c>
      <c r="P4861" s="0" t="str">
        <f aca="false">RIGHT(H4861,LEN(H4861) - FIND(" ", H4861))</f>
        <v>Street Footwear</v>
      </c>
    </row>
    <row r="4862" customFormat="false" ht="14.25" hidden="false" customHeight="true" outlineLevel="0" collapsed="false">
      <c r="B4862" s="88" t="s">
        <v>30</v>
      </c>
      <c r="C4862" s="89" t="n">
        <v>1185732</v>
      </c>
      <c r="D4862" s="90" t="n">
        <v>44352</v>
      </c>
      <c r="E4862" s="88" t="s">
        <v>26</v>
      </c>
      <c r="F4862" s="88" t="s">
        <v>86</v>
      </c>
      <c r="G4862" s="88" t="s">
        <v>114</v>
      </c>
      <c r="H4862" s="91" t="s">
        <v>44</v>
      </c>
      <c r="I4862" s="92" t="n">
        <v>42</v>
      </c>
      <c r="J4862" s="93" t="n">
        <v>80</v>
      </c>
      <c r="K4862" s="94" t="n">
        <f aca="false">I4862 * J4862</f>
        <v>3360</v>
      </c>
      <c r="L4862" s="94" t="n">
        <f aca="false">K4862 *M4862</f>
        <v>1411.2</v>
      </c>
      <c r="M4862" s="95" t="n">
        <v>0.42</v>
      </c>
      <c r="N4862" s="88" t="s">
        <v>23</v>
      </c>
      <c r="O4862" s="91" t="s">
        <v>219</v>
      </c>
      <c r="P4862" s="0" t="str">
        <f aca="false">RIGHT(H4862,LEN(H4862) - FIND(" ", H4862))</f>
        <v>Athletic Footwear</v>
      </c>
    </row>
    <row r="4863" customFormat="false" ht="14.25" hidden="false" customHeight="true" outlineLevel="0" collapsed="false">
      <c r="B4863" s="88" t="s">
        <v>30</v>
      </c>
      <c r="C4863" s="89" t="n">
        <v>1185732</v>
      </c>
      <c r="D4863" s="90" t="n">
        <v>44352</v>
      </c>
      <c r="E4863" s="88" t="s">
        <v>26</v>
      </c>
      <c r="F4863" s="88" t="s">
        <v>86</v>
      </c>
      <c r="G4863" s="88" t="s">
        <v>114</v>
      </c>
      <c r="H4863" s="91" t="s">
        <v>16</v>
      </c>
      <c r="I4863" s="92" t="n">
        <v>53</v>
      </c>
      <c r="J4863" s="93" t="n">
        <v>74</v>
      </c>
      <c r="K4863" s="94" t="n">
        <f aca="false">I4863 * J4863</f>
        <v>3922</v>
      </c>
      <c r="L4863" s="94" t="n">
        <f aca="false">K4863 *M4863</f>
        <v>1725.68</v>
      </c>
      <c r="M4863" s="95" t="n">
        <v>0.44</v>
      </c>
      <c r="N4863" s="88" t="s">
        <v>23</v>
      </c>
      <c r="O4863" s="91" t="s">
        <v>218</v>
      </c>
      <c r="P4863" s="0" t="str">
        <f aca="false">RIGHT(H4863,LEN(H4863) - FIND(" ", H4863))</f>
        <v>Apparel</v>
      </c>
    </row>
    <row r="4864" customFormat="false" ht="14.25" hidden="false" customHeight="true" outlineLevel="0" collapsed="false">
      <c r="B4864" s="88" t="s">
        <v>30</v>
      </c>
      <c r="C4864" s="89" t="n">
        <v>1185732</v>
      </c>
      <c r="D4864" s="90" t="n">
        <v>44352</v>
      </c>
      <c r="E4864" s="88" t="s">
        <v>26</v>
      </c>
      <c r="F4864" s="88" t="s">
        <v>86</v>
      </c>
      <c r="G4864" s="88" t="s">
        <v>114</v>
      </c>
      <c r="H4864" s="91" t="s">
        <v>38</v>
      </c>
      <c r="I4864" s="92" t="n">
        <v>56</v>
      </c>
      <c r="J4864" s="93" t="n">
        <v>123</v>
      </c>
      <c r="K4864" s="94" t="n">
        <f aca="false">I4864 * J4864</f>
        <v>6888</v>
      </c>
      <c r="L4864" s="94" t="n">
        <f aca="false">K4864 *M4864</f>
        <v>3375.12</v>
      </c>
      <c r="M4864" s="95" t="n">
        <v>0.49</v>
      </c>
      <c r="N4864" s="88" t="s">
        <v>23</v>
      </c>
      <c r="O4864" s="91" t="s">
        <v>219</v>
      </c>
      <c r="P4864" s="0" t="str">
        <f aca="false">RIGHT(H4864,LEN(H4864) - FIND(" ", H4864))</f>
        <v>Apparel</v>
      </c>
    </row>
    <row r="4865" customFormat="false" ht="14.25" hidden="false" customHeight="true" outlineLevel="0" collapsed="false">
      <c r="B4865" s="88" t="s">
        <v>30</v>
      </c>
      <c r="C4865" s="89" t="n">
        <v>1185732</v>
      </c>
      <c r="D4865" s="90" t="n">
        <v>44352</v>
      </c>
      <c r="E4865" s="88" t="s">
        <v>26</v>
      </c>
      <c r="F4865" s="88" t="s">
        <v>86</v>
      </c>
      <c r="G4865" s="88" t="s">
        <v>114</v>
      </c>
      <c r="H4865" s="91" t="s">
        <v>32</v>
      </c>
      <c r="I4865" s="92" t="n">
        <v>40</v>
      </c>
      <c r="J4865" s="93" t="n">
        <v>206</v>
      </c>
      <c r="K4865" s="94" t="n">
        <f aca="false">I4865 * J4865</f>
        <v>8240</v>
      </c>
      <c r="L4865" s="94" t="n">
        <f aca="false">K4865 *M4865</f>
        <v>3872.8</v>
      </c>
      <c r="M4865" s="95" t="n">
        <v>0.47</v>
      </c>
      <c r="N4865" s="88" t="s">
        <v>31</v>
      </c>
      <c r="O4865" s="91" t="s">
        <v>218</v>
      </c>
      <c r="P4865" s="0" t="str">
        <f aca="false">RIGHT(H4865,LEN(H4865) - FIND(" ", H4865))</f>
        <v>Street Footwear</v>
      </c>
    </row>
    <row r="4866" customFormat="false" ht="14.25" hidden="false" customHeight="true" outlineLevel="0" collapsed="false">
      <c r="B4866" s="88" t="s">
        <v>30</v>
      </c>
      <c r="C4866" s="89" t="n">
        <v>1185732</v>
      </c>
      <c r="D4866" s="90" t="n">
        <v>44352</v>
      </c>
      <c r="E4866" s="88" t="s">
        <v>26</v>
      </c>
      <c r="F4866" s="88" t="s">
        <v>86</v>
      </c>
      <c r="G4866" s="88" t="s">
        <v>114</v>
      </c>
      <c r="H4866" s="91" t="s">
        <v>24</v>
      </c>
      <c r="I4866" s="92" t="n">
        <v>38</v>
      </c>
      <c r="J4866" s="93" t="n">
        <v>124</v>
      </c>
      <c r="K4866" s="94" t="n">
        <f aca="false">I4866 * J4866</f>
        <v>4712</v>
      </c>
      <c r="L4866" s="94" t="n">
        <f aca="false">K4866 *M4866</f>
        <v>2214.64</v>
      </c>
      <c r="M4866" s="95" t="n">
        <v>0.47</v>
      </c>
      <c r="N4866" s="88" t="s">
        <v>31</v>
      </c>
      <c r="O4866" s="91" t="s">
        <v>218</v>
      </c>
      <c r="P4866" s="0" t="str">
        <f aca="false">RIGHT(H4866,LEN(H4866) - FIND(" ", H4866))</f>
        <v>Athletic Footwear</v>
      </c>
    </row>
    <row r="4867" customFormat="false" ht="14.25" hidden="false" customHeight="true" outlineLevel="0" collapsed="false">
      <c r="B4867" s="88" t="s">
        <v>30</v>
      </c>
      <c r="C4867" s="89" t="n">
        <v>1185732</v>
      </c>
      <c r="D4867" s="90" t="n">
        <v>44352</v>
      </c>
      <c r="E4867" s="88" t="s">
        <v>26</v>
      </c>
      <c r="F4867" s="88" t="s">
        <v>86</v>
      </c>
      <c r="G4867" s="88" t="s">
        <v>114</v>
      </c>
      <c r="H4867" s="91" t="s">
        <v>48</v>
      </c>
      <c r="I4867" s="92" t="n">
        <v>35</v>
      </c>
      <c r="J4867" s="93" t="n">
        <v>96</v>
      </c>
      <c r="K4867" s="94" t="n">
        <f aca="false">I4867 * J4867</f>
        <v>3360</v>
      </c>
      <c r="L4867" s="94" t="n">
        <f aca="false">K4867 *M4867</f>
        <v>1108.8</v>
      </c>
      <c r="M4867" s="95" t="n">
        <v>0.33</v>
      </c>
      <c r="N4867" s="88" t="s">
        <v>31</v>
      </c>
      <c r="O4867" s="91" t="s">
        <v>219</v>
      </c>
      <c r="P4867" s="0" t="str">
        <f aca="false">RIGHT(H4867,LEN(H4867) - FIND(" ", H4867))</f>
        <v>Street Footwear</v>
      </c>
    </row>
    <row r="4868" customFormat="false" ht="14.25" hidden="false" customHeight="true" outlineLevel="0" collapsed="false">
      <c r="B4868" s="88" t="s">
        <v>30</v>
      </c>
      <c r="C4868" s="89" t="n">
        <v>1185732</v>
      </c>
      <c r="D4868" s="90" t="n">
        <v>44352</v>
      </c>
      <c r="E4868" s="88" t="s">
        <v>26</v>
      </c>
      <c r="F4868" s="88" t="s">
        <v>86</v>
      </c>
      <c r="G4868" s="88" t="s">
        <v>114</v>
      </c>
      <c r="H4868" s="91" t="s">
        <v>44</v>
      </c>
      <c r="I4868" s="92" t="n">
        <v>35</v>
      </c>
      <c r="J4868" s="93" t="n">
        <v>85</v>
      </c>
      <c r="K4868" s="94" t="n">
        <f aca="false">I4868 * J4868</f>
        <v>2975</v>
      </c>
      <c r="L4868" s="94" t="n">
        <f aca="false">K4868 *M4868</f>
        <v>1041.25</v>
      </c>
      <c r="M4868" s="95" t="n">
        <v>0.35</v>
      </c>
      <c r="N4868" s="88" t="s">
        <v>31</v>
      </c>
      <c r="O4868" s="91" t="s">
        <v>219</v>
      </c>
      <c r="P4868" s="0" t="str">
        <f aca="false">RIGHT(H4868,LEN(H4868) - FIND(" ", H4868))</f>
        <v>Athletic Footwear</v>
      </c>
    </row>
    <row r="4869" customFormat="false" ht="14.25" hidden="false" customHeight="true" outlineLevel="0" collapsed="false">
      <c r="B4869" s="88" t="s">
        <v>30</v>
      </c>
      <c r="C4869" s="89" t="n">
        <v>1185732</v>
      </c>
      <c r="D4869" s="90" t="n">
        <v>44352</v>
      </c>
      <c r="E4869" s="88" t="s">
        <v>26</v>
      </c>
      <c r="F4869" s="88" t="s">
        <v>86</v>
      </c>
      <c r="G4869" s="88" t="s">
        <v>114</v>
      </c>
      <c r="H4869" s="91" t="s">
        <v>16</v>
      </c>
      <c r="I4869" s="92" t="n">
        <v>36</v>
      </c>
      <c r="J4869" s="93" t="n">
        <v>91</v>
      </c>
      <c r="K4869" s="94" t="n">
        <f aca="false">I4869 * J4869</f>
        <v>3276</v>
      </c>
      <c r="L4869" s="94" t="n">
        <f aca="false">K4869 *M4869</f>
        <v>1048.32</v>
      </c>
      <c r="M4869" s="95" t="n">
        <v>0.32</v>
      </c>
      <c r="N4869" s="88" t="s">
        <v>31</v>
      </c>
      <c r="O4869" s="91" t="s">
        <v>218</v>
      </c>
      <c r="P4869" s="0" t="str">
        <f aca="false">RIGHT(H4869,LEN(H4869) - FIND(" ", H4869))</f>
        <v>Apparel</v>
      </c>
    </row>
    <row r="4870" customFormat="false" ht="14.25" hidden="false" customHeight="true" outlineLevel="0" collapsed="false">
      <c r="B4870" s="88" t="s">
        <v>30</v>
      </c>
      <c r="C4870" s="89" t="n">
        <v>1185732</v>
      </c>
      <c r="D4870" s="90" t="n">
        <v>44352</v>
      </c>
      <c r="E4870" s="88" t="s">
        <v>26</v>
      </c>
      <c r="F4870" s="88" t="s">
        <v>86</v>
      </c>
      <c r="G4870" s="88" t="s">
        <v>114</v>
      </c>
      <c r="H4870" s="91" t="s">
        <v>38</v>
      </c>
      <c r="I4870" s="92" t="n">
        <v>39</v>
      </c>
      <c r="J4870" s="93" t="n">
        <v>128</v>
      </c>
      <c r="K4870" s="94" t="n">
        <f aca="false">I4870 * J4870</f>
        <v>4992</v>
      </c>
      <c r="L4870" s="94" t="n">
        <f aca="false">K4870 *M4870</f>
        <v>1946.88</v>
      </c>
      <c r="M4870" s="95" t="n">
        <v>0.39</v>
      </c>
      <c r="N4870" s="88" t="s">
        <v>31</v>
      </c>
      <c r="O4870" s="91" t="s">
        <v>219</v>
      </c>
      <c r="P4870" s="0" t="str">
        <f aca="false">RIGHT(H4870,LEN(H4870) - FIND(" ", H4870))</f>
        <v>Apparel</v>
      </c>
    </row>
    <row r="4871" customFormat="false" ht="14.25" hidden="false" customHeight="true" outlineLevel="0" collapsed="false">
      <c r="B4871" s="88" t="s">
        <v>13</v>
      </c>
      <c r="C4871" s="89" t="n">
        <v>1185732</v>
      </c>
      <c r="D4871" s="90" t="n">
        <v>44353</v>
      </c>
      <c r="E4871" s="88" t="s">
        <v>29</v>
      </c>
      <c r="F4871" s="88" t="s">
        <v>98</v>
      </c>
      <c r="G4871" s="88" t="s">
        <v>101</v>
      </c>
      <c r="H4871" s="91" t="s">
        <v>32</v>
      </c>
      <c r="I4871" s="92" t="n">
        <v>45</v>
      </c>
      <c r="J4871" s="93" t="n">
        <v>525</v>
      </c>
      <c r="K4871" s="94" t="n">
        <f aca="false">I4871 * J4871</f>
        <v>23625</v>
      </c>
      <c r="L4871" s="94" t="n">
        <f aca="false">K4871 *M4871</f>
        <v>9450</v>
      </c>
      <c r="M4871" s="95" t="n">
        <v>0.4</v>
      </c>
      <c r="N4871" s="88" t="s">
        <v>31</v>
      </c>
      <c r="O4871" s="91" t="s">
        <v>218</v>
      </c>
      <c r="P4871" s="0" t="str">
        <f aca="false">RIGHT(H4871,LEN(H4871) - FIND(" ", H4871))</f>
        <v>Street Footwear</v>
      </c>
    </row>
    <row r="4872" customFormat="false" ht="14.25" hidden="false" customHeight="true" outlineLevel="0" collapsed="false">
      <c r="B4872" s="88" t="s">
        <v>13</v>
      </c>
      <c r="C4872" s="89" t="n">
        <v>1185732</v>
      </c>
      <c r="D4872" s="90" t="n">
        <v>44353</v>
      </c>
      <c r="E4872" s="88" t="s">
        <v>29</v>
      </c>
      <c r="F4872" s="88" t="s">
        <v>128</v>
      </c>
      <c r="G4872" s="88" t="s">
        <v>144</v>
      </c>
      <c r="H4872" s="91" t="s">
        <v>16</v>
      </c>
      <c r="I4872" s="92" t="n">
        <v>50</v>
      </c>
      <c r="J4872" s="93" t="n">
        <v>50</v>
      </c>
      <c r="K4872" s="94" t="n">
        <f aca="false">I4872 * J4872</f>
        <v>2500</v>
      </c>
      <c r="L4872" s="94" t="n">
        <f aca="false">K4872 *M4872</f>
        <v>875</v>
      </c>
      <c r="M4872" s="95" t="n">
        <v>0.35</v>
      </c>
      <c r="N4872" s="88" t="s">
        <v>31</v>
      </c>
      <c r="O4872" s="91" t="s">
        <v>218</v>
      </c>
      <c r="P4872" s="0" t="str">
        <f aca="false">RIGHT(H4872,LEN(H4872) - FIND(" ", H4872))</f>
        <v>Apparel</v>
      </c>
    </row>
    <row r="4873" customFormat="false" ht="14.25" hidden="false" customHeight="true" outlineLevel="0" collapsed="false">
      <c r="B4873" s="88" t="s">
        <v>13</v>
      </c>
      <c r="C4873" s="89" t="n">
        <v>1185732</v>
      </c>
      <c r="D4873" s="90" t="n">
        <v>44353</v>
      </c>
      <c r="E4873" s="88" t="s">
        <v>29</v>
      </c>
      <c r="F4873" s="88" t="s">
        <v>103</v>
      </c>
      <c r="G4873" s="88" t="s">
        <v>108</v>
      </c>
      <c r="H4873" s="91" t="s">
        <v>32</v>
      </c>
      <c r="I4873" s="92" t="n">
        <v>35</v>
      </c>
      <c r="J4873" s="93" t="n">
        <v>525</v>
      </c>
      <c r="K4873" s="94" t="n">
        <f aca="false">I4873 * J4873</f>
        <v>18375</v>
      </c>
      <c r="L4873" s="94" t="n">
        <f aca="false">K4873 *M4873</f>
        <v>5512.5</v>
      </c>
      <c r="M4873" s="95" t="n">
        <v>0.3</v>
      </c>
      <c r="N4873" s="88" t="s">
        <v>14</v>
      </c>
      <c r="O4873" s="91" t="s">
        <v>218</v>
      </c>
      <c r="P4873" s="0" t="str">
        <f aca="false">RIGHT(H4873,LEN(H4873) - FIND(" ", H4873))</f>
        <v>Street Footwear</v>
      </c>
    </row>
    <row r="4874" customFormat="false" ht="14.25" hidden="false" customHeight="true" outlineLevel="0" collapsed="false">
      <c r="B4874" s="88" t="s">
        <v>13</v>
      </c>
      <c r="C4874" s="89" t="n">
        <v>1185732</v>
      </c>
      <c r="D4874" s="90" t="n">
        <v>44353</v>
      </c>
      <c r="E4874" s="88" t="s">
        <v>29</v>
      </c>
      <c r="F4874" s="88" t="s">
        <v>103</v>
      </c>
      <c r="G4874" s="88" t="s">
        <v>108</v>
      </c>
      <c r="H4874" s="91" t="s">
        <v>24</v>
      </c>
      <c r="I4874" s="92" t="n">
        <v>30</v>
      </c>
      <c r="J4874" s="93" t="n">
        <v>275</v>
      </c>
      <c r="K4874" s="94" t="n">
        <f aca="false">I4874 * J4874</f>
        <v>8250</v>
      </c>
      <c r="L4874" s="94" t="n">
        <f aca="false">K4874 *M4874</f>
        <v>2887.5</v>
      </c>
      <c r="M4874" s="95" t="n">
        <v>0.35</v>
      </c>
      <c r="N4874" s="88" t="s">
        <v>14</v>
      </c>
      <c r="O4874" s="91" t="s">
        <v>218</v>
      </c>
      <c r="P4874" s="0" t="str">
        <f aca="false">RIGHT(H4874,LEN(H4874) - FIND(" ", H4874))</f>
        <v>Athletic Footwear</v>
      </c>
    </row>
    <row r="4875" customFormat="false" ht="14.25" hidden="false" customHeight="true" outlineLevel="0" collapsed="false">
      <c r="B4875" s="88" t="s">
        <v>13</v>
      </c>
      <c r="C4875" s="89" t="n">
        <v>1185732</v>
      </c>
      <c r="D4875" s="90" t="n">
        <v>44353</v>
      </c>
      <c r="E4875" s="88" t="s">
        <v>29</v>
      </c>
      <c r="F4875" s="88" t="s">
        <v>103</v>
      </c>
      <c r="G4875" s="88" t="s">
        <v>108</v>
      </c>
      <c r="H4875" s="91" t="s">
        <v>48</v>
      </c>
      <c r="I4875" s="92" t="n">
        <v>25</v>
      </c>
      <c r="J4875" s="93" t="n">
        <v>200</v>
      </c>
      <c r="K4875" s="94" t="n">
        <f aca="false">I4875 * J4875</f>
        <v>5000</v>
      </c>
      <c r="L4875" s="94" t="n">
        <f aca="false">K4875 *M4875</f>
        <v>1500</v>
      </c>
      <c r="M4875" s="95" t="n">
        <v>0.3</v>
      </c>
      <c r="N4875" s="88" t="s">
        <v>14</v>
      </c>
      <c r="O4875" s="91" t="s">
        <v>219</v>
      </c>
      <c r="P4875" s="0" t="str">
        <f aca="false">RIGHT(H4875,LEN(H4875) - FIND(" ", H4875))</f>
        <v>Street Footwear</v>
      </c>
    </row>
    <row r="4876" customFormat="false" ht="14.25" hidden="false" customHeight="true" outlineLevel="0" collapsed="false">
      <c r="B4876" s="88" t="s">
        <v>13</v>
      </c>
      <c r="C4876" s="89" t="n">
        <v>1185732</v>
      </c>
      <c r="D4876" s="90" t="n">
        <v>44353</v>
      </c>
      <c r="E4876" s="88" t="s">
        <v>29</v>
      </c>
      <c r="F4876" s="88" t="s">
        <v>103</v>
      </c>
      <c r="G4876" s="88" t="s">
        <v>108</v>
      </c>
      <c r="H4876" s="91" t="s">
        <v>44</v>
      </c>
      <c r="I4876" s="92" t="n">
        <v>25</v>
      </c>
      <c r="J4876" s="93" t="n">
        <v>175</v>
      </c>
      <c r="K4876" s="94" t="n">
        <f aca="false">I4876 * J4876</f>
        <v>4375</v>
      </c>
      <c r="L4876" s="94" t="n">
        <f aca="false">K4876 *M4876</f>
        <v>1312.5</v>
      </c>
      <c r="M4876" s="95" t="n">
        <v>0.3</v>
      </c>
      <c r="N4876" s="88" t="s">
        <v>14</v>
      </c>
      <c r="O4876" s="91" t="s">
        <v>219</v>
      </c>
      <c r="P4876" s="0" t="str">
        <f aca="false">RIGHT(H4876,LEN(H4876) - FIND(" ", H4876))</f>
        <v>Athletic Footwear</v>
      </c>
    </row>
    <row r="4877" customFormat="false" ht="14.25" hidden="false" customHeight="true" outlineLevel="0" collapsed="false">
      <c r="B4877" s="88" t="s">
        <v>13</v>
      </c>
      <c r="C4877" s="89" t="n">
        <v>1185732</v>
      </c>
      <c r="D4877" s="90" t="n">
        <v>44353</v>
      </c>
      <c r="E4877" s="88" t="s">
        <v>29</v>
      </c>
      <c r="F4877" s="88" t="s">
        <v>103</v>
      </c>
      <c r="G4877" s="88" t="s">
        <v>108</v>
      </c>
      <c r="H4877" s="91" t="s">
        <v>16</v>
      </c>
      <c r="I4877" s="92" t="n">
        <v>35</v>
      </c>
      <c r="J4877" s="93" t="n">
        <v>175</v>
      </c>
      <c r="K4877" s="94" t="n">
        <f aca="false">I4877 * J4877</f>
        <v>6125</v>
      </c>
      <c r="L4877" s="94" t="n">
        <f aca="false">K4877 *M4877</f>
        <v>3062.5</v>
      </c>
      <c r="M4877" s="95" t="n">
        <v>0.5</v>
      </c>
      <c r="N4877" s="88" t="s">
        <v>14</v>
      </c>
      <c r="O4877" s="91" t="s">
        <v>218</v>
      </c>
      <c r="P4877" s="0" t="str">
        <f aca="false">RIGHT(H4877,LEN(H4877) - FIND(" ", H4877))</f>
        <v>Apparel</v>
      </c>
    </row>
    <row r="4878" customFormat="false" ht="14.25" hidden="false" customHeight="true" outlineLevel="0" collapsed="false">
      <c r="B4878" s="88" t="s">
        <v>13</v>
      </c>
      <c r="C4878" s="89" t="n">
        <v>1185732</v>
      </c>
      <c r="D4878" s="90" t="n">
        <v>44353</v>
      </c>
      <c r="E4878" s="88" t="s">
        <v>29</v>
      </c>
      <c r="F4878" s="88" t="s">
        <v>103</v>
      </c>
      <c r="G4878" s="88" t="s">
        <v>108</v>
      </c>
      <c r="H4878" s="91" t="s">
        <v>38</v>
      </c>
      <c r="I4878" s="92" t="n">
        <v>55</v>
      </c>
      <c r="J4878" s="93" t="n">
        <v>325</v>
      </c>
      <c r="K4878" s="94" t="n">
        <f aca="false">I4878 * J4878</f>
        <v>17875</v>
      </c>
      <c r="L4878" s="94" t="n">
        <f aca="false">K4878 *M4878</f>
        <v>7150</v>
      </c>
      <c r="M4878" s="95" t="n">
        <v>0.4</v>
      </c>
      <c r="N4878" s="88" t="s">
        <v>14</v>
      </c>
      <c r="O4878" s="91" t="s">
        <v>219</v>
      </c>
      <c r="P4878" s="0" t="str">
        <f aca="false">RIGHT(H4878,LEN(H4878) - FIND(" ", H4878))</f>
        <v>Apparel</v>
      </c>
    </row>
    <row r="4879" customFormat="false" ht="14.25" hidden="false" customHeight="true" outlineLevel="0" collapsed="false">
      <c r="B4879" s="88" t="s">
        <v>13</v>
      </c>
      <c r="C4879" s="89" t="n">
        <v>1185732</v>
      </c>
      <c r="D4879" s="90" t="n">
        <v>44353</v>
      </c>
      <c r="E4879" s="88" t="s">
        <v>29</v>
      </c>
      <c r="F4879" s="88" t="s">
        <v>98</v>
      </c>
      <c r="G4879" s="88" t="s">
        <v>101</v>
      </c>
      <c r="H4879" s="91" t="s">
        <v>32</v>
      </c>
      <c r="I4879" s="92" t="n">
        <v>44</v>
      </c>
      <c r="J4879" s="93" t="n">
        <v>158</v>
      </c>
      <c r="K4879" s="94" t="n">
        <f aca="false">I4879 * J4879</f>
        <v>6952</v>
      </c>
      <c r="L4879" s="94" t="n">
        <f aca="false">K4879 *M4879</f>
        <v>3545.52</v>
      </c>
      <c r="M4879" s="95" t="n">
        <v>0.51</v>
      </c>
      <c r="N4879" s="88" t="s">
        <v>23</v>
      </c>
      <c r="O4879" s="91" t="s">
        <v>218</v>
      </c>
      <c r="P4879" s="0" t="str">
        <f aca="false">RIGHT(H4879,LEN(H4879) - FIND(" ", H4879))</f>
        <v>Street Footwear</v>
      </c>
    </row>
    <row r="4880" customFormat="false" ht="14.25" hidden="false" customHeight="true" outlineLevel="0" collapsed="false">
      <c r="B4880" s="88" t="s">
        <v>13</v>
      </c>
      <c r="C4880" s="89" t="n">
        <v>1185732</v>
      </c>
      <c r="D4880" s="90" t="n">
        <v>44353</v>
      </c>
      <c r="E4880" s="88" t="s">
        <v>29</v>
      </c>
      <c r="F4880" s="88" t="s">
        <v>128</v>
      </c>
      <c r="G4880" s="88" t="s">
        <v>144</v>
      </c>
      <c r="H4880" s="91" t="s">
        <v>16</v>
      </c>
      <c r="I4880" s="92" t="n">
        <v>45</v>
      </c>
      <c r="J4880" s="93" t="n">
        <v>13</v>
      </c>
      <c r="K4880" s="94" t="n">
        <f aca="false">I4880 * J4880</f>
        <v>585</v>
      </c>
      <c r="L4880" s="94" t="n">
        <f aca="false">K4880 *M4880</f>
        <v>274.95</v>
      </c>
      <c r="M4880" s="95" t="n">
        <v>0.47</v>
      </c>
      <c r="N4880" s="88" t="s">
        <v>23</v>
      </c>
      <c r="O4880" s="91" t="s">
        <v>218</v>
      </c>
      <c r="P4880" s="0" t="str">
        <f aca="false">RIGHT(H4880,LEN(H4880) - FIND(" ", H4880))</f>
        <v>Apparel</v>
      </c>
    </row>
    <row r="4881" customFormat="false" ht="14.25" hidden="false" customHeight="true" outlineLevel="0" collapsed="false">
      <c r="B4881" s="88" t="s">
        <v>13</v>
      </c>
      <c r="C4881" s="89" t="n">
        <v>1185732</v>
      </c>
      <c r="D4881" s="90" t="n">
        <v>44353</v>
      </c>
      <c r="E4881" s="88" t="s">
        <v>29</v>
      </c>
      <c r="F4881" s="88" t="s">
        <v>103</v>
      </c>
      <c r="G4881" s="88" t="s">
        <v>108</v>
      </c>
      <c r="H4881" s="91" t="s">
        <v>32</v>
      </c>
      <c r="I4881" s="92" t="n">
        <v>32</v>
      </c>
      <c r="J4881" s="93" t="n">
        <v>137</v>
      </c>
      <c r="K4881" s="94" t="n">
        <f aca="false">I4881 * J4881</f>
        <v>4384</v>
      </c>
      <c r="L4881" s="94" t="n">
        <f aca="false">K4881 *M4881</f>
        <v>1841.28</v>
      </c>
      <c r="M4881" s="95" t="n">
        <v>0.42</v>
      </c>
      <c r="N4881" s="88" t="s">
        <v>23</v>
      </c>
      <c r="O4881" s="91" t="s">
        <v>218</v>
      </c>
      <c r="P4881" s="0" t="str">
        <f aca="false">RIGHT(H4881,LEN(H4881) - FIND(" ", H4881))</f>
        <v>Street Footwear</v>
      </c>
    </row>
    <row r="4882" customFormat="false" ht="14.25" hidden="false" customHeight="true" outlineLevel="0" collapsed="false">
      <c r="B4882" s="88" t="s">
        <v>13</v>
      </c>
      <c r="C4882" s="89" t="n">
        <v>1185732</v>
      </c>
      <c r="D4882" s="90" t="n">
        <v>44353</v>
      </c>
      <c r="E4882" s="88" t="s">
        <v>29</v>
      </c>
      <c r="F4882" s="88" t="s">
        <v>103</v>
      </c>
      <c r="G4882" s="88" t="s">
        <v>108</v>
      </c>
      <c r="H4882" s="91" t="s">
        <v>24</v>
      </c>
      <c r="I4882" s="92" t="n">
        <v>28</v>
      </c>
      <c r="J4882" s="93" t="n">
        <v>77</v>
      </c>
      <c r="K4882" s="94" t="n">
        <f aca="false">I4882 * J4882</f>
        <v>2156</v>
      </c>
      <c r="L4882" s="94" t="n">
        <f aca="false">K4882 *M4882</f>
        <v>1034.88</v>
      </c>
      <c r="M4882" s="95" t="n">
        <v>0.48</v>
      </c>
      <c r="N4882" s="88" t="s">
        <v>23</v>
      </c>
      <c r="O4882" s="91" t="s">
        <v>218</v>
      </c>
      <c r="P4882" s="0" t="str">
        <f aca="false">RIGHT(H4882,LEN(H4882) - FIND(" ", H4882))</f>
        <v>Athletic Footwear</v>
      </c>
    </row>
    <row r="4883" customFormat="false" ht="14.25" hidden="false" customHeight="true" outlineLevel="0" collapsed="false">
      <c r="B4883" s="88" t="s">
        <v>13</v>
      </c>
      <c r="C4883" s="89" t="n">
        <v>1185732</v>
      </c>
      <c r="D4883" s="90" t="n">
        <v>44353</v>
      </c>
      <c r="E4883" s="88" t="s">
        <v>29</v>
      </c>
      <c r="F4883" s="88" t="s">
        <v>103</v>
      </c>
      <c r="G4883" s="88" t="s">
        <v>108</v>
      </c>
      <c r="H4883" s="91" t="s">
        <v>48</v>
      </c>
      <c r="I4883" s="92" t="n">
        <v>23</v>
      </c>
      <c r="J4883" s="93" t="n">
        <v>50</v>
      </c>
      <c r="K4883" s="94" t="n">
        <f aca="false">I4883 * J4883</f>
        <v>1150</v>
      </c>
      <c r="L4883" s="94" t="n">
        <f aca="false">K4883 *M4883</f>
        <v>517.5</v>
      </c>
      <c r="M4883" s="95" t="n">
        <v>0.45</v>
      </c>
      <c r="N4883" s="88" t="s">
        <v>23</v>
      </c>
      <c r="O4883" s="91" t="s">
        <v>219</v>
      </c>
      <c r="P4883" s="0" t="str">
        <f aca="false">RIGHT(H4883,LEN(H4883) - FIND(" ", H4883))</f>
        <v>Street Footwear</v>
      </c>
    </row>
    <row r="4884" customFormat="false" ht="14.25" hidden="false" customHeight="true" outlineLevel="0" collapsed="false">
      <c r="B4884" s="88" t="s">
        <v>13</v>
      </c>
      <c r="C4884" s="89" t="n">
        <v>1185732</v>
      </c>
      <c r="D4884" s="90" t="n">
        <v>44353</v>
      </c>
      <c r="E4884" s="88" t="s">
        <v>29</v>
      </c>
      <c r="F4884" s="88" t="s">
        <v>103</v>
      </c>
      <c r="G4884" s="88" t="s">
        <v>108</v>
      </c>
      <c r="H4884" s="91" t="s">
        <v>44</v>
      </c>
      <c r="I4884" s="92" t="n">
        <v>24</v>
      </c>
      <c r="J4884" s="93" t="n">
        <v>44</v>
      </c>
      <c r="K4884" s="94" t="n">
        <f aca="false">I4884 * J4884</f>
        <v>1056</v>
      </c>
      <c r="L4884" s="94" t="n">
        <f aca="false">K4884 *M4884</f>
        <v>464.64</v>
      </c>
      <c r="M4884" s="95" t="n">
        <v>0.44</v>
      </c>
      <c r="N4884" s="88" t="s">
        <v>23</v>
      </c>
      <c r="O4884" s="91" t="s">
        <v>219</v>
      </c>
      <c r="P4884" s="0" t="str">
        <f aca="false">RIGHT(H4884,LEN(H4884) - FIND(" ", H4884))</f>
        <v>Athletic Footwear</v>
      </c>
    </row>
    <row r="4885" customFormat="false" ht="14.25" hidden="false" customHeight="true" outlineLevel="0" collapsed="false">
      <c r="B4885" s="88" t="s">
        <v>13</v>
      </c>
      <c r="C4885" s="89" t="n">
        <v>1185732</v>
      </c>
      <c r="D4885" s="90" t="n">
        <v>44353</v>
      </c>
      <c r="E4885" s="88" t="s">
        <v>29</v>
      </c>
      <c r="F4885" s="88" t="s">
        <v>103</v>
      </c>
      <c r="G4885" s="88" t="s">
        <v>108</v>
      </c>
      <c r="H4885" s="91" t="s">
        <v>16</v>
      </c>
      <c r="I4885" s="92" t="n">
        <v>34</v>
      </c>
      <c r="J4885" s="93" t="n">
        <v>44</v>
      </c>
      <c r="K4885" s="94" t="n">
        <f aca="false">I4885 * J4885</f>
        <v>1496</v>
      </c>
      <c r="L4885" s="94" t="n">
        <f aca="false">K4885 *M4885</f>
        <v>957.44</v>
      </c>
      <c r="M4885" s="95" t="n">
        <v>0.64</v>
      </c>
      <c r="N4885" s="88" t="s">
        <v>23</v>
      </c>
      <c r="O4885" s="91" t="s">
        <v>218</v>
      </c>
      <c r="P4885" s="0" t="str">
        <f aca="false">RIGHT(H4885,LEN(H4885) - FIND(" ", H4885))</f>
        <v>Apparel</v>
      </c>
    </row>
    <row r="4886" customFormat="false" ht="14.25" hidden="false" customHeight="true" outlineLevel="0" collapsed="false">
      <c r="B4886" s="88" t="s">
        <v>13</v>
      </c>
      <c r="C4886" s="89" t="n">
        <v>1185732</v>
      </c>
      <c r="D4886" s="90" t="n">
        <v>44353</v>
      </c>
      <c r="E4886" s="88" t="s">
        <v>29</v>
      </c>
      <c r="F4886" s="88" t="s">
        <v>103</v>
      </c>
      <c r="G4886" s="88" t="s">
        <v>108</v>
      </c>
      <c r="H4886" s="91" t="s">
        <v>38</v>
      </c>
      <c r="I4886" s="92" t="n">
        <v>51</v>
      </c>
      <c r="J4886" s="93" t="n">
        <v>85</v>
      </c>
      <c r="K4886" s="94" t="n">
        <f aca="false">I4886 * J4886</f>
        <v>4335</v>
      </c>
      <c r="L4886" s="94" t="n">
        <f aca="false">K4886 *M4886</f>
        <v>2297.55</v>
      </c>
      <c r="M4886" s="95" t="n">
        <v>0.53</v>
      </c>
      <c r="N4886" s="88" t="s">
        <v>23</v>
      </c>
      <c r="O4886" s="91" t="s">
        <v>219</v>
      </c>
      <c r="P4886" s="0" t="str">
        <f aca="false">RIGHT(H4886,LEN(H4886) - FIND(" ", H4886))</f>
        <v>Apparel</v>
      </c>
    </row>
    <row r="4887" customFormat="false" ht="14.25" hidden="false" customHeight="true" outlineLevel="0" collapsed="false">
      <c r="B4887" s="88" t="s">
        <v>13</v>
      </c>
      <c r="C4887" s="89" t="n">
        <v>1185732</v>
      </c>
      <c r="D4887" s="90" t="n">
        <v>44354</v>
      </c>
      <c r="E4887" s="88" t="s">
        <v>29</v>
      </c>
      <c r="F4887" s="88" t="s">
        <v>98</v>
      </c>
      <c r="G4887" s="88" t="s">
        <v>101</v>
      </c>
      <c r="H4887" s="91" t="s">
        <v>24</v>
      </c>
      <c r="I4887" s="92" t="n">
        <v>45</v>
      </c>
      <c r="J4887" s="93" t="n">
        <v>175</v>
      </c>
      <c r="K4887" s="94" t="n">
        <f aca="false">I4887 * J4887</f>
        <v>7875</v>
      </c>
      <c r="L4887" s="94" t="n">
        <f aca="false">K4887 *M4887</f>
        <v>2756.25</v>
      </c>
      <c r="M4887" s="95" t="n">
        <v>0.35</v>
      </c>
      <c r="N4887" s="88" t="s">
        <v>31</v>
      </c>
      <c r="O4887" s="91" t="s">
        <v>218</v>
      </c>
      <c r="P4887" s="0" t="str">
        <f aca="false">RIGHT(H4887,LEN(H4887) - FIND(" ", H4887))</f>
        <v>Athletic Footwear</v>
      </c>
    </row>
    <row r="4888" customFormat="false" ht="14.25" hidden="false" customHeight="true" outlineLevel="0" collapsed="false">
      <c r="B4888" s="88" t="s">
        <v>13</v>
      </c>
      <c r="C4888" s="89" t="n">
        <v>1185732</v>
      </c>
      <c r="D4888" s="90" t="n">
        <v>44354</v>
      </c>
      <c r="E4888" s="88" t="s">
        <v>29</v>
      </c>
      <c r="F4888" s="88" t="s">
        <v>128</v>
      </c>
      <c r="G4888" s="88" t="s">
        <v>144</v>
      </c>
      <c r="H4888" s="91" t="s">
        <v>38</v>
      </c>
      <c r="I4888" s="92" t="n">
        <v>40</v>
      </c>
      <c r="J4888" s="93" t="n">
        <v>150</v>
      </c>
      <c r="K4888" s="94" t="n">
        <f aca="false">I4888 * J4888</f>
        <v>6000</v>
      </c>
      <c r="L4888" s="94" t="n">
        <f aca="false">K4888 *M4888</f>
        <v>3000</v>
      </c>
      <c r="M4888" s="95" t="n">
        <v>0.5</v>
      </c>
      <c r="N4888" s="88" t="s">
        <v>31</v>
      </c>
      <c r="O4888" s="91" t="s">
        <v>219</v>
      </c>
      <c r="P4888" s="0" t="str">
        <f aca="false">RIGHT(H4888,LEN(H4888) - FIND(" ", H4888))</f>
        <v>Apparel</v>
      </c>
    </row>
    <row r="4889" customFormat="false" ht="14.25" hidden="false" customHeight="true" outlineLevel="0" collapsed="false">
      <c r="B4889" s="88" t="s">
        <v>13</v>
      </c>
      <c r="C4889" s="89" t="n">
        <v>1185732</v>
      </c>
      <c r="D4889" s="90" t="n">
        <v>44354</v>
      </c>
      <c r="E4889" s="88" t="s">
        <v>34</v>
      </c>
      <c r="F4889" s="88" t="s">
        <v>151</v>
      </c>
      <c r="G4889" s="88" t="s">
        <v>164</v>
      </c>
      <c r="H4889" s="91" t="s">
        <v>32</v>
      </c>
      <c r="I4889" s="92" t="n">
        <v>55</v>
      </c>
      <c r="J4889" s="93" t="n">
        <v>1050</v>
      </c>
      <c r="K4889" s="94" t="n">
        <f aca="false">I4889 * J4889</f>
        <v>57750</v>
      </c>
      <c r="L4889" s="94" t="n">
        <f aca="false">K4889 *M4889</f>
        <v>25987.5</v>
      </c>
      <c r="M4889" s="95" t="n">
        <v>0.45</v>
      </c>
      <c r="N4889" s="88" t="s">
        <v>23</v>
      </c>
      <c r="O4889" s="91" t="s">
        <v>218</v>
      </c>
      <c r="P4889" s="0" t="str">
        <f aca="false">RIGHT(H4889,LEN(H4889) - FIND(" ", H4889))</f>
        <v>Street Footwear</v>
      </c>
    </row>
    <row r="4890" customFormat="false" ht="14.25" hidden="false" customHeight="true" outlineLevel="0" collapsed="false">
      <c r="B4890" s="88" t="s">
        <v>13</v>
      </c>
      <c r="C4890" s="89" t="n">
        <v>1185732</v>
      </c>
      <c r="D4890" s="90" t="n">
        <v>44354</v>
      </c>
      <c r="E4890" s="88" t="s">
        <v>34</v>
      </c>
      <c r="F4890" s="88" t="s">
        <v>151</v>
      </c>
      <c r="G4890" s="88" t="s">
        <v>164</v>
      </c>
      <c r="H4890" s="91" t="s">
        <v>24</v>
      </c>
      <c r="I4890" s="92" t="n">
        <v>50</v>
      </c>
      <c r="J4890" s="93" t="n">
        <v>800</v>
      </c>
      <c r="K4890" s="94" t="n">
        <f aca="false">I4890 * J4890</f>
        <v>40000</v>
      </c>
      <c r="L4890" s="94" t="n">
        <f aca="false">K4890 *M4890</f>
        <v>14000</v>
      </c>
      <c r="M4890" s="95" t="n">
        <v>0.35</v>
      </c>
      <c r="N4890" s="88" t="s">
        <v>23</v>
      </c>
      <c r="O4890" s="91" t="s">
        <v>218</v>
      </c>
      <c r="P4890" s="0" t="str">
        <f aca="false">RIGHT(H4890,LEN(H4890) - FIND(" ", H4890))</f>
        <v>Athletic Footwear</v>
      </c>
    </row>
    <row r="4891" customFormat="false" ht="14.25" hidden="false" customHeight="true" outlineLevel="0" collapsed="false">
      <c r="B4891" s="88" t="s">
        <v>13</v>
      </c>
      <c r="C4891" s="89" t="n">
        <v>1185732</v>
      </c>
      <c r="D4891" s="90" t="n">
        <v>44354</v>
      </c>
      <c r="E4891" s="88" t="s">
        <v>34</v>
      </c>
      <c r="F4891" s="88" t="s">
        <v>151</v>
      </c>
      <c r="G4891" s="88" t="s">
        <v>164</v>
      </c>
      <c r="H4891" s="91" t="s">
        <v>48</v>
      </c>
      <c r="I4891" s="92" t="n">
        <v>50</v>
      </c>
      <c r="J4891" s="93" t="n">
        <v>775</v>
      </c>
      <c r="K4891" s="94" t="n">
        <f aca="false">I4891 * J4891</f>
        <v>38750</v>
      </c>
      <c r="L4891" s="94" t="n">
        <f aca="false">K4891 *M4891</f>
        <v>9687.5</v>
      </c>
      <c r="M4891" s="95" t="n">
        <v>0.25</v>
      </c>
      <c r="N4891" s="88" t="s">
        <v>23</v>
      </c>
      <c r="O4891" s="91" t="s">
        <v>219</v>
      </c>
      <c r="P4891" s="0" t="str">
        <f aca="false">RIGHT(H4891,LEN(H4891) - FIND(" ", H4891))</f>
        <v>Street Footwear</v>
      </c>
    </row>
    <row r="4892" customFormat="false" ht="14.25" hidden="false" customHeight="true" outlineLevel="0" collapsed="false">
      <c r="B4892" s="88" t="s">
        <v>13</v>
      </c>
      <c r="C4892" s="89" t="n">
        <v>1185732</v>
      </c>
      <c r="D4892" s="90" t="n">
        <v>44354</v>
      </c>
      <c r="E4892" s="88" t="s">
        <v>34</v>
      </c>
      <c r="F4892" s="88" t="s">
        <v>151</v>
      </c>
      <c r="G4892" s="88" t="s">
        <v>164</v>
      </c>
      <c r="H4892" s="91" t="s">
        <v>44</v>
      </c>
      <c r="I4892" s="92" t="n">
        <v>50</v>
      </c>
      <c r="J4892" s="93" t="n">
        <v>750</v>
      </c>
      <c r="K4892" s="94" t="n">
        <f aca="false">I4892 * J4892</f>
        <v>37500</v>
      </c>
      <c r="L4892" s="94" t="n">
        <f aca="false">K4892 *M4892</f>
        <v>11250</v>
      </c>
      <c r="M4892" s="95" t="n">
        <v>0.3</v>
      </c>
      <c r="N4892" s="88" t="s">
        <v>23</v>
      </c>
      <c r="O4892" s="91" t="s">
        <v>219</v>
      </c>
      <c r="P4892" s="0" t="str">
        <f aca="false">RIGHT(H4892,LEN(H4892) - FIND(" ", H4892))</f>
        <v>Athletic Footwear</v>
      </c>
    </row>
    <row r="4893" customFormat="false" ht="14.25" hidden="false" customHeight="true" outlineLevel="0" collapsed="false">
      <c r="B4893" s="88" t="s">
        <v>13</v>
      </c>
      <c r="C4893" s="89" t="n">
        <v>1185732</v>
      </c>
      <c r="D4893" s="90" t="n">
        <v>44354</v>
      </c>
      <c r="E4893" s="88" t="s">
        <v>34</v>
      </c>
      <c r="F4893" s="88" t="s">
        <v>151</v>
      </c>
      <c r="G4893" s="88" t="s">
        <v>164</v>
      </c>
      <c r="H4893" s="91" t="s">
        <v>16</v>
      </c>
      <c r="I4893" s="92" t="n">
        <v>65</v>
      </c>
      <c r="J4893" s="93" t="n">
        <v>750</v>
      </c>
      <c r="K4893" s="94" t="n">
        <f aca="false">I4893 * J4893</f>
        <v>48750</v>
      </c>
      <c r="L4893" s="94" t="n">
        <f aca="false">K4893 *M4893</f>
        <v>17062.5</v>
      </c>
      <c r="M4893" s="95" t="n">
        <v>0.35</v>
      </c>
      <c r="N4893" s="88" t="s">
        <v>23</v>
      </c>
      <c r="O4893" s="91" t="s">
        <v>218</v>
      </c>
      <c r="P4893" s="0" t="str">
        <f aca="false">RIGHT(H4893,LEN(H4893) - FIND(" ", H4893))</f>
        <v>Apparel</v>
      </c>
    </row>
    <row r="4894" customFormat="false" ht="14.25" hidden="false" customHeight="true" outlineLevel="0" collapsed="false">
      <c r="B4894" s="88" t="s">
        <v>13</v>
      </c>
      <c r="C4894" s="89" t="n">
        <v>1185732</v>
      </c>
      <c r="D4894" s="90" t="n">
        <v>44354</v>
      </c>
      <c r="E4894" s="88" t="s">
        <v>34</v>
      </c>
      <c r="F4894" s="88" t="s">
        <v>151</v>
      </c>
      <c r="G4894" s="88" t="s">
        <v>164</v>
      </c>
      <c r="H4894" s="91" t="s">
        <v>38</v>
      </c>
      <c r="I4894" s="92" t="n">
        <v>70</v>
      </c>
      <c r="J4894" s="93" t="n">
        <v>925</v>
      </c>
      <c r="K4894" s="94" t="n">
        <f aca="false">I4894 * J4894</f>
        <v>64750</v>
      </c>
      <c r="L4894" s="94" t="n">
        <f aca="false">K4894 *M4894</f>
        <v>32375</v>
      </c>
      <c r="M4894" s="95" t="n">
        <v>0.5</v>
      </c>
      <c r="N4894" s="88" t="s">
        <v>23</v>
      </c>
      <c r="O4894" s="91" t="s">
        <v>219</v>
      </c>
      <c r="P4894" s="0" t="str">
        <f aca="false">RIGHT(H4894,LEN(H4894) - FIND(" ", H4894))</f>
        <v>Apparel</v>
      </c>
    </row>
    <row r="4895" customFormat="false" ht="14.25" hidden="false" customHeight="true" outlineLevel="0" collapsed="false">
      <c r="B4895" s="88" t="s">
        <v>13</v>
      </c>
      <c r="C4895" s="89" t="n">
        <v>1185732</v>
      </c>
      <c r="D4895" s="90" t="n">
        <v>44354</v>
      </c>
      <c r="E4895" s="88" t="s">
        <v>29</v>
      </c>
      <c r="F4895" s="88" t="s">
        <v>98</v>
      </c>
      <c r="G4895" s="88" t="s">
        <v>101</v>
      </c>
      <c r="H4895" s="91" t="s">
        <v>24</v>
      </c>
      <c r="I4895" s="92" t="n">
        <v>43</v>
      </c>
      <c r="J4895" s="93" t="n">
        <v>51</v>
      </c>
      <c r="K4895" s="94" t="n">
        <f aca="false">I4895 * J4895</f>
        <v>2193</v>
      </c>
      <c r="L4895" s="94" t="n">
        <f aca="false">K4895 *M4895</f>
        <v>1030.71</v>
      </c>
      <c r="M4895" s="95" t="n">
        <v>0.47</v>
      </c>
      <c r="N4895" s="88" t="s">
        <v>23</v>
      </c>
      <c r="O4895" s="91" t="s">
        <v>218</v>
      </c>
      <c r="P4895" s="0" t="str">
        <f aca="false">RIGHT(H4895,LEN(H4895) - FIND(" ", H4895))</f>
        <v>Athletic Footwear</v>
      </c>
    </row>
    <row r="4896" customFormat="false" ht="14.25" hidden="false" customHeight="true" outlineLevel="0" collapsed="false">
      <c r="B4896" s="88" t="s">
        <v>13</v>
      </c>
      <c r="C4896" s="89" t="n">
        <v>1185732</v>
      </c>
      <c r="D4896" s="90" t="n">
        <v>44354</v>
      </c>
      <c r="E4896" s="88" t="s">
        <v>29</v>
      </c>
      <c r="F4896" s="88" t="s">
        <v>128</v>
      </c>
      <c r="G4896" s="88" t="s">
        <v>144</v>
      </c>
      <c r="H4896" s="91" t="s">
        <v>38</v>
      </c>
      <c r="I4896" s="92" t="n">
        <v>37</v>
      </c>
      <c r="J4896" s="93" t="n">
        <v>38</v>
      </c>
      <c r="K4896" s="94" t="n">
        <f aca="false">I4896 * J4896</f>
        <v>1406</v>
      </c>
      <c r="L4896" s="94" t="n">
        <f aca="false">K4896 *M4896</f>
        <v>857.66</v>
      </c>
      <c r="M4896" s="95" t="n">
        <v>0.61</v>
      </c>
      <c r="N4896" s="88" t="s">
        <v>23</v>
      </c>
      <c r="O4896" s="91" t="s">
        <v>219</v>
      </c>
      <c r="P4896" s="0" t="str">
        <f aca="false">RIGHT(H4896,LEN(H4896) - FIND(" ", H4896))</f>
        <v>Apparel</v>
      </c>
    </row>
    <row r="4897" customFormat="false" ht="14.25" hidden="false" customHeight="true" outlineLevel="0" collapsed="false">
      <c r="B4897" s="88" t="s">
        <v>13</v>
      </c>
      <c r="C4897" s="89" t="n">
        <v>1185732</v>
      </c>
      <c r="D4897" s="90" t="n">
        <v>44354</v>
      </c>
      <c r="E4897" s="88" t="s">
        <v>34</v>
      </c>
      <c r="F4897" s="88" t="s">
        <v>151</v>
      </c>
      <c r="G4897" s="88" t="s">
        <v>164</v>
      </c>
      <c r="H4897" s="91" t="s">
        <v>32</v>
      </c>
      <c r="I4897" s="92" t="n">
        <v>51</v>
      </c>
      <c r="J4897" s="93" t="n">
        <v>273</v>
      </c>
      <c r="K4897" s="94" t="n">
        <f aca="false">I4897 * J4897</f>
        <v>13923</v>
      </c>
      <c r="L4897" s="94" t="n">
        <f aca="false">K4897 *M4897</f>
        <v>7796.88</v>
      </c>
      <c r="M4897" s="95" t="n">
        <v>0.56</v>
      </c>
      <c r="N4897" s="88" t="s">
        <v>23</v>
      </c>
      <c r="O4897" s="91" t="s">
        <v>218</v>
      </c>
      <c r="P4897" s="0" t="str">
        <f aca="false">RIGHT(H4897,LEN(H4897) - FIND(" ", H4897))</f>
        <v>Street Footwear</v>
      </c>
    </row>
    <row r="4898" customFormat="false" ht="14.25" hidden="false" customHeight="true" outlineLevel="0" collapsed="false">
      <c r="B4898" s="88" t="s">
        <v>13</v>
      </c>
      <c r="C4898" s="89" t="n">
        <v>1185732</v>
      </c>
      <c r="D4898" s="90" t="n">
        <v>44354</v>
      </c>
      <c r="E4898" s="88" t="s">
        <v>34</v>
      </c>
      <c r="F4898" s="88" t="s">
        <v>151</v>
      </c>
      <c r="G4898" s="88" t="s">
        <v>164</v>
      </c>
      <c r="H4898" s="91" t="s">
        <v>24</v>
      </c>
      <c r="I4898" s="92" t="n">
        <v>49</v>
      </c>
      <c r="J4898" s="93" t="n">
        <v>200</v>
      </c>
      <c r="K4898" s="94" t="n">
        <f aca="false">I4898 * J4898</f>
        <v>9800</v>
      </c>
      <c r="L4898" s="94" t="n">
        <f aca="false">K4898 *M4898</f>
        <v>4410</v>
      </c>
      <c r="M4898" s="95" t="n">
        <v>0.45</v>
      </c>
      <c r="N4898" s="88" t="s">
        <v>23</v>
      </c>
      <c r="O4898" s="91" t="s">
        <v>218</v>
      </c>
      <c r="P4898" s="0" t="str">
        <f aca="false">RIGHT(H4898,LEN(H4898) - FIND(" ", H4898))</f>
        <v>Athletic Footwear</v>
      </c>
    </row>
    <row r="4899" customFormat="false" ht="14.25" hidden="false" customHeight="true" outlineLevel="0" collapsed="false">
      <c r="B4899" s="88" t="s">
        <v>13</v>
      </c>
      <c r="C4899" s="89" t="n">
        <v>1185732</v>
      </c>
      <c r="D4899" s="90" t="n">
        <v>44354</v>
      </c>
      <c r="E4899" s="88" t="s">
        <v>34</v>
      </c>
      <c r="F4899" s="88" t="s">
        <v>151</v>
      </c>
      <c r="G4899" s="88" t="s">
        <v>164</v>
      </c>
      <c r="H4899" s="91" t="s">
        <v>48</v>
      </c>
      <c r="I4899" s="92" t="n">
        <v>47</v>
      </c>
      <c r="J4899" s="93" t="n">
        <v>209</v>
      </c>
      <c r="K4899" s="94" t="n">
        <f aca="false">I4899 * J4899</f>
        <v>9823</v>
      </c>
      <c r="L4899" s="94" t="n">
        <f aca="false">K4899 *M4899</f>
        <v>3536.28</v>
      </c>
      <c r="M4899" s="95" t="n">
        <v>0.36</v>
      </c>
      <c r="N4899" s="88" t="s">
        <v>23</v>
      </c>
      <c r="O4899" s="91" t="s">
        <v>219</v>
      </c>
      <c r="P4899" s="0" t="str">
        <f aca="false">RIGHT(H4899,LEN(H4899) - FIND(" ", H4899))</f>
        <v>Street Footwear</v>
      </c>
    </row>
    <row r="4900" customFormat="false" ht="14.25" hidden="false" customHeight="true" outlineLevel="0" collapsed="false">
      <c r="B4900" s="88" t="s">
        <v>13</v>
      </c>
      <c r="C4900" s="89" t="n">
        <v>1185732</v>
      </c>
      <c r="D4900" s="90" t="n">
        <v>44354</v>
      </c>
      <c r="E4900" s="88" t="s">
        <v>34</v>
      </c>
      <c r="F4900" s="88" t="s">
        <v>151</v>
      </c>
      <c r="G4900" s="88" t="s">
        <v>164</v>
      </c>
      <c r="H4900" s="91" t="s">
        <v>44</v>
      </c>
      <c r="I4900" s="92" t="n">
        <v>47</v>
      </c>
      <c r="J4900" s="93" t="n">
        <v>218</v>
      </c>
      <c r="K4900" s="94" t="n">
        <f aca="false">I4900 * J4900</f>
        <v>10246</v>
      </c>
      <c r="L4900" s="94" t="n">
        <f aca="false">K4900 *M4900</f>
        <v>4610.7</v>
      </c>
      <c r="M4900" s="95" t="n">
        <v>0.45</v>
      </c>
      <c r="N4900" s="88" t="s">
        <v>23</v>
      </c>
      <c r="O4900" s="91" t="s">
        <v>219</v>
      </c>
      <c r="P4900" s="0" t="str">
        <f aca="false">RIGHT(H4900,LEN(H4900) - FIND(" ", H4900))</f>
        <v>Athletic Footwear</v>
      </c>
    </row>
    <row r="4901" customFormat="false" ht="14.25" hidden="false" customHeight="true" outlineLevel="0" collapsed="false">
      <c r="B4901" s="88" t="s">
        <v>13</v>
      </c>
      <c r="C4901" s="89" t="n">
        <v>1185732</v>
      </c>
      <c r="D4901" s="90" t="n">
        <v>44354</v>
      </c>
      <c r="E4901" s="88" t="s">
        <v>34</v>
      </c>
      <c r="F4901" s="88" t="s">
        <v>151</v>
      </c>
      <c r="G4901" s="88" t="s">
        <v>164</v>
      </c>
      <c r="H4901" s="91" t="s">
        <v>16</v>
      </c>
      <c r="I4901" s="92" t="n">
        <v>62</v>
      </c>
      <c r="J4901" s="93" t="n">
        <v>195</v>
      </c>
      <c r="K4901" s="94" t="n">
        <f aca="false">I4901 * J4901</f>
        <v>12090</v>
      </c>
      <c r="L4901" s="94" t="n">
        <f aca="false">K4901 *M4901</f>
        <v>5440.5</v>
      </c>
      <c r="M4901" s="95" t="n">
        <v>0.45</v>
      </c>
      <c r="N4901" s="88" t="s">
        <v>23</v>
      </c>
      <c r="O4901" s="91" t="s">
        <v>218</v>
      </c>
      <c r="P4901" s="0" t="str">
        <f aca="false">RIGHT(H4901,LEN(H4901) - FIND(" ", H4901))</f>
        <v>Apparel</v>
      </c>
    </row>
    <row r="4902" customFormat="false" ht="14.25" hidden="false" customHeight="true" outlineLevel="0" collapsed="false">
      <c r="B4902" s="88" t="s">
        <v>13</v>
      </c>
      <c r="C4902" s="89" t="n">
        <v>1185732</v>
      </c>
      <c r="D4902" s="90" t="n">
        <v>44354</v>
      </c>
      <c r="E4902" s="88" t="s">
        <v>34</v>
      </c>
      <c r="F4902" s="88" t="s">
        <v>151</v>
      </c>
      <c r="G4902" s="88" t="s">
        <v>164</v>
      </c>
      <c r="H4902" s="91" t="s">
        <v>38</v>
      </c>
      <c r="I4902" s="92" t="n">
        <v>65</v>
      </c>
      <c r="J4902" s="93" t="n">
        <v>250</v>
      </c>
      <c r="K4902" s="94" t="n">
        <f aca="false">I4902 * J4902</f>
        <v>16250</v>
      </c>
      <c r="L4902" s="94" t="n">
        <f aca="false">K4902 *M4902</f>
        <v>10400</v>
      </c>
      <c r="M4902" s="95" t="n">
        <v>0.64</v>
      </c>
      <c r="N4902" s="88" t="s">
        <v>23</v>
      </c>
      <c r="O4902" s="91" t="s">
        <v>219</v>
      </c>
      <c r="P4902" s="0" t="str">
        <f aca="false">RIGHT(H4902,LEN(H4902) - FIND(" ", H4902))</f>
        <v>Apparel</v>
      </c>
    </row>
    <row r="4903" customFormat="false" ht="14.25" hidden="false" customHeight="true" outlineLevel="0" collapsed="false">
      <c r="B4903" s="88" t="s">
        <v>13</v>
      </c>
      <c r="C4903" s="89" t="n">
        <v>1185732</v>
      </c>
      <c r="D4903" s="90" t="n">
        <v>44355</v>
      </c>
      <c r="E4903" s="88" t="s">
        <v>29</v>
      </c>
      <c r="F4903" s="88" t="s">
        <v>98</v>
      </c>
      <c r="G4903" s="88" t="s">
        <v>101</v>
      </c>
      <c r="H4903" s="91" t="s">
        <v>48</v>
      </c>
      <c r="I4903" s="92" t="n">
        <v>35</v>
      </c>
      <c r="J4903" s="93" t="n">
        <v>225</v>
      </c>
      <c r="K4903" s="94" t="n">
        <f aca="false">I4903 * J4903</f>
        <v>7875</v>
      </c>
      <c r="L4903" s="94" t="n">
        <f aca="false">K4903 *M4903</f>
        <v>2756.25</v>
      </c>
      <c r="M4903" s="95" t="n">
        <v>0.35</v>
      </c>
      <c r="N4903" s="88" t="s">
        <v>31</v>
      </c>
      <c r="O4903" s="91" t="s">
        <v>219</v>
      </c>
      <c r="P4903" s="0" t="str">
        <f aca="false">RIGHT(H4903,LEN(H4903) - FIND(" ", H4903))</f>
        <v>Street Footwear</v>
      </c>
    </row>
    <row r="4904" customFormat="false" ht="14.25" hidden="false" customHeight="true" outlineLevel="0" collapsed="false">
      <c r="B4904" s="88" t="s">
        <v>13</v>
      </c>
      <c r="C4904" s="89" t="n">
        <v>1185732</v>
      </c>
      <c r="D4904" s="90" t="n">
        <v>44355</v>
      </c>
      <c r="E4904" s="88" t="s">
        <v>29</v>
      </c>
      <c r="F4904" s="88" t="s">
        <v>128</v>
      </c>
      <c r="G4904" s="88" t="s">
        <v>144</v>
      </c>
      <c r="H4904" s="91" t="s">
        <v>32</v>
      </c>
      <c r="I4904" s="92" t="n">
        <v>40</v>
      </c>
      <c r="J4904" s="93" t="n">
        <v>375</v>
      </c>
      <c r="K4904" s="94" t="n">
        <f aca="false">I4904 * J4904</f>
        <v>15000</v>
      </c>
      <c r="L4904" s="94" t="n">
        <f aca="false">K4904 *M4904</f>
        <v>6000</v>
      </c>
      <c r="M4904" s="95" t="n">
        <v>0.4</v>
      </c>
      <c r="N4904" s="88" t="s">
        <v>31</v>
      </c>
      <c r="O4904" s="91" t="s">
        <v>218</v>
      </c>
      <c r="P4904" s="0" t="str">
        <f aca="false">RIGHT(H4904,LEN(H4904) - FIND(" ", H4904))</f>
        <v>Street Footwear</v>
      </c>
    </row>
    <row r="4905" customFormat="false" ht="14.25" hidden="false" customHeight="true" outlineLevel="0" collapsed="false">
      <c r="B4905" s="88" t="s">
        <v>22</v>
      </c>
      <c r="C4905" s="89" t="n">
        <v>1185732</v>
      </c>
      <c r="D4905" s="90" t="n">
        <v>44355</v>
      </c>
      <c r="E4905" s="88" t="s">
        <v>26</v>
      </c>
      <c r="F4905" s="88" t="s">
        <v>132</v>
      </c>
      <c r="G4905" s="88" t="s">
        <v>139</v>
      </c>
      <c r="H4905" s="91" t="s">
        <v>32</v>
      </c>
      <c r="I4905" s="92" t="n">
        <v>50</v>
      </c>
      <c r="J4905" s="93" t="n">
        <v>600</v>
      </c>
      <c r="K4905" s="94" t="n">
        <f aca="false">I4905 * J4905</f>
        <v>30000</v>
      </c>
      <c r="L4905" s="94" t="n">
        <f aca="false">K4905 *M4905</f>
        <v>10500</v>
      </c>
      <c r="M4905" s="95" t="n">
        <v>0.35</v>
      </c>
      <c r="N4905" s="88" t="s">
        <v>14</v>
      </c>
      <c r="O4905" s="91" t="s">
        <v>218</v>
      </c>
      <c r="P4905" s="0" t="str">
        <f aca="false">RIGHT(H4905,LEN(H4905) - FIND(" ", H4905))</f>
        <v>Street Footwear</v>
      </c>
    </row>
    <row r="4906" customFormat="false" ht="14.25" hidden="false" customHeight="true" outlineLevel="0" collapsed="false">
      <c r="B4906" s="88" t="s">
        <v>22</v>
      </c>
      <c r="C4906" s="89" t="n">
        <v>1185732</v>
      </c>
      <c r="D4906" s="90" t="n">
        <v>44355</v>
      </c>
      <c r="E4906" s="88" t="s">
        <v>26</v>
      </c>
      <c r="F4906" s="88" t="s">
        <v>132</v>
      </c>
      <c r="G4906" s="88" t="s">
        <v>139</v>
      </c>
      <c r="H4906" s="91" t="s">
        <v>24</v>
      </c>
      <c r="I4906" s="92" t="n">
        <v>45</v>
      </c>
      <c r="J4906" s="93" t="n">
        <v>350</v>
      </c>
      <c r="K4906" s="94" t="n">
        <f aca="false">I4906 * J4906</f>
        <v>15750</v>
      </c>
      <c r="L4906" s="94" t="n">
        <f aca="false">K4906 *M4906</f>
        <v>5512.5</v>
      </c>
      <c r="M4906" s="95" t="n">
        <v>0.35</v>
      </c>
      <c r="N4906" s="88" t="s">
        <v>14</v>
      </c>
      <c r="O4906" s="91" t="s">
        <v>218</v>
      </c>
      <c r="P4906" s="0" t="str">
        <f aca="false">RIGHT(H4906,LEN(H4906) - FIND(" ", H4906))</f>
        <v>Athletic Footwear</v>
      </c>
    </row>
    <row r="4907" customFormat="false" ht="14.25" hidden="false" customHeight="true" outlineLevel="0" collapsed="false">
      <c r="B4907" s="88" t="s">
        <v>22</v>
      </c>
      <c r="C4907" s="89" t="n">
        <v>1185732</v>
      </c>
      <c r="D4907" s="90" t="n">
        <v>44355</v>
      </c>
      <c r="E4907" s="88" t="s">
        <v>26</v>
      </c>
      <c r="F4907" s="88" t="s">
        <v>132</v>
      </c>
      <c r="G4907" s="88" t="s">
        <v>139</v>
      </c>
      <c r="H4907" s="91" t="s">
        <v>48</v>
      </c>
      <c r="I4907" s="92" t="n">
        <v>40</v>
      </c>
      <c r="J4907" s="93" t="n">
        <v>275</v>
      </c>
      <c r="K4907" s="94" t="n">
        <f aca="false">I4907 * J4907</f>
        <v>11000</v>
      </c>
      <c r="L4907" s="94" t="n">
        <f aca="false">K4907 *M4907</f>
        <v>4400</v>
      </c>
      <c r="M4907" s="95" t="n">
        <v>0.4</v>
      </c>
      <c r="N4907" s="88" t="s">
        <v>14</v>
      </c>
      <c r="O4907" s="91" t="s">
        <v>219</v>
      </c>
      <c r="P4907" s="0" t="str">
        <f aca="false">RIGHT(H4907,LEN(H4907) - FIND(" ", H4907))</f>
        <v>Street Footwear</v>
      </c>
    </row>
    <row r="4908" customFormat="false" ht="14.25" hidden="false" customHeight="true" outlineLevel="0" collapsed="false">
      <c r="B4908" s="88" t="s">
        <v>22</v>
      </c>
      <c r="C4908" s="89" t="n">
        <v>1185732</v>
      </c>
      <c r="D4908" s="90" t="n">
        <v>44355</v>
      </c>
      <c r="E4908" s="88" t="s">
        <v>26</v>
      </c>
      <c r="F4908" s="88" t="s">
        <v>132</v>
      </c>
      <c r="G4908" s="88" t="s">
        <v>139</v>
      </c>
      <c r="H4908" s="91" t="s">
        <v>44</v>
      </c>
      <c r="I4908" s="92" t="n">
        <v>40</v>
      </c>
      <c r="J4908" s="93" t="n">
        <v>250</v>
      </c>
      <c r="K4908" s="94" t="n">
        <f aca="false">I4908 * J4908</f>
        <v>10000</v>
      </c>
      <c r="L4908" s="94" t="n">
        <f aca="false">K4908 *M4908</f>
        <v>4000</v>
      </c>
      <c r="M4908" s="95" t="n">
        <v>0.4</v>
      </c>
      <c r="N4908" s="88" t="s">
        <v>14</v>
      </c>
      <c r="O4908" s="91" t="s">
        <v>219</v>
      </c>
      <c r="P4908" s="0" t="str">
        <f aca="false">RIGHT(H4908,LEN(H4908) - FIND(" ", H4908))</f>
        <v>Athletic Footwear</v>
      </c>
    </row>
    <row r="4909" customFormat="false" ht="14.25" hidden="false" customHeight="true" outlineLevel="0" collapsed="false">
      <c r="B4909" s="88" t="s">
        <v>22</v>
      </c>
      <c r="C4909" s="89" t="n">
        <v>1185732</v>
      </c>
      <c r="D4909" s="90" t="n">
        <v>44355</v>
      </c>
      <c r="E4909" s="88" t="s">
        <v>26</v>
      </c>
      <c r="F4909" s="88" t="s">
        <v>132</v>
      </c>
      <c r="G4909" s="88" t="s">
        <v>139</v>
      </c>
      <c r="H4909" s="91" t="s">
        <v>16</v>
      </c>
      <c r="I4909" s="92" t="n">
        <v>50</v>
      </c>
      <c r="J4909" s="93" t="n">
        <v>250</v>
      </c>
      <c r="K4909" s="94" t="n">
        <f aca="false">I4909 * J4909</f>
        <v>12500</v>
      </c>
      <c r="L4909" s="94" t="n">
        <f aca="false">K4909 *M4909</f>
        <v>3750</v>
      </c>
      <c r="M4909" s="95" t="n">
        <v>0.3</v>
      </c>
      <c r="N4909" s="88" t="s">
        <v>14</v>
      </c>
      <c r="O4909" s="91" t="s">
        <v>218</v>
      </c>
      <c r="P4909" s="0" t="str">
        <f aca="false">RIGHT(H4909,LEN(H4909) - FIND(" ", H4909))</f>
        <v>Apparel</v>
      </c>
    </row>
    <row r="4910" customFormat="false" ht="14.25" hidden="false" customHeight="true" outlineLevel="0" collapsed="false">
      <c r="B4910" s="88" t="s">
        <v>22</v>
      </c>
      <c r="C4910" s="89" t="n">
        <v>1185732</v>
      </c>
      <c r="D4910" s="90" t="n">
        <v>44355</v>
      </c>
      <c r="E4910" s="88" t="s">
        <v>26</v>
      </c>
      <c r="F4910" s="88" t="s">
        <v>132</v>
      </c>
      <c r="G4910" s="88" t="s">
        <v>139</v>
      </c>
      <c r="H4910" s="91" t="s">
        <v>38</v>
      </c>
      <c r="I4910" s="92" t="n">
        <v>55</v>
      </c>
      <c r="J4910" s="93" t="n">
        <v>400</v>
      </c>
      <c r="K4910" s="94" t="n">
        <f aca="false">I4910 * J4910</f>
        <v>22000</v>
      </c>
      <c r="L4910" s="94" t="n">
        <f aca="false">K4910 *M4910</f>
        <v>8800</v>
      </c>
      <c r="M4910" s="95" t="n">
        <v>0.4</v>
      </c>
      <c r="N4910" s="88" t="s">
        <v>14</v>
      </c>
      <c r="O4910" s="91" t="s">
        <v>219</v>
      </c>
      <c r="P4910" s="0" t="str">
        <f aca="false">RIGHT(H4910,LEN(H4910) - FIND(" ", H4910))</f>
        <v>Apparel</v>
      </c>
    </row>
    <row r="4911" customFormat="false" ht="14.25" hidden="false" customHeight="true" outlineLevel="0" collapsed="false">
      <c r="B4911" s="88" t="s">
        <v>13</v>
      </c>
      <c r="C4911" s="89" t="n">
        <v>1185732</v>
      </c>
      <c r="D4911" s="90" t="n">
        <v>44355</v>
      </c>
      <c r="E4911" s="88" t="s">
        <v>26</v>
      </c>
      <c r="F4911" s="88" t="s">
        <v>149</v>
      </c>
      <c r="G4911" s="88" t="s">
        <v>150</v>
      </c>
      <c r="H4911" s="91" t="s">
        <v>32</v>
      </c>
      <c r="I4911" s="92" t="n">
        <v>50</v>
      </c>
      <c r="J4911" s="93" t="n">
        <v>550</v>
      </c>
      <c r="K4911" s="94" t="n">
        <f aca="false">I4911 * J4911</f>
        <v>27500</v>
      </c>
      <c r="L4911" s="94" t="n">
        <f aca="false">K4911 *M4911</f>
        <v>9625</v>
      </c>
      <c r="M4911" s="95" t="n">
        <v>0.35</v>
      </c>
      <c r="N4911" s="88" t="s">
        <v>14</v>
      </c>
      <c r="O4911" s="91" t="s">
        <v>218</v>
      </c>
      <c r="P4911" s="0" t="str">
        <f aca="false">RIGHT(H4911,LEN(H4911) - FIND(" ", H4911))</f>
        <v>Street Footwear</v>
      </c>
    </row>
    <row r="4912" customFormat="false" ht="14.25" hidden="false" customHeight="true" outlineLevel="0" collapsed="false">
      <c r="B4912" s="88" t="s">
        <v>13</v>
      </c>
      <c r="C4912" s="89" t="n">
        <v>1185732</v>
      </c>
      <c r="D4912" s="90" t="n">
        <v>44355</v>
      </c>
      <c r="E4912" s="88" t="s">
        <v>26</v>
      </c>
      <c r="F4912" s="88" t="s">
        <v>149</v>
      </c>
      <c r="G4912" s="88" t="s">
        <v>150</v>
      </c>
      <c r="H4912" s="91" t="s">
        <v>24</v>
      </c>
      <c r="I4912" s="92" t="n">
        <v>45</v>
      </c>
      <c r="J4912" s="93" t="n">
        <v>300</v>
      </c>
      <c r="K4912" s="94" t="n">
        <f aca="false">I4912 * J4912</f>
        <v>13500</v>
      </c>
      <c r="L4912" s="94" t="n">
        <f aca="false">K4912 *M4912</f>
        <v>4725</v>
      </c>
      <c r="M4912" s="95" t="n">
        <v>0.35</v>
      </c>
      <c r="N4912" s="88" t="s">
        <v>14</v>
      </c>
      <c r="O4912" s="91" t="s">
        <v>218</v>
      </c>
      <c r="P4912" s="0" t="str">
        <f aca="false">RIGHT(H4912,LEN(H4912) - FIND(" ", H4912))</f>
        <v>Athletic Footwear</v>
      </c>
    </row>
    <row r="4913" customFormat="false" ht="14.25" hidden="false" customHeight="true" outlineLevel="0" collapsed="false">
      <c r="B4913" s="88" t="s">
        <v>13</v>
      </c>
      <c r="C4913" s="89" t="n">
        <v>1185732</v>
      </c>
      <c r="D4913" s="90" t="n">
        <v>44355</v>
      </c>
      <c r="E4913" s="88" t="s">
        <v>26</v>
      </c>
      <c r="F4913" s="88" t="s">
        <v>149</v>
      </c>
      <c r="G4913" s="88" t="s">
        <v>150</v>
      </c>
      <c r="H4913" s="91" t="s">
        <v>48</v>
      </c>
      <c r="I4913" s="92" t="n">
        <v>40</v>
      </c>
      <c r="J4913" s="93" t="n">
        <v>225</v>
      </c>
      <c r="K4913" s="94" t="n">
        <f aca="false">I4913 * J4913</f>
        <v>9000</v>
      </c>
      <c r="L4913" s="94" t="n">
        <f aca="false">K4913 *M4913</f>
        <v>3600</v>
      </c>
      <c r="M4913" s="95" t="n">
        <v>0.4</v>
      </c>
      <c r="N4913" s="88" t="s">
        <v>14</v>
      </c>
      <c r="O4913" s="91" t="s">
        <v>219</v>
      </c>
      <c r="P4913" s="0" t="str">
        <f aca="false">RIGHT(H4913,LEN(H4913) - FIND(" ", H4913))</f>
        <v>Street Footwear</v>
      </c>
    </row>
    <row r="4914" customFormat="false" ht="14.25" hidden="false" customHeight="true" outlineLevel="0" collapsed="false">
      <c r="B4914" s="88" t="s">
        <v>13</v>
      </c>
      <c r="C4914" s="89" t="n">
        <v>1185732</v>
      </c>
      <c r="D4914" s="90" t="n">
        <v>44355</v>
      </c>
      <c r="E4914" s="88" t="s">
        <v>26</v>
      </c>
      <c r="F4914" s="88" t="s">
        <v>149</v>
      </c>
      <c r="G4914" s="88" t="s">
        <v>150</v>
      </c>
      <c r="H4914" s="91" t="s">
        <v>44</v>
      </c>
      <c r="I4914" s="92" t="n">
        <v>40</v>
      </c>
      <c r="J4914" s="93" t="n">
        <v>200</v>
      </c>
      <c r="K4914" s="94" t="n">
        <f aca="false">I4914 * J4914</f>
        <v>8000</v>
      </c>
      <c r="L4914" s="94" t="n">
        <f aca="false">K4914 *M4914</f>
        <v>3200</v>
      </c>
      <c r="M4914" s="95" t="n">
        <v>0.4</v>
      </c>
      <c r="N4914" s="88" t="s">
        <v>14</v>
      </c>
      <c r="O4914" s="91" t="s">
        <v>219</v>
      </c>
      <c r="P4914" s="0" t="str">
        <f aca="false">RIGHT(H4914,LEN(H4914) - FIND(" ", H4914))</f>
        <v>Athletic Footwear</v>
      </c>
    </row>
    <row r="4915" customFormat="false" ht="14.25" hidden="false" customHeight="true" outlineLevel="0" collapsed="false">
      <c r="B4915" s="88" t="s">
        <v>13</v>
      </c>
      <c r="C4915" s="89" t="n">
        <v>1185732</v>
      </c>
      <c r="D4915" s="90" t="n">
        <v>44355</v>
      </c>
      <c r="E4915" s="88" t="s">
        <v>26</v>
      </c>
      <c r="F4915" s="88" t="s">
        <v>149</v>
      </c>
      <c r="G4915" s="88" t="s">
        <v>150</v>
      </c>
      <c r="H4915" s="91" t="s">
        <v>16</v>
      </c>
      <c r="I4915" s="92" t="n">
        <v>50</v>
      </c>
      <c r="J4915" s="93" t="n">
        <v>200</v>
      </c>
      <c r="K4915" s="94" t="n">
        <f aca="false">I4915 * J4915</f>
        <v>10000</v>
      </c>
      <c r="L4915" s="94" t="n">
        <f aca="false">K4915 *M4915</f>
        <v>3000</v>
      </c>
      <c r="M4915" s="95" t="n">
        <v>0.3</v>
      </c>
      <c r="N4915" s="88" t="s">
        <v>14</v>
      </c>
      <c r="O4915" s="91" t="s">
        <v>218</v>
      </c>
      <c r="P4915" s="0" t="str">
        <f aca="false">RIGHT(H4915,LEN(H4915) - FIND(" ", H4915))</f>
        <v>Apparel</v>
      </c>
    </row>
    <row r="4916" customFormat="false" ht="14.25" hidden="false" customHeight="true" outlineLevel="0" collapsed="false">
      <c r="B4916" s="88" t="s">
        <v>13</v>
      </c>
      <c r="C4916" s="89" t="n">
        <v>1185732</v>
      </c>
      <c r="D4916" s="90" t="n">
        <v>44355</v>
      </c>
      <c r="E4916" s="88" t="s">
        <v>26</v>
      </c>
      <c r="F4916" s="88" t="s">
        <v>149</v>
      </c>
      <c r="G4916" s="88" t="s">
        <v>150</v>
      </c>
      <c r="H4916" s="91" t="s">
        <v>38</v>
      </c>
      <c r="I4916" s="92" t="n">
        <v>55</v>
      </c>
      <c r="J4916" s="93" t="n">
        <v>350</v>
      </c>
      <c r="K4916" s="94" t="n">
        <f aca="false">I4916 * J4916</f>
        <v>19250</v>
      </c>
      <c r="L4916" s="94" t="n">
        <f aca="false">K4916 *M4916</f>
        <v>7700</v>
      </c>
      <c r="M4916" s="95" t="n">
        <v>0.4</v>
      </c>
      <c r="N4916" s="88" t="s">
        <v>14</v>
      </c>
      <c r="O4916" s="91" t="s">
        <v>219</v>
      </c>
      <c r="P4916" s="0" t="str">
        <f aca="false">RIGHT(H4916,LEN(H4916) - FIND(" ", H4916))</f>
        <v>Apparel</v>
      </c>
    </row>
    <row r="4917" customFormat="false" ht="14.25" hidden="false" customHeight="true" outlineLevel="0" collapsed="false">
      <c r="B4917" s="88" t="s">
        <v>13</v>
      </c>
      <c r="C4917" s="89" t="n">
        <v>1185732</v>
      </c>
      <c r="D4917" s="90" t="n">
        <v>44355</v>
      </c>
      <c r="E4917" s="88" t="s">
        <v>29</v>
      </c>
      <c r="F4917" s="88" t="s">
        <v>98</v>
      </c>
      <c r="G4917" s="88" t="s">
        <v>101</v>
      </c>
      <c r="H4917" s="91" t="s">
        <v>48</v>
      </c>
      <c r="I4917" s="92" t="n">
        <v>32</v>
      </c>
      <c r="J4917" s="93" t="n">
        <v>61</v>
      </c>
      <c r="K4917" s="94" t="n">
        <f aca="false">I4917 * J4917</f>
        <v>1952</v>
      </c>
      <c r="L4917" s="94" t="n">
        <f aca="false">K4917 *M4917</f>
        <v>897.92</v>
      </c>
      <c r="M4917" s="95" t="n">
        <v>0.46</v>
      </c>
      <c r="N4917" s="88" t="s">
        <v>23</v>
      </c>
      <c r="O4917" s="91" t="s">
        <v>219</v>
      </c>
      <c r="P4917" s="0" t="str">
        <f aca="false">RIGHT(H4917,LEN(H4917) - FIND(" ", H4917))</f>
        <v>Street Footwear</v>
      </c>
    </row>
    <row r="4918" customFormat="false" ht="14.25" hidden="false" customHeight="true" outlineLevel="0" collapsed="false">
      <c r="B4918" s="88" t="s">
        <v>13</v>
      </c>
      <c r="C4918" s="89" t="n">
        <v>1185732</v>
      </c>
      <c r="D4918" s="90" t="n">
        <v>44355</v>
      </c>
      <c r="E4918" s="88" t="s">
        <v>29</v>
      </c>
      <c r="F4918" s="88" t="s">
        <v>128</v>
      </c>
      <c r="G4918" s="88" t="s">
        <v>144</v>
      </c>
      <c r="H4918" s="91" t="s">
        <v>32</v>
      </c>
      <c r="I4918" s="92" t="n">
        <v>38</v>
      </c>
      <c r="J4918" s="93" t="n">
        <v>105</v>
      </c>
      <c r="K4918" s="94" t="n">
        <f aca="false">I4918 * J4918</f>
        <v>3990</v>
      </c>
      <c r="L4918" s="94" t="n">
        <f aca="false">K4918 *M4918</f>
        <v>2114.7</v>
      </c>
      <c r="M4918" s="95" t="n">
        <v>0.53</v>
      </c>
      <c r="N4918" s="88" t="s">
        <v>23</v>
      </c>
      <c r="O4918" s="91" t="s">
        <v>218</v>
      </c>
      <c r="P4918" s="0" t="str">
        <f aca="false">RIGHT(H4918,LEN(H4918) - FIND(" ", H4918))</f>
        <v>Street Footwear</v>
      </c>
    </row>
    <row r="4919" customFormat="false" ht="14.25" hidden="false" customHeight="true" outlineLevel="0" collapsed="false">
      <c r="B4919" s="88" t="s">
        <v>22</v>
      </c>
      <c r="C4919" s="89" t="n">
        <v>1185732</v>
      </c>
      <c r="D4919" s="90" t="n">
        <v>44355</v>
      </c>
      <c r="E4919" s="88" t="s">
        <v>26</v>
      </c>
      <c r="F4919" s="88" t="s">
        <v>132</v>
      </c>
      <c r="G4919" s="88" t="s">
        <v>139</v>
      </c>
      <c r="H4919" s="91" t="s">
        <v>32</v>
      </c>
      <c r="I4919" s="92" t="n">
        <v>45</v>
      </c>
      <c r="J4919" s="93" t="n">
        <v>156</v>
      </c>
      <c r="K4919" s="94" t="n">
        <f aca="false">I4919 * J4919</f>
        <v>7020</v>
      </c>
      <c r="L4919" s="94" t="n">
        <f aca="false">K4919 *M4919</f>
        <v>3229.2</v>
      </c>
      <c r="M4919" s="95" t="n">
        <v>0.46</v>
      </c>
      <c r="N4919" s="88" t="s">
        <v>23</v>
      </c>
      <c r="O4919" s="91" t="s">
        <v>218</v>
      </c>
      <c r="P4919" s="0" t="str">
        <f aca="false">RIGHT(H4919,LEN(H4919) - FIND(" ", H4919))</f>
        <v>Street Footwear</v>
      </c>
    </row>
    <row r="4920" customFormat="false" ht="14.25" hidden="false" customHeight="true" outlineLevel="0" collapsed="false">
      <c r="B4920" s="88" t="s">
        <v>22</v>
      </c>
      <c r="C4920" s="89" t="n">
        <v>1185732</v>
      </c>
      <c r="D4920" s="90" t="n">
        <v>44355</v>
      </c>
      <c r="E4920" s="88" t="s">
        <v>26</v>
      </c>
      <c r="F4920" s="88" t="s">
        <v>132</v>
      </c>
      <c r="G4920" s="88" t="s">
        <v>139</v>
      </c>
      <c r="H4920" s="91" t="s">
        <v>24</v>
      </c>
      <c r="I4920" s="92" t="n">
        <v>44</v>
      </c>
      <c r="J4920" s="93" t="n">
        <v>105</v>
      </c>
      <c r="K4920" s="94" t="n">
        <f aca="false">I4920 * J4920</f>
        <v>4620</v>
      </c>
      <c r="L4920" s="94" t="n">
        <f aca="false">K4920 *M4920</f>
        <v>2125.2</v>
      </c>
      <c r="M4920" s="95" t="n">
        <v>0.46</v>
      </c>
      <c r="N4920" s="88" t="s">
        <v>23</v>
      </c>
      <c r="O4920" s="91" t="s">
        <v>218</v>
      </c>
      <c r="P4920" s="0" t="str">
        <f aca="false">RIGHT(H4920,LEN(H4920) - FIND(" ", H4920))</f>
        <v>Athletic Footwear</v>
      </c>
    </row>
    <row r="4921" customFormat="false" ht="14.25" hidden="false" customHeight="true" outlineLevel="0" collapsed="false">
      <c r="B4921" s="88" t="s">
        <v>22</v>
      </c>
      <c r="C4921" s="89" t="n">
        <v>1185732</v>
      </c>
      <c r="D4921" s="90" t="n">
        <v>44355</v>
      </c>
      <c r="E4921" s="88" t="s">
        <v>26</v>
      </c>
      <c r="F4921" s="88" t="s">
        <v>132</v>
      </c>
      <c r="G4921" s="88" t="s">
        <v>139</v>
      </c>
      <c r="H4921" s="91" t="s">
        <v>48</v>
      </c>
      <c r="I4921" s="92" t="n">
        <v>38</v>
      </c>
      <c r="J4921" s="93" t="n">
        <v>69</v>
      </c>
      <c r="K4921" s="94" t="n">
        <f aca="false">I4921 * J4921</f>
        <v>2622</v>
      </c>
      <c r="L4921" s="94" t="n">
        <f aca="false">K4921 *M4921</f>
        <v>1389.66</v>
      </c>
      <c r="M4921" s="95" t="n">
        <v>0.53</v>
      </c>
      <c r="N4921" s="88" t="s">
        <v>23</v>
      </c>
      <c r="O4921" s="91" t="s">
        <v>219</v>
      </c>
      <c r="P4921" s="0" t="str">
        <f aca="false">RIGHT(H4921,LEN(H4921) - FIND(" ", H4921))</f>
        <v>Street Footwear</v>
      </c>
    </row>
    <row r="4922" customFormat="false" ht="14.25" hidden="false" customHeight="true" outlineLevel="0" collapsed="false">
      <c r="B4922" s="88" t="s">
        <v>22</v>
      </c>
      <c r="C4922" s="89" t="n">
        <v>1185732</v>
      </c>
      <c r="D4922" s="90" t="n">
        <v>44355</v>
      </c>
      <c r="E4922" s="88" t="s">
        <v>26</v>
      </c>
      <c r="F4922" s="88" t="s">
        <v>132</v>
      </c>
      <c r="G4922" s="88" t="s">
        <v>139</v>
      </c>
      <c r="H4922" s="91" t="s">
        <v>44</v>
      </c>
      <c r="I4922" s="92" t="n">
        <v>39</v>
      </c>
      <c r="J4922" s="93" t="n">
        <v>65</v>
      </c>
      <c r="K4922" s="94" t="n">
        <f aca="false">I4922 * J4922</f>
        <v>2535</v>
      </c>
      <c r="L4922" s="94" t="n">
        <f aca="false">K4922 *M4922</f>
        <v>1368.9</v>
      </c>
      <c r="M4922" s="95" t="n">
        <v>0.54</v>
      </c>
      <c r="N4922" s="88" t="s">
        <v>23</v>
      </c>
      <c r="O4922" s="91" t="s">
        <v>219</v>
      </c>
      <c r="P4922" s="0" t="str">
        <f aca="false">RIGHT(H4922,LEN(H4922) - FIND(" ", H4922))</f>
        <v>Athletic Footwear</v>
      </c>
    </row>
    <row r="4923" customFormat="false" ht="14.25" hidden="false" customHeight="true" outlineLevel="0" collapsed="false">
      <c r="B4923" s="88" t="s">
        <v>22</v>
      </c>
      <c r="C4923" s="89" t="n">
        <v>1185732</v>
      </c>
      <c r="D4923" s="90" t="n">
        <v>44355</v>
      </c>
      <c r="E4923" s="88" t="s">
        <v>26</v>
      </c>
      <c r="F4923" s="88" t="s">
        <v>132</v>
      </c>
      <c r="G4923" s="88" t="s">
        <v>139</v>
      </c>
      <c r="H4923" s="91" t="s">
        <v>16</v>
      </c>
      <c r="I4923" s="92" t="n">
        <v>46</v>
      </c>
      <c r="J4923" s="93" t="n">
        <v>65</v>
      </c>
      <c r="K4923" s="94" t="n">
        <f aca="false">I4923 * J4923</f>
        <v>2990</v>
      </c>
      <c r="L4923" s="94" t="n">
        <f aca="false">K4923 *M4923</f>
        <v>1345.5</v>
      </c>
      <c r="M4923" s="95" t="n">
        <v>0.45</v>
      </c>
      <c r="N4923" s="88" t="s">
        <v>23</v>
      </c>
      <c r="O4923" s="91" t="s">
        <v>218</v>
      </c>
      <c r="P4923" s="0" t="str">
        <f aca="false">RIGHT(H4923,LEN(H4923) - FIND(" ", H4923))</f>
        <v>Apparel</v>
      </c>
    </row>
    <row r="4924" customFormat="false" ht="14.25" hidden="false" customHeight="true" outlineLevel="0" collapsed="false">
      <c r="B4924" s="88" t="s">
        <v>22</v>
      </c>
      <c r="C4924" s="89" t="n">
        <v>1185732</v>
      </c>
      <c r="D4924" s="90" t="n">
        <v>44355</v>
      </c>
      <c r="E4924" s="88" t="s">
        <v>26</v>
      </c>
      <c r="F4924" s="88" t="s">
        <v>132</v>
      </c>
      <c r="G4924" s="88" t="s">
        <v>139</v>
      </c>
      <c r="H4924" s="91" t="s">
        <v>38</v>
      </c>
      <c r="I4924" s="92" t="n">
        <v>50</v>
      </c>
      <c r="J4924" s="93" t="n">
        <v>120</v>
      </c>
      <c r="K4924" s="94" t="n">
        <f aca="false">I4924 * J4924</f>
        <v>6000</v>
      </c>
      <c r="L4924" s="94" t="n">
        <f aca="false">K4924 *M4924</f>
        <v>3000</v>
      </c>
      <c r="M4924" s="95" t="n">
        <v>0.5</v>
      </c>
      <c r="N4924" s="88" t="s">
        <v>23</v>
      </c>
      <c r="O4924" s="91" t="s">
        <v>219</v>
      </c>
      <c r="P4924" s="0" t="str">
        <f aca="false">RIGHT(H4924,LEN(H4924) - FIND(" ", H4924))</f>
        <v>Apparel</v>
      </c>
    </row>
    <row r="4925" customFormat="false" ht="14.25" hidden="false" customHeight="true" outlineLevel="0" collapsed="false">
      <c r="B4925" s="88" t="s">
        <v>13</v>
      </c>
      <c r="C4925" s="89" t="n">
        <v>1185732</v>
      </c>
      <c r="D4925" s="90" t="n">
        <v>44355</v>
      </c>
      <c r="E4925" s="88" t="s">
        <v>26</v>
      </c>
      <c r="F4925" s="88" t="s">
        <v>149</v>
      </c>
      <c r="G4925" s="88" t="s">
        <v>150</v>
      </c>
      <c r="H4925" s="91" t="s">
        <v>32</v>
      </c>
      <c r="I4925" s="92" t="n">
        <v>47</v>
      </c>
      <c r="J4925" s="93" t="n">
        <v>138</v>
      </c>
      <c r="K4925" s="94" t="n">
        <f aca="false">I4925 * J4925</f>
        <v>6486</v>
      </c>
      <c r="L4925" s="94" t="n">
        <f aca="false">K4925 *M4925</f>
        <v>2918.7</v>
      </c>
      <c r="M4925" s="95" t="n">
        <v>0.45</v>
      </c>
      <c r="N4925" s="88" t="s">
        <v>23</v>
      </c>
      <c r="O4925" s="91" t="s">
        <v>218</v>
      </c>
      <c r="P4925" s="0" t="str">
        <f aca="false">RIGHT(H4925,LEN(H4925) - FIND(" ", H4925))</f>
        <v>Street Footwear</v>
      </c>
    </row>
    <row r="4926" customFormat="false" ht="14.25" hidden="false" customHeight="true" outlineLevel="0" collapsed="false">
      <c r="B4926" s="88" t="s">
        <v>13</v>
      </c>
      <c r="C4926" s="89" t="n">
        <v>1185732</v>
      </c>
      <c r="D4926" s="90" t="n">
        <v>44355</v>
      </c>
      <c r="E4926" s="88" t="s">
        <v>26</v>
      </c>
      <c r="F4926" s="88" t="s">
        <v>149</v>
      </c>
      <c r="G4926" s="88" t="s">
        <v>150</v>
      </c>
      <c r="H4926" s="91" t="s">
        <v>24</v>
      </c>
      <c r="I4926" s="92" t="n">
        <v>41</v>
      </c>
      <c r="J4926" s="93" t="n">
        <v>90</v>
      </c>
      <c r="K4926" s="94" t="n">
        <f aca="false">I4926 * J4926</f>
        <v>3690</v>
      </c>
      <c r="L4926" s="94" t="n">
        <f aca="false">K4926 *M4926</f>
        <v>1808.1</v>
      </c>
      <c r="M4926" s="95" t="n">
        <v>0.49</v>
      </c>
      <c r="N4926" s="88" t="s">
        <v>23</v>
      </c>
      <c r="O4926" s="91" t="s">
        <v>218</v>
      </c>
      <c r="P4926" s="0" t="str">
        <f aca="false">RIGHT(H4926,LEN(H4926) - FIND(" ", H4926))</f>
        <v>Athletic Footwear</v>
      </c>
    </row>
    <row r="4927" customFormat="false" ht="14.25" hidden="false" customHeight="true" outlineLevel="0" collapsed="false">
      <c r="B4927" s="88" t="s">
        <v>13</v>
      </c>
      <c r="C4927" s="89" t="n">
        <v>1185732</v>
      </c>
      <c r="D4927" s="90" t="n">
        <v>44355</v>
      </c>
      <c r="E4927" s="88" t="s">
        <v>26</v>
      </c>
      <c r="F4927" s="88" t="s">
        <v>149</v>
      </c>
      <c r="G4927" s="88" t="s">
        <v>150</v>
      </c>
      <c r="H4927" s="91" t="s">
        <v>48</v>
      </c>
      <c r="I4927" s="92" t="n">
        <v>39</v>
      </c>
      <c r="J4927" s="93" t="n">
        <v>65</v>
      </c>
      <c r="K4927" s="94" t="n">
        <f aca="false">I4927 * J4927</f>
        <v>2535</v>
      </c>
      <c r="L4927" s="94" t="n">
        <f aca="false">K4927 *M4927</f>
        <v>1394.25</v>
      </c>
      <c r="M4927" s="95" t="n">
        <v>0.55</v>
      </c>
      <c r="N4927" s="88" t="s">
        <v>23</v>
      </c>
      <c r="O4927" s="91" t="s">
        <v>219</v>
      </c>
      <c r="P4927" s="0" t="str">
        <f aca="false">RIGHT(H4927,LEN(H4927) - FIND(" ", H4927))</f>
        <v>Street Footwear</v>
      </c>
    </row>
    <row r="4928" customFormat="false" ht="14.25" hidden="false" customHeight="true" outlineLevel="0" collapsed="false">
      <c r="B4928" s="88" t="s">
        <v>13</v>
      </c>
      <c r="C4928" s="89" t="n">
        <v>1185732</v>
      </c>
      <c r="D4928" s="90" t="n">
        <v>44355</v>
      </c>
      <c r="E4928" s="88" t="s">
        <v>26</v>
      </c>
      <c r="F4928" s="88" t="s">
        <v>149</v>
      </c>
      <c r="G4928" s="88" t="s">
        <v>150</v>
      </c>
      <c r="H4928" s="91" t="s">
        <v>44</v>
      </c>
      <c r="I4928" s="92" t="n">
        <v>39</v>
      </c>
      <c r="J4928" s="93" t="n">
        <v>60</v>
      </c>
      <c r="K4928" s="94" t="n">
        <f aca="false">I4928 * J4928</f>
        <v>2340</v>
      </c>
      <c r="L4928" s="94" t="n">
        <f aca="false">K4928 *M4928</f>
        <v>1263.6</v>
      </c>
      <c r="M4928" s="95" t="n">
        <v>0.54</v>
      </c>
      <c r="N4928" s="88" t="s">
        <v>23</v>
      </c>
      <c r="O4928" s="91" t="s">
        <v>219</v>
      </c>
      <c r="P4928" s="0" t="str">
        <f aca="false">RIGHT(H4928,LEN(H4928) - FIND(" ", H4928))</f>
        <v>Athletic Footwear</v>
      </c>
    </row>
    <row r="4929" customFormat="false" ht="14.25" hidden="false" customHeight="true" outlineLevel="0" collapsed="false">
      <c r="B4929" s="88" t="s">
        <v>13</v>
      </c>
      <c r="C4929" s="89" t="n">
        <v>1185732</v>
      </c>
      <c r="D4929" s="90" t="n">
        <v>44355</v>
      </c>
      <c r="E4929" s="88" t="s">
        <v>26</v>
      </c>
      <c r="F4929" s="88" t="s">
        <v>149</v>
      </c>
      <c r="G4929" s="88" t="s">
        <v>150</v>
      </c>
      <c r="H4929" s="91" t="s">
        <v>16</v>
      </c>
      <c r="I4929" s="92" t="n">
        <v>48</v>
      </c>
      <c r="J4929" s="93" t="n">
        <v>58</v>
      </c>
      <c r="K4929" s="94" t="n">
        <f aca="false">I4929 * J4929</f>
        <v>2784</v>
      </c>
      <c r="L4929" s="94" t="n">
        <f aca="false">K4929 *M4929</f>
        <v>1141.44</v>
      </c>
      <c r="M4929" s="95" t="n">
        <v>0.41</v>
      </c>
      <c r="N4929" s="88" t="s">
        <v>23</v>
      </c>
      <c r="O4929" s="91" t="s">
        <v>218</v>
      </c>
      <c r="P4929" s="0" t="str">
        <f aca="false">RIGHT(H4929,LEN(H4929) - FIND(" ", H4929))</f>
        <v>Apparel</v>
      </c>
    </row>
    <row r="4930" customFormat="false" ht="14.25" hidden="false" customHeight="true" outlineLevel="0" collapsed="false">
      <c r="B4930" s="88" t="s">
        <v>13</v>
      </c>
      <c r="C4930" s="89" t="n">
        <v>1185732</v>
      </c>
      <c r="D4930" s="90" t="n">
        <v>44355</v>
      </c>
      <c r="E4930" s="88" t="s">
        <v>26</v>
      </c>
      <c r="F4930" s="88" t="s">
        <v>149</v>
      </c>
      <c r="G4930" s="88" t="s">
        <v>150</v>
      </c>
      <c r="H4930" s="91" t="s">
        <v>38</v>
      </c>
      <c r="I4930" s="92" t="n">
        <v>51</v>
      </c>
      <c r="J4930" s="93" t="n">
        <v>88</v>
      </c>
      <c r="K4930" s="94" t="n">
        <f aca="false">I4930 * J4930</f>
        <v>4488</v>
      </c>
      <c r="L4930" s="94" t="n">
        <f aca="false">K4930 *M4930</f>
        <v>2288.88</v>
      </c>
      <c r="M4930" s="95" t="n">
        <v>0.51</v>
      </c>
      <c r="N4930" s="88" t="s">
        <v>23</v>
      </c>
      <c r="O4930" s="91" t="s">
        <v>219</v>
      </c>
      <c r="P4930" s="0" t="str">
        <f aca="false">RIGHT(H4930,LEN(H4930) - FIND(" ", H4930))</f>
        <v>Apparel</v>
      </c>
    </row>
    <row r="4931" customFormat="false" ht="14.25" hidden="false" customHeight="true" outlineLevel="0" collapsed="false">
      <c r="B4931" s="88" t="s">
        <v>13</v>
      </c>
      <c r="C4931" s="89" t="n">
        <v>1185732</v>
      </c>
      <c r="D4931" s="90" t="n">
        <v>44355</v>
      </c>
      <c r="E4931" s="88" t="s">
        <v>26</v>
      </c>
      <c r="F4931" s="88" t="s">
        <v>149</v>
      </c>
      <c r="G4931" s="88" t="s">
        <v>150</v>
      </c>
      <c r="H4931" s="91" t="s">
        <v>32</v>
      </c>
      <c r="I4931" s="92" t="n">
        <v>36</v>
      </c>
      <c r="J4931" s="93" t="n">
        <v>176</v>
      </c>
      <c r="K4931" s="94" t="n">
        <f aca="false">I4931 * J4931</f>
        <v>6336</v>
      </c>
      <c r="L4931" s="94" t="n">
        <f aca="false">K4931 *M4931</f>
        <v>2534.4</v>
      </c>
      <c r="M4931" s="95" t="n">
        <v>0.4</v>
      </c>
      <c r="N4931" s="88" t="s">
        <v>31</v>
      </c>
      <c r="O4931" s="91" t="s">
        <v>218</v>
      </c>
      <c r="P4931" s="0" t="str">
        <f aca="false">RIGHT(H4931,LEN(H4931) - FIND(" ", H4931))</f>
        <v>Street Footwear</v>
      </c>
    </row>
    <row r="4932" customFormat="false" ht="14.25" hidden="false" customHeight="true" outlineLevel="0" collapsed="false">
      <c r="B4932" s="88" t="s">
        <v>13</v>
      </c>
      <c r="C4932" s="89" t="n">
        <v>1185732</v>
      </c>
      <c r="D4932" s="90" t="n">
        <v>44355</v>
      </c>
      <c r="E4932" s="88" t="s">
        <v>26</v>
      </c>
      <c r="F4932" s="88" t="s">
        <v>149</v>
      </c>
      <c r="G4932" s="88" t="s">
        <v>150</v>
      </c>
      <c r="H4932" s="91" t="s">
        <v>24</v>
      </c>
      <c r="I4932" s="92" t="n">
        <v>35</v>
      </c>
      <c r="J4932" s="93" t="n">
        <v>105</v>
      </c>
      <c r="K4932" s="94" t="n">
        <f aca="false">I4932 * J4932</f>
        <v>3675</v>
      </c>
      <c r="L4932" s="94" t="n">
        <f aca="false">K4932 *M4932</f>
        <v>1433.25</v>
      </c>
      <c r="M4932" s="95" t="n">
        <v>0.39</v>
      </c>
      <c r="N4932" s="88" t="s">
        <v>31</v>
      </c>
      <c r="O4932" s="91" t="s">
        <v>218</v>
      </c>
      <c r="P4932" s="0" t="str">
        <f aca="false">RIGHT(H4932,LEN(H4932) - FIND(" ", H4932))</f>
        <v>Athletic Footwear</v>
      </c>
    </row>
    <row r="4933" customFormat="false" ht="14.25" hidden="false" customHeight="true" outlineLevel="0" collapsed="false">
      <c r="B4933" s="88" t="s">
        <v>13</v>
      </c>
      <c r="C4933" s="89" t="n">
        <v>1185732</v>
      </c>
      <c r="D4933" s="90" t="n">
        <v>44355</v>
      </c>
      <c r="E4933" s="88" t="s">
        <v>26</v>
      </c>
      <c r="F4933" s="88" t="s">
        <v>149</v>
      </c>
      <c r="G4933" s="88" t="s">
        <v>150</v>
      </c>
      <c r="H4933" s="91" t="s">
        <v>48</v>
      </c>
      <c r="I4933" s="92" t="n">
        <v>32</v>
      </c>
      <c r="J4933" s="93" t="n">
        <v>74</v>
      </c>
      <c r="K4933" s="94" t="n">
        <f aca="false">I4933 * J4933</f>
        <v>2368</v>
      </c>
      <c r="L4933" s="94" t="n">
        <f aca="false">K4933 *M4933</f>
        <v>994.56</v>
      </c>
      <c r="M4933" s="95" t="n">
        <v>0.42</v>
      </c>
      <c r="N4933" s="88" t="s">
        <v>31</v>
      </c>
      <c r="O4933" s="91" t="s">
        <v>219</v>
      </c>
      <c r="P4933" s="0" t="str">
        <f aca="false">RIGHT(H4933,LEN(H4933) - FIND(" ", H4933))</f>
        <v>Street Footwear</v>
      </c>
    </row>
    <row r="4934" customFormat="false" ht="14.25" hidden="false" customHeight="true" outlineLevel="0" collapsed="false">
      <c r="B4934" s="88" t="s">
        <v>13</v>
      </c>
      <c r="C4934" s="89" t="n">
        <v>1185732</v>
      </c>
      <c r="D4934" s="90" t="n">
        <v>44355</v>
      </c>
      <c r="E4934" s="88" t="s">
        <v>26</v>
      </c>
      <c r="F4934" s="88" t="s">
        <v>149</v>
      </c>
      <c r="G4934" s="88" t="s">
        <v>150</v>
      </c>
      <c r="H4934" s="91" t="s">
        <v>44</v>
      </c>
      <c r="I4934" s="92" t="n">
        <v>26</v>
      </c>
      <c r="J4934" s="93" t="n">
        <v>70</v>
      </c>
      <c r="K4934" s="94" t="n">
        <f aca="false">I4934 * J4934</f>
        <v>1820</v>
      </c>
      <c r="L4934" s="94" t="n">
        <f aca="false">K4934 *M4934</f>
        <v>837.2</v>
      </c>
      <c r="M4934" s="95" t="n">
        <v>0.46</v>
      </c>
      <c r="N4934" s="88" t="s">
        <v>31</v>
      </c>
      <c r="O4934" s="91" t="s">
        <v>219</v>
      </c>
      <c r="P4934" s="0" t="str">
        <f aca="false">RIGHT(H4934,LEN(H4934) - FIND(" ", H4934))</f>
        <v>Athletic Footwear</v>
      </c>
    </row>
    <row r="4935" customFormat="false" ht="14.25" hidden="false" customHeight="true" outlineLevel="0" collapsed="false">
      <c r="B4935" s="88" t="s">
        <v>13</v>
      </c>
      <c r="C4935" s="89" t="n">
        <v>1185732</v>
      </c>
      <c r="D4935" s="90" t="n">
        <v>44355</v>
      </c>
      <c r="E4935" s="88" t="s">
        <v>26</v>
      </c>
      <c r="F4935" s="88" t="s">
        <v>149</v>
      </c>
      <c r="G4935" s="88" t="s">
        <v>150</v>
      </c>
      <c r="H4935" s="91" t="s">
        <v>16</v>
      </c>
      <c r="I4935" s="92" t="n">
        <v>39</v>
      </c>
      <c r="J4935" s="93" t="n">
        <v>66</v>
      </c>
      <c r="K4935" s="94" t="n">
        <f aca="false">I4935 * J4935</f>
        <v>2574</v>
      </c>
      <c r="L4935" s="94" t="n">
        <f aca="false">K4935 *M4935</f>
        <v>900.9</v>
      </c>
      <c r="M4935" s="95" t="n">
        <v>0.35</v>
      </c>
      <c r="N4935" s="88" t="s">
        <v>31</v>
      </c>
      <c r="O4935" s="91" t="s">
        <v>218</v>
      </c>
      <c r="P4935" s="0" t="str">
        <f aca="false">RIGHT(H4935,LEN(H4935) - FIND(" ", H4935))</f>
        <v>Apparel</v>
      </c>
    </row>
    <row r="4936" customFormat="false" ht="14.25" hidden="false" customHeight="true" outlineLevel="0" collapsed="false">
      <c r="B4936" s="88" t="s">
        <v>13</v>
      </c>
      <c r="C4936" s="89" t="n">
        <v>1185732</v>
      </c>
      <c r="D4936" s="90" t="n">
        <v>44355</v>
      </c>
      <c r="E4936" s="88" t="s">
        <v>26</v>
      </c>
      <c r="F4936" s="88" t="s">
        <v>149</v>
      </c>
      <c r="G4936" s="88" t="s">
        <v>150</v>
      </c>
      <c r="H4936" s="91" t="s">
        <v>38</v>
      </c>
      <c r="I4936" s="92" t="n">
        <v>43</v>
      </c>
      <c r="J4936" s="93" t="n">
        <v>119</v>
      </c>
      <c r="K4936" s="94" t="n">
        <f aca="false">I4936 * J4936</f>
        <v>5117</v>
      </c>
      <c r="L4936" s="94" t="n">
        <f aca="false">K4936 *M4936</f>
        <v>2302.65</v>
      </c>
      <c r="M4936" s="95" t="n">
        <v>0.45</v>
      </c>
      <c r="N4936" s="88" t="s">
        <v>31</v>
      </c>
      <c r="O4936" s="91" t="s">
        <v>219</v>
      </c>
      <c r="P4936" s="0" t="str">
        <f aca="false">RIGHT(H4936,LEN(H4936) - FIND(" ", H4936))</f>
        <v>Apparel</v>
      </c>
    </row>
    <row r="4937" customFormat="false" ht="14.25" hidden="false" customHeight="true" outlineLevel="0" collapsed="false">
      <c r="B4937" s="88" t="s">
        <v>13</v>
      </c>
      <c r="C4937" s="89" t="n">
        <v>1185732</v>
      </c>
      <c r="D4937" s="90" t="n">
        <v>44356</v>
      </c>
      <c r="E4937" s="88" t="s">
        <v>29</v>
      </c>
      <c r="F4937" s="88" t="s">
        <v>98</v>
      </c>
      <c r="G4937" s="88" t="s">
        <v>101</v>
      </c>
      <c r="H4937" s="91" t="s">
        <v>44</v>
      </c>
      <c r="I4937" s="92" t="n">
        <v>40</v>
      </c>
      <c r="J4937" s="93" t="n">
        <v>100</v>
      </c>
      <c r="K4937" s="94" t="n">
        <f aca="false">I4937 * J4937</f>
        <v>4000</v>
      </c>
      <c r="L4937" s="94" t="n">
        <f aca="false">K4937 *M4937</f>
        <v>1600</v>
      </c>
      <c r="M4937" s="95" t="n">
        <v>0.4</v>
      </c>
      <c r="N4937" s="88" t="s">
        <v>31</v>
      </c>
      <c r="O4937" s="91" t="s">
        <v>219</v>
      </c>
      <c r="P4937" s="0" t="str">
        <f aca="false">RIGHT(H4937,LEN(H4937) - FIND(" ", H4937))</f>
        <v>Athletic Footwear</v>
      </c>
    </row>
    <row r="4938" customFormat="false" ht="14.25" hidden="false" customHeight="true" outlineLevel="0" collapsed="false">
      <c r="B4938" s="88" t="s">
        <v>13</v>
      </c>
      <c r="C4938" s="89" t="n">
        <v>1185732</v>
      </c>
      <c r="D4938" s="90" t="n">
        <v>44356</v>
      </c>
      <c r="E4938" s="88" t="s">
        <v>29</v>
      </c>
      <c r="F4938" s="88" t="s">
        <v>128</v>
      </c>
      <c r="G4938" s="88" t="s">
        <v>144</v>
      </c>
      <c r="H4938" s="91" t="s">
        <v>24</v>
      </c>
      <c r="I4938" s="92" t="n">
        <v>35</v>
      </c>
      <c r="J4938" s="93" t="n">
        <v>75</v>
      </c>
      <c r="K4938" s="94" t="n">
        <f aca="false">I4938 * J4938</f>
        <v>2625</v>
      </c>
      <c r="L4938" s="94" t="n">
        <f aca="false">K4938 *M4938</f>
        <v>918.75</v>
      </c>
      <c r="M4938" s="95" t="n">
        <v>0.35</v>
      </c>
      <c r="N4938" s="88" t="s">
        <v>31</v>
      </c>
      <c r="O4938" s="91" t="s">
        <v>218</v>
      </c>
      <c r="P4938" s="0" t="str">
        <f aca="false">RIGHT(H4938,LEN(H4938) - FIND(" ", H4938))</f>
        <v>Athletic Footwear</v>
      </c>
    </row>
    <row r="4939" customFormat="false" ht="14.25" hidden="false" customHeight="true" outlineLevel="0" collapsed="false">
      <c r="B4939" s="88" t="s">
        <v>30</v>
      </c>
      <c r="C4939" s="89" t="n">
        <v>1185732</v>
      </c>
      <c r="D4939" s="90" t="n">
        <v>44356</v>
      </c>
      <c r="E4939" s="88" t="s">
        <v>29</v>
      </c>
      <c r="F4939" s="88" t="s">
        <v>141</v>
      </c>
      <c r="G4939" s="88" t="s">
        <v>112</v>
      </c>
      <c r="H4939" s="91" t="s">
        <v>32</v>
      </c>
      <c r="I4939" s="92" t="n">
        <v>40</v>
      </c>
      <c r="J4939" s="93" t="n">
        <v>500</v>
      </c>
      <c r="K4939" s="94" t="n">
        <f aca="false">I4939 * J4939</f>
        <v>20000</v>
      </c>
      <c r="L4939" s="94" t="n">
        <f aca="false">K4939 *M4939</f>
        <v>7000</v>
      </c>
      <c r="M4939" s="95" t="n">
        <v>0.35</v>
      </c>
      <c r="N4939" s="88" t="s">
        <v>14</v>
      </c>
      <c r="O4939" s="91" t="s">
        <v>218</v>
      </c>
      <c r="P4939" s="0" t="str">
        <f aca="false">RIGHT(H4939,LEN(H4939) - FIND(" ", H4939))</f>
        <v>Street Footwear</v>
      </c>
    </row>
    <row r="4940" customFormat="false" ht="14.25" hidden="false" customHeight="true" outlineLevel="0" collapsed="false">
      <c r="B4940" s="88" t="s">
        <v>30</v>
      </c>
      <c r="C4940" s="89" t="n">
        <v>1185732</v>
      </c>
      <c r="D4940" s="90" t="n">
        <v>44356</v>
      </c>
      <c r="E4940" s="88" t="s">
        <v>29</v>
      </c>
      <c r="F4940" s="88" t="s">
        <v>141</v>
      </c>
      <c r="G4940" s="88" t="s">
        <v>112</v>
      </c>
      <c r="H4940" s="91" t="s">
        <v>24</v>
      </c>
      <c r="I4940" s="92" t="n">
        <v>35</v>
      </c>
      <c r="J4940" s="93" t="n">
        <v>250</v>
      </c>
      <c r="K4940" s="94" t="n">
        <f aca="false">I4940 * J4940</f>
        <v>8750</v>
      </c>
      <c r="L4940" s="94" t="n">
        <f aca="false">K4940 *M4940</f>
        <v>2625</v>
      </c>
      <c r="M4940" s="95" t="n">
        <v>0.3</v>
      </c>
      <c r="N4940" s="88" t="s">
        <v>14</v>
      </c>
      <c r="O4940" s="91" t="s">
        <v>218</v>
      </c>
      <c r="P4940" s="0" t="str">
        <f aca="false">RIGHT(H4940,LEN(H4940) - FIND(" ", H4940))</f>
        <v>Athletic Footwear</v>
      </c>
    </row>
    <row r="4941" customFormat="false" ht="14.25" hidden="false" customHeight="true" outlineLevel="0" collapsed="false">
      <c r="B4941" s="88" t="s">
        <v>30</v>
      </c>
      <c r="C4941" s="89" t="n">
        <v>1185732</v>
      </c>
      <c r="D4941" s="90" t="n">
        <v>44356</v>
      </c>
      <c r="E4941" s="88" t="s">
        <v>29</v>
      </c>
      <c r="F4941" s="88" t="s">
        <v>141</v>
      </c>
      <c r="G4941" s="88" t="s">
        <v>112</v>
      </c>
      <c r="H4941" s="91" t="s">
        <v>48</v>
      </c>
      <c r="I4941" s="92" t="n">
        <v>30</v>
      </c>
      <c r="J4941" s="93" t="n">
        <v>200</v>
      </c>
      <c r="K4941" s="94" t="n">
        <f aca="false">I4941 * J4941</f>
        <v>6000</v>
      </c>
      <c r="L4941" s="94" t="n">
        <f aca="false">K4941 *M4941</f>
        <v>1800</v>
      </c>
      <c r="M4941" s="95" t="n">
        <v>0.3</v>
      </c>
      <c r="N4941" s="88" t="s">
        <v>14</v>
      </c>
      <c r="O4941" s="91" t="s">
        <v>219</v>
      </c>
      <c r="P4941" s="0" t="str">
        <f aca="false">RIGHT(H4941,LEN(H4941) - FIND(" ", H4941))</f>
        <v>Street Footwear</v>
      </c>
    </row>
    <row r="4942" customFormat="false" ht="14.25" hidden="false" customHeight="true" outlineLevel="0" collapsed="false">
      <c r="B4942" s="88" t="s">
        <v>30</v>
      </c>
      <c r="C4942" s="89" t="n">
        <v>1185732</v>
      </c>
      <c r="D4942" s="90" t="n">
        <v>44356</v>
      </c>
      <c r="E4942" s="88" t="s">
        <v>29</v>
      </c>
      <c r="F4942" s="88" t="s">
        <v>141</v>
      </c>
      <c r="G4942" s="88" t="s">
        <v>112</v>
      </c>
      <c r="H4942" s="91" t="s">
        <v>44</v>
      </c>
      <c r="I4942" s="92" t="n">
        <v>30</v>
      </c>
      <c r="J4942" s="93" t="n">
        <v>175</v>
      </c>
      <c r="K4942" s="94" t="n">
        <f aca="false">I4942 * J4942</f>
        <v>5250</v>
      </c>
      <c r="L4942" s="94" t="n">
        <f aca="false">K4942 *M4942</f>
        <v>1575</v>
      </c>
      <c r="M4942" s="95" t="n">
        <v>0.3</v>
      </c>
      <c r="N4942" s="88" t="s">
        <v>14</v>
      </c>
      <c r="O4942" s="91" t="s">
        <v>219</v>
      </c>
      <c r="P4942" s="0" t="str">
        <f aca="false">RIGHT(H4942,LEN(H4942) - FIND(" ", H4942))</f>
        <v>Athletic Footwear</v>
      </c>
    </row>
    <row r="4943" customFormat="false" ht="14.25" hidden="false" customHeight="true" outlineLevel="0" collapsed="false">
      <c r="B4943" s="88" t="s">
        <v>30</v>
      </c>
      <c r="C4943" s="89" t="n">
        <v>1185732</v>
      </c>
      <c r="D4943" s="90" t="n">
        <v>44356</v>
      </c>
      <c r="E4943" s="88" t="s">
        <v>29</v>
      </c>
      <c r="F4943" s="88" t="s">
        <v>141</v>
      </c>
      <c r="G4943" s="88" t="s">
        <v>112</v>
      </c>
      <c r="H4943" s="91" t="s">
        <v>16</v>
      </c>
      <c r="I4943" s="92" t="n">
        <v>40</v>
      </c>
      <c r="J4943" s="93" t="n">
        <v>175</v>
      </c>
      <c r="K4943" s="94" t="n">
        <f aca="false">I4943 * J4943</f>
        <v>7000</v>
      </c>
      <c r="L4943" s="94" t="n">
        <f aca="false">K4943 *M4943</f>
        <v>2450</v>
      </c>
      <c r="M4943" s="95" t="n">
        <v>0.35</v>
      </c>
      <c r="N4943" s="88" t="s">
        <v>14</v>
      </c>
      <c r="O4943" s="91" t="s">
        <v>218</v>
      </c>
      <c r="P4943" s="0" t="str">
        <f aca="false">RIGHT(H4943,LEN(H4943) - FIND(" ", H4943))</f>
        <v>Apparel</v>
      </c>
    </row>
    <row r="4944" customFormat="false" ht="14.25" hidden="false" customHeight="true" outlineLevel="0" collapsed="false">
      <c r="B4944" s="88" t="s">
        <v>30</v>
      </c>
      <c r="C4944" s="89" t="n">
        <v>1185732</v>
      </c>
      <c r="D4944" s="90" t="n">
        <v>44356</v>
      </c>
      <c r="E4944" s="88" t="s">
        <v>29</v>
      </c>
      <c r="F4944" s="88" t="s">
        <v>141</v>
      </c>
      <c r="G4944" s="88" t="s">
        <v>112</v>
      </c>
      <c r="H4944" s="91" t="s">
        <v>38</v>
      </c>
      <c r="I4944" s="92" t="n">
        <v>55</v>
      </c>
      <c r="J4944" s="93" t="n">
        <v>325</v>
      </c>
      <c r="K4944" s="94" t="n">
        <f aca="false">I4944 * J4944</f>
        <v>17875</v>
      </c>
      <c r="L4944" s="94" t="n">
        <f aca="false">K4944 *M4944</f>
        <v>7150</v>
      </c>
      <c r="M4944" s="95" t="n">
        <v>0.4</v>
      </c>
      <c r="N4944" s="88" t="s">
        <v>14</v>
      </c>
      <c r="O4944" s="91" t="s">
        <v>219</v>
      </c>
      <c r="P4944" s="0" t="str">
        <f aca="false">RIGHT(H4944,LEN(H4944) - FIND(" ", H4944))</f>
        <v>Apparel</v>
      </c>
    </row>
    <row r="4945" customFormat="false" ht="14.25" hidden="false" customHeight="true" outlineLevel="0" collapsed="false">
      <c r="B4945" s="88" t="s">
        <v>13</v>
      </c>
      <c r="C4945" s="89" t="n">
        <v>1185732</v>
      </c>
      <c r="D4945" s="90" t="n">
        <v>44356</v>
      </c>
      <c r="E4945" s="88" t="s">
        <v>29</v>
      </c>
      <c r="F4945" s="88" t="s">
        <v>98</v>
      </c>
      <c r="G4945" s="88" t="s">
        <v>101</v>
      </c>
      <c r="H4945" s="91" t="s">
        <v>44</v>
      </c>
      <c r="I4945" s="92" t="n">
        <v>39</v>
      </c>
      <c r="J4945" s="93" t="n">
        <v>28</v>
      </c>
      <c r="K4945" s="94" t="n">
        <f aca="false">I4945 * J4945</f>
        <v>1092</v>
      </c>
      <c r="L4945" s="94" t="n">
        <f aca="false">K4945 *M4945</f>
        <v>578.76</v>
      </c>
      <c r="M4945" s="95" t="n">
        <v>0.53</v>
      </c>
      <c r="N4945" s="88" t="s">
        <v>23</v>
      </c>
      <c r="O4945" s="91" t="s">
        <v>219</v>
      </c>
      <c r="P4945" s="0" t="str">
        <f aca="false">RIGHT(H4945,LEN(H4945) - FIND(" ", H4945))</f>
        <v>Athletic Footwear</v>
      </c>
    </row>
    <row r="4946" customFormat="false" ht="14.25" hidden="false" customHeight="true" outlineLevel="0" collapsed="false">
      <c r="B4946" s="88" t="s">
        <v>13</v>
      </c>
      <c r="C4946" s="89" t="n">
        <v>1185732</v>
      </c>
      <c r="D4946" s="90" t="n">
        <v>44356</v>
      </c>
      <c r="E4946" s="88" t="s">
        <v>29</v>
      </c>
      <c r="F4946" s="88" t="s">
        <v>128</v>
      </c>
      <c r="G4946" s="88" t="s">
        <v>144</v>
      </c>
      <c r="H4946" s="91" t="s">
        <v>24</v>
      </c>
      <c r="I4946" s="92" t="n">
        <v>32</v>
      </c>
      <c r="J4946" s="93" t="n">
        <v>23</v>
      </c>
      <c r="K4946" s="94" t="n">
        <f aca="false">I4946 * J4946</f>
        <v>736</v>
      </c>
      <c r="L4946" s="94" t="n">
        <f aca="false">K4946 *M4946</f>
        <v>331.2</v>
      </c>
      <c r="M4946" s="95" t="n">
        <v>0.45</v>
      </c>
      <c r="N4946" s="88" t="s">
        <v>23</v>
      </c>
      <c r="O4946" s="91" t="s">
        <v>218</v>
      </c>
      <c r="P4946" s="0" t="str">
        <f aca="false">RIGHT(H4946,LEN(H4946) - FIND(" ", H4946))</f>
        <v>Athletic Footwear</v>
      </c>
    </row>
    <row r="4947" customFormat="false" ht="14.25" hidden="false" customHeight="true" outlineLevel="0" collapsed="false">
      <c r="B4947" s="88" t="s">
        <v>30</v>
      </c>
      <c r="C4947" s="89" t="n">
        <v>1185732</v>
      </c>
      <c r="D4947" s="90" t="n">
        <v>44356</v>
      </c>
      <c r="E4947" s="88" t="s">
        <v>29</v>
      </c>
      <c r="F4947" s="88" t="s">
        <v>141</v>
      </c>
      <c r="G4947" s="88" t="s">
        <v>112</v>
      </c>
      <c r="H4947" s="91" t="s">
        <v>32</v>
      </c>
      <c r="I4947" s="92" t="n">
        <v>36</v>
      </c>
      <c r="J4947" s="93" t="n">
        <v>125</v>
      </c>
      <c r="K4947" s="94" t="n">
        <f aca="false">I4947 * J4947</f>
        <v>4500</v>
      </c>
      <c r="L4947" s="94" t="n">
        <f aca="false">K4947 *M4947</f>
        <v>2025</v>
      </c>
      <c r="M4947" s="95" t="n">
        <v>0.45</v>
      </c>
      <c r="N4947" s="88" t="s">
        <v>23</v>
      </c>
      <c r="O4947" s="91" t="s">
        <v>218</v>
      </c>
      <c r="P4947" s="0" t="str">
        <f aca="false">RIGHT(H4947,LEN(H4947) - FIND(" ", H4947))</f>
        <v>Street Footwear</v>
      </c>
    </row>
    <row r="4948" customFormat="false" ht="14.25" hidden="false" customHeight="true" outlineLevel="0" collapsed="false">
      <c r="B4948" s="88" t="s">
        <v>30</v>
      </c>
      <c r="C4948" s="89" t="n">
        <v>1185732</v>
      </c>
      <c r="D4948" s="90" t="n">
        <v>44356</v>
      </c>
      <c r="E4948" s="88" t="s">
        <v>29</v>
      </c>
      <c r="F4948" s="88" t="s">
        <v>141</v>
      </c>
      <c r="G4948" s="88" t="s">
        <v>112</v>
      </c>
      <c r="H4948" s="91" t="s">
        <v>24</v>
      </c>
      <c r="I4948" s="92" t="n">
        <v>32</v>
      </c>
      <c r="J4948" s="93" t="n">
        <v>65</v>
      </c>
      <c r="K4948" s="94" t="n">
        <f aca="false">I4948 * J4948</f>
        <v>2080</v>
      </c>
      <c r="L4948" s="94" t="n">
        <f aca="false">K4948 *M4948</f>
        <v>894.4</v>
      </c>
      <c r="M4948" s="95" t="n">
        <v>0.43</v>
      </c>
      <c r="N4948" s="88" t="s">
        <v>23</v>
      </c>
      <c r="O4948" s="91" t="s">
        <v>218</v>
      </c>
      <c r="P4948" s="0" t="str">
        <f aca="false">RIGHT(H4948,LEN(H4948) - FIND(" ", H4948))</f>
        <v>Athletic Footwear</v>
      </c>
    </row>
    <row r="4949" customFormat="false" ht="14.25" hidden="false" customHeight="true" outlineLevel="0" collapsed="false">
      <c r="B4949" s="88" t="s">
        <v>30</v>
      </c>
      <c r="C4949" s="89" t="n">
        <v>1185732</v>
      </c>
      <c r="D4949" s="90" t="n">
        <v>44356</v>
      </c>
      <c r="E4949" s="88" t="s">
        <v>29</v>
      </c>
      <c r="F4949" s="88" t="s">
        <v>141</v>
      </c>
      <c r="G4949" s="88" t="s">
        <v>112</v>
      </c>
      <c r="H4949" s="91" t="s">
        <v>48</v>
      </c>
      <c r="I4949" s="92" t="n">
        <v>27</v>
      </c>
      <c r="J4949" s="93" t="n">
        <v>60</v>
      </c>
      <c r="K4949" s="94" t="n">
        <f aca="false">I4949 * J4949</f>
        <v>1620</v>
      </c>
      <c r="L4949" s="94" t="n">
        <f aca="false">K4949 *M4949</f>
        <v>648</v>
      </c>
      <c r="M4949" s="95" t="n">
        <v>0.4</v>
      </c>
      <c r="N4949" s="88" t="s">
        <v>23</v>
      </c>
      <c r="O4949" s="91" t="s">
        <v>219</v>
      </c>
      <c r="P4949" s="0" t="str">
        <f aca="false">RIGHT(H4949,LEN(H4949) - FIND(" ", H4949))</f>
        <v>Street Footwear</v>
      </c>
    </row>
    <row r="4950" customFormat="false" ht="14.25" hidden="false" customHeight="true" outlineLevel="0" collapsed="false">
      <c r="B4950" s="88" t="s">
        <v>30</v>
      </c>
      <c r="C4950" s="89" t="n">
        <v>1185732</v>
      </c>
      <c r="D4950" s="90" t="n">
        <v>44356</v>
      </c>
      <c r="E4950" s="88" t="s">
        <v>29</v>
      </c>
      <c r="F4950" s="88" t="s">
        <v>141</v>
      </c>
      <c r="G4950" s="88" t="s">
        <v>112</v>
      </c>
      <c r="H4950" s="91" t="s">
        <v>44</v>
      </c>
      <c r="I4950" s="92" t="n">
        <v>29</v>
      </c>
      <c r="J4950" s="93" t="n">
        <v>51</v>
      </c>
      <c r="K4950" s="94" t="n">
        <f aca="false">I4950 * J4950</f>
        <v>1479</v>
      </c>
      <c r="L4950" s="94" t="n">
        <f aca="false">K4950 *M4950</f>
        <v>621.18</v>
      </c>
      <c r="M4950" s="95" t="n">
        <v>0.42</v>
      </c>
      <c r="N4950" s="88" t="s">
        <v>23</v>
      </c>
      <c r="O4950" s="91" t="s">
        <v>219</v>
      </c>
      <c r="P4950" s="0" t="str">
        <f aca="false">RIGHT(H4950,LEN(H4950) - FIND(" ", H4950))</f>
        <v>Athletic Footwear</v>
      </c>
    </row>
    <row r="4951" customFormat="false" ht="14.25" hidden="false" customHeight="true" outlineLevel="0" collapsed="false">
      <c r="B4951" s="88" t="s">
        <v>30</v>
      </c>
      <c r="C4951" s="89" t="n">
        <v>1185732</v>
      </c>
      <c r="D4951" s="90" t="n">
        <v>44356</v>
      </c>
      <c r="E4951" s="88" t="s">
        <v>29</v>
      </c>
      <c r="F4951" s="88" t="s">
        <v>141</v>
      </c>
      <c r="G4951" s="88" t="s">
        <v>112</v>
      </c>
      <c r="H4951" s="91" t="s">
        <v>16</v>
      </c>
      <c r="I4951" s="92" t="n">
        <v>38</v>
      </c>
      <c r="J4951" s="93" t="n">
        <v>47</v>
      </c>
      <c r="K4951" s="94" t="n">
        <f aca="false">I4951 * J4951</f>
        <v>1786</v>
      </c>
      <c r="L4951" s="94" t="n">
        <f aca="false">K4951 *M4951</f>
        <v>821.56</v>
      </c>
      <c r="M4951" s="95" t="n">
        <v>0.46</v>
      </c>
      <c r="N4951" s="88" t="s">
        <v>23</v>
      </c>
      <c r="O4951" s="91" t="s">
        <v>218</v>
      </c>
      <c r="P4951" s="0" t="str">
        <f aca="false">RIGHT(H4951,LEN(H4951) - FIND(" ", H4951))</f>
        <v>Apparel</v>
      </c>
    </row>
    <row r="4952" customFormat="false" ht="14.25" hidden="false" customHeight="true" outlineLevel="0" collapsed="false">
      <c r="B4952" s="88" t="s">
        <v>30</v>
      </c>
      <c r="C4952" s="89" t="n">
        <v>1185732</v>
      </c>
      <c r="D4952" s="90" t="n">
        <v>44356</v>
      </c>
      <c r="E4952" s="88" t="s">
        <v>29</v>
      </c>
      <c r="F4952" s="88" t="s">
        <v>141</v>
      </c>
      <c r="G4952" s="88" t="s">
        <v>112</v>
      </c>
      <c r="H4952" s="91" t="s">
        <v>38</v>
      </c>
      <c r="I4952" s="92" t="n">
        <v>51</v>
      </c>
      <c r="J4952" s="93" t="n">
        <v>91</v>
      </c>
      <c r="K4952" s="94" t="n">
        <f aca="false">I4952 * J4952</f>
        <v>4641</v>
      </c>
      <c r="L4952" s="94" t="n">
        <f aca="false">K4952 *M4952</f>
        <v>2506.14</v>
      </c>
      <c r="M4952" s="95" t="n">
        <v>0.54</v>
      </c>
      <c r="N4952" s="88" t="s">
        <v>23</v>
      </c>
      <c r="O4952" s="91" t="s">
        <v>219</v>
      </c>
      <c r="P4952" s="0" t="str">
        <f aca="false">RIGHT(H4952,LEN(H4952) - FIND(" ", H4952))</f>
        <v>Apparel</v>
      </c>
    </row>
    <row r="4953" customFormat="false" ht="14.25" hidden="false" customHeight="true" outlineLevel="0" collapsed="false">
      <c r="B4953" s="88" t="s">
        <v>13</v>
      </c>
      <c r="C4953" s="89" t="n">
        <v>1185732</v>
      </c>
      <c r="D4953" s="90" t="n">
        <v>44357</v>
      </c>
      <c r="E4953" s="88" t="s">
        <v>29</v>
      </c>
      <c r="F4953" s="88" t="s">
        <v>98</v>
      </c>
      <c r="G4953" s="88" t="s">
        <v>101</v>
      </c>
      <c r="H4953" s="91" t="s">
        <v>16</v>
      </c>
      <c r="I4953" s="92" t="n">
        <v>55</v>
      </c>
      <c r="J4953" s="93" t="n">
        <v>175</v>
      </c>
      <c r="K4953" s="94" t="n">
        <f aca="false">I4953 * J4953</f>
        <v>9625</v>
      </c>
      <c r="L4953" s="94" t="n">
        <f aca="false">K4953 *M4953</f>
        <v>3368.75</v>
      </c>
      <c r="M4953" s="95" t="n">
        <v>0.35</v>
      </c>
      <c r="N4953" s="88" t="s">
        <v>31</v>
      </c>
      <c r="O4953" s="91" t="s">
        <v>218</v>
      </c>
      <c r="P4953" s="0" t="str">
        <f aca="false">RIGHT(H4953,LEN(H4953) - FIND(" ", H4953))</f>
        <v>Apparel</v>
      </c>
    </row>
    <row r="4954" customFormat="false" ht="14.25" hidden="false" customHeight="true" outlineLevel="0" collapsed="false">
      <c r="B4954" s="88" t="s">
        <v>13</v>
      </c>
      <c r="C4954" s="89" t="n">
        <v>1185732</v>
      </c>
      <c r="D4954" s="90" t="n">
        <v>44357</v>
      </c>
      <c r="E4954" s="88" t="s">
        <v>29</v>
      </c>
      <c r="F4954" s="88" t="s">
        <v>128</v>
      </c>
      <c r="G4954" s="88" t="s">
        <v>144</v>
      </c>
      <c r="H4954" s="91" t="s">
        <v>48</v>
      </c>
      <c r="I4954" s="92" t="n">
        <v>25</v>
      </c>
      <c r="J4954" s="93" t="n">
        <v>75</v>
      </c>
      <c r="K4954" s="94" t="n">
        <f aca="false">I4954 * J4954</f>
        <v>1875</v>
      </c>
      <c r="L4954" s="94" t="n">
        <f aca="false">K4954 *M4954</f>
        <v>656.25</v>
      </c>
      <c r="M4954" s="95" t="n">
        <v>0.35</v>
      </c>
      <c r="N4954" s="88" t="s">
        <v>31</v>
      </c>
      <c r="O4954" s="91" t="s">
        <v>219</v>
      </c>
      <c r="P4954" s="0" t="str">
        <f aca="false">RIGHT(H4954,LEN(H4954) - FIND(" ", H4954))</f>
        <v>Street Footwear</v>
      </c>
    </row>
    <row r="4955" customFormat="false" ht="14.25" hidden="false" customHeight="true" outlineLevel="0" collapsed="false">
      <c r="B4955" s="88" t="s">
        <v>13</v>
      </c>
      <c r="C4955" s="89" t="n">
        <v>1128299</v>
      </c>
      <c r="D4955" s="90" t="n">
        <v>44357</v>
      </c>
      <c r="E4955" s="88" t="s">
        <v>18</v>
      </c>
      <c r="F4955" s="88" t="s">
        <v>94</v>
      </c>
      <c r="G4955" s="88" t="s">
        <v>116</v>
      </c>
      <c r="H4955" s="91" t="s">
        <v>32</v>
      </c>
      <c r="I4955" s="92" t="n">
        <v>70</v>
      </c>
      <c r="J4955" s="93" t="n">
        <v>725</v>
      </c>
      <c r="K4955" s="94" t="n">
        <f aca="false">I4955 * J4955</f>
        <v>50750</v>
      </c>
      <c r="L4955" s="94" t="n">
        <f aca="false">K4955 *M4955</f>
        <v>12687.5</v>
      </c>
      <c r="M4955" s="95" t="n">
        <v>0.25</v>
      </c>
      <c r="N4955" s="88" t="s">
        <v>31</v>
      </c>
      <c r="O4955" s="91" t="s">
        <v>218</v>
      </c>
      <c r="P4955" s="0" t="str">
        <f aca="false">RIGHT(H4955,LEN(H4955) - FIND(" ", H4955))</f>
        <v>Street Footwear</v>
      </c>
    </row>
    <row r="4956" customFormat="false" ht="14.25" hidden="false" customHeight="true" outlineLevel="0" collapsed="false">
      <c r="B4956" s="88" t="s">
        <v>13</v>
      </c>
      <c r="C4956" s="89" t="n">
        <v>1128299</v>
      </c>
      <c r="D4956" s="90" t="n">
        <v>44357</v>
      </c>
      <c r="E4956" s="88" t="s">
        <v>18</v>
      </c>
      <c r="F4956" s="88" t="s">
        <v>94</v>
      </c>
      <c r="G4956" s="88" t="s">
        <v>116</v>
      </c>
      <c r="H4956" s="91" t="s">
        <v>24</v>
      </c>
      <c r="I4956" s="92" t="n">
        <v>75</v>
      </c>
      <c r="J4956" s="93" t="n">
        <v>600</v>
      </c>
      <c r="K4956" s="94" t="n">
        <f aca="false">I4956 * J4956</f>
        <v>45000</v>
      </c>
      <c r="L4956" s="94" t="n">
        <f aca="false">K4956 *M4956</f>
        <v>9000</v>
      </c>
      <c r="M4956" s="95" t="n">
        <v>0.2</v>
      </c>
      <c r="N4956" s="88" t="s">
        <v>31</v>
      </c>
      <c r="O4956" s="91" t="s">
        <v>218</v>
      </c>
      <c r="P4956" s="0" t="str">
        <f aca="false">RIGHT(H4956,LEN(H4956) - FIND(" ", H4956))</f>
        <v>Athletic Footwear</v>
      </c>
    </row>
    <row r="4957" customFormat="false" ht="14.25" hidden="false" customHeight="true" outlineLevel="0" collapsed="false">
      <c r="B4957" s="88" t="s">
        <v>13</v>
      </c>
      <c r="C4957" s="89" t="n">
        <v>1128299</v>
      </c>
      <c r="D4957" s="90" t="n">
        <v>44357</v>
      </c>
      <c r="E4957" s="88" t="s">
        <v>18</v>
      </c>
      <c r="F4957" s="88" t="s">
        <v>94</v>
      </c>
      <c r="G4957" s="88" t="s">
        <v>116</v>
      </c>
      <c r="H4957" s="91" t="s">
        <v>48</v>
      </c>
      <c r="I4957" s="92" t="n">
        <v>75</v>
      </c>
      <c r="J4957" s="93" t="n">
        <v>600</v>
      </c>
      <c r="K4957" s="94" t="n">
        <f aca="false">I4957 * J4957</f>
        <v>45000</v>
      </c>
      <c r="L4957" s="94" t="n">
        <f aca="false">K4957 *M4957</f>
        <v>11250</v>
      </c>
      <c r="M4957" s="95" t="n">
        <v>0.25</v>
      </c>
      <c r="N4957" s="88" t="s">
        <v>31</v>
      </c>
      <c r="O4957" s="91" t="s">
        <v>219</v>
      </c>
      <c r="P4957" s="0" t="str">
        <f aca="false">RIGHT(H4957,LEN(H4957) - FIND(" ", H4957))</f>
        <v>Street Footwear</v>
      </c>
    </row>
    <row r="4958" customFormat="false" ht="14.25" hidden="false" customHeight="true" outlineLevel="0" collapsed="false">
      <c r="B4958" s="88" t="s">
        <v>13</v>
      </c>
      <c r="C4958" s="89" t="n">
        <v>1128299</v>
      </c>
      <c r="D4958" s="90" t="n">
        <v>44357</v>
      </c>
      <c r="E4958" s="88" t="s">
        <v>18</v>
      </c>
      <c r="F4958" s="88" t="s">
        <v>94</v>
      </c>
      <c r="G4958" s="88" t="s">
        <v>116</v>
      </c>
      <c r="H4958" s="91" t="s">
        <v>44</v>
      </c>
      <c r="I4958" s="92" t="n">
        <v>75</v>
      </c>
      <c r="J4958" s="93" t="n">
        <v>475</v>
      </c>
      <c r="K4958" s="94" t="n">
        <f aca="false">I4958 * J4958</f>
        <v>35625</v>
      </c>
      <c r="L4958" s="94" t="n">
        <f aca="false">K4958 *M4958</f>
        <v>8906.25</v>
      </c>
      <c r="M4958" s="95" t="n">
        <v>0.25</v>
      </c>
      <c r="N4958" s="88" t="s">
        <v>31</v>
      </c>
      <c r="O4958" s="91" t="s">
        <v>219</v>
      </c>
      <c r="P4958" s="0" t="str">
        <f aca="false">RIGHT(H4958,LEN(H4958) - FIND(" ", H4958))</f>
        <v>Athletic Footwear</v>
      </c>
    </row>
    <row r="4959" customFormat="false" ht="14.25" hidden="false" customHeight="true" outlineLevel="0" collapsed="false">
      <c r="B4959" s="88" t="s">
        <v>13</v>
      </c>
      <c r="C4959" s="89" t="n">
        <v>1128299</v>
      </c>
      <c r="D4959" s="90" t="n">
        <v>44357</v>
      </c>
      <c r="E4959" s="88" t="s">
        <v>18</v>
      </c>
      <c r="F4959" s="88" t="s">
        <v>94</v>
      </c>
      <c r="G4959" s="88" t="s">
        <v>116</v>
      </c>
      <c r="H4959" s="91" t="s">
        <v>16</v>
      </c>
      <c r="I4959" s="92" t="n">
        <v>85</v>
      </c>
      <c r="J4959" s="93" t="n">
        <v>350</v>
      </c>
      <c r="K4959" s="94" t="n">
        <f aca="false">I4959 * J4959</f>
        <v>29750</v>
      </c>
      <c r="L4959" s="94" t="n">
        <f aca="false">K4959 *M4959</f>
        <v>4462.5</v>
      </c>
      <c r="M4959" s="95" t="n">
        <v>0.15</v>
      </c>
      <c r="N4959" s="88" t="s">
        <v>31</v>
      </c>
      <c r="O4959" s="91" t="s">
        <v>218</v>
      </c>
      <c r="P4959" s="0" t="str">
        <f aca="false">RIGHT(H4959,LEN(H4959) - FIND(" ", H4959))</f>
        <v>Apparel</v>
      </c>
    </row>
    <row r="4960" customFormat="false" ht="14.25" hidden="false" customHeight="true" outlineLevel="0" collapsed="false">
      <c r="B4960" s="88" t="s">
        <v>13</v>
      </c>
      <c r="C4960" s="89" t="n">
        <v>1128299</v>
      </c>
      <c r="D4960" s="90" t="n">
        <v>44357</v>
      </c>
      <c r="E4960" s="88" t="s">
        <v>18</v>
      </c>
      <c r="F4960" s="88" t="s">
        <v>94</v>
      </c>
      <c r="G4960" s="88" t="s">
        <v>116</v>
      </c>
      <c r="H4960" s="91" t="s">
        <v>38</v>
      </c>
      <c r="I4960" s="92" t="n">
        <v>100</v>
      </c>
      <c r="J4960" s="93" t="n">
        <v>650</v>
      </c>
      <c r="K4960" s="94" t="n">
        <f aca="false">I4960 * J4960</f>
        <v>65000</v>
      </c>
      <c r="L4960" s="94" t="n">
        <f aca="false">K4960 *M4960</f>
        <v>26000</v>
      </c>
      <c r="M4960" s="95" t="n">
        <v>0.4</v>
      </c>
      <c r="N4960" s="88" t="s">
        <v>31</v>
      </c>
      <c r="O4960" s="91" t="s">
        <v>219</v>
      </c>
      <c r="P4960" s="0" t="str">
        <f aca="false">RIGHT(H4960,LEN(H4960) - FIND(" ", H4960))</f>
        <v>Apparel</v>
      </c>
    </row>
    <row r="4961" customFormat="false" ht="14.25" hidden="false" customHeight="true" outlineLevel="0" collapsed="false">
      <c r="B4961" s="88" t="s">
        <v>43</v>
      </c>
      <c r="C4961" s="89" t="n">
        <v>1185732</v>
      </c>
      <c r="D4961" s="90" t="n">
        <v>44357</v>
      </c>
      <c r="E4961" s="88" t="s">
        <v>26</v>
      </c>
      <c r="F4961" s="88" t="s">
        <v>50</v>
      </c>
      <c r="G4961" s="88" t="s">
        <v>67</v>
      </c>
      <c r="H4961" s="91" t="s">
        <v>32</v>
      </c>
      <c r="I4961" s="92" t="n">
        <v>60</v>
      </c>
      <c r="J4961" s="93" t="n">
        <v>875</v>
      </c>
      <c r="K4961" s="94" t="n">
        <f aca="false">I4961 * J4961</f>
        <v>52500</v>
      </c>
      <c r="L4961" s="94" t="n">
        <f aca="false">K4961 *M4961</f>
        <v>23625</v>
      </c>
      <c r="M4961" s="95" t="n">
        <v>0.45</v>
      </c>
      <c r="N4961" s="88" t="s">
        <v>14</v>
      </c>
      <c r="O4961" s="91" t="s">
        <v>218</v>
      </c>
      <c r="P4961" s="0" t="str">
        <f aca="false">RIGHT(H4961,LEN(H4961) - FIND(" ", H4961))</f>
        <v>Street Footwear</v>
      </c>
    </row>
    <row r="4962" customFormat="false" ht="14.25" hidden="false" customHeight="true" outlineLevel="0" collapsed="false">
      <c r="B4962" s="88" t="s">
        <v>43</v>
      </c>
      <c r="C4962" s="89" t="n">
        <v>1185732</v>
      </c>
      <c r="D4962" s="90" t="n">
        <v>44357</v>
      </c>
      <c r="E4962" s="88" t="s">
        <v>26</v>
      </c>
      <c r="F4962" s="88" t="s">
        <v>50</v>
      </c>
      <c r="G4962" s="88" t="s">
        <v>67</v>
      </c>
      <c r="H4962" s="91" t="s">
        <v>24</v>
      </c>
      <c r="I4962" s="92" t="n">
        <v>55</v>
      </c>
      <c r="J4962" s="93" t="n">
        <v>625</v>
      </c>
      <c r="K4962" s="94" t="n">
        <f aca="false">I4962 * J4962</f>
        <v>34375</v>
      </c>
      <c r="L4962" s="94" t="n">
        <f aca="false">K4962 *M4962</f>
        <v>12031.25</v>
      </c>
      <c r="M4962" s="95" t="n">
        <v>0.35</v>
      </c>
      <c r="N4962" s="88" t="s">
        <v>14</v>
      </c>
      <c r="O4962" s="91" t="s">
        <v>218</v>
      </c>
      <c r="P4962" s="0" t="str">
        <f aca="false">RIGHT(H4962,LEN(H4962) - FIND(" ", H4962))</f>
        <v>Athletic Footwear</v>
      </c>
    </row>
    <row r="4963" customFormat="false" ht="14.25" hidden="false" customHeight="true" outlineLevel="0" collapsed="false">
      <c r="B4963" s="88" t="s">
        <v>43</v>
      </c>
      <c r="C4963" s="89" t="n">
        <v>1185732</v>
      </c>
      <c r="D4963" s="90" t="n">
        <v>44357</v>
      </c>
      <c r="E4963" s="88" t="s">
        <v>26</v>
      </c>
      <c r="F4963" s="88" t="s">
        <v>50</v>
      </c>
      <c r="G4963" s="88" t="s">
        <v>67</v>
      </c>
      <c r="H4963" s="91" t="s">
        <v>48</v>
      </c>
      <c r="I4963" s="92" t="n">
        <v>50</v>
      </c>
      <c r="J4963" s="93" t="n">
        <v>600</v>
      </c>
      <c r="K4963" s="94" t="n">
        <f aca="false">I4963 * J4963</f>
        <v>30000</v>
      </c>
      <c r="L4963" s="94" t="n">
        <f aca="false">K4963 *M4963</f>
        <v>7500</v>
      </c>
      <c r="M4963" s="95" t="n">
        <v>0.25</v>
      </c>
      <c r="N4963" s="88" t="s">
        <v>14</v>
      </c>
      <c r="O4963" s="91" t="s">
        <v>219</v>
      </c>
      <c r="P4963" s="0" t="str">
        <f aca="false">RIGHT(H4963,LEN(H4963) - FIND(" ", H4963))</f>
        <v>Street Footwear</v>
      </c>
    </row>
    <row r="4964" customFormat="false" ht="14.25" hidden="false" customHeight="true" outlineLevel="0" collapsed="false">
      <c r="B4964" s="88" t="s">
        <v>43</v>
      </c>
      <c r="C4964" s="89" t="n">
        <v>1185732</v>
      </c>
      <c r="D4964" s="90" t="n">
        <v>44357</v>
      </c>
      <c r="E4964" s="88" t="s">
        <v>26</v>
      </c>
      <c r="F4964" s="88" t="s">
        <v>50</v>
      </c>
      <c r="G4964" s="88" t="s">
        <v>67</v>
      </c>
      <c r="H4964" s="91" t="s">
        <v>44</v>
      </c>
      <c r="I4964" s="92" t="n">
        <v>50</v>
      </c>
      <c r="J4964" s="93" t="n">
        <v>575</v>
      </c>
      <c r="K4964" s="94" t="n">
        <f aca="false">I4964 * J4964</f>
        <v>28750</v>
      </c>
      <c r="L4964" s="94" t="n">
        <f aca="false">K4964 *M4964</f>
        <v>8625</v>
      </c>
      <c r="M4964" s="95" t="n">
        <v>0.3</v>
      </c>
      <c r="N4964" s="88" t="s">
        <v>14</v>
      </c>
      <c r="O4964" s="91" t="s">
        <v>219</v>
      </c>
      <c r="P4964" s="0" t="str">
        <f aca="false">RIGHT(H4964,LEN(H4964) - FIND(" ", H4964))</f>
        <v>Athletic Footwear</v>
      </c>
    </row>
    <row r="4965" customFormat="false" ht="14.25" hidden="false" customHeight="true" outlineLevel="0" collapsed="false">
      <c r="B4965" s="88" t="s">
        <v>43</v>
      </c>
      <c r="C4965" s="89" t="n">
        <v>1185732</v>
      </c>
      <c r="D4965" s="90" t="n">
        <v>44357</v>
      </c>
      <c r="E4965" s="88" t="s">
        <v>26</v>
      </c>
      <c r="F4965" s="88" t="s">
        <v>50</v>
      </c>
      <c r="G4965" s="88" t="s">
        <v>67</v>
      </c>
      <c r="H4965" s="91" t="s">
        <v>16</v>
      </c>
      <c r="I4965" s="92" t="n">
        <v>65</v>
      </c>
      <c r="J4965" s="93" t="n">
        <v>575</v>
      </c>
      <c r="K4965" s="94" t="n">
        <f aca="false">I4965 * J4965</f>
        <v>37375</v>
      </c>
      <c r="L4965" s="94" t="n">
        <f aca="false">K4965 *M4965</f>
        <v>13081.25</v>
      </c>
      <c r="M4965" s="95" t="n">
        <v>0.35</v>
      </c>
      <c r="N4965" s="88" t="s">
        <v>14</v>
      </c>
      <c r="O4965" s="91" t="s">
        <v>218</v>
      </c>
      <c r="P4965" s="0" t="str">
        <f aca="false">RIGHT(H4965,LEN(H4965) - FIND(" ", H4965))</f>
        <v>Apparel</v>
      </c>
    </row>
    <row r="4966" customFormat="false" ht="14.25" hidden="false" customHeight="true" outlineLevel="0" collapsed="false">
      <c r="B4966" s="88" t="s">
        <v>43</v>
      </c>
      <c r="C4966" s="89" t="n">
        <v>1185732</v>
      </c>
      <c r="D4966" s="90" t="n">
        <v>44357</v>
      </c>
      <c r="E4966" s="88" t="s">
        <v>26</v>
      </c>
      <c r="F4966" s="88" t="s">
        <v>50</v>
      </c>
      <c r="G4966" s="88" t="s">
        <v>67</v>
      </c>
      <c r="H4966" s="91" t="s">
        <v>38</v>
      </c>
      <c r="I4966" s="92" t="n">
        <v>70</v>
      </c>
      <c r="J4966" s="93" t="n">
        <v>725</v>
      </c>
      <c r="K4966" s="94" t="n">
        <f aca="false">I4966 * J4966</f>
        <v>50750</v>
      </c>
      <c r="L4966" s="94" t="n">
        <f aca="false">K4966 *M4966</f>
        <v>25375</v>
      </c>
      <c r="M4966" s="95" t="n">
        <v>0.5</v>
      </c>
      <c r="N4966" s="88" t="s">
        <v>14</v>
      </c>
      <c r="O4966" s="91" t="s">
        <v>219</v>
      </c>
      <c r="P4966" s="0" t="str">
        <f aca="false">RIGHT(H4966,LEN(H4966) - FIND(" ", H4966))</f>
        <v>Apparel</v>
      </c>
    </row>
    <row r="4967" customFormat="false" ht="14.25" hidden="false" customHeight="true" outlineLevel="0" collapsed="false">
      <c r="B4967" s="88" t="s">
        <v>43</v>
      </c>
      <c r="C4967" s="89" t="n">
        <v>1185732</v>
      </c>
      <c r="D4967" s="90" t="n">
        <v>44357</v>
      </c>
      <c r="E4967" s="88" t="s">
        <v>29</v>
      </c>
      <c r="F4967" s="88" t="s">
        <v>100</v>
      </c>
      <c r="G4967" s="88" t="s">
        <v>118</v>
      </c>
      <c r="H4967" s="91" t="s">
        <v>32</v>
      </c>
      <c r="I4967" s="92" t="n">
        <v>40</v>
      </c>
      <c r="J4967" s="93" t="n">
        <v>575</v>
      </c>
      <c r="K4967" s="94" t="n">
        <f aca="false">I4967 * J4967</f>
        <v>23000</v>
      </c>
      <c r="L4967" s="94" t="n">
        <f aca="false">K4967 *M4967</f>
        <v>9200</v>
      </c>
      <c r="M4967" s="95" t="n">
        <v>0.4</v>
      </c>
      <c r="N4967" s="88" t="s">
        <v>14</v>
      </c>
      <c r="O4967" s="91" t="s">
        <v>218</v>
      </c>
      <c r="P4967" s="0" t="str">
        <f aca="false">RIGHT(H4967,LEN(H4967) - FIND(" ", H4967))</f>
        <v>Street Footwear</v>
      </c>
    </row>
    <row r="4968" customFormat="false" ht="14.25" hidden="false" customHeight="true" outlineLevel="0" collapsed="false">
      <c r="B4968" s="88" t="s">
        <v>43</v>
      </c>
      <c r="C4968" s="89" t="n">
        <v>1185732</v>
      </c>
      <c r="D4968" s="90" t="n">
        <v>44357</v>
      </c>
      <c r="E4968" s="88" t="s">
        <v>29</v>
      </c>
      <c r="F4968" s="88" t="s">
        <v>100</v>
      </c>
      <c r="G4968" s="88" t="s">
        <v>118</v>
      </c>
      <c r="H4968" s="91" t="s">
        <v>24</v>
      </c>
      <c r="I4968" s="92" t="n">
        <v>35</v>
      </c>
      <c r="J4968" s="93" t="n">
        <v>325</v>
      </c>
      <c r="K4968" s="94" t="n">
        <f aca="false">I4968 * J4968</f>
        <v>11375</v>
      </c>
      <c r="L4968" s="94" t="n">
        <f aca="false">K4968 *M4968</f>
        <v>4550</v>
      </c>
      <c r="M4968" s="95" t="n">
        <v>0.4</v>
      </c>
      <c r="N4968" s="88" t="s">
        <v>14</v>
      </c>
      <c r="O4968" s="91" t="s">
        <v>218</v>
      </c>
      <c r="P4968" s="0" t="str">
        <f aca="false">RIGHT(H4968,LEN(H4968) - FIND(" ", H4968))</f>
        <v>Athletic Footwear</v>
      </c>
    </row>
    <row r="4969" customFormat="false" ht="14.25" hidden="false" customHeight="true" outlineLevel="0" collapsed="false">
      <c r="B4969" s="88" t="s">
        <v>43</v>
      </c>
      <c r="C4969" s="89" t="n">
        <v>1185732</v>
      </c>
      <c r="D4969" s="90" t="n">
        <v>44357</v>
      </c>
      <c r="E4969" s="88" t="s">
        <v>29</v>
      </c>
      <c r="F4969" s="88" t="s">
        <v>100</v>
      </c>
      <c r="G4969" s="88" t="s">
        <v>118</v>
      </c>
      <c r="H4969" s="91" t="s">
        <v>48</v>
      </c>
      <c r="I4969" s="92" t="n">
        <v>30</v>
      </c>
      <c r="J4969" s="93" t="n">
        <v>200</v>
      </c>
      <c r="K4969" s="94" t="n">
        <f aca="false">I4969 * J4969</f>
        <v>6000</v>
      </c>
      <c r="L4969" s="94" t="n">
        <f aca="false">K4969 *M4969</f>
        <v>2100</v>
      </c>
      <c r="M4969" s="95" t="n">
        <v>0.35</v>
      </c>
      <c r="N4969" s="88" t="s">
        <v>14</v>
      </c>
      <c r="O4969" s="91" t="s">
        <v>219</v>
      </c>
      <c r="P4969" s="0" t="str">
        <f aca="false">RIGHT(H4969,LEN(H4969) - FIND(" ", H4969))</f>
        <v>Street Footwear</v>
      </c>
    </row>
    <row r="4970" customFormat="false" ht="14.25" hidden="false" customHeight="true" outlineLevel="0" collapsed="false">
      <c r="B4970" s="88" t="s">
        <v>43</v>
      </c>
      <c r="C4970" s="89" t="n">
        <v>1185732</v>
      </c>
      <c r="D4970" s="90" t="n">
        <v>44357</v>
      </c>
      <c r="E4970" s="88" t="s">
        <v>29</v>
      </c>
      <c r="F4970" s="88" t="s">
        <v>100</v>
      </c>
      <c r="G4970" s="88" t="s">
        <v>118</v>
      </c>
      <c r="H4970" s="91" t="s">
        <v>44</v>
      </c>
      <c r="I4970" s="92" t="n">
        <v>30</v>
      </c>
      <c r="J4970" s="93" t="n">
        <v>175</v>
      </c>
      <c r="K4970" s="94" t="n">
        <f aca="false">I4970 * J4970</f>
        <v>5250</v>
      </c>
      <c r="L4970" s="94" t="n">
        <f aca="false">K4970 *M4970</f>
        <v>1837.5</v>
      </c>
      <c r="M4970" s="95" t="n">
        <v>0.35</v>
      </c>
      <c r="N4970" s="88" t="s">
        <v>14</v>
      </c>
      <c r="O4970" s="91" t="s">
        <v>219</v>
      </c>
      <c r="P4970" s="0" t="str">
        <f aca="false">RIGHT(H4970,LEN(H4970) - FIND(" ", H4970))</f>
        <v>Athletic Footwear</v>
      </c>
    </row>
    <row r="4971" customFormat="false" ht="14.25" hidden="false" customHeight="true" outlineLevel="0" collapsed="false">
      <c r="B4971" s="88" t="s">
        <v>43</v>
      </c>
      <c r="C4971" s="89" t="n">
        <v>1185732</v>
      </c>
      <c r="D4971" s="90" t="n">
        <v>44357</v>
      </c>
      <c r="E4971" s="88" t="s">
        <v>29</v>
      </c>
      <c r="F4971" s="88" t="s">
        <v>100</v>
      </c>
      <c r="G4971" s="88" t="s">
        <v>118</v>
      </c>
      <c r="H4971" s="91" t="s">
        <v>16</v>
      </c>
      <c r="I4971" s="92" t="n">
        <v>40</v>
      </c>
      <c r="J4971" s="93" t="n">
        <v>175</v>
      </c>
      <c r="K4971" s="94" t="n">
        <f aca="false">I4971 * J4971</f>
        <v>7000</v>
      </c>
      <c r="L4971" s="94" t="n">
        <f aca="false">K4971 *M4971</f>
        <v>2100</v>
      </c>
      <c r="M4971" s="95" t="n">
        <v>0.3</v>
      </c>
      <c r="N4971" s="88" t="s">
        <v>14</v>
      </c>
      <c r="O4971" s="91" t="s">
        <v>218</v>
      </c>
      <c r="P4971" s="0" t="str">
        <f aca="false">RIGHT(H4971,LEN(H4971) - FIND(" ", H4971))</f>
        <v>Apparel</v>
      </c>
    </row>
    <row r="4972" customFormat="false" ht="14.25" hidden="false" customHeight="true" outlineLevel="0" collapsed="false">
      <c r="B4972" s="88" t="s">
        <v>43</v>
      </c>
      <c r="C4972" s="89" t="n">
        <v>1185732</v>
      </c>
      <c r="D4972" s="90" t="n">
        <v>44357</v>
      </c>
      <c r="E4972" s="88" t="s">
        <v>29</v>
      </c>
      <c r="F4972" s="88" t="s">
        <v>100</v>
      </c>
      <c r="G4972" s="88" t="s">
        <v>118</v>
      </c>
      <c r="H4972" s="91" t="s">
        <v>38</v>
      </c>
      <c r="I4972" s="92" t="n">
        <v>60</v>
      </c>
      <c r="J4972" s="93" t="n">
        <v>325</v>
      </c>
      <c r="K4972" s="94" t="n">
        <f aca="false">I4972 * J4972</f>
        <v>19500</v>
      </c>
      <c r="L4972" s="94" t="n">
        <f aca="false">K4972 *M4972</f>
        <v>7800</v>
      </c>
      <c r="M4972" s="95" t="n">
        <v>0.4</v>
      </c>
      <c r="N4972" s="88" t="s">
        <v>14</v>
      </c>
      <c r="O4972" s="91" t="s">
        <v>219</v>
      </c>
      <c r="P4972" s="0" t="str">
        <f aca="false">RIGHT(H4972,LEN(H4972) - FIND(" ", H4972))</f>
        <v>Apparel</v>
      </c>
    </row>
    <row r="4973" customFormat="false" ht="14.25" hidden="false" customHeight="true" outlineLevel="0" collapsed="false">
      <c r="B4973" s="88" t="s">
        <v>13</v>
      </c>
      <c r="C4973" s="89" t="n">
        <v>1185732</v>
      </c>
      <c r="D4973" s="90" t="n">
        <v>44357</v>
      </c>
      <c r="E4973" s="88" t="s">
        <v>29</v>
      </c>
      <c r="F4973" s="88" t="s">
        <v>98</v>
      </c>
      <c r="G4973" s="88" t="s">
        <v>101</v>
      </c>
      <c r="H4973" s="91" t="s">
        <v>16</v>
      </c>
      <c r="I4973" s="92" t="n">
        <v>50</v>
      </c>
      <c r="J4973" s="93" t="n">
        <v>44</v>
      </c>
      <c r="K4973" s="94" t="n">
        <f aca="false">I4973 * J4973</f>
        <v>2200</v>
      </c>
      <c r="L4973" s="94" t="n">
        <f aca="false">K4973 *M4973</f>
        <v>1034</v>
      </c>
      <c r="M4973" s="95" t="n">
        <v>0.47</v>
      </c>
      <c r="N4973" s="88" t="s">
        <v>23</v>
      </c>
      <c r="O4973" s="91" t="s">
        <v>218</v>
      </c>
      <c r="P4973" s="0" t="str">
        <f aca="false">RIGHT(H4973,LEN(H4973) - FIND(" ", H4973))</f>
        <v>Apparel</v>
      </c>
    </row>
    <row r="4974" customFormat="false" ht="14.25" hidden="false" customHeight="true" outlineLevel="0" collapsed="false">
      <c r="B4974" s="88" t="s">
        <v>13</v>
      </c>
      <c r="C4974" s="89" t="n">
        <v>1185732</v>
      </c>
      <c r="D4974" s="90" t="n">
        <v>44357</v>
      </c>
      <c r="E4974" s="88" t="s">
        <v>29</v>
      </c>
      <c r="F4974" s="88" t="s">
        <v>128</v>
      </c>
      <c r="G4974" s="88" t="s">
        <v>144</v>
      </c>
      <c r="H4974" s="91" t="s">
        <v>48</v>
      </c>
      <c r="I4974" s="92" t="n">
        <v>23</v>
      </c>
      <c r="J4974" s="93" t="n">
        <v>21</v>
      </c>
      <c r="K4974" s="94" t="n">
        <f aca="false">I4974 * J4974</f>
        <v>483</v>
      </c>
      <c r="L4974" s="94" t="n">
        <f aca="false">K4974 *M4974</f>
        <v>217.35</v>
      </c>
      <c r="M4974" s="95" t="n">
        <v>0.45</v>
      </c>
      <c r="N4974" s="88" t="s">
        <v>23</v>
      </c>
      <c r="O4974" s="91" t="s">
        <v>219</v>
      </c>
      <c r="P4974" s="0" t="str">
        <f aca="false">RIGHT(H4974,LEN(H4974) - FIND(" ", H4974))</f>
        <v>Street Footwear</v>
      </c>
    </row>
    <row r="4975" customFormat="false" ht="14.25" hidden="false" customHeight="true" outlineLevel="0" collapsed="false">
      <c r="B4975" s="88" t="s">
        <v>13</v>
      </c>
      <c r="C4975" s="89" t="n">
        <v>1128299</v>
      </c>
      <c r="D4975" s="90" t="n">
        <v>44357</v>
      </c>
      <c r="E4975" s="88" t="s">
        <v>18</v>
      </c>
      <c r="F4975" s="88" t="s">
        <v>94</v>
      </c>
      <c r="G4975" s="88" t="s">
        <v>116</v>
      </c>
      <c r="H4975" s="91" t="s">
        <v>32</v>
      </c>
      <c r="I4975" s="92" t="n">
        <v>67</v>
      </c>
      <c r="J4975" s="93" t="n">
        <v>210</v>
      </c>
      <c r="K4975" s="94" t="n">
        <f aca="false">I4975 * J4975</f>
        <v>14070</v>
      </c>
      <c r="L4975" s="94" t="n">
        <f aca="false">K4975 *M4975</f>
        <v>5628</v>
      </c>
      <c r="M4975" s="95" t="n">
        <v>0.4</v>
      </c>
      <c r="N4975" s="88" t="s">
        <v>23</v>
      </c>
      <c r="O4975" s="91" t="s">
        <v>218</v>
      </c>
      <c r="P4975" s="0" t="str">
        <f aca="false">RIGHT(H4975,LEN(H4975) - FIND(" ", H4975))</f>
        <v>Street Footwear</v>
      </c>
    </row>
    <row r="4976" customFormat="false" ht="14.25" hidden="false" customHeight="true" outlineLevel="0" collapsed="false">
      <c r="B4976" s="88" t="s">
        <v>13</v>
      </c>
      <c r="C4976" s="89" t="n">
        <v>1128299</v>
      </c>
      <c r="D4976" s="90" t="n">
        <v>44357</v>
      </c>
      <c r="E4976" s="88" t="s">
        <v>18</v>
      </c>
      <c r="F4976" s="88" t="s">
        <v>94</v>
      </c>
      <c r="G4976" s="88" t="s">
        <v>116</v>
      </c>
      <c r="H4976" s="91" t="s">
        <v>24</v>
      </c>
      <c r="I4976" s="92" t="n">
        <v>72</v>
      </c>
      <c r="J4976" s="93" t="n">
        <v>156</v>
      </c>
      <c r="K4976" s="94" t="n">
        <f aca="false">I4976 * J4976</f>
        <v>11232</v>
      </c>
      <c r="L4976" s="94" t="n">
        <f aca="false">K4976 *M4976</f>
        <v>3481.92</v>
      </c>
      <c r="M4976" s="95" t="n">
        <v>0.31</v>
      </c>
      <c r="N4976" s="88" t="s">
        <v>23</v>
      </c>
      <c r="O4976" s="91" t="s">
        <v>218</v>
      </c>
      <c r="P4976" s="0" t="str">
        <f aca="false">RIGHT(H4976,LEN(H4976) - FIND(" ", H4976))</f>
        <v>Athletic Footwear</v>
      </c>
    </row>
    <row r="4977" customFormat="false" ht="14.25" hidden="false" customHeight="true" outlineLevel="0" collapsed="false">
      <c r="B4977" s="88" t="s">
        <v>13</v>
      </c>
      <c r="C4977" s="89" t="n">
        <v>1128299</v>
      </c>
      <c r="D4977" s="90" t="n">
        <v>44357</v>
      </c>
      <c r="E4977" s="88" t="s">
        <v>18</v>
      </c>
      <c r="F4977" s="88" t="s">
        <v>94</v>
      </c>
      <c r="G4977" s="88" t="s">
        <v>116</v>
      </c>
      <c r="H4977" s="91" t="s">
        <v>48</v>
      </c>
      <c r="I4977" s="92" t="n">
        <v>71</v>
      </c>
      <c r="J4977" s="93" t="n">
        <v>180</v>
      </c>
      <c r="K4977" s="94" t="n">
        <f aca="false">I4977 * J4977</f>
        <v>12780</v>
      </c>
      <c r="L4977" s="94" t="n">
        <f aca="false">K4977 *M4977</f>
        <v>4600.8</v>
      </c>
      <c r="M4977" s="95" t="n">
        <v>0.36</v>
      </c>
      <c r="N4977" s="88" t="s">
        <v>23</v>
      </c>
      <c r="O4977" s="91" t="s">
        <v>219</v>
      </c>
      <c r="P4977" s="0" t="str">
        <f aca="false">RIGHT(H4977,LEN(H4977) - FIND(" ", H4977))</f>
        <v>Street Footwear</v>
      </c>
    </row>
    <row r="4978" customFormat="false" ht="14.25" hidden="false" customHeight="true" outlineLevel="0" collapsed="false">
      <c r="B4978" s="88" t="s">
        <v>13</v>
      </c>
      <c r="C4978" s="89" t="n">
        <v>1128299</v>
      </c>
      <c r="D4978" s="90" t="n">
        <v>44357</v>
      </c>
      <c r="E4978" s="88" t="s">
        <v>18</v>
      </c>
      <c r="F4978" s="88" t="s">
        <v>94</v>
      </c>
      <c r="G4978" s="88" t="s">
        <v>116</v>
      </c>
      <c r="H4978" s="91" t="s">
        <v>44</v>
      </c>
      <c r="I4978" s="92" t="n">
        <v>74</v>
      </c>
      <c r="J4978" s="93" t="n">
        <v>133</v>
      </c>
      <c r="K4978" s="94" t="n">
        <f aca="false">I4978 * J4978</f>
        <v>9842</v>
      </c>
      <c r="L4978" s="94" t="n">
        <f aca="false">K4978 *M4978</f>
        <v>3739.96</v>
      </c>
      <c r="M4978" s="95" t="n">
        <v>0.38</v>
      </c>
      <c r="N4978" s="88" t="s">
        <v>23</v>
      </c>
      <c r="O4978" s="91" t="s">
        <v>219</v>
      </c>
      <c r="P4978" s="0" t="str">
        <f aca="false">RIGHT(H4978,LEN(H4978) - FIND(" ", H4978))</f>
        <v>Athletic Footwear</v>
      </c>
    </row>
    <row r="4979" customFormat="false" ht="14.25" hidden="false" customHeight="true" outlineLevel="0" collapsed="false">
      <c r="B4979" s="88" t="s">
        <v>13</v>
      </c>
      <c r="C4979" s="89" t="n">
        <v>1128299</v>
      </c>
      <c r="D4979" s="90" t="n">
        <v>44357</v>
      </c>
      <c r="E4979" s="88" t="s">
        <v>18</v>
      </c>
      <c r="F4979" s="88" t="s">
        <v>94</v>
      </c>
      <c r="G4979" s="88" t="s">
        <v>116</v>
      </c>
      <c r="H4979" s="91" t="s">
        <v>16</v>
      </c>
      <c r="I4979" s="92" t="n">
        <v>83</v>
      </c>
      <c r="J4979" s="93" t="n">
        <v>88</v>
      </c>
      <c r="K4979" s="94" t="n">
        <f aca="false">I4979 * J4979</f>
        <v>7304</v>
      </c>
      <c r="L4979" s="94" t="n">
        <f aca="false">K4979 *M4979</f>
        <v>2191.2</v>
      </c>
      <c r="M4979" s="95" t="n">
        <v>0.3</v>
      </c>
      <c r="N4979" s="88" t="s">
        <v>23</v>
      </c>
      <c r="O4979" s="91" t="s">
        <v>218</v>
      </c>
      <c r="P4979" s="0" t="str">
        <f aca="false">RIGHT(H4979,LEN(H4979) - FIND(" ", H4979))</f>
        <v>Apparel</v>
      </c>
    </row>
    <row r="4980" customFormat="false" ht="14.25" hidden="false" customHeight="true" outlineLevel="0" collapsed="false">
      <c r="B4980" s="88" t="s">
        <v>13</v>
      </c>
      <c r="C4980" s="89" t="n">
        <v>1128299</v>
      </c>
      <c r="D4980" s="90" t="n">
        <v>44357</v>
      </c>
      <c r="E4980" s="88" t="s">
        <v>18</v>
      </c>
      <c r="F4980" s="88" t="s">
        <v>94</v>
      </c>
      <c r="G4980" s="88" t="s">
        <v>116</v>
      </c>
      <c r="H4980" s="91" t="s">
        <v>38</v>
      </c>
      <c r="I4980" s="92" t="n">
        <v>97</v>
      </c>
      <c r="J4980" s="93" t="n">
        <v>169</v>
      </c>
      <c r="K4980" s="94" t="n">
        <f aca="false">I4980 * J4980</f>
        <v>16393</v>
      </c>
      <c r="L4980" s="94" t="n">
        <f aca="false">K4980 *M4980</f>
        <v>8524.36</v>
      </c>
      <c r="M4980" s="95" t="n">
        <v>0.52</v>
      </c>
      <c r="N4980" s="88" t="s">
        <v>23</v>
      </c>
      <c r="O4980" s="91" t="s">
        <v>219</v>
      </c>
      <c r="P4980" s="0" t="str">
        <f aca="false">RIGHT(H4980,LEN(H4980) - FIND(" ", H4980))</f>
        <v>Apparel</v>
      </c>
    </row>
    <row r="4981" customFormat="false" ht="14.25" hidden="false" customHeight="true" outlineLevel="0" collapsed="false">
      <c r="B4981" s="88" t="s">
        <v>43</v>
      </c>
      <c r="C4981" s="89" t="n">
        <v>1185732</v>
      </c>
      <c r="D4981" s="90" t="n">
        <v>44357</v>
      </c>
      <c r="E4981" s="88" t="s">
        <v>26</v>
      </c>
      <c r="F4981" s="88" t="s">
        <v>50</v>
      </c>
      <c r="G4981" s="88" t="s">
        <v>67</v>
      </c>
      <c r="H4981" s="91" t="s">
        <v>32</v>
      </c>
      <c r="I4981" s="92" t="n">
        <v>59</v>
      </c>
      <c r="J4981" s="93" t="n">
        <v>263</v>
      </c>
      <c r="K4981" s="94" t="n">
        <f aca="false">I4981 * J4981</f>
        <v>15517</v>
      </c>
      <c r="L4981" s="94" t="n">
        <f aca="false">K4981 *M4981</f>
        <v>8689.52</v>
      </c>
      <c r="M4981" s="95" t="n">
        <v>0.56</v>
      </c>
      <c r="N4981" s="88" t="s">
        <v>23</v>
      </c>
      <c r="O4981" s="91" t="s">
        <v>218</v>
      </c>
      <c r="P4981" s="0" t="str">
        <f aca="false">RIGHT(H4981,LEN(H4981) - FIND(" ", H4981))</f>
        <v>Street Footwear</v>
      </c>
    </row>
    <row r="4982" customFormat="false" ht="14.25" hidden="false" customHeight="true" outlineLevel="0" collapsed="false">
      <c r="B4982" s="88" t="s">
        <v>43</v>
      </c>
      <c r="C4982" s="89" t="n">
        <v>1185732</v>
      </c>
      <c r="D4982" s="90" t="n">
        <v>44357</v>
      </c>
      <c r="E4982" s="88" t="s">
        <v>26</v>
      </c>
      <c r="F4982" s="88" t="s">
        <v>50</v>
      </c>
      <c r="G4982" s="88" t="s">
        <v>67</v>
      </c>
      <c r="H4982" s="91" t="s">
        <v>24</v>
      </c>
      <c r="I4982" s="92" t="n">
        <v>54</v>
      </c>
      <c r="J4982" s="93" t="n">
        <v>175</v>
      </c>
      <c r="K4982" s="94" t="n">
        <f aca="false">I4982 * J4982</f>
        <v>9450</v>
      </c>
      <c r="L4982" s="94" t="n">
        <f aca="false">K4982 *M4982</f>
        <v>4536</v>
      </c>
      <c r="M4982" s="95" t="n">
        <v>0.48</v>
      </c>
      <c r="N4982" s="88" t="s">
        <v>23</v>
      </c>
      <c r="O4982" s="91" t="s">
        <v>218</v>
      </c>
      <c r="P4982" s="0" t="str">
        <f aca="false">RIGHT(H4982,LEN(H4982) - FIND(" ", H4982))</f>
        <v>Athletic Footwear</v>
      </c>
    </row>
    <row r="4983" customFormat="false" ht="14.25" hidden="false" customHeight="true" outlineLevel="0" collapsed="false">
      <c r="B4983" s="88" t="s">
        <v>43</v>
      </c>
      <c r="C4983" s="89" t="n">
        <v>1185732</v>
      </c>
      <c r="D4983" s="90" t="n">
        <v>44357</v>
      </c>
      <c r="E4983" s="88" t="s">
        <v>26</v>
      </c>
      <c r="F4983" s="88" t="s">
        <v>50</v>
      </c>
      <c r="G4983" s="88" t="s">
        <v>67</v>
      </c>
      <c r="H4983" s="91" t="s">
        <v>48</v>
      </c>
      <c r="I4983" s="92" t="n">
        <v>48</v>
      </c>
      <c r="J4983" s="93" t="n">
        <v>150</v>
      </c>
      <c r="K4983" s="94" t="n">
        <f aca="false">I4983 * J4983</f>
        <v>7200</v>
      </c>
      <c r="L4983" s="94" t="n">
        <f aca="false">K4983 *M4983</f>
        <v>2736</v>
      </c>
      <c r="M4983" s="95" t="n">
        <v>0.38</v>
      </c>
      <c r="N4983" s="88" t="s">
        <v>23</v>
      </c>
      <c r="O4983" s="91" t="s">
        <v>219</v>
      </c>
      <c r="P4983" s="0" t="str">
        <f aca="false">RIGHT(H4983,LEN(H4983) - FIND(" ", H4983))</f>
        <v>Street Footwear</v>
      </c>
    </row>
    <row r="4984" customFormat="false" ht="14.25" hidden="false" customHeight="true" outlineLevel="0" collapsed="false">
      <c r="B4984" s="88" t="s">
        <v>43</v>
      </c>
      <c r="C4984" s="89" t="n">
        <v>1185732</v>
      </c>
      <c r="D4984" s="90" t="n">
        <v>44357</v>
      </c>
      <c r="E4984" s="88" t="s">
        <v>26</v>
      </c>
      <c r="F4984" s="88" t="s">
        <v>50</v>
      </c>
      <c r="G4984" s="88" t="s">
        <v>67</v>
      </c>
      <c r="H4984" s="91" t="s">
        <v>44</v>
      </c>
      <c r="I4984" s="92" t="n">
        <v>49</v>
      </c>
      <c r="J4984" s="93" t="n">
        <v>144</v>
      </c>
      <c r="K4984" s="94" t="n">
        <f aca="false">I4984 * J4984</f>
        <v>7056</v>
      </c>
      <c r="L4984" s="94" t="n">
        <f aca="false">K4984 *M4984</f>
        <v>2892.96</v>
      </c>
      <c r="M4984" s="95" t="n">
        <v>0.41</v>
      </c>
      <c r="N4984" s="88" t="s">
        <v>23</v>
      </c>
      <c r="O4984" s="91" t="s">
        <v>219</v>
      </c>
      <c r="P4984" s="0" t="str">
        <f aca="false">RIGHT(H4984,LEN(H4984) - FIND(" ", H4984))</f>
        <v>Athletic Footwear</v>
      </c>
    </row>
    <row r="4985" customFormat="false" ht="14.25" hidden="false" customHeight="true" outlineLevel="0" collapsed="false">
      <c r="B4985" s="88" t="s">
        <v>43</v>
      </c>
      <c r="C4985" s="89" t="n">
        <v>1185732</v>
      </c>
      <c r="D4985" s="90" t="n">
        <v>44357</v>
      </c>
      <c r="E4985" s="88" t="s">
        <v>26</v>
      </c>
      <c r="F4985" s="88" t="s">
        <v>50</v>
      </c>
      <c r="G4985" s="88" t="s">
        <v>67</v>
      </c>
      <c r="H4985" s="91" t="s">
        <v>16</v>
      </c>
      <c r="I4985" s="92" t="n">
        <v>62</v>
      </c>
      <c r="J4985" s="93" t="n">
        <v>150</v>
      </c>
      <c r="K4985" s="94" t="n">
        <f aca="false">I4985 * J4985</f>
        <v>9300</v>
      </c>
      <c r="L4985" s="94" t="n">
        <f aca="false">K4985 *M4985</f>
        <v>4557</v>
      </c>
      <c r="M4985" s="95" t="n">
        <v>0.49</v>
      </c>
      <c r="N4985" s="88" t="s">
        <v>23</v>
      </c>
      <c r="O4985" s="91" t="s">
        <v>218</v>
      </c>
      <c r="P4985" s="0" t="str">
        <f aca="false">RIGHT(H4985,LEN(H4985) - FIND(" ", H4985))</f>
        <v>Apparel</v>
      </c>
    </row>
    <row r="4986" customFormat="false" ht="14.25" hidden="false" customHeight="true" outlineLevel="0" collapsed="false">
      <c r="B4986" s="88" t="s">
        <v>43</v>
      </c>
      <c r="C4986" s="89" t="n">
        <v>1185732</v>
      </c>
      <c r="D4986" s="90" t="n">
        <v>44357</v>
      </c>
      <c r="E4986" s="88" t="s">
        <v>26</v>
      </c>
      <c r="F4986" s="88" t="s">
        <v>50</v>
      </c>
      <c r="G4986" s="88" t="s">
        <v>67</v>
      </c>
      <c r="H4986" s="91" t="s">
        <v>38</v>
      </c>
      <c r="I4986" s="92" t="n">
        <v>69</v>
      </c>
      <c r="J4986" s="93" t="n">
        <v>181</v>
      </c>
      <c r="K4986" s="94" t="n">
        <f aca="false">I4986 * J4986</f>
        <v>12489</v>
      </c>
      <c r="L4986" s="94" t="n">
        <f aca="false">K4986 *M4986</f>
        <v>7743.18</v>
      </c>
      <c r="M4986" s="95" t="n">
        <v>0.62</v>
      </c>
      <c r="N4986" s="88" t="s">
        <v>23</v>
      </c>
      <c r="O4986" s="91" t="s">
        <v>219</v>
      </c>
      <c r="P4986" s="0" t="str">
        <f aca="false">RIGHT(H4986,LEN(H4986) - FIND(" ", H4986))</f>
        <v>Apparel</v>
      </c>
    </row>
    <row r="4987" customFormat="false" ht="14.25" hidden="false" customHeight="true" outlineLevel="0" collapsed="false">
      <c r="B4987" s="88" t="s">
        <v>43</v>
      </c>
      <c r="C4987" s="89" t="n">
        <v>1185732</v>
      </c>
      <c r="D4987" s="90" t="n">
        <v>44357</v>
      </c>
      <c r="E4987" s="88" t="s">
        <v>29</v>
      </c>
      <c r="F4987" s="88" t="s">
        <v>100</v>
      </c>
      <c r="G4987" s="88" t="s">
        <v>118</v>
      </c>
      <c r="H4987" s="91" t="s">
        <v>32</v>
      </c>
      <c r="I4987" s="92" t="n">
        <v>36</v>
      </c>
      <c r="J4987" s="93" t="n">
        <v>155</v>
      </c>
      <c r="K4987" s="94" t="n">
        <f aca="false">I4987 * J4987</f>
        <v>5580</v>
      </c>
      <c r="L4987" s="94" t="n">
        <f aca="false">K4987 *M4987</f>
        <v>3069</v>
      </c>
      <c r="M4987" s="95" t="n">
        <v>0.55</v>
      </c>
      <c r="N4987" s="88" t="s">
        <v>23</v>
      </c>
      <c r="O4987" s="91" t="s">
        <v>218</v>
      </c>
      <c r="P4987" s="0" t="str">
        <f aca="false">RIGHT(H4987,LEN(H4987) - FIND(" ", H4987))</f>
        <v>Street Footwear</v>
      </c>
    </row>
    <row r="4988" customFormat="false" ht="14.25" hidden="false" customHeight="true" outlineLevel="0" collapsed="false">
      <c r="B4988" s="88" t="s">
        <v>43</v>
      </c>
      <c r="C4988" s="89" t="n">
        <v>1185732</v>
      </c>
      <c r="D4988" s="90" t="n">
        <v>44357</v>
      </c>
      <c r="E4988" s="88" t="s">
        <v>29</v>
      </c>
      <c r="F4988" s="88" t="s">
        <v>100</v>
      </c>
      <c r="G4988" s="88" t="s">
        <v>118</v>
      </c>
      <c r="H4988" s="91" t="s">
        <v>24</v>
      </c>
      <c r="I4988" s="92" t="n">
        <v>32</v>
      </c>
      <c r="J4988" s="93" t="n">
        <v>94</v>
      </c>
      <c r="K4988" s="94" t="n">
        <f aca="false">I4988 * J4988</f>
        <v>3008</v>
      </c>
      <c r="L4988" s="94" t="n">
        <f aca="false">K4988 *M4988</f>
        <v>1594.24</v>
      </c>
      <c r="M4988" s="95" t="n">
        <v>0.53</v>
      </c>
      <c r="N4988" s="88" t="s">
        <v>23</v>
      </c>
      <c r="O4988" s="91" t="s">
        <v>218</v>
      </c>
      <c r="P4988" s="0" t="str">
        <f aca="false">RIGHT(H4988,LEN(H4988) - FIND(" ", H4988))</f>
        <v>Athletic Footwear</v>
      </c>
    </row>
    <row r="4989" customFormat="false" ht="14.25" hidden="false" customHeight="true" outlineLevel="0" collapsed="false">
      <c r="B4989" s="88" t="s">
        <v>43</v>
      </c>
      <c r="C4989" s="89" t="n">
        <v>1185732</v>
      </c>
      <c r="D4989" s="90" t="n">
        <v>44357</v>
      </c>
      <c r="E4989" s="88" t="s">
        <v>29</v>
      </c>
      <c r="F4989" s="88" t="s">
        <v>100</v>
      </c>
      <c r="G4989" s="88" t="s">
        <v>118</v>
      </c>
      <c r="H4989" s="91" t="s">
        <v>48</v>
      </c>
      <c r="I4989" s="92" t="n">
        <v>27</v>
      </c>
      <c r="J4989" s="93" t="n">
        <v>50</v>
      </c>
      <c r="K4989" s="94" t="n">
        <f aca="false">I4989 * J4989</f>
        <v>1350</v>
      </c>
      <c r="L4989" s="94" t="n">
        <f aca="false">K4989 *M4989</f>
        <v>607.5</v>
      </c>
      <c r="M4989" s="95" t="n">
        <v>0.45</v>
      </c>
      <c r="N4989" s="88" t="s">
        <v>23</v>
      </c>
      <c r="O4989" s="91" t="s">
        <v>219</v>
      </c>
      <c r="P4989" s="0" t="str">
        <f aca="false">RIGHT(H4989,LEN(H4989) - FIND(" ", H4989))</f>
        <v>Street Footwear</v>
      </c>
    </row>
    <row r="4990" customFormat="false" ht="14.25" hidden="false" customHeight="true" outlineLevel="0" collapsed="false">
      <c r="B4990" s="88" t="s">
        <v>43</v>
      </c>
      <c r="C4990" s="89" t="n">
        <v>1185732</v>
      </c>
      <c r="D4990" s="90" t="n">
        <v>44357</v>
      </c>
      <c r="E4990" s="88" t="s">
        <v>29</v>
      </c>
      <c r="F4990" s="88" t="s">
        <v>100</v>
      </c>
      <c r="G4990" s="88" t="s">
        <v>118</v>
      </c>
      <c r="H4990" s="91" t="s">
        <v>44</v>
      </c>
      <c r="I4990" s="92" t="n">
        <v>29</v>
      </c>
      <c r="J4990" s="93" t="n">
        <v>46</v>
      </c>
      <c r="K4990" s="94" t="n">
        <f aca="false">I4990 * J4990</f>
        <v>1334</v>
      </c>
      <c r="L4990" s="94" t="n">
        <f aca="false">K4990 *M4990</f>
        <v>626.98</v>
      </c>
      <c r="M4990" s="95" t="n">
        <v>0.47</v>
      </c>
      <c r="N4990" s="88" t="s">
        <v>23</v>
      </c>
      <c r="O4990" s="91" t="s">
        <v>219</v>
      </c>
      <c r="P4990" s="0" t="str">
        <f aca="false">RIGHT(H4990,LEN(H4990) - FIND(" ", H4990))</f>
        <v>Athletic Footwear</v>
      </c>
    </row>
    <row r="4991" customFormat="false" ht="14.25" hidden="false" customHeight="true" outlineLevel="0" collapsed="false">
      <c r="B4991" s="88" t="s">
        <v>43</v>
      </c>
      <c r="C4991" s="89" t="n">
        <v>1185732</v>
      </c>
      <c r="D4991" s="90" t="n">
        <v>44357</v>
      </c>
      <c r="E4991" s="88" t="s">
        <v>29</v>
      </c>
      <c r="F4991" s="88" t="s">
        <v>100</v>
      </c>
      <c r="G4991" s="88" t="s">
        <v>118</v>
      </c>
      <c r="H4991" s="91" t="s">
        <v>16</v>
      </c>
      <c r="I4991" s="92" t="n">
        <v>36</v>
      </c>
      <c r="J4991" s="93" t="n">
        <v>53</v>
      </c>
      <c r="K4991" s="94" t="n">
        <f aca="false">I4991 * J4991</f>
        <v>1908</v>
      </c>
      <c r="L4991" s="94" t="n">
        <f aca="false">K4991 *M4991</f>
        <v>858.6</v>
      </c>
      <c r="M4991" s="95" t="n">
        <v>0.45</v>
      </c>
      <c r="N4991" s="88" t="s">
        <v>23</v>
      </c>
      <c r="O4991" s="91" t="s">
        <v>218</v>
      </c>
      <c r="P4991" s="0" t="str">
        <f aca="false">RIGHT(H4991,LEN(H4991) - FIND(" ", H4991))</f>
        <v>Apparel</v>
      </c>
    </row>
    <row r="4992" customFormat="false" ht="14.25" hidden="false" customHeight="true" outlineLevel="0" collapsed="false">
      <c r="B4992" s="88" t="s">
        <v>43</v>
      </c>
      <c r="C4992" s="89" t="n">
        <v>1185732</v>
      </c>
      <c r="D4992" s="90" t="n">
        <v>44357</v>
      </c>
      <c r="E4992" s="88" t="s">
        <v>29</v>
      </c>
      <c r="F4992" s="88" t="s">
        <v>100</v>
      </c>
      <c r="G4992" s="88" t="s">
        <v>118</v>
      </c>
      <c r="H4992" s="91" t="s">
        <v>38</v>
      </c>
      <c r="I4992" s="92" t="n">
        <v>56</v>
      </c>
      <c r="J4992" s="93" t="n">
        <v>91</v>
      </c>
      <c r="K4992" s="94" t="n">
        <f aca="false">I4992 * J4992</f>
        <v>5096</v>
      </c>
      <c r="L4992" s="94" t="n">
        <f aca="false">K4992 *M4992</f>
        <v>2598.96</v>
      </c>
      <c r="M4992" s="95" t="n">
        <v>0.51</v>
      </c>
      <c r="N4992" s="88" t="s">
        <v>23</v>
      </c>
      <c r="O4992" s="91" t="s">
        <v>219</v>
      </c>
      <c r="P4992" s="0" t="str">
        <f aca="false">RIGHT(H4992,LEN(H4992) - FIND(" ", H4992))</f>
        <v>Apparel</v>
      </c>
    </row>
    <row r="4993" customFormat="false" ht="14.25" hidden="false" customHeight="true" outlineLevel="0" collapsed="false">
      <c r="B4993" s="88" t="s">
        <v>13</v>
      </c>
      <c r="C4993" s="89" t="n">
        <v>1185732</v>
      </c>
      <c r="D4993" s="90" t="n">
        <v>44358</v>
      </c>
      <c r="E4993" s="88" t="s">
        <v>29</v>
      </c>
      <c r="F4993" s="88" t="s">
        <v>98</v>
      </c>
      <c r="G4993" s="88" t="s">
        <v>101</v>
      </c>
      <c r="H4993" s="91" t="s">
        <v>38</v>
      </c>
      <c r="I4993" s="92" t="n">
        <v>45</v>
      </c>
      <c r="J4993" s="93" t="n">
        <v>275</v>
      </c>
      <c r="K4993" s="94" t="n">
        <f aca="false">I4993 * J4993</f>
        <v>12375</v>
      </c>
      <c r="L4993" s="94" t="n">
        <f aca="false">K4993 *M4993</f>
        <v>6187.5</v>
      </c>
      <c r="M4993" s="95" t="n">
        <v>0.5</v>
      </c>
      <c r="N4993" s="88" t="s">
        <v>31</v>
      </c>
      <c r="O4993" s="91" t="s">
        <v>219</v>
      </c>
      <c r="P4993" s="0" t="str">
        <f aca="false">RIGHT(H4993,LEN(H4993) - FIND(" ", H4993))</f>
        <v>Apparel</v>
      </c>
    </row>
    <row r="4994" customFormat="false" ht="14.25" hidden="false" customHeight="true" outlineLevel="0" collapsed="false">
      <c r="B4994" s="88" t="s">
        <v>13</v>
      </c>
      <c r="C4994" s="89" t="n">
        <v>1185732</v>
      </c>
      <c r="D4994" s="90" t="n">
        <v>44358</v>
      </c>
      <c r="E4994" s="88" t="s">
        <v>29</v>
      </c>
      <c r="F4994" s="88" t="s">
        <v>128</v>
      </c>
      <c r="G4994" s="88" t="s">
        <v>144</v>
      </c>
      <c r="H4994" s="91" t="s">
        <v>44</v>
      </c>
      <c r="I4994" s="92" t="n">
        <v>30</v>
      </c>
      <c r="J4994" s="93" t="n">
        <v>0</v>
      </c>
      <c r="K4994" s="94" t="n">
        <f aca="false">I4994 * J4994</f>
        <v>0</v>
      </c>
      <c r="L4994" s="94" t="n">
        <f aca="false">K4994 *M4994</f>
        <v>0</v>
      </c>
      <c r="M4994" s="95" t="n">
        <v>0.4</v>
      </c>
      <c r="N4994" s="88" t="s">
        <v>31</v>
      </c>
      <c r="O4994" s="91" t="s">
        <v>219</v>
      </c>
      <c r="P4994" s="0" t="str">
        <f aca="false">RIGHT(H4994,LEN(H4994) - FIND(" ", H4994))</f>
        <v>Athletic Footwear</v>
      </c>
    </row>
    <row r="4995" customFormat="false" ht="14.25" hidden="false" customHeight="true" outlineLevel="0" collapsed="false">
      <c r="B4995" s="88" t="s">
        <v>43</v>
      </c>
      <c r="C4995" s="89" t="n">
        <v>1185732</v>
      </c>
      <c r="D4995" s="90" t="n">
        <v>44358</v>
      </c>
      <c r="E4995" s="88" t="s">
        <v>18</v>
      </c>
      <c r="F4995" s="88" t="s">
        <v>157</v>
      </c>
      <c r="G4995" s="88" t="s">
        <v>154</v>
      </c>
      <c r="H4995" s="91" t="s">
        <v>32</v>
      </c>
      <c r="I4995" s="92" t="n">
        <v>30</v>
      </c>
      <c r="J4995" s="93" t="n">
        <v>650</v>
      </c>
      <c r="K4995" s="94" t="n">
        <f aca="false">I4995 * J4995</f>
        <v>19500</v>
      </c>
      <c r="L4995" s="94" t="n">
        <f aca="false">K4995 *M4995</f>
        <v>7800</v>
      </c>
      <c r="M4995" s="95" t="n">
        <v>0.4</v>
      </c>
      <c r="N4995" s="88" t="s">
        <v>14</v>
      </c>
      <c r="O4995" s="91" t="s">
        <v>218</v>
      </c>
      <c r="P4995" s="0" t="str">
        <f aca="false">RIGHT(H4995,LEN(H4995) - FIND(" ", H4995))</f>
        <v>Street Footwear</v>
      </c>
    </row>
    <row r="4996" customFormat="false" ht="14.25" hidden="false" customHeight="true" outlineLevel="0" collapsed="false">
      <c r="B4996" s="88" t="s">
        <v>43</v>
      </c>
      <c r="C4996" s="89" t="n">
        <v>1185732</v>
      </c>
      <c r="D4996" s="90" t="n">
        <v>44358</v>
      </c>
      <c r="E4996" s="88" t="s">
        <v>18</v>
      </c>
      <c r="F4996" s="88" t="s">
        <v>157</v>
      </c>
      <c r="G4996" s="88" t="s">
        <v>154</v>
      </c>
      <c r="H4996" s="91" t="s">
        <v>24</v>
      </c>
      <c r="I4996" s="92" t="n">
        <v>25</v>
      </c>
      <c r="J4996" s="93" t="n">
        <v>400</v>
      </c>
      <c r="K4996" s="94" t="n">
        <f aca="false">I4996 * J4996</f>
        <v>10000</v>
      </c>
      <c r="L4996" s="94" t="n">
        <f aca="false">K4996 *M4996</f>
        <v>3500</v>
      </c>
      <c r="M4996" s="95" t="n">
        <v>0.35</v>
      </c>
      <c r="N4996" s="88" t="s">
        <v>14</v>
      </c>
      <c r="O4996" s="91" t="s">
        <v>218</v>
      </c>
      <c r="P4996" s="0" t="str">
        <f aca="false">RIGHT(H4996,LEN(H4996) - FIND(" ", H4996))</f>
        <v>Athletic Footwear</v>
      </c>
    </row>
    <row r="4997" customFormat="false" ht="14.25" hidden="false" customHeight="true" outlineLevel="0" collapsed="false">
      <c r="B4997" s="88" t="s">
        <v>43</v>
      </c>
      <c r="C4997" s="89" t="n">
        <v>1185732</v>
      </c>
      <c r="D4997" s="90" t="n">
        <v>44358</v>
      </c>
      <c r="E4997" s="88" t="s">
        <v>18</v>
      </c>
      <c r="F4997" s="88" t="s">
        <v>157</v>
      </c>
      <c r="G4997" s="88" t="s">
        <v>154</v>
      </c>
      <c r="H4997" s="91" t="s">
        <v>48</v>
      </c>
      <c r="I4997" s="92" t="n">
        <v>20</v>
      </c>
      <c r="J4997" s="93" t="n">
        <v>425</v>
      </c>
      <c r="K4997" s="94" t="n">
        <f aca="false">I4997 * J4997</f>
        <v>8500</v>
      </c>
      <c r="L4997" s="94" t="n">
        <f aca="false">K4997 *M4997</f>
        <v>2975</v>
      </c>
      <c r="M4997" s="95" t="n">
        <v>0.35</v>
      </c>
      <c r="N4997" s="88" t="s">
        <v>14</v>
      </c>
      <c r="O4997" s="91" t="s">
        <v>219</v>
      </c>
      <c r="P4997" s="0" t="str">
        <f aca="false">RIGHT(H4997,LEN(H4997) - FIND(" ", H4997))</f>
        <v>Street Footwear</v>
      </c>
    </row>
    <row r="4998" customFormat="false" ht="14.25" hidden="false" customHeight="true" outlineLevel="0" collapsed="false">
      <c r="B4998" s="88" t="s">
        <v>43</v>
      </c>
      <c r="C4998" s="89" t="n">
        <v>1185732</v>
      </c>
      <c r="D4998" s="90" t="n">
        <v>44358</v>
      </c>
      <c r="E4998" s="88" t="s">
        <v>18</v>
      </c>
      <c r="F4998" s="88" t="s">
        <v>157</v>
      </c>
      <c r="G4998" s="88" t="s">
        <v>154</v>
      </c>
      <c r="H4998" s="91" t="s">
        <v>44</v>
      </c>
      <c r="I4998" s="92" t="n">
        <v>20</v>
      </c>
      <c r="J4998" s="93" t="n">
        <v>400</v>
      </c>
      <c r="K4998" s="94" t="n">
        <f aca="false">I4998 * J4998</f>
        <v>8000</v>
      </c>
      <c r="L4998" s="94" t="n">
        <f aca="false">K4998 *M4998</f>
        <v>3200</v>
      </c>
      <c r="M4998" s="95" t="n">
        <v>0.4</v>
      </c>
      <c r="N4998" s="88" t="s">
        <v>14</v>
      </c>
      <c r="O4998" s="91" t="s">
        <v>219</v>
      </c>
      <c r="P4998" s="0" t="str">
        <f aca="false">RIGHT(H4998,LEN(H4998) - FIND(" ", H4998))</f>
        <v>Athletic Footwear</v>
      </c>
    </row>
    <row r="4999" customFormat="false" ht="14.25" hidden="false" customHeight="true" outlineLevel="0" collapsed="false">
      <c r="B4999" s="88" t="s">
        <v>43</v>
      </c>
      <c r="C4999" s="89" t="n">
        <v>1185732</v>
      </c>
      <c r="D4999" s="90" t="n">
        <v>44358</v>
      </c>
      <c r="E4999" s="88" t="s">
        <v>18</v>
      </c>
      <c r="F4999" s="88" t="s">
        <v>157</v>
      </c>
      <c r="G4999" s="88" t="s">
        <v>154</v>
      </c>
      <c r="H4999" s="91" t="s">
        <v>16</v>
      </c>
      <c r="I4999" s="92" t="n">
        <v>35</v>
      </c>
      <c r="J4999" s="93" t="n">
        <v>400</v>
      </c>
      <c r="K4999" s="94" t="n">
        <f aca="false">I4999 * J4999</f>
        <v>14000</v>
      </c>
      <c r="L4999" s="94" t="n">
        <f aca="false">K4999 *M4999</f>
        <v>4900</v>
      </c>
      <c r="M4999" s="95" t="n">
        <v>0.35</v>
      </c>
      <c r="N4999" s="88" t="s">
        <v>14</v>
      </c>
      <c r="O4999" s="91" t="s">
        <v>218</v>
      </c>
      <c r="P4999" s="0" t="str">
        <f aca="false">RIGHT(H4999,LEN(H4999) - FIND(" ", H4999))</f>
        <v>Apparel</v>
      </c>
    </row>
    <row r="5000" customFormat="false" ht="14.25" hidden="false" customHeight="true" outlineLevel="0" collapsed="false">
      <c r="B5000" s="88" t="s">
        <v>43</v>
      </c>
      <c r="C5000" s="89" t="n">
        <v>1185732</v>
      </c>
      <c r="D5000" s="90" t="n">
        <v>44358</v>
      </c>
      <c r="E5000" s="88" t="s">
        <v>18</v>
      </c>
      <c r="F5000" s="88" t="s">
        <v>157</v>
      </c>
      <c r="G5000" s="88" t="s">
        <v>154</v>
      </c>
      <c r="H5000" s="91" t="s">
        <v>38</v>
      </c>
      <c r="I5000" s="92" t="n">
        <v>40</v>
      </c>
      <c r="J5000" s="93" t="n">
        <v>575</v>
      </c>
      <c r="K5000" s="94" t="n">
        <f aca="false">I5000 * J5000</f>
        <v>23000</v>
      </c>
      <c r="L5000" s="94" t="n">
        <f aca="false">K5000 *M5000</f>
        <v>11500</v>
      </c>
      <c r="M5000" s="95" t="n">
        <v>0.5</v>
      </c>
      <c r="N5000" s="88" t="s">
        <v>14</v>
      </c>
      <c r="O5000" s="91" t="s">
        <v>219</v>
      </c>
      <c r="P5000" s="0" t="str">
        <f aca="false">RIGHT(H5000,LEN(H5000) - FIND(" ", H5000))</f>
        <v>Apparel</v>
      </c>
    </row>
    <row r="5001" customFormat="false" ht="14.25" hidden="false" customHeight="true" outlineLevel="0" collapsed="false">
      <c r="B5001" s="88" t="s">
        <v>15</v>
      </c>
      <c r="C5001" s="89" t="n">
        <v>1185732</v>
      </c>
      <c r="D5001" s="90" t="n">
        <v>44358</v>
      </c>
      <c r="E5001" s="88" t="s">
        <v>29</v>
      </c>
      <c r="F5001" s="88" t="s">
        <v>143</v>
      </c>
      <c r="G5001" s="88" t="s">
        <v>104</v>
      </c>
      <c r="H5001" s="91" t="s">
        <v>32</v>
      </c>
      <c r="I5001" s="92" t="n">
        <v>50</v>
      </c>
      <c r="J5001" s="93" t="n">
        <v>800</v>
      </c>
      <c r="K5001" s="94" t="n">
        <f aca="false">I5001 * J5001</f>
        <v>40000</v>
      </c>
      <c r="L5001" s="94" t="n">
        <f aca="false">K5001 *M5001</f>
        <v>16000</v>
      </c>
      <c r="M5001" s="95" t="n">
        <v>0.4</v>
      </c>
      <c r="N5001" s="88" t="s">
        <v>23</v>
      </c>
      <c r="O5001" s="91" t="s">
        <v>218</v>
      </c>
      <c r="P5001" s="0" t="str">
        <f aca="false">RIGHT(H5001,LEN(H5001) - FIND(" ", H5001))</f>
        <v>Street Footwear</v>
      </c>
    </row>
    <row r="5002" customFormat="false" ht="14.25" hidden="false" customHeight="true" outlineLevel="0" collapsed="false">
      <c r="B5002" s="88" t="s">
        <v>15</v>
      </c>
      <c r="C5002" s="89" t="n">
        <v>1185732</v>
      </c>
      <c r="D5002" s="90" t="n">
        <v>44358</v>
      </c>
      <c r="E5002" s="88" t="s">
        <v>29</v>
      </c>
      <c r="F5002" s="88" t="s">
        <v>143</v>
      </c>
      <c r="G5002" s="88" t="s">
        <v>104</v>
      </c>
      <c r="H5002" s="91" t="s">
        <v>24</v>
      </c>
      <c r="I5002" s="92" t="n">
        <v>45</v>
      </c>
      <c r="J5002" s="93" t="n">
        <v>550</v>
      </c>
      <c r="K5002" s="94" t="n">
        <f aca="false">I5002 * J5002</f>
        <v>24750</v>
      </c>
      <c r="L5002" s="94" t="n">
        <f aca="false">K5002 *M5002</f>
        <v>8662.5</v>
      </c>
      <c r="M5002" s="95" t="n">
        <v>0.35</v>
      </c>
      <c r="N5002" s="88" t="s">
        <v>23</v>
      </c>
      <c r="O5002" s="91" t="s">
        <v>218</v>
      </c>
      <c r="P5002" s="0" t="str">
        <f aca="false">RIGHT(H5002,LEN(H5002) - FIND(" ", H5002))</f>
        <v>Athletic Footwear</v>
      </c>
    </row>
    <row r="5003" customFormat="false" ht="14.25" hidden="false" customHeight="true" outlineLevel="0" collapsed="false">
      <c r="B5003" s="88" t="s">
        <v>15</v>
      </c>
      <c r="C5003" s="89" t="n">
        <v>1185732</v>
      </c>
      <c r="D5003" s="90" t="n">
        <v>44358</v>
      </c>
      <c r="E5003" s="88" t="s">
        <v>29</v>
      </c>
      <c r="F5003" s="88" t="s">
        <v>143</v>
      </c>
      <c r="G5003" s="88" t="s">
        <v>104</v>
      </c>
      <c r="H5003" s="91" t="s">
        <v>48</v>
      </c>
      <c r="I5003" s="92" t="n">
        <v>50</v>
      </c>
      <c r="J5003" s="93" t="n">
        <v>525</v>
      </c>
      <c r="K5003" s="94" t="n">
        <f aca="false">I5003 * J5003</f>
        <v>26250</v>
      </c>
      <c r="L5003" s="94" t="n">
        <f aca="false">K5003 *M5003</f>
        <v>10500</v>
      </c>
      <c r="M5003" s="95" t="n">
        <v>0.4</v>
      </c>
      <c r="N5003" s="88" t="s">
        <v>23</v>
      </c>
      <c r="O5003" s="91" t="s">
        <v>219</v>
      </c>
      <c r="P5003" s="0" t="str">
        <f aca="false">RIGHT(H5003,LEN(H5003) - FIND(" ", H5003))</f>
        <v>Street Footwear</v>
      </c>
    </row>
    <row r="5004" customFormat="false" ht="14.25" hidden="false" customHeight="true" outlineLevel="0" collapsed="false">
      <c r="B5004" s="88" t="s">
        <v>15</v>
      </c>
      <c r="C5004" s="89" t="n">
        <v>1185732</v>
      </c>
      <c r="D5004" s="90" t="n">
        <v>44358</v>
      </c>
      <c r="E5004" s="88" t="s">
        <v>29</v>
      </c>
      <c r="F5004" s="88" t="s">
        <v>143</v>
      </c>
      <c r="G5004" s="88" t="s">
        <v>104</v>
      </c>
      <c r="H5004" s="91" t="s">
        <v>44</v>
      </c>
      <c r="I5004" s="92" t="n">
        <v>50</v>
      </c>
      <c r="J5004" s="93" t="n">
        <v>500</v>
      </c>
      <c r="K5004" s="94" t="n">
        <f aca="false">I5004 * J5004</f>
        <v>25000</v>
      </c>
      <c r="L5004" s="94" t="n">
        <f aca="false">K5004 *M5004</f>
        <v>10000</v>
      </c>
      <c r="M5004" s="95" t="n">
        <v>0.4</v>
      </c>
      <c r="N5004" s="88" t="s">
        <v>23</v>
      </c>
      <c r="O5004" s="91" t="s">
        <v>219</v>
      </c>
      <c r="P5004" s="0" t="str">
        <f aca="false">RIGHT(H5004,LEN(H5004) - FIND(" ", H5004))</f>
        <v>Athletic Footwear</v>
      </c>
    </row>
    <row r="5005" customFormat="false" ht="14.25" hidden="false" customHeight="true" outlineLevel="0" collapsed="false">
      <c r="B5005" s="88" t="s">
        <v>15</v>
      </c>
      <c r="C5005" s="89" t="n">
        <v>1185732</v>
      </c>
      <c r="D5005" s="90" t="n">
        <v>44358</v>
      </c>
      <c r="E5005" s="88" t="s">
        <v>29</v>
      </c>
      <c r="F5005" s="88" t="s">
        <v>143</v>
      </c>
      <c r="G5005" s="88" t="s">
        <v>104</v>
      </c>
      <c r="H5005" s="91" t="s">
        <v>16</v>
      </c>
      <c r="I5005" s="92" t="n">
        <v>65</v>
      </c>
      <c r="J5005" s="93" t="n">
        <v>500</v>
      </c>
      <c r="K5005" s="94" t="n">
        <f aca="false">I5005 * J5005</f>
        <v>32500</v>
      </c>
      <c r="L5005" s="94" t="n">
        <f aca="false">K5005 *M5005</f>
        <v>11375</v>
      </c>
      <c r="M5005" s="95" t="n">
        <v>0.35</v>
      </c>
      <c r="N5005" s="88" t="s">
        <v>23</v>
      </c>
      <c r="O5005" s="91" t="s">
        <v>218</v>
      </c>
      <c r="P5005" s="0" t="str">
        <f aca="false">RIGHT(H5005,LEN(H5005) - FIND(" ", H5005))</f>
        <v>Apparel</v>
      </c>
    </row>
    <row r="5006" customFormat="false" ht="14.25" hidden="false" customHeight="true" outlineLevel="0" collapsed="false">
      <c r="B5006" s="88" t="s">
        <v>15</v>
      </c>
      <c r="C5006" s="89" t="n">
        <v>1185732</v>
      </c>
      <c r="D5006" s="90" t="n">
        <v>44358</v>
      </c>
      <c r="E5006" s="88" t="s">
        <v>29</v>
      </c>
      <c r="F5006" s="88" t="s">
        <v>143</v>
      </c>
      <c r="G5006" s="88" t="s">
        <v>104</v>
      </c>
      <c r="H5006" s="91" t="s">
        <v>38</v>
      </c>
      <c r="I5006" s="92" t="n">
        <v>70</v>
      </c>
      <c r="J5006" s="93" t="n">
        <v>675</v>
      </c>
      <c r="K5006" s="94" t="n">
        <f aca="false">I5006 * J5006</f>
        <v>47250</v>
      </c>
      <c r="L5006" s="94" t="n">
        <f aca="false">K5006 *M5006</f>
        <v>23625</v>
      </c>
      <c r="M5006" s="95" t="n">
        <v>0.5</v>
      </c>
      <c r="N5006" s="88" t="s">
        <v>23</v>
      </c>
      <c r="O5006" s="91" t="s">
        <v>219</v>
      </c>
      <c r="P5006" s="0" t="str">
        <f aca="false">RIGHT(H5006,LEN(H5006) - FIND(" ", H5006))</f>
        <v>Apparel</v>
      </c>
    </row>
    <row r="5007" customFormat="false" ht="14.25" hidden="false" customHeight="true" outlineLevel="0" collapsed="false">
      <c r="B5007" s="88" t="s">
        <v>13</v>
      </c>
      <c r="C5007" s="89" t="n">
        <v>1185732</v>
      </c>
      <c r="D5007" s="90" t="n">
        <v>44358</v>
      </c>
      <c r="E5007" s="88" t="s">
        <v>29</v>
      </c>
      <c r="F5007" s="88" t="s">
        <v>98</v>
      </c>
      <c r="G5007" s="88" t="s">
        <v>101</v>
      </c>
      <c r="H5007" s="91" t="s">
        <v>38</v>
      </c>
      <c r="I5007" s="92" t="n">
        <v>43</v>
      </c>
      <c r="J5007" s="93" t="n">
        <v>77</v>
      </c>
      <c r="K5007" s="94" t="n">
        <f aca="false">I5007 * J5007</f>
        <v>3311</v>
      </c>
      <c r="L5007" s="94" t="n">
        <f aca="false">K5007 *M5007</f>
        <v>2152.15</v>
      </c>
      <c r="M5007" s="95" t="n">
        <v>0.65</v>
      </c>
      <c r="N5007" s="88" t="s">
        <v>23</v>
      </c>
      <c r="O5007" s="91" t="s">
        <v>219</v>
      </c>
      <c r="P5007" s="0" t="str">
        <f aca="false">RIGHT(H5007,LEN(H5007) - FIND(" ", H5007))</f>
        <v>Apparel</v>
      </c>
    </row>
    <row r="5008" customFormat="false" ht="14.25" hidden="false" customHeight="true" outlineLevel="0" collapsed="false">
      <c r="B5008" s="88" t="s">
        <v>13</v>
      </c>
      <c r="C5008" s="89" t="n">
        <v>1185732</v>
      </c>
      <c r="D5008" s="90" t="n">
        <v>44358</v>
      </c>
      <c r="E5008" s="88" t="s">
        <v>29</v>
      </c>
      <c r="F5008" s="88" t="s">
        <v>128</v>
      </c>
      <c r="G5008" s="88" t="s">
        <v>144</v>
      </c>
      <c r="H5008" s="91" t="s">
        <v>44</v>
      </c>
      <c r="I5008" s="92" t="n">
        <v>27</v>
      </c>
      <c r="J5008" s="93" t="n">
        <v>0</v>
      </c>
      <c r="K5008" s="94" t="n">
        <f aca="false">I5008 * J5008</f>
        <v>0</v>
      </c>
      <c r="L5008" s="94" t="n">
        <f aca="false">K5008 *M5008</f>
        <v>0</v>
      </c>
      <c r="M5008" s="95" t="n">
        <v>0.53</v>
      </c>
      <c r="N5008" s="88" t="s">
        <v>23</v>
      </c>
      <c r="O5008" s="91" t="s">
        <v>219</v>
      </c>
      <c r="P5008" s="0" t="str">
        <f aca="false">RIGHT(H5008,LEN(H5008) - FIND(" ", H5008))</f>
        <v>Athletic Footwear</v>
      </c>
    </row>
    <row r="5009" customFormat="false" ht="14.25" hidden="false" customHeight="true" outlineLevel="0" collapsed="false">
      <c r="B5009" s="88" t="s">
        <v>43</v>
      </c>
      <c r="C5009" s="89" t="n">
        <v>1185732</v>
      </c>
      <c r="D5009" s="90" t="n">
        <v>44358</v>
      </c>
      <c r="E5009" s="88" t="s">
        <v>18</v>
      </c>
      <c r="F5009" s="88" t="s">
        <v>157</v>
      </c>
      <c r="G5009" s="88" t="s">
        <v>154</v>
      </c>
      <c r="H5009" s="91" t="s">
        <v>32</v>
      </c>
      <c r="I5009" s="92" t="n">
        <v>28</v>
      </c>
      <c r="J5009" s="93" t="n">
        <v>182</v>
      </c>
      <c r="K5009" s="94" t="n">
        <f aca="false">I5009 * J5009</f>
        <v>5096</v>
      </c>
      <c r="L5009" s="94" t="n">
        <f aca="false">K5009 *M5009</f>
        <v>2598.96</v>
      </c>
      <c r="M5009" s="95" t="n">
        <v>0.51</v>
      </c>
      <c r="N5009" s="88" t="s">
        <v>23</v>
      </c>
      <c r="O5009" s="91" t="s">
        <v>218</v>
      </c>
      <c r="P5009" s="0" t="str">
        <f aca="false">RIGHT(H5009,LEN(H5009) - FIND(" ", H5009))</f>
        <v>Street Footwear</v>
      </c>
    </row>
    <row r="5010" customFormat="false" ht="14.25" hidden="false" customHeight="true" outlineLevel="0" collapsed="false">
      <c r="B5010" s="88" t="s">
        <v>43</v>
      </c>
      <c r="C5010" s="89" t="n">
        <v>1185732</v>
      </c>
      <c r="D5010" s="90" t="n">
        <v>44358</v>
      </c>
      <c r="E5010" s="88" t="s">
        <v>18</v>
      </c>
      <c r="F5010" s="88" t="s">
        <v>157</v>
      </c>
      <c r="G5010" s="88" t="s">
        <v>154</v>
      </c>
      <c r="H5010" s="91" t="s">
        <v>24</v>
      </c>
      <c r="I5010" s="92" t="n">
        <v>24</v>
      </c>
      <c r="J5010" s="93" t="n">
        <v>112</v>
      </c>
      <c r="K5010" s="94" t="n">
        <f aca="false">I5010 * J5010</f>
        <v>2688</v>
      </c>
      <c r="L5010" s="94" t="n">
        <f aca="false">K5010 *M5010</f>
        <v>1317.12</v>
      </c>
      <c r="M5010" s="95" t="n">
        <v>0.49</v>
      </c>
      <c r="N5010" s="88" t="s">
        <v>23</v>
      </c>
      <c r="O5010" s="91" t="s">
        <v>218</v>
      </c>
      <c r="P5010" s="0" t="str">
        <f aca="false">RIGHT(H5010,LEN(H5010) - FIND(" ", H5010))</f>
        <v>Athletic Footwear</v>
      </c>
    </row>
    <row r="5011" customFormat="false" ht="14.25" hidden="false" customHeight="true" outlineLevel="0" collapsed="false">
      <c r="B5011" s="88" t="s">
        <v>43</v>
      </c>
      <c r="C5011" s="89" t="n">
        <v>1185732</v>
      </c>
      <c r="D5011" s="90" t="n">
        <v>44358</v>
      </c>
      <c r="E5011" s="88" t="s">
        <v>18</v>
      </c>
      <c r="F5011" s="88" t="s">
        <v>157</v>
      </c>
      <c r="G5011" s="88" t="s">
        <v>154</v>
      </c>
      <c r="H5011" s="91" t="s">
        <v>48</v>
      </c>
      <c r="I5011" s="92" t="n">
        <v>19</v>
      </c>
      <c r="J5011" s="93" t="n">
        <v>115</v>
      </c>
      <c r="K5011" s="94" t="n">
        <f aca="false">I5011 * J5011</f>
        <v>2185</v>
      </c>
      <c r="L5011" s="94" t="n">
        <f aca="false">K5011 *M5011</f>
        <v>1070.65</v>
      </c>
      <c r="M5011" s="95" t="n">
        <v>0.49</v>
      </c>
      <c r="N5011" s="88" t="s">
        <v>23</v>
      </c>
      <c r="O5011" s="91" t="s">
        <v>219</v>
      </c>
      <c r="P5011" s="0" t="str">
        <f aca="false">RIGHT(H5011,LEN(H5011) - FIND(" ", H5011))</f>
        <v>Street Footwear</v>
      </c>
    </row>
    <row r="5012" customFormat="false" ht="14.25" hidden="false" customHeight="true" outlineLevel="0" collapsed="false">
      <c r="B5012" s="88" t="s">
        <v>43</v>
      </c>
      <c r="C5012" s="89" t="n">
        <v>1185732</v>
      </c>
      <c r="D5012" s="90" t="n">
        <v>44358</v>
      </c>
      <c r="E5012" s="88" t="s">
        <v>18</v>
      </c>
      <c r="F5012" s="88" t="s">
        <v>157</v>
      </c>
      <c r="G5012" s="88" t="s">
        <v>154</v>
      </c>
      <c r="H5012" s="91" t="s">
        <v>44</v>
      </c>
      <c r="I5012" s="92" t="n">
        <v>19</v>
      </c>
      <c r="J5012" s="93" t="n">
        <v>108</v>
      </c>
      <c r="K5012" s="94" t="n">
        <f aca="false">I5012 * J5012</f>
        <v>2052</v>
      </c>
      <c r="L5012" s="94" t="n">
        <f aca="false">K5012 *M5012</f>
        <v>1046.52</v>
      </c>
      <c r="M5012" s="95" t="n">
        <v>0.51</v>
      </c>
      <c r="N5012" s="88" t="s">
        <v>23</v>
      </c>
      <c r="O5012" s="91" t="s">
        <v>219</v>
      </c>
      <c r="P5012" s="0" t="str">
        <f aca="false">RIGHT(H5012,LEN(H5012) - FIND(" ", H5012))</f>
        <v>Athletic Footwear</v>
      </c>
    </row>
    <row r="5013" customFormat="false" ht="14.25" hidden="false" customHeight="true" outlineLevel="0" collapsed="false">
      <c r="B5013" s="88" t="s">
        <v>43</v>
      </c>
      <c r="C5013" s="89" t="n">
        <v>1185732</v>
      </c>
      <c r="D5013" s="90" t="n">
        <v>44358</v>
      </c>
      <c r="E5013" s="88" t="s">
        <v>18</v>
      </c>
      <c r="F5013" s="88" t="s">
        <v>157</v>
      </c>
      <c r="G5013" s="88" t="s">
        <v>154</v>
      </c>
      <c r="H5013" s="91" t="s">
        <v>16</v>
      </c>
      <c r="I5013" s="92" t="n">
        <v>34</v>
      </c>
      <c r="J5013" s="93" t="n">
        <v>108</v>
      </c>
      <c r="K5013" s="94" t="n">
        <f aca="false">I5013 * J5013</f>
        <v>3672</v>
      </c>
      <c r="L5013" s="94" t="n">
        <f aca="false">K5013 *M5013</f>
        <v>1652.4</v>
      </c>
      <c r="M5013" s="95" t="n">
        <v>0.45</v>
      </c>
      <c r="N5013" s="88" t="s">
        <v>23</v>
      </c>
      <c r="O5013" s="91" t="s">
        <v>218</v>
      </c>
      <c r="P5013" s="0" t="str">
        <f aca="false">RIGHT(H5013,LEN(H5013) - FIND(" ", H5013))</f>
        <v>Apparel</v>
      </c>
    </row>
    <row r="5014" customFormat="false" ht="14.25" hidden="false" customHeight="true" outlineLevel="0" collapsed="false">
      <c r="B5014" s="88" t="s">
        <v>43</v>
      </c>
      <c r="C5014" s="89" t="n">
        <v>1185732</v>
      </c>
      <c r="D5014" s="90" t="n">
        <v>44358</v>
      </c>
      <c r="E5014" s="88" t="s">
        <v>18</v>
      </c>
      <c r="F5014" s="88" t="s">
        <v>157</v>
      </c>
      <c r="G5014" s="88" t="s">
        <v>154</v>
      </c>
      <c r="H5014" s="91" t="s">
        <v>38</v>
      </c>
      <c r="I5014" s="92" t="n">
        <v>38</v>
      </c>
      <c r="J5014" s="93" t="n">
        <v>150</v>
      </c>
      <c r="K5014" s="94" t="n">
        <f aca="false">I5014 * J5014</f>
        <v>5700</v>
      </c>
      <c r="L5014" s="94" t="n">
        <f aca="false">K5014 *M5014</f>
        <v>3420</v>
      </c>
      <c r="M5014" s="95" t="n">
        <v>0.6</v>
      </c>
      <c r="N5014" s="88" t="s">
        <v>23</v>
      </c>
      <c r="O5014" s="91" t="s">
        <v>219</v>
      </c>
      <c r="P5014" s="0" t="str">
        <f aca="false">RIGHT(H5014,LEN(H5014) - FIND(" ", H5014))</f>
        <v>Apparel</v>
      </c>
    </row>
    <row r="5015" customFormat="false" ht="14.25" hidden="false" customHeight="true" outlineLevel="0" collapsed="false">
      <c r="B5015" s="88" t="s">
        <v>15</v>
      </c>
      <c r="C5015" s="89" t="n">
        <v>1185732</v>
      </c>
      <c r="D5015" s="90" t="n">
        <v>44358</v>
      </c>
      <c r="E5015" s="88" t="s">
        <v>29</v>
      </c>
      <c r="F5015" s="88" t="s">
        <v>143</v>
      </c>
      <c r="G5015" s="88" t="s">
        <v>104</v>
      </c>
      <c r="H5015" s="91" t="s">
        <v>32</v>
      </c>
      <c r="I5015" s="92" t="n">
        <v>49</v>
      </c>
      <c r="J5015" s="93" t="n">
        <v>232</v>
      </c>
      <c r="K5015" s="94" t="n">
        <f aca="false">I5015 * J5015</f>
        <v>11368</v>
      </c>
      <c r="L5015" s="94" t="n">
        <f aca="false">K5015 *M5015</f>
        <v>6025.04</v>
      </c>
      <c r="M5015" s="95" t="n">
        <v>0.53</v>
      </c>
      <c r="N5015" s="88" t="s">
        <v>23</v>
      </c>
      <c r="O5015" s="91" t="s">
        <v>218</v>
      </c>
      <c r="P5015" s="0" t="str">
        <f aca="false">RIGHT(H5015,LEN(H5015) - FIND(" ", H5015))</f>
        <v>Street Footwear</v>
      </c>
    </row>
    <row r="5016" customFormat="false" ht="14.25" hidden="false" customHeight="true" outlineLevel="0" collapsed="false">
      <c r="B5016" s="88" t="s">
        <v>15</v>
      </c>
      <c r="C5016" s="89" t="n">
        <v>1185732</v>
      </c>
      <c r="D5016" s="90" t="n">
        <v>44358</v>
      </c>
      <c r="E5016" s="88" t="s">
        <v>29</v>
      </c>
      <c r="F5016" s="88" t="s">
        <v>143</v>
      </c>
      <c r="G5016" s="88" t="s">
        <v>104</v>
      </c>
      <c r="H5016" s="91" t="s">
        <v>24</v>
      </c>
      <c r="I5016" s="92" t="n">
        <v>41</v>
      </c>
      <c r="J5016" s="93" t="n">
        <v>138</v>
      </c>
      <c r="K5016" s="94" t="n">
        <f aca="false">I5016 * J5016</f>
        <v>5658</v>
      </c>
      <c r="L5016" s="94" t="n">
        <f aca="false">K5016 *M5016</f>
        <v>2602.68</v>
      </c>
      <c r="M5016" s="95" t="n">
        <v>0.46</v>
      </c>
      <c r="N5016" s="88" t="s">
        <v>23</v>
      </c>
      <c r="O5016" s="91" t="s">
        <v>218</v>
      </c>
      <c r="P5016" s="0" t="str">
        <f aca="false">RIGHT(H5016,LEN(H5016) - FIND(" ", H5016))</f>
        <v>Athletic Footwear</v>
      </c>
    </row>
    <row r="5017" customFormat="false" ht="14.25" hidden="false" customHeight="true" outlineLevel="0" collapsed="false">
      <c r="B5017" s="88" t="s">
        <v>15</v>
      </c>
      <c r="C5017" s="89" t="n">
        <v>1185732</v>
      </c>
      <c r="D5017" s="90" t="n">
        <v>44358</v>
      </c>
      <c r="E5017" s="88" t="s">
        <v>29</v>
      </c>
      <c r="F5017" s="88" t="s">
        <v>143</v>
      </c>
      <c r="G5017" s="88" t="s">
        <v>104</v>
      </c>
      <c r="H5017" s="91" t="s">
        <v>48</v>
      </c>
      <c r="I5017" s="92" t="n">
        <v>49</v>
      </c>
      <c r="J5017" s="93" t="n">
        <v>142</v>
      </c>
      <c r="K5017" s="94" t="n">
        <f aca="false">I5017 * J5017</f>
        <v>6958</v>
      </c>
      <c r="L5017" s="94" t="n">
        <f aca="false">K5017 *M5017</f>
        <v>3757.32</v>
      </c>
      <c r="M5017" s="95" t="n">
        <v>0.54</v>
      </c>
      <c r="N5017" s="88" t="s">
        <v>23</v>
      </c>
      <c r="O5017" s="91" t="s">
        <v>219</v>
      </c>
      <c r="P5017" s="0" t="str">
        <f aca="false">RIGHT(H5017,LEN(H5017) - FIND(" ", H5017))</f>
        <v>Street Footwear</v>
      </c>
    </row>
    <row r="5018" customFormat="false" ht="14.25" hidden="false" customHeight="true" outlineLevel="0" collapsed="false">
      <c r="B5018" s="88" t="s">
        <v>15</v>
      </c>
      <c r="C5018" s="89" t="n">
        <v>1185732</v>
      </c>
      <c r="D5018" s="90" t="n">
        <v>44358</v>
      </c>
      <c r="E5018" s="88" t="s">
        <v>29</v>
      </c>
      <c r="F5018" s="88" t="s">
        <v>143</v>
      </c>
      <c r="G5018" s="88" t="s">
        <v>104</v>
      </c>
      <c r="H5018" s="91" t="s">
        <v>44</v>
      </c>
      <c r="I5018" s="92" t="n">
        <v>49</v>
      </c>
      <c r="J5018" s="93" t="n">
        <v>140</v>
      </c>
      <c r="K5018" s="94" t="n">
        <f aca="false">I5018 * J5018</f>
        <v>6860</v>
      </c>
      <c r="L5018" s="94" t="n">
        <f aca="false">K5018 *M5018</f>
        <v>3498.6</v>
      </c>
      <c r="M5018" s="95" t="n">
        <v>0.51</v>
      </c>
      <c r="N5018" s="88" t="s">
        <v>23</v>
      </c>
      <c r="O5018" s="91" t="s">
        <v>219</v>
      </c>
      <c r="P5018" s="0" t="str">
        <f aca="false">RIGHT(H5018,LEN(H5018) - FIND(" ", H5018))</f>
        <v>Athletic Footwear</v>
      </c>
    </row>
    <row r="5019" customFormat="false" ht="14.25" hidden="false" customHeight="true" outlineLevel="0" collapsed="false">
      <c r="B5019" s="88" t="s">
        <v>15</v>
      </c>
      <c r="C5019" s="89" t="n">
        <v>1185732</v>
      </c>
      <c r="D5019" s="90" t="n">
        <v>44358</v>
      </c>
      <c r="E5019" s="88" t="s">
        <v>29</v>
      </c>
      <c r="F5019" s="88" t="s">
        <v>143</v>
      </c>
      <c r="G5019" s="88" t="s">
        <v>104</v>
      </c>
      <c r="H5019" s="91" t="s">
        <v>16</v>
      </c>
      <c r="I5019" s="92" t="n">
        <v>62</v>
      </c>
      <c r="J5019" s="93" t="n">
        <v>150</v>
      </c>
      <c r="K5019" s="94" t="n">
        <f aca="false">I5019 * J5019</f>
        <v>9300</v>
      </c>
      <c r="L5019" s="94" t="n">
        <f aca="false">K5019 *M5019</f>
        <v>4371</v>
      </c>
      <c r="M5019" s="95" t="n">
        <v>0.47</v>
      </c>
      <c r="N5019" s="88" t="s">
        <v>23</v>
      </c>
      <c r="O5019" s="91" t="s">
        <v>218</v>
      </c>
      <c r="P5019" s="0" t="str">
        <f aca="false">RIGHT(H5019,LEN(H5019) - FIND(" ", H5019))</f>
        <v>Apparel</v>
      </c>
    </row>
    <row r="5020" customFormat="false" ht="14.25" hidden="false" customHeight="true" outlineLevel="0" collapsed="false">
      <c r="B5020" s="88" t="s">
        <v>15</v>
      </c>
      <c r="C5020" s="89" t="n">
        <v>1185732</v>
      </c>
      <c r="D5020" s="90" t="n">
        <v>44358</v>
      </c>
      <c r="E5020" s="88" t="s">
        <v>29</v>
      </c>
      <c r="F5020" s="88" t="s">
        <v>143</v>
      </c>
      <c r="G5020" s="88" t="s">
        <v>104</v>
      </c>
      <c r="H5020" s="91" t="s">
        <v>38</v>
      </c>
      <c r="I5020" s="92" t="n">
        <v>64</v>
      </c>
      <c r="J5020" s="93" t="n">
        <v>196</v>
      </c>
      <c r="K5020" s="94" t="n">
        <f aca="false">I5020 * J5020</f>
        <v>12544</v>
      </c>
      <c r="L5020" s="94" t="n">
        <f aca="false">K5020 *M5020</f>
        <v>7777.28</v>
      </c>
      <c r="M5020" s="95" t="n">
        <v>0.62</v>
      </c>
      <c r="N5020" s="88" t="s">
        <v>23</v>
      </c>
      <c r="O5020" s="91" t="s">
        <v>219</v>
      </c>
      <c r="P5020" s="0" t="str">
        <f aca="false">RIGHT(H5020,LEN(H5020) - FIND(" ", H5020))</f>
        <v>Apparel</v>
      </c>
    </row>
    <row r="5021" customFormat="false" ht="14.25" hidden="false" customHeight="true" outlineLevel="0" collapsed="false">
      <c r="B5021" s="88" t="s">
        <v>43</v>
      </c>
      <c r="C5021" s="89" t="n">
        <v>1185732</v>
      </c>
      <c r="D5021" s="90" t="n">
        <v>44358</v>
      </c>
      <c r="E5021" s="88" t="s">
        <v>18</v>
      </c>
      <c r="F5021" s="88" t="s">
        <v>157</v>
      </c>
      <c r="G5021" s="88" t="s">
        <v>154</v>
      </c>
      <c r="H5021" s="91" t="s">
        <v>32</v>
      </c>
      <c r="I5021" s="92" t="n">
        <v>21</v>
      </c>
      <c r="J5021" s="93" t="n">
        <v>208</v>
      </c>
      <c r="K5021" s="94" t="n">
        <f aca="false">I5021 * J5021</f>
        <v>4368</v>
      </c>
      <c r="L5021" s="94" t="n">
        <f aca="false">K5021 *M5021</f>
        <v>1878.24</v>
      </c>
      <c r="M5021" s="95" t="n">
        <v>0.43</v>
      </c>
      <c r="N5021" s="88" t="s">
        <v>31</v>
      </c>
      <c r="O5021" s="91" t="s">
        <v>218</v>
      </c>
      <c r="P5021" s="0" t="str">
        <f aca="false">RIGHT(H5021,LEN(H5021) - FIND(" ", H5021))</f>
        <v>Street Footwear</v>
      </c>
    </row>
    <row r="5022" customFormat="false" ht="14.25" hidden="false" customHeight="true" outlineLevel="0" collapsed="false">
      <c r="B5022" s="88" t="s">
        <v>43</v>
      </c>
      <c r="C5022" s="89" t="n">
        <v>1185732</v>
      </c>
      <c r="D5022" s="90" t="n">
        <v>44358</v>
      </c>
      <c r="E5022" s="88" t="s">
        <v>18</v>
      </c>
      <c r="F5022" s="88" t="s">
        <v>157</v>
      </c>
      <c r="G5022" s="88" t="s">
        <v>154</v>
      </c>
      <c r="H5022" s="91" t="s">
        <v>24</v>
      </c>
      <c r="I5022" s="92" t="n">
        <v>18</v>
      </c>
      <c r="J5022" s="93" t="n">
        <v>132</v>
      </c>
      <c r="K5022" s="94" t="n">
        <f aca="false">I5022 * J5022</f>
        <v>2376</v>
      </c>
      <c r="L5022" s="94" t="n">
        <f aca="false">K5022 *M5022</f>
        <v>950.4</v>
      </c>
      <c r="M5022" s="95" t="n">
        <v>0.4</v>
      </c>
      <c r="N5022" s="88" t="s">
        <v>31</v>
      </c>
      <c r="O5022" s="91" t="s">
        <v>218</v>
      </c>
      <c r="P5022" s="0" t="str">
        <f aca="false">RIGHT(H5022,LEN(H5022) - FIND(" ", H5022))</f>
        <v>Athletic Footwear</v>
      </c>
    </row>
    <row r="5023" customFormat="false" ht="14.25" hidden="false" customHeight="true" outlineLevel="0" collapsed="false">
      <c r="B5023" s="88" t="s">
        <v>43</v>
      </c>
      <c r="C5023" s="89" t="n">
        <v>1185732</v>
      </c>
      <c r="D5023" s="90" t="n">
        <v>44358</v>
      </c>
      <c r="E5023" s="88" t="s">
        <v>18</v>
      </c>
      <c r="F5023" s="88" t="s">
        <v>157</v>
      </c>
      <c r="G5023" s="88" t="s">
        <v>154</v>
      </c>
      <c r="H5023" s="91" t="s">
        <v>48</v>
      </c>
      <c r="I5023" s="92" t="n">
        <v>13</v>
      </c>
      <c r="J5023" s="93" t="n">
        <v>128</v>
      </c>
      <c r="K5023" s="94" t="n">
        <f aca="false">I5023 * J5023</f>
        <v>1664</v>
      </c>
      <c r="L5023" s="94" t="n">
        <f aca="false">K5023 *M5023</f>
        <v>615.68</v>
      </c>
      <c r="M5023" s="95" t="n">
        <v>0.37</v>
      </c>
      <c r="N5023" s="88" t="s">
        <v>31</v>
      </c>
      <c r="O5023" s="91" t="s">
        <v>219</v>
      </c>
      <c r="P5023" s="0" t="str">
        <f aca="false">RIGHT(H5023,LEN(H5023) - FIND(" ", H5023))</f>
        <v>Street Footwear</v>
      </c>
    </row>
    <row r="5024" customFormat="false" ht="14.25" hidden="false" customHeight="true" outlineLevel="0" collapsed="false">
      <c r="B5024" s="88" t="s">
        <v>43</v>
      </c>
      <c r="C5024" s="89" t="n">
        <v>1185732</v>
      </c>
      <c r="D5024" s="90" t="n">
        <v>44358</v>
      </c>
      <c r="E5024" s="88" t="s">
        <v>18</v>
      </c>
      <c r="F5024" s="88" t="s">
        <v>157</v>
      </c>
      <c r="G5024" s="88" t="s">
        <v>154</v>
      </c>
      <c r="H5024" s="91" t="s">
        <v>44</v>
      </c>
      <c r="I5024" s="92" t="n">
        <v>13</v>
      </c>
      <c r="J5024" s="93" t="n">
        <v>132</v>
      </c>
      <c r="K5024" s="94" t="n">
        <f aca="false">I5024 * J5024</f>
        <v>1716</v>
      </c>
      <c r="L5024" s="94" t="n">
        <f aca="false">K5024 *M5024</f>
        <v>737.88</v>
      </c>
      <c r="M5024" s="95" t="n">
        <v>0.43</v>
      </c>
      <c r="N5024" s="88" t="s">
        <v>31</v>
      </c>
      <c r="O5024" s="91" t="s">
        <v>219</v>
      </c>
      <c r="P5024" s="0" t="str">
        <f aca="false">RIGHT(H5024,LEN(H5024) - FIND(" ", H5024))</f>
        <v>Athletic Footwear</v>
      </c>
    </row>
    <row r="5025" customFormat="false" ht="14.25" hidden="false" customHeight="true" outlineLevel="0" collapsed="false">
      <c r="B5025" s="88" t="s">
        <v>43</v>
      </c>
      <c r="C5025" s="89" t="n">
        <v>1185732</v>
      </c>
      <c r="D5025" s="90" t="n">
        <v>44358</v>
      </c>
      <c r="E5025" s="88" t="s">
        <v>18</v>
      </c>
      <c r="F5025" s="88" t="s">
        <v>157</v>
      </c>
      <c r="G5025" s="88" t="s">
        <v>154</v>
      </c>
      <c r="H5025" s="91" t="s">
        <v>16</v>
      </c>
      <c r="I5025" s="92" t="n">
        <v>24</v>
      </c>
      <c r="J5025" s="93" t="n">
        <v>132</v>
      </c>
      <c r="K5025" s="94" t="n">
        <f aca="false">I5025 * J5025</f>
        <v>3168</v>
      </c>
      <c r="L5025" s="94" t="n">
        <f aca="false">K5025 *M5025</f>
        <v>1172.16</v>
      </c>
      <c r="M5025" s="95" t="n">
        <v>0.37</v>
      </c>
      <c r="N5025" s="88" t="s">
        <v>31</v>
      </c>
      <c r="O5025" s="91" t="s">
        <v>218</v>
      </c>
      <c r="P5025" s="0" t="str">
        <f aca="false">RIGHT(H5025,LEN(H5025) - FIND(" ", H5025))</f>
        <v>Apparel</v>
      </c>
    </row>
    <row r="5026" customFormat="false" ht="14.25" hidden="false" customHeight="true" outlineLevel="0" collapsed="false">
      <c r="B5026" s="88" t="s">
        <v>43</v>
      </c>
      <c r="C5026" s="89" t="n">
        <v>1185732</v>
      </c>
      <c r="D5026" s="90" t="n">
        <v>44358</v>
      </c>
      <c r="E5026" s="88" t="s">
        <v>18</v>
      </c>
      <c r="F5026" s="88" t="s">
        <v>157</v>
      </c>
      <c r="G5026" s="88" t="s">
        <v>154</v>
      </c>
      <c r="H5026" s="91" t="s">
        <v>38</v>
      </c>
      <c r="I5026" s="92" t="n">
        <v>32</v>
      </c>
      <c r="J5026" s="93" t="n">
        <v>190</v>
      </c>
      <c r="K5026" s="94" t="n">
        <f aca="false">I5026 * J5026</f>
        <v>6080</v>
      </c>
      <c r="L5026" s="94" t="n">
        <f aca="false">K5026 *M5026</f>
        <v>3283.2</v>
      </c>
      <c r="M5026" s="95" t="n">
        <v>0.54</v>
      </c>
      <c r="N5026" s="88" t="s">
        <v>31</v>
      </c>
      <c r="O5026" s="91" t="s">
        <v>219</v>
      </c>
      <c r="P5026" s="0" t="str">
        <f aca="false">RIGHT(H5026,LEN(H5026) - FIND(" ", H5026))</f>
        <v>Apparel</v>
      </c>
    </row>
    <row r="5027" customFormat="false" ht="14.25" hidden="false" customHeight="true" outlineLevel="0" collapsed="false">
      <c r="B5027" s="88" t="s">
        <v>13</v>
      </c>
      <c r="C5027" s="89" t="n">
        <v>1185732</v>
      </c>
      <c r="D5027" s="90" t="n">
        <v>44359</v>
      </c>
      <c r="E5027" s="88" t="s">
        <v>29</v>
      </c>
      <c r="F5027" s="88" t="s">
        <v>98</v>
      </c>
      <c r="G5027" s="88" t="s">
        <v>101</v>
      </c>
      <c r="H5027" s="91" t="s">
        <v>32</v>
      </c>
      <c r="I5027" s="92" t="n">
        <v>50</v>
      </c>
      <c r="J5027" s="93" t="n">
        <v>495</v>
      </c>
      <c r="K5027" s="94" t="n">
        <f aca="false">I5027 * J5027</f>
        <v>24750</v>
      </c>
      <c r="L5027" s="94" t="n">
        <f aca="false">K5027 *M5027</f>
        <v>9900</v>
      </c>
      <c r="M5027" s="95" t="n">
        <v>0.4</v>
      </c>
      <c r="N5027" s="88" t="s">
        <v>31</v>
      </c>
      <c r="O5027" s="91" t="s">
        <v>218</v>
      </c>
      <c r="P5027" s="0" t="str">
        <f aca="false">RIGHT(H5027,LEN(H5027) - FIND(" ", H5027))</f>
        <v>Street Footwear</v>
      </c>
    </row>
    <row r="5028" customFormat="false" ht="14.25" hidden="false" customHeight="true" outlineLevel="0" collapsed="false">
      <c r="B5028" s="88" t="s">
        <v>13</v>
      </c>
      <c r="C5028" s="89" t="n">
        <v>1185732</v>
      </c>
      <c r="D5028" s="90" t="n">
        <v>44359</v>
      </c>
      <c r="E5028" s="88" t="s">
        <v>29</v>
      </c>
      <c r="F5028" s="88" t="s">
        <v>128</v>
      </c>
      <c r="G5028" s="88" t="s">
        <v>144</v>
      </c>
      <c r="H5028" s="91" t="s">
        <v>16</v>
      </c>
      <c r="I5028" s="92" t="n">
        <v>45</v>
      </c>
      <c r="J5028" s="93" t="n">
        <v>25</v>
      </c>
      <c r="K5028" s="94" t="n">
        <f aca="false">I5028 * J5028</f>
        <v>1125</v>
      </c>
      <c r="L5028" s="94" t="n">
        <f aca="false">K5028 *M5028</f>
        <v>393.75</v>
      </c>
      <c r="M5028" s="95" t="n">
        <v>0.35</v>
      </c>
      <c r="N5028" s="88" t="s">
        <v>31</v>
      </c>
      <c r="O5028" s="91" t="s">
        <v>218</v>
      </c>
      <c r="P5028" s="0" t="str">
        <f aca="false">RIGHT(H5028,LEN(H5028) - FIND(" ", H5028))</f>
        <v>Apparel</v>
      </c>
    </row>
    <row r="5029" customFormat="false" ht="14.25" hidden="false" customHeight="true" outlineLevel="0" collapsed="false">
      <c r="B5029" s="88" t="s">
        <v>22</v>
      </c>
      <c r="C5029" s="89" t="n">
        <v>1185732</v>
      </c>
      <c r="D5029" s="90" t="n">
        <v>44359</v>
      </c>
      <c r="E5029" s="88" t="s">
        <v>18</v>
      </c>
      <c r="F5029" s="88" t="s">
        <v>167</v>
      </c>
      <c r="G5029" s="88" t="s">
        <v>99</v>
      </c>
      <c r="H5029" s="91" t="s">
        <v>32</v>
      </c>
      <c r="I5029" s="92" t="n">
        <v>50</v>
      </c>
      <c r="J5029" s="93" t="n">
        <v>850</v>
      </c>
      <c r="K5029" s="94" t="n">
        <f aca="false">I5029 * J5029</f>
        <v>42500</v>
      </c>
      <c r="L5029" s="94" t="n">
        <f aca="false">K5029 *M5029</f>
        <v>21250</v>
      </c>
      <c r="M5029" s="95" t="n">
        <v>0.5</v>
      </c>
      <c r="N5029" s="88" t="s">
        <v>14</v>
      </c>
      <c r="O5029" s="91" t="s">
        <v>218</v>
      </c>
      <c r="P5029" s="0" t="str">
        <f aca="false">RIGHT(H5029,LEN(H5029) - FIND(" ", H5029))</f>
        <v>Street Footwear</v>
      </c>
    </row>
    <row r="5030" customFormat="false" ht="14.25" hidden="false" customHeight="true" outlineLevel="0" collapsed="false">
      <c r="B5030" s="88" t="s">
        <v>22</v>
      </c>
      <c r="C5030" s="89" t="n">
        <v>1185732</v>
      </c>
      <c r="D5030" s="90" t="n">
        <v>44359</v>
      </c>
      <c r="E5030" s="88" t="s">
        <v>18</v>
      </c>
      <c r="F5030" s="88" t="s">
        <v>167</v>
      </c>
      <c r="G5030" s="88" t="s">
        <v>99</v>
      </c>
      <c r="H5030" s="91" t="s">
        <v>24</v>
      </c>
      <c r="I5030" s="92" t="n">
        <v>45</v>
      </c>
      <c r="J5030" s="93" t="n">
        <v>600</v>
      </c>
      <c r="K5030" s="94" t="n">
        <f aca="false">I5030 * J5030</f>
        <v>27000</v>
      </c>
      <c r="L5030" s="94" t="n">
        <f aca="false">K5030 *M5030</f>
        <v>8100</v>
      </c>
      <c r="M5030" s="95" t="n">
        <v>0.3</v>
      </c>
      <c r="N5030" s="88" t="s">
        <v>14</v>
      </c>
      <c r="O5030" s="91" t="s">
        <v>218</v>
      </c>
      <c r="P5030" s="0" t="str">
        <f aca="false">RIGHT(H5030,LEN(H5030) - FIND(" ", H5030))</f>
        <v>Athletic Footwear</v>
      </c>
    </row>
    <row r="5031" customFormat="false" ht="14.25" hidden="false" customHeight="true" outlineLevel="0" collapsed="false">
      <c r="B5031" s="88" t="s">
        <v>22</v>
      </c>
      <c r="C5031" s="89" t="n">
        <v>1185732</v>
      </c>
      <c r="D5031" s="90" t="n">
        <v>44359</v>
      </c>
      <c r="E5031" s="88" t="s">
        <v>18</v>
      </c>
      <c r="F5031" s="88" t="s">
        <v>167</v>
      </c>
      <c r="G5031" s="88" t="s">
        <v>99</v>
      </c>
      <c r="H5031" s="91" t="s">
        <v>48</v>
      </c>
      <c r="I5031" s="92" t="n">
        <v>40</v>
      </c>
      <c r="J5031" s="93" t="n">
        <v>525</v>
      </c>
      <c r="K5031" s="94" t="n">
        <f aca="false">I5031 * J5031</f>
        <v>21000</v>
      </c>
      <c r="L5031" s="94" t="n">
        <f aca="false">K5031 *M5031</f>
        <v>7350</v>
      </c>
      <c r="M5031" s="95" t="n">
        <v>0.35</v>
      </c>
      <c r="N5031" s="88" t="s">
        <v>14</v>
      </c>
      <c r="O5031" s="91" t="s">
        <v>219</v>
      </c>
      <c r="P5031" s="0" t="str">
        <f aca="false">RIGHT(H5031,LEN(H5031) - FIND(" ", H5031))</f>
        <v>Street Footwear</v>
      </c>
    </row>
    <row r="5032" customFormat="false" ht="14.25" hidden="false" customHeight="true" outlineLevel="0" collapsed="false">
      <c r="B5032" s="88" t="s">
        <v>22</v>
      </c>
      <c r="C5032" s="89" t="n">
        <v>1185732</v>
      </c>
      <c r="D5032" s="90" t="n">
        <v>44359</v>
      </c>
      <c r="E5032" s="88" t="s">
        <v>18</v>
      </c>
      <c r="F5032" s="88" t="s">
        <v>167</v>
      </c>
      <c r="G5032" s="88" t="s">
        <v>99</v>
      </c>
      <c r="H5032" s="91" t="s">
        <v>44</v>
      </c>
      <c r="I5032" s="92" t="n">
        <v>40</v>
      </c>
      <c r="J5032" s="93" t="n">
        <v>500</v>
      </c>
      <c r="K5032" s="94" t="n">
        <f aca="false">I5032 * J5032</f>
        <v>20000</v>
      </c>
      <c r="L5032" s="94" t="n">
        <f aca="false">K5032 *M5032</f>
        <v>7000</v>
      </c>
      <c r="M5032" s="95" t="n">
        <v>0.35</v>
      </c>
      <c r="N5032" s="88" t="s">
        <v>14</v>
      </c>
      <c r="O5032" s="91" t="s">
        <v>219</v>
      </c>
      <c r="P5032" s="0" t="str">
        <f aca="false">RIGHT(H5032,LEN(H5032) - FIND(" ", H5032))</f>
        <v>Athletic Footwear</v>
      </c>
    </row>
    <row r="5033" customFormat="false" ht="14.25" hidden="false" customHeight="true" outlineLevel="0" collapsed="false">
      <c r="B5033" s="88" t="s">
        <v>22</v>
      </c>
      <c r="C5033" s="89" t="n">
        <v>1185732</v>
      </c>
      <c r="D5033" s="90" t="n">
        <v>44359</v>
      </c>
      <c r="E5033" s="88" t="s">
        <v>18</v>
      </c>
      <c r="F5033" s="88" t="s">
        <v>167</v>
      </c>
      <c r="G5033" s="88" t="s">
        <v>99</v>
      </c>
      <c r="H5033" s="91" t="s">
        <v>16</v>
      </c>
      <c r="I5033" s="92" t="n">
        <v>50</v>
      </c>
      <c r="J5033" s="93" t="n">
        <v>500</v>
      </c>
      <c r="K5033" s="94" t="n">
        <f aca="false">I5033 * J5033</f>
        <v>25000</v>
      </c>
      <c r="L5033" s="94" t="n">
        <f aca="false">K5033 *M5033</f>
        <v>7500</v>
      </c>
      <c r="M5033" s="95" t="n">
        <v>0.3</v>
      </c>
      <c r="N5033" s="88" t="s">
        <v>14</v>
      </c>
      <c r="O5033" s="91" t="s">
        <v>218</v>
      </c>
      <c r="P5033" s="0" t="str">
        <f aca="false">RIGHT(H5033,LEN(H5033) - FIND(" ", H5033))</f>
        <v>Apparel</v>
      </c>
    </row>
    <row r="5034" customFormat="false" ht="14.25" hidden="false" customHeight="true" outlineLevel="0" collapsed="false">
      <c r="B5034" s="88" t="s">
        <v>22</v>
      </c>
      <c r="C5034" s="89" t="n">
        <v>1185732</v>
      </c>
      <c r="D5034" s="90" t="n">
        <v>44359</v>
      </c>
      <c r="E5034" s="88" t="s">
        <v>18</v>
      </c>
      <c r="F5034" s="88" t="s">
        <v>167</v>
      </c>
      <c r="G5034" s="88" t="s">
        <v>99</v>
      </c>
      <c r="H5034" s="91" t="s">
        <v>38</v>
      </c>
      <c r="I5034" s="92" t="n">
        <v>55</v>
      </c>
      <c r="J5034" s="93" t="n">
        <v>650</v>
      </c>
      <c r="K5034" s="94" t="n">
        <f aca="false">I5034 * J5034</f>
        <v>35750</v>
      </c>
      <c r="L5034" s="94" t="n">
        <f aca="false">K5034 *M5034</f>
        <v>8937.5</v>
      </c>
      <c r="M5034" s="95" t="n">
        <v>0.25</v>
      </c>
      <c r="N5034" s="88" t="s">
        <v>14</v>
      </c>
      <c r="O5034" s="91" t="s">
        <v>219</v>
      </c>
      <c r="P5034" s="0" t="str">
        <f aca="false">RIGHT(H5034,LEN(H5034) - FIND(" ", H5034))</f>
        <v>Apparel</v>
      </c>
    </row>
    <row r="5035" customFormat="false" ht="14.25" hidden="false" customHeight="true" outlineLevel="0" collapsed="false">
      <c r="B5035" s="88" t="s">
        <v>13</v>
      </c>
      <c r="C5035" s="89" t="n">
        <v>1185732</v>
      </c>
      <c r="D5035" s="90" t="n">
        <v>44359</v>
      </c>
      <c r="E5035" s="88" t="s">
        <v>29</v>
      </c>
      <c r="F5035" s="88" t="s">
        <v>153</v>
      </c>
      <c r="G5035" s="88" t="s">
        <v>156</v>
      </c>
      <c r="H5035" s="91" t="s">
        <v>32</v>
      </c>
      <c r="I5035" s="92" t="n">
        <v>45</v>
      </c>
      <c r="J5035" s="93" t="n">
        <v>500</v>
      </c>
      <c r="K5035" s="94" t="n">
        <f aca="false">I5035 * J5035</f>
        <v>22500</v>
      </c>
      <c r="L5035" s="94" t="n">
        <f aca="false">K5035 *M5035</f>
        <v>7875</v>
      </c>
      <c r="M5035" s="95" t="n">
        <v>0.35</v>
      </c>
      <c r="N5035" s="88" t="s">
        <v>23</v>
      </c>
      <c r="O5035" s="91" t="s">
        <v>218</v>
      </c>
      <c r="P5035" s="0" t="str">
        <f aca="false">RIGHT(H5035,LEN(H5035) - FIND(" ", H5035))</f>
        <v>Street Footwear</v>
      </c>
    </row>
    <row r="5036" customFormat="false" ht="14.25" hidden="false" customHeight="true" outlineLevel="0" collapsed="false">
      <c r="B5036" s="88" t="s">
        <v>13</v>
      </c>
      <c r="C5036" s="89" t="n">
        <v>1185732</v>
      </c>
      <c r="D5036" s="90" t="n">
        <v>44359</v>
      </c>
      <c r="E5036" s="88" t="s">
        <v>29</v>
      </c>
      <c r="F5036" s="88" t="s">
        <v>153</v>
      </c>
      <c r="G5036" s="88" t="s">
        <v>156</v>
      </c>
      <c r="H5036" s="91" t="s">
        <v>24</v>
      </c>
      <c r="I5036" s="92" t="n">
        <v>40</v>
      </c>
      <c r="J5036" s="93" t="n">
        <v>250</v>
      </c>
      <c r="K5036" s="94" t="n">
        <f aca="false">I5036 * J5036</f>
        <v>10000</v>
      </c>
      <c r="L5036" s="94" t="n">
        <f aca="false">K5036 *M5036</f>
        <v>3000</v>
      </c>
      <c r="M5036" s="95" t="n">
        <v>0.3</v>
      </c>
      <c r="N5036" s="88" t="s">
        <v>23</v>
      </c>
      <c r="O5036" s="91" t="s">
        <v>218</v>
      </c>
      <c r="P5036" s="0" t="str">
        <f aca="false">RIGHT(H5036,LEN(H5036) - FIND(" ", H5036))</f>
        <v>Athletic Footwear</v>
      </c>
    </row>
    <row r="5037" customFormat="false" ht="14.25" hidden="false" customHeight="true" outlineLevel="0" collapsed="false">
      <c r="B5037" s="88" t="s">
        <v>13</v>
      </c>
      <c r="C5037" s="89" t="n">
        <v>1185732</v>
      </c>
      <c r="D5037" s="90" t="n">
        <v>44359</v>
      </c>
      <c r="E5037" s="88" t="s">
        <v>29</v>
      </c>
      <c r="F5037" s="88" t="s">
        <v>153</v>
      </c>
      <c r="G5037" s="88" t="s">
        <v>156</v>
      </c>
      <c r="H5037" s="91" t="s">
        <v>48</v>
      </c>
      <c r="I5037" s="92" t="n">
        <v>35</v>
      </c>
      <c r="J5037" s="93" t="n">
        <v>200</v>
      </c>
      <c r="K5037" s="94" t="n">
        <f aca="false">I5037 * J5037</f>
        <v>7000</v>
      </c>
      <c r="L5037" s="94" t="n">
        <f aca="false">K5037 *M5037</f>
        <v>2100</v>
      </c>
      <c r="M5037" s="95" t="n">
        <v>0.3</v>
      </c>
      <c r="N5037" s="88" t="s">
        <v>23</v>
      </c>
      <c r="O5037" s="91" t="s">
        <v>219</v>
      </c>
      <c r="P5037" s="0" t="str">
        <f aca="false">RIGHT(H5037,LEN(H5037) - FIND(" ", H5037))</f>
        <v>Street Footwear</v>
      </c>
    </row>
    <row r="5038" customFormat="false" ht="14.25" hidden="false" customHeight="true" outlineLevel="0" collapsed="false">
      <c r="B5038" s="88" t="s">
        <v>13</v>
      </c>
      <c r="C5038" s="89" t="n">
        <v>1185732</v>
      </c>
      <c r="D5038" s="90" t="n">
        <v>44359</v>
      </c>
      <c r="E5038" s="88" t="s">
        <v>29</v>
      </c>
      <c r="F5038" s="88" t="s">
        <v>153</v>
      </c>
      <c r="G5038" s="88" t="s">
        <v>156</v>
      </c>
      <c r="H5038" s="91" t="s">
        <v>44</v>
      </c>
      <c r="I5038" s="92" t="n">
        <v>35</v>
      </c>
      <c r="J5038" s="93" t="n">
        <v>175</v>
      </c>
      <c r="K5038" s="94" t="n">
        <f aca="false">I5038 * J5038</f>
        <v>6125</v>
      </c>
      <c r="L5038" s="94" t="n">
        <f aca="false">K5038 *M5038</f>
        <v>1837.5</v>
      </c>
      <c r="M5038" s="95" t="n">
        <v>0.3</v>
      </c>
      <c r="N5038" s="88" t="s">
        <v>23</v>
      </c>
      <c r="O5038" s="91" t="s">
        <v>219</v>
      </c>
      <c r="P5038" s="0" t="str">
        <f aca="false">RIGHT(H5038,LEN(H5038) - FIND(" ", H5038))</f>
        <v>Athletic Footwear</v>
      </c>
    </row>
    <row r="5039" customFormat="false" ht="14.25" hidden="false" customHeight="true" outlineLevel="0" collapsed="false">
      <c r="B5039" s="88" t="s">
        <v>13</v>
      </c>
      <c r="C5039" s="89" t="n">
        <v>1185732</v>
      </c>
      <c r="D5039" s="90" t="n">
        <v>44359</v>
      </c>
      <c r="E5039" s="88" t="s">
        <v>29</v>
      </c>
      <c r="F5039" s="88" t="s">
        <v>153</v>
      </c>
      <c r="G5039" s="88" t="s">
        <v>156</v>
      </c>
      <c r="H5039" s="91" t="s">
        <v>16</v>
      </c>
      <c r="I5039" s="92" t="n">
        <v>45</v>
      </c>
      <c r="J5039" s="93" t="n">
        <v>175</v>
      </c>
      <c r="K5039" s="94" t="n">
        <f aca="false">I5039 * J5039</f>
        <v>7875</v>
      </c>
      <c r="L5039" s="94" t="n">
        <f aca="false">K5039 *M5039</f>
        <v>2756.25</v>
      </c>
      <c r="M5039" s="95" t="n">
        <v>0.35</v>
      </c>
      <c r="N5039" s="88" t="s">
        <v>23</v>
      </c>
      <c r="O5039" s="91" t="s">
        <v>218</v>
      </c>
      <c r="P5039" s="0" t="str">
        <f aca="false">RIGHT(H5039,LEN(H5039) - FIND(" ", H5039))</f>
        <v>Apparel</v>
      </c>
    </row>
    <row r="5040" customFormat="false" ht="14.25" hidden="false" customHeight="true" outlineLevel="0" collapsed="false">
      <c r="B5040" s="88" t="s">
        <v>13</v>
      </c>
      <c r="C5040" s="89" t="n">
        <v>1185732</v>
      </c>
      <c r="D5040" s="90" t="n">
        <v>44359</v>
      </c>
      <c r="E5040" s="88" t="s">
        <v>29</v>
      </c>
      <c r="F5040" s="88" t="s">
        <v>153</v>
      </c>
      <c r="G5040" s="88" t="s">
        <v>156</v>
      </c>
      <c r="H5040" s="91" t="s">
        <v>38</v>
      </c>
      <c r="I5040" s="92" t="n">
        <v>55</v>
      </c>
      <c r="J5040" s="93" t="n">
        <v>325</v>
      </c>
      <c r="K5040" s="94" t="n">
        <f aca="false">I5040 * J5040</f>
        <v>17875</v>
      </c>
      <c r="L5040" s="94" t="n">
        <f aca="false">K5040 *M5040</f>
        <v>7150</v>
      </c>
      <c r="M5040" s="95" t="n">
        <v>0.4</v>
      </c>
      <c r="N5040" s="88" t="s">
        <v>23</v>
      </c>
      <c r="O5040" s="91" t="s">
        <v>219</v>
      </c>
      <c r="P5040" s="0" t="str">
        <f aca="false">RIGHT(H5040,LEN(H5040) - FIND(" ", H5040))</f>
        <v>Apparel</v>
      </c>
    </row>
    <row r="5041" customFormat="false" ht="14.25" hidden="false" customHeight="true" outlineLevel="0" collapsed="false">
      <c r="B5041" s="88" t="s">
        <v>15</v>
      </c>
      <c r="C5041" s="89" t="n">
        <v>1185732</v>
      </c>
      <c r="D5041" s="90" t="n">
        <v>44359</v>
      </c>
      <c r="E5041" s="88" t="s">
        <v>26</v>
      </c>
      <c r="F5041" s="88" t="s">
        <v>159</v>
      </c>
      <c r="G5041" s="88" t="s">
        <v>95</v>
      </c>
      <c r="H5041" s="91" t="s">
        <v>32</v>
      </c>
      <c r="I5041" s="92" t="n">
        <v>60</v>
      </c>
      <c r="J5041" s="93" t="n">
        <v>650</v>
      </c>
      <c r="K5041" s="94" t="n">
        <f aca="false">I5041 * J5041</f>
        <v>39000</v>
      </c>
      <c r="L5041" s="94" t="n">
        <f aca="false">K5041 *M5041</f>
        <v>17550</v>
      </c>
      <c r="M5041" s="95" t="n">
        <v>0.45</v>
      </c>
      <c r="N5041" s="88" t="s">
        <v>14</v>
      </c>
      <c r="O5041" s="91" t="s">
        <v>218</v>
      </c>
      <c r="P5041" s="0" t="str">
        <f aca="false">RIGHT(H5041,LEN(H5041) - FIND(" ", H5041))</f>
        <v>Street Footwear</v>
      </c>
    </row>
    <row r="5042" customFormat="false" ht="14.25" hidden="false" customHeight="true" outlineLevel="0" collapsed="false">
      <c r="B5042" s="88" t="s">
        <v>15</v>
      </c>
      <c r="C5042" s="89" t="n">
        <v>1185732</v>
      </c>
      <c r="D5042" s="90" t="n">
        <v>44359</v>
      </c>
      <c r="E5042" s="88" t="s">
        <v>26</v>
      </c>
      <c r="F5042" s="88" t="s">
        <v>159</v>
      </c>
      <c r="G5042" s="88" t="s">
        <v>95</v>
      </c>
      <c r="H5042" s="91" t="s">
        <v>24</v>
      </c>
      <c r="I5042" s="92" t="n">
        <v>55</v>
      </c>
      <c r="J5042" s="93" t="n">
        <v>400</v>
      </c>
      <c r="K5042" s="94" t="n">
        <f aca="false">I5042 * J5042</f>
        <v>22000</v>
      </c>
      <c r="L5042" s="94" t="n">
        <f aca="false">K5042 *M5042</f>
        <v>9900</v>
      </c>
      <c r="M5042" s="95" t="n">
        <v>0.45</v>
      </c>
      <c r="N5042" s="88" t="s">
        <v>14</v>
      </c>
      <c r="O5042" s="91" t="s">
        <v>218</v>
      </c>
      <c r="P5042" s="0" t="str">
        <f aca="false">RIGHT(H5042,LEN(H5042) - FIND(" ", H5042))</f>
        <v>Athletic Footwear</v>
      </c>
    </row>
    <row r="5043" customFormat="false" ht="14.25" hidden="false" customHeight="true" outlineLevel="0" collapsed="false">
      <c r="B5043" s="88" t="s">
        <v>15</v>
      </c>
      <c r="C5043" s="89" t="n">
        <v>1185732</v>
      </c>
      <c r="D5043" s="90" t="n">
        <v>44359</v>
      </c>
      <c r="E5043" s="88" t="s">
        <v>26</v>
      </c>
      <c r="F5043" s="88" t="s">
        <v>159</v>
      </c>
      <c r="G5043" s="88" t="s">
        <v>95</v>
      </c>
      <c r="H5043" s="91" t="s">
        <v>48</v>
      </c>
      <c r="I5043" s="92" t="n">
        <v>50</v>
      </c>
      <c r="J5043" s="93" t="n">
        <v>325</v>
      </c>
      <c r="K5043" s="94" t="n">
        <f aca="false">I5043 * J5043</f>
        <v>16250</v>
      </c>
      <c r="L5043" s="94" t="n">
        <f aca="false">K5043 *M5043</f>
        <v>5687.5</v>
      </c>
      <c r="M5043" s="95" t="n">
        <v>0.35</v>
      </c>
      <c r="N5043" s="88" t="s">
        <v>14</v>
      </c>
      <c r="O5043" s="91" t="s">
        <v>219</v>
      </c>
      <c r="P5043" s="0" t="str">
        <f aca="false">RIGHT(H5043,LEN(H5043) - FIND(" ", H5043))</f>
        <v>Street Footwear</v>
      </c>
    </row>
    <row r="5044" customFormat="false" ht="14.25" hidden="false" customHeight="true" outlineLevel="0" collapsed="false">
      <c r="B5044" s="88" t="s">
        <v>15</v>
      </c>
      <c r="C5044" s="89" t="n">
        <v>1185732</v>
      </c>
      <c r="D5044" s="90" t="n">
        <v>44359</v>
      </c>
      <c r="E5044" s="88" t="s">
        <v>26</v>
      </c>
      <c r="F5044" s="88" t="s">
        <v>159</v>
      </c>
      <c r="G5044" s="88" t="s">
        <v>95</v>
      </c>
      <c r="H5044" s="91" t="s">
        <v>44</v>
      </c>
      <c r="I5044" s="92" t="n">
        <v>50</v>
      </c>
      <c r="J5044" s="93" t="n">
        <v>300</v>
      </c>
      <c r="K5044" s="94" t="n">
        <f aca="false">I5044 * J5044</f>
        <v>15000</v>
      </c>
      <c r="L5044" s="94" t="n">
        <f aca="false">K5044 *M5044</f>
        <v>5250</v>
      </c>
      <c r="M5044" s="95" t="n">
        <v>0.35</v>
      </c>
      <c r="N5044" s="88" t="s">
        <v>14</v>
      </c>
      <c r="O5044" s="91" t="s">
        <v>219</v>
      </c>
      <c r="P5044" s="0" t="str">
        <f aca="false">RIGHT(H5044,LEN(H5044) - FIND(" ", H5044))</f>
        <v>Athletic Footwear</v>
      </c>
    </row>
    <row r="5045" customFormat="false" ht="14.25" hidden="false" customHeight="true" outlineLevel="0" collapsed="false">
      <c r="B5045" s="88" t="s">
        <v>15</v>
      </c>
      <c r="C5045" s="89" t="n">
        <v>1185732</v>
      </c>
      <c r="D5045" s="90" t="n">
        <v>44359</v>
      </c>
      <c r="E5045" s="88" t="s">
        <v>26</v>
      </c>
      <c r="F5045" s="88" t="s">
        <v>159</v>
      </c>
      <c r="G5045" s="88" t="s">
        <v>95</v>
      </c>
      <c r="H5045" s="91" t="s">
        <v>16</v>
      </c>
      <c r="I5045" s="92" t="n">
        <v>60</v>
      </c>
      <c r="J5045" s="93" t="n">
        <v>300</v>
      </c>
      <c r="K5045" s="94" t="n">
        <f aca="false">I5045 * J5045</f>
        <v>18000</v>
      </c>
      <c r="L5045" s="94" t="n">
        <f aca="false">K5045 *M5045</f>
        <v>6300</v>
      </c>
      <c r="M5045" s="95" t="n">
        <v>0.35</v>
      </c>
      <c r="N5045" s="88" t="s">
        <v>14</v>
      </c>
      <c r="O5045" s="91" t="s">
        <v>218</v>
      </c>
      <c r="P5045" s="0" t="str">
        <f aca="false">RIGHT(H5045,LEN(H5045) - FIND(" ", H5045))</f>
        <v>Apparel</v>
      </c>
    </row>
    <row r="5046" customFormat="false" ht="14.25" hidden="false" customHeight="true" outlineLevel="0" collapsed="false">
      <c r="B5046" s="88" t="s">
        <v>15</v>
      </c>
      <c r="C5046" s="89" t="n">
        <v>1185732</v>
      </c>
      <c r="D5046" s="90" t="n">
        <v>44359</v>
      </c>
      <c r="E5046" s="88" t="s">
        <v>26</v>
      </c>
      <c r="F5046" s="88" t="s">
        <v>159</v>
      </c>
      <c r="G5046" s="88" t="s">
        <v>95</v>
      </c>
      <c r="H5046" s="91" t="s">
        <v>38</v>
      </c>
      <c r="I5046" s="92" t="n">
        <v>65</v>
      </c>
      <c r="J5046" s="93" t="n">
        <v>450</v>
      </c>
      <c r="K5046" s="94" t="n">
        <f aca="false">I5046 * J5046</f>
        <v>29250</v>
      </c>
      <c r="L5046" s="94" t="n">
        <f aca="false">K5046 *M5046</f>
        <v>11700</v>
      </c>
      <c r="M5046" s="95" t="n">
        <v>0.4</v>
      </c>
      <c r="N5046" s="88" t="s">
        <v>14</v>
      </c>
      <c r="O5046" s="91" t="s">
        <v>219</v>
      </c>
      <c r="P5046" s="0" t="str">
        <f aca="false">RIGHT(H5046,LEN(H5046) - FIND(" ", H5046))</f>
        <v>Apparel</v>
      </c>
    </row>
    <row r="5047" customFormat="false" ht="14.25" hidden="false" customHeight="true" outlineLevel="0" collapsed="false">
      <c r="B5047" s="88" t="s">
        <v>13</v>
      </c>
      <c r="C5047" s="89" t="n">
        <v>1185732</v>
      </c>
      <c r="D5047" s="90" t="n">
        <v>44359</v>
      </c>
      <c r="E5047" s="88" t="s">
        <v>29</v>
      </c>
      <c r="F5047" s="88" t="s">
        <v>98</v>
      </c>
      <c r="G5047" s="88" t="s">
        <v>101</v>
      </c>
      <c r="H5047" s="91" t="s">
        <v>32</v>
      </c>
      <c r="I5047" s="92" t="n">
        <v>47</v>
      </c>
      <c r="J5047" s="93" t="n">
        <v>144</v>
      </c>
      <c r="K5047" s="94" t="n">
        <f aca="false">I5047 * J5047</f>
        <v>6768</v>
      </c>
      <c r="L5047" s="94" t="n">
        <f aca="false">K5047 *M5047</f>
        <v>3722.4</v>
      </c>
      <c r="M5047" s="95" t="n">
        <v>0.55</v>
      </c>
      <c r="N5047" s="88" t="s">
        <v>23</v>
      </c>
      <c r="O5047" s="91" t="s">
        <v>218</v>
      </c>
      <c r="P5047" s="0" t="str">
        <f aca="false">RIGHT(H5047,LEN(H5047) - FIND(" ", H5047))</f>
        <v>Street Footwear</v>
      </c>
    </row>
    <row r="5048" customFormat="false" ht="14.25" hidden="false" customHeight="true" outlineLevel="0" collapsed="false">
      <c r="B5048" s="88" t="s">
        <v>13</v>
      </c>
      <c r="C5048" s="89" t="n">
        <v>1185732</v>
      </c>
      <c r="D5048" s="90" t="n">
        <v>44359</v>
      </c>
      <c r="E5048" s="88" t="s">
        <v>29</v>
      </c>
      <c r="F5048" s="88" t="s">
        <v>128</v>
      </c>
      <c r="G5048" s="88" t="s">
        <v>144</v>
      </c>
      <c r="H5048" s="91" t="s">
        <v>16</v>
      </c>
      <c r="I5048" s="92" t="n">
        <v>42</v>
      </c>
      <c r="J5048" s="93" t="n">
        <v>6</v>
      </c>
      <c r="K5048" s="94" t="n">
        <f aca="false">I5048 * J5048</f>
        <v>252</v>
      </c>
      <c r="L5048" s="94" t="n">
        <f aca="false">K5048 *M5048</f>
        <v>120.96</v>
      </c>
      <c r="M5048" s="95" t="n">
        <v>0.48</v>
      </c>
      <c r="N5048" s="88" t="s">
        <v>23</v>
      </c>
      <c r="O5048" s="91" t="s">
        <v>218</v>
      </c>
      <c r="P5048" s="0" t="str">
        <f aca="false">RIGHT(H5048,LEN(H5048) - FIND(" ", H5048))</f>
        <v>Apparel</v>
      </c>
    </row>
    <row r="5049" customFormat="false" ht="14.25" hidden="false" customHeight="true" outlineLevel="0" collapsed="false">
      <c r="B5049" s="88" t="s">
        <v>22</v>
      </c>
      <c r="C5049" s="89" t="n">
        <v>1185732</v>
      </c>
      <c r="D5049" s="90" t="n">
        <v>44359</v>
      </c>
      <c r="E5049" s="88" t="s">
        <v>18</v>
      </c>
      <c r="F5049" s="88" t="s">
        <v>167</v>
      </c>
      <c r="G5049" s="88" t="s">
        <v>99</v>
      </c>
      <c r="H5049" s="91" t="s">
        <v>32</v>
      </c>
      <c r="I5049" s="92" t="n">
        <v>46</v>
      </c>
      <c r="J5049" s="93" t="n">
        <v>247</v>
      </c>
      <c r="K5049" s="94" t="n">
        <f aca="false">I5049 * J5049</f>
        <v>11362</v>
      </c>
      <c r="L5049" s="94" t="n">
        <f aca="false">K5049 *M5049</f>
        <v>7158.06</v>
      </c>
      <c r="M5049" s="95" t="n">
        <v>0.63</v>
      </c>
      <c r="N5049" s="88" t="s">
        <v>23</v>
      </c>
      <c r="O5049" s="91" t="s">
        <v>218</v>
      </c>
      <c r="P5049" s="0" t="str">
        <f aca="false">RIGHT(H5049,LEN(H5049) - FIND(" ", H5049))</f>
        <v>Street Footwear</v>
      </c>
    </row>
    <row r="5050" customFormat="false" ht="14.25" hidden="false" customHeight="true" outlineLevel="0" collapsed="false">
      <c r="B5050" s="88" t="s">
        <v>22</v>
      </c>
      <c r="C5050" s="89" t="n">
        <v>1185732</v>
      </c>
      <c r="D5050" s="90" t="n">
        <v>44359</v>
      </c>
      <c r="E5050" s="88" t="s">
        <v>18</v>
      </c>
      <c r="F5050" s="88" t="s">
        <v>167</v>
      </c>
      <c r="G5050" s="88" t="s">
        <v>99</v>
      </c>
      <c r="H5050" s="91" t="s">
        <v>24</v>
      </c>
      <c r="I5050" s="92" t="n">
        <v>42</v>
      </c>
      <c r="J5050" s="93" t="n">
        <v>168</v>
      </c>
      <c r="K5050" s="94" t="n">
        <f aca="false">I5050 * J5050</f>
        <v>7056</v>
      </c>
      <c r="L5050" s="94" t="n">
        <f aca="false">K5050 *M5050</f>
        <v>2892.96</v>
      </c>
      <c r="M5050" s="95" t="n">
        <v>0.41</v>
      </c>
      <c r="N5050" s="88" t="s">
        <v>23</v>
      </c>
      <c r="O5050" s="91" t="s">
        <v>218</v>
      </c>
      <c r="P5050" s="0" t="str">
        <f aca="false">RIGHT(H5050,LEN(H5050) - FIND(" ", H5050))</f>
        <v>Athletic Footwear</v>
      </c>
    </row>
    <row r="5051" customFormat="false" ht="14.25" hidden="false" customHeight="true" outlineLevel="0" collapsed="false">
      <c r="B5051" s="88" t="s">
        <v>22</v>
      </c>
      <c r="C5051" s="89" t="n">
        <v>1185732</v>
      </c>
      <c r="D5051" s="90" t="n">
        <v>44359</v>
      </c>
      <c r="E5051" s="88" t="s">
        <v>18</v>
      </c>
      <c r="F5051" s="88" t="s">
        <v>167</v>
      </c>
      <c r="G5051" s="88" t="s">
        <v>99</v>
      </c>
      <c r="H5051" s="91" t="s">
        <v>48</v>
      </c>
      <c r="I5051" s="92" t="n">
        <v>38</v>
      </c>
      <c r="J5051" s="93" t="n">
        <v>131</v>
      </c>
      <c r="K5051" s="94" t="n">
        <f aca="false">I5051 * J5051</f>
        <v>4978</v>
      </c>
      <c r="L5051" s="94" t="n">
        <f aca="false">K5051 *M5051</f>
        <v>2240.1</v>
      </c>
      <c r="M5051" s="95" t="n">
        <v>0.45</v>
      </c>
      <c r="N5051" s="88" t="s">
        <v>23</v>
      </c>
      <c r="O5051" s="91" t="s">
        <v>219</v>
      </c>
      <c r="P5051" s="0" t="str">
        <f aca="false">RIGHT(H5051,LEN(H5051) - FIND(" ", H5051))</f>
        <v>Street Footwear</v>
      </c>
    </row>
    <row r="5052" customFormat="false" ht="14.25" hidden="false" customHeight="true" outlineLevel="0" collapsed="false">
      <c r="B5052" s="88" t="s">
        <v>22</v>
      </c>
      <c r="C5052" s="89" t="n">
        <v>1185732</v>
      </c>
      <c r="D5052" s="90" t="n">
        <v>44359</v>
      </c>
      <c r="E5052" s="88" t="s">
        <v>18</v>
      </c>
      <c r="F5052" s="88" t="s">
        <v>167</v>
      </c>
      <c r="G5052" s="88" t="s">
        <v>99</v>
      </c>
      <c r="H5052" s="91" t="s">
        <v>44</v>
      </c>
      <c r="I5052" s="92" t="n">
        <v>38</v>
      </c>
      <c r="J5052" s="93" t="n">
        <v>140</v>
      </c>
      <c r="K5052" s="94" t="n">
        <f aca="false">I5052 * J5052</f>
        <v>5320</v>
      </c>
      <c r="L5052" s="94" t="n">
        <f aca="false">K5052 *M5052</f>
        <v>2500.4</v>
      </c>
      <c r="M5052" s="95" t="n">
        <v>0.47</v>
      </c>
      <c r="N5052" s="88" t="s">
        <v>23</v>
      </c>
      <c r="O5052" s="91" t="s">
        <v>219</v>
      </c>
      <c r="P5052" s="0" t="str">
        <f aca="false">RIGHT(H5052,LEN(H5052) - FIND(" ", H5052))</f>
        <v>Athletic Footwear</v>
      </c>
    </row>
    <row r="5053" customFormat="false" ht="14.25" hidden="false" customHeight="true" outlineLevel="0" collapsed="false">
      <c r="B5053" s="88" t="s">
        <v>22</v>
      </c>
      <c r="C5053" s="89" t="n">
        <v>1185732</v>
      </c>
      <c r="D5053" s="90" t="n">
        <v>44359</v>
      </c>
      <c r="E5053" s="88" t="s">
        <v>18</v>
      </c>
      <c r="F5053" s="88" t="s">
        <v>167</v>
      </c>
      <c r="G5053" s="88" t="s">
        <v>99</v>
      </c>
      <c r="H5053" s="91" t="s">
        <v>16</v>
      </c>
      <c r="I5053" s="92" t="n">
        <v>49</v>
      </c>
      <c r="J5053" s="93" t="n">
        <v>135</v>
      </c>
      <c r="K5053" s="94" t="n">
        <f aca="false">I5053 * J5053</f>
        <v>6615</v>
      </c>
      <c r="L5053" s="94" t="n">
        <f aca="false">K5053 *M5053</f>
        <v>2910.6</v>
      </c>
      <c r="M5053" s="95" t="n">
        <v>0.44</v>
      </c>
      <c r="N5053" s="88" t="s">
        <v>23</v>
      </c>
      <c r="O5053" s="91" t="s">
        <v>218</v>
      </c>
      <c r="P5053" s="0" t="str">
        <f aca="false">RIGHT(H5053,LEN(H5053) - FIND(" ", H5053))</f>
        <v>Apparel</v>
      </c>
    </row>
    <row r="5054" customFormat="false" ht="14.25" hidden="false" customHeight="true" outlineLevel="0" collapsed="false">
      <c r="B5054" s="88" t="s">
        <v>22</v>
      </c>
      <c r="C5054" s="89" t="n">
        <v>1185732</v>
      </c>
      <c r="D5054" s="90" t="n">
        <v>44359</v>
      </c>
      <c r="E5054" s="88" t="s">
        <v>18</v>
      </c>
      <c r="F5054" s="88" t="s">
        <v>167</v>
      </c>
      <c r="G5054" s="88" t="s">
        <v>99</v>
      </c>
      <c r="H5054" s="91" t="s">
        <v>38</v>
      </c>
      <c r="I5054" s="92" t="n">
        <v>50</v>
      </c>
      <c r="J5054" s="93" t="n">
        <v>163</v>
      </c>
      <c r="K5054" s="94" t="n">
        <f aca="false">I5054 * J5054</f>
        <v>8150</v>
      </c>
      <c r="L5054" s="94" t="n">
        <f aca="false">K5054 *M5054</f>
        <v>3015.5</v>
      </c>
      <c r="M5054" s="95" t="n">
        <v>0.37</v>
      </c>
      <c r="N5054" s="88" t="s">
        <v>23</v>
      </c>
      <c r="O5054" s="91" t="s">
        <v>219</v>
      </c>
      <c r="P5054" s="0" t="str">
        <f aca="false">RIGHT(H5054,LEN(H5054) - FIND(" ", H5054))</f>
        <v>Apparel</v>
      </c>
    </row>
    <row r="5055" customFormat="false" ht="14.25" hidden="false" customHeight="true" outlineLevel="0" collapsed="false">
      <c r="B5055" s="88" t="s">
        <v>13</v>
      </c>
      <c r="C5055" s="89" t="n">
        <v>1185732</v>
      </c>
      <c r="D5055" s="90" t="n">
        <v>44359</v>
      </c>
      <c r="E5055" s="88" t="s">
        <v>29</v>
      </c>
      <c r="F5055" s="88" t="s">
        <v>153</v>
      </c>
      <c r="G5055" s="88" t="s">
        <v>156</v>
      </c>
      <c r="H5055" s="91" t="s">
        <v>32</v>
      </c>
      <c r="I5055" s="92" t="n">
        <v>41</v>
      </c>
      <c r="J5055" s="93" t="n">
        <v>135</v>
      </c>
      <c r="K5055" s="94" t="n">
        <f aca="false">I5055 * J5055</f>
        <v>5535</v>
      </c>
      <c r="L5055" s="94" t="n">
        <f aca="false">K5055 *M5055</f>
        <v>2546.1</v>
      </c>
      <c r="M5055" s="95" t="n">
        <v>0.46</v>
      </c>
      <c r="N5055" s="88" t="s">
        <v>23</v>
      </c>
      <c r="O5055" s="91" t="s">
        <v>218</v>
      </c>
      <c r="P5055" s="0" t="str">
        <f aca="false">RIGHT(H5055,LEN(H5055) - FIND(" ", H5055))</f>
        <v>Street Footwear</v>
      </c>
    </row>
    <row r="5056" customFormat="false" ht="14.25" hidden="false" customHeight="true" outlineLevel="0" collapsed="false">
      <c r="B5056" s="88" t="s">
        <v>13</v>
      </c>
      <c r="C5056" s="89" t="n">
        <v>1185732</v>
      </c>
      <c r="D5056" s="90" t="n">
        <v>44359</v>
      </c>
      <c r="E5056" s="88" t="s">
        <v>29</v>
      </c>
      <c r="F5056" s="88" t="s">
        <v>153</v>
      </c>
      <c r="G5056" s="88" t="s">
        <v>156</v>
      </c>
      <c r="H5056" s="91" t="s">
        <v>24</v>
      </c>
      <c r="I5056" s="92" t="n">
        <v>39</v>
      </c>
      <c r="J5056" s="93" t="n">
        <v>70</v>
      </c>
      <c r="K5056" s="94" t="n">
        <f aca="false">I5056 * J5056</f>
        <v>2730</v>
      </c>
      <c r="L5056" s="94" t="n">
        <f aca="false">K5056 *M5056</f>
        <v>1092</v>
      </c>
      <c r="M5056" s="95" t="n">
        <v>0.4</v>
      </c>
      <c r="N5056" s="88" t="s">
        <v>23</v>
      </c>
      <c r="O5056" s="91" t="s">
        <v>218</v>
      </c>
      <c r="P5056" s="0" t="str">
        <f aca="false">RIGHT(H5056,LEN(H5056) - FIND(" ", H5056))</f>
        <v>Athletic Footwear</v>
      </c>
    </row>
    <row r="5057" customFormat="false" ht="14.25" hidden="false" customHeight="true" outlineLevel="0" collapsed="false">
      <c r="B5057" s="88" t="s">
        <v>13</v>
      </c>
      <c r="C5057" s="89" t="n">
        <v>1185732</v>
      </c>
      <c r="D5057" s="90" t="n">
        <v>44359</v>
      </c>
      <c r="E5057" s="88" t="s">
        <v>29</v>
      </c>
      <c r="F5057" s="88" t="s">
        <v>153</v>
      </c>
      <c r="G5057" s="88" t="s">
        <v>156</v>
      </c>
      <c r="H5057" s="91" t="s">
        <v>48</v>
      </c>
      <c r="I5057" s="92" t="n">
        <v>32</v>
      </c>
      <c r="J5057" s="93" t="n">
        <v>54</v>
      </c>
      <c r="K5057" s="94" t="n">
        <f aca="false">I5057 * J5057</f>
        <v>1728</v>
      </c>
      <c r="L5057" s="94" t="n">
        <f aca="false">K5057 *M5057</f>
        <v>743.04</v>
      </c>
      <c r="M5057" s="95" t="n">
        <v>0.43</v>
      </c>
      <c r="N5057" s="88" t="s">
        <v>23</v>
      </c>
      <c r="O5057" s="91" t="s">
        <v>219</v>
      </c>
      <c r="P5057" s="0" t="str">
        <f aca="false">RIGHT(H5057,LEN(H5057) - FIND(" ", H5057))</f>
        <v>Street Footwear</v>
      </c>
    </row>
    <row r="5058" customFormat="false" ht="14.25" hidden="false" customHeight="true" outlineLevel="0" collapsed="false">
      <c r="B5058" s="88" t="s">
        <v>13</v>
      </c>
      <c r="C5058" s="89" t="n">
        <v>1185732</v>
      </c>
      <c r="D5058" s="90" t="n">
        <v>44359</v>
      </c>
      <c r="E5058" s="88" t="s">
        <v>29</v>
      </c>
      <c r="F5058" s="88" t="s">
        <v>153</v>
      </c>
      <c r="G5058" s="88" t="s">
        <v>156</v>
      </c>
      <c r="H5058" s="91" t="s">
        <v>44</v>
      </c>
      <c r="I5058" s="92" t="n">
        <v>32</v>
      </c>
      <c r="J5058" s="93" t="n">
        <v>49</v>
      </c>
      <c r="K5058" s="94" t="n">
        <f aca="false">I5058 * J5058</f>
        <v>1568</v>
      </c>
      <c r="L5058" s="94" t="n">
        <f aca="false">K5058 *M5058</f>
        <v>705.6</v>
      </c>
      <c r="M5058" s="95" t="n">
        <v>0.45</v>
      </c>
      <c r="N5058" s="88" t="s">
        <v>23</v>
      </c>
      <c r="O5058" s="91" t="s">
        <v>219</v>
      </c>
      <c r="P5058" s="0" t="str">
        <f aca="false">RIGHT(H5058,LEN(H5058) - FIND(" ", H5058))</f>
        <v>Athletic Footwear</v>
      </c>
    </row>
    <row r="5059" customFormat="false" ht="14.25" hidden="false" customHeight="true" outlineLevel="0" collapsed="false">
      <c r="B5059" s="88" t="s">
        <v>13</v>
      </c>
      <c r="C5059" s="89" t="n">
        <v>1185732</v>
      </c>
      <c r="D5059" s="90" t="n">
        <v>44359</v>
      </c>
      <c r="E5059" s="88" t="s">
        <v>29</v>
      </c>
      <c r="F5059" s="88" t="s">
        <v>153</v>
      </c>
      <c r="G5059" s="88" t="s">
        <v>156</v>
      </c>
      <c r="H5059" s="91" t="s">
        <v>16</v>
      </c>
      <c r="I5059" s="92" t="n">
        <v>41</v>
      </c>
      <c r="J5059" s="93" t="n">
        <v>51</v>
      </c>
      <c r="K5059" s="94" t="n">
        <f aca="false">I5059 * J5059</f>
        <v>2091</v>
      </c>
      <c r="L5059" s="94" t="n">
        <f aca="false">K5059 *M5059</f>
        <v>940.95</v>
      </c>
      <c r="M5059" s="95" t="n">
        <v>0.45</v>
      </c>
      <c r="N5059" s="88" t="s">
        <v>23</v>
      </c>
      <c r="O5059" s="91" t="s">
        <v>218</v>
      </c>
      <c r="P5059" s="0" t="str">
        <f aca="false">RIGHT(H5059,LEN(H5059) - FIND(" ", H5059))</f>
        <v>Apparel</v>
      </c>
    </row>
    <row r="5060" customFormat="false" ht="14.25" hidden="false" customHeight="true" outlineLevel="0" collapsed="false">
      <c r="B5060" s="88" t="s">
        <v>13</v>
      </c>
      <c r="C5060" s="89" t="n">
        <v>1185732</v>
      </c>
      <c r="D5060" s="90" t="n">
        <v>44359</v>
      </c>
      <c r="E5060" s="88" t="s">
        <v>29</v>
      </c>
      <c r="F5060" s="88" t="s">
        <v>153</v>
      </c>
      <c r="G5060" s="88" t="s">
        <v>156</v>
      </c>
      <c r="H5060" s="91" t="s">
        <v>38</v>
      </c>
      <c r="I5060" s="92" t="n">
        <v>50</v>
      </c>
      <c r="J5060" s="93" t="n">
        <v>94</v>
      </c>
      <c r="K5060" s="94" t="n">
        <f aca="false">I5060 * J5060</f>
        <v>4700</v>
      </c>
      <c r="L5060" s="94" t="n">
        <f aca="false">K5060 *M5060</f>
        <v>2491</v>
      </c>
      <c r="M5060" s="95" t="n">
        <v>0.53</v>
      </c>
      <c r="N5060" s="88" t="s">
        <v>23</v>
      </c>
      <c r="O5060" s="91" t="s">
        <v>219</v>
      </c>
      <c r="P5060" s="0" t="str">
        <f aca="false">RIGHT(H5060,LEN(H5060) - FIND(" ", H5060))</f>
        <v>Apparel</v>
      </c>
    </row>
    <row r="5061" customFormat="false" ht="14.25" hidden="false" customHeight="true" outlineLevel="0" collapsed="false">
      <c r="B5061" s="88" t="s">
        <v>15</v>
      </c>
      <c r="C5061" s="89" t="n">
        <v>1185732</v>
      </c>
      <c r="D5061" s="90" t="n">
        <v>44359</v>
      </c>
      <c r="E5061" s="88" t="s">
        <v>26</v>
      </c>
      <c r="F5061" s="88" t="s">
        <v>159</v>
      </c>
      <c r="G5061" s="88" t="s">
        <v>95</v>
      </c>
      <c r="H5061" s="91" t="s">
        <v>32</v>
      </c>
      <c r="I5061" s="92" t="n">
        <v>58</v>
      </c>
      <c r="J5061" s="93" t="n">
        <v>163</v>
      </c>
      <c r="K5061" s="94" t="n">
        <f aca="false">I5061 * J5061</f>
        <v>9454</v>
      </c>
      <c r="L5061" s="94" t="n">
        <f aca="false">K5061 *M5061</f>
        <v>5483.32</v>
      </c>
      <c r="M5061" s="95" t="n">
        <v>0.58</v>
      </c>
      <c r="N5061" s="88" t="s">
        <v>23</v>
      </c>
      <c r="O5061" s="91" t="s">
        <v>218</v>
      </c>
      <c r="P5061" s="0" t="str">
        <f aca="false">RIGHT(H5061,LEN(H5061) - FIND(" ", H5061))</f>
        <v>Street Footwear</v>
      </c>
    </row>
    <row r="5062" customFormat="false" ht="14.25" hidden="false" customHeight="true" outlineLevel="0" collapsed="false">
      <c r="B5062" s="88" t="s">
        <v>15</v>
      </c>
      <c r="C5062" s="89" t="n">
        <v>1185732</v>
      </c>
      <c r="D5062" s="90" t="n">
        <v>44359</v>
      </c>
      <c r="E5062" s="88" t="s">
        <v>26</v>
      </c>
      <c r="F5062" s="88" t="s">
        <v>159</v>
      </c>
      <c r="G5062" s="88" t="s">
        <v>95</v>
      </c>
      <c r="H5062" s="91" t="s">
        <v>24</v>
      </c>
      <c r="I5062" s="92" t="n">
        <v>53</v>
      </c>
      <c r="J5062" s="93" t="n">
        <v>116</v>
      </c>
      <c r="K5062" s="94" t="n">
        <f aca="false">I5062 * J5062</f>
        <v>6148</v>
      </c>
      <c r="L5062" s="94" t="n">
        <f aca="false">K5062 *M5062</f>
        <v>3627.32</v>
      </c>
      <c r="M5062" s="95" t="n">
        <v>0.59</v>
      </c>
      <c r="N5062" s="88" t="s">
        <v>23</v>
      </c>
      <c r="O5062" s="91" t="s">
        <v>218</v>
      </c>
      <c r="P5062" s="0" t="str">
        <f aca="false">RIGHT(H5062,LEN(H5062) - FIND(" ", H5062))</f>
        <v>Athletic Footwear</v>
      </c>
    </row>
    <row r="5063" customFormat="false" ht="14.25" hidden="false" customHeight="true" outlineLevel="0" collapsed="false">
      <c r="B5063" s="88" t="s">
        <v>15</v>
      </c>
      <c r="C5063" s="89" t="n">
        <v>1185732</v>
      </c>
      <c r="D5063" s="90" t="n">
        <v>44359</v>
      </c>
      <c r="E5063" s="88" t="s">
        <v>26</v>
      </c>
      <c r="F5063" s="88" t="s">
        <v>159</v>
      </c>
      <c r="G5063" s="88" t="s">
        <v>95</v>
      </c>
      <c r="H5063" s="91" t="s">
        <v>48</v>
      </c>
      <c r="I5063" s="92" t="n">
        <v>45</v>
      </c>
      <c r="J5063" s="93" t="n">
        <v>81</v>
      </c>
      <c r="K5063" s="94" t="n">
        <f aca="false">I5063 * J5063</f>
        <v>3645</v>
      </c>
      <c r="L5063" s="94" t="n">
        <f aca="false">K5063 *M5063</f>
        <v>1713.15</v>
      </c>
      <c r="M5063" s="95" t="n">
        <v>0.47</v>
      </c>
      <c r="N5063" s="88" t="s">
        <v>23</v>
      </c>
      <c r="O5063" s="91" t="s">
        <v>219</v>
      </c>
      <c r="P5063" s="0" t="str">
        <f aca="false">RIGHT(H5063,LEN(H5063) - FIND(" ", H5063))</f>
        <v>Street Footwear</v>
      </c>
    </row>
    <row r="5064" customFormat="false" ht="14.25" hidden="false" customHeight="true" outlineLevel="0" collapsed="false">
      <c r="B5064" s="88" t="s">
        <v>15</v>
      </c>
      <c r="C5064" s="89" t="n">
        <v>1185732</v>
      </c>
      <c r="D5064" s="90" t="n">
        <v>44359</v>
      </c>
      <c r="E5064" s="88" t="s">
        <v>26</v>
      </c>
      <c r="F5064" s="88" t="s">
        <v>159</v>
      </c>
      <c r="G5064" s="88" t="s">
        <v>95</v>
      </c>
      <c r="H5064" s="91" t="s">
        <v>44</v>
      </c>
      <c r="I5064" s="92" t="n">
        <v>47</v>
      </c>
      <c r="J5064" s="93" t="n">
        <v>90</v>
      </c>
      <c r="K5064" s="94" t="n">
        <f aca="false">I5064 * J5064</f>
        <v>4230</v>
      </c>
      <c r="L5064" s="94" t="n">
        <f aca="false">K5064 *M5064</f>
        <v>1903.5</v>
      </c>
      <c r="M5064" s="95" t="n">
        <v>0.45</v>
      </c>
      <c r="N5064" s="88" t="s">
        <v>23</v>
      </c>
      <c r="O5064" s="91" t="s">
        <v>219</v>
      </c>
      <c r="P5064" s="0" t="str">
        <f aca="false">RIGHT(H5064,LEN(H5064) - FIND(" ", H5064))</f>
        <v>Athletic Footwear</v>
      </c>
    </row>
    <row r="5065" customFormat="false" ht="14.25" hidden="false" customHeight="true" outlineLevel="0" collapsed="false">
      <c r="B5065" s="88" t="s">
        <v>15</v>
      </c>
      <c r="C5065" s="89" t="n">
        <v>1185732</v>
      </c>
      <c r="D5065" s="90" t="n">
        <v>44359</v>
      </c>
      <c r="E5065" s="88" t="s">
        <v>26</v>
      </c>
      <c r="F5065" s="88" t="s">
        <v>159</v>
      </c>
      <c r="G5065" s="88" t="s">
        <v>95</v>
      </c>
      <c r="H5065" s="91" t="s">
        <v>16</v>
      </c>
      <c r="I5065" s="92" t="n">
        <v>58</v>
      </c>
      <c r="J5065" s="93" t="n">
        <v>81</v>
      </c>
      <c r="K5065" s="94" t="n">
        <f aca="false">I5065 * J5065</f>
        <v>4698</v>
      </c>
      <c r="L5065" s="94" t="n">
        <f aca="false">K5065 *M5065</f>
        <v>2349</v>
      </c>
      <c r="M5065" s="95" t="n">
        <v>0.5</v>
      </c>
      <c r="N5065" s="88" t="s">
        <v>23</v>
      </c>
      <c r="O5065" s="91" t="s">
        <v>218</v>
      </c>
      <c r="P5065" s="0" t="str">
        <f aca="false">RIGHT(H5065,LEN(H5065) - FIND(" ", H5065))</f>
        <v>Apparel</v>
      </c>
    </row>
    <row r="5066" customFormat="false" ht="14.25" hidden="false" customHeight="true" outlineLevel="0" collapsed="false">
      <c r="B5066" s="88" t="s">
        <v>15</v>
      </c>
      <c r="C5066" s="89" t="n">
        <v>1185732</v>
      </c>
      <c r="D5066" s="90" t="n">
        <v>44359</v>
      </c>
      <c r="E5066" s="88" t="s">
        <v>26</v>
      </c>
      <c r="F5066" s="88" t="s">
        <v>159</v>
      </c>
      <c r="G5066" s="88" t="s">
        <v>95</v>
      </c>
      <c r="H5066" s="91" t="s">
        <v>38</v>
      </c>
      <c r="I5066" s="92" t="n">
        <v>62</v>
      </c>
      <c r="J5066" s="93" t="n">
        <v>117</v>
      </c>
      <c r="K5066" s="94" t="n">
        <f aca="false">I5066 * J5066</f>
        <v>7254</v>
      </c>
      <c r="L5066" s="94" t="n">
        <f aca="false">K5066 *M5066</f>
        <v>3772.08</v>
      </c>
      <c r="M5066" s="95" t="n">
        <v>0.52</v>
      </c>
      <c r="N5066" s="88" t="s">
        <v>23</v>
      </c>
      <c r="O5066" s="91" t="s">
        <v>219</v>
      </c>
      <c r="P5066" s="0" t="str">
        <f aca="false">RIGHT(H5066,LEN(H5066) - FIND(" ", H5066))</f>
        <v>Apparel</v>
      </c>
    </row>
    <row r="5067" customFormat="false" ht="14.25" hidden="false" customHeight="true" outlineLevel="0" collapsed="false">
      <c r="B5067" s="88" t="s">
        <v>15</v>
      </c>
      <c r="C5067" s="89" t="n">
        <v>1185732</v>
      </c>
      <c r="D5067" s="90" t="n">
        <v>44359</v>
      </c>
      <c r="E5067" s="88" t="s">
        <v>26</v>
      </c>
      <c r="F5067" s="88" t="s">
        <v>159</v>
      </c>
      <c r="G5067" s="88" t="s">
        <v>95</v>
      </c>
      <c r="H5067" s="91" t="s">
        <v>32</v>
      </c>
      <c r="I5067" s="92" t="n">
        <v>47</v>
      </c>
      <c r="J5067" s="93" t="n">
        <v>195</v>
      </c>
      <c r="K5067" s="94" t="n">
        <f aca="false">I5067 * J5067</f>
        <v>9165</v>
      </c>
      <c r="L5067" s="94" t="n">
        <f aca="false">K5067 *M5067</f>
        <v>4490.85</v>
      </c>
      <c r="M5067" s="95" t="n">
        <v>0.49</v>
      </c>
      <c r="N5067" s="88" t="s">
        <v>31</v>
      </c>
      <c r="O5067" s="91" t="s">
        <v>218</v>
      </c>
      <c r="P5067" s="0" t="str">
        <f aca="false">RIGHT(H5067,LEN(H5067) - FIND(" ", H5067))</f>
        <v>Street Footwear</v>
      </c>
    </row>
    <row r="5068" customFormat="false" ht="14.25" hidden="false" customHeight="true" outlineLevel="0" collapsed="false">
      <c r="B5068" s="88" t="s">
        <v>15</v>
      </c>
      <c r="C5068" s="89" t="n">
        <v>1185732</v>
      </c>
      <c r="D5068" s="90" t="n">
        <v>44359</v>
      </c>
      <c r="E5068" s="88" t="s">
        <v>26</v>
      </c>
      <c r="F5068" s="88" t="s">
        <v>159</v>
      </c>
      <c r="G5068" s="88" t="s">
        <v>95</v>
      </c>
      <c r="H5068" s="91" t="s">
        <v>24</v>
      </c>
      <c r="I5068" s="92" t="n">
        <v>44</v>
      </c>
      <c r="J5068" s="93" t="n">
        <v>120</v>
      </c>
      <c r="K5068" s="94" t="n">
        <f aca="false">I5068 * J5068</f>
        <v>5280</v>
      </c>
      <c r="L5068" s="94" t="n">
        <f aca="false">K5068 *M5068</f>
        <v>2640</v>
      </c>
      <c r="M5068" s="95" t="n">
        <v>0.5</v>
      </c>
      <c r="N5068" s="88" t="s">
        <v>31</v>
      </c>
      <c r="O5068" s="91" t="s">
        <v>218</v>
      </c>
      <c r="P5068" s="0" t="str">
        <f aca="false">RIGHT(H5068,LEN(H5068) - FIND(" ", H5068))</f>
        <v>Athletic Footwear</v>
      </c>
    </row>
    <row r="5069" customFormat="false" ht="14.25" hidden="false" customHeight="true" outlineLevel="0" collapsed="false">
      <c r="B5069" s="88" t="s">
        <v>15</v>
      </c>
      <c r="C5069" s="89" t="n">
        <v>1185732</v>
      </c>
      <c r="D5069" s="90" t="n">
        <v>44359</v>
      </c>
      <c r="E5069" s="88" t="s">
        <v>26</v>
      </c>
      <c r="F5069" s="88" t="s">
        <v>159</v>
      </c>
      <c r="G5069" s="88" t="s">
        <v>95</v>
      </c>
      <c r="H5069" s="91" t="s">
        <v>48</v>
      </c>
      <c r="I5069" s="92" t="n">
        <v>35</v>
      </c>
      <c r="J5069" s="93" t="n">
        <v>104</v>
      </c>
      <c r="K5069" s="94" t="n">
        <f aca="false">I5069 * J5069</f>
        <v>3640</v>
      </c>
      <c r="L5069" s="94" t="n">
        <f aca="false">K5069 *M5069</f>
        <v>1419.6</v>
      </c>
      <c r="M5069" s="95" t="n">
        <v>0.39</v>
      </c>
      <c r="N5069" s="88" t="s">
        <v>31</v>
      </c>
      <c r="O5069" s="91" t="s">
        <v>219</v>
      </c>
      <c r="P5069" s="0" t="str">
        <f aca="false">RIGHT(H5069,LEN(H5069) - FIND(" ", H5069))</f>
        <v>Street Footwear</v>
      </c>
    </row>
    <row r="5070" customFormat="false" ht="14.25" hidden="false" customHeight="true" outlineLevel="0" collapsed="false">
      <c r="B5070" s="88" t="s">
        <v>15</v>
      </c>
      <c r="C5070" s="89" t="n">
        <v>1185732</v>
      </c>
      <c r="D5070" s="90" t="n">
        <v>44359</v>
      </c>
      <c r="E5070" s="88" t="s">
        <v>26</v>
      </c>
      <c r="F5070" s="88" t="s">
        <v>159</v>
      </c>
      <c r="G5070" s="88" t="s">
        <v>95</v>
      </c>
      <c r="H5070" s="91" t="s">
        <v>44</v>
      </c>
      <c r="I5070" s="92" t="n">
        <v>38</v>
      </c>
      <c r="J5070" s="93" t="n">
        <v>102</v>
      </c>
      <c r="K5070" s="94" t="n">
        <f aca="false">I5070 * J5070</f>
        <v>3876</v>
      </c>
      <c r="L5070" s="94" t="n">
        <f aca="false">K5070 *M5070</f>
        <v>1550.4</v>
      </c>
      <c r="M5070" s="95" t="n">
        <v>0.4</v>
      </c>
      <c r="N5070" s="88" t="s">
        <v>31</v>
      </c>
      <c r="O5070" s="91" t="s">
        <v>219</v>
      </c>
      <c r="P5070" s="0" t="str">
        <f aca="false">RIGHT(H5070,LEN(H5070) - FIND(" ", H5070))</f>
        <v>Athletic Footwear</v>
      </c>
    </row>
    <row r="5071" customFormat="false" ht="14.25" hidden="false" customHeight="true" outlineLevel="0" collapsed="false">
      <c r="B5071" s="88" t="s">
        <v>15</v>
      </c>
      <c r="C5071" s="89" t="n">
        <v>1185732</v>
      </c>
      <c r="D5071" s="90" t="n">
        <v>44359</v>
      </c>
      <c r="E5071" s="88" t="s">
        <v>26</v>
      </c>
      <c r="F5071" s="88" t="s">
        <v>159</v>
      </c>
      <c r="G5071" s="88" t="s">
        <v>95</v>
      </c>
      <c r="H5071" s="91" t="s">
        <v>16</v>
      </c>
      <c r="I5071" s="92" t="n">
        <v>44</v>
      </c>
      <c r="J5071" s="93" t="n">
        <v>105</v>
      </c>
      <c r="K5071" s="94" t="n">
        <f aca="false">I5071 * J5071</f>
        <v>4620</v>
      </c>
      <c r="L5071" s="94" t="n">
        <f aca="false">K5071 *M5071</f>
        <v>1894.2</v>
      </c>
      <c r="M5071" s="95" t="n">
        <v>0.41</v>
      </c>
      <c r="N5071" s="88" t="s">
        <v>31</v>
      </c>
      <c r="O5071" s="91" t="s">
        <v>218</v>
      </c>
      <c r="P5071" s="0" t="str">
        <f aca="false">RIGHT(H5071,LEN(H5071) - FIND(" ", H5071))</f>
        <v>Apparel</v>
      </c>
    </row>
    <row r="5072" customFormat="false" ht="14.25" hidden="false" customHeight="true" outlineLevel="0" collapsed="false">
      <c r="B5072" s="88" t="s">
        <v>15</v>
      </c>
      <c r="C5072" s="89" t="n">
        <v>1185732</v>
      </c>
      <c r="D5072" s="90" t="n">
        <v>44359</v>
      </c>
      <c r="E5072" s="88" t="s">
        <v>26</v>
      </c>
      <c r="F5072" s="88" t="s">
        <v>159</v>
      </c>
      <c r="G5072" s="88" t="s">
        <v>95</v>
      </c>
      <c r="H5072" s="91" t="s">
        <v>38</v>
      </c>
      <c r="I5072" s="92" t="n">
        <v>49</v>
      </c>
      <c r="J5072" s="93" t="n">
        <v>158</v>
      </c>
      <c r="K5072" s="94" t="n">
        <f aca="false">I5072 * J5072</f>
        <v>7742</v>
      </c>
      <c r="L5072" s="94" t="n">
        <f aca="false">K5072 *M5072</f>
        <v>3483.9</v>
      </c>
      <c r="M5072" s="95" t="n">
        <v>0.45</v>
      </c>
      <c r="N5072" s="88" t="s">
        <v>31</v>
      </c>
      <c r="O5072" s="91" t="s">
        <v>219</v>
      </c>
      <c r="P5072" s="0" t="str">
        <f aca="false">RIGHT(H5072,LEN(H5072) - FIND(" ", H5072))</f>
        <v>Apparel</v>
      </c>
    </row>
    <row r="5073" customFormat="false" ht="14.25" hidden="false" customHeight="true" outlineLevel="0" collapsed="false">
      <c r="B5073" s="88" t="s">
        <v>13</v>
      </c>
      <c r="C5073" s="89" t="n">
        <v>1185732</v>
      </c>
      <c r="D5073" s="90" t="n">
        <v>44360</v>
      </c>
      <c r="E5073" s="88" t="s">
        <v>29</v>
      </c>
      <c r="F5073" s="88" t="s">
        <v>98</v>
      </c>
      <c r="G5073" s="88" t="s">
        <v>101</v>
      </c>
      <c r="H5073" s="91" t="s">
        <v>24</v>
      </c>
      <c r="I5073" s="92" t="n">
        <v>50</v>
      </c>
      <c r="J5073" s="93" t="n">
        <v>200</v>
      </c>
      <c r="K5073" s="94" t="n">
        <f aca="false">I5073 * J5073</f>
        <v>10000</v>
      </c>
      <c r="L5073" s="94" t="n">
        <f aca="false">K5073 *M5073</f>
        <v>3500</v>
      </c>
      <c r="M5073" s="95" t="n">
        <v>0.35</v>
      </c>
      <c r="N5073" s="88" t="s">
        <v>31</v>
      </c>
      <c r="O5073" s="91" t="s">
        <v>218</v>
      </c>
      <c r="P5073" s="0" t="str">
        <f aca="false">RIGHT(H5073,LEN(H5073) - FIND(" ", H5073))</f>
        <v>Athletic Footwear</v>
      </c>
    </row>
    <row r="5074" customFormat="false" ht="14.25" hidden="false" customHeight="true" outlineLevel="0" collapsed="false">
      <c r="B5074" s="88" t="s">
        <v>13</v>
      </c>
      <c r="C5074" s="89" t="n">
        <v>1185732</v>
      </c>
      <c r="D5074" s="90" t="n">
        <v>44360</v>
      </c>
      <c r="E5074" s="88" t="s">
        <v>29</v>
      </c>
      <c r="F5074" s="88" t="s">
        <v>128</v>
      </c>
      <c r="G5074" s="88" t="s">
        <v>144</v>
      </c>
      <c r="H5074" s="91" t="s">
        <v>38</v>
      </c>
      <c r="I5074" s="92" t="n">
        <v>35</v>
      </c>
      <c r="J5074" s="93" t="n">
        <v>150</v>
      </c>
      <c r="K5074" s="94" t="n">
        <f aca="false">I5074 * J5074</f>
        <v>5250</v>
      </c>
      <c r="L5074" s="94" t="n">
        <f aca="false">K5074 *M5074</f>
        <v>2625</v>
      </c>
      <c r="M5074" s="95" t="n">
        <v>0.5</v>
      </c>
      <c r="N5074" s="88" t="s">
        <v>31</v>
      </c>
      <c r="O5074" s="91" t="s">
        <v>219</v>
      </c>
      <c r="P5074" s="0" t="str">
        <f aca="false">RIGHT(H5074,LEN(H5074) - FIND(" ", H5074))</f>
        <v>Apparel</v>
      </c>
    </row>
    <row r="5075" customFormat="false" ht="14.25" hidden="false" customHeight="true" outlineLevel="0" collapsed="false">
      <c r="B5075" s="88" t="s">
        <v>30</v>
      </c>
      <c r="C5075" s="89" t="n">
        <v>1128299</v>
      </c>
      <c r="D5075" s="90" t="n">
        <v>44360</v>
      </c>
      <c r="E5075" s="88" t="s">
        <v>34</v>
      </c>
      <c r="F5075" s="88" t="s">
        <v>92</v>
      </c>
      <c r="G5075" s="88" t="s">
        <v>81</v>
      </c>
      <c r="H5075" s="91" t="s">
        <v>32</v>
      </c>
      <c r="I5075" s="92" t="n">
        <v>50</v>
      </c>
      <c r="J5075" s="93" t="n">
        <v>675</v>
      </c>
      <c r="K5075" s="94" t="n">
        <f aca="false">I5075 * J5075</f>
        <v>33750</v>
      </c>
      <c r="L5075" s="94" t="n">
        <f aca="false">K5075 *M5075</f>
        <v>13500</v>
      </c>
      <c r="M5075" s="95" t="n">
        <v>0.4</v>
      </c>
      <c r="N5075" s="88" t="s">
        <v>23</v>
      </c>
      <c r="O5075" s="91" t="s">
        <v>218</v>
      </c>
      <c r="P5075" s="0" t="str">
        <f aca="false">RIGHT(H5075,LEN(H5075) - FIND(" ", H5075))</f>
        <v>Street Footwear</v>
      </c>
    </row>
    <row r="5076" customFormat="false" ht="14.25" hidden="false" customHeight="true" outlineLevel="0" collapsed="false">
      <c r="B5076" s="88" t="s">
        <v>30</v>
      </c>
      <c r="C5076" s="89" t="n">
        <v>1128299</v>
      </c>
      <c r="D5076" s="90" t="n">
        <v>44360</v>
      </c>
      <c r="E5076" s="88" t="s">
        <v>34</v>
      </c>
      <c r="F5076" s="88" t="s">
        <v>92</v>
      </c>
      <c r="G5076" s="88" t="s">
        <v>81</v>
      </c>
      <c r="H5076" s="91" t="s">
        <v>24</v>
      </c>
      <c r="I5076" s="92" t="n">
        <v>55</v>
      </c>
      <c r="J5076" s="93" t="n">
        <v>525</v>
      </c>
      <c r="K5076" s="94" t="n">
        <f aca="false">I5076 * J5076</f>
        <v>28875</v>
      </c>
      <c r="L5076" s="94" t="n">
        <f aca="false">K5076 *M5076</f>
        <v>11550</v>
      </c>
      <c r="M5076" s="95" t="n">
        <v>0.4</v>
      </c>
      <c r="N5076" s="88" t="s">
        <v>23</v>
      </c>
      <c r="O5076" s="91" t="s">
        <v>218</v>
      </c>
      <c r="P5076" s="0" t="str">
        <f aca="false">RIGHT(H5076,LEN(H5076) - FIND(" ", H5076))</f>
        <v>Athletic Footwear</v>
      </c>
    </row>
    <row r="5077" customFormat="false" ht="14.25" hidden="false" customHeight="true" outlineLevel="0" collapsed="false">
      <c r="B5077" s="88" t="s">
        <v>30</v>
      </c>
      <c r="C5077" s="89" t="n">
        <v>1128299</v>
      </c>
      <c r="D5077" s="90" t="n">
        <v>44360</v>
      </c>
      <c r="E5077" s="88" t="s">
        <v>34</v>
      </c>
      <c r="F5077" s="88" t="s">
        <v>92</v>
      </c>
      <c r="G5077" s="88" t="s">
        <v>81</v>
      </c>
      <c r="H5077" s="91" t="s">
        <v>48</v>
      </c>
      <c r="I5077" s="92" t="n">
        <v>55</v>
      </c>
      <c r="J5077" s="93" t="n">
        <v>525</v>
      </c>
      <c r="K5077" s="94" t="n">
        <f aca="false">I5077 * J5077</f>
        <v>28875</v>
      </c>
      <c r="L5077" s="94" t="n">
        <f aca="false">K5077 *M5077</f>
        <v>10106.25</v>
      </c>
      <c r="M5077" s="95" t="n">
        <v>0.35</v>
      </c>
      <c r="N5077" s="88" t="s">
        <v>23</v>
      </c>
      <c r="O5077" s="91" t="s">
        <v>219</v>
      </c>
      <c r="P5077" s="0" t="str">
        <f aca="false">RIGHT(H5077,LEN(H5077) - FIND(" ", H5077))</f>
        <v>Street Footwear</v>
      </c>
    </row>
    <row r="5078" customFormat="false" ht="14.25" hidden="false" customHeight="true" outlineLevel="0" collapsed="false">
      <c r="B5078" s="88" t="s">
        <v>30</v>
      </c>
      <c r="C5078" s="89" t="n">
        <v>1128299</v>
      </c>
      <c r="D5078" s="90" t="n">
        <v>44360</v>
      </c>
      <c r="E5078" s="88" t="s">
        <v>34</v>
      </c>
      <c r="F5078" s="88" t="s">
        <v>92</v>
      </c>
      <c r="G5078" s="88" t="s">
        <v>81</v>
      </c>
      <c r="H5078" s="91" t="s">
        <v>44</v>
      </c>
      <c r="I5078" s="92" t="n">
        <v>50</v>
      </c>
      <c r="J5078" s="93" t="n">
        <v>400</v>
      </c>
      <c r="K5078" s="94" t="n">
        <f aca="false">I5078 * J5078</f>
        <v>20000</v>
      </c>
      <c r="L5078" s="94" t="n">
        <f aca="false">K5078 *M5078</f>
        <v>8000</v>
      </c>
      <c r="M5078" s="95" t="n">
        <v>0.4</v>
      </c>
      <c r="N5078" s="88" t="s">
        <v>23</v>
      </c>
      <c r="O5078" s="91" t="s">
        <v>219</v>
      </c>
      <c r="P5078" s="0" t="str">
        <f aca="false">RIGHT(H5078,LEN(H5078) - FIND(" ", H5078))</f>
        <v>Athletic Footwear</v>
      </c>
    </row>
    <row r="5079" customFormat="false" ht="14.25" hidden="false" customHeight="true" outlineLevel="0" collapsed="false">
      <c r="B5079" s="88" t="s">
        <v>30</v>
      </c>
      <c r="C5079" s="89" t="n">
        <v>1128299</v>
      </c>
      <c r="D5079" s="90" t="n">
        <v>44360</v>
      </c>
      <c r="E5079" s="88" t="s">
        <v>34</v>
      </c>
      <c r="F5079" s="88" t="s">
        <v>92</v>
      </c>
      <c r="G5079" s="88" t="s">
        <v>81</v>
      </c>
      <c r="H5079" s="91" t="s">
        <v>16</v>
      </c>
      <c r="I5079" s="92" t="n">
        <v>55</v>
      </c>
      <c r="J5079" s="93" t="n">
        <v>275</v>
      </c>
      <c r="K5079" s="94" t="n">
        <f aca="false">I5079 * J5079</f>
        <v>15125</v>
      </c>
      <c r="L5079" s="94" t="n">
        <f aca="false">K5079 *M5079</f>
        <v>5293.75</v>
      </c>
      <c r="M5079" s="95" t="n">
        <v>0.35</v>
      </c>
      <c r="N5079" s="88" t="s">
        <v>23</v>
      </c>
      <c r="O5079" s="91" t="s">
        <v>218</v>
      </c>
      <c r="P5079" s="0" t="str">
        <f aca="false">RIGHT(H5079,LEN(H5079) - FIND(" ", H5079))</f>
        <v>Apparel</v>
      </c>
    </row>
    <row r="5080" customFormat="false" ht="14.25" hidden="false" customHeight="true" outlineLevel="0" collapsed="false">
      <c r="B5080" s="88" t="s">
        <v>30</v>
      </c>
      <c r="C5080" s="89" t="n">
        <v>1128299</v>
      </c>
      <c r="D5080" s="90" t="n">
        <v>44360</v>
      </c>
      <c r="E5080" s="88" t="s">
        <v>34</v>
      </c>
      <c r="F5080" s="88" t="s">
        <v>92</v>
      </c>
      <c r="G5080" s="88" t="s">
        <v>81</v>
      </c>
      <c r="H5080" s="91" t="s">
        <v>38</v>
      </c>
      <c r="I5080" s="92" t="n">
        <v>70</v>
      </c>
      <c r="J5080" s="93" t="n">
        <v>575</v>
      </c>
      <c r="K5080" s="94" t="n">
        <f aca="false">I5080 * J5080</f>
        <v>40250</v>
      </c>
      <c r="L5080" s="94" t="n">
        <f aca="false">K5080 *M5080</f>
        <v>10062.5</v>
      </c>
      <c r="M5080" s="95" t="n">
        <v>0.25</v>
      </c>
      <c r="N5080" s="88" t="s">
        <v>23</v>
      </c>
      <c r="O5080" s="91" t="s">
        <v>219</v>
      </c>
      <c r="P5080" s="0" t="str">
        <f aca="false">RIGHT(H5080,LEN(H5080) - FIND(" ", H5080))</f>
        <v>Apparel</v>
      </c>
    </row>
    <row r="5081" customFormat="false" ht="14.25" hidden="false" customHeight="true" outlineLevel="0" collapsed="false">
      <c r="B5081" s="88" t="s">
        <v>13</v>
      </c>
      <c r="C5081" s="89" t="n">
        <v>1185732</v>
      </c>
      <c r="D5081" s="90" t="n">
        <v>44360</v>
      </c>
      <c r="E5081" s="88" t="s">
        <v>29</v>
      </c>
      <c r="F5081" s="88" t="s">
        <v>98</v>
      </c>
      <c r="G5081" s="88" t="s">
        <v>101</v>
      </c>
      <c r="H5081" s="91" t="s">
        <v>24</v>
      </c>
      <c r="I5081" s="92" t="n">
        <v>46</v>
      </c>
      <c r="J5081" s="93" t="n">
        <v>60</v>
      </c>
      <c r="K5081" s="94" t="n">
        <f aca="false">I5081 * J5081</f>
        <v>2760</v>
      </c>
      <c r="L5081" s="94" t="n">
        <f aca="false">K5081 *M5081</f>
        <v>1324.8</v>
      </c>
      <c r="M5081" s="95" t="n">
        <v>0.48</v>
      </c>
      <c r="N5081" s="88" t="s">
        <v>23</v>
      </c>
      <c r="O5081" s="91" t="s">
        <v>218</v>
      </c>
      <c r="P5081" s="0" t="str">
        <f aca="false">RIGHT(H5081,LEN(H5081) - FIND(" ", H5081))</f>
        <v>Athletic Footwear</v>
      </c>
    </row>
    <row r="5082" customFormat="false" ht="14.25" hidden="false" customHeight="true" outlineLevel="0" collapsed="false">
      <c r="B5082" s="88" t="s">
        <v>13</v>
      </c>
      <c r="C5082" s="89" t="n">
        <v>1185732</v>
      </c>
      <c r="D5082" s="90" t="n">
        <v>44360</v>
      </c>
      <c r="E5082" s="88" t="s">
        <v>29</v>
      </c>
      <c r="F5082" s="88" t="s">
        <v>128</v>
      </c>
      <c r="G5082" s="88" t="s">
        <v>144</v>
      </c>
      <c r="H5082" s="91" t="s">
        <v>38</v>
      </c>
      <c r="I5082" s="92" t="n">
        <v>34</v>
      </c>
      <c r="J5082" s="93" t="n">
        <v>39</v>
      </c>
      <c r="K5082" s="94" t="n">
        <f aca="false">I5082 * J5082</f>
        <v>1326</v>
      </c>
      <c r="L5082" s="94" t="n">
        <f aca="false">K5082 *M5082</f>
        <v>822.12</v>
      </c>
      <c r="M5082" s="95" t="n">
        <v>0.62</v>
      </c>
      <c r="N5082" s="88" t="s">
        <v>23</v>
      </c>
      <c r="O5082" s="91" t="s">
        <v>219</v>
      </c>
      <c r="P5082" s="0" t="str">
        <f aca="false">RIGHT(H5082,LEN(H5082) - FIND(" ", H5082))</f>
        <v>Apparel</v>
      </c>
    </row>
    <row r="5083" customFormat="false" ht="14.25" hidden="false" customHeight="true" outlineLevel="0" collapsed="false">
      <c r="B5083" s="88" t="s">
        <v>30</v>
      </c>
      <c r="C5083" s="89" t="n">
        <v>1128299</v>
      </c>
      <c r="D5083" s="90" t="n">
        <v>44360</v>
      </c>
      <c r="E5083" s="88" t="s">
        <v>34</v>
      </c>
      <c r="F5083" s="88" t="s">
        <v>92</v>
      </c>
      <c r="G5083" s="88" t="s">
        <v>81</v>
      </c>
      <c r="H5083" s="91" t="s">
        <v>32</v>
      </c>
      <c r="I5083" s="92" t="n">
        <v>46</v>
      </c>
      <c r="J5083" s="93" t="n">
        <v>176</v>
      </c>
      <c r="K5083" s="94" t="n">
        <f aca="false">I5083 * J5083</f>
        <v>8096</v>
      </c>
      <c r="L5083" s="94" t="n">
        <f aca="false">K5083 *M5083</f>
        <v>4290.88</v>
      </c>
      <c r="M5083" s="95" t="n">
        <v>0.53</v>
      </c>
      <c r="N5083" s="88" t="s">
        <v>23</v>
      </c>
      <c r="O5083" s="91" t="s">
        <v>218</v>
      </c>
      <c r="P5083" s="0" t="str">
        <f aca="false">RIGHT(H5083,LEN(H5083) - FIND(" ", H5083))</f>
        <v>Street Footwear</v>
      </c>
    </row>
    <row r="5084" customFormat="false" ht="14.25" hidden="false" customHeight="true" outlineLevel="0" collapsed="false">
      <c r="B5084" s="88" t="s">
        <v>30</v>
      </c>
      <c r="C5084" s="89" t="n">
        <v>1128299</v>
      </c>
      <c r="D5084" s="90" t="n">
        <v>44360</v>
      </c>
      <c r="E5084" s="88" t="s">
        <v>34</v>
      </c>
      <c r="F5084" s="88" t="s">
        <v>92</v>
      </c>
      <c r="G5084" s="88" t="s">
        <v>81</v>
      </c>
      <c r="H5084" s="91" t="s">
        <v>24</v>
      </c>
      <c r="I5084" s="92" t="n">
        <v>54</v>
      </c>
      <c r="J5084" s="93" t="n">
        <v>147</v>
      </c>
      <c r="K5084" s="94" t="n">
        <f aca="false">I5084 * J5084</f>
        <v>7938</v>
      </c>
      <c r="L5084" s="94" t="n">
        <f aca="false">K5084 *M5084</f>
        <v>4048.38</v>
      </c>
      <c r="M5084" s="95" t="n">
        <v>0.51</v>
      </c>
      <c r="N5084" s="88" t="s">
        <v>23</v>
      </c>
      <c r="O5084" s="91" t="s">
        <v>218</v>
      </c>
      <c r="P5084" s="0" t="str">
        <f aca="false">RIGHT(H5084,LEN(H5084) - FIND(" ", H5084))</f>
        <v>Athletic Footwear</v>
      </c>
    </row>
    <row r="5085" customFormat="false" ht="14.25" hidden="false" customHeight="true" outlineLevel="0" collapsed="false">
      <c r="B5085" s="88" t="s">
        <v>30</v>
      </c>
      <c r="C5085" s="89" t="n">
        <v>1128299</v>
      </c>
      <c r="D5085" s="90" t="n">
        <v>44360</v>
      </c>
      <c r="E5085" s="88" t="s">
        <v>34</v>
      </c>
      <c r="F5085" s="88" t="s">
        <v>92</v>
      </c>
      <c r="G5085" s="88" t="s">
        <v>81</v>
      </c>
      <c r="H5085" s="91" t="s">
        <v>48</v>
      </c>
      <c r="I5085" s="92" t="n">
        <v>52</v>
      </c>
      <c r="J5085" s="93" t="n">
        <v>142</v>
      </c>
      <c r="K5085" s="94" t="n">
        <f aca="false">I5085 * J5085</f>
        <v>7384</v>
      </c>
      <c r="L5085" s="94" t="n">
        <f aca="false">K5085 *M5085</f>
        <v>3544.32</v>
      </c>
      <c r="M5085" s="95" t="n">
        <v>0.48</v>
      </c>
      <c r="N5085" s="88" t="s">
        <v>23</v>
      </c>
      <c r="O5085" s="91" t="s">
        <v>219</v>
      </c>
      <c r="P5085" s="0" t="str">
        <f aca="false">RIGHT(H5085,LEN(H5085) - FIND(" ", H5085))</f>
        <v>Street Footwear</v>
      </c>
    </row>
    <row r="5086" customFormat="false" ht="14.25" hidden="false" customHeight="true" outlineLevel="0" collapsed="false">
      <c r="B5086" s="88" t="s">
        <v>30</v>
      </c>
      <c r="C5086" s="89" t="n">
        <v>1128299</v>
      </c>
      <c r="D5086" s="90" t="n">
        <v>44360</v>
      </c>
      <c r="E5086" s="88" t="s">
        <v>34</v>
      </c>
      <c r="F5086" s="88" t="s">
        <v>92</v>
      </c>
      <c r="G5086" s="88" t="s">
        <v>81</v>
      </c>
      <c r="H5086" s="91" t="s">
        <v>44</v>
      </c>
      <c r="I5086" s="92" t="n">
        <v>49</v>
      </c>
      <c r="J5086" s="93" t="n">
        <v>120</v>
      </c>
      <c r="K5086" s="94" t="n">
        <f aca="false">I5086 * J5086</f>
        <v>5880</v>
      </c>
      <c r="L5086" s="94" t="n">
        <f aca="false">K5086 *M5086</f>
        <v>2998.8</v>
      </c>
      <c r="M5086" s="95" t="n">
        <v>0.51</v>
      </c>
      <c r="N5086" s="88" t="s">
        <v>23</v>
      </c>
      <c r="O5086" s="91" t="s">
        <v>219</v>
      </c>
      <c r="P5086" s="0" t="str">
        <f aca="false">RIGHT(H5086,LEN(H5086) - FIND(" ", H5086))</f>
        <v>Athletic Footwear</v>
      </c>
    </row>
    <row r="5087" customFormat="false" ht="14.25" hidden="false" customHeight="true" outlineLevel="0" collapsed="false">
      <c r="B5087" s="88" t="s">
        <v>30</v>
      </c>
      <c r="C5087" s="89" t="n">
        <v>1128299</v>
      </c>
      <c r="D5087" s="90" t="n">
        <v>44360</v>
      </c>
      <c r="E5087" s="88" t="s">
        <v>34</v>
      </c>
      <c r="F5087" s="88" t="s">
        <v>92</v>
      </c>
      <c r="G5087" s="88" t="s">
        <v>81</v>
      </c>
      <c r="H5087" s="91" t="s">
        <v>16</v>
      </c>
      <c r="I5087" s="92" t="n">
        <v>51</v>
      </c>
      <c r="J5087" s="93" t="n">
        <v>72</v>
      </c>
      <c r="K5087" s="94" t="n">
        <f aca="false">I5087 * J5087</f>
        <v>3672</v>
      </c>
      <c r="L5087" s="94" t="n">
        <f aca="false">K5087 *M5087</f>
        <v>1762.56</v>
      </c>
      <c r="M5087" s="95" t="n">
        <v>0.48</v>
      </c>
      <c r="N5087" s="88" t="s">
        <v>23</v>
      </c>
      <c r="O5087" s="91" t="s">
        <v>218</v>
      </c>
      <c r="P5087" s="0" t="str">
        <f aca="false">RIGHT(H5087,LEN(H5087) - FIND(" ", H5087))</f>
        <v>Apparel</v>
      </c>
    </row>
    <row r="5088" customFormat="false" ht="14.25" hidden="false" customHeight="true" outlineLevel="0" collapsed="false">
      <c r="B5088" s="88" t="s">
        <v>30</v>
      </c>
      <c r="C5088" s="89" t="n">
        <v>1128299</v>
      </c>
      <c r="D5088" s="90" t="n">
        <v>44360</v>
      </c>
      <c r="E5088" s="88" t="s">
        <v>34</v>
      </c>
      <c r="F5088" s="88" t="s">
        <v>92</v>
      </c>
      <c r="G5088" s="88" t="s">
        <v>81</v>
      </c>
      <c r="H5088" s="91" t="s">
        <v>38</v>
      </c>
      <c r="I5088" s="92" t="n">
        <v>67</v>
      </c>
      <c r="J5088" s="93" t="n">
        <v>150</v>
      </c>
      <c r="K5088" s="94" t="n">
        <f aca="false">I5088 * J5088</f>
        <v>10050</v>
      </c>
      <c r="L5088" s="94" t="n">
        <f aca="false">K5088 *M5088</f>
        <v>3517.5</v>
      </c>
      <c r="M5088" s="95" t="n">
        <v>0.35</v>
      </c>
      <c r="N5088" s="88" t="s">
        <v>23</v>
      </c>
      <c r="O5088" s="91" t="s">
        <v>219</v>
      </c>
      <c r="P5088" s="0" t="str">
        <f aca="false">RIGHT(H5088,LEN(H5088) - FIND(" ", H5088))</f>
        <v>Apparel</v>
      </c>
    </row>
    <row r="5089" customFormat="false" ht="14.25" hidden="false" customHeight="true" outlineLevel="0" collapsed="false">
      <c r="B5089" s="88" t="s">
        <v>30</v>
      </c>
      <c r="C5089" s="89" t="n">
        <v>1128299</v>
      </c>
      <c r="D5089" s="90" t="n">
        <v>44360</v>
      </c>
      <c r="E5089" s="88" t="s">
        <v>34</v>
      </c>
      <c r="F5089" s="88" t="s">
        <v>92</v>
      </c>
      <c r="G5089" s="88" t="s">
        <v>81</v>
      </c>
      <c r="H5089" s="91" t="s">
        <v>32</v>
      </c>
      <c r="I5089" s="92" t="n">
        <v>35</v>
      </c>
      <c r="J5089" s="93" t="n">
        <v>203</v>
      </c>
      <c r="K5089" s="94" t="n">
        <f aca="false">I5089 * J5089</f>
        <v>7105</v>
      </c>
      <c r="L5089" s="94" t="n">
        <f aca="false">K5089 *M5089</f>
        <v>3055.15</v>
      </c>
      <c r="M5089" s="95" t="n">
        <v>0.43</v>
      </c>
      <c r="N5089" s="88" t="s">
        <v>31</v>
      </c>
      <c r="O5089" s="91" t="s">
        <v>218</v>
      </c>
      <c r="P5089" s="0" t="str">
        <f aca="false">RIGHT(H5089,LEN(H5089) - FIND(" ", H5089))</f>
        <v>Street Footwear</v>
      </c>
    </row>
    <row r="5090" customFormat="false" ht="14.25" hidden="false" customHeight="true" outlineLevel="0" collapsed="false">
      <c r="B5090" s="88" t="s">
        <v>30</v>
      </c>
      <c r="C5090" s="89" t="n">
        <v>1128299</v>
      </c>
      <c r="D5090" s="90" t="n">
        <v>44360</v>
      </c>
      <c r="E5090" s="88" t="s">
        <v>34</v>
      </c>
      <c r="F5090" s="88" t="s">
        <v>92</v>
      </c>
      <c r="G5090" s="88" t="s">
        <v>81</v>
      </c>
      <c r="H5090" s="91" t="s">
        <v>24</v>
      </c>
      <c r="I5090" s="92" t="n">
        <v>41</v>
      </c>
      <c r="J5090" s="93" t="n">
        <v>163</v>
      </c>
      <c r="K5090" s="94" t="n">
        <f aca="false">I5090 * J5090</f>
        <v>6683</v>
      </c>
      <c r="L5090" s="94" t="n">
        <f aca="false">K5090 *M5090</f>
        <v>2940.52</v>
      </c>
      <c r="M5090" s="95" t="n">
        <v>0.44</v>
      </c>
      <c r="N5090" s="88" t="s">
        <v>31</v>
      </c>
      <c r="O5090" s="91" t="s">
        <v>218</v>
      </c>
      <c r="P5090" s="0" t="str">
        <f aca="false">RIGHT(H5090,LEN(H5090) - FIND(" ", H5090))</f>
        <v>Athletic Footwear</v>
      </c>
    </row>
    <row r="5091" customFormat="false" ht="14.25" hidden="false" customHeight="true" outlineLevel="0" collapsed="false">
      <c r="B5091" s="88" t="s">
        <v>30</v>
      </c>
      <c r="C5091" s="89" t="n">
        <v>1128299</v>
      </c>
      <c r="D5091" s="90" t="n">
        <v>44360</v>
      </c>
      <c r="E5091" s="88" t="s">
        <v>34</v>
      </c>
      <c r="F5091" s="88" t="s">
        <v>92</v>
      </c>
      <c r="G5091" s="88" t="s">
        <v>81</v>
      </c>
      <c r="H5091" s="91" t="s">
        <v>48</v>
      </c>
      <c r="I5091" s="92" t="n">
        <v>39</v>
      </c>
      <c r="J5091" s="93" t="n">
        <v>158</v>
      </c>
      <c r="K5091" s="94" t="n">
        <f aca="false">I5091 * J5091</f>
        <v>6162</v>
      </c>
      <c r="L5091" s="94" t="n">
        <f aca="false">K5091 *M5091</f>
        <v>2341.56</v>
      </c>
      <c r="M5091" s="95" t="n">
        <v>0.38</v>
      </c>
      <c r="N5091" s="88" t="s">
        <v>31</v>
      </c>
      <c r="O5091" s="91" t="s">
        <v>219</v>
      </c>
      <c r="P5091" s="0" t="str">
        <f aca="false">RIGHT(H5091,LEN(H5091) - FIND(" ", H5091))</f>
        <v>Street Footwear</v>
      </c>
    </row>
    <row r="5092" customFormat="false" ht="14.25" hidden="false" customHeight="true" outlineLevel="0" collapsed="false">
      <c r="B5092" s="88" t="s">
        <v>30</v>
      </c>
      <c r="C5092" s="89" t="n">
        <v>1128299</v>
      </c>
      <c r="D5092" s="90" t="n">
        <v>44360</v>
      </c>
      <c r="E5092" s="88" t="s">
        <v>34</v>
      </c>
      <c r="F5092" s="88" t="s">
        <v>92</v>
      </c>
      <c r="G5092" s="88" t="s">
        <v>81</v>
      </c>
      <c r="H5092" s="91" t="s">
        <v>44</v>
      </c>
      <c r="I5092" s="92" t="n">
        <v>33</v>
      </c>
      <c r="J5092" s="93" t="n">
        <v>132</v>
      </c>
      <c r="K5092" s="94" t="n">
        <f aca="false">I5092 * J5092</f>
        <v>4356</v>
      </c>
      <c r="L5092" s="94" t="n">
        <f aca="false">K5092 *M5092</f>
        <v>1873.08</v>
      </c>
      <c r="M5092" s="95" t="n">
        <v>0.43</v>
      </c>
      <c r="N5092" s="88" t="s">
        <v>31</v>
      </c>
      <c r="O5092" s="91" t="s">
        <v>219</v>
      </c>
      <c r="P5092" s="0" t="str">
        <f aca="false">RIGHT(H5092,LEN(H5092) - FIND(" ", H5092))</f>
        <v>Athletic Footwear</v>
      </c>
    </row>
    <row r="5093" customFormat="false" ht="14.25" hidden="false" customHeight="true" outlineLevel="0" collapsed="false">
      <c r="B5093" s="88" t="s">
        <v>30</v>
      </c>
      <c r="C5093" s="89" t="n">
        <v>1128299</v>
      </c>
      <c r="D5093" s="90" t="n">
        <v>44360</v>
      </c>
      <c r="E5093" s="88" t="s">
        <v>34</v>
      </c>
      <c r="F5093" s="88" t="s">
        <v>92</v>
      </c>
      <c r="G5093" s="88" t="s">
        <v>81</v>
      </c>
      <c r="H5093" s="91" t="s">
        <v>16</v>
      </c>
      <c r="I5093" s="92" t="n">
        <v>42</v>
      </c>
      <c r="J5093" s="93" t="n">
        <v>94</v>
      </c>
      <c r="K5093" s="94" t="n">
        <f aca="false">I5093 * J5093</f>
        <v>3948</v>
      </c>
      <c r="L5093" s="94" t="n">
        <f aca="false">K5093 *M5093</f>
        <v>1539.72</v>
      </c>
      <c r="M5093" s="95" t="n">
        <v>0.39</v>
      </c>
      <c r="N5093" s="88" t="s">
        <v>31</v>
      </c>
      <c r="O5093" s="91" t="s">
        <v>218</v>
      </c>
      <c r="P5093" s="0" t="str">
        <f aca="false">RIGHT(H5093,LEN(H5093) - FIND(" ", H5093))</f>
        <v>Apparel</v>
      </c>
    </row>
    <row r="5094" customFormat="false" ht="14.25" hidden="false" customHeight="true" outlineLevel="0" collapsed="false">
      <c r="B5094" s="88" t="s">
        <v>30</v>
      </c>
      <c r="C5094" s="89" t="n">
        <v>1128299</v>
      </c>
      <c r="D5094" s="90" t="n">
        <v>44360</v>
      </c>
      <c r="E5094" s="88" t="s">
        <v>34</v>
      </c>
      <c r="F5094" s="88" t="s">
        <v>92</v>
      </c>
      <c r="G5094" s="88" t="s">
        <v>81</v>
      </c>
      <c r="H5094" s="91" t="s">
        <v>38</v>
      </c>
      <c r="I5094" s="92" t="n">
        <v>53</v>
      </c>
      <c r="J5094" s="93" t="n">
        <v>190</v>
      </c>
      <c r="K5094" s="94" t="n">
        <f aca="false">I5094 * J5094</f>
        <v>10070</v>
      </c>
      <c r="L5094" s="94" t="n">
        <f aca="false">K5094 *M5094</f>
        <v>3222.4</v>
      </c>
      <c r="M5094" s="95" t="n">
        <v>0.32</v>
      </c>
      <c r="N5094" s="88" t="s">
        <v>31</v>
      </c>
      <c r="O5094" s="91" t="s">
        <v>219</v>
      </c>
      <c r="P5094" s="0" t="str">
        <f aca="false">RIGHT(H5094,LEN(H5094) - FIND(" ", H5094))</f>
        <v>Apparel</v>
      </c>
    </row>
    <row r="5095" customFormat="false" ht="14.25" hidden="false" customHeight="true" outlineLevel="0" collapsed="false">
      <c r="B5095" s="88" t="s">
        <v>13</v>
      </c>
      <c r="C5095" s="89" t="n">
        <v>1185732</v>
      </c>
      <c r="D5095" s="90" t="n">
        <v>44361</v>
      </c>
      <c r="E5095" s="88" t="s">
        <v>29</v>
      </c>
      <c r="F5095" s="88" t="s">
        <v>98</v>
      </c>
      <c r="G5095" s="88" t="s">
        <v>101</v>
      </c>
      <c r="H5095" s="91" t="s">
        <v>48</v>
      </c>
      <c r="I5095" s="92" t="n">
        <v>40</v>
      </c>
      <c r="J5095" s="93" t="n">
        <v>225</v>
      </c>
      <c r="K5095" s="94" t="n">
        <f aca="false">I5095 * J5095</f>
        <v>9000</v>
      </c>
      <c r="L5095" s="94" t="n">
        <f aca="false">K5095 *M5095</f>
        <v>3150</v>
      </c>
      <c r="M5095" s="95" t="n">
        <v>0.35</v>
      </c>
      <c r="N5095" s="88" t="s">
        <v>31</v>
      </c>
      <c r="O5095" s="91" t="s">
        <v>219</v>
      </c>
      <c r="P5095" s="0" t="str">
        <f aca="false">RIGHT(H5095,LEN(H5095) - FIND(" ", H5095))</f>
        <v>Street Footwear</v>
      </c>
    </row>
    <row r="5096" customFormat="false" ht="14.25" hidden="false" customHeight="true" outlineLevel="0" collapsed="false">
      <c r="B5096" s="88" t="s">
        <v>13</v>
      </c>
      <c r="C5096" s="89" t="n">
        <v>1185732</v>
      </c>
      <c r="D5096" s="90" t="n">
        <v>44361</v>
      </c>
      <c r="E5096" s="88" t="s">
        <v>29</v>
      </c>
      <c r="F5096" s="88" t="s">
        <v>128</v>
      </c>
      <c r="G5096" s="88" t="s">
        <v>144</v>
      </c>
      <c r="H5096" s="91" t="s">
        <v>32</v>
      </c>
      <c r="I5096" s="92" t="n">
        <v>45</v>
      </c>
      <c r="J5096" s="93" t="n">
        <v>420</v>
      </c>
      <c r="K5096" s="94" t="n">
        <f aca="false">I5096 * J5096</f>
        <v>18900</v>
      </c>
      <c r="L5096" s="94" t="n">
        <f aca="false">K5096 *M5096</f>
        <v>7560</v>
      </c>
      <c r="M5096" s="95" t="n">
        <v>0.4</v>
      </c>
      <c r="N5096" s="88" t="s">
        <v>31</v>
      </c>
      <c r="O5096" s="91" t="s">
        <v>218</v>
      </c>
      <c r="P5096" s="0" t="str">
        <f aca="false">RIGHT(H5096,LEN(H5096) - FIND(" ", H5096))</f>
        <v>Street Footwear</v>
      </c>
    </row>
    <row r="5097" customFormat="false" ht="14.25" hidden="false" customHeight="true" outlineLevel="0" collapsed="false">
      <c r="B5097" s="88" t="s">
        <v>22</v>
      </c>
      <c r="C5097" s="89" t="n">
        <v>1197831</v>
      </c>
      <c r="D5097" s="90" t="n">
        <v>44361</v>
      </c>
      <c r="E5097" s="88" t="s">
        <v>29</v>
      </c>
      <c r="F5097" s="88" t="s">
        <v>105</v>
      </c>
      <c r="G5097" s="88" t="s">
        <v>160</v>
      </c>
      <c r="H5097" s="91" t="s">
        <v>32</v>
      </c>
      <c r="I5097" s="92" t="n">
        <v>40</v>
      </c>
      <c r="J5097" s="93" t="n">
        <v>575</v>
      </c>
      <c r="K5097" s="94" t="n">
        <f aca="false">I5097 * J5097</f>
        <v>23000</v>
      </c>
      <c r="L5097" s="94" t="n">
        <f aca="false">K5097 *M5097</f>
        <v>8050</v>
      </c>
      <c r="M5097" s="95" t="n">
        <v>0.35</v>
      </c>
      <c r="N5097" s="88" t="s">
        <v>23</v>
      </c>
      <c r="O5097" s="91" t="s">
        <v>218</v>
      </c>
      <c r="P5097" s="0" t="str">
        <f aca="false">RIGHT(H5097,LEN(H5097) - FIND(" ", H5097))</f>
        <v>Street Footwear</v>
      </c>
    </row>
    <row r="5098" customFormat="false" ht="14.25" hidden="false" customHeight="true" outlineLevel="0" collapsed="false">
      <c r="B5098" s="88" t="s">
        <v>22</v>
      </c>
      <c r="C5098" s="89" t="n">
        <v>1197831</v>
      </c>
      <c r="D5098" s="90" t="n">
        <v>44361</v>
      </c>
      <c r="E5098" s="88" t="s">
        <v>29</v>
      </c>
      <c r="F5098" s="88" t="s">
        <v>105</v>
      </c>
      <c r="G5098" s="88" t="s">
        <v>160</v>
      </c>
      <c r="H5098" s="91" t="s">
        <v>24</v>
      </c>
      <c r="I5098" s="92" t="n">
        <v>35</v>
      </c>
      <c r="J5098" s="93" t="n">
        <v>325</v>
      </c>
      <c r="K5098" s="94" t="n">
        <f aca="false">I5098 * J5098</f>
        <v>11375</v>
      </c>
      <c r="L5098" s="94" t="n">
        <f aca="false">K5098 *M5098</f>
        <v>3981.25</v>
      </c>
      <c r="M5098" s="95" t="n">
        <v>0.35</v>
      </c>
      <c r="N5098" s="88" t="s">
        <v>23</v>
      </c>
      <c r="O5098" s="91" t="s">
        <v>218</v>
      </c>
      <c r="P5098" s="0" t="str">
        <f aca="false">RIGHT(H5098,LEN(H5098) - FIND(" ", H5098))</f>
        <v>Athletic Footwear</v>
      </c>
    </row>
    <row r="5099" customFormat="false" ht="14.25" hidden="false" customHeight="true" outlineLevel="0" collapsed="false">
      <c r="B5099" s="88" t="s">
        <v>22</v>
      </c>
      <c r="C5099" s="89" t="n">
        <v>1197831</v>
      </c>
      <c r="D5099" s="90" t="n">
        <v>44361</v>
      </c>
      <c r="E5099" s="88" t="s">
        <v>29</v>
      </c>
      <c r="F5099" s="88" t="s">
        <v>105</v>
      </c>
      <c r="G5099" s="88" t="s">
        <v>160</v>
      </c>
      <c r="H5099" s="91" t="s">
        <v>48</v>
      </c>
      <c r="I5099" s="92" t="n">
        <v>40</v>
      </c>
      <c r="J5099" s="93" t="n">
        <v>300</v>
      </c>
      <c r="K5099" s="94" t="n">
        <f aca="false">I5099 * J5099</f>
        <v>12000</v>
      </c>
      <c r="L5099" s="94" t="n">
        <f aca="false">K5099 *M5099</f>
        <v>4200</v>
      </c>
      <c r="M5099" s="95" t="n">
        <v>0.35</v>
      </c>
      <c r="N5099" s="88" t="s">
        <v>23</v>
      </c>
      <c r="O5099" s="91" t="s">
        <v>219</v>
      </c>
      <c r="P5099" s="0" t="str">
        <f aca="false">RIGHT(H5099,LEN(H5099) - FIND(" ", H5099))</f>
        <v>Street Footwear</v>
      </c>
    </row>
    <row r="5100" customFormat="false" ht="14.25" hidden="false" customHeight="true" outlineLevel="0" collapsed="false">
      <c r="B5100" s="88" t="s">
        <v>22</v>
      </c>
      <c r="C5100" s="89" t="n">
        <v>1197831</v>
      </c>
      <c r="D5100" s="90" t="n">
        <v>44361</v>
      </c>
      <c r="E5100" s="88" t="s">
        <v>29</v>
      </c>
      <c r="F5100" s="88" t="s">
        <v>105</v>
      </c>
      <c r="G5100" s="88" t="s">
        <v>160</v>
      </c>
      <c r="H5100" s="91" t="s">
        <v>44</v>
      </c>
      <c r="I5100" s="92" t="n">
        <v>40</v>
      </c>
      <c r="J5100" s="93" t="n">
        <v>275</v>
      </c>
      <c r="K5100" s="94" t="n">
        <f aca="false">I5100 * J5100</f>
        <v>11000</v>
      </c>
      <c r="L5100" s="94" t="n">
        <f aca="false">K5100 *M5100</f>
        <v>3850</v>
      </c>
      <c r="M5100" s="95" t="n">
        <v>0.35</v>
      </c>
      <c r="N5100" s="88" t="s">
        <v>23</v>
      </c>
      <c r="O5100" s="91" t="s">
        <v>219</v>
      </c>
      <c r="P5100" s="0" t="str">
        <f aca="false">RIGHT(H5100,LEN(H5100) - FIND(" ", H5100))</f>
        <v>Athletic Footwear</v>
      </c>
    </row>
    <row r="5101" customFormat="false" ht="14.25" hidden="false" customHeight="true" outlineLevel="0" collapsed="false">
      <c r="B5101" s="88" t="s">
        <v>22</v>
      </c>
      <c r="C5101" s="89" t="n">
        <v>1197831</v>
      </c>
      <c r="D5101" s="90" t="n">
        <v>44361</v>
      </c>
      <c r="E5101" s="88" t="s">
        <v>29</v>
      </c>
      <c r="F5101" s="88" t="s">
        <v>105</v>
      </c>
      <c r="G5101" s="88" t="s">
        <v>160</v>
      </c>
      <c r="H5101" s="91" t="s">
        <v>16</v>
      </c>
      <c r="I5101" s="92" t="n">
        <v>55</v>
      </c>
      <c r="J5101" s="93" t="n">
        <v>275</v>
      </c>
      <c r="K5101" s="94" t="n">
        <f aca="false">I5101 * J5101</f>
        <v>15125</v>
      </c>
      <c r="L5101" s="94" t="n">
        <f aca="false">K5101 *M5101</f>
        <v>5293.75</v>
      </c>
      <c r="M5101" s="95" t="n">
        <v>0.35</v>
      </c>
      <c r="N5101" s="88" t="s">
        <v>23</v>
      </c>
      <c r="O5101" s="91" t="s">
        <v>218</v>
      </c>
      <c r="P5101" s="0" t="str">
        <f aca="false">RIGHT(H5101,LEN(H5101) - FIND(" ", H5101))</f>
        <v>Apparel</v>
      </c>
    </row>
    <row r="5102" customFormat="false" ht="14.25" hidden="false" customHeight="true" outlineLevel="0" collapsed="false">
      <c r="B5102" s="88" t="s">
        <v>22</v>
      </c>
      <c r="C5102" s="89" t="n">
        <v>1197831</v>
      </c>
      <c r="D5102" s="90" t="n">
        <v>44361</v>
      </c>
      <c r="E5102" s="88" t="s">
        <v>29</v>
      </c>
      <c r="F5102" s="88" t="s">
        <v>105</v>
      </c>
      <c r="G5102" s="88" t="s">
        <v>160</v>
      </c>
      <c r="H5102" s="91" t="s">
        <v>38</v>
      </c>
      <c r="I5102" s="92" t="n">
        <v>60</v>
      </c>
      <c r="J5102" s="93" t="n">
        <v>450</v>
      </c>
      <c r="K5102" s="94" t="n">
        <f aca="false">I5102 * J5102</f>
        <v>27000</v>
      </c>
      <c r="L5102" s="94" t="n">
        <f aca="false">K5102 *M5102</f>
        <v>9450</v>
      </c>
      <c r="M5102" s="95" t="n">
        <v>0.35</v>
      </c>
      <c r="N5102" s="88" t="s">
        <v>23</v>
      </c>
      <c r="O5102" s="91" t="s">
        <v>219</v>
      </c>
      <c r="P5102" s="0" t="str">
        <f aca="false">RIGHT(H5102,LEN(H5102) - FIND(" ", H5102))</f>
        <v>Apparel</v>
      </c>
    </row>
    <row r="5103" customFormat="false" ht="14.25" hidden="false" customHeight="true" outlineLevel="0" collapsed="false">
      <c r="B5103" s="88" t="s">
        <v>13</v>
      </c>
      <c r="C5103" s="89" t="n">
        <v>1185732</v>
      </c>
      <c r="D5103" s="90" t="n">
        <v>44361</v>
      </c>
      <c r="E5103" s="88" t="s">
        <v>29</v>
      </c>
      <c r="F5103" s="88" t="s">
        <v>98</v>
      </c>
      <c r="G5103" s="88" t="s">
        <v>101</v>
      </c>
      <c r="H5103" s="91" t="s">
        <v>48</v>
      </c>
      <c r="I5103" s="92" t="n">
        <v>37</v>
      </c>
      <c r="J5103" s="93" t="n">
        <v>68</v>
      </c>
      <c r="K5103" s="94" t="n">
        <f aca="false">I5103 * J5103</f>
        <v>2516</v>
      </c>
      <c r="L5103" s="94" t="n">
        <f aca="false">K5103 *M5103</f>
        <v>1132.2</v>
      </c>
      <c r="M5103" s="95" t="n">
        <v>0.45</v>
      </c>
      <c r="N5103" s="88" t="s">
        <v>23</v>
      </c>
      <c r="O5103" s="91" t="s">
        <v>219</v>
      </c>
      <c r="P5103" s="0" t="str">
        <f aca="false">RIGHT(H5103,LEN(H5103) - FIND(" ", H5103))</f>
        <v>Street Footwear</v>
      </c>
    </row>
    <row r="5104" customFormat="false" ht="14.25" hidden="false" customHeight="true" outlineLevel="0" collapsed="false">
      <c r="B5104" s="88" t="s">
        <v>13</v>
      </c>
      <c r="C5104" s="89" t="n">
        <v>1185732</v>
      </c>
      <c r="D5104" s="90" t="n">
        <v>44361</v>
      </c>
      <c r="E5104" s="88" t="s">
        <v>29</v>
      </c>
      <c r="F5104" s="88" t="s">
        <v>128</v>
      </c>
      <c r="G5104" s="88" t="s">
        <v>144</v>
      </c>
      <c r="H5104" s="91" t="s">
        <v>32</v>
      </c>
      <c r="I5104" s="92" t="n">
        <v>44</v>
      </c>
      <c r="J5104" s="93" t="n">
        <v>118</v>
      </c>
      <c r="K5104" s="94" t="n">
        <f aca="false">I5104 * J5104</f>
        <v>5192</v>
      </c>
      <c r="L5104" s="94" t="n">
        <f aca="false">K5104 *M5104</f>
        <v>2803.68</v>
      </c>
      <c r="M5104" s="95" t="n">
        <v>0.54</v>
      </c>
      <c r="N5104" s="88" t="s">
        <v>23</v>
      </c>
      <c r="O5104" s="91" t="s">
        <v>218</v>
      </c>
      <c r="P5104" s="0" t="str">
        <f aca="false">RIGHT(H5104,LEN(H5104) - FIND(" ", H5104))</f>
        <v>Street Footwear</v>
      </c>
    </row>
    <row r="5105" customFormat="false" ht="14.25" hidden="false" customHeight="true" outlineLevel="0" collapsed="false">
      <c r="B5105" s="88" t="s">
        <v>22</v>
      </c>
      <c r="C5105" s="89" t="n">
        <v>1197831</v>
      </c>
      <c r="D5105" s="90" t="n">
        <v>44361</v>
      </c>
      <c r="E5105" s="88" t="s">
        <v>29</v>
      </c>
      <c r="F5105" s="88" t="s">
        <v>105</v>
      </c>
      <c r="G5105" s="88" t="s">
        <v>160</v>
      </c>
      <c r="H5105" s="91" t="s">
        <v>32</v>
      </c>
      <c r="I5105" s="92" t="n">
        <v>37</v>
      </c>
      <c r="J5105" s="93" t="n">
        <v>144</v>
      </c>
      <c r="K5105" s="94" t="n">
        <f aca="false">I5105 * J5105</f>
        <v>5328</v>
      </c>
      <c r="L5105" s="94" t="n">
        <f aca="false">K5105 *M5105</f>
        <v>2664</v>
      </c>
      <c r="M5105" s="95" t="n">
        <v>0.5</v>
      </c>
      <c r="N5105" s="88" t="s">
        <v>23</v>
      </c>
      <c r="O5105" s="91" t="s">
        <v>218</v>
      </c>
      <c r="P5105" s="0" t="str">
        <f aca="false">RIGHT(H5105,LEN(H5105) - FIND(" ", H5105))</f>
        <v>Street Footwear</v>
      </c>
    </row>
    <row r="5106" customFormat="false" ht="14.25" hidden="false" customHeight="true" outlineLevel="0" collapsed="false">
      <c r="B5106" s="88" t="s">
        <v>22</v>
      </c>
      <c r="C5106" s="89" t="n">
        <v>1197831</v>
      </c>
      <c r="D5106" s="90" t="n">
        <v>44361</v>
      </c>
      <c r="E5106" s="88" t="s">
        <v>29</v>
      </c>
      <c r="F5106" s="88" t="s">
        <v>105</v>
      </c>
      <c r="G5106" s="88" t="s">
        <v>160</v>
      </c>
      <c r="H5106" s="91" t="s">
        <v>24</v>
      </c>
      <c r="I5106" s="92" t="n">
        <v>32</v>
      </c>
      <c r="J5106" s="93" t="n">
        <v>94</v>
      </c>
      <c r="K5106" s="94" t="n">
        <f aca="false">I5106 * J5106</f>
        <v>3008</v>
      </c>
      <c r="L5106" s="94" t="n">
        <f aca="false">K5106 *M5106</f>
        <v>1443.84</v>
      </c>
      <c r="M5106" s="95" t="n">
        <v>0.48</v>
      </c>
      <c r="N5106" s="88" t="s">
        <v>23</v>
      </c>
      <c r="O5106" s="91" t="s">
        <v>218</v>
      </c>
      <c r="P5106" s="0" t="str">
        <f aca="false">RIGHT(H5106,LEN(H5106) - FIND(" ", H5106))</f>
        <v>Athletic Footwear</v>
      </c>
    </row>
    <row r="5107" customFormat="false" ht="14.25" hidden="false" customHeight="true" outlineLevel="0" collapsed="false">
      <c r="B5107" s="88" t="s">
        <v>22</v>
      </c>
      <c r="C5107" s="89" t="n">
        <v>1197831</v>
      </c>
      <c r="D5107" s="90" t="n">
        <v>44361</v>
      </c>
      <c r="E5107" s="88" t="s">
        <v>29</v>
      </c>
      <c r="F5107" s="88" t="s">
        <v>105</v>
      </c>
      <c r="G5107" s="88" t="s">
        <v>160</v>
      </c>
      <c r="H5107" s="91" t="s">
        <v>48</v>
      </c>
      <c r="I5107" s="92" t="n">
        <v>37</v>
      </c>
      <c r="J5107" s="93" t="n">
        <v>81</v>
      </c>
      <c r="K5107" s="94" t="n">
        <f aca="false">I5107 * J5107</f>
        <v>2997</v>
      </c>
      <c r="L5107" s="94" t="n">
        <f aca="false">K5107 *M5107</f>
        <v>1378.62</v>
      </c>
      <c r="M5107" s="95" t="n">
        <v>0.46</v>
      </c>
      <c r="N5107" s="88" t="s">
        <v>23</v>
      </c>
      <c r="O5107" s="91" t="s">
        <v>219</v>
      </c>
      <c r="P5107" s="0" t="str">
        <f aca="false">RIGHT(H5107,LEN(H5107) - FIND(" ", H5107))</f>
        <v>Street Footwear</v>
      </c>
    </row>
    <row r="5108" customFormat="false" ht="14.25" hidden="false" customHeight="true" outlineLevel="0" collapsed="false">
      <c r="B5108" s="88" t="s">
        <v>22</v>
      </c>
      <c r="C5108" s="89" t="n">
        <v>1197831</v>
      </c>
      <c r="D5108" s="90" t="n">
        <v>44361</v>
      </c>
      <c r="E5108" s="88" t="s">
        <v>29</v>
      </c>
      <c r="F5108" s="88" t="s">
        <v>105</v>
      </c>
      <c r="G5108" s="88" t="s">
        <v>160</v>
      </c>
      <c r="H5108" s="91" t="s">
        <v>44</v>
      </c>
      <c r="I5108" s="92" t="n">
        <v>38</v>
      </c>
      <c r="J5108" s="93" t="n">
        <v>80</v>
      </c>
      <c r="K5108" s="94" t="n">
        <f aca="false">I5108 * J5108</f>
        <v>3040</v>
      </c>
      <c r="L5108" s="94" t="n">
        <f aca="false">K5108 *M5108</f>
        <v>1368</v>
      </c>
      <c r="M5108" s="95" t="n">
        <v>0.45</v>
      </c>
      <c r="N5108" s="88" t="s">
        <v>23</v>
      </c>
      <c r="O5108" s="91" t="s">
        <v>219</v>
      </c>
      <c r="P5108" s="0" t="str">
        <f aca="false">RIGHT(H5108,LEN(H5108) - FIND(" ", H5108))</f>
        <v>Athletic Footwear</v>
      </c>
    </row>
    <row r="5109" customFormat="false" ht="14.25" hidden="false" customHeight="true" outlineLevel="0" collapsed="false">
      <c r="B5109" s="88" t="s">
        <v>22</v>
      </c>
      <c r="C5109" s="89" t="n">
        <v>1197831</v>
      </c>
      <c r="D5109" s="90" t="n">
        <v>44361</v>
      </c>
      <c r="E5109" s="88" t="s">
        <v>29</v>
      </c>
      <c r="F5109" s="88" t="s">
        <v>105</v>
      </c>
      <c r="G5109" s="88" t="s">
        <v>160</v>
      </c>
      <c r="H5109" s="91" t="s">
        <v>16</v>
      </c>
      <c r="I5109" s="92" t="n">
        <v>54</v>
      </c>
      <c r="J5109" s="93" t="n">
        <v>83</v>
      </c>
      <c r="K5109" s="94" t="n">
        <f aca="false">I5109 * J5109</f>
        <v>4482</v>
      </c>
      <c r="L5109" s="94" t="n">
        <f aca="false">K5109 *M5109</f>
        <v>2151.36</v>
      </c>
      <c r="M5109" s="95" t="n">
        <v>0.48</v>
      </c>
      <c r="N5109" s="88" t="s">
        <v>23</v>
      </c>
      <c r="O5109" s="91" t="s">
        <v>218</v>
      </c>
      <c r="P5109" s="0" t="str">
        <f aca="false">RIGHT(H5109,LEN(H5109) - FIND(" ", H5109))</f>
        <v>Apparel</v>
      </c>
    </row>
    <row r="5110" customFormat="false" ht="14.25" hidden="false" customHeight="true" outlineLevel="0" collapsed="false">
      <c r="B5110" s="88" t="s">
        <v>22</v>
      </c>
      <c r="C5110" s="89" t="n">
        <v>1197831</v>
      </c>
      <c r="D5110" s="90" t="n">
        <v>44361</v>
      </c>
      <c r="E5110" s="88" t="s">
        <v>29</v>
      </c>
      <c r="F5110" s="88" t="s">
        <v>105</v>
      </c>
      <c r="G5110" s="88" t="s">
        <v>160</v>
      </c>
      <c r="H5110" s="91" t="s">
        <v>38</v>
      </c>
      <c r="I5110" s="92" t="n">
        <v>58</v>
      </c>
      <c r="J5110" s="93" t="n">
        <v>117</v>
      </c>
      <c r="K5110" s="94" t="n">
        <f aca="false">I5110 * J5110</f>
        <v>6786</v>
      </c>
      <c r="L5110" s="94" t="n">
        <f aca="false">K5110 *M5110</f>
        <v>3325.14</v>
      </c>
      <c r="M5110" s="95" t="n">
        <v>0.49</v>
      </c>
      <c r="N5110" s="88" t="s">
        <v>23</v>
      </c>
      <c r="O5110" s="91" t="s">
        <v>219</v>
      </c>
      <c r="P5110" s="0" t="str">
        <f aca="false">RIGHT(H5110,LEN(H5110) - FIND(" ", H5110))</f>
        <v>Apparel</v>
      </c>
    </row>
    <row r="5111" customFormat="false" ht="14.25" hidden="false" customHeight="true" outlineLevel="0" collapsed="false">
      <c r="B5111" s="88" t="s">
        <v>13</v>
      </c>
      <c r="C5111" s="89" t="n">
        <v>1185732</v>
      </c>
      <c r="D5111" s="90" t="n">
        <v>44362</v>
      </c>
      <c r="E5111" s="88" t="s">
        <v>29</v>
      </c>
      <c r="F5111" s="88" t="s">
        <v>98</v>
      </c>
      <c r="G5111" s="88" t="s">
        <v>101</v>
      </c>
      <c r="H5111" s="91" t="s">
        <v>44</v>
      </c>
      <c r="I5111" s="92" t="n">
        <v>45</v>
      </c>
      <c r="J5111" s="93" t="n">
        <v>75</v>
      </c>
      <c r="K5111" s="94" t="n">
        <f aca="false">I5111 * J5111</f>
        <v>3375</v>
      </c>
      <c r="L5111" s="94" t="n">
        <f aca="false">K5111 *M5111</f>
        <v>1350</v>
      </c>
      <c r="M5111" s="95" t="n">
        <v>0.4</v>
      </c>
      <c r="N5111" s="88" t="s">
        <v>31</v>
      </c>
      <c r="O5111" s="91" t="s">
        <v>219</v>
      </c>
      <c r="P5111" s="0" t="str">
        <f aca="false">RIGHT(H5111,LEN(H5111) - FIND(" ", H5111))</f>
        <v>Athletic Footwear</v>
      </c>
    </row>
    <row r="5112" customFormat="false" ht="14.25" hidden="false" customHeight="true" outlineLevel="0" collapsed="false">
      <c r="B5112" s="88" t="s">
        <v>13</v>
      </c>
      <c r="C5112" s="89" t="n">
        <v>1185732</v>
      </c>
      <c r="D5112" s="90" t="n">
        <v>44362</v>
      </c>
      <c r="E5112" s="88" t="s">
        <v>29</v>
      </c>
      <c r="F5112" s="88" t="s">
        <v>128</v>
      </c>
      <c r="G5112" s="88" t="s">
        <v>144</v>
      </c>
      <c r="H5112" s="91" t="s">
        <v>24</v>
      </c>
      <c r="I5112" s="92" t="n">
        <v>40</v>
      </c>
      <c r="J5112" s="93" t="n">
        <v>125</v>
      </c>
      <c r="K5112" s="94" t="n">
        <f aca="false">I5112 * J5112</f>
        <v>5000</v>
      </c>
      <c r="L5112" s="94" t="n">
        <f aca="false">K5112 *M5112</f>
        <v>1750</v>
      </c>
      <c r="M5112" s="95" t="n">
        <v>0.35</v>
      </c>
      <c r="N5112" s="88" t="s">
        <v>31</v>
      </c>
      <c r="O5112" s="91" t="s">
        <v>218</v>
      </c>
      <c r="P5112" s="0" t="str">
        <f aca="false">RIGHT(H5112,LEN(H5112) - FIND(" ", H5112))</f>
        <v>Athletic Footwear</v>
      </c>
    </row>
    <row r="5113" customFormat="false" ht="14.25" hidden="false" customHeight="true" outlineLevel="0" collapsed="false">
      <c r="B5113" s="88" t="s">
        <v>13</v>
      </c>
      <c r="C5113" s="89" t="n">
        <v>1185732</v>
      </c>
      <c r="D5113" s="90" t="n">
        <v>44362</v>
      </c>
      <c r="E5113" s="88" t="s">
        <v>26</v>
      </c>
      <c r="F5113" s="88" t="s">
        <v>89</v>
      </c>
      <c r="G5113" s="88" t="s">
        <v>162</v>
      </c>
      <c r="H5113" s="91" t="s">
        <v>32</v>
      </c>
      <c r="I5113" s="92" t="n">
        <v>55</v>
      </c>
      <c r="J5113" s="93" t="n">
        <v>650</v>
      </c>
      <c r="K5113" s="94" t="n">
        <f aca="false">I5113 * J5113</f>
        <v>35750</v>
      </c>
      <c r="L5113" s="94" t="n">
        <f aca="false">K5113 *M5113</f>
        <v>12512.5</v>
      </c>
      <c r="M5113" s="95" t="n">
        <v>0.35</v>
      </c>
      <c r="N5113" s="88" t="s">
        <v>14</v>
      </c>
      <c r="O5113" s="91" t="s">
        <v>218</v>
      </c>
      <c r="P5113" s="0" t="str">
        <f aca="false">RIGHT(H5113,LEN(H5113) - FIND(" ", H5113))</f>
        <v>Street Footwear</v>
      </c>
    </row>
    <row r="5114" customFormat="false" ht="14.25" hidden="false" customHeight="true" outlineLevel="0" collapsed="false">
      <c r="B5114" s="88" t="s">
        <v>13</v>
      </c>
      <c r="C5114" s="89" t="n">
        <v>1185732</v>
      </c>
      <c r="D5114" s="90" t="n">
        <v>44362</v>
      </c>
      <c r="E5114" s="88" t="s">
        <v>26</v>
      </c>
      <c r="F5114" s="88" t="s">
        <v>89</v>
      </c>
      <c r="G5114" s="88" t="s">
        <v>162</v>
      </c>
      <c r="H5114" s="91" t="s">
        <v>24</v>
      </c>
      <c r="I5114" s="92" t="n">
        <v>50</v>
      </c>
      <c r="J5114" s="93" t="n">
        <v>400</v>
      </c>
      <c r="K5114" s="94" t="n">
        <f aca="false">I5114 * J5114</f>
        <v>20000</v>
      </c>
      <c r="L5114" s="94" t="n">
        <f aca="false">K5114 *M5114</f>
        <v>7000</v>
      </c>
      <c r="M5114" s="95" t="n">
        <v>0.35</v>
      </c>
      <c r="N5114" s="88" t="s">
        <v>14</v>
      </c>
      <c r="O5114" s="91" t="s">
        <v>218</v>
      </c>
      <c r="P5114" s="0" t="str">
        <f aca="false">RIGHT(H5114,LEN(H5114) - FIND(" ", H5114))</f>
        <v>Athletic Footwear</v>
      </c>
    </row>
    <row r="5115" customFormat="false" ht="14.25" hidden="false" customHeight="true" outlineLevel="0" collapsed="false">
      <c r="B5115" s="88" t="s">
        <v>13</v>
      </c>
      <c r="C5115" s="89" t="n">
        <v>1185732</v>
      </c>
      <c r="D5115" s="90" t="n">
        <v>44362</v>
      </c>
      <c r="E5115" s="88" t="s">
        <v>26</v>
      </c>
      <c r="F5115" s="88" t="s">
        <v>89</v>
      </c>
      <c r="G5115" s="88" t="s">
        <v>162</v>
      </c>
      <c r="H5115" s="91" t="s">
        <v>48</v>
      </c>
      <c r="I5115" s="92" t="n">
        <v>45</v>
      </c>
      <c r="J5115" s="93" t="n">
        <v>325</v>
      </c>
      <c r="K5115" s="94" t="n">
        <f aca="false">I5115 * J5115</f>
        <v>14625</v>
      </c>
      <c r="L5115" s="94" t="n">
        <f aca="false">K5115 *M5115</f>
        <v>5850</v>
      </c>
      <c r="M5115" s="95" t="n">
        <v>0.4</v>
      </c>
      <c r="N5115" s="88" t="s">
        <v>14</v>
      </c>
      <c r="O5115" s="91" t="s">
        <v>219</v>
      </c>
      <c r="P5115" s="0" t="str">
        <f aca="false">RIGHT(H5115,LEN(H5115) - FIND(" ", H5115))</f>
        <v>Street Footwear</v>
      </c>
    </row>
    <row r="5116" customFormat="false" ht="14.25" hidden="false" customHeight="true" outlineLevel="0" collapsed="false">
      <c r="B5116" s="88" t="s">
        <v>13</v>
      </c>
      <c r="C5116" s="89" t="n">
        <v>1185732</v>
      </c>
      <c r="D5116" s="90" t="n">
        <v>44362</v>
      </c>
      <c r="E5116" s="88" t="s">
        <v>26</v>
      </c>
      <c r="F5116" s="88" t="s">
        <v>89</v>
      </c>
      <c r="G5116" s="88" t="s">
        <v>162</v>
      </c>
      <c r="H5116" s="91" t="s">
        <v>44</v>
      </c>
      <c r="I5116" s="92" t="n">
        <v>45</v>
      </c>
      <c r="J5116" s="93" t="n">
        <v>300</v>
      </c>
      <c r="K5116" s="94" t="n">
        <f aca="false">I5116 * J5116</f>
        <v>13500</v>
      </c>
      <c r="L5116" s="94" t="n">
        <f aca="false">K5116 *M5116</f>
        <v>5400</v>
      </c>
      <c r="M5116" s="95" t="n">
        <v>0.4</v>
      </c>
      <c r="N5116" s="88" t="s">
        <v>14</v>
      </c>
      <c r="O5116" s="91" t="s">
        <v>219</v>
      </c>
      <c r="P5116" s="0" t="str">
        <f aca="false">RIGHT(H5116,LEN(H5116) - FIND(" ", H5116))</f>
        <v>Athletic Footwear</v>
      </c>
    </row>
    <row r="5117" customFormat="false" ht="14.25" hidden="false" customHeight="true" outlineLevel="0" collapsed="false">
      <c r="B5117" s="88" t="s">
        <v>13</v>
      </c>
      <c r="C5117" s="89" t="n">
        <v>1185732</v>
      </c>
      <c r="D5117" s="90" t="n">
        <v>44362</v>
      </c>
      <c r="E5117" s="88" t="s">
        <v>26</v>
      </c>
      <c r="F5117" s="88" t="s">
        <v>89</v>
      </c>
      <c r="G5117" s="88" t="s">
        <v>162</v>
      </c>
      <c r="H5117" s="91" t="s">
        <v>16</v>
      </c>
      <c r="I5117" s="92" t="n">
        <v>55</v>
      </c>
      <c r="J5117" s="93" t="n">
        <v>300</v>
      </c>
      <c r="K5117" s="94" t="n">
        <f aca="false">I5117 * J5117</f>
        <v>16500</v>
      </c>
      <c r="L5117" s="94" t="n">
        <f aca="false">K5117 *M5117</f>
        <v>4950</v>
      </c>
      <c r="M5117" s="95" t="n">
        <v>0.3</v>
      </c>
      <c r="N5117" s="88" t="s">
        <v>14</v>
      </c>
      <c r="O5117" s="91" t="s">
        <v>218</v>
      </c>
      <c r="P5117" s="0" t="str">
        <f aca="false">RIGHT(H5117,LEN(H5117) - FIND(" ", H5117))</f>
        <v>Apparel</v>
      </c>
    </row>
    <row r="5118" customFormat="false" ht="14.25" hidden="false" customHeight="true" outlineLevel="0" collapsed="false">
      <c r="B5118" s="88" t="s">
        <v>13</v>
      </c>
      <c r="C5118" s="89" t="n">
        <v>1185732</v>
      </c>
      <c r="D5118" s="90" t="n">
        <v>44362</v>
      </c>
      <c r="E5118" s="88" t="s">
        <v>26</v>
      </c>
      <c r="F5118" s="88" t="s">
        <v>89</v>
      </c>
      <c r="G5118" s="88" t="s">
        <v>162</v>
      </c>
      <c r="H5118" s="91" t="s">
        <v>38</v>
      </c>
      <c r="I5118" s="92" t="n">
        <v>60</v>
      </c>
      <c r="J5118" s="93" t="n">
        <v>450</v>
      </c>
      <c r="K5118" s="94" t="n">
        <f aca="false">I5118 * J5118</f>
        <v>27000</v>
      </c>
      <c r="L5118" s="94" t="n">
        <f aca="false">K5118 *M5118</f>
        <v>10800</v>
      </c>
      <c r="M5118" s="95" t="n">
        <v>0.4</v>
      </c>
      <c r="N5118" s="88" t="s">
        <v>14</v>
      </c>
      <c r="O5118" s="91" t="s">
        <v>219</v>
      </c>
      <c r="P5118" s="0" t="str">
        <f aca="false">RIGHT(H5118,LEN(H5118) - FIND(" ", H5118))</f>
        <v>Apparel</v>
      </c>
    </row>
    <row r="5119" customFormat="false" ht="14.25" hidden="false" customHeight="true" outlineLevel="0" collapsed="false">
      <c r="B5119" s="88" t="s">
        <v>30</v>
      </c>
      <c r="C5119" s="89" t="n">
        <v>1185732</v>
      </c>
      <c r="D5119" s="90" t="n">
        <v>44362</v>
      </c>
      <c r="E5119" s="88" t="s">
        <v>26</v>
      </c>
      <c r="F5119" s="88" t="s">
        <v>115</v>
      </c>
      <c r="G5119" s="88" t="s">
        <v>93</v>
      </c>
      <c r="H5119" s="91" t="s">
        <v>32</v>
      </c>
      <c r="I5119" s="92" t="n">
        <v>55</v>
      </c>
      <c r="J5119" s="93" t="n">
        <v>575</v>
      </c>
      <c r="K5119" s="94" t="n">
        <f aca="false">I5119 * J5119</f>
        <v>31625</v>
      </c>
      <c r="L5119" s="94" t="n">
        <f aca="false">K5119 *M5119</f>
        <v>9487.5</v>
      </c>
      <c r="M5119" s="95" t="n">
        <v>0.3</v>
      </c>
      <c r="N5119" s="88" t="s">
        <v>14</v>
      </c>
      <c r="O5119" s="91" t="s">
        <v>218</v>
      </c>
      <c r="P5119" s="0" t="str">
        <f aca="false">RIGHT(H5119,LEN(H5119) - FIND(" ", H5119))</f>
        <v>Street Footwear</v>
      </c>
    </row>
    <row r="5120" customFormat="false" ht="14.25" hidden="false" customHeight="true" outlineLevel="0" collapsed="false">
      <c r="B5120" s="88" t="s">
        <v>30</v>
      </c>
      <c r="C5120" s="89" t="n">
        <v>1185732</v>
      </c>
      <c r="D5120" s="90" t="n">
        <v>44362</v>
      </c>
      <c r="E5120" s="88" t="s">
        <v>26</v>
      </c>
      <c r="F5120" s="88" t="s">
        <v>115</v>
      </c>
      <c r="G5120" s="88" t="s">
        <v>93</v>
      </c>
      <c r="H5120" s="91" t="s">
        <v>24</v>
      </c>
      <c r="I5120" s="92" t="n">
        <v>50</v>
      </c>
      <c r="J5120" s="93" t="n">
        <v>325</v>
      </c>
      <c r="K5120" s="94" t="n">
        <f aca="false">I5120 * J5120</f>
        <v>16250</v>
      </c>
      <c r="L5120" s="94" t="n">
        <f aca="false">K5120 *M5120</f>
        <v>4875</v>
      </c>
      <c r="M5120" s="95" t="n">
        <v>0.3</v>
      </c>
      <c r="N5120" s="88" t="s">
        <v>14</v>
      </c>
      <c r="O5120" s="91" t="s">
        <v>218</v>
      </c>
      <c r="P5120" s="0" t="str">
        <f aca="false">RIGHT(H5120,LEN(H5120) - FIND(" ", H5120))</f>
        <v>Athletic Footwear</v>
      </c>
    </row>
    <row r="5121" customFormat="false" ht="14.25" hidden="false" customHeight="true" outlineLevel="0" collapsed="false">
      <c r="B5121" s="88" t="s">
        <v>30</v>
      </c>
      <c r="C5121" s="89" t="n">
        <v>1185732</v>
      </c>
      <c r="D5121" s="90" t="n">
        <v>44362</v>
      </c>
      <c r="E5121" s="88" t="s">
        <v>26</v>
      </c>
      <c r="F5121" s="88" t="s">
        <v>115</v>
      </c>
      <c r="G5121" s="88" t="s">
        <v>93</v>
      </c>
      <c r="H5121" s="91" t="s">
        <v>48</v>
      </c>
      <c r="I5121" s="92" t="n">
        <v>45</v>
      </c>
      <c r="J5121" s="93" t="n">
        <v>250</v>
      </c>
      <c r="K5121" s="94" t="n">
        <f aca="false">I5121 * J5121</f>
        <v>11250</v>
      </c>
      <c r="L5121" s="94" t="n">
        <f aca="false">K5121 *M5121</f>
        <v>2812.5</v>
      </c>
      <c r="M5121" s="95" t="n">
        <v>0.25</v>
      </c>
      <c r="N5121" s="88" t="s">
        <v>14</v>
      </c>
      <c r="O5121" s="91" t="s">
        <v>219</v>
      </c>
      <c r="P5121" s="0" t="str">
        <f aca="false">RIGHT(H5121,LEN(H5121) - FIND(" ", H5121))</f>
        <v>Street Footwear</v>
      </c>
    </row>
    <row r="5122" customFormat="false" ht="14.25" hidden="false" customHeight="true" outlineLevel="0" collapsed="false">
      <c r="B5122" s="88" t="s">
        <v>30</v>
      </c>
      <c r="C5122" s="89" t="n">
        <v>1185732</v>
      </c>
      <c r="D5122" s="90" t="n">
        <v>44362</v>
      </c>
      <c r="E5122" s="88" t="s">
        <v>26</v>
      </c>
      <c r="F5122" s="88" t="s">
        <v>115</v>
      </c>
      <c r="G5122" s="88" t="s">
        <v>93</v>
      </c>
      <c r="H5122" s="91" t="s">
        <v>44</v>
      </c>
      <c r="I5122" s="92" t="n">
        <v>45</v>
      </c>
      <c r="J5122" s="93" t="n">
        <v>225</v>
      </c>
      <c r="K5122" s="94" t="n">
        <f aca="false">I5122 * J5122</f>
        <v>10125</v>
      </c>
      <c r="L5122" s="94" t="n">
        <f aca="false">K5122 *M5122</f>
        <v>2531.25</v>
      </c>
      <c r="M5122" s="95" t="n">
        <v>0.25</v>
      </c>
      <c r="N5122" s="88" t="s">
        <v>14</v>
      </c>
      <c r="O5122" s="91" t="s">
        <v>219</v>
      </c>
      <c r="P5122" s="0" t="str">
        <f aca="false">RIGHT(H5122,LEN(H5122) - FIND(" ", H5122))</f>
        <v>Athletic Footwear</v>
      </c>
    </row>
    <row r="5123" customFormat="false" ht="14.25" hidden="false" customHeight="true" outlineLevel="0" collapsed="false">
      <c r="B5123" s="88" t="s">
        <v>30</v>
      </c>
      <c r="C5123" s="89" t="n">
        <v>1185732</v>
      </c>
      <c r="D5123" s="90" t="n">
        <v>44362</v>
      </c>
      <c r="E5123" s="88" t="s">
        <v>26</v>
      </c>
      <c r="F5123" s="88" t="s">
        <v>115</v>
      </c>
      <c r="G5123" s="88" t="s">
        <v>93</v>
      </c>
      <c r="H5123" s="91" t="s">
        <v>16</v>
      </c>
      <c r="I5123" s="92" t="n">
        <v>55</v>
      </c>
      <c r="J5123" s="93" t="n">
        <v>225</v>
      </c>
      <c r="K5123" s="94" t="n">
        <f aca="false">I5123 * J5123</f>
        <v>12375</v>
      </c>
      <c r="L5123" s="94" t="n">
        <f aca="false">K5123 *M5123</f>
        <v>3093.75</v>
      </c>
      <c r="M5123" s="95" t="n">
        <v>0.25</v>
      </c>
      <c r="N5123" s="88" t="s">
        <v>14</v>
      </c>
      <c r="O5123" s="91" t="s">
        <v>218</v>
      </c>
      <c r="P5123" s="0" t="str">
        <f aca="false">RIGHT(H5123,LEN(H5123) - FIND(" ", H5123))</f>
        <v>Apparel</v>
      </c>
    </row>
    <row r="5124" customFormat="false" ht="14.25" hidden="false" customHeight="true" outlineLevel="0" collapsed="false">
      <c r="B5124" s="88" t="s">
        <v>30</v>
      </c>
      <c r="C5124" s="89" t="n">
        <v>1185732</v>
      </c>
      <c r="D5124" s="90" t="n">
        <v>44362</v>
      </c>
      <c r="E5124" s="88" t="s">
        <v>26</v>
      </c>
      <c r="F5124" s="88" t="s">
        <v>115</v>
      </c>
      <c r="G5124" s="88" t="s">
        <v>93</v>
      </c>
      <c r="H5124" s="91" t="s">
        <v>38</v>
      </c>
      <c r="I5124" s="92" t="n">
        <v>60</v>
      </c>
      <c r="J5124" s="93" t="n">
        <v>375</v>
      </c>
      <c r="K5124" s="94" t="n">
        <f aca="false">I5124 * J5124</f>
        <v>22500</v>
      </c>
      <c r="L5124" s="94" t="n">
        <f aca="false">K5124 *M5124</f>
        <v>6750</v>
      </c>
      <c r="M5124" s="95" t="n">
        <v>0.3</v>
      </c>
      <c r="N5124" s="88" t="s">
        <v>14</v>
      </c>
      <c r="O5124" s="91" t="s">
        <v>219</v>
      </c>
      <c r="P5124" s="0" t="str">
        <f aca="false">RIGHT(H5124,LEN(H5124) - FIND(" ", H5124))</f>
        <v>Apparel</v>
      </c>
    </row>
    <row r="5125" customFormat="false" ht="14.25" hidden="false" customHeight="true" outlineLevel="0" collapsed="false">
      <c r="B5125" s="88" t="s">
        <v>13</v>
      </c>
      <c r="C5125" s="89" t="n">
        <v>1185732</v>
      </c>
      <c r="D5125" s="90" t="n">
        <v>44362</v>
      </c>
      <c r="E5125" s="88" t="s">
        <v>29</v>
      </c>
      <c r="F5125" s="88" t="s">
        <v>98</v>
      </c>
      <c r="G5125" s="88" t="s">
        <v>101</v>
      </c>
      <c r="H5125" s="91" t="s">
        <v>44</v>
      </c>
      <c r="I5125" s="92" t="n">
        <v>41</v>
      </c>
      <c r="J5125" s="93" t="n">
        <v>19</v>
      </c>
      <c r="K5125" s="94" t="n">
        <f aca="false">I5125 * J5125</f>
        <v>779</v>
      </c>
      <c r="L5125" s="94" t="n">
        <f aca="false">K5125 *M5125</f>
        <v>412.87</v>
      </c>
      <c r="M5125" s="95" t="n">
        <v>0.53</v>
      </c>
      <c r="N5125" s="88" t="s">
        <v>23</v>
      </c>
      <c r="O5125" s="91" t="s">
        <v>219</v>
      </c>
      <c r="P5125" s="0" t="str">
        <f aca="false">RIGHT(H5125,LEN(H5125) - FIND(" ", H5125))</f>
        <v>Athletic Footwear</v>
      </c>
    </row>
    <row r="5126" customFormat="false" ht="14.25" hidden="false" customHeight="true" outlineLevel="0" collapsed="false">
      <c r="B5126" s="88" t="s">
        <v>13</v>
      </c>
      <c r="C5126" s="89" t="n">
        <v>1185732</v>
      </c>
      <c r="D5126" s="90" t="n">
        <v>44362</v>
      </c>
      <c r="E5126" s="88" t="s">
        <v>29</v>
      </c>
      <c r="F5126" s="88" t="s">
        <v>128</v>
      </c>
      <c r="G5126" s="88" t="s">
        <v>144</v>
      </c>
      <c r="H5126" s="91" t="s">
        <v>24</v>
      </c>
      <c r="I5126" s="92" t="n">
        <v>38</v>
      </c>
      <c r="J5126" s="93" t="n">
        <v>33</v>
      </c>
      <c r="K5126" s="94" t="n">
        <f aca="false">I5126 * J5126</f>
        <v>1254</v>
      </c>
      <c r="L5126" s="94" t="n">
        <f aca="false">K5126 *M5126</f>
        <v>627</v>
      </c>
      <c r="M5126" s="95" t="n">
        <v>0.5</v>
      </c>
      <c r="N5126" s="88" t="s">
        <v>23</v>
      </c>
      <c r="O5126" s="91" t="s">
        <v>218</v>
      </c>
      <c r="P5126" s="0" t="str">
        <f aca="false">RIGHT(H5126,LEN(H5126) - FIND(" ", H5126))</f>
        <v>Athletic Footwear</v>
      </c>
    </row>
    <row r="5127" customFormat="false" ht="14.25" hidden="false" customHeight="true" outlineLevel="0" collapsed="false">
      <c r="B5127" s="88" t="s">
        <v>13</v>
      </c>
      <c r="C5127" s="89" t="n">
        <v>1185732</v>
      </c>
      <c r="D5127" s="90" t="n">
        <v>44362</v>
      </c>
      <c r="E5127" s="88" t="s">
        <v>26</v>
      </c>
      <c r="F5127" s="88" t="s">
        <v>89</v>
      </c>
      <c r="G5127" s="88" t="s">
        <v>162</v>
      </c>
      <c r="H5127" s="91" t="s">
        <v>32</v>
      </c>
      <c r="I5127" s="92" t="n">
        <v>51</v>
      </c>
      <c r="J5127" s="93" t="n">
        <v>189</v>
      </c>
      <c r="K5127" s="94" t="n">
        <f aca="false">I5127 * J5127</f>
        <v>9639</v>
      </c>
      <c r="L5127" s="94" t="n">
        <f aca="false">K5127 *M5127</f>
        <v>4433.94</v>
      </c>
      <c r="M5127" s="95" t="n">
        <v>0.46</v>
      </c>
      <c r="N5127" s="88" t="s">
        <v>23</v>
      </c>
      <c r="O5127" s="91" t="s">
        <v>218</v>
      </c>
      <c r="P5127" s="0" t="str">
        <f aca="false">RIGHT(H5127,LEN(H5127) - FIND(" ", H5127))</f>
        <v>Street Footwear</v>
      </c>
    </row>
    <row r="5128" customFormat="false" ht="14.25" hidden="false" customHeight="true" outlineLevel="0" collapsed="false">
      <c r="B5128" s="88" t="s">
        <v>13</v>
      </c>
      <c r="C5128" s="89" t="n">
        <v>1185732</v>
      </c>
      <c r="D5128" s="90" t="n">
        <v>44362</v>
      </c>
      <c r="E5128" s="88" t="s">
        <v>26</v>
      </c>
      <c r="F5128" s="88" t="s">
        <v>89</v>
      </c>
      <c r="G5128" s="88" t="s">
        <v>162</v>
      </c>
      <c r="H5128" s="91" t="s">
        <v>24</v>
      </c>
      <c r="I5128" s="92" t="n">
        <v>48</v>
      </c>
      <c r="J5128" s="93" t="n">
        <v>120</v>
      </c>
      <c r="K5128" s="94" t="n">
        <f aca="false">I5128 * J5128</f>
        <v>5760</v>
      </c>
      <c r="L5128" s="94" t="n">
        <f aca="false">K5128 *M5128</f>
        <v>2592</v>
      </c>
      <c r="M5128" s="95" t="n">
        <v>0.45</v>
      </c>
      <c r="N5128" s="88" t="s">
        <v>23</v>
      </c>
      <c r="O5128" s="91" t="s">
        <v>218</v>
      </c>
      <c r="P5128" s="0" t="str">
        <f aca="false">RIGHT(H5128,LEN(H5128) - FIND(" ", H5128))</f>
        <v>Athletic Footwear</v>
      </c>
    </row>
    <row r="5129" customFormat="false" ht="14.25" hidden="false" customHeight="true" outlineLevel="0" collapsed="false">
      <c r="B5129" s="88" t="s">
        <v>13</v>
      </c>
      <c r="C5129" s="89" t="n">
        <v>1185732</v>
      </c>
      <c r="D5129" s="90" t="n">
        <v>44362</v>
      </c>
      <c r="E5129" s="88" t="s">
        <v>26</v>
      </c>
      <c r="F5129" s="88" t="s">
        <v>89</v>
      </c>
      <c r="G5129" s="88" t="s">
        <v>162</v>
      </c>
      <c r="H5129" s="91" t="s">
        <v>48</v>
      </c>
      <c r="I5129" s="92" t="n">
        <v>43</v>
      </c>
      <c r="J5129" s="93" t="n">
        <v>85</v>
      </c>
      <c r="K5129" s="94" t="n">
        <f aca="false">I5129 * J5129</f>
        <v>3655</v>
      </c>
      <c r="L5129" s="94" t="n">
        <f aca="false">K5129 *M5129</f>
        <v>1937.15</v>
      </c>
      <c r="M5129" s="95" t="n">
        <v>0.53</v>
      </c>
      <c r="N5129" s="88" t="s">
        <v>23</v>
      </c>
      <c r="O5129" s="91" t="s">
        <v>219</v>
      </c>
      <c r="P5129" s="0" t="str">
        <f aca="false">RIGHT(H5129,LEN(H5129) - FIND(" ", H5129))</f>
        <v>Street Footwear</v>
      </c>
    </row>
    <row r="5130" customFormat="false" ht="14.25" hidden="false" customHeight="true" outlineLevel="0" collapsed="false">
      <c r="B5130" s="88" t="s">
        <v>13</v>
      </c>
      <c r="C5130" s="89" t="n">
        <v>1185732</v>
      </c>
      <c r="D5130" s="90" t="n">
        <v>44362</v>
      </c>
      <c r="E5130" s="88" t="s">
        <v>26</v>
      </c>
      <c r="F5130" s="88" t="s">
        <v>89</v>
      </c>
      <c r="G5130" s="88" t="s">
        <v>162</v>
      </c>
      <c r="H5130" s="91" t="s">
        <v>44</v>
      </c>
      <c r="I5130" s="92" t="n">
        <v>41</v>
      </c>
      <c r="J5130" s="93" t="n">
        <v>75</v>
      </c>
      <c r="K5130" s="94" t="n">
        <f aca="false">I5130 * J5130</f>
        <v>3075</v>
      </c>
      <c r="L5130" s="94" t="n">
        <f aca="false">K5130 *M5130</f>
        <v>1691.25</v>
      </c>
      <c r="M5130" s="95" t="n">
        <v>0.55</v>
      </c>
      <c r="N5130" s="88" t="s">
        <v>23</v>
      </c>
      <c r="O5130" s="91" t="s">
        <v>219</v>
      </c>
      <c r="P5130" s="0" t="str">
        <f aca="false">RIGHT(H5130,LEN(H5130) - FIND(" ", H5130))</f>
        <v>Athletic Footwear</v>
      </c>
    </row>
    <row r="5131" customFormat="false" ht="14.25" hidden="false" customHeight="true" outlineLevel="0" collapsed="false">
      <c r="B5131" s="88" t="s">
        <v>13</v>
      </c>
      <c r="C5131" s="89" t="n">
        <v>1185732</v>
      </c>
      <c r="D5131" s="90" t="n">
        <v>44362</v>
      </c>
      <c r="E5131" s="88" t="s">
        <v>26</v>
      </c>
      <c r="F5131" s="88" t="s">
        <v>89</v>
      </c>
      <c r="G5131" s="88" t="s">
        <v>162</v>
      </c>
      <c r="H5131" s="91" t="s">
        <v>16</v>
      </c>
      <c r="I5131" s="92" t="n">
        <v>50</v>
      </c>
      <c r="J5131" s="93" t="n">
        <v>75</v>
      </c>
      <c r="K5131" s="94" t="n">
        <f aca="false">I5131 * J5131</f>
        <v>3750</v>
      </c>
      <c r="L5131" s="94" t="n">
        <f aca="false">K5131 *M5131</f>
        <v>1500</v>
      </c>
      <c r="M5131" s="95" t="n">
        <v>0.4</v>
      </c>
      <c r="N5131" s="88" t="s">
        <v>23</v>
      </c>
      <c r="O5131" s="91" t="s">
        <v>218</v>
      </c>
      <c r="P5131" s="0" t="str">
        <f aca="false">RIGHT(H5131,LEN(H5131) - FIND(" ", H5131))</f>
        <v>Apparel</v>
      </c>
    </row>
    <row r="5132" customFormat="false" ht="14.25" hidden="false" customHeight="true" outlineLevel="0" collapsed="false">
      <c r="B5132" s="88" t="s">
        <v>13</v>
      </c>
      <c r="C5132" s="89" t="n">
        <v>1185732</v>
      </c>
      <c r="D5132" s="90" t="n">
        <v>44362</v>
      </c>
      <c r="E5132" s="88" t="s">
        <v>26</v>
      </c>
      <c r="F5132" s="88" t="s">
        <v>89</v>
      </c>
      <c r="G5132" s="88" t="s">
        <v>162</v>
      </c>
      <c r="H5132" s="91" t="s">
        <v>38</v>
      </c>
      <c r="I5132" s="92" t="n">
        <v>56</v>
      </c>
      <c r="J5132" s="93" t="n">
        <v>135</v>
      </c>
      <c r="K5132" s="94" t="n">
        <f aca="false">I5132 * J5132</f>
        <v>7560</v>
      </c>
      <c r="L5132" s="94" t="n">
        <f aca="false">K5132 *M5132</f>
        <v>4006.8</v>
      </c>
      <c r="M5132" s="95" t="n">
        <v>0.53</v>
      </c>
      <c r="N5132" s="88" t="s">
        <v>23</v>
      </c>
      <c r="O5132" s="91" t="s">
        <v>219</v>
      </c>
      <c r="P5132" s="0" t="str">
        <f aca="false">RIGHT(H5132,LEN(H5132) - FIND(" ", H5132))</f>
        <v>Apparel</v>
      </c>
    </row>
    <row r="5133" customFormat="false" ht="14.25" hidden="false" customHeight="true" outlineLevel="0" collapsed="false">
      <c r="B5133" s="88" t="s">
        <v>30</v>
      </c>
      <c r="C5133" s="89" t="n">
        <v>1185732</v>
      </c>
      <c r="D5133" s="90" t="n">
        <v>44362</v>
      </c>
      <c r="E5133" s="88" t="s">
        <v>26</v>
      </c>
      <c r="F5133" s="88" t="s">
        <v>115</v>
      </c>
      <c r="G5133" s="88" t="s">
        <v>93</v>
      </c>
      <c r="H5133" s="91" t="s">
        <v>32</v>
      </c>
      <c r="I5133" s="92" t="n">
        <v>51</v>
      </c>
      <c r="J5133" s="93" t="n">
        <v>155</v>
      </c>
      <c r="K5133" s="94" t="n">
        <f aca="false">I5133 * J5133</f>
        <v>7905</v>
      </c>
      <c r="L5133" s="94" t="n">
        <f aca="false">K5133 *M5133</f>
        <v>3320.1</v>
      </c>
      <c r="M5133" s="95" t="n">
        <v>0.42</v>
      </c>
      <c r="N5133" s="88" t="s">
        <v>23</v>
      </c>
      <c r="O5133" s="91" t="s">
        <v>218</v>
      </c>
      <c r="P5133" s="0" t="str">
        <f aca="false">RIGHT(H5133,LEN(H5133) - FIND(" ", H5133))</f>
        <v>Street Footwear</v>
      </c>
    </row>
    <row r="5134" customFormat="false" ht="14.25" hidden="false" customHeight="true" outlineLevel="0" collapsed="false">
      <c r="B5134" s="88" t="s">
        <v>30</v>
      </c>
      <c r="C5134" s="89" t="n">
        <v>1185732</v>
      </c>
      <c r="D5134" s="90" t="n">
        <v>44362</v>
      </c>
      <c r="E5134" s="88" t="s">
        <v>26</v>
      </c>
      <c r="F5134" s="88" t="s">
        <v>115</v>
      </c>
      <c r="G5134" s="88" t="s">
        <v>93</v>
      </c>
      <c r="H5134" s="91" t="s">
        <v>24</v>
      </c>
      <c r="I5134" s="92" t="n">
        <v>47</v>
      </c>
      <c r="J5134" s="93" t="n">
        <v>94</v>
      </c>
      <c r="K5134" s="94" t="n">
        <f aca="false">I5134 * J5134</f>
        <v>4418</v>
      </c>
      <c r="L5134" s="94" t="n">
        <f aca="false">K5134 *M5134</f>
        <v>1855.56</v>
      </c>
      <c r="M5134" s="95" t="n">
        <v>0.42</v>
      </c>
      <c r="N5134" s="88" t="s">
        <v>23</v>
      </c>
      <c r="O5134" s="91" t="s">
        <v>218</v>
      </c>
      <c r="P5134" s="0" t="str">
        <f aca="false">RIGHT(H5134,LEN(H5134) - FIND(" ", H5134))</f>
        <v>Athletic Footwear</v>
      </c>
    </row>
    <row r="5135" customFormat="false" ht="14.25" hidden="false" customHeight="true" outlineLevel="0" collapsed="false">
      <c r="B5135" s="88" t="s">
        <v>30</v>
      </c>
      <c r="C5135" s="89" t="n">
        <v>1185732</v>
      </c>
      <c r="D5135" s="90" t="n">
        <v>44362</v>
      </c>
      <c r="E5135" s="88" t="s">
        <v>26</v>
      </c>
      <c r="F5135" s="88" t="s">
        <v>115</v>
      </c>
      <c r="G5135" s="88" t="s">
        <v>93</v>
      </c>
      <c r="H5135" s="91" t="s">
        <v>48</v>
      </c>
      <c r="I5135" s="92" t="n">
        <v>42</v>
      </c>
      <c r="J5135" s="93" t="n">
        <v>68</v>
      </c>
      <c r="K5135" s="94" t="n">
        <f aca="false">I5135 * J5135</f>
        <v>2856</v>
      </c>
      <c r="L5135" s="94" t="n">
        <f aca="false">K5135 *M5135</f>
        <v>1028.16</v>
      </c>
      <c r="M5135" s="95" t="n">
        <v>0.36</v>
      </c>
      <c r="N5135" s="88" t="s">
        <v>23</v>
      </c>
      <c r="O5135" s="91" t="s">
        <v>219</v>
      </c>
      <c r="P5135" s="0" t="str">
        <f aca="false">RIGHT(H5135,LEN(H5135) - FIND(" ", H5135))</f>
        <v>Street Footwear</v>
      </c>
    </row>
    <row r="5136" customFormat="false" ht="14.25" hidden="false" customHeight="true" outlineLevel="0" collapsed="false">
      <c r="B5136" s="88" t="s">
        <v>30</v>
      </c>
      <c r="C5136" s="89" t="n">
        <v>1185732</v>
      </c>
      <c r="D5136" s="90" t="n">
        <v>44362</v>
      </c>
      <c r="E5136" s="88" t="s">
        <v>26</v>
      </c>
      <c r="F5136" s="88" t="s">
        <v>115</v>
      </c>
      <c r="G5136" s="88" t="s">
        <v>93</v>
      </c>
      <c r="H5136" s="91" t="s">
        <v>44</v>
      </c>
      <c r="I5136" s="92" t="n">
        <v>41</v>
      </c>
      <c r="J5136" s="93" t="n">
        <v>65</v>
      </c>
      <c r="K5136" s="94" t="n">
        <f aca="false">I5136 * J5136</f>
        <v>2665</v>
      </c>
      <c r="L5136" s="94" t="n">
        <f aca="false">K5136 *M5136</f>
        <v>932.75</v>
      </c>
      <c r="M5136" s="95" t="n">
        <v>0.35</v>
      </c>
      <c r="N5136" s="88" t="s">
        <v>23</v>
      </c>
      <c r="O5136" s="91" t="s">
        <v>219</v>
      </c>
      <c r="P5136" s="0" t="str">
        <f aca="false">RIGHT(H5136,LEN(H5136) - FIND(" ", H5136))</f>
        <v>Athletic Footwear</v>
      </c>
    </row>
    <row r="5137" customFormat="false" ht="14.25" hidden="false" customHeight="true" outlineLevel="0" collapsed="false">
      <c r="B5137" s="88" t="s">
        <v>30</v>
      </c>
      <c r="C5137" s="89" t="n">
        <v>1185732</v>
      </c>
      <c r="D5137" s="90" t="n">
        <v>44362</v>
      </c>
      <c r="E5137" s="88" t="s">
        <v>26</v>
      </c>
      <c r="F5137" s="88" t="s">
        <v>115</v>
      </c>
      <c r="G5137" s="88" t="s">
        <v>93</v>
      </c>
      <c r="H5137" s="91" t="s">
        <v>16</v>
      </c>
      <c r="I5137" s="92" t="n">
        <v>51</v>
      </c>
      <c r="J5137" s="93" t="n">
        <v>59</v>
      </c>
      <c r="K5137" s="94" t="n">
        <f aca="false">I5137 * J5137</f>
        <v>3009</v>
      </c>
      <c r="L5137" s="94" t="n">
        <f aca="false">K5137 *M5137</f>
        <v>1143.42</v>
      </c>
      <c r="M5137" s="95" t="n">
        <v>0.38</v>
      </c>
      <c r="N5137" s="88" t="s">
        <v>23</v>
      </c>
      <c r="O5137" s="91" t="s">
        <v>218</v>
      </c>
      <c r="P5137" s="0" t="str">
        <f aca="false">RIGHT(H5137,LEN(H5137) - FIND(" ", H5137))</f>
        <v>Apparel</v>
      </c>
    </row>
    <row r="5138" customFormat="false" ht="14.25" hidden="false" customHeight="true" outlineLevel="0" collapsed="false">
      <c r="B5138" s="88" t="s">
        <v>30</v>
      </c>
      <c r="C5138" s="89" t="n">
        <v>1185732</v>
      </c>
      <c r="D5138" s="90" t="n">
        <v>44362</v>
      </c>
      <c r="E5138" s="88" t="s">
        <v>26</v>
      </c>
      <c r="F5138" s="88" t="s">
        <v>115</v>
      </c>
      <c r="G5138" s="88" t="s">
        <v>93</v>
      </c>
      <c r="H5138" s="91" t="s">
        <v>38</v>
      </c>
      <c r="I5138" s="92" t="n">
        <v>54</v>
      </c>
      <c r="J5138" s="93" t="n">
        <v>101</v>
      </c>
      <c r="K5138" s="94" t="n">
        <f aca="false">I5138 * J5138</f>
        <v>5454</v>
      </c>
      <c r="L5138" s="94" t="n">
        <f aca="false">K5138 *M5138</f>
        <v>2181.6</v>
      </c>
      <c r="M5138" s="95" t="n">
        <v>0.4</v>
      </c>
      <c r="N5138" s="88" t="s">
        <v>23</v>
      </c>
      <c r="O5138" s="91" t="s">
        <v>219</v>
      </c>
      <c r="P5138" s="0" t="str">
        <f aca="false">RIGHT(H5138,LEN(H5138) - FIND(" ", H5138))</f>
        <v>Apparel</v>
      </c>
    </row>
    <row r="5139" customFormat="false" ht="14.25" hidden="false" customHeight="true" outlineLevel="0" collapsed="false">
      <c r="B5139" s="88" t="s">
        <v>30</v>
      </c>
      <c r="C5139" s="89" t="n">
        <v>1185732</v>
      </c>
      <c r="D5139" s="90" t="n">
        <v>44362</v>
      </c>
      <c r="E5139" s="88" t="s">
        <v>26</v>
      </c>
      <c r="F5139" s="88" t="s">
        <v>115</v>
      </c>
      <c r="G5139" s="88" t="s">
        <v>93</v>
      </c>
      <c r="H5139" s="91" t="s">
        <v>32</v>
      </c>
      <c r="I5139" s="92" t="n">
        <v>39</v>
      </c>
      <c r="J5139" s="93" t="n">
        <v>196</v>
      </c>
      <c r="K5139" s="94" t="n">
        <f aca="false">I5139 * J5139</f>
        <v>7644</v>
      </c>
      <c r="L5139" s="94" t="n">
        <f aca="false">K5139 *M5139</f>
        <v>2675.4</v>
      </c>
      <c r="M5139" s="95" t="n">
        <v>0.35</v>
      </c>
      <c r="N5139" s="88" t="s">
        <v>31</v>
      </c>
      <c r="O5139" s="91" t="s">
        <v>218</v>
      </c>
      <c r="P5139" s="0" t="str">
        <f aca="false">RIGHT(H5139,LEN(H5139) - FIND(" ", H5139))</f>
        <v>Street Footwear</v>
      </c>
    </row>
    <row r="5140" customFormat="false" ht="14.25" hidden="false" customHeight="true" outlineLevel="0" collapsed="false">
      <c r="B5140" s="88" t="s">
        <v>30</v>
      </c>
      <c r="C5140" s="89" t="n">
        <v>1185732</v>
      </c>
      <c r="D5140" s="90" t="n">
        <v>44362</v>
      </c>
      <c r="E5140" s="88" t="s">
        <v>26</v>
      </c>
      <c r="F5140" s="88" t="s">
        <v>115</v>
      </c>
      <c r="G5140" s="88" t="s">
        <v>93</v>
      </c>
      <c r="H5140" s="91" t="s">
        <v>24</v>
      </c>
      <c r="I5140" s="92" t="n">
        <v>36</v>
      </c>
      <c r="J5140" s="93" t="n">
        <v>114</v>
      </c>
      <c r="K5140" s="94" t="n">
        <f aca="false">I5140 * J5140</f>
        <v>4104</v>
      </c>
      <c r="L5140" s="94" t="n">
        <f aca="false">K5140 *M5140</f>
        <v>1313.28</v>
      </c>
      <c r="M5140" s="95" t="n">
        <v>0.32</v>
      </c>
      <c r="N5140" s="88" t="s">
        <v>31</v>
      </c>
      <c r="O5140" s="91" t="s">
        <v>218</v>
      </c>
      <c r="P5140" s="0" t="str">
        <f aca="false">RIGHT(H5140,LEN(H5140) - FIND(" ", H5140))</f>
        <v>Athletic Footwear</v>
      </c>
    </row>
    <row r="5141" customFormat="false" ht="14.25" hidden="false" customHeight="true" outlineLevel="0" collapsed="false">
      <c r="B5141" s="88" t="s">
        <v>30</v>
      </c>
      <c r="C5141" s="89" t="n">
        <v>1185732</v>
      </c>
      <c r="D5141" s="90" t="n">
        <v>44362</v>
      </c>
      <c r="E5141" s="88" t="s">
        <v>26</v>
      </c>
      <c r="F5141" s="88" t="s">
        <v>115</v>
      </c>
      <c r="G5141" s="88" t="s">
        <v>93</v>
      </c>
      <c r="H5141" s="91" t="s">
        <v>48</v>
      </c>
      <c r="I5141" s="92" t="n">
        <v>36</v>
      </c>
      <c r="J5141" s="93" t="n">
        <v>75</v>
      </c>
      <c r="K5141" s="94" t="n">
        <f aca="false">I5141 * J5141</f>
        <v>2700</v>
      </c>
      <c r="L5141" s="94" t="n">
        <f aca="false">K5141 *M5141</f>
        <v>837</v>
      </c>
      <c r="M5141" s="95" t="n">
        <v>0.31</v>
      </c>
      <c r="N5141" s="88" t="s">
        <v>31</v>
      </c>
      <c r="O5141" s="91" t="s">
        <v>219</v>
      </c>
      <c r="P5141" s="0" t="str">
        <f aca="false">RIGHT(H5141,LEN(H5141) - FIND(" ", H5141))</f>
        <v>Street Footwear</v>
      </c>
    </row>
    <row r="5142" customFormat="false" ht="14.25" hidden="false" customHeight="true" outlineLevel="0" collapsed="false">
      <c r="B5142" s="88" t="s">
        <v>30</v>
      </c>
      <c r="C5142" s="89" t="n">
        <v>1185732</v>
      </c>
      <c r="D5142" s="90" t="n">
        <v>44362</v>
      </c>
      <c r="E5142" s="88" t="s">
        <v>26</v>
      </c>
      <c r="F5142" s="88" t="s">
        <v>115</v>
      </c>
      <c r="G5142" s="88" t="s">
        <v>93</v>
      </c>
      <c r="H5142" s="91" t="s">
        <v>44</v>
      </c>
      <c r="I5142" s="92" t="n">
        <v>34</v>
      </c>
      <c r="J5142" s="93" t="n">
        <v>72</v>
      </c>
      <c r="K5142" s="94" t="n">
        <f aca="false">I5142 * J5142</f>
        <v>2448</v>
      </c>
      <c r="L5142" s="94" t="n">
        <f aca="false">K5142 *M5142</f>
        <v>685.44</v>
      </c>
      <c r="M5142" s="95" t="n">
        <v>0.28</v>
      </c>
      <c r="N5142" s="88" t="s">
        <v>31</v>
      </c>
      <c r="O5142" s="91" t="s">
        <v>219</v>
      </c>
      <c r="P5142" s="0" t="str">
        <f aca="false">RIGHT(H5142,LEN(H5142) - FIND(" ", H5142))</f>
        <v>Athletic Footwear</v>
      </c>
    </row>
    <row r="5143" customFormat="false" ht="14.25" hidden="false" customHeight="true" outlineLevel="0" collapsed="false">
      <c r="B5143" s="88" t="s">
        <v>30</v>
      </c>
      <c r="C5143" s="89" t="n">
        <v>1185732</v>
      </c>
      <c r="D5143" s="90" t="n">
        <v>44362</v>
      </c>
      <c r="E5143" s="88" t="s">
        <v>26</v>
      </c>
      <c r="F5143" s="88" t="s">
        <v>115</v>
      </c>
      <c r="G5143" s="88" t="s">
        <v>93</v>
      </c>
      <c r="H5143" s="91" t="s">
        <v>16</v>
      </c>
      <c r="I5143" s="92" t="n">
        <v>39</v>
      </c>
      <c r="J5143" s="93" t="n">
        <v>74</v>
      </c>
      <c r="K5143" s="94" t="n">
        <f aca="false">I5143 * J5143</f>
        <v>2886</v>
      </c>
      <c r="L5143" s="94" t="n">
        <f aca="false">K5143 *M5143</f>
        <v>923.52</v>
      </c>
      <c r="M5143" s="95" t="n">
        <v>0.32</v>
      </c>
      <c r="N5143" s="88" t="s">
        <v>31</v>
      </c>
      <c r="O5143" s="91" t="s">
        <v>218</v>
      </c>
      <c r="P5143" s="0" t="str">
        <f aca="false">RIGHT(H5143,LEN(H5143) - FIND(" ", H5143))</f>
        <v>Apparel</v>
      </c>
    </row>
    <row r="5144" customFormat="false" ht="14.25" hidden="false" customHeight="true" outlineLevel="0" collapsed="false">
      <c r="B5144" s="88" t="s">
        <v>30</v>
      </c>
      <c r="C5144" s="89" t="n">
        <v>1185732</v>
      </c>
      <c r="D5144" s="90" t="n">
        <v>44362</v>
      </c>
      <c r="E5144" s="88" t="s">
        <v>26</v>
      </c>
      <c r="F5144" s="88" t="s">
        <v>115</v>
      </c>
      <c r="G5144" s="88" t="s">
        <v>93</v>
      </c>
      <c r="H5144" s="91" t="s">
        <v>38</v>
      </c>
      <c r="I5144" s="92" t="n">
        <v>47</v>
      </c>
      <c r="J5144" s="93" t="n">
        <v>120</v>
      </c>
      <c r="K5144" s="94" t="n">
        <f aca="false">I5144 * J5144</f>
        <v>5640</v>
      </c>
      <c r="L5144" s="94" t="n">
        <f aca="false">K5144 *M5144</f>
        <v>1974</v>
      </c>
      <c r="M5144" s="95" t="n">
        <v>0.35</v>
      </c>
      <c r="N5144" s="88" t="s">
        <v>31</v>
      </c>
      <c r="O5144" s="91" t="s">
        <v>219</v>
      </c>
      <c r="P5144" s="0" t="str">
        <f aca="false">RIGHT(H5144,LEN(H5144) - FIND(" ", H5144))</f>
        <v>Apparel</v>
      </c>
    </row>
    <row r="5145" customFormat="false" ht="14.25" hidden="false" customHeight="true" outlineLevel="0" collapsed="false">
      <c r="B5145" s="88" t="s">
        <v>13</v>
      </c>
      <c r="C5145" s="89" t="n">
        <v>1185732</v>
      </c>
      <c r="D5145" s="90" t="n">
        <v>44363</v>
      </c>
      <c r="E5145" s="88" t="s">
        <v>29</v>
      </c>
      <c r="F5145" s="88" t="s">
        <v>98</v>
      </c>
      <c r="G5145" s="88" t="s">
        <v>101</v>
      </c>
      <c r="H5145" s="91" t="s">
        <v>16</v>
      </c>
      <c r="I5145" s="92" t="n">
        <v>60</v>
      </c>
      <c r="J5145" s="93" t="n">
        <v>125</v>
      </c>
      <c r="K5145" s="94" t="n">
        <f aca="false">I5145 * J5145</f>
        <v>7500</v>
      </c>
      <c r="L5145" s="94" t="n">
        <f aca="false">K5145 *M5145</f>
        <v>2625</v>
      </c>
      <c r="M5145" s="95" t="n">
        <v>0.35</v>
      </c>
      <c r="N5145" s="88" t="s">
        <v>31</v>
      </c>
      <c r="O5145" s="91" t="s">
        <v>218</v>
      </c>
      <c r="P5145" s="0" t="str">
        <f aca="false">RIGHT(H5145,LEN(H5145) - FIND(" ", H5145))</f>
        <v>Apparel</v>
      </c>
    </row>
    <row r="5146" customFormat="false" ht="14.25" hidden="false" customHeight="true" outlineLevel="0" collapsed="false">
      <c r="B5146" s="88" t="s">
        <v>13</v>
      </c>
      <c r="C5146" s="89" t="n">
        <v>1185732</v>
      </c>
      <c r="D5146" s="90" t="n">
        <v>44363</v>
      </c>
      <c r="E5146" s="88" t="s">
        <v>29</v>
      </c>
      <c r="F5146" s="88" t="s">
        <v>128</v>
      </c>
      <c r="G5146" s="88" t="s">
        <v>144</v>
      </c>
      <c r="H5146" s="91" t="s">
        <v>48</v>
      </c>
      <c r="I5146" s="92" t="n">
        <v>35</v>
      </c>
      <c r="J5146" s="93" t="n">
        <v>100</v>
      </c>
      <c r="K5146" s="94" t="n">
        <f aca="false">I5146 * J5146</f>
        <v>3500</v>
      </c>
      <c r="L5146" s="94" t="n">
        <f aca="false">K5146 *M5146</f>
        <v>1225</v>
      </c>
      <c r="M5146" s="95" t="n">
        <v>0.35</v>
      </c>
      <c r="N5146" s="88" t="s">
        <v>31</v>
      </c>
      <c r="O5146" s="91" t="s">
        <v>219</v>
      </c>
      <c r="P5146" s="0" t="str">
        <f aca="false">RIGHT(H5146,LEN(H5146) - FIND(" ", H5146))</f>
        <v>Street Footwear</v>
      </c>
    </row>
    <row r="5147" customFormat="false" ht="14.25" hidden="false" customHeight="true" outlineLevel="0" collapsed="false">
      <c r="B5147" s="88" t="s">
        <v>13</v>
      </c>
      <c r="C5147" s="89" t="n">
        <v>1185732</v>
      </c>
      <c r="D5147" s="90" t="n">
        <v>44363</v>
      </c>
      <c r="E5147" s="88" t="s">
        <v>29</v>
      </c>
      <c r="F5147" s="88" t="s">
        <v>98</v>
      </c>
      <c r="G5147" s="88" t="s">
        <v>101</v>
      </c>
      <c r="H5147" s="91" t="s">
        <v>16</v>
      </c>
      <c r="I5147" s="92" t="n">
        <v>56</v>
      </c>
      <c r="J5147" s="93" t="n">
        <v>38</v>
      </c>
      <c r="K5147" s="94" t="n">
        <f aca="false">I5147 * J5147</f>
        <v>2128</v>
      </c>
      <c r="L5147" s="94" t="n">
        <f aca="false">K5147 *M5147</f>
        <v>1000.16</v>
      </c>
      <c r="M5147" s="95" t="n">
        <v>0.47</v>
      </c>
      <c r="N5147" s="88" t="s">
        <v>23</v>
      </c>
      <c r="O5147" s="91" t="s">
        <v>218</v>
      </c>
      <c r="P5147" s="0" t="str">
        <f aca="false">RIGHT(H5147,LEN(H5147) - FIND(" ", H5147))</f>
        <v>Apparel</v>
      </c>
    </row>
    <row r="5148" customFormat="false" ht="14.25" hidden="false" customHeight="true" outlineLevel="0" collapsed="false">
      <c r="B5148" s="88" t="s">
        <v>13</v>
      </c>
      <c r="C5148" s="89" t="n">
        <v>1185732</v>
      </c>
      <c r="D5148" s="90" t="n">
        <v>44363</v>
      </c>
      <c r="E5148" s="88" t="s">
        <v>29</v>
      </c>
      <c r="F5148" s="88" t="s">
        <v>128</v>
      </c>
      <c r="G5148" s="88" t="s">
        <v>144</v>
      </c>
      <c r="H5148" s="91" t="s">
        <v>48</v>
      </c>
      <c r="I5148" s="92" t="n">
        <v>32</v>
      </c>
      <c r="J5148" s="93" t="n">
        <v>30</v>
      </c>
      <c r="K5148" s="94" t="n">
        <f aca="false">I5148 * J5148</f>
        <v>960</v>
      </c>
      <c r="L5148" s="94" t="n">
        <f aca="false">K5148 *M5148</f>
        <v>460.8</v>
      </c>
      <c r="M5148" s="95" t="n">
        <v>0.48</v>
      </c>
      <c r="N5148" s="88" t="s">
        <v>23</v>
      </c>
      <c r="O5148" s="91" t="s">
        <v>219</v>
      </c>
      <c r="P5148" s="0" t="str">
        <f aca="false">RIGHT(H5148,LEN(H5148) - FIND(" ", H5148))</f>
        <v>Street Footwear</v>
      </c>
    </row>
    <row r="5149" customFormat="false" ht="14.25" hidden="false" customHeight="true" outlineLevel="0" collapsed="false">
      <c r="B5149" s="88" t="s">
        <v>13</v>
      </c>
      <c r="C5149" s="89" t="n">
        <v>1185732</v>
      </c>
      <c r="D5149" s="90" t="n">
        <v>44364</v>
      </c>
      <c r="E5149" s="88" t="s">
        <v>29</v>
      </c>
      <c r="F5149" s="88" t="s">
        <v>98</v>
      </c>
      <c r="G5149" s="88" t="s">
        <v>101</v>
      </c>
      <c r="H5149" s="91" t="s">
        <v>38</v>
      </c>
      <c r="I5149" s="92" t="n">
        <v>50</v>
      </c>
      <c r="J5149" s="93" t="n">
        <v>225</v>
      </c>
      <c r="K5149" s="94" t="n">
        <f aca="false">I5149 * J5149</f>
        <v>11250</v>
      </c>
      <c r="L5149" s="94" t="n">
        <f aca="false">K5149 *M5149</f>
        <v>5625</v>
      </c>
      <c r="M5149" s="95" t="n">
        <v>0.5</v>
      </c>
      <c r="N5149" s="88" t="s">
        <v>31</v>
      </c>
      <c r="O5149" s="91" t="s">
        <v>219</v>
      </c>
      <c r="P5149" s="0" t="str">
        <f aca="false">RIGHT(H5149,LEN(H5149) - FIND(" ", H5149))</f>
        <v>Apparel</v>
      </c>
    </row>
    <row r="5150" customFormat="false" ht="14.25" hidden="false" customHeight="true" outlineLevel="0" collapsed="false">
      <c r="B5150" s="88" t="s">
        <v>13</v>
      </c>
      <c r="C5150" s="89" t="n">
        <v>1185732</v>
      </c>
      <c r="D5150" s="90" t="n">
        <v>44364</v>
      </c>
      <c r="E5150" s="88" t="s">
        <v>29</v>
      </c>
      <c r="F5150" s="88" t="s">
        <v>128</v>
      </c>
      <c r="G5150" s="88" t="s">
        <v>144</v>
      </c>
      <c r="H5150" s="91" t="s">
        <v>44</v>
      </c>
      <c r="I5150" s="92" t="n">
        <v>35</v>
      </c>
      <c r="J5150" s="93" t="n">
        <v>25</v>
      </c>
      <c r="K5150" s="94" t="n">
        <f aca="false">I5150 * J5150</f>
        <v>875</v>
      </c>
      <c r="L5150" s="94" t="n">
        <f aca="false">K5150 *M5150</f>
        <v>350</v>
      </c>
      <c r="M5150" s="95" t="n">
        <v>0.4</v>
      </c>
      <c r="N5150" s="88" t="s">
        <v>31</v>
      </c>
      <c r="O5150" s="91" t="s">
        <v>219</v>
      </c>
      <c r="P5150" s="0" t="str">
        <f aca="false">RIGHT(H5150,LEN(H5150) - FIND(" ", H5150))</f>
        <v>Athletic Footwear</v>
      </c>
    </row>
    <row r="5151" customFormat="false" ht="14.25" hidden="false" customHeight="true" outlineLevel="0" collapsed="false">
      <c r="B5151" s="88" t="s">
        <v>37</v>
      </c>
      <c r="C5151" s="89" t="n">
        <v>1128299</v>
      </c>
      <c r="D5151" s="90" t="n">
        <v>44364</v>
      </c>
      <c r="E5151" s="88" t="s">
        <v>34</v>
      </c>
      <c r="F5151" s="88" t="s">
        <v>35</v>
      </c>
      <c r="G5151" s="88" t="s">
        <v>146</v>
      </c>
      <c r="H5151" s="91" t="s">
        <v>32</v>
      </c>
      <c r="I5151" s="92" t="n">
        <v>65</v>
      </c>
      <c r="J5151" s="93" t="n">
        <v>825</v>
      </c>
      <c r="K5151" s="94" t="n">
        <f aca="false">I5151 * J5151</f>
        <v>53625</v>
      </c>
      <c r="L5151" s="94" t="n">
        <f aca="false">K5151 *M5151</f>
        <v>16087.5</v>
      </c>
      <c r="M5151" s="95" t="n">
        <v>0.3</v>
      </c>
      <c r="N5151" s="88" t="s">
        <v>31</v>
      </c>
      <c r="O5151" s="91" t="s">
        <v>218</v>
      </c>
      <c r="P5151" s="0" t="str">
        <f aca="false">RIGHT(H5151,LEN(H5151) - FIND(" ", H5151))</f>
        <v>Street Footwear</v>
      </c>
    </row>
    <row r="5152" customFormat="false" ht="14.25" hidden="false" customHeight="true" outlineLevel="0" collapsed="false">
      <c r="B5152" s="88" t="s">
        <v>37</v>
      </c>
      <c r="C5152" s="89" t="n">
        <v>1128299</v>
      </c>
      <c r="D5152" s="90" t="n">
        <v>44364</v>
      </c>
      <c r="E5152" s="88" t="s">
        <v>34</v>
      </c>
      <c r="F5152" s="88" t="s">
        <v>35</v>
      </c>
      <c r="G5152" s="88" t="s">
        <v>146</v>
      </c>
      <c r="H5152" s="91" t="s">
        <v>24</v>
      </c>
      <c r="I5152" s="92" t="n">
        <v>70</v>
      </c>
      <c r="J5152" s="93" t="n">
        <v>700</v>
      </c>
      <c r="K5152" s="94" t="n">
        <f aca="false">I5152 * J5152</f>
        <v>49000</v>
      </c>
      <c r="L5152" s="94" t="n">
        <f aca="false">K5152 *M5152</f>
        <v>12250</v>
      </c>
      <c r="M5152" s="95" t="n">
        <v>0.25</v>
      </c>
      <c r="N5152" s="88" t="s">
        <v>14</v>
      </c>
      <c r="O5152" s="91" t="s">
        <v>218</v>
      </c>
      <c r="P5152" s="0" t="str">
        <f aca="false">RIGHT(H5152,LEN(H5152) - FIND(" ", H5152))</f>
        <v>Athletic Footwear</v>
      </c>
    </row>
    <row r="5153" customFormat="false" ht="14.25" hidden="false" customHeight="true" outlineLevel="0" collapsed="false">
      <c r="B5153" s="88" t="s">
        <v>37</v>
      </c>
      <c r="C5153" s="89" t="n">
        <v>1128299</v>
      </c>
      <c r="D5153" s="90" t="n">
        <v>44364</v>
      </c>
      <c r="E5153" s="88" t="s">
        <v>34</v>
      </c>
      <c r="F5153" s="88" t="s">
        <v>35</v>
      </c>
      <c r="G5153" s="88" t="s">
        <v>146</v>
      </c>
      <c r="H5153" s="91" t="s">
        <v>48</v>
      </c>
      <c r="I5153" s="92" t="n">
        <v>85</v>
      </c>
      <c r="J5153" s="93" t="n">
        <v>700</v>
      </c>
      <c r="K5153" s="94" t="n">
        <f aca="false">I5153 * J5153</f>
        <v>59500</v>
      </c>
      <c r="L5153" s="94" t="n">
        <f aca="false">K5153 *M5153</f>
        <v>17850</v>
      </c>
      <c r="M5153" s="95" t="n">
        <v>0.3</v>
      </c>
      <c r="N5153" s="88" t="s">
        <v>14</v>
      </c>
      <c r="O5153" s="91" t="s">
        <v>219</v>
      </c>
      <c r="P5153" s="0" t="str">
        <f aca="false">RIGHT(H5153,LEN(H5153) - FIND(" ", H5153))</f>
        <v>Street Footwear</v>
      </c>
    </row>
    <row r="5154" customFormat="false" ht="14.25" hidden="false" customHeight="true" outlineLevel="0" collapsed="false">
      <c r="B5154" s="88" t="s">
        <v>37</v>
      </c>
      <c r="C5154" s="89" t="n">
        <v>1128299</v>
      </c>
      <c r="D5154" s="90" t="n">
        <v>44364</v>
      </c>
      <c r="E5154" s="88" t="s">
        <v>34</v>
      </c>
      <c r="F5154" s="88" t="s">
        <v>35</v>
      </c>
      <c r="G5154" s="88" t="s">
        <v>146</v>
      </c>
      <c r="H5154" s="91" t="s">
        <v>44</v>
      </c>
      <c r="I5154" s="92" t="n">
        <v>85</v>
      </c>
      <c r="J5154" s="93" t="n">
        <v>575</v>
      </c>
      <c r="K5154" s="94" t="n">
        <f aca="false">I5154 * J5154</f>
        <v>48875</v>
      </c>
      <c r="L5154" s="94" t="n">
        <f aca="false">K5154 *M5154</f>
        <v>14662.5</v>
      </c>
      <c r="M5154" s="95" t="n">
        <v>0.3</v>
      </c>
      <c r="N5154" s="88" t="s">
        <v>14</v>
      </c>
      <c r="O5154" s="91" t="s">
        <v>219</v>
      </c>
      <c r="P5154" s="0" t="str">
        <f aca="false">RIGHT(H5154,LEN(H5154) - FIND(" ", H5154))</f>
        <v>Athletic Footwear</v>
      </c>
    </row>
    <row r="5155" customFormat="false" ht="14.25" hidden="false" customHeight="true" outlineLevel="0" collapsed="false">
      <c r="B5155" s="88" t="s">
        <v>37</v>
      </c>
      <c r="C5155" s="89" t="n">
        <v>1128299</v>
      </c>
      <c r="D5155" s="90" t="n">
        <v>44364</v>
      </c>
      <c r="E5155" s="88" t="s">
        <v>34</v>
      </c>
      <c r="F5155" s="88" t="s">
        <v>35</v>
      </c>
      <c r="G5155" s="88" t="s">
        <v>146</v>
      </c>
      <c r="H5155" s="91" t="s">
        <v>16</v>
      </c>
      <c r="I5155" s="92" t="n">
        <v>95</v>
      </c>
      <c r="J5155" s="93" t="n">
        <v>450</v>
      </c>
      <c r="K5155" s="94" t="n">
        <f aca="false">I5155 * J5155</f>
        <v>42750</v>
      </c>
      <c r="L5155" s="94" t="n">
        <f aca="false">K5155 *M5155</f>
        <v>8550</v>
      </c>
      <c r="M5155" s="95" t="n">
        <v>0.2</v>
      </c>
      <c r="N5155" s="88" t="s">
        <v>14</v>
      </c>
      <c r="O5155" s="91" t="s">
        <v>218</v>
      </c>
      <c r="P5155" s="0" t="str">
        <f aca="false">RIGHT(H5155,LEN(H5155) - FIND(" ", H5155))</f>
        <v>Apparel</v>
      </c>
    </row>
    <row r="5156" customFormat="false" ht="14.25" hidden="false" customHeight="true" outlineLevel="0" collapsed="false">
      <c r="B5156" s="88" t="s">
        <v>37</v>
      </c>
      <c r="C5156" s="89" t="n">
        <v>1128299</v>
      </c>
      <c r="D5156" s="90" t="n">
        <v>44364</v>
      </c>
      <c r="E5156" s="88" t="s">
        <v>34</v>
      </c>
      <c r="F5156" s="88" t="s">
        <v>35</v>
      </c>
      <c r="G5156" s="88" t="s">
        <v>146</v>
      </c>
      <c r="H5156" s="91" t="s">
        <v>38</v>
      </c>
      <c r="I5156" s="92" t="n">
        <v>110</v>
      </c>
      <c r="J5156" s="93" t="n">
        <v>750</v>
      </c>
      <c r="K5156" s="94" t="n">
        <f aca="false">I5156 * J5156</f>
        <v>82500</v>
      </c>
      <c r="L5156" s="94" t="n">
        <f aca="false">K5156 *M5156</f>
        <v>37125</v>
      </c>
      <c r="M5156" s="95" t="n">
        <v>0.45</v>
      </c>
      <c r="N5156" s="88" t="s">
        <v>14</v>
      </c>
      <c r="O5156" s="91" t="s">
        <v>219</v>
      </c>
      <c r="P5156" s="0" t="str">
        <f aca="false">RIGHT(H5156,LEN(H5156) - FIND(" ", H5156))</f>
        <v>Apparel</v>
      </c>
    </row>
    <row r="5157" customFormat="false" ht="14.25" hidden="false" customHeight="true" outlineLevel="0" collapsed="false">
      <c r="B5157" s="88" t="s">
        <v>30</v>
      </c>
      <c r="C5157" s="89" t="n">
        <v>1185732</v>
      </c>
      <c r="D5157" s="90" t="n">
        <v>44364</v>
      </c>
      <c r="E5157" s="88" t="s">
        <v>29</v>
      </c>
      <c r="F5157" s="88" t="s">
        <v>117</v>
      </c>
      <c r="G5157" s="88" t="s">
        <v>110</v>
      </c>
      <c r="H5157" s="91" t="s">
        <v>32</v>
      </c>
      <c r="I5157" s="92" t="n">
        <v>55</v>
      </c>
      <c r="J5157" s="93" t="n">
        <v>825</v>
      </c>
      <c r="K5157" s="94" t="n">
        <f aca="false">I5157 * J5157</f>
        <v>45375</v>
      </c>
      <c r="L5157" s="94" t="n">
        <f aca="false">K5157 *M5157</f>
        <v>22687.5</v>
      </c>
      <c r="M5157" s="95" t="n">
        <v>0.5</v>
      </c>
      <c r="N5157" s="88" t="s">
        <v>14</v>
      </c>
      <c r="O5157" s="91" t="s">
        <v>218</v>
      </c>
      <c r="P5157" s="0" t="str">
        <f aca="false">RIGHT(H5157,LEN(H5157) - FIND(" ", H5157))</f>
        <v>Street Footwear</v>
      </c>
    </row>
    <row r="5158" customFormat="false" ht="14.25" hidden="false" customHeight="true" outlineLevel="0" collapsed="false">
      <c r="B5158" s="88" t="s">
        <v>30</v>
      </c>
      <c r="C5158" s="89" t="n">
        <v>1185732</v>
      </c>
      <c r="D5158" s="90" t="n">
        <v>44364</v>
      </c>
      <c r="E5158" s="88" t="s">
        <v>29</v>
      </c>
      <c r="F5158" s="88" t="s">
        <v>117</v>
      </c>
      <c r="G5158" s="88" t="s">
        <v>110</v>
      </c>
      <c r="H5158" s="91" t="s">
        <v>24</v>
      </c>
      <c r="I5158" s="92" t="n">
        <v>50</v>
      </c>
      <c r="J5158" s="93" t="n">
        <v>575</v>
      </c>
      <c r="K5158" s="94" t="n">
        <f aca="false">I5158 * J5158</f>
        <v>28750</v>
      </c>
      <c r="L5158" s="94" t="n">
        <f aca="false">K5158 *M5158</f>
        <v>11500</v>
      </c>
      <c r="M5158" s="95" t="n">
        <v>0.4</v>
      </c>
      <c r="N5158" s="88" t="s">
        <v>14</v>
      </c>
      <c r="O5158" s="91" t="s">
        <v>218</v>
      </c>
      <c r="P5158" s="0" t="str">
        <f aca="false">RIGHT(H5158,LEN(H5158) - FIND(" ", H5158))</f>
        <v>Athletic Footwear</v>
      </c>
    </row>
    <row r="5159" customFormat="false" ht="14.25" hidden="false" customHeight="true" outlineLevel="0" collapsed="false">
      <c r="B5159" s="88" t="s">
        <v>30</v>
      </c>
      <c r="C5159" s="89" t="n">
        <v>1185732</v>
      </c>
      <c r="D5159" s="90" t="n">
        <v>44364</v>
      </c>
      <c r="E5159" s="88" t="s">
        <v>29</v>
      </c>
      <c r="F5159" s="88" t="s">
        <v>117</v>
      </c>
      <c r="G5159" s="88" t="s">
        <v>110</v>
      </c>
      <c r="H5159" s="91" t="s">
        <v>48</v>
      </c>
      <c r="I5159" s="92" t="n">
        <v>45</v>
      </c>
      <c r="J5159" s="93" t="n">
        <v>550</v>
      </c>
      <c r="K5159" s="94" t="n">
        <f aca="false">I5159 * J5159</f>
        <v>24750</v>
      </c>
      <c r="L5159" s="94" t="n">
        <f aca="false">K5159 *M5159</f>
        <v>7425</v>
      </c>
      <c r="M5159" s="95" t="n">
        <v>0.3</v>
      </c>
      <c r="N5159" s="88" t="s">
        <v>14</v>
      </c>
      <c r="O5159" s="91" t="s">
        <v>219</v>
      </c>
      <c r="P5159" s="0" t="str">
        <f aca="false">RIGHT(H5159,LEN(H5159) - FIND(" ", H5159))</f>
        <v>Street Footwear</v>
      </c>
    </row>
    <row r="5160" customFormat="false" ht="14.25" hidden="false" customHeight="true" outlineLevel="0" collapsed="false">
      <c r="B5160" s="88" t="s">
        <v>30</v>
      </c>
      <c r="C5160" s="89" t="n">
        <v>1185732</v>
      </c>
      <c r="D5160" s="90" t="n">
        <v>44364</v>
      </c>
      <c r="E5160" s="88" t="s">
        <v>29</v>
      </c>
      <c r="F5160" s="88" t="s">
        <v>117</v>
      </c>
      <c r="G5160" s="88" t="s">
        <v>110</v>
      </c>
      <c r="H5160" s="91" t="s">
        <v>44</v>
      </c>
      <c r="I5160" s="92" t="n">
        <v>45</v>
      </c>
      <c r="J5160" s="93" t="n">
        <v>525</v>
      </c>
      <c r="K5160" s="94" t="n">
        <f aca="false">I5160 * J5160</f>
        <v>23625</v>
      </c>
      <c r="L5160" s="94" t="n">
        <f aca="false">K5160 *M5160</f>
        <v>8268.75</v>
      </c>
      <c r="M5160" s="95" t="n">
        <v>0.35</v>
      </c>
      <c r="N5160" s="88" t="s">
        <v>14</v>
      </c>
      <c r="O5160" s="91" t="s">
        <v>219</v>
      </c>
      <c r="P5160" s="0" t="str">
        <f aca="false">RIGHT(H5160,LEN(H5160) - FIND(" ", H5160))</f>
        <v>Athletic Footwear</v>
      </c>
    </row>
    <row r="5161" customFormat="false" ht="14.25" hidden="false" customHeight="true" outlineLevel="0" collapsed="false">
      <c r="B5161" s="88" t="s">
        <v>30</v>
      </c>
      <c r="C5161" s="89" t="n">
        <v>1185732</v>
      </c>
      <c r="D5161" s="90" t="n">
        <v>44364</v>
      </c>
      <c r="E5161" s="88" t="s">
        <v>29</v>
      </c>
      <c r="F5161" s="88" t="s">
        <v>117</v>
      </c>
      <c r="G5161" s="88" t="s">
        <v>110</v>
      </c>
      <c r="H5161" s="91" t="s">
        <v>16</v>
      </c>
      <c r="I5161" s="92" t="n">
        <v>60</v>
      </c>
      <c r="J5161" s="93" t="n">
        <v>525</v>
      </c>
      <c r="K5161" s="94" t="n">
        <f aca="false">I5161 * J5161</f>
        <v>31500</v>
      </c>
      <c r="L5161" s="94" t="n">
        <f aca="false">K5161 *M5161</f>
        <v>12600</v>
      </c>
      <c r="M5161" s="95" t="n">
        <v>0.4</v>
      </c>
      <c r="N5161" s="88" t="s">
        <v>14</v>
      </c>
      <c r="O5161" s="91" t="s">
        <v>218</v>
      </c>
      <c r="P5161" s="0" t="str">
        <f aca="false">RIGHT(H5161,LEN(H5161) - FIND(" ", H5161))</f>
        <v>Apparel</v>
      </c>
    </row>
    <row r="5162" customFormat="false" ht="14.25" hidden="false" customHeight="true" outlineLevel="0" collapsed="false">
      <c r="B5162" s="88" t="s">
        <v>30</v>
      </c>
      <c r="C5162" s="89" t="n">
        <v>1185732</v>
      </c>
      <c r="D5162" s="90" t="n">
        <v>44364</v>
      </c>
      <c r="E5162" s="88" t="s">
        <v>29</v>
      </c>
      <c r="F5162" s="88" t="s">
        <v>117</v>
      </c>
      <c r="G5162" s="88" t="s">
        <v>110</v>
      </c>
      <c r="H5162" s="91" t="s">
        <v>38</v>
      </c>
      <c r="I5162" s="92" t="n">
        <v>65</v>
      </c>
      <c r="J5162" s="93" t="n">
        <v>675</v>
      </c>
      <c r="K5162" s="94" t="n">
        <f aca="false">I5162 * J5162</f>
        <v>43875</v>
      </c>
      <c r="L5162" s="94" t="n">
        <f aca="false">K5162 *M5162</f>
        <v>24131.25</v>
      </c>
      <c r="M5162" s="95" t="n">
        <v>0.55</v>
      </c>
      <c r="N5162" s="88" t="s">
        <v>14</v>
      </c>
      <c r="O5162" s="91" t="s">
        <v>219</v>
      </c>
      <c r="P5162" s="0" t="str">
        <f aca="false">RIGHT(H5162,LEN(H5162) - FIND(" ", H5162))</f>
        <v>Apparel</v>
      </c>
    </row>
    <row r="5163" customFormat="false" ht="14.25" hidden="false" customHeight="true" outlineLevel="0" collapsed="false">
      <c r="B5163" s="88" t="s">
        <v>43</v>
      </c>
      <c r="C5163" s="89" t="n">
        <v>1128299</v>
      </c>
      <c r="D5163" s="90" t="n">
        <v>44364</v>
      </c>
      <c r="E5163" s="88" t="s">
        <v>40</v>
      </c>
      <c r="F5163" s="88" t="s">
        <v>109</v>
      </c>
      <c r="G5163" s="88" t="s">
        <v>136</v>
      </c>
      <c r="H5163" s="91" t="s">
        <v>32</v>
      </c>
      <c r="I5163" s="92" t="n">
        <v>60</v>
      </c>
      <c r="J5163" s="93" t="n">
        <v>825</v>
      </c>
      <c r="K5163" s="94" t="n">
        <f aca="false">I5163 * J5163</f>
        <v>49500</v>
      </c>
      <c r="L5163" s="94" t="n">
        <f aca="false">K5163 *M5163</f>
        <v>19800</v>
      </c>
      <c r="M5163" s="95" t="n">
        <v>0.4</v>
      </c>
      <c r="N5163" s="88" t="s">
        <v>23</v>
      </c>
      <c r="O5163" s="91" t="s">
        <v>218</v>
      </c>
      <c r="P5163" s="0" t="str">
        <f aca="false">RIGHT(H5163,LEN(H5163) - FIND(" ", H5163))</f>
        <v>Street Footwear</v>
      </c>
    </row>
    <row r="5164" customFormat="false" ht="14.25" hidden="false" customHeight="true" outlineLevel="0" collapsed="false">
      <c r="B5164" s="88" t="s">
        <v>43</v>
      </c>
      <c r="C5164" s="89" t="n">
        <v>1128299</v>
      </c>
      <c r="D5164" s="90" t="n">
        <v>44364</v>
      </c>
      <c r="E5164" s="88" t="s">
        <v>40</v>
      </c>
      <c r="F5164" s="88" t="s">
        <v>109</v>
      </c>
      <c r="G5164" s="88" t="s">
        <v>136</v>
      </c>
      <c r="H5164" s="91" t="s">
        <v>24</v>
      </c>
      <c r="I5164" s="92" t="n">
        <v>70</v>
      </c>
      <c r="J5164" s="93" t="n">
        <v>700</v>
      </c>
      <c r="K5164" s="94" t="n">
        <f aca="false">I5164 * J5164</f>
        <v>49000</v>
      </c>
      <c r="L5164" s="94" t="n">
        <f aca="false">K5164 *M5164</f>
        <v>19600</v>
      </c>
      <c r="M5164" s="95" t="n">
        <v>0.4</v>
      </c>
      <c r="N5164" s="88" t="s">
        <v>23</v>
      </c>
      <c r="O5164" s="91" t="s">
        <v>218</v>
      </c>
      <c r="P5164" s="0" t="str">
        <f aca="false">RIGHT(H5164,LEN(H5164) - FIND(" ", H5164))</f>
        <v>Athletic Footwear</v>
      </c>
    </row>
    <row r="5165" customFormat="false" ht="14.25" hidden="false" customHeight="true" outlineLevel="0" collapsed="false">
      <c r="B5165" s="88" t="s">
        <v>43</v>
      </c>
      <c r="C5165" s="89" t="n">
        <v>1128299</v>
      </c>
      <c r="D5165" s="90" t="n">
        <v>44364</v>
      </c>
      <c r="E5165" s="88" t="s">
        <v>40</v>
      </c>
      <c r="F5165" s="88" t="s">
        <v>109</v>
      </c>
      <c r="G5165" s="88" t="s">
        <v>136</v>
      </c>
      <c r="H5165" s="91" t="s">
        <v>48</v>
      </c>
      <c r="I5165" s="92" t="n">
        <v>85</v>
      </c>
      <c r="J5165" s="93" t="n">
        <v>700</v>
      </c>
      <c r="K5165" s="94" t="n">
        <f aca="false">I5165 * J5165</f>
        <v>59500</v>
      </c>
      <c r="L5165" s="94" t="n">
        <f aca="false">K5165 *M5165</f>
        <v>23800</v>
      </c>
      <c r="M5165" s="95" t="n">
        <v>0.4</v>
      </c>
      <c r="N5165" s="88" t="s">
        <v>23</v>
      </c>
      <c r="O5165" s="91" t="s">
        <v>219</v>
      </c>
      <c r="P5165" s="0" t="str">
        <f aca="false">RIGHT(H5165,LEN(H5165) - FIND(" ", H5165))</f>
        <v>Street Footwear</v>
      </c>
    </row>
    <row r="5166" customFormat="false" ht="14.25" hidden="false" customHeight="true" outlineLevel="0" collapsed="false">
      <c r="B5166" s="88" t="s">
        <v>43</v>
      </c>
      <c r="C5166" s="89" t="n">
        <v>1128299</v>
      </c>
      <c r="D5166" s="90" t="n">
        <v>44364</v>
      </c>
      <c r="E5166" s="88" t="s">
        <v>40</v>
      </c>
      <c r="F5166" s="88" t="s">
        <v>109</v>
      </c>
      <c r="G5166" s="88" t="s">
        <v>136</v>
      </c>
      <c r="H5166" s="91" t="s">
        <v>44</v>
      </c>
      <c r="I5166" s="92" t="n">
        <v>85</v>
      </c>
      <c r="J5166" s="93" t="n">
        <v>575</v>
      </c>
      <c r="K5166" s="94" t="n">
        <f aca="false">I5166 * J5166</f>
        <v>48875</v>
      </c>
      <c r="L5166" s="94" t="n">
        <f aca="false">K5166 *M5166</f>
        <v>19550</v>
      </c>
      <c r="M5166" s="95" t="n">
        <v>0.4</v>
      </c>
      <c r="N5166" s="88" t="s">
        <v>23</v>
      </c>
      <c r="O5166" s="91" t="s">
        <v>219</v>
      </c>
      <c r="P5166" s="0" t="str">
        <f aca="false">RIGHT(H5166,LEN(H5166) - FIND(" ", H5166))</f>
        <v>Athletic Footwear</v>
      </c>
    </row>
    <row r="5167" customFormat="false" ht="14.25" hidden="false" customHeight="true" outlineLevel="0" collapsed="false">
      <c r="B5167" s="88" t="s">
        <v>43</v>
      </c>
      <c r="C5167" s="89" t="n">
        <v>1128299</v>
      </c>
      <c r="D5167" s="90" t="n">
        <v>44364</v>
      </c>
      <c r="E5167" s="88" t="s">
        <v>40</v>
      </c>
      <c r="F5167" s="88" t="s">
        <v>109</v>
      </c>
      <c r="G5167" s="88" t="s">
        <v>136</v>
      </c>
      <c r="H5167" s="91" t="s">
        <v>16</v>
      </c>
      <c r="I5167" s="92" t="n">
        <v>95</v>
      </c>
      <c r="J5167" s="93" t="n">
        <v>450</v>
      </c>
      <c r="K5167" s="94" t="n">
        <f aca="false">I5167 * J5167</f>
        <v>42750</v>
      </c>
      <c r="L5167" s="94" t="n">
        <f aca="false">K5167 *M5167</f>
        <v>19237.5</v>
      </c>
      <c r="M5167" s="95" t="n">
        <v>0.45</v>
      </c>
      <c r="N5167" s="88" t="s">
        <v>23</v>
      </c>
      <c r="O5167" s="91" t="s">
        <v>218</v>
      </c>
      <c r="P5167" s="0" t="str">
        <f aca="false">RIGHT(H5167,LEN(H5167) - FIND(" ", H5167))</f>
        <v>Apparel</v>
      </c>
    </row>
    <row r="5168" customFormat="false" ht="14.25" hidden="false" customHeight="true" outlineLevel="0" collapsed="false">
      <c r="B5168" s="88" t="s">
        <v>43</v>
      </c>
      <c r="C5168" s="89" t="n">
        <v>1128299</v>
      </c>
      <c r="D5168" s="90" t="n">
        <v>44364</v>
      </c>
      <c r="E5168" s="88" t="s">
        <v>40</v>
      </c>
      <c r="F5168" s="88" t="s">
        <v>109</v>
      </c>
      <c r="G5168" s="88" t="s">
        <v>136</v>
      </c>
      <c r="H5168" s="91" t="s">
        <v>38</v>
      </c>
      <c r="I5168" s="92" t="n">
        <v>110</v>
      </c>
      <c r="J5168" s="93" t="n">
        <v>750</v>
      </c>
      <c r="K5168" s="94" t="n">
        <f aca="false">I5168 * J5168</f>
        <v>82500</v>
      </c>
      <c r="L5168" s="94" t="n">
        <f aca="false">K5168 *M5168</f>
        <v>28875</v>
      </c>
      <c r="M5168" s="95" t="n">
        <v>0.35</v>
      </c>
      <c r="N5168" s="88" t="s">
        <v>23</v>
      </c>
      <c r="O5168" s="91" t="s">
        <v>219</v>
      </c>
      <c r="P5168" s="0" t="str">
        <f aca="false">RIGHT(H5168,LEN(H5168) - FIND(" ", H5168))</f>
        <v>Apparel</v>
      </c>
    </row>
    <row r="5169" customFormat="false" ht="14.25" hidden="false" customHeight="true" outlineLevel="0" collapsed="false">
      <c r="B5169" s="88" t="s">
        <v>43</v>
      </c>
      <c r="C5169" s="89" t="n">
        <v>1185732</v>
      </c>
      <c r="D5169" s="90" t="n">
        <v>44364</v>
      </c>
      <c r="E5169" s="88" t="s">
        <v>26</v>
      </c>
      <c r="F5169" s="88" t="s">
        <v>163</v>
      </c>
      <c r="G5169" s="88" t="s">
        <v>171</v>
      </c>
      <c r="H5169" s="91" t="s">
        <v>32</v>
      </c>
      <c r="I5169" s="92" t="n">
        <v>45</v>
      </c>
      <c r="J5169" s="93" t="n">
        <v>600</v>
      </c>
      <c r="K5169" s="94" t="n">
        <f aca="false">I5169 * J5169</f>
        <v>27000</v>
      </c>
      <c r="L5169" s="94" t="n">
        <f aca="false">K5169 *M5169</f>
        <v>10800</v>
      </c>
      <c r="M5169" s="95" t="n">
        <v>0.4</v>
      </c>
      <c r="N5169" s="88" t="s">
        <v>14</v>
      </c>
      <c r="O5169" s="91" t="s">
        <v>218</v>
      </c>
      <c r="P5169" s="0" t="str">
        <f aca="false">RIGHT(H5169,LEN(H5169) - FIND(" ", H5169))</f>
        <v>Street Footwear</v>
      </c>
    </row>
    <row r="5170" customFormat="false" ht="14.25" hidden="false" customHeight="true" outlineLevel="0" collapsed="false">
      <c r="B5170" s="88" t="s">
        <v>43</v>
      </c>
      <c r="C5170" s="89" t="n">
        <v>1185732</v>
      </c>
      <c r="D5170" s="90" t="n">
        <v>44364</v>
      </c>
      <c r="E5170" s="88" t="s">
        <v>26</v>
      </c>
      <c r="F5170" s="88" t="s">
        <v>163</v>
      </c>
      <c r="G5170" s="88" t="s">
        <v>171</v>
      </c>
      <c r="H5170" s="91" t="s">
        <v>24</v>
      </c>
      <c r="I5170" s="92" t="n">
        <v>40</v>
      </c>
      <c r="J5170" s="93" t="n">
        <v>425</v>
      </c>
      <c r="K5170" s="94" t="n">
        <f aca="false">I5170 * J5170</f>
        <v>17000</v>
      </c>
      <c r="L5170" s="94" t="n">
        <f aca="false">K5170 *M5170</f>
        <v>6800</v>
      </c>
      <c r="M5170" s="95" t="n">
        <v>0.4</v>
      </c>
      <c r="N5170" s="88" t="s">
        <v>14</v>
      </c>
      <c r="O5170" s="91" t="s">
        <v>218</v>
      </c>
      <c r="P5170" s="0" t="str">
        <f aca="false">RIGHT(H5170,LEN(H5170) - FIND(" ", H5170))</f>
        <v>Athletic Footwear</v>
      </c>
    </row>
    <row r="5171" customFormat="false" ht="14.25" hidden="false" customHeight="true" outlineLevel="0" collapsed="false">
      <c r="B5171" s="88" t="s">
        <v>43</v>
      </c>
      <c r="C5171" s="89" t="n">
        <v>1185732</v>
      </c>
      <c r="D5171" s="90" t="n">
        <v>44364</v>
      </c>
      <c r="E5171" s="88" t="s">
        <v>26</v>
      </c>
      <c r="F5171" s="88" t="s">
        <v>163</v>
      </c>
      <c r="G5171" s="88" t="s">
        <v>171</v>
      </c>
      <c r="H5171" s="91" t="s">
        <v>48</v>
      </c>
      <c r="I5171" s="92" t="n">
        <v>35</v>
      </c>
      <c r="J5171" s="93" t="n">
        <v>300</v>
      </c>
      <c r="K5171" s="94" t="n">
        <f aca="false">I5171 * J5171</f>
        <v>10500</v>
      </c>
      <c r="L5171" s="94" t="n">
        <f aca="false">K5171 *M5171</f>
        <v>4200</v>
      </c>
      <c r="M5171" s="95" t="n">
        <v>0.4</v>
      </c>
      <c r="N5171" s="88" t="s">
        <v>14</v>
      </c>
      <c r="O5171" s="91" t="s">
        <v>219</v>
      </c>
      <c r="P5171" s="0" t="str">
        <f aca="false">RIGHT(H5171,LEN(H5171) - FIND(" ", H5171))</f>
        <v>Street Footwear</v>
      </c>
    </row>
    <row r="5172" customFormat="false" ht="14.25" hidden="false" customHeight="true" outlineLevel="0" collapsed="false">
      <c r="B5172" s="88" t="s">
        <v>43</v>
      </c>
      <c r="C5172" s="89" t="n">
        <v>1185732</v>
      </c>
      <c r="D5172" s="90" t="n">
        <v>44364</v>
      </c>
      <c r="E5172" s="88" t="s">
        <v>26</v>
      </c>
      <c r="F5172" s="88" t="s">
        <v>163</v>
      </c>
      <c r="G5172" s="88" t="s">
        <v>171</v>
      </c>
      <c r="H5172" s="91" t="s">
        <v>44</v>
      </c>
      <c r="I5172" s="92" t="n">
        <v>35</v>
      </c>
      <c r="J5172" s="93" t="n">
        <v>275</v>
      </c>
      <c r="K5172" s="94" t="n">
        <f aca="false">I5172 * J5172</f>
        <v>9625</v>
      </c>
      <c r="L5172" s="94" t="n">
        <f aca="false">K5172 *M5172</f>
        <v>3850</v>
      </c>
      <c r="M5172" s="95" t="n">
        <v>0.4</v>
      </c>
      <c r="N5172" s="88" t="s">
        <v>14</v>
      </c>
      <c r="O5172" s="91" t="s">
        <v>219</v>
      </c>
      <c r="P5172" s="0" t="str">
        <f aca="false">RIGHT(H5172,LEN(H5172) - FIND(" ", H5172))</f>
        <v>Athletic Footwear</v>
      </c>
    </row>
    <row r="5173" customFormat="false" ht="14.25" hidden="false" customHeight="true" outlineLevel="0" collapsed="false">
      <c r="B5173" s="88" t="s">
        <v>43</v>
      </c>
      <c r="C5173" s="89" t="n">
        <v>1185732</v>
      </c>
      <c r="D5173" s="90" t="n">
        <v>44364</v>
      </c>
      <c r="E5173" s="88" t="s">
        <v>26</v>
      </c>
      <c r="F5173" s="88" t="s">
        <v>163</v>
      </c>
      <c r="G5173" s="88" t="s">
        <v>171</v>
      </c>
      <c r="H5173" s="91" t="s">
        <v>16</v>
      </c>
      <c r="I5173" s="92" t="n">
        <v>45</v>
      </c>
      <c r="J5173" s="93" t="n">
        <v>275</v>
      </c>
      <c r="K5173" s="94" t="n">
        <f aca="false">I5173 * J5173</f>
        <v>12375</v>
      </c>
      <c r="L5173" s="94" t="n">
        <f aca="false">K5173 *M5173</f>
        <v>4950</v>
      </c>
      <c r="M5173" s="95" t="n">
        <v>0.4</v>
      </c>
      <c r="N5173" s="88" t="s">
        <v>14</v>
      </c>
      <c r="O5173" s="91" t="s">
        <v>218</v>
      </c>
      <c r="P5173" s="0" t="str">
        <f aca="false">RIGHT(H5173,LEN(H5173) - FIND(" ", H5173))</f>
        <v>Apparel</v>
      </c>
    </row>
    <row r="5174" customFormat="false" ht="14.25" hidden="false" customHeight="true" outlineLevel="0" collapsed="false">
      <c r="B5174" s="88" t="s">
        <v>43</v>
      </c>
      <c r="C5174" s="89" t="n">
        <v>1185732</v>
      </c>
      <c r="D5174" s="90" t="n">
        <v>44364</v>
      </c>
      <c r="E5174" s="88" t="s">
        <v>26</v>
      </c>
      <c r="F5174" s="88" t="s">
        <v>163</v>
      </c>
      <c r="G5174" s="88" t="s">
        <v>171</v>
      </c>
      <c r="H5174" s="91" t="s">
        <v>38</v>
      </c>
      <c r="I5174" s="92" t="n">
        <v>65</v>
      </c>
      <c r="J5174" s="93" t="n">
        <v>425</v>
      </c>
      <c r="K5174" s="94" t="n">
        <f aca="false">I5174 * J5174</f>
        <v>27625</v>
      </c>
      <c r="L5174" s="94" t="n">
        <f aca="false">K5174 *M5174</f>
        <v>11050</v>
      </c>
      <c r="M5174" s="95" t="n">
        <v>0.4</v>
      </c>
      <c r="N5174" s="88" t="s">
        <v>14</v>
      </c>
      <c r="O5174" s="91" t="s">
        <v>219</v>
      </c>
      <c r="P5174" s="0" t="str">
        <f aca="false">RIGHT(H5174,LEN(H5174) - FIND(" ", H5174))</f>
        <v>Apparel</v>
      </c>
    </row>
    <row r="5175" customFormat="false" ht="14.25" hidden="false" customHeight="true" outlineLevel="0" collapsed="false">
      <c r="B5175" s="88" t="s">
        <v>13</v>
      </c>
      <c r="C5175" s="89" t="n">
        <v>1185732</v>
      </c>
      <c r="D5175" s="90" t="n">
        <v>44364</v>
      </c>
      <c r="E5175" s="88" t="s">
        <v>29</v>
      </c>
      <c r="F5175" s="88" t="s">
        <v>98</v>
      </c>
      <c r="G5175" s="88" t="s">
        <v>101</v>
      </c>
      <c r="H5175" s="91" t="s">
        <v>38</v>
      </c>
      <c r="I5175" s="92" t="n">
        <v>45</v>
      </c>
      <c r="J5175" s="93" t="n">
        <v>63</v>
      </c>
      <c r="K5175" s="94" t="n">
        <f aca="false">I5175 * J5175</f>
        <v>2835</v>
      </c>
      <c r="L5175" s="94" t="n">
        <f aca="false">K5175 *M5175</f>
        <v>1786.05</v>
      </c>
      <c r="M5175" s="95" t="n">
        <v>0.63</v>
      </c>
      <c r="N5175" s="88" t="s">
        <v>23</v>
      </c>
      <c r="O5175" s="91" t="s">
        <v>219</v>
      </c>
      <c r="P5175" s="0" t="str">
        <f aca="false">RIGHT(H5175,LEN(H5175) - FIND(" ", H5175))</f>
        <v>Apparel</v>
      </c>
    </row>
    <row r="5176" customFormat="false" ht="14.25" hidden="false" customHeight="true" outlineLevel="0" collapsed="false">
      <c r="B5176" s="88" t="s">
        <v>13</v>
      </c>
      <c r="C5176" s="89" t="n">
        <v>1185732</v>
      </c>
      <c r="D5176" s="90" t="n">
        <v>44364</v>
      </c>
      <c r="E5176" s="88" t="s">
        <v>29</v>
      </c>
      <c r="F5176" s="88" t="s">
        <v>128</v>
      </c>
      <c r="G5176" s="88" t="s">
        <v>144</v>
      </c>
      <c r="H5176" s="91" t="s">
        <v>44</v>
      </c>
      <c r="I5176" s="92" t="n">
        <v>34</v>
      </c>
      <c r="J5176" s="93" t="n">
        <v>7</v>
      </c>
      <c r="K5176" s="94" t="n">
        <f aca="false">I5176 * J5176</f>
        <v>238</v>
      </c>
      <c r="L5176" s="94" t="n">
        <f aca="false">K5176 *M5176</f>
        <v>126.14</v>
      </c>
      <c r="M5176" s="95" t="n">
        <v>0.53</v>
      </c>
      <c r="N5176" s="88" t="s">
        <v>23</v>
      </c>
      <c r="O5176" s="91" t="s">
        <v>219</v>
      </c>
      <c r="P5176" s="0" t="str">
        <f aca="false">RIGHT(H5176,LEN(H5176) - FIND(" ", H5176))</f>
        <v>Athletic Footwear</v>
      </c>
    </row>
    <row r="5177" customFormat="false" ht="14.25" hidden="false" customHeight="true" outlineLevel="0" collapsed="false">
      <c r="B5177" s="88" t="s">
        <v>37</v>
      </c>
      <c r="C5177" s="89" t="n">
        <v>1128299</v>
      </c>
      <c r="D5177" s="90" t="n">
        <v>44364</v>
      </c>
      <c r="E5177" s="88" t="s">
        <v>34</v>
      </c>
      <c r="F5177" s="88" t="s">
        <v>35</v>
      </c>
      <c r="G5177" s="88" t="s">
        <v>146</v>
      </c>
      <c r="H5177" s="91" t="s">
        <v>32</v>
      </c>
      <c r="I5177" s="92" t="n">
        <v>61</v>
      </c>
      <c r="J5177" s="93" t="n">
        <v>223</v>
      </c>
      <c r="K5177" s="94" t="n">
        <f aca="false">I5177 * J5177</f>
        <v>13603</v>
      </c>
      <c r="L5177" s="94" t="n">
        <f aca="false">K5177 *M5177</f>
        <v>6121.35</v>
      </c>
      <c r="M5177" s="95" t="n">
        <v>0.45</v>
      </c>
      <c r="N5177" s="88" t="s">
        <v>23</v>
      </c>
      <c r="O5177" s="91" t="s">
        <v>218</v>
      </c>
      <c r="P5177" s="0" t="str">
        <f aca="false">RIGHT(H5177,LEN(H5177) - FIND(" ", H5177))</f>
        <v>Street Footwear</v>
      </c>
    </row>
    <row r="5178" customFormat="false" ht="14.25" hidden="false" customHeight="true" outlineLevel="0" collapsed="false">
      <c r="B5178" s="88" t="s">
        <v>37</v>
      </c>
      <c r="C5178" s="89" t="n">
        <v>1128299</v>
      </c>
      <c r="D5178" s="90" t="n">
        <v>44364</v>
      </c>
      <c r="E5178" s="88" t="s">
        <v>34</v>
      </c>
      <c r="F5178" s="88" t="s">
        <v>35</v>
      </c>
      <c r="G5178" s="88" t="s">
        <v>146</v>
      </c>
      <c r="H5178" s="91" t="s">
        <v>24</v>
      </c>
      <c r="I5178" s="92" t="n">
        <v>64</v>
      </c>
      <c r="J5178" s="93" t="n">
        <v>203</v>
      </c>
      <c r="K5178" s="94" t="n">
        <f aca="false">I5178 * J5178</f>
        <v>12992</v>
      </c>
      <c r="L5178" s="94" t="n">
        <f aca="false">K5178 *M5178</f>
        <v>4547.2</v>
      </c>
      <c r="M5178" s="95" t="n">
        <v>0.35</v>
      </c>
      <c r="N5178" s="88" t="s">
        <v>23</v>
      </c>
      <c r="O5178" s="91" t="s">
        <v>218</v>
      </c>
      <c r="P5178" s="0" t="str">
        <f aca="false">RIGHT(H5178,LEN(H5178) - FIND(" ", H5178))</f>
        <v>Athletic Footwear</v>
      </c>
    </row>
    <row r="5179" customFormat="false" ht="14.25" hidden="false" customHeight="true" outlineLevel="0" collapsed="false">
      <c r="B5179" s="88" t="s">
        <v>37</v>
      </c>
      <c r="C5179" s="89" t="n">
        <v>1128299</v>
      </c>
      <c r="D5179" s="90" t="n">
        <v>44364</v>
      </c>
      <c r="E5179" s="88" t="s">
        <v>34</v>
      </c>
      <c r="F5179" s="88" t="s">
        <v>35</v>
      </c>
      <c r="G5179" s="88" t="s">
        <v>146</v>
      </c>
      <c r="H5179" s="91" t="s">
        <v>48</v>
      </c>
      <c r="I5179" s="92" t="n">
        <v>80</v>
      </c>
      <c r="J5179" s="93" t="n">
        <v>210</v>
      </c>
      <c r="K5179" s="94" t="n">
        <f aca="false">I5179 * J5179</f>
        <v>16800</v>
      </c>
      <c r="L5179" s="94" t="n">
        <f aca="false">K5179 *M5179</f>
        <v>7224</v>
      </c>
      <c r="M5179" s="95" t="n">
        <v>0.43</v>
      </c>
      <c r="N5179" s="88" t="s">
        <v>23</v>
      </c>
      <c r="O5179" s="91" t="s">
        <v>219</v>
      </c>
      <c r="P5179" s="0" t="str">
        <f aca="false">RIGHT(H5179,LEN(H5179) - FIND(" ", H5179))</f>
        <v>Street Footwear</v>
      </c>
    </row>
    <row r="5180" customFormat="false" ht="14.25" hidden="false" customHeight="true" outlineLevel="0" collapsed="false">
      <c r="B5180" s="88" t="s">
        <v>37</v>
      </c>
      <c r="C5180" s="89" t="n">
        <v>1128299</v>
      </c>
      <c r="D5180" s="90" t="n">
        <v>44364</v>
      </c>
      <c r="E5180" s="88" t="s">
        <v>34</v>
      </c>
      <c r="F5180" s="88" t="s">
        <v>35</v>
      </c>
      <c r="G5180" s="88" t="s">
        <v>146</v>
      </c>
      <c r="H5180" s="91" t="s">
        <v>44</v>
      </c>
      <c r="I5180" s="92" t="n">
        <v>77</v>
      </c>
      <c r="J5180" s="93" t="n">
        <v>155</v>
      </c>
      <c r="K5180" s="94" t="n">
        <f aca="false">I5180 * J5180</f>
        <v>11935</v>
      </c>
      <c r="L5180" s="94" t="n">
        <f aca="false">K5180 *M5180</f>
        <v>5012.7</v>
      </c>
      <c r="M5180" s="95" t="n">
        <v>0.42</v>
      </c>
      <c r="N5180" s="88" t="s">
        <v>23</v>
      </c>
      <c r="O5180" s="91" t="s">
        <v>219</v>
      </c>
      <c r="P5180" s="0" t="str">
        <f aca="false">RIGHT(H5180,LEN(H5180) - FIND(" ", H5180))</f>
        <v>Athletic Footwear</v>
      </c>
    </row>
    <row r="5181" customFormat="false" ht="14.25" hidden="false" customHeight="true" outlineLevel="0" collapsed="false">
      <c r="B5181" s="88" t="s">
        <v>37</v>
      </c>
      <c r="C5181" s="89" t="n">
        <v>1128299</v>
      </c>
      <c r="D5181" s="90" t="n">
        <v>44364</v>
      </c>
      <c r="E5181" s="88" t="s">
        <v>34</v>
      </c>
      <c r="F5181" s="88" t="s">
        <v>35</v>
      </c>
      <c r="G5181" s="88" t="s">
        <v>146</v>
      </c>
      <c r="H5181" s="91" t="s">
        <v>16</v>
      </c>
      <c r="I5181" s="92" t="n">
        <v>89</v>
      </c>
      <c r="J5181" s="93" t="n">
        <v>126</v>
      </c>
      <c r="K5181" s="94" t="n">
        <f aca="false">I5181 * J5181</f>
        <v>11214</v>
      </c>
      <c r="L5181" s="94" t="n">
        <f aca="false">K5181 *M5181</f>
        <v>3588.48</v>
      </c>
      <c r="M5181" s="95" t="n">
        <v>0.32</v>
      </c>
      <c r="N5181" s="88" t="s">
        <v>23</v>
      </c>
      <c r="O5181" s="91" t="s">
        <v>218</v>
      </c>
      <c r="P5181" s="0" t="str">
        <f aca="false">RIGHT(H5181,LEN(H5181) - FIND(" ", H5181))</f>
        <v>Apparel</v>
      </c>
    </row>
    <row r="5182" customFormat="false" ht="14.25" hidden="false" customHeight="true" outlineLevel="0" collapsed="false">
      <c r="B5182" s="88" t="s">
        <v>37</v>
      </c>
      <c r="C5182" s="89" t="n">
        <v>1128299</v>
      </c>
      <c r="D5182" s="90" t="n">
        <v>44364</v>
      </c>
      <c r="E5182" s="88" t="s">
        <v>34</v>
      </c>
      <c r="F5182" s="88" t="s">
        <v>35</v>
      </c>
      <c r="G5182" s="88" t="s">
        <v>146</v>
      </c>
      <c r="H5182" s="91" t="s">
        <v>38</v>
      </c>
      <c r="I5182" s="92" t="n">
        <v>103</v>
      </c>
      <c r="J5182" s="93" t="n">
        <v>218</v>
      </c>
      <c r="K5182" s="94" t="n">
        <f aca="false">I5182 * J5182</f>
        <v>22454</v>
      </c>
      <c r="L5182" s="94" t="n">
        <f aca="false">K5182 *M5182</f>
        <v>12574.24</v>
      </c>
      <c r="M5182" s="95" t="n">
        <v>0.56</v>
      </c>
      <c r="N5182" s="88" t="s">
        <v>23</v>
      </c>
      <c r="O5182" s="91" t="s">
        <v>219</v>
      </c>
      <c r="P5182" s="0" t="str">
        <f aca="false">RIGHT(H5182,LEN(H5182) - FIND(" ", H5182))</f>
        <v>Apparel</v>
      </c>
    </row>
    <row r="5183" customFormat="false" ht="14.25" hidden="false" customHeight="true" outlineLevel="0" collapsed="false">
      <c r="B5183" s="88" t="s">
        <v>30</v>
      </c>
      <c r="C5183" s="89" t="n">
        <v>1185732</v>
      </c>
      <c r="D5183" s="90" t="n">
        <v>44364</v>
      </c>
      <c r="E5183" s="88" t="s">
        <v>29</v>
      </c>
      <c r="F5183" s="88" t="s">
        <v>117</v>
      </c>
      <c r="G5183" s="88" t="s">
        <v>110</v>
      </c>
      <c r="H5183" s="91" t="s">
        <v>32</v>
      </c>
      <c r="I5183" s="92" t="n">
        <v>52</v>
      </c>
      <c r="J5183" s="93" t="n">
        <v>206</v>
      </c>
      <c r="K5183" s="94" t="n">
        <f aca="false">I5183 * J5183</f>
        <v>10712</v>
      </c>
      <c r="L5183" s="94" t="n">
        <f aca="false">K5183 *M5183</f>
        <v>6641.44</v>
      </c>
      <c r="M5183" s="95" t="n">
        <v>0.62</v>
      </c>
      <c r="N5183" s="88" t="s">
        <v>23</v>
      </c>
      <c r="O5183" s="91" t="s">
        <v>218</v>
      </c>
      <c r="P5183" s="0" t="str">
        <f aca="false">RIGHT(H5183,LEN(H5183) - FIND(" ", H5183))</f>
        <v>Street Footwear</v>
      </c>
    </row>
    <row r="5184" customFormat="false" ht="14.25" hidden="false" customHeight="true" outlineLevel="0" collapsed="false">
      <c r="B5184" s="88" t="s">
        <v>30</v>
      </c>
      <c r="C5184" s="89" t="n">
        <v>1185732</v>
      </c>
      <c r="D5184" s="90" t="n">
        <v>44364</v>
      </c>
      <c r="E5184" s="88" t="s">
        <v>29</v>
      </c>
      <c r="F5184" s="88" t="s">
        <v>117</v>
      </c>
      <c r="G5184" s="88" t="s">
        <v>110</v>
      </c>
      <c r="H5184" s="91" t="s">
        <v>24</v>
      </c>
      <c r="I5184" s="92" t="n">
        <v>46</v>
      </c>
      <c r="J5184" s="93" t="n">
        <v>167</v>
      </c>
      <c r="K5184" s="94" t="n">
        <f aca="false">I5184 * J5184</f>
        <v>7682</v>
      </c>
      <c r="L5184" s="94" t="n">
        <f aca="false">K5184 *M5184</f>
        <v>4148.28</v>
      </c>
      <c r="M5184" s="95" t="n">
        <v>0.54</v>
      </c>
      <c r="N5184" s="88" t="s">
        <v>23</v>
      </c>
      <c r="O5184" s="91" t="s">
        <v>218</v>
      </c>
      <c r="P5184" s="0" t="str">
        <f aca="false">RIGHT(H5184,LEN(H5184) - FIND(" ", H5184))</f>
        <v>Athletic Footwear</v>
      </c>
    </row>
    <row r="5185" customFormat="false" ht="14.25" hidden="false" customHeight="true" outlineLevel="0" collapsed="false">
      <c r="B5185" s="88" t="s">
        <v>30</v>
      </c>
      <c r="C5185" s="89" t="n">
        <v>1185732</v>
      </c>
      <c r="D5185" s="90" t="n">
        <v>44364</v>
      </c>
      <c r="E5185" s="88" t="s">
        <v>29</v>
      </c>
      <c r="F5185" s="88" t="s">
        <v>117</v>
      </c>
      <c r="G5185" s="88" t="s">
        <v>110</v>
      </c>
      <c r="H5185" s="91" t="s">
        <v>48</v>
      </c>
      <c r="I5185" s="92" t="n">
        <v>41</v>
      </c>
      <c r="J5185" s="93" t="n">
        <v>138</v>
      </c>
      <c r="K5185" s="94" t="n">
        <f aca="false">I5185 * J5185</f>
        <v>5658</v>
      </c>
      <c r="L5185" s="94" t="n">
        <f aca="false">K5185 *M5185</f>
        <v>2489.52</v>
      </c>
      <c r="M5185" s="95" t="n">
        <v>0.44</v>
      </c>
      <c r="N5185" s="88" t="s">
        <v>23</v>
      </c>
      <c r="O5185" s="91" t="s">
        <v>219</v>
      </c>
      <c r="P5185" s="0" t="str">
        <f aca="false">RIGHT(H5185,LEN(H5185) - FIND(" ", H5185))</f>
        <v>Street Footwear</v>
      </c>
    </row>
    <row r="5186" customFormat="false" ht="14.25" hidden="false" customHeight="true" outlineLevel="0" collapsed="false">
      <c r="B5186" s="88" t="s">
        <v>30</v>
      </c>
      <c r="C5186" s="89" t="n">
        <v>1185732</v>
      </c>
      <c r="D5186" s="90" t="n">
        <v>44364</v>
      </c>
      <c r="E5186" s="88" t="s">
        <v>29</v>
      </c>
      <c r="F5186" s="88" t="s">
        <v>117</v>
      </c>
      <c r="G5186" s="88" t="s">
        <v>110</v>
      </c>
      <c r="H5186" s="91" t="s">
        <v>44</v>
      </c>
      <c r="I5186" s="92" t="n">
        <v>43</v>
      </c>
      <c r="J5186" s="93" t="n">
        <v>158</v>
      </c>
      <c r="K5186" s="94" t="n">
        <f aca="false">I5186 * J5186</f>
        <v>6794</v>
      </c>
      <c r="L5186" s="94" t="n">
        <f aca="false">K5186 *M5186</f>
        <v>3261.12</v>
      </c>
      <c r="M5186" s="95" t="n">
        <v>0.48</v>
      </c>
      <c r="N5186" s="88" t="s">
        <v>23</v>
      </c>
      <c r="O5186" s="91" t="s">
        <v>219</v>
      </c>
      <c r="P5186" s="0" t="str">
        <f aca="false">RIGHT(H5186,LEN(H5186) - FIND(" ", H5186))</f>
        <v>Athletic Footwear</v>
      </c>
    </row>
    <row r="5187" customFormat="false" ht="14.25" hidden="false" customHeight="true" outlineLevel="0" collapsed="false">
      <c r="B5187" s="88" t="s">
        <v>30</v>
      </c>
      <c r="C5187" s="89" t="n">
        <v>1185732</v>
      </c>
      <c r="D5187" s="90" t="n">
        <v>44364</v>
      </c>
      <c r="E5187" s="88" t="s">
        <v>29</v>
      </c>
      <c r="F5187" s="88" t="s">
        <v>117</v>
      </c>
      <c r="G5187" s="88" t="s">
        <v>110</v>
      </c>
      <c r="H5187" s="91" t="s">
        <v>16</v>
      </c>
      <c r="I5187" s="92" t="n">
        <v>57</v>
      </c>
      <c r="J5187" s="93" t="n">
        <v>152</v>
      </c>
      <c r="K5187" s="94" t="n">
        <f aca="false">I5187 * J5187</f>
        <v>8664</v>
      </c>
      <c r="L5187" s="94" t="n">
        <f aca="false">K5187 *M5187</f>
        <v>4765.2</v>
      </c>
      <c r="M5187" s="95" t="n">
        <v>0.55</v>
      </c>
      <c r="N5187" s="88" t="s">
        <v>23</v>
      </c>
      <c r="O5187" s="91" t="s">
        <v>218</v>
      </c>
      <c r="P5187" s="0" t="str">
        <f aca="false">RIGHT(H5187,LEN(H5187) - FIND(" ", H5187))</f>
        <v>Apparel</v>
      </c>
    </row>
    <row r="5188" customFormat="false" ht="14.25" hidden="false" customHeight="true" outlineLevel="0" collapsed="false">
      <c r="B5188" s="88" t="s">
        <v>30</v>
      </c>
      <c r="C5188" s="89" t="n">
        <v>1185732</v>
      </c>
      <c r="D5188" s="90" t="n">
        <v>44364</v>
      </c>
      <c r="E5188" s="88" t="s">
        <v>29</v>
      </c>
      <c r="F5188" s="88" t="s">
        <v>117</v>
      </c>
      <c r="G5188" s="88" t="s">
        <v>110</v>
      </c>
      <c r="H5188" s="91" t="s">
        <v>38</v>
      </c>
      <c r="I5188" s="92" t="n">
        <v>60</v>
      </c>
      <c r="J5188" s="93" t="n">
        <v>169</v>
      </c>
      <c r="K5188" s="94" t="n">
        <f aca="false">I5188 * J5188</f>
        <v>10140</v>
      </c>
      <c r="L5188" s="94" t="n">
        <f aca="false">K5188 *M5188</f>
        <v>6591</v>
      </c>
      <c r="M5188" s="95" t="n">
        <v>0.65</v>
      </c>
      <c r="N5188" s="88" t="s">
        <v>23</v>
      </c>
      <c r="O5188" s="91" t="s">
        <v>219</v>
      </c>
      <c r="P5188" s="0" t="str">
        <f aca="false">RIGHT(H5188,LEN(H5188) - FIND(" ", H5188))</f>
        <v>Apparel</v>
      </c>
    </row>
    <row r="5189" customFormat="false" ht="14.25" hidden="false" customHeight="true" outlineLevel="0" collapsed="false">
      <c r="B5189" s="88" t="s">
        <v>43</v>
      </c>
      <c r="C5189" s="89" t="n">
        <v>1128299</v>
      </c>
      <c r="D5189" s="90" t="n">
        <v>44364</v>
      </c>
      <c r="E5189" s="88" t="s">
        <v>40</v>
      </c>
      <c r="F5189" s="88" t="s">
        <v>109</v>
      </c>
      <c r="G5189" s="88" t="s">
        <v>136</v>
      </c>
      <c r="H5189" s="91" t="s">
        <v>32</v>
      </c>
      <c r="I5189" s="92" t="n">
        <v>58</v>
      </c>
      <c r="J5189" s="93" t="n">
        <v>248</v>
      </c>
      <c r="K5189" s="94" t="n">
        <f aca="false">I5189 * J5189</f>
        <v>14384</v>
      </c>
      <c r="L5189" s="94" t="n">
        <f aca="false">K5189 *M5189</f>
        <v>7335.84</v>
      </c>
      <c r="M5189" s="95" t="n">
        <v>0.51</v>
      </c>
      <c r="N5189" s="88" t="s">
        <v>23</v>
      </c>
      <c r="O5189" s="91" t="s">
        <v>218</v>
      </c>
      <c r="P5189" s="0" t="str">
        <f aca="false">RIGHT(H5189,LEN(H5189) - FIND(" ", H5189))</f>
        <v>Street Footwear</v>
      </c>
    </row>
    <row r="5190" customFormat="false" ht="14.25" hidden="false" customHeight="true" outlineLevel="0" collapsed="false">
      <c r="B5190" s="88" t="s">
        <v>43</v>
      </c>
      <c r="C5190" s="89" t="n">
        <v>1128299</v>
      </c>
      <c r="D5190" s="90" t="n">
        <v>44364</v>
      </c>
      <c r="E5190" s="88" t="s">
        <v>40</v>
      </c>
      <c r="F5190" s="88" t="s">
        <v>109</v>
      </c>
      <c r="G5190" s="88" t="s">
        <v>136</v>
      </c>
      <c r="H5190" s="91" t="s">
        <v>24</v>
      </c>
      <c r="I5190" s="92" t="n">
        <v>65</v>
      </c>
      <c r="J5190" s="93" t="n">
        <v>210</v>
      </c>
      <c r="K5190" s="94" t="n">
        <f aca="false">I5190 * J5190</f>
        <v>13650</v>
      </c>
      <c r="L5190" s="94" t="n">
        <f aca="false">K5190 *M5190</f>
        <v>7098</v>
      </c>
      <c r="M5190" s="95" t="n">
        <v>0.52</v>
      </c>
      <c r="N5190" s="88" t="s">
        <v>23</v>
      </c>
      <c r="O5190" s="91" t="s">
        <v>218</v>
      </c>
      <c r="P5190" s="0" t="str">
        <f aca="false">RIGHT(H5190,LEN(H5190) - FIND(" ", H5190))</f>
        <v>Athletic Footwear</v>
      </c>
    </row>
    <row r="5191" customFormat="false" ht="14.25" hidden="false" customHeight="true" outlineLevel="0" collapsed="false">
      <c r="B5191" s="88" t="s">
        <v>43</v>
      </c>
      <c r="C5191" s="89" t="n">
        <v>1128299</v>
      </c>
      <c r="D5191" s="90" t="n">
        <v>44364</v>
      </c>
      <c r="E5191" s="88" t="s">
        <v>40</v>
      </c>
      <c r="F5191" s="88" t="s">
        <v>109</v>
      </c>
      <c r="G5191" s="88" t="s">
        <v>136</v>
      </c>
      <c r="H5191" s="91" t="s">
        <v>48</v>
      </c>
      <c r="I5191" s="92" t="n">
        <v>83</v>
      </c>
      <c r="J5191" s="93" t="n">
        <v>203</v>
      </c>
      <c r="K5191" s="94" t="n">
        <f aca="false">I5191 * J5191</f>
        <v>16849</v>
      </c>
      <c r="L5191" s="94" t="n">
        <f aca="false">K5191 *M5191</f>
        <v>9266.95</v>
      </c>
      <c r="M5191" s="95" t="n">
        <v>0.55</v>
      </c>
      <c r="N5191" s="88" t="s">
        <v>23</v>
      </c>
      <c r="O5191" s="91" t="s">
        <v>219</v>
      </c>
      <c r="P5191" s="0" t="str">
        <f aca="false">RIGHT(H5191,LEN(H5191) - FIND(" ", H5191))</f>
        <v>Street Footwear</v>
      </c>
    </row>
    <row r="5192" customFormat="false" ht="14.25" hidden="false" customHeight="true" outlineLevel="0" collapsed="false">
      <c r="B5192" s="88" t="s">
        <v>43</v>
      </c>
      <c r="C5192" s="89" t="n">
        <v>1128299</v>
      </c>
      <c r="D5192" s="90" t="n">
        <v>44364</v>
      </c>
      <c r="E5192" s="88" t="s">
        <v>40</v>
      </c>
      <c r="F5192" s="88" t="s">
        <v>109</v>
      </c>
      <c r="G5192" s="88" t="s">
        <v>136</v>
      </c>
      <c r="H5192" s="91" t="s">
        <v>44</v>
      </c>
      <c r="I5192" s="92" t="n">
        <v>82</v>
      </c>
      <c r="J5192" s="93" t="n">
        <v>161</v>
      </c>
      <c r="K5192" s="94" t="n">
        <f aca="false">I5192 * J5192</f>
        <v>13202</v>
      </c>
      <c r="L5192" s="94" t="n">
        <f aca="false">K5192 *M5192</f>
        <v>7261.1</v>
      </c>
      <c r="M5192" s="95" t="n">
        <v>0.55</v>
      </c>
      <c r="N5192" s="88" t="s">
        <v>23</v>
      </c>
      <c r="O5192" s="91" t="s">
        <v>219</v>
      </c>
      <c r="P5192" s="0" t="str">
        <f aca="false">RIGHT(H5192,LEN(H5192) - FIND(" ", H5192))</f>
        <v>Athletic Footwear</v>
      </c>
    </row>
    <row r="5193" customFormat="false" ht="14.25" hidden="false" customHeight="true" outlineLevel="0" collapsed="false">
      <c r="B5193" s="88" t="s">
        <v>43</v>
      </c>
      <c r="C5193" s="89" t="n">
        <v>1128299</v>
      </c>
      <c r="D5193" s="90" t="n">
        <v>44364</v>
      </c>
      <c r="E5193" s="88" t="s">
        <v>40</v>
      </c>
      <c r="F5193" s="88" t="s">
        <v>109</v>
      </c>
      <c r="G5193" s="88" t="s">
        <v>136</v>
      </c>
      <c r="H5193" s="91" t="s">
        <v>16</v>
      </c>
      <c r="I5193" s="92" t="n">
        <v>92</v>
      </c>
      <c r="J5193" s="93" t="n">
        <v>117</v>
      </c>
      <c r="K5193" s="94" t="n">
        <f aca="false">I5193 * J5193</f>
        <v>10764</v>
      </c>
      <c r="L5193" s="94" t="n">
        <f aca="false">K5193 *M5193</f>
        <v>6135.48</v>
      </c>
      <c r="M5193" s="95" t="n">
        <v>0.57</v>
      </c>
      <c r="N5193" s="88" t="s">
        <v>23</v>
      </c>
      <c r="O5193" s="91" t="s">
        <v>218</v>
      </c>
      <c r="P5193" s="0" t="str">
        <f aca="false">RIGHT(H5193,LEN(H5193) - FIND(" ", H5193))</f>
        <v>Apparel</v>
      </c>
    </row>
    <row r="5194" customFormat="false" ht="14.25" hidden="false" customHeight="true" outlineLevel="0" collapsed="false">
      <c r="B5194" s="88" t="s">
        <v>43</v>
      </c>
      <c r="C5194" s="89" t="n">
        <v>1128299</v>
      </c>
      <c r="D5194" s="90" t="n">
        <v>44364</v>
      </c>
      <c r="E5194" s="88" t="s">
        <v>40</v>
      </c>
      <c r="F5194" s="88" t="s">
        <v>109</v>
      </c>
      <c r="G5194" s="88" t="s">
        <v>136</v>
      </c>
      <c r="H5194" s="91" t="s">
        <v>38</v>
      </c>
      <c r="I5194" s="92" t="n">
        <v>100</v>
      </c>
      <c r="J5194" s="93" t="n">
        <v>195</v>
      </c>
      <c r="K5194" s="94" t="n">
        <f aca="false">I5194 * J5194</f>
        <v>19500</v>
      </c>
      <c r="L5194" s="94" t="n">
        <f aca="false">K5194 *M5194</f>
        <v>9360</v>
      </c>
      <c r="M5194" s="95" t="n">
        <v>0.48</v>
      </c>
      <c r="N5194" s="88" t="s">
        <v>23</v>
      </c>
      <c r="O5194" s="91" t="s">
        <v>219</v>
      </c>
      <c r="P5194" s="0" t="str">
        <f aca="false">RIGHT(H5194,LEN(H5194) - FIND(" ", H5194))</f>
        <v>Apparel</v>
      </c>
    </row>
    <row r="5195" customFormat="false" ht="14.25" hidden="false" customHeight="true" outlineLevel="0" collapsed="false">
      <c r="B5195" s="88" t="s">
        <v>43</v>
      </c>
      <c r="C5195" s="89" t="n">
        <v>1185732</v>
      </c>
      <c r="D5195" s="90" t="n">
        <v>44364</v>
      </c>
      <c r="E5195" s="88" t="s">
        <v>26</v>
      </c>
      <c r="F5195" s="88" t="s">
        <v>163</v>
      </c>
      <c r="G5195" s="88" t="s">
        <v>171</v>
      </c>
      <c r="H5195" s="91" t="s">
        <v>32</v>
      </c>
      <c r="I5195" s="92" t="n">
        <v>43</v>
      </c>
      <c r="J5195" s="93" t="n">
        <v>150</v>
      </c>
      <c r="K5195" s="94" t="n">
        <f aca="false">I5195 * J5195</f>
        <v>6450</v>
      </c>
      <c r="L5195" s="94" t="n">
        <f aca="false">K5195 *M5195</f>
        <v>3354</v>
      </c>
      <c r="M5195" s="95" t="n">
        <v>0.52</v>
      </c>
      <c r="N5195" s="88" t="s">
        <v>23</v>
      </c>
      <c r="O5195" s="91" t="s">
        <v>218</v>
      </c>
      <c r="P5195" s="0" t="str">
        <f aca="false">RIGHT(H5195,LEN(H5195) - FIND(" ", H5195))</f>
        <v>Street Footwear</v>
      </c>
    </row>
    <row r="5196" customFormat="false" ht="14.25" hidden="false" customHeight="true" outlineLevel="0" collapsed="false">
      <c r="B5196" s="88" t="s">
        <v>43</v>
      </c>
      <c r="C5196" s="89" t="n">
        <v>1185732</v>
      </c>
      <c r="D5196" s="90" t="n">
        <v>44364</v>
      </c>
      <c r="E5196" s="88" t="s">
        <v>26</v>
      </c>
      <c r="F5196" s="88" t="s">
        <v>163</v>
      </c>
      <c r="G5196" s="88" t="s">
        <v>171</v>
      </c>
      <c r="H5196" s="91" t="s">
        <v>24</v>
      </c>
      <c r="I5196" s="92" t="n">
        <v>37</v>
      </c>
      <c r="J5196" s="93" t="n">
        <v>119</v>
      </c>
      <c r="K5196" s="94" t="n">
        <f aca="false">I5196 * J5196</f>
        <v>4403</v>
      </c>
      <c r="L5196" s="94" t="n">
        <f aca="false">K5196 *M5196</f>
        <v>2201.5</v>
      </c>
      <c r="M5196" s="95" t="n">
        <v>0.5</v>
      </c>
      <c r="N5196" s="88" t="s">
        <v>23</v>
      </c>
      <c r="O5196" s="91" t="s">
        <v>218</v>
      </c>
      <c r="P5196" s="0" t="str">
        <f aca="false">RIGHT(H5196,LEN(H5196) - FIND(" ", H5196))</f>
        <v>Athletic Footwear</v>
      </c>
    </row>
    <row r="5197" customFormat="false" ht="14.25" hidden="false" customHeight="true" outlineLevel="0" collapsed="false">
      <c r="B5197" s="88" t="s">
        <v>43</v>
      </c>
      <c r="C5197" s="89" t="n">
        <v>1185732</v>
      </c>
      <c r="D5197" s="90" t="n">
        <v>44364</v>
      </c>
      <c r="E5197" s="88" t="s">
        <v>26</v>
      </c>
      <c r="F5197" s="88" t="s">
        <v>163</v>
      </c>
      <c r="G5197" s="88" t="s">
        <v>171</v>
      </c>
      <c r="H5197" s="91" t="s">
        <v>48</v>
      </c>
      <c r="I5197" s="92" t="n">
        <v>33</v>
      </c>
      <c r="J5197" s="93" t="n">
        <v>81</v>
      </c>
      <c r="K5197" s="94" t="n">
        <f aca="false">I5197 * J5197</f>
        <v>2673</v>
      </c>
      <c r="L5197" s="94" t="n">
        <f aca="false">K5197 *M5197</f>
        <v>1443.42</v>
      </c>
      <c r="M5197" s="95" t="n">
        <v>0.54</v>
      </c>
      <c r="N5197" s="88" t="s">
        <v>23</v>
      </c>
      <c r="O5197" s="91" t="s">
        <v>219</v>
      </c>
      <c r="P5197" s="0" t="str">
        <f aca="false">RIGHT(H5197,LEN(H5197) - FIND(" ", H5197))</f>
        <v>Street Footwear</v>
      </c>
    </row>
    <row r="5198" customFormat="false" ht="14.25" hidden="false" customHeight="true" outlineLevel="0" collapsed="false">
      <c r="B5198" s="88" t="s">
        <v>43</v>
      </c>
      <c r="C5198" s="89" t="n">
        <v>1185732</v>
      </c>
      <c r="D5198" s="90" t="n">
        <v>44364</v>
      </c>
      <c r="E5198" s="88" t="s">
        <v>26</v>
      </c>
      <c r="F5198" s="88" t="s">
        <v>163</v>
      </c>
      <c r="G5198" s="88" t="s">
        <v>171</v>
      </c>
      <c r="H5198" s="91" t="s">
        <v>44</v>
      </c>
      <c r="I5198" s="92" t="n">
        <v>33</v>
      </c>
      <c r="J5198" s="93" t="n">
        <v>69</v>
      </c>
      <c r="K5198" s="94" t="n">
        <f aca="false">I5198 * J5198</f>
        <v>2277</v>
      </c>
      <c r="L5198" s="94" t="n">
        <f aca="false">K5198 *M5198</f>
        <v>1184.04</v>
      </c>
      <c r="M5198" s="95" t="n">
        <v>0.52</v>
      </c>
      <c r="N5198" s="88" t="s">
        <v>23</v>
      </c>
      <c r="O5198" s="91" t="s">
        <v>219</v>
      </c>
      <c r="P5198" s="0" t="str">
        <f aca="false">RIGHT(H5198,LEN(H5198) - FIND(" ", H5198))</f>
        <v>Athletic Footwear</v>
      </c>
    </row>
    <row r="5199" customFormat="false" ht="14.25" hidden="false" customHeight="true" outlineLevel="0" collapsed="false">
      <c r="B5199" s="88" t="s">
        <v>43</v>
      </c>
      <c r="C5199" s="89" t="n">
        <v>1185732</v>
      </c>
      <c r="D5199" s="90" t="n">
        <v>44364</v>
      </c>
      <c r="E5199" s="88" t="s">
        <v>26</v>
      </c>
      <c r="F5199" s="88" t="s">
        <v>163</v>
      </c>
      <c r="G5199" s="88" t="s">
        <v>171</v>
      </c>
      <c r="H5199" s="91" t="s">
        <v>16</v>
      </c>
      <c r="I5199" s="92" t="n">
        <v>41</v>
      </c>
      <c r="J5199" s="93" t="n">
        <v>74</v>
      </c>
      <c r="K5199" s="94" t="n">
        <f aca="false">I5199 * J5199</f>
        <v>3034</v>
      </c>
      <c r="L5199" s="94" t="n">
        <f aca="false">K5199 *M5199</f>
        <v>1668.7</v>
      </c>
      <c r="M5199" s="95" t="n">
        <v>0.55</v>
      </c>
      <c r="N5199" s="88" t="s">
        <v>23</v>
      </c>
      <c r="O5199" s="91" t="s">
        <v>218</v>
      </c>
      <c r="P5199" s="0" t="str">
        <f aca="false">RIGHT(H5199,LEN(H5199) - FIND(" ", H5199))</f>
        <v>Apparel</v>
      </c>
    </row>
    <row r="5200" customFormat="false" ht="14.25" hidden="false" customHeight="true" outlineLevel="0" collapsed="false">
      <c r="B5200" s="88" t="s">
        <v>43</v>
      </c>
      <c r="C5200" s="89" t="n">
        <v>1185732</v>
      </c>
      <c r="D5200" s="90" t="n">
        <v>44364</v>
      </c>
      <c r="E5200" s="88" t="s">
        <v>26</v>
      </c>
      <c r="F5200" s="88" t="s">
        <v>163</v>
      </c>
      <c r="G5200" s="88" t="s">
        <v>171</v>
      </c>
      <c r="H5200" s="91" t="s">
        <v>38</v>
      </c>
      <c r="I5200" s="92" t="n">
        <v>59</v>
      </c>
      <c r="J5200" s="93" t="n">
        <v>115</v>
      </c>
      <c r="K5200" s="94" t="n">
        <f aca="false">I5200 * J5200</f>
        <v>6785</v>
      </c>
      <c r="L5200" s="94" t="n">
        <f aca="false">K5200 *M5200</f>
        <v>3528.2</v>
      </c>
      <c r="M5200" s="95" t="n">
        <v>0.52</v>
      </c>
      <c r="N5200" s="88" t="s">
        <v>23</v>
      </c>
      <c r="O5200" s="91" t="s">
        <v>219</v>
      </c>
      <c r="P5200" s="0" t="str">
        <f aca="false">RIGHT(H5200,LEN(H5200) - FIND(" ", H5200))</f>
        <v>Apparel</v>
      </c>
    </row>
    <row r="5201" customFormat="false" ht="14.25" hidden="false" customHeight="true" outlineLevel="0" collapsed="false">
      <c r="B5201" s="88" t="s">
        <v>37</v>
      </c>
      <c r="C5201" s="89" t="n">
        <v>1128299</v>
      </c>
      <c r="D5201" s="90" t="n">
        <v>44364</v>
      </c>
      <c r="E5201" s="88" t="s">
        <v>34</v>
      </c>
      <c r="F5201" s="88" t="s">
        <v>35</v>
      </c>
      <c r="G5201" s="88" t="s">
        <v>146</v>
      </c>
      <c r="H5201" s="91" t="s">
        <v>32</v>
      </c>
      <c r="I5201" s="92" t="n">
        <v>50</v>
      </c>
      <c r="J5201" s="93" t="n">
        <v>272</v>
      </c>
      <c r="K5201" s="94" t="n">
        <f aca="false">I5201 * J5201</f>
        <v>13600</v>
      </c>
      <c r="L5201" s="94" t="n">
        <f aca="false">K5201 *M5201</f>
        <v>4352</v>
      </c>
      <c r="M5201" s="95" t="n">
        <v>0.32</v>
      </c>
      <c r="N5201" s="88" t="s">
        <v>31</v>
      </c>
      <c r="O5201" s="91" t="s">
        <v>218</v>
      </c>
      <c r="P5201" s="0" t="str">
        <f aca="false">RIGHT(H5201,LEN(H5201) - FIND(" ", H5201))</f>
        <v>Street Footwear</v>
      </c>
    </row>
    <row r="5202" customFormat="false" ht="14.25" hidden="false" customHeight="true" outlineLevel="0" collapsed="false">
      <c r="B5202" s="88" t="s">
        <v>37</v>
      </c>
      <c r="C5202" s="89" t="n">
        <v>1128299</v>
      </c>
      <c r="D5202" s="90" t="n">
        <v>44364</v>
      </c>
      <c r="E5202" s="88" t="s">
        <v>34</v>
      </c>
      <c r="F5202" s="88" t="s">
        <v>35</v>
      </c>
      <c r="G5202" s="88" t="s">
        <v>146</v>
      </c>
      <c r="H5202" s="91" t="s">
        <v>24</v>
      </c>
      <c r="I5202" s="92" t="n">
        <v>53</v>
      </c>
      <c r="J5202" s="93" t="n">
        <v>224</v>
      </c>
      <c r="K5202" s="94" t="n">
        <f aca="false">I5202 * J5202</f>
        <v>11872</v>
      </c>
      <c r="L5202" s="94" t="n">
        <f aca="false">K5202 *M5202</f>
        <v>3442.88</v>
      </c>
      <c r="M5202" s="95" t="n">
        <v>0.29</v>
      </c>
      <c r="N5202" s="88" t="s">
        <v>31</v>
      </c>
      <c r="O5202" s="91" t="s">
        <v>218</v>
      </c>
      <c r="P5202" s="0" t="str">
        <f aca="false">RIGHT(H5202,LEN(H5202) - FIND(" ", H5202))</f>
        <v>Athletic Footwear</v>
      </c>
    </row>
    <row r="5203" customFormat="false" ht="14.25" hidden="false" customHeight="true" outlineLevel="0" collapsed="false">
      <c r="B5203" s="88" t="s">
        <v>37</v>
      </c>
      <c r="C5203" s="89" t="n">
        <v>1128299</v>
      </c>
      <c r="D5203" s="90" t="n">
        <v>44364</v>
      </c>
      <c r="E5203" s="88" t="s">
        <v>34</v>
      </c>
      <c r="F5203" s="88" t="s">
        <v>35</v>
      </c>
      <c r="G5203" s="88" t="s">
        <v>146</v>
      </c>
      <c r="H5203" s="91" t="s">
        <v>48</v>
      </c>
      <c r="I5203" s="92" t="n">
        <v>60</v>
      </c>
      <c r="J5203" s="93" t="n">
        <v>238</v>
      </c>
      <c r="K5203" s="94" t="n">
        <f aca="false">I5203 * J5203</f>
        <v>14280</v>
      </c>
      <c r="L5203" s="94" t="n">
        <f aca="false">K5203 *M5203</f>
        <v>4712.4</v>
      </c>
      <c r="M5203" s="95" t="n">
        <v>0.33</v>
      </c>
      <c r="N5203" s="88" t="s">
        <v>31</v>
      </c>
      <c r="O5203" s="91" t="s">
        <v>219</v>
      </c>
      <c r="P5203" s="0" t="str">
        <f aca="false">RIGHT(H5203,LEN(H5203) - FIND(" ", H5203))</f>
        <v>Street Footwear</v>
      </c>
    </row>
    <row r="5204" customFormat="false" ht="14.25" hidden="false" customHeight="true" outlineLevel="0" collapsed="false">
      <c r="B5204" s="88" t="s">
        <v>37</v>
      </c>
      <c r="C5204" s="89" t="n">
        <v>1128299</v>
      </c>
      <c r="D5204" s="90" t="n">
        <v>44364</v>
      </c>
      <c r="E5204" s="88" t="s">
        <v>34</v>
      </c>
      <c r="F5204" s="88" t="s">
        <v>35</v>
      </c>
      <c r="G5204" s="88" t="s">
        <v>146</v>
      </c>
      <c r="H5204" s="91" t="s">
        <v>44</v>
      </c>
      <c r="I5204" s="92" t="n">
        <v>66</v>
      </c>
      <c r="J5204" s="93" t="n">
        <v>196</v>
      </c>
      <c r="K5204" s="94" t="n">
        <f aca="false">I5204 * J5204</f>
        <v>12936</v>
      </c>
      <c r="L5204" s="94" t="n">
        <f aca="false">K5204 *M5204</f>
        <v>4786.32</v>
      </c>
      <c r="M5204" s="95" t="n">
        <v>0.37</v>
      </c>
      <c r="N5204" s="88" t="s">
        <v>31</v>
      </c>
      <c r="O5204" s="91" t="s">
        <v>219</v>
      </c>
      <c r="P5204" s="0" t="str">
        <f aca="false">RIGHT(H5204,LEN(H5204) - FIND(" ", H5204))</f>
        <v>Athletic Footwear</v>
      </c>
    </row>
    <row r="5205" customFormat="false" ht="14.25" hidden="false" customHeight="true" outlineLevel="0" collapsed="false">
      <c r="B5205" s="88" t="s">
        <v>37</v>
      </c>
      <c r="C5205" s="89" t="n">
        <v>1128299</v>
      </c>
      <c r="D5205" s="90" t="n">
        <v>44364</v>
      </c>
      <c r="E5205" s="88" t="s">
        <v>34</v>
      </c>
      <c r="F5205" s="88" t="s">
        <v>35</v>
      </c>
      <c r="G5205" s="88" t="s">
        <v>146</v>
      </c>
      <c r="H5205" s="91" t="s">
        <v>16</v>
      </c>
      <c r="I5205" s="92" t="n">
        <v>71</v>
      </c>
      <c r="J5205" s="93" t="n">
        <v>153</v>
      </c>
      <c r="K5205" s="94" t="n">
        <f aca="false">I5205 * J5205</f>
        <v>10863</v>
      </c>
      <c r="L5205" s="94" t="n">
        <f aca="false">K5205 *M5205</f>
        <v>2389.86</v>
      </c>
      <c r="M5205" s="95" t="n">
        <v>0.22</v>
      </c>
      <c r="N5205" s="88" t="s">
        <v>31</v>
      </c>
      <c r="O5205" s="91" t="s">
        <v>218</v>
      </c>
      <c r="P5205" s="0" t="str">
        <f aca="false">RIGHT(H5205,LEN(H5205) - FIND(" ", H5205))</f>
        <v>Apparel</v>
      </c>
    </row>
    <row r="5206" customFormat="false" ht="14.25" hidden="false" customHeight="true" outlineLevel="0" collapsed="false">
      <c r="B5206" s="88" t="s">
        <v>37</v>
      </c>
      <c r="C5206" s="89" t="n">
        <v>1128299</v>
      </c>
      <c r="D5206" s="90" t="n">
        <v>44364</v>
      </c>
      <c r="E5206" s="88" t="s">
        <v>34</v>
      </c>
      <c r="F5206" s="88" t="s">
        <v>35</v>
      </c>
      <c r="G5206" s="88" t="s">
        <v>146</v>
      </c>
      <c r="H5206" s="91" t="s">
        <v>38</v>
      </c>
      <c r="I5206" s="92" t="n">
        <v>74</v>
      </c>
      <c r="J5206" s="93" t="n">
        <v>248</v>
      </c>
      <c r="K5206" s="94" t="n">
        <f aca="false">I5206 * J5206</f>
        <v>18352</v>
      </c>
      <c r="L5206" s="94" t="n">
        <f aca="false">K5206 *M5206</f>
        <v>8625.44</v>
      </c>
      <c r="M5206" s="95" t="n">
        <v>0.47</v>
      </c>
      <c r="N5206" s="88" t="s">
        <v>31</v>
      </c>
      <c r="O5206" s="91" t="s">
        <v>219</v>
      </c>
      <c r="P5206" s="0" t="str">
        <f aca="false">RIGHT(H5206,LEN(H5206) - FIND(" ", H5206))</f>
        <v>Apparel</v>
      </c>
    </row>
    <row r="5207" customFormat="false" ht="14.25" hidden="false" customHeight="true" outlineLevel="0" collapsed="false">
      <c r="B5207" s="88" t="s">
        <v>43</v>
      </c>
      <c r="C5207" s="89" t="n">
        <v>1128299</v>
      </c>
      <c r="D5207" s="90" t="n">
        <v>44364</v>
      </c>
      <c r="E5207" s="88" t="s">
        <v>40</v>
      </c>
      <c r="F5207" s="88" t="s">
        <v>109</v>
      </c>
      <c r="G5207" s="88" t="s">
        <v>136</v>
      </c>
      <c r="H5207" s="91" t="s">
        <v>32</v>
      </c>
      <c r="I5207" s="92" t="n">
        <v>47</v>
      </c>
      <c r="J5207" s="93" t="n">
        <v>256</v>
      </c>
      <c r="K5207" s="94" t="n">
        <f aca="false">I5207 * J5207</f>
        <v>12032</v>
      </c>
      <c r="L5207" s="94" t="n">
        <f aca="false">K5207 *M5207</f>
        <v>5655.04</v>
      </c>
      <c r="M5207" s="95" t="n">
        <v>0.47</v>
      </c>
      <c r="N5207" s="88" t="s">
        <v>31</v>
      </c>
      <c r="O5207" s="91" t="s">
        <v>218</v>
      </c>
      <c r="P5207" s="0" t="str">
        <f aca="false">RIGHT(H5207,LEN(H5207) - FIND(" ", H5207))</f>
        <v>Street Footwear</v>
      </c>
    </row>
    <row r="5208" customFormat="false" ht="14.25" hidden="false" customHeight="true" outlineLevel="0" collapsed="false">
      <c r="B5208" s="88" t="s">
        <v>43</v>
      </c>
      <c r="C5208" s="89" t="n">
        <v>1128299</v>
      </c>
      <c r="D5208" s="90" t="n">
        <v>44364</v>
      </c>
      <c r="E5208" s="88" t="s">
        <v>40</v>
      </c>
      <c r="F5208" s="88" t="s">
        <v>109</v>
      </c>
      <c r="G5208" s="88" t="s">
        <v>136</v>
      </c>
      <c r="H5208" s="91" t="s">
        <v>24</v>
      </c>
      <c r="I5208" s="92" t="n">
        <v>55</v>
      </c>
      <c r="J5208" s="93" t="n">
        <v>224</v>
      </c>
      <c r="K5208" s="94" t="n">
        <f aca="false">I5208 * J5208</f>
        <v>12320</v>
      </c>
      <c r="L5208" s="94" t="n">
        <f aca="false">K5208 *M5208</f>
        <v>5544</v>
      </c>
      <c r="M5208" s="95" t="n">
        <v>0.45</v>
      </c>
      <c r="N5208" s="88" t="s">
        <v>31</v>
      </c>
      <c r="O5208" s="91" t="s">
        <v>218</v>
      </c>
      <c r="P5208" s="0" t="str">
        <f aca="false">RIGHT(H5208,LEN(H5208) - FIND(" ", H5208))</f>
        <v>Athletic Footwear</v>
      </c>
    </row>
    <row r="5209" customFormat="false" ht="14.25" hidden="false" customHeight="true" outlineLevel="0" collapsed="false">
      <c r="B5209" s="88" t="s">
        <v>43</v>
      </c>
      <c r="C5209" s="89" t="n">
        <v>1128299</v>
      </c>
      <c r="D5209" s="90" t="n">
        <v>44364</v>
      </c>
      <c r="E5209" s="88" t="s">
        <v>40</v>
      </c>
      <c r="F5209" s="88" t="s">
        <v>109</v>
      </c>
      <c r="G5209" s="88" t="s">
        <v>136</v>
      </c>
      <c r="H5209" s="91" t="s">
        <v>48</v>
      </c>
      <c r="I5209" s="92" t="n">
        <v>55</v>
      </c>
      <c r="J5209" s="93" t="n">
        <v>210</v>
      </c>
      <c r="K5209" s="94" t="n">
        <f aca="false">I5209 * J5209</f>
        <v>11550</v>
      </c>
      <c r="L5209" s="94" t="n">
        <f aca="false">K5209 *M5209</f>
        <v>5082</v>
      </c>
      <c r="M5209" s="95" t="n">
        <v>0.44</v>
      </c>
      <c r="N5209" s="88" t="s">
        <v>31</v>
      </c>
      <c r="O5209" s="91" t="s">
        <v>219</v>
      </c>
      <c r="P5209" s="0" t="str">
        <f aca="false">RIGHT(H5209,LEN(H5209) - FIND(" ", H5209))</f>
        <v>Street Footwear</v>
      </c>
    </row>
    <row r="5210" customFormat="false" ht="14.25" hidden="false" customHeight="true" outlineLevel="0" collapsed="false">
      <c r="B5210" s="88" t="s">
        <v>43</v>
      </c>
      <c r="C5210" s="89" t="n">
        <v>1128299</v>
      </c>
      <c r="D5210" s="90" t="n">
        <v>44364</v>
      </c>
      <c r="E5210" s="88" t="s">
        <v>40</v>
      </c>
      <c r="F5210" s="88" t="s">
        <v>109</v>
      </c>
      <c r="G5210" s="88" t="s">
        <v>136</v>
      </c>
      <c r="H5210" s="91" t="s">
        <v>44</v>
      </c>
      <c r="I5210" s="92" t="n">
        <v>59</v>
      </c>
      <c r="J5210" s="93" t="n">
        <v>184</v>
      </c>
      <c r="K5210" s="94" t="n">
        <f aca="false">I5210 * J5210</f>
        <v>10856</v>
      </c>
      <c r="L5210" s="94" t="n">
        <f aca="false">K5210 *M5210</f>
        <v>5102.32</v>
      </c>
      <c r="M5210" s="95" t="n">
        <v>0.47</v>
      </c>
      <c r="N5210" s="88" t="s">
        <v>31</v>
      </c>
      <c r="O5210" s="91" t="s">
        <v>219</v>
      </c>
      <c r="P5210" s="0" t="str">
        <f aca="false">RIGHT(H5210,LEN(H5210) - FIND(" ", H5210))</f>
        <v>Athletic Footwear</v>
      </c>
    </row>
    <row r="5211" customFormat="false" ht="14.25" hidden="false" customHeight="true" outlineLevel="0" collapsed="false">
      <c r="B5211" s="88" t="s">
        <v>43</v>
      </c>
      <c r="C5211" s="89" t="n">
        <v>1128299</v>
      </c>
      <c r="D5211" s="90" t="n">
        <v>44364</v>
      </c>
      <c r="E5211" s="88" t="s">
        <v>40</v>
      </c>
      <c r="F5211" s="88" t="s">
        <v>109</v>
      </c>
      <c r="G5211" s="88" t="s">
        <v>136</v>
      </c>
      <c r="H5211" s="91" t="s">
        <v>16</v>
      </c>
      <c r="I5211" s="92" t="n">
        <v>70</v>
      </c>
      <c r="J5211" s="93" t="n">
        <v>153</v>
      </c>
      <c r="K5211" s="94" t="n">
        <f aca="false">I5211 * J5211</f>
        <v>10710</v>
      </c>
      <c r="L5211" s="94" t="n">
        <f aca="false">K5211 *M5211</f>
        <v>5033.7</v>
      </c>
      <c r="M5211" s="95" t="n">
        <v>0.47</v>
      </c>
      <c r="N5211" s="88" t="s">
        <v>31</v>
      </c>
      <c r="O5211" s="91" t="s">
        <v>218</v>
      </c>
      <c r="P5211" s="0" t="str">
        <f aca="false">RIGHT(H5211,LEN(H5211) - FIND(" ", H5211))</f>
        <v>Apparel</v>
      </c>
    </row>
    <row r="5212" customFormat="false" ht="14.25" hidden="false" customHeight="true" outlineLevel="0" collapsed="false">
      <c r="B5212" s="88" t="s">
        <v>43</v>
      </c>
      <c r="C5212" s="89" t="n">
        <v>1128299</v>
      </c>
      <c r="D5212" s="90" t="n">
        <v>44364</v>
      </c>
      <c r="E5212" s="88" t="s">
        <v>40</v>
      </c>
      <c r="F5212" s="88" t="s">
        <v>109</v>
      </c>
      <c r="G5212" s="88" t="s">
        <v>136</v>
      </c>
      <c r="H5212" s="91" t="s">
        <v>38</v>
      </c>
      <c r="I5212" s="92" t="n">
        <v>80</v>
      </c>
      <c r="J5212" s="93" t="n">
        <v>248</v>
      </c>
      <c r="K5212" s="94" t="n">
        <f aca="false">I5212 * J5212</f>
        <v>19840</v>
      </c>
      <c r="L5212" s="94" t="n">
        <f aca="false">K5212 *M5212</f>
        <v>8134.4</v>
      </c>
      <c r="M5212" s="95" t="n">
        <v>0.41</v>
      </c>
      <c r="N5212" s="88" t="s">
        <v>31</v>
      </c>
      <c r="O5212" s="91" t="s">
        <v>219</v>
      </c>
      <c r="P5212" s="0" t="str">
        <f aca="false">RIGHT(H5212,LEN(H5212) - FIND(" ", H5212))</f>
        <v>Apparel</v>
      </c>
    </row>
    <row r="5213" customFormat="false" ht="14.25" hidden="false" customHeight="true" outlineLevel="0" collapsed="false">
      <c r="B5213" s="88" t="s">
        <v>13</v>
      </c>
      <c r="C5213" s="89" t="n">
        <v>1185732</v>
      </c>
      <c r="D5213" s="90" t="n">
        <v>44365</v>
      </c>
      <c r="E5213" s="88" t="s">
        <v>29</v>
      </c>
      <c r="F5213" s="88" t="s">
        <v>98</v>
      </c>
      <c r="G5213" s="88" t="s">
        <v>101</v>
      </c>
      <c r="H5213" s="91" t="s">
        <v>32</v>
      </c>
      <c r="I5213" s="92" t="n">
        <v>50</v>
      </c>
      <c r="J5213" s="93" t="n">
        <v>450</v>
      </c>
      <c r="K5213" s="94" t="n">
        <f aca="false">I5213 * J5213</f>
        <v>22500</v>
      </c>
      <c r="L5213" s="94" t="n">
        <f aca="false">K5213 *M5213</f>
        <v>9000</v>
      </c>
      <c r="M5213" s="95" t="n">
        <v>0.4</v>
      </c>
      <c r="N5213" s="88" t="s">
        <v>31</v>
      </c>
      <c r="O5213" s="91" t="s">
        <v>218</v>
      </c>
      <c r="P5213" s="0" t="str">
        <f aca="false">RIGHT(H5213,LEN(H5213) - FIND(" ", H5213))</f>
        <v>Street Footwear</v>
      </c>
    </row>
    <row r="5214" customFormat="false" ht="14.25" hidden="false" customHeight="true" outlineLevel="0" collapsed="false">
      <c r="B5214" s="88" t="s">
        <v>13</v>
      </c>
      <c r="C5214" s="89" t="n">
        <v>1185732</v>
      </c>
      <c r="D5214" s="90" t="n">
        <v>44365</v>
      </c>
      <c r="E5214" s="88" t="s">
        <v>29</v>
      </c>
      <c r="F5214" s="88" t="s">
        <v>128</v>
      </c>
      <c r="G5214" s="88" t="s">
        <v>144</v>
      </c>
      <c r="H5214" s="91" t="s">
        <v>16</v>
      </c>
      <c r="I5214" s="92" t="n">
        <v>50</v>
      </c>
      <c r="J5214" s="93" t="n">
        <v>50</v>
      </c>
      <c r="K5214" s="94" t="n">
        <f aca="false">I5214 * J5214</f>
        <v>2500</v>
      </c>
      <c r="L5214" s="94" t="n">
        <f aca="false">K5214 *M5214</f>
        <v>875</v>
      </c>
      <c r="M5214" s="95" t="n">
        <v>0.35</v>
      </c>
      <c r="N5214" s="88" t="s">
        <v>31</v>
      </c>
      <c r="O5214" s="91" t="s">
        <v>218</v>
      </c>
      <c r="P5214" s="0" t="str">
        <f aca="false">RIGHT(H5214,LEN(H5214) - FIND(" ", H5214))</f>
        <v>Apparel</v>
      </c>
    </row>
    <row r="5215" customFormat="false" ht="14.25" hidden="false" customHeight="true" outlineLevel="0" collapsed="false">
      <c r="B5215" s="88" t="s">
        <v>13</v>
      </c>
      <c r="C5215" s="89" t="n">
        <v>1185732</v>
      </c>
      <c r="D5215" s="90" t="n">
        <v>44365</v>
      </c>
      <c r="E5215" s="88" t="s">
        <v>29</v>
      </c>
      <c r="F5215" s="88" t="s">
        <v>121</v>
      </c>
      <c r="G5215" s="88" t="s">
        <v>158</v>
      </c>
      <c r="H5215" s="91" t="s">
        <v>32</v>
      </c>
      <c r="I5215" s="92" t="n">
        <v>35</v>
      </c>
      <c r="J5215" s="93" t="n">
        <v>600</v>
      </c>
      <c r="K5215" s="94" t="n">
        <f aca="false">I5215 * J5215</f>
        <v>21000</v>
      </c>
      <c r="L5215" s="94" t="n">
        <f aca="false">K5215 *M5215</f>
        <v>8400</v>
      </c>
      <c r="M5215" s="95" t="n">
        <v>0.4</v>
      </c>
      <c r="N5215" s="88" t="s">
        <v>14</v>
      </c>
      <c r="O5215" s="91" t="s">
        <v>218</v>
      </c>
      <c r="P5215" s="0" t="str">
        <f aca="false">RIGHT(H5215,LEN(H5215) - FIND(" ", H5215))</f>
        <v>Street Footwear</v>
      </c>
    </row>
    <row r="5216" customFormat="false" ht="14.25" hidden="false" customHeight="true" outlineLevel="0" collapsed="false">
      <c r="B5216" s="88" t="s">
        <v>13</v>
      </c>
      <c r="C5216" s="89" t="n">
        <v>1185732</v>
      </c>
      <c r="D5216" s="90" t="n">
        <v>44365</v>
      </c>
      <c r="E5216" s="88" t="s">
        <v>29</v>
      </c>
      <c r="F5216" s="88" t="s">
        <v>121</v>
      </c>
      <c r="G5216" s="88" t="s">
        <v>158</v>
      </c>
      <c r="H5216" s="91" t="s">
        <v>24</v>
      </c>
      <c r="I5216" s="92" t="n">
        <v>30</v>
      </c>
      <c r="J5216" s="93" t="n">
        <v>350</v>
      </c>
      <c r="K5216" s="94" t="n">
        <f aca="false">I5216 * J5216</f>
        <v>10500</v>
      </c>
      <c r="L5216" s="94" t="n">
        <f aca="false">K5216 *M5216</f>
        <v>3675</v>
      </c>
      <c r="M5216" s="95" t="n">
        <v>0.35</v>
      </c>
      <c r="N5216" s="88" t="s">
        <v>14</v>
      </c>
      <c r="O5216" s="91" t="s">
        <v>218</v>
      </c>
      <c r="P5216" s="0" t="str">
        <f aca="false">RIGHT(H5216,LEN(H5216) - FIND(" ", H5216))</f>
        <v>Athletic Footwear</v>
      </c>
    </row>
    <row r="5217" customFormat="false" ht="14.25" hidden="false" customHeight="true" outlineLevel="0" collapsed="false">
      <c r="B5217" s="88" t="s">
        <v>13</v>
      </c>
      <c r="C5217" s="89" t="n">
        <v>1185732</v>
      </c>
      <c r="D5217" s="90" t="n">
        <v>44365</v>
      </c>
      <c r="E5217" s="88" t="s">
        <v>29</v>
      </c>
      <c r="F5217" s="88" t="s">
        <v>121</v>
      </c>
      <c r="G5217" s="88" t="s">
        <v>158</v>
      </c>
      <c r="H5217" s="91" t="s">
        <v>48</v>
      </c>
      <c r="I5217" s="92" t="n">
        <v>25</v>
      </c>
      <c r="J5217" s="93" t="n">
        <v>375</v>
      </c>
      <c r="K5217" s="94" t="n">
        <f aca="false">I5217 * J5217</f>
        <v>9375</v>
      </c>
      <c r="L5217" s="94" t="n">
        <f aca="false">K5217 *M5217</f>
        <v>3281.25</v>
      </c>
      <c r="M5217" s="95" t="n">
        <v>0.35</v>
      </c>
      <c r="N5217" s="88" t="s">
        <v>14</v>
      </c>
      <c r="O5217" s="91" t="s">
        <v>219</v>
      </c>
      <c r="P5217" s="0" t="str">
        <f aca="false">RIGHT(H5217,LEN(H5217) - FIND(" ", H5217))</f>
        <v>Street Footwear</v>
      </c>
    </row>
    <row r="5218" customFormat="false" ht="14.25" hidden="false" customHeight="true" outlineLevel="0" collapsed="false">
      <c r="B5218" s="88" t="s">
        <v>13</v>
      </c>
      <c r="C5218" s="89" t="n">
        <v>1185732</v>
      </c>
      <c r="D5218" s="90" t="n">
        <v>44365</v>
      </c>
      <c r="E5218" s="88" t="s">
        <v>29</v>
      </c>
      <c r="F5218" s="88" t="s">
        <v>121</v>
      </c>
      <c r="G5218" s="88" t="s">
        <v>158</v>
      </c>
      <c r="H5218" s="91" t="s">
        <v>44</v>
      </c>
      <c r="I5218" s="92" t="n">
        <v>25</v>
      </c>
      <c r="J5218" s="93" t="n">
        <v>350</v>
      </c>
      <c r="K5218" s="94" t="n">
        <f aca="false">I5218 * J5218</f>
        <v>8750</v>
      </c>
      <c r="L5218" s="94" t="n">
        <f aca="false">K5218 *M5218</f>
        <v>3500</v>
      </c>
      <c r="M5218" s="95" t="n">
        <v>0.4</v>
      </c>
      <c r="N5218" s="88" t="s">
        <v>14</v>
      </c>
      <c r="O5218" s="91" t="s">
        <v>219</v>
      </c>
      <c r="P5218" s="0" t="str">
        <f aca="false">RIGHT(H5218,LEN(H5218) - FIND(" ", H5218))</f>
        <v>Athletic Footwear</v>
      </c>
    </row>
    <row r="5219" customFormat="false" ht="14.25" hidden="false" customHeight="true" outlineLevel="0" collapsed="false">
      <c r="B5219" s="88" t="s">
        <v>13</v>
      </c>
      <c r="C5219" s="89" t="n">
        <v>1185732</v>
      </c>
      <c r="D5219" s="90" t="n">
        <v>44365</v>
      </c>
      <c r="E5219" s="88" t="s">
        <v>29</v>
      </c>
      <c r="F5219" s="88" t="s">
        <v>121</v>
      </c>
      <c r="G5219" s="88" t="s">
        <v>158</v>
      </c>
      <c r="H5219" s="91" t="s">
        <v>16</v>
      </c>
      <c r="I5219" s="92" t="n">
        <v>40</v>
      </c>
      <c r="J5219" s="93" t="n">
        <v>350</v>
      </c>
      <c r="K5219" s="94" t="n">
        <f aca="false">I5219 * J5219</f>
        <v>14000</v>
      </c>
      <c r="L5219" s="94" t="n">
        <f aca="false">K5219 *M5219</f>
        <v>4900</v>
      </c>
      <c r="M5219" s="95" t="n">
        <v>0.35</v>
      </c>
      <c r="N5219" s="88" t="s">
        <v>14</v>
      </c>
      <c r="O5219" s="91" t="s">
        <v>218</v>
      </c>
      <c r="P5219" s="0" t="str">
        <f aca="false">RIGHT(H5219,LEN(H5219) - FIND(" ", H5219))</f>
        <v>Apparel</v>
      </c>
    </row>
    <row r="5220" customFormat="false" ht="14.25" hidden="false" customHeight="true" outlineLevel="0" collapsed="false">
      <c r="B5220" s="88" t="s">
        <v>13</v>
      </c>
      <c r="C5220" s="89" t="n">
        <v>1185732</v>
      </c>
      <c r="D5220" s="90" t="n">
        <v>44365</v>
      </c>
      <c r="E5220" s="88" t="s">
        <v>29</v>
      </c>
      <c r="F5220" s="88" t="s">
        <v>121</v>
      </c>
      <c r="G5220" s="88" t="s">
        <v>158</v>
      </c>
      <c r="H5220" s="91" t="s">
        <v>38</v>
      </c>
      <c r="I5220" s="92" t="n">
        <v>45</v>
      </c>
      <c r="J5220" s="93" t="n">
        <v>525</v>
      </c>
      <c r="K5220" s="94" t="n">
        <f aca="false">I5220 * J5220</f>
        <v>23625</v>
      </c>
      <c r="L5220" s="94" t="n">
        <f aca="false">K5220 *M5220</f>
        <v>11812.5</v>
      </c>
      <c r="M5220" s="95" t="n">
        <v>0.5</v>
      </c>
      <c r="N5220" s="88" t="s">
        <v>14</v>
      </c>
      <c r="O5220" s="91" t="s">
        <v>219</v>
      </c>
      <c r="P5220" s="0" t="str">
        <f aca="false">RIGHT(H5220,LEN(H5220) - FIND(" ", H5220))</f>
        <v>Apparel</v>
      </c>
    </row>
    <row r="5221" customFormat="false" ht="14.25" hidden="false" customHeight="true" outlineLevel="0" collapsed="false">
      <c r="B5221" s="88" t="s">
        <v>13</v>
      </c>
      <c r="C5221" s="89" t="n">
        <v>1185732</v>
      </c>
      <c r="D5221" s="90" t="n">
        <v>44365</v>
      </c>
      <c r="E5221" s="88" t="s">
        <v>40</v>
      </c>
      <c r="F5221" s="88" t="s">
        <v>119</v>
      </c>
      <c r="G5221" s="88" t="s">
        <v>120</v>
      </c>
      <c r="H5221" s="91" t="s">
        <v>32</v>
      </c>
      <c r="I5221" s="92" t="n">
        <v>45</v>
      </c>
      <c r="J5221" s="93" t="n">
        <v>750</v>
      </c>
      <c r="K5221" s="94" t="n">
        <f aca="false">I5221 * J5221</f>
        <v>33750</v>
      </c>
      <c r="L5221" s="94" t="n">
        <f aca="false">K5221 *M5221</f>
        <v>13500</v>
      </c>
      <c r="M5221" s="95" t="n">
        <v>0.4</v>
      </c>
      <c r="N5221" s="88" t="s">
        <v>23</v>
      </c>
      <c r="O5221" s="91" t="s">
        <v>218</v>
      </c>
      <c r="P5221" s="0" t="str">
        <f aca="false">RIGHT(H5221,LEN(H5221) - FIND(" ", H5221))</f>
        <v>Street Footwear</v>
      </c>
    </row>
    <row r="5222" customFormat="false" ht="14.25" hidden="false" customHeight="true" outlineLevel="0" collapsed="false">
      <c r="B5222" s="88" t="s">
        <v>13</v>
      </c>
      <c r="C5222" s="89" t="n">
        <v>1185732</v>
      </c>
      <c r="D5222" s="90" t="n">
        <v>44365</v>
      </c>
      <c r="E5222" s="88" t="s">
        <v>40</v>
      </c>
      <c r="F5222" s="88" t="s">
        <v>119</v>
      </c>
      <c r="G5222" s="88" t="s">
        <v>120</v>
      </c>
      <c r="H5222" s="91" t="s">
        <v>24</v>
      </c>
      <c r="I5222" s="92" t="n">
        <v>40</v>
      </c>
      <c r="J5222" s="93" t="n">
        <v>500</v>
      </c>
      <c r="K5222" s="94" t="n">
        <f aca="false">I5222 * J5222</f>
        <v>20000</v>
      </c>
      <c r="L5222" s="94" t="n">
        <f aca="false">K5222 *M5222</f>
        <v>7000</v>
      </c>
      <c r="M5222" s="95" t="n">
        <v>0.35</v>
      </c>
      <c r="N5222" s="88" t="s">
        <v>23</v>
      </c>
      <c r="O5222" s="91" t="s">
        <v>218</v>
      </c>
      <c r="P5222" s="0" t="str">
        <f aca="false">RIGHT(H5222,LEN(H5222) - FIND(" ", H5222))</f>
        <v>Athletic Footwear</v>
      </c>
    </row>
    <row r="5223" customFormat="false" ht="14.25" hidden="false" customHeight="true" outlineLevel="0" collapsed="false">
      <c r="B5223" s="88" t="s">
        <v>13</v>
      </c>
      <c r="C5223" s="89" t="n">
        <v>1185732</v>
      </c>
      <c r="D5223" s="90" t="n">
        <v>44365</v>
      </c>
      <c r="E5223" s="88" t="s">
        <v>40</v>
      </c>
      <c r="F5223" s="88" t="s">
        <v>119</v>
      </c>
      <c r="G5223" s="88" t="s">
        <v>120</v>
      </c>
      <c r="H5223" s="91" t="s">
        <v>48</v>
      </c>
      <c r="I5223" s="92" t="n">
        <v>45</v>
      </c>
      <c r="J5223" s="93" t="n">
        <v>475</v>
      </c>
      <c r="K5223" s="94" t="n">
        <f aca="false">I5223 * J5223</f>
        <v>21375</v>
      </c>
      <c r="L5223" s="94" t="n">
        <f aca="false">K5223 *M5223</f>
        <v>8550</v>
      </c>
      <c r="M5223" s="95" t="n">
        <v>0.4</v>
      </c>
      <c r="N5223" s="88" t="s">
        <v>23</v>
      </c>
      <c r="O5223" s="91" t="s">
        <v>219</v>
      </c>
      <c r="P5223" s="0" t="str">
        <f aca="false">RIGHT(H5223,LEN(H5223) - FIND(" ", H5223))</f>
        <v>Street Footwear</v>
      </c>
    </row>
    <row r="5224" customFormat="false" ht="14.25" hidden="false" customHeight="true" outlineLevel="0" collapsed="false">
      <c r="B5224" s="88" t="s">
        <v>13</v>
      </c>
      <c r="C5224" s="89" t="n">
        <v>1185732</v>
      </c>
      <c r="D5224" s="90" t="n">
        <v>44365</v>
      </c>
      <c r="E5224" s="88" t="s">
        <v>40</v>
      </c>
      <c r="F5224" s="88" t="s">
        <v>119</v>
      </c>
      <c r="G5224" s="88" t="s">
        <v>120</v>
      </c>
      <c r="H5224" s="91" t="s">
        <v>44</v>
      </c>
      <c r="I5224" s="92" t="n">
        <v>45</v>
      </c>
      <c r="J5224" s="93" t="n">
        <v>450</v>
      </c>
      <c r="K5224" s="94" t="n">
        <f aca="false">I5224 * J5224</f>
        <v>20250</v>
      </c>
      <c r="L5224" s="94" t="n">
        <f aca="false">K5224 *M5224</f>
        <v>8100</v>
      </c>
      <c r="M5224" s="95" t="n">
        <v>0.4</v>
      </c>
      <c r="N5224" s="88" t="s">
        <v>23</v>
      </c>
      <c r="O5224" s="91" t="s">
        <v>219</v>
      </c>
      <c r="P5224" s="0" t="str">
        <f aca="false">RIGHT(H5224,LEN(H5224) - FIND(" ", H5224))</f>
        <v>Athletic Footwear</v>
      </c>
    </row>
    <row r="5225" customFormat="false" ht="14.25" hidden="false" customHeight="true" outlineLevel="0" collapsed="false">
      <c r="B5225" s="88" t="s">
        <v>13</v>
      </c>
      <c r="C5225" s="89" t="n">
        <v>1185732</v>
      </c>
      <c r="D5225" s="90" t="n">
        <v>44365</v>
      </c>
      <c r="E5225" s="88" t="s">
        <v>40</v>
      </c>
      <c r="F5225" s="88" t="s">
        <v>119</v>
      </c>
      <c r="G5225" s="88" t="s">
        <v>120</v>
      </c>
      <c r="H5225" s="91" t="s">
        <v>16</v>
      </c>
      <c r="I5225" s="92" t="n">
        <v>60</v>
      </c>
      <c r="J5225" s="93" t="n">
        <v>450</v>
      </c>
      <c r="K5225" s="94" t="n">
        <f aca="false">I5225 * J5225</f>
        <v>27000</v>
      </c>
      <c r="L5225" s="94" t="n">
        <f aca="false">K5225 *M5225</f>
        <v>9450</v>
      </c>
      <c r="M5225" s="95" t="n">
        <v>0.35</v>
      </c>
      <c r="N5225" s="88" t="s">
        <v>23</v>
      </c>
      <c r="O5225" s="91" t="s">
        <v>218</v>
      </c>
      <c r="P5225" s="0" t="str">
        <f aca="false">RIGHT(H5225,LEN(H5225) - FIND(" ", H5225))</f>
        <v>Apparel</v>
      </c>
    </row>
    <row r="5226" customFormat="false" ht="14.25" hidden="false" customHeight="true" outlineLevel="0" collapsed="false">
      <c r="B5226" s="88" t="s">
        <v>13</v>
      </c>
      <c r="C5226" s="89" t="n">
        <v>1185732</v>
      </c>
      <c r="D5226" s="90" t="n">
        <v>44365</v>
      </c>
      <c r="E5226" s="88" t="s">
        <v>40</v>
      </c>
      <c r="F5226" s="88" t="s">
        <v>119</v>
      </c>
      <c r="G5226" s="88" t="s">
        <v>120</v>
      </c>
      <c r="H5226" s="91" t="s">
        <v>38</v>
      </c>
      <c r="I5226" s="92" t="n">
        <v>65</v>
      </c>
      <c r="J5226" s="93" t="n">
        <v>625</v>
      </c>
      <c r="K5226" s="94" t="n">
        <f aca="false">I5226 * J5226</f>
        <v>40625</v>
      </c>
      <c r="L5226" s="94" t="n">
        <f aca="false">K5226 *M5226</f>
        <v>20312.5</v>
      </c>
      <c r="M5226" s="95" t="n">
        <v>0.5</v>
      </c>
      <c r="N5226" s="88" t="s">
        <v>23</v>
      </c>
      <c r="O5226" s="91" t="s">
        <v>219</v>
      </c>
      <c r="P5226" s="0" t="str">
        <f aca="false">RIGHT(H5226,LEN(H5226) - FIND(" ", H5226))</f>
        <v>Apparel</v>
      </c>
    </row>
    <row r="5227" customFormat="false" ht="14.25" hidden="false" customHeight="true" outlineLevel="0" collapsed="false">
      <c r="B5227" s="88" t="s">
        <v>13</v>
      </c>
      <c r="C5227" s="89" t="n">
        <v>1185732</v>
      </c>
      <c r="D5227" s="90" t="n">
        <v>44365</v>
      </c>
      <c r="E5227" s="88" t="s">
        <v>29</v>
      </c>
      <c r="F5227" s="88" t="s">
        <v>98</v>
      </c>
      <c r="G5227" s="88" t="s">
        <v>101</v>
      </c>
      <c r="H5227" s="91" t="s">
        <v>32</v>
      </c>
      <c r="I5227" s="92" t="n">
        <v>48</v>
      </c>
      <c r="J5227" s="93" t="n">
        <v>122</v>
      </c>
      <c r="K5227" s="94" t="n">
        <f aca="false">I5227 * J5227</f>
        <v>5856</v>
      </c>
      <c r="L5227" s="94" t="n">
        <f aca="false">K5227 *M5227</f>
        <v>3045.12</v>
      </c>
      <c r="M5227" s="95" t="n">
        <v>0.52</v>
      </c>
      <c r="N5227" s="88" t="s">
        <v>23</v>
      </c>
      <c r="O5227" s="91" t="s">
        <v>218</v>
      </c>
      <c r="P5227" s="0" t="str">
        <f aca="false">RIGHT(H5227,LEN(H5227) - FIND(" ", H5227))</f>
        <v>Street Footwear</v>
      </c>
    </row>
    <row r="5228" customFormat="false" ht="14.25" hidden="false" customHeight="true" outlineLevel="0" collapsed="false">
      <c r="B5228" s="88" t="s">
        <v>13</v>
      </c>
      <c r="C5228" s="89" t="n">
        <v>1185732</v>
      </c>
      <c r="D5228" s="90" t="n">
        <v>44365</v>
      </c>
      <c r="E5228" s="88" t="s">
        <v>29</v>
      </c>
      <c r="F5228" s="88" t="s">
        <v>128</v>
      </c>
      <c r="G5228" s="88" t="s">
        <v>144</v>
      </c>
      <c r="H5228" s="91" t="s">
        <v>16</v>
      </c>
      <c r="I5228" s="92" t="n">
        <v>46</v>
      </c>
      <c r="J5228" s="93" t="n">
        <v>13</v>
      </c>
      <c r="K5228" s="94" t="n">
        <f aca="false">I5228 * J5228</f>
        <v>598</v>
      </c>
      <c r="L5228" s="94" t="n">
        <f aca="false">K5228 *M5228</f>
        <v>275.08</v>
      </c>
      <c r="M5228" s="95" t="n">
        <v>0.46</v>
      </c>
      <c r="N5228" s="88" t="s">
        <v>23</v>
      </c>
      <c r="O5228" s="91" t="s">
        <v>218</v>
      </c>
      <c r="P5228" s="0" t="str">
        <f aca="false">RIGHT(H5228,LEN(H5228) - FIND(" ", H5228))</f>
        <v>Apparel</v>
      </c>
    </row>
    <row r="5229" customFormat="false" ht="14.25" hidden="false" customHeight="true" outlineLevel="0" collapsed="false">
      <c r="B5229" s="88" t="s">
        <v>13</v>
      </c>
      <c r="C5229" s="89" t="n">
        <v>1185732</v>
      </c>
      <c r="D5229" s="90" t="n">
        <v>44365</v>
      </c>
      <c r="E5229" s="88" t="s">
        <v>29</v>
      </c>
      <c r="F5229" s="88" t="s">
        <v>121</v>
      </c>
      <c r="G5229" s="88" t="s">
        <v>158</v>
      </c>
      <c r="H5229" s="91" t="s">
        <v>32</v>
      </c>
      <c r="I5229" s="92" t="n">
        <v>32</v>
      </c>
      <c r="J5229" s="93" t="n">
        <v>168</v>
      </c>
      <c r="K5229" s="94" t="n">
        <f aca="false">I5229 * J5229</f>
        <v>5376</v>
      </c>
      <c r="L5229" s="94" t="n">
        <f aca="false">K5229 *M5229</f>
        <v>2903.04</v>
      </c>
      <c r="M5229" s="95" t="n">
        <v>0.54</v>
      </c>
      <c r="N5229" s="88" t="s">
        <v>23</v>
      </c>
      <c r="O5229" s="91" t="s">
        <v>218</v>
      </c>
      <c r="P5229" s="0" t="str">
        <f aca="false">RIGHT(H5229,LEN(H5229) - FIND(" ", H5229))</f>
        <v>Street Footwear</v>
      </c>
    </row>
    <row r="5230" customFormat="false" ht="14.25" hidden="false" customHeight="true" outlineLevel="0" collapsed="false">
      <c r="B5230" s="88" t="s">
        <v>13</v>
      </c>
      <c r="C5230" s="89" t="n">
        <v>1185732</v>
      </c>
      <c r="D5230" s="90" t="n">
        <v>44365</v>
      </c>
      <c r="E5230" s="88" t="s">
        <v>29</v>
      </c>
      <c r="F5230" s="88" t="s">
        <v>121</v>
      </c>
      <c r="G5230" s="88" t="s">
        <v>158</v>
      </c>
      <c r="H5230" s="91" t="s">
        <v>24</v>
      </c>
      <c r="I5230" s="92" t="n">
        <v>27</v>
      </c>
      <c r="J5230" s="93" t="n">
        <v>91</v>
      </c>
      <c r="K5230" s="94" t="n">
        <f aca="false">I5230 * J5230</f>
        <v>2457</v>
      </c>
      <c r="L5230" s="94" t="n">
        <f aca="false">K5230 *M5230</f>
        <v>1130.22</v>
      </c>
      <c r="M5230" s="95" t="n">
        <v>0.46</v>
      </c>
      <c r="N5230" s="88" t="s">
        <v>23</v>
      </c>
      <c r="O5230" s="91" t="s">
        <v>218</v>
      </c>
      <c r="P5230" s="0" t="str">
        <f aca="false">RIGHT(H5230,LEN(H5230) - FIND(" ", H5230))</f>
        <v>Athletic Footwear</v>
      </c>
    </row>
    <row r="5231" customFormat="false" ht="14.25" hidden="false" customHeight="true" outlineLevel="0" collapsed="false">
      <c r="B5231" s="88" t="s">
        <v>13</v>
      </c>
      <c r="C5231" s="89" t="n">
        <v>1185732</v>
      </c>
      <c r="D5231" s="90" t="n">
        <v>44365</v>
      </c>
      <c r="E5231" s="88" t="s">
        <v>29</v>
      </c>
      <c r="F5231" s="88" t="s">
        <v>121</v>
      </c>
      <c r="G5231" s="88" t="s">
        <v>158</v>
      </c>
      <c r="H5231" s="91" t="s">
        <v>48</v>
      </c>
      <c r="I5231" s="92" t="n">
        <v>23</v>
      </c>
      <c r="J5231" s="93" t="n">
        <v>113</v>
      </c>
      <c r="K5231" s="94" t="n">
        <f aca="false">I5231 * J5231</f>
        <v>2599</v>
      </c>
      <c r="L5231" s="94" t="n">
        <f aca="false">K5231 *M5231</f>
        <v>1273.51</v>
      </c>
      <c r="M5231" s="95" t="n">
        <v>0.49</v>
      </c>
      <c r="N5231" s="88" t="s">
        <v>23</v>
      </c>
      <c r="O5231" s="91" t="s">
        <v>219</v>
      </c>
      <c r="P5231" s="0" t="str">
        <f aca="false">RIGHT(H5231,LEN(H5231) - FIND(" ", H5231))</f>
        <v>Street Footwear</v>
      </c>
    </row>
    <row r="5232" customFormat="false" ht="14.25" hidden="false" customHeight="true" outlineLevel="0" collapsed="false">
      <c r="B5232" s="88" t="s">
        <v>13</v>
      </c>
      <c r="C5232" s="89" t="n">
        <v>1185732</v>
      </c>
      <c r="D5232" s="90" t="n">
        <v>44365</v>
      </c>
      <c r="E5232" s="88" t="s">
        <v>29</v>
      </c>
      <c r="F5232" s="88" t="s">
        <v>121</v>
      </c>
      <c r="G5232" s="88" t="s">
        <v>158</v>
      </c>
      <c r="H5232" s="91" t="s">
        <v>44</v>
      </c>
      <c r="I5232" s="92" t="n">
        <v>23</v>
      </c>
      <c r="J5232" s="93" t="n">
        <v>91</v>
      </c>
      <c r="K5232" s="94" t="n">
        <f aca="false">I5232 * J5232</f>
        <v>2093</v>
      </c>
      <c r="L5232" s="94" t="n">
        <f aca="false">K5232 *M5232</f>
        <v>1046.5</v>
      </c>
      <c r="M5232" s="95" t="n">
        <v>0.5</v>
      </c>
      <c r="N5232" s="88" t="s">
        <v>23</v>
      </c>
      <c r="O5232" s="91" t="s">
        <v>219</v>
      </c>
      <c r="P5232" s="0" t="str">
        <f aca="false">RIGHT(H5232,LEN(H5232) - FIND(" ", H5232))</f>
        <v>Athletic Footwear</v>
      </c>
    </row>
    <row r="5233" customFormat="false" ht="14.25" hidden="false" customHeight="true" outlineLevel="0" collapsed="false">
      <c r="B5233" s="88" t="s">
        <v>13</v>
      </c>
      <c r="C5233" s="89" t="n">
        <v>1185732</v>
      </c>
      <c r="D5233" s="90" t="n">
        <v>44365</v>
      </c>
      <c r="E5233" s="88" t="s">
        <v>29</v>
      </c>
      <c r="F5233" s="88" t="s">
        <v>121</v>
      </c>
      <c r="G5233" s="88" t="s">
        <v>158</v>
      </c>
      <c r="H5233" s="91" t="s">
        <v>16</v>
      </c>
      <c r="I5233" s="92" t="n">
        <v>38</v>
      </c>
      <c r="J5233" s="93" t="n">
        <v>102</v>
      </c>
      <c r="K5233" s="94" t="n">
        <f aca="false">I5233 * J5233</f>
        <v>3876</v>
      </c>
      <c r="L5233" s="94" t="n">
        <f aca="false">K5233 *M5233</f>
        <v>1744.2</v>
      </c>
      <c r="M5233" s="95" t="n">
        <v>0.45</v>
      </c>
      <c r="N5233" s="88" t="s">
        <v>23</v>
      </c>
      <c r="O5233" s="91" t="s">
        <v>218</v>
      </c>
      <c r="P5233" s="0" t="str">
        <f aca="false">RIGHT(H5233,LEN(H5233) - FIND(" ", H5233))</f>
        <v>Apparel</v>
      </c>
    </row>
    <row r="5234" customFormat="false" ht="14.25" hidden="false" customHeight="true" outlineLevel="0" collapsed="false">
      <c r="B5234" s="88" t="s">
        <v>13</v>
      </c>
      <c r="C5234" s="89" t="n">
        <v>1185732</v>
      </c>
      <c r="D5234" s="90" t="n">
        <v>44365</v>
      </c>
      <c r="E5234" s="88" t="s">
        <v>29</v>
      </c>
      <c r="F5234" s="88" t="s">
        <v>121</v>
      </c>
      <c r="G5234" s="88" t="s">
        <v>158</v>
      </c>
      <c r="H5234" s="91" t="s">
        <v>38</v>
      </c>
      <c r="I5234" s="92" t="n">
        <v>42</v>
      </c>
      <c r="J5234" s="93" t="n">
        <v>142</v>
      </c>
      <c r="K5234" s="94" t="n">
        <f aca="false">I5234 * J5234</f>
        <v>5964</v>
      </c>
      <c r="L5234" s="94" t="n">
        <f aca="false">K5234 *M5234</f>
        <v>3876.6</v>
      </c>
      <c r="M5234" s="95" t="n">
        <v>0.65</v>
      </c>
      <c r="N5234" s="88" t="s">
        <v>23</v>
      </c>
      <c r="O5234" s="91" t="s">
        <v>219</v>
      </c>
      <c r="P5234" s="0" t="str">
        <f aca="false">RIGHT(H5234,LEN(H5234) - FIND(" ", H5234))</f>
        <v>Apparel</v>
      </c>
    </row>
    <row r="5235" customFormat="false" ht="14.25" hidden="false" customHeight="true" outlineLevel="0" collapsed="false">
      <c r="B5235" s="88" t="s">
        <v>13</v>
      </c>
      <c r="C5235" s="89" t="n">
        <v>1185732</v>
      </c>
      <c r="D5235" s="90" t="n">
        <v>44365</v>
      </c>
      <c r="E5235" s="88" t="s">
        <v>40</v>
      </c>
      <c r="F5235" s="88" t="s">
        <v>119</v>
      </c>
      <c r="G5235" s="88" t="s">
        <v>120</v>
      </c>
      <c r="H5235" s="91" t="s">
        <v>32</v>
      </c>
      <c r="I5235" s="92" t="n">
        <v>44</v>
      </c>
      <c r="J5235" s="93" t="n">
        <v>210</v>
      </c>
      <c r="K5235" s="94" t="n">
        <f aca="false">I5235 * J5235</f>
        <v>9240</v>
      </c>
      <c r="L5235" s="94" t="n">
        <f aca="false">K5235 *M5235</f>
        <v>4804.8</v>
      </c>
      <c r="M5235" s="95" t="n">
        <v>0.52</v>
      </c>
      <c r="N5235" s="88" t="s">
        <v>23</v>
      </c>
      <c r="O5235" s="91" t="s">
        <v>218</v>
      </c>
      <c r="P5235" s="0" t="str">
        <f aca="false">RIGHT(H5235,LEN(H5235) - FIND(" ", H5235))</f>
        <v>Street Footwear</v>
      </c>
    </row>
    <row r="5236" customFormat="false" ht="14.25" hidden="false" customHeight="true" outlineLevel="0" collapsed="false">
      <c r="B5236" s="88" t="s">
        <v>13</v>
      </c>
      <c r="C5236" s="89" t="n">
        <v>1185732</v>
      </c>
      <c r="D5236" s="90" t="n">
        <v>44365</v>
      </c>
      <c r="E5236" s="88" t="s">
        <v>40</v>
      </c>
      <c r="F5236" s="88" t="s">
        <v>119</v>
      </c>
      <c r="G5236" s="88" t="s">
        <v>120</v>
      </c>
      <c r="H5236" s="91" t="s">
        <v>24</v>
      </c>
      <c r="I5236" s="92" t="n">
        <v>37</v>
      </c>
      <c r="J5236" s="93" t="n">
        <v>125</v>
      </c>
      <c r="K5236" s="94" t="n">
        <f aca="false">I5236 * J5236</f>
        <v>4625</v>
      </c>
      <c r="L5236" s="94" t="n">
        <f aca="false">K5236 *M5236</f>
        <v>2173.75</v>
      </c>
      <c r="M5236" s="95" t="n">
        <v>0.47</v>
      </c>
      <c r="N5236" s="88" t="s">
        <v>23</v>
      </c>
      <c r="O5236" s="91" t="s">
        <v>218</v>
      </c>
      <c r="P5236" s="0" t="str">
        <f aca="false">RIGHT(H5236,LEN(H5236) - FIND(" ", H5236))</f>
        <v>Athletic Footwear</v>
      </c>
    </row>
    <row r="5237" customFormat="false" ht="14.25" hidden="false" customHeight="true" outlineLevel="0" collapsed="false">
      <c r="B5237" s="88" t="s">
        <v>13</v>
      </c>
      <c r="C5237" s="89" t="n">
        <v>1185732</v>
      </c>
      <c r="D5237" s="90" t="n">
        <v>44365</v>
      </c>
      <c r="E5237" s="88" t="s">
        <v>40</v>
      </c>
      <c r="F5237" s="88" t="s">
        <v>119</v>
      </c>
      <c r="G5237" s="88" t="s">
        <v>120</v>
      </c>
      <c r="H5237" s="91" t="s">
        <v>48</v>
      </c>
      <c r="I5237" s="92" t="n">
        <v>41</v>
      </c>
      <c r="J5237" s="93" t="n">
        <v>143</v>
      </c>
      <c r="K5237" s="94" t="n">
        <f aca="false">I5237 * J5237</f>
        <v>5863</v>
      </c>
      <c r="L5237" s="94" t="n">
        <f aca="false">K5237 *M5237</f>
        <v>3224.65</v>
      </c>
      <c r="M5237" s="95" t="n">
        <v>0.55</v>
      </c>
      <c r="N5237" s="88" t="s">
        <v>23</v>
      </c>
      <c r="O5237" s="91" t="s">
        <v>219</v>
      </c>
      <c r="P5237" s="0" t="str">
        <f aca="false">RIGHT(H5237,LEN(H5237) - FIND(" ", H5237))</f>
        <v>Street Footwear</v>
      </c>
    </row>
    <row r="5238" customFormat="false" ht="14.25" hidden="false" customHeight="true" outlineLevel="0" collapsed="false">
      <c r="B5238" s="88" t="s">
        <v>13</v>
      </c>
      <c r="C5238" s="89" t="n">
        <v>1185732</v>
      </c>
      <c r="D5238" s="90" t="n">
        <v>44365</v>
      </c>
      <c r="E5238" s="88" t="s">
        <v>40</v>
      </c>
      <c r="F5238" s="88" t="s">
        <v>119</v>
      </c>
      <c r="G5238" s="88" t="s">
        <v>120</v>
      </c>
      <c r="H5238" s="91" t="s">
        <v>44</v>
      </c>
      <c r="I5238" s="92" t="n">
        <v>43</v>
      </c>
      <c r="J5238" s="93" t="n">
        <v>117</v>
      </c>
      <c r="K5238" s="94" t="n">
        <f aca="false">I5238 * J5238</f>
        <v>5031</v>
      </c>
      <c r="L5238" s="94" t="n">
        <f aca="false">K5238 *M5238</f>
        <v>2515.5</v>
      </c>
      <c r="M5238" s="95" t="n">
        <v>0.5</v>
      </c>
      <c r="N5238" s="88" t="s">
        <v>23</v>
      </c>
      <c r="O5238" s="91" t="s">
        <v>219</v>
      </c>
      <c r="P5238" s="0" t="str">
        <f aca="false">RIGHT(H5238,LEN(H5238) - FIND(" ", H5238))</f>
        <v>Athletic Footwear</v>
      </c>
    </row>
    <row r="5239" customFormat="false" ht="14.25" hidden="false" customHeight="true" outlineLevel="0" collapsed="false">
      <c r="B5239" s="88" t="s">
        <v>13</v>
      </c>
      <c r="C5239" s="89" t="n">
        <v>1185732</v>
      </c>
      <c r="D5239" s="90" t="n">
        <v>44365</v>
      </c>
      <c r="E5239" s="88" t="s">
        <v>40</v>
      </c>
      <c r="F5239" s="88" t="s">
        <v>119</v>
      </c>
      <c r="G5239" s="88" t="s">
        <v>120</v>
      </c>
      <c r="H5239" s="91" t="s">
        <v>16</v>
      </c>
      <c r="I5239" s="92" t="n">
        <v>57</v>
      </c>
      <c r="J5239" s="93" t="n">
        <v>135</v>
      </c>
      <c r="K5239" s="94" t="n">
        <f aca="false">I5239 * J5239</f>
        <v>7695</v>
      </c>
      <c r="L5239" s="94" t="n">
        <f aca="false">K5239 *M5239</f>
        <v>3462.75</v>
      </c>
      <c r="M5239" s="95" t="n">
        <v>0.45</v>
      </c>
      <c r="N5239" s="88" t="s">
        <v>23</v>
      </c>
      <c r="O5239" s="91" t="s">
        <v>218</v>
      </c>
      <c r="P5239" s="0" t="str">
        <f aca="false">RIGHT(H5239,LEN(H5239) - FIND(" ", H5239))</f>
        <v>Apparel</v>
      </c>
    </row>
    <row r="5240" customFormat="false" ht="14.25" hidden="false" customHeight="true" outlineLevel="0" collapsed="false">
      <c r="B5240" s="88" t="s">
        <v>13</v>
      </c>
      <c r="C5240" s="89" t="n">
        <v>1185732</v>
      </c>
      <c r="D5240" s="90" t="n">
        <v>44365</v>
      </c>
      <c r="E5240" s="88" t="s">
        <v>40</v>
      </c>
      <c r="F5240" s="88" t="s">
        <v>119</v>
      </c>
      <c r="G5240" s="88" t="s">
        <v>120</v>
      </c>
      <c r="H5240" s="91" t="s">
        <v>38</v>
      </c>
      <c r="I5240" s="92" t="n">
        <v>60</v>
      </c>
      <c r="J5240" s="93" t="n">
        <v>188</v>
      </c>
      <c r="K5240" s="94" t="n">
        <f aca="false">I5240 * J5240</f>
        <v>11280</v>
      </c>
      <c r="L5240" s="94" t="n">
        <f aca="false">K5240 *M5240</f>
        <v>7106.4</v>
      </c>
      <c r="M5240" s="95" t="n">
        <v>0.63</v>
      </c>
      <c r="N5240" s="88" t="s">
        <v>23</v>
      </c>
      <c r="O5240" s="91" t="s">
        <v>219</v>
      </c>
      <c r="P5240" s="0" t="str">
        <f aca="false">RIGHT(H5240,LEN(H5240) - FIND(" ", H5240))</f>
        <v>Apparel</v>
      </c>
    </row>
    <row r="5241" customFormat="false" ht="14.25" hidden="false" customHeight="true" outlineLevel="0" collapsed="false">
      <c r="B5241" s="88" t="s">
        <v>13</v>
      </c>
      <c r="C5241" s="89" t="n">
        <v>1185732</v>
      </c>
      <c r="D5241" s="90" t="n">
        <v>44365</v>
      </c>
      <c r="E5241" s="88" t="s">
        <v>40</v>
      </c>
      <c r="F5241" s="88" t="s">
        <v>119</v>
      </c>
      <c r="G5241" s="88" t="s">
        <v>120</v>
      </c>
      <c r="H5241" s="91" t="s">
        <v>32</v>
      </c>
      <c r="I5241" s="92" t="n">
        <v>31</v>
      </c>
      <c r="J5241" s="93" t="n">
        <v>263</v>
      </c>
      <c r="K5241" s="94" t="n">
        <f aca="false">I5241 * J5241</f>
        <v>8153</v>
      </c>
      <c r="L5241" s="94" t="n">
        <f aca="false">K5241 *M5241</f>
        <v>3587.32</v>
      </c>
      <c r="M5241" s="95" t="n">
        <v>0.44</v>
      </c>
      <c r="N5241" s="88" t="s">
        <v>31</v>
      </c>
      <c r="O5241" s="91" t="s">
        <v>218</v>
      </c>
      <c r="P5241" s="0" t="str">
        <f aca="false">RIGHT(H5241,LEN(H5241) - FIND(" ", H5241))</f>
        <v>Street Footwear</v>
      </c>
    </row>
    <row r="5242" customFormat="false" ht="14.25" hidden="false" customHeight="true" outlineLevel="0" collapsed="false">
      <c r="B5242" s="88" t="s">
        <v>13</v>
      </c>
      <c r="C5242" s="89" t="n">
        <v>1185732</v>
      </c>
      <c r="D5242" s="90" t="n">
        <v>44365</v>
      </c>
      <c r="E5242" s="88" t="s">
        <v>40</v>
      </c>
      <c r="F5242" s="88" t="s">
        <v>119</v>
      </c>
      <c r="G5242" s="88" t="s">
        <v>120</v>
      </c>
      <c r="H5242" s="91" t="s">
        <v>24</v>
      </c>
      <c r="I5242" s="92" t="n">
        <v>29</v>
      </c>
      <c r="J5242" s="93" t="n">
        <v>150</v>
      </c>
      <c r="K5242" s="94" t="n">
        <f aca="false">I5242 * J5242</f>
        <v>4350</v>
      </c>
      <c r="L5242" s="94" t="n">
        <f aca="false">K5242 *M5242</f>
        <v>1696.5</v>
      </c>
      <c r="M5242" s="95" t="n">
        <v>0.39</v>
      </c>
      <c r="N5242" s="88" t="s">
        <v>31</v>
      </c>
      <c r="O5242" s="91" t="s">
        <v>218</v>
      </c>
      <c r="P5242" s="0" t="str">
        <f aca="false">RIGHT(H5242,LEN(H5242) - FIND(" ", H5242))</f>
        <v>Athletic Footwear</v>
      </c>
    </row>
    <row r="5243" customFormat="false" ht="14.25" hidden="false" customHeight="true" outlineLevel="0" collapsed="false">
      <c r="B5243" s="88" t="s">
        <v>13</v>
      </c>
      <c r="C5243" s="89" t="n">
        <v>1185732</v>
      </c>
      <c r="D5243" s="90" t="n">
        <v>44365</v>
      </c>
      <c r="E5243" s="88" t="s">
        <v>40</v>
      </c>
      <c r="F5243" s="88" t="s">
        <v>119</v>
      </c>
      <c r="G5243" s="88" t="s">
        <v>120</v>
      </c>
      <c r="H5243" s="91" t="s">
        <v>48</v>
      </c>
      <c r="I5243" s="92" t="n">
        <v>33</v>
      </c>
      <c r="J5243" s="93" t="n">
        <v>157</v>
      </c>
      <c r="K5243" s="94" t="n">
        <f aca="false">I5243 * J5243</f>
        <v>5181</v>
      </c>
      <c r="L5243" s="94" t="n">
        <f aca="false">K5243 *M5243</f>
        <v>2383.26</v>
      </c>
      <c r="M5243" s="95" t="n">
        <v>0.46</v>
      </c>
      <c r="N5243" s="88" t="s">
        <v>31</v>
      </c>
      <c r="O5243" s="91" t="s">
        <v>219</v>
      </c>
      <c r="P5243" s="0" t="str">
        <f aca="false">RIGHT(H5243,LEN(H5243) - FIND(" ", H5243))</f>
        <v>Street Footwear</v>
      </c>
    </row>
    <row r="5244" customFormat="false" ht="14.25" hidden="false" customHeight="true" outlineLevel="0" collapsed="false">
      <c r="B5244" s="88" t="s">
        <v>13</v>
      </c>
      <c r="C5244" s="89" t="n">
        <v>1185732</v>
      </c>
      <c r="D5244" s="90" t="n">
        <v>44365</v>
      </c>
      <c r="E5244" s="88" t="s">
        <v>40</v>
      </c>
      <c r="F5244" s="88" t="s">
        <v>119</v>
      </c>
      <c r="G5244" s="88" t="s">
        <v>120</v>
      </c>
      <c r="H5244" s="91" t="s">
        <v>44</v>
      </c>
      <c r="I5244" s="92" t="n">
        <v>34</v>
      </c>
      <c r="J5244" s="93" t="n">
        <v>149</v>
      </c>
      <c r="K5244" s="94" t="n">
        <f aca="false">I5244 * J5244</f>
        <v>5066</v>
      </c>
      <c r="L5244" s="94" t="n">
        <f aca="false">K5244 *M5244</f>
        <v>2178.38</v>
      </c>
      <c r="M5244" s="95" t="n">
        <v>0.43</v>
      </c>
      <c r="N5244" s="88" t="s">
        <v>31</v>
      </c>
      <c r="O5244" s="91" t="s">
        <v>219</v>
      </c>
      <c r="P5244" s="0" t="str">
        <f aca="false">RIGHT(H5244,LEN(H5244) - FIND(" ", H5244))</f>
        <v>Athletic Footwear</v>
      </c>
    </row>
    <row r="5245" customFormat="false" ht="14.25" hidden="false" customHeight="true" outlineLevel="0" collapsed="false">
      <c r="B5245" s="88" t="s">
        <v>13</v>
      </c>
      <c r="C5245" s="89" t="n">
        <v>1185732</v>
      </c>
      <c r="D5245" s="90" t="n">
        <v>44365</v>
      </c>
      <c r="E5245" s="88" t="s">
        <v>40</v>
      </c>
      <c r="F5245" s="88" t="s">
        <v>119</v>
      </c>
      <c r="G5245" s="88" t="s">
        <v>120</v>
      </c>
      <c r="H5245" s="91" t="s">
        <v>16</v>
      </c>
      <c r="I5245" s="92" t="n">
        <v>47</v>
      </c>
      <c r="J5245" s="93" t="n">
        <v>135</v>
      </c>
      <c r="K5245" s="94" t="n">
        <f aca="false">I5245 * J5245</f>
        <v>6345</v>
      </c>
      <c r="L5245" s="94" t="n">
        <f aca="false">K5245 *M5245</f>
        <v>2411.1</v>
      </c>
      <c r="M5245" s="95" t="n">
        <v>0.38</v>
      </c>
      <c r="N5245" s="88" t="s">
        <v>31</v>
      </c>
      <c r="O5245" s="91" t="s">
        <v>218</v>
      </c>
      <c r="P5245" s="0" t="str">
        <f aca="false">RIGHT(H5245,LEN(H5245) - FIND(" ", H5245))</f>
        <v>Apparel</v>
      </c>
    </row>
    <row r="5246" customFormat="false" ht="14.25" hidden="false" customHeight="true" outlineLevel="0" collapsed="false">
      <c r="B5246" s="88" t="s">
        <v>13</v>
      </c>
      <c r="C5246" s="89" t="n">
        <v>1185732</v>
      </c>
      <c r="D5246" s="90" t="n">
        <v>44365</v>
      </c>
      <c r="E5246" s="88" t="s">
        <v>40</v>
      </c>
      <c r="F5246" s="88" t="s">
        <v>119</v>
      </c>
      <c r="G5246" s="88" t="s">
        <v>120</v>
      </c>
      <c r="H5246" s="91" t="s">
        <v>38</v>
      </c>
      <c r="I5246" s="92" t="n">
        <v>51</v>
      </c>
      <c r="J5246" s="93" t="n">
        <v>219</v>
      </c>
      <c r="K5246" s="94" t="n">
        <f aca="false">I5246 * J5246</f>
        <v>11169</v>
      </c>
      <c r="L5246" s="94" t="n">
        <f aca="false">K5246 *M5246</f>
        <v>5919.57</v>
      </c>
      <c r="M5246" s="95" t="n">
        <v>0.53</v>
      </c>
      <c r="N5246" s="88" t="s">
        <v>31</v>
      </c>
      <c r="O5246" s="91" t="s">
        <v>219</v>
      </c>
      <c r="P5246" s="0" t="str">
        <f aca="false">RIGHT(H5246,LEN(H5246) - FIND(" ", H5246))</f>
        <v>Apparel</v>
      </c>
    </row>
    <row r="5247" customFormat="false" ht="14.25" hidden="false" customHeight="true" outlineLevel="0" collapsed="false">
      <c r="B5247" s="88" t="s">
        <v>13</v>
      </c>
      <c r="C5247" s="89" t="n">
        <v>1185732</v>
      </c>
      <c r="D5247" s="90" t="n">
        <v>44366</v>
      </c>
      <c r="E5247" s="88" t="s">
        <v>29</v>
      </c>
      <c r="F5247" s="88" t="s">
        <v>98</v>
      </c>
      <c r="G5247" s="88" t="s">
        <v>101</v>
      </c>
      <c r="H5247" s="91" t="s">
        <v>24</v>
      </c>
      <c r="I5247" s="92" t="n">
        <v>50</v>
      </c>
      <c r="J5247" s="93" t="n">
        <v>150</v>
      </c>
      <c r="K5247" s="94" t="n">
        <f aca="false">I5247 * J5247</f>
        <v>7500</v>
      </c>
      <c r="L5247" s="94" t="n">
        <f aca="false">K5247 *M5247</f>
        <v>2625</v>
      </c>
      <c r="M5247" s="95" t="n">
        <v>0.35</v>
      </c>
      <c r="N5247" s="88" t="s">
        <v>31</v>
      </c>
      <c r="O5247" s="91" t="s">
        <v>218</v>
      </c>
      <c r="P5247" s="0" t="str">
        <f aca="false">RIGHT(H5247,LEN(H5247) - FIND(" ", H5247))</f>
        <v>Athletic Footwear</v>
      </c>
    </row>
    <row r="5248" customFormat="false" ht="14.25" hidden="false" customHeight="true" outlineLevel="0" collapsed="false">
      <c r="B5248" s="88" t="s">
        <v>13</v>
      </c>
      <c r="C5248" s="89" t="n">
        <v>1185732</v>
      </c>
      <c r="D5248" s="90" t="n">
        <v>44366</v>
      </c>
      <c r="E5248" s="88" t="s">
        <v>29</v>
      </c>
      <c r="F5248" s="88" t="s">
        <v>128</v>
      </c>
      <c r="G5248" s="88" t="s">
        <v>144</v>
      </c>
      <c r="H5248" s="91" t="s">
        <v>38</v>
      </c>
      <c r="I5248" s="92" t="n">
        <v>55</v>
      </c>
      <c r="J5248" s="93" t="n">
        <v>150</v>
      </c>
      <c r="K5248" s="94" t="n">
        <f aca="false">I5248 * J5248</f>
        <v>8250</v>
      </c>
      <c r="L5248" s="94" t="n">
        <f aca="false">K5248 *M5248</f>
        <v>4125</v>
      </c>
      <c r="M5248" s="95" t="n">
        <v>0.5</v>
      </c>
      <c r="N5248" s="88" t="s">
        <v>31</v>
      </c>
      <c r="O5248" s="91" t="s">
        <v>219</v>
      </c>
      <c r="P5248" s="0" t="str">
        <f aca="false">RIGHT(H5248,LEN(H5248) - FIND(" ", H5248))</f>
        <v>Apparel</v>
      </c>
    </row>
    <row r="5249" customFormat="false" ht="14.25" hidden="false" customHeight="true" outlineLevel="0" collapsed="false">
      <c r="B5249" s="88" t="s">
        <v>15</v>
      </c>
      <c r="C5249" s="89" t="n">
        <v>1185732</v>
      </c>
      <c r="D5249" s="90" t="n">
        <v>44366</v>
      </c>
      <c r="E5249" s="88" t="s">
        <v>26</v>
      </c>
      <c r="F5249" s="88" t="s">
        <v>130</v>
      </c>
      <c r="G5249" s="88" t="s">
        <v>133</v>
      </c>
      <c r="H5249" s="91" t="s">
        <v>32</v>
      </c>
      <c r="I5249" s="92" t="n">
        <v>65</v>
      </c>
      <c r="J5249" s="93" t="n">
        <v>675</v>
      </c>
      <c r="K5249" s="94" t="n">
        <f aca="false">I5249 * J5249</f>
        <v>43875</v>
      </c>
      <c r="L5249" s="94" t="n">
        <f aca="false">K5249 *M5249</f>
        <v>17550</v>
      </c>
      <c r="M5249" s="95" t="n">
        <v>0.4</v>
      </c>
      <c r="N5249" s="88" t="s">
        <v>14</v>
      </c>
      <c r="O5249" s="91" t="s">
        <v>218</v>
      </c>
      <c r="P5249" s="0" t="str">
        <f aca="false">RIGHT(H5249,LEN(H5249) - FIND(" ", H5249))</f>
        <v>Street Footwear</v>
      </c>
    </row>
    <row r="5250" customFormat="false" ht="14.25" hidden="false" customHeight="true" outlineLevel="0" collapsed="false">
      <c r="B5250" s="88" t="s">
        <v>15</v>
      </c>
      <c r="C5250" s="89" t="n">
        <v>1185732</v>
      </c>
      <c r="D5250" s="90" t="n">
        <v>44366</v>
      </c>
      <c r="E5250" s="88" t="s">
        <v>26</v>
      </c>
      <c r="F5250" s="88" t="s">
        <v>130</v>
      </c>
      <c r="G5250" s="88" t="s">
        <v>133</v>
      </c>
      <c r="H5250" s="91" t="s">
        <v>24</v>
      </c>
      <c r="I5250" s="92" t="n">
        <v>60</v>
      </c>
      <c r="J5250" s="93" t="n">
        <v>425</v>
      </c>
      <c r="K5250" s="94" t="n">
        <f aca="false">I5250 * J5250</f>
        <v>25500</v>
      </c>
      <c r="L5250" s="94" t="n">
        <f aca="false">K5250 *M5250</f>
        <v>10200</v>
      </c>
      <c r="M5250" s="95" t="n">
        <v>0.4</v>
      </c>
      <c r="N5250" s="88" t="s">
        <v>14</v>
      </c>
      <c r="O5250" s="91" t="s">
        <v>218</v>
      </c>
      <c r="P5250" s="0" t="str">
        <f aca="false">RIGHT(H5250,LEN(H5250) - FIND(" ", H5250))</f>
        <v>Athletic Footwear</v>
      </c>
    </row>
    <row r="5251" customFormat="false" ht="14.25" hidden="false" customHeight="true" outlineLevel="0" collapsed="false">
      <c r="B5251" s="88" t="s">
        <v>15</v>
      </c>
      <c r="C5251" s="89" t="n">
        <v>1185732</v>
      </c>
      <c r="D5251" s="90" t="n">
        <v>44366</v>
      </c>
      <c r="E5251" s="88" t="s">
        <v>26</v>
      </c>
      <c r="F5251" s="88" t="s">
        <v>130</v>
      </c>
      <c r="G5251" s="88" t="s">
        <v>133</v>
      </c>
      <c r="H5251" s="91" t="s">
        <v>48</v>
      </c>
      <c r="I5251" s="92" t="n">
        <v>55</v>
      </c>
      <c r="J5251" s="93" t="n">
        <v>350</v>
      </c>
      <c r="K5251" s="94" t="n">
        <f aca="false">I5251 * J5251</f>
        <v>19250</v>
      </c>
      <c r="L5251" s="94" t="n">
        <f aca="false">K5251 *M5251</f>
        <v>5775</v>
      </c>
      <c r="M5251" s="95" t="n">
        <v>0.3</v>
      </c>
      <c r="N5251" s="88" t="s">
        <v>14</v>
      </c>
      <c r="O5251" s="91" t="s">
        <v>219</v>
      </c>
      <c r="P5251" s="0" t="str">
        <f aca="false">RIGHT(H5251,LEN(H5251) - FIND(" ", H5251))</f>
        <v>Street Footwear</v>
      </c>
    </row>
    <row r="5252" customFormat="false" ht="14.25" hidden="false" customHeight="true" outlineLevel="0" collapsed="false">
      <c r="B5252" s="88" t="s">
        <v>15</v>
      </c>
      <c r="C5252" s="89" t="n">
        <v>1185732</v>
      </c>
      <c r="D5252" s="90" t="n">
        <v>44366</v>
      </c>
      <c r="E5252" s="88" t="s">
        <v>26</v>
      </c>
      <c r="F5252" s="88" t="s">
        <v>130</v>
      </c>
      <c r="G5252" s="88" t="s">
        <v>133</v>
      </c>
      <c r="H5252" s="91" t="s">
        <v>44</v>
      </c>
      <c r="I5252" s="92" t="n">
        <v>55</v>
      </c>
      <c r="J5252" s="93" t="n">
        <v>325</v>
      </c>
      <c r="K5252" s="94" t="n">
        <f aca="false">I5252 * J5252</f>
        <v>17875</v>
      </c>
      <c r="L5252" s="94" t="n">
        <f aca="false">K5252 *M5252</f>
        <v>5362.5</v>
      </c>
      <c r="M5252" s="95" t="n">
        <v>0.3</v>
      </c>
      <c r="N5252" s="88" t="s">
        <v>14</v>
      </c>
      <c r="O5252" s="91" t="s">
        <v>219</v>
      </c>
      <c r="P5252" s="0" t="str">
        <f aca="false">RIGHT(H5252,LEN(H5252) - FIND(" ", H5252))</f>
        <v>Athletic Footwear</v>
      </c>
    </row>
    <row r="5253" customFormat="false" ht="14.25" hidden="false" customHeight="true" outlineLevel="0" collapsed="false">
      <c r="B5253" s="88" t="s">
        <v>15</v>
      </c>
      <c r="C5253" s="89" t="n">
        <v>1185732</v>
      </c>
      <c r="D5253" s="90" t="n">
        <v>44366</v>
      </c>
      <c r="E5253" s="88" t="s">
        <v>26</v>
      </c>
      <c r="F5253" s="88" t="s">
        <v>130</v>
      </c>
      <c r="G5253" s="88" t="s">
        <v>133</v>
      </c>
      <c r="H5253" s="91" t="s">
        <v>16</v>
      </c>
      <c r="I5253" s="92" t="n">
        <v>65</v>
      </c>
      <c r="J5253" s="93" t="n">
        <v>325</v>
      </c>
      <c r="K5253" s="94" t="n">
        <f aca="false">I5253 * J5253</f>
        <v>21125</v>
      </c>
      <c r="L5253" s="94" t="n">
        <f aca="false">K5253 *M5253</f>
        <v>6337.5</v>
      </c>
      <c r="M5253" s="95" t="n">
        <v>0.3</v>
      </c>
      <c r="N5253" s="88" t="s">
        <v>14</v>
      </c>
      <c r="O5253" s="91" t="s">
        <v>218</v>
      </c>
      <c r="P5253" s="0" t="str">
        <f aca="false">RIGHT(H5253,LEN(H5253) - FIND(" ", H5253))</f>
        <v>Apparel</v>
      </c>
    </row>
    <row r="5254" customFormat="false" ht="14.25" hidden="false" customHeight="true" outlineLevel="0" collapsed="false">
      <c r="B5254" s="88" t="s">
        <v>15</v>
      </c>
      <c r="C5254" s="89" t="n">
        <v>1185732</v>
      </c>
      <c r="D5254" s="90" t="n">
        <v>44366</v>
      </c>
      <c r="E5254" s="88" t="s">
        <v>26</v>
      </c>
      <c r="F5254" s="88" t="s">
        <v>130</v>
      </c>
      <c r="G5254" s="88" t="s">
        <v>133</v>
      </c>
      <c r="H5254" s="91" t="s">
        <v>38</v>
      </c>
      <c r="I5254" s="92" t="n">
        <v>70</v>
      </c>
      <c r="J5254" s="93" t="n">
        <v>475</v>
      </c>
      <c r="K5254" s="94" t="n">
        <f aca="false">I5254 * J5254</f>
        <v>33250</v>
      </c>
      <c r="L5254" s="94" t="n">
        <f aca="false">K5254 *M5254</f>
        <v>11637.5</v>
      </c>
      <c r="M5254" s="95" t="n">
        <v>0.35</v>
      </c>
      <c r="N5254" s="88" t="s">
        <v>14</v>
      </c>
      <c r="O5254" s="91" t="s">
        <v>219</v>
      </c>
      <c r="P5254" s="0" t="str">
        <f aca="false">RIGHT(H5254,LEN(H5254) - FIND(" ", H5254))</f>
        <v>Apparel</v>
      </c>
    </row>
    <row r="5255" customFormat="false" ht="14.25" hidden="false" customHeight="true" outlineLevel="0" collapsed="false">
      <c r="B5255" s="88" t="s">
        <v>13</v>
      </c>
      <c r="C5255" s="89" t="n">
        <v>1185732</v>
      </c>
      <c r="D5255" s="90" t="n">
        <v>44366</v>
      </c>
      <c r="E5255" s="88" t="s">
        <v>29</v>
      </c>
      <c r="F5255" s="88" t="s">
        <v>98</v>
      </c>
      <c r="G5255" s="88" t="s">
        <v>101</v>
      </c>
      <c r="H5255" s="91" t="s">
        <v>24</v>
      </c>
      <c r="I5255" s="92" t="n">
        <v>48</v>
      </c>
      <c r="J5255" s="93" t="n">
        <v>44</v>
      </c>
      <c r="K5255" s="94" t="n">
        <f aca="false">I5255 * J5255</f>
        <v>2112</v>
      </c>
      <c r="L5255" s="94" t="n">
        <f aca="false">K5255 *M5255</f>
        <v>971.52</v>
      </c>
      <c r="M5255" s="95" t="n">
        <v>0.46</v>
      </c>
      <c r="N5255" s="88" t="s">
        <v>23</v>
      </c>
      <c r="O5255" s="91" t="s">
        <v>218</v>
      </c>
      <c r="P5255" s="0" t="str">
        <f aca="false">RIGHT(H5255,LEN(H5255) - FIND(" ", H5255))</f>
        <v>Athletic Footwear</v>
      </c>
    </row>
    <row r="5256" customFormat="false" ht="14.25" hidden="false" customHeight="true" outlineLevel="0" collapsed="false">
      <c r="B5256" s="88" t="s">
        <v>13</v>
      </c>
      <c r="C5256" s="89" t="n">
        <v>1185732</v>
      </c>
      <c r="D5256" s="90" t="n">
        <v>44366</v>
      </c>
      <c r="E5256" s="88" t="s">
        <v>29</v>
      </c>
      <c r="F5256" s="88" t="s">
        <v>128</v>
      </c>
      <c r="G5256" s="88" t="s">
        <v>144</v>
      </c>
      <c r="H5256" s="91" t="s">
        <v>38</v>
      </c>
      <c r="I5256" s="92" t="n">
        <v>51</v>
      </c>
      <c r="J5256" s="93" t="n">
        <v>41</v>
      </c>
      <c r="K5256" s="94" t="n">
        <f aca="false">I5256 * J5256</f>
        <v>2091</v>
      </c>
      <c r="L5256" s="94" t="n">
        <f aca="false">K5256 *M5256</f>
        <v>1296.42</v>
      </c>
      <c r="M5256" s="95" t="n">
        <v>0.62</v>
      </c>
      <c r="N5256" s="88" t="s">
        <v>23</v>
      </c>
      <c r="O5256" s="91" t="s">
        <v>219</v>
      </c>
      <c r="P5256" s="0" t="str">
        <f aca="false">RIGHT(H5256,LEN(H5256) - FIND(" ", H5256))</f>
        <v>Apparel</v>
      </c>
    </row>
    <row r="5257" customFormat="false" ht="14.25" hidden="false" customHeight="true" outlineLevel="0" collapsed="false">
      <c r="B5257" s="88" t="s">
        <v>15</v>
      </c>
      <c r="C5257" s="89" t="n">
        <v>1185732</v>
      </c>
      <c r="D5257" s="90" t="n">
        <v>44366</v>
      </c>
      <c r="E5257" s="88" t="s">
        <v>26</v>
      </c>
      <c r="F5257" s="88" t="s">
        <v>130</v>
      </c>
      <c r="G5257" s="88" t="s">
        <v>133</v>
      </c>
      <c r="H5257" s="91" t="s">
        <v>32</v>
      </c>
      <c r="I5257" s="92" t="n">
        <v>59</v>
      </c>
      <c r="J5257" s="93" t="n">
        <v>169</v>
      </c>
      <c r="K5257" s="94" t="n">
        <f aca="false">I5257 * J5257</f>
        <v>9971</v>
      </c>
      <c r="L5257" s="94" t="n">
        <f aca="false">K5257 *M5257</f>
        <v>5284.63</v>
      </c>
      <c r="M5257" s="95" t="n">
        <v>0.53</v>
      </c>
      <c r="N5257" s="88" t="s">
        <v>23</v>
      </c>
      <c r="O5257" s="91" t="s">
        <v>218</v>
      </c>
      <c r="P5257" s="0" t="str">
        <f aca="false">RIGHT(H5257,LEN(H5257) - FIND(" ", H5257))</f>
        <v>Street Footwear</v>
      </c>
    </row>
    <row r="5258" customFormat="false" ht="14.25" hidden="false" customHeight="true" outlineLevel="0" collapsed="false">
      <c r="B5258" s="88" t="s">
        <v>15</v>
      </c>
      <c r="C5258" s="89" t="n">
        <v>1185732</v>
      </c>
      <c r="D5258" s="90" t="n">
        <v>44366</v>
      </c>
      <c r="E5258" s="88" t="s">
        <v>26</v>
      </c>
      <c r="F5258" s="88" t="s">
        <v>130</v>
      </c>
      <c r="G5258" s="88" t="s">
        <v>133</v>
      </c>
      <c r="H5258" s="91" t="s">
        <v>24</v>
      </c>
      <c r="I5258" s="92" t="n">
        <v>56</v>
      </c>
      <c r="J5258" s="93" t="n">
        <v>123</v>
      </c>
      <c r="K5258" s="94" t="n">
        <f aca="false">I5258 * J5258</f>
        <v>6888</v>
      </c>
      <c r="L5258" s="94" t="n">
        <f aca="false">K5258 *M5258</f>
        <v>3512.88</v>
      </c>
      <c r="M5258" s="95" t="n">
        <v>0.51</v>
      </c>
      <c r="N5258" s="88" t="s">
        <v>23</v>
      </c>
      <c r="O5258" s="91" t="s">
        <v>218</v>
      </c>
      <c r="P5258" s="0" t="str">
        <f aca="false">RIGHT(H5258,LEN(H5258) - FIND(" ", H5258))</f>
        <v>Athletic Footwear</v>
      </c>
    </row>
    <row r="5259" customFormat="false" ht="14.25" hidden="false" customHeight="true" outlineLevel="0" collapsed="false">
      <c r="B5259" s="88" t="s">
        <v>15</v>
      </c>
      <c r="C5259" s="89" t="n">
        <v>1185732</v>
      </c>
      <c r="D5259" s="90" t="n">
        <v>44366</v>
      </c>
      <c r="E5259" s="88" t="s">
        <v>26</v>
      </c>
      <c r="F5259" s="88" t="s">
        <v>130</v>
      </c>
      <c r="G5259" s="88" t="s">
        <v>133</v>
      </c>
      <c r="H5259" s="91" t="s">
        <v>48</v>
      </c>
      <c r="I5259" s="92" t="n">
        <v>53</v>
      </c>
      <c r="J5259" s="93" t="n">
        <v>88</v>
      </c>
      <c r="K5259" s="94" t="n">
        <f aca="false">I5259 * J5259</f>
        <v>4664</v>
      </c>
      <c r="L5259" s="94" t="n">
        <f aca="false">K5259 *M5259</f>
        <v>2052.16</v>
      </c>
      <c r="M5259" s="95" t="n">
        <v>0.44</v>
      </c>
      <c r="N5259" s="88" t="s">
        <v>23</v>
      </c>
      <c r="O5259" s="91" t="s">
        <v>219</v>
      </c>
      <c r="P5259" s="0" t="str">
        <f aca="false">RIGHT(H5259,LEN(H5259) - FIND(" ", H5259))</f>
        <v>Street Footwear</v>
      </c>
    </row>
    <row r="5260" customFormat="false" ht="14.25" hidden="false" customHeight="true" outlineLevel="0" collapsed="false">
      <c r="B5260" s="88" t="s">
        <v>15</v>
      </c>
      <c r="C5260" s="89" t="n">
        <v>1185732</v>
      </c>
      <c r="D5260" s="90" t="n">
        <v>44366</v>
      </c>
      <c r="E5260" s="88" t="s">
        <v>26</v>
      </c>
      <c r="F5260" s="88" t="s">
        <v>130</v>
      </c>
      <c r="G5260" s="88" t="s">
        <v>133</v>
      </c>
      <c r="H5260" s="91" t="s">
        <v>44</v>
      </c>
      <c r="I5260" s="92" t="n">
        <v>52</v>
      </c>
      <c r="J5260" s="93" t="n">
        <v>91</v>
      </c>
      <c r="K5260" s="94" t="n">
        <f aca="false">I5260 * J5260</f>
        <v>4732</v>
      </c>
      <c r="L5260" s="94" t="n">
        <f aca="false">K5260 *M5260</f>
        <v>1987.44</v>
      </c>
      <c r="M5260" s="95" t="n">
        <v>0.42</v>
      </c>
      <c r="N5260" s="88" t="s">
        <v>23</v>
      </c>
      <c r="O5260" s="91" t="s">
        <v>219</v>
      </c>
      <c r="P5260" s="0" t="str">
        <f aca="false">RIGHT(H5260,LEN(H5260) - FIND(" ", H5260))</f>
        <v>Athletic Footwear</v>
      </c>
    </row>
    <row r="5261" customFormat="false" ht="14.25" hidden="false" customHeight="true" outlineLevel="0" collapsed="false">
      <c r="B5261" s="88" t="s">
        <v>15</v>
      </c>
      <c r="C5261" s="89" t="n">
        <v>1185732</v>
      </c>
      <c r="D5261" s="90" t="n">
        <v>44366</v>
      </c>
      <c r="E5261" s="88" t="s">
        <v>26</v>
      </c>
      <c r="F5261" s="88" t="s">
        <v>130</v>
      </c>
      <c r="G5261" s="88" t="s">
        <v>133</v>
      </c>
      <c r="H5261" s="91" t="s">
        <v>16</v>
      </c>
      <c r="I5261" s="92" t="n">
        <v>60</v>
      </c>
      <c r="J5261" s="93" t="n">
        <v>94</v>
      </c>
      <c r="K5261" s="94" t="n">
        <f aca="false">I5261 * J5261</f>
        <v>5640</v>
      </c>
      <c r="L5261" s="94" t="n">
        <f aca="false">K5261 *M5261</f>
        <v>2425.2</v>
      </c>
      <c r="M5261" s="95" t="n">
        <v>0.43</v>
      </c>
      <c r="N5261" s="88" t="s">
        <v>23</v>
      </c>
      <c r="O5261" s="91" t="s">
        <v>218</v>
      </c>
      <c r="P5261" s="0" t="str">
        <f aca="false">RIGHT(H5261,LEN(H5261) - FIND(" ", H5261))</f>
        <v>Apparel</v>
      </c>
    </row>
    <row r="5262" customFormat="false" ht="14.25" hidden="false" customHeight="true" outlineLevel="0" collapsed="false">
      <c r="B5262" s="88" t="s">
        <v>15</v>
      </c>
      <c r="C5262" s="89" t="n">
        <v>1185732</v>
      </c>
      <c r="D5262" s="90" t="n">
        <v>44366</v>
      </c>
      <c r="E5262" s="88" t="s">
        <v>26</v>
      </c>
      <c r="F5262" s="88" t="s">
        <v>130</v>
      </c>
      <c r="G5262" s="88" t="s">
        <v>133</v>
      </c>
      <c r="H5262" s="91" t="s">
        <v>38</v>
      </c>
      <c r="I5262" s="92" t="n">
        <v>66</v>
      </c>
      <c r="J5262" s="93" t="n">
        <v>138</v>
      </c>
      <c r="K5262" s="94" t="n">
        <f aca="false">I5262 * J5262</f>
        <v>9108</v>
      </c>
      <c r="L5262" s="94" t="n">
        <f aca="false">K5262 *M5262</f>
        <v>4280.76</v>
      </c>
      <c r="M5262" s="95" t="n">
        <v>0.47</v>
      </c>
      <c r="N5262" s="88" t="s">
        <v>23</v>
      </c>
      <c r="O5262" s="91" t="s">
        <v>219</v>
      </c>
      <c r="P5262" s="0" t="str">
        <f aca="false">RIGHT(H5262,LEN(H5262) - FIND(" ", H5262))</f>
        <v>Apparel</v>
      </c>
    </row>
    <row r="5263" customFormat="false" ht="14.25" hidden="false" customHeight="true" outlineLevel="0" collapsed="false">
      <c r="B5263" s="88" t="s">
        <v>15</v>
      </c>
      <c r="C5263" s="89" t="n">
        <v>1185732</v>
      </c>
      <c r="D5263" s="90" t="n">
        <v>44366</v>
      </c>
      <c r="E5263" s="88" t="s">
        <v>26</v>
      </c>
      <c r="F5263" s="88" t="s">
        <v>130</v>
      </c>
      <c r="G5263" s="88" t="s">
        <v>133</v>
      </c>
      <c r="H5263" s="91" t="s">
        <v>32</v>
      </c>
      <c r="I5263" s="92" t="n">
        <v>44</v>
      </c>
      <c r="J5263" s="93" t="n">
        <v>216</v>
      </c>
      <c r="K5263" s="94" t="n">
        <f aca="false">I5263 * J5263</f>
        <v>9504</v>
      </c>
      <c r="L5263" s="94" t="n">
        <f aca="false">K5263 *M5263</f>
        <v>4371.84</v>
      </c>
      <c r="M5263" s="95" t="n">
        <v>0.46</v>
      </c>
      <c r="N5263" s="88" t="s">
        <v>31</v>
      </c>
      <c r="O5263" s="91" t="s">
        <v>218</v>
      </c>
      <c r="P5263" s="0" t="str">
        <f aca="false">RIGHT(H5263,LEN(H5263) - FIND(" ", H5263))</f>
        <v>Street Footwear</v>
      </c>
    </row>
    <row r="5264" customFormat="false" ht="14.25" hidden="false" customHeight="true" outlineLevel="0" collapsed="false">
      <c r="B5264" s="88" t="s">
        <v>15</v>
      </c>
      <c r="C5264" s="89" t="n">
        <v>1185732</v>
      </c>
      <c r="D5264" s="90" t="n">
        <v>44366</v>
      </c>
      <c r="E5264" s="88" t="s">
        <v>26</v>
      </c>
      <c r="F5264" s="88" t="s">
        <v>130</v>
      </c>
      <c r="G5264" s="88" t="s">
        <v>133</v>
      </c>
      <c r="H5264" s="91" t="s">
        <v>24</v>
      </c>
      <c r="I5264" s="92" t="n">
        <v>40</v>
      </c>
      <c r="J5264" s="93" t="n">
        <v>140</v>
      </c>
      <c r="K5264" s="94" t="n">
        <f aca="false">I5264 * J5264</f>
        <v>5600</v>
      </c>
      <c r="L5264" s="94" t="n">
        <f aca="false">K5264 *M5264</f>
        <v>2632</v>
      </c>
      <c r="M5264" s="95" t="n">
        <v>0.47</v>
      </c>
      <c r="N5264" s="88" t="s">
        <v>31</v>
      </c>
      <c r="O5264" s="91" t="s">
        <v>218</v>
      </c>
      <c r="P5264" s="0" t="str">
        <f aca="false">RIGHT(H5264,LEN(H5264) - FIND(" ", H5264))</f>
        <v>Athletic Footwear</v>
      </c>
    </row>
    <row r="5265" customFormat="false" ht="14.25" hidden="false" customHeight="true" outlineLevel="0" collapsed="false">
      <c r="B5265" s="88" t="s">
        <v>15</v>
      </c>
      <c r="C5265" s="89" t="n">
        <v>1185732</v>
      </c>
      <c r="D5265" s="90" t="n">
        <v>44366</v>
      </c>
      <c r="E5265" s="88" t="s">
        <v>26</v>
      </c>
      <c r="F5265" s="88" t="s">
        <v>130</v>
      </c>
      <c r="G5265" s="88" t="s">
        <v>133</v>
      </c>
      <c r="H5265" s="91" t="s">
        <v>48</v>
      </c>
      <c r="I5265" s="92" t="n">
        <v>43</v>
      </c>
      <c r="J5265" s="93" t="n">
        <v>109</v>
      </c>
      <c r="K5265" s="94" t="n">
        <f aca="false">I5265 * J5265</f>
        <v>4687</v>
      </c>
      <c r="L5265" s="94" t="n">
        <f aca="false">K5265 *M5265</f>
        <v>1687.32</v>
      </c>
      <c r="M5265" s="95" t="n">
        <v>0.36</v>
      </c>
      <c r="N5265" s="88" t="s">
        <v>31</v>
      </c>
      <c r="O5265" s="91" t="s">
        <v>219</v>
      </c>
      <c r="P5265" s="0" t="str">
        <f aca="false">RIGHT(H5265,LEN(H5265) - FIND(" ", H5265))</f>
        <v>Street Footwear</v>
      </c>
    </row>
    <row r="5266" customFormat="false" ht="14.25" hidden="false" customHeight="true" outlineLevel="0" collapsed="false">
      <c r="B5266" s="88" t="s">
        <v>15</v>
      </c>
      <c r="C5266" s="89" t="n">
        <v>1185732</v>
      </c>
      <c r="D5266" s="90" t="n">
        <v>44366</v>
      </c>
      <c r="E5266" s="88" t="s">
        <v>26</v>
      </c>
      <c r="F5266" s="88" t="s">
        <v>130</v>
      </c>
      <c r="G5266" s="88" t="s">
        <v>133</v>
      </c>
      <c r="H5266" s="91" t="s">
        <v>44</v>
      </c>
      <c r="I5266" s="92" t="n">
        <v>37</v>
      </c>
      <c r="J5266" s="93" t="n">
        <v>104</v>
      </c>
      <c r="K5266" s="94" t="n">
        <f aca="false">I5266 * J5266</f>
        <v>3848</v>
      </c>
      <c r="L5266" s="94" t="n">
        <f aca="false">K5266 *M5266</f>
        <v>1308.32</v>
      </c>
      <c r="M5266" s="95" t="n">
        <v>0.34</v>
      </c>
      <c r="N5266" s="88" t="s">
        <v>31</v>
      </c>
      <c r="O5266" s="91" t="s">
        <v>219</v>
      </c>
      <c r="P5266" s="0" t="str">
        <f aca="false">RIGHT(H5266,LEN(H5266) - FIND(" ", H5266))</f>
        <v>Athletic Footwear</v>
      </c>
    </row>
    <row r="5267" customFormat="false" ht="14.25" hidden="false" customHeight="true" outlineLevel="0" collapsed="false">
      <c r="B5267" s="88" t="s">
        <v>15</v>
      </c>
      <c r="C5267" s="89" t="n">
        <v>1185732</v>
      </c>
      <c r="D5267" s="90" t="n">
        <v>44366</v>
      </c>
      <c r="E5267" s="88" t="s">
        <v>26</v>
      </c>
      <c r="F5267" s="88" t="s">
        <v>130</v>
      </c>
      <c r="G5267" s="88" t="s">
        <v>133</v>
      </c>
      <c r="H5267" s="91" t="s">
        <v>16</v>
      </c>
      <c r="I5267" s="92" t="n">
        <v>47</v>
      </c>
      <c r="J5267" s="93" t="n">
        <v>114</v>
      </c>
      <c r="K5267" s="94" t="n">
        <f aca="false">I5267 * J5267</f>
        <v>5358</v>
      </c>
      <c r="L5267" s="94" t="n">
        <f aca="false">K5267 *M5267</f>
        <v>1982.46</v>
      </c>
      <c r="M5267" s="95" t="n">
        <v>0.37</v>
      </c>
      <c r="N5267" s="88" t="s">
        <v>31</v>
      </c>
      <c r="O5267" s="91" t="s">
        <v>218</v>
      </c>
      <c r="P5267" s="0" t="str">
        <f aca="false">RIGHT(H5267,LEN(H5267) - FIND(" ", H5267))</f>
        <v>Apparel</v>
      </c>
    </row>
    <row r="5268" customFormat="false" ht="14.25" hidden="false" customHeight="true" outlineLevel="0" collapsed="false">
      <c r="B5268" s="88" t="s">
        <v>15</v>
      </c>
      <c r="C5268" s="89" t="n">
        <v>1185732</v>
      </c>
      <c r="D5268" s="90" t="n">
        <v>44366</v>
      </c>
      <c r="E5268" s="88" t="s">
        <v>26</v>
      </c>
      <c r="F5268" s="88" t="s">
        <v>130</v>
      </c>
      <c r="G5268" s="88" t="s">
        <v>133</v>
      </c>
      <c r="H5268" s="91" t="s">
        <v>38</v>
      </c>
      <c r="I5268" s="92" t="n">
        <v>50</v>
      </c>
      <c r="J5268" s="93" t="n">
        <v>162</v>
      </c>
      <c r="K5268" s="94" t="n">
        <f aca="false">I5268 * J5268</f>
        <v>8100</v>
      </c>
      <c r="L5268" s="94" t="n">
        <f aca="false">K5268 *M5268</f>
        <v>3402</v>
      </c>
      <c r="M5268" s="95" t="n">
        <v>0.42</v>
      </c>
      <c r="N5268" s="88" t="s">
        <v>31</v>
      </c>
      <c r="O5268" s="91" t="s">
        <v>219</v>
      </c>
      <c r="P5268" s="0" t="str">
        <f aca="false">RIGHT(H5268,LEN(H5268) - FIND(" ", H5268))</f>
        <v>Apparel</v>
      </c>
    </row>
    <row r="5269" customFormat="false" ht="14.25" hidden="false" customHeight="true" outlineLevel="0" collapsed="false">
      <c r="B5269" s="88" t="s">
        <v>13</v>
      </c>
      <c r="C5269" s="89" t="n">
        <v>1185732</v>
      </c>
      <c r="D5269" s="90" t="n">
        <v>44367</v>
      </c>
      <c r="E5269" s="88" t="s">
        <v>29</v>
      </c>
      <c r="F5269" s="88" t="s">
        <v>98</v>
      </c>
      <c r="G5269" s="88" t="s">
        <v>101</v>
      </c>
      <c r="H5269" s="91" t="s">
        <v>48</v>
      </c>
      <c r="I5269" s="92" t="n">
        <v>40</v>
      </c>
      <c r="J5269" s="93" t="n">
        <v>150</v>
      </c>
      <c r="K5269" s="94" t="n">
        <f aca="false">I5269 * J5269</f>
        <v>6000</v>
      </c>
      <c r="L5269" s="94" t="n">
        <f aca="false">K5269 *M5269</f>
        <v>2100</v>
      </c>
      <c r="M5269" s="95" t="n">
        <v>0.35</v>
      </c>
      <c r="N5269" s="88" t="s">
        <v>31</v>
      </c>
      <c r="O5269" s="91" t="s">
        <v>219</v>
      </c>
      <c r="P5269" s="0" t="str">
        <f aca="false">RIGHT(H5269,LEN(H5269) - FIND(" ", H5269))</f>
        <v>Street Footwear</v>
      </c>
    </row>
    <row r="5270" customFormat="false" ht="14.25" hidden="false" customHeight="true" outlineLevel="0" collapsed="false">
      <c r="B5270" s="88" t="s">
        <v>13</v>
      </c>
      <c r="C5270" s="89" t="n">
        <v>1185732</v>
      </c>
      <c r="D5270" s="90" t="n">
        <v>44367</v>
      </c>
      <c r="E5270" s="88" t="s">
        <v>29</v>
      </c>
      <c r="F5270" s="88" t="s">
        <v>128</v>
      </c>
      <c r="G5270" s="88" t="s">
        <v>144</v>
      </c>
      <c r="H5270" s="91" t="s">
        <v>32</v>
      </c>
      <c r="I5270" s="92" t="n">
        <v>40</v>
      </c>
      <c r="J5270" s="93" t="n">
        <v>400</v>
      </c>
      <c r="K5270" s="94" t="n">
        <f aca="false">I5270 * J5270</f>
        <v>16000</v>
      </c>
      <c r="L5270" s="94" t="n">
        <f aca="false">K5270 *M5270</f>
        <v>6400</v>
      </c>
      <c r="M5270" s="95" t="n">
        <v>0.4</v>
      </c>
      <c r="N5270" s="88" t="s">
        <v>31</v>
      </c>
      <c r="O5270" s="91" t="s">
        <v>218</v>
      </c>
      <c r="P5270" s="0" t="str">
        <f aca="false">RIGHT(H5270,LEN(H5270) - FIND(" ", H5270))</f>
        <v>Street Footwear</v>
      </c>
    </row>
    <row r="5271" customFormat="false" ht="14.25" hidden="false" customHeight="true" outlineLevel="0" collapsed="false">
      <c r="B5271" s="88" t="s">
        <v>13</v>
      </c>
      <c r="C5271" s="89" t="n">
        <v>1185732</v>
      </c>
      <c r="D5271" s="90" t="n">
        <v>44367</v>
      </c>
      <c r="E5271" s="88" t="s">
        <v>29</v>
      </c>
      <c r="F5271" s="88" t="s">
        <v>98</v>
      </c>
      <c r="G5271" s="88" t="s">
        <v>101</v>
      </c>
      <c r="H5271" s="91" t="s">
        <v>48</v>
      </c>
      <c r="I5271" s="92" t="n">
        <v>36</v>
      </c>
      <c r="J5271" s="93" t="n">
        <v>42</v>
      </c>
      <c r="K5271" s="94" t="n">
        <f aca="false">I5271 * J5271</f>
        <v>1512</v>
      </c>
      <c r="L5271" s="94" t="n">
        <f aca="false">K5271 *M5271</f>
        <v>725.76</v>
      </c>
      <c r="M5271" s="95" t="n">
        <v>0.48</v>
      </c>
      <c r="N5271" s="88" t="s">
        <v>23</v>
      </c>
      <c r="O5271" s="91" t="s">
        <v>219</v>
      </c>
      <c r="P5271" s="0" t="str">
        <f aca="false">RIGHT(H5271,LEN(H5271) - FIND(" ", H5271))</f>
        <v>Street Footwear</v>
      </c>
    </row>
    <row r="5272" customFormat="false" ht="14.25" hidden="false" customHeight="true" outlineLevel="0" collapsed="false">
      <c r="B5272" s="88" t="s">
        <v>13</v>
      </c>
      <c r="C5272" s="89" t="n">
        <v>1185732</v>
      </c>
      <c r="D5272" s="90" t="n">
        <v>44367</v>
      </c>
      <c r="E5272" s="88" t="s">
        <v>29</v>
      </c>
      <c r="F5272" s="88" t="s">
        <v>128</v>
      </c>
      <c r="G5272" s="88" t="s">
        <v>144</v>
      </c>
      <c r="H5272" s="91" t="s">
        <v>32</v>
      </c>
      <c r="I5272" s="92" t="n">
        <v>36</v>
      </c>
      <c r="J5272" s="93" t="n">
        <v>120</v>
      </c>
      <c r="K5272" s="94" t="n">
        <f aca="false">I5272 * J5272</f>
        <v>4320</v>
      </c>
      <c r="L5272" s="94" t="n">
        <f aca="false">K5272 *M5272</f>
        <v>2289.6</v>
      </c>
      <c r="M5272" s="95" t="n">
        <v>0.53</v>
      </c>
      <c r="N5272" s="88" t="s">
        <v>23</v>
      </c>
      <c r="O5272" s="91" t="s">
        <v>218</v>
      </c>
      <c r="P5272" s="0" t="str">
        <f aca="false">RIGHT(H5272,LEN(H5272) - FIND(" ", H5272))</f>
        <v>Street Footwear</v>
      </c>
    </row>
    <row r="5273" customFormat="false" ht="14.25" hidden="false" customHeight="true" outlineLevel="0" collapsed="false">
      <c r="B5273" s="88" t="s">
        <v>13</v>
      </c>
      <c r="C5273" s="89" t="n">
        <v>1185732</v>
      </c>
      <c r="D5273" s="90" t="n">
        <v>44368</v>
      </c>
      <c r="E5273" s="88" t="s">
        <v>29</v>
      </c>
      <c r="F5273" s="88" t="s">
        <v>98</v>
      </c>
      <c r="G5273" s="88" t="s">
        <v>101</v>
      </c>
      <c r="H5273" s="91" t="s">
        <v>44</v>
      </c>
      <c r="I5273" s="92" t="n">
        <v>45</v>
      </c>
      <c r="J5273" s="93" t="n">
        <v>75</v>
      </c>
      <c r="K5273" s="94" t="n">
        <f aca="false">I5273 * J5273</f>
        <v>3375</v>
      </c>
      <c r="L5273" s="94" t="n">
        <f aca="false">K5273 *M5273</f>
        <v>1350</v>
      </c>
      <c r="M5273" s="95" t="n">
        <v>0.4</v>
      </c>
      <c r="N5273" s="88" t="s">
        <v>31</v>
      </c>
      <c r="O5273" s="91" t="s">
        <v>219</v>
      </c>
      <c r="P5273" s="0" t="str">
        <f aca="false">RIGHT(H5273,LEN(H5273) - FIND(" ", H5273))</f>
        <v>Athletic Footwear</v>
      </c>
    </row>
    <row r="5274" customFormat="false" ht="14.25" hidden="false" customHeight="true" outlineLevel="0" collapsed="false">
      <c r="B5274" s="88" t="s">
        <v>13</v>
      </c>
      <c r="C5274" s="89" t="n">
        <v>1185732</v>
      </c>
      <c r="D5274" s="90" t="n">
        <v>44368</v>
      </c>
      <c r="E5274" s="88" t="s">
        <v>29</v>
      </c>
      <c r="F5274" s="88" t="s">
        <v>128</v>
      </c>
      <c r="G5274" s="88" t="s">
        <v>144</v>
      </c>
      <c r="H5274" s="91" t="s">
        <v>24</v>
      </c>
      <c r="I5274" s="92" t="n">
        <v>35</v>
      </c>
      <c r="J5274" s="93" t="n">
        <v>150</v>
      </c>
      <c r="K5274" s="94" t="n">
        <f aca="false">I5274 * J5274</f>
        <v>5250</v>
      </c>
      <c r="L5274" s="94" t="n">
        <f aca="false">K5274 *M5274</f>
        <v>1837.5</v>
      </c>
      <c r="M5274" s="95" t="n">
        <v>0.35</v>
      </c>
      <c r="N5274" s="88" t="s">
        <v>31</v>
      </c>
      <c r="O5274" s="91" t="s">
        <v>218</v>
      </c>
      <c r="P5274" s="0" t="str">
        <f aca="false">RIGHT(H5274,LEN(H5274) - FIND(" ", H5274))</f>
        <v>Athletic Footwear</v>
      </c>
    </row>
    <row r="5275" customFormat="false" ht="14.25" hidden="false" customHeight="true" outlineLevel="0" collapsed="false">
      <c r="B5275" s="88" t="s">
        <v>37</v>
      </c>
      <c r="C5275" s="89" t="n">
        <v>1197831</v>
      </c>
      <c r="D5275" s="90" t="n">
        <v>44368</v>
      </c>
      <c r="E5275" s="88" t="s">
        <v>40</v>
      </c>
      <c r="F5275" s="88" t="s">
        <v>80</v>
      </c>
      <c r="G5275" s="88" t="s">
        <v>125</v>
      </c>
      <c r="H5275" s="91" t="s">
        <v>32</v>
      </c>
      <c r="I5275" s="92" t="n">
        <v>40</v>
      </c>
      <c r="J5275" s="93" t="n">
        <v>675</v>
      </c>
      <c r="K5275" s="94" t="n">
        <f aca="false">I5275 * J5275</f>
        <v>27000</v>
      </c>
      <c r="L5275" s="94" t="n">
        <f aca="false">K5275 *M5275</f>
        <v>10800</v>
      </c>
      <c r="M5275" s="95" t="n">
        <v>0.4</v>
      </c>
      <c r="N5275" s="88" t="s">
        <v>23</v>
      </c>
      <c r="O5275" s="91" t="s">
        <v>218</v>
      </c>
      <c r="P5275" s="0" t="str">
        <f aca="false">RIGHT(H5275,LEN(H5275) - FIND(" ", H5275))</f>
        <v>Street Footwear</v>
      </c>
    </row>
    <row r="5276" customFormat="false" ht="14.25" hidden="false" customHeight="true" outlineLevel="0" collapsed="false">
      <c r="B5276" s="88" t="s">
        <v>37</v>
      </c>
      <c r="C5276" s="89" t="n">
        <v>1197831</v>
      </c>
      <c r="D5276" s="90" t="n">
        <v>44368</v>
      </c>
      <c r="E5276" s="88" t="s">
        <v>40</v>
      </c>
      <c r="F5276" s="88" t="s">
        <v>80</v>
      </c>
      <c r="G5276" s="88" t="s">
        <v>125</v>
      </c>
      <c r="H5276" s="91" t="s">
        <v>24</v>
      </c>
      <c r="I5276" s="92" t="n">
        <v>35</v>
      </c>
      <c r="J5276" s="93" t="n">
        <v>425</v>
      </c>
      <c r="K5276" s="94" t="n">
        <f aca="false">I5276 * J5276</f>
        <v>14875</v>
      </c>
      <c r="L5276" s="94" t="n">
        <f aca="false">K5276 *M5276</f>
        <v>5206.25</v>
      </c>
      <c r="M5276" s="95" t="n">
        <v>0.35</v>
      </c>
      <c r="N5276" s="88" t="s">
        <v>23</v>
      </c>
      <c r="O5276" s="91" t="s">
        <v>218</v>
      </c>
      <c r="P5276" s="0" t="str">
        <f aca="false">RIGHT(H5276,LEN(H5276) - FIND(" ", H5276))</f>
        <v>Athletic Footwear</v>
      </c>
    </row>
    <row r="5277" customFormat="false" ht="14.25" hidden="false" customHeight="true" outlineLevel="0" collapsed="false">
      <c r="B5277" s="88" t="s">
        <v>37</v>
      </c>
      <c r="C5277" s="89" t="n">
        <v>1197831</v>
      </c>
      <c r="D5277" s="90" t="n">
        <v>44368</v>
      </c>
      <c r="E5277" s="88" t="s">
        <v>40</v>
      </c>
      <c r="F5277" s="88" t="s">
        <v>80</v>
      </c>
      <c r="G5277" s="88" t="s">
        <v>125</v>
      </c>
      <c r="H5277" s="91" t="s">
        <v>48</v>
      </c>
      <c r="I5277" s="92" t="n">
        <v>40</v>
      </c>
      <c r="J5277" s="93" t="n">
        <v>400</v>
      </c>
      <c r="K5277" s="94" t="n">
        <f aca="false">I5277 * J5277</f>
        <v>16000</v>
      </c>
      <c r="L5277" s="94" t="n">
        <f aca="false">K5277 *M5277</f>
        <v>6400</v>
      </c>
      <c r="M5277" s="95" t="n">
        <v>0.4</v>
      </c>
      <c r="N5277" s="88" t="s">
        <v>23</v>
      </c>
      <c r="O5277" s="91" t="s">
        <v>219</v>
      </c>
      <c r="P5277" s="0" t="str">
        <f aca="false">RIGHT(H5277,LEN(H5277) - FIND(" ", H5277))</f>
        <v>Street Footwear</v>
      </c>
    </row>
    <row r="5278" customFormat="false" ht="14.25" hidden="false" customHeight="true" outlineLevel="0" collapsed="false">
      <c r="B5278" s="88" t="s">
        <v>37</v>
      </c>
      <c r="C5278" s="89" t="n">
        <v>1197831</v>
      </c>
      <c r="D5278" s="90" t="n">
        <v>44368</v>
      </c>
      <c r="E5278" s="88" t="s">
        <v>40</v>
      </c>
      <c r="F5278" s="88" t="s">
        <v>80</v>
      </c>
      <c r="G5278" s="88" t="s">
        <v>125</v>
      </c>
      <c r="H5278" s="91" t="s">
        <v>44</v>
      </c>
      <c r="I5278" s="92" t="n">
        <v>40</v>
      </c>
      <c r="J5278" s="93" t="n">
        <v>375</v>
      </c>
      <c r="K5278" s="94" t="n">
        <f aca="false">I5278 * J5278</f>
        <v>15000</v>
      </c>
      <c r="L5278" s="94" t="n">
        <f aca="false">K5278 *M5278</f>
        <v>6000</v>
      </c>
      <c r="M5278" s="95" t="n">
        <v>0.4</v>
      </c>
      <c r="N5278" s="88" t="s">
        <v>23</v>
      </c>
      <c r="O5278" s="91" t="s">
        <v>219</v>
      </c>
      <c r="P5278" s="0" t="str">
        <f aca="false">RIGHT(H5278,LEN(H5278) - FIND(" ", H5278))</f>
        <v>Athletic Footwear</v>
      </c>
    </row>
    <row r="5279" customFormat="false" ht="14.25" hidden="false" customHeight="true" outlineLevel="0" collapsed="false">
      <c r="B5279" s="88" t="s">
        <v>37</v>
      </c>
      <c r="C5279" s="89" t="n">
        <v>1197831</v>
      </c>
      <c r="D5279" s="90" t="n">
        <v>44368</v>
      </c>
      <c r="E5279" s="88" t="s">
        <v>40</v>
      </c>
      <c r="F5279" s="88" t="s">
        <v>80</v>
      </c>
      <c r="G5279" s="88" t="s">
        <v>125</v>
      </c>
      <c r="H5279" s="91" t="s">
        <v>16</v>
      </c>
      <c r="I5279" s="92" t="n">
        <v>55</v>
      </c>
      <c r="J5279" s="93" t="n">
        <v>375</v>
      </c>
      <c r="K5279" s="94" t="n">
        <f aca="false">I5279 * J5279</f>
        <v>20625</v>
      </c>
      <c r="L5279" s="94" t="n">
        <f aca="false">K5279 *M5279</f>
        <v>7218.75</v>
      </c>
      <c r="M5279" s="95" t="n">
        <v>0.35</v>
      </c>
      <c r="N5279" s="88" t="s">
        <v>23</v>
      </c>
      <c r="O5279" s="91" t="s">
        <v>218</v>
      </c>
      <c r="P5279" s="0" t="str">
        <f aca="false">RIGHT(H5279,LEN(H5279) - FIND(" ", H5279))</f>
        <v>Apparel</v>
      </c>
    </row>
    <row r="5280" customFormat="false" ht="14.25" hidden="false" customHeight="true" outlineLevel="0" collapsed="false">
      <c r="B5280" s="88" t="s">
        <v>37</v>
      </c>
      <c r="C5280" s="89" t="n">
        <v>1197831</v>
      </c>
      <c r="D5280" s="90" t="n">
        <v>44368</v>
      </c>
      <c r="E5280" s="88" t="s">
        <v>40</v>
      </c>
      <c r="F5280" s="88" t="s">
        <v>80</v>
      </c>
      <c r="G5280" s="88" t="s">
        <v>125</v>
      </c>
      <c r="H5280" s="91" t="s">
        <v>38</v>
      </c>
      <c r="I5280" s="92" t="n">
        <v>60</v>
      </c>
      <c r="J5280" s="93" t="n">
        <v>550</v>
      </c>
      <c r="K5280" s="94" t="n">
        <f aca="false">I5280 * J5280</f>
        <v>33000</v>
      </c>
      <c r="L5280" s="94" t="n">
        <f aca="false">K5280 *M5280</f>
        <v>13200</v>
      </c>
      <c r="M5280" s="95" t="n">
        <v>0.4</v>
      </c>
      <c r="N5280" s="88" t="s">
        <v>23</v>
      </c>
      <c r="O5280" s="91" t="s">
        <v>219</v>
      </c>
      <c r="P5280" s="0" t="str">
        <f aca="false">RIGHT(H5280,LEN(H5280) - FIND(" ", H5280))</f>
        <v>Apparel</v>
      </c>
    </row>
    <row r="5281" customFormat="false" ht="14.25" hidden="false" customHeight="true" outlineLevel="0" collapsed="false">
      <c r="B5281" s="88" t="s">
        <v>43</v>
      </c>
      <c r="C5281" s="89" t="n">
        <v>1197831</v>
      </c>
      <c r="D5281" s="90" t="n">
        <v>44368</v>
      </c>
      <c r="E5281" s="88" t="s">
        <v>40</v>
      </c>
      <c r="F5281" s="88" t="s">
        <v>145</v>
      </c>
      <c r="G5281" s="88" t="s">
        <v>142</v>
      </c>
      <c r="H5281" s="91" t="s">
        <v>32</v>
      </c>
      <c r="I5281" s="92" t="n">
        <v>40</v>
      </c>
      <c r="J5281" s="93" t="n">
        <v>600</v>
      </c>
      <c r="K5281" s="94" t="n">
        <f aca="false">I5281 * J5281</f>
        <v>24000</v>
      </c>
      <c r="L5281" s="94" t="n">
        <f aca="false">K5281 *M5281</f>
        <v>9600</v>
      </c>
      <c r="M5281" s="95" t="n">
        <v>0.4</v>
      </c>
      <c r="N5281" s="88" t="s">
        <v>23</v>
      </c>
      <c r="O5281" s="91" t="s">
        <v>218</v>
      </c>
      <c r="P5281" s="0" t="str">
        <f aca="false">RIGHT(H5281,LEN(H5281) - FIND(" ", H5281))</f>
        <v>Street Footwear</v>
      </c>
    </row>
    <row r="5282" customFormat="false" ht="14.25" hidden="false" customHeight="true" outlineLevel="0" collapsed="false">
      <c r="B5282" s="88" t="s">
        <v>43</v>
      </c>
      <c r="C5282" s="89" t="n">
        <v>1197831</v>
      </c>
      <c r="D5282" s="90" t="n">
        <v>44368</v>
      </c>
      <c r="E5282" s="88" t="s">
        <v>40</v>
      </c>
      <c r="F5282" s="88" t="s">
        <v>145</v>
      </c>
      <c r="G5282" s="88" t="s">
        <v>142</v>
      </c>
      <c r="H5282" s="91" t="s">
        <v>24</v>
      </c>
      <c r="I5282" s="92" t="n">
        <v>35</v>
      </c>
      <c r="J5282" s="93" t="n">
        <v>350</v>
      </c>
      <c r="K5282" s="94" t="n">
        <f aca="false">I5282 * J5282</f>
        <v>12250</v>
      </c>
      <c r="L5282" s="94" t="n">
        <f aca="false">K5282 *M5282</f>
        <v>4287.5</v>
      </c>
      <c r="M5282" s="95" t="n">
        <v>0.35</v>
      </c>
      <c r="N5282" s="88" t="s">
        <v>23</v>
      </c>
      <c r="O5282" s="91" t="s">
        <v>218</v>
      </c>
      <c r="P5282" s="0" t="str">
        <f aca="false">RIGHT(H5282,LEN(H5282) - FIND(" ", H5282))</f>
        <v>Athletic Footwear</v>
      </c>
    </row>
    <row r="5283" customFormat="false" ht="14.25" hidden="false" customHeight="true" outlineLevel="0" collapsed="false">
      <c r="B5283" s="88" t="s">
        <v>43</v>
      </c>
      <c r="C5283" s="89" t="n">
        <v>1197831</v>
      </c>
      <c r="D5283" s="90" t="n">
        <v>44368</v>
      </c>
      <c r="E5283" s="88" t="s">
        <v>40</v>
      </c>
      <c r="F5283" s="88" t="s">
        <v>145</v>
      </c>
      <c r="G5283" s="88" t="s">
        <v>142</v>
      </c>
      <c r="H5283" s="91" t="s">
        <v>48</v>
      </c>
      <c r="I5283" s="92" t="n">
        <v>40</v>
      </c>
      <c r="J5283" s="93" t="n">
        <v>325</v>
      </c>
      <c r="K5283" s="94" t="n">
        <f aca="false">I5283 * J5283</f>
        <v>13000</v>
      </c>
      <c r="L5283" s="94" t="n">
        <f aca="false">K5283 *M5283</f>
        <v>5200</v>
      </c>
      <c r="M5283" s="95" t="n">
        <v>0.4</v>
      </c>
      <c r="N5283" s="88" t="s">
        <v>23</v>
      </c>
      <c r="O5283" s="91" t="s">
        <v>219</v>
      </c>
      <c r="P5283" s="0" t="str">
        <f aca="false">RIGHT(H5283,LEN(H5283) - FIND(" ", H5283))</f>
        <v>Street Footwear</v>
      </c>
    </row>
    <row r="5284" customFormat="false" ht="14.25" hidden="false" customHeight="true" outlineLevel="0" collapsed="false">
      <c r="B5284" s="88" t="s">
        <v>43</v>
      </c>
      <c r="C5284" s="89" t="n">
        <v>1197831</v>
      </c>
      <c r="D5284" s="90" t="n">
        <v>44368</v>
      </c>
      <c r="E5284" s="88" t="s">
        <v>40</v>
      </c>
      <c r="F5284" s="88" t="s">
        <v>145</v>
      </c>
      <c r="G5284" s="88" t="s">
        <v>142</v>
      </c>
      <c r="H5284" s="91" t="s">
        <v>44</v>
      </c>
      <c r="I5284" s="92" t="n">
        <v>40</v>
      </c>
      <c r="J5284" s="93" t="n">
        <v>300</v>
      </c>
      <c r="K5284" s="94" t="n">
        <f aca="false">I5284 * J5284</f>
        <v>12000</v>
      </c>
      <c r="L5284" s="94" t="n">
        <f aca="false">K5284 *M5284</f>
        <v>4800</v>
      </c>
      <c r="M5284" s="95" t="n">
        <v>0.4</v>
      </c>
      <c r="N5284" s="88" t="s">
        <v>23</v>
      </c>
      <c r="O5284" s="91" t="s">
        <v>219</v>
      </c>
      <c r="P5284" s="0" t="str">
        <f aca="false">RIGHT(H5284,LEN(H5284) - FIND(" ", H5284))</f>
        <v>Athletic Footwear</v>
      </c>
    </row>
    <row r="5285" customFormat="false" ht="14.25" hidden="false" customHeight="true" outlineLevel="0" collapsed="false">
      <c r="B5285" s="88" t="s">
        <v>43</v>
      </c>
      <c r="C5285" s="89" t="n">
        <v>1197831</v>
      </c>
      <c r="D5285" s="90" t="n">
        <v>44368</v>
      </c>
      <c r="E5285" s="88" t="s">
        <v>40</v>
      </c>
      <c r="F5285" s="88" t="s">
        <v>145</v>
      </c>
      <c r="G5285" s="88" t="s">
        <v>142</v>
      </c>
      <c r="H5285" s="91" t="s">
        <v>16</v>
      </c>
      <c r="I5285" s="92" t="n">
        <v>55</v>
      </c>
      <c r="J5285" s="93" t="n">
        <v>300</v>
      </c>
      <c r="K5285" s="94" t="n">
        <f aca="false">I5285 * J5285</f>
        <v>16500</v>
      </c>
      <c r="L5285" s="94" t="n">
        <f aca="false">K5285 *M5285</f>
        <v>5775</v>
      </c>
      <c r="M5285" s="95" t="n">
        <v>0.35</v>
      </c>
      <c r="N5285" s="88" t="s">
        <v>23</v>
      </c>
      <c r="O5285" s="91" t="s">
        <v>218</v>
      </c>
      <c r="P5285" s="0" t="str">
        <f aca="false">RIGHT(H5285,LEN(H5285) - FIND(" ", H5285))</f>
        <v>Apparel</v>
      </c>
    </row>
    <row r="5286" customFormat="false" ht="14.25" hidden="false" customHeight="true" outlineLevel="0" collapsed="false">
      <c r="B5286" s="88" t="s">
        <v>43</v>
      </c>
      <c r="C5286" s="89" t="n">
        <v>1197831</v>
      </c>
      <c r="D5286" s="90" t="n">
        <v>44368</v>
      </c>
      <c r="E5286" s="88" t="s">
        <v>40</v>
      </c>
      <c r="F5286" s="88" t="s">
        <v>145</v>
      </c>
      <c r="G5286" s="88" t="s">
        <v>142</v>
      </c>
      <c r="H5286" s="91" t="s">
        <v>38</v>
      </c>
      <c r="I5286" s="92" t="n">
        <v>60</v>
      </c>
      <c r="J5286" s="93" t="n">
        <v>475</v>
      </c>
      <c r="K5286" s="94" t="n">
        <f aca="false">I5286 * J5286</f>
        <v>28500</v>
      </c>
      <c r="L5286" s="94" t="n">
        <f aca="false">K5286 *M5286</f>
        <v>11400</v>
      </c>
      <c r="M5286" s="95" t="n">
        <v>0.4</v>
      </c>
      <c r="N5286" s="88" t="s">
        <v>23</v>
      </c>
      <c r="O5286" s="91" t="s">
        <v>219</v>
      </c>
      <c r="P5286" s="0" t="str">
        <f aca="false">RIGHT(H5286,LEN(H5286) - FIND(" ", H5286))</f>
        <v>Apparel</v>
      </c>
    </row>
    <row r="5287" customFormat="false" ht="14.25" hidden="false" customHeight="true" outlineLevel="0" collapsed="false">
      <c r="B5287" s="88" t="s">
        <v>13</v>
      </c>
      <c r="C5287" s="89" t="n">
        <v>1185732</v>
      </c>
      <c r="D5287" s="90" t="n">
        <v>44368</v>
      </c>
      <c r="E5287" s="88" t="s">
        <v>29</v>
      </c>
      <c r="F5287" s="88" t="s">
        <v>98</v>
      </c>
      <c r="G5287" s="88" t="s">
        <v>101</v>
      </c>
      <c r="H5287" s="91" t="s">
        <v>44</v>
      </c>
      <c r="I5287" s="92" t="n">
        <v>44</v>
      </c>
      <c r="J5287" s="93" t="n">
        <v>20</v>
      </c>
      <c r="K5287" s="94" t="n">
        <f aca="false">I5287 * J5287</f>
        <v>880</v>
      </c>
      <c r="L5287" s="94" t="n">
        <f aca="false">K5287 *M5287</f>
        <v>440</v>
      </c>
      <c r="M5287" s="95" t="n">
        <v>0.5</v>
      </c>
      <c r="N5287" s="88" t="s">
        <v>23</v>
      </c>
      <c r="O5287" s="91" t="s">
        <v>219</v>
      </c>
      <c r="P5287" s="0" t="str">
        <f aca="false">RIGHT(H5287,LEN(H5287) - FIND(" ", H5287))</f>
        <v>Athletic Footwear</v>
      </c>
    </row>
    <row r="5288" customFormat="false" ht="14.25" hidden="false" customHeight="true" outlineLevel="0" collapsed="false">
      <c r="B5288" s="88" t="s">
        <v>13</v>
      </c>
      <c r="C5288" s="89" t="n">
        <v>1185732</v>
      </c>
      <c r="D5288" s="90" t="n">
        <v>44368</v>
      </c>
      <c r="E5288" s="88" t="s">
        <v>29</v>
      </c>
      <c r="F5288" s="88" t="s">
        <v>128</v>
      </c>
      <c r="G5288" s="88" t="s">
        <v>144</v>
      </c>
      <c r="H5288" s="91" t="s">
        <v>24</v>
      </c>
      <c r="I5288" s="92" t="n">
        <v>32</v>
      </c>
      <c r="J5288" s="93" t="n">
        <v>45</v>
      </c>
      <c r="K5288" s="94" t="n">
        <f aca="false">I5288 * J5288</f>
        <v>1440</v>
      </c>
      <c r="L5288" s="94" t="n">
        <f aca="false">K5288 *M5288</f>
        <v>720</v>
      </c>
      <c r="M5288" s="95" t="n">
        <v>0.5</v>
      </c>
      <c r="N5288" s="88" t="s">
        <v>23</v>
      </c>
      <c r="O5288" s="91" t="s">
        <v>218</v>
      </c>
      <c r="P5288" s="0" t="str">
        <f aca="false">RIGHT(H5288,LEN(H5288) - FIND(" ", H5288))</f>
        <v>Athletic Footwear</v>
      </c>
    </row>
    <row r="5289" customFormat="false" ht="14.25" hidden="false" customHeight="true" outlineLevel="0" collapsed="false">
      <c r="B5289" s="88" t="s">
        <v>37</v>
      </c>
      <c r="C5289" s="89" t="n">
        <v>1197831</v>
      </c>
      <c r="D5289" s="90" t="n">
        <v>44368</v>
      </c>
      <c r="E5289" s="88" t="s">
        <v>40</v>
      </c>
      <c r="F5289" s="88" t="s">
        <v>80</v>
      </c>
      <c r="G5289" s="88" t="s">
        <v>125</v>
      </c>
      <c r="H5289" s="91" t="s">
        <v>32</v>
      </c>
      <c r="I5289" s="92" t="n">
        <v>36</v>
      </c>
      <c r="J5289" s="93" t="n">
        <v>203</v>
      </c>
      <c r="K5289" s="94" t="n">
        <f aca="false">I5289 * J5289</f>
        <v>7308</v>
      </c>
      <c r="L5289" s="94" t="n">
        <f aca="false">K5289 *M5289</f>
        <v>3654</v>
      </c>
      <c r="M5289" s="95" t="n">
        <v>0.5</v>
      </c>
      <c r="N5289" s="88" t="s">
        <v>23</v>
      </c>
      <c r="O5289" s="91" t="s">
        <v>218</v>
      </c>
      <c r="P5289" s="0" t="str">
        <f aca="false">RIGHT(H5289,LEN(H5289) - FIND(" ", H5289))</f>
        <v>Street Footwear</v>
      </c>
    </row>
    <row r="5290" customFormat="false" ht="14.25" hidden="false" customHeight="true" outlineLevel="0" collapsed="false">
      <c r="B5290" s="88" t="s">
        <v>37</v>
      </c>
      <c r="C5290" s="89" t="n">
        <v>1197831</v>
      </c>
      <c r="D5290" s="90" t="n">
        <v>44368</v>
      </c>
      <c r="E5290" s="88" t="s">
        <v>40</v>
      </c>
      <c r="F5290" s="88" t="s">
        <v>80</v>
      </c>
      <c r="G5290" s="88" t="s">
        <v>125</v>
      </c>
      <c r="H5290" s="91" t="s">
        <v>24</v>
      </c>
      <c r="I5290" s="92" t="n">
        <v>32</v>
      </c>
      <c r="J5290" s="93" t="n">
        <v>106</v>
      </c>
      <c r="K5290" s="94" t="n">
        <f aca="false">I5290 * J5290</f>
        <v>3392</v>
      </c>
      <c r="L5290" s="94" t="n">
        <f aca="false">K5290 *M5290</f>
        <v>1662.08</v>
      </c>
      <c r="M5290" s="95" t="n">
        <v>0.49</v>
      </c>
      <c r="N5290" s="88" t="s">
        <v>23</v>
      </c>
      <c r="O5290" s="91" t="s">
        <v>218</v>
      </c>
      <c r="P5290" s="0" t="str">
        <f aca="false">RIGHT(H5290,LEN(H5290) - FIND(" ", H5290))</f>
        <v>Athletic Footwear</v>
      </c>
    </row>
    <row r="5291" customFormat="false" ht="14.25" hidden="false" customHeight="true" outlineLevel="0" collapsed="false">
      <c r="B5291" s="88" t="s">
        <v>37</v>
      </c>
      <c r="C5291" s="89" t="n">
        <v>1197831</v>
      </c>
      <c r="D5291" s="90" t="n">
        <v>44368</v>
      </c>
      <c r="E5291" s="88" t="s">
        <v>40</v>
      </c>
      <c r="F5291" s="88" t="s">
        <v>80</v>
      </c>
      <c r="G5291" s="88" t="s">
        <v>125</v>
      </c>
      <c r="H5291" s="91" t="s">
        <v>48</v>
      </c>
      <c r="I5291" s="92" t="n">
        <v>38</v>
      </c>
      <c r="J5291" s="93" t="n">
        <v>104</v>
      </c>
      <c r="K5291" s="94" t="n">
        <f aca="false">I5291 * J5291</f>
        <v>3952</v>
      </c>
      <c r="L5291" s="94" t="n">
        <f aca="false">K5291 *M5291</f>
        <v>2134.08</v>
      </c>
      <c r="M5291" s="95" t="n">
        <v>0.54</v>
      </c>
      <c r="N5291" s="88" t="s">
        <v>23</v>
      </c>
      <c r="O5291" s="91" t="s">
        <v>219</v>
      </c>
      <c r="P5291" s="0" t="str">
        <f aca="false">RIGHT(H5291,LEN(H5291) - FIND(" ", H5291))</f>
        <v>Street Footwear</v>
      </c>
    </row>
    <row r="5292" customFormat="false" ht="14.25" hidden="false" customHeight="true" outlineLevel="0" collapsed="false">
      <c r="B5292" s="88" t="s">
        <v>37</v>
      </c>
      <c r="C5292" s="89" t="n">
        <v>1197831</v>
      </c>
      <c r="D5292" s="90" t="n">
        <v>44368</v>
      </c>
      <c r="E5292" s="88" t="s">
        <v>40</v>
      </c>
      <c r="F5292" s="88" t="s">
        <v>80</v>
      </c>
      <c r="G5292" s="88" t="s">
        <v>125</v>
      </c>
      <c r="H5292" s="91" t="s">
        <v>44</v>
      </c>
      <c r="I5292" s="92" t="n">
        <v>37</v>
      </c>
      <c r="J5292" s="93" t="n">
        <v>98</v>
      </c>
      <c r="K5292" s="94" t="n">
        <f aca="false">I5292 * J5292</f>
        <v>3626</v>
      </c>
      <c r="L5292" s="94" t="n">
        <f aca="false">K5292 *M5292</f>
        <v>1885.52</v>
      </c>
      <c r="M5292" s="95" t="n">
        <v>0.52</v>
      </c>
      <c r="N5292" s="88" t="s">
        <v>23</v>
      </c>
      <c r="O5292" s="91" t="s">
        <v>219</v>
      </c>
      <c r="P5292" s="0" t="str">
        <f aca="false">RIGHT(H5292,LEN(H5292) - FIND(" ", H5292))</f>
        <v>Athletic Footwear</v>
      </c>
    </row>
    <row r="5293" customFormat="false" ht="14.25" hidden="false" customHeight="true" outlineLevel="0" collapsed="false">
      <c r="B5293" s="88" t="s">
        <v>37</v>
      </c>
      <c r="C5293" s="89" t="n">
        <v>1197831</v>
      </c>
      <c r="D5293" s="90" t="n">
        <v>44368</v>
      </c>
      <c r="E5293" s="88" t="s">
        <v>40</v>
      </c>
      <c r="F5293" s="88" t="s">
        <v>80</v>
      </c>
      <c r="G5293" s="88" t="s">
        <v>125</v>
      </c>
      <c r="H5293" s="91" t="s">
        <v>16</v>
      </c>
      <c r="I5293" s="92" t="n">
        <v>54</v>
      </c>
      <c r="J5293" s="93" t="n">
        <v>98</v>
      </c>
      <c r="K5293" s="94" t="n">
        <f aca="false">I5293 * J5293</f>
        <v>5292</v>
      </c>
      <c r="L5293" s="94" t="n">
        <f aca="false">K5293 *M5293</f>
        <v>2540.16</v>
      </c>
      <c r="M5293" s="95" t="n">
        <v>0.48</v>
      </c>
      <c r="N5293" s="88" t="s">
        <v>23</v>
      </c>
      <c r="O5293" s="91" t="s">
        <v>218</v>
      </c>
      <c r="P5293" s="0" t="str">
        <f aca="false">RIGHT(H5293,LEN(H5293) - FIND(" ", H5293))</f>
        <v>Apparel</v>
      </c>
    </row>
    <row r="5294" customFormat="false" ht="14.25" hidden="false" customHeight="true" outlineLevel="0" collapsed="false">
      <c r="B5294" s="88" t="s">
        <v>37</v>
      </c>
      <c r="C5294" s="89" t="n">
        <v>1197831</v>
      </c>
      <c r="D5294" s="90" t="n">
        <v>44368</v>
      </c>
      <c r="E5294" s="88" t="s">
        <v>40</v>
      </c>
      <c r="F5294" s="88" t="s">
        <v>80</v>
      </c>
      <c r="G5294" s="88" t="s">
        <v>125</v>
      </c>
      <c r="H5294" s="91" t="s">
        <v>38</v>
      </c>
      <c r="I5294" s="92" t="n">
        <v>54</v>
      </c>
      <c r="J5294" s="93" t="n">
        <v>160</v>
      </c>
      <c r="K5294" s="94" t="n">
        <f aca="false">I5294 * J5294</f>
        <v>8640</v>
      </c>
      <c r="L5294" s="94" t="n">
        <f aca="false">K5294 *M5294</f>
        <v>4665.6</v>
      </c>
      <c r="M5294" s="95" t="n">
        <v>0.54</v>
      </c>
      <c r="N5294" s="88" t="s">
        <v>23</v>
      </c>
      <c r="O5294" s="91" t="s">
        <v>219</v>
      </c>
      <c r="P5294" s="0" t="str">
        <f aca="false">RIGHT(H5294,LEN(H5294) - FIND(" ", H5294))</f>
        <v>Apparel</v>
      </c>
    </row>
    <row r="5295" customFormat="false" ht="14.25" hidden="false" customHeight="true" outlineLevel="0" collapsed="false">
      <c r="B5295" s="88" t="s">
        <v>43</v>
      </c>
      <c r="C5295" s="89" t="n">
        <v>1197831</v>
      </c>
      <c r="D5295" s="90" t="n">
        <v>44368</v>
      </c>
      <c r="E5295" s="88" t="s">
        <v>40</v>
      </c>
      <c r="F5295" s="88" t="s">
        <v>145</v>
      </c>
      <c r="G5295" s="88" t="s">
        <v>142</v>
      </c>
      <c r="H5295" s="91" t="s">
        <v>32</v>
      </c>
      <c r="I5295" s="92" t="n">
        <v>38</v>
      </c>
      <c r="J5295" s="93" t="n">
        <v>156</v>
      </c>
      <c r="K5295" s="94" t="n">
        <f aca="false">I5295 * J5295</f>
        <v>5928</v>
      </c>
      <c r="L5295" s="94" t="n">
        <f aca="false">K5295 *M5295</f>
        <v>3023.28</v>
      </c>
      <c r="M5295" s="95" t="n">
        <v>0.51</v>
      </c>
      <c r="N5295" s="88" t="s">
        <v>23</v>
      </c>
      <c r="O5295" s="91" t="s">
        <v>218</v>
      </c>
      <c r="P5295" s="0" t="str">
        <f aca="false">RIGHT(H5295,LEN(H5295) - FIND(" ", H5295))</f>
        <v>Street Footwear</v>
      </c>
    </row>
    <row r="5296" customFormat="false" ht="14.25" hidden="false" customHeight="true" outlineLevel="0" collapsed="false">
      <c r="B5296" s="88" t="s">
        <v>43</v>
      </c>
      <c r="C5296" s="89" t="n">
        <v>1197831</v>
      </c>
      <c r="D5296" s="90" t="n">
        <v>44368</v>
      </c>
      <c r="E5296" s="88" t="s">
        <v>40</v>
      </c>
      <c r="F5296" s="88" t="s">
        <v>145</v>
      </c>
      <c r="G5296" s="88" t="s">
        <v>142</v>
      </c>
      <c r="H5296" s="91" t="s">
        <v>24</v>
      </c>
      <c r="I5296" s="92" t="n">
        <v>33</v>
      </c>
      <c r="J5296" s="93" t="n">
        <v>88</v>
      </c>
      <c r="K5296" s="94" t="n">
        <f aca="false">I5296 * J5296</f>
        <v>2904</v>
      </c>
      <c r="L5296" s="94" t="n">
        <f aca="false">K5296 *M5296</f>
        <v>1306.8</v>
      </c>
      <c r="M5296" s="95" t="n">
        <v>0.45</v>
      </c>
      <c r="N5296" s="88" t="s">
        <v>23</v>
      </c>
      <c r="O5296" s="91" t="s">
        <v>218</v>
      </c>
      <c r="P5296" s="0" t="str">
        <f aca="false">RIGHT(H5296,LEN(H5296) - FIND(" ", H5296))</f>
        <v>Athletic Footwear</v>
      </c>
    </row>
    <row r="5297" customFormat="false" ht="14.25" hidden="false" customHeight="true" outlineLevel="0" collapsed="false">
      <c r="B5297" s="88" t="s">
        <v>43</v>
      </c>
      <c r="C5297" s="89" t="n">
        <v>1197831</v>
      </c>
      <c r="D5297" s="90" t="n">
        <v>44368</v>
      </c>
      <c r="E5297" s="88" t="s">
        <v>40</v>
      </c>
      <c r="F5297" s="88" t="s">
        <v>145</v>
      </c>
      <c r="G5297" s="88" t="s">
        <v>142</v>
      </c>
      <c r="H5297" s="91" t="s">
        <v>48</v>
      </c>
      <c r="I5297" s="92" t="n">
        <v>36</v>
      </c>
      <c r="J5297" s="93" t="n">
        <v>88</v>
      </c>
      <c r="K5297" s="94" t="n">
        <f aca="false">I5297 * J5297</f>
        <v>3168</v>
      </c>
      <c r="L5297" s="94" t="n">
        <f aca="false">K5297 *M5297</f>
        <v>1647.36</v>
      </c>
      <c r="M5297" s="95" t="n">
        <v>0.52</v>
      </c>
      <c r="N5297" s="88" t="s">
        <v>23</v>
      </c>
      <c r="O5297" s="91" t="s">
        <v>219</v>
      </c>
      <c r="P5297" s="0" t="str">
        <f aca="false">RIGHT(H5297,LEN(H5297) - FIND(" ", H5297))</f>
        <v>Street Footwear</v>
      </c>
    </row>
    <row r="5298" customFormat="false" ht="14.25" hidden="false" customHeight="true" outlineLevel="0" collapsed="false">
      <c r="B5298" s="88" t="s">
        <v>43</v>
      </c>
      <c r="C5298" s="89" t="n">
        <v>1197831</v>
      </c>
      <c r="D5298" s="90" t="n">
        <v>44368</v>
      </c>
      <c r="E5298" s="88" t="s">
        <v>40</v>
      </c>
      <c r="F5298" s="88" t="s">
        <v>145</v>
      </c>
      <c r="G5298" s="88" t="s">
        <v>142</v>
      </c>
      <c r="H5298" s="91" t="s">
        <v>44</v>
      </c>
      <c r="I5298" s="92" t="n">
        <v>38</v>
      </c>
      <c r="J5298" s="93" t="n">
        <v>87</v>
      </c>
      <c r="K5298" s="94" t="n">
        <f aca="false">I5298 * J5298</f>
        <v>3306</v>
      </c>
      <c r="L5298" s="94" t="n">
        <f aca="false">K5298 *M5298</f>
        <v>1653</v>
      </c>
      <c r="M5298" s="95" t="n">
        <v>0.5</v>
      </c>
      <c r="N5298" s="88" t="s">
        <v>23</v>
      </c>
      <c r="O5298" s="91" t="s">
        <v>219</v>
      </c>
      <c r="P5298" s="0" t="str">
        <f aca="false">RIGHT(H5298,LEN(H5298) - FIND(" ", H5298))</f>
        <v>Athletic Footwear</v>
      </c>
    </row>
    <row r="5299" customFormat="false" ht="14.25" hidden="false" customHeight="true" outlineLevel="0" collapsed="false">
      <c r="B5299" s="88" t="s">
        <v>43</v>
      </c>
      <c r="C5299" s="89" t="n">
        <v>1197831</v>
      </c>
      <c r="D5299" s="90" t="n">
        <v>44368</v>
      </c>
      <c r="E5299" s="88" t="s">
        <v>40</v>
      </c>
      <c r="F5299" s="88" t="s">
        <v>145</v>
      </c>
      <c r="G5299" s="88" t="s">
        <v>142</v>
      </c>
      <c r="H5299" s="91" t="s">
        <v>16</v>
      </c>
      <c r="I5299" s="92" t="n">
        <v>51</v>
      </c>
      <c r="J5299" s="93" t="n">
        <v>87</v>
      </c>
      <c r="K5299" s="94" t="n">
        <f aca="false">I5299 * J5299</f>
        <v>4437</v>
      </c>
      <c r="L5299" s="94" t="n">
        <f aca="false">K5299 *M5299</f>
        <v>2085.39</v>
      </c>
      <c r="M5299" s="95" t="n">
        <v>0.47</v>
      </c>
      <c r="N5299" s="88" t="s">
        <v>23</v>
      </c>
      <c r="O5299" s="91" t="s">
        <v>218</v>
      </c>
      <c r="P5299" s="0" t="str">
        <f aca="false">RIGHT(H5299,LEN(H5299) - FIND(" ", H5299))</f>
        <v>Apparel</v>
      </c>
    </row>
    <row r="5300" customFormat="false" ht="14.25" hidden="false" customHeight="true" outlineLevel="0" collapsed="false">
      <c r="B5300" s="88" t="s">
        <v>43</v>
      </c>
      <c r="C5300" s="89" t="n">
        <v>1197831</v>
      </c>
      <c r="D5300" s="90" t="n">
        <v>44368</v>
      </c>
      <c r="E5300" s="88" t="s">
        <v>40</v>
      </c>
      <c r="F5300" s="88" t="s">
        <v>145</v>
      </c>
      <c r="G5300" s="88" t="s">
        <v>142</v>
      </c>
      <c r="H5300" s="91" t="s">
        <v>38</v>
      </c>
      <c r="I5300" s="92" t="n">
        <v>55</v>
      </c>
      <c r="J5300" s="93" t="n">
        <v>124</v>
      </c>
      <c r="K5300" s="94" t="n">
        <f aca="false">I5300 * J5300</f>
        <v>6820</v>
      </c>
      <c r="L5300" s="94" t="n">
        <f aca="false">K5300 *M5300</f>
        <v>3478.2</v>
      </c>
      <c r="M5300" s="95" t="n">
        <v>0.51</v>
      </c>
      <c r="N5300" s="88" t="s">
        <v>23</v>
      </c>
      <c r="O5300" s="91" t="s">
        <v>219</v>
      </c>
      <c r="P5300" s="0" t="str">
        <f aca="false">RIGHT(H5300,LEN(H5300) - FIND(" ", H5300))</f>
        <v>Apparel</v>
      </c>
    </row>
    <row r="5301" customFormat="false" ht="14.25" hidden="false" customHeight="true" outlineLevel="0" collapsed="false">
      <c r="B5301" s="88" t="s">
        <v>37</v>
      </c>
      <c r="C5301" s="89" t="n">
        <v>1197831</v>
      </c>
      <c r="D5301" s="90" t="n">
        <v>44368</v>
      </c>
      <c r="E5301" s="88" t="s">
        <v>40</v>
      </c>
      <c r="F5301" s="88" t="s">
        <v>80</v>
      </c>
      <c r="G5301" s="88" t="s">
        <v>125</v>
      </c>
      <c r="H5301" s="91" t="s">
        <v>32</v>
      </c>
      <c r="I5301" s="92" t="n">
        <v>28</v>
      </c>
      <c r="J5301" s="93" t="n">
        <v>236</v>
      </c>
      <c r="K5301" s="94" t="n">
        <f aca="false">I5301 * J5301</f>
        <v>6608</v>
      </c>
      <c r="L5301" s="94" t="n">
        <f aca="false">K5301 *M5301</f>
        <v>2907.52</v>
      </c>
      <c r="M5301" s="95" t="n">
        <v>0.44</v>
      </c>
      <c r="N5301" s="88" t="s">
        <v>31</v>
      </c>
      <c r="O5301" s="91" t="s">
        <v>218</v>
      </c>
      <c r="P5301" s="0" t="str">
        <f aca="false">RIGHT(H5301,LEN(H5301) - FIND(" ", H5301))</f>
        <v>Street Footwear</v>
      </c>
    </row>
    <row r="5302" customFormat="false" ht="14.25" hidden="false" customHeight="true" outlineLevel="0" collapsed="false">
      <c r="B5302" s="88" t="s">
        <v>37</v>
      </c>
      <c r="C5302" s="89" t="n">
        <v>1197831</v>
      </c>
      <c r="D5302" s="90" t="n">
        <v>44368</v>
      </c>
      <c r="E5302" s="88" t="s">
        <v>40</v>
      </c>
      <c r="F5302" s="88" t="s">
        <v>80</v>
      </c>
      <c r="G5302" s="88" t="s">
        <v>125</v>
      </c>
      <c r="H5302" s="91" t="s">
        <v>24</v>
      </c>
      <c r="I5302" s="92" t="n">
        <v>25</v>
      </c>
      <c r="J5302" s="93" t="n">
        <v>149</v>
      </c>
      <c r="K5302" s="94" t="n">
        <f aca="false">I5302 * J5302</f>
        <v>3725</v>
      </c>
      <c r="L5302" s="94" t="n">
        <f aca="false">K5302 *M5302</f>
        <v>1452.75</v>
      </c>
      <c r="M5302" s="95" t="n">
        <v>0.39</v>
      </c>
      <c r="N5302" s="88" t="s">
        <v>31</v>
      </c>
      <c r="O5302" s="91" t="s">
        <v>218</v>
      </c>
      <c r="P5302" s="0" t="str">
        <f aca="false">RIGHT(H5302,LEN(H5302) - FIND(" ", H5302))</f>
        <v>Athletic Footwear</v>
      </c>
    </row>
    <row r="5303" customFormat="false" ht="14.25" hidden="false" customHeight="true" outlineLevel="0" collapsed="false">
      <c r="B5303" s="88" t="s">
        <v>37</v>
      </c>
      <c r="C5303" s="89" t="n">
        <v>1197831</v>
      </c>
      <c r="D5303" s="90" t="n">
        <v>44368</v>
      </c>
      <c r="E5303" s="88" t="s">
        <v>40</v>
      </c>
      <c r="F5303" s="88" t="s">
        <v>80</v>
      </c>
      <c r="G5303" s="88" t="s">
        <v>125</v>
      </c>
      <c r="H5303" s="91" t="s">
        <v>48</v>
      </c>
      <c r="I5303" s="92" t="n">
        <v>28</v>
      </c>
      <c r="J5303" s="93" t="n">
        <v>124</v>
      </c>
      <c r="K5303" s="94" t="n">
        <f aca="false">I5303 * J5303</f>
        <v>3472</v>
      </c>
      <c r="L5303" s="94" t="n">
        <f aca="false">K5303 *M5303</f>
        <v>1562.4</v>
      </c>
      <c r="M5303" s="95" t="n">
        <v>0.45</v>
      </c>
      <c r="N5303" s="88" t="s">
        <v>31</v>
      </c>
      <c r="O5303" s="91" t="s">
        <v>219</v>
      </c>
      <c r="P5303" s="0" t="str">
        <f aca="false">RIGHT(H5303,LEN(H5303) - FIND(" ", H5303))</f>
        <v>Street Footwear</v>
      </c>
    </row>
    <row r="5304" customFormat="false" ht="14.25" hidden="false" customHeight="true" outlineLevel="0" collapsed="false">
      <c r="B5304" s="88" t="s">
        <v>37</v>
      </c>
      <c r="C5304" s="89" t="n">
        <v>1197831</v>
      </c>
      <c r="D5304" s="90" t="n">
        <v>44368</v>
      </c>
      <c r="E5304" s="88" t="s">
        <v>40</v>
      </c>
      <c r="F5304" s="88" t="s">
        <v>80</v>
      </c>
      <c r="G5304" s="88" t="s">
        <v>125</v>
      </c>
      <c r="H5304" s="91" t="s">
        <v>44</v>
      </c>
      <c r="I5304" s="92" t="n">
        <v>29</v>
      </c>
      <c r="J5304" s="93" t="n">
        <v>124</v>
      </c>
      <c r="K5304" s="94" t="n">
        <f aca="false">I5304 * J5304</f>
        <v>3596</v>
      </c>
      <c r="L5304" s="94" t="n">
        <f aca="false">K5304 *M5304</f>
        <v>1582.24</v>
      </c>
      <c r="M5304" s="95" t="n">
        <v>0.44</v>
      </c>
      <c r="N5304" s="88" t="s">
        <v>31</v>
      </c>
      <c r="O5304" s="91" t="s">
        <v>219</v>
      </c>
      <c r="P5304" s="0" t="str">
        <f aca="false">RIGHT(H5304,LEN(H5304) - FIND(" ", H5304))</f>
        <v>Athletic Footwear</v>
      </c>
    </row>
    <row r="5305" customFormat="false" ht="14.25" hidden="false" customHeight="true" outlineLevel="0" collapsed="false">
      <c r="B5305" s="88" t="s">
        <v>37</v>
      </c>
      <c r="C5305" s="89" t="n">
        <v>1197831</v>
      </c>
      <c r="D5305" s="90" t="n">
        <v>44368</v>
      </c>
      <c r="E5305" s="88" t="s">
        <v>40</v>
      </c>
      <c r="F5305" s="88" t="s">
        <v>80</v>
      </c>
      <c r="G5305" s="88" t="s">
        <v>125</v>
      </c>
      <c r="H5305" s="91" t="s">
        <v>16</v>
      </c>
      <c r="I5305" s="92" t="n">
        <v>37</v>
      </c>
      <c r="J5305" s="93" t="n">
        <v>116</v>
      </c>
      <c r="K5305" s="94" t="n">
        <f aca="false">I5305 * J5305</f>
        <v>4292</v>
      </c>
      <c r="L5305" s="94" t="n">
        <f aca="false">K5305 *M5305</f>
        <v>1673.88</v>
      </c>
      <c r="M5305" s="95" t="n">
        <v>0.39</v>
      </c>
      <c r="N5305" s="88" t="s">
        <v>31</v>
      </c>
      <c r="O5305" s="91" t="s">
        <v>218</v>
      </c>
      <c r="P5305" s="0" t="str">
        <f aca="false">RIGHT(H5305,LEN(H5305) - FIND(" ", H5305))</f>
        <v>Apparel</v>
      </c>
    </row>
    <row r="5306" customFormat="false" ht="14.25" hidden="false" customHeight="true" outlineLevel="0" collapsed="false">
      <c r="B5306" s="88" t="s">
        <v>37</v>
      </c>
      <c r="C5306" s="89" t="n">
        <v>1197831</v>
      </c>
      <c r="D5306" s="90" t="n">
        <v>44368</v>
      </c>
      <c r="E5306" s="88" t="s">
        <v>40</v>
      </c>
      <c r="F5306" s="88" t="s">
        <v>80</v>
      </c>
      <c r="G5306" s="88" t="s">
        <v>125</v>
      </c>
      <c r="H5306" s="91" t="s">
        <v>38</v>
      </c>
      <c r="I5306" s="92" t="n">
        <v>48</v>
      </c>
      <c r="J5306" s="93" t="n">
        <v>165</v>
      </c>
      <c r="K5306" s="94" t="n">
        <f aca="false">I5306 * J5306</f>
        <v>7920</v>
      </c>
      <c r="L5306" s="94" t="n">
        <f aca="false">K5306 *M5306</f>
        <v>3405.6</v>
      </c>
      <c r="M5306" s="95" t="n">
        <v>0.43</v>
      </c>
      <c r="N5306" s="88" t="s">
        <v>31</v>
      </c>
      <c r="O5306" s="91" t="s">
        <v>219</v>
      </c>
      <c r="P5306" s="0" t="str">
        <f aca="false">RIGHT(H5306,LEN(H5306) - FIND(" ", H5306))</f>
        <v>Apparel</v>
      </c>
    </row>
    <row r="5307" customFormat="false" ht="14.25" hidden="false" customHeight="true" outlineLevel="0" collapsed="false">
      <c r="B5307" s="88" t="s">
        <v>43</v>
      </c>
      <c r="C5307" s="89" t="n">
        <v>1197831</v>
      </c>
      <c r="D5307" s="90" t="n">
        <v>44368</v>
      </c>
      <c r="E5307" s="88" t="s">
        <v>40</v>
      </c>
      <c r="F5307" s="88" t="s">
        <v>145</v>
      </c>
      <c r="G5307" s="88" t="s">
        <v>142</v>
      </c>
      <c r="H5307" s="91" t="s">
        <v>32</v>
      </c>
      <c r="I5307" s="92" t="n">
        <v>32</v>
      </c>
      <c r="J5307" s="93" t="n">
        <v>192</v>
      </c>
      <c r="K5307" s="94" t="n">
        <f aca="false">I5307 * J5307</f>
        <v>6144</v>
      </c>
      <c r="L5307" s="94" t="n">
        <f aca="false">K5307 *M5307</f>
        <v>2826.24</v>
      </c>
      <c r="M5307" s="95" t="n">
        <v>0.46</v>
      </c>
      <c r="N5307" s="88" t="s">
        <v>31</v>
      </c>
      <c r="O5307" s="91" t="s">
        <v>218</v>
      </c>
      <c r="P5307" s="0" t="str">
        <f aca="false">RIGHT(H5307,LEN(H5307) - FIND(" ", H5307))</f>
        <v>Street Footwear</v>
      </c>
    </row>
    <row r="5308" customFormat="false" ht="14.25" hidden="false" customHeight="true" outlineLevel="0" collapsed="false">
      <c r="B5308" s="88" t="s">
        <v>43</v>
      </c>
      <c r="C5308" s="89" t="n">
        <v>1197831</v>
      </c>
      <c r="D5308" s="90" t="n">
        <v>44368</v>
      </c>
      <c r="E5308" s="88" t="s">
        <v>40</v>
      </c>
      <c r="F5308" s="88" t="s">
        <v>145</v>
      </c>
      <c r="G5308" s="88" t="s">
        <v>142</v>
      </c>
      <c r="H5308" s="91" t="s">
        <v>24</v>
      </c>
      <c r="I5308" s="92" t="n">
        <v>25</v>
      </c>
      <c r="J5308" s="93" t="n">
        <v>123</v>
      </c>
      <c r="K5308" s="94" t="n">
        <f aca="false">I5308 * J5308</f>
        <v>3075</v>
      </c>
      <c r="L5308" s="94" t="n">
        <f aca="false">K5308 *M5308</f>
        <v>1199.25</v>
      </c>
      <c r="M5308" s="95" t="n">
        <v>0.39</v>
      </c>
      <c r="N5308" s="88" t="s">
        <v>31</v>
      </c>
      <c r="O5308" s="91" t="s">
        <v>218</v>
      </c>
      <c r="P5308" s="0" t="str">
        <f aca="false">RIGHT(H5308,LEN(H5308) - FIND(" ", H5308))</f>
        <v>Athletic Footwear</v>
      </c>
    </row>
    <row r="5309" customFormat="false" ht="14.25" hidden="false" customHeight="true" outlineLevel="0" collapsed="false">
      <c r="B5309" s="88" t="s">
        <v>43</v>
      </c>
      <c r="C5309" s="89" t="n">
        <v>1197831</v>
      </c>
      <c r="D5309" s="90" t="n">
        <v>44368</v>
      </c>
      <c r="E5309" s="88" t="s">
        <v>40</v>
      </c>
      <c r="F5309" s="88" t="s">
        <v>145</v>
      </c>
      <c r="G5309" s="88" t="s">
        <v>142</v>
      </c>
      <c r="H5309" s="91" t="s">
        <v>48</v>
      </c>
      <c r="I5309" s="92" t="n">
        <v>27</v>
      </c>
      <c r="J5309" s="93" t="n">
        <v>107</v>
      </c>
      <c r="K5309" s="94" t="n">
        <f aca="false">I5309 * J5309</f>
        <v>2889</v>
      </c>
      <c r="L5309" s="94" t="n">
        <f aca="false">K5309 *M5309</f>
        <v>1242.27</v>
      </c>
      <c r="M5309" s="95" t="n">
        <v>0.43</v>
      </c>
      <c r="N5309" s="88" t="s">
        <v>31</v>
      </c>
      <c r="O5309" s="91" t="s">
        <v>219</v>
      </c>
      <c r="P5309" s="0" t="str">
        <f aca="false">RIGHT(H5309,LEN(H5309) - FIND(" ", H5309))</f>
        <v>Street Footwear</v>
      </c>
    </row>
    <row r="5310" customFormat="false" ht="14.25" hidden="false" customHeight="true" outlineLevel="0" collapsed="false">
      <c r="B5310" s="88" t="s">
        <v>43</v>
      </c>
      <c r="C5310" s="89" t="n">
        <v>1197831</v>
      </c>
      <c r="D5310" s="90" t="n">
        <v>44368</v>
      </c>
      <c r="E5310" s="88" t="s">
        <v>40</v>
      </c>
      <c r="F5310" s="88" t="s">
        <v>145</v>
      </c>
      <c r="G5310" s="88" t="s">
        <v>142</v>
      </c>
      <c r="H5310" s="91" t="s">
        <v>44</v>
      </c>
      <c r="I5310" s="92" t="n">
        <v>29</v>
      </c>
      <c r="J5310" s="93" t="n">
        <v>102</v>
      </c>
      <c r="K5310" s="94" t="n">
        <f aca="false">I5310 * J5310</f>
        <v>2958</v>
      </c>
      <c r="L5310" s="94" t="n">
        <f aca="false">K5310 *M5310</f>
        <v>1331.1</v>
      </c>
      <c r="M5310" s="95" t="n">
        <v>0.45</v>
      </c>
      <c r="N5310" s="88" t="s">
        <v>31</v>
      </c>
      <c r="O5310" s="91" t="s">
        <v>219</v>
      </c>
      <c r="P5310" s="0" t="str">
        <f aca="false">RIGHT(H5310,LEN(H5310) - FIND(" ", H5310))</f>
        <v>Athletic Footwear</v>
      </c>
    </row>
    <row r="5311" customFormat="false" ht="14.25" hidden="false" customHeight="true" outlineLevel="0" collapsed="false">
      <c r="B5311" s="88" t="s">
        <v>43</v>
      </c>
      <c r="C5311" s="89" t="n">
        <v>1197831</v>
      </c>
      <c r="D5311" s="90" t="n">
        <v>44368</v>
      </c>
      <c r="E5311" s="88" t="s">
        <v>40</v>
      </c>
      <c r="F5311" s="88" t="s">
        <v>145</v>
      </c>
      <c r="G5311" s="88" t="s">
        <v>142</v>
      </c>
      <c r="H5311" s="91" t="s">
        <v>16</v>
      </c>
      <c r="I5311" s="92" t="n">
        <v>41</v>
      </c>
      <c r="J5311" s="93" t="n">
        <v>105</v>
      </c>
      <c r="K5311" s="94" t="n">
        <f aca="false">I5311 * J5311</f>
        <v>4305</v>
      </c>
      <c r="L5311" s="94" t="n">
        <f aca="false">K5311 *M5311</f>
        <v>1635.9</v>
      </c>
      <c r="M5311" s="95" t="n">
        <v>0.38</v>
      </c>
      <c r="N5311" s="88" t="s">
        <v>31</v>
      </c>
      <c r="O5311" s="91" t="s">
        <v>218</v>
      </c>
      <c r="P5311" s="0" t="str">
        <f aca="false">RIGHT(H5311,LEN(H5311) - FIND(" ", H5311))</f>
        <v>Apparel</v>
      </c>
    </row>
    <row r="5312" customFormat="false" ht="14.25" hidden="false" customHeight="true" outlineLevel="0" collapsed="false">
      <c r="B5312" s="88" t="s">
        <v>43</v>
      </c>
      <c r="C5312" s="89" t="n">
        <v>1197831</v>
      </c>
      <c r="D5312" s="90" t="n">
        <v>44368</v>
      </c>
      <c r="E5312" s="88" t="s">
        <v>40</v>
      </c>
      <c r="F5312" s="88" t="s">
        <v>145</v>
      </c>
      <c r="G5312" s="88" t="s">
        <v>142</v>
      </c>
      <c r="H5312" s="91" t="s">
        <v>38</v>
      </c>
      <c r="I5312" s="92" t="n">
        <v>40</v>
      </c>
      <c r="J5312" s="93" t="n">
        <v>143</v>
      </c>
      <c r="K5312" s="94" t="n">
        <f aca="false">I5312 * J5312</f>
        <v>5720</v>
      </c>
      <c r="L5312" s="94" t="n">
        <f aca="false">K5312 *M5312</f>
        <v>2402.4</v>
      </c>
      <c r="M5312" s="95" t="n">
        <v>0.42</v>
      </c>
      <c r="N5312" s="88" t="s">
        <v>31</v>
      </c>
      <c r="O5312" s="91" t="s">
        <v>219</v>
      </c>
      <c r="P5312" s="0" t="str">
        <f aca="false">RIGHT(H5312,LEN(H5312) - FIND(" ", H5312))</f>
        <v>Apparel</v>
      </c>
    </row>
    <row r="5313" customFormat="false" ht="14.25" hidden="false" customHeight="true" outlineLevel="0" collapsed="false">
      <c r="B5313" s="88" t="s">
        <v>13</v>
      </c>
      <c r="C5313" s="89" t="n">
        <v>1185732</v>
      </c>
      <c r="D5313" s="90" t="n">
        <v>44369</v>
      </c>
      <c r="E5313" s="88" t="s">
        <v>29</v>
      </c>
      <c r="F5313" s="88" t="s">
        <v>98</v>
      </c>
      <c r="G5313" s="88" t="s">
        <v>101</v>
      </c>
      <c r="H5313" s="91" t="s">
        <v>16</v>
      </c>
      <c r="I5313" s="92" t="n">
        <v>60</v>
      </c>
      <c r="J5313" s="93" t="n">
        <v>100</v>
      </c>
      <c r="K5313" s="94" t="n">
        <f aca="false">I5313 * J5313</f>
        <v>6000</v>
      </c>
      <c r="L5313" s="94" t="n">
        <f aca="false">K5313 *M5313</f>
        <v>2100</v>
      </c>
      <c r="M5313" s="95" t="n">
        <v>0.35</v>
      </c>
      <c r="N5313" s="88" t="s">
        <v>31</v>
      </c>
      <c r="O5313" s="91" t="s">
        <v>218</v>
      </c>
      <c r="P5313" s="0" t="str">
        <f aca="false">RIGHT(H5313,LEN(H5313) - FIND(" ", H5313))</f>
        <v>Apparel</v>
      </c>
    </row>
    <row r="5314" customFormat="false" ht="14.25" hidden="false" customHeight="true" outlineLevel="0" collapsed="false">
      <c r="B5314" s="88" t="s">
        <v>13</v>
      </c>
      <c r="C5314" s="89" t="n">
        <v>1185732</v>
      </c>
      <c r="D5314" s="90" t="n">
        <v>44369</v>
      </c>
      <c r="E5314" s="88" t="s">
        <v>29</v>
      </c>
      <c r="F5314" s="88" t="s">
        <v>128</v>
      </c>
      <c r="G5314" s="88" t="s">
        <v>144</v>
      </c>
      <c r="H5314" s="91" t="s">
        <v>48</v>
      </c>
      <c r="I5314" s="92" t="n">
        <v>30</v>
      </c>
      <c r="J5314" s="93" t="n">
        <v>175</v>
      </c>
      <c r="K5314" s="94" t="n">
        <f aca="false">I5314 * J5314</f>
        <v>5250</v>
      </c>
      <c r="L5314" s="94" t="n">
        <f aca="false">K5314 *M5314</f>
        <v>1837.5</v>
      </c>
      <c r="M5314" s="95" t="n">
        <v>0.35</v>
      </c>
      <c r="N5314" s="88" t="s">
        <v>31</v>
      </c>
      <c r="O5314" s="91" t="s">
        <v>219</v>
      </c>
      <c r="P5314" s="0" t="str">
        <f aca="false">RIGHT(H5314,LEN(H5314) - FIND(" ", H5314))</f>
        <v>Street Footwear</v>
      </c>
    </row>
    <row r="5315" customFormat="false" ht="14.25" hidden="false" customHeight="true" outlineLevel="0" collapsed="false">
      <c r="B5315" s="88" t="s">
        <v>15</v>
      </c>
      <c r="C5315" s="89" t="n">
        <v>1185732</v>
      </c>
      <c r="D5315" s="90" t="n">
        <v>44369</v>
      </c>
      <c r="E5315" s="88" t="s">
        <v>18</v>
      </c>
      <c r="F5315" s="88" t="s">
        <v>70</v>
      </c>
      <c r="G5315" s="88" t="s">
        <v>76</v>
      </c>
      <c r="H5315" s="91" t="s">
        <v>32</v>
      </c>
      <c r="I5315" s="92" t="n">
        <v>65</v>
      </c>
      <c r="J5315" s="93" t="n">
        <v>650</v>
      </c>
      <c r="K5315" s="94" t="n">
        <f aca="false">I5315 * J5315</f>
        <v>42250</v>
      </c>
      <c r="L5315" s="94" t="n">
        <f aca="false">K5315 *M5315</f>
        <v>14787.5</v>
      </c>
      <c r="M5315" s="95" t="n">
        <v>0.35</v>
      </c>
      <c r="N5315" s="88" t="s">
        <v>31</v>
      </c>
      <c r="O5315" s="91" t="s">
        <v>218</v>
      </c>
      <c r="P5315" s="0" t="str">
        <f aca="false">RIGHT(H5315,LEN(H5315) - FIND(" ", H5315))</f>
        <v>Street Footwear</v>
      </c>
    </row>
    <row r="5316" customFormat="false" ht="14.25" hidden="false" customHeight="true" outlineLevel="0" collapsed="false">
      <c r="B5316" s="88" t="s">
        <v>15</v>
      </c>
      <c r="C5316" s="89" t="n">
        <v>1185732</v>
      </c>
      <c r="D5316" s="90" t="n">
        <v>44369</v>
      </c>
      <c r="E5316" s="88" t="s">
        <v>18</v>
      </c>
      <c r="F5316" s="88" t="s">
        <v>70</v>
      </c>
      <c r="G5316" s="88" t="s">
        <v>76</v>
      </c>
      <c r="H5316" s="91" t="s">
        <v>24</v>
      </c>
      <c r="I5316" s="92" t="n">
        <v>60</v>
      </c>
      <c r="J5316" s="93" t="n">
        <v>400</v>
      </c>
      <c r="K5316" s="94" t="n">
        <f aca="false">I5316 * J5316</f>
        <v>24000</v>
      </c>
      <c r="L5316" s="94" t="n">
        <f aca="false">K5316 *M5316</f>
        <v>8400</v>
      </c>
      <c r="M5316" s="95" t="n">
        <v>0.35</v>
      </c>
      <c r="N5316" s="88" t="s">
        <v>31</v>
      </c>
      <c r="O5316" s="91" t="s">
        <v>218</v>
      </c>
      <c r="P5316" s="0" t="str">
        <f aca="false">RIGHT(H5316,LEN(H5316) - FIND(" ", H5316))</f>
        <v>Athletic Footwear</v>
      </c>
    </row>
    <row r="5317" customFormat="false" ht="14.25" hidden="false" customHeight="true" outlineLevel="0" collapsed="false">
      <c r="B5317" s="88" t="s">
        <v>15</v>
      </c>
      <c r="C5317" s="89" t="n">
        <v>1185732</v>
      </c>
      <c r="D5317" s="90" t="n">
        <v>44369</v>
      </c>
      <c r="E5317" s="88" t="s">
        <v>18</v>
      </c>
      <c r="F5317" s="88" t="s">
        <v>70</v>
      </c>
      <c r="G5317" s="88" t="s">
        <v>76</v>
      </c>
      <c r="H5317" s="91" t="s">
        <v>48</v>
      </c>
      <c r="I5317" s="92" t="n">
        <v>55</v>
      </c>
      <c r="J5317" s="93" t="n">
        <v>325</v>
      </c>
      <c r="K5317" s="94" t="n">
        <f aca="false">I5317 * J5317</f>
        <v>17875</v>
      </c>
      <c r="L5317" s="94" t="n">
        <f aca="false">K5317 *M5317</f>
        <v>4468.75</v>
      </c>
      <c r="M5317" s="95" t="n">
        <v>0.25</v>
      </c>
      <c r="N5317" s="88" t="s">
        <v>31</v>
      </c>
      <c r="O5317" s="91" t="s">
        <v>219</v>
      </c>
      <c r="P5317" s="0" t="str">
        <f aca="false">RIGHT(H5317,LEN(H5317) - FIND(" ", H5317))</f>
        <v>Street Footwear</v>
      </c>
    </row>
    <row r="5318" customFormat="false" ht="14.25" hidden="false" customHeight="true" outlineLevel="0" collapsed="false">
      <c r="B5318" s="88" t="s">
        <v>15</v>
      </c>
      <c r="C5318" s="89" t="n">
        <v>1185732</v>
      </c>
      <c r="D5318" s="90" t="n">
        <v>44369</v>
      </c>
      <c r="E5318" s="88" t="s">
        <v>18</v>
      </c>
      <c r="F5318" s="88" t="s">
        <v>70</v>
      </c>
      <c r="G5318" s="88" t="s">
        <v>76</v>
      </c>
      <c r="H5318" s="91" t="s">
        <v>44</v>
      </c>
      <c r="I5318" s="92" t="n">
        <v>55</v>
      </c>
      <c r="J5318" s="93" t="n">
        <v>300</v>
      </c>
      <c r="K5318" s="94" t="n">
        <f aca="false">I5318 * J5318</f>
        <v>16500</v>
      </c>
      <c r="L5318" s="94" t="n">
        <f aca="false">K5318 *M5318</f>
        <v>4125</v>
      </c>
      <c r="M5318" s="95" t="n">
        <v>0.25</v>
      </c>
      <c r="N5318" s="88" t="s">
        <v>31</v>
      </c>
      <c r="O5318" s="91" t="s">
        <v>219</v>
      </c>
      <c r="P5318" s="0" t="str">
        <f aca="false">RIGHT(H5318,LEN(H5318) - FIND(" ", H5318))</f>
        <v>Athletic Footwear</v>
      </c>
    </row>
    <row r="5319" customFormat="false" ht="14.25" hidden="false" customHeight="true" outlineLevel="0" collapsed="false">
      <c r="B5319" s="88" t="s">
        <v>15</v>
      </c>
      <c r="C5319" s="89" t="n">
        <v>1185732</v>
      </c>
      <c r="D5319" s="90" t="n">
        <v>44369</v>
      </c>
      <c r="E5319" s="88" t="s">
        <v>18</v>
      </c>
      <c r="F5319" s="88" t="s">
        <v>70</v>
      </c>
      <c r="G5319" s="88" t="s">
        <v>76</v>
      </c>
      <c r="H5319" s="91" t="s">
        <v>16</v>
      </c>
      <c r="I5319" s="92" t="n">
        <v>65</v>
      </c>
      <c r="J5319" s="93" t="n">
        <v>300</v>
      </c>
      <c r="K5319" s="94" t="n">
        <f aca="false">I5319 * J5319</f>
        <v>19500</v>
      </c>
      <c r="L5319" s="94" t="n">
        <f aca="false">K5319 *M5319</f>
        <v>4875</v>
      </c>
      <c r="M5319" s="95" t="n">
        <v>0.25</v>
      </c>
      <c r="N5319" s="88" t="s">
        <v>31</v>
      </c>
      <c r="O5319" s="91" t="s">
        <v>218</v>
      </c>
      <c r="P5319" s="0" t="str">
        <f aca="false">RIGHT(H5319,LEN(H5319) - FIND(" ", H5319))</f>
        <v>Apparel</v>
      </c>
    </row>
    <row r="5320" customFormat="false" ht="14.25" hidden="false" customHeight="true" outlineLevel="0" collapsed="false">
      <c r="B5320" s="88" t="s">
        <v>15</v>
      </c>
      <c r="C5320" s="89" t="n">
        <v>1185732</v>
      </c>
      <c r="D5320" s="90" t="n">
        <v>44369</v>
      </c>
      <c r="E5320" s="88" t="s">
        <v>18</v>
      </c>
      <c r="F5320" s="88" t="s">
        <v>70</v>
      </c>
      <c r="G5320" s="88" t="s">
        <v>76</v>
      </c>
      <c r="H5320" s="91" t="s">
        <v>38</v>
      </c>
      <c r="I5320" s="92" t="n">
        <v>70</v>
      </c>
      <c r="J5320" s="93" t="n">
        <v>450</v>
      </c>
      <c r="K5320" s="94" t="n">
        <f aca="false">I5320 * J5320</f>
        <v>31500</v>
      </c>
      <c r="L5320" s="94" t="n">
        <f aca="false">K5320 *M5320</f>
        <v>9450</v>
      </c>
      <c r="M5320" s="95" t="n">
        <v>0.3</v>
      </c>
      <c r="N5320" s="88" t="s">
        <v>31</v>
      </c>
      <c r="O5320" s="91" t="s">
        <v>219</v>
      </c>
      <c r="P5320" s="0" t="str">
        <f aca="false">RIGHT(H5320,LEN(H5320) - FIND(" ", H5320))</f>
        <v>Apparel</v>
      </c>
    </row>
    <row r="5321" customFormat="false" ht="14.25" hidden="false" customHeight="true" outlineLevel="0" collapsed="false">
      <c r="B5321" s="88" t="s">
        <v>15</v>
      </c>
      <c r="C5321" s="89" t="n">
        <v>1185732</v>
      </c>
      <c r="D5321" s="90" t="n">
        <v>44369</v>
      </c>
      <c r="E5321" s="88" t="s">
        <v>34</v>
      </c>
      <c r="F5321" s="88" t="s">
        <v>107</v>
      </c>
      <c r="G5321" s="88" t="s">
        <v>131</v>
      </c>
      <c r="H5321" s="91" t="s">
        <v>32</v>
      </c>
      <c r="I5321" s="92" t="n">
        <v>40</v>
      </c>
      <c r="J5321" s="93" t="n">
        <v>525</v>
      </c>
      <c r="K5321" s="94" t="n">
        <f aca="false">I5321 * J5321</f>
        <v>21000</v>
      </c>
      <c r="L5321" s="94" t="n">
        <f aca="false">K5321 *M5321</f>
        <v>8400</v>
      </c>
      <c r="M5321" s="95" t="n">
        <v>0.4</v>
      </c>
      <c r="N5321" s="88" t="s">
        <v>23</v>
      </c>
      <c r="O5321" s="91" t="s">
        <v>218</v>
      </c>
      <c r="P5321" s="0" t="str">
        <f aca="false">RIGHT(H5321,LEN(H5321) - FIND(" ", H5321))</f>
        <v>Street Footwear</v>
      </c>
    </row>
    <row r="5322" customFormat="false" ht="14.25" hidden="false" customHeight="true" outlineLevel="0" collapsed="false">
      <c r="B5322" s="88" t="s">
        <v>15</v>
      </c>
      <c r="C5322" s="89" t="n">
        <v>1185732</v>
      </c>
      <c r="D5322" s="90" t="n">
        <v>44369</v>
      </c>
      <c r="E5322" s="88" t="s">
        <v>34</v>
      </c>
      <c r="F5322" s="88" t="s">
        <v>107</v>
      </c>
      <c r="G5322" s="88" t="s">
        <v>131</v>
      </c>
      <c r="H5322" s="91" t="s">
        <v>24</v>
      </c>
      <c r="I5322" s="92" t="n">
        <v>35</v>
      </c>
      <c r="J5322" s="93" t="n">
        <v>275</v>
      </c>
      <c r="K5322" s="94" t="n">
        <f aca="false">I5322 * J5322</f>
        <v>9625</v>
      </c>
      <c r="L5322" s="94" t="n">
        <f aca="false">K5322 *M5322</f>
        <v>3368.75</v>
      </c>
      <c r="M5322" s="95" t="n">
        <v>0.35</v>
      </c>
      <c r="N5322" s="88" t="s">
        <v>23</v>
      </c>
      <c r="O5322" s="91" t="s">
        <v>218</v>
      </c>
      <c r="P5322" s="0" t="str">
        <f aca="false">RIGHT(H5322,LEN(H5322) - FIND(" ", H5322))</f>
        <v>Athletic Footwear</v>
      </c>
    </row>
    <row r="5323" customFormat="false" ht="14.25" hidden="false" customHeight="true" outlineLevel="0" collapsed="false">
      <c r="B5323" s="88" t="s">
        <v>15</v>
      </c>
      <c r="C5323" s="89" t="n">
        <v>1185732</v>
      </c>
      <c r="D5323" s="90" t="n">
        <v>44369</v>
      </c>
      <c r="E5323" s="88" t="s">
        <v>34</v>
      </c>
      <c r="F5323" s="88" t="s">
        <v>107</v>
      </c>
      <c r="G5323" s="88" t="s">
        <v>131</v>
      </c>
      <c r="H5323" s="91" t="s">
        <v>48</v>
      </c>
      <c r="I5323" s="92" t="n">
        <v>30</v>
      </c>
      <c r="J5323" s="93" t="n">
        <v>225</v>
      </c>
      <c r="K5323" s="94" t="n">
        <f aca="false">I5323 * J5323</f>
        <v>6750</v>
      </c>
      <c r="L5323" s="94" t="n">
        <f aca="false">K5323 *M5323</f>
        <v>2700</v>
      </c>
      <c r="M5323" s="95" t="n">
        <v>0.4</v>
      </c>
      <c r="N5323" s="88" t="s">
        <v>23</v>
      </c>
      <c r="O5323" s="91" t="s">
        <v>219</v>
      </c>
      <c r="P5323" s="0" t="str">
        <f aca="false">RIGHT(H5323,LEN(H5323) - FIND(" ", H5323))</f>
        <v>Street Footwear</v>
      </c>
    </row>
    <row r="5324" customFormat="false" ht="14.25" hidden="false" customHeight="true" outlineLevel="0" collapsed="false">
      <c r="B5324" s="88" t="s">
        <v>15</v>
      </c>
      <c r="C5324" s="89" t="n">
        <v>1185732</v>
      </c>
      <c r="D5324" s="90" t="n">
        <v>44369</v>
      </c>
      <c r="E5324" s="88" t="s">
        <v>34</v>
      </c>
      <c r="F5324" s="88" t="s">
        <v>107</v>
      </c>
      <c r="G5324" s="88" t="s">
        <v>131</v>
      </c>
      <c r="H5324" s="91" t="s">
        <v>44</v>
      </c>
      <c r="I5324" s="92" t="n">
        <v>30</v>
      </c>
      <c r="J5324" s="93" t="n">
        <v>200</v>
      </c>
      <c r="K5324" s="94" t="n">
        <f aca="false">I5324 * J5324</f>
        <v>6000</v>
      </c>
      <c r="L5324" s="94" t="n">
        <f aca="false">K5324 *M5324</f>
        <v>2400</v>
      </c>
      <c r="M5324" s="95" t="n">
        <v>0.4</v>
      </c>
      <c r="N5324" s="88" t="s">
        <v>23</v>
      </c>
      <c r="O5324" s="91" t="s">
        <v>219</v>
      </c>
      <c r="P5324" s="0" t="str">
        <f aca="false">RIGHT(H5324,LEN(H5324) - FIND(" ", H5324))</f>
        <v>Athletic Footwear</v>
      </c>
    </row>
    <row r="5325" customFormat="false" ht="14.25" hidden="false" customHeight="true" outlineLevel="0" collapsed="false">
      <c r="B5325" s="88" t="s">
        <v>15</v>
      </c>
      <c r="C5325" s="89" t="n">
        <v>1185732</v>
      </c>
      <c r="D5325" s="90" t="n">
        <v>44369</v>
      </c>
      <c r="E5325" s="88" t="s">
        <v>34</v>
      </c>
      <c r="F5325" s="88" t="s">
        <v>107</v>
      </c>
      <c r="G5325" s="88" t="s">
        <v>131</v>
      </c>
      <c r="H5325" s="91" t="s">
        <v>16</v>
      </c>
      <c r="I5325" s="92" t="n">
        <v>50</v>
      </c>
      <c r="J5325" s="93" t="n">
        <v>200</v>
      </c>
      <c r="K5325" s="94" t="n">
        <f aca="false">I5325 * J5325</f>
        <v>10000</v>
      </c>
      <c r="L5325" s="94" t="n">
        <f aca="false">K5325 *M5325</f>
        <v>3500</v>
      </c>
      <c r="M5325" s="95" t="n">
        <v>0.35</v>
      </c>
      <c r="N5325" s="88" t="s">
        <v>23</v>
      </c>
      <c r="O5325" s="91" t="s">
        <v>218</v>
      </c>
      <c r="P5325" s="0" t="str">
        <f aca="false">RIGHT(H5325,LEN(H5325) - FIND(" ", H5325))</f>
        <v>Apparel</v>
      </c>
    </row>
    <row r="5326" customFormat="false" ht="14.25" hidden="false" customHeight="true" outlineLevel="0" collapsed="false">
      <c r="B5326" s="88" t="s">
        <v>15</v>
      </c>
      <c r="C5326" s="89" t="n">
        <v>1185732</v>
      </c>
      <c r="D5326" s="90" t="n">
        <v>44369</v>
      </c>
      <c r="E5326" s="88" t="s">
        <v>34</v>
      </c>
      <c r="F5326" s="88" t="s">
        <v>107</v>
      </c>
      <c r="G5326" s="88" t="s">
        <v>131</v>
      </c>
      <c r="H5326" s="91" t="s">
        <v>38</v>
      </c>
      <c r="I5326" s="92" t="n">
        <v>55</v>
      </c>
      <c r="J5326" s="93" t="n">
        <v>375</v>
      </c>
      <c r="K5326" s="94" t="n">
        <f aca="false">I5326 * J5326</f>
        <v>20625</v>
      </c>
      <c r="L5326" s="94" t="n">
        <f aca="false">K5326 *M5326</f>
        <v>8250</v>
      </c>
      <c r="M5326" s="95" t="n">
        <v>0.4</v>
      </c>
      <c r="N5326" s="88" t="s">
        <v>23</v>
      </c>
      <c r="O5326" s="91" t="s">
        <v>219</v>
      </c>
      <c r="P5326" s="0" t="str">
        <f aca="false">RIGHT(H5326,LEN(H5326) - FIND(" ", H5326))</f>
        <v>Apparel</v>
      </c>
    </row>
    <row r="5327" customFormat="false" ht="14.25" hidden="false" customHeight="true" outlineLevel="0" collapsed="false">
      <c r="B5327" s="88" t="s">
        <v>43</v>
      </c>
      <c r="C5327" s="89" t="n">
        <v>1185732</v>
      </c>
      <c r="D5327" s="90" t="n">
        <v>44369</v>
      </c>
      <c r="E5327" s="88" t="s">
        <v>26</v>
      </c>
      <c r="F5327" s="88" t="s">
        <v>113</v>
      </c>
      <c r="G5327" s="88" t="s">
        <v>85</v>
      </c>
      <c r="H5327" s="91" t="s">
        <v>32</v>
      </c>
      <c r="I5327" s="92" t="n">
        <v>50</v>
      </c>
      <c r="J5327" s="93" t="n">
        <v>500</v>
      </c>
      <c r="K5327" s="94" t="n">
        <f aca="false">I5327 * J5327</f>
        <v>25000</v>
      </c>
      <c r="L5327" s="94" t="n">
        <f aca="false">K5327 *M5327</f>
        <v>10000</v>
      </c>
      <c r="M5327" s="95" t="n">
        <v>0.4</v>
      </c>
      <c r="N5327" s="88" t="s">
        <v>14</v>
      </c>
      <c r="O5327" s="91" t="s">
        <v>218</v>
      </c>
      <c r="P5327" s="0" t="str">
        <f aca="false">RIGHT(H5327,LEN(H5327) - FIND(" ", H5327))</f>
        <v>Street Footwear</v>
      </c>
    </row>
    <row r="5328" customFormat="false" ht="14.25" hidden="false" customHeight="true" outlineLevel="0" collapsed="false">
      <c r="B5328" s="88" t="s">
        <v>43</v>
      </c>
      <c r="C5328" s="89" t="n">
        <v>1185732</v>
      </c>
      <c r="D5328" s="90" t="n">
        <v>44369</v>
      </c>
      <c r="E5328" s="88" t="s">
        <v>26</v>
      </c>
      <c r="F5328" s="88" t="s">
        <v>113</v>
      </c>
      <c r="G5328" s="88" t="s">
        <v>85</v>
      </c>
      <c r="H5328" s="91" t="s">
        <v>24</v>
      </c>
      <c r="I5328" s="92" t="n">
        <v>45</v>
      </c>
      <c r="J5328" s="93" t="n">
        <v>250</v>
      </c>
      <c r="K5328" s="94" t="n">
        <f aca="false">I5328 * J5328</f>
        <v>11250</v>
      </c>
      <c r="L5328" s="94" t="n">
        <f aca="false">K5328 *M5328</f>
        <v>3937.5</v>
      </c>
      <c r="M5328" s="95" t="n">
        <v>0.35</v>
      </c>
      <c r="N5328" s="88" t="s">
        <v>14</v>
      </c>
      <c r="O5328" s="91" t="s">
        <v>218</v>
      </c>
      <c r="P5328" s="0" t="str">
        <f aca="false">RIGHT(H5328,LEN(H5328) - FIND(" ", H5328))</f>
        <v>Athletic Footwear</v>
      </c>
    </row>
    <row r="5329" customFormat="false" ht="14.25" hidden="false" customHeight="true" outlineLevel="0" collapsed="false">
      <c r="B5329" s="88" t="s">
        <v>13</v>
      </c>
      <c r="C5329" s="89" t="n">
        <v>1185732</v>
      </c>
      <c r="D5329" s="90" t="n">
        <v>44369</v>
      </c>
      <c r="E5329" s="88" t="s">
        <v>26</v>
      </c>
      <c r="F5329" s="88" t="s">
        <v>113</v>
      </c>
      <c r="G5329" s="88" t="s">
        <v>85</v>
      </c>
      <c r="H5329" s="91" t="s">
        <v>48</v>
      </c>
      <c r="I5329" s="92" t="n">
        <v>40</v>
      </c>
      <c r="J5329" s="93" t="n">
        <v>175</v>
      </c>
      <c r="K5329" s="94" t="n">
        <f aca="false">I5329 * J5329</f>
        <v>7000</v>
      </c>
      <c r="L5329" s="94" t="n">
        <f aca="false">K5329 *M5329</f>
        <v>2450</v>
      </c>
      <c r="M5329" s="95" t="n">
        <v>0.35</v>
      </c>
      <c r="N5329" s="88" t="s">
        <v>14</v>
      </c>
      <c r="O5329" s="91" t="s">
        <v>219</v>
      </c>
      <c r="P5329" s="0" t="str">
        <f aca="false">RIGHT(H5329,LEN(H5329) - FIND(" ", H5329))</f>
        <v>Street Footwear</v>
      </c>
    </row>
    <row r="5330" customFormat="false" ht="14.25" hidden="false" customHeight="true" outlineLevel="0" collapsed="false">
      <c r="B5330" s="88" t="s">
        <v>13</v>
      </c>
      <c r="C5330" s="89" t="n">
        <v>1185732</v>
      </c>
      <c r="D5330" s="90" t="n">
        <v>44369</v>
      </c>
      <c r="E5330" s="88" t="s">
        <v>26</v>
      </c>
      <c r="F5330" s="88" t="s">
        <v>113</v>
      </c>
      <c r="G5330" s="88" t="s">
        <v>85</v>
      </c>
      <c r="H5330" s="91" t="s">
        <v>44</v>
      </c>
      <c r="I5330" s="92" t="n">
        <v>40</v>
      </c>
      <c r="J5330" s="93" t="n">
        <v>150</v>
      </c>
      <c r="K5330" s="94" t="n">
        <f aca="false">I5330 * J5330</f>
        <v>6000</v>
      </c>
      <c r="L5330" s="94" t="n">
        <f aca="false">K5330 *M5330</f>
        <v>2100</v>
      </c>
      <c r="M5330" s="95" t="n">
        <v>0.35</v>
      </c>
      <c r="N5330" s="88" t="s">
        <v>14</v>
      </c>
      <c r="O5330" s="91" t="s">
        <v>219</v>
      </c>
      <c r="P5330" s="0" t="str">
        <f aca="false">RIGHT(H5330,LEN(H5330) - FIND(" ", H5330))</f>
        <v>Athletic Footwear</v>
      </c>
    </row>
    <row r="5331" customFormat="false" ht="14.25" hidden="false" customHeight="true" outlineLevel="0" collapsed="false">
      <c r="B5331" s="88" t="s">
        <v>13</v>
      </c>
      <c r="C5331" s="89" t="n">
        <v>1185732</v>
      </c>
      <c r="D5331" s="90" t="n">
        <v>44369</v>
      </c>
      <c r="E5331" s="88" t="s">
        <v>26</v>
      </c>
      <c r="F5331" s="88" t="s">
        <v>113</v>
      </c>
      <c r="G5331" s="88" t="s">
        <v>85</v>
      </c>
      <c r="H5331" s="91" t="s">
        <v>16</v>
      </c>
      <c r="I5331" s="92" t="n">
        <v>50</v>
      </c>
      <c r="J5331" s="93" t="n">
        <v>150</v>
      </c>
      <c r="K5331" s="94" t="n">
        <f aca="false">I5331 * J5331</f>
        <v>7500</v>
      </c>
      <c r="L5331" s="94" t="n">
        <f aca="false">K5331 *M5331</f>
        <v>2250</v>
      </c>
      <c r="M5331" s="95" t="n">
        <v>0.3</v>
      </c>
      <c r="N5331" s="88" t="s">
        <v>14</v>
      </c>
      <c r="O5331" s="91" t="s">
        <v>218</v>
      </c>
      <c r="P5331" s="0" t="str">
        <f aca="false">RIGHT(H5331,LEN(H5331) - FIND(" ", H5331))</f>
        <v>Apparel</v>
      </c>
    </row>
    <row r="5332" customFormat="false" ht="14.25" hidden="false" customHeight="true" outlineLevel="0" collapsed="false">
      <c r="B5332" s="88" t="s">
        <v>13</v>
      </c>
      <c r="C5332" s="89" t="n">
        <v>1185732</v>
      </c>
      <c r="D5332" s="90" t="n">
        <v>44369</v>
      </c>
      <c r="E5332" s="88" t="s">
        <v>26</v>
      </c>
      <c r="F5332" s="88" t="s">
        <v>113</v>
      </c>
      <c r="G5332" s="88" t="s">
        <v>85</v>
      </c>
      <c r="H5332" s="91" t="s">
        <v>38</v>
      </c>
      <c r="I5332" s="92" t="n">
        <v>55</v>
      </c>
      <c r="J5332" s="93" t="n">
        <v>300</v>
      </c>
      <c r="K5332" s="94" t="n">
        <f aca="false">I5332 * J5332</f>
        <v>16500</v>
      </c>
      <c r="L5332" s="94" t="n">
        <f aca="false">K5332 *M5332</f>
        <v>4950</v>
      </c>
      <c r="M5332" s="95" t="n">
        <v>0.3</v>
      </c>
      <c r="N5332" s="88" t="s">
        <v>14</v>
      </c>
      <c r="O5332" s="91" t="s">
        <v>219</v>
      </c>
      <c r="P5332" s="0" t="str">
        <f aca="false">RIGHT(H5332,LEN(H5332) - FIND(" ", H5332))</f>
        <v>Apparel</v>
      </c>
    </row>
    <row r="5333" customFormat="false" ht="14.25" hidden="false" customHeight="true" outlineLevel="0" collapsed="false">
      <c r="B5333" s="88" t="s">
        <v>13</v>
      </c>
      <c r="C5333" s="89" t="n">
        <v>1185732</v>
      </c>
      <c r="D5333" s="90" t="n">
        <v>44369</v>
      </c>
      <c r="E5333" s="88" t="s">
        <v>29</v>
      </c>
      <c r="F5333" s="88" t="s">
        <v>98</v>
      </c>
      <c r="G5333" s="88" t="s">
        <v>101</v>
      </c>
      <c r="H5333" s="91" t="s">
        <v>16</v>
      </c>
      <c r="I5333" s="92" t="n">
        <v>54</v>
      </c>
      <c r="J5333" s="93" t="n">
        <v>28</v>
      </c>
      <c r="K5333" s="94" t="n">
        <f aca="false">I5333 * J5333</f>
        <v>1512</v>
      </c>
      <c r="L5333" s="94" t="n">
        <f aca="false">K5333 *M5333</f>
        <v>710.64</v>
      </c>
      <c r="M5333" s="95" t="n">
        <v>0.47</v>
      </c>
      <c r="N5333" s="88" t="s">
        <v>23</v>
      </c>
      <c r="O5333" s="91" t="s">
        <v>218</v>
      </c>
      <c r="P5333" s="0" t="str">
        <f aca="false">RIGHT(H5333,LEN(H5333) - FIND(" ", H5333))</f>
        <v>Apparel</v>
      </c>
    </row>
    <row r="5334" customFormat="false" ht="14.25" hidden="false" customHeight="true" outlineLevel="0" collapsed="false">
      <c r="B5334" s="88" t="s">
        <v>13</v>
      </c>
      <c r="C5334" s="89" t="n">
        <v>1185732</v>
      </c>
      <c r="D5334" s="90" t="n">
        <v>44369</v>
      </c>
      <c r="E5334" s="88" t="s">
        <v>29</v>
      </c>
      <c r="F5334" s="88" t="s">
        <v>128</v>
      </c>
      <c r="G5334" s="88" t="s">
        <v>144</v>
      </c>
      <c r="H5334" s="91" t="s">
        <v>48</v>
      </c>
      <c r="I5334" s="92" t="n">
        <v>27</v>
      </c>
      <c r="J5334" s="93" t="n">
        <v>46</v>
      </c>
      <c r="K5334" s="94" t="n">
        <f aca="false">I5334 * J5334</f>
        <v>1242</v>
      </c>
      <c r="L5334" s="94" t="n">
        <f aca="false">K5334 *M5334</f>
        <v>558.9</v>
      </c>
      <c r="M5334" s="95" t="n">
        <v>0.45</v>
      </c>
      <c r="N5334" s="88" t="s">
        <v>23</v>
      </c>
      <c r="O5334" s="91" t="s">
        <v>219</v>
      </c>
      <c r="P5334" s="0" t="str">
        <f aca="false">RIGHT(H5334,LEN(H5334) - FIND(" ", H5334))</f>
        <v>Street Footwear</v>
      </c>
    </row>
    <row r="5335" customFormat="false" ht="14.25" hidden="false" customHeight="true" outlineLevel="0" collapsed="false">
      <c r="B5335" s="88" t="s">
        <v>15</v>
      </c>
      <c r="C5335" s="89" t="n">
        <v>1185732</v>
      </c>
      <c r="D5335" s="90" t="n">
        <v>44369</v>
      </c>
      <c r="E5335" s="88" t="s">
        <v>18</v>
      </c>
      <c r="F5335" s="88" t="s">
        <v>70</v>
      </c>
      <c r="G5335" s="88" t="s">
        <v>76</v>
      </c>
      <c r="H5335" s="91" t="s">
        <v>32</v>
      </c>
      <c r="I5335" s="92" t="n">
        <v>59</v>
      </c>
      <c r="J5335" s="93" t="n">
        <v>189</v>
      </c>
      <c r="K5335" s="94" t="n">
        <f aca="false">I5335 * J5335</f>
        <v>11151</v>
      </c>
      <c r="L5335" s="94" t="n">
        <f aca="false">K5335 *M5335</f>
        <v>5129.46</v>
      </c>
      <c r="M5335" s="95" t="n">
        <v>0.46</v>
      </c>
      <c r="N5335" s="88" t="s">
        <v>23</v>
      </c>
      <c r="O5335" s="91" t="s">
        <v>218</v>
      </c>
      <c r="P5335" s="0" t="str">
        <f aca="false">RIGHT(H5335,LEN(H5335) - FIND(" ", H5335))</f>
        <v>Street Footwear</v>
      </c>
    </row>
    <row r="5336" customFormat="false" ht="14.25" hidden="false" customHeight="true" outlineLevel="0" collapsed="false">
      <c r="B5336" s="88" t="s">
        <v>15</v>
      </c>
      <c r="C5336" s="89" t="n">
        <v>1185732</v>
      </c>
      <c r="D5336" s="90" t="n">
        <v>44369</v>
      </c>
      <c r="E5336" s="88" t="s">
        <v>18</v>
      </c>
      <c r="F5336" s="88" t="s">
        <v>70</v>
      </c>
      <c r="G5336" s="88" t="s">
        <v>76</v>
      </c>
      <c r="H5336" s="91" t="s">
        <v>24</v>
      </c>
      <c r="I5336" s="92" t="n">
        <v>55</v>
      </c>
      <c r="J5336" s="93" t="n">
        <v>112</v>
      </c>
      <c r="K5336" s="94" t="n">
        <f aca="false">I5336 * J5336</f>
        <v>6160</v>
      </c>
      <c r="L5336" s="94" t="n">
        <f aca="false">K5336 *M5336</f>
        <v>3080</v>
      </c>
      <c r="M5336" s="95" t="n">
        <v>0.5</v>
      </c>
      <c r="N5336" s="88" t="s">
        <v>23</v>
      </c>
      <c r="O5336" s="91" t="s">
        <v>218</v>
      </c>
      <c r="P5336" s="0" t="str">
        <f aca="false">RIGHT(H5336,LEN(H5336) - FIND(" ", H5336))</f>
        <v>Athletic Footwear</v>
      </c>
    </row>
    <row r="5337" customFormat="false" ht="14.25" hidden="false" customHeight="true" outlineLevel="0" collapsed="false">
      <c r="B5337" s="88" t="s">
        <v>15</v>
      </c>
      <c r="C5337" s="89" t="n">
        <v>1185732</v>
      </c>
      <c r="D5337" s="90" t="n">
        <v>44369</v>
      </c>
      <c r="E5337" s="88" t="s">
        <v>18</v>
      </c>
      <c r="F5337" s="88" t="s">
        <v>70</v>
      </c>
      <c r="G5337" s="88" t="s">
        <v>76</v>
      </c>
      <c r="H5337" s="91" t="s">
        <v>48</v>
      </c>
      <c r="I5337" s="92" t="n">
        <v>53</v>
      </c>
      <c r="J5337" s="93" t="n">
        <v>81</v>
      </c>
      <c r="K5337" s="94" t="n">
        <f aca="false">I5337 * J5337</f>
        <v>4293</v>
      </c>
      <c r="L5337" s="94" t="n">
        <f aca="false">K5337 *M5337</f>
        <v>1545.48</v>
      </c>
      <c r="M5337" s="95" t="n">
        <v>0.36</v>
      </c>
      <c r="N5337" s="88" t="s">
        <v>23</v>
      </c>
      <c r="O5337" s="91" t="s">
        <v>219</v>
      </c>
      <c r="P5337" s="0" t="str">
        <f aca="false">RIGHT(H5337,LEN(H5337) - FIND(" ", H5337))</f>
        <v>Street Footwear</v>
      </c>
    </row>
    <row r="5338" customFormat="false" ht="14.25" hidden="false" customHeight="true" outlineLevel="0" collapsed="false">
      <c r="B5338" s="88" t="s">
        <v>15</v>
      </c>
      <c r="C5338" s="89" t="n">
        <v>1185732</v>
      </c>
      <c r="D5338" s="90" t="n">
        <v>44369</v>
      </c>
      <c r="E5338" s="88" t="s">
        <v>18</v>
      </c>
      <c r="F5338" s="88" t="s">
        <v>70</v>
      </c>
      <c r="G5338" s="88" t="s">
        <v>76</v>
      </c>
      <c r="H5338" s="91" t="s">
        <v>44</v>
      </c>
      <c r="I5338" s="92" t="n">
        <v>53</v>
      </c>
      <c r="J5338" s="93" t="n">
        <v>90</v>
      </c>
      <c r="K5338" s="94" t="n">
        <f aca="false">I5338 * J5338</f>
        <v>4770</v>
      </c>
      <c r="L5338" s="94" t="n">
        <f aca="false">K5338 *M5338</f>
        <v>1717.2</v>
      </c>
      <c r="M5338" s="95" t="n">
        <v>0.36</v>
      </c>
      <c r="N5338" s="88" t="s">
        <v>23</v>
      </c>
      <c r="O5338" s="91" t="s">
        <v>219</v>
      </c>
      <c r="P5338" s="0" t="str">
        <f aca="false">RIGHT(H5338,LEN(H5338) - FIND(" ", H5338))</f>
        <v>Athletic Footwear</v>
      </c>
    </row>
    <row r="5339" customFormat="false" ht="14.25" hidden="false" customHeight="true" outlineLevel="0" collapsed="false">
      <c r="B5339" s="88" t="s">
        <v>15</v>
      </c>
      <c r="C5339" s="89" t="n">
        <v>1185732</v>
      </c>
      <c r="D5339" s="90" t="n">
        <v>44369</v>
      </c>
      <c r="E5339" s="88" t="s">
        <v>18</v>
      </c>
      <c r="F5339" s="88" t="s">
        <v>70</v>
      </c>
      <c r="G5339" s="88" t="s">
        <v>76</v>
      </c>
      <c r="H5339" s="91" t="s">
        <v>16</v>
      </c>
      <c r="I5339" s="92" t="n">
        <v>60</v>
      </c>
      <c r="J5339" s="93" t="n">
        <v>84</v>
      </c>
      <c r="K5339" s="94" t="n">
        <f aca="false">I5339 * J5339</f>
        <v>5040</v>
      </c>
      <c r="L5339" s="94" t="n">
        <f aca="false">K5339 *M5339</f>
        <v>1814.4</v>
      </c>
      <c r="M5339" s="95" t="n">
        <v>0.36</v>
      </c>
      <c r="N5339" s="88" t="s">
        <v>23</v>
      </c>
      <c r="O5339" s="91" t="s">
        <v>218</v>
      </c>
      <c r="P5339" s="0" t="str">
        <f aca="false">RIGHT(H5339,LEN(H5339) - FIND(" ", H5339))</f>
        <v>Apparel</v>
      </c>
    </row>
    <row r="5340" customFormat="false" ht="14.25" hidden="false" customHeight="true" outlineLevel="0" collapsed="false">
      <c r="B5340" s="88" t="s">
        <v>15</v>
      </c>
      <c r="C5340" s="89" t="n">
        <v>1185732</v>
      </c>
      <c r="D5340" s="90" t="n">
        <v>44369</v>
      </c>
      <c r="E5340" s="88" t="s">
        <v>18</v>
      </c>
      <c r="F5340" s="88" t="s">
        <v>70</v>
      </c>
      <c r="G5340" s="88" t="s">
        <v>76</v>
      </c>
      <c r="H5340" s="91" t="s">
        <v>38</v>
      </c>
      <c r="I5340" s="92" t="n">
        <v>67</v>
      </c>
      <c r="J5340" s="93" t="n">
        <v>126</v>
      </c>
      <c r="K5340" s="94" t="n">
        <f aca="false">I5340 * J5340</f>
        <v>8442</v>
      </c>
      <c r="L5340" s="94" t="n">
        <f aca="false">K5340 *M5340</f>
        <v>3545.64</v>
      </c>
      <c r="M5340" s="95" t="n">
        <v>0.42</v>
      </c>
      <c r="N5340" s="88" t="s">
        <v>23</v>
      </c>
      <c r="O5340" s="91" t="s">
        <v>219</v>
      </c>
      <c r="P5340" s="0" t="str">
        <f aca="false">RIGHT(H5340,LEN(H5340) - FIND(" ", H5340))</f>
        <v>Apparel</v>
      </c>
    </row>
    <row r="5341" customFormat="false" ht="14.25" hidden="false" customHeight="true" outlineLevel="0" collapsed="false">
      <c r="B5341" s="88" t="s">
        <v>15</v>
      </c>
      <c r="C5341" s="89" t="n">
        <v>1185732</v>
      </c>
      <c r="D5341" s="90" t="n">
        <v>44369</v>
      </c>
      <c r="E5341" s="88" t="s">
        <v>34</v>
      </c>
      <c r="F5341" s="88" t="s">
        <v>107</v>
      </c>
      <c r="G5341" s="88" t="s">
        <v>131</v>
      </c>
      <c r="H5341" s="91" t="s">
        <v>32</v>
      </c>
      <c r="I5341" s="92" t="n">
        <v>36</v>
      </c>
      <c r="J5341" s="93" t="n">
        <v>142</v>
      </c>
      <c r="K5341" s="94" t="n">
        <f aca="false">I5341 * J5341</f>
        <v>5112</v>
      </c>
      <c r="L5341" s="94" t="n">
        <f aca="false">K5341 *M5341</f>
        <v>2556</v>
      </c>
      <c r="M5341" s="95" t="n">
        <v>0.5</v>
      </c>
      <c r="N5341" s="88" t="s">
        <v>23</v>
      </c>
      <c r="O5341" s="91" t="s">
        <v>218</v>
      </c>
      <c r="P5341" s="0" t="str">
        <f aca="false">RIGHT(H5341,LEN(H5341) - FIND(" ", H5341))</f>
        <v>Street Footwear</v>
      </c>
    </row>
    <row r="5342" customFormat="false" ht="14.25" hidden="false" customHeight="true" outlineLevel="0" collapsed="false">
      <c r="B5342" s="88" t="s">
        <v>15</v>
      </c>
      <c r="C5342" s="89" t="n">
        <v>1185732</v>
      </c>
      <c r="D5342" s="90" t="n">
        <v>44369</v>
      </c>
      <c r="E5342" s="88" t="s">
        <v>34</v>
      </c>
      <c r="F5342" s="88" t="s">
        <v>107</v>
      </c>
      <c r="G5342" s="88" t="s">
        <v>131</v>
      </c>
      <c r="H5342" s="91" t="s">
        <v>24</v>
      </c>
      <c r="I5342" s="92" t="n">
        <v>33</v>
      </c>
      <c r="J5342" s="93" t="n">
        <v>77</v>
      </c>
      <c r="K5342" s="94" t="n">
        <f aca="false">I5342 * J5342</f>
        <v>2541</v>
      </c>
      <c r="L5342" s="94" t="n">
        <f aca="false">K5342 *M5342</f>
        <v>1245.09</v>
      </c>
      <c r="M5342" s="95" t="n">
        <v>0.49</v>
      </c>
      <c r="N5342" s="88" t="s">
        <v>23</v>
      </c>
      <c r="O5342" s="91" t="s">
        <v>218</v>
      </c>
      <c r="P5342" s="0" t="str">
        <f aca="false">RIGHT(H5342,LEN(H5342) - FIND(" ", H5342))</f>
        <v>Athletic Footwear</v>
      </c>
    </row>
    <row r="5343" customFormat="false" ht="14.25" hidden="false" customHeight="true" outlineLevel="0" collapsed="false">
      <c r="B5343" s="88" t="s">
        <v>15</v>
      </c>
      <c r="C5343" s="89" t="n">
        <v>1185732</v>
      </c>
      <c r="D5343" s="90" t="n">
        <v>44369</v>
      </c>
      <c r="E5343" s="88" t="s">
        <v>34</v>
      </c>
      <c r="F5343" s="88" t="s">
        <v>107</v>
      </c>
      <c r="G5343" s="88" t="s">
        <v>131</v>
      </c>
      <c r="H5343" s="91" t="s">
        <v>48</v>
      </c>
      <c r="I5343" s="92" t="n">
        <v>28</v>
      </c>
      <c r="J5343" s="93" t="n">
        <v>56</v>
      </c>
      <c r="K5343" s="94" t="n">
        <f aca="false">I5343 * J5343</f>
        <v>1568</v>
      </c>
      <c r="L5343" s="94" t="n">
        <f aca="false">K5343 *M5343</f>
        <v>862.4</v>
      </c>
      <c r="M5343" s="95" t="n">
        <v>0.55</v>
      </c>
      <c r="N5343" s="88" t="s">
        <v>23</v>
      </c>
      <c r="O5343" s="91" t="s">
        <v>219</v>
      </c>
      <c r="P5343" s="0" t="str">
        <f aca="false">RIGHT(H5343,LEN(H5343) - FIND(" ", H5343))</f>
        <v>Street Footwear</v>
      </c>
    </row>
    <row r="5344" customFormat="false" ht="14.25" hidden="false" customHeight="true" outlineLevel="0" collapsed="false">
      <c r="B5344" s="88" t="s">
        <v>15</v>
      </c>
      <c r="C5344" s="89" t="n">
        <v>1185732</v>
      </c>
      <c r="D5344" s="90" t="n">
        <v>44369</v>
      </c>
      <c r="E5344" s="88" t="s">
        <v>34</v>
      </c>
      <c r="F5344" s="88" t="s">
        <v>107</v>
      </c>
      <c r="G5344" s="88" t="s">
        <v>131</v>
      </c>
      <c r="H5344" s="91" t="s">
        <v>44</v>
      </c>
      <c r="I5344" s="92" t="n">
        <v>29</v>
      </c>
      <c r="J5344" s="93" t="n">
        <v>52</v>
      </c>
      <c r="K5344" s="94" t="n">
        <f aca="false">I5344 * J5344</f>
        <v>1508</v>
      </c>
      <c r="L5344" s="94" t="n">
        <f aca="false">K5344 *M5344</f>
        <v>829.4</v>
      </c>
      <c r="M5344" s="95" t="n">
        <v>0.55</v>
      </c>
      <c r="N5344" s="88" t="s">
        <v>23</v>
      </c>
      <c r="O5344" s="91" t="s">
        <v>219</v>
      </c>
      <c r="P5344" s="0" t="str">
        <f aca="false">RIGHT(H5344,LEN(H5344) - FIND(" ", H5344))</f>
        <v>Athletic Footwear</v>
      </c>
    </row>
    <row r="5345" customFormat="false" ht="14.25" hidden="false" customHeight="true" outlineLevel="0" collapsed="false">
      <c r="B5345" s="88" t="s">
        <v>15</v>
      </c>
      <c r="C5345" s="89" t="n">
        <v>1185732</v>
      </c>
      <c r="D5345" s="90" t="n">
        <v>44369</v>
      </c>
      <c r="E5345" s="88" t="s">
        <v>34</v>
      </c>
      <c r="F5345" s="88" t="s">
        <v>107</v>
      </c>
      <c r="G5345" s="88" t="s">
        <v>131</v>
      </c>
      <c r="H5345" s="91" t="s">
        <v>16</v>
      </c>
      <c r="I5345" s="92" t="n">
        <v>49</v>
      </c>
      <c r="J5345" s="93" t="n">
        <v>54</v>
      </c>
      <c r="K5345" s="94" t="n">
        <f aca="false">I5345 * J5345</f>
        <v>2646</v>
      </c>
      <c r="L5345" s="94" t="n">
        <f aca="false">K5345 *M5345</f>
        <v>1296.54</v>
      </c>
      <c r="M5345" s="95" t="n">
        <v>0.49</v>
      </c>
      <c r="N5345" s="88" t="s">
        <v>23</v>
      </c>
      <c r="O5345" s="91" t="s">
        <v>218</v>
      </c>
      <c r="P5345" s="0" t="str">
        <f aca="false">RIGHT(H5345,LEN(H5345) - FIND(" ", H5345))</f>
        <v>Apparel</v>
      </c>
    </row>
    <row r="5346" customFormat="false" ht="14.25" hidden="false" customHeight="true" outlineLevel="0" collapsed="false">
      <c r="B5346" s="88" t="s">
        <v>15</v>
      </c>
      <c r="C5346" s="89" t="n">
        <v>1185732</v>
      </c>
      <c r="D5346" s="90" t="n">
        <v>44369</v>
      </c>
      <c r="E5346" s="88" t="s">
        <v>34</v>
      </c>
      <c r="F5346" s="88" t="s">
        <v>107</v>
      </c>
      <c r="G5346" s="88" t="s">
        <v>131</v>
      </c>
      <c r="H5346" s="91" t="s">
        <v>38</v>
      </c>
      <c r="I5346" s="92" t="n">
        <v>52</v>
      </c>
      <c r="J5346" s="93" t="n">
        <v>101</v>
      </c>
      <c r="K5346" s="94" t="n">
        <f aca="false">I5346 * J5346</f>
        <v>5252</v>
      </c>
      <c r="L5346" s="94" t="n">
        <f aca="false">K5346 *M5346</f>
        <v>2731.04</v>
      </c>
      <c r="M5346" s="95" t="n">
        <v>0.52</v>
      </c>
      <c r="N5346" s="88" t="s">
        <v>23</v>
      </c>
      <c r="O5346" s="91" t="s">
        <v>219</v>
      </c>
      <c r="P5346" s="0" t="str">
        <f aca="false">RIGHT(H5346,LEN(H5346) - FIND(" ", H5346))</f>
        <v>Apparel</v>
      </c>
    </row>
    <row r="5347" customFormat="false" ht="14.25" hidden="false" customHeight="true" outlineLevel="0" collapsed="false">
      <c r="B5347" s="88" t="s">
        <v>43</v>
      </c>
      <c r="C5347" s="89" t="n">
        <v>1185732</v>
      </c>
      <c r="D5347" s="90" t="n">
        <v>44369</v>
      </c>
      <c r="E5347" s="88" t="s">
        <v>26</v>
      </c>
      <c r="F5347" s="88" t="s">
        <v>113</v>
      </c>
      <c r="G5347" s="88" t="s">
        <v>85</v>
      </c>
      <c r="H5347" s="91" t="s">
        <v>32</v>
      </c>
      <c r="I5347" s="92" t="n">
        <v>47</v>
      </c>
      <c r="J5347" s="93" t="n">
        <v>125</v>
      </c>
      <c r="K5347" s="94" t="n">
        <f aca="false">I5347 * J5347</f>
        <v>5875</v>
      </c>
      <c r="L5347" s="94" t="n">
        <f aca="false">K5347 *M5347</f>
        <v>2937.5</v>
      </c>
      <c r="M5347" s="95" t="n">
        <v>0.5</v>
      </c>
      <c r="N5347" s="88" t="s">
        <v>23</v>
      </c>
      <c r="O5347" s="91" t="s">
        <v>218</v>
      </c>
      <c r="P5347" s="0" t="str">
        <f aca="false">RIGHT(H5347,LEN(H5347) - FIND(" ", H5347))</f>
        <v>Street Footwear</v>
      </c>
    </row>
    <row r="5348" customFormat="false" ht="14.25" hidden="false" customHeight="true" outlineLevel="0" collapsed="false">
      <c r="B5348" s="88" t="s">
        <v>43</v>
      </c>
      <c r="C5348" s="89" t="n">
        <v>1185732</v>
      </c>
      <c r="D5348" s="90" t="n">
        <v>44369</v>
      </c>
      <c r="E5348" s="88" t="s">
        <v>26</v>
      </c>
      <c r="F5348" s="88" t="s">
        <v>113</v>
      </c>
      <c r="G5348" s="88" t="s">
        <v>85</v>
      </c>
      <c r="H5348" s="91" t="s">
        <v>24</v>
      </c>
      <c r="I5348" s="92" t="n">
        <v>41</v>
      </c>
      <c r="J5348" s="93" t="n">
        <v>75</v>
      </c>
      <c r="K5348" s="94" t="n">
        <f aca="false">I5348 * J5348</f>
        <v>3075</v>
      </c>
      <c r="L5348" s="94" t="n">
        <f aca="false">K5348 *M5348</f>
        <v>1445.25</v>
      </c>
      <c r="M5348" s="95" t="n">
        <v>0.47</v>
      </c>
      <c r="N5348" s="88" t="s">
        <v>23</v>
      </c>
      <c r="O5348" s="91" t="s">
        <v>218</v>
      </c>
      <c r="P5348" s="0" t="str">
        <f aca="false">RIGHT(H5348,LEN(H5348) - FIND(" ", H5348))</f>
        <v>Athletic Footwear</v>
      </c>
    </row>
    <row r="5349" customFormat="false" ht="14.25" hidden="false" customHeight="true" outlineLevel="0" collapsed="false">
      <c r="B5349" s="88" t="s">
        <v>13</v>
      </c>
      <c r="C5349" s="89" t="n">
        <v>1185732</v>
      </c>
      <c r="D5349" s="90" t="n">
        <v>44369</v>
      </c>
      <c r="E5349" s="88" t="s">
        <v>26</v>
      </c>
      <c r="F5349" s="88" t="s">
        <v>113</v>
      </c>
      <c r="G5349" s="88" t="s">
        <v>85</v>
      </c>
      <c r="H5349" s="91" t="s">
        <v>48</v>
      </c>
      <c r="I5349" s="92" t="n">
        <v>37</v>
      </c>
      <c r="J5349" s="93" t="n">
        <v>47</v>
      </c>
      <c r="K5349" s="94" t="n">
        <f aca="false">I5349 * J5349</f>
        <v>1739</v>
      </c>
      <c r="L5349" s="94" t="n">
        <f aca="false">K5349 *M5349</f>
        <v>869.5</v>
      </c>
      <c r="M5349" s="95" t="n">
        <v>0.5</v>
      </c>
      <c r="N5349" s="88" t="s">
        <v>23</v>
      </c>
      <c r="O5349" s="91" t="s">
        <v>219</v>
      </c>
      <c r="P5349" s="0" t="str">
        <f aca="false">RIGHT(H5349,LEN(H5349) - FIND(" ", H5349))</f>
        <v>Street Footwear</v>
      </c>
    </row>
    <row r="5350" customFormat="false" ht="14.25" hidden="false" customHeight="true" outlineLevel="0" collapsed="false">
      <c r="B5350" s="88" t="s">
        <v>13</v>
      </c>
      <c r="C5350" s="89" t="n">
        <v>1185732</v>
      </c>
      <c r="D5350" s="90" t="n">
        <v>44369</v>
      </c>
      <c r="E5350" s="88" t="s">
        <v>26</v>
      </c>
      <c r="F5350" s="88" t="s">
        <v>113</v>
      </c>
      <c r="G5350" s="88" t="s">
        <v>85</v>
      </c>
      <c r="H5350" s="91" t="s">
        <v>44</v>
      </c>
      <c r="I5350" s="92" t="n">
        <v>37</v>
      </c>
      <c r="J5350" s="93" t="n">
        <v>44</v>
      </c>
      <c r="K5350" s="94" t="n">
        <f aca="false">I5350 * J5350</f>
        <v>1628</v>
      </c>
      <c r="L5350" s="94" t="n">
        <f aca="false">K5350 *M5350</f>
        <v>814</v>
      </c>
      <c r="M5350" s="95" t="n">
        <v>0.5</v>
      </c>
      <c r="N5350" s="88" t="s">
        <v>23</v>
      </c>
      <c r="O5350" s="91" t="s">
        <v>219</v>
      </c>
      <c r="P5350" s="0" t="str">
        <f aca="false">RIGHT(H5350,LEN(H5350) - FIND(" ", H5350))</f>
        <v>Athletic Footwear</v>
      </c>
    </row>
    <row r="5351" customFormat="false" ht="14.25" hidden="false" customHeight="true" outlineLevel="0" collapsed="false">
      <c r="B5351" s="88" t="s">
        <v>13</v>
      </c>
      <c r="C5351" s="89" t="n">
        <v>1185732</v>
      </c>
      <c r="D5351" s="90" t="n">
        <v>44369</v>
      </c>
      <c r="E5351" s="88" t="s">
        <v>26</v>
      </c>
      <c r="F5351" s="88" t="s">
        <v>113</v>
      </c>
      <c r="G5351" s="88" t="s">
        <v>85</v>
      </c>
      <c r="H5351" s="91" t="s">
        <v>16</v>
      </c>
      <c r="I5351" s="92" t="n">
        <v>49</v>
      </c>
      <c r="J5351" s="93" t="n">
        <v>42</v>
      </c>
      <c r="K5351" s="94" t="n">
        <f aca="false">I5351 * J5351</f>
        <v>2058</v>
      </c>
      <c r="L5351" s="94" t="n">
        <f aca="false">K5351 *M5351</f>
        <v>905.52</v>
      </c>
      <c r="M5351" s="95" t="n">
        <v>0.44</v>
      </c>
      <c r="N5351" s="88" t="s">
        <v>23</v>
      </c>
      <c r="O5351" s="91" t="s">
        <v>218</v>
      </c>
      <c r="P5351" s="0" t="str">
        <f aca="false">RIGHT(H5351,LEN(H5351) - FIND(" ", H5351))</f>
        <v>Apparel</v>
      </c>
    </row>
    <row r="5352" customFormat="false" ht="14.25" hidden="false" customHeight="true" outlineLevel="0" collapsed="false">
      <c r="B5352" s="88" t="s">
        <v>13</v>
      </c>
      <c r="C5352" s="89" t="n">
        <v>1185732</v>
      </c>
      <c r="D5352" s="90" t="n">
        <v>44369</v>
      </c>
      <c r="E5352" s="88" t="s">
        <v>26</v>
      </c>
      <c r="F5352" s="88" t="s">
        <v>113</v>
      </c>
      <c r="G5352" s="88" t="s">
        <v>85</v>
      </c>
      <c r="H5352" s="91" t="s">
        <v>38</v>
      </c>
      <c r="I5352" s="92" t="n">
        <v>53</v>
      </c>
      <c r="J5352" s="93" t="n">
        <v>84</v>
      </c>
      <c r="K5352" s="94" t="n">
        <f aca="false">I5352 * J5352</f>
        <v>4452</v>
      </c>
      <c r="L5352" s="94" t="n">
        <f aca="false">K5352 *M5352</f>
        <v>2003.4</v>
      </c>
      <c r="M5352" s="95" t="n">
        <v>0.45</v>
      </c>
      <c r="N5352" s="88" t="s">
        <v>23</v>
      </c>
      <c r="O5352" s="91" t="s">
        <v>219</v>
      </c>
      <c r="P5352" s="0" t="str">
        <f aca="false">RIGHT(H5352,LEN(H5352) - FIND(" ", H5352))</f>
        <v>Apparel</v>
      </c>
    </row>
    <row r="5353" customFormat="false" ht="14.25" hidden="false" customHeight="true" outlineLevel="0" collapsed="false">
      <c r="B5353" s="88" t="s">
        <v>13</v>
      </c>
      <c r="C5353" s="89" t="n">
        <v>1185732</v>
      </c>
      <c r="D5353" s="90" t="n">
        <v>44370</v>
      </c>
      <c r="E5353" s="88" t="s">
        <v>29</v>
      </c>
      <c r="F5353" s="88" t="s">
        <v>98</v>
      </c>
      <c r="G5353" s="88" t="s">
        <v>101</v>
      </c>
      <c r="H5353" s="91" t="s">
        <v>38</v>
      </c>
      <c r="I5353" s="92" t="n">
        <v>50</v>
      </c>
      <c r="J5353" s="93" t="n">
        <v>225</v>
      </c>
      <c r="K5353" s="94" t="n">
        <f aca="false">I5353 * J5353</f>
        <v>11250</v>
      </c>
      <c r="L5353" s="94" t="n">
        <f aca="false">K5353 *M5353</f>
        <v>5625</v>
      </c>
      <c r="M5353" s="95" t="n">
        <v>0.5</v>
      </c>
      <c r="N5353" s="88" t="s">
        <v>31</v>
      </c>
      <c r="O5353" s="91" t="s">
        <v>219</v>
      </c>
      <c r="P5353" s="0" t="str">
        <f aca="false">RIGHT(H5353,LEN(H5353) - FIND(" ", H5353))</f>
        <v>Apparel</v>
      </c>
    </row>
    <row r="5354" customFormat="false" ht="14.25" hidden="false" customHeight="true" outlineLevel="0" collapsed="false">
      <c r="B5354" s="88" t="s">
        <v>13</v>
      </c>
      <c r="C5354" s="89" t="n">
        <v>1185732</v>
      </c>
      <c r="D5354" s="90" t="n">
        <v>44370</v>
      </c>
      <c r="E5354" s="88" t="s">
        <v>29</v>
      </c>
      <c r="F5354" s="88" t="s">
        <v>128</v>
      </c>
      <c r="G5354" s="88" t="s">
        <v>144</v>
      </c>
      <c r="H5354" s="91" t="s">
        <v>44</v>
      </c>
      <c r="I5354" s="92" t="n">
        <v>30</v>
      </c>
      <c r="J5354" s="93" t="n">
        <v>150</v>
      </c>
      <c r="K5354" s="94" t="n">
        <f aca="false">I5354 * J5354</f>
        <v>4500</v>
      </c>
      <c r="L5354" s="94" t="n">
        <f aca="false">K5354 *M5354</f>
        <v>1800</v>
      </c>
      <c r="M5354" s="95" t="n">
        <v>0.4</v>
      </c>
      <c r="N5354" s="88" t="s">
        <v>31</v>
      </c>
      <c r="O5354" s="91" t="s">
        <v>219</v>
      </c>
      <c r="P5354" s="0" t="str">
        <f aca="false">RIGHT(H5354,LEN(H5354) - FIND(" ", H5354))</f>
        <v>Athletic Footwear</v>
      </c>
    </row>
    <row r="5355" customFormat="false" ht="14.25" hidden="false" customHeight="true" outlineLevel="0" collapsed="false">
      <c r="B5355" s="88" t="s">
        <v>13</v>
      </c>
      <c r="C5355" s="89" t="n">
        <v>1128299</v>
      </c>
      <c r="D5355" s="90" t="n">
        <v>44370</v>
      </c>
      <c r="E5355" s="88" t="s">
        <v>18</v>
      </c>
      <c r="F5355" s="88" t="s">
        <v>75</v>
      </c>
      <c r="G5355" s="88" t="s">
        <v>148</v>
      </c>
      <c r="H5355" s="91" t="s">
        <v>32</v>
      </c>
      <c r="I5355" s="92" t="n">
        <v>50</v>
      </c>
      <c r="J5355" s="93" t="n">
        <v>625</v>
      </c>
      <c r="K5355" s="94" t="n">
        <f aca="false">I5355 * J5355</f>
        <v>31250</v>
      </c>
      <c r="L5355" s="94" t="n">
        <f aca="false">K5355 *M5355</f>
        <v>10937.5</v>
      </c>
      <c r="M5355" s="95" t="n">
        <v>0.35</v>
      </c>
      <c r="N5355" s="88" t="s">
        <v>23</v>
      </c>
      <c r="O5355" s="91" t="s">
        <v>218</v>
      </c>
      <c r="P5355" s="0" t="str">
        <f aca="false">RIGHT(H5355,LEN(H5355) - FIND(" ", H5355))</f>
        <v>Street Footwear</v>
      </c>
    </row>
    <row r="5356" customFormat="false" ht="14.25" hidden="false" customHeight="true" outlineLevel="0" collapsed="false">
      <c r="B5356" s="88" t="s">
        <v>13</v>
      </c>
      <c r="C5356" s="89" t="n">
        <v>1128299</v>
      </c>
      <c r="D5356" s="90" t="n">
        <v>44370</v>
      </c>
      <c r="E5356" s="88" t="s">
        <v>18</v>
      </c>
      <c r="F5356" s="88" t="s">
        <v>75</v>
      </c>
      <c r="G5356" s="88" t="s">
        <v>148</v>
      </c>
      <c r="H5356" s="91" t="s">
        <v>24</v>
      </c>
      <c r="I5356" s="92" t="n">
        <v>55</v>
      </c>
      <c r="J5356" s="93" t="n">
        <v>475</v>
      </c>
      <c r="K5356" s="94" t="n">
        <f aca="false">I5356 * J5356</f>
        <v>26125</v>
      </c>
      <c r="L5356" s="94" t="n">
        <f aca="false">K5356 *M5356</f>
        <v>10450</v>
      </c>
      <c r="M5356" s="95" t="n">
        <v>0.4</v>
      </c>
      <c r="N5356" s="88" t="s">
        <v>23</v>
      </c>
      <c r="O5356" s="91" t="s">
        <v>218</v>
      </c>
      <c r="P5356" s="0" t="str">
        <f aca="false">RIGHT(H5356,LEN(H5356) - FIND(" ", H5356))</f>
        <v>Athletic Footwear</v>
      </c>
    </row>
    <row r="5357" customFormat="false" ht="14.25" hidden="false" customHeight="true" outlineLevel="0" collapsed="false">
      <c r="B5357" s="88" t="s">
        <v>13</v>
      </c>
      <c r="C5357" s="89" t="n">
        <v>1128299</v>
      </c>
      <c r="D5357" s="90" t="n">
        <v>44370</v>
      </c>
      <c r="E5357" s="88" t="s">
        <v>18</v>
      </c>
      <c r="F5357" s="88" t="s">
        <v>75</v>
      </c>
      <c r="G5357" s="88" t="s">
        <v>148</v>
      </c>
      <c r="H5357" s="91" t="s">
        <v>48</v>
      </c>
      <c r="I5357" s="92" t="n">
        <v>55</v>
      </c>
      <c r="J5357" s="93" t="n">
        <v>475</v>
      </c>
      <c r="K5357" s="94" t="n">
        <f aca="false">I5357 * J5357</f>
        <v>26125</v>
      </c>
      <c r="L5357" s="94" t="n">
        <f aca="false">K5357 *M5357</f>
        <v>9143.75</v>
      </c>
      <c r="M5357" s="95" t="n">
        <v>0.35</v>
      </c>
      <c r="N5357" s="88" t="s">
        <v>23</v>
      </c>
      <c r="O5357" s="91" t="s">
        <v>219</v>
      </c>
      <c r="P5357" s="0" t="str">
        <f aca="false">RIGHT(H5357,LEN(H5357) - FIND(" ", H5357))</f>
        <v>Street Footwear</v>
      </c>
    </row>
    <row r="5358" customFormat="false" ht="14.25" hidden="false" customHeight="true" outlineLevel="0" collapsed="false">
      <c r="B5358" s="88" t="s">
        <v>13</v>
      </c>
      <c r="C5358" s="89" t="n">
        <v>1128299</v>
      </c>
      <c r="D5358" s="90" t="n">
        <v>44370</v>
      </c>
      <c r="E5358" s="88" t="s">
        <v>18</v>
      </c>
      <c r="F5358" s="88" t="s">
        <v>75</v>
      </c>
      <c r="G5358" s="88" t="s">
        <v>148</v>
      </c>
      <c r="H5358" s="91" t="s">
        <v>44</v>
      </c>
      <c r="I5358" s="92" t="n">
        <v>50</v>
      </c>
      <c r="J5358" s="93" t="n">
        <v>350</v>
      </c>
      <c r="K5358" s="94" t="n">
        <f aca="false">I5358 * J5358</f>
        <v>17500</v>
      </c>
      <c r="L5358" s="94" t="n">
        <f aca="false">K5358 *M5358</f>
        <v>6125</v>
      </c>
      <c r="M5358" s="95" t="n">
        <v>0.35</v>
      </c>
      <c r="N5358" s="88" t="s">
        <v>23</v>
      </c>
      <c r="O5358" s="91" t="s">
        <v>219</v>
      </c>
      <c r="P5358" s="0" t="str">
        <f aca="false">RIGHT(H5358,LEN(H5358) - FIND(" ", H5358))</f>
        <v>Athletic Footwear</v>
      </c>
    </row>
    <row r="5359" customFormat="false" ht="14.25" hidden="false" customHeight="true" outlineLevel="0" collapsed="false">
      <c r="B5359" s="88" t="s">
        <v>13</v>
      </c>
      <c r="C5359" s="89" t="n">
        <v>1128299</v>
      </c>
      <c r="D5359" s="90" t="n">
        <v>44370</v>
      </c>
      <c r="E5359" s="88" t="s">
        <v>18</v>
      </c>
      <c r="F5359" s="88" t="s">
        <v>75</v>
      </c>
      <c r="G5359" s="88" t="s">
        <v>148</v>
      </c>
      <c r="H5359" s="91" t="s">
        <v>16</v>
      </c>
      <c r="I5359" s="92" t="n">
        <v>55</v>
      </c>
      <c r="J5359" s="93" t="n">
        <v>225</v>
      </c>
      <c r="K5359" s="94" t="n">
        <f aca="false">I5359 * J5359</f>
        <v>12375</v>
      </c>
      <c r="L5359" s="94" t="n">
        <f aca="false">K5359 *M5359</f>
        <v>3712.5</v>
      </c>
      <c r="M5359" s="95" t="n">
        <v>0.3</v>
      </c>
      <c r="N5359" s="88" t="s">
        <v>23</v>
      </c>
      <c r="O5359" s="91" t="s">
        <v>218</v>
      </c>
      <c r="P5359" s="0" t="str">
        <f aca="false">RIGHT(H5359,LEN(H5359) - FIND(" ", H5359))</f>
        <v>Apparel</v>
      </c>
    </row>
    <row r="5360" customFormat="false" ht="14.25" hidden="false" customHeight="true" outlineLevel="0" collapsed="false">
      <c r="B5360" s="88" t="s">
        <v>13</v>
      </c>
      <c r="C5360" s="89" t="n">
        <v>1128299</v>
      </c>
      <c r="D5360" s="90" t="n">
        <v>44370</v>
      </c>
      <c r="E5360" s="88" t="s">
        <v>18</v>
      </c>
      <c r="F5360" s="88" t="s">
        <v>75</v>
      </c>
      <c r="G5360" s="88" t="s">
        <v>148</v>
      </c>
      <c r="H5360" s="91" t="s">
        <v>38</v>
      </c>
      <c r="I5360" s="92" t="n">
        <v>70</v>
      </c>
      <c r="J5360" s="93" t="n">
        <v>525</v>
      </c>
      <c r="K5360" s="94" t="n">
        <f aca="false">I5360 * J5360</f>
        <v>36750</v>
      </c>
      <c r="L5360" s="94" t="n">
        <f aca="false">K5360 *M5360</f>
        <v>9187.5</v>
      </c>
      <c r="M5360" s="95" t="n">
        <v>0.25</v>
      </c>
      <c r="N5360" s="88" t="s">
        <v>23</v>
      </c>
      <c r="O5360" s="91" t="s">
        <v>219</v>
      </c>
      <c r="P5360" s="0" t="str">
        <f aca="false">RIGHT(H5360,LEN(H5360) - FIND(" ", H5360))</f>
        <v>Apparel</v>
      </c>
    </row>
    <row r="5361" customFormat="false" ht="14.25" hidden="false" customHeight="true" outlineLevel="0" collapsed="false">
      <c r="B5361" s="88" t="s">
        <v>13</v>
      </c>
      <c r="C5361" s="89" t="n">
        <v>1185732</v>
      </c>
      <c r="D5361" s="90" t="n">
        <v>44370</v>
      </c>
      <c r="E5361" s="88" t="s">
        <v>29</v>
      </c>
      <c r="F5361" s="88" t="s">
        <v>98</v>
      </c>
      <c r="G5361" s="88" t="s">
        <v>101</v>
      </c>
      <c r="H5361" s="91" t="s">
        <v>38</v>
      </c>
      <c r="I5361" s="92" t="n">
        <v>49</v>
      </c>
      <c r="J5361" s="93" t="n">
        <v>65</v>
      </c>
      <c r="K5361" s="94" t="n">
        <f aca="false">I5361 * J5361</f>
        <v>3185</v>
      </c>
      <c r="L5361" s="94" t="n">
        <f aca="false">K5361 *M5361</f>
        <v>1911</v>
      </c>
      <c r="M5361" s="95" t="n">
        <v>0.6</v>
      </c>
      <c r="N5361" s="88" t="s">
        <v>23</v>
      </c>
      <c r="O5361" s="91" t="s">
        <v>219</v>
      </c>
      <c r="P5361" s="0" t="str">
        <f aca="false">RIGHT(H5361,LEN(H5361) - FIND(" ", H5361))</f>
        <v>Apparel</v>
      </c>
    </row>
    <row r="5362" customFormat="false" ht="14.25" hidden="false" customHeight="true" outlineLevel="0" collapsed="false">
      <c r="B5362" s="88" t="s">
        <v>13</v>
      </c>
      <c r="C5362" s="89" t="n">
        <v>1185732</v>
      </c>
      <c r="D5362" s="90" t="n">
        <v>44370</v>
      </c>
      <c r="E5362" s="88" t="s">
        <v>29</v>
      </c>
      <c r="F5362" s="88" t="s">
        <v>128</v>
      </c>
      <c r="G5362" s="88" t="s">
        <v>144</v>
      </c>
      <c r="H5362" s="91" t="s">
        <v>44</v>
      </c>
      <c r="I5362" s="92" t="n">
        <v>27</v>
      </c>
      <c r="J5362" s="93" t="n">
        <v>39</v>
      </c>
      <c r="K5362" s="94" t="n">
        <f aca="false">I5362 * J5362</f>
        <v>1053</v>
      </c>
      <c r="L5362" s="94" t="n">
        <f aca="false">K5362 *M5362</f>
        <v>568.62</v>
      </c>
      <c r="M5362" s="95" t="n">
        <v>0.54</v>
      </c>
      <c r="N5362" s="88" t="s">
        <v>23</v>
      </c>
      <c r="O5362" s="91" t="s">
        <v>219</v>
      </c>
      <c r="P5362" s="0" t="str">
        <f aca="false">RIGHT(H5362,LEN(H5362) - FIND(" ", H5362))</f>
        <v>Athletic Footwear</v>
      </c>
    </row>
    <row r="5363" customFormat="false" ht="14.25" hidden="false" customHeight="true" outlineLevel="0" collapsed="false">
      <c r="B5363" s="88" t="s">
        <v>13</v>
      </c>
      <c r="C5363" s="89" t="n">
        <v>1128299</v>
      </c>
      <c r="D5363" s="90" t="n">
        <v>44370</v>
      </c>
      <c r="E5363" s="88" t="s">
        <v>18</v>
      </c>
      <c r="F5363" s="88" t="s">
        <v>75</v>
      </c>
      <c r="G5363" s="88" t="s">
        <v>148</v>
      </c>
      <c r="H5363" s="91" t="s">
        <v>32</v>
      </c>
      <c r="I5363" s="92" t="n">
        <v>48</v>
      </c>
      <c r="J5363" s="93" t="n">
        <v>156</v>
      </c>
      <c r="K5363" s="94" t="n">
        <f aca="false">I5363 * J5363</f>
        <v>7488</v>
      </c>
      <c r="L5363" s="94" t="n">
        <f aca="false">K5363 *M5363</f>
        <v>3669.12</v>
      </c>
      <c r="M5363" s="95" t="n">
        <v>0.49</v>
      </c>
      <c r="N5363" s="88" t="s">
        <v>23</v>
      </c>
      <c r="O5363" s="91" t="s">
        <v>218</v>
      </c>
      <c r="P5363" s="0" t="str">
        <f aca="false">RIGHT(H5363,LEN(H5363) - FIND(" ", H5363))</f>
        <v>Street Footwear</v>
      </c>
    </row>
    <row r="5364" customFormat="false" ht="14.25" hidden="false" customHeight="true" outlineLevel="0" collapsed="false">
      <c r="B5364" s="88" t="s">
        <v>13</v>
      </c>
      <c r="C5364" s="89" t="n">
        <v>1128299</v>
      </c>
      <c r="D5364" s="90" t="n">
        <v>44370</v>
      </c>
      <c r="E5364" s="88" t="s">
        <v>18</v>
      </c>
      <c r="F5364" s="88" t="s">
        <v>75</v>
      </c>
      <c r="G5364" s="88" t="s">
        <v>148</v>
      </c>
      <c r="H5364" s="91" t="s">
        <v>24</v>
      </c>
      <c r="I5364" s="92" t="n">
        <v>51</v>
      </c>
      <c r="J5364" s="93" t="n">
        <v>138</v>
      </c>
      <c r="K5364" s="94" t="n">
        <f aca="false">I5364 * J5364</f>
        <v>7038</v>
      </c>
      <c r="L5364" s="94" t="n">
        <f aca="false">K5364 *M5364</f>
        <v>3659.76</v>
      </c>
      <c r="M5364" s="95" t="n">
        <v>0.52</v>
      </c>
      <c r="N5364" s="88" t="s">
        <v>23</v>
      </c>
      <c r="O5364" s="91" t="s">
        <v>218</v>
      </c>
      <c r="P5364" s="0" t="str">
        <f aca="false">RIGHT(H5364,LEN(H5364) - FIND(" ", H5364))</f>
        <v>Athletic Footwear</v>
      </c>
    </row>
    <row r="5365" customFormat="false" ht="14.25" hidden="false" customHeight="true" outlineLevel="0" collapsed="false">
      <c r="B5365" s="88" t="s">
        <v>13</v>
      </c>
      <c r="C5365" s="89" t="n">
        <v>1128299</v>
      </c>
      <c r="D5365" s="90" t="n">
        <v>44370</v>
      </c>
      <c r="E5365" s="88" t="s">
        <v>18</v>
      </c>
      <c r="F5365" s="88" t="s">
        <v>75</v>
      </c>
      <c r="G5365" s="88" t="s">
        <v>148</v>
      </c>
      <c r="H5365" s="91" t="s">
        <v>48</v>
      </c>
      <c r="I5365" s="92" t="n">
        <v>51</v>
      </c>
      <c r="J5365" s="93" t="n">
        <v>138</v>
      </c>
      <c r="K5365" s="94" t="n">
        <f aca="false">I5365 * J5365</f>
        <v>7038</v>
      </c>
      <c r="L5365" s="94" t="n">
        <f aca="false">K5365 *M5365</f>
        <v>3167.1</v>
      </c>
      <c r="M5365" s="95" t="n">
        <v>0.45</v>
      </c>
      <c r="N5365" s="88" t="s">
        <v>23</v>
      </c>
      <c r="O5365" s="91" t="s">
        <v>219</v>
      </c>
      <c r="P5365" s="0" t="str">
        <f aca="false">RIGHT(H5365,LEN(H5365) - FIND(" ", H5365))</f>
        <v>Street Footwear</v>
      </c>
    </row>
    <row r="5366" customFormat="false" ht="14.25" hidden="false" customHeight="true" outlineLevel="0" collapsed="false">
      <c r="B5366" s="88" t="s">
        <v>13</v>
      </c>
      <c r="C5366" s="89" t="n">
        <v>1128299</v>
      </c>
      <c r="D5366" s="90" t="n">
        <v>44370</v>
      </c>
      <c r="E5366" s="88" t="s">
        <v>18</v>
      </c>
      <c r="F5366" s="88" t="s">
        <v>75</v>
      </c>
      <c r="G5366" s="88" t="s">
        <v>148</v>
      </c>
      <c r="H5366" s="91" t="s">
        <v>44</v>
      </c>
      <c r="I5366" s="92" t="n">
        <v>46</v>
      </c>
      <c r="J5366" s="93" t="n">
        <v>95</v>
      </c>
      <c r="K5366" s="94" t="n">
        <f aca="false">I5366 * J5366</f>
        <v>4370</v>
      </c>
      <c r="L5366" s="94" t="n">
        <f aca="false">K5366 *M5366</f>
        <v>2185</v>
      </c>
      <c r="M5366" s="95" t="n">
        <v>0.5</v>
      </c>
      <c r="N5366" s="88" t="s">
        <v>23</v>
      </c>
      <c r="O5366" s="91" t="s">
        <v>219</v>
      </c>
      <c r="P5366" s="0" t="str">
        <f aca="false">RIGHT(H5366,LEN(H5366) - FIND(" ", H5366))</f>
        <v>Athletic Footwear</v>
      </c>
    </row>
    <row r="5367" customFormat="false" ht="14.25" hidden="false" customHeight="true" outlineLevel="0" collapsed="false">
      <c r="B5367" s="88" t="s">
        <v>13</v>
      </c>
      <c r="C5367" s="89" t="n">
        <v>1128299</v>
      </c>
      <c r="D5367" s="90" t="n">
        <v>44370</v>
      </c>
      <c r="E5367" s="88" t="s">
        <v>18</v>
      </c>
      <c r="F5367" s="88" t="s">
        <v>75</v>
      </c>
      <c r="G5367" s="88" t="s">
        <v>148</v>
      </c>
      <c r="H5367" s="91" t="s">
        <v>16</v>
      </c>
      <c r="I5367" s="92" t="n">
        <v>51</v>
      </c>
      <c r="J5367" s="93" t="n">
        <v>68</v>
      </c>
      <c r="K5367" s="94" t="n">
        <f aca="false">I5367 * J5367</f>
        <v>3468</v>
      </c>
      <c r="L5367" s="94" t="n">
        <f aca="false">K5367 *M5367</f>
        <v>1456.56</v>
      </c>
      <c r="M5367" s="95" t="n">
        <v>0.42</v>
      </c>
      <c r="N5367" s="88" t="s">
        <v>23</v>
      </c>
      <c r="O5367" s="91" t="s">
        <v>218</v>
      </c>
      <c r="P5367" s="0" t="str">
        <f aca="false">RIGHT(H5367,LEN(H5367) - FIND(" ", H5367))</f>
        <v>Apparel</v>
      </c>
    </row>
    <row r="5368" customFormat="false" ht="14.25" hidden="false" customHeight="true" outlineLevel="0" collapsed="false">
      <c r="B5368" s="88" t="s">
        <v>13</v>
      </c>
      <c r="C5368" s="89" t="n">
        <v>1128299</v>
      </c>
      <c r="D5368" s="90" t="n">
        <v>44370</v>
      </c>
      <c r="E5368" s="88" t="s">
        <v>18</v>
      </c>
      <c r="F5368" s="88" t="s">
        <v>75</v>
      </c>
      <c r="G5368" s="88" t="s">
        <v>148</v>
      </c>
      <c r="H5368" s="91" t="s">
        <v>38</v>
      </c>
      <c r="I5368" s="92" t="n">
        <v>69</v>
      </c>
      <c r="J5368" s="93" t="n">
        <v>131</v>
      </c>
      <c r="K5368" s="94" t="n">
        <f aca="false">I5368 * J5368</f>
        <v>9039</v>
      </c>
      <c r="L5368" s="94" t="n">
        <f aca="false">K5368 *M5368</f>
        <v>3525.21</v>
      </c>
      <c r="M5368" s="95" t="n">
        <v>0.39</v>
      </c>
      <c r="N5368" s="88" t="s">
        <v>23</v>
      </c>
      <c r="O5368" s="91" t="s">
        <v>219</v>
      </c>
      <c r="P5368" s="0" t="str">
        <f aca="false">RIGHT(H5368,LEN(H5368) - FIND(" ", H5368))</f>
        <v>Apparel</v>
      </c>
    </row>
    <row r="5369" customFormat="false" ht="14.25" hidden="false" customHeight="true" outlineLevel="0" collapsed="false">
      <c r="B5369" s="88" t="s">
        <v>13</v>
      </c>
      <c r="C5369" s="89" t="n">
        <v>1128299</v>
      </c>
      <c r="D5369" s="90" t="n">
        <v>44370</v>
      </c>
      <c r="E5369" s="88" t="s">
        <v>18</v>
      </c>
      <c r="F5369" s="88" t="s">
        <v>75</v>
      </c>
      <c r="G5369" s="88" t="s">
        <v>148</v>
      </c>
      <c r="H5369" s="91" t="s">
        <v>32</v>
      </c>
      <c r="I5369" s="92" t="n">
        <v>37</v>
      </c>
      <c r="J5369" s="93" t="n">
        <v>194</v>
      </c>
      <c r="K5369" s="94" t="n">
        <f aca="false">I5369 * J5369</f>
        <v>7178</v>
      </c>
      <c r="L5369" s="94" t="n">
        <f aca="false">K5369 *M5369</f>
        <v>2799.42</v>
      </c>
      <c r="M5369" s="95" t="n">
        <v>0.39</v>
      </c>
      <c r="N5369" s="88" t="s">
        <v>31</v>
      </c>
      <c r="O5369" s="91" t="s">
        <v>218</v>
      </c>
      <c r="P5369" s="0" t="str">
        <f aca="false">RIGHT(H5369,LEN(H5369) - FIND(" ", H5369))</f>
        <v>Street Footwear</v>
      </c>
    </row>
    <row r="5370" customFormat="false" ht="14.25" hidden="false" customHeight="true" outlineLevel="0" collapsed="false">
      <c r="B5370" s="88" t="s">
        <v>13</v>
      </c>
      <c r="C5370" s="89" t="n">
        <v>1128299</v>
      </c>
      <c r="D5370" s="90" t="n">
        <v>44370</v>
      </c>
      <c r="E5370" s="88" t="s">
        <v>18</v>
      </c>
      <c r="F5370" s="88" t="s">
        <v>75</v>
      </c>
      <c r="G5370" s="88" t="s">
        <v>148</v>
      </c>
      <c r="H5370" s="91" t="s">
        <v>24</v>
      </c>
      <c r="I5370" s="92" t="n">
        <v>36</v>
      </c>
      <c r="J5370" s="93" t="n">
        <v>143</v>
      </c>
      <c r="K5370" s="94" t="n">
        <f aca="false">I5370 * J5370</f>
        <v>5148</v>
      </c>
      <c r="L5370" s="94" t="n">
        <f aca="false">K5370 *M5370</f>
        <v>2162.16</v>
      </c>
      <c r="M5370" s="95" t="n">
        <v>0.42</v>
      </c>
      <c r="N5370" s="88" t="s">
        <v>31</v>
      </c>
      <c r="O5370" s="91" t="s">
        <v>218</v>
      </c>
      <c r="P5370" s="0" t="str">
        <f aca="false">RIGHT(H5370,LEN(H5370) - FIND(" ", H5370))</f>
        <v>Athletic Footwear</v>
      </c>
    </row>
    <row r="5371" customFormat="false" ht="14.25" hidden="false" customHeight="true" outlineLevel="0" collapsed="false">
      <c r="B5371" s="88" t="s">
        <v>13</v>
      </c>
      <c r="C5371" s="89" t="n">
        <v>1128299</v>
      </c>
      <c r="D5371" s="90" t="n">
        <v>44370</v>
      </c>
      <c r="E5371" s="88" t="s">
        <v>18</v>
      </c>
      <c r="F5371" s="88" t="s">
        <v>75</v>
      </c>
      <c r="G5371" s="88" t="s">
        <v>148</v>
      </c>
      <c r="H5371" s="91" t="s">
        <v>48</v>
      </c>
      <c r="I5371" s="92" t="n">
        <v>41</v>
      </c>
      <c r="J5371" s="93" t="n">
        <v>147</v>
      </c>
      <c r="K5371" s="94" t="n">
        <f aca="false">I5371 * J5371</f>
        <v>6027</v>
      </c>
      <c r="L5371" s="94" t="n">
        <f aca="false">K5371 *M5371</f>
        <v>2290.26</v>
      </c>
      <c r="M5371" s="95" t="n">
        <v>0.38</v>
      </c>
      <c r="N5371" s="88" t="s">
        <v>31</v>
      </c>
      <c r="O5371" s="91" t="s">
        <v>219</v>
      </c>
      <c r="P5371" s="0" t="str">
        <f aca="false">RIGHT(H5371,LEN(H5371) - FIND(" ", H5371))</f>
        <v>Street Footwear</v>
      </c>
    </row>
    <row r="5372" customFormat="false" ht="14.25" hidden="false" customHeight="true" outlineLevel="0" collapsed="false">
      <c r="B5372" s="88" t="s">
        <v>13</v>
      </c>
      <c r="C5372" s="89" t="n">
        <v>1128299</v>
      </c>
      <c r="D5372" s="90" t="n">
        <v>44370</v>
      </c>
      <c r="E5372" s="88" t="s">
        <v>18</v>
      </c>
      <c r="F5372" s="88" t="s">
        <v>75</v>
      </c>
      <c r="G5372" s="88" t="s">
        <v>148</v>
      </c>
      <c r="H5372" s="91" t="s">
        <v>44</v>
      </c>
      <c r="I5372" s="92" t="n">
        <v>38</v>
      </c>
      <c r="J5372" s="93" t="n">
        <v>105</v>
      </c>
      <c r="K5372" s="94" t="n">
        <f aca="false">I5372 * J5372</f>
        <v>3990</v>
      </c>
      <c r="L5372" s="94" t="n">
        <f aca="false">K5372 *M5372</f>
        <v>1596</v>
      </c>
      <c r="M5372" s="95" t="n">
        <v>0.4</v>
      </c>
      <c r="N5372" s="88" t="s">
        <v>31</v>
      </c>
      <c r="O5372" s="91" t="s">
        <v>219</v>
      </c>
      <c r="P5372" s="0" t="str">
        <f aca="false">RIGHT(H5372,LEN(H5372) - FIND(" ", H5372))</f>
        <v>Athletic Footwear</v>
      </c>
    </row>
    <row r="5373" customFormat="false" ht="14.25" hidden="false" customHeight="true" outlineLevel="0" collapsed="false">
      <c r="B5373" s="88" t="s">
        <v>13</v>
      </c>
      <c r="C5373" s="89" t="n">
        <v>1128299</v>
      </c>
      <c r="D5373" s="90" t="n">
        <v>44370</v>
      </c>
      <c r="E5373" s="88" t="s">
        <v>18</v>
      </c>
      <c r="F5373" s="88" t="s">
        <v>75</v>
      </c>
      <c r="G5373" s="88" t="s">
        <v>148</v>
      </c>
      <c r="H5373" s="91" t="s">
        <v>16</v>
      </c>
      <c r="I5373" s="92" t="n">
        <v>43</v>
      </c>
      <c r="J5373" s="93" t="n">
        <v>72</v>
      </c>
      <c r="K5373" s="94" t="n">
        <f aca="false">I5373 * J5373</f>
        <v>3096</v>
      </c>
      <c r="L5373" s="94" t="n">
        <f aca="false">K5373 *M5373</f>
        <v>1052.64</v>
      </c>
      <c r="M5373" s="95" t="n">
        <v>0.34</v>
      </c>
      <c r="N5373" s="88" t="s">
        <v>31</v>
      </c>
      <c r="O5373" s="91" t="s">
        <v>218</v>
      </c>
      <c r="P5373" s="0" t="str">
        <f aca="false">RIGHT(H5373,LEN(H5373) - FIND(" ", H5373))</f>
        <v>Apparel</v>
      </c>
    </row>
    <row r="5374" customFormat="false" ht="14.25" hidden="false" customHeight="true" outlineLevel="0" collapsed="false">
      <c r="B5374" s="88" t="s">
        <v>13</v>
      </c>
      <c r="C5374" s="89" t="n">
        <v>1128299</v>
      </c>
      <c r="D5374" s="90" t="n">
        <v>44370</v>
      </c>
      <c r="E5374" s="88" t="s">
        <v>18</v>
      </c>
      <c r="F5374" s="88" t="s">
        <v>75</v>
      </c>
      <c r="G5374" s="88" t="s">
        <v>148</v>
      </c>
      <c r="H5374" s="91" t="s">
        <v>38</v>
      </c>
      <c r="I5374" s="92" t="n">
        <v>46</v>
      </c>
      <c r="J5374" s="93" t="n">
        <v>158</v>
      </c>
      <c r="K5374" s="94" t="n">
        <f aca="false">I5374 * J5374</f>
        <v>7268</v>
      </c>
      <c r="L5374" s="94" t="n">
        <f aca="false">K5374 *M5374</f>
        <v>2253.08</v>
      </c>
      <c r="M5374" s="95" t="n">
        <v>0.31</v>
      </c>
      <c r="N5374" s="88" t="s">
        <v>31</v>
      </c>
      <c r="O5374" s="91" t="s">
        <v>219</v>
      </c>
      <c r="P5374" s="0" t="str">
        <f aca="false">RIGHT(H5374,LEN(H5374) - FIND(" ", H5374))</f>
        <v>Apparel</v>
      </c>
    </row>
    <row r="5375" customFormat="false" ht="14.25" hidden="false" customHeight="true" outlineLevel="0" collapsed="false">
      <c r="B5375" s="88" t="s">
        <v>13</v>
      </c>
      <c r="C5375" s="89" t="n">
        <v>1185732</v>
      </c>
      <c r="D5375" s="90" t="n">
        <v>44371</v>
      </c>
      <c r="E5375" s="88" t="s">
        <v>29</v>
      </c>
      <c r="F5375" s="88" t="s">
        <v>98</v>
      </c>
      <c r="G5375" s="88" t="s">
        <v>101</v>
      </c>
      <c r="H5375" s="91" t="s">
        <v>32</v>
      </c>
      <c r="I5375" s="92" t="n">
        <v>60</v>
      </c>
      <c r="J5375" s="93" t="n">
        <v>495</v>
      </c>
      <c r="K5375" s="94" t="n">
        <f aca="false">I5375 * J5375</f>
        <v>29700</v>
      </c>
      <c r="L5375" s="94" t="n">
        <f aca="false">K5375 *M5375</f>
        <v>11880</v>
      </c>
      <c r="M5375" s="95" t="n">
        <v>0.4</v>
      </c>
      <c r="N5375" s="88" t="s">
        <v>31</v>
      </c>
      <c r="O5375" s="91" t="s">
        <v>218</v>
      </c>
      <c r="P5375" s="0" t="str">
        <f aca="false">RIGHT(H5375,LEN(H5375) - FIND(" ", H5375))</f>
        <v>Street Footwear</v>
      </c>
    </row>
    <row r="5376" customFormat="false" ht="14.25" hidden="false" customHeight="true" outlineLevel="0" collapsed="false">
      <c r="B5376" s="88" t="s">
        <v>13</v>
      </c>
      <c r="C5376" s="89" t="n">
        <v>1185732</v>
      </c>
      <c r="D5376" s="90" t="n">
        <v>44371</v>
      </c>
      <c r="E5376" s="88" t="s">
        <v>29</v>
      </c>
      <c r="F5376" s="88" t="s">
        <v>128</v>
      </c>
      <c r="G5376" s="88" t="s">
        <v>144</v>
      </c>
      <c r="H5376" s="91" t="s">
        <v>16</v>
      </c>
      <c r="I5376" s="92" t="n">
        <v>45</v>
      </c>
      <c r="J5376" s="93" t="n">
        <v>150</v>
      </c>
      <c r="K5376" s="94" t="n">
        <f aca="false">I5376 * J5376</f>
        <v>6750</v>
      </c>
      <c r="L5376" s="94" t="n">
        <f aca="false">K5376 *M5376</f>
        <v>2362.5</v>
      </c>
      <c r="M5376" s="95" t="n">
        <v>0.35</v>
      </c>
      <c r="N5376" s="88" t="s">
        <v>31</v>
      </c>
      <c r="O5376" s="91" t="s">
        <v>218</v>
      </c>
      <c r="P5376" s="0" t="str">
        <f aca="false">RIGHT(H5376,LEN(H5376) - FIND(" ", H5376))</f>
        <v>Apparel</v>
      </c>
    </row>
    <row r="5377" customFormat="false" ht="14.25" hidden="false" customHeight="true" outlineLevel="0" collapsed="false">
      <c r="B5377" s="88" t="s">
        <v>13</v>
      </c>
      <c r="C5377" s="89" t="n">
        <v>1128299</v>
      </c>
      <c r="D5377" s="90" t="n">
        <v>44371</v>
      </c>
      <c r="E5377" s="88" t="s">
        <v>34</v>
      </c>
      <c r="F5377" s="88" t="s">
        <v>161</v>
      </c>
      <c r="G5377" s="88" t="s">
        <v>152</v>
      </c>
      <c r="H5377" s="91" t="s">
        <v>32</v>
      </c>
      <c r="I5377" s="92" t="n">
        <v>55</v>
      </c>
      <c r="J5377" s="93" t="n">
        <v>775</v>
      </c>
      <c r="K5377" s="94" t="n">
        <f aca="false">I5377 * J5377</f>
        <v>42625</v>
      </c>
      <c r="L5377" s="94" t="n">
        <f aca="false">K5377 *M5377</f>
        <v>14918.75</v>
      </c>
      <c r="M5377" s="95" t="n">
        <v>0.35</v>
      </c>
      <c r="N5377" s="88" t="s">
        <v>14</v>
      </c>
      <c r="O5377" s="91" t="s">
        <v>218</v>
      </c>
      <c r="P5377" s="0" t="str">
        <f aca="false">RIGHT(H5377,LEN(H5377) - FIND(" ", H5377))</f>
        <v>Street Footwear</v>
      </c>
    </row>
    <row r="5378" customFormat="false" ht="14.25" hidden="false" customHeight="true" outlineLevel="0" collapsed="false">
      <c r="B5378" s="88" t="s">
        <v>13</v>
      </c>
      <c r="C5378" s="89" t="n">
        <v>1128299</v>
      </c>
      <c r="D5378" s="90" t="n">
        <v>44371</v>
      </c>
      <c r="E5378" s="88" t="s">
        <v>34</v>
      </c>
      <c r="F5378" s="88" t="s">
        <v>161</v>
      </c>
      <c r="G5378" s="88" t="s">
        <v>152</v>
      </c>
      <c r="H5378" s="91" t="s">
        <v>24</v>
      </c>
      <c r="I5378" s="92" t="n">
        <v>65</v>
      </c>
      <c r="J5378" s="93" t="n">
        <v>650</v>
      </c>
      <c r="K5378" s="94" t="n">
        <f aca="false">I5378 * J5378</f>
        <v>42250</v>
      </c>
      <c r="L5378" s="94" t="n">
        <f aca="false">K5378 *M5378</f>
        <v>14787.5</v>
      </c>
      <c r="M5378" s="95" t="n">
        <v>0.35</v>
      </c>
      <c r="N5378" s="88" t="s">
        <v>14</v>
      </c>
      <c r="O5378" s="91" t="s">
        <v>218</v>
      </c>
      <c r="P5378" s="0" t="str">
        <f aca="false">RIGHT(H5378,LEN(H5378) - FIND(" ", H5378))</f>
        <v>Athletic Footwear</v>
      </c>
    </row>
    <row r="5379" customFormat="false" ht="14.25" hidden="false" customHeight="true" outlineLevel="0" collapsed="false">
      <c r="B5379" s="88" t="s">
        <v>13</v>
      </c>
      <c r="C5379" s="89" t="n">
        <v>1128299</v>
      </c>
      <c r="D5379" s="90" t="n">
        <v>44371</v>
      </c>
      <c r="E5379" s="88" t="s">
        <v>34</v>
      </c>
      <c r="F5379" s="88" t="s">
        <v>161</v>
      </c>
      <c r="G5379" s="88" t="s">
        <v>152</v>
      </c>
      <c r="H5379" s="91" t="s">
        <v>48</v>
      </c>
      <c r="I5379" s="92" t="n">
        <v>80</v>
      </c>
      <c r="J5379" s="93" t="n">
        <v>650</v>
      </c>
      <c r="K5379" s="94" t="n">
        <f aca="false">I5379 * J5379</f>
        <v>52000</v>
      </c>
      <c r="L5379" s="94" t="n">
        <f aca="false">K5379 *M5379</f>
        <v>18200</v>
      </c>
      <c r="M5379" s="95" t="n">
        <v>0.35</v>
      </c>
      <c r="N5379" s="88" t="s">
        <v>14</v>
      </c>
      <c r="O5379" s="91" t="s">
        <v>219</v>
      </c>
      <c r="P5379" s="0" t="str">
        <f aca="false">RIGHT(H5379,LEN(H5379) - FIND(" ", H5379))</f>
        <v>Street Footwear</v>
      </c>
    </row>
    <row r="5380" customFormat="false" ht="14.25" hidden="false" customHeight="true" outlineLevel="0" collapsed="false">
      <c r="B5380" s="88" t="s">
        <v>13</v>
      </c>
      <c r="C5380" s="89" t="n">
        <v>1128299</v>
      </c>
      <c r="D5380" s="90" t="n">
        <v>44371</v>
      </c>
      <c r="E5380" s="88" t="s">
        <v>34</v>
      </c>
      <c r="F5380" s="88" t="s">
        <v>161</v>
      </c>
      <c r="G5380" s="88" t="s">
        <v>152</v>
      </c>
      <c r="H5380" s="91" t="s">
        <v>44</v>
      </c>
      <c r="I5380" s="92" t="n">
        <v>80</v>
      </c>
      <c r="J5380" s="93" t="n">
        <v>525</v>
      </c>
      <c r="K5380" s="94" t="n">
        <f aca="false">I5380 * J5380</f>
        <v>42000</v>
      </c>
      <c r="L5380" s="94" t="n">
        <f aca="false">K5380 *M5380</f>
        <v>14700</v>
      </c>
      <c r="M5380" s="95" t="n">
        <v>0.35</v>
      </c>
      <c r="N5380" s="88" t="s">
        <v>14</v>
      </c>
      <c r="O5380" s="91" t="s">
        <v>219</v>
      </c>
      <c r="P5380" s="0" t="str">
        <f aca="false">RIGHT(H5380,LEN(H5380) - FIND(" ", H5380))</f>
        <v>Athletic Footwear</v>
      </c>
    </row>
    <row r="5381" customFormat="false" ht="14.25" hidden="false" customHeight="true" outlineLevel="0" collapsed="false">
      <c r="B5381" s="88" t="s">
        <v>13</v>
      </c>
      <c r="C5381" s="89" t="n">
        <v>1128299</v>
      </c>
      <c r="D5381" s="90" t="n">
        <v>44371</v>
      </c>
      <c r="E5381" s="88" t="s">
        <v>34</v>
      </c>
      <c r="F5381" s="88" t="s">
        <v>161</v>
      </c>
      <c r="G5381" s="88" t="s">
        <v>152</v>
      </c>
      <c r="H5381" s="91" t="s">
        <v>16</v>
      </c>
      <c r="I5381" s="92" t="n">
        <v>90</v>
      </c>
      <c r="J5381" s="93" t="n">
        <v>400</v>
      </c>
      <c r="K5381" s="94" t="n">
        <f aca="false">I5381 * J5381</f>
        <v>36000</v>
      </c>
      <c r="L5381" s="94" t="n">
        <f aca="false">K5381 *M5381</f>
        <v>14400</v>
      </c>
      <c r="M5381" s="95" t="n">
        <v>0.4</v>
      </c>
      <c r="N5381" s="88" t="s">
        <v>14</v>
      </c>
      <c r="O5381" s="91" t="s">
        <v>218</v>
      </c>
      <c r="P5381" s="0" t="str">
        <f aca="false">RIGHT(H5381,LEN(H5381) - FIND(" ", H5381))</f>
        <v>Apparel</v>
      </c>
    </row>
    <row r="5382" customFormat="false" ht="14.25" hidden="false" customHeight="true" outlineLevel="0" collapsed="false">
      <c r="B5382" s="88" t="s">
        <v>13</v>
      </c>
      <c r="C5382" s="89" t="n">
        <v>1128299</v>
      </c>
      <c r="D5382" s="90" t="n">
        <v>44371</v>
      </c>
      <c r="E5382" s="88" t="s">
        <v>34</v>
      </c>
      <c r="F5382" s="88" t="s">
        <v>161</v>
      </c>
      <c r="G5382" s="88" t="s">
        <v>152</v>
      </c>
      <c r="H5382" s="91" t="s">
        <v>38</v>
      </c>
      <c r="I5382" s="92" t="n">
        <v>105</v>
      </c>
      <c r="J5382" s="93" t="n">
        <v>700</v>
      </c>
      <c r="K5382" s="94" t="n">
        <f aca="false">I5382 * J5382</f>
        <v>73500</v>
      </c>
      <c r="L5382" s="94" t="n">
        <f aca="false">K5382 *M5382</f>
        <v>22050</v>
      </c>
      <c r="M5382" s="95" t="n">
        <v>0.3</v>
      </c>
      <c r="N5382" s="88" t="s">
        <v>14</v>
      </c>
      <c r="O5382" s="91" t="s">
        <v>219</v>
      </c>
      <c r="P5382" s="0" t="str">
        <f aca="false">RIGHT(H5382,LEN(H5382) - FIND(" ", H5382))</f>
        <v>Apparel</v>
      </c>
    </row>
    <row r="5383" customFormat="false" ht="14.25" hidden="false" customHeight="true" outlineLevel="0" collapsed="false">
      <c r="B5383" s="88" t="s">
        <v>43</v>
      </c>
      <c r="C5383" s="89" t="n">
        <v>1128299</v>
      </c>
      <c r="D5383" s="90" t="n">
        <v>44371</v>
      </c>
      <c r="E5383" s="88" t="s">
        <v>18</v>
      </c>
      <c r="F5383" s="88" t="s">
        <v>147</v>
      </c>
      <c r="G5383" s="88" t="s">
        <v>168</v>
      </c>
      <c r="H5383" s="91" t="s">
        <v>32</v>
      </c>
      <c r="I5383" s="92" t="n">
        <v>55</v>
      </c>
      <c r="J5383" s="93" t="n">
        <v>775</v>
      </c>
      <c r="K5383" s="94" t="n">
        <f aca="false">I5383 * J5383</f>
        <v>42625</v>
      </c>
      <c r="L5383" s="94" t="n">
        <f aca="false">K5383 *M5383</f>
        <v>14918.75</v>
      </c>
      <c r="M5383" s="95" t="n">
        <v>0.35</v>
      </c>
      <c r="N5383" s="88" t="s">
        <v>14</v>
      </c>
      <c r="O5383" s="91" t="s">
        <v>218</v>
      </c>
      <c r="P5383" s="0" t="str">
        <f aca="false">RIGHT(H5383,LEN(H5383) - FIND(" ", H5383))</f>
        <v>Street Footwear</v>
      </c>
    </row>
    <row r="5384" customFormat="false" ht="14.25" hidden="false" customHeight="true" outlineLevel="0" collapsed="false">
      <c r="B5384" s="88" t="s">
        <v>43</v>
      </c>
      <c r="C5384" s="89" t="n">
        <v>1128299</v>
      </c>
      <c r="D5384" s="90" t="n">
        <v>44371</v>
      </c>
      <c r="E5384" s="88" t="s">
        <v>18</v>
      </c>
      <c r="F5384" s="88" t="s">
        <v>147</v>
      </c>
      <c r="G5384" s="88" t="s">
        <v>168</v>
      </c>
      <c r="H5384" s="91" t="s">
        <v>24</v>
      </c>
      <c r="I5384" s="92" t="n">
        <v>65</v>
      </c>
      <c r="J5384" s="93" t="n">
        <v>650</v>
      </c>
      <c r="K5384" s="94" t="n">
        <f aca="false">I5384 * J5384</f>
        <v>42250</v>
      </c>
      <c r="L5384" s="94" t="n">
        <f aca="false">K5384 *M5384</f>
        <v>14787.5</v>
      </c>
      <c r="M5384" s="95" t="n">
        <v>0.35</v>
      </c>
      <c r="N5384" s="88" t="s">
        <v>14</v>
      </c>
      <c r="O5384" s="91" t="s">
        <v>218</v>
      </c>
      <c r="P5384" s="0" t="str">
        <f aca="false">RIGHT(H5384,LEN(H5384) - FIND(" ", H5384))</f>
        <v>Athletic Footwear</v>
      </c>
    </row>
    <row r="5385" customFormat="false" ht="14.25" hidden="false" customHeight="true" outlineLevel="0" collapsed="false">
      <c r="B5385" s="88" t="s">
        <v>43</v>
      </c>
      <c r="C5385" s="89" t="n">
        <v>1128299</v>
      </c>
      <c r="D5385" s="90" t="n">
        <v>44371</v>
      </c>
      <c r="E5385" s="88" t="s">
        <v>18</v>
      </c>
      <c r="F5385" s="88" t="s">
        <v>147</v>
      </c>
      <c r="G5385" s="88" t="s">
        <v>168</v>
      </c>
      <c r="H5385" s="91" t="s">
        <v>48</v>
      </c>
      <c r="I5385" s="92" t="n">
        <v>80</v>
      </c>
      <c r="J5385" s="93" t="n">
        <v>650</v>
      </c>
      <c r="K5385" s="94" t="n">
        <f aca="false">I5385 * J5385</f>
        <v>52000</v>
      </c>
      <c r="L5385" s="94" t="n">
        <f aca="false">K5385 *M5385</f>
        <v>18200</v>
      </c>
      <c r="M5385" s="95" t="n">
        <v>0.35</v>
      </c>
      <c r="N5385" s="88" t="s">
        <v>14</v>
      </c>
      <c r="O5385" s="91" t="s">
        <v>219</v>
      </c>
      <c r="P5385" s="0" t="str">
        <f aca="false">RIGHT(H5385,LEN(H5385) - FIND(" ", H5385))</f>
        <v>Street Footwear</v>
      </c>
    </row>
    <row r="5386" customFormat="false" ht="14.25" hidden="false" customHeight="true" outlineLevel="0" collapsed="false">
      <c r="B5386" s="88" t="s">
        <v>43</v>
      </c>
      <c r="C5386" s="89" t="n">
        <v>1128299</v>
      </c>
      <c r="D5386" s="90" t="n">
        <v>44371</v>
      </c>
      <c r="E5386" s="88" t="s">
        <v>18</v>
      </c>
      <c r="F5386" s="88" t="s">
        <v>147</v>
      </c>
      <c r="G5386" s="88" t="s">
        <v>168</v>
      </c>
      <c r="H5386" s="91" t="s">
        <v>44</v>
      </c>
      <c r="I5386" s="92" t="n">
        <v>80</v>
      </c>
      <c r="J5386" s="93" t="n">
        <v>525</v>
      </c>
      <c r="K5386" s="94" t="n">
        <f aca="false">I5386 * J5386</f>
        <v>42000</v>
      </c>
      <c r="L5386" s="94" t="n">
        <f aca="false">K5386 *M5386</f>
        <v>14700</v>
      </c>
      <c r="M5386" s="95" t="n">
        <v>0.35</v>
      </c>
      <c r="N5386" s="88" t="s">
        <v>14</v>
      </c>
      <c r="O5386" s="91" t="s">
        <v>219</v>
      </c>
      <c r="P5386" s="0" t="str">
        <f aca="false">RIGHT(H5386,LEN(H5386) - FIND(" ", H5386))</f>
        <v>Athletic Footwear</v>
      </c>
    </row>
    <row r="5387" customFormat="false" ht="14.25" hidden="false" customHeight="true" outlineLevel="0" collapsed="false">
      <c r="B5387" s="88" t="s">
        <v>43</v>
      </c>
      <c r="C5387" s="89" t="n">
        <v>1128299</v>
      </c>
      <c r="D5387" s="90" t="n">
        <v>44371</v>
      </c>
      <c r="E5387" s="88" t="s">
        <v>18</v>
      </c>
      <c r="F5387" s="88" t="s">
        <v>147</v>
      </c>
      <c r="G5387" s="88" t="s">
        <v>168</v>
      </c>
      <c r="H5387" s="91" t="s">
        <v>16</v>
      </c>
      <c r="I5387" s="92" t="n">
        <v>90</v>
      </c>
      <c r="J5387" s="93" t="n">
        <v>400</v>
      </c>
      <c r="K5387" s="94" t="n">
        <f aca="false">I5387 * J5387</f>
        <v>36000</v>
      </c>
      <c r="L5387" s="94" t="n">
        <f aca="false">K5387 *M5387</f>
        <v>14400</v>
      </c>
      <c r="M5387" s="95" t="n">
        <v>0.4</v>
      </c>
      <c r="N5387" s="88" t="s">
        <v>14</v>
      </c>
      <c r="O5387" s="91" t="s">
        <v>218</v>
      </c>
      <c r="P5387" s="0" t="str">
        <f aca="false">RIGHT(H5387,LEN(H5387) - FIND(" ", H5387))</f>
        <v>Apparel</v>
      </c>
    </row>
    <row r="5388" customFormat="false" ht="14.25" hidden="false" customHeight="true" outlineLevel="0" collapsed="false">
      <c r="B5388" s="88" t="s">
        <v>43</v>
      </c>
      <c r="C5388" s="89" t="n">
        <v>1128299</v>
      </c>
      <c r="D5388" s="90" t="n">
        <v>44371</v>
      </c>
      <c r="E5388" s="88" t="s">
        <v>18</v>
      </c>
      <c r="F5388" s="88" t="s">
        <v>147</v>
      </c>
      <c r="G5388" s="88" t="s">
        <v>168</v>
      </c>
      <c r="H5388" s="91" t="s">
        <v>38</v>
      </c>
      <c r="I5388" s="92" t="n">
        <v>105</v>
      </c>
      <c r="J5388" s="93" t="n">
        <v>700</v>
      </c>
      <c r="K5388" s="94" t="n">
        <f aca="false">I5388 * J5388</f>
        <v>73500</v>
      </c>
      <c r="L5388" s="94" t="n">
        <f aca="false">K5388 *M5388</f>
        <v>22050</v>
      </c>
      <c r="M5388" s="95" t="n">
        <v>0.3</v>
      </c>
      <c r="N5388" s="88" t="s">
        <v>14</v>
      </c>
      <c r="O5388" s="91" t="s">
        <v>219</v>
      </c>
      <c r="P5388" s="0" t="str">
        <f aca="false">RIGHT(H5388,LEN(H5388) - FIND(" ", H5388))</f>
        <v>Apparel</v>
      </c>
    </row>
    <row r="5389" customFormat="false" ht="14.25" hidden="false" customHeight="true" outlineLevel="0" collapsed="false">
      <c r="B5389" s="88" t="s">
        <v>13</v>
      </c>
      <c r="C5389" s="89" t="n">
        <v>1185732</v>
      </c>
      <c r="D5389" s="90" t="n">
        <v>44371</v>
      </c>
      <c r="E5389" s="88" t="s">
        <v>29</v>
      </c>
      <c r="F5389" s="88" t="s">
        <v>98</v>
      </c>
      <c r="G5389" s="88" t="s">
        <v>101</v>
      </c>
      <c r="H5389" s="91" t="s">
        <v>32</v>
      </c>
      <c r="I5389" s="92" t="n">
        <v>58</v>
      </c>
      <c r="J5389" s="93" t="n">
        <v>134</v>
      </c>
      <c r="K5389" s="94" t="n">
        <f aca="false">I5389 * J5389</f>
        <v>7772</v>
      </c>
      <c r="L5389" s="94" t="n">
        <f aca="false">K5389 *M5389</f>
        <v>4196.88</v>
      </c>
      <c r="M5389" s="95" t="n">
        <v>0.54</v>
      </c>
      <c r="N5389" s="88" t="s">
        <v>23</v>
      </c>
      <c r="O5389" s="91" t="s">
        <v>218</v>
      </c>
      <c r="P5389" s="0" t="str">
        <f aca="false">RIGHT(H5389,LEN(H5389) - FIND(" ", H5389))</f>
        <v>Street Footwear</v>
      </c>
    </row>
    <row r="5390" customFormat="false" ht="14.25" hidden="false" customHeight="true" outlineLevel="0" collapsed="false">
      <c r="B5390" s="88" t="s">
        <v>13</v>
      </c>
      <c r="C5390" s="89" t="n">
        <v>1185732</v>
      </c>
      <c r="D5390" s="90" t="n">
        <v>44371</v>
      </c>
      <c r="E5390" s="88" t="s">
        <v>29</v>
      </c>
      <c r="F5390" s="88" t="s">
        <v>128</v>
      </c>
      <c r="G5390" s="88" t="s">
        <v>144</v>
      </c>
      <c r="H5390" s="91" t="s">
        <v>16</v>
      </c>
      <c r="I5390" s="92" t="n">
        <v>42</v>
      </c>
      <c r="J5390" s="93" t="n">
        <v>42</v>
      </c>
      <c r="K5390" s="94" t="n">
        <f aca="false">I5390 * J5390</f>
        <v>1764</v>
      </c>
      <c r="L5390" s="94" t="n">
        <f aca="false">K5390 *M5390</f>
        <v>882</v>
      </c>
      <c r="M5390" s="95" t="n">
        <v>0.5</v>
      </c>
      <c r="N5390" s="88" t="s">
        <v>23</v>
      </c>
      <c r="O5390" s="91" t="s">
        <v>218</v>
      </c>
      <c r="P5390" s="0" t="str">
        <f aca="false">RIGHT(H5390,LEN(H5390) - FIND(" ", H5390))</f>
        <v>Apparel</v>
      </c>
    </row>
    <row r="5391" customFormat="false" ht="14.25" hidden="false" customHeight="true" outlineLevel="0" collapsed="false">
      <c r="B5391" s="88" t="s">
        <v>13</v>
      </c>
      <c r="C5391" s="89" t="n">
        <v>1128299</v>
      </c>
      <c r="D5391" s="90" t="n">
        <v>44371</v>
      </c>
      <c r="E5391" s="88" t="s">
        <v>34</v>
      </c>
      <c r="F5391" s="88" t="s">
        <v>161</v>
      </c>
      <c r="G5391" s="88" t="s">
        <v>152</v>
      </c>
      <c r="H5391" s="91" t="s">
        <v>32</v>
      </c>
      <c r="I5391" s="92" t="n">
        <v>53</v>
      </c>
      <c r="J5391" s="93" t="n">
        <v>233</v>
      </c>
      <c r="K5391" s="94" t="n">
        <f aca="false">I5391 * J5391</f>
        <v>12349</v>
      </c>
      <c r="L5391" s="94" t="n">
        <f aca="false">K5391 *M5391</f>
        <v>5804.03</v>
      </c>
      <c r="M5391" s="95" t="n">
        <v>0.47</v>
      </c>
      <c r="N5391" s="88" t="s">
        <v>23</v>
      </c>
      <c r="O5391" s="91" t="s">
        <v>218</v>
      </c>
      <c r="P5391" s="0" t="str">
        <f aca="false">RIGHT(H5391,LEN(H5391) - FIND(" ", H5391))</f>
        <v>Street Footwear</v>
      </c>
    </row>
    <row r="5392" customFormat="false" ht="14.25" hidden="false" customHeight="true" outlineLevel="0" collapsed="false">
      <c r="B5392" s="88" t="s">
        <v>13</v>
      </c>
      <c r="C5392" s="89" t="n">
        <v>1128299</v>
      </c>
      <c r="D5392" s="90" t="n">
        <v>44371</v>
      </c>
      <c r="E5392" s="88" t="s">
        <v>34</v>
      </c>
      <c r="F5392" s="88" t="s">
        <v>161</v>
      </c>
      <c r="G5392" s="88" t="s">
        <v>152</v>
      </c>
      <c r="H5392" s="91" t="s">
        <v>24</v>
      </c>
      <c r="I5392" s="92" t="n">
        <v>62</v>
      </c>
      <c r="J5392" s="93" t="n">
        <v>176</v>
      </c>
      <c r="K5392" s="94" t="n">
        <f aca="false">I5392 * J5392</f>
        <v>10912</v>
      </c>
      <c r="L5392" s="94" t="n">
        <f aca="false">K5392 *M5392</f>
        <v>5019.52</v>
      </c>
      <c r="M5392" s="95" t="n">
        <v>0.46</v>
      </c>
      <c r="N5392" s="88" t="s">
        <v>23</v>
      </c>
      <c r="O5392" s="91" t="s">
        <v>218</v>
      </c>
      <c r="P5392" s="0" t="str">
        <f aca="false">RIGHT(H5392,LEN(H5392) - FIND(" ", H5392))</f>
        <v>Athletic Footwear</v>
      </c>
    </row>
    <row r="5393" customFormat="false" ht="14.25" hidden="false" customHeight="true" outlineLevel="0" collapsed="false">
      <c r="B5393" s="88" t="s">
        <v>13</v>
      </c>
      <c r="C5393" s="89" t="n">
        <v>1128299</v>
      </c>
      <c r="D5393" s="90" t="n">
        <v>44371</v>
      </c>
      <c r="E5393" s="88" t="s">
        <v>34</v>
      </c>
      <c r="F5393" s="88" t="s">
        <v>161</v>
      </c>
      <c r="G5393" s="88" t="s">
        <v>152</v>
      </c>
      <c r="H5393" s="91" t="s">
        <v>48</v>
      </c>
      <c r="I5393" s="92" t="n">
        <v>73</v>
      </c>
      <c r="J5393" s="93" t="n">
        <v>195</v>
      </c>
      <c r="K5393" s="94" t="n">
        <f aca="false">I5393 * J5393</f>
        <v>14235</v>
      </c>
      <c r="L5393" s="94" t="n">
        <f aca="false">K5393 *M5393</f>
        <v>6832.8</v>
      </c>
      <c r="M5393" s="95" t="n">
        <v>0.48</v>
      </c>
      <c r="N5393" s="88" t="s">
        <v>23</v>
      </c>
      <c r="O5393" s="91" t="s">
        <v>219</v>
      </c>
      <c r="P5393" s="0" t="str">
        <f aca="false">RIGHT(H5393,LEN(H5393) - FIND(" ", H5393))</f>
        <v>Street Footwear</v>
      </c>
    </row>
    <row r="5394" customFormat="false" ht="14.25" hidden="false" customHeight="true" outlineLevel="0" collapsed="false">
      <c r="B5394" s="88" t="s">
        <v>13</v>
      </c>
      <c r="C5394" s="89" t="n">
        <v>1128299</v>
      </c>
      <c r="D5394" s="90" t="n">
        <v>44371</v>
      </c>
      <c r="E5394" s="88" t="s">
        <v>34</v>
      </c>
      <c r="F5394" s="88" t="s">
        <v>161</v>
      </c>
      <c r="G5394" s="88" t="s">
        <v>152</v>
      </c>
      <c r="H5394" s="91" t="s">
        <v>44</v>
      </c>
      <c r="I5394" s="92" t="n">
        <v>72</v>
      </c>
      <c r="J5394" s="93" t="n">
        <v>142</v>
      </c>
      <c r="K5394" s="94" t="n">
        <f aca="false">I5394 * J5394</f>
        <v>10224</v>
      </c>
      <c r="L5394" s="94" t="n">
        <f aca="false">K5394 *M5394</f>
        <v>5009.76</v>
      </c>
      <c r="M5394" s="95" t="n">
        <v>0.49</v>
      </c>
      <c r="N5394" s="88" t="s">
        <v>23</v>
      </c>
      <c r="O5394" s="91" t="s">
        <v>219</v>
      </c>
      <c r="P5394" s="0" t="str">
        <f aca="false">RIGHT(H5394,LEN(H5394) - FIND(" ", H5394))</f>
        <v>Athletic Footwear</v>
      </c>
    </row>
    <row r="5395" customFormat="false" ht="14.25" hidden="false" customHeight="true" outlineLevel="0" collapsed="false">
      <c r="B5395" s="88" t="s">
        <v>13</v>
      </c>
      <c r="C5395" s="89" t="n">
        <v>1128299</v>
      </c>
      <c r="D5395" s="90" t="n">
        <v>44371</v>
      </c>
      <c r="E5395" s="88" t="s">
        <v>34</v>
      </c>
      <c r="F5395" s="88" t="s">
        <v>161</v>
      </c>
      <c r="G5395" s="88" t="s">
        <v>152</v>
      </c>
      <c r="H5395" s="91" t="s">
        <v>16</v>
      </c>
      <c r="I5395" s="92" t="n">
        <v>81</v>
      </c>
      <c r="J5395" s="93" t="n">
        <v>104</v>
      </c>
      <c r="K5395" s="94" t="n">
        <f aca="false">I5395 * J5395</f>
        <v>8424</v>
      </c>
      <c r="L5395" s="94" t="n">
        <f aca="false">K5395 *M5395</f>
        <v>4296.24</v>
      </c>
      <c r="M5395" s="95" t="n">
        <v>0.51</v>
      </c>
      <c r="N5395" s="88" t="s">
        <v>23</v>
      </c>
      <c r="O5395" s="91" t="s">
        <v>218</v>
      </c>
      <c r="P5395" s="0" t="str">
        <f aca="false">RIGHT(H5395,LEN(H5395) - FIND(" ", H5395))</f>
        <v>Apparel</v>
      </c>
    </row>
    <row r="5396" customFormat="false" ht="14.25" hidden="false" customHeight="true" outlineLevel="0" collapsed="false">
      <c r="B5396" s="88" t="s">
        <v>13</v>
      </c>
      <c r="C5396" s="89" t="n">
        <v>1128299</v>
      </c>
      <c r="D5396" s="90" t="n">
        <v>44371</v>
      </c>
      <c r="E5396" s="88" t="s">
        <v>34</v>
      </c>
      <c r="F5396" s="88" t="s">
        <v>161</v>
      </c>
      <c r="G5396" s="88" t="s">
        <v>152</v>
      </c>
      <c r="H5396" s="91" t="s">
        <v>38</v>
      </c>
      <c r="I5396" s="92" t="n">
        <v>96</v>
      </c>
      <c r="J5396" s="93" t="n">
        <v>182</v>
      </c>
      <c r="K5396" s="94" t="n">
        <f aca="false">I5396 * J5396</f>
        <v>17472</v>
      </c>
      <c r="L5396" s="94" t="n">
        <f aca="false">K5396 *M5396</f>
        <v>6988.8</v>
      </c>
      <c r="M5396" s="95" t="n">
        <v>0.4</v>
      </c>
      <c r="N5396" s="88" t="s">
        <v>23</v>
      </c>
      <c r="O5396" s="91" t="s">
        <v>219</v>
      </c>
      <c r="P5396" s="0" t="str">
        <f aca="false">RIGHT(H5396,LEN(H5396) - FIND(" ", H5396))</f>
        <v>Apparel</v>
      </c>
    </row>
    <row r="5397" customFormat="false" ht="14.25" hidden="false" customHeight="true" outlineLevel="0" collapsed="false">
      <c r="B5397" s="88" t="s">
        <v>43</v>
      </c>
      <c r="C5397" s="89" t="n">
        <v>1128299</v>
      </c>
      <c r="D5397" s="90" t="n">
        <v>44371</v>
      </c>
      <c r="E5397" s="88" t="s">
        <v>18</v>
      </c>
      <c r="F5397" s="88" t="s">
        <v>147</v>
      </c>
      <c r="G5397" s="88" t="s">
        <v>168</v>
      </c>
      <c r="H5397" s="91" t="s">
        <v>32</v>
      </c>
      <c r="I5397" s="92" t="n">
        <v>51</v>
      </c>
      <c r="J5397" s="93" t="n">
        <v>225</v>
      </c>
      <c r="K5397" s="94" t="n">
        <f aca="false">I5397 * J5397</f>
        <v>11475</v>
      </c>
      <c r="L5397" s="94" t="n">
        <f aca="false">K5397 *M5397</f>
        <v>5622.75</v>
      </c>
      <c r="M5397" s="95" t="n">
        <v>0.49</v>
      </c>
      <c r="N5397" s="88" t="s">
        <v>23</v>
      </c>
      <c r="O5397" s="91" t="s">
        <v>218</v>
      </c>
      <c r="P5397" s="0" t="str">
        <f aca="false">RIGHT(H5397,LEN(H5397) - FIND(" ", H5397))</f>
        <v>Street Footwear</v>
      </c>
    </row>
    <row r="5398" customFormat="false" ht="14.25" hidden="false" customHeight="true" outlineLevel="0" collapsed="false">
      <c r="B5398" s="88" t="s">
        <v>43</v>
      </c>
      <c r="C5398" s="89" t="n">
        <v>1128299</v>
      </c>
      <c r="D5398" s="90" t="n">
        <v>44371</v>
      </c>
      <c r="E5398" s="88" t="s">
        <v>18</v>
      </c>
      <c r="F5398" s="88" t="s">
        <v>147</v>
      </c>
      <c r="G5398" s="88" t="s">
        <v>168</v>
      </c>
      <c r="H5398" s="91" t="s">
        <v>24</v>
      </c>
      <c r="I5398" s="92" t="n">
        <v>62</v>
      </c>
      <c r="J5398" s="93" t="n">
        <v>169</v>
      </c>
      <c r="K5398" s="94" t="n">
        <f aca="false">I5398 * J5398</f>
        <v>10478</v>
      </c>
      <c r="L5398" s="94" t="n">
        <f aca="false">K5398 *M5398</f>
        <v>5134.22</v>
      </c>
      <c r="M5398" s="95" t="n">
        <v>0.49</v>
      </c>
      <c r="N5398" s="88" t="s">
        <v>23</v>
      </c>
      <c r="O5398" s="91" t="s">
        <v>218</v>
      </c>
      <c r="P5398" s="0" t="str">
        <f aca="false">RIGHT(H5398,LEN(H5398) - FIND(" ", H5398))</f>
        <v>Athletic Footwear</v>
      </c>
    </row>
    <row r="5399" customFormat="false" ht="14.25" hidden="false" customHeight="true" outlineLevel="0" collapsed="false">
      <c r="B5399" s="88" t="s">
        <v>43</v>
      </c>
      <c r="C5399" s="89" t="n">
        <v>1128299</v>
      </c>
      <c r="D5399" s="90" t="n">
        <v>44371</v>
      </c>
      <c r="E5399" s="88" t="s">
        <v>18</v>
      </c>
      <c r="F5399" s="88" t="s">
        <v>147</v>
      </c>
      <c r="G5399" s="88" t="s">
        <v>168</v>
      </c>
      <c r="H5399" s="91" t="s">
        <v>48</v>
      </c>
      <c r="I5399" s="92" t="n">
        <v>78</v>
      </c>
      <c r="J5399" s="93" t="n">
        <v>189</v>
      </c>
      <c r="K5399" s="94" t="n">
        <f aca="false">I5399 * J5399</f>
        <v>14742</v>
      </c>
      <c r="L5399" s="94" t="n">
        <f aca="false">K5399 *M5399</f>
        <v>6781.32</v>
      </c>
      <c r="M5399" s="95" t="n">
        <v>0.46</v>
      </c>
      <c r="N5399" s="88" t="s">
        <v>23</v>
      </c>
      <c r="O5399" s="91" t="s">
        <v>219</v>
      </c>
      <c r="P5399" s="0" t="str">
        <f aca="false">RIGHT(H5399,LEN(H5399) - FIND(" ", H5399))</f>
        <v>Street Footwear</v>
      </c>
    </row>
    <row r="5400" customFormat="false" ht="14.25" hidden="false" customHeight="true" outlineLevel="0" collapsed="false">
      <c r="B5400" s="88" t="s">
        <v>43</v>
      </c>
      <c r="C5400" s="89" t="n">
        <v>1128299</v>
      </c>
      <c r="D5400" s="90" t="n">
        <v>44371</v>
      </c>
      <c r="E5400" s="88" t="s">
        <v>18</v>
      </c>
      <c r="F5400" s="88" t="s">
        <v>147</v>
      </c>
      <c r="G5400" s="88" t="s">
        <v>168</v>
      </c>
      <c r="H5400" s="91" t="s">
        <v>44</v>
      </c>
      <c r="I5400" s="92" t="n">
        <v>74</v>
      </c>
      <c r="J5400" s="93" t="n">
        <v>158</v>
      </c>
      <c r="K5400" s="94" t="n">
        <f aca="false">I5400 * J5400</f>
        <v>11692</v>
      </c>
      <c r="L5400" s="94" t="n">
        <f aca="false">K5400 *M5400</f>
        <v>5846</v>
      </c>
      <c r="M5400" s="95" t="n">
        <v>0.5</v>
      </c>
      <c r="N5400" s="88" t="s">
        <v>23</v>
      </c>
      <c r="O5400" s="91" t="s">
        <v>219</v>
      </c>
      <c r="P5400" s="0" t="str">
        <f aca="false">RIGHT(H5400,LEN(H5400) - FIND(" ", H5400))</f>
        <v>Athletic Footwear</v>
      </c>
    </row>
    <row r="5401" customFormat="false" ht="14.25" hidden="false" customHeight="true" outlineLevel="0" collapsed="false">
      <c r="B5401" s="88" t="s">
        <v>43</v>
      </c>
      <c r="C5401" s="89" t="n">
        <v>1128299</v>
      </c>
      <c r="D5401" s="90" t="n">
        <v>44371</v>
      </c>
      <c r="E5401" s="88" t="s">
        <v>18</v>
      </c>
      <c r="F5401" s="88" t="s">
        <v>147</v>
      </c>
      <c r="G5401" s="88" t="s">
        <v>168</v>
      </c>
      <c r="H5401" s="91" t="s">
        <v>16</v>
      </c>
      <c r="I5401" s="92" t="n">
        <v>86</v>
      </c>
      <c r="J5401" s="93" t="n">
        <v>108</v>
      </c>
      <c r="K5401" s="94" t="n">
        <f aca="false">I5401 * J5401</f>
        <v>9288</v>
      </c>
      <c r="L5401" s="94" t="n">
        <f aca="false">K5401 *M5401</f>
        <v>4922.64</v>
      </c>
      <c r="M5401" s="95" t="n">
        <v>0.53</v>
      </c>
      <c r="N5401" s="88" t="s">
        <v>23</v>
      </c>
      <c r="O5401" s="91" t="s">
        <v>218</v>
      </c>
      <c r="P5401" s="0" t="str">
        <f aca="false">RIGHT(H5401,LEN(H5401) - FIND(" ", H5401))</f>
        <v>Apparel</v>
      </c>
    </row>
    <row r="5402" customFormat="false" ht="14.25" hidden="false" customHeight="true" outlineLevel="0" collapsed="false">
      <c r="B5402" s="88" t="s">
        <v>43</v>
      </c>
      <c r="C5402" s="89" t="n">
        <v>1128299</v>
      </c>
      <c r="D5402" s="90" t="n">
        <v>44371</v>
      </c>
      <c r="E5402" s="88" t="s">
        <v>18</v>
      </c>
      <c r="F5402" s="88" t="s">
        <v>147</v>
      </c>
      <c r="G5402" s="88" t="s">
        <v>168</v>
      </c>
      <c r="H5402" s="91" t="s">
        <v>38</v>
      </c>
      <c r="I5402" s="92" t="n">
        <v>95</v>
      </c>
      <c r="J5402" s="93" t="n">
        <v>189</v>
      </c>
      <c r="K5402" s="94" t="n">
        <f aca="false">I5402 * J5402</f>
        <v>17955</v>
      </c>
      <c r="L5402" s="94" t="n">
        <f aca="false">K5402 *M5402</f>
        <v>8079.75</v>
      </c>
      <c r="M5402" s="95" t="n">
        <v>0.45</v>
      </c>
      <c r="N5402" s="88" t="s">
        <v>23</v>
      </c>
      <c r="O5402" s="91" t="s">
        <v>219</v>
      </c>
      <c r="P5402" s="0" t="str">
        <f aca="false">RIGHT(H5402,LEN(H5402) - FIND(" ", H5402))</f>
        <v>Apparel</v>
      </c>
    </row>
    <row r="5403" customFormat="false" ht="14.25" hidden="false" customHeight="true" outlineLevel="0" collapsed="false">
      <c r="B5403" s="88" t="s">
        <v>13</v>
      </c>
      <c r="C5403" s="89" t="n">
        <v>1128299</v>
      </c>
      <c r="D5403" s="90" t="n">
        <v>44371</v>
      </c>
      <c r="E5403" s="88" t="s">
        <v>34</v>
      </c>
      <c r="F5403" s="88" t="s">
        <v>161</v>
      </c>
      <c r="G5403" s="88" t="s">
        <v>152</v>
      </c>
      <c r="H5403" s="91" t="s">
        <v>32</v>
      </c>
      <c r="I5403" s="92" t="n">
        <v>37</v>
      </c>
      <c r="J5403" s="93" t="n">
        <v>233</v>
      </c>
      <c r="K5403" s="94" t="n">
        <f aca="false">I5403 * J5403</f>
        <v>8621</v>
      </c>
      <c r="L5403" s="94" t="n">
        <f aca="false">K5403 *M5403</f>
        <v>3189.77</v>
      </c>
      <c r="M5403" s="95" t="n">
        <v>0.37</v>
      </c>
      <c r="N5403" s="88" t="s">
        <v>31</v>
      </c>
      <c r="O5403" s="91" t="s">
        <v>218</v>
      </c>
      <c r="P5403" s="0" t="str">
        <f aca="false">RIGHT(H5403,LEN(H5403) - FIND(" ", H5403))</f>
        <v>Street Footwear</v>
      </c>
    </row>
    <row r="5404" customFormat="false" ht="14.25" hidden="false" customHeight="true" outlineLevel="0" collapsed="false">
      <c r="B5404" s="88" t="s">
        <v>13</v>
      </c>
      <c r="C5404" s="89" t="n">
        <v>1128299</v>
      </c>
      <c r="D5404" s="90" t="n">
        <v>44371</v>
      </c>
      <c r="E5404" s="88" t="s">
        <v>34</v>
      </c>
      <c r="F5404" s="88" t="s">
        <v>161</v>
      </c>
      <c r="G5404" s="88" t="s">
        <v>152</v>
      </c>
      <c r="H5404" s="91" t="s">
        <v>24</v>
      </c>
      <c r="I5404" s="92" t="n">
        <v>45</v>
      </c>
      <c r="J5404" s="93" t="n">
        <v>221</v>
      </c>
      <c r="K5404" s="94" t="n">
        <f aca="false">I5404 * J5404</f>
        <v>9945</v>
      </c>
      <c r="L5404" s="94" t="n">
        <f aca="false">K5404 *M5404</f>
        <v>4077.45</v>
      </c>
      <c r="M5404" s="95" t="n">
        <v>0.41</v>
      </c>
      <c r="N5404" s="88" t="s">
        <v>31</v>
      </c>
      <c r="O5404" s="91" t="s">
        <v>218</v>
      </c>
      <c r="P5404" s="0" t="str">
        <f aca="false">RIGHT(H5404,LEN(H5404) - FIND(" ", H5404))</f>
        <v>Athletic Footwear</v>
      </c>
    </row>
    <row r="5405" customFormat="false" ht="14.25" hidden="false" customHeight="true" outlineLevel="0" collapsed="false">
      <c r="B5405" s="88" t="s">
        <v>13</v>
      </c>
      <c r="C5405" s="89" t="n">
        <v>1128299</v>
      </c>
      <c r="D5405" s="90" t="n">
        <v>44371</v>
      </c>
      <c r="E5405" s="88" t="s">
        <v>34</v>
      </c>
      <c r="F5405" s="88" t="s">
        <v>161</v>
      </c>
      <c r="G5405" s="88" t="s">
        <v>152</v>
      </c>
      <c r="H5405" s="91" t="s">
        <v>48</v>
      </c>
      <c r="I5405" s="92" t="n">
        <v>58</v>
      </c>
      <c r="J5405" s="93" t="n">
        <v>208</v>
      </c>
      <c r="K5405" s="94" t="n">
        <f aca="false">I5405 * J5405</f>
        <v>12064</v>
      </c>
      <c r="L5405" s="94" t="n">
        <f aca="false">K5405 *M5405</f>
        <v>4463.68</v>
      </c>
      <c r="M5405" s="95" t="n">
        <v>0.37</v>
      </c>
      <c r="N5405" s="88" t="s">
        <v>31</v>
      </c>
      <c r="O5405" s="91" t="s">
        <v>219</v>
      </c>
      <c r="P5405" s="0" t="str">
        <f aca="false">RIGHT(H5405,LEN(H5405) - FIND(" ", H5405))</f>
        <v>Street Footwear</v>
      </c>
    </row>
    <row r="5406" customFormat="false" ht="14.25" hidden="false" customHeight="true" outlineLevel="0" collapsed="false">
      <c r="B5406" s="88" t="s">
        <v>13</v>
      </c>
      <c r="C5406" s="89" t="n">
        <v>1128299</v>
      </c>
      <c r="D5406" s="90" t="n">
        <v>44371</v>
      </c>
      <c r="E5406" s="88" t="s">
        <v>34</v>
      </c>
      <c r="F5406" s="88" t="s">
        <v>161</v>
      </c>
      <c r="G5406" s="88" t="s">
        <v>152</v>
      </c>
      <c r="H5406" s="91" t="s">
        <v>44</v>
      </c>
      <c r="I5406" s="92" t="n">
        <v>61</v>
      </c>
      <c r="J5406" s="93" t="n">
        <v>184</v>
      </c>
      <c r="K5406" s="94" t="n">
        <f aca="false">I5406 * J5406</f>
        <v>11224</v>
      </c>
      <c r="L5406" s="94" t="n">
        <f aca="false">K5406 *M5406</f>
        <v>4601.84</v>
      </c>
      <c r="M5406" s="95" t="n">
        <v>0.41</v>
      </c>
      <c r="N5406" s="88" t="s">
        <v>31</v>
      </c>
      <c r="O5406" s="91" t="s">
        <v>219</v>
      </c>
      <c r="P5406" s="0" t="str">
        <f aca="false">RIGHT(H5406,LEN(H5406) - FIND(" ", H5406))</f>
        <v>Athletic Footwear</v>
      </c>
    </row>
    <row r="5407" customFormat="false" ht="14.25" hidden="false" customHeight="true" outlineLevel="0" collapsed="false">
      <c r="B5407" s="88" t="s">
        <v>13</v>
      </c>
      <c r="C5407" s="89" t="n">
        <v>1128299</v>
      </c>
      <c r="D5407" s="90" t="n">
        <v>44371</v>
      </c>
      <c r="E5407" s="88" t="s">
        <v>34</v>
      </c>
      <c r="F5407" s="88" t="s">
        <v>161</v>
      </c>
      <c r="G5407" s="88" t="s">
        <v>152</v>
      </c>
      <c r="H5407" s="91" t="s">
        <v>16</v>
      </c>
      <c r="I5407" s="92" t="n">
        <v>68</v>
      </c>
      <c r="J5407" s="93" t="n">
        <v>128</v>
      </c>
      <c r="K5407" s="94" t="n">
        <f aca="false">I5407 * J5407</f>
        <v>8704</v>
      </c>
      <c r="L5407" s="94" t="n">
        <f aca="false">K5407 *M5407</f>
        <v>4003.84</v>
      </c>
      <c r="M5407" s="95" t="n">
        <v>0.46</v>
      </c>
      <c r="N5407" s="88" t="s">
        <v>31</v>
      </c>
      <c r="O5407" s="91" t="s">
        <v>218</v>
      </c>
      <c r="P5407" s="0" t="str">
        <f aca="false">RIGHT(H5407,LEN(H5407) - FIND(" ", H5407))</f>
        <v>Apparel</v>
      </c>
    </row>
    <row r="5408" customFormat="false" ht="14.25" hidden="false" customHeight="true" outlineLevel="0" collapsed="false">
      <c r="B5408" s="88" t="s">
        <v>13</v>
      </c>
      <c r="C5408" s="89" t="n">
        <v>1128299</v>
      </c>
      <c r="D5408" s="90" t="n">
        <v>44371</v>
      </c>
      <c r="E5408" s="88" t="s">
        <v>34</v>
      </c>
      <c r="F5408" s="88" t="s">
        <v>161</v>
      </c>
      <c r="G5408" s="88" t="s">
        <v>152</v>
      </c>
      <c r="H5408" s="91" t="s">
        <v>38</v>
      </c>
      <c r="I5408" s="92" t="n">
        <v>82</v>
      </c>
      <c r="J5408" s="93" t="n">
        <v>231</v>
      </c>
      <c r="K5408" s="94" t="n">
        <f aca="false">I5408 * J5408</f>
        <v>18942</v>
      </c>
      <c r="L5408" s="94" t="n">
        <f aca="false">K5408 *M5408</f>
        <v>7008.54</v>
      </c>
      <c r="M5408" s="95" t="n">
        <v>0.37</v>
      </c>
      <c r="N5408" s="88" t="s">
        <v>31</v>
      </c>
      <c r="O5408" s="91" t="s">
        <v>219</v>
      </c>
      <c r="P5408" s="0" t="str">
        <f aca="false">RIGHT(H5408,LEN(H5408) - FIND(" ", H5408))</f>
        <v>Apparel</v>
      </c>
    </row>
    <row r="5409" customFormat="false" ht="14.25" hidden="false" customHeight="true" outlineLevel="0" collapsed="false">
      <c r="B5409" s="88" t="s">
        <v>43</v>
      </c>
      <c r="C5409" s="89" t="n">
        <v>1128299</v>
      </c>
      <c r="D5409" s="90" t="n">
        <v>44371</v>
      </c>
      <c r="E5409" s="88" t="s">
        <v>18</v>
      </c>
      <c r="F5409" s="88" t="s">
        <v>147</v>
      </c>
      <c r="G5409" s="88" t="s">
        <v>168</v>
      </c>
      <c r="H5409" s="91" t="s">
        <v>32</v>
      </c>
      <c r="I5409" s="92" t="n">
        <v>43</v>
      </c>
      <c r="J5409" s="93" t="n">
        <v>240</v>
      </c>
      <c r="K5409" s="94" t="n">
        <f aca="false">I5409 * J5409</f>
        <v>10320</v>
      </c>
      <c r="L5409" s="94" t="n">
        <f aca="false">K5409 *M5409</f>
        <v>3921.6</v>
      </c>
      <c r="M5409" s="95" t="n">
        <v>0.38</v>
      </c>
      <c r="N5409" s="88" t="s">
        <v>31</v>
      </c>
      <c r="O5409" s="91" t="s">
        <v>218</v>
      </c>
      <c r="P5409" s="0" t="str">
        <f aca="false">RIGHT(H5409,LEN(H5409) - FIND(" ", H5409))</f>
        <v>Street Footwear</v>
      </c>
    </row>
    <row r="5410" customFormat="false" ht="14.25" hidden="false" customHeight="true" outlineLevel="0" collapsed="false">
      <c r="B5410" s="88" t="s">
        <v>43</v>
      </c>
      <c r="C5410" s="89" t="n">
        <v>1128299</v>
      </c>
      <c r="D5410" s="90" t="n">
        <v>44371</v>
      </c>
      <c r="E5410" s="88" t="s">
        <v>18</v>
      </c>
      <c r="F5410" s="88" t="s">
        <v>147</v>
      </c>
      <c r="G5410" s="88" t="s">
        <v>168</v>
      </c>
      <c r="H5410" s="91" t="s">
        <v>24</v>
      </c>
      <c r="I5410" s="92" t="n">
        <v>47</v>
      </c>
      <c r="J5410" s="93" t="n">
        <v>202</v>
      </c>
      <c r="K5410" s="94" t="n">
        <f aca="false">I5410 * J5410</f>
        <v>9494</v>
      </c>
      <c r="L5410" s="94" t="n">
        <f aca="false">K5410 *M5410</f>
        <v>3892.54</v>
      </c>
      <c r="M5410" s="95" t="n">
        <v>0.41</v>
      </c>
      <c r="N5410" s="88" t="s">
        <v>31</v>
      </c>
      <c r="O5410" s="91" t="s">
        <v>218</v>
      </c>
      <c r="P5410" s="0" t="str">
        <f aca="false">RIGHT(H5410,LEN(H5410) - FIND(" ", H5410))</f>
        <v>Athletic Footwear</v>
      </c>
    </row>
    <row r="5411" customFormat="false" ht="14.25" hidden="false" customHeight="true" outlineLevel="0" collapsed="false">
      <c r="B5411" s="88" t="s">
        <v>43</v>
      </c>
      <c r="C5411" s="89" t="n">
        <v>1128299</v>
      </c>
      <c r="D5411" s="90" t="n">
        <v>44371</v>
      </c>
      <c r="E5411" s="88" t="s">
        <v>18</v>
      </c>
      <c r="F5411" s="88" t="s">
        <v>147</v>
      </c>
      <c r="G5411" s="88" t="s">
        <v>168</v>
      </c>
      <c r="H5411" s="91" t="s">
        <v>48</v>
      </c>
      <c r="I5411" s="92" t="n">
        <v>53</v>
      </c>
      <c r="J5411" s="93" t="n">
        <v>208</v>
      </c>
      <c r="K5411" s="94" t="n">
        <f aca="false">I5411 * J5411</f>
        <v>11024</v>
      </c>
      <c r="L5411" s="94" t="n">
        <f aca="false">K5411 *M5411</f>
        <v>4299.36</v>
      </c>
      <c r="M5411" s="95" t="n">
        <v>0.39</v>
      </c>
      <c r="N5411" s="88" t="s">
        <v>31</v>
      </c>
      <c r="O5411" s="91" t="s">
        <v>219</v>
      </c>
      <c r="P5411" s="0" t="str">
        <f aca="false">RIGHT(H5411,LEN(H5411) - FIND(" ", H5411))</f>
        <v>Street Footwear</v>
      </c>
    </row>
    <row r="5412" customFormat="false" ht="14.25" hidden="false" customHeight="true" outlineLevel="0" collapsed="false">
      <c r="B5412" s="88" t="s">
        <v>43</v>
      </c>
      <c r="C5412" s="89" t="n">
        <v>1128299</v>
      </c>
      <c r="D5412" s="90" t="n">
        <v>44371</v>
      </c>
      <c r="E5412" s="88" t="s">
        <v>18</v>
      </c>
      <c r="F5412" s="88" t="s">
        <v>147</v>
      </c>
      <c r="G5412" s="88" t="s">
        <v>168</v>
      </c>
      <c r="H5412" s="91" t="s">
        <v>44</v>
      </c>
      <c r="I5412" s="92" t="n">
        <v>62</v>
      </c>
      <c r="J5412" s="93" t="n">
        <v>179</v>
      </c>
      <c r="K5412" s="94" t="n">
        <f aca="false">I5412 * J5412</f>
        <v>11098</v>
      </c>
      <c r="L5412" s="94" t="n">
        <f aca="false">K5412 *M5412</f>
        <v>4550.18</v>
      </c>
      <c r="M5412" s="95" t="n">
        <v>0.41</v>
      </c>
      <c r="N5412" s="88" t="s">
        <v>31</v>
      </c>
      <c r="O5412" s="91" t="s">
        <v>219</v>
      </c>
      <c r="P5412" s="0" t="str">
        <f aca="false">RIGHT(H5412,LEN(H5412) - FIND(" ", H5412))</f>
        <v>Athletic Footwear</v>
      </c>
    </row>
    <row r="5413" customFormat="false" ht="14.25" hidden="false" customHeight="true" outlineLevel="0" collapsed="false">
      <c r="B5413" s="88" t="s">
        <v>43</v>
      </c>
      <c r="C5413" s="89" t="n">
        <v>1128299</v>
      </c>
      <c r="D5413" s="90" t="n">
        <v>44371</v>
      </c>
      <c r="E5413" s="88" t="s">
        <v>18</v>
      </c>
      <c r="F5413" s="88" t="s">
        <v>147</v>
      </c>
      <c r="G5413" s="88" t="s">
        <v>168</v>
      </c>
      <c r="H5413" s="91" t="s">
        <v>16</v>
      </c>
      <c r="I5413" s="92" t="n">
        <v>67</v>
      </c>
      <c r="J5413" s="93" t="n">
        <v>140</v>
      </c>
      <c r="K5413" s="94" t="n">
        <f aca="false">I5413 * J5413</f>
        <v>9380</v>
      </c>
      <c r="L5413" s="94" t="n">
        <f aca="false">K5413 *M5413</f>
        <v>4314.8</v>
      </c>
      <c r="M5413" s="95" t="n">
        <v>0.46</v>
      </c>
      <c r="N5413" s="88" t="s">
        <v>31</v>
      </c>
      <c r="O5413" s="91" t="s">
        <v>218</v>
      </c>
      <c r="P5413" s="0" t="str">
        <f aca="false">RIGHT(H5413,LEN(H5413) - FIND(" ", H5413))</f>
        <v>Apparel</v>
      </c>
    </row>
    <row r="5414" customFormat="false" ht="14.25" hidden="false" customHeight="true" outlineLevel="0" collapsed="false">
      <c r="B5414" s="88" t="s">
        <v>43</v>
      </c>
      <c r="C5414" s="89" t="n">
        <v>1128299</v>
      </c>
      <c r="D5414" s="90" t="n">
        <v>44371</v>
      </c>
      <c r="E5414" s="88" t="s">
        <v>18</v>
      </c>
      <c r="F5414" s="88" t="s">
        <v>147</v>
      </c>
      <c r="G5414" s="88" t="s">
        <v>168</v>
      </c>
      <c r="H5414" s="91" t="s">
        <v>38</v>
      </c>
      <c r="I5414" s="92" t="n">
        <v>74</v>
      </c>
      <c r="J5414" s="93" t="n">
        <v>231</v>
      </c>
      <c r="K5414" s="94" t="n">
        <f aca="false">I5414 * J5414</f>
        <v>17094</v>
      </c>
      <c r="L5414" s="94" t="n">
        <f aca="false">K5414 *M5414</f>
        <v>5641.02</v>
      </c>
      <c r="M5414" s="95" t="n">
        <v>0.33</v>
      </c>
      <c r="N5414" s="88" t="s">
        <v>31</v>
      </c>
      <c r="O5414" s="91" t="s">
        <v>219</v>
      </c>
      <c r="P5414" s="0" t="str">
        <f aca="false">RIGHT(H5414,LEN(H5414) - FIND(" ", H5414))</f>
        <v>Apparel</v>
      </c>
    </row>
    <row r="5415" customFormat="false" ht="14.25" hidden="false" customHeight="true" outlineLevel="0" collapsed="false">
      <c r="B5415" s="88" t="s">
        <v>13</v>
      </c>
      <c r="C5415" s="89" t="n">
        <v>1185732</v>
      </c>
      <c r="D5415" s="90" t="n">
        <v>44372</v>
      </c>
      <c r="E5415" s="88" t="s">
        <v>29</v>
      </c>
      <c r="F5415" s="88" t="s">
        <v>98</v>
      </c>
      <c r="G5415" s="88" t="s">
        <v>101</v>
      </c>
      <c r="H5415" s="91" t="s">
        <v>24</v>
      </c>
      <c r="I5415" s="92" t="n">
        <v>55</v>
      </c>
      <c r="J5415" s="93" t="n">
        <v>200</v>
      </c>
      <c r="K5415" s="94" t="n">
        <f aca="false">I5415 * J5415</f>
        <v>11000</v>
      </c>
      <c r="L5415" s="94" t="n">
        <f aca="false">K5415 *M5415</f>
        <v>3850</v>
      </c>
      <c r="M5415" s="95" t="n">
        <v>0.35</v>
      </c>
      <c r="N5415" s="88" t="s">
        <v>31</v>
      </c>
      <c r="O5415" s="91" t="s">
        <v>218</v>
      </c>
      <c r="P5415" s="0" t="str">
        <f aca="false">RIGHT(H5415,LEN(H5415) - FIND(" ", H5415))</f>
        <v>Athletic Footwear</v>
      </c>
    </row>
    <row r="5416" customFormat="false" ht="14.25" hidden="false" customHeight="true" outlineLevel="0" collapsed="false">
      <c r="B5416" s="88" t="s">
        <v>13</v>
      </c>
      <c r="C5416" s="89" t="n">
        <v>1185732</v>
      </c>
      <c r="D5416" s="90" t="n">
        <v>44372</v>
      </c>
      <c r="E5416" s="88" t="s">
        <v>29</v>
      </c>
      <c r="F5416" s="88" t="s">
        <v>128</v>
      </c>
      <c r="G5416" s="88" t="s">
        <v>144</v>
      </c>
      <c r="H5416" s="91" t="s">
        <v>38</v>
      </c>
      <c r="I5416" s="92" t="n">
        <v>50</v>
      </c>
      <c r="J5416" s="93" t="n">
        <v>325</v>
      </c>
      <c r="K5416" s="94" t="n">
        <f aca="false">I5416 * J5416</f>
        <v>16250</v>
      </c>
      <c r="L5416" s="94" t="n">
        <f aca="false">K5416 *M5416</f>
        <v>8125</v>
      </c>
      <c r="M5416" s="95" t="n">
        <v>0.5</v>
      </c>
      <c r="N5416" s="88" t="s">
        <v>31</v>
      </c>
      <c r="O5416" s="91" t="s">
        <v>219</v>
      </c>
      <c r="P5416" s="0" t="str">
        <f aca="false">RIGHT(H5416,LEN(H5416) - FIND(" ", H5416))</f>
        <v>Apparel</v>
      </c>
    </row>
    <row r="5417" customFormat="false" ht="14.25" hidden="false" customHeight="true" outlineLevel="0" collapsed="false">
      <c r="B5417" s="88" t="s">
        <v>13</v>
      </c>
      <c r="C5417" s="89" t="n">
        <v>1185732</v>
      </c>
      <c r="D5417" s="90" t="n">
        <v>44372</v>
      </c>
      <c r="E5417" s="88" t="s">
        <v>29</v>
      </c>
      <c r="F5417" s="88" t="s">
        <v>98</v>
      </c>
      <c r="G5417" s="88" t="s">
        <v>101</v>
      </c>
      <c r="H5417" s="91" t="s">
        <v>24</v>
      </c>
      <c r="I5417" s="92" t="n">
        <v>53</v>
      </c>
      <c r="J5417" s="93" t="n">
        <v>54</v>
      </c>
      <c r="K5417" s="94" t="n">
        <f aca="false">I5417 * J5417</f>
        <v>2862</v>
      </c>
      <c r="L5417" s="94" t="n">
        <f aca="false">K5417 *M5417</f>
        <v>1287.9</v>
      </c>
      <c r="M5417" s="95" t="n">
        <v>0.45</v>
      </c>
      <c r="N5417" s="88" t="s">
        <v>23</v>
      </c>
      <c r="O5417" s="91" t="s">
        <v>218</v>
      </c>
      <c r="P5417" s="0" t="str">
        <f aca="false">RIGHT(H5417,LEN(H5417) - FIND(" ", H5417))</f>
        <v>Athletic Footwear</v>
      </c>
    </row>
    <row r="5418" customFormat="false" ht="14.25" hidden="false" customHeight="true" outlineLevel="0" collapsed="false">
      <c r="B5418" s="88" t="s">
        <v>13</v>
      </c>
      <c r="C5418" s="89" t="n">
        <v>1185732</v>
      </c>
      <c r="D5418" s="90" t="n">
        <v>44372</v>
      </c>
      <c r="E5418" s="88" t="s">
        <v>29</v>
      </c>
      <c r="F5418" s="88" t="s">
        <v>128</v>
      </c>
      <c r="G5418" s="88" t="s">
        <v>144</v>
      </c>
      <c r="H5418" s="91" t="s">
        <v>38</v>
      </c>
      <c r="I5418" s="92" t="n">
        <v>49</v>
      </c>
      <c r="J5418" s="93" t="n">
        <v>85</v>
      </c>
      <c r="K5418" s="94" t="n">
        <f aca="false">I5418 * J5418</f>
        <v>4165</v>
      </c>
      <c r="L5418" s="94" t="n">
        <f aca="false">K5418 *M5418</f>
        <v>2582.3</v>
      </c>
      <c r="M5418" s="95" t="n">
        <v>0.62</v>
      </c>
      <c r="N5418" s="88" t="s">
        <v>23</v>
      </c>
      <c r="O5418" s="91" t="s">
        <v>219</v>
      </c>
      <c r="P5418" s="0" t="str">
        <f aca="false">RIGHT(H5418,LEN(H5418) - FIND(" ", H5418))</f>
        <v>Apparel</v>
      </c>
    </row>
    <row r="5419" customFormat="false" ht="14.25" hidden="false" customHeight="true" outlineLevel="0" collapsed="false">
      <c r="B5419" s="88" t="s">
        <v>13</v>
      </c>
      <c r="C5419" s="89" t="n">
        <v>1185732</v>
      </c>
      <c r="D5419" s="90" t="n">
        <v>44373</v>
      </c>
      <c r="E5419" s="88" t="s">
        <v>29</v>
      </c>
      <c r="F5419" s="88" t="s">
        <v>98</v>
      </c>
      <c r="G5419" s="88" t="s">
        <v>101</v>
      </c>
      <c r="H5419" s="91" t="s">
        <v>48</v>
      </c>
      <c r="I5419" s="92" t="n">
        <v>50</v>
      </c>
      <c r="J5419" s="93" t="n">
        <v>175</v>
      </c>
      <c r="K5419" s="94" t="n">
        <f aca="false">I5419 * J5419</f>
        <v>8750</v>
      </c>
      <c r="L5419" s="94" t="n">
        <f aca="false">K5419 *M5419</f>
        <v>3062.5</v>
      </c>
      <c r="M5419" s="95" t="n">
        <v>0.35</v>
      </c>
      <c r="N5419" s="88" t="s">
        <v>31</v>
      </c>
      <c r="O5419" s="91" t="s">
        <v>219</v>
      </c>
      <c r="P5419" s="0" t="str">
        <f aca="false">RIGHT(H5419,LEN(H5419) - FIND(" ", H5419))</f>
        <v>Street Footwear</v>
      </c>
    </row>
    <row r="5420" customFormat="false" ht="14.25" hidden="false" customHeight="true" outlineLevel="0" collapsed="false">
      <c r="B5420" s="88" t="s">
        <v>13</v>
      </c>
      <c r="C5420" s="89" t="n">
        <v>1185732</v>
      </c>
      <c r="D5420" s="90" t="n">
        <v>44373</v>
      </c>
      <c r="E5420" s="88" t="s">
        <v>29</v>
      </c>
      <c r="F5420" s="88" t="s">
        <v>128</v>
      </c>
      <c r="G5420" s="88" t="s">
        <v>144</v>
      </c>
      <c r="H5420" s="91" t="s">
        <v>32</v>
      </c>
      <c r="I5420" s="92" t="n">
        <v>45</v>
      </c>
      <c r="J5420" s="93" t="n">
        <v>550</v>
      </c>
      <c r="K5420" s="94" t="n">
        <f aca="false">I5420 * J5420</f>
        <v>24750</v>
      </c>
      <c r="L5420" s="94" t="n">
        <f aca="false">K5420 *M5420</f>
        <v>9900</v>
      </c>
      <c r="M5420" s="95" t="n">
        <v>0.4</v>
      </c>
      <c r="N5420" s="88" t="s">
        <v>31</v>
      </c>
      <c r="O5420" s="91" t="s">
        <v>218</v>
      </c>
      <c r="P5420" s="0" t="str">
        <f aca="false">RIGHT(H5420,LEN(H5420) - FIND(" ", H5420))</f>
        <v>Street Footwear</v>
      </c>
    </row>
    <row r="5421" customFormat="false" ht="14.25" hidden="false" customHeight="true" outlineLevel="0" collapsed="false">
      <c r="B5421" s="88" t="s">
        <v>22</v>
      </c>
      <c r="C5421" s="89" t="n">
        <v>1128299</v>
      </c>
      <c r="D5421" s="90" t="n">
        <v>44373</v>
      </c>
      <c r="E5421" s="88" t="s">
        <v>18</v>
      </c>
      <c r="F5421" s="88" t="s">
        <v>134</v>
      </c>
      <c r="G5421" s="88" t="s">
        <v>71</v>
      </c>
      <c r="H5421" s="91" t="s">
        <v>32</v>
      </c>
      <c r="I5421" s="92" t="n">
        <v>55</v>
      </c>
      <c r="J5421" s="93" t="n">
        <v>700</v>
      </c>
      <c r="K5421" s="94" t="n">
        <f aca="false">I5421 * J5421</f>
        <v>38500</v>
      </c>
      <c r="L5421" s="94" t="n">
        <f aca="false">K5421 *M5421</f>
        <v>13475</v>
      </c>
      <c r="M5421" s="95" t="n">
        <v>0.35</v>
      </c>
      <c r="N5421" s="88" t="s">
        <v>23</v>
      </c>
      <c r="O5421" s="91" t="s">
        <v>218</v>
      </c>
      <c r="P5421" s="0" t="str">
        <f aca="false">RIGHT(H5421,LEN(H5421) - FIND(" ", H5421))</f>
        <v>Street Footwear</v>
      </c>
    </row>
    <row r="5422" customFormat="false" ht="14.25" hidden="false" customHeight="true" outlineLevel="0" collapsed="false">
      <c r="B5422" s="88" t="s">
        <v>22</v>
      </c>
      <c r="C5422" s="89" t="n">
        <v>1128299</v>
      </c>
      <c r="D5422" s="90" t="n">
        <v>44373</v>
      </c>
      <c r="E5422" s="88" t="s">
        <v>18</v>
      </c>
      <c r="F5422" s="88" t="s">
        <v>134</v>
      </c>
      <c r="G5422" s="88" t="s">
        <v>71</v>
      </c>
      <c r="H5422" s="91" t="s">
        <v>24</v>
      </c>
      <c r="I5422" s="92" t="n">
        <v>60</v>
      </c>
      <c r="J5422" s="93" t="n">
        <v>550</v>
      </c>
      <c r="K5422" s="94" t="n">
        <f aca="false">I5422 * J5422</f>
        <v>33000</v>
      </c>
      <c r="L5422" s="94" t="n">
        <f aca="false">K5422 *M5422</f>
        <v>13200</v>
      </c>
      <c r="M5422" s="95" t="n">
        <v>0.4</v>
      </c>
      <c r="N5422" s="88" t="s">
        <v>23</v>
      </c>
      <c r="O5422" s="91" t="s">
        <v>218</v>
      </c>
      <c r="P5422" s="0" t="str">
        <f aca="false">RIGHT(H5422,LEN(H5422) - FIND(" ", H5422))</f>
        <v>Athletic Footwear</v>
      </c>
    </row>
    <row r="5423" customFormat="false" ht="14.25" hidden="false" customHeight="true" outlineLevel="0" collapsed="false">
      <c r="B5423" s="88" t="s">
        <v>22</v>
      </c>
      <c r="C5423" s="89" t="n">
        <v>1128299</v>
      </c>
      <c r="D5423" s="90" t="n">
        <v>44373</v>
      </c>
      <c r="E5423" s="88" t="s">
        <v>18</v>
      </c>
      <c r="F5423" s="88" t="s">
        <v>134</v>
      </c>
      <c r="G5423" s="88" t="s">
        <v>71</v>
      </c>
      <c r="H5423" s="91" t="s">
        <v>48</v>
      </c>
      <c r="I5423" s="92" t="n">
        <v>60</v>
      </c>
      <c r="J5423" s="93" t="n">
        <v>550</v>
      </c>
      <c r="K5423" s="94" t="n">
        <f aca="false">I5423 * J5423</f>
        <v>33000</v>
      </c>
      <c r="L5423" s="94" t="n">
        <f aca="false">K5423 *M5423</f>
        <v>11550</v>
      </c>
      <c r="M5423" s="95" t="n">
        <v>0.35</v>
      </c>
      <c r="N5423" s="88" t="s">
        <v>23</v>
      </c>
      <c r="O5423" s="91" t="s">
        <v>219</v>
      </c>
      <c r="P5423" s="0" t="str">
        <f aca="false">RIGHT(H5423,LEN(H5423) - FIND(" ", H5423))</f>
        <v>Street Footwear</v>
      </c>
    </row>
    <row r="5424" customFormat="false" ht="14.25" hidden="false" customHeight="true" outlineLevel="0" collapsed="false">
      <c r="B5424" s="88" t="s">
        <v>22</v>
      </c>
      <c r="C5424" s="89" t="n">
        <v>1128299</v>
      </c>
      <c r="D5424" s="90" t="n">
        <v>44373</v>
      </c>
      <c r="E5424" s="88" t="s">
        <v>18</v>
      </c>
      <c r="F5424" s="88" t="s">
        <v>134</v>
      </c>
      <c r="G5424" s="88" t="s">
        <v>71</v>
      </c>
      <c r="H5424" s="91" t="s">
        <v>44</v>
      </c>
      <c r="I5424" s="92" t="n">
        <v>55</v>
      </c>
      <c r="J5424" s="93" t="n">
        <v>425</v>
      </c>
      <c r="K5424" s="94" t="n">
        <f aca="false">I5424 * J5424</f>
        <v>23375</v>
      </c>
      <c r="L5424" s="94" t="n">
        <f aca="false">K5424 *M5424</f>
        <v>8181.25</v>
      </c>
      <c r="M5424" s="95" t="n">
        <v>0.35</v>
      </c>
      <c r="N5424" s="88" t="s">
        <v>23</v>
      </c>
      <c r="O5424" s="91" t="s">
        <v>219</v>
      </c>
      <c r="P5424" s="0" t="str">
        <f aca="false">RIGHT(H5424,LEN(H5424) - FIND(" ", H5424))</f>
        <v>Athletic Footwear</v>
      </c>
    </row>
    <row r="5425" customFormat="false" ht="14.25" hidden="false" customHeight="true" outlineLevel="0" collapsed="false">
      <c r="B5425" s="88" t="s">
        <v>22</v>
      </c>
      <c r="C5425" s="89" t="n">
        <v>1128299</v>
      </c>
      <c r="D5425" s="90" t="n">
        <v>44373</v>
      </c>
      <c r="E5425" s="88" t="s">
        <v>18</v>
      </c>
      <c r="F5425" s="88" t="s">
        <v>134</v>
      </c>
      <c r="G5425" s="88" t="s">
        <v>71</v>
      </c>
      <c r="H5425" s="91" t="s">
        <v>16</v>
      </c>
      <c r="I5425" s="92" t="n">
        <v>60</v>
      </c>
      <c r="J5425" s="93" t="n">
        <v>300</v>
      </c>
      <c r="K5425" s="94" t="n">
        <f aca="false">I5425 * J5425</f>
        <v>18000</v>
      </c>
      <c r="L5425" s="94" t="n">
        <f aca="false">K5425 *M5425</f>
        <v>5400</v>
      </c>
      <c r="M5425" s="95" t="n">
        <v>0.3</v>
      </c>
      <c r="N5425" s="88" t="s">
        <v>23</v>
      </c>
      <c r="O5425" s="91" t="s">
        <v>218</v>
      </c>
      <c r="P5425" s="0" t="str">
        <f aca="false">RIGHT(H5425,LEN(H5425) - FIND(" ", H5425))</f>
        <v>Apparel</v>
      </c>
    </row>
    <row r="5426" customFormat="false" ht="14.25" hidden="false" customHeight="true" outlineLevel="0" collapsed="false">
      <c r="B5426" s="88" t="s">
        <v>22</v>
      </c>
      <c r="C5426" s="89" t="n">
        <v>1128299</v>
      </c>
      <c r="D5426" s="90" t="n">
        <v>44373</v>
      </c>
      <c r="E5426" s="88" t="s">
        <v>18</v>
      </c>
      <c r="F5426" s="88" t="s">
        <v>134</v>
      </c>
      <c r="G5426" s="88" t="s">
        <v>71</v>
      </c>
      <c r="H5426" s="91" t="s">
        <v>38</v>
      </c>
      <c r="I5426" s="92" t="n">
        <v>75</v>
      </c>
      <c r="J5426" s="93" t="n">
        <v>600</v>
      </c>
      <c r="K5426" s="94" t="n">
        <f aca="false">I5426 * J5426</f>
        <v>45000</v>
      </c>
      <c r="L5426" s="94" t="n">
        <f aca="false">K5426 *M5426</f>
        <v>11250</v>
      </c>
      <c r="M5426" s="95" t="n">
        <v>0.25</v>
      </c>
      <c r="N5426" s="88" t="s">
        <v>23</v>
      </c>
      <c r="O5426" s="91" t="s">
        <v>219</v>
      </c>
      <c r="P5426" s="0" t="str">
        <f aca="false">RIGHT(H5426,LEN(H5426) - FIND(" ", H5426))</f>
        <v>Apparel</v>
      </c>
    </row>
    <row r="5427" customFormat="false" ht="14.25" hidden="false" customHeight="true" outlineLevel="0" collapsed="false">
      <c r="B5427" s="88" t="s">
        <v>13</v>
      </c>
      <c r="C5427" s="89" t="n">
        <v>1185732</v>
      </c>
      <c r="D5427" s="90" t="n">
        <v>44373</v>
      </c>
      <c r="E5427" s="88" t="s">
        <v>29</v>
      </c>
      <c r="F5427" s="88" t="s">
        <v>98</v>
      </c>
      <c r="G5427" s="88" t="s">
        <v>101</v>
      </c>
      <c r="H5427" s="91" t="s">
        <v>48</v>
      </c>
      <c r="I5427" s="92" t="n">
        <v>49</v>
      </c>
      <c r="J5427" s="93" t="n">
        <v>44</v>
      </c>
      <c r="K5427" s="94" t="n">
        <f aca="false">I5427 * J5427</f>
        <v>2156</v>
      </c>
      <c r="L5427" s="94" t="n">
        <f aca="false">K5427 *M5427</f>
        <v>991.76</v>
      </c>
      <c r="M5427" s="95" t="n">
        <v>0.46</v>
      </c>
      <c r="N5427" s="88" t="s">
        <v>23</v>
      </c>
      <c r="O5427" s="91" t="s">
        <v>219</v>
      </c>
      <c r="P5427" s="0" t="str">
        <f aca="false">RIGHT(H5427,LEN(H5427) - FIND(" ", H5427))</f>
        <v>Street Footwear</v>
      </c>
    </row>
    <row r="5428" customFormat="false" ht="14.25" hidden="false" customHeight="true" outlineLevel="0" collapsed="false">
      <c r="B5428" s="88" t="s">
        <v>13</v>
      </c>
      <c r="C5428" s="89" t="n">
        <v>1185732</v>
      </c>
      <c r="D5428" s="90" t="n">
        <v>44373</v>
      </c>
      <c r="E5428" s="88" t="s">
        <v>29</v>
      </c>
      <c r="F5428" s="88" t="s">
        <v>128</v>
      </c>
      <c r="G5428" s="88" t="s">
        <v>144</v>
      </c>
      <c r="H5428" s="91" t="s">
        <v>32</v>
      </c>
      <c r="I5428" s="92" t="n">
        <v>43</v>
      </c>
      <c r="J5428" s="93" t="n">
        <v>165</v>
      </c>
      <c r="K5428" s="94" t="n">
        <f aca="false">I5428 * J5428</f>
        <v>7095</v>
      </c>
      <c r="L5428" s="94" t="n">
        <f aca="false">K5428 *M5428</f>
        <v>3618.45</v>
      </c>
      <c r="M5428" s="95" t="n">
        <v>0.51</v>
      </c>
      <c r="N5428" s="88" t="s">
        <v>23</v>
      </c>
      <c r="O5428" s="91" t="s">
        <v>218</v>
      </c>
      <c r="P5428" s="0" t="str">
        <f aca="false">RIGHT(H5428,LEN(H5428) - FIND(" ", H5428))</f>
        <v>Street Footwear</v>
      </c>
    </row>
    <row r="5429" customFormat="false" ht="14.25" hidden="false" customHeight="true" outlineLevel="0" collapsed="false">
      <c r="B5429" s="88" t="s">
        <v>22</v>
      </c>
      <c r="C5429" s="89" t="n">
        <v>1128299</v>
      </c>
      <c r="D5429" s="90" t="n">
        <v>44373</v>
      </c>
      <c r="E5429" s="88" t="s">
        <v>18</v>
      </c>
      <c r="F5429" s="88" t="s">
        <v>134</v>
      </c>
      <c r="G5429" s="88" t="s">
        <v>71</v>
      </c>
      <c r="H5429" s="91" t="s">
        <v>32</v>
      </c>
      <c r="I5429" s="92" t="n">
        <v>52</v>
      </c>
      <c r="J5429" s="93" t="n">
        <v>203</v>
      </c>
      <c r="K5429" s="94" t="n">
        <f aca="false">I5429 * J5429</f>
        <v>10556</v>
      </c>
      <c r="L5429" s="94" t="n">
        <f aca="false">K5429 *M5429</f>
        <v>5066.88</v>
      </c>
      <c r="M5429" s="95" t="n">
        <v>0.48</v>
      </c>
      <c r="N5429" s="88" t="s">
        <v>23</v>
      </c>
      <c r="O5429" s="91" t="s">
        <v>218</v>
      </c>
      <c r="P5429" s="0" t="str">
        <f aca="false">RIGHT(H5429,LEN(H5429) - FIND(" ", H5429))</f>
        <v>Street Footwear</v>
      </c>
    </row>
    <row r="5430" customFormat="false" ht="14.25" hidden="false" customHeight="true" outlineLevel="0" collapsed="false">
      <c r="B5430" s="88" t="s">
        <v>22</v>
      </c>
      <c r="C5430" s="89" t="n">
        <v>1128299</v>
      </c>
      <c r="D5430" s="90" t="n">
        <v>44373</v>
      </c>
      <c r="E5430" s="88" t="s">
        <v>18</v>
      </c>
      <c r="F5430" s="88" t="s">
        <v>134</v>
      </c>
      <c r="G5430" s="88" t="s">
        <v>71</v>
      </c>
      <c r="H5430" s="91" t="s">
        <v>24</v>
      </c>
      <c r="I5430" s="92" t="n">
        <v>54</v>
      </c>
      <c r="J5430" s="93" t="n">
        <v>154</v>
      </c>
      <c r="K5430" s="94" t="n">
        <f aca="false">I5430 * J5430</f>
        <v>8316</v>
      </c>
      <c r="L5430" s="94" t="n">
        <f aca="false">K5430 *M5430</f>
        <v>4324.32</v>
      </c>
      <c r="M5430" s="95" t="n">
        <v>0.52</v>
      </c>
      <c r="N5430" s="88" t="s">
        <v>23</v>
      </c>
      <c r="O5430" s="91" t="s">
        <v>218</v>
      </c>
      <c r="P5430" s="0" t="str">
        <f aca="false">RIGHT(H5430,LEN(H5430) - FIND(" ", H5430))</f>
        <v>Athletic Footwear</v>
      </c>
    </row>
    <row r="5431" customFormat="false" ht="14.25" hidden="false" customHeight="true" outlineLevel="0" collapsed="false">
      <c r="B5431" s="88" t="s">
        <v>22</v>
      </c>
      <c r="C5431" s="89" t="n">
        <v>1128299</v>
      </c>
      <c r="D5431" s="90" t="n">
        <v>44373</v>
      </c>
      <c r="E5431" s="88" t="s">
        <v>18</v>
      </c>
      <c r="F5431" s="88" t="s">
        <v>134</v>
      </c>
      <c r="G5431" s="88" t="s">
        <v>71</v>
      </c>
      <c r="H5431" s="91" t="s">
        <v>48</v>
      </c>
      <c r="I5431" s="92" t="n">
        <v>54</v>
      </c>
      <c r="J5431" s="93" t="n">
        <v>149</v>
      </c>
      <c r="K5431" s="94" t="n">
        <f aca="false">I5431 * J5431</f>
        <v>8046</v>
      </c>
      <c r="L5431" s="94" t="n">
        <f aca="false">K5431 *M5431</f>
        <v>4023</v>
      </c>
      <c r="M5431" s="95" t="n">
        <v>0.5</v>
      </c>
      <c r="N5431" s="88" t="s">
        <v>23</v>
      </c>
      <c r="O5431" s="91" t="s">
        <v>219</v>
      </c>
      <c r="P5431" s="0" t="str">
        <f aca="false">RIGHT(H5431,LEN(H5431) - FIND(" ", H5431))</f>
        <v>Street Footwear</v>
      </c>
    </row>
    <row r="5432" customFormat="false" ht="14.25" hidden="false" customHeight="true" outlineLevel="0" collapsed="false">
      <c r="B5432" s="88" t="s">
        <v>22</v>
      </c>
      <c r="C5432" s="89" t="n">
        <v>1128299</v>
      </c>
      <c r="D5432" s="90" t="n">
        <v>44373</v>
      </c>
      <c r="E5432" s="88" t="s">
        <v>18</v>
      </c>
      <c r="F5432" s="88" t="s">
        <v>134</v>
      </c>
      <c r="G5432" s="88" t="s">
        <v>71</v>
      </c>
      <c r="H5432" s="91" t="s">
        <v>44</v>
      </c>
      <c r="I5432" s="92" t="n">
        <v>54</v>
      </c>
      <c r="J5432" s="93" t="n">
        <v>106</v>
      </c>
      <c r="K5432" s="94" t="n">
        <f aca="false">I5432 * J5432</f>
        <v>5724</v>
      </c>
      <c r="L5432" s="94" t="n">
        <f aca="false">K5432 *M5432</f>
        <v>2575.8</v>
      </c>
      <c r="M5432" s="95" t="n">
        <v>0.45</v>
      </c>
      <c r="N5432" s="88" t="s">
        <v>23</v>
      </c>
      <c r="O5432" s="91" t="s">
        <v>219</v>
      </c>
      <c r="P5432" s="0" t="str">
        <f aca="false">RIGHT(H5432,LEN(H5432) - FIND(" ", H5432))</f>
        <v>Athletic Footwear</v>
      </c>
    </row>
    <row r="5433" customFormat="false" ht="14.25" hidden="false" customHeight="true" outlineLevel="0" collapsed="false">
      <c r="B5433" s="88" t="s">
        <v>22</v>
      </c>
      <c r="C5433" s="89" t="n">
        <v>1128299</v>
      </c>
      <c r="D5433" s="90" t="n">
        <v>44373</v>
      </c>
      <c r="E5433" s="88" t="s">
        <v>18</v>
      </c>
      <c r="F5433" s="88" t="s">
        <v>134</v>
      </c>
      <c r="G5433" s="88" t="s">
        <v>71</v>
      </c>
      <c r="H5433" s="91" t="s">
        <v>16</v>
      </c>
      <c r="I5433" s="92" t="n">
        <v>56</v>
      </c>
      <c r="J5433" s="93" t="n">
        <v>87</v>
      </c>
      <c r="K5433" s="94" t="n">
        <f aca="false">I5433 * J5433</f>
        <v>4872</v>
      </c>
      <c r="L5433" s="94" t="n">
        <f aca="false">K5433 *M5433</f>
        <v>2094.96</v>
      </c>
      <c r="M5433" s="95" t="n">
        <v>0.43</v>
      </c>
      <c r="N5433" s="88" t="s">
        <v>23</v>
      </c>
      <c r="O5433" s="91" t="s">
        <v>218</v>
      </c>
      <c r="P5433" s="0" t="str">
        <f aca="false">RIGHT(H5433,LEN(H5433) - FIND(" ", H5433))</f>
        <v>Apparel</v>
      </c>
    </row>
    <row r="5434" customFormat="false" ht="14.25" hidden="false" customHeight="true" outlineLevel="0" collapsed="false">
      <c r="B5434" s="88" t="s">
        <v>22</v>
      </c>
      <c r="C5434" s="89" t="n">
        <v>1128299</v>
      </c>
      <c r="D5434" s="90" t="n">
        <v>44373</v>
      </c>
      <c r="E5434" s="88" t="s">
        <v>18</v>
      </c>
      <c r="F5434" s="88" t="s">
        <v>134</v>
      </c>
      <c r="G5434" s="88" t="s">
        <v>71</v>
      </c>
      <c r="H5434" s="91" t="s">
        <v>38</v>
      </c>
      <c r="I5434" s="92" t="n">
        <v>74</v>
      </c>
      <c r="J5434" s="93" t="n">
        <v>162</v>
      </c>
      <c r="K5434" s="94" t="n">
        <f aca="false">I5434 * J5434</f>
        <v>11988</v>
      </c>
      <c r="L5434" s="94" t="n">
        <f aca="false">K5434 *M5434</f>
        <v>4315.68</v>
      </c>
      <c r="M5434" s="95" t="n">
        <v>0.36</v>
      </c>
      <c r="N5434" s="88" t="s">
        <v>23</v>
      </c>
      <c r="O5434" s="91" t="s">
        <v>219</v>
      </c>
      <c r="P5434" s="0" t="str">
        <f aca="false">RIGHT(H5434,LEN(H5434) - FIND(" ", H5434))</f>
        <v>Apparel</v>
      </c>
    </row>
    <row r="5435" customFormat="false" ht="14.25" hidden="false" customHeight="true" outlineLevel="0" collapsed="false">
      <c r="B5435" s="88" t="s">
        <v>22</v>
      </c>
      <c r="C5435" s="89" t="n">
        <v>1128299</v>
      </c>
      <c r="D5435" s="90" t="n">
        <v>44373</v>
      </c>
      <c r="E5435" s="88" t="s">
        <v>18</v>
      </c>
      <c r="F5435" s="88" t="s">
        <v>134</v>
      </c>
      <c r="G5435" s="88" t="s">
        <v>71</v>
      </c>
      <c r="H5435" s="91" t="s">
        <v>32</v>
      </c>
      <c r="I5435" s="92" t="n">
        <v>37</v>
      </c>
      <c r="J5435" s="93" t="n">
        <v>224</v>
      </c>
      <c r="K5435" s="94" t="n">
        <f aca="false">I5435 * J5435</f>
        <v>8288</v>
      </c>
      <c r="L5435" s="94" t="n">
        <f aca="false">K5435 *M5435</f>
        <v>3232.32</v>
      </c>
      <c r="M5435" s="95" t="n">
        <v>0.39</v>
      </c>
      <c r="N5435" s="88" t="s">
        <v>31</v>
      </c>
      <c r="O5435" s="91" t="s">
        <v>218</v>
      </c>
      <c r="P5435" s="0" t="str">
        <f aca="false">RIGHT(H5435,LEN(H5435) - FIND(" ", H5435))</f>
        <v>Street Footwear</v>
      </c>
    </row>
    <row r="5436" customFormat="false" ht="14.25" hidden="false" customHeight="true" outlineLevel="0" collapsed="false">
      <c r="B5436" s="88" t="s">
        <v>22</v>
      </c>
      <c r="C5436" s="89" t="n">
        <v>1128299</v>
      </c>
      <c r="D5436" s="90" t="n">
        <v>44373</v>
      </c>
      <c r="E5436" s="88" t="s">
        <v>18</v>
      </c>
      <c r="F5436" s="88" t="s">
        <v>134</v>
      </c>
      <c r="G5436" s="88" t="s">
        <v>71</v>
      </c>
      <c r="H5436" s="91" t="s">
        <v>24</v>
      </c>
      <c r="I5436" s="92" t="n">
        <v>47</v>
      </c>
      <c r="J5436" s="93" t="n">
        <v>187</v>
      </c>
      <c r="K5436" s="94" t="n">
        <f aca="false">I5436 * J5436</f>
        <v>8789</v>
      </c>
      <c r="L5436" s="94" t="n">
        <f aca="false">K5436 *M5436</f>
        <v>3779.27</v>
      </c>
      <c r="M5436" s="95" t="n">
        <v>0.43</v>
      </c>
      <c r="N5436" s="88" t="s">
        <v>31</v>
      </c>
      <c r="O5436" s="91" t="s">
        <v>218</v>
      </c>
      <c r="P5436" s="0" t="str">
        <f aca="false">RIGHT(H5436,LEN(H5436) - FIND(" ", H5436))</f>
        <v>Athletic Footwear</v>
      </c>
    </row>
    <row r="5437" customFormat="false" ht="14.25" hidden="false" customHeight="true" outlineLevel="0" collapsed="false">
      <c r="B5437" s="88" t="s">
        <v>22</v>
      </c>
      <c r="C5437" s="89" t="n">
        <v>1128299</v>
      </c>
      <c r="D5437" s="90" t="n">
        <v>44373</v>
      </c>
      <c r="E5437" s="88" t="s">
        <v>18</v>
      </c>
      <c r="F5437" s="88" t="s">
        <v>134</v>
      </c>
      <c r="G5437" s="88" t="s">
        <v>71</v>
      </c>
      <c r="H5437" s="91" t="s">
        <v>48</v>
      </c>
      <c r="I5437" s="92" t="n">
        <v>41</v>
      </c>
      <c r="J5437" s="93" t="n">
        <v>193</v>
      </c>
      <c r="K5437" s="94" t="n">
        <f aca="false">I5437 * J5437</f>
        <v>7913</v>
      </c>
      <c r="L5437" s="94" t="n">
        <f aca="false">K5437 *M5437</f>
        <v>3165.2</v>
      </c>
      <c r="M5437" s="95" t="n">
        <v>0.4</v>
      </c>
      <c r="N5437" s="88" t="s">
        <v>31</v>
      </c>
      <c r="O5437" s="91" t="s">
        <v>219</v>
      </c>
      <c r="P5437" s="0" t="str">
        <f aca="false">RIGHT(H5437,LEN(H5437) - FIND(" ", H5437))</f>
        <v>Street Footwear</v>
      </c>
    </row>
    <row r="5438" customFormat="false" ht="14.25" hidden="false" customHeight="true" outlineLevel="0" collapsed="false">
      <c r="B5438" s="88" t="s">
        <v>22</v>
      </c>
      <c r="C5438" s="89" t="n">
        <v>1128299</v>
      </c>
      <c r="D5438" s="90" t="n">
        <v>44373</v>
      </c>
      <c r="E5438" s="88" t="s">
        <v>18</v>
      </c>
      <c r="F5438" s="88" t="s">
        <v>134</v>
      </c>
      <c r="G5438" s="88" t="s">
        <v>71</v>
      </c>
      <c r="H5438" s="91" t="s">
        <v>44</v>
      </c>
      <c r="I5438" s="92" t="n">
        <v>37</v>
      </c>
      <c r="J5438" s="93" t="n">
        <v>128</v>
      </c>
      <c r="K5438" s="94" t="n">
        <f aca="false">I5438 * J5438</f>
        <v>4736</v>
      </c>
      <c r="L5438" s="94" t="n">
        <f aca="false">K5438 *M5438</f>
        <v>1894.4</v>
      </c>
      <c r="M5438" s="95" t="n">
        <v>0.4</v>
      </c>
      <c r="N5438" s="88" t="s">
        <v>31</v>
      </c>
      <c r="O5438" s="91" t="s">
        <v>219</v>
      </c>
      <c r="P5438" s="0" t="str">
        <f aca="false">RIGHT(H5438,LEN(H5438) - FIND(" ", H5438))</f>
        <v>Athletic Footwear</v>
      </c>
    </row>
    <row r="5439" customFormat="false" ht="14.25" hidden="false" customHeight="true" outlineLevel="0" collapsed="false">
      <c r="B5439" s="88" t="s">
        <v>22</v>
      </c>
      <c r="C5439" s="89" t="n">
        <v>1128299</v>
      </c>
      <c r="D5439" s="90" t="n">
        <v>44373</v>
      </c>
      <c r="E5439" s="88" t="s">
        <v>18</v>
      </c>
      <c r="F5439" s="88" t="s">
        <v>134</v>
      </c>
      <c r="G5439" s="88" t="s">
        <v>71</v>
      </c>
      <c r="H5439" s="91" t="s">
        <v>16</v>
      </c>
      <c r="I5439" s="92" t="n">
        <v>44</v>
      </c>
      <c r="J5439" s="93" t="n">
        <v>93</v>
      </c>
      <c r="K5439" s="94" t="n">
        <f aca="false">I5439 * J5439</f>
        <v>4092</v>
      </c>
      <c r="L5439" s="94" t="n">
        <f aca="false">K5439 *M5439</f>
        <v>1432.2</v>
      </c>
      <c r="M5439" s="95" t="n">
        <v>0.35</v>
      </c>
      <c r="N5439" s="88" t="s">
        <v>31</v>
      </c>
      <c r="O5439" s="91" t="s">
        <v>218</v>
      </c>
      <c r="P5439" s="0" t="str">
        <f aca="false">RIGHT(H5439,LEN(H5439) - FIND(" ", H5439))</f>
        <v>Apparel</v>
      </c>
    </row>
    <row r="5440" customFormat="false" ht="14.25" hidden="false" customHeight="true" outlineLevel="0" collapsed="false">
      <c r="B5440" s="88" t="s">
        <v>22</v>
      </c>
      <c r="C5440" s="89" t="n">
        <v>1128299</v>
      </c>
      <c r="D5440" s="90" t="n">
        <v>44373</v>
      </c>
      <c r="E5440" s="88" t="s">
        <v>18</v>
      </c>
      <c r="F5440" s="88" t="s">
        <v>134</v>
      </c>
      <c r="G5440" s="88" t="s">
        <v>71</v>
      </c>
      <c r="H5440" s="91" t="s">
        <v>38</v>
      </c>
      <c r="I5440" s="92" t="n">
        <v>50</v>
      </c>
      <c r="J5440" s="93" t="n">
        <v>192</v>
      </c>
      <c r="K5440" s="94" t="n">
        <f aca="false">I5440 * J5440</f>
        <v>9600</v>
      </c>
      <c r="L5440" s="94" t="n">
        <f aca="false">K5440 *M5440</f>
        <v>2688</v>
      </c>
      <c r="M5440" s="95" t="n">
        <v>0.28</v>
      </c>
      <c r="N5440" s="88" t="s">
        <v>31</v>
      </c>
      <c r="O5440" s="91" t="s">
        <v>219</v>
      </c>
      <c r="P5440" s="0" t="str">
        <f aca="false">RIGHT(H5440,LEN(H5440) - FIND(" ", H5440))</f>
        <v>Apparel</v>
      </c>
    </row>
    <row r="5441" customFormat="false" ht="14.25" hidden="false" customHeight="true" outlineLevel="0" collapsed="false">
      <c r="B5441" s="88" t="s">
        <v>13</v>
      </c>
      <c r="C5441" s="89" t="n">
        <v>1185732</v>
      </c>
      <c r="D5441" s="90" t="n">
        <v>44374</v>
      </c>
      <c r="E5441" s="88" t="s">
        <v>29</v>
      </c>
      <c r="F5441" s="88" t="s">
        <v>98</v>
      </c>
      <c r="G5441" s="88" t="s">
        <v>101</v>
      </c>
      <c r="H5441" s="91" t="s">
        <v>44</v>
      </c>
      <c r="I5441" s="92" t="n">
        <v>50</v>
      </c>
      <c r="J5441" s="93" t="n">
        <v>100</v>
      </c>
      <c r="K5441" s="94" t="n">
        <f aca="false">I5441 * J5441</f>
        <v>5000</v>
      </c>
      <c r="L5441" s="94" t="n">
        <f aca="false">K5441 *M5441</f>
        <v>2000</v>
      </c>
      <c r="M5441" s="95" t="n">
        <v>0.4</v>
      </c>
      <c r="N5441" s="88" t="s">
        <v>31</v>
      </c>
      <c r="O5441" s="91" t="s">
        <v>219</v>
      </c>
      <c r="P5441" s="0" t="str">
        <f aca="false">RIGHT(H5441,LEN(H5441) - FIND(" ", H5441))</f>
        <v>Athletic Footwear</v>
      </c>
    </row>
    <row r="5442" customFormat="false" ht="14.25" hidden="false" customHeight="true" outlineLevel="0" collapsed="false">
      <c r="B5442" s="88" t="s">
        <v>13</v>
      </c>
      <c r="C5442" s="89" t="n">
        <v>1185732</v>
      </c>
      <c r="D5442" s="90" t="n">
        <v>44374</v>
      </c>
      <c r="E5442" s="88" t="s">
        <v>29</v>
      </c>
      <c r="F5442" s="88" t="s">
        <v>128</v>
      </c>
      <c r="G5442" s="88" t="s">
        <v>144</v>
      </c>
      <c r="H5442" s="91" t="s">
        <v>24</v>
      </c>
      <c r="I5442" s="92" t="n">
        <v>40</v>
      </c>
      <c r="J5442" s="93" t="n">
        <v>300</v>
      </c>
      <c r="K5442" s="94" t="n">
        <f aca="false">I5442 * J5442</f>
        <v>12000</v>
      </c>
      <c r="L5442" s="94" t="n">
        <f aca="false">K5442 *M5442</f>
        <v>4200</v>
      </c>
      <c r="M5442" s="95" t="n">
        <v>0.35</v>
      </c>
      <c r="N5442" s="88" t="s">
        <v>31</v>
      </c>
      <c r="O5442" s="91" t="s">
        <v>218</v>
      </c>
      <c r="P5442" s="0" t="str">
        <f aca="false">RIGHT(H5442,LEN(H5442) - FIND(" ", H5442))</f>
        <v>Athletic Footwear</v>
      </c>
    </row>
    <row r="5443" customFormat="false" ht="14.25" hidden="false" customHeight="true" outlineLevel="0" collapsed="false">
      <c r="B5443" s="88" t="s">
        <v>13</v>
      </c>
      <c r="C5443" s="89" t="n">
        <v>1185732</v>
      </c>
      <c r="D5443" s="90" t="n">
        <v>44374</v>
      </c>
      <c r="E5443" s="88" t="s">
        <v>29</v>
      </c>
      <c r="F5443" s="88" t="s">
        <v>98</v>
      </c>
      <c r="G5443" s="88" t="s">
        <v>101</v>
      </c>
      <c r="H5443" s="91" t="s">
        <v>44</v>
      </c>
      <c r="I5443" s="92" t="n">
        <v>48</v>
      </c>
      <c r="J5443" s="93" t="n">
        <v>28</v>
      </c>
      <c r="K5443" s="94" t="n">
        <f aca="false">I5443 * J5443</f>
        <v>1344</v>
      </c>
      <c r="L5443" s="94" t="n">
        <f aca="false">K5443 *M5443</f>
        <v>712.32</v>
      </c>
      <c r="M5443" s="95" t="n">
        <v>0.53</v>
      </c>
      <c r="N5443" s="88" t="s">
        <v>23</v>
      </c>
      <c r="O5443" s="91" t="s">
        <v>219</v>
      </c>
      <c r="P5443" s="0" t="str">
        <f aca="false">RIGHT(H5443,LEN(H5443) - FIND(" ", H5443))</f>
        <v>Athletic Footwear</v>
      </c>
    </row>
    <row r="5444" customFormat="false" ht="14.25" hidden="false" customHeight="true" outlineLevel="0" collapsed="false">
      <c r="B5444" s="88" t="s">
        <v>13</v>
      </c>
      <c r="C5444" s="89" t="n">
        <v>1185732</v>
      </c>
      <c r="D5444" s="90" t="n">
        <v>44374</v>
      </c>
      <c r="E5444" s="88" t="s">
        <v>29</v>
      </c>
      <c r="F5444" s="88" t="s">
        <v>128</v>
      </c>
      <c r="G5444" s="88" t="s">
        <v>144</v>
      </c>
      <c r="H5444" s="91" t="s">
        <v>24</v>
      </c>
      <c r="I5444" s="92" t="n">
        <v>37</v>
      </c>
      <c r="J5444" s="93" t="n">
        <v>81</v>
      </c>
      <c r="K5444" s="94" t="n">
        <f aca="false">I5444 * J5444</f>
        <v>2997</v>
      </c>
      <c r="L5444" s="94" t="n">
        <f aca="false">K5444 *M5444</f>
        <v>1348.65</v>
      </c>
      <c r="M5444" s="95" t="n">
        <v>0.45</v>
      </c>
      <c r="N5444" s="88" t="s">
        <v>23</v>
      </c>
      <c r="O5444" s="91" t="s">
        <v>218</v>
      </c>
      <c r="P5444" s="0" t="str">
        <f aca="false">RIGHT(H5444,LEN(H5444) - FIND(" ", H5444))</f>
        <v>Athletic Footwear</v>
      </c>
    </row>
    <row r="5445" customFormat="false" ht="14.25" hidden="false" customHeight="true" outlineLevel="0" collapsed="false">
      <c r="B5445" s="88" t="s">
        <v>13</v>
      </c>
      <c r="C5445" s="89" t="n">
        <v>1185732</v>
      </c>
      <c r="D5445" s="90" t="n">
        <v>44375</v>
      </c>
      <c r="E5445" s="88" t="s">
        <v>29</v>
      </c>
      <c r="F5445" s="88" t="s">
        <v>98</v>
      </c>
      <c r="G5445" s="88" t="s">
        <v>101</v>
      </c>
      <c r="H5445" s="91" t="s">
        <v>16</v>
      </c>
      <c r="I5445" s="92" t="n">
        <v>60</v>
      </c>
      <c r="J5445" s="93" t="n">
        <v>125</v>
      </c>
      <c r="K5445" s="94" t="n">
        <f aca="false">I5445 * J5445</f>
        <v>7500</v>
      </c>
      <c r="L5445" s="94" t="n">
        <f aca="false">K5445 *M5445</f>
        <v>2625</v>
      </c>
      <c r="M5445" s="95" t="n">
        <v>0.35</v>
      </c>
      <c r="N5445" s="88" t="s">
        <v>31</v>
      </c>
      <c r="O5445" s="91" t="s">
        <v>218</v>
      </c>
      <c r="P5445" s="0" t="str">
        <f aca="false">RIGHT(H5445,LEN(H5445) - FIND(" ", H5445))</f>
        <v>Apparel</v>
      </c>
    </row>
    <row r="5446" customFormat="false" ht="14.25" hidden="false" customHeight="true" outlineLevel="0" collapsed="false">
      <c r="B5446" s="88" t="s">
        <v>13</v>
      </c>
      <c r="C5446" s="89" t="n">
        <v>1185732</v>
      </c>
      <c r="D5446" s="90" t="n">
        <v>44375</v>
      </c>
      <c r="E5446" s="88" t="s">
        <v>29</v>
      </c>
      <c r="F5446" s="88" t="s">
        <v>128</v>
      </c>
      <c r="G5446" s="88" t="s">
        <v>144</v>
      </c>
      <c r="H5446" s="91" t="s">
        <v>48</v>
      </c>
      <c r="I5446" s="92" t="n">
        <v>35</v>
      </c>
      <c r="J5446" s="93" t="n">
        <v>225</v>
      </c>
      <c r="K5446" s="94" t="n">
        <f aca="false">I5446 * J5446</f>
        <v>7875</v>
      </c>
      <c r="L5446" s="94" t="n">
        <f aca="false">K5446 *M5446</f>
        <v>2756.25</v>
      </c>
      <c r="M5446" s="95" t="n">
        <v>0.35</v>
      </c>
      <c r="N5446" s="88" t="s">
        <v>31</v>
      </c>
      <c r="O5446" s="91" t="s">
        <v>219</v>
      </c>
      <c r="P5446" s="0" t="str">
        <f aca="false">RIGHT(H5446,LEN(H5446) - FIND(" ", H5446))</f>
        <v>Street Footwear</v>
      </c>
    </row>
    <row r="5447" customFormat="false" ht="14.25" hidden="false" customHeight="true" outlineLevel="0" collapsed="false">
      <c r="B5447" s="88" t="s">
        <v>13</v>
      </c>
      <c r="C5447" s="89" t="n">
        <v>1185732</v>
      </c>
      <c r="D5447" s="90" t="n">
        <v>44375</v>
      </c>
      <c r="E5447" s="88" t="s">
        <v>29</v>
      </c>
      <c r="F5447" s="88" t="s">
        <v>98</v>
      </c>
      <c r="G5447" s="88" t="s">
        <v>101</v>
      </c>
      <c r="H5447" s="91" t="s">
        <v>16</v>
      </c>
      <c r="I5447" s="92" t="n">
        <v>59</v>
      </c>
      <c r="J5447" s="93" t="n">
        <v>35</v>
      </c>
      <c r="K5447" s="94" t="n">
        <f aca="false">I5447 * J5447</f>
        <v>2065</v>
      </c>
      <c r="L5447" s="94" t="n">
        <f aca="false">K5447 *M5447</f>
        <v>949.9</v>
      </c>
      <c r="M5447" s="95" t="n">
        <v>0.46</v>
      </c>
      <c r="N5447" s="88" t="s">
        <v>23</v>
      </c>
      <c r="O5447" s="91" t="s">
        <v>218</v>
      </c>
      <c r="P5447" s="0" t="str">
        <f aca="false">RIGHT(H5447,LEN(H5447) - FIND(" ", H5447))</f>
        <v>Apparel</v>
      </c>
    </row>
    <row r="5448" customFormat="false" ht="14.25" hidden="false" customHeight="true" outlineLevel="0" collapsed="false">
      <c r="B5448" s="88" t="s">
        <v>13</v>
      </c>
      <c r="C5448" s="89" t="n">
        <v>1185732</v>
      </c>
      <c r="D5448" s="90" t="n">
        <v>44375</v>
      </c>
      <c r="E5448" s="88" t="s">
        <v>29</v>
      </c>
      <c r="F5448" s="88" t="s">
        <v>128</v>
      </c>
      <c r="G5448" s="88" t="s">
        <v>144</v>
      </c>
      <c r="H5448" s="91" t="s">
        <v>48</v>
      </c>
      <c r="I5448" s="92" t="n">
        <v>34</v>
      </c>
      <c r="J5448" s="93" t="n">
        <v>63</v>
      </c>
      <c r="K5448" s="94" t="n">
        <f aca="false">I5448 * J5448</f>
        <v>2142</v>
      </c>
      <c r="L5448" s="94" t="n">
        <f aca="false">K5448 *M5448</f>
        <v>963.9</v>
      </c>
      <c r="M5448" s="95" t="n">
        <v>0.45</v>
      </c>
      <c r="N5448" s="88" t="s">
        <v>23</v>
      </c>
      <c r="O5448" s="91" t="s">
        <v>219</v>
      </c>
      <c r="P5448" s="0" t="str">
        <f aca="false">RIGHT(H5448,LEN(H5448) - FIND(" ", H5448))</f>
        <v>Street Footwear</v>
      </c>
    </row>
    <row r="5449" customFormat="false" ht="14.25" hidden="false" customHeight="true" outlineLevel="0" collapsed="false">
      <c r="B5449" s="88" t="s">
        <v>13</v>
      </c>
      <c r="C5449" s="89" t="n">
        <v>1185732</v>
      </c>
      <c r="D5449" s="90" t="n">
        <v>44376</v>
      </c>
      <c r="E5449" s="88" t="s">
        <v>29</v>
      </c>
      <c r="F5449" s="88" t="s">
        <v>98</v>
      </c>
      <c r="G5449" s="88" t="s">
        <v>101</v>
      </c>
      <c r="H5449" s="91" t="s">
        <v>38</v>
      </c>
      <c r="I5449" s="92" t="n">
        <v>65</v>
      </c>
      <c r="J5449" s="93" t="n">
        <v>250</v>
      </c>
      <c r="K5449" s="94" t="n">
        <f aca="false">I5449 * J5449</f>
        <v>16250</v>
      </c>
      <c r="L5449" s="94" t="n">
        <f aca="false">K5449 *M5449</f>
        <v>8125</v>
      </c>
      <c r="M5449" s="95" t="n">
        <v>0.5</v>
      </c>
      <c r="N5449" s="88" t="s">
        <v>31</v>
      </c>
      <c r="O5449" s="91" t="s">
        <v>219</v>
      </c>
      <c r="P5449" s="0" t="str">
        <f aca="false">RIGHT(H5449,LEN(H5449) - FIND(" ", H5449))</f>
        <v>Apparel</v>
      </c>
    </row>
    <row r="5450" customFormat="false" ht="14.25" hidden="false" customHeight="true" outlineLevel="0" collapsed="false">
      <c r="B5450" s="88" t="s">
        <v>13</v>
      </c>
      <c r="C5450" s="89" t="n">
        <v>1185732</v>
      </c>
      <c r="D5450" s="90" t="n">
        <v>44376</v>
      </c>
      <c r="E5450" s="88" t="s">
        <v>29</v>
      </c>
      <c r="F5450" s="88" t="s">
        <v>128</v>
      </c>
      <c r="G5450" s="88" t="s">
        <v>144</v>
      </c>
      <c r="H5450" s="91" t="s">
        <v>44</v>
      </c>
      <c r="I5450" s="92" t="n">
        <v>35</v>
      </c>
      <c r="J5450" s="93" t="n">
        <v>175</v>
      </c>
      <c r="K5450" s="94" t="n">
        <f aca="false">I5450 * J5450</f>
        <v>6125</v>
      </c>
      <c r="L5450" s="94" t="n">
        <f aca="false">K5450 *M5450</f>
        <v>2450</v>
      </c>
      <c r="M5450" s="95" t="n">
        <v>0.4</v>
      </c>
      <c r="N5450" s="88" t="s">
        <v>31</v>
      </c>
      <c r="O5450" s="91" t="s">
        <v>219</v>
      </c>
      <c r="P5450" s="0" t="str">
        <f aca="false">RIGHT(H5450,LEN(H5450) - FIND(" ", H5450))</f>
        <v>Athletic Footwear</v>
      </c>
    </row>
    <row r="5451" customFormat="false" ht="14.25" hidden="false" customHeight="true" outlineLevel="0" collapsed="false">
      <c r="B5451" s="88" t="s">
        <v>13</v>
      </c>
      <c r="C5451" s="89" t="n">
        <v>1185732</v>
      </c>
      <c r="D5451" s="90" t="n">
        <v>44376</v>
      </c>
      <c r="E5451" s="88" t="s">
        <v>29</v>
      </c>
      <c r="F5451" s="88" t="s">
        <v>98</v>
      </c>
      <c r="G5451" s="88" t="s">
        <v>101</v>
      </c>
      <c r="H5451" s="91" t="s">
        <v>38</v>
      </c>
      <c r="I5451" s="92" t="n">
        <v>64</v>
      </c>
      <c r="J5451" s="93" t="n">
        <v>63</v>
      </c>
      <c r="K5451" s="94" t="n">
        <f aca="false">I5451 * J5451</f>
        <v>4032</v>
      </c>
      <c r="L5451" s="94" t="n">
        <f aca="false">K5451 *M5451</f>
        <v>2419.2</v>
      </c>
      <c r="M5451" s="95" t="n">
        <v>0.6</v>
      </c>
      <c r="N5451" s="88" t="s">
        <v>23</v>
      </c>
      <c r="O5451" s="91" t="s">
        <v>219</v>
      </c>
      <c r="P5451" s="0" t="str">
        <f aca="false">RIGHT(H5451,LEN(H5451) - FIND(" ", H5451))</f>
        <v>Apparel</v>
      </c>
    </row>
    <row r="5452" customFormat="false" ht="14.25" hidden="false" customHeight="true" outlineLevel="0" collapsed="false">
      <c r="B5452" s="88" t="s">
        <v>13</v>
      </c>
      <c r="C5452" s="89" t="n">
        <v>1185732</v>
      </c>
      <c r="D5452" s="90" t="n">
        <v>44376</v>
      </c>
      <c r="E5452" s="88" t="s">
        <v>29</v>
      </c>
      <c r="F5452" s="88" t="s">
        <v>128</v>
      </c>
      <c r="G5452" s="88" t="s">
        <v>144</v>
      </c>
      <c r="H5452" s="91" t="s">
        <v>44</v>
      </c>
      <c r="I5452" s="92" t="n">
        <v>33</v>
      </c>
      <c r="J5452" s="93" t="n">
        <v>46</v>
      </c>
      <c r="K5452" s="94" t="n">
        <f aca="false">I5452 * J5452</f>
        <v>1518</v>
      </c>
      <c r="L5452" s="94" t="n">
        <f aca="false">K5452 *M5452</f>
        <v>789.36</v>
      </c>
      <c r="M5452" s="95" t="n">
        <v>0.52</v>
      </c>
      <c r="N5452" s="88" t="s">
        <v>23</v>
      </c>
      <c r="O5452" s="91" t="s">
        <v>219</v>
      </c>
      <c r="P5452" s="0" t="str">
        <f aca="false">RIGHT(H5452,LEN(H5452) - FIND(" ", H5452))</f>
        <v>Athletic Footwear</v>
      </c>
    </row>
    <row r="5453" customFormat="false" ht="14.25" hidden="false" customHeight="true" outlineLevel="0" collapsed="false">
      <c r="B5453" s="88" t="s">
        <v>13</v>
      </c>
      <c r="C5453" s="89" t="n">
        <v>1185732</v>
      </c>
      <c r="D5453" s="90" t="n">
        <v>44377</v>
      </c>
      <c r="E5453" s="88" t="s">
        <v>29</v>
      </c>
      <c r="F5453" s="88" t="s">
        <v>98</v>
      </c>
      <c r="G5453" s="88" t="s">
        <v>101</v>
      </c>
      <c r="H5453" s="91" t="s">
        <v>32</v>
      </c>
      <c r="I5453" s="92" t="n">
        <v>50</v>
      </c>
      <c r="J5453" s="93" t="n">
        <v>500</v>
      </c>
      <c r="K5453" s="94" t="n">
        <f aca="false">I5453 * J5453</f>
        <v>25000</v>
      </c>
      <c r="L5453" s="94" t="n">
        <f aca="false">K5453 *M5453</f>
        <v>10000</v>
      </c>
      <c r="M5453" s="95" t="n">
        <v>0.4</v>
      </c>
      <c r="N5453" s="88" t="s">
        <v>31</v>
      </c>
      <c r="O5453" s="91" t="s">
        <v>218</v>
      </c>
      <c r="P5453" s="0" t="str">
        <f aca="false">RIGHT(H5453,LEN(H5453) - FIND(" ", H5453))</f>
        <v>Street Footwear</v>
      </c>
    </row>
    <row r="5454" customFormat="false" ht="14.25" hidden="false" customHeight="true" outlineLevel="0" collapsed="false">
      <c r="B5454" s="88" t="s">
        <v>13</v>
      </c>
      <c r="C5454" s="89" t="n">
        <v>1185732</v>
      </c>
      <c r="D5454" s="90" t="n">
        <v>44377</v>
      </c>
      <c r="E5454" s="88" t="s">
        <v>29</v>
      </c>
      <c r="F5454" s="88" t="s">
        <v>128</v>
      </c>
      <c r="G5454" s="88" t="s">
        <v>144</v>
      </c>
      <c r="H5454" s="91" t="s">
        <v>16</v>
      </c>
      <c r="I5454" s="92" t="n">
        <v>45</v>
      </c>
      <c r="J5454" s="93" t="n">
        <v>175</v>
      </c>
      <c r="K5454" s="94" t="n">
        <f aca="false">I5454 * J5454</f>
        <v>7875</v>
      </c>
      <c r="L5454" s="94" t="n">
        <f aca="false">K5454 *M5454</f>
        <v>2756.25</v>
      </c>
      <c r="M5454" s="95" t="n">
        <v>0.35</v>
      </c>
      <c r="N5454" s="88" t="s">
        <v>31</v>
      </c>
      <c r="O5454" s="91" t="s">
        <v>218</v>
      </c>
      <c r="P5454" s="0" t="str">
        <f aca="false">RIGHT(H5454,LEN(H5454) - FIND(" ", H5454))</f>
        <v>Apparel</v>
      </c>
    </row>
    <row r="5455" customFormat="false" ht="14.25" hidden="false" customHeight="true" outlineLevel="0" collapsed="false">
      <c r="B5455" s="88" t="s">
        <v>13</v>
      </c>
      <c r="C5455" s="89" t="n">
        <v>1185732</v>
      </c>
      <c r="D5455" s="90" t="n">
        <v>44377</v>
      </c>
      <c r="E5455" s="88" t="s">
        <v>29</v>
      </c>
      <c r="F5455" s="88" t="s">
        <v>98</v>
      </c>
      <c r="G5455" s="88" t="s">
        <v>101</v>
      </c>
      <c r="H5455" s="91" t="s">
        <v>32</v>
      </c>
      <c r="I5455" s="92" t="n">
        <v>46</v>
      </c>
      <c r="J5455" s="93" t="n">
        <v>135</v>
      </c>
      <c r="K5455" s="94" t="n">
        <f aca="false">I5455 * J5455</f>
        <v>6210</v>
      </c>
      <c r="L5455" s="94" t="n">
        <f aca="false">K5455 *M5455</f>
        <v>3415.5</v>
      </c>
      <c r="M5455" s="95" t="n">
        <v>0.55</v>
      </c>
      <c r="N5455" s="88" t="s">
        <v>23</v>
      </c>
      <c r="O5455" s="91" t="s">
        <v>218</v>
      </c>
      <c r="P5455" s="0" t="str">
        <f aca="false">RIGHT(H5455,LEN(H5455) - FIND(" ", H5455))</f>
        <v>Street Footwear</v>
      </c>
    </row>
    <row r="5456" customFormat="false" ht="14.25" hidden="false" customHeight="true" outlineLevel="0" collapsed="false">
      <c r="B5456" s="88" t="s">
        <v>13</v>
      </c>
      <c r="C5456" s="89" t="n">
        <v>1185732</v>
      </c>
      <c r="D5456" s="90" t="n">
        <v>44377</v>
      </c>
      <c r="E5456" s="88" t="s">
        <v>29</v>
      </c>
      <c r="F5456" s="88" t="s">
        <v>128</v>
      </c>
      <c r="G5456" s="88" t="s">
        <v>144</v>
      </c>
      <c r="H5456" s="91" t="s">
        <v>16</v>
      </c>
      <c r="I5456" s="92" t="n">
        <v>41</v>
      </c>
      <c r="J5456" s="93" t="n">
        <v>44</v>
      </c>
      <c r="K5456" s="94" t="n">
        <f aca="false">I5456 * J5456</f>
        <v>1804</v>
      </c>
      <c r="L5456" s="94" t="n">
        <f aca="false">K5456 *M5456</f>
        <v>883.96</v>
      </c>
      <c r="M5456" s="95" t="n">
        <v>0.49</v>
      </c>
      <c r="N5456" s="88" t="s">
        <v>23</v>
      </c>
      <c r="O5456" s="91" t="s">
        <v>218</v>
      </c>
      <c r="P5456" s="0" t="str">
        <f aca="false">RIGHT(H5456,LEN(H5456) - FIND(" ", H5456))</f>
        <v>Apparel</v>
      </c>
    </row>
    <row r="5457" customFormat="false" ht="14.25" hidden="false" customHeight="true" outlineLevel="0" collapsed="false">
      <c r="B5457" s="88" t="s">
        <v>13</v>
      </c>
      <c r="C5457" s="89" t="n">
        <v>1185732</v>
      </c>
      <c r="D5457" s="90" t="n">
        <v>44378</v>
      </c>
      <c r="E5457" s="88" t="s">
        <v>29</v>
      </c>
      <c r="F5457" s="88" t="s">
        <v>98</v>
      </c>
      <c r="G5457" s="88" t="s">
        <v>101</v>
      </c>
      <c r="H5457" s="91" t="s">
        <v>24</v>
      </c>
      <c r="I5457" s="92" t="n">
        <v>45</v>
      </c>
      <c r="J5457" s="93" t="n">
        <v>250</v>
      </c>
      <c r="K5457" s="94" t="n">
        <f aca="false">I5457 * J5457</f>
        <v>11250</v>
      </c>
      <c r="L5457" s="94" t="n">
        <f aca="false">K5457 *M5457</f>
        <v>3937.5</v>
      </c>
      <c r="M5457" s="95" t="n">
        <v>0.35</v>
      </c>
      <c r="N5457" s="88" t="s">
        <v>31</v>
      </c>
      <c r="O5457" s="91" t="s">
        <v>218</v>
      </c>
      <c r="P5457" s="0" t="str">
        <f aca="false">RIGHT(H5457,LEN(H5457) - FIND(" ", H5457))</f>
        <v>Athletic Footwear</v>
      </c>
    </row>
    <row r="5458" customFormat="false" ht="14.25" hidden="false" customHeight="true" outlineLevel="0" collapsed="false">
      <c r="B5458" s="88" t="s">
        <v>13</v>
      </c>
      <c r="C5458" s="89" t="n">
        <v>1185732</v>
      </c>
      <c r="D5458" s="90" t="n">
        <v>44378</v>
      </c>
      <c r="E5458" s="88" t="s">
        <v>29</v>
      </c>
      <c r="F5458" s="88" t="s">
        <v>128</v>
      </c>
      <c r="G5458" s="88" t="s">
        <v>144</v>
      </c>
      <c r="H5458" s="91" t="s">
        <v>38</v>
      </c>
      <c r="I5458" s="92" t="n">
        <v>50</v>
      </c>
      <c r="J5458" s="93" t="n">
        <v>350</v>
      </c>
      <c r="K5458" s="94" t="n">
        <f aca="false">I5458 * J5458</f>
        <v>17500</v>
      </c>
      <c r="L5458" s="94" t="n">
        <f aca="false">K5458 *M5458</f>
        <v>8750</v>
      </c>
      <c r="M5458" s="95" t="n">
        <v>0.5</v>
      </c>
      <c r="N5458" s="88" t="s">
        <v>31</v>
      </c>
      <c r="O5458" s="91" t="s">
        <v>219</v>
      </c>
      <c r="P5458" s="0" t="str">
        <f aca="false">RIGHT(H5458,LEN(H5458) - FIND(" ", H5458))</f>
        <v>Apparel</v>
      </c>
    </row>
    <row r="5459" customFormat="false" ht="14.25" hidden="false" customHeight="true" outlineLevel="0" collapsed="false">
      <c r="B5459" s="88" t="s">
        <v>13</v>
      </c>
      <c r="C5459" s="89" t="n">
        <v>1185732</v>
      </c>
      <c r="D5459" s="90" t="n">
        <v>44378</v>
      </c>
      <c r="E5459" s="88" t="s">
        <v>29</v>
      </c>
      <c r="F5459" s="88" t="s">
        <v>98</v>
      </c>
      <c r="G5459" s="88" t="s">
        <v>101</v>
      </c>
      <c r="H5459" s="91" t="s">
        <v>24</v>
      </c>
      <c r="I5459" s="92" t="n">
        <v>43</v>
      </c>
      <c r="J5459" s="93" t="n">
        <v>63</v>
      </c>
      <c r="K5459" s="94" t="n">
        <f aca="false">I5459 * J5459</f>
        <v>2709</v>
      </c>
      <c r="L5459" s="94" t="n">
        <f aca="false">K5459 *M5459</f>
        <v>1219.05</v>
      </c>
      <c r="M5459" s="95" t="n">
        <v>0.45</v>
      </c>
      <c r="N5459" s="88" t="s">
        <v>23</v>
      </c>
      <c r="O5459" s="91" t="s">
        <v>218</v>
      </c>
      <c r="P5459" s="0" t="str">
        <f aca="false">RIGHT(H5459,LEN(H5459) - FIND(" ", H5459))</f>
        <v>Athletic Footwear</v>
      </c>
    </row>
    <row r="5460" customFormat="false" ht="14.25" hidden="false" customHeight="true" outlineLevel="0" collapsed="false">
      <c r="B5460" s="88" t="s">
        <v>13</v>
      </c>
      <c r="C5460" s="89" t="n">
        <v>1185732</v>
      </c>
      <c r="D5460" s="90" t="n">
        <v>44378</v>
      </c>
      <c r="E5460" s="88" t="s">
        <v>29</v>
      </c>
      <c r="F5460" s="88" t="s">
        <v>128</v>
      </c>
      <c r="G5460" s="88" t="s">
        <v>144</v>
      </c>
      <c r="H5460" s="91" t="s">
        <v>38</v>
      </c>
      <c r="I5460" s="92" t="n">
        <v>49</v>
      </c>
      <c r="J5460" s="93" t="n">
        <v>91</v>
      </c>
      <c r="K5460" s="94" t="n">
        <f aca="false">I5460 * J5460</f>
        <v>4459</v>
      </c>
      <c r="L5460" s="94" t="n">
        <f aca="false">K5460 *M5460</f>
        <v>2809.17</v>
      </c>
      <c r="M5460" s="95" t="n">
        <v>0.63</v>
      </c>
      <c r="N5460" s="88" t="s">
        <v>23</v>
      </c>
      <c r="O5460" s="91" t="s">
        <v>219</v>
      </c>
      <c r="P5460" s="0" t="str">
        <f aca="false">RIGHT(H5460,LEN(H5460) - FIND(" ", H5460))</f>
        <v>Apparel</v>
      </c>
    </row>
    <row r="5461" customFormat="false" ht="14.25" hidden="false" customHeight="true" outlineLevel="0" collapsed="false">
      <c r="B5461" s="88" t="s">
        <v>13</v>
      </c>
      <c r="C5461" s="89" t="n">
        <v>1185732</v>
      </c>
      <c r="D5461" s="90" t="n">
        <v>44379</v>
      </c>
      <c r="E5461" s="88" t="s">
        <v>29</v>
      </c>
      <c r="F5461" s="88" t="s">
        <v>98</v>
      </c>
      <c r="G5461" s="88" t="s">
        <v>101</v>
      </c>
      <c r="H5461" s="91" t="s">
        <v>48</v>
      </c>
      <c r="I5461" s="92" t="n">
        <v>40</v>
      </c>
      <c r="J5461" s="93" t="n">
        <v>200</v>
      </c>
      <c r="K5461" s="94" t="n">
        <f aca="false">I5461 * J5461</f>
        <v>8000</v>
      </c>
      <c r="L5461" s="94" t="n">
        <f aca="false">K5461 *M5461</f>
        <v>2800</v>
      </c>
      <c r="M5461" s="95" t="n">
        <v>0.35</v>
      </c>
      <c r="N5461" s="88" t="s">
        <v>31</v>
      </c>
      <c r="O5461" s="91" t="s">
        <v>219</v>
      </c>
      <c r="P5461" s="0" t="str">
        <f aca="false">RIGHT(H5461,LEN(H5461) - FIND(" ", H5461))</f>
        <v>Street Footwear</v>
      </c>
    </row>
    <row r="5462" customFormat="false" ht="14.25" hidden="false" customHeight="true" outlineLevel="0" collapsed="false">
      <c r="B5462" s="88" t="s">
        <v>13</v>
      </c>
      <c r="C5462" s="89" t="n">
        <v>1185732</v>
      </c>
      <c r="D5462" s="90" t="n">
        <v>44379</v>
      </c>
      <c r="E5462" s="88" t="s">
        <v>29</v>
      </c>
      <c r="F5462" s="88" t="s">
        <v>128</v>
      </c>
      <c r="G5462" s="88" t="s">
        <v>144</v>
      </c>
      <c r="H5462" s="91" t="s">
        <v>32</v>
      </c>
      <c r="I5462" s="92" t="n">
        <v>45</v>
      </c>
      <c r="J5462" s="93" t="n">
        <v>500</v>
      </c>
      <c r="K5462" s="94" t="n">
        <f aca="false">I5462 * J5462</f>
        <v>22500</v>
      </c>
      <c r="L5462" s="94" t="n">
        <f aca="false">K5462 *M5462</f>
        <v>9000</v>
      </c>
      <c r="M5462" s="95" t="n">
        <v>0.4</v>
      </c>
      <c r="N5462" s="88" t="s">
        <v>31</v>
      </c>
      <c r="O5462" s="91" t="s">
        <v>218</v>
      </c>
      <c r="P5462" s="0" t="str">
        <f aca="false">RIGHT(H5462,LEN(H5462) - FIND(" ", H5462))</f>
        <v>Street Footwear</v>
      </c>
    </row>
    <row r="5463" customFormat="false" ht="14.25" hidden="false" customHeight="true" outlineLevel="0" collapsed="false">
      <c r="B5463" s="88" t="s">
        <v>30</v>
      </c>
      <c r="C5463" s="89" t="n">
        <v>1185732</v>
      </c>
      <c r="D5463" s="90" t="n">
        <v>44379</v>
      </c>
      <c r="E5463" s="88" t="s">
        <v>34</v>
      </c>
      <c r="F5463" s="88" t="s">
        <v>138</v>
      </c>
      <c r="G5463" s="88" t="s">
        <v>97</v>
      </c>
      <c r="H5463" s="91" t="s">
        <v>32</v>
      </c>
      <c r="I5463" s="92" t="n">
        <v>65</v>
      </c>
      <c r="J5463" s="93" t="n">
        <v>1050</v>
      </c>
      <c r="K5463" s="94" t="n">
        <f aca="false">I5463 * J5463</f>
        <v>68250</v>
      </c>
      <c r="L5463" s="94" t="n">
        <f aca="false">K5463 *M5463</f>
        <v>27300</v>
      </c>
      <c r="M5463" s="95" t="n">
        <v>0.4</v>
      </c>
      <c r="N5463" s="88" t="s">
        <v>23</v>
      </c>
      <c r="O5463" s="91" t="s">
        <v>218</v>
      </c>
      <c r="P5463" s="0" t="str">
        <f aca="false">RIGHT(H5463,LEN(H5463) - FIND(" ", H5463))</f>
        <v>Street Footwear</v>
      </c>
    </row>
    <row r="5464" customFormat="false" ht="14.25" hidden="false" customHeight="true" outlineLevel="0" collapsed="false">
      <c r="B5464" s="88" t="s">
        <v>30</v>
      </c>
      <c r="C5464" s="89" t="n">
        <v>1185732</v>
      </c>
      <c r="D5464" s="90" t="n">
        <v>44379</v>
      </c>
      <c r="E5464" s="88" t="s">
        <v>34</v>
      </c>
      <c r="F5464" s="88" t="s">
        <v>138</v>
      </c>
      <c r="G5464" s="88" t="s">
        <v>97</v>
      </c>
      <c r="H5464" s="91" t="s">
        <v>24</v>
      </c>
      <c r="I5464" s="92" t="n">
        <v>60</v>
      </c>
      <c r="J5464" s="93" t="n">
        <v>800</v>
      </c>
      <c r="K5464" s="94" t="n">
        <f aca="false">I5464 * J5464</f>
        <v>48000</v>
      </c>
      <c r="L5464" s="94" t="n">
        <f aca="false">K5464 *M5464</f>
        <v>16800</v>
      </c>
      <c r="M5464" s="95" t="n">
        <v>0.35</v>
      </c>
      <c r="N5464" s="88" t="s">
        <v>23</v>
      </c>
      <c r="O5464" s="91" t="s">
        <v>218</v>
      </c>
      <c r="P5464" s="0" t="str">
        <f aca="false">RIGHT(H5464,LEN(H5464) - FIND(" ", H5464))</f>
        <v>Athletic Footwear</v>
      </c>
    </row>
    <row r="5465" customFormat="false" ht="14.25" hidden="false" customHeight="true" outlineLevel="0" collapsed="false">
      <c r="B5465" s="88" t="s">
        <v>30</v>
      </c>
      <c r="C5465" s="89" t="n">
        <v>1185732</v>
      </c>
      <c r="D5465" s="90" t="n">
        <v>44379</v>
      </c>
      <c r="E5465" s="88" t="s">
        <v>34</v>
      </c>
      <c r="F5465" s="88" t="s">
        <v>138</v>
      </c>
      <c r="G5465" s="88" t="s">
        <v>97</v>
      </c>
      <c r="H5465" s="91" t="s">
        <v>48</v>
      </c>
      <c r="I5465" s="92" t="n">
        <v>55</v>
      </c>
      <c r="J5465" s="93" t="n">
        <v>725</v>
      </c>
      <c r="K5465" s="94" t="n">
        <f aca="false">I5465 * J5465</f>
        <v>39875</v>
      </c>
      <c r="L5465" s="94" t="n">
        <f aca="false">K5465 *M5465</f>
        <v>15950</v>
      </c>
      <c r="M5465" s="95" t="n">
        <v>0.4</v>
      </c>
      <c r="N5465" s="88" t="s">
        <v>23</v>
      </c>
      <c r="O5465" s="91" t="s">
        <v>219</v>
      </c>
      <c r="P5465" s="0" t="str">
        <f aca="false">RIGHT(H5465,LEN(H5465) - FIND(" ", H5465))</f>
        <v>Street Footwear</v>
      </c>
    </row>
    <row r="5466" customFormat="false" ht="14.25" hidden="false" customHeight="true" outlineLevel="0" collapsed="false">
      <c r="B5466" s="88" t="s">
        <v>30</v>
      </c>
      <c r="C5466" s="89" t="n">
        <v>1185732</v>
      </c>
      <c r="D5466" s="90" t="n">
        <v>44379</v>
      </c>
      <c r="E5466" s="88" t="s">
        <v>34</v>
      </c>
      <c r="F5466" s="88" t="s">
        <v>138</v>
      </c>
      <c r="G5466" s="88" t="s">
        <v>97</v>
      </c>
      <c r="H5466" s="91" t="s">
        <v>44</v>
      </c>
      <c r="I5466" s="92" t="n">
        <v>55</v>
      </c>
      <c r="J5466" s="93" t="n">
        <v>675</v>
      </c>
      <c r="K5466" s="94" t="n">
        <f aca="false">I5466 * J5466</f>
        <v>37125</v>
      </c>
      <c r="L5466" s="94" t="n">
        <f aca="false">K5466 *M5466</f>
        <v>14850</v>
      </c>
      <c r="M5466" s="95" t="n">
        <v>0.4</v>
      </c>
      <c r="N5466" s="88" t="s">
        <v>23</v>
      </c>
      <c r="O5466" s="91" t="s">
        <v>219</v>
      </c>
      <c r="P5466" s="0" t="str">
        <f aca="false">RIGHT(H5466,LEN(H5466) - FIND(" ", H5466))</f>
        <v>Athletic Footwear</v>
      </c>
    </row>
    <row r="5467" customFormat="false" ht="14.25" hidden="false" customHeight="true" outlineLevel="0" collapsed="false">
      <c r="B5467" s="88" t="s">
        <v>30</v>
      </c>
      <c r="C5467" s="89" t="n">
        <v>1185732</v>
      </c>
      <c r="D5467" s="90" t="n">
        <v>44379</v>
      </c>
      <c r="E5467" s="88" t="s">
        <v>34</v>
      </c>
      <c r="F5467" s="88" t="s">
        <v>138</v>
      </c>
      <c r="G5467" s="88" t="s">
        <v>97</v>
      </c>
      <c r="H5467" s="91" t="s">
        <v>16</v>
      </c>
      <c r="I5467" s="92" t="n">
        <v>65</v>
      </c>
      <c r="J5467" s="93" t="n">
        <v>700</v>
      </c>
      <c r="K5467" s="94" t="n">
        <f aca="false">I5467 * J5467</f>
        <v>45500</v>
      </c>
      <c r="L5467" s="94" t="n">
        <f aca="false">K5467 *M5467</f>
        <v>15925</v>
      </c>
      <c r="M5467" s="95" t="n">
        <v>0.35</v>
      </c>
      <c r="N5467" s="88" t="s">
        <v>23</v>
      </c>
      <c r="O5467" s="91" t="s">
        <v>218</v>
      </c>
      <c r="P5467" s="0" t="str">
        <f aca="false">RIGHT(H5467,LEN(H5467) - FIND(" ", H5467))</f>
        <v>Apparel</v>
      </c>
    </row>
    <row r="5468" customFormat="false" ht="14.25" hidden="false" customHeight="true" outlineLevel="0" collapsed="false">
      <c r="B5468" s="88" t="s">
        <v>30</v>
      </c>
      <c r="C5468" s="89" t="n">
        <v>1185732</v>
      </c>
      <c r="D5468" s="90" t="n">
        <v>44379</v>
      </c>
      <c r="E5468" s="88" t="s">
        <v>34</v>
      </c>
      <c r="F5468" s="88" t="s">
        <v>138</v>
      </c>
      <c r="G5468" s="88" t="s">
        <v>97</v>
      </c>
      <c r="H5468" s="91" t="s">
        <v>38</v>
      </c>
      <c r="I5468" s="92" t="n">
        <v>70</v>
      </c>
      <c r="J5468" s="93" t="n">
        <v>875</v>
      </c>
      <c r="K5468" s="94" t="n">
        <f aca="false">I5468 * J5468</f>
        <v>61250</v>
      </c>
      <c r="L5468" s="94" t="n">
        <f aca="false">K5468 *M5468</f>
        <v>30625</v>
      </c>
      <c r="M5468" s="95" t="n">
        <v>0.5</v>
      </c>
      <c r="N5468" s="88" t="s">
        <v>23</v>
      </c>
      <c r="O5468" s="91" t="s">
        <v>219</v>
      </c>
      <c r="P5468" s="0" t="str">
        <f aca="false">RIGHT(H5468,LEN(H5468) - FIND(" ", H5468))</f>
        <v>Apparel</v>
      </c>
    </row>
    <row r="5469" customFormat="false" ht="14.25" hidden="false" customHeight="true" outlineLevel="0" collapsed="false">
      <c r="B5469" s="88" t="s">
        <v>43</v>
      </c>
      <c r="C5469" s="89" t="n">
        <v>1185732</v>
      </c>
      <c r="D5469" s="90" t="n">
        <v>44379</v>
      </c>
      <c r="E5469" s="88" t="s">
        <v>29</v>
      </c>
      <c r="F5469" s="88" t="s">
        <v>165</v>
      </c>
      <c r="G5469" s="88" t="s">
        <v>135</v>
      </c>
      <c r="H5469" s="91" t="s">
        <v>32</v>
      </c>
      <c r="I5469" s="92" t="n">
        <v>50</v>
      </c>
      <c r="J5469" s="93" t="n">
        <v>550</v>
      </c>
      <c r="K5469" s="94" t="n">
        <f aca="false">I5469 * J5469</f>
        <v>27500</v>
      </c>
      <c r="L5469" s="94" t="n">
        <f aca="false">K5469 *M5469</f>
        <v>8250</v>
      </c>
      <c r="M5469" s="95" t="n">
        <v>0.3</v>
      </c>
      <c r="N5469" s="88" t="s">
        <v>14</v>
      </c>
      <c r="O5469" s="91" t="s">
        <v>218</v>
      </c>
      <c r="P5469" s="0" t="str">
        <f aca="false">RIGHT(H5469,LEN(H5469) - FIND(" ", H5469))</f>
        <v>Street Footwear</v>
      </c>
    </row>
    <row r="5470" customFormat="false" ht="14.25" hidden="false" customHeight="true" outlineLevel="0" collapsed="false">
      <c r="B5470" s="88" t="s">
        <v>43</v>
      </c>
      <c r="C5470" s="89" t="n">
        <v>1185732</v>
      </c>
      <c r="D5470" s="90" t="n">
        <v>44379</v>
      </c>
      <c r="E5470" s="88" t="s">
        <v>29</v>
      </c>
      <c r="F5470" s="88" t="s">
        <v>165</v>
      </c>
      <c r="G5470" s="88" t="s">
        <v>135</v>
      </c>
      <c r="H5470" s="91" t="s">
        <v>24</v>
      </c>
      <c r="I5470" s="92" t="n">
        <v>45</v>
      </c>
      <c r="J5470" s="93" t="n">
        <v>300</v>
      </c>
      <c r="K5470" s="94" t="n">
        <f aca="false">I5470 * J5470</f>
        <v>13500</v>
      </c>
      <c r="L5470" s="94" t="n">
        <f aca="false">K5470 *M5470</f>
        <v>4725</v>
      </c>
      <c r="M5470" s="95" t="n">
        <v>0.35</v>
      </c>
      <c r="N5470" s="88" t="s">
        <v>14</v>
      </c>
      <c r="O5470" s="91" t="s">
        <v>218</v>
      </c>
      <c r="P5470" s="0" t="str">
        <f aca="false">RIGHT(H5470,LEN(H5470) - FIND(" ", H5470))</f>
        <v>Athletic Footwear</v>
      </c>
    </row>
    <row r="5471" customFormat="false" ht="14.25" hidden="false" customHeight="true" outlineLevel="0" collapsed="false">
      <c r="B5471" s="88" t="s">
        <v>43</v>
      </c>
      <c r="C5471" s="89" t="n">
        <v>1185732</v>
      </c>
      <c r="D5471" s="90" t="n">
        <v>44379</v>
      </c>
      <c r="E5471" s="88" t="s">
        <v>29</v>
      </c>
      <c r="F5471" s="88" t="s">
        <v>165</v>
      </c>
      <c r="G5471" s="88" t="s">
        <v>135</v>
      </c>
      <c r="H5471" s="91" t="s">
        <v>48</v>
      </c>
      <c r="I5471" s="92" t="n">
        <v>40</v>
      </c>
      <c r="J5471" s="93" t="n">
        <v>225</v>
      </c>
      <c r="K5471" s="94" t="n">
        <f aca="false">I5471 * J5471</f>
        <v>9000</v>
      </c>
      <c r="L5471" s="94" t="n">
        <f aca="false">K5471 *M5471</f>
        <v>2700</v>
      </c>
      <c r="M5471" s="95" t="n">
        <v>0.3</v>
      </c>
      <c r="N5471" s="88" t="s">
        <v>14</v>
      </c>
      <c r="O5471" s="91" t="s">
        <v>219</v>
      </c>
      <c r="P5471" s="0" t="str">
        <f aca="false">RIGHT(H5471,LEN(H5471) - FIND(" ", H5471))</f>
        <v>Street Footwear</v>
      </c>
    </row>
    <row r="5472" customFormat="false" ht="14.25" hidden="false" customHeight="true" outlineLevel="0" collapsed="false">
      <c r="B5472" s="88" t="s">
        <v>43</v>
      </c>
      <c r="C5472" s="89" t="n">
        <v>1185732</v>
      </c>
      <c r="D5472" s="90" t="n">
        <v>44379</v>
      </c>
      <c r="E5472" s="88" t="s">
        <v>29</v>
      </c>
      <c r="F5472" s="88" t="s">
        <v>165</v>
      </c>
      <c r="G5472" s="88" t="s">
        <v>135</v>
      </c>
      <c r="H5472" s="91" t="s">
        <v>44</v>
      </c>
      <c r="I5472" s="92" t="n">
        <v>40</v>
      </c>
      <c r="J5472" s="93" t="n">
        <v>175</v>
      </c>
      <c r="K5472" s="94" t="n">
        <f aca="false">I5472 * J5472</f>
        <v>7000</v>
      </c>
      <c r="L5472" s="94" t="n">
        <f aca="false">K5472 *M5472</f>
        <v>2100</v>
      </c>
      <c r="M5472" s="95" t="n">
        <v>0.3</v>
      </c>
      <c r="N5472" s="88" t="s">
        <v>14</v>
      </c>
      <c r="O5472" s="91" t="s">
        <v>219</v>
      </c>
      <c r="P5472" s="0" t="str">
        <f aca="false">RIGHT(H5472,LEN(H5472) - FIND(" ", H5472))</f>
        <v>Athletic Footwear</v>
      </c>
    </row>
    <row r="5473" customFormat="false" ht="14.25" hidden="false" customHeight="true" outlineLevel="0" collapsed="false">
      <c r="B5473" s="88" t="s">
        <v>43</v>
      </c>
      <c r="C5473" s="89" t="n">
        <v>1185732</v>
      </c>
      <c r="D5473" s="90" t="n">
        <v>44379</v>
      </c>
      <c r="E5473" s="88" t="s">
        <v>29</v>
      </c>
      <c r="F5473" s="88" t="s">
        <v>165</v>
      </c>
      <c r="G5473" s="88" t="s">
        <v>135</v>
      </c>
      <c r="H5473" s="91" t="s">
        <v>16</v>
      </c>
      <c r="I5473" s="92" t="n">
        <v>50</v>
      </c>
      <c r="J5473" s="93" t="n">
        <v>200</v>
      </c>
      <c r="K5473" s="94" t="n">
        <f aca="false">I5473 * J5473</f>
        <v>10000</v>
      </c>
      <c r="L5473" s="94" t="n">
        <f aca="false">K5473 *M5473</f>
        <v>5000</v>
      </c>
      <c r="M5473" s="95" t="n">
        <v>0.5</v>
      </c>
      <c r="N5473" s="88" t="s">
        <v>14</v>
      </c>
      <c r="O5473" s="91" t="s">
        <v>218</v>
      </c>
      <c r="P5473" s="0" t="str">
        <f aca="false">RIGHT(H5473,LEN(H5473) - FIND(" ", H5473))</f>
        <v>Apparel</v>
      </c>
    </row>
    <row r="5474" customFormat="false" ht="14.25" hidden="false" customHeight="true" outlineLevel="0" collapsed="false">
      <c r="B5474" s="88" t="s">
        <v>43</v>
      </c>
      <c r="C5474" s="89" t="n">
        <v>1185732</v>
      </c>
      <c r="D5474" s="90" t="n">
        <v>44379</v>
      </c>
      <c r="E5474" s="88" t="s">
        <v>29</v>
      </c>
      <c r="F5474" s="88" t="s">
        <v>165</v>
      </c>
      <c r="G5474" s="88" t="s">
        <v>135</v>
      </c>
      <c r="H5474" s="91" t="s">
        <v>38</v>
      </c>
      <c r="I5474" s="92" t="n">
        <v>55</v>
      </c>
      <c r="J5474" s="93" t="n">
        <v>375</v>
      </c>
      <c r="K5474" s="94" t="n">
        <f aca="false">I5474 * J5474</f>
        <v>20625</v>
      </c>
      <c r="L5474" s="94" t="n">
        <f aca="false">K5474 *M5474</f>
        <v>8250</v>
      </c>
      <c r="M5474" s="95" t="n">
        <v>0.4</v>
      </c>
      <c r="N5474" s="88" t="s">
        <v>14</v>
      </c>
      <c r="O5474" s="91" t="s">
        <v>219</v>
      </c>
      <c r="P5474" s="0" t="str">
        <f aca="false">RIGHT(H5474,LEN(H5474) - FIND(" ", H5474))</f>
        <v>Apparel</v>
      </c>
    </row>
    <row r="5475" customFormat="false" ht="14.25" hidden="false" customHeight="true" outlineLevel="0" collapsed="false">
      <c r="B5475" s="88" t="s">
        <v>13</v>
      </c>
      <c r="C5475" s="89" t="n">
        <v>1185732</v>
      </c>
      <c r="D5475" s="90" t="n">
        <v>44379</v>
      </c>
      <c r="E5475" s="88" t="s">
        <v>29</v>
      </c>
      <c r="F5475" s="88" t="s">
        <v>98</v>
      </c>
      <c r="G5475" s="88" t="s">
        <v>101</v>
      </c>
      <c r="H5475" s="91" t="s">
        <v>48</v>
      </c>
      <c r="I5475" s="92" t="n">
        <v>39</v>
      </c>
      <c r="J5475" s="93" t="n">
        <v>54</v>
      </c>
      <c r="K5475" s="94" t="n">
        <f aca="false">I5475 * J5475</f>
        <v>2106</v>
      </c>
      <c r="L5475" s="94" t="n">
        <f aca="false">K5475 *M5475</f>
        <v>947.7</v>
      </c>
      <c r="M5475" s="95" t="n">
        <v>0.45</v>
      </c>
      <c r="N5475" s="88" t="s">
        <v>23</v>
      </c>
      <c r="O5475" s="91" t="s">
        <v>219</v>
      </c>
      <c r="P5475" s="0" t="str">
        <f aca="false">RIGHT(H5475,LEN(H5475) - FIND(" ", H5475))</f>
        <v>Street Footwear</v>
      </c>
    </row>
    <row r="5476" customFormat="false" ht="14.25" hidden="false" customHeight="true" outlineLevel="0" collapsed="false">
      <c r="B5476" s="88" t="s">
        <v>13</v>
      </c>
      <c r="C5476" s="89" t="n">
        <v>1185732</v>
      </c>
      <c r="D5476" s="90" t="n">
        <v>44379</v>
      </c>
      <c r="E5476" s="88" t="s">
        <v>29</v>
      </c>
      <c r="F5476" s="88" t="s">
        <v>128</v>
      </c>
      <c r="G5476" s="88" t="s">
        <v>144</v>
      </c>
      <c r="H5476" s="91" t="s">
        <v>32</v>
      </c>
      <c r="I5476" s="92" t="n">
        <v>41</v>
      </c>
      <c r="J5476" s="93" t="n">
        <v>145</v>
      </c>
      <c r="K5476" s="94" t="n">
        <f aca="false">I5476 * J5476</f>
        <v>5945</v>
      </c>
      <c r="L5476" s="94" t="n">
        <f aca="false">K5476 *M5476</f>
        <v>3150.85</v>
      </c>
      <c r="M5476" s="95" t="n">
        <v>0.53</v>
      </c>
      <c r="N5476" s="88" t="s">
        <v>23</v>
      </c>
      <c r="O5476" s="91" t="s">
        <v>218</v>
      </c>
      <c r="P5476" s="0" t="str">
        <f aca="false">RIGHT(H5476,LEN(H5476) - FIND(" ", H5476))</f>
        <v>Street Footwear</v>
      </c>
    </row>
    <row r="5477" customFormat="false" ht="14.25" hidden="false" customHeight="true" outlineLevel="0" collapsed="false">
      <c r="B5477" s="88" t="s">
        <v>30</v>
      </c>
      <c r="C5477" s="89" t="n">
        <v>1185732</v>
      </c>
      <c r="D5477" s="90" t="n">
        <v>44379</v>
      </c>
      <c r="E5477" s="88" t="s">
        <v>34</v>
      </c>
      <c r="F5477" s="88" t="s">
        <v>138</v>
      </c>
      <c r="G5477" s="88" t="s">
        <v>97</v>
      </c>
      <c r="H5477" s="91" t="s">
        <v>32</v>
      </c>
      <c r="I5477" s="92" t="n">
        <v>60</v>
      </c>
      <c r="J5477" s="93" t="n">
        <v>294</v>
      </c>
      <c r="K5477" s="94" t="n">
        <f aca="false">I5477 * J5477</f>
        <v>17640</v>
      </c>
      <c r="L5477" s="94" t="n">
        <f aca="false">K5477 *M5477</f>
        <v>8820</v>
      </c>
      <c r="M5477" s="95" t="n">
        <v>0.5</v>
      </c>
      <c r="N5477" s="88" t="s">
        <v>23</v>
      </c>
      <c r="O5477" s="91" t="s">
        <v>218</v>
      </c>
      <c r="P5477" s="0" t="str">
        <f aca="false">RIGHT(H5477,LEN(H5477) - FIND(" ", H5477))</f>
        <v>Street Footwear</v>
      </c>
    </row>
    <row r="5478" customFormat="false" ht="14.25" hidden="false" customHeight="true" outlineLevel="0" collapsed="false">
      <c r="B5478" s="88" t="s">
        <v>30</v>
      </c>
      <c r="C5478" s="89" t="n">
        <v>1185732</v>
      </c>
      <c r="D5478" s="90" t="n">
        <v>44379</v>
      </c>
      <c r="E5478" s="88" t="s">
        <v>34</v>
      </c>
      <c r="F5478" s="88" t="s">
        <v>138</v>
      </c>
      <c r="G5478" s="88" t="s">
        <v>97</v>
      </c>
      <c r="H5478" s="91" t="s">
        <v>24</v>
      </c>
      <c r="I5478" s="92" t="n">
        <v>58</v>
      </c>
      <c r="J5478" s="93" t="n">
        <v>224</v>
      </c>
      <c r="K5478" s="94" t="n">
        <f aca="false">I5478 * J5478</f>
        <v>12992</v>
      </c>
      <c r="L5478" s="94" t="n">
        <f aca="false">K5478 *M5478</f>
        <v>6496</v>
      </c>
      <c r="M5478" s="95" t="n">
        <v>0.5</v>
      </c>
      <c r="N5478" s="88" t="s">
        <v>23</v>
      </c>
      <c r="O5478" s="91" t="s">
        <v>218</v>
      </c>
      <c r="P5478" s="0" t="str">
        <f aca="false">RIGHT(H5478,LEN(H5478) - FIND(" ", H5478))</f>
        <v>Athletic Footwear</v>
      </c>
    </row>
    <row r="5479" customFormat="false" ht="14.25" hidden="false" customHeight="true" outlineLevel="0" collapsed="false">
      <c r="B5479" s="88" t="s">
        <v>30</v>
      </c>
      <c r="C5479" s="89" t="n">
        <v>1185732</v>
      </c>
      <c r="D5479" s="90" t="n">
        <v>44379</v>
      </c>
      <c r="E5479" s="88" t="s">
        <v>34</v>
      </c>
      <c r="F5479" s="88" t="s">
        <v>138</v>
      </c>
      <c r="G5479" s="88" t="s">
        <v>97</v>
      </c>
      <c r="H5479" s="91" t="s">
        <v>48</v>
      </c>
      <c r="I5479" s="92" t="n">
        <v>53</v>
      </c>
      <c r="J5479" s="93" t="n">
        <v>196</v>
      </c>
      <c r="K5479" s="94" t="n">
        <f aca="false">I5479 * J5479</f>
        <v>10388</v>
      </c>
      <c r="L5479" s="94" t="n">
        <f aca="false">K5479 *M5479</f>
        <v>5713.4</v>
      </c>
      <c r="M5479" s="95" t="n">
        <v>0.55</v>
      </c>
      <c r="N5479" s="88" t="s">
        <v>23</v>
      </c>
      <c r="O5479" s="91" t="s">
        <v>219</v>
      </c>
      <c r="P5479" s="0" t="str">
        <f aca="false">RIGHT(H5479,LEN(H5479) - FIND(" ", H5479))</f>
        <v>Street Footwear</v>
      </c>
    </row>
    <row r="5480" customFormat="false" ht="14.25" hidden="false" customHeight="true" outlineLevel="0" collapsed="false">
      <c r="B5480" s="88" t="s">
        <v>30</v>
      </c>
      <c r="C5480" s="89" t="n">
        <v>1185732</v>
      </c>
      <c r="D5480" s="90" t="n">
        <v>44379</v>
      </c>
      <c r="E5480" s="88" t="s">
        <v>34</v>
      </c>
      <c r="F5480" s="88" t="s">
        <v>138</v>
      </c>
      <c r="G5480" s="88" t="s">
        <v>97</v>
      </c>
      <c r="H5480" s="91" t="s">
        <v>44</v>
      </c>
      <c r="I5480" s="92" t="n">
        <v>52</v>
      </c>
      <c r="J5480" s="93" t="n">
        <v>203</v>
      </c>
      <c r="K5480" s="94" t="n">
        <f aca="false">I5480 * J5480</f>
        <v>10556</v>
      </c>
      <c r="L5480" s="94" t="n">
        <f aca="false">K5480 *M5480</f>
        <v>5383.56</v>
      </c>
      <c r="M5480" s="95" t="n">
        <v>0.51</v>
      </c>
      <c r="N5480" s="88" t="s">
        <v>23</v>
      </c>
      <c r="O5480" s="91" t="s">
        <v>219</v>
      </c>
      <c r="P5480" s="0" t="str">
        <f aca="false">RIGHT(H5480,LEN(H5480) - FIND(" ", H5480))</f>
        <v>Athletic Footwear</v>
      </c>
    </row>
    <row r="5481" customFormat="false" ht="14.25" hidden="false" customHeight="true" outlineLevel="0" collapsed="false">
      <c r="B5481" s="88" t="s">
        <v>30</v>
      </c>
      <c r="C5481" s="89" t="n">
        <v>1185732</v>
      </c>
      <c r="D5481" s="90" t="n">
        <v>44379</v>
      </c>
      <c r="E5481" s="88" t="s">
        <v>34</v>
      </c>
      <c r="F5481" s="88" t="s">
        <v>138</v>
      </c>
      <c r="G5481" s="88" t="s">
        <v>97</v>
      </c>
      <c r="H5481" s="91" t="s">
        <v>16</v>
      </c>
      <c r="I5481" s="92" t="n">
        <v>59</v>
      </c>
      <c r="J5481" s="93" t="n">
        <v>182</v>
      </c>
      <c r="K5481" s="94" t="n">
        <f aca="false">I5481 * J5481</f>
        <v>10738</v>
      </c>
      <c r="L5481" s="94" t="n">
        <f aca="false">K5481 *M5481</f>
        <v>5261.62</v>
      </c>
      <c r="M5481" s="95" t="n">
        <v>0.49</v>
      </c>
      <c r="N5481" s="88" t="s">
        <v>23</v>
      </c>
      <c r="O5481" s="91" t="s">
        <v>218</v>
      </c>
      <c r="P5481" s="0" t="str">
        <f aca="false">RIGHT(H5481,LEN(H5481) - FIND(" ", H5481))</f>
        <v>Apparel</v>
      </c>
    </row>
    <row r="5482" customFormat="false" ht="14.25" hidden="false" customHeight="true" outlineLevel="0" collapsed="false">
      <c r="B5482" s="88" t="s">
        <v>30</v>
      </c>
      <c r="C5482" s="89" t="n">
        <v>1185732</v>
      </c>
      <c r="D5482" s="90" t="n">
        <v>44379</v>
      </c>
      <c r="E5482" s="88" t="s">
        <v>34</v>
      </c>
      <c r="F5482" s="88" t="s">
        <v>138</v>
      </c>
      <c r="G5482" s="88" t="s">
        <v>97</v>
      </c>
      <c r="H5482" s="91" t="s">
        <v>38</v>
      </c>
      <c r="I5482" s="92" t="n">
        <v>64</v>
      </c>
      <c r="J5482" s="93" t="n">
        <v>263</v>
      </c>
      <c r="K5482" s="94" t="n">
        <f aca="false">I5482 * J5482</f>
        <v>16832</v>
      </c>
      <c r="L5482" s="94" t="n">
        <f aca="false">K5482 *M5482</f>
        <v>10604.16</v>
      </c>
      <c r="M5482" s="95" t="n">
        <v>0.63</v>
      </c>
      <c r="N5482" s="88" t="s">
        <v>23</v>
      </c>
      <c r="O5482" s="91" t="s">
        <v>219</v>
      </c>
      <c r="P5482" s="0" t="str">
        <f aca="false">RIGHT(H5482,LEN(H5482) - FIND(" ", H5482))</f>
        <v>Apparel</v>
      </c>
    </row>
    <row r="5483" customFormat="false" ht="14.25" hidden="false" customHeight="true" outlineLevel="0" collapsed="false">
      <c r="B5483" s="88" t="s">
        <v>43</v>
      </c>
      <c r="C5483" s="89" t="n">
        <v>1185732</v>
      </c>
      <c r="D5483" s="90" t="n">
        <v>44379</v>
      </c>
      <c r="E5483" s="88" t="s">
        <v>29</v>
      </c>
      <c r="F5483" s="88" t="s">
        <v>165</v>
      </c>
      <c r="G5483" s="88" t="s">
        <v>135</v>
      </c>
      <c r="H5483" s="91" t="s">
        <v>32</v>
      </c>
      <c r="I5483" s="92" t="n">
        <v>45</v>
      </c>
      <c r="J5483" s="93" t="n">
        <v>149</v>
      </c>
      <c r="K5483" s="94" t="n">
        <f aca="false">I5483 * J5483</f>
        <v>6705</v>
      </c>
      <c r="L5483" s="94" t="n">
        <f aca="false">K5483 *M5483</f>
        <v>2816.1</v>
      </c>
      <c r="M5483" s="95" t="n">
        <v>0.42</v>
      </c>
      <c r="N5483" s="88" t="s">
        <v>23</v>
      </c>
      <c r="O5483" s="91" t="s">
        <v>218</v>
      </c>
      <c r="P5483" s="0" t="str">
        <f aca="false">RIGHT(H5483,LEN(H5483) - FIND(" ", H5483))</f>
        <v>Street Footwear</v>
      </c>
    </row>
    <row r="5484" customFormat="false" ht="14.25" hidden="false" customHeight="true" outlineLevel="0" collapsed="false">
      <c r="B5484" s="88" t="s">
        <v>43</v>
      </c>
      <c r="C5484" s="89" t="n">
        <v>1185732</v>
      </c>
      <c r="D5484" s="90" t="n">
        <v>44379</v>
      </c>
      <c r="E5484" s="88" t="s">
        <v>29</v>
      </c>
      <c r="F5484" s="88" t="s">
        <v>165</v>
      </c>
      <c r="G5484" s="88" t="s">
        <v>135</v>
      </c>
      <c r="H5484" s="91" t="s">
        <v>24</v>
      </c>
      <c r="I5484" s="92" t="n">
        <v>42</v>
      </c>
      <c r="J5484" s="93" t="n">
        <v>87</v>
      </c>
      <c r="K5484" s="94" t="n">
        <f aca="false">I5484 * J5484</f>
        <v>3654</v>
      </c>
      <c r="L5484" s="94" t="n">
        <f aca="false">K5484 *M5484</f>
        <v>1790.46</v>
      </c>
      <c r="M5484" s="95" t="n">
        <v>0.49</v>
      </c>
      <c r="N5484" s="88" t="s">
        <v>23</v>
      </c>
      <c r="O5484" s="91" t="s">
        <v>218</v>
      </c>
      <c r="P5484" s="0" t="str">
        <f aca="false">RIGHT(H5484,LEN(H5484) - FIND(" ", H5484))</f>
        <v>Athletic Footwear</v>
      </c>
    </row>
    <row r="5485" customFormat="false" ht="14.25" hidden="false" customHeight="true" outlineLevel="0" collapsed="false">
      <c r="B5485" s="88" t="s">
        <v>43</v>
      </c>
      <c r="C5485" s="89" t="n">
        <v>1185732</v>
      </c>
      <c r="D5485" s="90" t="n">
        <v>44379</v>
      </c>
      <c r="E5485" s="88" t="s">
        <v>29</v>
      </c>
      <c r="F5485" s="88" t="s">
        <v>165</v>
      </c>
      <c r="G5485" s="88" t="s">
        <v>135</v>
      </c>
      <c r="H5485" s="91" t="s">
        <v>48</v>
      </c>
      <c r="I5485" s="92" t="n">
        <v>38</v>
      </c>
      <c r="J5485" s="93" t="n">
        <v>61</v>
      </c>
      <c r="K5485" s="94" t="n">
        <f aca="false">I5485 * J5485</f>
        <v>2318</v>
      </c>
      <c r="L5485" s="94" t="n">
        <f aca="false">K5485 *M5485</f>
        <v>996.74</v>
      </c>
      <c r="M5485" s="95" t="n">
        <v>0.43</v>
      </c>
      <c r="N5485" s="88" t="s">
        <v>23</v>
      </c>
      <c r="O5485" s="91" t="s">
        <v>219</v>
      </c>
      <c r="P5485" s="0" t="str">
        <f aca="false">RIGHT(H5485,LEN(H5485) - FIND(" ", H5485))</f>
        <v>Street Footwear</v>
      </c>
    </row>
    <row r="5486" customFormat="false" ht="14.25" hidden="false" customHeight="true" outlineLevel="0" collapsed="false">
      <c r="B5486" s="88" t="s">
        <v>43</v>
      </c>
      <c r="C5486" s="89" t="n">
        <v>1185732</v>
      </c>
      <c r="D5486" s="90" t="n">
        <v>44379</v>
      </c>
      <c r="E5486" s="88" t="s">
        <v>29</v>
      </c>
      <c r="F5486" s="88" t="s">
        <v>165</v>
      </c>
      <c r="G5486" s="88" t="s">
        <v>135</v>
      </c>
      <c r="H5486" s="91" t="s">
        <v>44</v>
      </c>
      <c r="I5486" s="92" t="n">
        <v>38</v>
      </c>
      <c r="J5486" s="93" t="n">
        <v>51</v>
      </c>
      <c r="K5486" s="94" t="n">
        <f aca="false">I5486 * J5486</f>
        <v>1938</v>
      </c>
      <c r="L5486" s="94" t="n">
        <f aca="false">K5486 *M5486</f>
        <v>813.96</v>
      </c>
      <c r="M5486" s="95" t="n">
        <v>0.42</v>
      </c>
      <c r="N5486" s="88" t="s">
        <v>23</v>
      </c>
      <c r="O5486" s="91" t="s">
        <v>219</v>
      </c>
      <c r="P5486" s="0" t="str">
        <f aca="false">RIGHT(H5486,LEN(H5486) - FIND(" ", H5486))</f>
        <v>Athletic Footwear</v>
      </c>
    </row>
    <row r="5487" customFormat="false" ht="14.25" hidden="false" customHeight="true" outlineLevel="0" collapsed="false">
      <c r="B5487" s="88" t="s">
        <v>43</v>
      </c>
      <c r="C5487" s="89" t="n">
        <v>1185732</v>
      </c>
      <c r="D5487" s="90" t="n">
        <v>44379</v>
      </c>
      <c r="E5487" s="88" t="s">
        <v>29</v>
      </c>
      <c r="F5487" s="88" t="s">
        <v>165</v>
      </c>
      <c r="G5487" s="88" t="s">
        <v>135</v>
      </c>
      <c r="H5487" s="91" t="s">
        <v>16</v>
      </c>
      <c r="I5487" s="92" t="n">
        <v>48</v>
      </c>
      <c r="J5487" s="93" t="n">
        <v>50</v>
      </c>
      <c r="K5487" s="94" t="n">
        <f aca="false">I5487 * J5487</f>
        <v>2400</v>
      </c>
      <c r="L5487" s="94" t="n">
        <f aca="false">K5487 *M5487</f>
        <v>1488</v>
      </c>
      <c r="M5487" s="95" t="n">
        <v>0.62</v>
      </c>
      <c r="N5487" s="88" t="s">
        <v>23</v>
      </c>
      <c r="O5487" s="91" t="s">
        <v>218</v>
      </c>
      <c r="P5487" s="0" t="str">
        <f aca="false">RIGHT(H5487,LEN(H5487) - FIND(" ", H5487))</f>
        <v>Apparel</v>
      </c>
    </row>
    <row r="5488" customFormat="false" ht="14.25" hidden="false" customHeight="true" outlineLevel="0" collapsed="false">
      <c r="B5488" s="88" t="s">
        <v>43</v>
      </c>
      <c r="C5488" s="89" t="n">
        <v>1185732</v>
      </c>
      <c r="D5488" s="90" t="n">
        <v>44379</v>
      </c>
      <c r="E5488" s="88" t="s">
        <v>29</v>
      </c>
      <c r="F5488" s="88" t="s">
        <v>165</v>
      </c>
      <c r="G5488" s="88" t="s">
        <v>135</v>
      </c>
      <c r="H5488" s="91" t="s">
        <v>38</v>
      </c>
      <c r="I5488" s="92" t="n">
        <v>52</v>
      </c>
      <c r="J5488" s="93" t="n">
        <v>94</v>
      </c>
      <c r="K5488" s="94" t="n">
        <f aca="false">I5488 * J5488</f>
        <v>4888</v>
      </c>
      <c r="L5488" s="94" t="n">
        <f aca="false">K5488 *M5488</f>
        <v>2639.52</v>
      </c>
      <c r="M5488" s="95" t="n">
        <v>0.54</v>
      </c>
      <c r="N5488" s="88" t="s">
        <v>23</v>
      </c>
      <c r="O5488" s="91" t="s">
        <v>219</v>
      </c>
      <c r="P5488" s="0" t="str">
        <f aca="false">RIGHT(H5488,LEN(H5488) - FIND(" ", H5488))</f>
        <v>Apparel</v>
      </c>
    </row>
    <row r="5489" customFormat="false" ht="14.25" hidden="false" customHeight="true" outlineLevel="0" collapsed="false">
      <c r="B5489" s="88" t="s">
        <v>13</v>
      </c>
      <c r="C5489" s="89" t="n">
        <v>1185732</v>
      </c>
      <c r="D5489" s="90" t="n">
        <v>44380</v>
      </c>
      <c r="E5489" s="88" t="s">
        <v>29</v>
      </c>
      <c r="F5489" s="88" t="s">
        <v>98</v>
      </c>
      <c r="G5489" s="88" t="s">
        <v>101</v>
      </c>
      <c r="H5489" s="91" t="s">
        <v>44</v>
      </c>
      <c r="I5489" s="92" t="n">
        <v>40</v>
      </c>
      <c r="J5489" s="93" t="n">
        <v>175</v>
      </c>
      <c r="K5489" s="94" t="n">
        <f aca="false">I5489 * J5489</f>
        <v>7000</v>
      </c>
      <c r="L5489" s="94" t="n">
        <f aca="false">K5489 *M5489</f>
        <v>2800</v>
      </c>
      <c r="M5489" s="95" t="n">
        <v>0.4</v>
      </c>
      <c r="N5489" s="88" t="s">
        <v>31</v>
      </c>
      <c r="O5489" s="91" t="s">
        <v>219</v>
      </c>
      <c r="P5489" s="0" t="str">
        <f aca="false">RIGHT(H5489,LEN(H5489) - FIND(" ", H5489))</f>
        <v>Athletic Footwear</v>
      </c>
    </row>
    <row r="5490" customFormat="false" ht="14.25" hidden="false" customHeight="true" outlineLevel="0" collapsed="false">
      <c r="B5490" s="88" t="s">
        <v>13</v>
      </c>
      <c r="C5490" s="89" t="n">
        <v>1185732</v>
      </c>
      <c r="D5490" s="90" t="n">
        <v>44380</v>
      </c>
      <c r="E5490" s="88" t="s">
        <v>29</v>
      </c>
      <c r="F5490" s="88" t="s">
        <v>128</v>
      </c>
      <c r="G5490" s="88" t="s">
        <v>144</v>
      </c>
      <c r="H5490" s="91" t="s">
        <v>24</v>
      </c>
      <c r="I5490" s="92" t="n">
        <v>45</v>
      </c>
      <c r="J5490" s="93" t="n">
        <v>275</v>
      </c>
      <c r="K5490" s="94" t="n">
        <f aca="false">I5490 * J5490</f>
        <v>12375</v>
      </c>
      <c r="L5490" s="94" t="n">
        <f aca="false">K5490 *M5490</f>
        <v>4331.25</v>
      </c>
      <c r="M5490" s="95" t="n">
        <v>0.35</v>
      </c>
      <c r="N5490" s="88" t="s">
        <v>31</v>
      </c>
      <c r="O5490" s="91" t="s">
        <v>218</v>
      </c>
      <c r="P5490" s="0" t="str">
        <f aca="false">RIGHT(H5490,LEN(H5490) - FIND(" ", H5490))</f>
        <v>Athletic Footwear</v>
      </c>
    </row>
    <row r="5491" customFormat="false" ht="14.25" hidden="false" customHeight="true" outlineLevel="0" collapsed="false">
      <c r="B5491" s="88" t="s">
        <v>30</v>
      </c>
      <c r="C5491" s="89" t="n">
        <v>1185732</v>
      </c>
      <c r="D5491" s="90" t="n">
        <v>44380</v>
      </c>
      <c r="E5491" s="88" t="s">
        <v>26</v>
      </c>
      <c r="F5491" s="88" t="s">
        <v>86</v>
      </c>
      <c r="G5491" s="88" t="s">
        <v>114</v>
      </c>
      <c r="H5491" s="91" t="s">
        <v>32</v>
      </c>
      <c r="I5491" s="92" t="n">
        <v>55</v>
      </c>
      <c r="J5491" s="93" t="n">
        <v>650</v>
      </c>
      <c r="K5491" s="94" t="n">
        <f aca="false">I5491 * J5491</f>
        <v>35750</v>
      </c>
      <c r="L5491" s="94" t="n">
        <f aca="false">K5491 *M5491</f>
        <v>14300</v>
      </c>
      <c r="M5491" s="95" t="n">
        <v>0.4</v>
      </c>
      <c r="N5491" s="88" t="s">
        <v>14</v>
      </c>
      <c r="O5491" s="91" t="s">
        <v>218</v>
      </c>
      <c r="P5491" s="0" t="str">
        <f aca="false">RIGHT(H5491,LEN(H5491) - FIND(" ", H5491))</f>
        <v>Street Footwear</v>
      </c>
    </row>
    <row r="5492" customFormat="false" ht="14.25" hidden="false" customHeight="true" outlineLevel="0" collapsed="false">
      <c r="B5492" s="88" t="s">
        <v>30</v>
      </c>
      <c r="C5492" s="89" t="n">
        <v>1185732</v>
      </c>
      <c r="D5492" s="90" t="n">
        <v>44380</v>
      </c>
      <c r="E5492" s="88" t="s">
        <v>26</v>
      </c>
      <c r="F5492" s="88" t="s">
        <v>86</v>
      </c>
      <c r="G5492" s="88" t="s">
        <v>114</v>
      </c>
      <c r="H5492" s="91" t="s">
        <v>24</v>
      </c>
      <c r="I5492" s="92" t="n">
        <v>50</v>
      </c>
      <c r="J5492" s="93" t="n">
        <v>400</v>
      </c>
      <c r="K5492" s="94" t="n">
        <f aca="false">I5492 * J5492</f>
        <v>20000</v>
      </c>
      <c r="L5492" s="94" t="n">
        <f aca="false">K5492 *M5492</f>
        <v>8000</v>
      </c>
      <c r="M5492" s="95" t="n">
        <v>0.4</v>
      </c>
      <c r="N5492" s="88" t="s">
        <v>14</v>
      </c>
      <c r="O5492" s="91" t="s">
        <v>218</v>
      </c>
      <c r="P5492" s="0" t="str">
        <f aca="false">RIGHT(H5492,LEN(H5492) - FIND(" ", H5492))</f>
        <v>Athletic Footwear</v>
      </c>
    </row>
    <row r="5493" customFormat="false" ht="14.25" hidden="false" customHeight="true" outlineLevel="0" collapsed="false">
      <c r="B5493" s="88" t="s">
        <v>30</v>
      </c>
      <c r="C5493" s="89" t="n">
        <v>1185732</v>
      </c>
      <c r="D5493" s="90" t="n">
        <v>44380</v>
      </c>
      <c r="E5493" s="88" t="s">
        <v>26</v>
      </c>
      <c r="F5493" s="88" t="s">
        <v>86</v>
      </c>
      <c r="G5493" s="88" t="s">
        <v>114</v>
      </c>
      <c r="H5493" s="91" t="s">
        <v>48</v>
      </c>
      <c r="I5493" s="92" t="n">
        <v>45</v>
      </c>
      <c r="J5493" s="93" t="n">
        <v>325</v>
      </c>
      <c r="K5493" s="94" t="n">
        <f aca="false">I5493 * J5493</f>
        <v>14625</v>
      </c>
      <c r="L5493" s="94" t="n">
        <f aca="false">K5493 *M5493</f>
        <v>4387.5</v>
      </c>
      <c r="M5493" s="95" t="n">
        <v>0.3</v>
      </c>
      <c r="N5493" s="88" t="s">
        <v>14</v>
      </c>
      <c r="O5493" s="91" t="s">
        <v>219</v>
      </c>
      <c r="P5493" s="0" t="str">
        <f aca="false">RIGHT(H5493,LEN(H5493) - FIND(" ", H5493))</f>
        <v>Street Footwear</v>
      </c>
    </row>
    <row r="5494" customFormat="false" ht="14.25" hidden="false" customHeight="true" outlineLevel="0" collapsed="false">
      <c r="B5494" s="88" t="s">
        <v>30</v>
      </c>
      <c r="C5494" s="89" t="n">
        <v>1185732</v>
      </c>
      <c r="D5494" s="90" t="n">
        <v>44380</v>
      </c>
      <c r="E5494" s="88" t="s">
        <v>26</v>
      </c>
      <c r="F5494" s="88" t="s">
        <v>86</v>
      </c>
      <c r="G5494" s="88" t="s">
        <v>114</v>
      </c>
      <c r="H5494" s="91" t="s">
        <v>44</v>
      </c>
      <c r="I5494" s="92" t="n">
        <v>45</v>
      </c>
      <c r="J5494" s="93" t="n">
        <v>275</v>
      </c>
      <c r="K5494" s="94" t="n">
        <f aca="false">I5494 * J5494</f>
        <v>12375</v>
      </c>
      <c r="L5494" s="94" t="n">
        <f aca="false">K5494 *M5494</f>
        <v>3712.5</v>
      </c>
      <c r="M5494" s="95" t="n">
        <v>0.3</v>
      </c>
      <c r="N5494" s="88" t="s">
        <v>14</v>
      </c>
      <c r="O5494" s="91" t="s">
        <v>219</v>
      </c>
      <c r="P5494" s="0" t="str">
        <f aca="false">RIGHT(H5494,LEN(H5494) - FIND(" ", H5494))</f>
        <v>Athletic Footwear</v>
      </c>
    </row>
    <row r="5495" customFormat="false" ht="14.25" hidden="false" customHeight="true" outlineLevel="0" collapsed="false">
      <c r="B5495" s="88" t="s">
        <v>30</v>
      </c>
      <c r="C5495" s="89" t="n">
        <v>1185732</v>
      </c>
      <c r="D5495" s="90" t="n">
        <v>44380</v>
      </c>
      <c r="E5495" s="88" t="s">
        <v>26</v>
      </c>
      <c r="F5495" s="88" t="s">
        <v>86</v>
      </c>
      <c r="G5495" s="88" t="s">
        <v>114</v>
      </c>
      <c r="H5495" s="91" t="s">
        <v>16</v>
      </c>
      <c r="I5495" s="92" t="n">
        <v>55</v>
      </c>
      <c r="J5495" s="93" t="n">
        <v>300</v>
      </c>
      <c r="K5495" s="94" t="n">
        <f aca="false">I5495 * J5495</f>
        <v>16500</v>
      </c>
      <c r="L5495" s="94" t="n">
        <f aca="false">K5495 *M5495</f>
        <v>4950</v>
      </c>
      <c r="M5495" s="95" t="n">
        <v>0.3</v>
      </c>
      <c r="N5495" s="88" t="s">
        <v>14</v>
      </c>
      <c r="O5495" s="91" t="s">
        <v>218</v>
      </c>
      <c r="P5495" s="0" t="str">
        <f aca="false">RIGHT(H5495,LEN(H5495) - FIND(" ", H5495))</f>
        <v>Apparel</v>
      </c>
    </row>
    <row r="5496" customFormat="false" ht="14.25" hidden="false" customHeight="true" outlineLevel="0" collapsed="false">
      <c r="B5496" s="88" t="s">
        <v>30</v>
      </c>
      <c r="C5496" s="89" t="n">
        <v>1185732</v>
      </c>
      <c r="D5496" s="90" t="n">
        <v>44380</v>
      </c>
      <c r="E5496" s="88" t="s">
        <v>26</v>
      </c>
      <c r="F5496" s="88" t="s">
        <v>86</v>
      </c>
      <c r="G5496" s="88" t="s">
        <v>114</v>
      </c>
      <c r="H5496" s="91" t="s">
        <v>38</v>
      </c>
      <c r="I5496" s="92" t="n">
        <v>60</v>
      </c>
      <c r="J5496" s="93" t="n">
        <v>475</v>
      </c>
      <c r="K5496" s="94" t="n">
        <f aca="false">I5496 * J5496</f>
        <v>28500</v>
      </c>
      <c r="L5496" s="94" t="n">
        <f aca="false">K5496 *M5496</f>
        <v>9975</v>
      </c>
      <c r="M5496" s="95" t="n">
        <v>0.35</v>
      </c>
      <c r="N5496" s="88" t="s">
        <v>14</v>
      </c>
      <c r="O5496" s="91" t="s">
        <v>219</v>
      </c>
      <c r="P5496" s="0" t="str">
        <f aca="false">RIGHT(H5496,LEN(H5496) - FIND(" ", H5496))</f>
        <v>Apparel</v>
      </c>
    </row>
    <row r="5497" customFormat="false" ht="14.25" hidden="false" customHeight="true" outlineLevel="0" collapsed="false">
      <c r="B5497" s="88" t="s">
        <v>13</v>
      </c>
      <c r="C5497" s="89" t="n">
        <v>1185732</v>
      </c>
      <c r="D5497" s="90" t="n">
        <v>44380</v>
      </c>
      <c r="E5497" s="88" t="s">
        <v>29</v>
      </c>
      <c r="F5497" s="88" t="s">
        <v>98</v>
      </c>
      <c r="G5497" s="88" t="s">
        <v>101</v>
      </c>
      <c r="H5497" s="91" t="s">
        <v>44</v>
      </c>
      <c r="I5497" s="92" t="n">
        <v>38</v>
      </c>
      <c r="J5497" s="93" t="n">
        <v>47</v>
      </c>
      <c r="K5497" s="94" t="n">
        <f aca="false">I5497 * J5497</f>
        <v>1786</v>
      </c>
      <c r="L5497" s="94" t="n">
        <f aca="false">K5497 *M5497</f>
        <v>946.58</v>
      </c>
      <c r="M5497" s="95" t="n">
        <v>0.53</v>
      </c>
      <c r="N5497" s="88" t="s">
        <v>23</v>
      </c>
      <c r="O5497" s="91" t="s">
        <v>219</v>
      </c>
      <c r="P5497" s="0" t="str">
        <f aca="false">RIGHT(H5497,LEN(H5497) - FIND(" ", H5497))</f>
        <v>Athletic Footwear</v>
      </c>
    </row>
    <row r="5498" customFormat="false" ht="14.25" hidden="false" customHeight="true" outlineLevel="0" collapsed="false">
      <c r="B5498" s="88" t="s">
        <v>13</v>
      </c>
      <c r="C5498" s="89" t="n">
        <v>1185732</v>
      </c>
      <c r="D5498" s="90" t="n">
        <v>44380</v>
      </c>
      <c r="E5498" s="88" t="s">
        <v>29</v>
      </c>
      <c r="F5498" s="88" t="s">
        <v>128</v>
      </c>
      <c r="G5498" s="88" t="s">
        <v>144</v>
      </c>
      <c r="H5498" s="91" t="s">
        <v>24</v>
      </c>
      <c r="I5498" s="92" t="n">
        <v>42</v>
      </c>
      <c r="J5498" s="93" t="n">
        <v>80</v>
      </c>
      <c r="K5498" s="94" t="n">
        <f aca="false">I5498 * J5498</f>
        <v>3360</v>
      </c>
      <c r="L5498" s="94" t="n">
        <f aca="false">K5498 *M5498</f>
        <v>1646.4</v>
      </c>
      <c r="M5498" s="95" t="n">
        <v>0.49</v>
      </c>
      <c r="N5498" s="88" t="s">
        <v>23</v>
      </c>
      <c r="O5498" s="91" t="s">
        <v>218</v>
      </c>
      <c r="P5498" s="0" t="str">
        <f aca="false">RIGHT(H5498,LEN(H5498) - FIND(" ", H5498))</f>
        <v>Athletic Footwear</v>
      </c>
    </row>
    <row r="5499" customFormat="false" ht="14.25" hidden="false" customHeight="true" outlineLevel="0" collapsed="false">
      <c r="B5499" s="88" t="s">
        <v>30</v>
      </c>
      <c r="C5499" s="89" t="n">
        <v>1185732</v>
      </c>
      <c r="D5499" s="90" t="n">
        <v>44380</v>
      </c>
      <c r="E5499" s="88" t="s">
        <v>26</v>
      </c>
      <c r="F5499" s="88" t="s">
        <v>86</v>
      </c>
      <c r="G5499" s="88" t="s">
        <v>114</v>
      </c>
      <c r="H5499" s="91" t="s">
        <v>32</v>
      </c>
      <c r="I5499" s="92" t="n">
        <v>54</v>
      </c>
      <c r="J5499" s="93" t="n">
        <v>189</v>
      </c>
      <c r="K5499" s="94" t="n">
        <f aca="false">I5499 * J5499</f>
        <v>10206</v>
      </c>
      <c r="L5499" s="94" t="n">
        <f aca="false">K5499 *M5499</f>
        <v>5511.24</v>
      </c>
      <c r="M5499" s="95" t="n">
        <v>0.54</v>
      </c>
      <c r="N5499" s="88" t="s">
        <v>23</v>
      </c>
      <c r="O5499" s="91" t="s">
        <v>218</v>
      </c>
      <c r="P5499" s="0" t="str">
        <f aca="false">RIGHT(H5499,LEN(H5499) - FIND(" ", H5499))</f>
        <v>Street Footwear</v>
      </c>
    </row>
    <row r="5500" customFormat="false" ht="14.25" hidden="false" customHeight="true" outlineLevel="0" collapsed="false">
      <c r="B5500" s="88" t="s">
        <v>30</v>
      </c>
      <c r="C5500" s="89" t="n">
        <v>1185732</v>
      </c>
      <c r="D5500" s="90" t="n">
        <v>44380</v>
      </c>
      <c r="E5500" s="88" t="s">
        <v>26</v>
      </c>
      <c r="F5500" s="88" t="s">
        <v>86</v>
      </c>
      <c r="G5500" s="88" t="s">
        <v>114</v>
      </c>
      <c r="H5500" s="91" t="s">
        <v>24</v>
      </c>
      <c r="I5500" s="92" t="n">
        <v>48</v>
      </c>
      <c r="J5500" s="93" t="n">
        <v>112</v>
      </c>
      <c r="K5500" s="94" t="n">
        <f aca="false">I5500 * J5500</f>
        <v>5376</v>
      </c>
      <c r="L5500" s="94" t="n">
        <f aca="false">K5500 *M5500</f>
        <v>2849.28</v>
      </c>
      <c r="M5500" s="95" t="n">
        <v>0.53</v>
      </c>
      <c r="N5500" s="88" t="s">
        <v>23</v>
      </c>
      <c r="O5500" s="91" t="s">
        <v>218</v>
      </c>
      <c r="P5500" s="0" t="str">
        <f aca="false">RIGHT(H5500,LEN(H5500) - FIND(" ", H5500))</f>
        <v>Athletic Footwear</v>
      </c>
    </row>
    <row r="5501" customFormat="false" ht="14.25" hidden="false" customHeight="true" outlineLevel="0" collapsed="false">
      <c r="B5501" s="88" t="s">
        <v>30</v>
      </c>
      <c r="C5501" s="89" t="n">
        <v>1185732</v>
      </c>
      <c r="D5501" s="90" t="n">
        <v>44380</v>
      </c>
      <c r="E5501" s="88" t="s">
        <v>26</v>
      </c>
      <c r="F5501" s="88" t="s">
        <v>86</v>
      </c>
      <c r="G5501" s="88" t="s">
        <v>114</v>
      </c>
      <c r="H5501" s="91" t="s">
        <v>48</v>
      </c>
      <c r="I5501" s="92" t="n">
        <v>44</v>
      </c>
      <c r="J5501" s="93" t="n">
        <v>81</v>
      </c>
      <c r="K5501" s="94" t="n">
        <f aca="false">I5501 * J5501</f>
        <v>3564</v>
      </c>
      <c r="L5501" s="94" t="n">
        <f aca="false">K5501 *M5501</f>
        <v>1568.16</v>
      </c>
      <c r="M5501" s="95" t="n">
        <v>0.44</v>
      </c>
      <c r="N5501" s="88" t="s">
        <v>23</v>
      </c>
      <c r="O5501" s="91" t="s">
        <v>219</v>
      </c>
      <c r="P5501" s="0" t="str">
        <f aca="false">RIGHT(H5501,LEN(H5501) - FIND(" ", H5501))</f>
        <v>Street Footwear</v>
      </c>
    </row>
    <row r="5502" customFormat="false" ht="14.25" hidden="false" customHeight="true" outlineLevel="0" collapsed="false">
      <c r="B5502" s="88" t="s">
        <v>30</v>
      </c>
      <c r="C5502" s="89" t="n">
        <v>1185732</v>
      </c>
      <c r="D5502" s="90" t="n">
        <v>44380</v>
      </c>
      <c r="E5502" s="88" t="s">
        <v>26</v>
      </c>
      <c r="F5502" s="88" t="s">
        <v>86</v>
      </c>
      <c r="G5502" s="88" t="s">
        <v>114</v>
      </c>
      <c r="H5502" s="91" t="s">
        <v>44</v>
      </c>
      <c r="I5502" s="92" t="n">
        <v>42</v>
      </c>
      <c r="J5502" s="93" t="n">
        <v>80</v>
      </c>
      <c r="K5502" s="94" t="n">
        <f aca="false">I5502 * J5502</f>
        <v>3360</v>
      </c>
      <c r="L5502" s="94" t="n">
        <f aca="false">K5502 *M5502</f>
        <v>1478.4</v>
      </c>
      <c r="M5502" s="95" t="n">
        <v>0.44</v>
      </c>
      <c r="N5502" s="88" t="s">
        <v>23</v>
      </c>
      <c r="O5502" s="91" t="s">
        <v>219</v>
      </c>
      <c r="P5502" s="0" t="str">
        <f aca="false">RIGHT(H5502,LEN(H5502) - FIND(" ", H5502))</f>
        <v>Athletic Footwear</v>
      </c>
    </row>
    <row r="5503" customFormat="false" ht="14.25" hidden="false" customHeight="true" outlineLevel="0" collapsed="false">
      <c r="B5503" s="88" t="s">
        <v>30</v>
      </c>
      <c r="C5503" s="89" t="n">
        <v>1185732</v>
      </c>
      <c r="D5503" s="90" t="n">
        <v>44380</v>
      </c>
      <c r="E5503" s="88" t="s">
        <v>26</v>
      </c>
      <c r="F5503" s="88" t="s">
        <v>86</v>
      </c>
      <c r="G5503" s="88" t="s">
        <v>114</v>
      </c>
      <c r="H5503" s="91" t="s">
        <v>16</v>
      </c>
      <c r="I5503" s="92" t="n">
        <v>53</v>
      </c>
      <c r="J5503" s="93" t="n">
        <v>81</v>
      </c>
      <c r="K5503" s="94" t="n">
        <f aca="false">I5503 * J5503</f>
        <v>4293</v>
      </c>
      <c r="L5503" s="94" t="n">
        <f aca="false">K5503 *M5503</f>
        <v>1888.92</v>
      </c>
      <c r="M5503" s="95" t="n">
        <v>0.44</v>
      </c>
      <c r="N5503" s="88" t="s">
        <v>23</v>
      </c>
      <c r="O5503" s="91" t="s">
        <v>218</v>
      </c>
      <c r="P5503" s="0" t="str">
        <f aca="false">RIGHT(H5503,LEN(H5503) - FIND(" ", H5503))</f>
        <v>Apparel</v>
      </c>
    </row>
    <row r="5504" customFormat="false" ht="14.25" hidden="false" customHeight="true" outlineLevel="0" collapsed="false">
      <c r="B5504" s="88" t="s">
        <v>30</v>
      </c>
      <c r="C5504" s="89" t="n">
        <v>1185732</v>
      </c>
      <c r="D5504" s="90" t="n">
        <v>44380</v>
      </c>
      <c r="E5504" s="88" t="s">
        <v>26</v>
      </c>
      <c r="F5504" s="88" t="s">
        <v>86</v>
      </c>
      <c r="G5504" s="88" t="s">
        <v>114</v>
      </c>
      <c r="H5504" s="91" t="s">
        <v>38</v>
      </c>
      <c r="I5504" s="92" t="n">
        <v>56</v>
      </c>
      <c r="J5504" s="93" t="n">
        <v>143</v>
      </c>
      <c r="K5504" s="94" t="n">
        <f aca="false">I5504 * J5504</f>
        <v>8008</v>
      </c>
      <c r="L5504" s="94" t="n">
        <f aca="false">K5504 *M5504</f>
        <v>3843.84</v>
      </c>
      <c r="M5504" s="95" t="n">
        <v>0.48</v>
      </c>
      <c r="N5504" s="88" t="s">
        <v>23</v>
      </c>
      <c r="O5504" s="91" t="s">
        <v>219</v>
      </c>
      <c r="P5504" s="0" t="str">
        <f aca="false">RIGHT(H5504,LEN(H5504) - FIND(" ", H5504))</f>
        <v>Apparel</v>
      </c>
    </row>
    <row r="5505" customFormat="false" ht="14.25" hidden="false" customHeight="true" outlineLevel="0" collapsed="false">
      <c r="B5505" s="88" t="s">
        <v>30</v>
      </c>
      <c r="C5505" s="89" t="n">
        <v>1185732</v>
      </c>
      <c r="D5505" s="90" t="n">
        <v>44380</v>
      </c>
      <c r="E5505" s="88" t="s">
        <v>26</v>
      </c>
      <c r="F5505" s="88" t="s">
        <v>86</v>
      </c>
      <c r="G5505" s="88" t="s">
        <v>114</v>
      </c>
      <c r="H5505" s="91" t="s">
        <v>32</v>
      </c>
      <c r="I5505" s="92" t="n">
        <v>42</v>
      </c>
      <c r="J5505" s="93" t="n">
        <v>195</v>
      </c>
      <c r="K5505" s="94" t="n">
        <f aca="false">I5505 * J5505</f>
        <v>8190</v>
      </c>
      <c r="L5505" s="94" t="n">
        <f aca="false">K5505 *M5505</f>
        <v>3685.5</v>
      </c>
      <c r="M5505" s="95" t="n">
        <v>0.45</v>
      </c>
      <c r="N5505" s="88" t="s">
        <v>31</v>
      </c>
      <c r="O5505" s="91" t="s">
        <v>218</v>
      </c>
      <c r="P5505" s="0" t="str">
        <f aca="false">RIGHT(H5505,LEN(H5505) - FIND(" ", H5505))</f>
        <v>Street Footwear</v>
      </c>
    </row>
    <row r="5506" customFormat="false" ht="14.25" hidden="false" customHeight="true" outlineLevel="0" collapsed="false">
      <c r="B5506" s="88" t="s">
        <v>30</v>
      </c>
      <c r="C5506" s="89" t="n">
        <v>1185732</v>
      </c>
      <c r="D5506" s="90" t="n">
        <v>44380</v>
      </c>
      <c r="E5506" s="88" t="s">
        <v>26</v>
      </c>
      <c r="F5506" s="88" t="s">
        <v>86</v>
      </c>
      <c r="G5506" s="88" t="s">
        <v>114</v>
      </c>
      <c r="H5506" s="91" t="s">
        <v>24</v>
      </c>
      <c r="I5506" s="92" t="n">
        <v>38</v>
      </c>
      <c r="J5506" s="93" t="n">
        <v>120</v>
      </c>
      <c r="K5506" s="94" t="n">
        <f aca="false">I5506 * J5506</f>
        <v>4560</v>
      </c>
      <c r="L5506" s="94" t="n">
        <f aca="false">K5506 *M5506</f>
        <v>1915.2</v>
      </c>
      <c r="M5506" s="95" t="n">
        <v>0.42</v>
      </c>
      <c r="N5506" s="88" t="s">
        <v>31</v>
      </c>
      <c r="O5506" s="91" t="s">
        <v>218</v>
      </c>
      <c r="P5506" s="0" t="str">
        <f aca="false">RIGHT(H5506,LEN(H5506) - FIND(" ", H5506))</f>
        <v>Athletic Footwear</v>
      </c>
    </row>
    <row r="5507" customFormat="false" ht="14.25" hidden="false" customHeight="true" outlineLevel="0" collapsed="false">
      <c r="B5507" s="88" t="s">
        <v>30</v>
      </c>
      <c r="C5507" s="89" t="n">
        <v>1185732</v>
      </c>
      <c r="D5507" s="90" t="n">
        <v>44380</v>
      </c>
      <c r="E5507" s="88" t="s">
        <v>26</v>
      </c>
      <c r="F5507" s="88" t="s">
        <v>86</v>
      </c>
      <c r="G5507" s="88" t="s">
        <v>114</v>
      </c>
      <c r="H5507" s="91" t="s">
        <v>48</v>
      </c>
      <c r="I5507" s="92" t="n">
        <v>29</v>
      </c>
      <c r="J5507" s="93" t="n">
        <v>111</v>
      </c>
      <c r="K5507" s="94" t="n">
        <f aca="false">I5507 * J5507</f>
        <v>3219</v>
      </c>
      <c r="L5507" s="94" t="n">
        <f aca="false">K5507 *M5507</f>
        <v>1094.46</v>
      </c>
      <c r="M5507" s="95" t="n">
        <v>0.34</v>
      </c>
      <c r="N5507" s="88" t="s">
        <v>31</v>
      </c>
      <c r="O5507" s="91" t="s">
        <v>219</v>
      </c>
      <c r="P5507" s="0" t="str">
        <f aca="false">RIGHT(H5507,LEN(H5507) - FIND(" ", H5507))</f>
        <v>Street Footwear</v>
      </c>
    </row>
    <row r="5508" customFormat="false" ht="14.25" hidden="false" customHeight="true" outlineLevel="0" collapsed="false">
      <c r="B5508" s="88" t="s">
        <v>30</v>
      </c>
      <c r="C5508" s="89" t="n">
        <v>1185732</v>
      </c>
      <c r="D5508" s="90" t="n">
        <v>44380</v>
      </c>
      <c r="E5508" s="88" t="s">
        <v>26</v>
      </c>
      <c r="F5508" s="88" t="s">
        <v>86</v>
      </c>
      <c r="G5508" s="88" t="s">
        <v>114</v>
      </c>
      <c r="H5508" s="91" t="s">
        <v>44</v>
      </c>
      <c r="I5508" s="92" t="n">
        <v>34</v>
      </c>
      <c r="J5508" s="93" t="n">
        <v>94</v>
      </c>
      <c r="K5508" s="94" t="n">
        <f aca="false">I5508 * J5508</f>
        <v>3196</v>
      </c>
      <c r="L5508" s="94" t="n">
        <f aca="false">K5508 *M5508</f>
        <v>1150.56</v>
      </c>
      <c r="M5508" s="95" t="n">
        <v>0.36</v>
      </c>
      <c r="N5508" s="88" t="s">
        <v>31</v>
      </c>
      <c r="O5508" s="91" t="s">
        <v>219</v>
      </c>
      <c r="P5508" s="0" t="str">
        <f aca="false">RIGHT(H5508,LEN(H5508) - FIND(" ", H5508))</f>
        <v>Athletic Footwear</v>
      </c>
    </row>
    <row r="5509" customFormat="false" ht="14.25" hidden="false" customHeight="true" outlineLevel="0" collapsed="false">
      <c r="B5509" s="88" t="s">
        <v>30</v>
      </c>
      <c r="C5509" s="89" t="n">
        <v>1185732</v>
      </c>
      <c r="D5509" s="90" t="n">
        <v>44380</v>
      </c>
      <c r="E5509" s="88" t="s">
        <v>26</v>
      </c>
      <c r="F5509" s="88" t="s">
        <v>86</v>
      </c>
      <c r="G5509" s="88" t="s">
        <v>114</v>
      </c>
      <c r="H5509" s="91" t="s">
        <v>16</v>
      </c>
      <c r="I5509" s="92" t="n">
        <v>43</v>
      </c>
      <c r="J5509" s="93" t="n">
        <v>93</v>
      </c>
      <c r="K5509" s="94" t="n">
        <f aca="false">I5509 * J5509</f>
        <v>3999</v>
      </c>
      <c r="L5509" s="94" t="n">
        <f aca="false">K5509 *M5509</f>
        <v>1319.67</v>
      </c>
      <c r="M5509" s="95" t="n">
        <v>0.33</v>
      </c>
      <c r="N5509" s="88" t="s">
        <v>31</v>
      </c>
      <c r="O5509" s="91" t="s">
        <v>218</v>
      </c>
      <c r="P5509" s="0" t="str">
        <f aca="false">RIGHT(H5509,LEN(H5509) - FIND(" ", H5509))</f>
        <v>Apparel</v>
      </c>
    </row>
    <row r="5510" customFormat="false" ht="14.25" hidden="false" customHeight="true" outlineLevel="0" collapsed="false">
      <c r="B5510" s="88" t="s">
        <v>30</v>
      </c>
      <c r="C5510" s="89" t="n">
        <v>1185732</v>
      </c>
      <c r="D5510" s="90" t="n">
        <v>44380</v>
      </c>
      <c r="E5510" s="88" t="s">
        <v>26</v>
      </c>
      <c r="F5510" s="88" t="s">
        <v>86</v>
      </c>
      <c r="G5510" s="88" t="s">
        <v>114</v>
      </c>
      <c r="H5510" s="91" t="s">
        <v>38</v>
      </c>
      <c r="I5510" s="92" t="n">
        <v>40</v>
      </c>
      <c r="J5510" s="93" t="n">
        <v>152</v>
      </c>
      <c r="K5510" s="94" t="n">
        <f aca="false">I5510 * J5510</f>
        <v>6080</v>
      </c>
      <c r="L5510" s="94" t="n">
        <f aca="false">K5510 *M5510</f>
        <v>2310.4</v>
      </c>
      <c r="M5510" s="95" t="n">
        <v>0.38</v>
      </c>
      <c r="N5510" s="88" t="s">
        <v>31</v>
      </c>
      <c r="O5510" s="91" t="s">
        <v>219</v>
      </c>
      <c r="P5510" s="0" t="str">
        <f aca="false">RIGHT(H5510,LEN(H5510) - FIND(" ", H5510))</f>
        <v>Apparel</v>
      </c>
    </row>
    <row r="5511" customFormat="false" ht="14.25" hidden="false" customHeight="true" outlineLevel="0" collapsed="false">
      <c r="B5511" s="88" t="s">
        <v>13</v>
      </c>
      <c r="C5511" s="89" t="n">
        <v>1185732</v>
      </c>
      <c r="D5511" s="90" t="n">
        <v>44381</v>
      </c>
      <c r="E5511" s="88" t="s">
        <v>29</v>
      </c>
      <c r="F5511" s="88" t="s">
        <v>98</v>
      </c>
      <c r="G5511" s="88" t="s">
        <v>101</v>
      </c>
      <c r="H5511" s="91" t="s">
        <v>16</v>
      </c>
      <c r="I5511" s="92" t="n">
        <v>50</v>
      </c>
      <c r="J5511" s="93" t="n">
        <v>175</v>
      </c>
      <c r="K5511" s="94" t="n">
        <f aca="false">I5511 * J5511</f>
        <v>8750</v>
      </c>
      <c r="L5511" s="94" t="n">
        <f aca="false">K5511 *M5511</f>
        <v>3062.5</v>
      </c>
      <c r="M5511" s="95" t="n">
        <v>0.35</v>
      </c>
      <c r="N5511" s="88" t="s">
        <v>31</v>
      </c>
      <c r="O5511" s="91" t="s">
        <v>218</v>
      </c>
      <c r="P5511" s="0" t="str">
        <f aca="false">RIGHT(H5511,LEN(H5511) - FIND(" ", H5511))</f>
        <v>Apparel</v>
      </c>
    </row>
    <row r="5512" customFormat="false" ht="14.25" hidden="false" customHeight="true" outlineLevel="0" collapsed="false">
      <c r="B5512" s="88" t="s">
        <v>13</v>
      </c>
      <c r="C5512" s="89" t="n">
        <v>1185732</v>
      </c>
      <c r="D5512" s="90" t="n">
        <v>44381</v>
      </c>
      <c r="E5512" s="88" t="s">
        <v>29</v>
      </c>
      <c r="F5512" s="88" t="s">
        <v>128</v>
      </c>
      <c r="G5512" s="88" t="s">
        <v>144</v>
      </c>
      <c r="H5512" s="91" t="s">
        <v>48</v>
      </c>
      <c r="I5512" s="92" t="n">
        <v>40</v>
      </c>
      <c r="J5512" s="93" t="n">
        <v>200</v>
      </c>
      <c r="K5512" s="94" t="n">
        <f aca="false">I5512 * J5512</f>
        <v>8000</v>
      </c>
      <c r="L5512" s="94" t="n">
        <f aca="false">K5512 *M5512</f>
        <v>2800</v>
      </c>
      <c r="M5512" s="95" t="n">
        <v>0.35</v>
      </c>
      <c r="N5512" s="88" t="s">
        <v>31</v>
      </c>
      <c r="O5512" s="91" t="s">
        <v>219</v>
      </c>
      <c r="P5512" s="0" t="str">
        <f aca="false">RIGHT(H5512,LEN(H5512) - FIND(" ", H5512))</f>
        <v>Street Footwear</v>
      </c>
    </row>
    <row r="5513" customFormat="false" ht="14.25" hidden="false" customHeight="true" outlineLevel="0" collapsed="false">
      <c r="B5513" s="88" t="s">
        <v>13</v>
      </c>
      <c r="C5513" s="89" t="n">
        <v>1185732</v>
      </c>
      <c r="D5513" s="90" t="n">
        <v>44381</v>
      </c>
      <c r="E5513" s="88" t="s">
        <v>29</v>
      </c>
      <c r="F5513" s="88" t="s">
        <v>98</v>
      </c>
      <c r="G5513" s="88" t="s">
        <v>101</v>
      </c>
      <c r="H5513" s="91" t="s">
        <v>16</v>
      </c>
      <c r="I5513" s="92" t="n">
        <v>46</v>
      </c>
      <c r="J5513" s="93" t="n">
        <v>51</v>
      </c>
      <c r="K5513" s="94" t="n">
        <f aca="false">I5513 * J5513</f>
        <v>2346</v>
      </c>
      <c r="L5513" s="94" t="n">
        <f aca="false">K5513 *M5513</f>
        <v>1173</v>
      </c>
      <c r="M5513" s="95" t="n">
        <v>0.5</v>
      </c>
      <c r="N5513" s="88" t="s">
        <v>23</v>
      </c>
      <c r="O5513" s="91" t="s">
        <v>218</v>
      </c>
      <c r="P5513" s="0" t="str">
        <f aca="false">RIGHT(H5513,LEN(H5513) - FIND(" ", H5513))</f>
        <v>Apparel</v>
      </c>
    </row>
    <row r="5514" customFormat="false" ht="14.25" hidden="false" customHeight="true" outlineLevel="0" collapsed="false">
      <c r="B5514" s="88" t="s">
        <v>13</v>
      </c>
      <c r="C5514" s="89" t="n">
        <v>1185732</v>
      </c>
      <c r="D5514" s="90" t="n">
        <v>44381</v>
      </c>
      <c r="E5514" s="88" t="s">
        <v>29</v>
      </c>
      <c r="F5514" s="88" t="s">
        <v>128</v>
      </c>
      <c r="G5514" s="88" t="s">
        <v>144</v>
      </c>
      <c r="H5514" s="91" t="s">
        <v>48</v>
      </c>
      <c r="I5514" s="92" t="n">
        <v>36</v>
      </c>
      <c r="J5514" s="93" t="n">
        <v>52</v>
      </c>
      <c r="K5514" s="94" t="n">
        <f aca="false">I5514 * J5514</f>
        <v>1872</v>
      </c>
      <c r="L5514" s="94" t="n">
        <f aca="false">K5514 *M5514</f>
        <v>898.56</v>
      </c>
      <c r="M5514" s="95" t="n">
        <v>0.48</v>
      </c>
      <c r="N5514" s="88" t="s">
        <v>23</v>
      </c>
      <c r="O5514" s="91" t="s">
        <v>219</v>
      </c>
      <c r="P5514" s="0" t="str">
        <f aca="false">RIGHT(H5514,LEN(H5514) - FIND(" ", H5514))</f>
        <v>Street Footwear</v>
      </c>
    </row>
    <row r="5515" customFormat="false" ht="14.25" hidden="false" customHeight="true" outlineLevel="0" collapsed="false">
      <c r="B5515" s="88" t="s">
        <v>13</v>
      </c>
      <c r="C5515" s="89" t="n">
        <v>1185732</v>
      </c>
      <c r="D5515" s="90" t="n">
        <v>44382</v>
      </c>
      <c r="E5515" s="88" t="s">
        <v>29</v>
      </c>
      <c r="F5515" s="88" t="s">
        <v>98</v>
      </c>
      <c r="G5515" s="88" t="s">
        <v>101</v>
      </c>
      <c r="H5515" s="91" t="s">
        <v>38</v>
      </c>
      <c r="I5515" s="92" t="n">
        <v>55</v>
      </c>
      <c r="J5515" s="93" t="n">
        <v>350</v>
      </c>
      <c r="K5515" s="94" t="n">
        <f aca="false">I5515 * J5515</f>
        <v>19250</v>
      </c>
      <c r="L5515" s="94" t="n">
        <f aca="false">K5515 *M5515</f>
        <v>9625</v>
      </c>
      <c r="M5515" s="95" t="n">
        <v>0.5</v>
      </c>
      <c r="N5515" s="88" t="s">
        <v>31</v>
      </c>
      <c r="O5515" s="91" t="s">
        <v>219</v>
      </c>
      <c r="P5515" s="0" t="str">
        <f aca="false">RIGHT(H5515,LEN(H5515) - FIND(" ", H5515))</f>
        <v>Apparel</v>
      </c>
    </row>
    <row r="5516" customFormat="false" ht="14.25" hidden="false" customHeight="true" outlineLevel="0" collapsed="false">
      <c r="B5516" s="88" t="s">
        <v>13</v>
      </c>
      <c r="C5516" s="89" t="n">
        <v>1185732</v>
      </c>
      <c r="D5516" s="90" t="n">
        <v>44382</v>
      </c>
      <c r="E5516" s="88" t="s">
        <v>29</v>
      </c>
      <c r="F5516" s="88" t="s">
        <v>128</v>
      </c>
      <c r="G5516" s="88" t="s">
        <v>144</v>
      </c>
      <c r="H5516" s="91" t="s">
        <v>44</v>
      </c>
      <c r="I5516" s="92" t="n">
        <v>30</v>
      </c>
      <c r="J5516" s="93" t="n">
        <v>125</v>
      </c>
      <c r="K5516" s="94" t="n">
        <f aca="false">I5516 * J5516</f>
        <v>3750</v>
      </c>
      <c r="L5516" s="94" t="n">
        <f aca="false">K5516 *M5516</f>
        <v>1500</v>
      </c>
      <c r="M5516" s="95" t="n">
        <v>0.4</v>
      </c>
      <c r="N5516" s="88" t="s">
        <v>31</v>
      </c>
      <c r="O5516" s="91" t="s">
        <v>219</v>
      </c>
      <c r="P5516" s="0" t="str">
        <f aca="false">RIGHT(H5516,LEN(H5516) - FIND(" ", H5516))</f>
        <v>Athletic Footwear</v>
      </c>
    </row>
    <row r="5517" customFormat="false" ht="14.25" hidden="false" customHeight="true" outlineLevel="0" collapsed="false">
      <c r="B5517" s="88" t="s">
        <v>13</v>
      </c>
      <c r="C5517" s="89" t="n">
        <v>1185732</v>
      </c>
      <c r="D5517" s="90" t="n">
        <v>44382</v>
      </c>
      <c r="E5517" s="88" t="s">
        <v>34</v>
      </c>
      <c r="F5517" s="88" t="s">
        <v>151</v>
      </c>
      <c r="G5517" s="88" t="s">
        <v>164</v>
      </c>
      <c r="H5517" s="91" t="s">
        <v>32</v>
      </c>
      <c r="I5517" s="92" t="n">
        <v>65</v>
      </c>
      <c r="J5517" s="93" t="n">
        <v>1150</v>
      </c>
      <c r="K5517" s="94" t="n">
        <f aca="false">I5517 * J5517</f>
        <v>74750</v>
      </c>
      <c r="L5517" s="94" t="n">
        <f aca="false">K5517 *M5517</f>
        <v>33637.5</v>
      </c>
      <c r="M5517" s="95" t="n">
        <v>0.45</v>
      </c>
      <c r="N5517" s="88" t="s">
        <v>23</v>
      </c>
      <c r="O5517" s="91" t="s">
        <v>218</v>
      </c>
      <c r="P5517" s="0" t="str">
        <f aca="false">RIGHT(H5517,LEN(H5517) - FIND(" ", H5517))</f>
        <v>Street Footwear</v>
      </c>
    </row>
    <row r="5518" customFormat="false" ht="14.25" hidden="false" customHeight="true" outlineLevel="0" collapsed="false">
      <c r="B5518" s="88" t="s">
        <v>13</v>
      </c>
      <c r="C5518" s="89" t="n">
        <v>1185732</v>
      </c>
      <c r="D5518" s="90" t="n">
        <v>44382</v>
      </c>
      <c r="E5518" s="88" t="s">
        <v>34</v>
      </c>
      <c r="F5518" s="88" t="s">
        <v>151</v>
      </c>
      <c r="G5518" s="88" t="s">
        <v>164</v>
      </c>
      <c r="H5518" s="91" t="s">
        <v>24</v>
      </c>
      <c r="I5518" s="92" t="n">
        <v>60</v>
      </c>
      <c r="J5518" s="93" t="n">
        <v>900</v>
      </c>
      <c r="K5518" s="94" t="n">
        <f aca="false">I5518 * J5518</f>
        <v>54000</v>
      </c>
      <c r="L5518" s="94" t="n">
        <f aca="false">K5518 *M5518</f>
        <v>18900</v>
      </c>
      <c r="M5518" s="95" t="n">
        <v>0.35</v>
      </c>
      <c r="N5518" s="88" t="s">
        <v>23</v>
      </c>
      <c r="O5518" s="91" t="s">
        <v>218</v>
      </c>
      <c r="P5518" s="0" t="str">
        <f aca="false">RIGHT(H5518,LEN(H5518) - FIND(" ", H5518))</f>
        <v>Athletic Footwear</v>
      </c>
    </row>
    <row r="5519" customFormat="false" ht="14.25" hidden="false" customHeight="true" outlineLevel="0" collapsed="false">
      <c r="B5519" s="88" t="s">
        <v>13</v>
      </c>
      <c r="C5519" s="89" t="n">
        <v>1185732</v>
      </c>
      <c r="D5519" s="90" t="n">
        <v>44382</v>
      </c>
      <c r="E5519" s="88" t="s">
        <v>34</v>
      </c>
      <c r="F5519" s="88" t="s">
        <v>151</v>
      </c>
      <c r="G5519" s="88" t="s">
        <v>164</v>
      </c>
      <c r="H5519" s="91" t="s">
        <v>48</v>
      </c>
      <c r="I5519" s="92" t="n">
        <v>55</v>
      </c>
      <c r="J5519" s="93" t="n">
        <v>825</v>
      </c>
      <c r="K5519" s="94" t="n">
        <f aca="false">I5519 * J5519</f>
        <v>45375</v>
      </c>
      <c r="L5519" s="94" t="n">
        <f aca="false">K5519 *M5519</f>
        <v>11343.75</v>
      </c>
      <c r="M5519" s="95" t="n">
        <v>0.25</v>
      </c>
      <c r="N5519" s="88" t="s">
        <v>23</v>
      </c>
      <c r="O5519" s="91" t="s">
        <v>219</v>
      </c>
      <c r="P5519" s="0" t="str">
        <f aca="false">RIGHT(H5519,LEN(H5519) - FIND(" ", H5519))</f>
        <v>Street Footwear</v>
      </c>
    </row>
    <row r="5520" customFormat="false" ht="14.25" hidden="false" customHeight="true" outlineLevel="0" collapsed="false">
      <c r="B5520" s="88" t="s">
        <v>13</v>
      </c>
      <c r="C5520" s="89" t="n">
        <v>1185732</v>
      </c>
      <c r="D5520" s="90" t="n">
        <v>44382</v>
      </c>
      <c r="E5520" s="88" t="s">
        <v>34</v>
      </c>
      <c r="F5520" s="88" t="s">
        <v>151</v>
      </c>
      <c r="G5520" s="88" t="s">
        <v>164</v>
      </c>
      <c r="H5520" s="91" t="s">
        <v>44</v>
      </c>
      <c r="I5520" s="92" t="n">
        <v>55</v>
      </c>
      <c r="J5520" s="93" t="n">
        <v>775</v>
      </c>
      <c r="K5520" s="94" t="n">
        <f aca="false">I5520 * J5520</f>
        <v>42625</v>
      </c>
      <c r="L5520" s="94" t="n">
        <f aca="false">K5520 *M5520</f>
        <v>12787.5</v>
      </c>
      <c r="M5520" s="95" t="n">
        <v>0.3</v>
      </c>
      <c r="N5520" s="88" t="s">
        <v>23</v>
      </c>
      <c r="O5520" s="91" t="s">
        <v>219</v>
      </c>
      <c r="P5520" s="0" t="str">
        <f aca="false">RIGHT(H5520,LEN(H5520) - FIND(" ", H5520))</f>
        <v>Athletic Footwear</v>
      </c>
    </row>
    <row r="5521" customFormat="false" ht="14.25" hidden="false" customHeight="true" outlineLevel="0" collapsed="false">
      <c r="B5521" s="88" t="s">
        <v>13</v>
      </c>
      <c r="C5521" s="89" t="n">
        <v>1185732</v>
      </c>
      <c r="D5521" s="90" t="n">
        <v>44382</v>
      </c>
      <c r="E5521" s="88" t="s">
        <v>34</v>
      </c>
      <c r="F5521" s="88" t="s">
        <v>151</v>
      </c>
      <c r="G5521" s="88" t="s">
        <v>164</v>
      </c>
      <c r="H5521" s="91" t="s">
        <v>16</v>
      </c>
      <c r="I5521" s="92" t="n">
        <v>65</v>
      </c>
      <c r="J5521" s="93" t="n">
        <v>800</v>
      </c>
      <c r="K5521" s="94" t="n">
        <f aca="false">I5521 * J5521</f>
        <v>52000</v>
      </c>
      <c r="L5521" s="94" t="n">
        <f aca="false">K5521 *M5521</f>
        <v>18200</v>
      </c>
      <c r="M5521" s="95" t="n">
        <v>0.35</v>
      </c>
      <c r="N5521" s="88" t="s">
        <v>23</v>
      </c>
      <c r="O5521" s="91" t="s">
        <v>218</v>
      </c>
      <c r="P5521" s="0" t="str">
        <f aca="false">RIGHT(H5521,LEN(H5521) - FIND(" ", H5521))</f>
        <v>Apparel</v>
      </c>
    </row>
    <row r="5522" customFormat="false" ht="14.25" hidden="false" customHeight="true" outlineLevel="0" collapsed="false">
      <c r="B5522" s="88" t="s">
        <v>13</v>
      </c>
      <c r="C5522" s="89" t="n">
        <v>1185732</v>
      </c>
      <c r="D5522" s="90" t="n">
        <v>44382</v>
      </c>
      <c r="E5522" s="88" t="s">
        <v>34</v>
      </c>
      <c r="F5522" s="88" t="s">
        <v>151</v>
      </c>
      <c r="G5522" s="88" t="s">
        <v>164</v>
      </c>
      <c r="H5522" s="91" t="s">
        <v>38</v>
      </c>
      <c r="I5522" s="92" t="n">
        <v>70</v>
      </c>
      <c r="J5522" s="93" t="n">
        <v>975</v>
      </c>
      <c r="K5522" s="94" t="n">
        <f aca="false">I5522 * J5522</f>
        <v>68250</v>
      </c>
      <c r="L5522" s="94" t="n">
        <f aca="false">K5522 *M5522</f>
        <v>34125</v>
      </c>
      <c r="M5522" s="95" t="n">
        <v>0.5</v>
      </c>
      <c r="N5522" s="88" t="s">
        <v>23</v>
      </c>
      <c r="O5522" s="91" t="s">
        <v>219</v>
      </c>
      <c r="P5522" s="0" t="str">
        <f aca="false">RIGHT(H5522,LEN(H5522) - FIND(" ", H5522))</f>
        <v>Apparel</v>
      </c>
    </row>
    <row r="5523" customFormat="false" ht="14.25" hidden="false" customHeight="true" outlineLevel="0" collapsed="false">
      <c r="B5523" s="88" t="s">
        <v>13</v>
      </c>
      <c r="C5523" s="89" t="n">
        <v>1185732</v>
      </c>
      <c r="D5523" s="90" t="n">
        <v>44382</v>
      </c>
      <c r="E5523" s="88" t="s">
        <v>29</v>
      </c>
      <c r="F5523" s="88" t="s">
        <v>103</v>
      </c>
      <c r="G5523" s="88" t="s">
        <v>108</v>
      </c>
      <c r="H5523" s="91" t="s">
        <v>32</v>
      </c>
      <c r="I5523" s="92" t="n">
        <v>50</v>
      </c>
      <c r="J5523" s="93" t="n">
        <v>550</v>
      </c>
      <c r="K5523" s="94" t="n">
        <f aca="false">I5523 * J5523</f>
        <v>27500</v>
      </c>
      <c r="L5523" s="94" t="n">
        <f aca="false">K5523 *M5523</f>
        <v>8250</v>
      </c>
      <c r="M5523" s="95" t="n">
        <v>0.3</v>
      </c>
      <c r="N5523" s="88" t="s">
        <v>14</v>
      </c>
      <c r="O5523" s="91" t="s">
        <v>218</v>
      </c>
      <c r="P5523" s="0" t="str">
        <f aca="false">RIGHT(H5523,LEN(H5523) - FIND(" ", H5523))</f>
        <v>Street Footwear</v>
      </c>
    </row>
    <row r="5524" customFormat="false" ht="14.25" hidden="false" customHeight="true" outlineLevel="0" collapsed="false">
      <c r="B5524" s="88" t="s">
        <v>13</v>
      </c>
      <c r="C5524" s="89" t="n">
        <v>1185732</v>
      </c>
      <c r="D5524" s="90" t="n">
        <v>44382</v>
      </c>
      <c r="E5524" s="88" t="s">
        <v>29</v>
      </c>
      <c r="F5524" s="88" t="s">
        <v>103</v>
      </c>
      <c r="G5524" s="88" t="s">
        <v>108</v>
      </c>
      <c r="H5524" s="91" t="s">
        <v>24</v>
      </c>
      <c r="I5524" s="92" t="n">
        <v>45</v>
      </c>
      <c r="J5524" s="93" t="n">
        <v>300</v>
      </c>
      <c r="K5524" s="94" t="n">
        <f aca="false">I5524 * J5524</f>
        <v>13500</v>
      </c>
      <c r="L5524" s="94" t="n">
        <f aca="false">K5524 *M5524</f>
        <v>4725</v>
      </c>
      <c r="M5524" s="95" t="n">
        <v>0.35</v>
      </c>
      <c r="N5524" s="88" t="s">
        <v>14</v>
      </c>
      <c r="O5524" s="91" t="s">
        <v>218</v>
      </c>
      <c r="P5524" s="0" t="str">
        <f aca="false">RIGHT(H5524,LEN(H5524) - FIND(" ", H5524))</f>
        <v>Athletic Footwear</v>
      </c>
    </row>
    <row r="5525" customFormat="false" ht="14.25" hidden="false" customHeight="true" outlineLevel="0" collapsed="false">
      <c r="B5525" s="88" t="s">
        <v>13</v>
      </c>
      <c r="C5525" s="89" t="n">
        <v>1185732</v>
      </c>
      <c r="D5525" s="90" t="n">
        <v>44382</v>
      </c>
      <c r="E5525" s="88" t="s">
        <v>29</v>
      </c>
      <c r="F5525" s="88" t="s">
        <v>103</v>
      </c>
      <c r="G5525" s="88" t="s">
        <v>108</v>
      </c>
      <c r="H5525" s="91" t="s">
        <v>48</v>
      </c>
      <c r="I5525" s="92" t="n">
        <v>40</v>
      </c>
      <c r="J5525" s="93" t="n">
        <v>225</v>
      </c>
      <c r="K5525" s="94" t="n">
        <f aca="false">I5525 * J5525</f>
        <v>9000</v>
      </c>
      <c r="L5525" s="94" t="n">
        <f aca="false">K5525 *M5525</f>
        <v>2700</v>
      </c>
      <c r="M5525" s="95" t="n">
        <v>0.3</v>
      </c>
      <c r="N5525" s="88" t="s">
        <v>14</v>
      </c>
      <c r="O5525" s="91" t="s">
        <v>219</v>
      </c>
      <c r="P5525" s="0" t="str">
        <f aca="false">RIGHT(H5525,LEN(H5525) - FIND(" ", H5525))</f>
        <v>Street Footwear</v>
      </c>
    </row>
    <row r="5526" customFormat="false" ht="14.25" hidden="false" customHeight="true" outlineLevel="0" collapsed="false">
      <c r="B5526" s="88" t="s">
        <v>13</v>
      </c>
      <c r="C5526" s="89" t="n">
        <v>1185732</v>
      </c>
      <c r="D5526" s="90" t="n">
        <v>44382</v>
      </c>
      <c r="E5526" s="88" t="s">
        <v>29</v>
      </c>
      <c r="F5526" s="88" t="s">
        <v>103</v>
      </c>
      <c r="G5526" s="88" t="s">
        <v>108</v>
      </c>
      <c r="H5526" s="91" t="s">
        <v>44</v>
      </c>
      <c r="I5526" s="92" t="n">
        <v>40</v>
      </c>
      <c r="J5526" s="93" t="n">
        <v>175</v>
      </c>
      <c r="K5526" s="94" t="n">
        <f aca="false">I5526 * J5526</f>
        <v>7000</v>
      </c>
      <c r="L5526" s="94" t="n">
        <f aca="false">K5526 *M5526</f>
        <v>2100</v>
      </c>
      <c r="M5526" s="95" t="n">
        <v>0.3</v>
      </c>
      <c r="N5526" s="88" t="s">
        <v>14</v>
      </c>
      <c r="O5526" s="91" t="s">
        <v>219</v>
      </c>
      <c r="P5526" s="0" t="str">
        <f aca="false">RIGHT(H5526,LEN(H5526) - FIND(" ", H5526))</f>
        <v>Athletic Footwear</v>
      </c>
    </row>
    <row r="5527" customFormat="false" ht="14.25" hidden="false" customHeight="true" outlineLevel="0" collapsed="false">
      <c r="B5527" s="88" t="s">
        <v>13</v>
      </c>
      <c r="C5527" s="89" t="n">
        <v>1185732</v>
      </c>
      <c r="D5527" s="90" t="n">
        <v>44382</v>
      </c>
      <c r="E5527" s="88" t="s">
        <v>29</v>
      </c>
      <c r="F5527" s="88" t="s">
        <v>103</v>
      </c>
      <c r="G5527" s="88" t="s">
        <v>108</v>
      </c>
      <c r="H5527" s="91" t="s">
        <v>16</v>
      </c>
      <c r="I5527" s="92" t="n">
        <v>50</v>
      </c>
      <c r="J5527" s="93" t="n">
        <v>200</v>
      </c>
      <c r="K5527" s="94" t="n">
        <f aca="false">I5527 * J5527</f>
        <v>10000</v>
      </c>
      <c r="L5527" s="94" t="n">
        <f aca="false">K5527 *M5527</f>
        <v>5000</v>
      </c>
      <c r="M5527" s="95" t="n">
        <v>0.5</v>
      </c>
      <c r="N5527" s="88" t="s">
        <v>14</v>
      </c>
      <c r="O5527" s="91" t="s">
        <v>218</v>
      </c>
      <c r="P5527" s="0" t="str">
        <f aca="false">RIGHT(H5527,LEN(H5527) - FIND(" ", H5527))</f>
        <v>Apparel</v>
      </c>
    </row>
    <row r="5528" customFormat="false" ht="14.25" hidden="false" customHeight="true" outlineLevel="0" collapsed="false">
      <c r="B5528" s="88" t="s">
        <v>13</v>
      </c>
      <c r="C5528" s="89" t="n">
        <v>1185732</v>
      </c>
      <c r="D5528" s="90" t="n">
        <v>44382</v>
      </c>
      <c r="E5528" s="88" t="s">
        <v>29</v>
      </c>
      <c r="F5528" s="88" t="s">
        <v>103</v>
      </c>
      <c r="G5528" s="88" t="s">
        <v>108</v>
      </c>
      <c r="H5528" s="91" t="s">
        <v>38</v>
      </c>
      <c r="I5528" s="92" t="n">
        <v>55</v>
      </c>
      <c r="J5528" s="93" t="n">
        <v>375</v>
      </c>
      <c r="K5528" s="94" t="n">
        <f aca="false">I5528 * J5528</f>
        <v>20625</v>
      </c>
      <c r="L5528" s="94" t="n">
        <f aca="false">K5528 *M5528</f>
        <v>8250</v>
      </c>
      <c r="M5528" s="95" t="n">
        <v>0.4</v>
      </c>
      <c r="N5528" s="88" t="s">
        <v>14</v>
      </c>
      <c r="O5528" s="91" t="s">
        <v>219</v>
      </c>
      <c r="P5528" s="0" t="str">
        <f aca="false">RIGHT(H5528,LEN(H5528) - FIND(" ", H5528))</f>
        <v>Apparel</v>
      </c>
    </row>
    <row r="5529" customFormat="false" ht="14.25" hidden="false" customHeight="true" outlineLevel="0" collapsed="false">
      <c r="B5529" s="88" t="s">
        <v>13</v>
      </c>
      <c r="C5529" s="89" t="n">
        <v>1185732</v>
      </c>
      <c r="D5529" s="90" t="n">
        <v>44382</v>
      </c>
      <c r="E5529" s="88" t="s">
        <v>29</v>
      </c>
      <c r="F5529" s="88" t="s">
        <v>98</v>
      </c>
      <c r="G5529" s="88" t="s">
        <v>101</v>
      </c>
      <c r="H5529" s="91" t="s">
        <v>38</v>
      </c>
      <c r="I5529" s="92" t="n">
        <v>51</v>
      </c>
      <c r="J5529" s="93" t="n">
        <v>105</v>
      </c>
      <c r="K5529" s="94" t="n">
        <f aca="false">I5529 * J5529</f>
        <v>5355</v>
      </c>
      <c r="L5529" s="94" t="n">
        <f aca="false">K5529 *M5529</f>
        <v>3373.65</v>
      </c>
      <c r="M5529" s="95" t="n">
        <v>0.63</v>
      </c>
      <c r="N5529" s="88" t="s">
        <v>23</v>
      </c>
      <c r="O5529" s="91" t="s">
        <v>219</v>
      </c>
      <c r="P5529" s="0" t="str">
        <f aca="false">RIGHT(H5529,LEN(H5529) - FIND(" ", H5529))</f>
        <v>Apparel</v>
      </c>
    </row>
    <row r="5530" customFormat="false" ht="14.25" hidden="false" customHeight="true" outlineLevel="0" collapsed="false">
      <c r="B5530" s="88" t="s">
        <v>13</v>
      </c>
      <c r="C5530" s="89" t="n">
        <v>1185732</v>
      </c>
      <c r="D5530" s="90" t="n">
        <v>44382</v>
      </c>
      <c r="E5530" s="88" t="s">
        <v>29</v>
      </c>
      <c r="F5530" s="88" t="s">
        <v>128</v>
      </c>
      <c r="G5530" s="88" t="s">
        <v>144</v>
      </c>
      <c r="H5530" s="91" t="s">
        <v>44</v>
      </c>
      <c r="I5530" s="92" t="n">
        <v>29</v>
      </c>
      <c r="J5530" s="93" t="n">
        <v>38</v>
      </c>
      <c r="K5530" s="94" t="n">
        <f aca="false">I5530 * J5530</f>
        <v>1102</v>
      </c>
      <c r="L5530" s="94" t="n">
        <f aca="false">K5530 *M5530</f>
        <v>562.02</v>
      </c>
      <c r="M5530" s="95" t="n">
        <v>0.51</v>
      </c>
      <c r="N5530" s="88" t="s">
        <v>23</v>
      </c>
      <c r="O5530" s="91" t="s">
        <v>219</v>
      </c>
      <c r="P5530" s="0" t="str">
        <f aca="false">RIGHT(H5530,LEN(H5530) - FIND(" ", H5530))</f>
        <v>Athletic Footwear</v>
      </c>
    </row>
    <row r="5531" customFormat="false" ht="14.25" hidden="false" customHeight="true" outlineLevel="0" collapsed="false">
      <c r="B5531" s="88" t="s">
        <v>13</v>
      </c>
      <c r="C5531" s="89" t="n">
        <v>1185732</v>
      </c>
      <c r="D5531" s="90" t="n">
        <v>44382</v>
      </c>
      <c r="E5531" s="88" t="s">
        <v>34</v>
      </c>
      <c r="F5531" s="88" t="s">
        <v>151</v>
      </c>
      <c r="G5531" s="88" t="s">
        <v>164</v>
      </c>
      <c r="H5531" s="91" t="s">
        <v>32</v>
      </c>
      <c r="I5531" s="92" t="n">
        <v>63</v>
      </c>
      <c r="J5531" s="93" t="n">
        <v>311</v>
      </c>
      <c r="K5531" s="94" t="n">
        <f aca="false">I5531 * J5531</f>
        <v>19593</v>
      </c>
      <c r="L5531" s="94" t="n">
        <f aca="false">K5531 *M5531</f>
        <v>11559.87</v>
      </c>
      <c r="M5531" s="95" t="n">
        <v>0.59</v>
      </c>
      <c r="N5531" s="88" t="s">
        <v>23</v>
      </c>
      <c r="O5531" s="91" t="s">
        <v>218</v>
      </c>
      <c r="P5531" s="0" t="str">
        <f aca="false">RIGHT(H5531,LEN(H5531) - FIND(" ", H5531))</f>
        <v>Street Footwear</v>
      </c>
    </row>
    <row r="5532" customFormat="false" ht="14.25" hidden="false" customHeight="true" outlineLevel="0" collapsed="false">
      <c r="B5532" s="88" t="s">
        <v>13</v>
      </c>
      <c r="C5532" s="89" t="n">
        <v>1185732</v>
      </c>
      <c r="D5532" s="90" t="n">
        <v>44382</v>
      </c>
      <c r="E5532" s="88" t="s">
        <v>34</v>
      </c>
      <c r="F5532" s="88" t="s">
        <v>151</v>
      </c>
      <c r="G5532" s="88" t="s">
        <v>164</v>
      </c>
      <c r="H5532" s="91" t="s">
        <v>24</v>
      </c>
      <c r="I5532" s="92" t="n">
        <v>58</v>
      </c>
      <c r="J5532" s="93" t="n">
        <v>270</v>
      </c>
      <c r="K5532" s="94" t="n">
        <f aca="false">I5532 * J5532</f>
        <v>15660</v>
      </c>
      <c r="L5532" s="94" t="n">
        <f aca="false">K5532 *M5532</f>
        <v>7673.4</v>
      </c>
      <c r="M5532" s="95" t="n">
        <v>0.49</v>
      </c>
      <c r="N5532" s="88" t="s">
        <v>23</v>
      </c>
      <c r="O5532" s="91" t="s">
        <v>218</v>
      </c>
      <c r="P5532" s="0" t="str">
        <f aca="false">RIGHT(H5532,LEN(H5532) - FIND(" ", H5532))</f>
        <v>Athletic Footwear</v>
      </c>
    </row>
    <row r="5533" customFormat="false" ht="14.25" hidden="false" customHeight="true" outlineLevel="0" collapsed="false">
      <c r="B5533" s="88" t="s">
        <v>13</v>
      </c>
      <c r="C5533" s="89" t="n">
        <v>1185732</v>
      </c>
      <c r="D5533" s="90" t="n">
        <v>44382</v>
      </c>
      <c r="E5533" s="88" t="s">
        <v>34</v>
      </c>
      <c r="F5533" s="88" t="s">
        <v>151</v>
      </c>
      <c r="G5533" s="88" t="s">
        <v>164</v>
      </c>
      <c r="H5533" s="91" t="s">
        <v>48</v>
      </c>
      <c r="I5533" s="92" t="n">
        <v>51</v>
      </c>
      <c r="J5533" s="93" t="n">
        <v>248</v>
      </c>
      <c r="K5533" s="94" t="n">
        <f aca="false">I5533 * J5533</f>
        <v>12648</v>
      </c>
      <c r="L5533" s="94" t="n">
        <f aca="false">K5533 *M5533</f>
        <v>4553.28</v>
      </c>
      <c r="M5533" s="95" t="n">
        <v>0.36</v>
      </c>
      <c r="N5533" s="88" t="s">
        <v>23</v>
      </c>
      <c r="O5533" s="91" t="s">
        <v>219</v>
      </c>
      <c r="P5533" s="0" t="str">
        <f aca="false">RIGHT(H5533,LEN(H5533) - FIND(" ", H5533))</f>
        <v>Street Footwear</v>
      </c>
    </row>
    <row r="5534" customFormat="false" ht="14.25" hidden="false" customHeight="true" outlineLevel="0" collapsed="false">
      <c r="B5534" s="88" t="s">
        <v>13</v>
      </c>
      <c r="C5534" s="89" t="n">
        <v>1185732</v>
      </c>
      <c r="D5534" s="90" t="n">
        <v>44382</v>
      </c>
      <c r="E5534" s="88" t="s">
        <v>34</v>
      </c>
      <c r="F5534" s="88" t="s">
        <v>151</v>
      </c>
      <c r="G5534" s="88" t="s">
        <v>164</v>
      </c>
      <c r="H5534" s="91" t="s">
        <v>44</v>
      </c>
      <c r="I5534" s="92" t="n">
        <v>52</v>
      </c>
      <c r="J5534" s="93" t="n">
        <v>202</v>
      </c>
      <c r="K5534" s="94" t="n">
        <f aca="false">I5534 * J5534</f>
        <v>10504</v>
      </c>
      <c r="L5534" s="94" t="n">
        <f aca="false">K5534 *M5534</f>
        <v>4411.68</v>
      </c>
      <c r="M5534" s="95" t="n">
        <v>0.42</v>
      </c>
      <c r="N5534" s="88" t="s">
        <v>23</v>
      </c>
      <c r="O5534" s="91" t="s">
        <v>219</v>
      </c>
      <c r="P5534" s="0" t="str">
        <f aca="false">RIGHT(H5534,LEN(H5534) - FIND(" ", H5534))</f>
        <v>Athletic Footwear</v>
      </c>
    </row>
    <row r="5535" customFormat="false" ht="14.25" hidden="false" customHeight="true" outlineLevel="0" collapsed="false">
      <c r="B5535" s="88" t="s">
        <v>13</v>
      </c>
      <c r="C5535" s="89" t="n">
        <v>1185732</v>
      </c>
      <c r="D5535" s="90" t="n">
        <v>44382</v>
      </c>
      <c r="E5535" s="88" t="s">
        <v>34</v>
      </c>
      <c r="F5535" s="88" t="s">
        <v>151</v>
      </c>
      <c r="G5535" s="88" t="s">
        <v>164</v>
      </c>
      <c r="H5535" s="91" t="s">
        <v>16</v>
      </c>
      <c r="I5535" s="92" t="n">
        <v>64</v>
      </c>
      <c r="J5535" s="93" t="n">
        <v>240</v>
      </c>
      <c r="K5535" s="94" t="n">
        <f aca="false">I5535 * J5535</f>
        <v>15360</v>
      </c>
      <c r="L5535" s="94" t="n">
        <f aca="false">K5535 *M5535</f>
        <v>6912</v>
      </c>
      <c r="M5535" s="95" t="n">
        <v>0.45</v>
      </c>
      <c r="N5535" s="88" t="s">
        <v>23</v>
      </c>
      <c r="O5535" s="91" t="s">
        <v>218</v>
      </c>
      <c r="P5535" s="0" t="str">
        <f aca="false">RIGHT(H5535,LEN(H5535) - FIND(" ", H5535))</f>
        <v>Apparel</v>
      </c>
    </row>
    <row r="5536" customFormat="false" ht="14.25" hidden="false" customHeight="true" outlineLevel="0" collapsed="false">
      <c r="B5536" s="88" t="s">
        <v>13</v>
      </c>
      <c r="C5536" s="89" t="n">
        <v>1185732</v>
      </c>
      <c r="D5536" s="90" t="n">
        <v>44382</v>
      </c>
      <c r="E5536" s="88" t="s">
        <v>34</v>
      </c>
      <c r="F5536" s="88" t="s">
        <v>151</v>
      </c>
      <c r="G5536" s="88" t="s">
        <v>164</v>
      </c>
      <c r="H5536" s="91" t="s">
        <v>38</v>
      </c>
      <c r="I5536" s="92" t="n">
        <v>66</v>
      </c>
      <c r="J5536" s="93" t="n">
        <v>244</v>
      </c>
      <c r="K5536" s="94" t="n">
        <f aca="false">I5536 * J5536</f>
        <v>16104</v>
      </c>
      <c r="L5536" s="94" t="n">
        <f aca="false">K5536 *M5536</f>
        <v>10467.6</v>
      </c>
      <c r="M5536" s="95" t="n">
        <v>0.65</v>
      </c>
      <c r="N5536" s="88" t="s">
        <v>23</v>
      </c>
      <c r="O5536" s="91" t="s">
        <v>219</v>
      </c>
      <c r="P5536" s="0" t="str">
        <f aca="false">RIGHT(H5536,LEN(H5536) - FIND(" ", H5536))</f>
        <v>Apparel</v>
      </c>
    </row>
    <row r="5537" customFormat="false" ht="14.25" hidden="false" customHeight="true" outlineLevel="0" collapsed="false">
      <c r="B5537" s="88" t="s">
        <v>13</v>
      </c>
      <c r="C5537" s="89" t="n">
        <v>1185732</v>
      </c>
      <c r="D5537" s="90" t="n">
        <v>44382</v>
      </c>
      <c r="E5537" s="88" t="s">
        <v>29</v>
      </c>
      <c r="F5537" s="88" t="s">
        <v>103</v>
      </c>
      <c r="G5537" s="88" t="s">
        <v>108</v>
      </c>
      <c r="H5537" s="91" t="s">
        <v>32</v>
      </c>
      <c r="I5537" s="92" t="n">
        <v>49</v>
      </c>
      <c r="J5537" s="93" t="n">
        <v>138</v>
      </c>
      <c r="K5537" s="94" t="n">
        <f aca="false">I5537 * J5537</f>
        <v>6762</v>
      </c>
      <c r="L5537" s="94" t="n">
        <f aca="false">K5537 *M5537</f>
        <v>2975.28</v>
      </c>
      <c r="M5537" s="95" t="n">
        <v>0.44</v>
      </c>
      <c r="N5537" s="88" t="s">
        <v>23</v>
      </c>
      <c r="O5537" s="91" t="s">
        <v>218</v>
      </c>
      <c r="P5537" s="0" t="str">
        <f aca="false">RIGHT(H5537,LEN(H5537) - FIND(" ", H5537))</f>
        <v>Street Footwear</v>
      </c>
    </row>
    <row r="5538" customFormat="false" ht="14.25" hidden="false" customHeight="true" outlineLevel="0" collapsed="false">
      <c r="B5538" s="88" t="s">
        <v>13</v>
      </c>
      <c r="C5538" s="89" t="n">
        <v>1185732</v>
      </c>
      <c r="D5538" s="90" t="n">
        <v>44382</v>
      </c>
      <c r="E5538" s="88" t="s">
        <v>29</v>
      </c>
      <c r="F5538" s="88" t="s">
        <v>103</v>
      </c>
      <c r="G5538" s="88" t="s">
        <v>108</v>
      </c>
      <c r="H5538" s="91" t="s">
        <v>24</v>
      </c>
      <c r="I5538" s="92" t="n">
        <v>44</v>
      </c>
      <c r="J5538" s="93" t="n">
        <v>87</v>
      </c>
      <c r="K5538" s="94" t="n">
        <f aca="false">I5538 * J5538</f>
        <v>3828</v>
      </c>
      <c r="L5538" s="94" t="n">
        <f aca="false">K5538 *M5538</f>
        <v>1875.72</v>
      </c>
      <c r="M5538" s="95" t="n">
        <v>0.49</v>
      </c>
      <c r="N5538" s="88" t="s">
        <v>23</v>
      </c>
      <c r="O5538" s="91" t="s">
        <v>218</v>
      </c>
      <c r="P5538" s="0" t="str">
        <f aca="false">RIGHT(H5538,LEN(H5538) - FIND(" ", H5538))</f>
        <v>Athletic Footwear</v>
      </c>
    </row>
    <row r="5539" customFormat="false" ht="14.25" hidden="false" customHeight="true" outlineLevel="0" collapsed="false">
      <c r="B5539" s="88" t="s">
        <v>13</v>
      </c>
      <c r="C5539" s="89" t="n">
        <v>1185732</v>
      </c>
      <c r="D5539" s="90" t="n">
        <v>44382</v>
      </c>
      <c r="E5539" s="88" t="s">
        <v>29</v>
      </c>
      <c r="F5539" s="88" t="s">
        <v>103</v>
      </c>
      <c r="G5539" s="88" t="s">
        <v>108</v>
      </c>
      <c r="H5539" s="91" t="s">
        <v>48</v>
      </c>
      <c r="I5539" s="92" t="n">
        <v>36</v>
      </c>
      <c r="J5539" s="93" t="n">
        <v>68</v>
      </c>
      <c r="K5539" s="94" t="n">
        <f aca="false">I5539 * J5539</f>
        <v>2448</v>
      </c>
      <c r="L5539" s="94" t="n">
        <f aca="false">K5539 *M5539</f>
        <v>1077.12</v>
      </c>
      <c r="M5539" s="95" t="n">
        <v>0.44</v>
      </c>
      <c r="N5539" s="88" t="s">
        <v>23</v>
      </c>
      <c r="O5539" s="91" t="s">
        <v>219</v>
      </c>
      <c r="P5539" s="0" t="str">
        <f aca="false">RIGHT(H5539,LEN(H5539) - FIND(" ", H5539))</f>
        <v>Street Footwear</v>
      </c>
    </row>
    <row r="5540" customFormat="false" ht="14.25" hidden="false" customHeight="true" outlineLevel="0" collapsed="false">
      <c r="B5540" s="88" t="s">
        <v>13</v>
      </c>
      <c r="C5540" s="89" t="n">
        <v>1185732</v>
      </c>
      <c r="D5540" s="90" t="n">
        <v>44382</v>
      </c>
      <c r="E5540" s="88" t="s">
        <v>29</v>
      </c>
      <c r="F5540" s="88" t="s">
        <v>103</v>
      </c>
      <c r="G5540" s="88" t="s">
        <v>108</v>
      </c>
      <c r="H5540" s="91" t="s">
        <v>44</v>
      </c>
      <c r="I5540" s="92" t="n">
        <v>37</v>
      </c>
      <c r="J5540" s="93" t="n">
        <v>47</v>
      </c>
      <c r="K5540" s="94" t="n">
        <f aca="false">I5540 * J5540</f>
        <v>1739</v>
      </c>
      <c r="L5540" s="94" t="n">
        <f aca="false">K5540 *M5540</f>
        <v>712.99</v>
      </c>
      <c r="M5540" s="95" t="n">
        <v>0.41</v>
      </c>
      <c r="N5540" s="88" t="s">
        <v>23</v>
      </c>
      <c r="O5540" s="91" t="s">
        <v>219</v>
      </c>
      <c r="P5540" s="0" t="str">
        <f aca="false">RIGHT(H5540,LEN(H5540) - FIND(" ", H5540))</f>
        <v>Athletic Footwear</v>
      </c>
    </row>
    <row r="5541" customFormat="false" ht="14.25" hidden="false" customHeight="true" outlineLevel="0" collapsed="false">
      <c r="B5541" s="88" t="s">
        <v>13</v>
      </c>
      <c r="C5541" s="89" t="n">
        <v>1185732</v>
      </c>
      <c r="D5541" s="90" t="n">
        <v>44382</v>
      </c>
      <c r="E5541" s="88" t="s">
        <v>29</v>
      </c>
      <c r="F5541" s="88" t="s">
        <v>103</v>
      </c>
      <c r="G5541" s="88" t="s">
        <v>108</v>
      </c>
      <c r="H5541" s="91" t="s">
        <v>16</v>
      </c>
      <c r="I5541" s="92" t="n">
        <v>46</v>
      </c>
      <c r="J5541" s="93" t="n">
        <v>60</v>
      </c>
      <c r="K5541" s="94" t="n">
        <f aca="false">I5541 * J5541</f>
        <v>2760</v>
      </c>
      <c r="L5541" s="94" t="n">
        <f aca="false">K5541 *M5541</f>
        <v>1656</v>
      </c>
      <c r="M5541" s="95" t="n">
        <v>0.6</v>
      </c>
      <c r="N5541" s="88" t="s">
        <v>23</v>
      </c>
      <c r="O5541" s="91" t="s">
        <v>218</v>
      </c>
      <c r="P5541" s="0" t="str">
        <f aca="false">RIGHT(H5541,LEN(H5541) - FIND(" ", H5541))</f>
        <v>Apparel</v>
      </c>
    </row>
    <row r="5542" customFormat="false" ht="14.25" hidden="false" customHeight="true" outlineLevel="0" collapsed="false">
      <c r="B5542" s="88" t="s">
        <v>13</v>
      </c>
      <c r="C5542" s="89" t="n">
        <v>1185732</v>
      </c>
      <c r="D5542" s="90" t="n">
        <v>44382</v>
      </c>
      <c r="E5542" s="88" t="s">
        <v>29</v>
      </c>
      <c r="F5542" s="88" t="s">
        <v>103</v>
      </c>
      <c r="G5542" s="88" t="s">
        <v>108</v>
      </c>
      <c r="H5542" s="91" t="s">
        <v>38</v>
      </c>
      <c r="I5542" s="92" t="n">
        <v>51</v>
      </c>
      <c r="J5542" s="93" t="n">
        <v>94</v>
      </c>
      <c r="K5542" s="94" t="n">
        <f aca="false">I5542 * J5542</f>
        <v>4794</v>
      </c>
      <c r="L5542" s="94" t="n">
        <f aca="false">K5542 *M5542</f>
        <v>2397</v>
      </c>
      <c r="M5542" s="95" t="n">
        <v>0.5</v>
      </c>
      <c r="N5542" s="88" t="s">
        <v>23</v>
      </c>
      <c r="O5542" s="91" t="s">
        <v>219</v>
      </c>
      <c r="P5542" s="0" t="str">
        <f aca="false">RIGHT(H5542,LEN(H5542) - FIND(" ", H5542))</f>
        <v>Apparel</v>
      </c>
    </row>
    <row r="5543" customFormat="false" ht="14.25" hidden="false" customHeight="true" outlineLevel="0" collapsed="false">
      <c r="B5543" s="88" t="s">
        <v>13</v>
      </c>
      <c r="C5543" s="89" t="n">
        <v>1185732</v>
      </c>
      <c r="D5543" s="90" t="n">
        <v>44383</v>
      </c>
      <c r="E5543" s="88" t="s">
        <v>29</v>
      </c>
      <c r="F5543" s="88" t="s">
        <v>98</v>
      </c>
      <c r="G5543" s="88" t="s">
        <v>101</v>
      </c>
      <c r="H5543" s="91" t="s">
        <v>32</v>
      </c>
      <c r="I5543" s="92" t="n">
        <v>50</v>
      </c>
      <c r="J5543" s="93" t="n">
        <v>575</v>
      </c>
      <c r="K5543" s="94" t="n">
        <f aca="false">I5543 * J5543</f>
        <v>28750</v>
      </c>
      <c r="L5543" s="94" t="n">
        <f aca="false">K5543 *M5543</f>
        <v>11500</v>
      </c>
      <c r="M5543" s="95" t="n">
        <v>0.4</v>
      </c>
      <c r="N5543" s="88" t="s">
        <v>31</v>
      </c>
      <c r="O5543" s="91" t="s">
        <v>218</v>
      </c>
      <c r="P5543" s="0" t="str">
        <f aca="false">RIGHT(H5543,LEN(H5543) - FIND(" ", H5543))</f>
        <v>Street Footwear</v>
      </c>
    </row>
    <row r="5544" customFormat="false" ht="14.25" hidden="false" customHeight="true" outlineLevel="0" collapsed="false">
      <c r="B5544" s="88" t="s">
        <v>13</v>
      </c>
      <c r="C5544" s="89" t="n">
        <v>1185732</v>
      </c>
      <c r="D5544" s="90" t="n">
        <v>44383</v>
      </c>
      <c r="E5544" s="88" t="s">
        <v>29</v>
      </c>
      <c r="F5544" s="88" t="s">
        <v>128</v>
      </c>
      <c r="G5544" s="88" t="s">
        <v>144</v>
      </c>
      <c r="H5544" s="91" t="s">
        <v>16</v>
      </c>
      <c r="I5544" s="92" t="n">
        <v>40</v>
      </c>
      <c r="J5544" s="93" t="n">
        <v>100</v>
      </c>
      <c r="K5544" s="94" t="n">
        <f aca="false">I5544 * J5544</f>
        <v>4000</v>
      </c>
      <c r="L5544" s="94" t="n">
        <f aca="false">K5544 *M5544</f>
        <v>1400</v>
      </c>
      <c r="M5544" s="95" t="n">
        <v>0.35</v>
      </c>
      <c r="N5544" s="88" t="s">
        <v>31</v>
      </c>
      <c r="O5544" s="91" t="s">
        <v>218</v>
      </c>
      <c r="P5544" s="0" t="str">
        <f aca="false">RIGHT(H5544,LEN(H5544) - FIND(" ", H5544))</f>
        <v>Apparel</v>
      </c>
    </row>
    <row r="5545" customFormat="false" ht="14.25" hidden="false" customHeight="true" outlineLevel="0" collapsed="false">
      <c r="B5545" s="88" t="s">
        <v>43</v>
      </c>
      <c r="C5545" s="89" t="n">
        <v>1197831</v>
      </c>
      <c r="D5545" s="90" t="n">
        <v>44383</v>
      </c>
      <c r="E5545" s="88" t="s">
        <v>18</v>
      </c>
      <c r="F5545" s="88" t="s">
        <v>96</v>
      </c>
      <c r="G5545" s="88" t="s">
        <v>91</v>
      </c>
      <c r="H5545" s="91" t="s">
        <v>32</v>
      </c>
      <c r="I5545" s="92" t="n">
        <v>50</v>
      </c>
      <c r="J5545" s="93" t="n">
        <v>775</v>
      </c>
      <c r="K5545" s="94" t="n">
        <f aca="false">I5545 * J5545</f>
        <v>38750</v>
      </c>
      <c r="L5545" s="94" t="n">
        <f aca="false">K5545 *M5545</f>
        <v>15500</v>
      </c>
      <c r="M5545" s="95" t="n">
        <v>0.4</v>
      </c>
      <c r="N5545" s="88" t="s">
        <v>23</v>
      </c>
      <c r="O5545" s="91" t="s">
        <v>218</v>
      </c>
      <c r="P5545" s="0" t="str">
        <f aca="false">RIGHT(H5545,LEN(H5545) - FIND(" ", H5545))</f>
        <v>Street Footwear</v>
      </c>
    </row>
    <row r="5546" customFormat="false" ht="14.25" hidden="false" customHeight="true" outlineLevel="0" collapsed="false">
      <c r="B5546" s="88" t="s">
        <v>43</v>
      </c>
      <c r="C5546" s="89" t="n">
        <v>1197831</v>
      </c>
      <c r="D5546" s="90" t="n">
        <v>44383</v>
      </c>
      <c r="E5546" s="88" t="s">
        <v>18</v>
      </c>
      <c r="F5546" s="88" t="s">
        <v>96</v>
      </c>
      <c r="G5546" s="88" t="s">
        <v>91</v>
      </c>
      <c r="H5546" s="91" t="s">
        <v>24</v>
      </c>
      <c r="I5546" s="92" t="n">
        <v>55</v>
      </c>
      <c r="J5546" s="93" t="n">
        <v>775</v>
      </c>
      <c r="K5546" s="94" t="n">
        <f aca="false">I5546 * J5546</f>
        <v>42625</v>
      </c>
      <c r="L5546" s="94" t="n">
        <f aca="false">K5546 *M5546</f>
        <v>17050</v>
      </c>
      <c r="M5546" s="95" t="n">
        <v>0.4</v>
      </c>
      <c r="N5546" s="88" t="s">
        <v>23</v>
      </c>
      <c r="O5546" s="91" t="s">
        <v>218</v>
      </c>
      <c r="P5546" s="0" t="str">
        <f aca="false">RIGHT(H5546,LEN(H5546) - FIND(" ", H5546))</f>
        <v>Athletic Footwear</v>
      </c>
    </row>
    <row r="5547" customFormat="false" ht="14.25" hidden="false" customHeight="true" outlineLevel="0" collapsed="false">
      <c r="B5547" s="88" t="s">
        <v>43</v>
      </c>
      <c r="C5547" s="89" t="n">
        <v>1197831</v>
      </c>
      <c r="D5547" s="90" t="n">
        <v>44383</v>
      </c>
      <c r="E5547" s="88" t="s">
        <v>18</v>
      </c>
      <c r="F5547" s="88" t="s">
        <v>96</v>
      </c>
      <c r="G5547" s="88" t="s">
        <v>91</v>
      </c>
      <c r="H5547" s="91" t="s">
        <v>48</v>
      </c>
      <c r="I5547" s="92" t="n">
        <v>50</v>
      </c>
      <c r="J5547" s="93" t="n">
        <v>925</v>
      </c>
      <c r="K5547" s="94" t="n">
        <f aca="false">I5547 * J5547</f>
        <v>46250</v>
      </c>
      <c r="L5547" s="94" t="n">
        <f aca="false">K5547 *M5547</f>
        <v>18500</v>
      </c>
      <c r="M5547" s="95" t="n">
        <v>0.4</v>
      </c>
      <c r="N5547" s="88" t="s">
        <v>23</v>
      </c>
      <c r="O5547" s="91" t="s">
        <v>219</v>
      </c>
      <c r="P5547" s="0" t="str">
        <f aca="false">RIGHT(H5547,LEN(H5547) - FIND(" ", H5547))</f>
        <v>Street Footwear</v>
      </c>
    </row>
    <row r="5548" customFormat="false" ht="14.25" hidden="false" customHeight="true" outlineLevel="0" collapsed="false">
      <c r="B5548" s="88" t="s">
        <v>43</v>
      </c>
      <c r="C5548" s="89" t="n">
        <v>1197831</v>
      </c>
      <c r="D5548" s="90" t="n">
        <v>44383</v>
      </c>
      <c r="E5548" s="88" t="s">
        <v>18</v>
      </c>
      <c r="F5548" s="88" t="s">
        <v>96</v>
      </c>
      <c r="G5548" s="88" t="s">
        <v>91</v>
      </c>
      <c r="H5548" s="91" t="s">
        <v>44</v>
      </c>
      <c r="I5548" s="92" t="n">
        <v>50</v>
      </c>
      <c r="J5548" s="93" t="n">
        <v>525</v>
      </c>
      <c r="K5548" s="94" t="n">
        <f aca="false">I5548 * J5548</f>
        <v>26250</v>
      </c>
      <c r="L5548" s="94" t="n">
        <f aca="false">K5548 *M5548</f>
        <v>13125</v>
      </c>
      <c r="M5548" s="95" t="n">
        <v>0.5</v>
      </c>
      <c r="N5548" s="88" t="s">
        <v>23</v>
      </c>
      <c r="O5548" s="91" t="s">
        <v>219</v>
      </c>
      <c r="P5548" s="0" t="str">
        <f aca="false">RIGHT(H5548,LEN(H5548) - FIND(" ", H5548))</f>
        <v>Athletic Footwear</v>
      </c>
    </row>
    <row r="5549" customFormat="false" ht="14.25" hidden="false" customHeight="true" outlineLevel="0" collapsed="false">
      <c r="B5549" s="88" t="s">
        <v>43</v>
      </c>
      <c r="C5549" s="89" t="n">
        <v>1197831</v>
      </c>
      <c r="D5549" s="90" t="n">
        <v>44383</v>
      </c>
      <c r="E5549" s="88" t="s">
        <v>18</v>
      </c>
      <c r="F5549" s="88" t="s">
        <v>96</v>
      </c>
      <c r="G5549" s="88" t="s">
        <v>91</v>
      </c>
      <c r="H5549" s="91" t="s">
        <v>16</v>
      </c>
      <c r="I5549" s="92" t="n">
        <v>55</v>
      </c>
      <c r="J5549" s="93" t="n">
        <v>525</v>
      </c>
      <c r="K5549" s="94" t="n">
        <f aca="false">I5549 * J5549</f>
        <v>28875</v>
      </c>
      <c r="L5549" s="94" t="n">
        <f aca="false">K5549 *M5549</f>
        <v>10106.25</v>
      </c>
      <c r="M5549" s="95" t="n">
        <v>0.35</v>
      </c>
      <c r="N5549" s="88" t="s">
        <v>23</v>
      </c>
      <c r="O5549" s="91" t="s">
        <v>218</v>
      </c>
      <c r="P5549" s="0" t="str">
        <f aca="false">RIGHT(H5549,LEN(H5549) - FIND(" ", H5549))</f>
        <v>Apparel</v>
      </c>
    </row>
    <row r="5550" customFormat="false" ht="14.25" hidden="false" customHeight="true" outlineLevel="0" collapsed="false">
      <c r="B5550" s="88" t="s">
        <v>13</v>
      </c>
      <c r="C5550" s="89" t="n">
        <v>1197831</v>
      </c>
      <c r="D5550" s="90" t="n">
        <v>44383</v>
      </c>
      <c r="E5550" s="88" t="s">
        <v>18</v>
      </c>
      <c r="F5550" s="88" t="s">
        <v>96</v>
      </c>
      <c r="G5550" s="88" t="s">
        <v>91</v>
      </c>
      <c r="H5550" s="91" t="s">
        <v>38</v>
      </c>
      <c r="I5550" s="92" t="n">
        <v>65</v>
      </c>
      <c r="J5550" s="93" t="n">
        <v>800</v>
      </c>
      <c r="K5550" s="94" t="n">
        <f aca="false">I5550 * J5550</f>
        <v>52000</v>
      </c>
      <c r="L5550" s="94" t="n">
        <f aca="false">K5550 *M5550</f>
        <v>28600</v>
      </c>
      <c r="M5550" s="95" t="n">
        <v>0.55</v>
      </c>
      <c r="N5550" s="88" t="s">
        <v>23</v>
      </c>
      <c r="O5550" s="91" t="s">
        <v>219</v>
      </c>
      <c r="P5550" s="0" t="str">
        <f aca="false">RIGHT(H5550,LEN(H5550) - FIND(" ", H5550))</f>
        <v>Apparel</v>
      </c>
    </row>
    <row r="5551" customFormat="false" ht="14.25" hidden="false" customHeight="true" outlineLevel="0" collapsed="false">
      <c r="B5551" s="88" t="s">
        <v>22</v>
      </c>
      <c r="C5551" s="89" t="n">
        <v>1185732</v>
      </c>
      <c r="D5551" s="90" t="n">
        <v>44383</v>
      </c>
      <c r="E5551" s="88" t="s">
        <v>26</v>
      </c>
      <c r="F5551" s="88" t="s">
        <v>132</v>
      </c>
      <c r="G5551" s="88" t="s">
        <v>139</v>
      </c>
      <c r="H5551" s="91" t="s">
        <v>32</v>
      </c>
      <c r="I5551" s="92" t="n">
        <v>50</v>
      </c>
      <c r="J5551" s="93" t="n">
        <v>625</v>
      </c>
      <c r="K5551" s="94" t="n">
        <f aca="false">I5551 * J5551</f>
        <v>31250</v>
      </c>
      <c r="L5551" s="94" t="n">
        <f aca="false">K5551 *M5551</f>
        <v>10937.5</v>
      </c>
      <c r="M5551" s="95" t="n">
        <v>0.35</v>
      </c>
      <c r="N5551" s="88" t="s">
        <v>14</v>
      </c>
      <c r="O5551" s="91" t="s">
        <v>218</v>
      </c>
      <c r="P5551" s="0" t="str">
        <f aca="false">RIGHT(H5551,LEN(H5551) - FIND(" ", H5551))</f>
        <v>Street Footwear</v>
      </c>
    </row>
    <row r="5552" customFormat="false" ht="14.25" hidden="false" customHeight="true" outlineLevel="0" collapsed="false">
      <c r="B5552" s="88" t="s">
        <v>22</v>
      </c>
      <c r="C5552" s="89" t="n">
        <v>1185732</v>
      </c>
      <c r="D5552" s="90" t="n">
        <v>44383</v>
      </c>
      <c r="E5552" s="88" t="s">
        <v>26</v>
      </c>
      <c r="F5552" s="88" t="s">
        <v>132</v>
      </c>
      <c r="G5552" s="88" t="s">
        <v>139</v>
      </c>
      <c r="H5552" s="91" t="s">
        <v>24</v>
      </c>
      <c r="I5552" s="92" t="n">
        <v>45</v>
      </c>
      <c r="J5552" s="93" t="n">
        <v>375</v>
      </c>
      <c r="K5552" s="94" t="n">
        <f aca="false">I5552 * J5552</f>
        <v>16875</v>
      </c>
      <c r="L5552" s="94" t="n">
        <f aca="false">K5552 *M5552</f>
        <v>5906.25</v>
      </c>
      <c r="M5552" s="95" t="n">
        <v>0.35</v>
      </c>
      <c r="N5552" s="88" t="s">
        <v>14</v>
      </c>
      <c r="O5552" s="91" t="s">
        <v>218</v>
      </c>
      <c r="P5552" s="0" t="str">
        <f aca="false">RIGHT(H5552,LEN(H5552) - FIND(" ", H5552))</f>
        <v>Athletic Footwear</v>
      </c>
    </row>
    <row r="5553" customFormat="false" ht="14.25" hidden="false" customHeight="true" outlineLevel="0" collapsed="false">
      <c r="B5553" s="88" t="s">
        <v>22</v>
      </c>
      <c r="C5553" s="89" t="n">
        <v>1185732</v>
      </c>
      <c r="D5553" s="90" t="n">
        <v>44383</v>
      </c>
      <c r="E5553" s="88" t="s">
        <v>26</v>
      </c>
      <c r="F5553" s="88" t="s">
        <v>132</v>
      </c>
      <c r="G5553" s="88" t="s">
        <v>139</v>
      </c>
      <c r="H5553" s="91" t="s">
        <v>48</v>
      </c>
      <c r="I5553" s="92" t="n">
        <v>40</v>
      </c>
      <c r="J5553" s="93" t="n">
        <v>300</v>
      </c>
      <c r="K5553" s="94" t="n">
        <f aca="false">I5553 * J5553</f>
        <v>12000</v>
      </c>
      <c r="L5553" s="94" t="n">
        <f aca="false">K5553 *M5553</f>
        <v>4800</v>
      </c>
      <c r="M5553" s="95" t="n">
        <v>0.4</v>
      </c>
      <c r="N5553" s="88" t="s">
        <v>14</v>
      </c>
      <c r="O5553" s="91" t="s">
        <v>219</v>
      </c>
      <c r="P5553" s="0" t="str">
        <f aca="false">RIGHT(H5553,LEN(H5553) - FIND(" ", H5553))</f>
        <v>Street Footwear</v>
      </c>
    </row>
    <row r="5554" customFormat="false" ht="14.25" hidden="false" customHeight="true" outlineLevel="0" collapsed="false">
      <c r="B5554" s="88" t="s">
        <v>22</v>
      </c>
      <c r="C5554" s="89" t="n">
        <v>1185732</v>
      </c>
      <c r="D5554" s="90" t="n">
        <v>44383</v>
      </c>
      <c r="E5554" s="88" t="s">
        <v>26</v>
      </c>
      <c r="F5554" s="88" t="s">
        <v>132</v>
      </c>
      <c r="G5554" s="88" t="s">
        <v>139</v>
      </c>
      <c r="H5554" s="91" t="s">
        <v>44</v>
      </c>
      <c r="I5554" s="92" t="n">
        <v>40</v>
      </c>
      <c r="J5554" s="93" t="n">
        <v>250</v>
      </c>
      <c r="K5554" s="94" t="n">
        <f aca="false">I5554 * J5554</f>
        <v>10000</v>
      </c>
      <c r="L5554" s="94" t="n">
        <f aca="false">K5554 *M5554</f>
        <v>4000</v>
      </c>
      <c r="M5554" s="95" t="n">
        <v>0.4</v>
      </c>
      <c r="N5554" s="88" t="s">
        <v>14</v>
      </c>
      <c r="O5554" s="91" t="s">
        <v>219</v>
      </c>
      <c r="P5554" s="0" t="str">
        <f aca="false">RIGHT(H5554,LEN(H5554) - FIND(" ", H5554))</f>
        <v>Athletic Footwear</v>
      </c>
    </row>
    <row r="5555" customFormat="false" ht="14.25" hidden="false" customHeight="true" outlineLevel="0" collapsed="false">
      <c r="B5555" s="88" t="s">
        <v>22</v>
      </c>
      <c r="C5555" s="89" t="n">
        <v>1185732</v>
      </c>
      <c r="D5555" s="90" t="n">
        <v>44383</v>
      </c>
      <c r="E5555" s="88" t="s">
        <v>26</v>
      </c>
      <c r="F5555" s="88" t="s">
        <v>132</v>
      </c>
      <c r="G5555" s="88" t="s">
        <v>139</v>
      </c>
      <c r="H5555" s="91" t="s">
        <v>16</v>
      </c>
      <c r="I5555" s="92" t="n">
        <v>50</v>
      </c>
      <c r="J5555" s="93" t="n">
        <v>275</v>
      </c>
      <c r="K5555" s="94" t="n">
        <f aca="false">I5555 * J5555</f>
        <v>13750</v>
      </c>
      <c r="L5555" s="94" t="n">
        <f aca="false">K5555 *M5555</f>
        <v>4125</v>
      </c>
      <c r="M5555" s="95" t="n">
        <v>0.3</v>
      </c>
      <c r="N5555" s="88" t="s">
        <v>14</v>
      </c>
      <c r="O5555" s="91" t="s">
        <v>218</v>
      </c>
      <c r="P5555" s="0" t="str">
        <f aca="false">RIGHT(H5555,LEN(H5555) - FIND(" ", H5555))</f>
        <v>Apparel</v>
      </c>
    </row>
    <row r="5556" customFormat="false" ht="14.25" hidden="false" customHeight="true" outlineLevel="0" collapsed="false">
      <c r="B5556" s="88" t="s">
        <v>22</v>
      </c>
      <c r="C5556" s="89" t="n">
        <v>1185732</v>
      </c>
      <c r="D5556" s="90" t="n">
        <v>44383</v>
      </c>
      <c r="E5556" s="88" t="s">
        <v>26</v>
      </c>
      <c r="F5556" s="88" t="s">
        <v>132</v>
      </c>
      <c r="G5556" s="88" t="s">
        <v>139</v>
      </c>
      <c r="H5556" s="91" t="s">
        <v>38</v>
      </c>
      <c r="I5556" s="92" t="n">
        <v>55</v>
      </c>
      <c r="J5556" s="93" t="n">
        <v>450</v>
      </c>
      <c r="K5556" s="94" t="n">
        <f aca="false">I5556 * J5556</f>
        <v>24750</v>
      </c>
      <c r="L5556" s="94" t="n">
        <f aca="false">K5556 *M5556</f>
        <v>9900</v>
      </c>
      <c r="M5556" s="95" t="n">
        <v>0.4</v>
      </c>
      <c r="N5556" s="88" t="s">
        <v>14</v>
      </c>
      <c r="O5556" s="91" t="s">
        <v>219</v>
      </c>
      <c r="P5556" s="0" t="str">
        <f aca="false">RIGHT(H5556,LEN(H5556) - FIND(" ", H5556))</f>
        <v>Apparel</v>
      </c>
    </row>
    <row r="5557" customFormat="false" ht="14.25" hidden="false" customHeight="true" outlineLevel="0" collapsed="false">
      <c r="B5557" s="88" t="s">
        <v>13</v>
      </c>
      <c r="C5557" s="89" t="n">
        <v>1185732</v>
      </c>
      <c r="D5557" s="90" t="n">
        <v>44383</v>
      </c>
      <c r="E5557" s="88" t="s">
        <v>26</v>
      </c>
      <c r="F5557" s="88" t="s">
        <v>149</v>
      </c>
      <c r="G5557" s="88" t="s">
        <v>150</v>
      </c>
      <c r="H5557" s="91" t="s">
        <v>32</v>
      </c>
      <c r="I5557" s="92" t="n">
        <v>50</v>
      </c>
      <c r="J5557" s="93" t="n">
        <v>575</v>
      </c>
      <c r="K5557" s="94" t="n">
        <f aca="false">I5557 * J5557</f>
        <v>28750</v>
      </c>
      <c r="L5557" s="94" t="n">
        <f aca="false">K5557 *M5557</f>
        <v>10062.5</v>
      </c>
      <c r="M5557" s="95" t="n">
        <v>0.35</v>
      </c>
      <c r="N5557" s="88" t="s">
        <v>14</v>
      </c>
      <c r="O5557" s="91" t="s">
        <v>218</v>
      </c>
      <c r="P5557" s="0" t="str">
        <f aca="false">RIGHT(H5557,LEN(H5557) - FIND(" ", H5557))</f>
        <v>Street Footwear</v>
      </c>
    </row>
    <row r="5558" customFormat="false" ht="14.25" hidden="false" customHeight="true" outlineLevel="0" collapsed="false">
      <c r="B5558" s="88" t="s">
        <v>13</v>
      </c>
      <c r="C5558" s="89" t="n">
        <v>1185732</v>
      </c>
      <c r="D5558" s="90" t="n">
        <v>44383</v>
      </c>
      <c r="E5558" s="88" t="s">
        <v>26</v>
      </c>
      <c r="F5558" s="88" t="s">
        <v>149</v>
      </c>
      <c r="G5558" s="88" t="s">
        <v>150</v>
      </c>
      <c r="H5558" s="91" t="s">
        <v>24</v>
      </c>
      <c r="I5558" s="92" t="n">
        <v>45</v>
      </c>
      <c r="J5558" s="93" t="n">
        <v>325</v>
      </c>
      <c r="K5558" s="94" t="n">
        <f aca="false">I5558 * J5558</f>
        <v>14625</v>
      </c>
      <c r="L5558" s="94" t="n">
        <f aca="false">K5558 *M5558</f>
        <v>5118.75</v>
      </c>
      <c r="M5558" s="95" t="n">
        <v>0.35</v>
      </c>
      <c r="N5558" s="88" t="s">
        <v>14</v>
      </c>
      <c r="O5558" s="91" t="s">
        <v>218</v>
      </c>
      <c r="P5558" s="0" t="str">
        <f aca="false">RIGHT(H5558,LEN(H5558) - FIND(" ", H5558))</f>
        <v>Athletic Footwear</v>
      </c>
    </row>
    <row r="5559" customFormat="false" ht="14.25" hidden="false" customHeight="true" outlineLevel="0" collapsed="false">
      <c r="B5559" s="88" t="s">
        <v>13</v>
      </c>
      <c r="C5559" s="89" t="n">
        <v>1185732</v>
      </c>
      <c r="D5559" s="90" t="n">
        <v>44383</v>
      </c>
      <c r="E5559" s="88" t="s">
        <v>26</v>
      </c>
      <c r="F5559" s="88" t="s">
        <v>149</v>
      </c>
      <c r="G5559" s="88" t="s">
        <v>150</v>
      </c>
      <c r="H5559" s="91" t="s">
        <v>48</v>
      </c>
      <c r="I5559" s="92" t="n">
        <v>40</v>
      </c>
      <c r="J5559" s="93" t="n">
        <v>250</v>
      </c>
      <c r="K5559" s="94" t="n">
        <f aca="false">I5559 * J5559</f>
        <v>10000</v>
      </c>
      <c r="L5559" s="94" t="n">
        <f aca="false">K5559 *M5559</f>
        <v>4000</v>
      </c>
      <c r="M5559" s="95" t="n">
        <v>0.4</v>
      </c>
      <c r="N5559" s="88" t="s">
        <v>14</v>
      </c>
      <c r="O5559" s="91" t="s">
        <v>219</v>
      </c>
      <c r="P5559" s="0" t="str">
        <f aca="false">RIGHT(H5559,LEN(H5559) - FIND(" ", H5559))</f>
        <v>Street Footwear</v>
      </c>
    </row>
    <row r="5560" customFormat="false" ht="14.25" hidden="false" customHeight="true" outlineLevel="0" collapsed="false">
      <c r="B5560" s="88" t="s">
        <v>13</v>
      </c>
      <c r="C5560" s="89" t="n">
        <v>1185732</v>
      </c>
      <c r="D5560" s="90" t="n">
        <v>44383</v>
      </c>
      <c r="E5560" s="88" t="s">
        <v>26</v>
      </c>
      <c r="F5560" s="88" t="s">
        <v>149</v>
      </c>
      <c r="G5560" s="88" t="s">
        <v>150</v>
      </c>
      <c r="H5560" s="91" t="s">
        <v>44</v>
      </c>
      <c r="I5560" s="92" t="n">
        <v>40</v>
      </c>
      <c r="J5560" s="93" t="n">
        <v>200</v>
      </c>
      <c r="K5560" s="94" t="n">
        <f aca="false">I5560 * J5560</f>
        <v>8000</v>
      </c>
      <c r="L5560" s="94" t="n">
        <f aca="false">K5560 *M5560</f>
        <v>3200</v>
      </c>
      <c r="M5560" s="95" t="n">
        <v>0.4</v>
      </c>
      <c r="N5560" s="88" t="s">
        <v>14</v>
      </c>
      <c r="O5560" s="91" t="s">
        <v>219</v>
      </c>
      <c r="P5560" s="0" t="str">
        <f aca="false">RIGHT(H5560,LEN(H5560) - FIND(" ", H5560))</f>
        <v>Athletic Footwear</v>
      </c>
    </row>
    <row r="5561" customFormat="false" ht="14.25" hidden="false" customHeight="true" outlineLevel="0" collapsed="false">
      <c r="B5561" s="88" t="s">
        <v>13</v>
      </c>
      <c r="C5561" s="89" t="n">
        <v>1185732</v>
      </c>
      <c r="D5561" s="90" t="n">
        <v>44383</v>
      </c>
      <c r="E5561" s="88" t="s">
        <v>26</v>
      </c>
      <c r="F5561" s="88" t="s">
        <v>149</v>
      </c>
      <c r="G5561" s="88" t="s">
        <v>150</v>
      </c>
      <c r="H5561" s="91" t="s">
        <v>16</v>
      </c>
      <c r="I5561" s="92" t="n">
        <v>50</v>
      </c>
      <c r="J5561" s="93" t="n">
        <v>225</v>
      </c>
      <c r="K5561" s="94" t="n">
        <f aca="false">I5561 * J5561</f>
        <v>11250</v>
      </c>
      <c r="L5561" s="94" t="n">
        <f aca="false">K5561 *M5561</f>
        <v>3375</v>
      </c>
      <c r="M5561" s="95" t="n">
        <v>0.3</v>
      </c>
      <c r="N5561" s="88" t="s">
        <v>14</v>
      </c>
      <c r="O5561" s="91" t="s">
        <v>218</v>
      </c>
      <c r="P5561" s="0" t="str">
        <f aca="false">RIGHT(H5561,LEN(H5561) - FIND(" ", H5561))</f>
        <v>Apparel</v>
      </c>
    </row>
    <row r="5562" customFormat="false" ht="14.25" hidden="false" customHeight="true" outlineLevel="0" collapsed="false">
      <c r="B5562" s="88" t="s">
        <v>13</v>
      </c>
      <c r="C5562" s="89" t="n">
        <v>1185732</v>
      </c>
      <c r="D5562" s="90" t="n">
        <v>44383</v>
      </c>
      <c r="E5562" s="88" t="s">
        <v>26</v>
      </c>
      <c r="F5562" s="88" t="s">
        <v>149</v>
      </c>
      <c r="G5562" s="88" t="s">
        <v>150</v>
      </c>
      <c r="H5562" s="91" t="s">
        <v>38</v>
      </c>
      <c r="I5562" s="92" t="n">
        <v>55</v>
      </c>
      <c r="J5562" s="93" t="n">
        <v>400</v>
      </c>
      <c r="K5562" s="94" t="n">
        <f aca="false">I5562 * J5562</f>
        <v>22000</v>
      </c>
      <c r="L5562" s="94" t="n">
        <f aca="false">K5562 *M5562</f>
        <v>8800</v>
      </c>
      <c r="M5562" s="95" t="n">
        <v>0.4</v>
      </c>
      <c r="N5562" s="88" t="s">
        <v>14</v>
      </c>
      <c r="O5562" s="91" t="s">
        <v>219</v>
      </c>
      <c r="P5562" s="0" t="str">
        <f aca="false">RIGHT(H5562,LEN(H5562) - FIND(" ", H5562))</f>
        <v>Apparel</v>
      </c>
    </row>
    <row r="5563" customFormat="false" ht="14.25" hidden="false" customHeight="true" outlineLevel="0" collapsed="false">
      <c r="B5563" s="88" t="s">
        <v>13</v>
      </c>
      <c r="C5563" s="89" t="n">
        <v>1185732</v>
      </c>
      <c r="D5563" s="90" t="n">
        <v>44383</v>
      </c>
      <c r="E5563" s="88" t="s">
        <v>29</v>
      </c>
      <c r="F5563" s="88" t="s">
        <v>98</v>
      </c>
      <c r="G5563" s="88" t="s">
        <v>101</v>
      </c>
      <c r="H5563" s="91" t="s">
        <v>32</v>
      </c>
      <c r="I5563" s="92" t="n">
        <v>47</v>
      </c>
      <c r="J5563" s="93" t="n">
        <v>161</v>
      </c>
      <c r="K5563" s="94" t="n">
        <f aca="false">I5563 * J5563</f>
        <v>7567</v>
      </c>
      <c r="L5563" s="94" t="n">
        <f aca="false">K5563 *M5563</f>
        <v>3934.84</v>
      </c>
      <c r="M5563" s="95" t="n">
        <v>0.52</v>
      </c>
      <c r="N5563" s="88" t="s">
        <v>23</v>
      </c>
      <c r="O5563" s="91" t="s">
        <v>218</v>
      </c>
      <c r="P5563" s="0" t="str">
        <f aca="false">RIGHT(H5563,LEN(H5563) - FIND(" ", H5563))</f>
        <v>Street Footwear</v>
      </c>
    </row>
    <row r="5564" customFormat="false" ht="14.25" hidden="false" customHeight="true" outlineLevel="0" collapsed="false">
      <c r="B5564" s="88" t="s">
        <v>13</v>
      </c>
      <c r="C5564" s="89" t="n">
        <v>1185732</v>
      </c>
      <c r="D5564" s="90" t="n">
        <v>44383</v>
      </c>
      <c r="E5564" s="88" t="s">
        <v>29</v>
      </c>
      <c r="F5564" s="88" t="s">
        <v>128</v>
      </c>
      <c r="G5564" s="88" t="s">
        <v>144</v>
      </c>
      <c r="H5564" s="91" t="s">
        <v>16</v>
      </c>
      <c r="I5564" s="92" t="n">
        <v>37</v>
      </c>
      <c r="J5564" s="93" t="n">
        <v>27</v>
      </c>
      <c r="K5564" s="94" t="n">
        <f aca="false">I5564 * J5564</f>
        <v>999</v>
      </c>
      <c r="L5564" s="94" t="n">
        <f aca="false">K5564 *M5564</f>
        <v>479.52</v>
      </c>
      <c r="M5564" s="95" t="n">
        <v>0.48</v>
      </c>
      <c r="N5564" s="88" t="s">
        <v>23</v>
      </c>
      <c r="O5564" s="91" t="s">
        <v>218</v>
      </c>
      <c r="P5564" s="0" t="str">
        <f aca="false">RIGHT(H5564,LEN(H5564) - FIND(" ", H5564))</f>
        <v>Apparel</v>
      </c>
    </row>
    <row r="5565" customFormat="false" ht="14.25" hidden="false" customHeight="true" outlineLevel="0" collapsed="false">
      <c r="B5565" s="88" t="s">
        <v>43</v>
      </c>
      <c r="C5565" s="89" t="n">
        <v>1197831</v>
      </c>
      <c r="D5565" s="90" t="n">
        <v>44383</v>
      </c>
      <c r="E5565" s="88" t="s">
        <v>18</v>
      </c>
      <c r="F5565" s="88" t="s">
        <v>96</v>
      </c>
      <c r="G5565" s="88" t="s">
        <v>91</v>
      </c>
      <c r="H5565" s="91" t="s">
        <v>32</v>
      </c>
      <c r="I5565" s="92" t="n">
        <v>48</v>
      </c>
      <c r="J5565" s="93" t="n">
        <v>217</v>
      </c>
      <c r="K5565" s="94" t="n">
        <f aca="false">I5565 * J5565</f>
        <v>10416</v>
      </c>
      <c r="L5565" s="94" t="n">
        <f aca="false">K5565 *M5565</f>
        <v>5208</v>
      </c>
      <c r="M5565" s="95" t="n">
        <v>0.5</v>
      </c>
      <c r="N5565" s="88" t="s">
        <v>23</v>
      </c>
      <c r="O5565" s="91" t="s">
        <v>218</v>
      </c>
      <c r="P5565" s="0" t="str">
        <f aca="false">RIGHT(H5565,LEN(H5565) - FIND(" ", H5565))</f>
        <v>Street Footwear</v>
      </c>
    </row>
    <row r="5566" customFormat="false" ht="14.25" hidden="false" customHeight="true" outlineLevel="0" collapsed="false">
      <c r="B5566" s="88" t="s">
        <v>43</v>
      </c>
      <c r="C5566" s="89" t="n">
        <v>1197831</v>
      </c>
      <c r="D5566" s="90" t="n">
        <v>44383</v>
      </c>
      <c r="E5566" s="88" t="s">
        <v>18</v>
      </c>
      <c r="F5566" s="88" t="s">
        <v>96</v>
      </c>
      <c r="G5566" s="88" t="s">
        <v>91</v>
      </c>
      <c r="H5566" s="91" t="s">
        <v>24</v>
      </c>
      <c r="I5566" s="92" t="n">
        <v>52</v>
      </c>
      <c r="J5566" s="93" t="n">
        <v>202</v>
      </c>
      <c r="K5566" s="94" t="n">
        <f aca="false">I5566 * J5566</f>
        <v>10504</v>
      </c>
      <c r="L5566" s="94" t="n">
        <f aca="false">K5566 *M5566</f>
        <v>5462.08</v>
      </c>
      <c r="M5566" s="95" t="n">
        <v>0.52</v>
      </c>
      <c r="N5566" s="88" t="s">
        <v>23</v>
      </c>
      <c r="O5566" s="91" t="s">
        <v>218</v>
      </c>
      <c r="P5566" s="0" t="str">
        <f aca="false">RIGHT(H5566,LEN(H5566) - FIND(" ", H5566))</f>
        <v>Athletic Footwear</v>
      </c>
    </row>
    <row r="5567" customFormat="false" ht="14.25" hidden="false" customHeight="true" outlineLevel="0" collapsed="false">
      <c r="B5567" s="88" t="s">
        <v>43</v>
      </c>
      <c r="C5567" s="89" t="n">
        <v>1197831</v>
      </c>
      <c r="D5567" s="90" t="n">
        <v>44383</v>
      </c>
      <c r="E5567" s="88" t="s">
        <v>18</v>
      </c>
      <c r="F5567" s="88" t="s">
        <v>96</v>
      </c>
      <c r="G5567" s="88" t="s">
        <v>91</v>
      </c>
      <c r="H5567" s="91" t="s">
        <v>48</v>
      </c>
      <c r="I5567" s="92" t="n">
        <v>46</v>
      </c>
      <c r="J5567" s="93" t="n">
        <v>241</v>
      </c>
      <c r="K5567" s="94" t="n">
        <f aca="false">I5567 * J5567</f>
        <v>11086</v>
      </c>
      <c r="L5567" s="94" t="n">
        <f aca="false">K5567 *M5567</f>
        <v>6097.3</v>
      </c>
      <c r="M5567" s="95" t="n">
        <v>0.55</v>
      </c>
      <c r="N5567" s="88" t="s">
        <v>23</v>
      </c>
      <c r="O5567" s="91" t="s">
        <v>219</v>
      </c>
      <c r="P5567" s="0" t="str">
        <f aca="false">RIGHT(H5567,LEN(H5567) - FIND(" ", H5567))</f>
        <v>Street Footwear</v>
      </c>
    </row>
    <row r="5568" customFormat="false" ht="14.25" hidden="false" customHeight="true" outlineLevel="0" collapsed="false">
      <c r="B5568" s="88" t="s">
        <v>43</v>
      </c>
      <c r="C5568" s="89" t="n">
        <v>1197831</v>
      </c>
      <c r="D5568" s="90" t="n">
        <v>44383</v>
      </c>
      <c r="E5568" s="88" t="s">
        <v>18</v>
      </c>
      <c r="F5568" s="88" t="s">
        <v>96</v>
      </c>
      <c r="G5568" s="88" t="s">
        <v>91</v>
      </c>
      <c r="H5568" s="91" t="s">
        <v>44</v>
      </c>
      <c r="I5568" s="92" t="n">
        <v>47</v>
      </c>
      <c r="J5568" s="93" t="n">
        <v>137</v>
      </c>
      <c r="K5568" s="94" t="n">
        <f aca="false">I5568 * J5568</f>
        <v>6439</v>
      </c>
      <c r="L5568" s="94" t="n">
        <f aca="false">K5568 *M5568</f>
        <v>4120.96</v>
      </c>
      <c r="M5568" s="95" t="n">
        <v>0.64</v>
      </c>
      <c r="N5568" s="88" t="s">
        <v>23</v>
      </c>
      <c r="O5568" s="91" t="s">
        <v>219</v>
      </c>
      <c r="P5568" s="0" t="str">
        <f aca="false">RIGHT(H5568,LEN(H5568) - FIND(" ", H5568))</f>
        <v>Athletic Footwear</v>
      </c>
    </row>
    <row r="5569" customFormat="false" ht="14.25" hidden="false" customHeight="true" outlineLevel="0" collapsed="false">
      <c r="B5569" s="88" t="s">
        <v>43</v>
      </c>
      <c r="C5569" s="89" t="n">
        <v>1197831</v>
      </c>
      <c r="D5569" s="90" t="n">
        <v>44383</v>
      </c>
      <c r="E5569" s="88" t="s">
        <v>18</v>
      </c>
      <c r="F5569" s="88" t="s">
        <v>96</v>
      </c>
      <c r="G5569" s="88" t="s">
        <v>91</v>
      </c>
      <c r="H5569" s="91" t="s">
        <v>16</v>
      </c>
      <c r="I5569" s="92" t="n">
        <v>53</v>
      </c>
      <c r="J5569" s="93" t="n">
        <v>131</v>
      </c>
      <c r="K5569" s="94" t="n">
        <f aca="false">I5569 * J5569</f>
        <v>6943</v>
      </c>
      <c r="L5569" s="94" t="n">
        <f aca="false">K5569 *M5569</f>
        <v>3332.64</v>
      </c>
      <c r="M5569" s="95" t="n">
        <v>0.48</v>
      </c>
      <c r="N5569" s="88" t="s">
        <v>23</v>
      </c>
      <c r="O5569" s="91" t="s">
        <v>218</v>
      </c>
      <c r="P5569" s="0" t="str">
        <f aca="false">RIGHT(H5569,LEN(H5569) - FIND(" ", H5569))</f>
        <v>Apparel</v>
      </c>
    </row>
    <row r="5570" customFormat="false" ht="14.25" hidden="false" customHeight="true" outlineLevel="0" collapsed="false">
      <c r="B5570" s="88" t="s">
        <v>13</v>
      </c>
      <c r="C5570" s="89" t="n">
        <v>1197831</v>
      </c>
      <c r="D5570" s="90" t="n">
        <v>44383</v>
      </c>
      <c r="E5570" s="88" t="s">
        <v>18</v>
      </c>
      <c r="F5570" s="88" t="s">
        <v>96</v>
      </c>
      <c r="G5570" s="88" t="s">
        <v>91</v>
      </c>
      <c r="H5570" s="91" t="s">
        <v>38</v>
      </c>
      <c r="I5570" s="92" t="n">
        <v>64</v>
      </c>
      <c r="J5570" s="93" t="n">
        <v>208</v>
      </c>
      <c r="K5570" s="94" t="n">
        <f aca="false">I5570 * J5570</f>
        <v>13312</v>
      </c>
      <c r="L5570" s="94" t="n">
        <f aca="false">K5570 *M5570</f>
        <v>9185.28</v>
      </c>
      <c r="M5570" s="95" t="n">
        <v>0.69</v>
      </c>
      <c r="N5570" s="88" t="s">
        <v>23</v>
      </c>
      <c r="O5570" s="91" t="s">
        <v>219</v>
      </c>
      <c r="P5570" s="0" t="str">
        <f aca="false">RIGHT(H5570,LEN(H5570) - FIND(" ", H5570))</f>
        <v>Apparel</v>
      </c>
    </row>
    <row r="5571" customFormat="false" ht="14.25" hidden="false" customHeight="true" outlineLevel="0" collapsed="false">
      <c r="B5571" s="88" t="s">
        <v>22</v>
      </c>
      <c r="C5571" s="89" t="n">
        <v>1185732</v>
      </c>
      <c r="D5571" s="90" t="n">
        <v>44383</v>
      </c>
      <c r="E5571" s="88" t="s">
        <v>26</v>
      </c>
      <c r="F5571" s="88" t="s">
        <v>132</v>
      </c>
      <c r="G5571" s="88" t="s">
        <v>139</v>
      </c>
      <c r="H5571" s="91" t="s">
        <v>32</v>
      </c>
      <c r="I5571" s="92" t="n">
        <v>47</v>
      </c>
      <c r="J5571" s="93" t="n">
        <v>188</v>
      </c>
      <c r="K5571" s="94" t="n">
        <f aca="false">I5571 * J5571</f>
        <v>8836</v>
      </c>
      <c r="L5571" s="94" t="n">
        <f aca="false">K5571 *M5571</f>
        <v>4152.92</v>
      </c>
      <c r="M5571" s="95" t="n">
        <v>0.47</v>
      </c>
      <c r="N5571" s="88" t="s">
        <v>23</v>
      </c>
      <c r="O5571" s="91" t="s">
        <v>218</v>
      </c>
      <c r="P5571" s="0" t="str">
        <f aca="false">RIGHT(H5571,LEN(H5571) - FIND(" ", H5571))</f>
        <v>Street Footwear</v>
      </c>
    </row>
    <row r="5572" customFormat="false" ht="14.25" hidden="false" customHeight="true" outlineLevel="0" collapsed="false">
      <c r="B5572" s="88" t="s">
        <v>22</v>
      </c>
      <c r="C5572" s="89" t="n">
        <v>1185732</v>
      </c>
      <c r="D5572" s="90" t="n">
        <v>44383</v>
      </c>
      <c r="E5572" s="88" t="s">
        <v>26</v>
      </c>
      <c r="F5572" s="88" t="s">
        <v>132</v>
      </c>
      <c r="G5572" s="88" t="s">
        <v>139</v>
      </c>
      <c r="H5572" s="91" t="s">
        <v>24</v>
      </c>
      <c r="I5572" s="92" t="n">
        <v>42</v>
      </c>
      <c r="J5572" s="93" t="n">
        <v>98</v>
      </c>
      <c r="K5572" s="94" t="n">
        <f aca="false">I5572 * J5572</f>
        <v>4116</v>
      </c>
      <c r="L5572" s="94" t="n">
        <f aca="false">K5572 *M5572</f>
        <v>2058</v>
      </c>
      <c r="M5572" s="95" t="n">
        <v>0.5</v>
      </c>
      <c r="N5572" s="88" t="s">
        <v>23</v>
      </c>
      <c r="O5572" s="91" t="s">
        <v>218</v>
      </c>
      <c r="P5572" s="0" t="str">
        <f aca="false">RIGHT(H5572,LEN(H5572) - FIND(" ", H5572))</f>
        <v>Athletic Footwear</v>
      </c>
    </row>
    <row r="5573" customFormat="false" ht="14.25" hidden="false" customHeight="true" outlineLevel="0" collapsed="false">
      <c r="B5573" s="88" t="s">
        <v>22</v>
      </c>
      <c r="C5573" s="89" t="n">
        <v>1185732</v>
      </c>
      <c r="D5573" s="90" t="n">
        <v>44383</v>
      </c>
      <c r="E5573" s="88" t="s">
        <v>26</v>
      </c>
      <c r="F5573" s="88" t="s">
        <v>132</v>
      </c>
      <c r="G5573" s="88" t="s">
        <v>139</v>
      </c>
      <c r="H5573" s="91" t="s">
        <v>48</v>
      </c>
      <c r="I5573" s="92" t="n">
        <v>37</v>
      </c>
      <c r="J5573" s="93" t="n">
        <v>81</v>
      </c>
      <c r="K5573" s="94" t="n">
        <f aca="false">I5573 * J5573</f>
        <v>2997</v>
      </c>
      <c r="L5573" s="94" t="n">
        <f aca="false">K5573 *M5573</f>
        <v>1558.44</v>
      </c>
      <c r="M5573" s="95" t="n">
        <v>0.52</v>
      </c>
      <c r="N5573" s="88" t="s">
        <v>23</v>
      </c>
      <c r="O5573" s="91" t="s">
        <v>219</v>
      </c>
      <c r="P5573" s="0" t="str">
        <f aca="false">RIGHT(H5573,LEN(H5573) - FIND(" ", H5573))</f>
        <v>Street Footwear</v>
      </c>
    </row>
    <row r="5574" customFormat="false" ht="14.25" hidden="false" customHeight="true" outlineLevel="0" collapsed="false">
      <c r="B5574" s="88" t="s">
        <v>22</v>
      </c>
      <c r="C5574" s="89" t="n">
        <v>1185732</v>
      </c>
      <c r="D5574" s="90" t="n">
        <v>44383</v>
      </c>
      <c r="E5574" s="88" t="s">
        <v>26</v>
      </c>
      <c r="F5574" s="88" t="s">
        <v>132</v>
      </c>
      <c r="G5574" s="88" t="s">
        <v>139</v>
      </c>
      <c r="H5574" s="91" t="s">
        <v>44</v>
      </c>
      <c r="I5574" s="92" t="n">
        <v>36</v>
      </c>
      <c r="J5574" s="93" t="n">
        <v>63</v>
      </c>
      <c r="K5574" s="94" t="n">
        <f aca="false">I5574 * J5574</f>
        <v>2268</v>
      </c>
      <c r="L5574" s="94" t="n">
        <f aca="false">K5574 *M5574</f>
        <v>1224.72</v>
      </c>
      <c r="M5574" s="95" t="n">
        <v>0.54</v>
      </c>
      <c r="N5574" s="88" t="s">
        <v>23</v>
      </c>
      <c r="O5574" s="91" t="s">
        <v>219</v>
      </c>
      <c r="P5574" s="0" t="str">
        <f aca="false">RIGHT(H5574,LEN(H5574) - FIND(" ", H5574))</f>
        <v>Athletic Footwear</v>
      </c>
    </row>
    <row r="5575" customFormat="false" ht="14.25" hidden="false" customHeight="true" outlineLevel="0" collapsed="false">
      <c r="B5575" s="88" t="s">
        <v>22</v>
      </c>
      <c r="C5575" s="89" t="n">
        <v>1185732</v>
      </c>
      <c r="D5575" s="90" t="n">
        <v>44383</v>
      </c>
      <c r="E5575" s="88" t="s">
        <v>26</v>
      </c>
      <c r="F5575" s="88" t="s">
        <v>132</v>
      </c>
      <c r="G5575" s="88" t="s">
        <v>139</v>
      </c>
      <c r="H5575" s="91" t="s">
        <v>16</v>
      </c>
      <c r="I5575" s="92" t="n">
        <v>48</v>
      </c>
      <c r="J5575" s="93" t="n">
        <v>74</v>
      </c>
      <c r="K5575" s="94" t="n">
        <f aca="false">I5575 * J5575</f>
        <v>3552</v>
      </c>
      <c r="L5575" s="94" t="n">
        <f aca="false">K5575 *M5575</f>
        <v>1527.36</v>
      </c>
      <c r="M5575" s="95" t="n">
        <v>0.43</v>
      </c>
      <c r="N5575" s="88" t="s">
        <v>23</v>
      </c>
      <c r="O5575" s="91" t="s">
        <v>218</v>
      </c>
      <c r="P5575" s="0" t="str">
        <f aca="false">RIGHT(H5575,LEN(H5575) - FIND(" ", H5575))</f>
        <v>Apparel</v>
      </c>
    </row>
    <row r="5576" customFormat="false" ht="14.25" hidden="false" customHeight="true" outlineLevel="0" collapsed="false">
      <c r="B5576" s="88" t="s">
        <v>22</v>
      </c>
      <c r="C5576" s="89" t="n">
        <v>1185732</v>
      </c>
      <c r="D5576" s="90" t="n">
        <v>44383</v>
      </c>
      <c r="E5576" s="88" t="s">
        <v>26</v>
      </c>
      <c r="F5576" s="88" t="s">
        <v>132</v>
      </c>
      <c r="G5576" s="88" t="s">
        <v>139</v>
      </c>
      <c r="H5576" s="91" t="s">
        <v>38</v>
      </c>
      <c r="I5576" s="92" t="n">
        <v>54</v>
      </c>
      <c r="J5576" s="93" t="n">
        <v>131</v>
      </c>
      <c r="K5576" s="94" t="n">
        <f aca="false">I5576 * J5576</f>
        <v>7074</v>
      </c>
      <c r="L5576" s="94" t="n">
        <f aca="false">K5576 *M5576</f>
        <v>3749.22</v>
      </c>
      <c r="M5576" s="95" t="n">
        <v>0.53</v>
      </c>
      <c r="N5576" s="88" t="s">
        <v>23</v>
      </c>
      <c r="O5576" s="91" t="s">
        <v>219</v>
      </c>
      <c r="P5576" s="0" t="str">
        <f aca="false">RIGHT(H5576,LEN(H5576) - FIND(" ", H5576))</f>
        <v>Apparel</v>
      </c>
    </row>
    <row r="5577" customFormat="false" ht="14.25" hidden="false" customHeight="true" outlineLevel="0" collapsed="false">
      <c r="B5577" s="88" t="s">
        <v>13</v>
      </c>
      <c r="C5577" s="89" t="n">
        <v>1185732</v>
      </c>
      <c r="D5577" s="90" t="n">
        <v>44383</v>
      </c>
      <c r="E5577" s="88" t="s">
        <v>26</v>
      </c>
      <c r="F5577" s="88" t="s">
        <v>149</v>
      </c>
      <c r="G5577" s="88" t="s">
        <v>150</v>
      </c>
      <c r="H5577" s="91" t="s">
        <v>32</v>
      </c>
      <c r="I5577" s="92" t="n">
        <v>46</v>
      </c>
      <c r="J5577" s="93" t="n">
        <v>167</v>
      </c>
      <c r="K5577" s="94" t="n">
        <f aca="false">I5577 * J5577</f>
        <v>7682</v>
      </c>
      <c r="L5577" s="94" t="n">
        <f aca="false">K5577 *M5577</f>
        <v>3456.9</v>
      </c>
      <c r="M5577" s="95" t="n">
        <v>0.45</v>
      </c>
      <c r="N5577" s="88" t="s">
        <v>23</v>
      </c>
      <c r="O5577" s="91" t="s">
        <v>218</v>
      </c>
      <c r="P5577" s="0" t="str">
        <f aca="false">RIGHT(H5577,LEN(H5577) - FIND(" ", H5577))</f>
        <v>Street Footwear</v>
      </c>
    </row>
    <row r="5578" customFormat="false" ht="14.25" hidden="false" customHeight="true" outlineLevel="0" collapsed="false">
      <c r="B5578" s="88" t="s">
        <v>13</v>
      </c>
      <c r="C5578" s="89" t="n">
        <v>1185732</v>
      </c>
      <c r="D5578" s="90" t="n">
        <v>44383</v>
      </c>
      <c r="E5578" s="88" t="s">
        <v>26</v>
      </c>
      <c r="F5578" s="88" t="s">
        <v>149</v>
      </c>
      <c r="G5578" s="88" t="s">
        <v>150</v>
      </c>
      <c r="H5578" s="91" t="s">
        <v>24</v>
      </c>
      <c r="I5578" s="92" t="n">
        <v>41</v>
      </c>
      <c r="J5578" s="93" t="n">
        <v>81</v>
      </c>
      <c r="K5578" s="94" t="n">
        <f aca="false">I5578 * J5578</f>
        <v>3321</v>
      </c>
      <c r="L5578" s="94" t="n">
        <f aca="false">K5578 *M5578</f>
        <v>1660.5</v>
      </c>
      <c r="M5578" s="95" t="n">
        <v>0.5</v>
      </c>
      <c r="N5578" s="88" t="s">
        <v>23</v>
      </c>
      <c r="O5578" s="91" t="s">
        <v>218</v>
      </c>
      <c r="P5578" s="0" t="str">
        <f aca="false">RIGHT(H5578,LEN(H5578) - FIND(" ", H5578))</f>
        <v>Athletic Footwear</v>
      </c>
    </row>
    <row r="5579" customFormat="false" ht="14.25" hidden="false" customHeight="true" outlineLevel="0" collapsed="false">
      <c r="B5579" s="88" t="s">
        <v>13</v>
      </c>
      <c r="C5579" s="89" t="n">
        <v>1185732</v>
      </c>
      <c r="D5579" s="90" t="n">
        <v>44383</v>
      </c>
      <c r="E5579" s="88" t="s">
        <v>26</v>
      </c>
      <c r="F5579" s="88" t="s">
        <v>149</v>
      </c>
      <c r="G5579" s="88" t="s">
        <v>150</v>
      </c>
      <c r="H5579" s="91" t="s">
        <v>48</v>
      </c>
      <c r="I5579" s="92" t="n">
        <v>37</v>
      </c>
      <c r="J5579" s="93" t="n">
        <v>65</v>
      </c>
      <c r="K5579" s="94" t="n">
        <f aca="false">I5579 * J5579</f>
        <v>2405</v>
      </c>
      <c r="L5579" s="94" t="n">
        <f aca="false">K5579 *M5579</f>
        <v>1250.6</v>
      </c>
      <c r="M5579" s="95" t="n">
        <v>0.52</v>
      </c>
      <c r="N5579" s="88" t="s">
        <v>23</v>
      </c>
      <c r="O5579" s="91" t="s">
        <v>219</v>
      </c>
      <c r="P5579" s="0" t="str">
        <f aca="false">RIGHT(H5579,LEN(H5579) - FIND(" ", H5579))</f>
        <v>Street Footwear</v>
      </c>
    </row>
    <row r="5580" customFormat="false" ht="14.25" hidden="false" customHeight="true" outlineLevel="0" collapsed="false">
      <c r="B5580" s="88" t="s">
        <v>13</v>
      </c>
      <c r="C5580" s="89" t="n">
        <v>1185732</v>
      </c>
      <c r="D5580" s="90" t="n">
        <v>44383</v>
      </c>
      <c r="E5580" s="88" t="s">
        <v>26</v>
      </c>
      <c r="F5580" s="88" t="s">
        <v>149</v>
      </c>
      <c r="G5580" s="88" t="s">
        <v>150</v>
      </c>
      <c r="H5580" s="91" t="s">
        <v>44</v>
      </c>
      <c r="I5580" s="92" t="n">
        <v>37</v>
      </c>
      <c r="J5580" s="93" t="n">
        <v>58</v>
      </c>
      <c r="K5580" s="94" t="n">
        <f aca="false">I5580 * J5580</f>
        <v>2146</v>
      </c>
      <c r="L5580" s="94" t="n">
        <f aca="false">K5580 *M5580</f>
        <v>1115.92</v>
      </c>
      <c r="M5580" s="95" t="n">
        <v>0.52</v>
      </c>
      <c r="N5580" s="88" t="s">
        <v>23</v>
      </c>
      <c r="O5580" s="91" t="s">
        <v>219</v>
      </c>
      <c r="P5580" s="0" t="str">
        <f aca="false">RIGHT(H5580,LEN(H5580) - FIND(" ", H5580))</f>
        <v>Athletic Footwear</v>
      </c>
    </row>
    <row r="5581" customFormat="false" ht="14.25" hidden="false" customHeight="true" outlineLevel="0" collapsed="false">
      <c r="B5581" s="88" t="s">
        <v>13</v>
      </c>
      <c r="C5581" s="89" t="n">
        <v>1185732</v>
      </c>
      <c r="D5581" s="90" t="n">
        <v>44383</v>
      </c>
      <c r="E5581" s="88" t="s">
        <v>26</v>
      </c>
      <c r="F5581" s="88" t="s">
        <v>149</v>
      </c>
      <c r="G5581" s="88" t="s">
        <v>150</v>
      </c>
      <c r="H5581" s="91" t="s">
        <v>16</v>
      </c>
      <c r="I5581" s="92" t="n">
        <v>47</v>
      </c>
      <c r="J5581" s="93" t="n">
        <v>63</v>
      </c>
      <c r="K5581" s="94" t="n">
        <f aca="false">I5581 * J5581</f>
        <v>2961</v>
      </c>
      <c r="L5581" s="94" t="n">
        <f aca="false">K5581 *M5581</f>
        <v>1184.4</v>
      </c>
      <c r="M5581" s="95" t="n">
        <v>0.4</v>
      </c>
      <c r="N5581" s="88" t="s">
        <v>23</v>
      </c>
      <c r="O5581" s="91" t="s">
        <v>218</v>
      </c>
      <c r="P5581" s="0" t="str">
        <f aca="false">RIGHT(H5581,LEN(H5581) - FIND(" ", H5581))</f>
        <v>Apparel</v>
      </c>
    </row>
    <row r="5582" customFormat="false" ht="14.25" hidden="false" customHeight="true" outlineLevel="0" collapsed="false">
      <c r="B5582" s="88" t="s">
        <v>13</v>
      </c>
      <c r="C5582" s="89" t="n">
        <v>1185732</v>
      </c>
      <c r="D5582" s="90" t="n">
        <v>44383</v>
      </c>
      <c r="E5582" s="88" t="s">
        <v>26</v>
      </c>
      <c r="F5582" s="88" t="s">
        <v>149</v>
      </c>
      <c r="G5582" s="88" t="s">
        <v>150</v>
      </c>
      <c r="H5582" s="91" t="s">
        <v>38</v>
      </c>
      <c r="I5582" s="92" t="n">
        <v>50</v>
      </c>
      <c r="J5582" s="93" t="n">
        <v>116</v>
      </c>
      <c r="K5582" s="94" t="n">
        <f aca="false">I5582 * J5582</f>
        <v>5800</v>
      </c>
      <c r="L5582" s="94" t="n">
        <f aca="false">K5582 *M5582</f>
        <v>2900</v>
      </c>
      <c r="M5582" s="95" t="n">
        <v>0.5</v>
      </c>
      <c r="N5582" s="88" t="s">
        <v>23</v>
      </c>
      <c r="O5582" s="91" t="s">
        <v>219</v>
      </c>
      <c r="P5582" s="0" t="str">
        <f aca="false">RIGHT(H5582,LEN(H5582) - FIND(" ", H5582))</f>
        <v>Apparel</v>
      </c>
    </row>
    <row r="5583" customFormat="false" ht="14.25" hidden="false" customHeight="true" outlineLevel="0" collapsed="false">
      <c r="B5583" s="88" t="s">
        <v>43</v>
      </c>
      <c r="C5583" s="89" t="n">
        <v>1197831</v>
      </c>
      <c r="D5583" s="90" t="n">
        <v>44383</v>
      </c>
      <c r="E5583" s="88" t="s">
        <v>18</v>
      </c>
      <c r="F5583" s="88" t="s">
        <v>96</v>
      </c>
      <c r="G5583" s="88" t="s">
        <v>91</v>
      </c>
      <c r="H5583" s="91" t="s">
        <v>32</v>
      </c>
      <c r="I5583" s="92" t="n">
        <v>35</v>
      </c>
      <c r="J5583" s="93" t="n">
        <v>264</v>
      </c>
      <c r="K5583" s="94" t="n">
        <f aca="false">I5583 * J5583</f>
        <v>9240</v>
      </c>
      <c r="L5583" s="94" t="n">
        <f aca="false">K5583 *M5583</f>
        <v>4250.4</v>
      </c>
      <c r="M5583" s="95" t="n">
        <v>0.46</v>
      </c>
      <c r="N5583" s="88" t="s">
        <v>31</v>
      </c>
      <c r="O5583" s="91" t="s">
        <v>218</v>
      </c>
      <c r="P5583" s="0" t="str">
        <f aca="false">RIGHT(H5583,LEN(H5583) - FIND(" ", H5583))</f>
        <v>Street Footwear</v>
      </c>
    </row>
    <row r="5584" customFormat="false" ht="14.25" hidden="false" customHeight="true" outlineLevel="0" collapsed="false">
      <c r="B5584" s="88" t="s">
        <v>43</v>
      </c>
      <c r="C5584" s="89" t="n">
        <v>1197831</v>
      </c>
      <c r="D5584" s="90" t="n">
        <v>44383</v>
      </c>
      <c r="E5584" s="88" t="s">
        <v>18</v>
      </c>
      <c r="F5584" s="88" t="s">
        <v>96</v>
      </c>
      <c r="G5584" s="88" t="s">
        <v>91</v>
      </c>
      <c r="H5584" s="91" t="s">
        <v>24</v>
      </c>
      <c r="I5584" s="92" t="n">
        <v>40</v>
      </c>
      <c r="J5584" s="93" t="n">
        <v>271</v>
      </c>
      <c r="K5584" s="94" t="n">
        <f aca="false">I5584 * J5584</f>
        <v>10840</v>
      </c>
      <c r="L5584" s="94" t="n">
        <f aca="false">K5584 *M5584</f>
        <v>4661.2</v>
      </c>
      <c r="M5584" s="95" t="n">
        <v>0.43</v>
      </c>
      <c r="N5584" s="88" t="s">
        <v>31</v>
      </c>
      <c r="O5584" s="91" t="s">
        <v>218</v>
      </c>
      <c r="P5584" s="0" t="str">
        <f aca="false">RIGHT(H5584,LEN(H5584) - FIND(" ", H5584))</f>
        <v>Athletic Footwear</v>
      </c>
    </row>
    <row r="5585" customFormat="false" ht="14.25" hidden="false" customHeight="true" outlineLevel="0" collapsed="false">
      <c r="B5585" s="88" t="s">
        <v>43</v>
      </c>
      <c r="C5585" s="89" t="n">
        <v>1197831</v>
      </c>
      <c r="D5585" s="90" t="n">
        <v>44383</v>
      </c>
      <c r="E5585" s="88" t="s">
        <v>18</v>
      </c>
      <c r="F5585" s="88" t="s">
        <v>96</v>
      </c>
      <c r="G5585" s="88" t="s">
        <v>91</v>
      </c>
      <c r="H5585" s="91" t="s">
        <v>48</v>
      </c>
      <c r="I5585" s="92" t="n">
        <v>34</v>
      </c>
      <c r="J5585" s="93" t="n">
        <v>278</v>
      </c>
      <c r="K5585" s="94" t="n">
        <f aca="false">I5585 * J5585</f>
        <v>9452</v>
      </c>
      <c r="L5585" s="94" t="n">
        <f aca="false">K5585 *M5585</f>
        <v>3969.84</v>
      </c>
      <c r="M5585" s="95" t="n">
        <v>0.42</v>
      </c>
      <c r="N5585" s="88" t="s">
        <v>31</v>
      </c>
      <c r="O5585" s="91" t="s">
        <v>219</v>
      </c>
      <c r="P5585" s="0" t="str">
        <f aca="false">RIGHT(H5585,LEN(H5585) - FIND(" ", H5585))</f>
        <v>Street Footwear</v>
      </c>
    </row>
    <row r="5586" customFormat="false" ht="14.25" hidden="false" customHeight="true" outlineLevel="0" collapsed="false">
      <c r="B5586" s="88" t="s">
        <v>43</v>
      </c>
      <c r="C5586" s="89" t="n">
        <v>1197831</v>
      </c>
      <c r="D5586" s="90" t="n">
        <v>44383</v>
      </c>
      <c r="E5586" s="88" t="s">
        <v>18</v>
      </c>
      <c r="F5586" s="88" t="s">
        <v>96</v>
      </c>
      <c r="G5586" s="88" t="s">
        <v>91</v>
      </c>
      <c r="H5586" s="91" t="s">
        <v>44</v>
      </c>
      <c r="I5586" s="92" t="n">
        <v>38</v>
      </c>
      <c r="J5586" s="93" t="n">
        <v>158</v>
      </c>
      <c r="K5586" s="94" t="n">
        <f aca="false">I5586 * J5586</f>
        <v>6004</v>
      </c>
      <c r="L5586" s="94" t="n">
        <f aca="false">K5586 *M5586</f>
        <v>3182.12</v>
      </c>
      <c r="M5586" s="95" t="n">
        <v>0.53</v>
      </c>
      <c r="N5586" s="88" t="s">
        <v>31</v>
      </c>
      <c r="O5586" s="91" t="s">
        <v>219</v>
      </c>
      <c r="P5586" s="0" t="str">
        <f aca="false">RIGHT(H5586,LEN(H5586) - FIND(" ", H5586))</f>
        <v>Athletic Footwear</v>
      </c>
    </row>
    <row r="5587" customFormat="false" ht="14.25" hidden="false" customHeight="true" outlineLevel="0" collapsed="false">
      <c r="B5587" s="88" t="s">
        <v>43</v>
      </c>
      <c r="C5587" s="89" t="n">
        <v>1197831</v>
      </c>
      <c r="D5587" s="90" t="n">
        <v>44383</v>
      </c>
      <c r="E5587" s="88" t="s">
        <v>18</v>
      </c>
      <c r="F5587" s="88" t="s">
        <v>96</v>
      </c>
      <c r="G5587" s="88" t="s">
        <v>91</v>
      </c>
      <c r="H5587" s="91" t="s">
        <v>16</v>
      </c>
      <c r="I5587" s="92" t="n">
        <v>43</v>
      </c>
      <c r="J5587" s="93" t="n">
        <v>173</v>
      </c>
      <c r="K5587" s="94" t="n">
        <f aca="false">I5587 * J5587</f>
        <v>7439</v>
      </c>
      <c r="L5587" s="94" t="n">
        <f aca="false">K5587 *M5587</f>
        <v>2975.6</v>
      </c>
      <c r="M5587" s="95" t="n">
        <v>0.4</v>
      </c>
      <c r="N5587" s="88" t="s">
        <v>31</v>
      </c>
      <c r="O5587" s="91" t="s">
        <v>218</v>
      </c>
      <c r="P5587" s="0" t="str">
        <f aca="false">RIGHT(H5587,LEN(H5587) - FIND(" ", H5587))</f>
        <v>Apparel</v>
      </c>
    </row>
    <row r="5588" customFormat="false" ht="14.25" hidden="false" customHeight="true" outlineLevel="0" collapsed="false">
      <c r="B5588" s="88" t="s">
        <v>13</v>
      </c>
      <c r="C5588" s="89" t="n">
        <v>1197831</v>
      </c>
      <c r="D5588" s="90" t="n">
        <v>44383</v>
      </c>
      <c r="E5588" s="88" t="s">
        <v>18</v>
      </c>
      <c r="F5588" s="88" t="s">
        <v>96</v>
      </c>
      <c r="G5588" s="88" t="s">
        <v>91</v>
      </c>
      <c r="H5588" s="91" t="s">
        <v>38</v>
      </c>
      <c r="I5588" s="92" t="n">
        <v>51</v>
      </c>
      <c r="J5588" s="93" t="n">
        <v>264</v>
      </c>
      <c r="K5588" s="94" t="n">
        <f aca="false">I5588 * J5588</f>
        <v>13464</v>
      </c>
      <c r="L5588" s="94" t="n">
        <f aca="false">K5588 *M5588</f>
        <v>7943.76</v>
      </c>
      <c r="M5588" s="95" t="n">
        <v>0.59</v>
      </c>
      <c r="N5588" s="88" t="s">
        <v>31</v>
      </c>
      <c r="O5588" s="91" t="s">
        <v>219</v>
      </c>
      <c r="P5588" s="0" t="str">
        <f aca="false">RIGHT(H5588,LEN(H5588) - FIND(" ", H5588))</f>
        <v>Apparel</v>
      </c>
    </row>
    <row r="5589" customFormat="false" ht="14.25" hidden="false" customHeight="true" outlineLevel="0" collapsed="false">
      <c r="B5589" s="88" t="s">
        <v>13</v>
      </c>
      <c r="C5589" s="89" t="n">
        <v>1185732</v>
      </c>
      <c r="D5589" s="90" t="n">
        <v>44383</v>
      </c>
      <c r="E5589" s="88" t="s">
        <v>26</v>
      </c>
      <c r="F5589" s="88" t="s">
        <v>149</v>
      </c>
      <c r="G5589" s="88" t="s">
        <v>150</v>
      </c>
      <c r="H5589" s="91" t="s">
        <v>32</v>
      </c>
      <c r="I5589" s="92" t="n">
        <v>38</v>
      </c>
      <c r="J5589" s="93" t="n">
        <v>173</v>
      </c>
      <c r="K5589" s="94" t="n">
        <f aca="false">I5589 * J5589</f>
        <v>6574</v>
      </c>
      <c r="L5589" s="94" t="n">
        <f aca="false">K5589 *M5589</f>
        <v>2498.12</v>
      </c>
      <c r="M5589" s="95" t="n">
        <v>0.38</v>
      </c>
      <c r="N5589" s="88" t="s">
        <v>31</v>
      </c>
      <c r="O5589" s="91" t="s">
        <v>218</v>
      </c>
      <c r="P5589" s="0" t="str">
        <f aca="false">RIGHT(H5589,LEN(H5589) - FIND(" ", H5589))</f>
        <v>Street Footwear</v>
      </c>
    </row>
    <row r="5590" customFormat="false" ht="14.25" hidden="false" customHeight="true" outlineLevel="0" collapsed="false">
      <c r="B5590" s="88" t="s">
        <v>13</v>
      </c>
      <c r="C5590" s="89" t="n">
        <v>1185732</v>
      </c>
      <c r="D5590" s="90" t="n">
        <v>44383</v>
      </c>
      <c r="E5590" s="88" t="s">
        <v>26</v>
      </c>
      <c r="F5590" s="88" t="s">
        <v>149</v>
      </c>
      <c r="G5590" s="88" t="s">
        <v>150</v>
      </c>
      <c r="H5590" s="91" t="s">
        <v>24</v>
      </c>
      <c r="I5590" s="92" t="n">
        <v>32</v>
      </c>
      <c r="J5590" s="93" t="n">
        <v>114</v>
      </c>
      <c r="K5590" s="94" t="n">
        <f aca="false">I5590 * J5590</f>
        <v>3648</v>
      </c>
      <c r="L5590" s="94" t="n">
        <f aca="false">K5590 *M5590</f>
        <v>1349.76</v>
      </c>
      <c r="M5590" s="95" t="n">
        <v>0.37</v>
      </c>
      <c r="N5590" s="88" t="s">
        <v>31</v>
      </c>
      <c r="O5590" s="91" t="s">
        <v>218</v>
      </c>
      <c r="P5590" s="0" t="str">
        <f aca="false">RIGHT(H5590,LEN(H5590) - FIND(" ", H5590))</f>
        <v>Athletic Footwear</v>
      </c>
    </row>
    <row r="5591" customFormat="false" ht="14.25" hidden="false" customHeight="true" outlineLevel="0" collapsed="false">
      <c r="B5591" s="88" t="s">
        <v>13</v>
      </c>
      <c r="C5591" s="89" t="n">
        <v>1185732</v>
      </c>
      <c r="D5591" s="90" t="n">
        <v>44383</v>
      </c>
      <c r="E5591" s="88" t="s">
        <v>26</v>
      </c>
      <c r="F5591" s="88" t="s">
        <v>149</v>
      </c>
      <c r="G5591" s="88" t="s">
        <v>150</v>
      </c>
      <c r="H5591" s="91" t="s">
        <v>48</v>
      </c>
      <c r="I5591" s="92" t="n">
        <v>27</v>
      </c>
      <c r="J5591" s="93" t="n">
        <v>78</v>
      </c>
      <c r="K5591" s="94" t="n">
        <f aca="false">I5591 * J5591</f>
        <v>2106</v>
      </c>
      <c r="L5591" s="94" t="n">
        <f aca="false">K5591 *M5591</f>
        <v>947.7</v>
      </c>
      <c r="M5591" s="95" t="n">
        <v>0.45</v>
      </c>
      <c r="N5591" s="88" t="s">
        <v>31</v>
      </c>
      <c r="O5591" s="91" t="s">
        <v>219</v>
      </c>
      <c r="P5591" s="0" t="str">
        <f aca="false">RIGHT(H5591,LEN(H5591) - FIND(" ", H5591))</f>
        <v>Street Footwear</v>
      </c>
    </row>
    <row r="5592" customFormat="false" ht="14.25" hidden="false" customHeight="true" outlineLevel="0" collapsed="false">
      <c r="B5592" s="88" t="s">
        <v>13</v>
      </c>
      <c r="C5592" s="89" t="n">
        <v>1185732</v>
      </c>
      <c r="D5592" s="90" t="n">
        <v>44383</v>
      </c>
      <c r="E5592" s="88" t="s">
        <v>26</v>
      </c>
      <c r="F5592" s="88" t="s">
        <v>149</v>
      </c>
      <c r="G5592" s="88" t="s">
        <v>150</v>
      </c>
      <c r="H5592" s="91" t="s">
        <v>44</v>
      </c>
      <c r="I5592" s="92" t="n">
        <v>31</v>
      </c>
      <c r="J5592" s="93" t="n">
        <v>60</v>
      </c>
      <c r="K5592" s="94" t="n">
        <f aca="false">I5592 * J5592</f>
        <v>1860</v>
      </c>
      <c r="L5592" s="94" t="n">
        <f aca="false">K5592 *M5592</f>
        <v>855.6</v>
      </c>
      <c r="M5592" s="95" t="n">
        <v>0.46</v>
      </c>
      <c r="N5592" s="88" t="s">
        <v>31</v>
      </c>
      <c r="O5592" s="91" t="s">
        <v>219</v>
      </c>
      <c r="P5592" s="0" t="str">
        <f aca="false">RIGHT(H5592,LEN(H5592) - FIND(" ", H5592))</f>
        <v>Athletic Footwear</v>
      </c>
    </row>
    <row r="5593" customFormat="false" ht="14.25" hidden="false" customHeight="true" outlineLevel="0" collapsed="false">
      <c r="B5593" s="88" t="s">
        <v>13</v>
      </c>
      <c r="C5593" s="89" t="n">
        <v>1185732</v>
      </c>
      <c r="D5593" s="90" t="n">
        <v>44383</v>
      </c>
      <c r="E5593" s="88" t="s">
        <v>26</v>
      </c>
      <c r="F5593" s="88" t="s">
        <v>149</v>
      </c>
      <c r="G5593" s="88" t="s">
        <v>150</v>
      </c>
      <c r="H5593" s="91" t="s">
        <v>16</v>
      </c>
      <c r="I5593" s="92" t="n">
        <v>33</v>
      </c>
      <c r="J5593" s="93" t="n">
        <v>68</v>
      </c>
      <c r="K5593" s="94" t="n">
        <f aca="false">I5593 * J5593</f>
        <v>2244</v>
      </c>
      <c r="L5593" s="94" t="n">
        <f aca="false">K5593 *M5593</f>
        <v>762.96</v>
      </c>
      <c r="M5593" s="95" t="n">
        <v>0.34</v>
      </c>
      <c r="N5593" s="88" t="s">
        <v>31</v>
      </c>
      <c r="O5593" s="91" t="s">
        <v>218</v>
      </c>
      <c r="P5593" s="0" t="str">
        <f aca="false">RIGHT(H5593,LEN(H5593) - FIND(" ", H5593))</f>
        <v>Apparel</v>
      </c>
    </row>
    <row r="5594" customFormat="false" ht="14.25" hidden="false" customHeight="true" outlineLevel="0" collapsed="false">
      <c r="B5594" s="88" t="s">
        <v>13</v>
      </c>
      <c r="C5594" s="89" t="n">
        <v>1185732</v>
      </c>
      <c r="D5594" s="90" t="n">
        <v>44383</v>
      </c>
      <c r="E5594" s="88" t="s">
        <v>26</v>
      </c>
      <c r="F5594" s="88" t="s">
        <v>149</v>
      </c>
      <c r="G5594" s="88" t="s">
        <v>150</v>
      </c>
      <c r="H5594" s="91" t="s">
        <v>38</v>
      </c>
      <c r="I5594" s="92" t="n">
        <v>38</v>
      </c>
      <c r="J5594" s="93" t="n">
        <v>136</v>
      </c>
      <c r="K5594" s="94" t="n">
        <f aca="false">I5594 * J5594</f>
        <v>5168</v>
      </c>
      <c r="L5594" s="94" t="n">
        <f aca="false">K5594 *M5594</f>
        <v>2170.56</v>
      </c>
      <c r="M5594" s="95" t="n">
        <v>0.42</v>
      </c>
      <c r="N5594" s="88" t="s">
        <v>31</v>
      </c>
      <c r="O5594" s="91" t="s">
        <v>219</v>
      </c>
      <c r="P5594" s="0" t="str">
        <f aca="false">RIGHT(H5594,LEN(H5594) - FIND(" ", H5594))</f>
        <v>Apparel</v>
      </c>
    </row>
    <row r="5595" customFormat="false" ht="14.25" hidden="false" customHeight="true" outlineLevel="0" collapsed="false">
      <c r="B5595" s="88" t="s">
        <v>13</v>
      </c>
      <c r="C5595" s="89" t="n">
        <v>1185732</v>
      </c>
      <c r="D5595" s="90" t="n">
        <v>44384</v>
      </c>
      <c r="E5595" s="88" t="s">
        <v>29</v>
      </c>
      <c r="F5595" s="88" t="s">
        <v>98</v>
      </c>
      <c r="G5595" s="88" t="s">
        <v>101</v>
      </c>
      <c r="H5595" s="91" t="s">
        <v>24</v>
      </c>
      <c r="I5595" s="92" t="n">
        <v>45</v>
      </c>
      <c r="J5595" s="93" t="n">
        <v>325</v>
      </c>
      <c r="K5595" s="94" t="n">
        <f aca="false">I5595 * J5595</f>
        <v>14625</v>
      </c>
      <c r="L5595" s="94" t="n">
        <f aca="false">K5595 *M5595</f>
        <v>5118.75</v>
      </c>
      <c r="M5595" s="95" t="n">
        <v>0.35</v>
      </c>
      <c r="N5595" s="88" t="s">
        <v>31</v>
      </c>
      <c r="O5595" s="91" t="s">
        <v>218</v>
      </c>
      <c r="P5595" s="0" t="str">
        <f aca="false">RIGHT(H5595,LEN(H5595) - FIND(" ", H5595))</f>
        <v>Athletic Footwear</v>
      </c>
    </row>
    <row r="5596" customFormat="false" ht="14.25" hidden="false" customHeight="true" outlineLevel="0" collapsed="false">
      <c r="B5596" s="88" t="s">
        <v>13</v>
      </c>
      <c r="C5596" s="89" t="n">
        <v>1185732</v>
      </c>
      <c r="D5596" s="90" t="n">
        <v>44384</v>
      </c>
      <c r="E5596" s="88" t="s">
        <v>29</v>
      </c>
      <c r="F5596" s="88" t="s">
        <v>128</v>
      </c>
      <c r="G5596" s="88" t="s">
        <v>144</v>
      </c>
      <c r="H5596" s="91" t="s">
        <v>38</v>
      </c>
      <c r="I5596" s="92" t="n">
        <v>45</v>
      </c>
      <c r="J5596" s="93" t="n">
        <v>275</v>
      </c>
      <c r="K5596" s="94" t="n">
        <f aca="false">I5596 * J5596</f>
        <v>12375</v>
      </c>
      <c r="L5596" s="94" t="n">
        <f aca="false">K5596 *M5596</f>
        <v>6187.5</v>
      </c>
      <c r="M5596" s="95" t="n">
        <v>0.5</v>
      </c>
      <c r="N5596" s="88" t="s">
        <v>31</v>
      </c>
      <c r="O5596" s="91" t="s">
        <v>219</v>
      </c>
      <c r="P5596" s="0" t="str">
        <f aca="false">RIGHT(H5596,LEN(H5596) - FIND(" ", H5596))</f>
        <v>Apparel</v>
      </c>
    </row>
    <row r="5597" customFormat="false" ht="14.25" hidden="false" customHeight="true" outlineLevel="0" collapsed="false">
      <c r="B5597" s="88" t="s">
        <v>13</v>
      </c>
      <c r="C5597" s="89" t="n">
        <v>1185732</v>
      </c>
      <c r="D5597" s="90" t="n">
        <v>44384</v>
      </c>
      <c r="E5597" s="88" t="s">
        <v>29</v>
      </c>
      <c r="F5597" s="88" t="s">
        <v>98</v>
      </c>
      <c r="G5597" s="88" t="s">
        <v>101</v>
      </c>
      <c r="H5597" s="91" t="s">
        <v>24</v>
      </c>
      <c r="I5597" s="92" t="n">
        <v>43</v>
      </c>
      <c r="J5597" s="93" t="n">
        <v>81</v>
      </c>
      <c r="K5597" s="94" t="n">
        <f aca="false">I5597 * J5597</f>
        <v>3483</v>
      </c>
      <c r="L5597" s="94" t="n">
        <f aca="false">K5597 *M5597</f>
        <v>1567.35</v>
      </c>
      <c r="M5597" s="95" t="n">
        <v>0.45</v>
      </c>
      <c r="N5597" s="88" t="s">
        <v>23</v>
      </c>
      <c r="O5597" s="91" t="s">
        <v>218</v>
      </c>
      <c r="P5597" s="0" t="str">
        <f aca="false">RIGHT(H5597,LEN(H5597) - FIND(" ", H5597))</f>
        <v>Athletic Footwear</v>
      </c>
    </row>
    <row r="5598" customFormat="false" ht="14.25" hidden="false" customHeight="true" outlineLevel="0" collapsed="false">
      <c r="B5598" s="88" t="s">
        <v>13</v>
      </c>
      <c r="C5598" s="89" t="n">
        <v>1185732</v>
      </c>
      <c r="D5598" s="90" t="n">
        <v>44384</v>
      </c>
      <c r="E5598" s="88" t="s">
        <v>29</v>
      </c>
      <c r="F5598" s="88" t="s">
        <v>128</v>
      </c>
      <c r="G5598" s="88" t="s">
        <v>144</v>
      </c>
      <c r="H5598" s="91" t="s">
        <v>38</v>
      </c>
      <c r="I5598" s="92" t="n">
        <v>44</v>
      </c>
      <c r="J5598" s="93" t="n">
        <v>69</v>
      </c>
      <c r="K5598" s="94" t="n">
        <f aca="false">I5598 * J5598</f>
        <v>3036</v>
      </c>
      <c r="L5598" s="94" t="n">
        <f aca="false">K5598 *M5598</f>
        <v>1821.6</v>
      </c>
      <c r="M5598" s="95" t="n">
        <v>0.6</v>
      </c>
      <c r="N5598" s="88" t="s">
        <v>23</v>
      </c>
      <c r="O5598" s="91" t="s">
        <v>219</v>
      </c>
      <c r="P5598" s="0" t="str">
        <f aca="false">RIGHT(H5598,LEN(H5598) - FIND(" ", H5598))</f>
        <v>Apparel</v>
      </c>
    </row>
    <row r="5599" customFormat="false" ht="14.25" hidden="false" customHeight="true" outlineLevel="0" collapsed="false">
      <c r="B5599" s="88" t="s">
        <v>13</v>
      </c>
      <c r="C5599" s="89" t="n">
        <v>1185732</v>
      </c>
      <c r="D5599" s="90" t="n">
        <v>44385</v>
      </c>
      <c r="E5599" s="88" t="s">
        <v>29</v>
      </c>
      <c r="F5599" s="88" t="s">
        <v>98</v>
      </c>
      <c r="G5599" s="88" t="s">
        <v>101</v>
      </c>
      <c r="H5599" s="91" t="s">
        <v>48</v>
      </c>
      <c r="I5599" s="92" t="n">
        <v>40</v>
      </c>
      <c r="J5599" s="93" t="n">
        <v>250</v>
      </c>
      <c r="K5599" s="94" t="n">
        <f aca="false">I5599 * J5599</f>
        <v>10000</v>
      </c>
      <c r="L5599" s="94" t="n">
        <f aca="false">K5599 *M5599</f>
        <v>3500</v>
      </c>
      <c r="M5599" s="95" t="n">
        <v>0.35</v>
      </c>
      <c r="N5599" s="88" t="s">
        <v>31</v>
      </c>
      <c r="O5599" s="91" t="s">
        <v>219</v>
      </c>
      <c r="P5599" s="0" t="str">
        <f aca="false">RIGHT(H5599,LEN(H5599) - FIND(" ", H5599))</f>
        <v>Street Footwear</v>
      </c>
    </row>
    <row r="5600" customFormat="false" ht="14.25" hidden="false" customHeight="true" outlineLevel="0" collapsed="false">
      <c r="B5600" s="88" t="s">
        <v>13</v>
      </c>
      <c r="C5600" s="89" t="n">
        <v>1185732</v>
      </c>
      <c r="D5600" s="90" t="n">
        <v>44385</v>
      </c>
      <c r="E5600" s="88" t="s">
        <v>29</v>
      </c>
      <c r="F5600" s="88" t="s">
        <v>128</v>
      </c>
      <c r="G5600" s="88" t="s">
        <v>144</v>
      </c>
      <c r="H5600" s="91" t="s">
        <v>32</v>
      </c>
      <c r="I5600" s="92" t="n">
        <v>40</v>
      </c>
      <c r="J5600" s="93" t="n">
        <v>400</v>
      </c>
      <c r="K5600" s="94" t="n">
        <f aca="false">I5600 * J5600</f>
        <v>16000</v>
      </c>
      <c r="L5600" s="94" t="n">
        <f aca="false">K5600 *M5600</f>
        <v>6400</v>
      </c>
      <c r="M5600" s="95" t="n">
        <v>0.4</v>
      </c>
      <c r="N5600" s="88" t="s">
        <v>31</v>
      </c>
      <c r="O5600" s="91" t="s">
        <v>218</v>
      </c>
      <c r="P5600" s="0" t="str">
        <f aca="false">RIGHT(H5600,LEN(H5600) - FIND(" ", H5600))</f>
        <v>Street Footwear</v>
      </c>
    </row>
    <row r="5601" customFormat="false" ht="14.25" hidden="false" customHeight="true" outlineLevel="0" collapsed="false">
      <c r="B5601" s="88" t="s">
        <v>43</v>
      </c>
      <c r="C5601" s="89" t="n">
        <v>1185732</v>
      </c>
      <c r="D5601" s="90" t="n">
        <v>44385</v>
      </c>
      <c r="E5601" s="88" t="s">
        <v>26</v>
      </c>
      <c r="F5601" s="88" t="s">
        <v>50</v>
      </c>
      <c r="G5601" s="88" t="s">
        <v>67</v>
      </c>
      <c r="H5601" s="91" t="s">
        <v>32</v>
      </c>
      <c r="I5601" s="92" t="n">
        <v>65</v>
      </c>
      <c r="J5601" s="93" t="n">
        <v>950</v>
      </c>
      <c r="K5601" s="94" t="n">
        <f aca="false">I5601 * J5601</f>
        <v>61750</v>
      </c>
      <c r="L5601" s="94" t="n">
        <f aca="false">K5601 *M5601</f>
        <v>27787.5</v>
      </c>
      <c r="M5601" s="95" t="n">
        <v>0.45</v>
      </c>
      <c r="N5601" s="88" t="s">
        <v>14</v>
      </c>
      <c r="O5601" s="91" t="s">
        <v>218</v>
      </c>
      <c r="P5601" s="0" t="str">
        <f aca="false">RIGHT(H5601,LEN(H5601) - FIND(" ", H5601))</f>
        <v>Street Footwear</v>
      </c>
    </row>
    <row r="5602" customFormat="false" ht="14.25" hidden="false" customHeight="true" outlineLevel="0" collapsed="false">
      <c r="B5602" s="88" t="s">
        <v>43</v>
      </c>
      <c r="C5602" s="89" t="n">
        <v>1185732</v>
      </c>
      <c r="D5602" s="90" t="n">
        <v>44385</v>
      </c>
      <c r="E5602" s="88" t="s">
        <v>26</v>
      </c>
      <c r="F5602" s="88" t="s">
        <v>50</v>
      </c>
      <c r="G5602" s="88" t="s">
        <v>67</v>
      </c>
      <c r="H5602" s="91" t="s">
        <v>24</v>
      </c>
      <c r="I5602" s="92" t="n">
        <v>60</v>
      </c>
      <c r="J5602" s="93" t="n">
        <v>700</v>
      </c>
      <c r="K5602" s="94" t="n">
        <f aca="false">I5602 * J5602</f>
        <v>42000</v>
      </c>
      <c r="L5602" s="94" t="n">
        <f aca="false">K5602 *M5602</f>
        <v>14700</v>
      </c>
      <c r="M5602" s="95" t="n">
        <v>0.35</v>
      </c>
      <c r="N5602" s="88" t="s">
        <v>14</v>
      </c>
      <c r="O5602" s="91" t="s">
        <v>218</v>
      </c>
      <c r="P5602" s="0" t="str">
        <f aca="false">RIGHT(H5602,LEN(H5602) - FIND(" ", H5602))</f>
        <v>Athletic Footwear</v>
      </c>
    </row>
    <row r="5603" customFormat="false" ht="14.25" hidden="false" customHeight="true" outlineLevel="0" collapsed="false">
      <c r="B5603" s="88" t="s">
        <v>43</v>
      </c>
      <c r="C5603" s="89" t="n">
        <v>1185732</v>
      </c>
      <c r="D5603" s="90" t="n">
        <v>44385</v>
      </c>
      <c r="E5603" s="88" t="s">
        <v>26</v>
      </c>
      <c r="F5603" s="88" t="s">
        <v>50</v>
      </c>
      <c r="G5603" s="88" t="s">
        <v>67</v>
      </c>
      <c r="H5603" s="91" t="s">
        <v>48</v>
      </c>
      <c r="I5603" s="92" t="n">
        <v>55</v>
      </c>
      <c r="J5603" s="93" t="n">
        <v>625</v>
      </c>
      <c r="K5603" s="94" t="n">
        <f aca="false">I5603 * J5603</f>
        <v>34375</v>
      </c>
      <c r="L5603" s="94" t="n">
        <f aca="false">K5603 *M5603</f>
        <v>8593.75</v>
      </c>
      <c r="M5603" s="95" t="n">
        <v>0.25</v>
      </c>
      <c r="N5603" s="88" t="s">
        <v>14</v>
      </c>
      <c r="O5603" s="91" t="s">
        <v>219</v>
      </c>
      <c r="P5603" s="0" t="str">
        <f aca="false">RIGHT(H5603,LEN(H5603) - FIND(" ", H5603))</f>
        <v>Street Footwear</v>
      </c>
    </row>
    <row r="5604" customFormat="false" ht="14.25" hidden="false" customHeight="true" outlineLevel="0" collapsed="false">
      <c r="B5604" s="88" t="s">
        <v>43</v>
      </c>
      <c r="C5604" s="89" t="n">
        <v>1185732</v>
      </c>
      <c r="D5604" s="90" t="n">
        <v>44385</v>
      </c>
      <c r="E5604" s="88" t="s">
        <v>26</v>
      </c>
      <c r="F5604" s="88" t="s">
        <v>50</v>
      </c>
      <c r="G5604" s="88" t="s">
        <v>67</v>
      </c>
      <c r="H5604" s="91" t="s">
        <v>44</v>
      </c>
      <c r="I5604" s="92" t="n">
        <v>55</v>
      </c>
      <c r="J5604" s="93" t="n">
        <v>575</v>
      </c>
      <c r="K5604" s="94" t="n">
        <f aca="false">I5604 * J5604</f>
        <v>31625</v>
      </c>
      <c r="L5604" s="94" t="n">
        <f aca="false">K5604 *M5604</f>
        <v>9487.5</v>
      </c>
      <c r="M5604" s="95" t="n">
        <v>0.3</v>
      </c>
      <c r="N5604" s="88" t="s">
        <v>14</v>
      </c>
      <c r="O5604" s="91" t="s">
        <v>219</v>
      </c>
      <c r="P5604" s="0" t="str">
        <f aca="false">RIGHT(H5604,LEN(H5604) - FIND(" ", H5604))</f>
        <v>Athletic Footwear</v>
      </c>
    </row>
    <row r="5605" customFormat="false" ht="14.25" hidden="false" customHeight="true" outlineLevel="0" collapsed="false">
      <c r="B5605" s="88" t="s">
        <v>43</v>
      </c>
      <c r="C5605" s="89" t="n">
        <v>1185732</v>
      </c>
      <c r="D5605" s="90" t="n">
        <v>44385</v>
      </c>
      <c r="E5605" s="88" t="s">
        <v>26</v>
      </c>
      <c r="F5605" s="88" t="s">
        <v>50</v>
      </c>
      <c r="G5605" s="88" t="s">
        <v>67</v>
      </c>
      <c r="H5605" s="91" t="s">
        <v>16</v>
      </c>
      <c r="I5605" s="92" t="n">
        <v>65</v>
      </c>
      <c r="J5605" s="93" t="n">
        <v>600</v>
      </c>
      <c r="K5605" s="94" t="n">
        <f aca="false">I5605 * J5605</f>
        <v>39000</v>
      </c>
      <c r="L5605" s="94" t="n">
        <f aca="false">K5605 *M5605</f>
        <v>13650</v>
      </c>
      <c r="M5605" s="95" t="n">
        <v>0.35</v>
      </c>
      <c r="N5605" s="88" t="s">
        <v>14</v>
      </c>
      <c r="O5605" s="91" t="s">
        <v>218</v>
      </c>
      <c r="P5605" s="0" t="str">
        <f aca="false">RIGHT(H5605,LEN(H5605) - FIND(" ", H5605))</f>
        <v>Apparel</v>
      </c>
    </row>
    <row r="5606" customFormat="false" ht="14.25" hidden="false" customHeight="true" outlineLevel="0" collapsed="false">
      <c r="B5606" s="88" t="s">
        <v>43</v>
      </c>
      <c r="C5606" s="89" t="n">
        <v>1185732</v>
      </c>
      <c r="D5606" s="90" t="n">
        <v>44385</v>
      </c>
      <c r="E5606" s="88" t="s">
        <v>26</v>
      </c>
      <c r="F5606" s="88" t="s">
        <v>50</v>
      </c>
      <c r="G5606" s="88" t="s">
        <v>67</v>
      </c>
      <c r="H5606" s="91" t="s">
        <v>38</v>
      </c>
      <c r="I5606" s="92" t="n">
        <v>70</v>
      </c>
      <c r="J5606" s="93" t="n">
        <v>775</v>
      </c>
      <c r="K5606" s="94" t="n">
        <f aca="false">I5606 * J5606</f>
        <v>54250</v>
      </c>
      <c r="L5606" s="94" t="n">
        <f aca="false">K5606 *M5606</f>
        <v>27125</v>
      </c>
      <c r="M5606" s="95" t="n">
        <v>0.5</v>
      </c>
      <c r="N5606" s="88" t="s">
        <v>14</v>
      </c>
      <c r="O5606" s="91" t="s">
        <v>219</v>
      </c>
      <c r="P5606" s="0" t="str">
        <f aca="false">RIGHT(H5606,LEN(H5606) - FIND(" ", H5606))</f>
        <v>Apparel</v>
      </c>
    </row>
    <row r="5607" customFormat="false" ht="14.25" hidden="false" customHeight="true" outlineLevel="0" collapsed="false">
      <c r="B5607" s="88" t="s">
        <v>30</v>
      </c>
      <c r="C5607" s="89" t="n">
        <v>1185732</v>
      </c>
      <c r="D5607" s="90" t="n">
        <v>44385</v>
      </c>
      <c r="E5607" s="88" t="s">
        <v>29</v>
      </c>
      <c r="F5607" s="88" t="s">
        <v>141</v>
      </c>
      <c r="G5607" s="88" t="s">
        <v>112</v>
      </c>
      <c r="H5607" s="91" t="s">
        <v>32</v>
      </c>
      <c r="I5607" s="92" t="n">
        <v>50</v>
      </c>
      <c r="J5607" s="93" t="n">
        <v>550</v>
      </c>
      <c r="K5607" s="94" t="n">
        <f aca="false">I5607 * J5607</f>
        <v>27500</v>
      </c>
      <c r="L5607" s="94" t="n">
        <f aca="false">K5607 *M5607</f>
        <v>9625</v>
      </c>
      <c r="M5607" s="95" t="n">
        <v>0.35</v>
      </c>
      <c r="N5607" s="88" t="s">
        <v>14</v>
      </c>
      <c r="O5607" s="91" t="s">
        <v>218</v>
      </c>
      <c r="P5607" s="0" t="str">
        <f aca="false">RIGHT(H5607,LEN(H5607) - FIND(" ", H5607))</f>
        <v>Street Footwear</v>
      </c>
    </row>
    <row r="5608" customFormat="false" ht="14.25" hidden="false" customHeight="true" outlineLevel="0" collapsed="false">
      <c r="B5608" s="88" t="s">
        <v>30</v>
      </c>
      <c r="C5608" s="89" t="n">
        <v>1185732</v>
      </c>
      <c r="D5608" s="90" t="n">
        <v>44385</v>
      </c>
      <c r="E5608" s="88" t="s">
        <v>29</v>
      </c>
      <c r="F5608" s="88" t="s">
        <v>141</v>
      </c>
      <c r="G5608" s="88" t="s">
        <v>112</v>
      </c>
      <c r="H5608" s="91" t="s">
        <v>24</v>
      </c>
      <c r="I5608" s="92" t="n">
        <v>45</v>
      </c>
      <c r="J5608" s="93" t="n">
        <v>300</v>
      </c>
      <c r="K5608" s="94" t="n">
        <f aca="false">I5608 * J5608</f>
        <v>13500</v>
      </c>
      <c r="L5608" s="94" t="n">
        <f aca="false">K5608 *M5608</f>
        <v>4050</v>
      </c>
      <c r="M5608" s="95" t="n">
        <v>0.3</v>
      </c>
      <c r="N5608" s="88" t="s">
        <v>14</v>
      </c>
      <c r="O5608" s="91" t="s">
        <v>218</v>
      </c>
      <c r="P5608" s="0" t="str">
        <f aca="false">RIGHT(H5608,LEN(H5608) - FIND(" ", H5608))</f>
        <v>Athletic Footwear</v>
      </c>
    </row>
    <row r="5609" customFormat="false" ht="14.25" hidden="false" customHeight="true" outlineLevel="0" collapsed="false">
      <c r="B5609" s="88" t="s">
        <v>30</v>
      </c>
      <c r="C5609" s="89" t="n">
        <v>1185732</v>
      </c>
      <c r="D5609" s="90" t="n">
        <v>44385</v>
      </c>
      <c r="E5609" s="88" t="s">
        <v>29</v>
      </c>
      <c r="F5609" s="88" t="s">
        <v>141</v>
      </c>
      <c r="G5609" s="88" t="s">
        <v>112</v>
      </c>
      <c r="H5609" s="91" t="s">
        <v>48</v>
      </c>
      <c r="I5609" s="92" t="n">
        <v>40</v>
      </c>
      <c r="J5609" s="93" t="n">
        <v>225</v>
      </c>
      <c r="K5609" s="94" t="n">
        <f aca="false">I5609 * J5609</f>
        <v>9000</v>
      </c>
      <c r="L5609" s="94" t="n">
        <f aca="false">K5609 *M5609</f>
        <v>2700</v>
      </c>
      <c r="M5609" s="95" t="n">
        <v>0.3</v>
      </c>
      <c r="N5609" s="88" t="s">
        <v>14</v>
      </c>
      <c r="O5609" s="91" t="s">
        <v>219</v>
      </c>
      <c r="P5609" s="0" t="str">
        <f aca="false">RIGHT(H5609,LEN(H5609) - FIND(" ", H5609))</f>
        <v>Street Footwear</v>
      </c>
    </row>
    <row r="5610" customFormat="false" ht="14.25" hidden="false" customHeight="true" outlineLevel="0" collapsed="false">
      <c r="B5610" s="88" t="s">
        <v>30</v>
      </c>
      <c r="C5610" s="89" t="n">
        <v>1185732</v>
      </c>
      <c r="D5610" s="90" t="n">
        <v>44385</v>
      </c>
      <c r="E5610" s="88" t="s">
        <v>29</v>
      </c>
      <c r="F5610" s="88" t="s">
        <v>141</v>
      </c>
      <c r="G5610" s="88" t="s">
        <v>112</v>
      </c>
      <c r="H5610" s="91" t="s">
        <v>44</v>
      </c>
      <c r="I5610" s="92" t="n">
        <v>40</v>
      </c>
      <c r="J5610" s="93" t="n">
        <v>175</v>
      </c>
      <c r="K5610" s="94" t="n">
        <f aca="false">I5610 * J5610</f>
        <v>7000</v>
      </c>
      <c r="L5610" s="94" t="n">
        <f aca="false">K5610 *M5610</f>
        <v>2100</v>
      </c>
      <c r="M5610" s="95" t="n">
        <v>0.3</v>
      </c>
      <c r="N5610" s="88" t="s">
        <v>14</v>
      </c>
      <c r="O5610" s="91" t="s">
        <v>219</v>
      </c>
      <c r="P5610" s="0" t="str">
        <f aca="false">RIGHT(H5610,LEN(H5610) - FIND(" ", H5610))</f>
        <v>Athletic Footwear</v>
      </c>
    </row>
    <row r="5611" customFormat="false" ht="14.25" hidden="false" customHeight="true" outlineLevel="0" collapsed="false">
      <c r="B5611" s="88" t="s">
        <v>30</v>
      </c>
      <c r="C5611" s="89" t="n">
        <v>1185732</v>
      </c>
      <c r="D5611" s="90" t="n">
        <v>44385</v>
      </c>
      <c r="E5611" s="88" t="s">
        <v>29</v>
      </c>
      <c r="F5611" s="88" t="s">
        <v>141</v>
      </c>
      <c r="G5611" s="88" t="s">
        <v>112</v>
      </c>
      <c r="H5611" s="91" t="s">
        <v>16</v>
      </c>
      <c r="I5611" s="92" t="n">
        <v>50</v>
      </c>
      <c r="J5611" s="93" t="n">
        <v>200</v>
      </c>
      <c r="K5611" s="94" t="n">
        <f aca="false">I5611 * J5611</f>
        <v>10000</v>
      </c>
      <c r="L5611" s="94" t="n">
        <f aca="false">K5611 *M5611</f>
        <v>3500</v>
      </c>
      <c r="M5611" s="95" t="n">
        <v>0.35</v>
      </c>
      <c r="N5611" s="88" t="s">
        <v>14</v>
      </c>
      <c r="O5611" s="91" t="s">
        <v>218</v>
      </c>
      <c r="P5611" s="0" t="str">
        <f aca="false">RIGHT(H5611,LEN(H5611) - FIND(" ", H5611))</f>
        <v>Apparel</v>
      </c>
    </row>
    <row r="5612" customFormat="false" ht="14.25" hidden="false" customHeight="true" outlineLevel="0" collapsed="false">
      <c r="B5612" s="88" t="s">
        <v>30</v>
      </c>
      <c r="C5612" s="89" t="n">
        <v>1185732</v>
      </c>
      <c r="D5612" s="90" t="n">
        <v>44385</v>
      </c>
      <c r="E5612" s="88" t="s">
        <v>29</v>
      </c>
      <c r="F5612" s="88" t="s">
        <v>141</v>
      </c>
      <c r="G5612" s="88" t="s">
        <v>112</v>
      </c>
      <c r="H5612" s="91" t="s">
        <v>38</v>
      </c>
      <c r="I5612" s="92" t="n">
        <v>55</v>
      </c>
      <c r="J5612" s="93" t="n">
        <v>375</v>
      </c>
      <c r="K5612" s="94" t="n">
        <f aca="false">I5612 * J5612</f>
        <v>20625</v>
      </c>
      <c r="L5612" s="94" t="n">
        <f aca="false">K5612 *M5612</f>
        <v>8250</v>
      </c>
      <c r="M5612" s="95" t="n">
        <v>0.4</v>
      </c>
      <c r="N5612" s="88" t="s">
        <v>14</v>
      </c>
      <c r="O5612" s="91" t="s">
        <v>219</v>
      </c>
      <c r="P5612" s="0" t="str">
        <f aca="false">RIGHT(H5612,LEN(H5612) - FIND(" ", H5612))</f>
        <v>Apparel</v>
      </c>
    </row>
    <row r="5613" customFormat="false" ht="14.25" hidden="false" customHeight="true" outlineLevel="0" collapsed="false">
      <c r="B5613" s="88" t="s">
        <v>13</v>
      </c>
      <c r="C5613" s="89" t="n">
        <v>1185732</v>
      </c>
      <c r="D5613" s="90" t="n">
        <v>44385</v>
      </c>
      <c r="E5613" s="88" t="s">
        <v>29</v>
      </c>
      <c r="F5613" s="88" t="s">
        <v>98</v>
      </c>
      <c r="G5613" s="88" t="s">
        <v>101</v>
      </c>
      <c r="H5613" s="91" t="s">
        <v>48</v>
      </c>
      <c r="I5613" s="92" t="n">
        <v>36</v>
      </c>
      <c r="J5613" s="93" t="n">
        <v>65</v>
      </c>
      <c r="K5613" s="94" t="n">
        <f aca="false">I5613 * J5613</f>
        <v>2340</v>
      </c>
      <c r="L5613" s="94" t="n">
        <f aca="false">K5613 *M5613</f>
        <v>1053</v>
      </c>
      <c r="M5613" s="95" t="n">
        <v>0.45</v>
      </c>
      <c r="N5613" s="88" t="s">
        <v>23</v>
      </c>
      <c r="O5613" s="91" t="s">
        <v>219</v>
      </c>
      <c r="P5613" s="0" t="str">
        <f aca="false">RIGHT(H5613,LEN(H5613) - FIND(" ", H5613))</f>
        <v>Street Footwear</v>
      </c>
    </row>
    <row r="5614" customFormat="false" ht="14.25" hidden="false" customHeight="true" outlineLevel="0" collapsed="false">
      <c r="B5614" s="88" t="s">
        <v>13</v>
      </c>
      <c r="C5614" s="89" t="n">
        <v>1185732</v>
      </c>
      <c r="D5614" s="90" t="n">
        <v>44385</v>
      </c>
      <c r="E5614" s="88" t="s">
        <v>29</v>
      </c>
      <c r="F5614" s="88" t="s">
        <v>128</v>
      </c>
      <c r="G5614" s="88" t="s">
        <v>144</v>
      </c>
      <c r="H5614" s="91" t="s">
        <v>32</v>
      </c>
      <c r="I5614" s="92" t="n">
        <v>38</v>
      </c>
      <c r="J5614" s="93" t="n">
        <v>112</v>
      </c>
      <c r="K5614" s="94" t="n">
        <f aca="false">I5614 * J5614</f>
        <v>4256</v>
      </c>
      <c r="L5614" s="94" t="n">
        <f aca="false">K5614 *M5614</f>
        <v>2298.24</v>
      </c>
      <c r="M5614" s="95" t="n">
        <v>0.54</v>
      </c>
      <c r="N5614" s="88" t="s">
        <v>23</v>
      </c>
      <c r="O5614" s="91" t="s">
        <v>218</v>
      </c>
      <c r="P5614" s="0" t="str">
        <f aca="false">RIGHT(H5614,LEN(H5614) - FIND(" ", H5614))</f>
        <v>Street Footwear</v>
      </c>
    </row>
    <row r="5615" customFormat="false" ht="14.25" hidden="false" customHeight="true" outlineLevel="0" collapsed="false">
      <c r="B5615" s="88" t="s">
        <v>43</v>
      </c>
      <c r="C5615" s="89" t="n">
        <v>1185732</v>
      </c>
      <c r="D5615" s="90" t="n">
        <v>44385</v>
      </c>
      <c r="E5615" s="88" t="s">
        <v>26</v>
      </c>
      <c r="F5615" s="88" t="s">
        <v>50</v>
      </c>
      <c r="G5615" s="88" t="s">
        <v>67</v>
      </c>
      <c r="H5615" s="91" t="s">
        <v>32</v>
      </c>
      <c r="I5615" s="92" t="n">
        <v>59</v>
      </c>
      <c r="J5615" s="93" t="n">
        <v>247</v>
      </c>
      <c r="K5615" s="94" t="n">
        <f aca="false">I5615 * J5615</f>
        <v>14573</v>
      </c>
      <c r="L5615" s="94" t="n">
        <f aca="false">K5615 *M5615</f>
        <v>8015.15</v>
      </c>
      <c r="M5615" s="95" t="n">
        <v>0.55</v>
      </c>
      <c r="N5615" s="88" t="s">
        <v>23</v>
      </c>
      <c r="O5615" s="91" t="s">
        <v>218</v>
      </c>
      <c r="P5615" s="0" t="str">
        <f aca="false">RIGHT(H5615,LEN(H5615) - FIND(" ", H5615))</f>
        <v>Street Footwear</v>
      </c>
    </row>
    <row r="5616" customFormat="false" ht="14.25" hidden="false" customHeight="true" outlineLevel="0" collapsed="false">
      <c r="B5616" s="88" t="s">
        <v>43</v>
      </c>
      <c r="C5616" s="89" t="n">
        <v>1185732</v>
      </c>
      <c r="D5616" s="90" t="n">
        <v>44385</v>
      </c>
      <c r="E5616" s="88" t="s">
        <v>26</v>
      </c>
      <c r="F5616" s="88" t="s">
        <v>50</v>
      </c>
      <c r="G5616" s="88" t="s">
        <v>67</v>
      </c>
      <c r="H5616" s="91" t="s">
        <v>24</v>
      </c>
      <c r="I5616" s="92" t="n">
        <v>56</v>
      </c>
      <c r="J5616" s="93" t="n">
        <v>196</v>
      </c>
      <c r="K5616" s="94" t="n">
        <f aca="false">I5616 * J5616</f>
        <v>10976</v>
      </c>
      <c r="L5616" s="94" t="n">
        <f aca="false">K5616 *M5616</f>
        <v>4939.2</v>
      </c>
      <c r="M5616" s="95" t="n">
        <v>0.45</v>
      </c>
      <c r="N5616" s="88" t="s">
        <v>23</v>
      </c>
      <c r="O5616" s="91" t="s">
        <v>218</v>
      </c>
      <c r="P5616" s="0" t="str">
        <f aca="false">RIGHT(H5616,LEN(H5616) - FIND(" ", H5616))</f>
        <v>Athletic Footwear</v>
      </c>
    </row>
    <row r="5617" customFormat="false" ht="14.25" hidden="false" customHeight="true" outlineLevel="0" collapsed="false">
      <c r="B5617" s="88" t="s">
        <v>43</v>
      </c>
      <c r="C5617" s="89" t="n">
        <v>1185732</v>
      </c>
      <c r="D5617" s="90" t="n">
        <v>44385</v>
      </c>
      <c r="E5617" s="88" t="s">
        <v>26</v>
      </c>
      <c r="F5617" s="88" t="s">
        <v>50</v>
      </c>
      <c r="G5617" s="88" t="s">
        <v>67</v>
      </c>
      <c r="H5617" s="91" t="s">
        <v>48</v>
      </c>
      <c r="I5617" s="92" t="n">
        <v>51</v>
      </c>
      <c r="J5617" s="93" t="n">
        <v>169</v>
      </c>
      <c r="K5617" s="94" t="n">
        <f aca="false">I5617 * J5617</f>
        <v>8619</v>
      </c>
      <c r="L5617" s="94" t="n">
        <f aca="false">K5617 *M5617</f>
        <v>3016.65</v>
      </c>
      <c r="M5617" s="95" t="n">
        <v>0.35</v>
      </c>
      <c r="N5617" s="88" t="s">
        <v>23</v>
      </c>
      <c r="O5617" s="91" t="s">
        <v>219</v>
      </c>
      <c r="P5617" s="0" t="str">
        <f aca="false">RIGHT(H5617,LEN(H5617) - FIND(" ", H5617))</f>
        <v>Street Footwear</v>
      </c>
    </row>
    <row r="5618" customFormat="false" ht="14.25" hidden="false" customHeight="true" outlineLevel="0" collapsed="false">
      <c r="B5618" s="88" t="s">
        <v>43</v>
      </c>
      <c r="C5618" s="89" t="n">
        <v>1185732</v>
      </c>
      <c r="D5618" s="90" t="n">
        <v>44385</v>
      </c>
      <c r="E5618" s="88" t="s">
        <v>26</v>
      </c>
      <c r="F5618" s="88" t="s">
        <v>50</v>
      </c>
      <c r="G5618" s="88" t="s">
        <v>67</v>
      </c>
      <c r="H5618" s="91" t="s">
        <v>44</v>
      </c>
      <c r="I5618" s="92" t="n">
        <v>53</v>
      </c>
      <c r="J5618" s="93" t="n">
        <v>150</v>
      </c>
      <c r="K5618" s="94" t="n">
        <f aca="false">I5618 * J5618</f>
        <v>7950</v>
      </c>
      <c r="L5618" s="94" t="n">
        <f aca="false">K5618 *M5618</f>
        <v>3418.5</v>
      </c>
      <c r="M5618" s="95" t="n">
        <v>0.43</v>
      </c>
      <c r="N5618" s="88" t="s">
        <v>23</v>
      </c>
      <c r="O5618" s="91" t="s">
        <v>219</v>
      </c>
      <c r="P5618" s="0" t="str">
        <f aca="false">RIGHT(H5618,LEN(H5618) - FIND(" ", H5618))</f>
        <v>Athletic Footwear</v>
      </c>
    </row>
    <row r="5619" customFormat="false" ht="14.25" hidden="false" customHeight="true" outlineLevel="0" collapsed="false">
      <c r="B5619" s="88" t="s">
        <v>43</v>
      </c>
      <c r="C5619" s="89" t="n">
        <v>1185732</v>
      </c>
      <c r="D5619" s="90" t="n">
        <v>44385</v>
      </c>
      <c r="E5619" s="88" t="s">
        <v>26</v>
      </c>
      <c r="F5619" s="88" t="s">
        <v>50</v>
      </c>
      <c r="G5619" s="88" t="s">
        <v>67</v>
      </c>
      <c r="H5619" s="91" t="s">
        <v>16</v>
      </c>
      <c r="I5619" s="92" t="n">
        <v>62</v>
      </c>
      <c r="J5619" s="93" t="n">
        <v>168</v>
      </c>
      <c r="K5619" s="94" t="n">
        <f aca="false">I5619 * J5619</f>
        <v>10416</v>
      </c>
      <c r="L5619" s="94" t="n">
        <f aca="false">K5619 *M5619</f>
        <v>4791.36</v>
      </c>
      <c r="M5619" s="95" t="n">
        <v>0.46</v>
      </c>
      <c r="N5619" s="88" t="s">
        <v>23</v>
      </c>
      <c r="O5619" s="91" t="s">
        <v>218</v>
      </c>
      <c r="P5619" s="0" t="str">
        <f aca="false">RIGHT(H5619,LEN(H5619) - FIND(" ", H5619))</f>
        <v>Apparel</v>
      </c>
    </row>
    <row r="5620" customFormat="false" ht="14.25" hidden="false" customHeight="true" outlineLevel="0" collapsed="false">
      <c r="B5620" s="88" t="s">
        <v>43</v>
      </c>
      <c r="C5620" s="89" t="n">
        <v>1185732</v>
      </c>
      <c r="D5620" s="90" t="n">
        <v>44385</v>
      </c>
      <c r="E5620" s="88" t="s">
        <v>26</v>
      </c>
      <c r="F5620" s="88" t="s">
        <v>50</v>
      </c>
      <c r="G5620" s="88" t="s">
        <v>67</v>
      </c>
      <c r="H5620" s="91" t="s">
        <v>38</v>
      </c>
      <c r="I5620" s="92" t="n">
        <v>66</v>
      </c>
      <c r="J5620" s="93" t="n">
        <v>194</v>
      </c>
      <c r="K5620" s="94" t="n">
        <f aca="false">I5620 * J5620</f>
        <v>12804</v>
      </c>
      <c r="L5620" s="94" t="n">
        <f aca="false">K5620 *M5620</f>
        <v>8322.6</v>
      </c>
      <c r="M5620" s="95" t="n">
        <v>0.65</v>
      </c>
      <c r="N5620" s="88" t="s">
        <v>23</v>
      </c>
      <c r="O5620" s="91" t="s">
        <v>219</v>
      </c>
      <c r="P5620" s="0" t="str">
        <f aca="false">RIGHT(H5620,LEN(H5620) - FIND(" ", H5620))</f>
        <v>Apparel</v>
      </c>
    </row>
    <row r="5621" customFormat="false" ht="14.25" hidden="false" customHeight="true" outlineLevel="0" collapsed="false">
      <c r="B5621" s="88" t="s">
        <v>30</v>
      </c>
      <c r="C5621" s="89" t="n">
        <v>1185732</v>
      </c>
      <c r="D5621" s="90" t="n">
        <v>44385</v>
      </c>
      <c r="E5621" s="88" t="s">
        <v>29</v>
      </c>
      <c r="F5621" s="88" t="s">
        <v>141</v>
      </c>
      <c r="G5621" s="88" t="s">
        <v>112</v>
      </c>
      <c r="H5621" s="91" t="s">
        <v>32</v>
      </c>
      <c r="I5621" s="92" t="n">
        <v>48</v>
      </c>
      <c r="J5621" s="93" t="n">
        <v>160</v>
      </c>
      <c r="K5621" s="94" t="n">
        <f aca="false">I5621 * J5621</f>
        <v>7680</v>
      </c>
      <c r="L5621" s="94" t="n">
        <f aca="false">K5621 *M5621</f>
        <v>3763.2</v>
      </c>
      <c r="M5621" s="95" t="n">
        <v>0.49</v>
      </c>
      <c r="N5621" s="88" t="s">
        <v>23</v>
      </c>
      <c r="O5621" s="91" t="s">
        <v>218</v>
      </c>
      <c r="P5621" s="0" t="str">
        <f aca="false">RIGHT(H5621,LEN(H5621) - FIND(" ", H5621))</f>
        <v>Street Footwear</v>
      </c>
    </row>
    <row r="5622" customFormat="false" ht="14.25" hidden="false" customHeight="true" outlineLevel="0" collapsed="false">
      <c r="B5622" s="88" t="s">
        <v>30</v>
      </c>
      <c r="C5622" s="89" t="n">
        <v>1185732</v>
      </c>
      <c r="D5622" s="90" t="n">
        <v>44385</v>
      </c>
      <c r="E5622" s="88" t="s">
        <v>29</v>
      </c>
      <c r="F5622" s="88" t="s">
        <v>141</v>
      </c>
      <c r="G5622" s="88" t="s">
        <v>112</v>
      </c>
      <c r="H5622" s="91" t="s">
        <v>24</v>
      </c>
      <c r="I5622" s="92" t="n">
        <v>44</v>
      </c>
      <c r="J5622" s="93" t="n">
        <v>84</v>
      </c>
      <c r="K5622" s="94" t="n">
        <f aca="false">I5622 * J5622</f>
        <v>3696</v>
      </c>
      <c r="L5622" s="94" t="n">
        <f aca="false">K5622 *M5622</f>
        <v>1589.28</v>
      </c>
      <c r="M5622" s="95" t="n">
        <v>0.43</v>
      </c>
      <c r="N5622" s="88" t="s">
        <v>23</v>
      </c>
      <c r="O5622" s="91" t="s">
        <v>218</v>
      </c>
      <c r="P5622" s="0" t="str">
        <f aca="false">RIGHT(H5622,LEN(H5622) - FIND(" ", H5622))</f>
        <v>Athletic Footwear</v>
      </c>
    </row>
    <row r="5623" customFormat="false" ht="14.25" hidden="false" customHeight="true" outlineLevel="0" collapsed="false">
      <c r="B5623" s="88" t="s">
        <v>30</v>
      </c>
      <c r="C5623" s="89" t="n">
        <v>1185732</v>
      </c>
      <c r="D5623" s="90" t="n">
        <v>44385</v>
      </c>
      <c r="E5623" s="88" t="s">
        <v>29</v>
      </c>
      <c r="F5623" s="88" t="s">
        <v>141</v>
      </c>
      <c r="G5623" s="88" t="s">
        <v>112</v>
      </c>
      <c r="H5623" s="91" t="s">
        <v>48</v>
      </c>
      <c r="I5623" s="92" t="n">
        <v>37</v>
      </c>
      <c r="J5623" s="93" t="n">
        <v>59</v>
      </c>
      <c r="K5623" s="94" t="n">
        <f aca="false">I5623 * J5623</f>
        <v>2183</v>
      </c>
      <c r="L5623" s="94" t="n">
        <f aca="false">K5623 *M5623</f>
        <v>873.2</v>
      </c>
      <c r="M5623" s="95" t="n">
        <v>0.4</v>
      </c>
      <c r="N5623" s="88" t="s">
        <v>23</v>
      </c>
      <c r="O5623" s="91" t="s">
        <v>219</v>
      </c>
      <c r="P5623" s="0" t="str">
        <f aca="false">RIGHT(H5623,LEN(H5623) - FIND(" ", H5623))</f>
        <v>Street Footwear</v>
      </c>
    </row>
    <row r="5624" customFormat="false" ht="14.25" hidden="false" customHeight="true" outlineLevel="0" collapsed="false">
      <c r="B5624" s="88" t="s">
        <v>30</v>
      </c>
      <c r="C5624" s="89" t="n">
        <v>1185732</v>
      </c>
      <c r="D5624" s="90" t="n">
        <v>44385</v>
      </c>
      <c r="E5624" s="88" t="s">
        <v>29</v>
      </c>
      <c r="F5624" s="88" t="s">
        <v>141</v>
      </c>
      <c r="G5624" s="88" t="s">
        <v>112</v>
      </c>
      <c r="H5624" s="91" t="s">
        <v>44</v>
      </c>
      <c r="I5624" s="92" t="n">
        <v>38</v>
      </c>
      <c r="J5624" s="93" t="n">
        <v>53</v>
      </c>
      <c r="K5624" s="94" t="n">
        <f aca="false">I5624 * J5624</f>
        <v>2014</v>
      </c>
      <c r="L5624" s="94" t="n">
        <f aca="false">K5624 *M5624</f>
        <v>866.02</v>
      </c>
      <c r="M5624" s="95" t="n">
        <v>0.43</v>
      </c>
      <c r="N5624" s="88" t="s">
        <v>23</v>
      </c>
      <c r="O5624" s="91" t="s">
        <v>219</v>
      </c>
      <c r="P5624" s="0" t="str">
        <f aca="false">RIGHT(H5624,LEN(H5624) - FIND(" ", H5624))</f>
        <v>Athletic Footwear</v>
      </c>
    </row>
    <row r="5625" customFormat="false" ht="14.25" hidden="false" customHeight="true" outlineLevel="0" collapsed="false">
      <c r="B5625" s="88" t="s">
        <v>30</v>
      </c>
      <c r="C5625" s="89" t="n">
        <v>1185732</v>
      </c>
      <c r="D5625" s="90" t="n">
        <v>44385</v>
      </c>
      <c r="E5625" s="88" t="s">
        <v>29</v>
      </c>
      <c r="F5625" s="88" t="s">
        <v>141</v>
      </c>
      <c r="G5625" s="88" t="s">
        <v>112</v>
      </c>
      <c r="H5625" s="91" t="s">
        <v>16</v>
      </c>
      <c r="I5625" s="92" t="n">
        <v>49</v>
      </c>
      <c r="J5625" s="93" t="n">
        <v>60</v>
      </c>
      <c r="K5625" s="94" t="n">
        <f aca="false">I5625 * J5625</f>
        <v>2940</v>
      </c>
      <c r="L5625" s="94" t="n">
        <f aca="false">K5625 *M5625</f>
        <v>1352.4</v>
      </c>
      <c r="M5625" s="95" t="n">
        <v>0.46</v>
      </c>
      <c r="N5625" s="88" t="s">
        <v>23</v>
      </c>
      <c r="O5625" s="91" t="s">
        <v>218</v>
      </c>
      <c r="P5625" s="0" t="str">
        <f aca="false">RIGHT(H5625,LEN(H5625) - FIND(" ", H5625))</f>
        <v>Apparel</v>
      </c>
    </row>
    <row r="5626" customFormat="false" ht="14.25" hidden="false" customHeight="true" outlineLevel="0" collapsed="false">
      <c r="B5626" s="88" t="s">
        <v>30</v>
      </c>
      <c r="C5626" s="89" t="n">
        <v>1185732</v>
      </c>
      <c r="D5626" s="90" t="n">
        <v>44385</v>
      </c>
      <c r="E5626" s="88" t="s">
        <v>29</v>
      </c>
      <c r="F5626" s="88" t="s">
        <v>141</v>
      </c>
      <c r="G5626" s="88" t="s">
        <v>112</v>
      </c>
      <c r="H5626" s="91" t="s">
        <v>38</v>
      </c>
      <c r="I5626" s="92" t="n">
        <v>54</v>
      </c>
      <c r="J5626" s="93" t="n">
        <v>98</v>
      </c>
      <c r="K5626" s="94" t="n">
        <f aca="false">I5626 * J5626</f>
        <v>5292</v>
      </c>
      <c r="L5626" s="94" t="n">
        <f aca="false">K5626 *M5626</f>
        <v>2857.68</v>
      </c>
      <c r="M5626" s="95" t="n">
        <v>0.54</v>
      </c>
      <c r="N5626" s="88" t="s">
        <v>23</v>
      </c>
      <c r="O5626" s="91" t="s">
        <v>219</v>
      </c>
      <c r="P5626" s="0" t="str">
        <f aca="false">RIGHT(H5626,LEN(H5626) - FIND(" ", H5626))</f>
        <v>Apparel</v>
      </c>
    </row>
    <row r="5627" customFormat="false" ht="14.25" hidden="false" customHeight="true" outlineLevel="0" collapsed="false">
      <c r="B5627" s="88" t="s">
        <v>13</v>
      </c>
      <c r="C5627" s="89" t="n">
        <v>1185732</v>
      </c>
      <c r="D5627" s="90" t="n">
        <v>44386</v>
      </c>
      <c r="E5627" s="88" t="s">
        <v>29</v>
      </c>
      <c r="F5627" s="88" t="s">
        <v>98</v>
      </c>
      <c r="G5627" s="88" t="s">
        <v>101</v>
      </c>
      <c r="H5627" s="91" t="s">
        <v>44</v>
      </c>
      <c r="I5627" s="92" t="n">
        <v>40</v>
      </c>
      <c r="J5627" s="93" t="n">
        <v>200</v>
      </c>
      <c r="K5627" s="94" t="n">
        <f aca="false">I5627 * J5627</f>
        <v>8000</v>
      </c>
      <c r="L5627" s="94" t="n">
        <f aca="false">K5627 *M5627</f>
        <v>3200</v>
      </c>
      <c r="M5627" s="95" t="n">
        <v>0.4</v>
      </c>
      <c r="N5627" s="88" t="s">
        <v>31</v>
      </c>
      <c r="O5627" s="91" t="s">
        <v>219</v>
      </c>
      <c r="P5627" s="0" t="str">
        <f aca="false">RIGHT(H5627,LEN(H5627) - FIND(" ", H5627))</f>
        <v>Athletic Footwear</v>
      </c>
    </row>
    <row r="5628" customFormat="false" ht="14.25" hidden="false" customHeight="true" outlineLevel="0" collapsed="false">
      <c r="B5628" s="88" t="s">
        <v>13</v>
      </c>
      <c r="C5628" s="89" t="n">
        <v>1185732</v>
      </c>
      <c r="D5628" s="90" t="n">
        <v>44386</v>
      </c>
      <c r="E5628" s="88" t="s">
        <v>29</v>
      </c>
      <c r="F5628" s="88" t="s">
        <v>128</v>
      </c>
      <c r="G5628" s="88" t="s">
        <v>144</v>
      </c>
      <c r="H5628" s="91" t="s">
        <v>24</v>
      </c>
      <c r="I5628" s="92" t="n">
        <v>35</v>
      </c>
      <c r="J5628" s="93" t="n">
        <v>200</v>
      </c>
      <c r="K5628" s="94" t="n">
        <f aca="false">I5628 * J5628</f>
        <v>7000</v>
      </c>
      <c r="L5628" s="94" t="n">
        <f aca="false">K5628 *M5628</f>
        <v>2450</v>
      </c>
      <c r="M5628" s="95" t="n">
        <v>0.35</v>
      </c>
      <c r="N5628" s="88" t="s">
        <v>31</v>
      </c>
      <c r="O5628" s="91" t="s">
        <v>218</v>
      </c>
      <c r="P5628" s="0" t="str">
        <f aca="false">RIGHT(H5628,LEN(H5628) - FIND(" ", H5628))</f>
        <v>Athletic Footwear</v>
      </c>
    </row>
    <row r="5629" customFormat="false" ht="14.25" hidden="false" customHeight="true" outlineLevel="0" collapsed="false">
      <c r="B5629" s="88" t="s">
        <v>13</v>
      </c>
      <c r="C5629" s="89" t="n">
        <v>1128299</v>
      </c>
      <c r="D5629" s="90" t="n">
        <v>44386</v>
      </c>
      <c r="E5629" s="88" t="s">
        <v>18</v>
      </c>
      <c r="F5629" s="88" t="s">
        <v>94</v>
      </c>
      <c r="G5629" s="88" t="s">
        <v>116</v>
      </c>
      <c r="H5629" s="91" t="s">
        <v>32</v>
      </c>
      <c r="I5629" s="92" t="n">
        <v>80</v>
      </c>
      <c r="J5629" s="93" t="n">
        <v>800</v>
      </c>
      <c r="K5629" s="94" t="n">
        <f aca="false">I5629 * J5629</f>
        <v>64000</v>
      </c>
      <c r="L5629" s="94" t="n">
        <f aca="false">K5629 *M5629</f>
        <v>16000</v>
      </c>
      <c r="M5629" s="95" t="n">
        <v>0.25</v>
      </c>
      <c r="N5629" s="88" t="s">
        <v>31</v>
      </c>
      <c r="O5629" s="91" t="s">
        <v>218</v>
      </c>
      <c r="P5629" s="0" t="str">
        <f aca="false">RIGHT(H5629,LEN(H5629) - FIND(" ", H5629))</f>
        <v>Street Footwear</v>
      </c>
    </row>
    <row r="5630" customFormat="false" ht="14.25" hidden="false" customHeight="true" outlineLevel="0" collapsed="false">
      <c r="B5630" s="88" t="s">
        <v>13</v>
      </c>
      <c r="C5630" s="89" t="n">
        <v>1128299</v>
      </c>
      <c r="D5630" s="90" t="n">
        <v>44386</v>
      </c>
      <c r="E5630" s="88" t="s">
        <v>18</v>
      </c>
      <c r="F5630" s="88" t="s">
        <v>94</v>
      </c>
      <c r="G5630" s="88" t="s">
        <v>116</v>
      </c>
      <c r="H5630" s="91" t="s">
        <v>24</v>
      </c>
      <c r="I5630" s="92" t="n">
        <v>85</v>
      </c>
      <c r="J5630" s="93" t="n">
        <v>650</v>
      </c>
      <c r="K5630" s="94" t="n">
        <f aca="false">I5630 * J5630</f>
        <v>55250</v>
      </c>
      <c r="L5630" s="94" t="n">
        <f aca="false">K5630 *M5630</f>
        <v>11050</v>
      </c>
      <c r="M5630" s="95" t="n">
        <v>0.2</v>
      </c>
      <c r="N5630" s="88" t="s">
        <v>31</v>
      </c>
      <c r="O5630" s="91" t="s">
        <v>218</v>
      </c>
      <c r="P5630" s="0" t="str">
        <f aca="false">RIGHT(H5630,LEN(H5630) - FIND(" ", H5630))</f>
        <v>Athletic Footwear</v>
      </c>
    </row>
    <row r="5631" customFormat="false" ht="14.25" hidden="false" customHeight="true" outlineLevel="0" collapsed="false">
      <c r="B5631" s="88" t="s">
        <v>13</v>
      </c>
      <c r="C5631" s="89" t="n">
        <v>1128299</v>
      </c>
      <c r="D5631" s="90" t="n">
        <v>44386</v>
      </c>
      <c r="E5631" s="88" t="s">
        <v>18</v>
      </c>
      <c r="F5631" s="88" t="s">
        <v>94</v>
      </c>
      <c r="G5631" s="88" t="s">
        <v>116</v>
      </c>
      <c r="H5631" s="91" t="s">
        <v>48</v>
      </c>
      <c r="I5631" s="92" t="n">
        <v>85</v>
      </c>
      <c r="J5631" s="93" t="n">
        <v>600</v>
      </c>
      <c r="K5631" s="94" t="n">
        <f aca="false">I5631 * J5631</f>
        <v>51000</v>
      </c>
      <c r="L5631" s="94" t="n">
        <f aca="false">K5631 *M5631</f>
        <v>12750</v>
      </c>
      <c r="M5631" s="95" t="n">
        <v>0.25</v>
      </c>
      <c r="N5631" s="88" t="s">
        <v>31</v>
      </c>
      <c r="O5631" s="91" t="s">
        <v>219</v>
      </c>
      <c r="P5631" s="0" t="str">
        <f aca="false">RIGHT(H5631,LEN(H5631) - FIND(" ", H5631))</f>
        <v>Street Footwear</v>
      </c>
    </row>
    <row r="5632" customFormat="false" ht="14.25" hidden="false" customHeight="true" outlineLevel="0" collapsed="false">
      <c r="B5632" s="88" t="s">
        <v>13</v>
      </c>
      <c r="C5632" s="89" t="n">
        <v>1128299</v>
      </c>
      <c r="D5632" s="90" t="n">
        <v>44386</v>
      </c>
      <c r="E5632" s="88" t="s">
        <v>18</v>
      </c>
      <c r="F5632" s="88" t="s">
        <v>94</v>
      </c>
      <c r="G5632" s="88" t="s">
        <v>116</v>
      </c>
      <c r="H5632" s="91" t="s">
        <v>44</v>
      </c>
      <c r="I5632" s="92" t="n">
        <v>80</v>
      </c>
      <c r="J5632" s="93" t="n">
        <v>500</v>
      </c>
      <c r="K5632" s="94" t="n">
        <f aca="false">I5632 * J5632</f>
        <v>40000</v>
      </c>
      <c r="L5632" s="94" t="n">
        <f aca="false">K5632 *M5632</f>
        <v>10000</v>
      </c>
      <c r="M5632" s="95" t="n">
        <v>0.25</v>
      </c>
      <c r="N5632" s="88" t="s">
        <v>31</v>
      </c>
      <c r="O5632" s="91" t="s">
        <v>219</v>
      </c>
      <c r="P5632" s="0" t="str">
        <f aca="false">RIGHT(H5632,LEN(H5632) - FIND(" ", H5632))</f>
        <v>Athletic Footwear</v>
      </c>
    </row>
    <row r="5633" customFormat="false" ht="14.25" hidden="false" customHeight="true" outlineLevel="0" collapsed="false">
      <c r="B5633" s="88" t="s">
        <v>13</v>
      </c>
      <c r="C5633" s="89" t="n">
        <v>1128299</v>
      </c>
      <c r="D5633" s="90" t="n">
        <v>44386</v>
      </c>
      <c r="E5633" s="88" t="s">
        <v>18</v>
      </c>
      <c r="F5633" s="88" t="s">
        <v>94</v>
      </c>
      <c r="G5633" s="88" t="s">
        <v>116</v>
      </c>
      <c r="H5633" s="91" t="s">
        <v>16</v>
      </c>
      <c r="I5633" s="92" t="n">
        <v>85</v>
      </c>
      <c r="J5633" s="93" t="n">
        <v>550</v>
      </c>
      <c r="K5633" s="94" t="n">
        <f aca="false">I5633 * J5633</f>
        <v>46750</v>
      </c>
      <c r="L5633" s="94" t="n">
        <f aca="false">K5633 *M5633</f>
        <v>7012.5</v>
      </c>
      <c r="M5633" s="95" t="n">
        <v>0.15</v>
      </c>
      <c r="N5633" s="88" t="s">
        <v>31</v>
      </c>
      <c r="O5633" s="91" t="s">
        <v>218</v>
      </c>
      <c r="P5633" s="0" t="str">
        <f aca="false">RIGHT(H5633,LEN(H5633) - FIND(" ", H5633))</f>
        <v>Apparel</v>
      </c>
    </row>
    <row r="5634" customFormat="false" ht="14.25" hidden="false" customHeight="true" outlineLevel="0" collapsed="false">
      <c r="B5634" s="88" t="s">
        <v>13</v>
      </c>
      <c r="C5634" s="89" t="n">
        <v>1128299</v>
      </c>
      <c r="D5634" s="90" t="n">
        <v>44386</v>
      </c>
      <c r="E5634" s="88" t="s">
        <v>18</v>
      </c>
      <c r="F5634" s="88" t="s">
        <v>94</v>
      </c>
      <c r="G5634" s="88" t="s">
        <v>116</v>
      </c>
      <c r="H5634" s="91" t="s">
        <v>38</v>
      </c>
      <c r="I5634" s="92" t="n">
        <v>100</v>
      </c>
      <c r="J5634" s="93" t="n">
        <v>550</v>
      </c>
      <c r="K5634" s="94" t="n">
        <f aca="false">I5634 * J5634</f>
        <v>55000</v>
      </c>
      <c r="L5634" s="94" t="n">
        <f aca="false">K5634 *M5634</f>
        <v>22000</v>
      </c>
      <c r="M5634" s="95" t="n">
        <v>0.4</v>
      </c>
      <c r="N5634" s="88" t="s">
        <v>31</v>
      </c>
      <c r="O5634" s="91" t="s">
        <v>219</v>
      </c>
      <c r="P5634" s="0" t="str">
        <f aca="false">RIGHT(H5634,LEN(H5634) - FIND(" ", H5634))</f>
        <v>Apparel</v>
      </c>
    </row>
    <row r="5635" customFormat="false" ht="14.25" hidden="false" customHeight="true" outlineLevel="0" collapsed="false">
      <c r="B5635" s="88" t="s">
        <v>15</v>
      </c>
      <c r="C5635" s="89" t="n">
        <v>1185732</v>
      </c>
      <c r="D5635" s="90" t="n">
        <v>44386</v>
      </c>
      <c r="E5635" s="88" t="s">
        <v>29</v>
      </c>
      <c r="F5635" s="88" t="s">
        <v>143</v>
      </c>
      <c r="G5635" s="88" t="s">
        <v>104</v>
      </c>
      <c r="H5635" s="91" t="s">
        <v>32</v>
      </c>
      <c r="I5635" s="92" t="n">
        <v>65</v>
      </c>
      <c r="J5635" s="93" t="n">
        <v>900</v>
      </c>
      <c r="K5635" s="94" t="n">
        <f aca="false">I5635 * J5635</f>
        <v>58500</v>
      </c>
      <c r="L5635" s="94" t="n">
        <f aca="false">K5635 *M5635</f>
        <v>23400</v>
      </c>
      <c r="M5635" s="95" t="n">
        <v>0.4</v>
      </c>
      <c r="N5635" s="88" t="s">
        <v>23</v>
      </c>
      <c r="O5635" s="91" t="s">
        <v>218</v>
      </c>
      <c r="P5635" s="0" t="str">
        <f aca="false">RIGHT(H5635,LEN(H5635) - FIND(" ", H5635))</f>
        <v>Street Footwear</v>
      </c>
    </row>
    <row r="5636" customFormat="false" ht="14.25" hidden="false" customHeight="true" outlineLevel="0" collapsed="false">
      <c r="B5636" s="88" t="s">
        <v>15</v>
      </c>
      <c r="C5636" s="89" t="n">
        <v>1185732</v>
      </c>
      <c r="D5636" s="90" t="n">
        <v>44386</v>
      </c>
      <c r="E5636" s="88" t="s">
        <v>29</v>
      </c>
      <c r="F5636" s="88" t="s">
        <v>143</v>
      </c>
      <c r="G5636" s="88" t="s">
        <v>104</v>
      </c>
      <c r="H5636" s="91" t="s">
        <v>24</v>
      </c>
      <c r="I5636" s="92" t="n">
        <v>60</v>
      </c>
      <c r="J5636" s="93" t="n">
        <v>650</v>
      </c>
      <c r="K5636" s="94" t="n">
        <f aca="false">I5636 * J5636</f>
        <v>39000</v>
      </c>
      <c r="L5636" s="94" t="n">
        <f aca="false">K5636 *M5636</f>
        <v>13650</v>
      </c>
      <c r="M5636" s="95" t="n">
        <v>0.35</v>
      </c>
      <c r="N5636" s="88" t="s">
        <v>23</v>
      </c>
      <c r="O5636" s="91" t="s">
        <v>218</v>
      </c>
      <c r="P5636" s="0" t="str">
        <f aca="false">RIGHT(H5636,LEN(H5636) - FIND(" ", H5636))</f>
        <v>Athletic Footwear</v>
      </c>
    </row>
    <row r="5637" customFormat="false" ht="14.25" hidden="false" customHeight="true" outlineLevel="0" collapsed="false">
      <c r="B5637" s="88" t="s">
        <v>15</v>
      </c>
      <c r="C5637" s="89" t="n">
        <v>1185732</v>
      </c>
      <c r="D5637" s="90" t="n">
        <v>44386</v>
      </c>
      <c r="E5637" s="88" t="s">
        <v>29</v>
      </c>
      <c r="F5637" s="88" t="s">
        <v>143</v>
      </c>
      <c r="G5637" s="88" t="s">
        <v>104</v>
      </c>
      <c r="H5637" s="91" t="s">
        <v>48</v>
      </c>
      <c r="I5637" s="92" t="n">
        <v>55</v>
      </c>
      <c r="J5637" s="93" t="n">
        <v>575</v>
      </c>
      <c r="K5637" s="94" t="n">
        <f aca="false">I5637 * J5637</f>
        <v>31625</v>
      </c>
      <c r="L5637" s="94" t="n">
        <f aca="false">K5637 *M5637</f>
        <v>12650</v>
      </c>
      <c r="M5637" s="95" t="n">
        <v>0.4</v>
      </c>
      <c r="N5637" s="88" t="s">
        <v>23</v>
      </c>
      <c r="O5637" s="91" t="s">
        <v>219</v>
      </c>
      <c r="P5637" s="0" t="str">
        <f aca="false">RIGHT(H5637,LEN(H5637) - FIND(" ", H5637))</f>
        <v>Street Footwear</v>
      </c>
    </row>
    <row r="5638" customFormat="false" ht="14.25" hidden="false" customHeight="true" outlineLevel="0" collapsed="false">
      <c r="B5638" s="88" t="s">
        <v>15</v>
      </c>
      <c r="C5638" s="89" t="n">
        <v>1185732</v>
      </c>
      <c r="D5638" s="90" t="n">
        <v>44386</v>
      </c>
      <c r="E5638" s="88" t="s">
        <v>29</v>
      </c>
      <c r="F5638" s="88" t="s">
        <v>143</v>
      </c>
      <c r="G5638" s="88" t="s">
        <v>104</v>
      </c>
      <c r="H5638" s="91" t="s">
        <v>44</v>
      </c>
      <c r="I5638" s="92" t="n">
        <v>55</v>
      </c>
      <c r="J5638" s="93" t="n">
        <v>525</v>
      </c>
      <c r="K5638" s="94" t="n">
        <f aca="false">I5638 * J5638</f>
        <v>28875</v>
      </c>
      <c r="L5638" s="94" t="n">
        <f aca="false">K5638 *M5638</f>
        <v>11550</v>
      </c>
      <c r="M5638" s="95" t="n">
        <v>0.4</v>
      </c>
      <c r="N5638" s="88" t="s">
        <v>23</v>
      </c>
      <c r="O5638" s="91" t="s">
        <v>219</v>
      </c>
      <c r="P5638" s="0" t="str">
        <f aca="false">RIGHT(H5638,LEN(H5638) - FIND(" ", H5638))</f>
        <v>Athletic Footwear</v>
      </c>
    </row>
    <row r="5639" customFormat="false" ht="14.25" hidden="false" customHeight="true" outlineLevel="0" collapsed="false">
      <c r="B5639" s="88" t="s">
        <v>15</v>
      </c>
      <c r="C5639" s="89" t="n">
        <v>1185732</v>
      </c>
      <c r="D5639" s="90" t="n">
        <v>44386</v>
      </c>
      <c r="E5639" s="88" t="s">
        <v>29</v>
      </c>
      <c r="F5639" s="88" t="s">
        <v>143</v>
      </c>
      <c r="G5639" s="88" t="s">
        <v>104</v>
      </c>
      <c r="H5639" s="91" t="s">
        <v>16</v>
      </c>
      <c r="I5639" s="92" t="n">
        <v>65</v>
      </c>
      <c r="J5639" s="93" t="n">
        <v>550</v>
      </c>
      <c r="K5639" s="94" t="n">
        <f aca="false">I5639 * J5639</f>
        <v>35750</v>
      </c>
      <c r="L5639" s="94" t="n">
        <f aca="false">K5639 *M5639</f>
        <v>12512.5</v>
      </c>
      <c r="M5639" s="95" t="n">
        <v>0.35</v>
      </c>
      <c r="N5639" s="88" t="s">
        <v>23</v>
      </c>
      <c r="O5639" s="91" t="s">
        <v>218</v>
      </c>
      <c r="P5639" s="0" t="str">
        <f aca="false">RIGHT(H5639,LEN(H5639) - FIND(" ", H5639))</f>
        <v>Apparel</v>
      </c>
    </row>
    <row r="5640" customFormat="false" ht="14.25" hidden="false" customHeight="true" outlineLevel="0" collapsed="false">
      <c r="B5640" s="88" t="s">
        <v>15</v>
      </c>
      <c r="C5640" s="89" t="n">
        <v>1185732</v>
      </c>
      <c r="D5640" s="90" t="n">
        <v>44386</v>
      </c>
      <c r="E5640" s="88" t="s">
        <v>29</v>
      </c>
      <c r="F5640" s="88" t="s">
        <v>143</v>
      </c>
      <c r="G5640" s="88" t="s">
        <v>104</v>
      </c>
      <c r="H5640" s="91" t="s">
        <v>38</v>
      </c>
      <c r="I5640" s="92" t="n">
        <v>70</v>
      </c>
      <c r="J5640" s="93" t="n">
        <v>725</v>
      </c>
      <c r="K5640" s="94" t="n">
        <f aca="false">I5640 * J5640</f>
        <v>50750</v>
      </c>
      <c r="L5640" s="94" t="n">
        <f aca="false">K5640 *M5640</f>
        <v>25375</v>
      </c>
      <c r="M5640" s="95" t="n">
        <v>0.5</v>
      </c>
      <c r="N5640" s="88" t="s">
        <v>23</v>
      </c>
      <c r="O5640" s="91" t="s">
        <v>219</v>
      </c>
      <c r="P5640" s="0" t="str">
        <f aca="false">RIGHT(H5640,LEN(H5640) - FIND(" ", H5640))</f>
        <v>Apparel</v>
      </c>
    </row>
    <row r="5641" customFormat="false" ht="14.25" hidden="false" customHeight="true" outlineLevel="0" collapsed="false">
      <c r="B5641" s="88" t="s">
        <v>43</v>
      </c>
      <c r="C5641" s="89" t="n">
        <v>1185732</v>
      </c>
      <c r="D5641" s="90" t="n">
        <v>44386</v>
      </c>
      <c r="E5641" s="88" t="s">
        <v>29</v>
      </c>
      <c r="F5641" s="88" t="s">
        <v>100</v>
      </c>
      <c r="G5641" s="88" t="s">
        <v>118</v>
      </c>
      <c r="H5641" s="91" t="s">
        <v>32</v>
      </c>
      <c r="I5641" s="92" t="n">
        <v>55</v>
      </c>
      <c r="J5641" s="93" t="n">
        <v>550</v>
      </c>
      <c r="K5641" s="94" t="n">
        <f aca="false">I5641 * J5641</f>
        <v>30250</v>
      </c>
      <c r="L5641" s="94" t="n">
        <f aca="false">K5641 *M5641</f>
        <v>12100</v>
      </c>
      <c r="M5641" s="95" t="n">
        <v>0.4</v>
      </c>
      <c r="N5641" s="88" t="s">
        <v>14</v>
      </c>
      <c r="O5641" s="91" t="s">
        <v>218</v>
      </c>
      <c r="P5641" s="0" t="str">
        <f aca="false">RIGHT(H5641,LEN(H5641) - FIND(" ", H5641))</f>
        <v>Street Footwear</v>
      </c>
    </row>
    <row r="5642" customFormat="false" ht="14.25" hidden="false" customHeight="true" outlineLevel="0" collapsed="false">
      <c r="B5642" s="88" t="s">
        <v>43</v>
      </c>
      <c r="C5642" s="89" t="n">
        <v>1185732</v>
      </c>
      <c r="D5642" s="90" t="n">
        <v>44386</v>
      </c>
      <c r="E5642" s="88" t="s">
        <v>29</v>
      </c>
      <c r="F5642" s="88" t="s">
        <v>100</v>
      </c>
      <c r="G5642" s="88" t="s">
        <v>118</v>
      </c>
      <c r="H5642" s="91" t="s">
        <v>24</v>
      </c>
      <c r="I5642" s="92" t="n">
        <v>50</v>
      </c>
      <c r="J5642" s="93" t="n">
        <v>300</v>
      </c>
      <c r="K5642" s="94" t="n">
        <f aca="false">I5642 * J5642</f>
        <v>15000</v>
      </c>
      <c r="L5642" s="94" t="n">
        <f aca="false">K5642 *M5642</f>
        <v>6000</v>
      </c>
      <c r="M5642" s="95" t="n">
        <v>0.4</v>
      </c>
      <c r="N5642" s="88" t="s">
        <v>14</v>
      </c>
      <c r="O5642" s="91" t="s">
        <v>218</v>
      </c>
      <c r="P5642" s="0" t="str">
        <f aca="false">RIGHT(H5642,LEN(H5642) - FIND(" ", H5642))</f>
        <v>Athletic Footwear</v>
      </c>
    </row>
    <row r="5643" customFormat="false" ht="14.25" hidden="false" customHeight="true" outlineLevel="0" collapsed="false">
      <c r="B5643" s="88" t="s">
        <v>43</v>
      </c>
      <c r="C5643" s="89" t="n">
        <v>1185732</v>
      </c>
      <c r="D5643" s="90" t="n">
        <v>44386</v>
      </c>
      <c r="E5643" s="88" t="s">
        <v>29</v>
      </c>
      <c r="F5643" s="88" t="s">
        <v>100</v>
      </c>
      <c r="G5643" s="88" t="s">
        <v>118</v>
      </c>
      <c r="H5643" s="91" t="s">
        <v>48</v>
      </c>
      <c r="I5643" s="92" t="n">
        <v>45</v>
      </c>
      <c r="J5643" s="93" t="n">
        <v>225</v>
      </c>
      <c r="K5643" s="94" t="n">
        <f aca="false">I5643 * J5643</f>
        <v>10125</v>
      </c>
      <c r="L5643" s="94" t="n">
        <f aca="false">K5643 *M5643</f>
        <v>3543.75</v>
      </c>
      <c r="M5643" s="95" t="n">
        <v>0.35</v>
      </c>
      <c r="N5643" s="88" t="s">
        <v>14</v>
      </c>
      <c r="O5643" s="91" t="s">
        <v>219</v>
      </c>
      <c r="P5643" s="0" t="str">
        <f aca="false">RIGHT(H5643,LEN(H5643) - FIND(" ", H5643))</f>
        <v>Street Footwear</v>
      </c>
    </row>
    <row r="5644" customFormat="false" ht="14.25" hidden="false" customHeight="true" outlineLevel="0" collapsed="false">
      <c r="B5644" s="88" t="s">
        <v>43</v>
      </c>
      <c r="C5644" s="89" t="n">
        <v>1185732</v>
      </c>
      <c r="D5644" s="90" t="n">
        <v>44386</v>
      </c>
      <c r="E5644" s="88" t="s">
        <v>29</v>
      </c>
      <c r="F5644" s="88" t="s">
        <v>100</v>
      </c>
      <c r="G5644" s="88" t="s">
        <v>118</v>
      </c>
      <c r="H5644" s="91" t="s">
        <v>44</v>
      </c>
      <c r="I5644" s="92" t="n">
        <v>45</v>
      </c>
      <c r="J5644" s="93" t="n">
        <v>175</v>
      </c>
      <c r="K5644" s="94" t="n">
        <f aca="false">I5644 * J5644</f>
        <v>7875</v>
      </c>
      <c r="L5644" s="94" t="n">
        <f aca="false">K5644 *M5644</f>
        <v>2756.25</v>
      </c>
      <c r="M5644" s="95" t="n">
        <v>0.35</v>
      </c>
      <c r="N5644" s="88" t="s">
        <v>14</v>
      </c>
      <c r="O5644" s="91" t="s">
        <v>219</v>
      </c>
      <c r="P5644" s="0" t="str">
        <f aca="false">RIGHT(H5644,LEN(H5644) - FIND(" ", H5644))</f>
        <v>Athletic Footwear</v>
      </c>
    </row>
    <row r="5645" customFormat="false" ht="14.25" hidden="false" customHeight="true" outlineLevel="0" collapsed="false">
      <c r="B5645" s="88" t="s">
        <v>43</v>
      </c>
      <c r="C5645" s="89" t="n">
        <v>1185732</v>
      </c>
      <c r="D5645" s="90" t="n">
        <v>44386</v>
      </c>
      <c r="E5645" s="88" t="s">
        <v>29</v>
      </c>
      <c r="F5645" s="88" t="s">
        <v>100</v>
      </c>
      <c r="G5645" s="88" t="s">
        <v>118</v>
      </c>
      <c r="H5645" s="91" t="s">
        <v>16</v>
      </c>
      <c r="I5645" s="92" t="n">
        <v>55</v>
      </c>
      <c r="J5645" s="93" t="n">
        <v>200</v>
      </c>
      <c r="K5645" s="94" t="n">
        <f aca="false">I5645 * J5645</f>
        <v>11000</v>
      </c>
      <c r="L5645" s="94" t="n">
        <f aca="false">K5645 *M5645</f>
        <v>3300</v>
      </c>
      <c r="M5645" s="95" t="n">
        <v>0.3</v>
      </c>
      <c r="N5645" s="88" t="s">
        <v>14</v>
      </c>
      <c r="O5645" s="91" t="s">
        <v>218</v>
      </c>
      <c r="P5645" s="0" t="str">
        <f aca="false">RIGHT(H5645,LEN(H5645) - FIND(" ", H5645))</f>
        <v>Apparel</v>
      </c>
    </row>
    <row r="5646" customFormat="false" ht="14.25" hidden="false" customHeight="true" outlineLevel="0" collapsed="false">
      <c r="B5646" s="88" t="s">
        <v>43</v>
      </c>
      <c r="C5646" s="89" t="n">
        <v>1185732</v>
      </c>
      <c r="D5646" s="90" t="n">
        <v>44386</v>
      </c>
      <c r="E5646" s="88" t="s">
        <v>29</v>
      </c>
      <c r="F5646" s="88" t="s">
        <v>100</v>
      </c>
      <c r="G5646" s="88" t="s">
        <v>118</v>
      </c>
      <c r="H5646" s="91" t="s">
        <v>38</v>
      </c>
      <c r="I5646" s="92" t="n">
        <v>60</v>
      </c>
      <c r="J5646" s="93" t="n">
        <v>375</v>
      </c>
      <c r="K5646" s="94" t="n">
        <f aca="false">I5646 * J5646</f>
        <v>22500</v>
      </c>
      <c r="L5646" s="94" t="n">
        <f aca="false">K5646 *M5646</f>
        <v>9000</v>
      </c>
      <c r="M5646" s="95" t="n">
        <v>0.4</v>
      </c>
      <c r="N5646" s="88" t="s">
        <v>14</v>
      </c>
      <c r="O5646" s="91" t="s">
        <v>219</v>
      </c>
      <c r="P5646" s="0" t="str">
        <f aca="false">RIGHT(H5646,LEN(H5646) - FIND(" ", H5646))</f>
        <v>Apparel</v>
      </c>
    </row>
    <row r="5647" customFormat="false" ht="14.25" hidden="false" customHeight="true" outlineLevel="0" collapsed="false">
      <c r="B5647" s="88" t="s">
        <v>13</v>
      </c>
      <c r="C5647" s="89" t="n">
        <v>1185732</v>
      </c>
      <c r="D5647" s="90" t="n">
        <v>44386</v>
      </c>
      <c r="E5647" s="88" t="s">
        <v>29</v>
      </c>
      <c r="F5647" s="88" t="s">
        <v>98</v>
      </c>
      <c r="G5647" s="88" t="s">
        <v>101</v>
      </c>
      <c r="H5647" s="91" t="s">
        <v>44</v>
      </c>
      <c r="I5647" s="92" t="n">
        <v>39</v>
      </c>
      <c r="J5647" s="93" t="n">
        <v>50</v>
      </c>
      <c r="K5647" s="94" t="n">
        <f aca="false">I5647 * J5647</f>
        <v>1950</v>
      </c>
      <c r="L5647" s="94" t="n">
        <f aca="false">K5647 *M5647</f>
        <v>1053</v>
      </c>
      <c r="M5647" s="95" t="n">
        <v>0.54</v>
      </c>
      <c r="N5647" s="88" t="s">
        <v>23</v>
      </c>
      <c r="O5647" s="91" t="s">
        <v>219</v>
      </c>
      <c r="P5647" s="0" t="str">
        <f aca="false">RIGHT(H5647,LEN(H5647) - FIND(" ", H5647))</f>
        <v>Athletic Footwear</v>
      </c>
    </row>
    <row r="5648" customFormat="false" ht="14.25" hidden="false" customHeight="true" outlineLevel="0" collapsed="false">
      <c r="B5648" s="88" t="s">
        <v>13</v>
      </c>
      <c r="C5648" s="89" t="n">
        <v>1185732</v>
      </c>
      <c r="D5648" s="90" t="n">
        <v>44386</v>
      </c>
      <c r="E5648" s="88" t="s">
        <v>29</v>
      </c>
      <c r="F5648" s="88" t="s">
        <v>128</v>
      </c>
      <c r="G5648" s="88" t="s">
        <v>144</v>
      </c>
      <c r="H5648" s="91" t="s">
        <v>24</v>
      </c>
      <c r="I5648" s="92" t="n">
        <v>33</v>
      </c>
      <c r="J5648" s="93" t="n">
        <v>56</v>
      </c>
      <c r="K5648" s="94" t="n">
        <f aca="false">I5648 * J5648</f>
        <v>1848</v>
      </c>
      <c r="L5648" s="94" t="n">
        <f aca="false">K5648 *M5648</f>
        <v>850.08</v>
      </c>
      <c r="M5648" s="95" t="n">
        <v>0.46</v>
      </c>
      <c r="N5648" s="88" t="s">
        <v>23</v>
      </c>
      <c r="O5648" s="91" t="s">
        <v>218</v>
      </c>
      <c r="P5648" s="0" t="str">
        <f aca="false">RIGHT(H5648,LEN(H5648) - FIND(" ", H5648))</f>
        <v>Athletic Footwear</v>
      </c>
    </row>
    <row r="5649" customFormat="false" ht="14.25" hidden="false" customHeight="true" outlineLevel="0" collapsed="false">
      <c r="B5649" s="88" t="s">
        <v>13</v>
      </c>
      <c r="C5649" s="89" t="n">
        <v>1128299</v>
      </c>
      <c r="D5649" s="90" t="n">
        <v>44386</v>
      </c>
      <c r="E5649" s="88" t="s">
        <v>18</v>
      </c>
      <c r="F5649" s="88" t="s">
        <v>94</v>
      </c>
      <c r="G5649" s="88" t="s">
        <v>116</v>
      </c>
      <c r="H5649" s="91" t="s">
        <v>32</v>
      </c>
      <c r="I5649" s="92" t="n">
        <v>74</v>
      </c>
      <c r="J5649" s="93" t="n">
        <v>208</v>
      </c>
      <c r="K5649" s="94" t="n">
        <f aca="false">I5649 * J5649</f>
        <v>15392</v>
      </c>
      <c r="L5649" s="94" t="n">
        <f aca="false">K5649 *M5649</f>
        <v>5695.04</v>
      </c>
      <c r="M5649" s="95" t="n">
        <v>0.37</v>
      </c>
      <c r="N5649" s="88" t="s">
        <v>23</v>
      </c>
      <c r="O5649" s="91" t="s">
        <v>218</v>
      </c>
      <c r="P5649" s="0" t="str">
        <f aca="false">RIGHT(H5649,LEN(H5649) - FIND(" ", H5649))</f>
        <v>Street Footwear</v>
      </c>
    </row>
    <row r="5650" customFormat="false" ht="14.25" hidden="false" customHeight="true" outlineLevel="0" collapsed="false">
      <c r="B5650" s="88" t="s">
        <v>13</v>
      </c>
      <c r="C5650" s="89" t="n">
        <v>1128299</v>
      </c>
      <c r="D5650" s="90" t="n">
        <v>44386</v>
      </c>
      <c r="E5650" s="88" t="s">
        <v>18</v>
      </c>
      <c r="F5650" s="88" t="s">
        <v>94</v>
      </c>
      <c r="G5650" s="88" t="s">
        <v>116</v>
      </c>
      <c r="H5650" s="91" t="s">
        <v>24</v>
      </c>
      <c r="I5650" s="92" t="n">
        <v>81</v>
      </c>
      <c r="J5650" s="93" t="n">
        <v>182</v>
      </c>
      <c r="K5650" s="94" t="n">
        <f aca="false">I5650 * J5650</f>
        <v>14742</v>
      </c>
      <c r="L5650" s="94" t="n">
        <f aca="false">K5650 *M5650</f>
        <v>5012.28</v>
      </c>
      <c r="M5650" s="95" t="n">
        <v>0.34</v>
      </c>
      <c r="N5650" s="88" t="s">
        <v>23</v>
      </c>
      <c r="O5650" s="91" t="s">
        <v>218</v>
      </c>
      <c r="P5650" s="0" t="str">
        <f aca="false">RIGHT(H5650,LEN(H5650) - FIND(" ", H5650))</f>
        <v>Athletic Footwear</v>
      </c>
    </row>
    <row r="5651" customFormat="false" ht="14.25" hidden="false" customHeight="true" outlineLevel="0" collapsed="false">
      <c r="B5651" s="88" t="s">
        <v>13</v>
      </c>
      <c r="C5651" s="89" t="n">
        <v>1128299</v>
      </c>
      <c r="D5651" s="90" t="n">
        <v>44386</v>
      </c>
      <c r="E5651" s="88" t="s">
        <v>18</v>
      </c>
      <c r="F5651" s="88" t="s">
        <v>94</v>
      </c>
      <c r="G5651" s="88" t="s">
        <v>116</v>
      </c>
      <c r="H5651" s="91" t="s">
        <v>48</v>
      </c>
      <c r="I5651" s="92" t="n">
        <v>79</v>
      </c>
      <c r="J5651" s="93" t="n">
        <v>150</v>
      </c>
      <c r="K5651" s="94" t="n">
        <f aca="false">I5651 * J5651</f>
        <v>11850</v>
      </c>
      <c r="L5651" s="94" t="n">
        <f aca="false">K5651 *M5651</f>
        <v>4266</v>
      </c>
      <c r="M5651" s="95" t="n">
        <v>0.36</v>
      </c>
      <c r="N5651" s="88" t="s">
        <v>23</v>
      </c>
      <c r="O5651" s="91" t="s">
        <v>219</v>
      </c>
      <c r="P5651" s="0" t="str">
        <f aca="false">RIGHT(H5651,LEN(H5651) - FIND(" ", H5651))</f>
        <v>Street Footwear</v>
      </c>
    </row>
    <row r="5652" customFormat="false" ht="14.25" hidden="false" customHeight="true" outlineLevel="0" collapsed="false">
      <c r="B5652" s="88" t="s">
        <v>13</v>
      </c>
      <c r="C5652" s="89" t="n">
        <v>1128299</v>
      </c>
      <c r="D5652" s="90" t="n">
        <v>44386</v>
      </c>
      <c r="E5652" s="88" t="s">
        <v>18</v>
      </c>
      <c r="F5652" s="88" t="s">
        <v>94</v>
      </c>
      <c r="G5652" s="88" t="s">
        <v>116</v>
      </c>
      <c r="H5652" s="91" t="s">
        <v>44</v>
      </c>
      <c r="I5652" s="92" t="n">
        <v>73</v>
      </c>
      <c r="J5652" s="93" t="n">
        <v>130</v>
      </c>
      <c r="K5652" s="94" t="n">
        <f aca="false">I5652 * J5652</f>
        <v>9490</v>
      </c>
      <c r="L5652" s="94" t="n">
        <f aca="false">K5652 *M5652</f>
        <v>3796</v>
      </c>
      <c r="M5652" s="95" t="n">
        <v>0.4</v>
      </c>
      <c r="N5652" s="88" t="s">
        <v>23</v>
      </c>
      <c r="O5652" s="91" t="s">
        <v>219</v>
      </c>
      <c r="P5652" s="0" t="str">
        <f aca="false">RIGHT(H5652,LEN(H5652) - FIND(" ", H5652))</f>
        <v>Athletic Footwear</v>
      </c>
    </row>
    <row r="5653" customFormat="false" ht="14.25" hidden="false" customHeight="true" outlineLevel="0" collapsed="false">
      <c r="B5653" s="88" t="s">
        <v>13</v>
      </c>
      <c r="C5653" s="89" t="n">
        <v>1128299</v>
      </c>
      <c r="D5653" s="90" t="n">
        <v>44386</v>
      </c>
      <c r="E5653" s="88" t="s">
        <v>18</v>
      </c>
      <c r="F5653" s="88" t="s">
        <v>94</v>
      </c>
      <c r="G5653" s="88" t="s">
        <v>116</v>
      </c>
      <c r="H5653" s="91" t="s">
        <v>16</v>
      </c>
      <c r="I5653" s="92" t="n">
        <v>80</v>
      </c>
      <c r="J5653" s="93" t="n">
        <v>149</v>
      </c>
      <c r="K5653" s="94" t="n">
        <f aca="false">I5653 * J5653</f>
        <v>11920</v>
      </c>
      <c r="L5653" s="94" t="n">
        <f aca="false">K5653 *M5653</f>
        <v>3576</v>
      </c>
      <c r="M5653" s="95" t="n">
        <v>0.3</v>
      </c>
      <c r="N5653" s="88" t="s">
        <v>23</v>
      </c>
      <c r="O5653" s="91" t="s">
        <v>218</v>
      </c>
      <c r="P5653" s="0" t="str">
        <f aca="false">RIGHT(H5653,LEN(H5653) - FIND(" ", H5653))</f>
        <v>Apparel</v>
      </c>
    </row>
    <row r="5654" customFormat="false" ht="14.25" hidden="false" customHeight="true" outlineLevel="0" collapsed="false">
      <c r="B5654" s="88" t="s">
        <v>13</v>
      </c>
      <c r="C5654" s="89" t="n">
        <v>1128299</v>
      </c>
      <c r="D5654" s="90" t="n">
        <v>44386</v>
      </c>
      <c r="E5654" s="88" t="s">
        <v>18</v>
      </c>
      <c r="F5654" s="88" t="s">
        <v>94</v>
      </c>
      <c r="G5654" s="88" t="s">
        <v>116</v>
      </c>
      <c r="H5654" s="91" t="s">
        <v>38</v>
      </c>
      <c r="I5654" s="92" t="n">
        <v>96</v>
      </c>
      <c r="J5654" s="93" t="n">
        <v>154</v>
      </c>
      <c r="K5654" s="94" t="n">
        <f aca="false">I5654 * J5654</f>
        <v>14784</v>
      </c>
      <c r="L5654" s="94" t="n">
        <f aca="false">K5654 *M5654</f>
        <v>7687.68</v>
      </c>
      <c r="M5654" s="95" t="n">
        <v>0.52</v>
      </c>
      <c r="N5654" s="88" t="s">
        <v>23</v>
      </c>
      <c r="O5654" s="91" t="s">
        <v>219</v>
      </c>
      <c r="P5654" s="0" t="str">
        <f aca="false">RIGHT(H5654,LEN(H5654) - FIND(" ", H5654))</f>
        <v>Apparel</v>
      </c>
    </row>
    <row r="5655" customFormat="false" ht="14.25" hidden="false" customHeight="true" outlineLevel="0" collapsed="false">
      <c r="B5655" s="88" t="s">
        <v>15</v>
      </c>
      <c r="C5655" s="89" t="n">
        <v>1185732</v>
      </c>
      <c r="D5655" s="90" t="n">
        <v>44386</v>
      </c>
      <c r="E5655" s="88" t="s">
        <v>29</v>
      </c>
      <c r="F5655" s="88" t="s">
        <v>143</v>
      </c>
      <c r="G5655" s="88" t="s">
        <v>104</v>
      </c>
      <c r="H5655" s="91" t="s">
        <v>32</v>
      </c>
      <c r="I5655" s="92" t="n">
        <v>63</v>
      </c>
      <c r="J5655" s="93" t="n">
        <v>252</v>
      </c>
      <c r="K5655" s="94" t="n">
        <f aca="false">I5655 * J5655</f>
        <v>15876</v>
      </c>
      <c r="L5655" s="94" t="n">
        <f aca="false">K5655 *M5655</f>
        <v>8255.52</v>
      </c>
      <c r="M5655" s="95" t="n">
        <v>0.52</v>
      </c>
      <c r="N5655" s="88" t="s">
        <v>23</v>
      </c>
      <c r="O5655" s="91" t="s">
        <v>218</v>
      </c>
      <c r="P5655" s="0" t="str">
        <f aca="false">RIGHT(H5655,LEN(H5655) - FIND(" ", H5655))</f>
        <v>Street Footwear</v>
      </c>
    </row>
    <row r="5656" customFormat="false" ht="14.25" hidden="false" customHeight="true" outlineLevel="0" collapsed="false">
      <c r="B5656" s="88" t="s">
        <v>15</v>
      </c>
      <c r="C5656" s="89" t="n">
        <v>1185732</v>
      </c>
      <c r="D5656" s="90" t="n">
        <v>44386</v>
      </c>
      <c r="E5656" s="88" t="s">
        <v>29</v>
      </c>
      <c r="F5656" s="88" t="s">
        <v>143</v>
      </c>
      <c r="G5656" s="88" t="s">
        <v>104</v>
      </c>
      <c r="H5656" s="91" t="s">
        <v>24</v>
      </c>
      <c r="I5656" s="92" t="n">
        <v>56</v>
      </c>
      <c r="J5656" s="93" t="n">
        <v>195</v>
      </c>
      <c r="K5656" s="94" t="n">
        <f aca="false">I5656 * J5656</f>
        <v>10920</v>
      </c>
      <c r="L5656" s="94" t="n">
        <f aca="false">K5656 *M5656</f>
        <v>5132.4</v>
      </c>
      <c r="M5656" s="95" t="n">
        <v>0.47</v>
      </c>
      <c r="N5656" s="88" t="s">
        <v>23</v>
      </c>
      <c r="O5656" s="91" t="s">
        <v>218</v>
      </c>
      <c r="P5656" s="0" t="str">
        <f aca="false">RIGHT(H5656,LEN(H5656) - FIND(" ", H5656))</f>
        <v>Athletic Footwear</v>
      </c>
    </row>
    <row r="5657" customFormat="false" ht="14.25" hidden="false" customHeight="true" outlineLevel="0" collapsed="false">
      <c r="B5657" s="88" t="s">
        <v>15</v>
      </c>
      <c r="C5657" s="89" t="n">
        <v>1185732</v>
      </c>
      <c r="D5657" s="90" t="n">
        <v>44386</v>
      </c>
      <c r="E5657" s="88" t="s">
        <v>29</v>
      </c>
      <c r="F5657" s="88" t="s">
        <v>143</v>
      </c>
      <c r="G5657" s="88" t="s">
        <v>104</v>
      </c>
      <c r="H5657" s="91" t="s">
        <v>48</v>
      </c>
      <c r="I5657" s="92" t="n">
        <v>51</v>
      </c>
      <c r="J5657" s="93" t="n">
        <v>173</v>
      </c>
      <c r="K5657" s="94" t="n">
        <f aca="false">I5657 * J5657</f>
        <v>8823</v>
      </c>
      <c r="L5657" s="94" t="n">
        <f aca="false">K5657 *M5657</f>
        <v>4499.73</v>
      </c>
      <c r="M5657" s="95" t="n">
        <v>0.51</v>
      </c>
      <c r="N5657" s="88" t="s">
        <v>23</v>
      </c>
      <c r="O5657" s="91" t="s">
        <v>219</v>
      </c>
      <c r="P5657" s="0" t="str">
        <f aca="false">RIGHT(H5657,LEN(H5657) - FIND(" ", H5657))</f>
        <v>Street Footwear</v>
      </c>
    </row>
    <row r="5658" customFormat="false" ht="14.25" hidden="false" customHeight="true" outlineLevel="0" collapsed="false">
      <c r="B5658" s="88" t="s">
        <v>15</v>
      </c>
      <c r="C5658" s="89" t="n">
        <v>1185732</v>
      </c>
      <c r="D5658" s="90" t="n">
        <v>44386</v>
      </c>
      <c r="E5658" s="88" t="s">
        <v>29</v>
      </c>
      <c r="F5658" s="88" t="s">
        <v>143</v>
      </c>
      <c r="G5658" s="88" t="s">
        <v>104</v>
      </c>
      <c r="H5658" s="91" t="s">
        <v>44</v>
      </c>
      <c r="I5658" s="92" t="n">
        <v>53</v>
      </c>
      <c r="J5658" s="93" t="n">
        <v>152</v>
      </c>
      <c r="K5658" s="94" t="n">
        <f aca="false">I5658 * J5658</f>
        <v>8056</v>
      </c>
      <c r="L5658" s="94" t="n">
        <f aca="false">K5658 *M5658</f>
        <v>4350.24</v>
      </c>
      <c r="M5658" s="95" t="n">
        <v>0.54</v>
      </c>
      <c r="N5658" s="88" t="s">
        <v>23</v>
      </c>
      <c r="O5658" s="91" t="s">
        <v>219</v>
      </c>
      <c r="P5658" s="0" t="str">
        <f aca="false">RIGHT(H5658,LEN(H5658) - FIND(" ", H5658))</f>
        <v>Athletic Footwear</v>
      </c>
    </row>
    <row r="5659" customFormat="false" ht="14.25" hidden="false" customHeight="true" outlineLevel="0" collapsed="false">
      <c r="B5659" s="88" t="s">
        <v>15</v>
      </c>
      <c r="C5659" s="89" t="n">
        <v>1185732</v>
      </c>
      <c r="D5659" s="90" t="n">
        <v>44386</v>
      </c>
      <c r="E5659" s="88" t="s">
        <v>29</v>
      </c>
      <c r="F5659" s="88" t="s">
        <v>143</v>
      </c>
      <c r="G5659" s="88" t="s">
        <v>104</v>
      </c>
      <c r="H5659" s="91" t="s">
        <v>16</v>
      </c>
      <c r="I5659" s="92" t="n">
        <v>59</v>
      </c>
      <c r="J5659" s="93" t="n">
        <v>154</v>
      </c>
      <c r="K5659" s="94" t="n">
        <f aca="false">I5659 * J5659</f>
        <v>9086</v>
      </c>
      <c r="L5659" s="94" t="n">
        <f aca="false">K5659 *M5659</f>
        <v>4179.56</v>
      </c>
      <c r="M5659" s="95" t="n">
        <v>0.46</v>
      </c>
      <c r="N5659" s="88" t="s">
        <v>23</v>
      </c>
      <c r="O5659" s="91" t="s">
        <v>218</v>
      </c>
      <c r="P5659" s="0" t="str">
        <f aca="false">RIGHT(H5659,LEN(H5659) - FIND(" ", H5659))</f>
        <v>Apparel</v>
      </c>
    </row>
    <row r="5660" customFormat="false" ht="14.25" hidden="false" customHeight="true" outlineLevel="0" collapsed="false">
      <c r="B5660" s="88" t="s">
        <v>15</v>
      </c>
      <c r="C5660" s="89" t="n">
        <v>1185732</v>
      </c>
      <c r="D5660" s="90" t="n">
        <v>44386</v>
      </c>
      <c r="E5660" s="88" t="s">
        <v>29</v>
      </c>
      <c r="F5660" s="88" t="s">
        <v>143</v>
      </c>
      <c r="G5660" s="88" t="s">
        <v>104</v>
      </c>
      <c r="H5660" s="91" t="s">
        <v>38</v>
      </c>
      <c r="I5660" s="92" t="n">
        <v>69</v>
      </c>
      <c r="J5660" s="93" t="n">
        <v>181</v>
      </c>
      <c r="K5660" s="94" t="n">
        <f aca="false">I5660 * J5660</f>
        <v>12489</v>
      </c>
      <c r="L5660" s="94" t="n">
        <f aca="false">K5660 *M5660</f>
        <v>7868.07</v>
      </c>
      <c r="M5660" s="95" t="n">
        <v>0.63</v>
      </c>
      <c r="N5660" s="88" t="s">
        <v>23</v>
      </c>
      <c r="O5660" s="91" t="s">
        <v>219</v>
      </c>
      <c r="P5660" s="0" t="str">
        <f aca="false">RIGHT(H5660,LEN(H5660) - FIND(" ", H5660))</f>
        <v>Apparel</v>
      </c>
    </row>
    <row r="5661" customFormat="false" ht="14.25" hidden="false" customHeight="true" outlineLevel="0" collapsed="false">
      <c r="B5661" s="88" t="s">
        <v>43</v>
      </c>
      <c r="C5661" s="89" t="n">
        <v>1185732</v>
      </c>
      <c r="D5661" s="90" t="n">
        <v>44386</v>
      </c>
      <c r="E5661" s="88" t="s">
        <v>29</v>
      </c>
      <c r="F5661" s="88" t="s">
        <v>100</v>
      </c>
      <c r="G5661" s="88" t="s">
        <v>118</v>
      </c>
      <c r="H5661" s="91" t="s">
        <v>32</v>
      </c>
      <c r="I5661" s="92" t="n">
        <v>51</v>
      </c>
      <c r="J5661" s="93" t="n">
        <v>149</v>
      </c>
      <c r="K5661" s="94" t="n">
        <f aca="false">I5661 * J5661</f>
        <v>7599</v>
      </c>
      <c r="L5661" s="94" t="n">
        <f aca="false">K5661 *M5661</f>
        <v>4027.47</v>
      </c>
      <c r="M5661" s="95" t="n">
        <v>0.53</v>
      </c>
      <c r="N5661" s="88" t="s">
        <v>23</v>
      </c>
      <c r="O5661" s="91" t="s">
        <v>218</v>
      </c>
      <c r="P5661" s="0" t="str">
        <f aca="false">RIGHT(H5661,LEN(H5661) - FIND(" ", H5661))</f>
        <v>Street Footwear</v>
      </c>
    </row>
    <row r="5662" customFormat="false" ht="14.25" hidden="false" customHeight="true" outlineLevel="0" collapsed="false">
      <c r="B5662" s="88" t="s">
        <v>43</v>
      </c>
      <c r="C5662" s="89" t="n">
        <v>1185732</v>
      </c>
      <c r="D5662" s="90" t="n">
        <v>44386</v>
      </c>
      <c r="E5662" s="88" t="s">
        <v>29</v>
      </c>
      <c r="F5662" s="88" t="s">
        <v>100</v>
      </c>
      <c r="G5662" s="88" t="s">
        <v>118</v>
      </c>
      <c r="H5662" s="91" t="s">
        <v>24</v>
      </c>
      <c r="I5662" s="92" t="n">
        <v>49</v>
      </c>
      <c r="J5662" s="93" t="n">
        <v>84</v>
      </c>
      <c r="K5662" s="94" t="n">
        <f aca="false">I5662 * J5662</f>
        <v>4116</v>
      </c>
      <c r="L5662" s="94" t="n">
        <f aca="false">K5662 *M5662</f>
        <v>2058</v>
      </c>
      <c r="M5662" s="95" t="n">
        <v>0.5</v>
      </c>
      <c r="N5662" s="88" t="s">
        <v>23</v>
      </c>
      <c r="O5662" s="91" t="s">
        <v>218</v>
      </c>
      <c r="P5662" s="0" t="str">
        <f aca="false">RIGHT(H5662,LEN(H5662) - FIND(" ", H5662))</f>
        <v>Athletic Footwear</v>
      </c>
    </row>
    <row r="5663" customFormat="false" ht="14.25" hidden="false" customHeight="true" outlineLevel="0" collapsed="false">
      <c r="B5663" s="88" t="s">
        <v>43</v>
      </c>
      <c r="C5663" s="89" t="n">
        <v>1185732</v>
      </c>
      <c r="D5663" s="90" t="n">
        <v>44386</v>
      </c>
      <c r="E5663" s="88" t="s">
        <v>29</v>
      </c>
      <c r="F5663" s="88" t="s">
        <v>100</v>
      </c>
      <c r="G5663" s="88" t="s">
        <v>118</v>
      </c>
      <c r="H5663" s="91" t="s">
        <v>48</v>
      </c>
      <c r="I5663" s="92" t="n">
        <v>42</v>
      </c>
      <c r="J5663" s="93" t="n">
        <v>68</v>
      </c>
      <c r="K5663" s="94" t="n">
        <f aca="false">I5663 * J5663</f>
        <v>2856</v>
      </c>
      <c r="L5663" s="94" t="n">
        <f aca="false">K5663 *M5663</f>
        <v>1285.2</v>
      </c>
      <c r="M5663" s="95" t="n">
        <v>0.45</v>
      </c>
      <c r="N5663" s="88" t="s">
        <v>23</v>
      </c>
      <c r="O5663" s="91" t="s">
        <v>219</v>
      </c>
      <c r="P5663" s="0" t="str">
        <f aca="false">RIGHT(H5663,LEN(H5663) - FIND(" ", H5663))</f>
        <v>Street Footwear</v>
      </c>
    </row>
    <row r="5664" customFormat="false" ht="14.25" hidden="false" customHeight="true" outlineLevel="0" collapsed="false">
      <c r="B5664" s="88" t="s">
        <v>43</v>
      </c>
      <c r="C5664" s="89" t="n">
        <v>1185732</v>
      </c>
      <c r="D5664" s="90" t="n">
        <v>44386</v>
      </c>
      <c r="E5664" s="88" t="s">
        <v>29</v>
      </c>
      <c r="F5664" s="88" t="s">
        <v>100</v>
      </c>
      <c r="G5664" s="88" t="s">
        <v>118</v>
      </c>
      <c r="H5664" s="91" t="s">
        <v>44</v>
      </c>
      <c r="I5664" s="92" t="n">
        <v>42</v>
      </c>
      <c r="J5664" s="93" t="n">
        <v>49</v>
      </c>
      <c r="K5664" s="94" t="n">
        <f aca="false">I5664 * J5664</f>
        <v>2058</v>
      </c>
      <c r="L5664" s="94" t="n">
        <f aca="false">K5664 *M5664</f>
        <v>967.26</v>
      </c>
      <c r="M5664" s="95" t="n">
        <v>0.47</v>
      </c>
      <c r="N5664" s="88" t="s">
        <v>23</v>
      </c>
      <c r="O5664" s="91" t="s">
        <v>219</v>
      </c>
      <c r="P5664" s="0" t="str">
        <f aca="false">RIGHT(H5664,LEN(H5664) - FIND(" ", H5664))</f>
        <v>Athletic Footwear</v>
      </c>
    </row>
    <row r="5665" customFormat="false" ht="14.25" hidden="false" customHeight="true" outlineLevel="0" collapsed="false">
      <c r="B5665" s="88" t="s">
        <v>43</v>
      </c>
      <c r="C5665" s="89" t="n">
        <v>1185732</v>
      </c>
      <c r="D5665" s="90" t="n">
        <v>44386</v>
      </c>
      <c r="E5665" s="88" t="s">
        <v>29</v>
      </c>
      <c r="F5665" s="88" t="s">
        <v>100</v>
      </c>
      <c r="G5665" s="88" t="s">
        <v>118</v>
      </c>
      <c r="H5665" s="91" t="s">
        <v>16</v>
      </c>
      <c r="I5665" s="92" t="n">
        <v>51</v>
      </c>
      <c r="J5665" s="93" t="n">
        <v>50</v>
      </c>
      <c r="K5665" s="94" t="n">
        <f aca="false">I5665 * J5665</f>
        <v>2550</v>
      </c>
      <c r="L5665" s="94" t="n">
        <f aca="false">K5665 *M5665</f>
        <v>1071</v>
      </c>
      <c r="M5665" s="95" t="n">
        <v>0.42</v>
      </c>
      <c r="N5665" s="88" t="s">
        <v>23</v>
      </c>
      <c r="O5665" s="91" t="s">
        <v>218</v>
      </c>
      <c r="P5665" s="0" t="str">
        <f aca="false">RIGHT(H5665,LEN(H5665) - FIND(" ", H5665))</f>
        <v>Apparel</v>
      </c>
    </row>
    <row r="5666" customFormat="false" ht="14.25" hidden="false" customHeight="true" outlineLevel="0" collapsed="false">
      <c r="B5666" s="88" t="s">
        <v>43</v>
      </c>
      <c r="C5666" s="89" t="n">
        <v>1185732</v>
      </c>
      <c r="D5666" s="90" t="n">
        <v>44386</v>
      </c>
      <c r="E5666" s="88" t="s">
        <v>29</v>
      </c>
      <c r="F5666" s="88" t="s">
        <v>100</v>
      </c>
      <c r="G5666" s="88" t="s">
        <v>118</v>
      </c>
      <c r="H5666" s="91" t="s">
        <v>38</v>
      </c>
      <c r="I5666" s="92" t="n">
        <v>54</v>
      </c>
      <c r="J5666" s="93" t="n">
        <v>101</v>
      </c>
      <c r="K5666" s="94" t="n">
        <f aca="false">I5666 * J5666</f>
        <v>5454</v>
      </c>
      <c r="L5666" s="94" t="n">
        <f aca="false">K5666 *M5666</f>
        <v>2781.54</v>
      </c>
      <c r="M5666" s="95" t="n">
        <v>0.51</v>
      </c>
      <c r="N5666" s="88" t="s">
        <v>23</v>
      </c>
      <c r="O5666" s="91" t="s">
        <v>219</v>
      </c>
      <c r="P5666" s="0" t="str">
        <f aca="false">RIGHT(H5666,LEN(H5666) - FIND(" ", H5666))</f>
        <v>Apparel</v>
      </c>
    </row>
    <row r="5667" customFormat="false" ht="14.25" hidden="false" customHeight="true" outlineLevel="0" collapsed="false">
      <c r="B5667" s="88" t="s">
        <v>13</v>
      </c>
      <c r="C5667" s="89" t="n">
        <v>1185732</v>
      </c>
      <c r="D5667" s="90" t="n">
        <v>44387</v>
      </c>
      <c r="E5667" s="88" t="s">
        <v>29</v>
      </c>
      <c r="F5667" s="88" t="s">
        <v>98</v>
      </c>
      <c r="G5667" s="88" t="s">
        <v>101</v>
      </c>
      <c r="H5667" s="91" t="s">
        <v>16</v>
      </c>
      <c r="I5667" s="92" t="n">
        <v>50</v>
      </c>
      <c r="J5667" s="93" t="n">
        <v>225</v>
      </c>
      <c r="K5667" s="94" t="n">
        <f aca="false">I5667 * J5667</f>
        <v>11250</v>
      </c>
      <c r="L5667" s="94" t="n">
        <f aca="false">K5667 *M5667</f>
        <v>3937.5</v>
      </c>
      <c r="M5667" s="95" t="n">
        <v>0.35</v>
      </c>
      <c r="N5667" s="88" t="s">
        <v>31</v>
      </c>
      <c r="O5667" s="91" t="s">
        <v>218</v>
      </c>
      <c r="P5667" s="0" t="str">
        <f aca="false">RIGHT(H5667,LEN(H5667) - FIND(" ", H5667))</f>
        <v>Apparel</v>
      </c>
    </row>
    <row r="5668" customFormat="false" ht="14.25" hidden="false" customHeight="true" outlineLevel="0" collapsed="false">
      <c r="B5668" s="88" t="s">
        <v>13</v>
      </c>
      <c r="C5668" s="89" t="n">
        <v>1185732</v>
      </c>
      <c r="D5668" s="90" t="n">
        <v>44387</v>
      </c>
      <c r="E5668" s="88" t="s">
        <v>29</v>
      </c>
      <c r="F5668" s="88" t="s">
        <v>128</v>
      </c>
      <c r="G5668" s="88" t="s">
        <v>144</v>
      </c>
      <c r="H5668" s="91" t="s">
        <v>48</v>
      </c>
      <c r="I5668" s="92" t="n">
        <v>20</v>
      </c>
      <c r="J5668" s="93" t="n">
        <v>100</v>
      </c>
      <c r="K5668" s="94" t="n">
        <f aca="false">I5668 * J5668</f>
        <v>2000</v>
      </c>
      <c r="L5668" s="94" t="n">
        <f aca="false">K5668 *M5668</f>
        <v>700</v>
      </c>
      <c r="M5668" s="95" t="n">
        <v>0.35</v>
      </c>
      <c r="N5668" s="88" t="s">
        <v>31</v>
      </c>
      <c r="O5668" s="91" t="s">
        <v>219</v>
      </c>
      <c r="P5668" s="0" t="str">
        <f aca="false">RIGHT(H5668,LEN(H5668) - FIND(" ", H5668))</f>
        <v>Street Footwear</v>
      </c>
    </row>
    <row r="5669" customFormat="false" ht="14.25" hidden="false" customHeight="true" outlineLevel="0" collapsed="false">
      <c r="B5669" s="88" t="s">
        <v>22</v>
      </c>
      <c r="C5669" s="89" t="n">
        <v>1185732</v>
      </c>
      <c r="D5669" s="90" t="n">
        <v>44387</v>
      </c>
      <c r="E5669" s="88" t="s">
        <v>18</v>
      </c>
      <c r="F5669" s="88" t="s">
        <v>167</v>
      </c>
      <c r="G5669" s="88" t="s">
        <v>99</v>
      </c>
      <c r="H5669" s="91" t="s">
        <v>32</v>
      </c>
      <c r="I5669" s="92" t="n">
        <v>50</v>
      </c>
      <c r="J5669" s="93" t="n">
        <v>875</v>
      </c>
      <c r="K5669" s="94" t="n">
        <f aca="false">I5669 * J5669</f>
        <v>43750</v>
      </c>
      <c r="L5669" s="94" t="n">
        <f aca="false">K5669 *M5669</f>
        <v>21875</v>
      </c>
      <c r="M5669" s="95" t="n">
        <v>0.5</v>
      </c>
      <c r="N5669" s="88" t="s">
        <v>14</v>
      </c>
      <c r="O5669" s="91" t="s">
        <v>218</v>
      </c>
      <c r="P5669" s="0" t="str">
        <f aca="false">RIGHT(H5669,LEN(H5669) - FIND(" ", H5669))</f>
        <v>Street Footwear</v>
      </c>
    </row>
    <row r="5670" customFormat="false" ht="14.25" hidden="false" customHeight="true" outlineLevel="0" collapsed="false">
      <c r="B5670" s="88" t="s">
        <v>22</v>
      </c>
      <c r="C5670" s="89" t="n">
        <v>1185732</v>
      </c>
      <c r="D5670" s="90" t="n">
        <v>44387</v>
      </c>
      <c r="E5670" s="88" t="s">
        <v>18</v>
      </c>
      <c r="F5670" s="88" t="s">
        <v>167</v>
      </c>
      <c r="G5670" s="88" t="s">
        <v>99</v>
      </c>
      <c r="H5670" s="91" t="s">
        <v>24</v>
      </c>
      <c r="I5670" s="92" t="n">
        <v>45</v>
      </c>
      <c r="J5670" s="93" t="n">
        <v>625</v>
      </c>
      <c r="K5670" s="94" t="n">
        <f aca="false">I5670 * J5670</f>
        <v>28125</v>
      </c>
      <c r="L5670" s="94" t="n">
        <f aca="false">K5670 *M5670</f>
        <v>8437.5</v>
      </c>
      <c r="M5670" s="95" t="n">
        <v>0.3</v>
      </c>
      <c r="N5670" s="88" t="s">
        <v>14</v>
      </c>
      <c r="O5670" s="91" t="s">
        <v>218</v>
      </c>
      <c r="P5670" s="0" t="str">
        <f aca="false">RIGHT(H5670,LEN(H5670) - FIND(" ", H5670))</f>
        <v>Athletic Footwear</v>
      </c>
    </row>
    <row r="5671" customFormat="false" ht="14.25" hidden="false" customHeight="true" outlineLevel="0" collapsed="false">
      <c r="B5671" s="88" t="s">
        <v>22</v>
      </c>
      <c r="C5671" s="89" t="n">
        <v>1185732</v>
      </c>
      <c r="D5671" s="90" t="n">
        <v>44387</v>
      </c>
      <c r="E5671" s="88" t="s">
        <v>18</v>
      </c>
      <c r="F5671" s="88" t="s">
        <v>167</v>
      </c>
      <c r="G5671" s="88" t="s">
        <v>99</v>
      </c>
      <c r="H5671" s="91" t="s">
        <v>48</v>
      </c>
      <c r="I5671" s="92" t="n">
        <v>40</v>
      </c>
      <c r="J5671" s="93" t="n">
        <v>550</v>
      </c>
      <c r="K5671" s="94" t="n">
        <f aca="false">I5671 * J5671</f>
        <v>22000</v>
      </c>
      <c r="L5671" s="94" t="n">
        <f aca="false">K5671 *M5671</f>
        <v>7700</v>
      </c>
      <c r="M5671" s="95" t="n">
        <v>0.35</v>
      </c>
      <c r="N5671" s="88" t="s">
        <v>14</v>
      </c>
      <c r="O5671" s="91" t="s">
        <v>219</v>
      </c>
      <c r="P5671" s="0" t="str">
        <f aca="false">RIGHT(H5671,LEN(H5671) - FIND(" ", H5671))</f>
        <v>Street Footwear</v>
      </c>
    </row>
    <row r="5672" customFormat="false" ht="14.25" hidden="false" customHeight="true" outlineLevel="0" collapsed="false">
      <c r="B5672" s="88" t="s">
        <v>22</v>
      </c>
      <c r="C5672" s="89" t="n">
        <v>1185732</v>
      </c>
      <c r="D5672" s="90" t="n">
        <v>44387</v>
      </c>
      <c r="E5672" s="88" t="s">
        <v>18</v>
      </c>
      <c r="F5672" s="88" t="s">
        <v>167</v>
      </c>
      <c r="G5672" s="88" t="s">
        <v>99</v>
      </c>
      <c r="H5672" s="91" t="s">
        <v>44</v>
      </c>
      <c r="I5672" s="92" t="n">
        <v>40</v>
      </c>
      <c r="J5672" s="93" t="n">
        <v>500</v>
      </c>
      <c r="K5672" s="94" t="n">
        <f aca="false">I5672 * J5672</f>
        <v>20000</v>
      </c>
      <c r="L5672" s="94" t="n">
        <f aca="false">K5672 *M5672</f>
        <v>7000</v>
      </c>
      <c r="M5672" s="95" t="n">
        <v>0.35</v>
      </c>
      <c r="N5672" s="88" t="s">
        <v>14</v>
      </c>
      <c r="O5672" s="91" t="s">
        <v>219</v>
      </c>
      <c r="P5672" s="0" t="str">
        <f aca="false">RIGHT(H5672,LEN(H5672) - FIND(" ", H5672))</f>
        <v>Athletic Footwear</v>
      </c>
    </row>
    <row r="5673" customFormat="false" ht="14.25" hidden="false" customHeight="true" outlineLevel="0" collapsed="false">
      <c r="B5673" s="88" t="s">
        <v>22</v>
      </c>
      <c r="C5673" s="89" t="n">
        <v>1185732</v>
      </c>
      <c r="D5673" s="90" t="n">
        <v>44387</v>
      </c>
      <c r="E5673" s="88" t="s">
        <v>18</v>
      </c>
      <c r="F5673" s="88" t="s">
        <v>167</v>
      </c>
      <c r="G5673" s="88" t="s">
        <v>99</v>
      </c>
      <c r="H5673" s="91" t="s">
        <v>16</v>
      </c>
      <c r="I5673" s="92" t="n">
        <v>50</v>
      </c>
      <c r="J5673" s="93" t="n">
        <v>525</v>
      </c>
      <c r="K5673" s="94" t="n">
        <f aca="false">I5673 * J5673</f>
        <v>26250</v>
      </c>
      <c r="L5673" s="94" t="n">
        <f aca="false">K5673 *M5673</f>
        <v>7875</v>
      </c>
      <c r="M5673" s="95" t="n">
        <v>0.3</v>
      </c>
      <c r="N5673" s="88" t="s">
        <v>14</v>
      </c>
      <c r="O5673" s="91" t="s">
        <v>218</v>
      </c>
      <c r="P5673" s="0" t="str">
        <f aca="false">RIGHT(H5673,LEN(H5673) - FIND(" ", H5673))</f>
        <v>Apparel</v>
      </c>
    </row>
    <row r="5674" customFormat="false" ht="14.25" hidden="false" customHeight="true" outlineLevel="0" collapsed="false">
      <c r="B5674" s="88" t="s">
        <v>22</v>
      </c>
      <c r="C5674" s="89" t="n">
        <v>1185732</v>
      </c>
      <c r="D5674" s="90" t="n">
        <v>44387</v>
      </c>
      <c r="E5674" s="88" t="s">
        <v>18</v>
      </c>
      <c r="F5674" s="88" t="s">
        <v>167</v>
      </c>
      <c r="G5674" s="88" t="s">
        <v>99</v>
      </c>
      <c r="H5674" s="91" t="s">
        <v>38</v>
      </c>
      <c r="I5674" s="92" t="n">
        <v>55</v>
      </c>
      <c r="J5674" s="93" t="n">
        <v>700</v>
      </c>
      <c r="K5674" s="94" t="n">
        <f aca="false">I5674 * J5674</f>
        <v>38500</v>
      </c>
      <c r="L5674" s="94" t="n">
        <f aca="false">K5674 *M5674</f>
        <v>9625</v>
      </c>
      <c r="M5674" s="95" t="n">
        <v>0.25</v>
      </c>
      <c r="N5674" s="88" t="s">
        <v>14</v>
      </c>
      <c r="O5674" s="91" t="s">
        <v>219</v>
      </c>
      <c r="P5674" s="0" t="str">
        <f aca="false">RIGHT(H5674,LEN(H5674) - FIND(" ", H5674))</f>
        <v>Apparel</v>
      </c>
    </row>
    <row r="5675" customFormat="false" ht="14.25" hidden="false" customHeight="true" outlineLevel="0" collapsed="false">
      <c r="B5675" s="88" t="s">
        <v>43</v>
      </c>
      <c r="C5675" s="89" t="n">
        <v>1185732</v>
      </c>
      <c r="D5675" s="90" t="n">
        <v>44387</v>
      </c>
      <c r="E5675" s="88" t="s">
        <v>18</v>
      </c>
      <c r="F5675" s="88" t="s">
        <v>157</v>
      </c>
      <c r="G5675" s="88" t="s">
        <v>154</v>
      </c>
      <c r="H5675" s="91" t="s">
        <v>32</v>
      </c>
      <c r="I5675" s="92" t="n">
        <v>35</v>
      </c>
      <c r="J5675" s="93" t="n">
        <v>800</v>
      </c>
      <c r="K5675" s="94" t="n">
        <f aca="false">I5675 * J5675</f>
        <v>28000</v>
      </c>
      <c r="L5675" s="94" t="n">
        <f aca="false">K5675 *M5675</f>
        <v>11200</v>
      </c>
      <c r="M5675" s="95" t="n">
        <v>0.4</v>
      </c>
      <c r="N5675" s="88" t="s">
        <v>14</v>
      </c>
      <c r="O5675" s="91" t="s">
        <v>218</v>
      </c>
      <c r="P5675" s="0" t="str">
        <f aca="false">RIGHT(H5675,LEN(H5675) - FIND(" ", H5675))</f>
        <v>Street Footwear</v>
      </c>
    </row>
    <row r="5676" customFormat="false" ht="14.25" hidden="false" customHeight="true" outlineLevel="0" collapsed="false">
      <c r="B5676" s="88" t="s">
        <v>43</v>
      </c>
      <c r="C5676" s="89" t="n">
        <v>1185732</v>
      </c>
      <c r="D5676" s="90" t="n">
        <v>44387</v>
      </c>
      <c r="E5676" s="88" t="s">
        <v>18</v>
      </c>
      <c r="F5676" s="88" t="s">
        <v>157</v>
      </c>
      <c r="G5676" s="88" t="s">
        <v>154</v>
      </c>
      <c r="H5676" s="91" t="s">
        <v>24</v>
      </c>
      <c r="I5676" s="92" t="n">
        <v>30</v>
      </c>
      <c r="J5676" s="93" t="n">
        <v>550</v>
      </c>
      <c r="K5676" s="94" t="n">
        <f aca="false">I5676 * J5676</f>
        <v>16500</v>
      </c>
      <c r="L5676" s="94" t="n">
        <f aca="false">K5676 *M5676</f>
        <v>5775</v>
      </c>
      <c r="M5676" s="95" t="n">
        <v>0.35</v>
      </c>
      <c r="N5676" s="88" t="s">
        <v>14</v>
      </c>
      <c r="O5676" s="91" t="s">
        <v>218</v>
      </c>
      <c r="P5676" s="0" t="str">
        <f aca="false">RIGHT(H5676,LEN(H5676) - FIND(" ", H5676))</f>
        <v>Athletic Footwear</v>
      </c>
    </row>
    <row r="5677" customFormat="false" ht="14.25" hidden="false" customHeight="true" outlineLevel="0" collapsed="false">
      <c r="B5677" s="88" t="s">
        <v>43</v>
      </c>
      <c r="C5677" s="89" t="n">
        <v>1185732</v>
      </c>
      <c r="D5677" s="90" t="n">
        <v>44387</v>
      </c>
      <c r="E5677" s="88" t="s">
        <v>18</v>
      </c>
      <c r="F5677" s="88" t="s">
        <v>157</v>
      </c>
      <c r="G5677" s="88" t="s">
        <v>154</v>
      </c>
      <c r="H5677" s="91" t="s">
        <v>48</v>
      </c>
      <c r="I5677" s="92" t="n">
        <v>25</v>
      </c>
      <c r="J5677" s="93" t="n">
        <v>475</v>
      </c>
      <c r="K5677" s="94" t="n">
        <f aca="false">I5677 * J5677</f>
        <v>11875</v>
      </c>
      <c r="L5677" s="94" t="n">
        <f aca="false">K5677 *M5677</f>
        <v>4156.25</v>
      </c>
      <c r="M5677" s="95" t="n">
        <v>0.35</v>
      </c>
      <c r="N5677" s="88" t="s">
        <v>14</v>
      </c>
      <c r="O5677" s="91" t="s">
        <v>219</v>
      </c>
      <c r="P5677" s="0" t="str">
        <f aca="false">RIGHT(H5677,LEN(H5677) - FIND(" ", H5677))</f>
        <v>Street Footwear</v>
      </c>
    </row>
    <row r="5678" customFormat="false" ht="14.25" hidden="false" customHeight="true" outlineLevel="0" collapsed="false">
      <c r="B5678" s="88" t="s">
        <v>43</v>
      </c>
      <c r="C5678" s="89" t="n">
        <v>1185732</v>
      </c>
      <c r="D5678" s="90" t="n">
        <v>44387</v>
      </c>
      <c r="E5678" s="88" t="s">
        <v>18</v>
      </c>
      <c r="F5678" s="88" t="s">
        <v>157</v>
      </c>
      <c r="G5678" s="88" t="s">
        <v>154</v>
      </c>
      <c r="H5678" s="91" t="s">
        <v>44</v>
      </c>
      <c r="I5678" s="92" t="n">
        <v>25</v>
      </c>
      <c r="J5678" s="93" t="n">
        <v>425</v>
      </c>
      <c r="K5678" s="94" t="n">
        <f aca="false">I5678 * J5678</f>
        <v>10625</v>
      </c>
      <c r="L5678" s="94" t="n">
        <f aca="false">K5678 *M5678</f>
        <v>4250</v>
      </c>
      <c r="M5678" s="95" t="n">
        <v>0.4</v>
      </c>
      <c r="N5678" s="88" t="s">
        <v>14</v>
      </c>
      <c r="O5678" s="91" t="s">
        <v>219</v>
      </c>
      <c r="P5678" s="0" t="str">
        <f aca="false">RIGHT(H5678,LEN(H5678) - FIND(" ", H5678))</f>
        <v>Athletic Footwear</v>
      </c>
    </row>
    <row r="5679" customFormat="false" ht="14.25" hidden="false" customHeight="true" outlineLevel="0" collapsed="false">
      <c r="B5679" s="88" t="s">
        <v>43</v>
      </c>
      <c r="C5679" s="89" t="n">
        <v>1185732</v>
      </c>
      <c r="D5679" s="90" t="n">
        <v>44387</v>
      </c>
      <c r="E5679" s="88" t="s">
        <v>18</v>
      </c>
      <c r="F5679" s="88" t="s">
        <v>157</v>
      </c>
      <c r="G5679" s="88" t="s">
        <v>154</v>
      </c>
      <c r="H5679" s="91" t="s">
        <v>16</v>
      </c>
      <c r="I5679" s="92" t="n">
        <v>35</v>
      </c>
      <c r="J5679" s="93" t="n">
        <v>425</v>
      </c>
      <c r="K5679" s="94" t="n">
        <f aca="false">I5679 * J5679</f>
        <v>14875</v>
      </c>
      <c r="L5679" s="94" t="n">
        <f aca="false">K5679 *M5679</f>
        <v>5206.25</v>
      </c>
      <c r="M5679" s="95" t="n">
        <v>0.35</v>
      </c>
      <c r="N5679" s="88" t="s">
        <v>14</v>
      </c>
      <c r="O5679" s="91" t="s">
        <v>218</v>
      </c>
      <c r="P5679" s="0" t="str">
        <f aca="false">RIGHT(H5679,LEN(H5679) - FIND(" ", H5679))</f>
        <v>Apparel</v>
      </c>
    </row>
    <row r="5680" customFormat="false" ht="14.25" hidden="false" customHeight="true" outlineLevel="0" collapsed="false">
      <c r="B5680" s="88" t="s">
        <v>43</v>
      </c>
      <c r="C5680" s="89" t="n">
        <v>1185732</v>
      </c>
      <c r="D5680" s="90" t="n">
        <v>44387</v>
      </c>
      <c r="E5680" s="88" t="s">
        <v>18</v>
      </c>
      <c r="F5680" s="88" t="s">
        <v>157</v>
      </c>
      <c r="G5680" s="88" t="s">
        <v>154</v>
      </c>
      <c r="H5680" s="91" t="s">
        <v>38</v>
      </c>
      <c r="I5680" s="92" t="n">
        <v>40</v>
      </c>
      <c r="J5680" s="93" t="n">
        <v>600</v>
      </c>
      <c r="K5680" s="94" t="n">
        <f aca="false">I5680 * J5680</f>
        <v>24000</v>
      </c>
      <c r="L5680" s="94" t="n">
        <f aca="false">K5680 *M5680</f>
        <v>12000</v>
      </c>
      <c r="M5680" s="95" t="n">
        <v>0.5</v>
      </c>
      <c r="N5680" s="88" t="s">
        <v>14</v>
      </c>
      <c r="O5680" s="91" t="s">
        <v>219</v>
      </c>
      <c r="P5680" s="0" t="str">
        <f aca="false">RIGHT(H5680,LEN(H5680) - FIND(" ", H5680))</f>
        <v>Apparel</v>
      </c>
    </row>
    <row r="5681" customFormat="false" ht="14.25" hidden="false" customHeight="true" outlineLevel="0" collapsed="false">
      <c r="B5681" s="88" t="s">
        <v>15</v>
      </c>
      <c r="C5681" s="89" t="n">
        <v>1185732</v>
      </c>
      <c r="D5681" s="90" t="n">
        <v>44387</v>
      </c>
      <c r="E5681" s="88" t="s">
        <v>26</v>
      </c>
      <c r="F5681" s="88" t="s">
        <v>159</v>
      </c>
      <c r="G5681" s="88" t="s">
        <v>95</v>
      </c>
      <c r="H5681" s="91" t="s">
        <v>32</v>
      </c>
      <c r="I5681" s="92" t="n">
        <v>60</v>
      </c>
      <c r="J5681" s="93" t="n">
        <v>675</v>
      </c>
      <c r="K5681" s="94" t="n">
        <f aca="false">I5681 * J5681</f>
        <v>40500</v>
      </c>
      <c r="L5681" s="94" t="n">
        <f aca="false">K5681 *M5681</f>
        <v>18225</v>
      </c>
      <c r="M5681" s="95" t="n">
        <v>0.45</v>
      </c>
      <c r="N5681" s="88" t="s">
        <v>14</v>
      </c>
      <c r="O5681" s="91" t="s">
        <v>218</v>
      </c>
      <c r="P5681" s="0" t="str">
        <f aca="false">RIGHT(H5681,LEN(H5681) - FIND(" ", H5681))</f>
        <v>Street Footwear</v>
      </c>
    </row>
    <row r="5682" customFormat="false" ht="14.25" hidden="false" customHeight="true" outlineLevel="0" collapsed="false">
      <c r="B5682" s="88" t="s">
        <v>15</v>
      </c>
      <c r="C5682" s="89" t="n">
        <v>1185732</v>
      </c>
      <c r="D5682" s="90" t="n">
        <v>44387</v>
      </c>
      <c r="E5682" s="88" t="s">
        <v>26</v>
      </c>
      <c r="F5682" s="88" t="s">
        <v>159</v>
      </c>
      <c r="G5682" s="88" t="s">
        <v>95</v>
      </c>
      <c r="H5682" s="91" t="s">
        <v>24</v>
      </c>
      <c r="I5682" s="92" t="n">
        <v>55</v>
      </c>
      <c r="J5682" s="93" t="n">
        <v>425</v>
      </c>
      <c r="K5682" s="94" t="n">
        <f aca="false">I5682 * J5682</f>
        <v>23375</v>
      </c>
      <c r="L5682" s="94" t="n">
        <f aca="false">K5682 *M5682</f>
        <v>10518.75</v>
      </c>
      <c r="M5682" s="95" t="n">
        <v>0.45</v>
      </c>
      <c r="N5682" s="88" t="s">
        <v>14</v>
      </c>
      <c r="O5682" s="91" t="s">
        <v>218</v>
      </c>
      <c r="P5682" s="0" t="str">
        <f aca="false">RIGHT(H5682,LEN(H5682) - FIND(" ", H5682))</f>
        <v>Athletic Footwear</v>
      </c>
    </row>
    <row r="5683" customFormat="false" ht="14.25" hidden="false" customHeight="true" outlineLevel="0" collapsed="false">
      <c r="B5683" s="88" t="s">
        <v>15</v>
      </c>
      <c r="C5683" s="89" t="n">
        <v>1185732</v>
      </c>
      <c r="D5683" s="90" t="n">
        <v>44387</v>
      </c>
      <c r="E5683" s="88" t="s">
        <v>26</v>
      </c>
      <c r="F5683" s="88" t="s">
        <v>159</v>
      </c>
      <c r="G5683" s="88" t="s">
        <v>95</v>
      </c>
      <c r="H5683" s="91" t="s">
        <v>48</v>
      </c>
      <c r="I5683" s="92" t="n">
        <v>50</v>
      </c>
      <c r="J5683" s="93" t="n">
        <v>350</v>
      </c>
      <c r="K5683" s="94" t="n">
        <f aca="false">I5683 * J5683</f>
        <v>17500</v>
      </c>
      <c r="L5683" s="94" t="n">
        <f aca="false">K5683 *M5683</f>
        <v>6125</v>
      </c>
      <c r="M5683" s="95" t="n">
        <v>0.35</v>
      </c>
      <c r="N5683" s="88" t="s">
        <v>14</v>
      </c>
      <c r="O5683" s="91" t="s">
        <v>219</v>
      </c>
      <c r="P5683" s="0" t="str">
        <f aca="false">RIGHT(H5683,LEN(H5683) - FIND(" ", H5683))</f>
        <v>Street Footwear</v>
      </c>
    </row>
    <row r="5684" customFormat="false" ht="14.25" hidden="false" customHeight="true" outlineLevel="0" collapsed="false">
      <c r="B5684" s="88" t="s">
        <v>15</v>
      </c>
      <c r="C5684" s="89" t="n">
        <v>1185732</v>
      </c>
      <c r="D5684" s="90" t="n">
        <v>44387</v>
      </c>
      <c r="E5684" s="88" t="s">
        <v>26</v>
      </c>
      <c r="F5684" s="88" t="s">
        <v>159</v>
      </c>
      <c r="G5684" s="88" t="s">
        <v>95</v>
      </c>
      <c r="H5684" s="91" t="s">
        <v>44</v>
      </c>
      <c r="I5684" s="92" t="n">
        <v>50</v>
      </c>
      <c r="J5684" s="93" t="n">
        <v>300</v>
      </c>
      <c r="K5684" s="94" t="n">
        <f aca="false">I5684 * J5684</f>
        <v>15000</v>
      </c>
      <c r="L5684" s="94" t="n">
        <f aca="false">K5684 *M5684</f>
        <v>5250</v>
      </c>
      <c r="M5684" s="95" t="n">
        <v>0.35</v>
      </c>
      <c r="N5684" s="88" t="s">
        <v>14</v>
      </c>
      <c r="O5684" s="91" t="s">
        <v>219</v>
      </c>
      <c r="P5684" s="0" t="str">
        <f aca="false">RIGHT(H5684,LEN(H5684) - FIND(" ", H5684))</f>
        <v>Athletic Footwear</v>
      </c>
    </row>
    <row r="5685" customFormat="false" ht="14.25" hidden="false" customHeight="true" outlineLevel="0" collapsed="false">
      <c r="B5685" s="88" t="s">
        <v>15</v>
      </c>
      <c r="C5685" s="89" t="n">
        <v>1185732</v>
      </c>
      <c r="D5685" s="90" t="n">
        <v>44387</v>
      </c>
      <c r="E5685" s="88" t="s">
        <v>26</v>
      </c>
      <c r="F5685" s="88" t="s">
        <v>159</v>
      </c>
      <c r="G5685" s="88" t="s">
        <v>95</v>
      </c>
      <c r="H5685" s="91" t="s">
        <v>16</v>
      </c>
      <c r="I5685" s="92" t="n">
        <v>60</v>
      </c>
      <c r="J5685" s="93" t="n">
        <v>325</v>
      </c>
      <c r="K5685" s="94" t="n">
        <f aca="false">I5685 * J5685</f>
        <v>19500</v>
      </c>
      <c r="L5685" s="94" t="n">
        <f aca="false">K5685 *M5685</f>
        <v>6825</v>
      </c>
      <c r="M5685" s="95" t="n">
        <v>0.35</v>
      </c>
      <c r="N5685" s="88" t="s">
        <v>14</v>
      </c>
      <c r="O5685" s="91" t="s">
        <v>218</v>
      </c>
      <c r="P5685" s="0" t="str">
        <f aca="false">RIGHT(H5685,LEN(H5685) - FIND(" ", H5685))</f>
        <v>Apparel</v>
      </c>
    </row>
    <row r="5686" customFormat="false" ht="14.25" hidden="false" customHeight="true" outlineLevel="0" collapsed="false">
      <c r="B5686" s="88" t="s">
        <v>15</v>
      </c>
      <c r="C5686" s="89" t="n">
        <v>1185732</v>
      </c>
      <c r="D5686" s="90" t="n">
        <v>44387</v>
      </c>
      <c r="E5686" s="88" t="s">
        <v>26</v>
      </c>
      <c r="F5686" s="88" t="s">
        <v>159</v>
      </c>
      <c r="G5686" s="88" t="s">
        <v>95</v>
      </c>
      <c r="H5686" s="91" t="s">
        <v>38</v>
      </c>
      <c r="I5686" s="92" t="n">
        <v>65</v>
      </c>
      <c r="J5686" s="93" t="n">
        <v>500</v>
      </c>
      <c r="K5686" s="94" t="n">
        <f aca="false">I5686 * J5686</f>
        <v>32500</v>
      </c>
      <c r="L5686" s="94" t="n">
        <f aca="false">K5686 *M5686</f>
        <v>13000</v>
      </c>
      <c r="M5686" s="95" t="n">
        <v>0.4</v>
      </c>
      <c r="N5686" s="88" t="s">
        <v>14</v>
      </c>
      <c r="O5686" s="91" t="s">
        <v>219</v>
      </c>
      <c r="P5686" s="0" t="str">
        <f aca="false">RIGHT(H5686,LEN(H5686) - FIND(" ", H5686))</f>
        <v>Apparel</v>
      </c>
    </row>
    <row r="5687" customFormat="false" ht="14.25" hidden="false" customHeight="true" outlineLevel="0" collapsed="false">
      <c r="B5687" s="88" t="s">
        <v>13</v>
      </c>
      <c r="C5687" s="89" t="n">
        <v>1185732</v>
      </c>
      <c r="D5687" s="90" t="n">
        <v>44387</v>
      </c>
      <c r="E5687" s="88" t="s">
        <v>29</v>
      </c>
      <c r="F5687" s="88" t="s">
        <v>98</v>
      </c>
      <c r="G5687" s="88" t="s">
        <v>101</v>
      </c>
      <c r="H5687" s="91" t="s">
        <v>16</v>
      </c>
      <c r="I5687" s="92" t="n">
        <v>47</v>
      </c>
      <c r="J5687" s="93" t="n">
        <v>56</v>
      </c>
      <c r="K5687" s="94" t="n">
        <f aca="false">I5687 * J5687</f>
        <v>2632</v>
      </c>
      <c r="L5687" s="94" t="n">
        <f aca="false">K5687 *M5687</f>
        <v>1210.72</v>
      </c>
      <c r="M5687" s="95" t="n">
        <v>0.46</v>
      </c>
      <c r="N5687" s="88" t="s">
        <v>23</v>
      </c>
      <c r="O5687" s="91" t="s">
        <v>218</v>
      </c>
      <c r="P5687" s="0" t="str">
        <f aca="false">RIGHT(H5687,LEN(H5687) - FIND(" ", H5687))</f>
        <v>Apparel</v>
      </c>
    </row>
    <row r="5688" customFormat="false" ht="14.25" hidden="false" customHeight="true" outlineLevel="0" collapsed="false">
      <c r="B5688" s="88" t="s">
        <v>13</v>
      </c>
      <c r="C5688" s="89" t="n">
        <v>1185732</v>
      </c>
      <c r="D5688" s="90" t="n">
        <v>44387</v>
      </c>
      <c r="E5688" s="88" t="s">
        <v>29</v>
      </c>
      <c r="F5688" s="88" t="s">
        <v>128</v>
      </c>
      <c r="G5688" s="88" t="s">
        <v>144</v>
      </c>
      <c r="H5688" s="91" t="s">
        <v>48</v>
      </c>
      <c r="I5688" s="92" t="n">
        <v>18</v>
      </c>
      <c r="J5688" s="93" t="n">
        <v>25</v>
      </c>
      <c r="K5688" s="94" t="n">
        <f aca="false">I5688 * J5688</f>
        <v>450</v>
      </c>
      <c r="L5688" s="94" t="n">
        <f aca="false">K5688 *M5688</f>
        <v>216</v>
      </c>
      <c r="M5688" s="95" t="n">
        <v>0.48</v>
      </c>
      <c r="N5688" s="88" t="s">
        <v>23</v>
      </c>
      <c r="O5688" s="91" t="s">
        <v>219</v>
      </c>
      <c r="P5688" s="0" t="str">
        <f aca="false">RIGHT(H5688,LEN(H5688) - FIND(" ", H5688))</f>
        <v>Street Footwear</v>
      </c>
    </row>
    <row r="5689" customFormat="false" ht="14.25" hidden="false" customHeight="true" outlineLevel="0" collapsed="false">
      <c r="B5689" s="88" t="s">
        <v>22</v>
      </c>
      <c r="C5689" s="89" t="n">
        <v>1185732</v>
      </c>
      <c r="D5689" s="90" t="n">
        <v>44387</v>
      </c>
      <c r="E5689" s="88" t="s">
        <v>18</v>
      </c>
      <c r="F5689" s="88" t="s">
        <v>167</v>
      </c>
      <c r="G5689" s="88" t="s">
        <v>99</v>
      </c>
      <c r="H5689" s="91" t="s">
        <v>32</v>
      </c>
      <c r="I5689" s="92" t="n">
        <v>48</v>
      </c>
      <c r="J5689" s="93" t="n">
        <v>228</v>
      </c>
      <c r="K5689" s="94" t="n">
        <f aca="false">I5689 * J5689</f>
        <v>10944</v>
      </c>
      <c r="L5689" s="94" t="n">
        <f aca="false">K5689 *M5689</f>
        <v>7004.16</v>
      </c>
      <c r="M5689" s="95" t="n">
        <v>0.64</v>
      </c>
      <c r="N5689" s="88" t="s">
        <v>23</v>
      </c>
      <c r="O5689" s="91" t="s">
        <v>218</v>
      </c>
      <c r="P5689" s="0" t="str">
        <f aca="false">RIGHT(H5689,LEN(H5689) - FIND(" ", H5689))</f>
        <v>Street Footwear</v>
      </c>
    </row>
    <row r="5690" customFormat="false" ht="14.25" hidden="false" customHeight="true" outlineLevel="0" collapsed="false">
      <c r="B5690" s="88" t="s">
        <v>22</v>
      </c>
      <c r="C5690" s="89" t="n">
        <v>1185732</v>
      </c>
      <c r="D5690" s="90" t="n">
        <v>44387</v>
      </c>
      <c r="E5690" s="88" t="s">
        <v>18</v>
      </c>
      <c r="F5690" s="88" t="s">
        <v>167</v>
      </c>
      <c r="G5690" s="88" t="s">
        <v>99</v>
      </c>
      <c r="H5690" s="91" t="s">
        <v>24</v>
      </c>
      <c r="I5690" s="92" t="n">
        <v>44</v>
      </c>
      <c r="J5690" s="93" t="n">
        <v>163</v>
      </c>
      <c r="K5690" s="94" t="n">
        <f aca="false">I5690 * J5690</f>
        <v>7172</v>
      </c>
      <c r="L5690" s="94" t="n">
        <f aca="false">K5690 *M5690</f>
        <v>3083.96</v>
      </c>
      <c r="M5690" s="95" t="n">
        <v>0.43</v>
      </c>
      <c r="N5690" s="88" t="s">
        <v>23</v>
      </c>
      <c r="O5690" s="91" t="s">
        <v>218</v>
      </c>
      <c r="P5690" s="0" t="str">
        <f aca="false">RIGHT(H5690,LEN(H5690) - FIND(" ", H5690))</f>
        <v>Athletic Footwear</v>
      </c>
    </row>
    <row r="5691" customFormat="false" ht="14.25" hidden="false" customHeight="true" outlineLevel="0" collapsed="false">
      <c r="B5691" s="88" t="s">
        <v>22</v>
      </c>
      <c r="C5691" s="89" t="n">
        <v>1185732</v>
      </c>
      <c r="D5691" s="90" t="n">
        <v>44387</v>
      </c>
      <c r="E5691" s="88" t="s">
        <v>18</v>
      </c>
      <c r="F5691" s="88" t="s">
        <v>167</v>
      </c>
      <c r="G5691" s="88" t="s">
        <v>99</v>
      </c>
      <c r="H5691" s="91" t="s">
        <v>48</v>
      </c>
      <c r="I5691" s="92" t="n">
        <v>38</v>
      </c>
      <c r="J5691" s="93" t="n">
        <v>149</v>
      </c>
      <c r="K5691" s="94" t="n">
        <f aca="false">I5691 * J5691</f>
        <v>5662</v>
      </c>
      <c r="L5691" s="94" t="n">
        <f aca="false">K5691 *M5691</f>
        <v>2717.76</v>
      </c>
      <c r="M5691" s="95" t="n">
        <v>0.48</v>
      </c>
      <c r="N5691" s="88" t="s">
        <v>23</v>
      </c>
      <c r="O5691" s="91" t="s">
        <v>219</v>
      </c>
      <c r="P5691" s="0" t="str">
        <f aca="false">RIGHT(H5691,LEN(H5691) - FIND(" ", H5691))</f>
        <v>Street Footwear</v>
      </c>
    </row>
    <row r="5692" customFormat="false" ht="14.25" hidden="false" customHeight="true" outlineLevel="0" collapsed="false">
      <c r="B5692" s="88" t="s">
        <v>22</v>
      </c>
      <c r="C5692" s="89" t="n">
        <v>1185732</v>
      </c>
      <c r="D5692" s="90" t="n">
        <v>44387</v>
      </c>
      <c r="E5692" s="88" t="s">
        <v>18</v>
      </c>
      <c r="F5692" s="88" t="s">
        <v>167</v>
      </c>
      <c r="G5692" s="88" t="s">
        <v>99</v>
      </c>
      <c r="H5692" s="91" t="s">
        <v>44</v>
      </c>
      <c r="I5692" s="92" t="n">
        <v>39</v>
      </c>
      <c r="J5692" s="93" t="n">
        <v>150</v>
      </c>
      <c r="K5692" s="94" t="n">
        <f aca="false">I5692 * J5692</f>
        <v>5850</v>
      </c>
      <c r="L5692" s="94" t="n">
        <f aca="false">K5692 *M5692</f>
        <v>2749.5</v>
      </c>
      <c r="M5692" s="95" t="n">
        <v>0.47</v>
      </c>
      <c r="N5692" s="88" t="s">
        <v>23</v>
      </c>
      <c r="O5692" s="91" t="s">
        <v>219</v>
      </c>
      <c r="P5692" s="0" t="str">
        <f aca="false">RIGHT(H5692,LEN(H5692) - FIND(" ", H5692))</f>
        <v>Athletic Footwear</v>
      </c>
    </row>
    <row r="5693" customFormat="false" ht="14.25" hidden="false" customHeight="true" outlineLevel="0" collapsed="false">
      <c r="B5693" s="88" t="s">
        <v>22</v>
      </c>
      <c r="C5693" s="89" t="n">
        <v>1185732</v>
      </c>
      <c r="D5693" s="90" t="n">
        <v>44387</v>
      </c>
      <c r="E5693" s="88" t="s">
        <v>18</v>
      </c>
      <c r="F5693" s="88" t="s">
        <v>167</v>
      </c>
      <c r="G5693" s="88" t="s">
        <v>99</v>
      </c>
      <c r="H5693" s="91" t="s">
        <v>16</v>
      </c>
      <c r="I5693" s="92" t="n">
        <v>48</v>
      </c>
      <c r="J5693" s="93" t="n">
        <v>137</v>
      </c>
      <c r="K5693" s="94" t="n">
        <f aca="false">I5693 * J5693</f>
        <v>6576</v>
      </c>
      <c r="L5693" s="94" t="n">
        <f aca="false">K5693 *M5693</f>
        <v>2761.92</v>
      </c>
      <c r="M5693" s="95" t="n">
        <v>0.42</v>
      </c>
      <c r="N5693" s="88" t="s">
        <v>23</v>
      </c>
      <c r="O5693" s="91" t="s">
        <v>218</v>
      </c>
      <c r="P5693" s="0" t="str">
        <f aca="false">RIGHT(H5693,LEN(H5693) - FIND(" ", H5693))</f>
        <v>Apparel</v>
      </c>
    </row>
    <row r="5694" customFormat="false" ht="14.25" hidden="false" customHeight="true" outlineLevel="0" collapsed="false">
      <c r="B5694" s="88" t="s">
        <v>22</v>
      </c>
      <c r="C5694" s="89" t="n">
        <v>1185732</v>
      </c>
      <c r="D5694" s="90" t="n">
        <v>44387</v>
      </c>
      <c r="E5694" s="88" t="s">
        <v>18</v>
      </c>
      <c r="F5694" s="88" t="s">
        <v>167</v>
      </c>
      <c r="G5694" s="88" t="s">
        <v>99</v>
      </c>
      <c r="H5694" s="91" t="s">
        <v>38</v>
      </c>
      <c r="I5694" s="92" t="n">
        <v>51</v>
      </c>
      <c r="J5694" s="93" t="n">
        <v>196</v>
      </c>
      <c r="K5694" s="94" t="n">
        <f aca="false">I5694 * J5694</f>
        <v>9996</v>
      </c>
      <c r="L5694" s="94" t="n">
        <f aca="false">K5694 *M5694</f>
        <v>3598.56</v>
      </c>
      <c r="M5694" s="95" t="n">
        <v>0.36</v>
      </c>
      <c r="N5694" s="88" t="s">
        <v>23</v>
      </c>
      <c r="O5694" s="91" t="s">
        <v>219</v>
      </c>
      <c r="P5694" s="0" t="str">
        <f aca="false">RIGHT(H5694,LEN(H5694) - FIND(" ", H5694))</f>
        <v>Apparel</v>
      </c>
    </row>
    <row r="5695" customFormat="false" ht="14.25" hidden="false" customHeight="true" outlineLevel="0" collapsed="false">
      <c r="B5695" s="88" t="s">
        <v>43</v>
      </c>
      <c r="C5695" s="89" t="n">
        <v>1185732</v>
      </c>
      <c r="D5695" s="90" t="n">
        <v>44387</v>
      </c>
      <c r="E5695" s="88" t="s">
        <v>18</v>
      </c>
      <c r="F5695" s="88" t="s">
        <v>157</v>
      </c>
      <c r="G5695" s="88" t="s">
        <v>154</v>
      </c>
      <c r="H5695" s="91" t="s">
        <v>32</v>
      </c>
      <c r="I5695" s="92" t="n">
        <v>34</v>
      </c>
      <c r="J5695" s="93" t="n">
        <v>224</v>
      </c>
      <c r="K5695" s="94" t="n">
        <f aca="false">I5695 * J5695</f>
        <v>7616</v>
      </c>
      <c r="L5695" s="94" t="n">
        <f aca="false">K5695 *M5695</f>
        <v>3960.32</v>
      </c>
      <c r="M5695" s="95" t="n">
        <v>0.52</v>
      </c>
      <c r="N5695" s="88" t="s">
        <v>23</v>
      </c>
      <c r="O5695" s="91" t="s">
        <v>218</v>
      </c>
      <c r="P5695" s="0" t="str">
        <f aca="false">RIGHT(H5695,LEN(H5695) - FIND(" ", H5695))</f>
        <v>Street Footwear</v>
      </c>
    </row>
    <row r="5696" customFormat="false" ht="14.25" hidden="false" customHeight="true" outlineLevel="0" collapsed="false">
      <c r="B5696" s="88" t="s">
        <v>43</v>
      </c>
      <c r="C5696" s="89" t="n">
        <v>1185732</v>
      </c>
      <c r="D5696" s="90" t="n">
        <v>44387</v>
      </c>
      <c r="E5696" s="88" t="s">
        <v>18</v>
      </c>
      <c r="F5696" s="88" t="s">
        <v>157</v>
      </c>
      <c r="G5696" s="88" t="s">
        <v>154</v>
      </c>
      <c r="H5696" s="91" t="s">
        <v>24</v>
      </c>
      <c r="I5696" s="92" t="n">
        <v>29</v>
      </c>
      <c r="J5696" s="93" t="n">
        <v>160</v>
      </c>
      <c r="K5696" s="94" t="n">
        <f aca="false">I5696 * J5696</f>
        <v>4640</v>
      </c>
      <c r="L5696" s="94" t="n">
        <f aca="false">K5696 *M5696</f>
        <v>2227.2</v>
      </c>
      <c r="M5696" s="95" t="n">
        <v>0.48</v>
      </c>
      <c r="N5696" s="88" t="s">
        <v>23</v>
      </c>
      <c r="O5696" s="91" t="s">
        <v>218</v>
      </c>
      <c r="P5696" s="0" t="str">
        <f aca="false">RIGHT(H5696,LEN(H5696) - FIND(" ", H5696))</f>
        <v>Athletic Footwear</v>
      </c>
    </row>
    <row r="5697" customFormat="false" ht="14.25" hidden="false" customHeight="true" outlineLevel="0" collapsed="false">
      <c r="B5697" s="88" t="s">
        <v>43</v>
      </c>
      <c r="C5697" s="89" t="n">
        <v>1185732</v>
      </c>
      <c r="D5697" s="90" t="n">
        <v>44387</v>
      </c>
      <c r="E5697" s="88" t="s">
        <v>18</v>
      </c>
      <c r="F5697" s="88" t="s">
        <v>157</v>
      </c>
      <c r="G5697" s="88" t="s">
        <v>154</v>
      </c>
      <c r="H5697" s="91" t="s">
        <v>48</v>
      </c>
      <c r="I5697" s="92" t="n">
        <v>24</v>
      </c>
      <c r="J5697" s="93" t="n">
        <v>138</v>
      </c>
      <c r="K5697" s="94" t="n">
        <f aca="false">I5697 * J5697</f>
        <v>3312</v>
      </c>
      <c r="L5697" s="94" t="n">
        <f aca="false">K5697 *M5697</f>
        <v>1589.76</v>
      </c>
      <c r="M5697" s="95" t="n">
        <v>0.48</v>
      </c>
      <c r="N5697" s="88" t="s">
        <v>23</v>
      </c>
      <c r="O5697" s="91" t="s">
        <v>219</v>
      </c>
      <c r="P5697" s="0" t="str">
        <f aca="false">RIGHT(H5697,LEN(H5697) - FIND(" ", H5697))</f>
        <v>Street Footwear</v>
      </c>
    </row>
    <row r="5698" customFormat="false" ht="14.25" hidden="false" customHeight="true" outlineLevel="0" collapsed="false">
      <c r="B5698" s="88" t="s">
        <v>43</v>
      </c>
      <c r="C5698" s="89" t="n">
        <v>1185732</v>
      </c>
      <c r="D5698" s="90" t="n">
        <v>44387</v>
      </c>
      <c r="E5698" s="88" t="s">
        <v>18</v>
      </c>
      <c r="F5698" s="88" t="s">
        <v>157</v>
      </c>
      <c r="G5698" s="88" t="s">
        <v>154</v>
      </c>
      <c r="H5698" s="91" t="s">
        <v>44</v>
      </c>
      <c r="I5698" s="92" t="n">
        <v>23</v>
      </c>
      <c r="J5698" s="93" t="n">
        <v>115</v>
      </c>
      <c r="K5698" s="94" t="n">
        <f aca="false">I5698 * J5698</f>
        <v>2645</v>
      </c>
      <c r="L5698" s="94" t="n">
        <f aca="false">K5698 *M5698</f>
        <v>1322.5</v>
      </c>
      <c r="M5698" s="95" t="n">
        <v>0.5</v>
      </c>
      <c r="N5698" s="88" t="s">
        <v>23</v>
      </c>
      <c r="O5698" s="91" t="s">
        <v>219</v>
      </c>
      <c r="P5698" s="0" t="str">
        <f aca="false">RIGHT(H5698,LEN(H5698) - FIND(" ", H5698))</f>
        <v>Athletic Footwear</v>
      </c>
    </row>
    <row r="5699" customFormat="false" ht="14.25" hidden="false" customHeight="true" outlineLevel="0" collapsed="false">
      <c r="B5699" s="88" t="s">
        <v>43</v>
      </c>
      <c r="C5699" s="89" t="n">
        <v>1185732</v>
      </c>
      <c r="D5699" s="90" t="n">
        <v>44387</v>
      </c>
      <c r="E5699" s="88" t="s">
        <v>18</v>
      </c>
      <c r="F5699" s="88" t="s">
        <v>157</v>
      </c>
      <c r="G5699" s="88" t="s">
        <v>154</v>
      </c>
      <c r="H5699" s="91" t="s">
        <v>16</v>
      </c>
      <c r="I5699" s="92" t="n">
        <v>32</v>
      </c>
      <c r="J5699" s="93" t="n">
        <v>128</v>
      </c>
      <c r="K5699" s="94" t="n">
        <f aca="false">I5699 * J5699</f>
        <v>4096</v>
      </c>
      <c r="L5699" s="94" t="n">
        <f aca="false">K5699 *M5699</f>
        <v>1884.16</v>
      </c>
      <c r="M5699" s="95" t="n">
        <v>0.46</v>
      </c>
      <c r="N5699" s="88" t="s">
        <v>23</v>
      </c>
      <c r="O5699" s="91" t="s">
        <v>218</v>
      </c>
      <c r="P5699" s="0" t="str">
        <f aca="false">RIGHT(H5699,LEN(H5699) - FIND(" ", H5699))</f>
        <v>Apparel</v>
      </c>
    </row>
    <row r="5700" customFormat="false" ht="14.25" hidden="false" customHeight="true" outlineLevel="0" collapsed="false">
      <c r="B5700" s="88" t="s">
        <v>43</v>
      </c>
      <c r="C5700" s="89" t="n">
        <v>1185732</v>
      </c>
      <c r="D5700" s="90" t="n">
        <v>44387</v>
      </c>
      <c r="E5700" s="88" t="s">
        <v>18</v>
      </c>
      <c r="F5700" s="88" t="s">
        <v>157</v>
      </c>
      <c r="G5700" s="88" t="s">
        <v>154</v>
      </c>
      <c r="H5700" s="91" t="s">
        <v>38</v>
      </c>
      <c r="I5700" s="92" t="n">
        <v>38</v>
      </c>
      <c r="J5700" s="93" t="n">
        <v>150</v>
      </c>
      <c r="K5700" s="94" t="n">
        <f aca="false">I5700 * J5700</f>
        <v>5700</v>
      </c>
      <c r="L5700" s="94" t="n">
        <f aca="false">K5700 *M5700</f>
        <v>3705</v>
      </c>
      <c r="M5700" s="95" t="n">
        <v>0.65</v>
      </c>
      <c r="N5700" s="88" t="s">
        <v>23</v>
      </c>
      <c r="O5700" s="91" t="s">
        <v>219</v>
      </c>
      <c r="P5700" s="0" t="str">
        <f aca="false">RIGHT(H5700,LEN(H5700) - FIND(" ", H5700))</f>
        <v>Apparel</v>
      </c>
    </row>
    <row r="5701" customFormat="false" ht="14.25" hidden="false" customHeight="true" outlineLevel="0" collapsed="false">
      <c r="B5701" s="88" t="s">
        <v>15</v>
      </c>
      <c r="C5701" s="89" t="n">
        <v>1185732</v>
      </c>
      <c r="D5701" s="90" t="n">
        <v>44387</v>
      </c>
      <c r="E5701" s="88" t="s">
        <v>26</v>
      </c>
      <c r="F5701" s="88" t="s">
        <v>159</v>
      </c>
      <c r="G5701" s="88" t="s">
        <v>95</v>
      </c>
      <c r="H5701" s="91" t="s">
        <v>32</v>
      </c>
      <c r="I5701" s="92" t="n">
        <v>54</v>
      </c>
      <c r="J5701" s="93" t="n">
        <v>182</v>
      </c>
      <c r="K5701" s="94" t="n">
        <f aca="false">I5701 * J5701</f>
        <v>9828</v>
      </c>
      <c r="L5701" s="94" t="n">
        <f aca="false">K5701 *M5701</f>
        <v>5601.96</v>
      </c>
      <c r="M5701" s="95" t="n">
        <v>0.57</v>
      </c>
      <c r="N5701" s="88" t="s">
        <v>23</v>
      </c>
      <c r="O5701" s="91" t="s">
        <v>218</v>
      </c>
      <c r="P5701" s="0" t="str">
        <f aca="false">RIGHT(H5701,LEN(H5701) - FIND(" ", H5701))</f>
        <v>Street Footwear</v>
      </c>
    </row>
    <row r="5702" customFormat="false" ht="14.25" hidden="false" customHeight="true" outlineLevel="0" collapsed="false">
      <c r="B5702" s="88" t="s">
        <v>15</v>
      </c>
      <c r="C5702" s="89" t="n">
        <v>1185732</v>
      </c>
      <c r="D5702" s="90" t="n">
        <v>44387</v>
      </c>
      <c r="E5702" s="88" t="s">
        <v>26</v>
      </c>
      <c r="F5702" s="88" t="s">
        <v>159</v>
      </c>
      <c r="G5702" s="88" t="s">
        <v>95</v>
      </c>
      <c r="H5702" s="91" t="s">
        <v>24</v>
      </c>
      <c r="I5702" s="92" t="n">
        <v>51</v>
      </c>
      <c r="J5702" s="93" t="n">
        <v>115</v>
      </c>
      <c r="K5702" s="94" t="n">
        <f aca="false">I5702 * J5702</f>
        <v>5865</v>
      </c>
      <c r="L5702" s="94" t="n">
        <f aca="false">K5702 *M5702</f>
        <v>3284.4</v>
      </c>
      <c r="M5702" s="95" t="n">
        <v>0.56</v>
      </c>
      <c r="N5702" s="88" t="s">
        <v>23</v>
      </c>
      <c r="O5702" s="91" t="s">
        <v>218</v>
      </c>
      <c r="P5702" s="0" t="str">
        <f aca="false">RIGHT(H5702,LEN(H5702) - FIND(" ", H5702))</f>
        <v>Athletic Footwear</v>
      </c>
    </row>
    <row r="5703" customFormat="false" ht="14.25" hidden="false" customHeight="true" outlineLevel="0" collapsed="false">
      <c r="B5703" s="88" t="s">
        <v>15</v>
      </c>
      <c r="C5703" s="89" t="n">
        <v>1185732</v>
      </c>
      <c r="D5703" s="90" t="n">
        <v>44387</v>
      </c>
      <c r="E5703" s="88" t="s">
        <v>26</v>
      </c>
      <c r="F5703" s="88" t="s">
        <v>159</v>
      </c>
      <c r="G5703" s="88" t="s">
        <v>95</v>
      </c>
      <c r="H5703" s="91" t="s">
        <v>48</v>
      </c>
      <c r="I5703" s="92" t="n">
        <v>46</v>
      </c>
      <c r="J5703" s="93" t="n">
        <v>98</v>
      </c>
      <c r="K5703" s="94" t="n">
        <f aca="false">I5703 * J5703</f>
        <v>4508</v>
      </c>
      <c r="L5703" s="94" t="n">
        <f aca="false">K5703 *M5703</f>
        <v>2163.84</v>
      </c>
      <c r="M5703" s="95" t="n">
        <v>0.48</v>
      </c>
      <c r="N5703" s="88" t="s">
        <v>23</v>
      </c>
      <c r="O5703" s="91" t="s">
        <v>219</v>
      </c>
      <c r="P5703" s="0" t="str">
        <f aca="false">RIGHT(H5703,LEN(H5703) - FIND(" ", H5703))</f>
        <v>Street Footwear</v>
      </c>
    </row>
    <row r="5704" customFormat="false" ht="14.25" hidden="false" customHeight="true" outlineLevel="0" collapsed="false">
      <c r="B5704" s="88" t="s">
        <v>15</v>
      </c>
      <c r="C5704" s="89" t="n">
        <v>1185732</v>
      </c>
      <c r="D5704" s="90" t="n">
        <v>44387</v>
      </c>
      <c r="E5704" s="88" t="s">
        <v>26</v>
      </c>
      <c r="F5704" s="88" t="s">
        <v>159</v>
      </c>
      <c r="G5704" s="88" t="s">
        <v>95</v>
      </c>
      <c r="H5704" s="91" t="s">
        <v>44</v>
      </c>
      <c r="I5704" s="92" t="n">
        <v>46</v>
      </c>
      <c r="J5704" s="93" t="n">
        <v>90</v>
      </c>
      <c r="K5704" s="94" t="n">
        <f aca="false">I5704 * J5704</f>
        <v>4140</v>
      </c>
      <c r="L5704" s="94" t="n">
        <f aca="false">K5704 *M5704</f>
        <v>2028.6</v>
      </c>
      <c r="M5704" s="95" t="n">
        <v>0.49</v>
      </c>
      <c r="N5704" s="88" t="s">
        <v>23</v>
      </c>
      <c r="O5704" s="91" t="s">
        <v>219</v>
      </c>
      <c r="P5704" s="0" t="str">
        <f aca="false">RIGHT(H5704,LEN(H5704) - FIND(" ", H5704))</f>
        <v>Athletic Footwear</v>
      </c>
    </row>
    <row r="5705" customFormat="false" ht="14.25" hidden="false" customHeight="true" outlineLevel="0" collapsed="false">
      <c r="B5705" s="88" t="s">
        <v>15</v>
      </c>
      <c r="C5705" s="89" t="n">
        <v>1185732</v>
      </c>
      <c r="D5705" s="90" t="n">
        <v>44387</v>
      </c>
      <c r="E5705" s="88" t="s">
        <v>26</v>
      </c>
      <c r="F5705" s="88" t="s">
        <v>159</v>
      </c>
      <c r="G5705" s="88" t="s">
        <v>95</v>
      </c>
      <c r="H5705" s="91" t="s">
        <v>16</v>
      </c>
      <c r="I5705" s="92" t="n">
        <v>54</v>
      </c>
      <c r="J5705" s="93" t="n">
        <v>94</v>
      </c>
      <c r="K5705" s="94" t="n">
        <f aca="false">I5705 * J5705</f>
        <v>5076</v>
      </c>
      <c r="L5705" s="94" t="n">
        <f aca="false">K5705 *M5705</f>
        <v>2385.72</v>
      </c>
      <c r="M5705" s="95" t="n">
        <v>0.47</v>
      </c>
      <c r="N5705" s="88" t="s">
        <v>23</v>
      </c>
      <c r="O5705" s="91" t="s">
        <v>218</v>
      </c>
      <c r="P5705" s="0" t="str">
        <f aca="false">RIGHT(H5705,LEN(H5705) - FIND(" ", H5705))</f>
        <v>Apparel</v>
      </c>
    </row>
    <row r="5706" customFormat="false" ht="14.25" hidden="false" customHeight="true" outlineLevel="0" collapsed="false">
      <c r="B5706" s="88" t="s">
        <v>15</v>
      </c>
      <c r="C5706" s="89" t="n">
        <v>1185732</v>
      </c>
      <c r="D5706" s="90" t="n">
        <v>44387</v>
      </c>
      <c r="E5706" s="88" t="s">
        <v>26</v>
      </c>
      <c r="F5706" s="88" t="s">
        <v>159</v>
      </c>
      <c r="G5706" s="88" t="s">
        <v>95</v>
      </c>
      <c r="H5706" s="91" t="s">
        <v>38</v>
      </c>
      <c r="I5706" s="92" t="n">
        <v>61</v>
      </c>
      <c r="J5706" s="93" t="n">
        <v>125</v>
      </c>
      <c r="K5706" s="94" t="n">
        <f aca="false">I5706 * J5706</f>
        <v>7625</v>
      </c>
      <c r="L5706" s="94" t="n">
        <f aca="false">K5706 *M5706</f>
        <v>3965</v>
      </c>
      <c r="M5706" s="95" t="n">
        <v>0.52</v>
      </c>
      <c r="N5706" s="88" t="s">
        <v>23</v>
      </c>
      <c r="O5706" s="91" t="s">
        <v>219</v>
      </c>
      <c r="P5706" s="0" t="str">
        <f aca="false">RIGHT(H5706,LEN(H5706) - FIND(" ", H5706))</f>
        <v>Apparel</v>
      </c>
    </row>
    <row r="5707" customFormat="false" ht="14.25" hidden="false" customHeight="true" outlineLevel="0" collapsed="false">
      <c r="B5707" s="88" t="s">
        <v>43</v>
      </c>
      <c r="C5707" s="89" t="n">
        <v>1185732</v>
      </c>
      <c r="D5707" s="90" t="n">
        <v>44387</v>
      </c>
      <c r="E5707" s="88" t="s">
        <v>18</v>
      </c>
      <c r="F5707" s="88" t="s">
        <v>157</v>
      </c>
      <c r="G5707" s="88" t="s">
        <v>154</v>
      </c>
      <c r="H5707" s="91" t="s">
        <v>32</v>
      </c>
      <c r="I5707" s="92" t="n">
        <v>28</v>
      </c>
      <c r="J5707" s="93" t="n">
        <v>248</v>
      </c>
      <c r="K5707" s="94" t="n">
        <f aca="false">I5707 * J5707</f>
        <v>6944</v>
      </c>
      <c r="L5707" s="94" t="n">
        <f aca="false">K5707 *M5707</f>
        <v>2985.92</v>
      </c>
      <c r="M5707" s="95" t="n">
        <v>0.43</v>
      </c>
      <c r="N5707" s="88" t="s">
        <v>31</v>
      </c>
      <c r="O5707" s="91" t="s">
        <v>218</v>
      </c>
      <c r="P5707" s="0" t="str">
        <f aca="false">RIGHT(H5707,LEN(H5707) - FIND(" ", H5707))</f>
        <v>Street Footwear</v>
      </c>
    </row>
    <row r="5708" customFormat="false" ht="14.25" hidden="false" customHeight="true" outlineLevel="0" collapsed="false">
      <c r="B5708" s="88" t="s">
        <v>43</v>
      </c>
      <c r="C5708" s="89" t="n">
        <v>1185732</v>
      </c>
      <c r="D5708" s="90" t="n">
        <v>44387</v>
      </c>
      <c r="E5708" s="88" t="s">
        <v>18</v>
      </c>
      <c r="F5708" s="88" t="s">
        <v>157</v>
      </c>
      <c r="G5708" s="88" t="s">
        <v>154</v>
      </c>
      <c r="H5708" s="91" t="s">
        <v>24</v>
      </c>
      <c r="I5708" s="92" t="n">
        <v>20</v>
      </c>
      <c r="J5708" s="93" t="n">
        <v>182</v>
      </c>
      <c r="K5708" s="94" t="n">
        <f aca="false">I5708 * J5708</f>
        <v>3640</v>
      </c>
      <c r="L5708" s="94" t="n">
        <f aca="false">K5708 *M5708</f>
        <v>1419.6</v>
      </c>
      <c r="M5708" s="95" t="n">
        <v>0.39</v>
      </c>
      <c r="N5708" s="88" t="s">
        <v>31</v>
      </c>
      <c r="O5708" s="91" t="s">
        <v>218</v>
      </c>
      <c r="P5708" s="0" t="str">
        <f aca="false">RIGHT(H5708,LEN(H5708) - FIND(" ", H5708))</f>
        <v>Athletic Footwear</v>
      </c>
    </row>
    <row r="5709" customFormat="false" ht="14.25" hidden="false" customHeight="true" outlineLevel="0" collapsed="false">
      <c r="B5709" s="88" t="s">
        <v>43</v>
      </c>
      <c r="C5709" s="89" t="n">
        <v>1185732</v>
      </c>
      <c r="D5709" s="90" t="n">
        <v>44387</v>
      </c>
      <c r="E5709" s="88" t="s">
        <v>18</v>
      </c>
      <c r="F5709" s="88" t="s">
        <v>157</v>
      </c>
      <c r="G5709" s="88" t="s">
        <v>154</v>
      </c>
      <c r="H5709" s="91" t="s">
        <v>48</v>
      </c>
      <c r="I5709" s="92" t="n">
        <v>19</v>
      </c>
      <c r="J5709" s="93" t="n">
        <v>157</v>
      </c>
      <c r="K5709" s="94" t="n">
        <f aca="false">I5709 * J5709</f>
        <v>2983</v>
      </c>
      <c r="L5709" s="94" t="n">
        <f aca="false">K5709 *M5709</f>
        <v>1163.37</v>
      </c>
      <c r="M5709" s="95" t="n">
        <v>0.39</v>
      </c>
      <c r="N5709" s="88" t="s">
        <v>31</v>
      </c>
      <c r="O5709" s="91" t="s">
        <v>219</v>
      </c>
      <c r="P5709" s="0" t="str">
        <f aca="false">RIGHT(H5709,LEN(H5709) - FIND(" ", H5709))</f>
        <v>Street Footwear</v>
      </c>
    </row>
    <row r="5710" customFormat="false" ht="14.25" hidden="false" customHeight="true" outlineLevel="0" collapsed="false">
      <c r="B5710" s="88" t="s">
        <v>43</v>
      </c>
      <c r="C5710" s="89" t="n">
        <v>1185732</v>
      </c>
      <c r="D5710" s="90" t="n">
        <v>44387</v>
      </c>
      <c r="E5710" s="88" t="s">
        <v>18</v>
      </c>
      <c r="F5710" s="88" t="s">
        <v>157</v>
      </c>
      <c r="G5710" s="88" t="s">
        <v>154</v>
      </c>
      <c r="H5710" s="91" t="s">
        <v>44</v>
      </c>
      <c r="I5710" s="92" t="n">
        <v>16</v>
      </c>
      <c r="J5710" s="93" t="n">
        <v>128</v>
      </c>
      <c r="K5710" s="94" t="n">
        <f aca="false">I5710 * J5710</f>
        <v>2048</v>
      </c>
      <c r="L5710" s="94" t="n">
        <f aca="false">K5710 *M5710</f>
        <v>962.56</v>
      </c>
      <c r="M5710" s="95" t="n">
        <v>0.47</v>
      </c>
      <c r="N5710" s="88" t="s">
        <v>31</v>
      </c>
      <c r="O5710" s="91" t="s">
        <v>219</v>
      </c>
      <c r="P5710" s="0" t="str">
        <f aca="false">RIGHT(H5710,LEN(H5710) - FIND(" ", H5710))</f>
        <v>Athletic Footwear</v>
      </c>
    </row>
    <row r="5711" customFormat="false" ht="14.25" hidden="false" customHeight="true" outlineLevel="0" collapsed="false">
      <c r="B5711" s="88" t="s">
        <v>43</v>
      </c>
      <c r="C5711" s="89" t="n">
        <v>1185732</v>
      </c>
      <c r="D5711" s="90" t="n">
        <v>44387</v>
      </c>
      <c r="E5711" s="88" t="s">
        <v>18</v>
      </c>
      <c r="F5711" s="88" t="s">
        <v>157</v>
      </c>
      <c r="G5711" s="88" t="s">
        <v>154</v>
      </c>
      <c r="H5711" s="91" t="s">
        <v>16</v>
      </c>
      <c r="I5711" s="92" t="n">
        <v>28</v>
      </c>
      <c r="J5711" s="93" t="n">
        <v>140</v>
      </c>
      <c r="K5711" s="94" t="n">
        <f aca="false">I5711 * J5711</f>
        <v>3920</v>
      </c>
      <c r="L5711" s="94" t="n">
        <f aca="false">K5711 *M5711</f>
        <v>1489.6</v>
      </c>
      <c r="M5711" s="95" t="n">
        <v>0.38</v>
      </c>
      <c r="N5711" s="88" t="s">
        <v>31</v>
      </c>
      <c r="O5711" s="91" t="s">
        <v>218</v>
      </c>
      <c r="P5711" s="0" t="str">
        <f aca="false">RIGHT(H5711,LEN(H5711) - FIND(" ", H5711))</f>
        <v>Apparel</v>
      </c>
    </row>
    <row r="5712" customFormat="false" ht="14.25" hidden="false" customHeight="true" outlineLevel="0" collapsed="false">
      <c r="B5712" s="88" t="s">
        <v>43</v>
      </c>
      <c r="C5712" s="89" t="n">
        <v>1185732</v>
      </c>
      <c r="D5712" s="90" t="n">
        <v>44387</v>
      </c>
      <c r="E5712" s="88" t="s">
        <v>18</v>
      </c>
      <c r="F5712" s="88" t="s">
        <v>157</v>
      </c>
      <c r="G5712" s="88" t="s">
        <v>154</v>
      </c>
      <c r="H5712" s="91" t="s">
        <v>38</v>
      </c>
      <c r="I5712" s="92" t="n">
        <v>32</v>
      </c>
      <c r="J5712" s="93" t="n">
        <v>204</v>
      </c>
      <c r="K5712" s="94" t="n">
        <f aca="false">I5712 * J5712</f>
        <v>6528</v>
      </c>
      <c r="L5712" s="94" t="n">
        <f aca="false">K5712 *M5712</f>
        <v>3590.4</v>
      </c>
      <c r="M5712" s="95" t="n">
        <v>0.55</v>
      </c>
      <c r="N5712" s="88" t="s">
        <v>31</v>
      </c>
      <c r="O5712" s="91" t="s">
        <v>219</v>
      </c>
      <c r="P5712" s="0" t="str">
        <f aca="false">RIGHT(H5712,LEN(H5712) - FIND(" ", H5712))</f>
        <v>Apparel</v>
      </c>
    </row>
    <row r="5713" customFormat="false" ht="14.25" hidden="false" customHeight="true" outlineLevel="0" collapsed="false">
      <c r="B5713" s="88" t="s">
        <v>15</v>
      </c>
      <c r="C5713" s="89" t="n">
        <v>1185732</v>
      </c>
      <c r="D5713" s="90" t="n">
        <v>44387</v>
      </c>
      <c r="E5713" s="88" t="s">
        <v>26</v>
      </c>
      <c r="F5713" s="88" t="s">
        <v>159</v>
      </c>
      <c r="G5713" s="88" t="s">
        <v>95</v>
      </c>
      <c r="H5713" s="91" t="s">
        <v>32</v>
      </c>
      <c r="I5713" s="92" t="n">
        <v>45</v>
      </c>
      <c r="J5713" s="93" t="n">
        <v>209</v>
      </c>
      <c r="K5713" s="94" t="n">
        <f aca="false">I5713 * J5713</f>
        <v>9405</v>
      </c>
      <c r="L5713" s="94" t="n">
        <f aca="false">K5713 *M5713</f>
        <v>4890.6</v>
      </c>
      <c r="M5713" s="95" t="n">
        <v>0.52</v>
      </c>
      <c r="N5713" s="88" t="s">
        <v>31</v>
      </c>
      <c r="O5713" s="91" t="s">
        <v>218</v>
      </c>
      <c r="P5713" s="0" t="str">
        <f aca="false">RIGHT(H5713,LEN(H5713) - FIND(" ", H5713))</f>
        <v>Street Footwear</v>
      </c>
    </row>
    <row r="5714" customFormat="false" ht="14.25" hidden="false" customHeight="true" outlineLevel="0" collapsed="false">
      <c r="B5714" s="88" t="s">
        <v>15</v>
      </c>
      <c r="C5714" s="89" t="n">
        <v>1185732</v>
      </c>
      <c r="D5714" s="90" t="n">
        <v>44387</v>
      </c>
      <c r="E5714" s="88" t="s">
        <v>26</v>
      </c>
      <c r="F5714" s="88" t="s">
        <v>159</v>
      </c>
      <c r="G5714" s="88" t="s">
        <v>95</v>
      </c>
      <c r="H5714" s="91" t="s">
        <v>24</v>
      </c>
      <c r="I5714" s="92" t="n">
        <v>42</v>
      </c>
      <c r="J5714" s="93" t="n">
        <v>145</v>
      </c>
      <c r="K5714" s="94" t="n">
        <f aca="false">I5714 * J5714</f>
        <v>6090</v>
      </c>
      <c r="L5714" s="94" t="n">
        <f aca="false">K5714 *M5714</f>
        <v>3045</v>
      </c>
      <c r="M5714" s="95" t="n">
        <v>0.5</v>
      </c>
      <c r="N5714" s="88" t="s">
        <v>31</v>
      </c>
      <c r="O5714" s="91" t="s">
        <v>218</v>
      </c>
      <c r="P5714" s="0" t="str">
        <f aca="false">RIGHT(H5714,LEN(H5714) - FIND(" ", H5714))</f>
        <v>Athletic Footwear</v>
      </c>
    </row>
    <row r="5715" customFormat="false" ht="14.25" hidden="false" customHeight="true" outlineLevel="0" collapsed="false">
      <c r="B5715" s="88" t="s">
        <v>15</v>
      </c>
      <c r="C5715" s="89" t="n">
        <v>1185732</v>
      </c>
      <c r="D5715" s="90" t="n">
        <v>44387</v>
      </c>
      <c r="E5715" s="88" t="s">
        <v>26</v>
      </c>
      <c r="F5715" s="88" t="s">
        <v>159</v>
      </c>
      <c r="G5715" s="88" t="s">
        <v>95</v>
      </c>
      <c r="H5715" s="91" t="s">
        <v>48</v>
      </c>
      <c r="I5715" s="92" t="n">
        <v>33</v>
      </c>
      <c r="J5715" s="93" t="n">
        <v>109</v>
      </c>
      <c r="K5715" s="94" t="n">
        <f aca="false">I5715 * J5715</f>
        <v>3597</v>
      </c>
      <c r="L5715" s="94" t="n">
        <f aca="false">K5715 *M5715</f>
        <v>1330.89</v>
      </c>
      <c r="M5715" s="95" t="n">
        <v>0.37</v>
      </c>
      <c r="N5715" s="88" t="s">
        <v>31</v>
      </c>
      <c r="O5715" s="91" t="s">
        <v>219</v>
      </c>
      <c r="P5715" s="0" t="str">
        <f aca="false">RIGHT(H5715,LEN(H5715) - FIND(" ", H5715))</f>
        <v>Street Footwear</v>
      </c>
    </row>
    <row r="5716" customFormat="false" ht="14.25" hidden="false" customHeight="true" outlineLevel="0" collapsed="false">
      <c r="B5716" s="88" t="s">
        <v>15</v>
      </c>
      <c r="C5716" s="89" t="n">
        <v>1185732</v>
      </c>
      <c r="D5716" s="90" t="n">
        <v>44387</v>
      </c>
      <c r="E5716" s="88" t="s">
        <v>26</v>
      </c>
      <c r="F5716" s="88" t="s">
        <v>159</v>
      </c>
      <c r="G5716" s="88" t="s">
        <v>95</v>
      </c>
      <c r="H5716" s="91" t="s">
        <v>44</v>
      </c>
      <c r="I5716" s="92" t="n">
        <v>36</v>
      </c>
      <c r="J5716" s="93" t="n">
        <v>96</v>
      </c>
      <c r="K5716" s="94" t="n">
        <f aca="false">I5716 * J5716</f>
        <v>3456</v>
      </c>
      <c r="L5716" s="94" t="n">
        <f aca="false">K5716 *M5716</f>
        <v>1451.52</v>
      </c>
      <c r="M5716" s="95" t="n">
        <v>0.42</v>
      </c>
      <c r="N5716" s="88" t="s">
        <v>31</v>
      </c>
      <c r="O5716" s="91" t="s">
        <v>219</v>
      </c>
      <c r="P5716" s="0" t="str">
        <f aca="false">RIGHT(H5716,LEN(H5716) - FIND(" ", H5716))</f>
        <v>Athletic Footwear</v>
      </c>
    </row>
    <row r="5717" customFormat="false" ht="14.25" hidden="false" customHeight="true" outlineLevel="0" collapsed="false">
      <c r="B5717" s="88" t="s">
        <v>15</v>
      </c>
      <c r="C5717" s="89" t="n">
        <v>1185732</v>
      </c>
      <c r="D5717" s="90" t="n">
        <v>44387</v>
      </c>
      <c r="E5717" s="88" t="s">
        <v>26</v>
      </c>
      <c r="F5717" s="88" t="s">
        <v>159</v>
      </c>
      <c r="G5717" s="88" t="s">
        <v>95</v>
      </c>
      <c r="H5717" s="91" t="s">
        <v>16</v>
      </c>
      <c r="I5717" s="92" t="n">
        <v>39</v>
      </c>
      <c r="J5717" s="93" t="n">
        <v>114</v>
      </c>
      <c r="K5717" s="94" t="n">
        <f aca="false">I5717 * J5717</f>
        <v>4446</v>
      </c>
      <c r="L5717" s="94" t="n">
        <f aca="false">K5717 *M5717</f>
        <v>1689.48</v>
      </c>
      <c r="M5717" s="95" t="n">
        <v>0.38</v>
      </c>
      <c r="N5717" s="88" t="s">
        <v>31</v>
      </c>
      <c r="O5717" s="91" t="s">
        <v>218</v>
      </c>
      <c r="P5717" s="0" t="str">
        <f aca="false">RIGHT(H5717,LEN(H5717) - FIND(" ", H5717))</f>
        <v>Apparel</v>
      </c>
    </row>
    <row r="5718" customFormat="false" ht="14.25" hidden="false" customHeight="true" outlineLevel="0" collapsed="false">
      <c r="B5718" s="88" t="s">
        <v>15</v>
      </c>
      <c r="C5718" s="89" t="n">
        <v>1185732</v>
      </c>
      <c r="D5718" s="90" t="n">
        <v>44387</v>
      </c>
      <c r="E5718" s="88" t="s">
        <v>26</v>
      </c>
      <c r="F5718" s="88" t="s">
        <v>159</v>
      </c>
      <c r="G5718" s="88" t="s">
        <v>95</v>
      </c>
      <c r="H5718" s="91" t="s">
        <v>38</v>
      </c>
      <c r="I5718" s="92" t="n">
        <v>49</v>
      </c>
      <c r="J5718" s="93" t="n">
        <v>175</v>
      </c>
      <c r="K5718" s="94" t="n">
        <f aca="false">I5718 * J5718</f>
        <v>8575</v>
      </c>
      <c r="L5718" s="94" t="n">
        <f aca="false">K5718 *M5718</f>
        <v>4030.25</v>
      </c>
      <c r="M5718" s="95" t="n">
        <v>0.47</v>
      </c>
      <c r="N5718" s="88" t="s">
        <v>31</v>
      </c>
      <c r="O5718" s="91" t="s">
        <v>219</v>
      </c>
      <c r="P5718" s="0" t="str">
        <f aca="false">RIGHT(H5718,LEN(H5718) - FIND(" ", H5718))</f>
        <v>Apparel</v>
      </c>
    </row>
    <row r="5719" customFormat="false" ht="14.25" hidden="false" customHeight="true" outlineLevel="0" collapsed="false">
      <c r="B5719" s="88" t="s">
        <v>13</v>
      </c>
      <c r="C5719" s="89" t="n">
        <v>1185732</v>
      </c>
      <c r="D5719" s="90" t="n">
        <v>44388</v>
      </c>
      <c r="E5719" s="88" t="s">
        <v>29</v>
      </c>
      <c r="F5719" s="88" t="s">
        <v>98</v>
      </c>
      <c r="G5719" s="88" t="s">
        <v>101</v>
      </c>
      <c r="H5719" s="91" t="s">
        <v>38</v>
      </c>
      <c r="I5719" s="92" t="n">
        <v>55</v>
      </c>
      <c r="J5719" s="93" t="n">
        <v>400</v>
      </c>
      <c r="K5719" s="94" t="n">
        <f aca="false">I5719 * J5719</f>
        <v>22000</v>
      </c>
      <c r="L5719" s="94" t="n">
        <f aca="false">K5719 *M5719</f>
        <v>11000</v>
      </c>
      <c r="M5719" s="95" t="n">
        <v>0.5</v>
      </c>
      <c r="N5719" s="88" t="s">
        <v>31</v>
      </c>
      <c r="O5719" s="91" t="s">
        <v>219</v>
      </c>
      <c r="P5719" s="0" t="str">
        <f aca="false">RIGHT(H5719,LEN(H5719) - FIND(" ", H5719))</f>
        <v>Apparel</v>
      </c>
    </row>
    <row r="5720" customFormat="false" ht="14.25" hidden="false" customHeight="true" outlineLevel="0" collapsed="false">
      <c r="B5720" s="88" t="s">
        <v>13</v>
      </c>
      <c r="C5720" s="89" t="n">
        <v>1185732</v>
      </c>
      <c r="D5720" s="90" t="n">
        <v>44388</v>
      </c>
      <c r="E5720" s="88" t="s">
        <v>29</v>
      </c>
      <c r="F5720" s="88" t="s">
        <v>128</v>
      </c>
      <c r="G5720" s="88" t="s">
        <v>144</v>
      </c>
      <c r="H5720" s="91" t="s">
        <v>44</v>
      </c>
      <c r="I5720" s="92" t="n">
        <v>20</v>
      </c>
      <c r="J5720" s="93" t="n">
        <v>75</v>
      </c>
      <c r="K5720" s="94" t="n">
        <f aca="false">I5720 * J5720</f>
        <v>1500</v>
      </c>
      <c r="L5720" s="94" t="n">
        <f aca="false">K5720 *M5720</f>
        <v>600</v>
      </c>
      <c r="M5720" s="95" t="n">
        <v>0.4</v>
      </c>
      <c r="N5720" s="88" t="s">
        <v>31</v>
      </c>
      <c r="O5720" s="91" t="s">
        <v>219</v>
      </c>
      <c r="P5720" s="0" t="str">
        <f aca="false">RIGHT(H5720,LEN(H5720) - FIND(" ", H5720))</f>
        <v>Athletic Footwear</v>
      </c>
    </row>
    <row r="5721" customFormat="false" ht="14.25" hidden="false" customHeight="true" outlineLevel="0" collapsed="false">
      <c r="B5721" s="88" t="s">
        <v>13</v>
      </c>
      <c r="C5721" s="89" t="n">
        <v>1185732</v>
      </c>
      <c r="D5721" s="90" t="n">
        <v>44388</v>
      </c>
      <c r="E5721" s="88" t="s">
        <v>29</v>
      </c>
      <c r="F5721" s="88" t="s">
        <v>153</v>
      </c>
      <c r="G5721" s="88" t="s">
        <v>156</v>
      </c>
      <c r="H5721" s="91" t="s">
        <v>32</v>
      </c>
      <c r="I5721" s="92" t="n">
        <v>50</v>
      </c>
      <c r="J5721" s="93" t="n">
        <v>550</v>
      </c>
      <c r="K5721" s="94" t="n">
        <f aca="false">I5721 * J5721</f>
        <v>27500</v>
      </c>
      <c r="L5721" s="94" t="n">
        <f aca="false">K5721 *M5721</f>
        <v>9625</v>
      </c>
      <c r="M5721" s="95" t="n">
        <v>0.35</v>
      </c>
      <c r="N5721" s="88" t="s">
        <v>23</v>
      </c>
      <c r="O5721" s="91" t="s">
        <v>218</v>
      </c>
      <c r="P5721" s="0" t="str">
        <f aca="false">RIGHT(H5721,LEN(H5721) - FIND(" ", H5721))</f>
        <v>Street Footwear</v>
      </c>
    </row>
    <row r="5722" customFormat="false" ht="14.25" hidden="false" customHeight="true" outlineLevel="0" collapsed="false">
      <c r="B5722" s="88" t="s">
        <v>13</v>
      </c>
      <c r="C5722" s="89" t="n">
        <v>1185732</v>
      </c>
      <c r="D5722" s="90" t="n">
        <v>44388</v>
      </c>
      <c r="E5722" s="88" t="s">
        <v>29</v>
      </c>
      <c r="F5722" s="88" t="s">
        <v>153</v>
      </c>
      <c r="G5722" s="88" t="s">
        <v>156</v>
      </c>
      <c r="H5722" s="91" t="s">
        <v>24</v>
      </c>
      <c r="I5722" s="92" t="n">
        <v>45</v>
      </c>
      <c r="J5722" s="93" t="n">
        <v>300</v>
      </c>
      <c r="K5722" s="94" t="n">
        <f aca="false">I5722 * J5722</f>
        <v>13500</v>
      </c>
      <c r="L5722" s="94" t="n">
        <f aca="false">K5722 *M5722</f>
        <v>4050</v>
      </c>
      <c r="M5722" s="95" t="n">
        <v>0.3</v>
      </c>
      <c r="N5722" s="88" t="s">
        <v>23</v>
      </c>
      <c r="O5722" s="91" t="s">
        <v>218</v>
      </c>
      <c r="P5722" s="0" t="str">
        <f aca="false">RIGHT(H5722,LEN(H5722) - FIND(" ", H5722))</f>
        <v>Athletic Footwear</v>
      </c>
    </row>
    <row r="5723" customFormat="false" ht="14.25" hidden="false" customHeight="true" outlineLevel="0" collapsed="false">
      <c r="B5723" s="88" t="s">
        <v>13</v>
      </c>
      <c r="C5723" s="89" t="n">
        <v>1185732</v>
      </c>
      <c r="D5723" s="90" t="n">
        <v>44388</v>
      </c>
      <c r="E5723" s="88" t="s">
        <v>29</v>
      </c>
      <c r="F5723" s="88" t="s">
        <v>153</v>
      </c>
      <c r="G5723" s="88" t="s">
        <v>156</v>
      </c>
      <c r="H5723" s="91" t="s">
        <v>48</v>
      </c>
      <c r="I5723" s="92" t="n">
        <v>40</v>
      </c>
      <c r="J5723" s="93" t="n">
        <v>225</v>
      </c>
      <c r="K5723" s="94" t="n">
        <f aca="false">I5723 * J5723</f>
        <v>9000</v>
      </c>
      <c r="L5723" s="94" t="n">
        <f aca="false">K5723 *M5723</f>
        <v>2700</v>
      </c>
      <c r="M5723" s="95" t="n">
        <v>0.3</v>
      </c>
      <c r="N5723" s="88" t="s">
        <v>23</v>
      </c>
      <c r="O5723" s="91" t="s">
        <v>219</v>
      </c>
      <c r="P5723" s="0" t="str">
        <f aca="false">RIGHT(H5723,LEN(H5723) - FIND(" ", H5723))</f>
        <v>Street Footwear</v>
      </c>
    </row>
    <row r="5724" customFormat="false" ht="14.25" hidden="false" customHeight="true" outlineLevel="0" collapsed="false">
      <c r="B5724" s="88" t="s">
        <v>13</v>
      </c>
      <c r="C5724" s="89" t="n">
        <v>1185732</v>
      </c>
      <c r="D5724" s="90" t="n">
        <v>44388</v>
      </c>
      <c r="E5724" s="88" t="s">
        <v>29</v>
      </c>
      <c r="F5724" s="88" t="s">
        <v>153</v>
      </c>
      <c r="G5724" s="88" t="s">
        <v>156</v>
      </c>
      <c r="H5724" s="91" t="s">
        <v>44</v>
      </c>
      <c r="I5724" s="92" t="n">
        <v>40</v>
      </c>
      <c r="J5724" s="93" t="n">
        <v>175</v>
      </c>
      <c r="K5724" s="94" t="n">
        <f aca="false">I5724 * J5724</f>
        <v>7000</v>
      </c>
      <c r="L5724" s="94" t="n">
        <f aca="false">K5724 *M5724</f>
        <v>2100</v>
      </c>
      <c r="M5724" s="95" t="n">
        <v>0.3</v>
      </c>
      <c r="N5724" s="88" t="s">
        <v>23</v>
      </c>
      <c r="O5724" s="91" t="s">
        <v>219</v>
      </c>
      <c r="P5724" s="0" t="str">
        <f aca="false">RIGHT(H5724,LEN(H5724) - FIND(" ", H5724))</f>
        <v>Athletic Footwear</v>
      </c>
    </row>
    <row r="5725" customFormat="false" ht="14.25" hidden="false" customHeight="true" outlineLevel="0" collapsed="false">
      <c r="B5725" s="88" t="s">
        <v>13</v>
      </c>
      <c r="C5725" s="89" t="n">
        <v>1185732</v>
      </c>
      <c r="D5725" s="90" t="n">
        <v>44388</v>
      </c>
      <c r="E5725" s="88" t="s">
        <v>29</v>
      </c>
      <c r="F5725" s="88" t="s">
        <v>153</v>
      </c>
      <c r="G5725" s="88" t="s">
        <v>156</v>
      </c>
      <c r="H5725" s="91" t="s">
        <v>16</v>
      </c>
      <c r="I5725" s="92" t="n">
        <v>50</v>
      </c>
      <c r="J5725" s="93" t="n">
        <v>200</v>
      </c>
      <c r="K5725" s="94" t="n">
        <f aca="false">I5725 * J5725</f>
        <v>10000</v>
      </c>
      <c r="L5725" s="94" t="n">
        <f aca="false">K5725 *M5725</f>
        <v>3500</v>
      </c>
      <c r="M5725" s="95" t="n">
        <v>0.35</v>
      </c>
      <c r="N5725" s="88" t="s">
        <v>23</v>
      </c>
      <c r="O5725" s="91" t="s">
        <v>218</v>
      </c>
      <c r="P5725" s="0" t="str">
        <f aca="false">RIGHT(H5725,LEN(H5725) - FIND(" ", H5725))</f>
        <v>Apparel</v>
      </c>
    </row>
    <row r="5726" customFormat="false" ht="14.25" hidden="false" customHeight="true" outlineLevel="0" collapsed="false">
      <c r="B5726" s="88" t="s">
        <v>13</v>
      </c>
      <c r="C5726" s="89" t="n">
        <v>1185732</v>
      </c>
      <c r="D5726" s="90" t="n">
        <v>44388</v>
      </c>
      <c r="E5726" s="88" t="s">
        <v>29</v>
      </c>
      <c r="F5726" s="88" t="s">
        <v>153</v>
      </c>
      <c r="G5726" s="88" t="s">
        <v>156</v>
      </c>
      <c r="H5726" s="91" t="s">
        <v>38</v>
      </c>
      <c r="I5726" s="92" t="n">
        <v>55</v>
      </c>
      <c r="J5726" s="93" t="n">
        <v>375</v>
      </c>
      <c r="K5726" s="94" t="n">
        <f aca="false">I5726 * J5726</f>
        <v>20625</v>
      </c>
      <c r="L5726" s="94" t="n">
        <f aca="false">K5726 *M5726</f>
        <v>8250</v>
      </c>
      <c r="M5726" s="95" t="n">
        <v>0.4</v>
      </c>
      <c r="N5726" s="88" t="s">
        <v>23</v>
      </c>
      <c r="O5726" s="91" t="s">
        <v>219</v>
      </c>
      <c r="P5726" s="0" t="str">
        <f aca="false">RIGHT(H5726,LEN(H5726) - FIND(" ", H5726))</f>
        <v>Apparel</v>
      </c>
    </row>
    <row r="5727" customFormat="false" ht="14.25" hidden="false" customHeight="true" outlineLevel="0" collapsed="false">
      <c r="B5727" s="88" t="s">
        <v>13</v>
      </c>
      <c r="C5727" s="89" t="n">
        <v>1185732</v>
      </c>
      <c r="D5727" s="90" t="n">
        <v>44388</v>
      </c>
      <c r="E5727" s="88" t="s">
        <v>29</v>
      </c>
      <c r="F5727" s="88" t="s">
        <v>98</v>
      </c>
      <c r="G5727" s="88" t="s">
        <v>101</v>
      </c>
      <c r="H5727" s="91" t="s">
        <v>38</v>
      </c>
      <c r="I5727" s="92" t="n">
        <v>54</v>
      </c>
      <c r="J5727" s="93" t="n">
        <v>120</v>
      </c>
      <c r="K5727" s="94" t="n">
        <f aca="false">I5727 * J5727</f>
        <v>6480</v>
      </c>
      <c r="L5727" s="94" t="n">
        <f aca="false">K5727 *M5727</f>
        <v>3952.8</v>
      </c>
      <c r="M5727" s="95" t="n">
        <v>0.61</v>
      </c>
      <c r="N5727" s="88" t="s">
        <v>23</v>
      </c>
      <c r="O5727" s="91" t="s">
        <v>219</v>
      </c>
      <c r="P5727" s="0" t="str">
        <f aca="false">RIGHT(H5727,LEN(H5727) - FIND(" ", H5727))</f>
        <v>Apparel</v>
      </c>
    </row>
    <row r="5728" customFormat="false" ht="14.25" hidden="false" customHeight="true" outlineLevel="0" collapsed="false">
      <c r="B5728" s="88" t="s">
        <v>13</v>
      </c>
      <c r="C5728" s="89" t="n">
        <v>1185732</v>
      </c>
      <c r="D5728" s="90" t="n">
        <v>44388</v>
      </c>
      <c r="E5728" s="88" t="s">
        <v>29</v>
      </c>
      <c r="F5728" s="88" t="s">
        <v>128</v>
      </c>
      <c r="G5728" s="88" t="s">
        <v>144</v>
      </c>
      <c r="H5728" s="91" t="s">
        <v>44</v>
      </c>
      <c r="I5728" s="92" t="n">
        <v>19</v>
      </c>
      <c r="J5728" s="93" t="n">
        <v>23</v>
      </c>
      <c r="K5728" s="94" t="n">
        <f aca="false">I5728 * J5728</f>
        <v>437</v>
      </c>
      <c r="L5728" s="94" t="n">
        <f aca="false">K5728 *M5728</f>
        <v>227.24</v>
      </c>
      <c r="M5728" s="95" t="n">
        <v>0.52</v>
      </c>
      <c r="N5728" s="88" t="s">
        <v>23</v>
      </c>
      <c r="O5728" s="91" t="s">
        <v>219</v>
      </c>
      <c r="P5728" s="0" t="str">
        <f aca="false">RIGHT(H5728,LEN(H5728) - FIND(" ", H5728))</f>
        <v>Athletic Footwear</v>
      </c>
    </row>
    <row r="5729" customFormat="false" ht="14.25" hidden="false" customHeight="true" outlineLevel="0" collapsed="false">
      <c r="B5729" s="88" t="s">
        <v>13</v>
      </c>
      <c r="C5729" s="89" t="n">
        <v>1185732</v>
      </c>
      <c r="D5729" s="90" t="n">
        <v>44388</v>
      </c>
      <c r="E5729" s="88" t="s">
        <v>29</v>
      </c>
      <c r="F5729" s="88" t="s">
        <v>153</v>
      </c>
      <c r="G5729" s="88" t="s">
        <v>156</v>
      </c>
      <c r="H5729" s="91" t="s">
        <v>32</v>
      </c>
      <c r="I5729" s="92" t="n">
        <v>47</v>
      </c>
      <c r="J5729" s="93" t="n">
        <v>154</v>
      </c>
      <c r="K5729" s="94" t="n">
        <f aca="false">I5729 * J5729</f>
        <v>7238</v>
      </c>
      <c r="L5729" s="94" t="n">
        <f aca="false">K5729 *M5729</f>
        <v>3329.48</v>
      </c>
      <c r="M5729" s="95" t="n">
        <v>0.46</v>
      </c>
      <c r="N5729" s="88" t="s">
        <v>23</v>
      </c>
      <c r="O5729" s="91" t="s">
        <v>218</v>
      </c>
      <c r="P5729" s="0" t="str">
        <f aca="false">RIGHT(H5729,LEN(H5729) - FIND(" ", H5729))</f>
        <v>Street Footwear</v>
      </c>
    </row>
    <row r="5730" customFormat="false" ht="14.25" hidden="false" customHeight="true" outlineLevel="0" collapsed="false">
      <c r="B5730" s="88" t="s">
        <v>13</v>
      </c>
      <c r="C5730" s="89" t="n">
        <v>1185732</v>
      </c>
      <c r="D5730" s="90" t="n">
        <v>44388</v>
      </c>
      <c r="E5730" s="88" t="s">
        <v>29</v>
      </c>
      <c r="F5730" s="88" t="s">
        <v>153</v>
      </c>
      <c r="G5730" s="88" t="s">
        <v>156</v>
      </c>
      <c r="H5730" s="91" t="s">
        <v>24</v>
      </c>
      <c r="I5730" s="92" t="n">
        <v>44</v>
      </c>
      <c r="J5730" s="93" t="n">
        <v>81</v>
      </c>
      <c r="K5730" s="94" t="n">
        <f aca="false">I5730 * J5730</f>
        <v>3564</v>
      </c>
      <c r="L5730" s="94" t="n">
        <f aca="false">K5730 *M5730</f>
        <v>1603.8</v>
      </c>
      <c r="M5730" s="95" t="n">
        <v>0.45</v>
      </c>
      <c r="N5730" s="88" t="s">
        <v>23</v>
      </c>
      <c r="O5730" s="91" t="s">
        <v>218</v>
      </c>
      <c r="P5730" s="0" t="str">
        <f aca="false">RIGHT(H5730,LEN(H5730) - FIND(" ", H5730))</f>
        <v>Athletic Footwear</v>
      </c>
    </row>
    <row r="5731" customFormat="false" ht="14.25" hidden="false" customHeight="true" outlineLevel="0" collapsed="false">
      <c r="B5731" s="88" t="s">
        <v>13</v>
      </c>
      <c r="C5731" s="89" t="n">
        <v>1185732</v>
      </c>
      <c r="D5731" s="90" t="n">
        <v>44388</v>
      </c>
      <c r="E5731" s="88" t="s">
        <v>29</v>
      </c>
      <c r="F5731" s="88" t="s">
        <v>153</v>
      </c>
      <c r="G5731" s="88" t="s">
        <v>156</v>
      </c>
      <c r="H5731" s="91" t="s">
        <v>48</v>
      </c>
      <c r="I5731" s="92" t="n">
        <v>37</v>
      </c>
      <c r="J5731" s="93" t="n">
        <v>61</v>
      </c>
      <c r="K5731" s="94" t="n">
        <f aca="false">I5731 * J5731</f>
        <v>2257</v>
      </c>
      <c r="L5731" s="94" t="n">
        <f aca="false">K5731 *M5731</f>
        <v>947.94</v>
      </c>
      <c r="M5731" s="95" t="n">
        <v>0.42</v>
      </c>
      <c r="N5731" s="88" t="s">
        <v>23</v>
      </c>
      <c r="O5731" s="91" t="s">
        <v>219</v>
      </c>
      <c r="P5731" s="0" t="str">
        <f aca="false">RIGHT(H5731,LEN(H5731) - FIND(" ", H5731))</f>
        <v>Street Footwear</v>
      </c>
    </row>
    <row r="5732" customFormat="false" ht="14.25" hidden="false" customHeight="true" outlineLevel="0" collapsed="false">
      <c r="B5732" s="88" t="s">
        <v>13</v>
      </c>
      <c r="C5732" s="89" t="n">
        <v>1185732</v>
      </c>
      <c r="D5732" s="90" t="n">
        <v>44388</v>
      </c>
      <c r="E5732" s="88" t="s">
        <v>29</v>
      </c>
      <c r="F5732" s="88" t="s">
        <v>153</v>
      </c>
      <c r="G5732" s="88" t="s">
        <v>156</v>
      </c>
      <c r="H5732" s="91" t="s">
        <v>44</v>
      </c>
      <c r="I5732" s="92" t="n">
        <v>38</v>
      </c>
      <c r="J5732" s="93" t="n">
        <v>44</v>
      </c>
      <c r="K5732" s="94" t="n">
        <f aca="false">I5732 * J5732</f>
        <v>1672</v>
      </c>
      <c r="L5732" s="94" t="n">
        <f aca="false">K5732 *M5732</f>
        <v>718.96</v>
      </c>
      <c r="M5732" s="95" t="n">
        <v>0.43</v>
      </c>
      <c r="N5732" s="88" t="s">
        <v>23</v>
      </c>
      <c r="O5732" s="91" t="s">
        <v>219</v>
      </c>
      <c r="P5732" s="0" t="str">
        <f aca="false">RIGHT(H5732,LEN(H5732) - FIND(" ", H5732))</f>
        <v>Athletic Footwear</v>
      </c>
    </row>
    <row r="5733" customFormat="false" ht="14.25" hidden="false" customHeight="true" outlineLevel="0" collapsed="false">
      <c r="B5733" s="88" t="s">
        <v>13</v>
      </c>
      <c r="C5733" s="89" t="n">
        <v>1185732</v>
      </c>
      <c r="D5733" s="90" t="n">
        <v>44388</v>
      </c>
      <c r="E5733" s="88" t="s">
        <v>29</v>
      </c>
      <c r="F5733" s="88" t="s">
        <v>153</v>
      </c>
      <c r="G5733" s="88" t="s">
        <v>156</v>
      </c>
      <c r="H5733" s="91" t="s">
        <v>16</v>
      </c>
      <c r="I5733" s="92" t="n">
        <v>49</v>
      </c>
      <c r="J5733" s="93" t="n">
        <v>52</v>
      </c>
      <c r="K5733" s="94" t="n">
        <f aca="false">I5733 * J5733</f>
        <v>2548</v>
      </c>
      <c r="L5733" s="94" t="n">
        <f aca="false">K5733 *M5733</f>
        <v>1172.08</v>
      </c>
      <c r="M5733" s="95" t="n">
        <v>0.46</v>
      </c>
      <c r="N5733" s="88" t="s">
        <v>23</v>
      </c>
      <c r="O5733" s="91" t="s">
        <v>218</v>
      </c>
      <c r="P5733" s="0" t="str">
        <f aca="false">RIGHT(H5733,LEN(H5733) - FIND(" ", H5733))</f>
        <v>Apparel</v>
      </c>
    </row>
    <row r="5734" customFormat="false" ht="14.25" hidden="false" customHeight="true" outlineLevel="0" collapsed="false">
      <c r="B5734" s="88" t="s">
        <v>13</v>
      </c>
      <c r="C5734" s="89" t="n">
        <v>1185732</v>
      </c>
      <c r="D5734" s="90" t="n">
        <v>44388</v>
      </c>
      <c r="E5734" s="88" t="s">
        <v>29</v>
      </c>
      <c r="F5734" s="88" t="s">
        <v>153</v>
      </c>
      <c r="G5734" s="88" t="s">
        <v>156</v>
      </c>
      <c r="H5734" s="91" t="s">
        <v>38</v>
      </c>
      <c r="I5734" s="92" t="n">
        <v>53</v>
      </c>
      <c r="J5734" s="93" t="n">
        <v>94</v>
      </c>
      <c r="K5734" s="94" t="n">
        <f aca="false">I5734 * J5734</f>
        <v>4982</v>
      </c>
      <c r="L5734" s="94" t="n">
        <f aca="false">K5734 *M5734</f>
        <v>2640.46</v>
      </c>
      <c r="M5734" s="95" t="n">
        <v>0.53</v>
      </c>
      <c r="N5734" s="88" t="s">
        <v>23</v>
      </c>
      <c r="O5734" s="91" t="s">
        <v>219</v>
      </c>
      <c r="P5734" s="0" t="str">
        <f aca="false">RIGHT(H5734,LEN(H5734) - FIND(" ", H5734))</f>
        <v>Apparel</v>
      </c>
    </row>
    <row r="5735" customFormat="false" ht="14.25" hidden="false" customHeight="true" outlineLevel="0" collapsed="false">
      <c r="B5735" s="88" t="s">
        <v>13</v>
      </c>
      <c r="C5735" s="89" t="n">
        <v>1185732</v>
      </c>
      <c r="D5735" s="90" t="n">
        <v>44389</v>
      </c>
      <c r="E5735" s="88" t="s">
        <v>29</v>
      </c>
      <c r="F5735" s="88" t="s">
        <v>98</v>
      </c>
      <c r="G5735" s="88" t="s">
        <v>101</v>
      </c>
      <c r="H5735" s="91" t="s">
        <v>32</v>
      </c>
      <c r="I5735" s="92" t="n">
        <v>50</v>
      </c>
      <c r="J5735" s="93" t="n">
        <v>550</v>
      </c>
      <c r="K5735" s="94" t="n">
        <f aca="false">I5735 * J5735</f>
        <v>27500</v>
      </c>
      <c r="L5735" s="94" t="n">
        <f aca="false">K5735 *M5735</f>
        <v>11000</v>
      </c>
      <c r="M5735" s="95" t="n">
        <v>0.4</v>
      </c>
      <c r="N5735" s="88" t="s">
        <v>31</v>
      </c>
      <c r="O5735" s="91" t="s">
        <v>218</v>
      </c>
      <c r="P5735" s="0" t="str">
        <f aca="false">RIGHT(H5735,LEN(H5735) - FIND(" ", H5735))</f>
        <v>Street Footwear</v>
      </c>
    </row>
    <row r="5736" customFormat="false" ht="14.25" hidden="false" customHeight="true" outlineLevel="0" collapsed="false">
      <c r="B5736" s="88" t="s">
        <v>13</v>
      </c>
      <c r="C5736" s="89" t="n">
        <v>1185732</v>
      </c>
      <c r="D5736" s="90" t="n">
        <v>44389</v>
      </c>
      <c r="E5736" s="88" t="s">
        <v>29</v>
      </c>
      <c r="F5736" s="88" t="s">
        <v>128</v>
      </c>
      <c r="G5736" s="88" t="s">
        <v>144</v>
      </c>
      <c r="H5736" s="91" t="s">
        <v>16</v>
      </c>
      <c r="I5736" s="92" t="n">
        <v>30</v>
      </c>
      <c r="J5736" s="93" t="n">
        <v>75</v>
      </c>
      <c r="K5736" s="94" t="n">
        <f aca="false">I5736 * J5736</f>
        <v>2250</v>
      </c>
      <c r="L5736" s="94" t="n">
        <f aca="false">K5736 *M5736</f>
        <v>787.5</v>
      </c>
      <c r="M5736" s="95" t="n">
        <v>0.35</v>
      </c>
      <c r="N5736" s="88" t="s">
        <v>31</v>
      </c>
      <c r="O5736" s="91" t="s">
        <v>218</v>
      </c>
      <c r="P5736" s="0" t="str">
        <f aca="false">RIGHT(H5736,LEN(H5736) - FIND(" ", H5736))</f>
        <v>Apparel</v>
      </c>
    </row>
    <row r="5737" customFormat="false" ht="14.25" hidden="false" customHeight="true" outlineLevel="0" collapsed="false">
      <c r="B5737" s="88" t="s">
        <v>30</v>
      </c>
      <c r="C5737" s="89" t="n">
        <v>1128299</v>
      </c>
      <c r="D5737" s="90" t="n">
        <v>44389</v>
      </c>
      <c r="E5737" s="88" t="s">
        <v>34</v>
      </c>
      <c r="F5737" s="88" t="s">
        <v>92</v>
      </c>
      <c r="G5737" s="88" t="s">
        <v>81</v>
      </c>
      <c r="H5737" s="91" t="s">
        <v>32</v>
      </c>
      <c r="I5737" s="92" t="n">
        <v>50</v>
      </c>
      <c r="J5737" s="93" t="n">
        <v>725</v>
      </c>
      <c r="K5737" s="94" t="n">
        <f aca="false">I5737 * J5737</f>
        <v>36250</v>
      </c>
      <c r="L5737" s="94" t="n">
        <f aca="false">K5737 *M5737</f>
        <v>14500</v>
      </c>
      <c r="M5737" s="95" t="n">
        <v>0.4</v>
      </c>
      <c r="N5737" s="88" t="s">
        <v>23</v>
      </c>
      <c r="O5737" s="91" t="s">
        <v>218</v>
      </c>
      <c r="P5737" s="0" t="str">
        <f aca="false">RIGHT(H5737,LEN(H5737) - FIND(" ", H5737))</f>
        <v>Street Footwear</v>
      </c>
    </row>
    <row r="5738" customFormat="false" ht="14.25" hidden="false" customHeight="true" outlineLevel="0" collapsed="false">
      <c r="B5738" s="88" t="s">
        <v>30</v>
      </c>
      <c r="C5738" s="89" t="n">
        <v>1128299</v>
      </c>
      <c r="D5738" s="90" t="n">
        <v>44389</v>
      </c>
      <c r="E5738" s="88" t="s">
        <v>34</v>
      </c>
      <c r="F5738" s="88" t="s">
        <v>92</v>
      </c>
      <c r="G5738" s="88" t="s">
        <v>81</v>
      </c>
      <c r="H5738" s="91" t="s">
        <v>24</v>
      </c>
      <c r="I5738" s="92" t="n">
        <v>55</v>
      </c>
      <c r="J5738" s="93" t="n">
        <v>575</v>
      </c>
      <c r="K5738" s="94" t="n">
        <f aca="false">I5738 * J5738</f>
        <v>31625</v>
      </c>
      <c r="L5738" s="94" t="n">
        <f aca="false">K5738 *M5738</f>
        <v>12650</v>
      </c>
      <c r="M5738" s="95" t="n">
        <v>0.4</v>
      </c>
      <c r="N5738" s="88" t="s">
        <v>23</v>
      </c>
      <c r="O5738" s="91" t="s">
        <v>218</v>
      </c>
      <c r="P5738" s="0" t="str">
        <f aca="false">RIGHT(H5738,LEN(H5738) - FIND(" ", H5738))</f>
        <v>Athletic Footwear</v>
      </c>
    </row>
    <row r="5739" customFormat="false" ht="14.25" hidden="false" customHeight="true" outlineLevel="0" collapsed="false">
      <c r="B5739" s="88" t="s">
        <v>30</v>
      </c>
      <c r="C5739" s="89" t="n">
        <v>1128299</v>
      </c>
      <c r="D5739" s="90" t="n">
        <v>44389</v>
      </c>
      <c r="E5739" s="88" t="s">
        <v>34</v>
      </c>
      <c r="F5739" s="88" t="s">
        <v>92</v>
      </c>
      <c r="G5739" s="88" t="s">
        <v>81</v>
      </c>
      <c r="H5739" s="91" t="s">
        <v>48</v>
      </c>
      <c r="I5739" s="92" t="n">
        <v>55</v>
      </c>
      <c r="J5739" s="93" t="n">
        <v>525</v>
      </c>
      <c r="K5739" s="94" t="n">
        <f aca="false">I5739 * J5739</f>
        <v>28875</v>
      </c>
      <c r="L5739" s="94" t="n">
        <f aca="false">K5739 *M5739</f>
        <v>10106.25</v>
      </c>
      <c r="M5739" s="95" t="n">
        <v>0.35</v>
      </c>
      <c r="N5739" s="88" t="s">
        <v>23</v>
      </c>
      <c r="O5739" s="91" t="s">
        <v>219</v>
      </c>
      <c r="P5739" s="0" t="str">
        <f aca="false">RIGHT(H5739,LEN(H5739) - FIND(" ", H5739))</f>
        <v>Street Footwear</v>
      </c>
    </row>
    <row r="5740" customFormat="false" ht="14.25" hidden="false" customHeight="true" outlineLevel="0" collapsed="false">
      <c r="B5740" s="88" t="s">
        <v>30</v>
      </c>
      <c r="C5740" s="89" t="n">
        <v>1128299</v>
      </c>
      <c r="D5740" s="90" t="n">
        <v>44389</v>
      </c>
      <c r="E5740" s="88" t="s">
        <v>34</v>
      </c>
      <c r="F5740" s="88" t="s">
        <v>92</v>
      </c>
      <c r="G5740" s="88" t="s">
        <v>81</v>
      </c>
      <c r="H5740" s="91" t="s">
        <v>44</v>
      </c>
      <c r="I5740" s="92" t="n">
        <v>50</v>
      </c>
      <c r="J5740" s="93" t="n">
        <v>425</v>
      </c>
      <c r="K5740" s="94" t="n">
        <f aca="false">I5740 * J5740</f>
        <v>21250</v>
      </c>
      <c r="L5740" s="94" t="n">
        <f aca="false">K5740 *M5740</f>
        <v>8500</v>
      </c>
      <c r="M5740" s="95" t="n">
        <v>0.4</v>
      </c>
      <c r="N5740" s="88" t="s">
        <v>23</v>
      </c>
      <c r="O5740" s="91" t="s">
        <v>219</v>
      </c>
      <c r="P5740" s="0" t="str">
        <f aca="false">RIGHT(H5740,LEN(H5740) - FIND(" ", H5740))</f>
        <v>Athletic Footwear</v>
      </c>
    </row>
    <row r="5741" customFormat="false" ht="14.25" hidden="false" customHeight="true" outlineLevel="0" collapsed="false">
      <c r="B5741" s="88" t="s">
        <v>30</v>
      </c>
      <c r="C5741" s="89" t="n">
        <v>1128299</v>
      </c>
      <c r="D5741" s="90" t="n">
        <v>44389</v>
      </c>
      <c r="E5741" s="88" t="s">
        <v>34</v>
      </c>
      <c r="F5741" s="88" t="s">
        <v>92</v>
      </c>
      <c r="G5741" s="88" t="s">
        <v>81</v>
      </c>
      <c r="H5741" s="91" t="s">
        <v>16</v>
      </c>
      <c r="I5741" s="92" t="n">
        <v>55</v>
      </c>
      <c r="J5741" s="93" t="n">
        <v>475</v>
      </c>
      <c r="K5741" s="94" t="n">
        <f aca="false">I5741 * J5741</f>
        <v>26125</v>
      </c>
      <c r="L5741" s="94" t="n">
        <f aca="false">K5741 *M5741</f>
        <v>9143.75</v>
      </c>
      <c r="M5741" s="95" t="n">
        <v>0.35</v>
      </c>
      <c r="N5741" s="88" t="s">
        <v>23</v>
      </c>
      <c r="O5741" s="91" t="s">
        <v>218</v>
      </c>
      <c r="P5741" s="0" t="str">
        <f aca="false">RIGHT(H5741,LEN(H5741) - FIND(" ", H5741))</f>
        <v>Apparel</v>
      </c>
    </row>
    <row r="5742" customFormat="false" ht="14.25" hidden="false" customHeight="true" outlineLevel="0" collapsed="false">
      <c r="B5742" s="88" t="s">
        <v>30</v>
      </c>
      <c r="C5742" s="89" t="n">
        <v>1128299</v>
      </c>
      <c r="D5742" s="90" t="n">
        <v>44389</v>
      </c>
      <c r="E5742" s="88" t="s">
        <v>34</v>
      </c>
      <c r="F5742" s="88" t="s">
        <v>92</v>
      </c>
      <c r="G5742" s="88" t="s">
        <v>81</v>
      </c>
      <c r="H5742" s="91" t="s">
        <v>38</v>
      </c>
      <c r="I5742" s="92" t="n">
        <v>70</v>
      </c>
      <c r="J5742" s="93" t="n">
        <v>475</v>
      </c>
      <c r="K5742" s="94" t="n">
        <f aca="false">I5742 * J5742</f>
        <v>33250</v>
      </c>
      <c r="L5742" s="94" t="n">
        <f aca="false">K5742 *M5742</f>
        <v>8312.5</v>
      </c>
      <c r="M5742" s="95" t="n">
        <v>0.25</v>
      </c>
      <c r="N5742" s="88" t="s">
        <v>23</v>
      </c>
      <c r="O5742" s="91" t="s">
        <v>219</v>
      </c>
      <c r="P5742" s="0" t="str">
        <f aca="false">RIGHT(H5742,LEN(H5742) - FIND(" ", H5742))</f>
        <v>Apparel</v>
      </c>
    </row>
    <row r="5743" customFormat="false" ht="14.25" hidden="false" customHeight="true" outlineLevel="0" collapsed="false">
      <c r="B5743" s="88" t="s">
        <v>22</v>
      </c>
      <c r="C5743" s="89" t="n">
        <v>1197831</v>
      </c>
      <c r="D5743" s="90" t="n">
        <v>44389</v>
      </c>
      <c r="E5743" s="88" t="s">
        <v>29</v>
      </c>
      <c r="F5743" s="88" t="s">
        <v>105</v>
      </c>
      <c r="G5743" s="88" t="s">
        <v>160</v>
      </c>
      <c r="H5743" s="91" t="s">
        <v>32</v>
      </c>
      <c r="I5743" s="92" t="n">
        <v>55</v>
      </c>
      <c r="J5743" s="93" t="n">
        <v>675</v>
      </c>
      <c r="K5743" s="94" t="n">
        <f aca="false">I5743 * J5743</f>
        <v>37125</v>
      </c>
      <c r="L5743" s="94" t="n">
        <f aca="false">K5743 *M5743</f>
        <v>12993.75</v>
      </c>
      <c r="M5743" s="95" t="n">
        <v>0.35</v>
      </c>
      <c r="N5743" s="88" t="s">
        <v>23</v>
      </c>
      <c r="O5743" s="91" t="s">
        <v>218</v>
      </c>
      <c r="P5743" s="0" t="str">
        <f aca="false">RIGHT(H5743,LEN(H5743) - FIND(" ", H5743))</f>
        <v>Street Footwear</v>
      </c>
    </row>
    <row r="5744" customFormat="false" ht="14.25" hidden="false" customHeight="true" outlineLevel="0" collapsed="false">
      <c r="B5744" s="88" t="s">
        <v>22</v>
      </c>
      <c r="C5744" s="89" t="n">
        <v>1197831</v>
      </c>
      <c r="D5744" s="90" t="n">
        <v>44389</v>
      </c>
      <c r="E5744" s="88" t="s">
        <v>29</v>
      </c>
      <c r="F5744" s="88" t="s">
        <v>105</v>
      </c>
      <c r="G5744" s="88" t="s">
        <v>160</v>
      </c>
      <c r="H5744" s="91" t="s">
        <v>24</v>
      </c>
      <c r="I5744" s="92" t="n">
        <v>50</v>
      </c>
      <c r="J5744" s="93" t="n">
        <v>425</v>
      </c>
      <c r="K5744" s="94" t="n">
        <f aca="false">I5744 * J5744</f>
        <v>21250</v>
      </c>
      <c r="L5744" s="94" t="n">
        <f aca="false">K5744 *M5744</f>
        <v>7437.5</v>
      </c>
      <c r="M5744" s="95" t="n">
        <v>0.35</v>
      </c>
      <c r="N5744" s="88" t="s">
        <v>23</v>
      </c>
      <c r="O5744" s="91" t="s">
        <v>218</v>
      </c>
      <c r="P5744" s="0" t="str">
        <f aca="false">RIGHT(H5744,LEN(H5744) - FIND(" ", H5744))</f>
        <v>Athletic Footwear</v>
      </c>
    </row>
    <row r="5745" customFormat="false" ht="14.25" hidden="false" customHeight="true" outlineLevel="0" collapsed="false">
      <c r="B5745" s="88" t="s">
        <v>22</v>
      </c>
      <c r="C5745" s="89" t="n">
        <v>1197831</v>
      </c>
      <c r="D5745" s="90" t="n">
        <v>44389</v>
      </c>
      <c r="E5745" s="88" t="s">
        <v>29</v>
      </c>
      <c r="F5745" s="88" t="s">
        <v>105</v>
      </c>
      <c r="G5745" s="88" t="s">
        <v>160</v>
      </c>
      <c r="H5745" s="91" t="s">
        <v>48</v>
      </c>
      <c r="I5745" s="92" t="n">
        <v>45</v>
      </c>
      <c r="J5745" s="93" t="n">
        <v>350</v>
      </c>
      <c r="K5745" s="94" t="n">
        <f aca="false">I5745 * J5745</f>
        <v>15750</v>
      </c>
      <c r="L5745" s="94" t="n">
        <f aca="false">K5745 *M5745</f>
        <v>5512.5</v>
      </c>
      <c r="M5745" s="95" t="n">
        <v>0.35</v>
      </c>
      <c r="N5745" s="88" t="s">
        <v>23</v>
      </c>
      <c r="O5745" s="91" t="s">
        <v>219</v>
      </c>
      <c r="P5745" s="0" t="str">
        <f aca="false">RIGHT(H5745,LEN(H5745) - FIND(" ", H5745))</f>
        <v>Street Footwear</v>
      </c>
    </row>
    <row r="5746" customFormat="false" ht="14.25" hidden="false" customHeight="true" outlineLevel="0" collapsed="false">
      <c r="B5746" s="88" t="s">
        <v>22</v>
      </c>
      <c r="C5746" s="89" t="n">
        <v>1197831</v>
      </c>
      <c r="D5746" s="90" t="n">
        <v>44389</v>
      </c>
      <c r="E5746" s="88" t="s">
        <v>29</v>
      </c>
      <c r="F5746" s="88" t="s">
        <v>105</v>
      </c>
      <c r="G5746" s="88" t="s">
        <v>160</v>
      </c>
      <c r="H5746" s="91" t="s">
        <v>44</v>
      </c>
      <c r="I5746" s="92" t="n">
        <v>45</v>
      </c>
      <c r="J5746" s="93" t="n">
        <v>300</v>
      </c>
      <c r="K5746" s="94" t="n">
        <f aca="false">I5746 * J5746</f>
        <v>13500</v>
      </c>
      <c r="L5746" s="94" t="n">
        <f aca="false">K5746 *M5746</f>
        <v>4725</v>
      </c>
      <c r="M5746" s="95" t="n">
        <v>0.35</v>
      </c>
      <c r="N5746" s="88" t="s">
        <v>23</v>
      </c>
      <c r="O5746" s="91" t="s">
        <v>219</v>
      </c>
      <c r="P5746" s="0" t="str">
        <f aca="false">RIGHT(H5746,LEN(H5746) - FIND(" ", H5746))</f>
        <v>Athletic Footwear</v>
      </c>
    </row>
    <row r="5747" customFormat="false" ht="14.25" hidden="false" customHeight="true" outlineLevel="0" collapsed="false">
      <c r="B5747" s="88" t="s">
        <v>22</v>
      </c>
      <c r="C5747" s="89" t="n">
        <v>1197831</v>
      </c>
      <c r="D5747" s="90" t="n">
        <v>44389</v>
      </c>
      <c r="E5747" s="88" t="s">
        <v>29</v>
      </c>
      <c r="F5747" s="88" t="s">
        <v>105</v>
      </c>
      <c r="G5747" s="88" t="s">
        <v>160</v>
      </c>
      <c r="H5747" s="91" t="s">
        <v>16</v>
      </c>
      <c r="I5747" s="92" t="n">
        <v>60</v>
      </c>
      <c r="J5747" s="93" t="n">
        <v>325</v>
      </c>
      <c r="K5747" s="94" t="n">
        <f aca="false">I5747 * J5747</f>
        <v>19500</v>
      </c>
      <c r="L5747" s="94" t="n">
        <f aca="false">K5747 *M5747</f>
        <v>6825</v>
      </c>
      <c r="M5747" s="95" t="n">
        <v>0.35</v>
      </c>
      <c r="N5747" s="88" t="s">
        <v>23</v>
      </c>
      <c r="O5747" s="91" t="s">
        <v>218</v>
      </c>
      <c r="P5747" s="0" t="str">
        <f aca="false">RIGHT(H5747,LEN(H5747) - FIND(" ", H5747))</f>
        <v>Apparel</v>
      </c>
    </row>
    <row r="5748" customFormat="false" ht="14.25" hidden="false" customHeight="true" outlineLevel="0" collapsed="false">
      <c r="B5748" s="88" t="s">
        <v>22</v>
      </c>
      <c r="C5748" s="89" t="n">
        <v>1197831</v>
      </c>
      <c r="D5748" s="90" t="n">
        <v>44389</v>
      </c>
      <c r="E5748" s="88" t="s">
        <v>29</v>
      </c>
      <c r="F5748" s="88" t="s">
        <v>105</v>
      </c>
      <c r="G5748" s="88" t="s">
        <v>160</v>
      </c>
      <c r="H5748" s="91" t="s">
        <v>38</v>
      </c>
      <c r="I5748" s="92" t="n">
        <v>65</v>
      </c>
      <c r="J5748" s="93" t="n">
        <v>500</v>
      </c>
      <c r="K5748" s="94" t="n">
        <f aca="false">I5748 * J5748</f>
        <v>32500</v>
      </c>
      <c r="L5748" s="94" t="n">
        <f aca="false">K5748 *M5748</f>
        <v>11375</v>
      </c>
      <c r="M5748" s="95" t="n">
        <v>0.35</v>
      </c>
      <c r="N5748" s="88" t="s">
        <v>23</v>
      </c>
      <c r="O5748" s="91" t="s">
        <v>219</v>
      </c>
      <c r="P5748" s="0" t="str">
        <f aca="false">RIGHT(H5748,LEN(H5748) - FIND(" ", H5748))</f>
        <v>Apparel</v>
      </c>
    </row>
    <row r="5749" customFormat="false" ht="14.25" hidden="false" customHeight="true" outlineLevel="0" collapsed="false">
      <c r="B5749" s="88" t="s">
        <v>13</v>
      </c>
      <c r="C5749" s="89" t="n">
        <v>1185732</v>
      </c>
      <c r="D5749" s="90" t="n">
        <v>44389</v>
      </c>
      <c r="E5749" s="88" t="s">
        <v>29</v>
      </c>
      <c r="F5749" s="88" t="s">
        <v>98</v>
      </c>
      <c r="G5749" s="88" t="s">
        <v>101</v>
      </c>
      <c r="H5749" s="91" t="s">
        <v>32</v>
      </c>
      <c r="I5749" s="92" t="n">
        <v>49</v>
      </c>
      <c r="J5749" s="93" t="n">
        <v>149</v>
      </c>
      <c r="K5749" s="94" t="n">
        <f aca="false">I5749 * J5749</f>
        <v>7301</v>
      </c>
      <c r="L5749" s="94" t="n">
        <f aca="false">K5749 *M5749</f>
        <v>3723.51</v>
      </c>
      <c r="M5749" s="95" t="n">
        <v>0.51</v>
      </c>
      <c r="N5749" s="88" t="s">
        <v>23</v>
      </c>
      <c r="O5749" s="91" t="s">
        <v>218</v>
      </c>
      <c r="P5749" s="0" t="str">
        <f aca="false">RIGHT(H5749,LEN(H5749) - FIND(" ", H5749))</f>
        <v>Street Footwear</v>
      </c>
    </row>
    <row r="5750" customFormat="false" ht="14.25" hidden="false" customHeight="true" outlineLevel="0" collapsed="false">
      <c r="B5750" s="88" t="s">
        <v>13</v>
      </c>
      <c r="C5750" s="89" t="n">
        <v>1185732</v>
      </c>
      <c r="D5750" s="90" t="n">
        <v>44389</v>
      </c>
      <c r="E5750" s="88" t="s">
        <v>29</v>
      </c>
      <c r="F5750" s="88" t="s">
        <v>128</v>
      </c>
      <c r="G5750" s="88" t="s">
        <v>144</v>
      </c>
      <c r="H5750" s="91" t="s">
        <v>16</v>
      </c>
      <c r="I5750" s="92" t="n">
        <v>29</v>
      </c>
      <c r="J5750" s="93" t="n">
        <v>21</v>
      </c>
      <c r="K5750" s="94" t="n">
        <f aca="false">I5750 * J5750</f>
        <v>609</v>
      </c>
      <c r="L5750" s="94" t="n">
        <f aca="false">K5750 *M5750</f>
        <v>292.32</v>
      </c>
      <c r="M5750" s="95" t="n">
        <v>0.48</v>
      </c>
      <c r="N5750" s="88" t="s">
        <v>23</v>
      </c>
      <c r="O5750" s="91" t="s">
        <v>218</v>
      </c>
      <c r="P5750" s="0" t="str">
        <f aca="false">RIGHT(H5750,LEN(H5750) - FIND(" ", H5750))</f>
        <v>Apparel</v>
      </c>
    </row>
    <row r="5751" customFormat="false" ht="14.25" hidden="false" customHeight="true" outlineLevel="0" collapsed="false">
      <c r="B5751" s="88" t="s">
        <v>30</v>
      </c>
      <c r="C5751" s="89" t="n">
        <v>1128299</v>
      </c>
      <c r="D5751" s="90" t="n">
        <v>44389</v>
      </c>
      <c r="E5751" s="88" t="s">
        <v>34</v>
      </c>
      <c r="F5751" s="88" t="s">
        <v>92</v>
      </c>
      <c r="G5751" s="88" t="s">
        <v>81</v>
      </c>
      <c r="H5751" s="91" t="s">
        <v>32</v>
      </c>
      <c r="I5751" s="92" t="n">
        <v>47</v>
      </c>
      <c r="J5751" s="93" t="n">
        <v>196</v>
      </c>
      <c r="K5751" s="94" t="n">
        <f aca="false">I5751 * J5751</f>
        <v>9212</v>
      </c>
      <c r="L5751" s="94" t="n">
        <f aca="false">K5751 *M5751</f>
        <v>4606</v>
      </c>
      <c r="M5751" s="95" t="n">
        <v>0.5</v>
      </c>
      <c r="N5751" s="88" t="s">
        <v>23</v>
      </c>
      <c r="O5751" s="91" t="s">
        <v>218</v>
      </c>
      <c r="P5751" s="0" t="str">
        <f aca="false">RIGHT(H5751,LEN(H5751) - FIND(" ", H5751))</f>
        <v>Street Footwear</v>
      </c>
    </row>
    <row r="5752" customFormat="false" ht="14.25" hidden="false" customHeight="true" outlineLevel="0" collapsed="false">
      <c r="B5752" s="88" t="s">
        <v>30</v>
      </c>
      <c r="C5752" s="89" t="n">
        <v>1128299</v>
      </c>
      <c r="D5752" s="90" t="n">
        <v>44389</v>
      </c>
      <c r="E5752" s="88" t="s">
        <v>34</v>
      </c>
      <c r="F5752" s="88" t="s">
        <v>92</v>
      </c>
      <c r="G5752" s="88" t="s">
        <v>81</v>
      </c>
      <c r="H5752" s="91" t="s">
        <v>24</v>
      </c>
      <c r="I5752" s="92" t="n">
        <v>51</v>
      </c>
      <c r="J5752" s="93" t="n">
        <v>173</v>
      </c>
      <c r="K5752" s="94" t="n">
        <f aca="false">I5752 * J5752</f>
        <v>8823</v>
      </c>
      <c r="L5752" s="94" t="n">
        <f aca="false">K5752 *M5752</f>
        <v>4499.73</v>
      </c>
      <c r="M5752" s="95" t="n">
        <v>0.51</v>
      </c>
      <c r="N5752" s="88" t="s">
        <v>23</v>
      </c>
      <c r="O5752" s="91" t="s">
        <v>218</v>
      </c>
      <c r="P5752" s="0" t="str">
        <f aca="false">RIGHT(H5752,LEN(H5752) - FIND(" ", H5752))</f>
        <v>Athletic Footwear</v>
      </c>
    </row>
    <row r="5753" customFormat="false" ht="14.25" hidden="false" customHeight="true" outlineLevel="0" collapsed="false">
      <c r="B5753" s="88" t="s">
        <v>30</v>
      </c>
      <c r="C5753" s="89" t="n">
        <v>1128299</v>
      </c>
      <c r="D5753" s="90" t="n">
        <v>44389</v>
      </c>
      <c r="E5753" s="88" t="s">
        <v>34</v>
      </c>
      <c r="F5753" s="88" t="s">
        <v>92</v>
      </c>
      <c r="G5753" s="88" t="s">
        <v>81</v>
      </c>
      <c r="H5753" s="91" t="s">
        <v>48</v>
      </c>
      <c r="I5753" s="92" t="n">
        <v>50</v>
      </c>
      <c r="J5753" s="93" t="n">
        <v>137</v>
      </c>
      <c r="K5753" s="94" t="n">
        <f aca="false">I5753 * J5753</f>
        <v>6850</v>
      </c>
      <c r="L5753" s="94" t="n">
        <f aca="false">K5753 *M5753</f>
        <v>3425</v>
      </c>
      <c r="M5753" s="95" t="n">
        <v>0.5</v>
      </c>
      <c r="N5753" s="88" t="s">
        <v>23</v>
      </c>
      <c r="O5753" s="91" t="s">
        <v>219</v>
      </c>
      <c r="P5753" s="0" t="str">
        <f aca="false">RIGHT(H5753,LEN(H5753) - FIND(" ", H5753))</f>
        <v>Street Footwear</v>
      </c>
    </row>
    <row r="5754" customFormat="false" ht="14.25" hidden="false" customHeight="true" outlineLevel="0" collapsed="false">
      <c r="B5754" s="88" t="s">
        <v>30</v>
      </c>
      <c r="C5754" s="89" t="n">
        <v>1128299</v>
      </c>
      <c r="D5754" s="90" t="n">
        <v>44389</v>
      </c>
      <c r="E5754" s="88" t="s">
        <v>34</v>
      </c>
      <c r="F5754" s="88" t="s">
        <v>92</v>
      </c>
      <c r="G5754" s="88" t="s">
        <v>81</v>
      </c>
      <c r="H5754" s="91" t="s">
        <v>44</v>
      </c>
      <c r="I5754" s="92" t="n">
        <v>46</v>
      </c>
      <c r="J5754" s="93" t="n">
        <v>128</v>
      </c>
      <c r="K5754" s="94" t="n">
        <f aca="false">I5754 * J5754</f>
        <v>5888</v>
      </c>
      <c r="L5754" s="94" t="n">
        <f aca="false">K5754 *M5754</f>
        <v>3002.88</v>
      </c>
      <c r="M5754" s="95" t="n">
        <v>0.51</v>
      </c>
      <c r="N5754" s="88" t="s">
        <v>23</v>
      </c>
      <c r="O5754" s="91" t="s">
        <v>219</v>
      </c>
      <c r="P5754" s="0" t="str">
        <f aca="false">RIGHT(H5754,LEN(H5754) - FIND(" ", H5754))</f>
        <v>Athletic Footwear</v>
      </c>
    </row>
    <row r="5755" customFormat="false" ht="14.25" hidden="false" customHeight="true" outlineLevel="0" collapsed="false">
      <c r="B5755" s="88" t="s">
        <v>30</v>
      </c>
      <c r="C5755" s="89" t="n">
        <v>1128299</v>
      </c>
      <c r="D5755" s="90" t="n">
        <v>44389</v>
      </c>
      <c r="E5755" s="88" t="s">
        <v>34</v>
      </c>
      <c r="F5755" s="88" t="s">
        <v>92</v>
      </c>
      <c r="G5755" s="88" t="s">
        <v>81</v>
      </c>
      <c r="H5755" s="91" t="s">
        <v>16</v>
      </c>
      <c r="I5755" s="92" t="n">
        <v>54</v>
      </c>
      <c r="J5755" s="93" t="n">
        <v>138</v>
      </c>
      <c r="K5755" s="94" t="n">
        <f aca="false">I5755 * J5755</f>
        <v>7452</v>
      </c>
      <c r="L5755" s="94" t="n">
        <f aca="false">K5755 *M5755</f>
        <v>3576.96</v>
      </c>
      <c r="M5755" s="95" t="n">
        <v>0.48</v>
      </c>
      <c r="N5755" s="88" t="s">
        <v>23</v>
      </c>
      <c r="O5755" s="91" t="s">
        <v>218</v>
      </c>
      <c r="P5755" s="0" t="str">
        <f aca="false">RIGHT(H5755,LEN(H5755) - FIND(" ", H5755))</f>
        <v>Apparel</v>
      </c>
    </row>
    <row r="5756" customFormat="false" ht="14.25" hidden="false" customHeight="true" outlineLevel="0" collapsed="false">
      <c r="B5756" s="88" t="s">
        <v>30</v>
      </c>
      <c r="C5756" s="89" t="n">
        <v>1128299</v>
      </c>
      <c r="D5756" s="90" t="n">
        <v>44389</v>
      </c>
      <c r="E5756" s="88" t="s">
        <v>34</v>
      </c>
      <c r="F5756" s="88" t="s">
        <v>92</v>
      </c>
      <c r="G5756" s="88" t="s">
        <v>81</v>
      </c>
      <c r="H5756" s="91" t="s">
        <v>38</v>
      </c>
      <c r="I5756" s="92" t="n">
        <v>67</v>
      </c>
      <c r="J5756" s="93" t="n">
        <v>143</v>
      </c>
      <c r="K5756" s="94" t="n">
        <f aca="false">I5756 * J5756</f>
        <v>9581</v>
      </c>
      <c r="L5756" s="94" t="n">
        <f aca="false">K5756 *M5756</f>
        <v>3640.78</v>
      </c>
      <c r="M5756" s="95" t="n">
        <v>0.38</v>
      </c>
      <c r="N5756" s="88" t="s">
        <v>23</v>
      </c>
      <c r="O5756" s="91" t="s">
        <v>219</v>
      </c>
      <c r="P5756" s="0" t="str">
        <f aca="false">RIGHT(H5756,LEN(H5756) - FIND(" ", H5756))</f>
        <v>Apparel</v>
      </c>
    </row>
    <row r="5757" customFormat="false" ht="14.25" hidden="false" customHeight="true" outlineLevel="0" collapsed="false">
      <c r="B5757" s="88" t="s">
        <v>22</v>
      </c>
      <c r="C5757" s="89" t="n">
        <v>1197831</v>
      </c>
      <c r="D5757" s="90" t="n">
        <v>44389</v>
      </c>
      <c r="E5757" s="88" t="s">
        <v>29</v>
      </c>
      <c r="F5757" s="88" t="s">
        <v>105</v>
      </c>
      <c r="G5757" s="88" t="s">
        <v>160</v>
      </c>
      <c r="H5757" s="91" t="s">
        <v>32</v>
      </c>
      <c r="I5757" s="92" t="n">
        <v>51</v>
      </c>
      <c r="J5757" s="93" t="n">
        <v>182</v>
      </c>
      <c r="K5757" s="94" t="n">
        <f aca="false">I5757 * J5757</f>
        <v>9282</v>
      </c>
      <c r="L5757" s="94" t="n">
        <f aca="false">K5757 *M5757</f>
        <v>4641</v>
      </c>
      <c r="M5757" s="95" t="n">
        <v>0.5</v>
      </c>
      <c r="N5757" s="88" t="s">
        <v>23</v>
      </c>
      <c r="O5757" s="91" t="s">
        <v>218</v>
      </c>
      <c r="P5757" s="0" t="str">
        <f aca="false">RIGHT(H5757,LEN(H5757) - FIND(" ", H5757))</f>
        <v>Street Footwear</v>
      </c>
    </row>
    <row r="5758" customFormat="false" ht="14.25" hidden="false" customHeight="true" outlineLevel="0" collapsed="false">
      <c r="B5758" s="88" t="s">
        <v>22</v>
      </c>
      <c r="C5758" s="89" t="n">
        <v>1197831</v>
      </c>
      <c r="D5758" s="90" t="n">
        <v>44389</v>
      </c>
      <c r="E5758" s="88" t="s">
        <v>29</v>
      </c>
      <c r="F5758" s="88" t="s">
        <v>105</v>
      </c>
      <c r="G5758" s="88" t="s">
        <v>160</v>
      </c>
      <c r="H5758" s="91" t="s">
        <v>24</v>
      </c>
      <c r="I5758" s="92" t="n">
        <v>49</v>
      </c>
      <c r="J5758" s="93" t="n">
        <v>119</v>
      </c>
      <c r="K5758" s="94" t="n">
        <f aca="false">I5758 * J5758</f>
        <v>5831</v>
      </c>
      <c r="L5758" s="94" t="n">
        <f aca="false">K5758 *M5758</f>
        <v>2915.5</v>
      </c>
      <c r="M5758" s="95" t="n">
        <v>0.5</v>
      </c>
      <c r="N5758" s="88" t="s">
        <v>23</v>
      </c>
      <c r="O5758" s="91" t="s">
        <v>218</v>
      </c>
      <c r="P5758" s="0" t="str">
        <f aca="false">RIGHT(H5758,LEN(H5758) - FIND(" ", H5758))</f>
        <v>Athletic Footwear</v>
      </c>
    </row>
    <row r="5759" customFormat="false" ht="14.25" hidden="false" customHeight="true" outlineLevel="0" collapsed="false">
      <c r="B5759" s="88" t="s">
        <v>22</v>
      </c>
      <c r="C5759" s="89" t="n">
        <v>1197831</v>
      </c>
      <c r="D5759" s="90" t="n">
        <v>44389</v>
      </c>
      <c r="E5759" s="88" t="s">
        <v>29</v>
      </c>
      <c r="F5759" s="88" t="s">
        <v>105</v>
      </c>
      <c r="G5759" s="88" t="s">
        <v>160</v>
      </c>
      <c r="H5759" s="91" t="s">
        <v>48</v>
      </c>
      <c r="I5759" s="92" t="n">
        <v>42</v>
      </c>
      <c r="J5759" s="93" t="n">
        <v>102</v>
      </c>
      <c r="K5759" s="94" t="n">
        <f aca="false">I5759 * J5759</f>
        <v>4284</v>
      </c>
      <c r="L5759" s="94" t="n">
        <f aca="false">K5759 *M5759</f>
        <v>1970.64</v>
      </c>
      <c r="M5759" s="95" t="n">
        <v>0.46</v>
      </c>
      <c r="N5759" s="88" t="s">
        <v>23</v>
      </c>
      <c r="O5759" s="91" t="s">
        <v>219</v>
      </c>
      <c r="P5759" s="0" t="str">
        <f aca="false">RIGHT(H5759,LEN(H5759) - FIND(" ", H5759))</f>
        <v>Street Footwear</v>
      </c>
    </row>
    <row r="5760" customFormat="false" ht="14.25" hidden="false" customHeight="true" outlineLevel="0" collapsed="false">
      <c r="B5760" s="88" t="s">
        <v>22</v>
      </c>
      <c r="C5760" s="89" t="n">
        <v>1197831</v>
      </c>
      <c r="D5760" s="90" t="n">
        <v>44389</v>
      </c>
      <c r="E5760" s="88" t="s">
        <v>29</v>
      </c>
      <c r="F5760" s="88" t="s">
        <v>105</v>
      </c>
      <c r="G5760" s="88" t="s">
        <v>160</v>
      </c>
      <c r="H5760" s="91" t="s">
        <v>44</v>
      </c>
      <c r="I5760" s="92" t="n">
        <v>43</v>
      </c>
      <c r="J5760" s="93" t="n">
        <v>75</v>
      </c>
      <c r="K5760" s="94" t="n">
        <f aca="false">I5760 * J5760</f>
        <v>3225</v>
      </c>
      <c r="L5760" s="94" t="n">
        <f aca="false">K5760 *M5760</f>
        <v>1580.25</v>
      </c>
      <c r="M5760" s="95" t="n">
        <v>0.49</v>
      </c>
      <c r="N5760" s="88" t="s">
        <v>23</v>
      </c>
      <c r="O5760" s="91" t="s">
        <v>219</v>
      </c>
      <c r="P5760" s="0" t="str">
        <f aca="false">RIGHT(H5760,LEN(H5760) - FIND(" ", H5760))</f>
        <v>Athletic Footwear</v>
      </c>
    </row>
    <row r="5761" customFormat="false" ht="14.25" hidden="false" customHeight="true" outlineLevel="0" collapsed="false">
      <c r="B5761" s="88" t="s">
        <v>22</v>
      </c>
      <c r="C5761" s="89" t="n">
        <v>1197831</v>
      </c>
      <c r="D5761" s="90" t="n">
        <v>44389</v>
      </c>
      <c r="E5761" s="88" t="s">
        <v>29</v>
      </c>
      <c r="F5761" s="88" t="s">
        <v>105</v>
      </c>
      <c r="G5761" s="88" t="s">
        <v>160</v>
      </c>
      <c r="H5761" s="91" t="s">
        <v>16</v>
      </c>
      <c r="I5761" s="92" t="n">
        <v>56</v>
      </c>
      <c r="J5761" s="93" t="n">
        <v>91</v>
      </c>
      <c r="K5761" s="94" t="n">
        <f aca="false">I5761 * J5761</f>
        <v>5096</v>
      </c>
      <c r="L5761" s="94" t="n">
        <f aca="false">K5761 *M5761</f>
        <v>2344.16</v>
      </c>
      <c r="M5761" s="95" t="n">
        <v>0.46</v>
      </c>
      <c r="N5761" s="88" t="s">
        <v>23</v>
      </c>
      <c r="O5761" s="91" t="s">
        <v>218</v>
      </c>
      <c r="P5761" s="0" t="str">
        <f aca="false">RIGHT(H5761,LEN(H5761) - FIND(" ", H5761))</f>
        <v>Apparel</v>
      </c>
    </row>
    <row r="5762" customFormat="false" ht="14.25" hidden="false" customHeight="true" outlineLevel="0" collapsed="false">
      <c r="B5762" s="88" t="s">
        <v>22</v>
      </c>
      <c r="C5762" s="89" t="n">
        <v>1197831</v>
      </c>
      <c r="D5762" s="90" t="n">
        <v>44389</v>
      </c>
      <c r="E5762" s="88" t="s">
        <v>29</v>
      </c>
      <c r="F5762" s="88" t="s">
        <v>105</v>
      </c>
      <c r="G5762" s="88" t="s">
        <v>160</v>
      </c>
      <c r="H5762" s="91" t="s">
        <v>38</v>
      </c>
      <c r="I5762" s="92" t="n">
        <v>60</v>
      </c>
      <c r="J5762" s="93" t="n">
        <v>140</v>
      </c>
      <c r="K5762" s="94" t="n">
        <f aca="false">I5762 * J5762</f>
        <v>8400</v>
      </c>
      <c r="L5762" s="94" t="n">
        <f aca="false">K5762 *M5762</f>
        <v>4116</v>
      </c>
      <c r="M5762" s="95" t="n">
        <v>0.49</v>
      </c>
      <c r="N5762" s="88" t="s">
        <v>23</v>
      </c>
      <c r="O5762" s="91" t="s">
        <v>219</v>
      </c>
      <c r="P5762" s="0" t="str">
        <f aca="false">RIGHT(H5762,LEN(H5762) - FIND(" ", H5762))</f>
        <v>Apparel</v>
      </c>
    </row>
    <row r="5763" customFormat="false" ht="14.25" hidden="false" customHeight="true" outlineLevel="0" collapsed="false">
      <c r="B5763" s="88" t="s">
        <v>30</v>
      </c>
      <c r="C5763" s="89" t="n">
        <v>1128299</v>
      </c>
      <c r="D5763" s="90" t="n">
        <v>44389</v>
      </c>
      <c r="E5763" s="88" t="s">
        <v>34</v>
      </c>
      <c r="F5763" s="88" t="s">
        <v>92</v>
      </c>
      <c r="G5763" s="88" t="s">
        <v>81</v>
      </c>
      <c r="H5763" s="91" t="s">
        <v>32</v>
      </c>
      <c r="I5763" s="92" t="n">
        <v>37</v>
      </c>
      <c r="J5763" s="93" t="n">
        <v>218</v>
      </c>
      <c r="K5763" s="94" t="n">
        <f aca="false">I5763 * J5763</f>
        <v>8066</v>
      </c>
      <c r="L5763" s="94" t="n">
        <f aca="false">K5763 *M5763</f>
        <v>3710.36</v>
      </c>
      <c r="M5763" s="95" t="n">
        <v>0.46</v>
      </c>
      <c r="N5763" s="88" t="s">
        <v>31</v>
      </c>
      <c r="O5763" s="91" t="s">
        <v>218</v>
      </c>
      <c r="P5763" s="0" t="str">
        <f aca="false">RIGHT(H5763,LEN(H5763) - FIND(" ", H5763))</f>
        <v>Street Footwear</v>
      </c>
    </row>
    <row r="5764" customFormat="false" ht="14.25" hidden="false" customHeight="true" outlineLevel="0" collapsed="false">
      <c r="B5764" s="88" t="s">
        <v>30</v>
      </c>
      <c r="C5764" s="89" t="n">
        <v>1128299</v>
      </c>
      <c r="D5764" s="90" t="n">
        <v>44389</v>
      </c>
      <c r="E5764" s="88" t="s">
        <v>34</v>
      </c>
      <c r="F5764" s="88" t="s">
        <v>92</v>
      </c>
      <c r="G5764" s="88" t="s">
        <v>81</v>
      </c>
      <c r="H5764" s="91" t="s">
        <v>24</v>
      </c>
      <c r="I5764" s="92" t="n">
        <v>37</v>
      </c>
      <c r="J5764" s="93" t="n">
        <v>173</v>
      </c>
      <c r="K5764" s="94" t="n">
        <f aca="false">I5764 * J5764</f>
        <v>6401</v>
      </c>
      <c r="L5764" s="94" t="n">
        <f aca="false">K5764 *M5764</f>
        <v>2944.46</v>
      </c>
      <c r="M5764" s="95" t="n">
        <v>0.46</v>
      </c>
      <c r="N5764" s="88" t="s">
        <v>31</v>
      </c>
      <c r="O5764" s="91" t="s">
        <v>218</v>
      </c>
      <c r="P5764" s="0" t="str">
        <f aca="false">RIGHT(H5764,LEN(H5764) - FIND(" ", H5764))</f>
        <v>Athletic Footwear</v>
      </c>
    </row>
    <row r="5765" customFormat="false" ht="14.25" hidden="false" customHeight="true" outlineLevel="0" collapsed="false">
      <c r="B5765" s="88" t="s">
        <v>30</v>
      </c>
      <c r="C5765" s="89" t="n">
        <v>1128299</v>
      </c>
      <c r="D5765" s="90" t="n">
        <v>44389</v>
      </c>
      <c r="E5765" s="88" t="s">
        <v>34</v>
      </c>
      <c r="F5765" s="88" t="s">
        <v>92</v>
      </c>
      <c r="G5765" s="88" t="s">
        <v>81</v>
      </c>
      <c r="H5765" s="91" t="s">
        <v>48</v>
      </c>
      <c r="I5765" s="92" t="n">
        <v>41</v>
      </c>
      <c r="J5765" s="93" t="n">
        <v>184</v>
      </c>
      <c r="K5765" s="94" t="n">
        <f aca="false">I5765 * J5765</f>
        <v>7544</v>
      </c>
      <c r="L5765" s="94" t="n">
        <f aca="false">K5765 *M5765</f>
        <v>3093.04</v>
      </c>
      <c r="M5765" s="95" t="n">
        <v>0.41</v>
      </c>
      <c r="N5765" s="88" t="s">
        <v>31</v>
      </c>
      <c r="O5765" s="91" t="s">
        <v>219</v>
      </c>
      <c r="P5765" s="0" t="str">
        <f aca="false">RIGHT(H5765,LEN(H5765) - FIND(" ", H5765))</f>
        <v>Street Footwear</v>
      </c>
    </row>
    <row r="5766" customFormat="false" ht="14.25" hidden="false" customHeight="true" outlineLevel="0" collapsed="false">
      <c r="B5766" s="88" t="s">
        <v>30</v>
      </c>
      <c r="C5766" s="89" t="n">
        <v>1128299</v>
      </c>
      <c r="D5766" s="90" t="n">
        <v>44389</v>
      </c>
      <c r="E5766" s="88" t="s">
        <v>34</v>
      </c>
      <c r="F5766" s="88" t="s">
        <v>92</v>
      </c>
      <c r="G5766" s="88" t="s">
        <v>81</v>
      </c>
      <c r="H5766" s="91" t="s">
        <v>44</v>
      </c>
      <c r="I5766" s="92" t="n">
        <v>39</v>
      </c>
      <c r="J5766" s="93" t="n">
        <v>128</v>
      </c>
      <c r="K5766" s="94" t="n">
        <f aca="false">I5766 * J5766</f>
        <v>4992</v>
      </c>
      <c r="L5766" s="94" t="n">
        <f aca="false">K5766 *M5766</f>
        <v>2246.4</v>
      </c>
      <c r="M5766" s="95" t="n">
        <v>0.45</v>
      </c>
      <c r="N5766" s="88" t="s">
        <v>31</v>
      </c>
      <c r="O5766" s="91" t="s">
        <v>219</v>
      </c>
      <c r="P5766" s="0" t="str">
        <f aca="false">RIGHT(H5766,LEN(H5766) - FIND(" ", H5766))</f>
        <v>Athletic Footwear</v>
      </c>
    </row>
    <row r="5767" customFormat="false" ht="14.25" hidden="false" customHeight="true" outlineLevel="0" collapsed="false">
      <c r="B5767" s="88" t="s">
        <v>30</v>
      </c>
      <c r="C5767" s="89" t="n">
        <v>1128299</v>
      </c>
      <c r="D5767" s="90" t="n">
        <v>44389</v>
      </c>
      <c r="E5767" s="88" t="s">
        <v>34</v>
      </c>
      <c r="F5767" s="88" t="s">
        <v>92</v>
      </c>
      <c r="G5767" s="88" t="s">
        <v>81</v>
      </c>
      <c r="H5767" s="91" t="s">
        <v>16</v>
      </c>
      <c r="I5767" s="92" t="n">
        <v>39</v>
      </c>
      <c r="J5767" s="93" t="n">
        <v>162</v>
      </c>
      <c r="K5767" s="94" t="n">
        <f aca="false">I5767 * J5767</f>
        <v>6318</v>
      </c>
      <c r="L5767" s="94" t="n">
        <f aca="false">K5767 *M5767</f>
        <v>2400.84</v>
      </c>
      <c r="M5767" s="95" t="n">
        <v>0.38</v>
      </c>
      <c r="N5767" s="88" t="s">
        <v>31</v>
      </c>
      <c r="O5767" s="91" t="s">
        <v>218</v>
      </c>
      <c r="P5767" s="0" t="str">
        <f aca="false">RIGHT(H5767,LEN(H5767) - FIND(" ", H5767))</f>
        <v>Apparel</v>
      </c>
    </row>
    <row r="5768" customFormat="false" ht="14.25" hidden="false" customHeight="true" outlineLevel="0" collapsed="false">
      <c r="B5768" s="88" t="s">
        <v>30</v>
      </c>
      <c r="C5768" s="89" t="n">
        <v>1128299</v>
      </c>
      <c r="D5768" s="90" t="n">
        <v>44389</v>
      </c>
      <c r="E5768" s="88" t="s">
        <v>34</v>
      </c>
      <c r="F5768" s="88" t="s">
        <v>92</v>
      </c>
      <c r="G5768" s="88" t="s">
        <v>81</v>
      </c>
      <c r="H5768" s="91" t="s">
        <v>38</v>
      </c>
      <c r="I5768" s="92" t="n">
        <v>51</v>
      </c>
      <c r="J5768" s="93" t="n">
        <v>157</v>
      </c>
      <c r="K5768" s="94" t="n">
        <f aca="false">I5768 * J5768</f>
        <v>8007</v>
      </c>
      <c r="L5768" s="94" t="n">
        <f aca="false">K5768 *M5768</f>
        <v>2322.03</v>
      </c>
      <c r="M5768" s="95" t="n">
        <v>0.29</v>
      </c>
      <c r="N5768" s="88" t="s">
        <v>31</v>
      </c>
      <c r="O5768" s="91" t="s">
        <v>219</v>
      </c>
      <c r="P5768" s="0" t="str">
        <f aca="false">RIGHT(H5768,LEN(H5768) - FIND(" ", H5768))</f>
        <v>Apparel</v>
      </c>
    </row>
    <row r="5769" customFormat="false" ht="14.25" hidden="false" customHeight="true" outlineLevel="0" collapsed="false">
      <c r="B5769" s="88" t="s">
        <v>13</v>
      </c>
      <c r="C5769" s="89" t="n">
        <v>1185732</v>
      </c>
      <c r="D5769" s="90" t="n">
        <v>44390</v>
      </c>
      <c r="E5769" s="88" t="s">
        <v>29</v>
      </c>
      <c r="F5769" s="88" t="s">
        <v>98</v>
      </c>
      <c r="G5769" s="88" t="s">
        <v>101</v>
      </c>
      <c r="H5769" s="91" t="s">
        <v>24</v>
      </c>
      <c r="I5769" s="92" t="n">
        <v>45</v>
      </c>
      <c r="J5769" s="93" t="n">
        <v>325</v>
      </c>
      <c r="K5769" s="94" t="n">
        <f aca="false">I5769 * J5769</f>
        <v>14625</v>
      </c>
      <c r="L5769" s="94" t="n">
        <f aca="false">K5769 *M5769</f>
        <v>5118.75</v>
      </c>
      <c r="M5769" s="95" t="n">
        <v>0.35</v>
      </c>
      <c r="N5769" s="88" t="s">
        <v>31</v>
      </c>
      <c r="O5769" s="91" t="s">
        <v>218</v>
      </c>
      <c r="P5769" s="0" t="str">
        <f aca="false">RIGHT(H5769,LEN(H5769) - FIND(" ", H5769))</f>
        <v>Athletic Footwear</v>
      </c>
    </row>
    <row r="5770" customFormat="false" ht="14.25" hidden="false" customHeight="true" outlineLevel="0" collapsed="false">
      <c r="B5770" s="88" t="s">
        <v>13</v>
      </c>
      <c r="C5770" s="89" t="n">
        <v>1185732</v>
      </c>
      <c r="D5770" s="90" t="n">
        <v>44390</v>
      </c>
      <c r="E5770" s="88" t="s">
        <v>29</v>
      </c>
      <c r="F5770" s="88" t="s">
        <v>128</v>
      </c>
      <c r="G5770" s="88" t="s">
        <v>144</v>
      </c>
      <c r="H5770" s="91" t="s">
        <v>38</v>
      </c>
      <c r="I5770" s="92" t="n">
        <v>35</v>
      </c>
      <c r="J5770" s="93" t="n">
        <v>150</v>
      </c>
      <c r="K5770" s="94" t="n">
        <f aca="false">I5770 * J5770</f>
        <v>5250</v>
      </c>
      <c r="L5770" s="94" t="n">
        <f aca="false">K5770 *M5770</f>
        <v>2625</v>
      </c>
      <c r="M5770" s="95" t="n">
        <v>0.5</v>
      </c>
      <c r="N5770" s="88" t="s">
        <v>31</v>
      </c>
      <c r="O5770" s="91" t="s">
        <v>219</v>
      </c>
      <c r="P5770" s="0" t="str">
        <f aca="false">RIGHT(H5770,LEN(H5770) - FIND(" ", H5770))</f>
        <v>Apparel</v>
      </c>
    </row>
    <row r="5771" customFormat="false" ht="14.25" hidden="false" customHeight="true" outlineLevel="0" collapsed="false">
      <c r="B5771" s="88" t="s">
        <v>13</v>
      </c>
      <c r="C5771" s="89" t="n">
        <v>1185732</v>
      </c>
      <c r="D5771" s="90" t="n">
        <v>44390</v>
      </c>
      <c r="E5771" s="88" t="s">
        <v>26</v>
      </c>
      <c r="F5771" s="88" t="s">
        <v>89</v>
      </c>
      <c r="G5771" s="88" t="s">
        <v>162</v>
      </c>
      <c r="H5771" s="91" t="s">
        <v>32</v>
      </c>
      <c r="I5771" s="92" t="n">
        <v>55</v>
      </c>
      <c r="J5771" s="93" t="n">
        <v>675</v>
      </c>
      <c r="K5771" s="94" t="n">
        <f aca="false">I5771 * J5771</f>
        <v>37125</v>
      </c>
      <c r="L5771" s="94" t="n">
        <f aca="false">K5771 *M5771</f>
        <v>12993.75</v>
      </c>
      <c r="M5771" s="95" t="n">
        <v>0.35</v>
      </c>
      <c r="N5771" s="88" t="s">
        <v>14</v>
      </c>
      <c r="O5771" s="91" t="s">
        <v>218</v>
      </c>
      <c r="P5771" s="0" t="str">
        <f aca="false">RIGHT(H5771,LEN(H5771) - FIND(" ", H5771))</f>
        <v>Street Footwear</v>
      </c>
    </row>
    <row r="5772" customFormat="false" ht="14.25" hidden="false" customHeight="true" outlineLevel="0" collapsed="false">
      <c r="B5772" s="88" t="s">
        <v>13</v>
      </c>
      <c r="C5772" s="89" t="n">
        <v>1185732</v>
      </c>
      <c r="D5772" s="90" t="n">
        <v>44390</v>
      </c>
      <c r="E5772" s="88" t="s">
        <v>26</v>
      </c>
      <c r="F5772" s="88" t="s">
        <v>89</v>
      </c>
      <c r="G5772" s="88" t="s">
        <v>162</v>
      </c>
      <c r="H5772" s="91" t="s">
        <v>24</v>
      </c>
      <c r="I5772" s="92" t="n">
        <v>50</v>
      </c>
      <c r="J5772" s="93" t="n">
        <v>425</v>
      </c>
      <c r="K5772" s="94" t="n">
        <f aca="false">I5772 * J5772</f>
        <v>21250</v>
      </c>
      <c r="L5772" s="94" t="n">
        <f aca="false">K5772 *M5772</f>
        <v>7437.5</v>
      </c>
      <c r="M5772" s="95" t="n">
        <v>0.35</v>
      </c>
      <c r="N5772" s="88" t="s">
        <v>14</v>
      </c>
      <c r="O5772" s="91" t="s">
        <v>218</v>
      </c>
      <c r="P5772" s="0" t="str">
        <f aca="false">RIGHT(H5772,LEN(H5772) - FIND(" ", H5772))</f>
        <v>Athletic Footwear</v>
      </c>
    </row>
    <row r="5773" customFormat="false" ht="14.25" hidden="false" customHeight="true" outlineLevel="0" collapsed="false">
      <c r="B5773" s="88" t="s">
        <v>13</v>
      </c>
      <c r="C5773" s="89" t="n">
        <v>1185732</v>
      </c>
      <c r="D5773" s="90" t="n">
        <v>44390</v>
      </c>
      <c r="E5773" s="88" t="s">
        <v>26</v>
      </c>
      <c r="F5773" s="88" t="s">
        <v>89</v>
      </c>
      <c r="G5773" s="88" t="s">
        <v>162</v>
      </c>
      <c r="H5773" s="91" t="s">
        <v>48</v>
      </c>
      <c r="I5773" s="92" t="n">
        <v>45</v>
      </c>
      <c r="J5773" s="93" t="n">
        <v>350</v>
      </c>
      <c r="K5773" s="94" t="n">
        <f aca="false">I5773 * J5773</f>
        <v>15750</v>
      </c>
      <c r="L5773" s="94" t="n">
        <f aca="false">K5773 *M5773</f>
        <v>6300</v>
      </c>
      <c r="M5773" s="95" t="n">
        <v>0.4</v>
      </c>
      <c r="N5773" s="88" t="s">
        <v>14</v>
      </c>
      <c r="O5773" s="91" t="s">
        <v>219</v>
      </c>
      <c r="P5773" s="0" t="str">
        <f aca="false">RIGHT(H5773,LEN(H5773) - FIND(" ", H5773))</f>
        <v>Street Footwear</v>
      </c>
    </row>
    <row r="5774" customFormat="false" ht="14.25" hidden="false" customHeight="true" outlineLevel="0" collapsed="false">
      <c r="B5774" s="88" t="s">
        <v>13</v>
      </c>
      <c r="C5774" s="89" t="n">
        <v>1185732</v>
      </c>
      <c r="D5774" s="90" t="n">
        <v>44390</v>
      </c>
      <c r="E5774" s="88" t="s">
        <v>26</v>
      </c>
      <c r="F5774" s="88" t="s">
        <v>89</v>
      </c>
      <c r="G5774" s="88" t="s">
        <v>162</v>
      </c>
      <c r="H5774" s="91" t="s">
        <v>44</v>
      </c>
      <c r="I5774" s="92" t="n">
        <v>45</v>
      </c>
      <c r="J5774" s="93" t="n">
        <v>300</v>
      </c>
      <c r="K5774" s="94" t="n">
        <f aca="false">I5774 * J5774</f>
        <v>13500</v>
      </c>
      <c r="L5774" s="94" t="n">
        <f aca="false">K5774 *M5774</f>
        <v>5400</v>
      </c>
      <c r="M5774" s="95" t="n">
        <v>0.4</v>
      </c>
      <c r="N5774" s="88" t="s">
        <v>14</v>
      </c>
      <c r="O5774" s="91" t="s">
        <v>219</v>
      </c>
      <c r="P5774" s="0" t="str">
        <f aca="false">RIGHT(H5774,LEN(H5774) - FIND(" ", H5774))</f>
        <v>Athletic Footwear</v>
      </c>
    </row>
    <row r="5775" customFormat="false" ht="14.25" hidden="false" customHeight="true" outlineLevel="0" collapsed="false">
      <c r="B5775" s="88" t="s">
        <v>13</v>
      </c>
      <c r="C5775" s="89" t="n">
        <v>1185732</v>
      </c>
      <c r="D5775" s="90" t="n">
        <v>44390</v>
      </c>
      <c r="E5775" s="88" t="s">
        <v>26</v>
      </c>
      <c r="F5775" s="88" t="s">
        <v>89</v>
      </c>
      <c r="G5775" s="88" t="s">
        <v>162</v>
      </c>
      <c r="H5775" s="91" t="s">
        <v>16</v>
      </c>
      <c r="I5775" s="92" t="n">
        <v>55</v>
      </c>
      <c r="J5775" s="93" t="n">
        <v>325</v>
      </c>
      <c r="K5775" s="94" t="n">
        <f aca="false">I5775 * J5775</f>
        <v>17875</v>
      </c>
      <c r="L5775" s="94" t="n">
        <f aca="false">K5775 *M5775</f>
        <v>5362.5</v>
      </c>
      <c r="M5775" s="95" t="n">
        <v>0.3</v>
      </c>
      <c r="N5775" s="88" t="s">
        <v>14</v>
      </c>
      <c r="O5775" s="91" t="s">
        <v>218</v>
      </c>
      <c r="P5775" s="0" t="str">
        <f aca="false">RIGHT(H5775,LEN(H5775) - FIND(" ", H5775))</f>
        <v>Apparel</v>
      </c>
    </row>
    <row r="5776" customFormat="false" ht="14.25" hidden="false" customHeight="true" outlineLevel="0" collapsed="false">
      <c r="B5776" s="88" t="s">
        <v>13</v>
      </c>
      <c r="C5776" s="89" t="n">
        <v>1185732</v>
      </c>
      <c r="D5776" s="90" t="n">
        <v>44390</v>
      </c>
      <c r="E5776" s="88" t="s">
        <v>26</v>
      </c>
      <c r="F5776" s="88" t="s">
        <v>89</v>
      </c>
      <c r="G5776" s="88" t="s">
        <v>162</v>
      </c>
      <c r="H5776" s="91" t="s">
        <v>38</v>
      </c>
      <c r="I5776" s="92" t="n">
        <v>60</v>
      </c>
      <c r="J5776" s="93" t="n">
        <v>500</v>
      </c>
      <c r="K5776" s="94" t="n">
        <f aca="false">I5776 * J5776</f>
        <v>30000</v>
      </c>
      <c r="L5776" s="94" t="n">
        <f aca="false">K5776 *M5776</f>
        <v>12000</v>
      </c>
      <c r="M5776" s="95" t="n">
        <v>0.4</v>
      </c>
      <c r="N5776" s="88" t="s">
        <v>14</v>
      </c>
      <c r="O5776" s="91" t="s">
        <v>219</v>
      </c>
      <c r="P5776" s="0" t="str">
        <f aca="false">RIGHT(H5776,LEN(H5776) - FIND(" ", H5776))</f>
        <v>Apparel</v>
      </c>
    </row>
    <row r="5777" customFormat="false" ht="14.25" hidden="false" customHeight="true" outlineLevel="0" collapsed="false">
      <c r="B5777" s="88" t="s">
        <v>30</v>
      </c>
      <c r="C5777" s="89" t="n">
        <v>1185732</v>
      </c>
      <c r="D5777" s="90" t="n">
        <v>44390</v>
      </c>
      <c r="E5777" s="88" t="s">
        <v>26</v>
      </c>
      <c r="F5777" s="88" t="s">
        <v>115</v>
      </c>
      <c r="G5777" s="88" t="s">
        <v>93</v>
      </c>
      <c r="H5777" s="91" t="s">
        <v>32</v>
      </c>
      <c r="I5777" s="92" t="n">
        <v>55</v>
      </c>
      <c r="J5777" s="93" t="n">
        <v>600</v>
      </c>
      <c r="K5777" s="94" t="n">
        <f aca="false">I5777 * J5777</f>
        <v>33000</v>
      </c>
      <c r="L5777" s="94" t="n">
        <f aca="false">K5777 *M5777</f>
        <v>9900</v>
      </c>
      <c r="M5777" s="95" t="n">
        <v>0.3</v>
      </c>
      <c r="N5777" s="88" t="s">
        <v>14</v>
      </c>
      <c r="O5777" s="91" t="s">
        <v>218</v>
      </c>
      <c r="P5777" s="0" t="str">
        <f aca="false">RIGHT(H5777,LEN(H5777) - FIND(" ", H5777))</f>
        <v>Street Footwear</v>
      </c>
    </row>
    <row r="5778" customFormat="false" ht="14.25" hidden="false" customHeight="true" outlineLevel="0" collapsed="false">
      <c r="B5778" s="88" t="s">
        <v>30</v>
      </c>
      <c r="C5778" s="89" t="n">
        <v>1185732</v>
      </c>
      <c r="D5778" s="90" t="n">
        <v>44390</v>
      </c>
      <c r="E5778" s="88" t="s">
        <v>26</v>
      </c>
      <c r="F5778" s="88" t="s">
        <v>115</v>
      </c>
      <c r="G5778" s="88" t="s">
        <v>93</v>
      </c>
      <c r="H5778" s="91" t="s">
        <v>24</v>
      </c>
      <c r="I5778" s="92" t="n">
        <v>50</v>
      </c>
      <c r="J5778" s="93" t="n">
        <v>350</v>
      </c>
      <c r="K5778" s="94" t="n">
        <f aca="false">I5778 * J5778</f>
        <v>17500</v>
      </c>
      <c r="L5778" s="94" t="n">
        <f aca="false">K5778 *M5778</f>
        <v>5250</v>
      </c>
      <c r="M5778" s="95" t="n">
        <v>0.3</v>
      </c>
      <c r="N5778" s="88" t="s">
        <v>14</v>
      </c>
      <c r="O5778" s="91" t="s">
        <v>218</v>
      </c>
      <c r="P5778" s="0" t="str">
        <f aca="false">RIGHT(H5778,LEN(H5778) - FIND(" ", H5778))</f>
        <v>Athletic Footwear</v>
      </c>
    </row>
    <row r="5779" customFormat="false" ht="14.25" hidden="false" customHeight="true" outlineLevel="0" collapsed="false">
      <c r="B5779" s="88" t="s">
        <v>30</v>
      </c>
      <c r="C5779" s="89" t="n">
        <v>1185732</v>
      </c>
      <c r="D5779" s="90" t="n">
        <v>44390</v>
      </c>
      <c r="E5779" s="88" t="s">
        <v>26</v>
      </c>
      <c r="F5779" s="88" t="s">
        <v>115</v>
      </c>
      <c r="G5779" s="88" t="s">
        <v>93</v>
      </c>
      <c r="H5779" s="91" t="s">
        <v>48</v>
      </c>
      <c r="I5779" s="92" t="n">
        <v>45</v>
      </c>
      <c r="J5779" s="93" t="n">
        <v>275</v>
      </c>
      <c r="K5779" s="94" t="n">
        <f aca="false">I5779 * J5779</f>
        <v>12375</v>
      </c>
      <c r="L5779" s="94" t="n">
        <f aca="false">K5779 *M5779</f>
        <v>3093.75</v>
      </c>
      <c r="M5779" s="95" t="n">
        <v>0.25</v>
      </c>
      <c r="N5779" s="88" t="s">
        <v>14</v>
      </c>
      <c r="O5779" s="91" t="s">
        <v>219</v>
      </c>
      <c r="P5779" s="0" t="str">
        <f aca="false">RIGHT(H5779,LEN(H5779) - FIND(" ", H5779))</f>
        <v>Street Footwear</v>
      </c>
    </row>
    <row r="5780" customFormat="false" ht="14.25" hidden="false" customHeight="true" outlineLevel="0" collapsed="false">
      <c r="B5780" s="88" t="s">
        <v>30</v>
      </c>
      <c r="C5780" s="89" t="n">
        <v>1185732</v>
      </c>
      <c r="D5780" s="90" t="n">
        <v>44390</v>
      </c>
      <c r="E5780" s="88" t="s">
        <v>26</v>
      </c>
      <c r="F5780" s="88" t="s">
        <v>115</v>
      </c>
      <c r="G5780" s="88" t="s">
        <v>93</v>
      </c>
      <c r="H5780" s="91" t="s">
        <v>44</v>
      </c>
      <c r="I5780" s="92" t="n">
        <v>45</v>
      </c>
      <c r="J5780" s="93" t="n">
        <v>225</v>
      </c>
      <c r="K5780" s="94" t="n">
        <f aca="false">I5780 * J5780</f>
        <v>10125</v>
      </c>
      <c r="L5780" s="94" t="n">
        <f aca="false">K5780 *M5780</f>
        <v>2531.25</v>
      </c>
      <c r="M5780" s="95" t="n">
        <v>0.25</v>
      </c>
      <c r="N5780" s="88" t="s">
        <v>14</v>
      </c>
      <c r="O5780" s="91" t="s">
        <v>219</v>
      </c>
      <c r="P5780" s="0" t="str">
        <f aca="false">RIGHT(H5780,LEN(H5780) - FIND(" ", H5780))</f>
        <v>Athletic Footwear</v>
      </c>
    </row>
    <row r="5781" customFormat="false" ht="14.25" hidden="false" customHeight="true" outlineLevel="0" collapsed="false">
      <c r="B5781" s="88" t="s">
        <v>30</v>
      </c>
      <c r="C5781" s="89" t="n">
        <v>1185732</v>
      </c>
      <c r="D5781" s="90" t="n">
        <v>44390</v>
      </c>
      <c r="E5781" s="88" t="s">
        <v>26</v>
      </c>
      <c r="F5781" s="88" t="s">
        <v>115</v>
      </c>
      <c r="G5781" s="88" t="s">
        <v>93</v>
      </c>
      <c r="H5781" s="91" t="s">
        <v>16</v>
      </c>
      <c r="I5781" s="92" t="n">
        <v>55</v>
      </c>
      <c r="J5781" s="93" t="n">
        <v>250</v>
      </c>
      <c r="K5781" s="94" t="n">
        <f aca="false">I5781 * J5781</f>
        <v>13750</v>
      </c>
      <c r="L5781" s="94" t="n">
        <f aca="false">K5781 *M5781</f>
        <v>3437.5</v>
      </c>
      <c r="M5781" s="95" t="n">
        <v>0.25</v>
      </c>
      <c r="N5781" s="88" t="s">
        <v>14</v>
      </c>
      <c r="O5781" s="91" t="s">
        <v>218</v>
      </c>
      <c r="P5781" s="0" t="str">
        <f aca="false">RIGHT(H5781,LEN(H5781) - FIND(" ", H5781))</f>
        <v>Apparel</v>
      </c>
    </row>
    <row r="5782" customFormat="false" ht="14.25" hidden="false" customHeight="true" outlineLevel="0" collapsed="false">
      <c r="B5782" s="88" t="s">
        <v>30</v>
      </c>
      <c r="C5782" s="89" t="n">
        <v>1185732</v>
      </c>
      <c r="D5782" s="90" t="n">
        <v>44390</v>
      </c>
      <c r="E5782" s="88" t="s">
        <v>26</v>
      </c>
      <c r="F5782" s="88" t="s">
        <v>115</v>
      </c>
      <c r="G5782" s="88" t="s">
        <v>93</v>
      </c>
      <c r="H5782" s="91" t="s">
        <v>38</v>
      </c>
      <c r="I5782" s="92" t="n">
        <v>60</v>
      </c>
      <c r="J5782" s="93" t="n">
        <v>425</v>
      </c>
      <c r="K5782" s="94" t="n">
        <f aca="false">I5782 * J5782</f>
        <v>25500</v>
      </c>
      <c r="L5782" s="94" t="n">
        <f aca="false">K5782 *M5782</f>
        <v>7650</v>
      </c>
      <c r="M5782" s="95" t="n">
        <v>0.3</v>
      </c>
      <c r="N5782" s="88" t="s">
        <v>14</v>
      </c>
      <c r="O5782" s="91" t="s">
        <v>219</v>
      </c>
      <c r="P5782" s="0" t="str">
        <f aca="false">RIGHT(H5782,LEN(H5782) - FIND(" ", H5782))</f>
        <v>Apparel</v>
      </c>
    </row>
    <row r="5783" customFormat="false" ht="14.25" hidden="false" customHeight="true" outlineLevel="0" collapsed="false">
      <c r="B5783" s="88" t="s">
        <v>13</v>
      </c>
      <c r="C5783" s="89" t="n">
        <v>1185732</v>
      </c>
      <c r="D5783" s="90" t="n">
        <v>44390</v>
      </c>
      <c r="E5783" s="88" t="s">
        <v>29</v>
      </c>
      <c r="F5783" s="88" t="s">
        <v>98</v>
      </c>
      <c r="G5783" s="88" t="s">
        <v>101</v>
      </c>
      <c r="H5783" s="91" t="s">
        <v>24</v>
      </c>
      <c r="I5783" s="92" t="n">
        <v>41</v>
      </c>
      <c r="J5783" s="93" t="n">
        <v>94</v>
      </c>
      <c r="K5783" s="94" t="n">
        <f aca="false">I5783 * J5783</f>
        <v>3854</v>
      </c>
      <c r="L5783" s="94" t="n">
        <f aca="false">K5783 *M5783</f>
        <v>1772.84</v>
      </c>
      <c r="M5783" s="95" t="n">
        <v>0.46</v>
      </c>
      <c r="N5783" s="88" t="s">
        <v>23</v>
      </c>
      <c r="O5783" s="91" t="s">
        <v>218</v>
      </c>
      <c r="P5783" s="0" t="str">
        <f aca="false">RIGHT(H5783,LEN(H5783) - FIND(" ", H5783))</f>
        <v>Athletic Footwear</v>
      </c>
    </row>
    <row r="5784" customFormat="false" ht="14.25" hidden="false" customHeight="true" outlineLevel="0" collapsed="false">
      <c r="B5784" s="88" t="s">
        <v>13</v>
      </c>
      <c r="C5784" s="89" t="n">
        <v>1185732</v>
      </c>
      <c r="D5784" s="90" t="n">
        <v>44390</v>
      </c>
      <c r="E5784" s="88" t="s">
        <v>29</v>
      </c>
      <c r="F5784" s="88" t="s">
        <v>128</v>
      </c>
      <c r="G5784" s="88" t="s">
        <v>144</v>
      </c>
      <c r="H5784" s="91" t="s">
        <v>38</v>
      </c>
      <c r="I5784" s="92" t="n">
        <v>34</v>
      </c>
      <c r="J5784" s="93" t="n">
        <v>39</v>
      </c>
      <c r="K5784" s="94" t="n">
        <f aca="false">I5784 * J5784</f>
        <v>1326</v>
      </c>
      <c r="L5784" s="94" t="n">
        <f aca="false">K5784 *M5784</f>
        <v>822.12</v>
      </c>
      <c r="M5784" s="95" t="n">
        <v>0.62</v>
      </c>
      <c r="N5784" s="88" t="s">
        <v>23</v>
      </c>
      <c r="O5784" s="91" t="s">
        <v>219</v>
      </c>
      <c r="P5784" s="0" t="str">
        <f aca="false">RIGHT(H5784,LEN(H5784) - FIND(" ", H5784))</f>
        <v>Apparel</v>
      </c>
    </row>
    <row r="5785" customFormat="false" ht="14.25" hidden="false" customHeight="true" outlineLevel="0" collapsed="false">
      <c r="B5785" s="88" t="s">
        <v>13</v>
      </c>
      <c r="C5785" s="89" t="n">
        <v>1185732</v>
      </c>
      <c r="D5785" s="90" t="n">
        <v>44390</v>
      </c>
      <c r="E5785" s="88" t="s">
        <v>26</v>
      </c>
      <c r="F5785" s="88" t="s">
        <v>89</v>
      </c>
      <c r="G5785" s="88" t="s">
        <v>162</v>
      </c>
      <c r="H5785" s="91" t="s">
        <v>32</v>
      </c>
      <c r="I5785" s="92" t="n">
        <v>53</v>
      </c>
      <c r="J5785" s="93" t="n">
        <v>182</v>
      </c>
      <c r="K5785" s="94" t="n">
        <f aca="false">I5785 * J5785</f>
        <v>9646</v>
      </c>
      <c r="L5785" s="94" t="n">
        <f aca="false">K5785 *M5785</f>
        <v>4823</v>
      </c>
      <c r="M5785" s="95" t="n">
        <v>0.5</v>
      </c>
      <c r="N5785" s="88" t="s">
        <v>23</v>
      </c>
      <c r="O5785" s="91" t="s">
        <v>218</v>
      </c>
      <c r="P5785" s="0" t="str">
        <f aca="false">RIGHT(H5785,LEN(H5785) - FIND(" ", H5785))</f>
        <v>Street Footwear</v>
      </c>
    </row>
    <row r="5786" customFormat="false" ht="14.25" hidden="false" customHeight="true" outlineLevel="0" collapsed="false">
      <c r="B5786" s="88" t="s">
        <v>13</v>
      </c>
      <c r="C5786" s="89" t="n">
        <v>1185732</v>
      </c>
      <c r="D5786" s="90" t="n">
        <v>44390</v>
      </c>
      <c r="E5786" s="88" t="s">
        <v>26</v>
      </c>
      <c r="F5786" s="88" t="s">
        <v>89</v>
      </c>
      <c r="G5786" s="88" t="s">
        <v>162</v>
      </c>
      <c r="H5786" s="91" t="s">
        <v>24</v>
      </c>
      <c r="I5786" s="92" t="n">
        <v>47</v>
      </c>
      <c r="J5786" s="93" t="n">
        <v>119</v>
      </c>
      <c r="K5786" s="94" t="n">
        <f aca="false">I5786 * J5786</f>
        <v>5593</v>
      </c>
      <c r="L5786" s="94" t="n">
        <f aca="false">K5786 *M5786</f>
        <v>2516.85</v>
      </c>
      <c r="M5786" s="95" t="n">
        <v>0.45</v>
      </c>
      <c r="N5786" s="88" t="s">
        <v>23</v>
      </c>
      <c r="O5786" s="91" t="s">
        <v>218</v>
      </c>
      <c r="P5786" s="0" t="str">
        <f aca="false">RIGHT(H5786,LEN(H5786) - FIND(" ", H5786))</f>
        <v>Athletic Footwear</v>
      </c>
    </row>
    <row r="5787" customFormat="false" ht="14.25" hidden="false" customHeight="true" outlineLevel="0" collapsed="false">
      <c r="B5787" s="88" t="s">
        <v>13</v>
      </c>
      <c r="C5787" s="89" t="n">
        <v>1185732</v>
      </c>
      <c r="D5787" s="90" t="n">
        <v>44390</v>
      </c>
      <c r="E5787" s="88" t="s">
        <v>26</v>
      </c>
      <c r="F5787" s="88" t="s">
        <v>89</v>
      </c>
      <c r="G5787" s="88" t="s">
        <v>162</v>
      </c>
      <c r="H5787" s="91" t="s">
        <v>48</v>
      </c>
      <c r="I5787" s="92" t="n">
        <v>41</v>
      </c>
      <c r="J5787" s="93" t="n">
        <v>102</v>
      </c>
      <c r="K5787" s="94" t="n">
        <f aca="false">I5787 * J5787</f>
        <v>4182</v>
      </c>
      <c r="L5787" s="94" t="n">
        <f aca="false">K5787 *M5787</f>
        <v>2258.28</v>
      </c>
      <c r="M5787" s="95" t="n">
        <v>0.54</v>
      </c>
      <c r="N5787" s="88" t="s">
        <v>23</v>
      </c>
      <c r="O5787" s="91" t="s">
        <v>219</v>
      </c>
      <c r="P5787" s="0" t="str">
        <f aca="false">RIGHT(H5787,LEN(H5787) - FIND(" ", H5787))</f>
        <v>Street Footwear</v>
      </c>
    </row>
    <row r="5788" customFormat="false" ht="14.25" hidden="false" customHeight="true" outlineLevel="0" collapsed="false">
      <c r="B5788" s="88" t="s">
        <v>13</v>
      </c>
      <c r="C5788" s="89" t="n">
        <v>1185732</v>
      </c>
      <c r="D5788" s="90" t="n">
        <v>44390</v>
      </c>
      <c r="E5788" s="88" t="s">
        <v>26</v>
      </c>
      <c r="F5788" s="88" t="s">
        <v>89</v>
      </c>
      <c r="G5788" s="88" t="s">
        <v>162</v>
      </c>
      <c r="H5788" s="91" t="s">
        <v>44</v>
      </c>
      <c r="I5788" s="92" t="n">
        <v>43</v>
      </c>
      <c r="J5788" s="93" t="n">
        <v>90</v>
      </c>
      <c r="K5788" s="94" t="n">
        <f aca="false">I5788 * J5788</f>
        <v>3870</v>
      </c>
      <c r="L5788" s="94" t="n">
        <f aca="false">K5788 *M5788</f>
        <v>2051.1</v>
      </c>
      <c r="M5788" s="95" t="n">
        <v>0.53</v>
      </c>
      <c r="N5788" s="88" t="s">
        <v>23</v>
      </c>
      <c r="O5788" s="91" t="s">
        <v>219</v>
      </c>
      <c r="P5788" s="0" t="str">
        <f aca="false">RIGHT(H5788,LEN(H5788) - FIND(" ", H5788))</f>
        <v>Athletic Footwear</v>
      </c>
    </row>
    <row r="5789" customFormat="false" ht="14.25" hidden="false" customHeight="true" outlineLevel="0" collapsed="false">
      <c r="B5789" s="88" t="s">
        <v>13</v>
      </c>
      <c r="C5789" s="89" t="n">
        <v>1185732</v>
      </c>
      <c r="D5789" s="90" t="n">
        <v>44390</v>
      </c>
      <c r="E5789" s="88" t="s">
        <v>26</v>
      </c>
      <c r="F5789" s="88" t="s">
        <v>89</v>
      </c>
      <c r="G5789" s="88" t="s">
        <v>162</v>
      </c>
      <c r="H5789" s="91" t="s">
        <v>16</v>
      </c>
      <c r="I5789" s="92" t="n">
        <v>51</v>
      </c>
      <c r="J5789" s="93" t="n">
        <v>94</v>
      </c>
      <c r="K5789" s="94" t="n">
        <f aca="false">I5789 * J5789</f>
        <v>4794</v>
      </c>
      <c r="L5789" s="94" t="n">
        <f aca="false">K5789 *M5789</f>
        <v>1965.54</v>
      </c>
      <c r="M5789" s="95" t="n">
        <v>0.41</v>
      </c>
      <c r="N5789" s="88" t="s">
        <v>23</v>
      </c>
      <c r="O5789" s="91" t="s">
        <v>218</v>
      </c>
      <c r="P5789" s="0" t="str">
        <f aca="false">RIGHT(H5789,LEN(H5789) - FIND(" ", H5789))</f>
        <v>Apparel</v>
      </c>
    </row>
    <row r="5790" customFormat="false" ht="14.25" hidden="false" customHeight="true" outlineLevel="0" collapsed="false">
      <c r="B5790" s="88" t="s">
        <v>13</v>
      </c>
      <c r="C5790" s="89" t="n">
        <v>1185732</v>
      </c>
      <c r="D5790" s="90" t="n">
        <v>44390</v>
      </c>
      <c r="E5790" s="88" t="s">
        <v>26</v>
      </c>
      <c r="F5790" s="88" t="s">
        <v>89</v>
      </c>
      <c r="G5790" s="88" t="s">
        <v>162</v>
      </c>
      <c r="H5790" s="91" t="s">
        <v>38</v>
      </c>
      <c r="I5790" s="92" t="n">
        <v>55</v>
      </c>
      <c r="J5790" s="93" t="n">
        <v>145</v>
      </c>
      <c r="K5790" s="94" t="n">
        <f aca="false">I5790 * J5790</f>
        <v>7975</v>
      </c>
      <c r="L5790" s="94" t="n">
        <f aca="false">K5790 *M5790</f>
        <v>3987.5</v>
      </c>
      <c r="M5790" s="95" t="n">
        <v>0.5</v>
      </c>
      <c r="N5790" s="88" t="s">
        <v>23</v>
      </c>
      <c r="O5790" s="91" t="s">
        <v>219</v>
      </c>
      <c r="P5790" s="0" t="str">
        <f aca="false">RIGHT(H5790,LEN(H5790) - FIND(" ", H5790))</f>
        <v>Apparel</v>
      </c>
    </row>
    <row r="5791" customFormat="false" ht="14.25" hidden="false" customHeight="true" outlineLevel="0" collapsed="false">
      <c r="B5791" s="88" t="s">
        <v>30</v>
      </c>
      <c r="C5791" s="89" t="n">
        <v>1185732</v>
      </c>
      <c r="D5791" s="90" t="n">
        <v>44390</v>
      </c>
      <c r="E5791" s="88" t="s">
        <v>26</v>
      </c>
      <c r="F5791" s="88" t="s">
        <v>115</v>
      </c>
      <c r="G5791" s="88" t="s">
        <v>93</v>
      </c>
      <c r="H5791" s="91" t="s">
        <v>32</v>
      </c>
      <c r="I5791" s="92" t="n">
        <v>52</v>
      </c>
      <c r="J5791" s="93" t="n">
        <v>150</v>
      </c>
      <c r="K5791" s="94" t="n">
        <f aca="false">I5791 * J5791</f>
        <v>7800</v>
      </c>
      <c r="L5791" s="94" t="n">
        <f aca="false">K5791 *M5791</f>
        <v>3276</v>
      </c>
      <c r="M5791" s="95" t="n">
        <v>0.42</v>
      </c>
      <c r="N5791" s="88" t="s">
        <v>23</v>
      </c>
      <c r="O5791" s="91" t="s">
        <v>218</v>
      </c>
      <c r="P5791" s="0" t="str">
        <f aca="false">RIGHT(H5791,LEN(H5791) - FIND(" ", H5791))</f>
        <v>Street Footwear</v>
      </c>
    </row>
    <row r="5792" customFormat="false" ht="14.25" hidden="false" customHeight="true" outlineLevel="0" collapsed="false">
      <c r="B5792" s="88" t="s">
        <v>30</v>
      </c>
      <c r="C5792" s="89" t="n">
        <v>1185732</v>
      </c>
      <c r="D5792" s="90" t="n">
        <v>44390</v>
      </c>
      <c r="E5792" s="88" t="s">
        <v>26</v>
      </c>
      <c r="F5792" s="88" t="s">
        <v>115</v>
      </c>
      <c r="G5792" s="88" t="s">
        <v>93</v>
      </c>
      <c r="H5792" s="91" t="s">
        <v>24</v>
      </c>
      <c r="I5792" s="92" t="n">
        <v>49</v>
      </c>
      <c r="J5792" s="93" t="n">
        <v>105</v>
      </c>
      <c r="K5792" s="94" t="n">
        <f aca="false">I5792 * J5792</f>
        <v>5145</v>
      </c>
      <c r="L5792" s="94" t="n">
        <f aca="false">K5792 *M5792</f>
        <v>2212.35</v>
      </c>
      <c r="M5792" s="95" t="n">
        <v>0.43</v>
      </c>
      <c r="N5792" s="88" t="s">
        <v>23</v>
      </c>
      <c r="O5792" s="91" t="s">
        <v>218</v>
      </c>
      <c r="P5792" s="0" t="str">
        <f aca="false">RIGHT(H5792,LEN(H5792) - FIND(" ", H5792))</f>
        <v>Athletic Footwear</v>
      </c>
    </row>
    <row r="5793" customFormat="false" ht="14.25" hidden="false" customHeight="true" outlineLevel="0" collapsed="false">
      <c r="B5793" s="88" t="s">
        <v>30</v>
      </c>
      <c r="C5793" s="89" t="n">
        <v>1185732</v>
      </c>
      <c r="D5793" s="90" t="n">
        <v>44390</v>
      </c>
      <c r="E5793" s="88" t="s">
        <v>26</v>
      </c>
      <c r="F5793" s="88" t="s">
        <v>115</v>
      </c>
      <c r="G5793" s="88" t="s">
        <v>93</v>
      </c>
      <c r="H5793" s="91" t="s">
        <v>48</v>
      </c>
      <c r="I5793" s="92" t="n">
        <v>41</v>
      </c>
      <c r="J5793" s="93" t="n">
        <v>77</v>
      </c>
      <c r="K5793" s="94" t="n">
        <f aca="false">I5793 * J5793</f>
        <v>3157</v>
      </c>
      <c r="L5793" s="94" t="n">
        <f aca="false">K5793 *M5793</f>
        <v>1168.09</v>
      </c>
      <c r="M5793" s="95" t="n">
        <v>0.37</v>
      </c>
      <c r="N5793" s="88" t="s">
        <v>23</v>
      </c>
      <c r="O5793" s="91" t="s">
        <v>219</v>
      </c>
      <c r="P5793" s="0" t="str">
        <f aca="false">RIGHT(H5793,LEN(H5793) - FIND(" ", H5793))</f>
        <v>Street Footwear</v>
      </c>
    </row>
    <row r="5794" customFormat="false" ht="14.25" hidden="false" customHeight="true" outlineLevel="0" collapsed="false">
      <c r="B5794" s="88" t="s">
        <v>30</v>
      </c>
      <c r="C5794" s="89" t="n">
        <v>1185732</v>
      </c>
      <c r="D5794" s="90" t="n">
        <v>44390</v>
      </c>
      <c r="E5794" s="88" t="s">
        <v>26</v>
      </c>
      <c r="F5794" s="88" t="s">
        <v>115</v>
      </c>
      <c r="G5794" s="88" t="s">
        <v>93</v>
      </c>
      <c r="H5794" s="91" t="s">
        <v>44</v>
      </c>
      <c r="I5794" s="92" t="n">
        <v>44</v>
      </c>
      <c r="J5794" s="93" t="n">
        <v>56</v>
      </c>
      <c r="K5794" s="94" t="n">
        <f aca="false">I5794 * J5794</f>
        <v>2464</v>
      </c>
      <c r="L5794" s="94" t="n">
        <f aca="false">K5794 *M5794</f>
        <v>887.04</v>
      </c>
      <c r="M5794" s="95" t="n">
        <v>0.36</v>
      </c>
      <c r="N5794" s="88" t="s">
        <v>23</v>
      </c>
      <c r="O5794" s="91" t="s">
        <v>219</v>
      </c>
      <c r="P5794" s="0" t="str">
        <f aca="false">RIGHT(H5794,LEN(H5794) - FIND(" ", H5794))</f>
        <v>Athletic Footwear</v>
      </c>
    </row>
    <row r="5795" customFormat="false" ht="14.25" hidden="false" customHeight="true" outlineLevel="0" collapsed="false">
      <c r="B5795" s="88" t="s">
        <v>30</v>
      </c>
      <c r="C5795" s="89" t="n">
        <v>1185732</v>
      </c>
      <c r="D5795" s="90" t="n">
        <v>44390</v>
      </c>
      <c r="E5795" s="88" t="s">
        <v>26</v>
      </c>
      <c r="F5795" s="88" t="s">
        <v>115</v>
      </c>
      <c r="G5795" s="88" t="s">
        <v>93</v>
      </c>
      <c r="H5795" s="91" t="s">
        <v>16</v>
      </c>
      <c r="I5795" s="92" t="n">
        <v>53</v>
      </c>
      <c r="J5795" s="93" t="n">
        <v>68</v>
      </c>
      <c r="K5795" s="94" t="n">
        <f aca="false">I5795 * J5795</f>
        <v>3604</v>
      </c>
      <c r="L5795" s="94" t="n">
        <f aca="false">K5795 *M5795</f>
        <v>1405.56</v>
      </c>
      <c r="M5795" s="95" t="n">
        <v>0.39</v>
      </c>
      <c r="N5795" s="88" t="s">
        <v>23</v>
      </c>
      <c r="O5795" s="91" t="s">
        <v>218</v>
      </c>
      <c r="P5795" s="0" t="str">
        <f aca="false">RIGHT(H5795,LEN(H5795) - FIND(" ", H5795))</f>
        <v>Apparel</v>
      </c>
    </row>
    <row r="5796" customFormat="false" ht="14.25" hidden="false" customHeight="true" outlineLevel="0" collapsed="false">
      <c r="B5796" s="88" t="s">
        <v>30</v>
      </c>
      <c r="C5796" s="89" t="n">
        <v>1185732</v>
      </c>
      <c r="D5796" s="90" t="n">
        <v>44390</v>
      </c>
      <c r="E5796" s="88" t="s">
        <v>26</v>
      </c>
      <c r="F5796" s="88" t="s">
        <v>115</v>
      </c>
      <c r="G5796" s="88" t="s">
        <v>93</v>
      </c>
      <c r="H5796" s="91" t="s">
        <v>38</v>
      </c>
      <c r="I5796" s="92" t="n">
        <v>55</v>
      </c>
      <c r="J5796" s="93" t="n">
        <v>128</v>
      </c>
      <c r="K5796" s="94" t="n">
        <f aca="false">I5796 * J5796</f>
        <v>7040</v>
      </c>
      <c r="L5796" s="94" t="n">
        <f aca="false">K5796 *M5796</f>
        <v>2956.8</v>
      </c>
      <c r="M5796" s="95" t="n">
        <v>0.42</v>
      </c>
      <c r="N5796" s="88" t="s">
        <v>23</v>
      </c>
      <c r="O5796" s="91" t="s">
        <v>219</v>
      </c>
      <c r="P5796" s="0" t="str">
        <f aca="false">RIGHT(H5796,LEN(H5796) - FIND(" ", H5796))</f>
        <v>Apparel</v>
      </c>
    </row>
    <row r="5797" customFormat="false" ht="14.25" hidden="false" customHeight="true" outlineLevel="0" collapsed="false">
      <c r="B5797" s="88" t="s">
        <v>30</v>
      </c>
      <c r="C5797" s="89" t="n">
        <v>1185732</v>
      </c>
      <c r="D5797" s="90" t="n">
        <v>44390</v>
      </c>
      <c r="E5797" s="88" t="s">
        <v>26</v>
      </c>
      <c r="F5797" s="88" t="s">
        <v>115</v>
      </c>
      <c r="G5797" s="88" t="s">
        <v>93</v>
      </c>
      <c r="H5797" s="91" t="s">
        <v>32</v>
      </c>
      <c r="I5797" s="92" t="n">
        <v>37</v>
      </c>
      <c r="J5797" s="93" t="n">
        <v>180</v>
      </c>
      <c r="K5797" s="94" t="n">
        <f aca="false">I5797 * J5797</f>
        <v>6660</v>
      </c>
      <c r="L5797" s="94" t="n">
        <f aca="false">K5797 *M5797</f>
        <v>2197.8</v>
      </c>
      <c r="M5797" s="95" t="n">
        <v>0.33</v>
      </c>
      <c r="N5797" s="88" t="s">
        <v>31</v>
      </c>
      <c r="O5797" s="91" t="s">
        <v>218</v>
      </c>
      <c r="P5797" s="0" t="str">
        <f aca="false">RIGHT(H5797,LEN(H5797) - FIND(" ", H5797))</f>
        <v>Street Footwear</v>
      </c>
    </row>
    <row r="5798" customFormat="false" ht="14.25" hidden="false" customHeight="true" outlineLevel="0" collapsed="false">
      <c r="B5798" s="88" t="s">
        <v>30</v>
      </c>
      <c r="C5798" s="89" t="n">
        <v>1185732</v>
      </c>
      <c r="D5798" s="90" t="n">
        <v>44390</v>
      </c>
      <c r="E5798" s="88" t="s">
        <v>26</v>
      </c>
      <c r="F5798" s="88" t="s">
        <v>115</v>
      </c>
      <c r="G5798" s="88" t="s">
        <v>93</v>
      </c>
      <c r="H5798" s="91" t="s">
        <v>24</v>
      </c>
      <c r="I5798" s="92" t="n">
        <v>36</v>
      </c>
      <c r="J5798" s="93" t="n">
        <v>105</v>
      </c>
      <c r="K5798" s="94" t="n">
        <f aca="false">I5798 * J5798</f>
        <v>3780</v>
      </c>
      <c r="L5798" s="94" t="n">
        <f aca="false">K5798 *M5798</f>
        <v>1398.6</v>
      </c>
      <c r="M5798" s="95" t="n">
        <v>0.37</v>
      </c>
      <c r="N5798" s="88" t="s">
        <v>31</v>
      </c>
      <c r="O5798" s="91" t="s">
        <v>218</v>
      </c>
      <c r="P5798" s="0" t="str">
        <f aca="false">RIGHT(H5798,LEN(H5798) - FIND(" ", H5798))</f>
        <v>Athletic Footwear</v>
      </c>
    </row>
    <row r="5799" customFormat="false" ht="14.25" hidden="false" customHeight="true" outlineLevel="0" collapsed="false">
      <c r="B5799" s="88" t="s">
        <v>30</v>
      </c>
      <c r="C5799" s="89" t="n">
        <v>1185732</v>
      </c>
      <c r="D5799" s="90" t="n">
        <v>44390</v>
      </c>
      <c r="E5799" s="88" t="s">
        <v>26</v>
      </c>
      <c r="F5799" s="88" t="s">
        <v>115</v>
      </c>
      <c r="G5799" s="88" t="s">
        <v>93</v>
      </c>
      <c r="H5799" s="91" t="s">
        <v>48</v>
      </c>
      <c r="I5799" s="92" t="n">
        <v>32</v>
      </c>
      <c r="J5799" s="93" t="n">
        <v>88</v>
      </c>
      <c r="K5799" s="94" t="n">
        <f aca="false">I5799 * J5799</f>
        <v>2816</v>
      </c>
      <c r="L5799" s="94" t="n">
        <f aca="false">K5799 *M5799</f>
        <v>844.8</v>
      </c>
      <c r="M5799" s="95" t="n">
        <v>0.3</v>
      </c>
      <c r="N5799" s="88" t="s">
        <v>31</v>
      </c>
      <c r="O5799" s="91" t="s">
        <v>219</v>
      </c>
      <c r="P5799" s="0" t="str">
        <f aca="false">RIGHT(H5799,LEN(H5799) - FIND(" ", H5799))</f>
        <v>Street Footwear</v>
      </c>
    </row>
    <row r="5800" customFormat="false" ht="14.25" hidden="false" customHeight="true" outlineLevel="0" collapsed="false">
      <c r="B5800" s="88" t="s">
        <v>30</v>
      </c>
      <c r="C5800" s="89" t="n">
        <v>1185732</v>
      </c>
      <c r="D5800" s="90" t="n">
        <v>44390</v>
      </c>
      <c r="E5800" s="88" t="s">
        <v>26</v>
      </c>
      <c r="F5800" s="88" t="s">
        <v>115</v>
      </c>
      <c r="G5800" s="88" t="s">
        <v>93</v>
      </c>
      <c r="H5800" s="91" t="s">
        <v>44</v>
      </c>
      <c r="I5800" s="92" t="n">
        <v>34</v>
      </c>
      <c r="J5800" s="93" t="n">
        <v>77</v>
      </c>
      <c r="K5800" s="94" t="n">
        <f aca="false">I5800 * J5800</f>
        <v>2618</v>
      </c>
      <c r="L5800" s="94" t="n">
        <f aca="false">K5800 *M5800</f>
        <v>837.76</v>
      </c>
      <c r="M5800" s="95" t="n">
        <v>0.32</v>
      </c>
      <c r="N5800" s="88" t="s">
        <v>31</v>
      </c>
      <c r="O5800" s="91" t="s">
        <v>219</v>
      </c>
      <c r="P5800" s="0" t="str">
        <f aca="false">RIGHT(H5800,LEN(H5800) - FIND(" ", H5800))</f>
        <v>Athletic Footwear</v>
      </c>
    </row>
    <row r="5801" customFormat="false" ht="14.25" hidden="false" customHeight="true" outlineLevel="0" collapsed="false">
      <c r="B5801" s="88" t="s">
        <v>30</v>
      </c>
      <c r="C5801" s="89" t="n">
        <v>1185732</v>
      </c>
      <c r="D5801" s="90" t="n">
        <v>44390</v>
      </c>
      <c r="E5801" s="88" t="s">
        <v>26</v>
      </c>
      <c r="F5801" s="88" t="s">
        <v>115</v>
      </c>
      <c r="G5801" s="88" t="s">
        <v>93</v>
      </c>
      <c r="H5801" s="91" t="s">
        <v>16</v>
      </c>
      <c r="I5801" s="92" t="n">
        <v>41</v>
      </c>
      <c r="J5801" s="93" t="n">
        <v>80</v>
      </c>
      <c r="K5801" s="94" t="n">
        <f aca="false">I5801 * J5801</f>
        <v>3280</v>
      </c>
      <c r="L5801" s="94" t="n">
        <f aca="false">K5801 *M5801</f>
        <v>1016.8</v>
      </c>
      <c r="M5801" s="95" t="n">
        <v>0.31</v>
      </c>
      <c r="N5801" s="88" t="s">
        <v>31</v>
      </c>
      <c r="O5801" s="91" t="s">
        <v>218</v>
      </c>
      <c r="P5801" s="0" t="str">
        <f aca="false">RIGHT(H5801,LEN(H5801) - FIND(" ", H5801))</f>
        <v>Apparel</v>
      </c>
    </row>
    <row r="5802" customFormat="false" ht="14.25" hidden="false" customHeight="true" outlineLevel="0" collapsed="false">
      <c r="B5802" s="88" t="s">
        <v>30</v>
      </c>
      <c r="C5802" s="89" t="n">
        <v>1185732</v>
      </c>
      <c r="D5802" s="90" t="n">
        <v>44390</v>
      </c>
      <c r="E5802" s="88" t="s">
        <v>26</v>
      </c>
      <c r="F5802" s="88" t="s">
        <v>115</v>
      </c>
      <c r="G5802" s="88" t="s">
        <v>93</v>
      </c>
      <c r="H5802" s="91" t="s">
        <v>38</v>
      </c>
      <c r="I5802" s="92" t="n">
        <v>41</v>
      </c>
      <c r="J5802" s="93" t="n">
        <v>132</v>
      </c>
      <c r="K5802" s="94" t="n">
        <f aca="false">I5802 * J5802</f>
        <v>5412</v>
      </c>
      <c r="L5802" s="94" t="n">
        <f aca="false">K5802 *M5802</f>
        <v>1731.84</v>
      </c>
      <c r="M5802" s="95" t="n">
        <v>0.32</v>
      </c>
      <c r="N5802" s="88" t="s">
        <v>31</v>
      </c>
      <c r="O5802" s="91" t="s">
        <v>219</v>
      </c>
      <c r="P5802" s="0" t="str">
        <f aca="false">RIGHT(H5802,LEN(H5802) - FIND(" ", H5802))</f>
        <v>Apparel</v>
      </c>
    </row>
    <row r="5803" customFormat="false" ht="14.25" hidden="false" customHeight="true" outlineLevel="0" collapsed="false">
      <c r="B5803" s="88" t="s">
        <v>13</v>
      </c>
      <c r="C5803" s="89" t="n">
        <v>1185732</v>
      </c>
      <c r="D5803" s="90" t="n">
        <v>44391</v>
      </c>
      <c r="E5803" s="88" t="s">
        <v>29</v>
      </c>
      <c r="F5803" s="88" t="s">
        <v>98</v>
      </c>
      <c r="G5803" s="88" t="s">
        <v>101</v>
      </c>
      <c r="H5803" s="91" t="s">
        <v>48</v>
      </c>
      <c r="I5803" s="92" t="n">
        <v>40</v>
      </c>
      <c r="J5803" s="93" t="n">
        <v>250</v>
      </c>
      <c r="K5803" s="94" t="n">
        <f aca="false">I5803 * J5803</f>
        <v>10000</v>
      </c>
      <c r="L5803" s="94" t="n">
        <f aca="false">K5803 *M5803</f>
        <v>3500</v>
      </c>
      <c r="M5803" s="95" t="n">
        <v>0.35</v>
      </c>
      <c r="N5803" s="88" t="s">
        <v>31</v>
      </c>
      <c r="O5803" s="91" t="s">
        <v>219</v>
      </c>
      <c r="P5803" s="0" t="str">
        <f aca="false">RIGHT(H5803,LEN(H5803) - FIND(" ", H5803))</f>
        <v>Street Footwear</v>
      </c>
    </row>
    <row r="5804" customFormat="false" ht="14.25" hidden="false" customHeight="true" outlineLevel="0" collapsed="false">
      <c r="B5804" s="88" t="s">
        <v>13</v>
      </c>
      <c r="C5804" s="89" t="n">
        <v>1185732</v>
      </c>
      <c r="D5804" s="90" t="n">
        <v>44391</v>
      </c>
      <c r="E5804" s="88" t="s">
        <v>29</v>
      </c>
      <c r="F5804" s="88" t="s">
        <v>128</v>
      </c>
      <c r="G5804" s="88" t="s">
        <v>144</v>
      </c>
      <c r="H5804" s="91" t="s">
        <v>32</v>
      </c>
      <c r="I5804" s="92" t="n">
        <v>40</v>
      </c>
      <c r="J5804" s="93" t="n">
        <v>325</v>
      </c>
      <c r="K5804" s="94" t="n">
        <f aca="false">I5804 * J5804</f>
        <v>13000</v>
      </c>
      <c r="L5804" s="94" t="n">
        <f aca="false">K5804 *M5804</f>
        <v>5200</v>
      </c>
      <c r="M5804" s="95" t="n">
        <v>0.4</v>
      </c>
      <c r="N5804" s="88" t="s">
        <v>31</v>
      </c>
      <c r="O5804" s="91" t="s">
        <v>218</v>
      </c>
      <c r="P5804" s="0" t="str">
        <f aca="false">RIGHT(H5804,LEN(H5804) - FIND(" ", H5804))</f>
        <v>Street Footwear</v>
      </c>
    </row>
    <row r="5805" customFormat="false" ht="14.25" hidden="false" customHeight="true" outlineLevel="0" collapsed="false">
      <c r="B5805" s="88" t="s">
        <v>13</v>
      </c>
      <c r="C5805" s="89" t="n">
        <v>1185732</v>
      </c>
      <c r="D5805" s="90" t="n">
        <v>44391</v>
      </c>
      <c r="E5805" s="88" t="s">
        <v>29</v>
      </c>
      <c r="F5805" s="88" t="s">
        <v>98</v>
      </c>
      <c r="G5805" s="88" t="s">
        <v>101</v>
      </c>
      <c r="H5805" s="91" t="s">
        <v>48</v>
      </c>
      <c r="I5805" s="92" t="n">
        <v>38</v>
      </c>
      <c r="J5805" s="93" t="n">
        <v>75</v>
      </c>
      <c r="K5805" s="94" t="n">
        <f aca="false">I5805 * J5805</f>
        <v>2850</v>
      </c>
      <c r="L5805" s="94" t="n">
        <f aca="false">K5805 *M5805</f>
        <v>1396.5</v>
      </c>
      <c r="M5805" s="95" t="n">
        <v>0.49</v>
      </c>
      <c r="N5805" s="88" t="s">
        <v>23</v>
      </c>
      <c r="O5805" s="91" t="s">
        <v>219</v>
      </c>
      <c r="P5805" s="0" t="str">
        <f aca="false">RIGHT(H5805,LEN(H5805) - FIND(" ", H5805))</f>
        <v>Street Footwear</v>
      </c>
    </row>
    <row r="5806" customFormat="false" ht="14.25" hidden="false" customHeight="true" outlineLevel="0" collapsed="false">
      <c r="B5806" s="88" t="s">
        <v>13</v>
      </c>
      <c r="C5806" s="89" t="n">
        <v>1185732</v>
      </c>
      <c r="D5806" s="90" t="n">
        <v>44391</v>
      </c>
      <c r="E5806" s="88" t="s">
        <v>29</v>
      </c>
      <c r="F5806" s="88" t="s">
        <v>128</v>
      </c>
      <c r="G5806" s="88" t="s">
        <v>144</v>
      </c>
      <c r="H5806" s="91" t="s">
        <v>32</v>
      </c>
      <c r="I5806" s="92" t="n">
        <v>36</v>
      </c>
      <c r="J5806" s="93" t="n">
        <v>94</v>
      </c>
      <c r="K5806" s="94" t="n">
        <f aca="false">I5806 * J5806</f>
        <v>3384</v>
      </c>
      <c r="L5806" s="94" t="n">
        <f aca="false">K5806 *M5806</f>
        <v>1827.36</v>
      </c>
      <c r="M5806" s="95" t="n">
        <v>0.54</v>
      </c>
      <c r="N5806" s="88" t="s">
        <v>23</v>
      </c>
      <c r="O5806" s="91" t="s">
        <v>218</v>
      </c>
      <c r="P5806" s="0" t="str">
        <f aca="false">RIGHT(H5806,LEN(H5806) - FIND(" ", H5806))</f>
        <v>Street Footwear</v>
      </c>
    </row>
    <row r="5807" customFormat="false" ht="14.25" hidden="false" customHeight="true" outlineLevel="0" collapsed="false">
      <c r="B5807" s="88" t="s">
        <v>13</v>
      </c>
      <c r="C5807" s="89" t="n">
        <v>1185732</v>
      </c>
      <c r="D5807" s="90" t="n">
        <v>44392</v>
      </c>
      <c r="E5807" s="88" t="s">
        <v>29</v>
      </c>
      <c r="F5807" s="88" t="s">
        <v>98</v>
      </c>
      <c r="G5807" s="88" t="s">
        <v>101</v>
      </c>
      <c r="H5807" s="91" t="s">
        <v>44</v>
      </c>
      <c r="I5807" s="92" t="n">
        <v>40</v>
      </c>
      <c r="J5807" s="93" t="n">
        <v>225</v>
      </c>
      <c r="K5807" s="94" t="n">
        <f aca="false">I5807 * J5807</f>
        <v>9000</v>
      </c>
      <c r="L5807" s="94" t="n">
        <f aca="false">K5807 *M5807</f>
        <v>3600</v>
      </c>
      <c r="M5807" s="95" t="n">
        <v>0.4</v>
      </c>
      <c r="N5807" s="88" t="s">
        <v>31</v>
      </c>
      <c r="O5807" s="91" t="s">
        <v>219</v>
      </c>
      <c r="P5807" s="0" t="str">
        <f aca="false">RIGHT(H5807,LEN(H5807) - FIND(" ", H5807))</f>
        <v>Athletic Footwear</v>
      </c>
    </row>
    <row r="5808" customFormat="false" ht="14.25" hidden="false" customHeight="true" outlineLevel="0" collapsed="false">
      <c r="B5808" s="88" t="s">
        <v>13</v>
      </c>
      <c r="C5808" s="89" t="n">
        <v>1185732</v>
      </c>
      <c r="D5808" s="90" t="n">
        <v>44392</v>
      </c>
      <c r="E5808" s="88" t="s">
        <v>29</v>
      </c>
      <c r="F5808" s="88" t="s">
        <v>128</v>
      </c>
      <c r="G5808" s="88" t="s">
        <v>144</v>
      </c>
      <c r="H5808" s="91" t="s">
        <v>24</v>
      </c>
      <c r="I5808" s="92" t="n">
        <v>30</v>
      </c>
      <c r="J5808" s="93" t="n">
        <v>150</v>
      </c>
      <c r="K5808" s="94" t="n">
        <f aca="false">I5808 * J5808</f>
        <v>4500</v>
      </c>
      <c r="L5808" s="94" t="n">
        <f aca="false">K5808 *M5808</f>
        <v>1575</v>
      </c>
      <c r="M5808" s="95" t="n">
        <v>0.35</v>
      </c>
      <c r="N5808" s="88" t="s">
        <v>31</v>
      </c>
      <c r="O5808" s="91" t="s">
        <v>218</v>
      </c>
      <c r="P5808" s="0" t="str">
        <f aca="false">RIGHT(H5808,LEN(H5808) - FIND(" ", H5808))</f>
        <v>Athletic Footwear</v>
      </c>
    </row>
    <row r="5809" customFormat="false" ht="14.25" hidden="false" customHeight="true" outlineLevel="0" collapsed="false">
      <c r="B5809" s="88" t="s">
        <v>30</v>
      </c>
      <c r="C5809" s="89" t="n">
        <v>1185732</v>
      </c>
      <c r="D5809" s="90" t="n">
        <v>44392</v>
      </c>
      <c r="E5809" s="88" t="s">
        <v>29</v>
      </c>
      <c r="F5809" s="88" t="s">
        <v>117</v>
      </c>
      <c r="G5809" s="88" t="s">
        <v>110</v>
      </c>
      <c r="H5809" s="91" t="s">
        <v>32</v>
      </c>
      <c r="I5809" s="92" t="n">
        <v>60</v>
      </c>
      <c r="J5809" s="93" t="n">
        <v>900</v>
      </c>
      <c r="K5809" s="94" t="n">
        <f aca="false">I5809 * J5809</f>
        <v>54000</v>
      </c>
      <c r="L5809" s="94" t="n">
        <f aca="false">K5809 *M5809</f>
        <v>27000</v>
      </c>
      <c r="M5809" s="95" t="n">
        <v>0.5</v>
      </c>
      <c r="N5809" s="88" t="s">
        <v>14</v>
      </c>
      <c r="O5809" s="91" t="s">
        <v>218</v>
      </c>
      <c r="P5809" s="0" t="str">
        <f aca="false">RIGHT(H5809,LEN(H5809) - FIND(" ", H5809))</f>
        <v>Street Footwear</v>
      </c>
    </row>
    <row r="5810" customFormat="false" ht="14.25" hidden="false" customHeight="true" outlineLevel="0" collapsed="false">
      <c r="B5810" s="88" t="s">
        <v>30</v>
      </c>
      <c r="C5810" s="89" t="n">
        <v>1185732</v>
      </c>
      <c r="D5810" s="90" t="n">
        <v>44392</v>
      </c>
      <c r="E5810" s="88" t="s">
        <v>29</v>
      </c>
      <c r="F5810" s="88" t="s">
        <v>117</v>
      </c>
      <c r="G5810" s="88" t="s">
        <v>110</v>
      </c>
      <c r="H5810" s="91" t="s">
        <v>24</v>
      </c>
      <c r="I5810" s="92" t="n">
        <v>55</v>
      </c>
      <c r="J5810" s="93" t="n">
        <v>650</v>
      </c>
      <c r="K5810" s="94" t="n">
        <f aca="false">I5810 * J5810</f>
        <v>35750</v>
      </c>
      <c r="L5810" s="94" t="n">
        <f aca="false">K5810 *M5810</f>
        <v>14300</v>
      </c>
      <c r="M5810" s="95" t="n">
        <v>0.4</v>
      </c>
      <c r="N5810" s="88" t="s">
        <v>14</v>
      </c>
      <c r="O5810" s="91" t="s">
        <v>218</v>
      </c>
      <c r="P5810" s="0" t="str">
        <f aca="false">RIGHT(H5810,LEN(H5810) - FIND(" ", H5810))</f>
        <v>Athletic Footwear</v>
      </c>
    </row>
    <row r="5811" customFormat="false" ht="14.25" hidden="false" customHeight="true" outlineLevel="0" collapsed="false">
      <c r="B5811" s="88" t="s">
        <v>30</v>
      </c>
      <c r="C5811" s="89" t="n">
        <v>1185732</v>
      </c>
      <c r="D5811" s="90" t="n">
        <v>44392</v>
      </c>
      <c r="E5811" s="88" t="s">
        <v>29</v>
      </c>
      <c r="F5811" s="88" t="s">
        <v>117</v>
      </c>
      <c r="G5811" s="88" t="s">
        <v>110</v>
      </c>
      <c r="H5811" s="91" t="s">
        <v>48</v>
      </c>
      <c r="I5811" s="92" t="n">
        <v>50</v>
      </c>
      <c r="J5811" s="93" t="n">
        <v>575</v>
      </c>
      <c r="K5811" s="94" t="n">
        <f aca="false">I5811 * J5811</f>
        <v>28750</v>
      </c>
      <c r="L5811" s="94" t="n">
        <f aca="false">K5811 *M5811</f>
        <v>8625</v>
      </c>
      <c r="M5811" s="95" t="n">
        <v>0.3</v>
      </c>
      <c r="N5811" s="88" t="s">
        <v>14</v>
      </c>
      <c r="O5811" s="91" t="s">
        <v>219</v>
      </c>
      <c r="P5811" s="0" t="str">
        <f aca="false">RIGHT(H5811,LEN(H5811) - FIND(" ", H5811))</f>
        <v>Street Footwear</v>
      </c>
    </row>
    <row r="5812" customFormat="false" ht="14.25" hidden="false" customHeight="true" outlineLevel="0" collapsed="false">
      <c r="B5812" s="88" t="s">
        <v>30</v>
      </c>
      <c r="C5812" s="89" t="n">
        <v>1185732</v>
      </c>
      <c r="D5812" s="90" t="n">
        <v>44392</v>
      </c>
      <c r="E5812" s="88" t="s">
        <v>29</v>
      </c>
      <c r="F5812" s="88" t="s">
        <v>117</v>
      </c>
      <c r="G5812" s="88" t="s">
        <v>110</v>
      </c>
      <c r="H5812" s="91" t="s">
        <v>44</v>
      </c>
      <c r="I5812" s="92" t="n">
        <v>50</v>
      </c>
      <c r="J5812" s="93" t="n">
        <v>525</v>
      </c>
      <c r="K5812" s="94" t="n">
        <f aca="false">I5812 * J5812</f>
        <v>26250</v>
      </c>
      <c r="L5812" s="94" t="n">
        <f aca="false">K5812 *M5812</f>
        <v>9187.5</v>
      </c>
      <c r="M5812" s="95" t="n">
        <v>0.35</v>
      </c>
      <c r="N5812" s="88" t="s">
        <v>14</v>
      </c>
      <c r="O5812" s="91" t="s">
        <v>219</v>
      </c>
      <c r="P5812" s="0" t="str">
        <f aca="false">RIGHT(H5812,LEN(H5812) - FIND(" ", H5812))</f>
        <v>Athletic Footwear</v>
      </c>
    </row>
    <row r="5813" customFormat="false" ht="14.25" hidden="false" customHeight="true" outlineLevel="0" collapsed="false">
      <c r="B5813" s="88" t="s">
        <v>30</v>
      </c>
      <c r="C5813" s="89" t="n">
        <v>1185732</v>
      </c>
      <c r="D5813" s="90" t="n">
        <v>44392</v>
      </c>
      <c r="E5813" s="88" t="s">
        <v>29</v>
      </c>
      <c r="F5813" s="88" t="s">
        <v>117</v>
      </c>
      <c r="G5813" s="88" t="s">
        <v>110</v>
      </c>
      <c r="H5813" s="91" t="s">
        <v>16</v>
      </c>
      <c r="I5813" s="92" t="n">
        <v>60</v>
      </c>
      <c r="J5813" s="93" t="n">
        <v>550</v>
      </c>
      <c r="K5813" s="94" t="n">
        <f aca="false">I5813 * J5813</f>
        <v>33000</v>
      </c>
      <c r="L5813" s="94" t="n">
        <f aca="false">K5813 *M5813</f>
        <v>13200</v>
      </c>
      <c r="M5813" s="95" t="n">
        <v>0.4</v>
      </c>
      <c r="N5813" s="88" t="s">
        <v>14</v>
      </c>
      <c r="O5813" s="91" t="s">
        <v>218</v>
      </c>
      <c r="P5813" s="0" t="str">
        <f aca="false">RIGHT(H5813,LEN(H5813) - FIND(" ", H5813))</f>
        <v>Apparel</v>
      </c>
    </row>
    <row r="5814" customFormat="false" ht="14.25" hidden="false" customHeight="true" outlineLevel="0" collapsed="false">
      <c r="B5814" s="88" t="s">
        <v>30</v>
      </c>
      <c r="C5814" s="89" t="n">
        <v>1185732</v>
      </c>
      <c r="D5814" s="90" t="n">
        <v>44392</v>
      </c>
      <c r="E5814" s="88" t="s">
        <v>29</v>
      </c>
      <c r="F5814" s="88" t="s">
        <v>117</v>
      </c>
      <c r="G5814" s="88" t="s">
        <v>110</v>
      </c>
      <c r="H5814" s="91" t="s">
        <v>38</v>
      </c>
      <c r="I5814" s="92" t="n">
        <v>65</v>
      </c>
      <c r="J5814" s="93" t="n">
        <v>725</v>
      </c>
      <c r="K5814" s="94" t="n">
        <f aca="false">I5814 * J5814</f>
        <v>47125</v>
      </c>
      <c r="L5814" s="94" t="n">
        <f aca="false">K5814 *M5814</f>
        <v>25918.75</v>
      </c>
      <c r="M5814" s="95" t="n">
        <v>0.55</v>
      </c>
      <c r="N5814" s="88" t="s">
        <v>14</v>
      </c>
      <c r="O5814" s="91" t="s">
        <v>219</v>
      </c>
      <c r="P5814" s="0" t="str">
        <f aca="false">RIGHT(H5814,LEN(H5814) - FIND(" ", H5814))</f>
        <v>Apparel</v>
      </c>
    </row>
    <row r="5815" customFormat="false" ht="14.25" hidden="false" customHeight="true" outlineLevel="0" collapsed="false">
      <c r="B5815" s="88" t="s">
        <v>13</v>
      </c>
      <c r="C5815" s="89" t="n">
        <v>1185732</v>
      </c>
      <c r="D5815" s="90" t="n">
        <v>44392</v>
      </c>
      <c r="E5815" s="88" t="s">
        <v>29</v>
      </c>
      <c r="F5815" s="88" t="s">
        <v>98</v>
      </c>
      <c r="G5815" s="88" t="s">
        <v>101</v>
      </c>
      <c r="H5815" s="91" t="s">
        <v>44</v>
      </c>
      <c r="I5815" s="92" t="n">
        <v>37</v>
      </c>
      <c r="J5815" s="93" t="n">
        <v>63</v>
      </c>
      <c r="K5815" s="94" t="n">
        <f aca="false">I5815 * J5815</f>
        <v>2331</v>
      </c>
      <c r="L5815" s="94" t="n">
        <f aca="false">K5815 *M5815</f>
        <v>1165.5</v>
      </c>
      <c r="M5815" s="95" t="n">
        <v>0.5</v>
      </c>
      <c r="N5815" s="88" t="s">
        <v>23</v>
      </c>
      <c r="O5815" s="91" t="s">
        <v>219</v>
      </c>
      <c r="P5815" s="0" t="str">
        <f aca="false">RIGHT(H5815,LEN(H5815) - FIND(" ", H5815))</f>
        <v>Athletic Footwear</v>
      </c>
    </row>
    <row r="5816" customFormat="false" ht="14.25" hidden="false" customHeight="true" outlineLevel="0" collapsed="false">
      <c r="B5816" s="88" t="s">
        <v>13</v>
      </c>
      <c r="C5816" s="89" t="n">
        <v>1185732</v>
      </c>
      <c r="D5816" s="90" t="n">
        <v>44392</v>
      </c>
      <c r="E5816" s="88" t="s">
        <v>29</v>
      </c>
      <c r="F5816" s="88" t="s">
        <v>128</v>
      </c>
      <c r="G5816" s="88" t="s">
        <v>144</v>
      </c>
      <c r="H5816" s="91" t="s">
        <v>24</v>
      </c>
      <c r="I5816" s="92" t="n">
        <v>29</v>
      </c>
      <c r="J5816" s="93" t="n">
        <v>41</v>
      </c>
      <c r="K5816" s="94" t="n">
        <f aca="false">I5816 * J5816</f>
        <v>1189</v>
      </c>
      <c r="L5816" s="94" t="n">
        <f aca="false">K5816 *M5816</f>
        <v>546.94</v>
      </c>
      <c r="M5816" s="95" t="n">
        <v>0.46</v>
      </c>
      <c r="N5816" s="88" t="s">
        <v>23</v>
      </c>
      <c r="O5816" s="91" t="s">
        <v>218</v>
      </c>
      <c r="P5816" s="0" t="str">
        <f aca="false">RIGHT(H5816,LEN(H5816) - FIND(" ", H5816))</f>
        <v>Athletic Footwear</v>
      </c>
    </row>
    <row r="5817" customFormat="false" ht="14.25" hidden="false" customHeight="true" outlineLevel="0" collapsed="false">
      <c r="B5817" s="88" t="s">
        <v>30</v>
      </c>
      <c r="C5817" s="89" t="n">
        <v>1185732</v>
      </c>
      <c r="D5817" s="90" t="n">
        <v>44392</v>
      </c>
      <c r="E5817" s="88" t="s">
        <v>29</v>
      </c>
      <c r="F5817" s="88" t="s">
        <v>117</v>
      </c>
      <c r="G5817" s="88" t="s">
        <v>110</v>
      </c>
      <c r="H5817" s="91" t="s">
        <v>32</v>
      </c>
      <c r="I5817" s="92" t="n">
        <v>57</v>
      </c>
      <c r="J5817" s="93" t="n">
        <v>225</v>
      </c>
      <c r="K5817" s="94" t="n">
        <f aca="false">I5817 * J5817</f>
        <v>12825</v>
      </c>
      <c r="L5817" s="94" t="n">
        <f aca="false">K5817 *M5817</f>
        <v>7695</v>
      </c>
      <c r="M5817" s="95" t="n">
        <v>0.6</v>
      </c>
      <c r="N5817" s="88" t="s">
        <v>23</v>
      </c>
      <c r="O5817" s="91" t="s">
        <v>218</v>
      </c>
      <c r="P5817" s="0" t="str">
        <f aca="false">RIGHT(H5817,LEN(H5817) - FIND(" ", H5817))</f>
        <v>Street Footwear</v>
      </c>
    </row>
    <row r="5818" customFormat="false" ht="14.25" hidden="false" customHeight="true" outlineLevel="0" collapsed="false">
      <c r="B5818" s="88" t="s">
        <v>30</v>
      </c>
      <c r="C5818" s="89" t="n">
        <v>1185732</v>
      </c>
      <c r="D5818" s="90" t="n">
        <v>44392</v>
      </c>
      <c r="E5818" s="88" t="s">
        <v>29</v>
      </c>
      <c r="F5818" s="88" t="s">
        <v>117</v>
      </c>
      <c r="G5818" s="88" t="s">
        <v>110</v>
      </c>
      <c r="H5818" s="91" t="s">
        <v>24</v>
      </c>
      <c r="I5818" s="92" t="n">
        <v>53</v>
      </c>
      <c r="J5818" s="93" t="n">
        <v>189</v>
      </c>
      <c r="K5818" s="94" t="n">
        <f aca="false">I5818 * J5818</f>
        <v>10017</v>
      </c>
      <c r="L5818" s="94" t="n">
        <f aca="false">K5818 *M5818</f>
        <v>5108.67</v>
      </c>
      <c r="M5818" s="95" t="n">
        <v>0.51</v>
      </c>
      <c r="N5818" s="88" t="s">
        <v>23</v>
      </c>
      <c r="O5818" s="91" t="s">
        <v>218</v>
      </c>
      <c r="P5818" s="0" t="str">
        <f aca="false">RIGHT(H5818,LEN(H5818) - FIND(" ", H5818))</f>
        <v>Athletic Footwear</v>
      </c>
    </row>
    <row r="5819" customFormat="false" ht="14.25" hidden="false" customHeight="true" outlineLevel="0" collapsed="false">
      <c r="B5819" s="88" t="s">
        <v>30</v>
      </c>
      <c r="C5819" s="89" t="n">
        <v>1185732</v>
      </c>
      <c r="D5819" s="90" t="n">
        <v>44392</v>
      </c>
      <c r="E5819" s="88" t="s">
        <v>29</v>
      </c>
      <c r="F5819" s="88" t="s">
        <v>117</v>
      </c>
      <c r="G5819" s="88" t="s">
        <v>110</v>
      </c>
      <c r="H5819" s="91" t="s">
        <v>48</v>
      </c>
      <c r="I5819" s="92" t="n">
        <v>46</v>
      </c>
      <c r="J5819" s="93" t="n">
        <v>173</v>
      </c>
      <c r="K5819" s="94" t="n">
        <f aca="false">I5819 * J5819</f>
        <v>7958</v>
      </c>
      <c r="L5819" s="94" t="n">
        <f aca="false">K5819 *M5819</f>
        <v>3581.1</v>
      </c>
      <c r="M5819" s="95" t="n">
        <v>0.45</v>
      </c>
      <c r="N5819" s="88" t="s">
        <v>23</v>
      </c>
      <c r="O5819" s="91" t="s">
        <v>219</v>
      </c>
      <c r="P5819" s="0" t="str">
        <f aca="false">RIGHT(H5819,LEN(H5819) - FIND(" ", H5819))</f>
        <v>Street Footwear</v>
      </c>
    </row>
    <row r="5820" customFormat="false" ht="14.25" hidden="false" customHeight="true" outlineLevel="0" collapsed="false">
      <c r="B5820" s="88" t="s">
        <v>30</v>
      </c>
      <c r="C5820" s="89" t="n">
        <v>1185732</v>
      </c>
      <c r="D5820" s="90" t="n">
        <v>44392</v>
      </c>
      <c r="E5820" s="88" t="s">
        <v>29</v>
      </c>
      <c r="F5820" s="88" t="s">
        <v>117</v>
      </c>
      <c r="G5820" s="88" t="s">
        <v>110</v>
      </c>
      <c r="H5820" s="91" t="s">
        <v>44</v>
      </c>
      <c r="I5820" s="92" t="n">
        <v>47</v>
      </c>
      <c r="J5820" s="93" t="n">
        <v>158</v>
      </c>
      <c r="K5820" s="94" t="n">
        <f aca="false">I5820 * J5820</f>
        <v>7426</v>
      </c>
      <c r="L5820" s="94" t="n">
        <f aca="false">K5820 *M5820</f>
        <v>3341.7</v>
      </c>
      <c r="M5820" s="95" t="n">
        <v>0.45</v>
      </c>
      <c r="N5820" s="88" t="s">
        <v>23</v>
      </c>
      <c r="O5820" s="91" t="s">
        <v>219</v>
      </c>
      <c r="P5820" s="0" t="str">
        <f aca="false">RIGHT(H5820,LEN(H5820) - FIND(" ", H5820))</f>
        <v>Athletic Footwear</v>
      </c>
    </row>
    <row r="5821" customFormat="false" ht="14.25" hidden="false" customHeight="true" outlineLevel="0" collapsed="false">
      <c r="B5821" s="88" t="s">
        <v>30</v>
      </c>
      <c r="C5821" s="89" t="n">
        <v>1185732</v>
      </c>
      <c r="D5821" s="90" t="n">
        <v>44392</v>
      </c>
      <c r="E5821" s="88" t="s">
        <v>29</v>
      </c>
      <c r="F5821" s="88" t="s">
        <v>117</v>
      </c>
      <c r="G5821" s="88" t="s">
        <v>110</v>
      </c>
      <c r="H5821" s="91" t="s">
        <v>16</v>
      </c>
      <c r="I5821" s="92" t="n">
        <v>54</v>
      </c>
      <c r="J5821" s="93" t="n">
        <v>143</v>
      </c>
      <c r="K5821" s="94" t="n">
        <f aca="false">I5821 * J5821</f>
        <v>7722</v>
      </c>
      <c r="L5821" s="94" t="n">
        <f aca="false">K5821 *M5821</f>
        <v>3938.22</v>
      </c>
      <c r="M5821" s="95" t="n">
        <v>0.51</v>
      </c>
      <c r="N5821" s="88" t="s">
        <v>23</v>
      </c>
      <c r="O5821" s="91" t="s">
        <v>218</v>
      </c>
      <c r="P5821" s="0" t="str">
        <f aca="false">RIGHT(H5821,LEN(H5821) - FIND(" ", H5821))</f>
        <v>Apparel</v>
      </c>
    </row>
    <row r="5822" customFormat="false" ht="14.25" hidden="false" customHeight="true" outlineLevel="0" collapsed="false">
      <c r="B5822" s="88" t="s">
        <v>30</v>
      </c>
      <c r="C5822" s="89" t="n">
        <v>1185732</v>
      </c>
      <c r="D5822" s="90" t="n">
        <v>44392</v>
      </c>
      <c r="E5822" s="88" t="s">
        <v>29</v>
      </c>
      <c r="F5822" s="88" t="s">
        <v>117</v>
      </c>
      <c r="G5822" s="88" t="s">
        <v>110</v>
      </c>
      <c r="H5822" s="91" t="s">
        <v>38</v>
      </c>
      <c r="I5822" s="92" t="n">
        <v>62</v>
      </c>
      <c r="J5822" s="93" t="n">
        <v>210</v>
      </c>
      <c r="K5822" s="94" t="n">
        <f aca="false">I5822 * J5822</f>
        <v>13020</v>
      </c>
      <c r="L5822" s="94" t="n">
        <f aca="false">K5822 *M5822</f>
        <v>8983.8</v>
      </c>
      <c r="M5822" s="95" t="n">
        <v>0.69</v>
      </c>
      <c r="N5822" s="88" t="s">
        <v>23</v>
      </c>
      <c r="O5822" s="91" t="s">
        <v>219</v>
      </c>
      <c r="P5822" s="0" t="str">
        <f aca="false">RIGHT(H5822,LEN(H5822) - FIND(" ", H5822))</f>
        <v>Apparel</v>
      </c>
    </row>
    <row r="5823" customFormat="false" ht="14.25" hidden="false" customHeight="true" outlineLevel="0" collapsed="false">
      <c r="B5823" s="88" t="s">
        <v>13</v>
      </c>
      <c r="C5823" s="89" t="n">
        <v>1185732</v>
      </c>
      <c r="D5823" s="90" t="n">
        <v>44393</v>
      </c>
      <c r="E5823" s="88" t="s">
        <v>29</v>
      </c>
      <c r="F5823" s="88" t="s">
        <v>98</v>
      </c>
      <c r="G5823" s="88" t="s">
        <v>101</v>
      </c>
      <c r="H5823" s="91" t="s">
        <v>16</v>
      </c>
      <c r="I5823" s="92" t="n">
        <v>50</v>
      </c>
      <c r="J5823" s="93" t="n">
        <v>200</v>
      </c>
      <c r="K5823" s="94" t="n">
        <f aca="false">I5823 * J5823</f>
        <v>10000</v>
      </c>
      <c r="L5823" s="94" t="n">
        <f aca="false">K5823 *M5823</f>
        <v>3500</v>
      </c>
      <c r="M5823" s="95" t="n">
        <v>0.35</v>
      </c>
      <c r="N5823" s="88" t="s">
        <v>31</v>
      </c>
      <c r="O5823" s="91" t="s">
        <v>218</v>
      </c>
      <c r="P5823" s="0" t="str">
        <f aca="false">RIGHT(H5823,LEN(H5823) - FIND(" ", H5823))</f>
        <v>Apparel</v>
      </c>
    </row>
    <row r="5824" customFormat="false" ht="14.25" hidden="false" customHeight="true" outlineLevel="0" collapsed="false">
      <c r="B5824" s="88" t="s">
        <v>13</v>
      </c>
      <c r="C5824" s="89" t="n">
        <v>1185732</v>
      </c>
      <c r="D5824" s="90" t="n">
        <v>44393</v>
      </c>
      <c r="E5824" s="88" t="s">
        <v>29</v>
      </c>
      <c r="F5824" s="88" t="s">
        <v>128</v>
      </c>
      <c r="G5824" s="88" t="s">
        <v>144</v>
      </c>
      <c r="H5824" s="91" t="s">
        <v>48</v>
      </c>
      <c r="I5824" s="92" t="n">
        <v>30</v>
      </c>
      <c r="J5824" s="93" t="n">
        <v>50</v>
      </c>
      <c r="K5824" s="94" t="n">
        <f aca="false">I5824 * J5824</f>
        <v>1500</v>
      </c>
      <c r="L5824" s="94" t="n">
        <f aca="false">K5824 *M5824</f>
        <v>525</v>
      </c>
      <c r="M5824" s="95" t="n">
        <v>0.35</v>
      </c>
      <c r="N5824" s="88" t="s">
        <v>31</v>
      </c>
      <c r="O5824" s="91" t="s">
        <v>219</v>
      </c>
      <c r="P5824" s="0" t="str">
        <f aca="false">RIGHT(H5824,LEN(H5824) - FIND(" ", H5824))</f>
        <v>Street Footwear</v>
      </c>
    </row>
    <row r="5825" customFormat="false" ht="14.25" hidden="false" customHeight="true" outlineLevel="0" collapsed="false">
      <c r="B5825" s="88" t="s">
        <v>37</v>
      </c>
      <c r="C5825" s="89" t="n">
        <v>1128299</v>
      </c>
      <c r="D5825" s="90" t="n">
        <v>44393</v>
      </c>
      <c r="E5825" s="88" t="s">
        <v>34</v>
      </c>
      <c r="F5825" s="88" t="s">
        <v>35</v>
      </c>
      <c r="G5825" s="88" t="s">
        <v>146</v>
      </c>
      <c r="H5825" s="91" t="s">
        <v>32</v>
      </c>
      <c r="I5825" s="92" t="n">
        <v>90</v>
      </c>
      <c r="J5825" s="93" t="n">
        <v>900</v>
      </c>
      <c r="K5825" s="94" t="n">
        <f aca="false">I5825 * J5825</f>
        <v>81000</v>
      </c>
      <c r="L5825" s="94" t="n">
        <f aca="false">K5825 *M5825</f>
        <v>24300</v>
      </c>
      <c r="M5825" s="95" t="n">
        <v>0.3</v>
      </c>
      <c r="N5825" s="88" t="s">
        <v>14</v>
      </c>
      <c r="O5825" s="91" t="s">
        <v>218</v>
      </c>
      <c r="P5825" s="0" t="str">
        <f aca="false">RIGHT(H5825,LEN(H5825) - FIND(" ", H5825))</f>
        <v>Street Footwear</v>
      </c>
    </row>
    <row r="5826" customFormat="false" ht="14.25" hidden="false" customHeight="true" outlineLevel="0" collapsed="false">
      <c r="B5826" s="88" t="s">
        <v>37</v>
      </c>
      <c r="C5826" s="89" t="n">
        <v>1128299</v>
      </c>
      <c r="D5826" s="90" t="n">
        <v>44393</v>
      </c>
      <c r="E5826" s="88" t="s">
        <v>34</v>
      </c>
      <c r="F5826" s="88" t="s">
        <v>35</v>
      </c>
      <c r="G5826" s="88" t="s">
        <v>146</v>
      </c>
      <c r="H5826" s="91" t="s">
        <v>24</v>
      </c>
      <c r="I5826" s="92" t="n">
        <v>95</v>
      </c>
      <c r="J5826" s="93" t="n">
        <v>750</v>
      </c>
      <c r="K5826" s="94" t="n">
        <f aca="false">I5826 * J5826</f>
        <v>71250</v>
      </c>
      <c r="L5826" s="94" t="n">
        <f aca="false">K5826 *M5826</f>
        <v>17812.5</v>
      </c>
      <c r="M5826" s="95" t="n">
        <v>0.25</v>
      </c>
      <c r="N5826" s="88" t="s">
        <v>14</v>
      </c>
      <c r="O5826" s="91" t="s">
        <v>218</v>
      </c>
      <c r="P5826" s="0" t="str">
        <f aca="false">RIGHT(H5826,LEN(H5826) - FIND(" ", H5826))</f>
        <v>Athletic Footwear</v>
      </c>
    </row>
    <row r="5827" customFormat="false" ht="14.25" hidden="false" customHeight="true" outlineLevel="0" collapsed="false">
      <c r="B5827" s="88" t="s">
        <v>37</v>
      </c>
      <c r="C5827" s="89" t="n">
        <v>1128299</v>
      </c>
      <c r="D5827" s="90" t="n">
        <v>44393</v>
      </c>
      <c r="E5827" s="88" t="s">
        <v>34</v>
      </c>
      <c r="F5827" s="88" t="s">
        <v>35</v>
      </c>
      <c r="G5827" s="88" t="s">
        <v>146</v>
      </c>
      <c r="H5827" s="91" t="s">
        <v>48</v>
      </c>
      <c r="I5827" s="92" t="n">
        <v>95</v>
      </c>
      <c r="J5827" s="93" t="n">
        <v>700</v>
      </c>
      <c r="K5827" s="94" t="n">
        <f aca="false">I5827 * J5827</f>
        <v>66500</v>
      </c>
      <c r="L5827" s="94" t="n">
        <f aca="false">K5827 *M5827</f>
        <v>19950</v>
      </c>
      <c r="M5827" s="95" t="n">
        <v>0.3</v>
      </c>
      <c r="N5827" s="88" t="s">
        <v>14</v>
      </c>
      <c r="O5827" s="91" t="s">
        <v>219</v>
      </c>
      <c r="P5827" s="0" t="str">
        <f aca="false">RIGHT(H5827,LEN(H5827) - FIND(" ", H5827))</f>
        <v>Street Footwear</v>
      </c>
    </row>
    <row r="5828" customFormat="false" ht="14.25" hidden="false" customHeight="true" outlineLevel="0" collapsed="false">
      <c r="B5828" s="88" t="s">
        <v>37</v>
      </c>
      <c r="C5828" s="89" t="n">
        <v>1128299</v>
      </c>
      <c r="D5828" s="90" t="n">
        <v>44393</v>
      </c>
      <c r="E5828" s="88" t="s">
        <v>34</v>
      </c>
      <c r="F5828" s="88" t="s">
        <v>35</v>
      </c>
      <c r="G5828" s="88" t="s">
        <v>146</v>
      </c>
      <c r="H5828" s="91" t="s">
        <v>44</v>
      </c>
      <c r="I5828" s="92" t="n">
        <v>90</v>
      </c>
      <c r="J5828" s="93" t="n">
        <v>600</v>
      </c>
      <c r="K5828" s="94" t="n">
        <f aca="false">I5828 * J5828</f>
        <v>54000</v>
      </c>
      <c r="L5828" s="94" t="n">
        <f aca="false">K5828 *M5828</f>
        <v>16200</v>
      </c>
      <c r="M5828" s="95" t="n">
        <v>0.3</v>
      </c>
      <c r="N5828" s="88" t="s">
        <v>14</v>
      </c>
      <c r="O5828" s="91" t="s">
        <v>219</v>
      </c>
      <c r="P5828" s="0" t="str">
        <f aca="false">RIGHT(H5828,LEN(H5828) - FIND(" ", H5828))</f>
        <v>Athletic Footwear</v>
      </c>
    </row>
    <row r="5829" customFormat="false" ht="14.25" hidden="false" customHeight="true" outlineLevel="0" collapsed="false">
      <c r="B5829" s="88" t="s">
        <v>37</v>
      </c>
      <c r="C5829" s="89" t="n">
        <v>1128299</v>
      </c>
      <c r="D5829" s="90" t="n">
        <v>44393</v>
      </c>
      <c r="E5829" s="88" t="s">
        <v>34</v>
      </c>
      <c r="F5829" s="88" t="s">
        <v>35</v>
      </c>
      <c r="G5829" s="88" t="s">
        <v>146</v>
      </c>
      <c r="H5829" s="91" t="s">
        <v>16</v>
      </c>
      <c r="I5829" s="92" t="n">
        <v>95</v>
      </c>
      <c r="J5829" s="93" t="n">
        <v>650</v>
      </c>
      <c r="K5829" s="94" t="n">
        <f aca="false">I5829 * J5829</f>
        <v>61750</v>
      </c>
      <c r="L5829" s="94" t="n">
        <f aca="false">K5829 *M5829</f>
        <v>12350</v>
      </c>
      <c r="M5829" s="95" t="n">
        <v>0.2</v>
      </c>
      <c r="N5829" s="88" t="s">
        <v>14</v>
      </c>
      <c r="O5829" s="91" t="s">
        <v>218</v>
      </c>
      <c r="P5829" s="0" t="str">
        <f aca="false">RIGHT(H5829,LEN(H5829) - FIND(" ", H5829))</f>
        <v>Apparel</v>
      </c>
    </row>
    <row r="5830" customFormat="false" ht="14.25" hidden="false" customHeight="true" outlineLevel="0" collapsed="false">
      <c r="B5830" s="88" t="s">
        <v>37</v>
      </c>
      <c r="C5830" s="89" t="n">
        <v>1128299</v>
      </c>
      <c r="D5830" s="90" t="n">
        <v>44393</v>
      </c>
      <c r="E5830" s="88" t="s">
        <v>34</v>
      </c>
      <c r="F5830" s="88" t="s">
        <v>35</v>
      </c>
      <c r="G5830" s="88" t="s">
        <v>146</v>
      </c>
      <c r="H5830" s="91" t="s">
        <v>38</v>
      </c>
      <c r="I5830" s="92" t="n">
        <v>110</v>
      </c>
      <c r="J5830" s="93" t="n">
        <v>650</v>
      </c>
      <c r="K5830" s="94" t="n">
        <f aca="false">I5830 * J5830</f>
        <v>71500</v>
      </c>
      <c r="L5830" s="94" t="n">
        <f aca="false">K5830 *M5830</f>
        <v>32175</v>
      </c>
      <c r="M5830" s="95" t="n">
        <v>0.45</v>
      </c>
      <c r="N5830" s="88" t="s">
        <v>14</v>
      </c>
      <c r="O5830" s="91" t="s">
        <v>219</v>
      </c>
      <c r="P5830" s="0" t="str">
        <f aca="false">RIGHT(H5830,LEN(H5830) - FIND(" ", H5830))</f>
        <v>Apparel</v>
      </c>
    </row>
    <row r="5831" customFormat="false" ht="14.25" hidden="false" customHeight="true" outlineLevel="0" collapsed="false">
      <c r="B5831" s="88" t="s">
        <v>43</v>
      </c>
      <c r="C5831" s="89" t="n">
        <v>1128299</v>
      </c>
      <c r="D5831" s="90" t="n">
        <v>44393</v>
      </c>
      <c r="E5831" s="88" t="s">
        <v>40</v>
      </c>
      <c r="F5831" s="88" t="s">
        <v>109</v>
      </c>
      <c r="G5831" s="88" t="s">
        <v>136</v>
      </c>
      <c r="H5831" s="91" t="s">
        <v>32</v>
      </c>
      <c r="I5831" s="92" t="n">
        <v>90</v>
      </c>
      <c r="J5831" s="93" t="n">
        <v>900</v>
      </c>
      <c r="K5831" s="94" t="n">
        <f aca="false">I5831 * J5831</f>
        <v>81000</v>
      </c>
      <c r="L5831" s="94" t="n">
        <f aca="false">K5831 *M5831</f>
        <v>32400</v>
      </c>
      <c r="M5831" s="95" t="n">
        <v>0.4</v>
      </c>
      <c r="N5831" s="88" t="s">
        <v>23</v>
      </c>
      <c r="O5831" s="91" t="s">
        <v>218</v>
      </c>
      <c r="P5831" s="0" t="str">
        <f aca="false">RIGHT(H5831,LEN(H5831) - FIND(" ", H5831))</f>
        <v>Street Footwear</v>
      </c>
    </row>
    <row r="5832" customFormat="false" ht="14.25" hidden="false" customHeight="true" outlineLevel="0" collapsed="false">
      <c r="B5832" s="88" t="s">
        <v>43</v>
      </c>
      <c r="C5832" s="89" t="n">
        <v>1128299</v>
      </c>
      <c r="D5832" s="90" t="n">
        <v>44393</v>
      </c>
      <c r="E5832" s="88" t="s">
        <v>40</v>
      </c>
      <c r="F5832" s="88" t="s">
        <v>109</v>
      </c>
      <c r="G5832" s="88" t="s">
        <v>136</v>
      </c>
      <c r="H5832" s="91" t="s">
        <v>24</v>
      </c>
      <c r="I5832" s="92" t="n">
        <v>95</v>
      </c>
      <c r="J5832" s="93" t="n">
        <v>750</v>
      </c>
      <c r="K5832" s="94" t="n">
        <f aca="false">I5832 * J5832</f>
        <v>71250</v>
      </c>
      <c r="L5832" s="94" t="n">
        <f aca="false">K5832 *M5832</f>
        <v>28500</v>
      </c>
      <c r="M5832" s="95" t="n">
        <v>0.4</v>
      </c>
      <c r="N5832" s="88" t="s">
        <v>23</v>
      </c>
      <c r="O5832" s="91" t="s">
        <v>218</v>
      </c>
      <c r="P5832" s="0" t="str">
        <f aca="false">RIGHT(H5832,LEN(H5832) - FIND(" ", H5832))</f>
        <v>Athletic Footwear</v>
      </c>
    </row>
    <row r="5833" customFormat="false" ht="14.25" hidden="false" customHeight="true" outlineLevel="0" collapsed="false">
      <c r="B5833" s="88" t="s">
        <v>43</v>
      </c>
      <c r="C5833" s="89" t="n">
        <v>1128299</v>
      </c>
      <c r="D5833" s="90" t="n">
        <v>44393</v>
      </c>
      <c r="E5833" s="88" t="s">
        <v>40</v>
      </c>
      <c r="F5833" s="88" t="s">
        <v>109</v>
      </c>
      <c r="G5833" s="88" t="s">
        <v>136</v>
      </c>
      <c r="H5833" s="91" t="s">
        <v>48</v>
      </c>
      <c r="I5833" s="92" t="n">
        <v>95</v>
      </c>
      <c r="J5833" s="93" t="n">
        <v>700</v>
      </c>
      <c r="K5833" s="94" t="n">
        <f aca="false">I5833 * J5833</f>
        <v>66500</v>
      </c>
      <c r="L5833" s="94" t="n">
        <f aca="false">K5833 *M5833</f>
        <v>26600</v>
      </c>
      <c r="M5833" s="95" t="n">
        <v>0.4</v>
      </c>
      <c r="N5833" s="88" t="s">
        <v>23</v>
      </c>
      <c r="O5833" s="91" t="s">
        <v>219</v>
      </c>
      <c r="P5833" s="0" t="str">
        <f aca="false">RIGHT(H5833,LEN(H5833) - FIND(" ", H5833))</f>
        <v>Street Footwear</v>
      </c>
    </row>
    <row r="5834" customFormat="false" ht="14.25" hidden="false" customHeight="true" outlineLevel="0" collapsed="false">
      <c r="B5834" s="88" t="s">
        <v>43</v>
      </c>
      <c r="C5834" s="89" t="n">
        <v>1128299</v>
      </c>
      <c r="D5834" s="90" t="n">
        <v>44393</v>
      </c>
      <c r="E5834" s="88" t="s">
        <v>40</v>
      </c>
      <c r="F5834" s="88" t="s">
        <v>109</v>
      </c>
      <c r="G5834" s="88" t="s">
        <v>136</v>
      </c>
      <c r="H5834" s="91" t="s">
        <v>44</v>
      </c>
      <c r="I5834" s="92" t="n">
        <v>90</v>
      </c>
      <c r="J5834" s="93" t="n">
        <v>600</v>
      </c>
      <c r="K5834" s="94" t="n">
        <f aca="false">I5834 * J5834</f>
        <v>54000</v>
      </c>
      <c r="L5834" s="94" t="n">
        <f aca="false">K5834 *M5834</f>
        <v>21600</v>
      </c>
      <c r="M5834" s="95" t="n">
        <v>0.4</v>
      </c>
      <c r="N5834" s="88" t="s">
        <v>23</v>
      </c>
      <c r="O5834" s="91" t="s">
        <v>219</v>
      </c>
      <c r="P5834" s="0" t="str">
        <f aca="false">RIGHT(H5834,LEN(H5834) - FIND(" ", H5834))</f>
        <v>Athletic Footwear</v>
      </c>
    </row>
    <row r="5835" customFormat="false" ht="14.25" hidden="false" customHeight="true" outlineLevel="0" collapsed="false">
      <c r="B5835" s="88" t="s">
        <v>43</v>
      </c>
      <c r="C5835" s="89" t="n">
        <v>1128299</v>
      </c>
      <c r="D5835" s="90" t="n">
        <v>44393</v>
      </c>
      <c r="E5835" s="88" t="s">
        <v>40</v>
      </c>
      <c r="F5835" s="88" t="s">
        <v>109</v>
      </c>
      <c r="G5835" s="88" t="s">
        <v>136</v>
      </c>
      <c r="H5835" s="91" t="s">
        <v>16</v>
      </c>
      <c r="I5835" s="92" t="n">
        <v>95</v>
      </c>
      <c r="J5835" s="93" t="n">
        <v>650</v>
      </c>
      <c r="K5835" s="94" t="n">
        <f aca="false">I5835 * J5835</f>
        <v>61750</v>
      </c>
      <c r="L5835" s="94" t="n">
        <f aca="false">K5835 *M5835</f>
        <v>27787.5</v>
      </c>
      <c r="M5835" s="95" t="n">
        <v>0.45</v>
      </c>
      <c r="N5835" s="88" t="s">
        <v>23</v>
      </c>
      <c r="O5835" s="91" t="s">
        <v>218</v>
      </c>
      <c r="P5835" s="0" t="str">
        <f aca="false">RIGHT(H5835,LEN(H5835) - FIND(" ", H5835))</f>
        <v>Apparel</v>
      </c>
    </row>
    <row r="5836" customFormat="false" ht="14.25" hidden="false" customHeight="true" outlineLevel="0" collapsed="false">
      <c r="B5836" s="88" t="s">
        <v>43</v>
      </c>
      <c r="C5836" s="89" t="n">
        <v>1128299</v>
      </c>
      <c r="D5836" s="90" t="n">
        <v>44393</v>
      </c>
      <c r="E5836" s="88" t="s">
        <v>40</v>
      </c>
      <c r="F5836" s="88" t="s">
        <v>109</v>
      </c>
      <c r="G5836" s="88" t="s">
        <v>136</v>
      </c>
      <c r="H5836" s="91" t="s">
        <v>38</v>
      </c>
      <c r="I5836" s="92" t="n">
        <v>110</v>
      </c>
      <c r="J5836" s="93" t="n">
        <v>650</v>
      </c>
      <c r="K5836" s="94" t="n">
        <f aca="false">I5836 * J5836</f>
        <v>71500</v>
      </c>
      <c r="L5836" s="94" t="n">
        <f aca="false">K5836 *M5836</f>
        <v>25025</v>
      </c>
      <c r="M5836" s="95" t="n">
        <v>0.35</v>
      </c>
      <c r="N5836" s="88" t="s">
        <v>23</v>
      </c>
      <c r="O5836" s="91" t="s">
        <v>219</v>
      </c>
      <c r="P5836" s="0" t="str">
        <f aca="false">RIGHT(H5836,LEN(H5836) - FIND(" ", H5836))</f>
        <v>Apparel</v>
      </c>
    </row>
    <row r="5837" customFormat="false" ht="14.25" hidden="false" customHeight="true" outlineLevel="0" collapsed="false">
      <c r="B5837" s="88" t="s">
        <v>13</v>
      </c>
      <c r="C5837" s="89" t="n">
        <v>1185732</v>
      </c>
      <c r="D5837" s="90" t="n">
        <v>44393</v>
      </c>
      <c r="E5837" s="88" t="s">
        <v>40</v>
      </c>
      <c r="F5837" s="88" t="s">
        <v>119</v>
      </c>
      <c r="G5837" s="88" t="s">
        <v>120</v>
      </c>
      <c r="H5837" s="91" t="s">
        <v>32</v>
      </c>
      <c r="I5837" s="92" t="n">
        <v>60</v>
      </c>
      <c r="J5837" s="93" t="n">
        <v>850</v>
      </c>
      <c r="K5837" s="94" t="n">
        <f aca="false">I5837 * J5837</f>
        <v>51000</v>
      </c>
      <c r="L5837" s="94" t="n">
        <f aca="false">K5837 *M5837</f>
        <v>20400</v>
      </c>
      <c r="M5837" s="95" t="n">
        <v>0.4</v>
      </c>
      <c r="N5837" s="88" t="s">
        <v>23</v>
      </c>
      <c r="O5837" s="91" t="s">
        <v>218</v>
      </c>
      <c r="P5837" s="0" t="str">
        <f aca="false">RIGHT(H5837,LEN(H5837) - FIND(" ", H5837))</f>
        <v>Street Footwear</v>
      </c>
    </row>
    <row r="5838" customFormat="false" ht="14.25" hidden="false" customHeight="true" outlineLevel="0" collapsed="false">
      <c r="B5838" s="88" t="s">
        <v>37</v>
      </c>
      <c r="C5838" s="89" t="n">
        <v>1185732</v>
      </c>
      <c r="D5838" s="90" t="n">
        <v>44393</v>
      </c>
      <c r="E5838" s="88" t="s">
        <v>40</v>
      </c>
      <c r="F5838" s="88" t="s">
        <v>119</v>
      </c>
      <c r="G5838" s="88" t="s">
        <v>120</v>
      </c>
      <c r="H5838" s="91" t="s">
        <v>24</v>
      </c>
      <c r="I5838" s="92" t="n">
        <v>55</v>
      </c>
      <c r="J5838" s="93" t="n">
        <v>600</v>
      </c>
      <c r="K5838" s="94" t="n">
        <f aca="false">I5838 * J5838</f>
        <v>33000</v>
      </c>
      <c r="L5838" s="94" t="n">
        <f aca="false">K5838 *M5838</f>
        <v>11550</v>
      </c>
      <c r="M5838" s="95" t="n">
        <v>0.35</v>
      </c>
      <c r="N5838" s="88" t="s">
        <v>23</v>
      </c>
      <c r="O5838" s="91" t="s">
        <v>218</v>
      </c>
      <c r="P5838" s="0" t="str">
        <f aca="false">RIGHT(H5838,LEN(H5838) - FIND(" ", H5838))</f>
        <v>Athletic Footwear</v>
      </c>
    </row>
    <row r="5839" customFormat="false" ht="14.25" hidden="false" customHeight="true" outlineLevel="0" collapsed="false">
      <c r="B5839" s="88" t="s">
        <v>37</v>
      </c>
      <c r="C5839" s="89" t="n">
        <v>1185732</v>
      </c>
      <c r="D5839" s="90" t="n">
        <v>44393</v>
      </c>
      <c r="E5839" s="88" t="s">
        <v>40</v>
      </c>
      <c r="F5839" s="88" t="s">
        <v>119</v>
      </c>
      <c r="G5839" s="88" t="s">
        <v>120</v>
      </c>
      <c r="H5839" s="91" t="s">
        <v>48</v>
      </c>
      <c r="I5839" s="92" t="n">
        <v>50</v>
      </c>
      <c r="J5839" s="93" t="n">
        <v>525</v>
      </c>
      <c r="K5839" s="94" t="n">
        <f aca="false">I5839 * J5839</f>
        <v>26250</v>
      </c>
      <c r="L5839" s="94" t="n">
        <f aca="false">K5839 *M5839</f>
        <v>10500</v>
      </c>
      <c r="M5839" s="95" t="n">
        <v>0.4</v>
      </c>
      <c r="N5839" s="88" t="s">
        <v>23</v>
      </c>
      <c r="O5839" s="91" t="s">
        <v>219</v>
      </c>
      <c r="P5839" s="0" t="str">
        <f aca="false">RIGHT(H5839,LEN(H5839) - FIND(" ", H5839))</f>
        <v>Street Footwear</v>
      </c>
    </row>
    <row r="5840" customFormat="false" ht="14.25" hidden="false" customHeight="true" outlineLevel="0" collapsed="false">
      <c r="B5840" s="88" t="s">
        <v>37</v>
      </c>
      <c r="C5840" s="89" t="n">
        <v>1185732</v>
      </c>
      <c r="D5840" s="90" t="n">
        <v>44393</v>
      </c>
      <c r="E5840" s="88" t="s">
        <v>40</v>
      </c>
      <c r="F5840" s="88" t="s">
        <v>119</v>
      </c>
      <c r="G5840" s="88" t="s">
        <v>120</v>
      </c>
      <c r="H5840" s="91" t="s">
        <v>44</v>
      </c>
      <c r="I5840" s="92" t="n">
        <v>50</v>
      </c>
      <c r="J5840" s="93" t="n">
        <v>475</v>
      </c>
      <c r="K5840" s="94" t="n">
        <f aca="false">I5840 * J5840</f>
        <v>23750</v>
      </c>
      <c r="L5840" s="94" t="n">
        <f aca="false">K5840 *M5840</f>
        <v>9500</v>
      </c>
      <c r="M5840" s="95" t="n">
        <v>0.4</v>
      </c>
      <c r="N5840" s="88" t="s">
        <v>23</v>
      </c>
      <c r="O5840" s="91" t="s">
        <v>219</v>
      </c>
      <c r="P5840" s="0" t="str">
        <f aca="false">RIGHT(H5840,LEN(H5840) - FIND(" ", H5840))</f>
        <v>Athletic Footwear</v>
      </c>
    </row>
    <row r="5841" customFormat="false" ht="14.25" hidden="false" customHeight="true" outlineLevel="0" collapsed="false">
      <c r="B5841" s="88" t="s">
        <v>37</v>
      </c>
      <c r="C5841" s="89" t="n">
        <v>1185732</v>
      </c>
      <c r="D5841" s="90" t="n">
        <v>44393</v>
      </c>
      <c r="E5841" s="88" t="s">
        <v>40</v>
      </c>
      <c r="F5841" s="88" t="s">
        <v>119</v>
      </c>
      <c r="G5841" s="88" t="s">
        <v>120</v>
      </c>
      <c r="H5841" s="91" t="s">
        <v>16</v>
      </c>
      <c r="I5841" s="92" t="n">
        <v>60</v>
      </c>
      <c r="J5841" s="93" t="n">
        <v>500</v>
      </c>
      <c r="K5841" s="94" t="n">
        <f aca="false">I5841 * J5841</f>
        <v>30000</v>
      </c>
      <c r="L5841" s="94" t="n">
        <f aca="false">K5841 *M5841</f>
        <v>10500</v>
      </c>
      <c r="M5841" s="95" t="n">
        <v>0.35</v>
      </c>
      <c r="N5841" s="88" t="s">
        <v>23</v>
      </c>
      <c r="O5841" s="91" t="s">
        <v>218</v>
      </c>
      <c r="P5841" s="0" t="str">
        <f aca="false">RIGHT(H5841,LEN(H5841) - FIND(" ", H5841))</f>
        <v>Apparel</v>
      </c>
    </row>
    <row r="5842" customFormat="false" ht="14.25" hidden="false" customHeight="true" outlineLevel="0" collapsed="false">
      <c r="B5842" s="88" t="s">
        <v>37</v>
      </c>
      <c r="C5842" s="89" t="n">
        <v>1185732</v>
      </c>
      <c r="D5842" s="90" t="n">
        <v>44393</v>
      </c>
      <c r="E5842" s="88" t="s">
        <v>40</v>
      </c>
      <c r="F5842" s="88" t="s">
        <v>119</v>
      </c>
      <c r="G5842" s="88" t="s">
        <v>120</v>
      </c>
      <c r="H5842" s="91" t="s">
        <v>38</v>
      </c>
      <c r="I5842" s="92" t="n">
        <v>65</v>
      </c>
      <c r="J5842" s="93" t="n">
        <v>675</v>
      </c>
      <c r="K5842" s="94" t="n">
        <f aca="false">I5842 * J5842</f>
        <v>43875</v>
      </c>
      <c r="L5842" s="94" t="n">
        <f aca="false">K5842 *M5842</f>
        <v>21937.5</v>
      </c>
      <c r="M5842" s="95" t="n">
        <v>0.5</v>
      </c>
      <c r="N5842" s="88" t="s">
        <v>23</v>
      </c>
      <c r="O5842" s="91" t="s">
        <v>219</v>
      </c>
      <c r="P5842" s="0" t="str">
        <f aca="false">RIGHT(H5842,LEN(H5842) - FIND(" ", H5842))</f>
        <v>Apparel</v>
      </c>
    </row>
    <row r="5843" customFormat="false" ht="14.25" hidden="false" customHeight="true" outlineLevel="0" collapsed="false">
      <c r="B5843" s="88" t="s">
        <v>43</v>
      </c>
      <c r="C5843" s="89" t="n">
        <v>1185732</v>
      </c>
      <c r="D5843" s="90" t="n">
        <v>44393</v>
      </c>
      <c r="E5843" s="88" t="s">
        <v>26</v>
      </c>
      <c r="F5843" s="88" t="s">
        <v>163</v>
      </c>
      <c r="G5843" s="88" t="s">
        <v>171</v>
      </c>
      <c r="H5843" s="91" t="s">
        <v>32</v>
      </c>
      <c r="I5843" s="92" t="n">
        <v>60</v>
      </c>
      <c r="J5843" s="93" t="n">
        <v>650</v>
      </c>
      <c r="K5843" s="94" t="n">
        <f aca="false">I5843 * J5843</f>
        <v>39000</v>
      </c>
      <c r="L5843" s="94" t="n">
        <f aca="false">K5843 *M5843</f>
        <v>15600</v>
      </c>
      <c r="M5843" s="95" t="n">
        <v>0.4</v>
      </c>
      <c r="N5843" s="88" t="s">
        <v>14</v>
      </c>
      <c r="O5843" s="91" t="s">
        <v>218</v>
      </c>
      <c r="P5843" s="0" t="str">
        <f aca="false">RIGHT(H5843,LEN(H5843) - FIND(" ", H5843))</f>
        <v>Street Footwear</v>
      </c>
    </row>
    <row r="5844" customFormat="false" ht="14.25" hidden="false" customHeight="true" outlineLevel="0" collapsed="false">
      <c r="B5844" s="88" t="s">
        <v>43</v>
      </c>
      <c r="C5844" s="89" t="n">
        <v>1185732</v>
      </c>
      <c r="D5844" s="90" t="n">
        <v>44393</v>
      </c>
      <c r="E5844" s="88" t="s">
        <v>26</v>
      </c>
      <c r="F5844" s="88" t="s">
        <v>163</v>
      </c>
      <c r="G5844" s="88" t="s">
        <v>171</v>
      </c>
      <c r="H5844" s="91" t="s">
        <v>24</v>
      </c>
      <c r="I5844" s="92" t="n">
        <v>55</v>
      </c>
      <c r="J5844" s="93" t="n">
        <v>400</v>
      </c>
      <c r="K5844" s="94" t="n">
        <f aca="false">I5844 * J5844</f>
        <v>22000</v>
      </c>
      <c r="L5844" s="94" t="n">
        <f aca="false">K5844 *M5844</f>
        <v>8800</v>
      </c>
      <c r="M5844" s="95" t="n">
        <v>0.4</v>
      </c>
      <c r="N5844" s="88" t="s">
        <v>14</v>
      </c>
      <c r="O5844" s="91" t="s">
        <v>218</v>
      </c>
      <c r="P5844" s="0" t="str">
        <f aca="false">RIGHT(H5844,LEN(H5844) - FIND(" ", H5844))</f>
        <v>Athletic Footwear</v>
      </c>
    </row>
    <row r="5845" customFormat="false" ht="14.25" hidden="false" customHeight="true" outlineLevel="0" collapsed="false">
      <c r="B5845" s="88" t="s">
        <v>43</v>
      </c>
      <c r="C5845" s="89" t="n">
        <v>1185732</v>
      </c>
      <c r="D5845" s="90" t="n">
        <v>44393</v>
      </c>
      <c r="E5845" s="88" t="s">
        <v>26</v>
      </c>
      <c r="F5845" s="88" t="s">
        <v>163</v>
      </c>
      <c r="G5845" s="88" t="s">
        <v>171</v>
      </c>
      <c r="H5845" s="91" t="s">
        <v>48</v>
      </c>
      <c r="I5845" s="92" t="n">
        <v>50</v>
      </c>
      <c r="J5845" s="93" t="n">
        <v>325</v>
      </c>
      <c r="K5845" s="94" t="n">
        <f aca="false">I5845 * J5845</f>
        <v>16250</v>
      </c>
      <c r="L5845" s="94" t="n">
        <f aca="false">K5845 *M5845</f>
        <v>6500</v>
      </c>
      <c r="M5845" s="95" t="n">
        <v>0.4</v>
      </c>
      <c r="N5845" s="88" t="s">
        <v>14</v>
      </c>
      <c r="O5845" s="91" t="s">
        <v>219</v>
      </c>
      <c r="P5845" s="0" t="str">
        <f aca="false">RIGHT(H5845,LEN(H5845) - FIND(" ", H5845))</f>
        <v>Street Footwear</v>
      </c>
    </row>
    <row r="5846" customFormat="false" ht="14.25" hidden="false" customHeight="true" outlineLevel="0" collapsed="false">
      <c r="B5846" s="88" t="s">
        <v>43</v>
      </c>
      <c r="C5846" s="89" t="n">
        <v>1185732</v>
      </c>
      <c r="D5846" s="90" t="n">
        <v>44393</v>
      </c>
      <c r="E5846" s="88" t="s">
        <v>26</v>
      </c>
      <c r="F5846" s="88" t="s">
        <v>163</v>
      </c>
      <c r="G5846" s="88" t="s">
        <v>171</v>
      </c>
      <c r="H5846" s="91" t="s">
        <v>44</v>
      </c>
      <c r="I5846" s="92" t="n">
        <v>50</v>
      </c>
      <c r="J5846" s="93" t="n">
        <v>275</v>
      </c>
      <c r="K5846" s="94" t="n">
        <f aca="false">I5846 * J5846</f>
        <v>13750</v>
      </c>
      <c r="L5846" s="94" t="n">
        <f aca="false">K5846 *M5846</f>
        <v>5500</v>
      </c>
      <c r="M5846" s="95" t="n">
        <v>0.4</v>
      </c>
      <c r="N5846" s="88" t="s">
        <v>14</v>
      </c>
      <c r="O5846" s="91" t="s">
        <v>219</v>
      </c>
      <c r="P5846" s="0" t="str">
        <f aca="false">RIGHT(H5846,LEN(H5846) - FIND(" ", H5846))</f>
        <v>Athletic Footwear</v>
      </c>
    </row>
    <row r="5847" customFormat="false" ht="14.25" hidden="false" customHeight="true" outlineLevel="0" collapsed="false">
      <c r="B5847" s="88" t="s">
        <v>43</v>
      </c>
      <c r="C5847" s="89" t="n">
        <v>1185732</v>
      </c>
      <c r="D5847" s="90" t="n">
        <v>44393</v>
      </c>
      <c r="E5847" s="88" t="s">
        <v>26</v>
      </c>
      <c r="F5847" s="88" t="s">
        <v>163</v>
      </c>
      <c r="G5847" s="88" t="s">
        <v>171</v>
      </c>
      <c r="H5847" s="91" t="s">
        <v>16</v>
      </c>
      <c r="I5847" s="92" t="n">
        <v>60</v>
      </c>
      <c r="J5847" s="93" t="n">
        <v>300</v>
      </c>
      <c r="K5847" s="94" t="n">
        <f aca="false">I5847 * J5847</f>
        <v>18000</v>
      </c>
      <c r="L5847" s="94" t="n">
        <f aca="false">K5847 *M5847</f>
        <v>7200</v>
      </c>
      <c r="M5847" s="95" t="n">
        <v>0.4</v>
      </c>
      <c r="N5847" s="88" t="s">
        <v>14</v>
      </c>
      <c r="O5847" s="91" t="s">
        <v>218</v>
      </c>
      <c r="P5847" s="0" t="str">
        <f aca="false">RIGHT(H5847,LEN(H5847) - FIND(" ", H5847))</f>
        <v>Apparel</v>
      </c>
    </row>
    <row r="5848" customFormat="false" ht="14.25" hidden="false" customHeight="true" outlineLevel="0" collapsed="false">
      <c r="B5848" s="88" t="s">
        <v>43</v>
      </c>
      <c r="C5848" s="89" t="n">
        <v>1185732</v>
      </c>
      <c r="D5848" s="90" t="n">
        <v>44393</v>
      </c>
      <c r="E5848" s="88" t="s">
        <v>26</v>
      </c>
      <c r="F5848" s="88" t="s">
        <v>163</v>
      </c>
      <c r="G5848" s="88" t="s">
        <v>171</v>
      </c>
      <c r="H5848" s="91" t="s">
        <v>38</v>
      </c>
      <c r="I5848" s="92" t="n">
        <v>65</v>
      </c>
      <c r="J5848" s="93" t="n">
        <v>475</v>
      </c>
      <c r="K5848" s="94" t="n">
        <f aca="false">I5848 * J5848</f>
        <v>30875</v>
      </c>
      <c r="L5848" s="94" t="n">
        <f aca="false">K5848 *M5848</f>
        <v>12350</v>
      </c>
      <c r="M5848" s="95" t="n">
        <v>0.4</v>
      </c>
      <c r="N5848" s="88" t="s">
        <v>14</v>
      </c>
      <c r="O5848" s="91" t="s">
        <v>219</v>
      </c>
      <c r="P5848" s="0" t="str">
        <f aca="false">RIGHT(H5848,LEN(H5848) - FIND(" ", H5848))</f>
        <v>Apparel</v>
      </c>
    </row>
    <row r="5849" customFormat="false" ht="14.25" hidden="false" customHeight="true" outlineLevel="0" collapsed="false">
      <c r="B5849" s="88" t="s">
        <v>13</v>
      </c>
      <c r="C5849" s="89" t="n">
        <v>1185732</v>
      </c>
      <c r="D5849" s="90" t="n">
        <v>44393</v>
      </c>
      <c r="E5849" s="88" t="s">
        <v>29</v>
      </c>
      <c r="F5849" s="88" t="s">
        <v>98</v>
      </c>
      <c r="G5849" s="88" t="s">
        <v>101</v>
      </c>
      <c r="H5849" s="91" t="s">
        <v>16</v>
      </c>
      <c r="I5849" s="92" t="n">
        <v>49</v>
      </c>
      <c r="J5849" s="93" t="n">
        <v>50</v>
      </c>
      <c r="K5849" s="94" t="n">
        <f aca="false">I5849 * J5849</f>
        <v>2450</v>
      </c>
      <c r="L5849" s="94" t="n">
        <f aca="false">K5849 *M5849</f>
        <v>1225</v>
      </c>
      <c r="M5849" s="95" t="n">
        <v>0.5</v>
      </c>
      <c r="N5849" s="88" t="s">
        <v>23</v>
      </c>
      <c r="O5849" s="91" t="s">
        <v>218</v>
      </c>
      <c r="P5849" s="0" t="str">
        <f aca="false">RIGHT(H5849,LEN(H5849) - FIND(" ", H5849))</f>
        <v>Apparel</v>
      </c>
    </row>
    <row r="5850" customFormat="false" ht="14.25" hidden="false" customHeight="true" outlineLevel="0" collapsed="false">
      <c r="B5850" s="88" t="s">
        <v>13</v>
      </c>
      <c r="C5850" s="89" t="n">
        <v>1185732</v>
      </c>
      <c r="D5850" s="90" t="n">
        <v>44393</v>
      </c>
      <c r="E5850" s="88" t="s">
        <v>29</v>
      </c>
      <c r="F5850" s="88" t="s">
        <v>128</v>
      </c>
      <c r="G5850" s="88" t="s">
        <v>144</v>
      </c>
      <c r="H5850" s="91" t="s">
        <v>48</v>
      </c>
      <c r="I5850" s="92" t="n">
        <v>29</v>
      </c>
      <c r="J5850" s="93" t="n">
        <v>14</v>
      </c>
      <c r="K5850" s="94" t="n">
        <f aca="false">I5850 * J5850</f>
        <v>406</v>
      </c>
      <c r="L5850" s="94" t="n">
        <f aca="false">K5850 *M5850</f>
        <v>203</v>
      </c>
      <c r="M5850" s="95" t="n">
        <v>0.5</v>
      </c>
      <c r="N5850" s="88" t="s">
        <v>23</v>
      </c>
      <c r="O5850" s="91" t="s">
        <v>219</v>
      </c>
      <c r="P5850" s="0" t="str">
        <f aca="false">RIGHT(H5850,LEN(H5850) - FIND(" ", H5850))</f>
        <v>Street Footwear</v>
      </c>
    </row>
    <row r="5851" customFormat="false" ht="14.25" hidden="false" customHeight="true" outlineLevel="0" collapsed="false">
      <c r="B5851" s="88" t="s">
        <v>37</v>
      </c>
      <c r="C5851" s="89" t="n">
        <v>1128299</v>
      </c>
      <c r="D5851" s="90" t="n">
        <v>44393</v>
      </c>
      <c r="E5851" s="88" t="s">
        <v>34</v>
      </c>
      <c r="F5851" s="88" t="s">
        <v>35</v>
      </c>
      <c r="G5851" s="88" t="s">
        <v>146</v>
      </c>
      <c r="H5851" s="91" t="s">
        <v>32</v>
      </c>
      <c r="I5851" s="92" t="n">
        <v>83</v>
      </c>
      <c r="J5851" s="93" t="n">
        <v>261</v>
      </c>
      <c r="K5851" s="94" t="n">
        <f aca="false">I5851 * J5851</f>
        <v>21663</v>
      </c>
      <c r="L5851" s="94" t="n">
        <f aca="false">K5851 *M5851</f>
        <v>9531.72</v>
      </c>
      <c r="M5851" s="95" t="n">
        <v>0.44</v>
      </c>
      <c r="N5851" s="88" t="s">
        <v>23</v>
      </c>
      <c r="O5851" s="91" t="s">
        <v>218</v>
      </c>
      <c r="P5851" s="0" t="str">
        <f aca="false">RIGHT(H5851,LEN(H5851) - FIND(" ", H5851))</f>
        <v>Street Footwear</v>
      </c>
    </row>
    <row r="5852" customFormat="false" ht="14.25" hidden="false" customHeight="true" outlineLevel="0" collapsed="false">
      <c r="B5852" s="88" t="s">
        <v>37</v>
      </c>
      <c r="C5852" s="89" t="n">
        <v>1128299</v>
      </c>
      <c r="D5852" s="90" t="n">
        <v>44393</v>
      </c>
      <c r="E5852" s="88" t="s">
        <v>34</v>
      </c>
      <c r="F5852" s="88" t="s">
        <v>35</v>
      </c>
      <c r="G5852" s="88" t="s">
        <v>146</v>
      </c>
      <c r="H5852" s="91" t="s">
        <v>24</v>
      </c>
      <c r="I5852" s="92" t="n">
        <v>88</v>
      </c>
      <c r="J5852" s="93" t="n">
        <v>225</v>
      </c>
      <c r="K5852" s="94" t="n">
        <f aca="false">I5852 * J5852</f>
        <v>19800</v>
      </c>
      <c r="L5852" s="94" t="n">
        <f aca="false">K5852 *M5852</f>
        <v>7920</v>
      </c>
      <c r="M5852" s="95" t="n">
        <v>0.4</v>
      </c>
      <c r="N5852" s="88" t="s">
        <v>23</v>
      </c>
      <c r="O5852" s="91" t="s">
        <v>218</v>
      </c>
      <c r="P5852" s="0" t="str">
        <f aca="false">RIGHT(H5852,LEN(H5852) - FIND(" ", H5852))</f>
        <v>Athletic Footwear</v>
      </c>
    </row>
    <row r="5853" customFormat="false" ht="14.25" hidden="false" customHeight="true" outlineLevel="0" collapsed="false">
      <c r="B5853" s="88" t="s">
        <v>37</v>
      </c>
      <c r="C5853" s="89" t="n">
        <v>1128299</v>
      </c>
      <c r="D5853" s="90" t="n">
        <v>44393</v>
      </c>
      <c r="E5853" s="88" t="s">
        <v>34</v>
      </c>
      <c r="F5853" s="88" t="s">
        <v>35</v>
      </c>
      <c r="G5853" s="88" t="s">
        <v>146</v>
      </c>
      <c r="H5853" s="91" t="s">
        <v>48</v>
      </c>
      <c r="I5853" s="92" t="n">
        <v>86</v>
      </c>
      <c r="J5853" s="93" t="n">
        <v>189</v>
      </c>
      <c r="K5853" s="94" t="n">
        <f aca="false">I5853 * J5853</f>
        <v>16254</v>
      </c>
      <c r="L5853" s="94" t="n">
        <f aca="false">K5853 *M5853</f>
        <v>7151.76</v>
      </c>
      <c r="M5853" s="95" t="n">
        <v>0.44</v>
      </c>
      <c r="N5853" s="88" t="s">
        <v>23</v>
      </c>
      <c r="O5853" s="91" t="s">
        <v>219</v>
      </c>
      <c r="P5853" s="0" t="str">
        <f aca="false">RIGHT(H5853,LEN(H5853) - FIND(" ", H5853))</f>
        <v>Street Footwear</v>
      </c>
    </row>
    <row r="5854" customFormat="false" ht="14.25" hidden="false" customHeight="true" outlineLevel="0" collapsed="false">
      <c r="B5854" s="88" t="s">
        <v>37</v>
      </c>
      <c r="C5854" s="89" t="n">
        <v>1128299</v>
      </c>
      <c r="D5854" s="90" t="n">
        <v>44393</v>
      </c>
      <c r="E5854" s="88" t="s">
        <v>34</v>
      </c>
      <c r="F5854" s="88" t="s">
        <v>35</v>
      </c>
      <c r="G5854" s="88" t="s">
        <v>146</v>
      </c>
      <c r="H5854" s="91" t="s">
        <v>44</v>
      </c>
      <c r="I5854" s="92" t="n">
        <v>82</v>
      </c>
      <c r="J5854" s="93" t="n">
        <v>180</v>
      </c>
      <c r="K5854" s="94" t="n">
        <f aca="false">I5854 * J5854</f>
        <v>14760</v>
      </c>
      <c r="L5854" s="94" t="n">
        <f aca="false">K5854 *M5854</f>
        <v>6346.8</v>
      </c>
      <c r="M5854" s="95" t="n">
        <v>0.43</v>
      </c>
      <c r="N5854" s="88" t="s">
        <v>23</v>
      </c>
      <c r="O5854" s="91" t="s">
        <v>219</v>
      </c>
      <c r="P5854" s="0" t="str">
        <f aca="false">RIGHT(H5854,LEN(H5854) - FIND(" ", H5854))</f>
        <v>Athletic Footwear</v>
      </c>
    </row>
    <row r="5855" customFormat="false" ht="14.25" hidden="false" customHeight="true" outlineLevel="0" collapsed="false">
      <c r="B5855" s="88" t="s">
        <v>37</v>
      </c>
      <c r="C5855" s="89" t="n">
        <v>1128299</v>
      </c>
      <c r="D5855" s="90" t="n">
        <v>44393</v>
      </c>
      <c r="E5855" s="88" t="s">
        <v>34</v>
      </c>
      <c r="F5855" s="88" t="s">
        <v>35</v>
      </c>
      <c r="G5855" s="88" t="s">
        <v>146</v>
      </c>
      <c r="H5855" s="91" t="s">
        <v>16</v>
      </c>
      <c r="I5855" s="92" t="n">
        <v>89</v>
      </c>
      <c r="J5855" s="93" t="n">
        <v>195</v>
      </c>
      <c r="K5855" s="94" t="n">
        <f aca="false">I5855 * J5855</f>
        <v>17355</v>
      </c>
      <c r="L5855" s="94" t="n">
        <f aca="false">K5855 *M5855</f>
        <v>5553.6</v>
      </c>
      <c r="M5855" s="95" t="n">
        <v>0.32</v>
      </c>
      <c r="N5855" s="88" t="s">
        <v>23</v>
      </c>
      <c r="O5855" s="91" t="s">
        <v>218</v>
      </c>
      <c r="P5855" s="0" t="str">
        <f aca="false">RIGHT(H5855,LEN(H5855) - FIND(" ", H5855))</f>
        <v>Apparel</v>
      </c>
    </row>
    <row r="5856" customFormat="false" ht="14.25" hidden="false" customHeight="true" outlineLevel="0" collapsed="false">
      <c r="B5856" s="88" t="s">
        <v>37</v>
      </c>
      <c r="C5856" s="89" t="n">
        <v>1128299</v>
      </c>
      <c r="D5856" s="90" t="n">
        <v>44393</v>
      </c>
      <c r="E5856" s="88" t="s">
        <v>34</v>
      </c>
      <c r="F5856" s="88" t="s">
        <v>35</v>
      </c>
      <c r="G5856" s="88" t="s">
        <v>146</v>
      </c>
      <c r="H5856" s="91" t="s">
        <v>38</v>
      </c>
      <c r="I5856" s="92" t="n">
        <v>101</v>
      </c>
      <c r="J5856" s="93" t="n">
        <v>163</v>
      </c>
      <c r="K5856" s="94" t="n">
        <f aca="false">I5856 * J5856</f>
        <v>16463</v>
      </c>
      <c r="L5856" s="94" t="n">
        <f aca="false">K5856 *M5856</f>
        <v>9383.91</v>
      </c>
      <c r="M5856" s="95" t="n">
        <v>0.57</v>
      </c>
      <c r="N5856" s="88" t="s">
        <v>23</v>
      </c>
      <c r="O5856" s="91" t="s">
        <v>219</v>
      </c>
      <c r="P5856" s="0" t="str">
        <f aca="false">RIGHT(H5856,LEN(H5856) - FIND(" ", H5856))</f>
        <v>Apparel</v>
      </c>
    </row>
    <row r="5857" customFormat="false" ht="14.25" hidden="false" customHeight="true" outlineLevel="0" collapsed="false">
      <c r="B5857" s="88" t="s">
        <v>43</v>
      </c>
      <c r="C5857" s="89" t="n">
        <v>1128299</v>
      </c>
      <c r="D5857" s="90" t="n">
        <v>44393</v>
      </c>
      <c r="E5857" s="88" t="s">
        <v>40</v>
      </c>
      <c r="F5857" s="88" t="s">
        <v>109</v>
      </c>
      <c r="G5857" s="88" t="s">
        <v>136</v>
      </c>
      <c r="H5857" s="91" t="s">
        <v>32</v>
      </c>
      <c r="I5857" s="92" t="n">
        <v>86</v>
      </c>
      <c r="J5857" s="93" t="n">
        <v>270</v>
      </c>
      <c r="K5857" s="94" t="n">
        <f aca="false">I5857 * J5857</f>
        <v>23220</v>
      </c>
      <c r="L5857" s="94" t="n">
        <f aca="false">K5857 *M5857</f>
        <v>12306.6</v>
      </c>
      <c r="M5857" s="95" t="n">
        <v>0.53</v>
      </c>
      <c r="N5857" s="88" t="s">
        <v>23</v>
      </c>
      <c r="O5857" s="91" t="s">
        <v>218</v>
      </c>
      <c r="P5857" s="0" t="str">
        <f aca="false">RIGHT(H5857,LEN(H5857) - FIND(" ", H5857))</f>
        <v>Street Footwear</v>
      </c>
    </row>
    <row r="5858" customFormat="false" ht="14.25" hidden="false" customHeight="true" outlineLevel="0" collapsed="false">
      <c r="B5858" s="88" t="s">
        <v>43</v>
      </c>
      <c r="C5858" s="89" t="n">
        <v>1128299</v>
      </c>
      <c r="D5858" s="90" t="n">
        <v>44393</v>
      </c>
      <c r="E5858" s="88" t="s">
        <v>40</v>
      </c>
      <c r="F5858" s="88" t="s">
        <v>109</v>
      </c>
      <c r="G5858" s="88" t="s">
        <v>136</v>
      </c>
      <c r="H5858" s="91" t="s">
        <v>24</v>
      </c>
      <c r="I5858" s="92" t="n">
        <v>92</v>
      </c>
      <c r="J5858" s="93" t="n">
        <v>203</v>
      </c>
      <c r="K5858" s="94" t="n">
        <f aca="false">I5858 * J5858</f>
        <v>18676</v>
      </c>
      <c r="L5858" s="94" t="n">
        <f aca="false">K5858 *M5858</f>
        <v>10271.8</v>
      </c>
      <c r="M5858" s="95" t="n">
        <v>0.55</v>
      </c>
      <c r="N5858" s="88" t="s">
        <v>23</v>
      </c>
      <c r="O5858" s="91" t="s">
        <v>218</v>
      </c>
      <c r="P5858" s="0" t="str">
        <f aca="false">RIGHT(H5858,LEN(H5858) - FIND(" ", H5858))</f>
        <v>Athletic Footwear</v>
      </c>
    </row>
    <row r="5859" customFormat="false" ht="14.25" hidden="false" customHeight="true" outlineLevel="0" collapsed="false">
      <c r="B5859" s="88" t="s">
        <v>43</v>
      </c>
      <c r="C5859" s="89" t="n">
        <v>1128299</v>
      </c>
      <c r="D5859" s="90" t="n">
        <v>44393</v>
      </c>
      <c r="E5859" s="88" t="s">
        <v>40</v>
      </c>
      <c r="F5859" s="88" t="s">
        <v>109</v>
      </c>
      <c r="G5859" s="88" t="s">
        <v>136</v>
      </c>
      <c r="H5859" s="91" t="s">
        <v>48</v>
      </c>
      <c r="I5859" s="92" t="n">
        <v>90</v>
      </c>
      <c r="J5859" s="93" t="n">
        <v>196</v>
      </c>
      <c r="K5859" s="94" t="n">
        <f aca="false">I5859 * J5859</f>
        <v>17640</v>
      </c>
      <c r="L5859" s="94" t="n">
        <f aca="false">K5859 *M5859</f>
        <v>9525.6</v>
      </c>
      <c r="M5859" s="95" t="n">
        <v>0.54</v>
      </c>
      <c r="N5859" s="88" t="s">
        <v>23</v>
      </c>
      <c r="O5859" s="91" t="s">
        <v>219</v>
      </c>
      <c r="P5859" s="0" t="str">
        <f aca="false">RIGHT(H5859,LEN(H5859) - FIND(" ", H5859))</f>
        <v>Street Footwear</v>
      </c>
    </row>
    <row r="5860" customFormat="false" ht="14.25" hidden="false" customHeight="true" outlineLevel="0" collapsed="false">
      <c r="B5860" s="88" t="s">
        <v>43</v>
      </c>
      <c r="C5860" s="89" t="n">
        <v>1128299</v>
      </c>
      <c r="D5860" s="90" t="n">
        <v>44393</v>
      </c>
      <c r="E5860" s="88" t="s">
        <v>40</v>
      </c>
      <c r="F5860" s="88" t="s">
        <v>109</v>
      </c>
      <c r="G5860" s="88" t="s">
        <v>136</v>
      </c>
      <c r="H5860" s="91" t="s">
        <v>44</v>
      </c>
      <c r="I5860" s="92" t="n">
        <v>86</v>
      </c>
      <c r="J5860" s="93" t="n">
        <v>168</v>
      </c>
      <c r="K5860" s="94" t="n">
        <f aca="false">I5860 * J5860</f>
        <v>14448</v>
      </c>
      <c r="L5860" s="94" t="n">
        <f aca="false">K5860 *M5860</f>
        <v>7801.92</v>
      </c>
      <c r="M5860" s="95" t="n">
        <v>0.54</v>
      </c>
      <c r="N5860" s="88" t="s">
        <v>23</v>
      </c>
      <c r="O5860" s="91" t="s">
        <v>219</v>
      </c>
      <c r="P5860" s="0" t="str">
        <f aca="false">RIGHT(H5860,LEN(H5860) - FIND(" ", H5860))</f>
        <v>Athletic Footwear</v>
      </c>
    </row>
    <row r="5861" customFormat="false" ht="14.25" hidden="false" customHeight="true" outlineLevel="0" collapsed="false">
      <c r="B5861" s="88" t="s">
        <v>43</v>
      </c>
      <c r="C5861" s="89" t="n">
        <v>1128299</v>
      </c>
      <c r="D5861" s="90" t="n">
        <v>44393</v>
      </c>
      <c r="E5861" s="88" t="s">
        <v>40</v>
      </c>
      <c r="F5861" s="88" t="s">
        <v>109</v>
      </c>
      <c r="G5861" s="88" t="s">
        <v>136</v>
      </c>
      <c r="H5861" s="91" t="s">
        <v>16</v>
      </c>
      <c r="I5861" s="92" t="n">
        <v>86</v>
      </c>
      <c r="J5861" s="93" t="n">
        <v>189</v>
      </c>
      <c r="K5861" s="94" t="n">
        <f aca="false">I5861 * J5861</f>
        <v>16254</v>
      </c>
      <c r="L5861" s="94" t="n">
        <f aca="false">K5861 *M5861</f>
        <v>9427.32</v>
      </c>
      <c r="M5861" s="95" t="n">
        <v>0.58</v>
      </c>
      <c r="N5861" s="88" t="s">
        <v>23</v>
      </c>
      <c r="O5861" s="91" t="s">
        <v>218</v>
      </c>
      <c r="P5861" s="0" t="str">
        <f aca="false">RIGHT(H5861,LEN(H5861) - FIND(" ", H5861))</f>
        <v>Apparel</v>
      </c>
    </row>
    <row r="5862" customFormat="false" ht="14.25" hidden="false" customHeight="true" outlineLevel="0" collapsed="false">
      <c r="B5862" s="88" t="s">
        <v>43</v>
      </c>
      <c r="C5862" s="89" t="n">
        <v>1128299</v>
      </c>
      <c r="D5862" s="90" t="n">
        <v>44393</v>
      </c>
      <c r="E5862" s="88" t="s">
        <v>40</v>
      </c>
      <c r="F5862" s="88" t="s">
        <v>109</v>
      </c>
      <c r="G5862" s="88" t="s">
        <v>136</v>
      </c>
      <c r="H5862" s="91" t="s">
        <v>38</v>
      </c>
      <c r="I5862" s="92" t="n">
        <v>103</v>
      </c>
      <c r="J5862" s="93" t="n">
        <v>163</v>
      </c>
      <c r="K5862" s="94" t="n">
        <f aca="false">I5862 * J5862</f>
        <v>16789</v>
      </c>
      <c r="L5862" s="94" t="n">
        <f aca="false">K5862 *M5862</f>
        <v>8058.72</v>
      </c>
      <c r="M5862" s="95" t="n">
        <v>0.48</v>
      </c>
      <c r="N5862" s="88" t="s">
        <v>23</v>
      </c>
      <c r="O5862" s="91" t="s">
        <v>219</v>
      </c>
      <c r="P5862" s="0" t="str">
        <f aca="false">RIGHT(H5862,LEN(H5862) - FIND(" ", H5862))</f>
        <v>Apparel</v>
      </c>
    </row>
    <row r="5863" customFormat="false" ht="14.25" hidden="false" customHeight="true" outlineLevel="0" collapsed="false">
      <c r="B5863" s="88" t="s">
        <v>13</v>
      </c>
      <c r="C5863" s="89" t="n">
        <v>1185732</v>
      </c>
      <c r="D5863" s="90" t="n">
        <v>44393</v>
      </c>
      <c r="E5863" s="88" t="s">
        <v>40</v>
      </c>
      <c r="F5863" s="88" t="s">
        <v>119</v>
      </c>
      <c r="G5863" s="88" t="s">
        <v>120</v>
      </c>
      <c r="H5863" s="91" t="s">
        <v>32</v>
      </c>
      <c r="I5863" s="92" t="n">
        <v>58</v>
      </c>
      <c r="J5863" s="93" t="n">
        <v>221</v>
      </c>
      <c r="K5863" s="94" t="n">
        <f aca="false">I5863 * J5863</f>
        <v>12818</v>
      </c>
      <c r="L5863" s="94" t="n">
        <f aca="false">K5863 *M5863</f>
        <v>6537.18</v>
      </c>
      <c r="M5863" s="95" t="n">
        <v>0.51</v>
      </c>
      <c r="N5863" s="88" t="s">
        <v>23</v>
      </c>
      <c r="O5863" s="91" t="s">
        <v>218</v>
      </c>
      <c r="P5863" s="0" t="str">
        <f aca="false">RIGHT(H5863,LEN(H5863) - FIND(" ", H5863))</f>
        <v>Street Footwear</v>
      </c>
    </row>
    <row r="5864" customFormat="false" ht="14.25" hidden="false" customHeight="true" outlineLevel="0" collapsed="false">
      <c r="B5864" s="88" t="s">
        <v>37</v>
      </c>
      <c r="C5864" s="89" t="n">
        <v>1185732</v>
      </c>
      <c r="D5864" s="90" t="n">
        <v>44393</v>
      </c>
      <c r="E5864" s="88" t="s">
        <v>40</v>
      </c>
      <c r="F5864" s="88" t="s">
        <v>119</v>
      </c>
      <c r="G5864" s="88" t="s">
        <v>120</v>
      </c>
      <c r="H5864" s="91" t="s">
        <v>24</v>
      </c>
      <c r="I5864" s="92" t="n">
        <v>53</v>
      </c>
      <c r="J5864" s="93" t="n">
        <v>156</v>
      </c>
      <c r="K5864" s="94" t="n">
        <f aca="false">I5864 * J5864</f>
        <v>8268</v>
      </c>
      <c r="L5864" s="94" t="n">
        <f aca="false">K5864 *M5864</f>
        <v>3720.6</v>
      </c>
      <c r="M5864" s="95" t="n">
        <v>0.45</v>
      </c>
      <c r="N5864" s="88" t="s">
        <v>23</v>
      </c>
      <c r="O5864" s="91" t="s">
        <v>218</v>
      </c>
      <c r="P5864" s="0" t="str">
        <f aca="false">RIGHT(H5864,LEN(H5864) - FIND(" ", H5864))</f>
        <v>Athletic Footwear</v>
      </c>
    </row>
    <row r="5865" customFormat="false" ht="14.25" hidden="false" customHeight="true" outlineLevel="0" collapsed="false">
      <c r="B5865" s="88" t="s">
        <v>37</v>
      </c>
      <c r="C5865" s="89" t="n">
        <v>1185732</v>
      </c>
      <c r="D5865" s="90" t="n">
        <v>44393</v>
      </c>
      <c r="E5865" s="88" t="s">
        <v>40</v>
      </c>
      <c r="F5865" s="88" t="s">
        <v>119</v>
      </c>
      <c r="G5865" s="88" t="s">
        <v>120</v>
      </c>
      <c r="H5865" s="91" t="s">
        <v>48</v>
      </c>
      <c r="I5865" s="92" t="n">
        <v>48</v>
      </c>
      <c r="J5865" s="93" t="n">
        <v>142</v>
      </c>
      <c r="K5865" s="94" t="n">
        <f aca="false">I5865 * J5865</f>
        <v>6816</v>
      </c>
      <c r="L5865" s="94" t="n">
        <f aca="false">K5865 *M5865</f>
        <v>3408</v>
      </c>
      <c r="M5865" s="95" t="n">
        <v>0.5</v>
      </c>
      <c r="N5865" s="88" t="s">
        <v>23</v>
      </c>
      <c r="O5865" s="91" t="s">
        <v>219</v>
      </c>
      <c r="P5865" s="0" t="str">
        <f aca="false">RIGHT(H5865,LEN(H5865) - FIND(" ", H5865))</f>
        <v>Street Footwear</v>
      </c>
    </row>
    <row r="5866" customFormat="false" ht="14.25" hidden="false" customHeight="true" outlineLevel="0" collapsed="false">
      <c r="B5866" s="88" t="s">
        <v>37</v>
      </c>
      <c r="C5866" s="89" t="n">
        <v>1185732</v>
      </c>
      <c r="D5866" s="90" t="n">
        <v>44393</v>
      </c>
      <c r="E5866" s="88" t="s">
        <v>40</v>
      </c>
      <c r="F5866" s="88" t="s">
        <v>119</v>
      </c>
      <c r="G5866" s="88" t="s">
        <v>120</v>
      </c>
      <c r="H5866" s="91" t="s">
        <v>44</v>
      </c>
      <c r="I5866" s="92" t="n">
        <v>48</v>
      </c>
      <c r="J5866" s="93" t="n">
        <v>124</v>
      </c>
      <c r="K5866" s="94" t="n">
        <f aca="false">I5866 * J5866</f>
        <v>5952</v>
      </c>
      <c r="L5866" s="94" t="n">
        <f aca="false">K5866 *M5866</f>
        <v>3154.56</v>
      </c>
      <c r="M5866" s="95" t="n">
        <v>0.53</v>
      </c>
      <c r="N5866" s="88" t="s">
        <v>23</v>
      </c>
      <c r="O5866" s="91" t="s">
        <v>219</v>
      </c>
      <c r="P5866" s="0" t="str">
        <f aca="false">RIGHT(H5866,LEN(H5866) - FIND(" ", H5866))</f>
        <v>Athletic Footwear</v>
      </c>
    </row>
    <row r="5867" customFormat="false" ht="14.25" hidden="false" customHeight="true" outlineLevel="0" collapsed="false">
      <c r="B5867" s="88" t="s">
        <v>37</v>
      </c>
      <c r="C5867" s="89" t="n">
        <v>1185732</v>
      </c>
      <c r="D5867" s="90" t="n">
        <v>44393</v>
      </c>
      <c r="E5867" s="88" t="s">
        <v>40</v>
      </c>
      <c r="F5867" s="88" t="s">
        <v>119</v>
      </c>
      <c r="G5867" s="88" t="s">
        <v>120</v>
      </c>
      <c r="H5867" s="91" t="s">
        <v>16</v>
      </c>
      <c r="I5867" s="92" t="n">
        <v>59</v>
      </c>
      <c r="J5867" s="93" t="n">
        <v>150</v>
      </c>
      <c r="K5867" s="94" t="n">
        <f aca="false">I5867 * J5867</f>
        <v>8850</v>
      </c>
      <c r="L5867" s="94" t="n">
        <f aca="false">K5867 *M5867</f>
        <v>4248</v>
      </c>
      <c r="M5867" s="95" t="n">
        <v>0.48</v>
      </c>
      <c r="N5867" s="88" t="s">
        <v>23</v>
      </c>
      <c r="O5867" s="91" t="s">
        <v>218</v>
      </c>
      <c r="P5867" s="0" t="str">
        <f aca="false">RIGHT(H5867,LEN(H5867) - FIND(" ", H5867))</f>
        <v>Apparel</v>
      </c>
    </row>
    <row r="5868" customFormat="false" ht="14.25" hidden="false" customHeight="true" outlineLevel="0" collapsed="false">
      <c r="B5868" s="88" t="s">
        <v>37</v>
      </c>
      <c r="C5868" s="89" t="n">
        <v>1185732</v>
      </c>
      <c r="D5868" s="90" t="n">
        <v>44393</v>
      </c>
      <c r="E5868" s="88" t="s">
        <v>40</v>
      </c>
      <c r="F5868" s="88" t="s">
        <v>119</v>
      </c>
      <c r="G5868" s="88" t="s">
        <v>120</v>
      </c>
      <c r="H5868" s="91" t="s">
        <v>38</v>
      </c>
      <c r="I5868" s="92" t="n">
        <v>61</v>
      </c>
      <c r="J5868" s="93" t="n">
        <v>176</v>
      </c>
      <c r="K5868" s="94" t="n">
        <f aca="false">I5868 * J5868</f>
        <v>10736</v>
      </c>
      <c r="L5868" s="94" t="n">
        <f aca="false">K5868 *M5868</f>
        <v>6548.96</v>
      </c>
      <c r="M5868" s="95" t="n">
        <v>0.61</v>
      </c>
      <c r="N5868" s="88" t="s">
        <v>23</v>
      </c>
      <c r="O5868" s="91" t="s">
        <v>219</v>
      </c>
      <c r="P5868" s="0" t="str">
        <f aca="false">RIGHT(H5868,LEN(H5868) - FIND(" ", H5868))</f>
        <v>Apparel</v>
      </c>
    </row>
    <row r="5869" customFormat="false" ht="14.25" hidden="false" customHeight="true" outlineLevel="0" collapsed="false">
      <c r="B5869" s="88" t="s">
        <v>43</v>
      </c>
      <c r="C5869" s="89" t="n">
        <v>1185732</v>
      </c>
      <c r="D5869" s="90" t="n">
        <v>44393</v>
      </c>
      <c r="E5869" s="88" t="s">
        <v>26</v>
      </c>
      <c r="F5869" s="88" t="s">
        <v>163</v>
      </c>
      <c r="G5869" s="88" t="s">
        <v>171</v>
      </c>
      <c r="H5869" s="91" t="s">
        <v>32</v>
      </c>
      <c r="I5869" s="92" t="n">
        <v>55</v>
      </c>
      <c r="J5869" s="93" t="n">
        <v>182</v>
      </c>
      <c r="K5869" s="94" t="n">
        <f aca="false">I5869 * J5869</f>
        <v>10010</v>
      </c>
      <c r="L5869" s="94" t="n">
        <f aca="false">K5869 *M5869</f>
        <v>5205.2</v>
      </c>
      <c r="M5869" s="95" t="n">
        <v>0.52</v>
      </c>
      <c r="N5869" s="88" t="s">
        <v>23</v>
      </c>
      <c r="O5869" s="91" t="s">
        <v>218</v>
      </c>
      <c r="P5869" s="0" t="str">
        <f aca="false">RIGHT(H5869,LEN(H5869) - FIND(" ", H5869))</f>
        <v>Street Footwear</v>
      </c>
    </row>
    <row r="5870" customFormat="false" ht="14.25" hidden="false" customHeight="true" outlineLevel="0" collapsed="false">
      <c r="B5870" s="88" t="s">
        <v>43</v>
      </c>
      <c r="C5870" s="89" t="n">
        <v>1185732</v>
      </c>
      <c r="D5870" s="90" t="n">
        <v>44393</v>
      </c>
      <c r="E5870" s="88" t="s">
        <v>26</v>
      </c>
      <c r="F5870" s="88" t="s">
        <v>163</v>
      </c>
      <c r="G5870" s="88" t="s">
        <v>171</v>
      </c>
      <c r="H5870" s="91" t="s">
        <v>24</v>
      </c>
      <c r="I5870" s="92" t="n">
        <v>50</v>
      </c>
      <c r="J5870" s="93" t="n">
        <v>116</v>
      </c>
      <c r="K5870" s="94" t="n">
        <f aca="false">I5870 * J5870</f>
        <v>5800</v>
      </c>
      <c r="L5870" s="94" t="n">
        <f aca="false">K5870 *M5870</f>
        <v>3074</v>
      </c>
      <c r="M5870" s="95" t="n">
        <v>0.53</v>
      </c>
      <c r="N5870" s="88" t="s">
        <v>23</v>
      </c>
      <c r="O5870" s="91" t="s">
        <v>218</v>
      </c>
      <c r="P5870" s="0" t="str">
        <f aca="false">RIGHT(H5870,LEN(H5870) - FIND(" ", H5870))</f>
        <v>Athletic Footwear</v>
      </c>
    </row>
    <row r="5871" customFormat="false" ht="14.25" hidden="false" customHeight="true" outlineLevel="0" collapsed="false">
      <c r="B5871" s="88" t="s">
        <v>43</v>
      </c>
      <c r="C5871" s="89" t="n">
        <v>1185732</v>
      </c>
      <c r="D5871" s="90" t="n">
        <v>44393</v>
      </c>
      <c r="E5871" s="88" t="s">
        <v>26</v>
      </c>
      <c r="F5871" s="88" t="s">
        <v>163</v>
      </c>
      <c r="G5871" s="88" t="s">
        <v>171</v>
      </c>
      <c r="H5871" s="91" t="s">
        <v>48</v>
      </c>
      <c r="I5871" s="92" t="n">
        <v>49</v>
      </c>
      <c r="J5871" s="93" t="n">
        <v>98</v>
      </c>
      <c r="K5871" s="94" t="n">
        <f aca="false">I5871 * J5871</f>
        <v>4802</v>
      </c>
      <c r="L5871" s="94" t="n">
        <f aca="false">K5871 *M5871</f>
        <v>2545.06</v>
      </c>
      <c r="M5871" s="95" t="n">
        <v>0.53</v>
      </c>
      <c r="N5871" s="88" t="s">
        <v>23</v>
      </c>
      <c r="O5871" s="91" t="s">
        <v>219</v>
      </c>
      <c r="P5871" s="0" t="str">
        <f aca="false">RIGHT(H5871,LEN(H5871) - FIND(" ", H5871))</f>
        <v>Street Footwear</v>
      </c>
    </row>
    <row r="5872" customFormat="false" ht="14.25" hidden="false" customHeight="true" outlineLevel="0" collapsed="false">
      <c r="B5872" s="88" t="s">
        <v>43</v>
      </c>
      <c r="C5872" s="89" t="n">
        <v>1185732</v>
      </c>
      <c r="D5872" s="90" t="n">
        <v>44393</v>
      </c>
      <c r="E5872" s="88" t="s">
        <v>26</v>
      </c>
      <c r="F5872" s="88" t="s">
        <v>163</v>
      </c>
      <c r="G5872" s="88" t="s">
        <v>171</v>
      </c>
      <c r="H5872" s="91" t="s">
        <v>44</v>
      </c>
      <c r="I5872" s="92" t="n">
        <v>48</v>
      </c>
      <c r="J5872" s="93" t="n">
        <v>77</v>
      </c>
      <c r="K5872" s="94" t="n">
        <f aca="false">I5872 * J5872</f>
        <v>3696</v>
      </c>
      <c r="L5872" s="94" t="n">
        <f aca="false">K5872 *M5872</f>
        <v>1884.96</v>
      </c>
      <c r="M5872" s="95" t="n">
        <v>0.51</v>
      </c>
      <c r="N5872" s="88" t="s">
        <v>23</v>
      </c>
      <c r="O5872" s="91" t="s">
        <v>219</v>
      </c>
      <c r="P5872" s="0" t="str">
        <f aca="false">RIGHT(H5872,LEN(H5872) - FIND(" ", H5872))</f>
        <v>Athletic Footwear</v>
      </c>
    </row>
    <row r="5873" customFormat="false" ht="14.25" hidden="false" customHeight="true" outlineLevel="0" collapsed="false">
      <c r="B5873" s="88" t="s">
        <v>43</v>
      </c>
      <c r="C5873" s="89" t="n">
        <v>1185732</v>
      </c>
      <c r="D5873" s="90" t="n">
        <v>44393</v>
      </c>
      <c r="E5873" s="88" t="s">
        <v>26</v>
      </c>
      <c r="F5873" s="88" t="s">
        <v>163</v>
      </c>
      <c r="G5873" s="88" t="s">
        <v>171</v>
      </c>
      <c r="H5873" s="91" t="s">
        <v>16</v>
      </c>
      <c r="I5873" s="92" t="n">
        <v>54</v>
      </c>
      <c r="J5873" s="93" t="n">
        <v>87</v>
      </c>
      <c r="K5873" s="94" t="n">
        <f aca="false">I5873 * J5873</f>
        <v>4698</v>
      </c>
      <c r="L5873" s="94" t="n">
        <f aca="false">K5873 *M5873</f>
        <v>2536.92</v>
      </c>
      <c r="M5873" s="95" t="n">
        <v>0.54</v>
      </c>
      <c r="N5873" s="88" t="s">
        <v>23</v>
      </c>
      <c r="O5873" s="91" t="s">
        <v>218</v>
      </c>
      <c r="P5873" s="0" t="str">
        <f aca="false">RIGHT(H5873,LEN(H5873) - FIND(" ", H5873))</f>
        <v>Apparel</v>
      </c>
    </row>
    <row r="5874" customFormat="false" ht="14.25" hidden="false" customHeight="true" outlineLevel="0" collapsed="false">
      <c r="B5874" s="88" t="s">
        <v>43</v>
      </c>
      <c r="C5874" s="89" t="n">
        <v>1185732</v>
      </c>
      <c r="D5874" s="90" t="n">
        <v>44393</v>
      </c>
      <c r="E5874" s="88" t="s">
        <v>26</v>
      </c>
      <c r="F5874" s="88" t="s">
        <v>163</v>
      </c>
      <c r="G5874" s="88" t="s">
        <v>171</v>
      </c>
      <c r="H5874" s="91" t="s">
        <v>38</v>
      </c>
      <c r="I5874" s="92" t="n">
        <v>63</v>
      </c>
      <c r="J5874" s="93" t="n">
        <v>133</v>
      </c>
      <c r="K5874" s="94" t="n">
        <f aca="false">I5874 * J5874</f>
        <v>8379</v>
      </c>
      <c r="L5874" s="94" t="n">
        <f aca="false">K5874 *M5874</f>
        <v>4524.66</v>
      </c>
      <c r="M5874" s="95" t="n">
        <v>0.54</v>
      </c>
      <c r="N5874" s="88" t="s">
        <v>23</v>
      </c>
      <c r="O5874" s="91" t="s">
        <v>219</v>
      </c>
      <c r="P5874" s="0" t="str">
        <f aca="false">RIGHT(H5874,LEN(H5874) - FIND(" ", H5874))</f>
        <v>Apparel</v>
      </c>
    </row>
    <row r="5875" customFormat="false" ht="14.25" hidden="false" customHeight="true" outlineLevel="0" collapsed="false">
      <c r="B5875" s="88" t="s">
        <v>37</v>
      </c>
      <c r="C5875" s="89" t="n">
        <v>1128299</v>
      </c>
      <c r="D5875" s="90" t="n">
        <v>44393</v>
      </c>
      <c r="E5875" s="88" t="s">
        <v>34</v>
      </c>
      <c r="F5875" s="88" t="s">
        <v>35</v>
      </c>
      <c r="G5875" s="88" t="s">
        <v>146</v>
      </c>
      <c r="H5875" s="91" t="s">
        <v>32</v>
      </c>
      <c r="I5875" s="92" t="n">
        <v>68</v>
      </c>
      <c r="J5875" s="93" t="n">
        <v>297</v>
      </c>
      <c r="K5875" s="94" t="n">
        <f aca="false">I5875 * J5875</f>
        <v>20196</v>
      </c>
      <c r="L5875" s="94" t="n">
        <f aca="false">K5875 *M5875</f>
        <v>7472.52</v>
      </c>
      <c r="M5875" s="95" t="n">
        <v>0.37</v>
      </c>
      <c r="N5875" s="88" t="s">
        <v>31</v>
      </c>
      <c r="O5875" s="91" t="s">
        <v>218</v>
      </c>
      <c r="P5875" s="0" t="str">
        <f aca="false">RIGHT(H5875,LEN(H5875) - FIND(" ", H5875))</f>
        <v>Street Footwear</v>
      </c>
    </row>
    <row r="5876" customFormat="false" ht="14.25" hidden="false" customHeight="true" outlineLevel="0" collapsed="false">
      <c r="B5876" s="88" t="s">
        <v>37</v>
      </c>
      <c r="C5876" s="89" t="n">
        <v>1128299</v>
      </c>
      <c r="D5876" s="90" t="n">
        <v>44393</v>
      </c>
      <c r="E5876" s="88" t="s">
        <v>34</v>
      </c>
      <c r="F5876" s="88" t="s">
        <v>35</v>
      </c>
      <c r="G5876" s="88" t="s">
        <v>146</v>
      </c>
      <c r="H5876" s="91" t="s">
        <v>24</v>
      </c>
      <c r="I5876" s="92" t="n">
        <v>74</v>
      </c>
      <c r="J5876" s="93" t="n">
        <v>263</v>
      </c>
      <c r="K5876" s="94" t="n">
        <f aca="false">I5876 * J5876</f>
        <v>19462</v>
      </c>
      <c r="L5876" s="94" t="n">
        <f aca="false">K5876 *M5876</f>
        <v>5449.36</v>
      </c>
      <c r="M5876" s="95" t="n">
        <v>0.28</v>
      </c>
      <c r="N5876" s="88" t="s">
        <v>31</v>
      </c>
      <c r="O5876" s="91" t="s">
        <v>218</v>
      </c>
      <c r="P5876" s="0" t="str">
        <f aca="false">RIGHT(H5876,LEN(H5876) - FIND(" ", H5876))</f>
        <v>Athletic Footwear</v>
      </c>
    </row>
    <row r="5877" customFormat="false" ht="14.25" hidden="false" customHeight="true" outlineLevel="0" collapsed="false">
      <c r="B5877" s="88" t="s">
        <v>37</v>
      </c>
      <c r="C5877" s="89" t="n">
        <v>1128299</v>
      </c>
      <c r="D5877" s="90" t="n">
        <v>44393</v>
      </c>
      <c r="E5877" s="88" t="s">
        <v>34</v>
      </c>
      <c r="F5877" s="88" t="s">
        <v>35</v>
      </c>
      <c r="G5877" s="88" t="s">
        <v>146</v>
      </c>
      <c r="H5877" s="91" t="s">
        <v>48</v>
      </c>
      <c r="I5877" s="92" t="n">
        <v>72</v>
      </c>
      <c r="J5877" s="93" t="n">
        <v>238</v>
      </c>
      <c r="K5877" s="94" t="n">
        <f aca="false">I5877 * J5877</f>
        <v>17136</v>
      </c>
      <c r="L5877" s="94" t="n">
        <f aca="false">K5877 *M5877</f>
        <v>5826.24</v>
      </c>
      <c r="M5877" s="95" t="n">
        <v>0.34</v>
      </c>
      <c r="N5877" s="88" t="s">
        <v>31</v>
      </c>
      <c r="O5877" s="91" t="s">
        <v>219</v>
      </c>
      <c r="P5877" s="0" t="str">
        <f aca="false">RIGHT(H5877,LEN(H5877) - FIND(" ", H5877))</f>
        <v>Street Footwear</v>
      </c>
    </row>
    <row r="5878" customFormat="false" ht="14.25" hidden="false" customHeight="true" outlineLevel="0" collapsed="false">
      <c r="B5878" s="88" t="s">
        <v>37</v>
      </c>
      <c r="C5878" s="89" t="n">
        <v>1128299</v>
      </c>
      <c r="D5878" s="90" t="n">
        <v>44393</v>
      </c>
      <c r="E5878" s="88" t="s">
        <v>34</v>
      </c>
      <c r="F5878" s="88" t="s">
        <v>35</v>
      </c>
      <c r="G5878" s="88" t="s">
        <v>146</v>
      </c>
      <c r="H5878" s="91" t="s">
        <v>44</v>
      </c>
      <c r="I5878" s="92" t="n">
        <v>59</v>
      </c>
      <c r="J5878" s="93" t="n">
        <v>186</v>
      </c>
      <c r="K5878" s="94" t="n">
        <f aca="false">I5878 * J5878</f>
        <v>10974</v>
      </c>
      <c r="L5878" s="94" t="n">
        <f aca="false">K5878 *M5878</f>
        <v>3621.42</v>
      </c>
      <c r="M5878" s="95" t="n">
        <v>0.33</v>
      </c>
      <c r="N5878" s="88" t="s">
        <v>31</v>
      </c>
      <c r="O5878" s="91" t="s">
        <v>219</v>
      </c>
      <c r="P5878" s="0" t="str">
        <f aca="false">RIGHT(H5878,LEN(H5878) - FIND(" ", H5878))</f>
        <v>Athletic Footwear</v>
      </c>
    </row>
    <row r="5879" customFormat="false" ht="14.25" hidden="false" customHeight="true" outlineLevel="0" collapsed="false">
      <c r="B5879" s="88" t="s">
        <v>37</v>
      </c>
      <c r="C5879" s="89" t="n">
        <v>1128299</v>
      </c>
      <c r="D5879" s="90" t="n">
        <v>44393</v>
      </c>
      <c r="E5879" s="88" t="s">
        <v>34</v>
      </c>
      <c r="F5879" s="88" t="s">
        <v>35</v>
      </c>
      <c r="G5879" s="88" t="s">
        <v>146</v>
      </c>
      <c r="H5879" s="91" t="s">
        <v>16</v>
      </c>
      <c r="I5879" s="92" t="n">
        <v>68</v>
      </c>
      <c r="J5879" s="93" t="n">
        <v>208</v>
      </c>
      <c r="K5879" s="94" t="n">
        <f aca="false">I5879 * J5879</f>
        <v>14144</v>
      </c>
      <c r="L5879" s="94" t="n">
        <f aca="false">K5879 *M5879</f>
        <v>3111.68</v>
      </c>
      <c r="M5879" s="95" t="n">
        <v>0.22</v>
      </c>
      <c r="N5879" s="88" t="s">
        <v>31</v>
      </c>
      <c r="O5879" s="91" t="s">
        <v>218</v>
      </c>
      <c r="P5879" s="0" t="str">
        <f aca="false">RIGHT(H5879,LEN(H5879) - FIND(" ", H5879))</f>
        <v>Apparel</v>
      </c>
    </row>
    <row r="5880" customFormat="false" ht="14.25" hidden="false" customHeight="true" outlineLevel="0" collapsed="false">
      <c r="B5880" s="88" t="s">
        <v>37</v>
      </c>
      <c r="C5880" s="89" t="n">
        <v>1128299</v>
      </c>
      <c r="D5880" s="90" t="n">
        <v>44393</v>
      </c>
      <c r="E5880" s="88" t="s">
        <v>34</v>
      </c>
      <c r="F5880" s="88" t="s">
        <v>35</v>
      </c>
      <c r="G5880" s="88" t="s">
        <v>146</v>
      </c>
      <c r="H5880" s="91" t="s">
        <v>38</v>
      </c>
      <c r="I5880" s="92" t="n">
        <v>75</v>
      </c>
      <c r="J5880" s="93" t="n">
        <v>195</v>
      </c>
      <c r="K5880" s="94" t="n">
        <f aca="false">I5880 * J5880</f>
        <v>14625</v>
      </c>
      <c r="L5880" s="94" t="n">
        <f aca="false">K5880 *M5880</f>
        <v>6873.75</v>
      </c>
      <c r="M5880" s="95" t="n">
        <v>0.47</v>
      </c>
      <c r="N5880" s="88" t="s">
        <v>31</v>
      </c>
      <c r="O5880" s="91" t="s">
        <v>219</v>
      </c>
      <c r="P5880" s="0" t="str">
        <f aca="false">RIGHT(H5880,LEN(H5880) - FIND(" ", H5880))</f>
        <v>Apparel</v>
      </c>
    </row>
    <row r="5881" customFormat="false" ht="14.25" hidden="false" customHeight="true" outlineLevel="0" collapsed="false">
      <c r="B5881" s="88" t="s">
        <v>43</v>
      </c>
      <c r="C5881" s="89" t="n">
        <v>1128299</v>
      </c>
      <c r="D5881" s="90" t="n">
        <v>44393</v>
      </c>
      <c r="E5881" s="88" t="s">
        <v>40</v>
      </c>
      <c r="F5881" s="88" t="s">
        <v>109</v>
      </c>
      <c r="G5881" s="88" t="s">
        <v>136</v>
      </c>
      <c r="H5881" s="91" t="s">
        <v>32</v>
      </c>
      <c r="I5881" s="92" t="n">
        <v>62</v>
      </c>
      <c r="J5881" s="93" t="n">
        <v>306</v>
      </c>
      <c r="K5881" s="94" t="n">
        <f aca="false">I5881 * J5881</f>
        <v>18972</v>
      </c>
      <c r="L5881" s="94" t="n">
        <f aca="false">K5881 *M5881</f>
        <v>8157.96</v>
      </c>
      <c r="M5881" s="95" t="n">
        <v>0.43</v>
      </c>
      <c r="N5881" s="88" t="s">
        <v>31</v>
      </c>
      <c r="O5881" s="91" t="s">
        <v>218</v>
      </c>
      <c r="P5881" s="0" t="str">
        <f aca="false">RIGHT(H5881,LEN(H5881) - FIND(" ", H5881))</f>
        <v>Street Footwear</v>
      </c>
    </row>
    <row r="5882" customFormat="false" ht="14.25" hidden="false" customHeight="true" outlineLevel="0" collapsed="false">
      <c r="B5882" s="88" t="s">
        <v>43</v>
      </c>
      <c r="C5882" s="89" t="n">
        <v>1128299</v>
      </c>
      <c r="D5882" s="90" t="n">
        <v>44393</v>
      </c>
      <c r="E5882" s="88" t="s">
        <v>40</v>
      </c>
      <c r="F5882" s="88" t="s">
        <v>109</v>
      </c>
      <c r="G5882" s="88" t="s">
        <v>136</v>
      </c>
      <c r="H5882" s="91" t="s">
        <v>24</v>
      </c>
      <c r="I5882" s="92" t="n">
        <v>67</v>
      </c>
      <c r="J5882" s="93" t="n">
        <v>248</v>
      </c>
      <c r="K5882" s="94" t="n">
        <f aca="false">I5882 * J5882</f>
        <v>16616</v>
      </c>
      <c r="L5882" s="94" t="n">
        <f aca="false">K5882 *M5882</f>
        <v>7643.36</v>
      </c>
      <c r="M5882" s="95" t="n">
        <v>0.46</v>
      </c>
      <c r="N5882" s="88" t="s">
        <v>31</v>
      </c>
      <c r="O5882" s="91" t="s">
        <v>218</v>
      </c>
      <c r="P5882" s="0" t="str">
        <f aca="false">RIGHT(H5882,LEN(H5882) - FIND(" ", H5882))</f>
        <v>Athletic Footwear</v>
      </c>
    </row>
    <row r="5883" customFormat="false" ht="14.25" hidden="false" customHeight="true" outlineLevel="0" collapsed="false">
      <c r="B5883" s="88" t="s">
        <v>43</v>
      </c>
      <c r="C5883" s="89" t="n">
        <v>1128299</v>
      </c>
      <c r="D5883" s="90" t="n">
        <v>44393</v>
      </c>
      <c r="E5883" s="88" t="s">
        <v>40</v>
      </c>
      <c r="F5883" s="88" t="s">
        <v>109</v>
      </c>
      <c r="G5883" s="88" t="s">
        <v>136</v>
      </c>
      <c r="H5883" s="91" t="s">
        <v>48</v>
      </c>
      <c r="I5883" s="92" t="n">
        <v>69</v>
      </c>
      <c r="J5883" s="93" t="n">
        <v>210</v>
      </c>
      <c r="K5883" s="94" t="n">
        <f aca="false">I5883 * J5883</f>
        <v>14490</v>
      </c>
      <c r="L5883" s="94" t="n">
        <f aca="false">K5883 *M5883</f>
        <v>6810.3</v>
      </c>
      <c r="M5883" s="95" t="n">
        <v>0.47</v>
      </c>
      <c r="N5883" s="88" t="s">
        <v>31</v>
      </c>
      <c r="O5883" s="91" t="s">
        <v>219</v>
      </c>
      <c r="P5883" s="0" t="str">
        <f aca="false">RIGHT(H5883,LEN(H5883) - FIND(" ", H5883))</f>
        <v>Street Footwear</v>
      </c>
    </row>
    <row r="5884" customFormat="false" ht="14.25" hidden="false" customHeight="true" outlineLevel="0" collapsed="false">
      <c r="B5884" s="88" t="s">
        <v>43</v>
      </c>
      <c r="C5884" s="89" t="n">
        <v>1128299</v>
      </c>
      <c r="D5884" s="90" t="n">
        <v>44393</v>
      </c>
      <c r="E5884" s="88" t="s">
        <v>40</v>
      </c>
      <c r="F5884" s="88" t="s">
        <v>109</v>
      </c>
      <c r="G5884" s="88" t="s">
        <v>136</v>
      </c>
      <c r="H5884" s="91" t="s">
        <v>44</v>
      </c>
      <c r="I5884" s="92" t="n">
        <v>62</v>
      </c>
      <c r="J5884" s="93" t="n">
        <v>198</v>
      </c>
      <c r="K5884" s="94" t="n">
        <f aca="false">I5884 * J5884</f>
        <v>12276</v>
      </c>
      <c r="L5884" s="94" t="n">
        <f aca="false">K5884 *M5884</f>
        <v>5524.2</v>
      </c>
      <c r="M5884" s="95" t="n">
        <v>0.45</v>
      </c>
      <c r="N5884" s="88" t="s">
        <v>31</v>
      </c>
      <c r="O5884" s="91" t="s">
        <v>219</v>
      </c>
      <c r="P5884" s="0" t="str">
        <f aca="false">RIGHT(H5884,LEN(H5884) - FIND(" ", H5884))</f>
        <v>Athletic Footwear</v>
      </c>
    </row>
    <row r="5885" customFormat="false" ht="14.25" hidden="false" customHeight="true" outlineLevel="0" collapsed="false">
      <c r="B5885" s="88" t="s">
        <v>43</v>
      </c>
      <c r="C5885" s="89" t="n">
        <v>1128299</v>
      </c>
      <c r="D5885" s="90" t="n">
        <v>44393</v>
      </c>
      <c r="E5885" s="88" t="s">
        <v>40</v>
      </c>
      <c r="F5885" s="88" t="s">
        <v>109</v>
      </c>
      <c r="G5885" s="88" t="s">
        <v>136</v>
      </c>
      <c r="H5885" s="91" t="s">
        <v>16</v>
      </c>
      <c r="I5885" s="92" t="n">
        <v>73</v>
      </c>
      <c r="J5885" s="93" t="n">
        <v>221</v>
      </c>
      <c r="K5885" s="94" t="n">
        <f aca="false">I5885 * J5885</f>
        <v>16133</v>
      </c>
      <c r="L5885" s="94" t="n">
        <f aca="false">K5885 *M5885</f>
        <v>7905.17</v>
      </c>
      <c r="M5885" s="95" t="n">
        <v>0.49</v>
      </c>
      <c r="N5885" s="88" t="s">
        <v>31</v>
      </c>
      <c r="O5885" s="91" t="s">
        <v>218</v>
      </c>
      <c r="P5885" s="0" t="str">
        <f aca="false">RIGHT(H5885,LEN(H5885) - FIND(" ", H5885))</f>
        <v>Apparel</v>
      </c>
    </row>
    <row r="5886" customFormat="false" ht="14.25" hidden="false" customHeight="true" outlineLevel="0" collapsed="false">
      <c r="B5886" s="88" t="s">
        <v>43</v>
      </c>
      <c r="C5886" s="89" t="n">
        <v>1128299</v>
      </c>
      <c r="D5886" s="90" t="n">
        <v>44393</v>
      </c>
      <c r="E5886" s="88" t="s">
        <v>40</v>
      </c>
      <c r="F5886" s="88" t="s">
        <v>109</v>
      </c>
      <c r="G5886" s="88" t="s">
        <v>136</v>
      </c>
      <c r="H5886" s="91" t="s">
        <v>38</v>
      </c>
      <c r="I5886" s="92" t="n">
        <v>81</v>
      </c>
      <c r="J5886" s="93" t="n">
        <v>208</v>
      </c>
      <c r="K5886" s="94" t="n">
        <f aca="false">I5886 * J5886</f>
        <v>16848</v>
      </c>
      <c r="L5886" s="94" t="n">
        <f aca="false">K5886 *M5886</f>
        <v>6907.68</v>
      </c>
      <c r="M5886" s="95" t="n">
        <v>0.41</v>
      </c>
      <c r="N5886" s="88" t="s">
        <v>31</v>
      </c>
      <c r="O5886" s="91" t="s">
        <v>219</v>
      </c>
      <c r="P5886" s="0" t="str">
        <f aca="false">RIGHT(H5886,LEN(H5886) - FIND(" ", H5886))</f>
        <v>Apparel</v>
      </c>
    </row>
    <row r="5887" customFormat="false" ht="14.25" hidden="false" customHeight="true" outlineLevel="0" collapsed="false">
      <c r="B5887" s="88" t="s">
        <v>13</v>
      </c>
      <c r="C5887" s="89" t="n">
        <v>1185732</v>
      </c>
      <c r="D5887" s="90" t="n">
        <v>44393</v>
      </c>
      <c r="E5887" s="88" t="s">
        <v>40</v>
      </c>
      <c r="F5887" s="88" t="s">
        <v>119</v>
      </c>
      <c r="G5887" s="88" t="s">
        <v>120</v>
      </c>
      <c r="H5887" s="91" t="s">
        <v>32</v>
      </c>
      <c r="I5887" s="92" t="n">
        <v>47</v>
      </c>
      <c r="J5887" s="93" t="n">
        <v>289</v>
      </c>
      <c r="K5887" s="94" t="n">
        <f aca="false">I5887 * J5887</f>
        <v>13583</v>
      </c>
      <c r="L5887" s="94" t="n">
        <f aca="false">K5887 *M5887</f>
        <v>6248.18</v>
      </c>
      <c r="M5887" s="95" t="n">
        <v>0.46</v>
      </c>
      <c r="N5887" s="88" t="s">
        <v>31</v>
      </c>
      <c r="O5887" s="91" t="s">
        <v>218</v>
      </c>
      <c r="P5887" s="0" t="str">
        <f aca="false">RIGHT(H5887,LEN(H5887) - FIND(" ", H5887))</f>
        <v>Street Footwear</v>
      </c>
    </row>
    <row r="5888" customFormat="false" ht="14.25" hidden="false" customHeight="true" outlineLevel="0" collapsed="false">
      <c r="B5888" s="88" t="s">
        <v>37</v>
      </c>
      <c r="C5888" s="89" t="n">
        <v>1185732</v>
      </c>
      <c r="D5888" s="90" t="n">
        <v>44393</v>
      </c>
      <c r="E5888" s="88" t="s">
        <v>40</v>
      </c>
      <c r="F5888" s="88" t="s">
        <v>119</v>
      </c>
      <c r="G5888" s="88" t="s">
        <v>120</v>
      </c>
      <c r="H5888" s="91" t="s">
        <v>24</v>
      </c>
      <c r="I5888" s="92" t="n">
        <v>42</v>
      </c>
      <c r="J5888" s="93" t="n">
        <v>192</v>
      </c>
      <c r="K5888" s="94" t="n">
        <f aca="false">I5888 * J5888</f>
        <v>8064</v>
      </c>
      <c r="L5888" s="94" t="n">
        <f aca="false">K5888 *M5888</f>
        <v>3064.32</v>
      </c>
      <c r="M5888" s="95" t="n">
        <v>0.38</v>
      </c>
      <c r="N5888" s="88" t="s">
        <v>31</v>
      </c>
      <c r="O5888" s="91" t="s">
        <v>218</v>
      </c>
      <c r="P5888" s="0" t="str">
        <f aca="false">RIGHT(H5888,LEN(H5888) - FIND(" ", H5888))</f>
        <v>Athletic Footwear</v>
      </c>
    </row>
    <row r="5889" customFormat="false" ht="14.25" hidden="false" customHeight="true" outlineLevel="0" collapsed="false">
      <c r="B5889" s="88" t="s">
        <v>37</v>
      </c>
      <c r="C5889" s="89" t="n">
        <v>1185732</v>
      </c>
      <c r="D5889" s="90" t="n">
        <v>44393</v>
      </c>
      <c r="E5889" s="88" t="s">
        <v>40</v>
      </c>
      <c r="F5889" s="88" t="s">
        <v>119</v>
      </c>
      <c r="G5889" s="88" t="s">
        <v>120</v>
      </c>
      <c r="H5889" s="91" t="s">
        <v>48</v>
      </c>
      <c r="I5889" s="92" t="n">
        <v>37</v>
      </c>
      <c r="J5889" s="93" t="n">
        <v>168</v>
      </c>
      <c r="K5889" s="94" t="n">
        <f aca="false">I5889 * J5889</f>
        <v>6216</v>
      </c>
      <c r="L5889" s="94" t="n">
        <f aca="false">K5889 *M5889</f>
        <v>2610.72</v>
      </c>
      <c r="M5889" s="95" t="n">
        <v>0.42</v>
      </c>
      <c r="N5889" s="88" t="s">
        <v>31</v>
      </c>
      <c r="O5889" s="91" t="s">
        <v>219</v>
      </c>
      <c r="P5889" s="0" t="str">
        <f aca="false">RIGHT(H5889,LEN(H5889) - FIND(" ", H5889))</f>
        <v>Street Footwear</v>
      </c>
    </row>
    <row r="5890" customFormat="false" ht="14.25" hidden="false" customHeight="true" outlineLevel="0" collapsed="false">
      <c r="B5890" s="88" t="s">
        <v>37</v>
      </c>
      <c r="C5890" s="89" t="n">
        <v>1185732</v>
      </c>
      <c r="D5890" s="90" t="n">
        <v>44393</v>
      </c>
      <c r="E5890" s="88" t="s">
        <v>40</v>
      </c>
      <c r="F5890" s="88" t="s">
        <v>119</v>
      </c>
      <c r="G5890" s="88" t="s">
        <v>120</v>
      </c>
      <c r="H5890" s="91" t="s">
        <v>44</v>
      </c>
      <c r="I5890" s="92" t="n">
        <v>33</v>
      </c>
      <c r="J5890" s="93" t="n">
        <v>143</v>
      </c>
      <c r="K5890" s="94" t="n">
        <f aca="false">I5890 * J5890</f>
        <v>4719</v>
      </c>
      <c r="L5890" s="94" t="n">
        <f aca="false">K5890 *M5890</f>
        <v>2029.17</v>
      </c>
      <c r="M5890" s="95" t="n">
        <v>0.43</v>
      </c>
      <c r="N5890" s="88" t="s">
        <v>31</v>
      </c>
      <c r="O5890" s="91" t="s">
        <v>219</v>
      </c>
      <c r="P5890" s="0" t="str">
        <f aca="false">RIGHT(H5890,LEN(H5890) - FIND(" ", H5890))</f>
        <v>Athletic Footwear</v>
      </c>
    </row>
    <row r="5891" customFormat="false" ht="14.25" hidden="false" customHeight="true" outlineLevel="0" collapsed="false">
      <c r="B5891" s="88" t="s">
        <v>37</v>
      </c>
      <c r="C5891" s="89" t="n">
        <v>1185732</v>
      </c>
      <c r="D5891" s="90" t="n">
        <v>44393</v>
      </c>
      <c r="E5891" s="88" t="s">
        <v>40</v>
      </c>
      <c r="F5891" s="88" t="s">
        <v>119</v>
      </c>
      <c r="G5891" s="88" t="s">
        <v>120</v>
      </c>
      <c r="H5891" s="91" t="s">
        <v>16</v>
      </c>
      <c r="I5891" s="92" t="n">
        <v>46</v>
      </c>
      <c r="J5891" s="93" t="n">
        <v>150</v>
      </c>
      <c r="K5891" s="94" t="n">
        <f aca="false">I5891 * J5891</f>
        <v>6900</v>
      </c>
      <c r="L5891" s="94" t="n">
        <f aca="false">K5891 *M5891</f>
        <v>2553</v>
      </c>
      <c r="M5891" s="95" t="n">
        <v>0.37</v>
      </c>
      <c r="N5891" s="88" t="s">
        <v>31</v>
      </c>
      <c r="O5891" s="91" t="s">
        <v>218</v>
      </c>
      <c r="P5891" s="0" t="str">
        <f aca="false">RIGHT(H5891,LEN(H5891) - FIND(" ", H5891))</f>
        <v>Apparel</v>
      </c>
    </row>
    <row r="5892" customFormat="false" ht="14.25" hidden="false" customHeight="true" outlineLevel="0" collapsed="false">
      <c r="B5892" s="88" t="s">
        <v>37</v>
      </c>
      <c r="C5892" s="89" t="n">
        <v>1185732</v>
      </c>
      <c r="D5892" s="90" t="n">
        <v>44393</v>
      </c>
      <c r="E5892" s="88" t="s">
        <v>40</v>
      </c>
      <c r="F5892" s="88" t="s">
        <v>119</v>
      </c>
      <c r="G5892" s="88" t="s">
        <v>120</v>
      </c>
      <c r="H5892" s="91" t="s">
        <v>38</v>
      </c>
      <c r="I5892" s="92" t="n">
        <v>49</v>
      </c>
      <c r="J5892" s="93" t="n">
        <v>209</v>
      </c>
      <c r="K5892" s="94" t="n">
        <f aca="false">I5892 * J5892</f>
        <v>10241</v>
      </c>
      <c r="L5892" s="94" t="n">
        <f aca="false">K5892 *M5892</f>
        <v>5427.73</v>
      </c>
      <c r="M5892" s="95" t="n">
        <v>0.53</v>
      </c>
      <c r="N5892" s="88" t="s">
        <v>31</v>
      </c>
      <c r="O5892" s="91" t="s">
        <v>219</v>
      </c>
      <c r="P5892" s="0" t="str">
        <f aca="false">RIGHT(H5892,LEN(H5892) - FIND(" ", H5892))</f>
        <v>Apparel</v>
      </c>
    </row>
    <row r="5893" customFormat="false" ht="14.25" hidden="false" customHeight="true" outlineLevel="0" collapsed="false">
      <c r="B5893" s="88" t="s">
        <v>13</v>
      </c>
      <c r="C5893" s="89" t="n">
        <v>1185732</v>
      </c>
      <c r="D5893" s="90" t="n">
        <v>44394</v>
      </c>
      <c r="E5893" s="88" t="s">
        <v>29</v>
      </c>
      <c r="F5893" s="88" t="s">
        <v>98</v>
      </c>
      <c r="G5893" s="88" t="s">
        <v>101</v>
      </c>
      <c r="H5893" s="91" t="s">
        <v>38</v>
      </c>
      <c r="I5893" s="92" t="n">
        <v>55</v>
      </c>
      <c r="J5893" s="93" t="n">
        <v>375</v>
      </c>
      <c r="K5893" s="94" t="n">
        <f aca="false">I5893 * J5893</f>
        <v>20625</v>
      </c>
      <c r="L5893" s="94" t="n">
        <f aca="false">K5893 *M5893</f>
        <v>10312.5</v>
      </c>
      <c r="M5893" s="95" t="n">
        <v>0.5</v>
      </c>
      <c r="N5893" s="88" t="s">
        <v>31</v>
      </c>
      <c r="O5893" s="91" t="s">
        <v>219</v>
      </c>
      <c r="P5893" s="0" t="str">
        <f aca="false">RIGHT(H5893,LEN(H5893) - FIND(" ", H5893))</f>
        <v>Apparel</v>
      </c>
    </row>
    <row r="5894" customFormat="false" ht="14.25" hidden="false" customHeight="true" outlineLevel="0" collapsed="false">
      <c r="B5894" s="88" t="s">
        <v>13</v>
      </c>
      <c r="C5894" s="89" t="n">
        <v>1185732</v>
      </c>
      <c r="D5894" s="90" t="n">
        <v>44394</v>
      </c>
      <c r="E5894" s="88" t="s">
        <v>29</v>
      </c>
      <c r="F5894" s="88" t="s">
        <v>128</v>
      </c>
      <c r="G5894" s="88" t="s">
        <v>144</v>
      </c>
      <c r="H5894" s="91" t="s">
        <v>44</v>
      </c>
      <c r="I5894" s="92" t="n">
        <v>30</v>
      </c>
      <c r="J5894" s="93" t="n">
        <v>25</v>
      </c>
      <c r="K5894" s="94" t="n">
        <f aca="false">I5894 * J5894</f>
        <v>750</v>
      </c>
      <c r="L5894" s="94" t="n">
        <f aca="false">K5894 *M5894</f>
        <v>300</v>
      </c>
      <c r="M5894" s="95" t="n">
        <v>0.4</v>
      </c>
      <c r="N5894" s="88" t="s">
        <v>31</v>
      </c>
      <c r="O5894" s="91" t="s">
        <v>219</v>
      </c>
      <c r="P5894" s="0" t="str">
        <f aca="false">RIGHT(H5894,LEN(H5894) - FIND(" ", H5894))</f>
        <v>Athletic Footwear</v>
      </c>
    </row>
    <row r="5895" customFormat="false" ht="14.25" hidden="false" customHeight="true" outlineLevel="0" collapsed="false">
      <c r="B5895" s="88" t="s">
        <v>13</v>
      </c>
      <c r="C5895" s="89" t="n">
        <v>1185732</v>
      </c>
      <c r="D5895" s="90" t="n">
        <v>44394</v>
      </c>
      <c r="E5895" s="88" t="s">
        <v>29</v>
      </c>
      <c r="F5895" s="88" t="s">
        <v>121</v>
      </c>
      <c r="G5895" s="88" t="s">
        <v>158</v>
      </c>
      <c r="H5895" s="91" t="s">
        <v>32</v>
      </c>
      <c r="I5895" s="92" t="n">
        <v>40</v>
      </c>
      <c r="J5895" s="93" t="n">
        <v>750</v>
      </c>
      <c r="K5895" s="94" t="n">
        <f aca="false">I5895 * J5895</f>
        <v>30000</v>
      </c>
      <c r="L5895" s="94" t="n">
        <f aca="false">K5895 *M5895</f>
        <v>12000</v>
      </c>
      <c r="M5895" s="95" t="n">
        <v>0.4</v>
      </c>
      <c r="N5895" s="88" t="s">
        <v>14</v>
      </c>
      <c r="O5895" s="91" t="s">
        <v>218</v>
      </c>
      <c r="P5895" s="0" t="str">
        <f aca="false">RIGHT(H5895,LEN(H5895) - FIND(" ", H5895))</f>
        <v>Street Footwear</v>
      </c>
    </row>
    <row r="5896" customFormat="false" ht="14.25" hidden="false" customHeight="true" outlineLevel="0" collapsed="false">
      <c r="B5896" s="88" t="s">
        <v>13</v>
      </c>
      <c r="C5896" s="89" t="n">
        <v>1185732</v>
      </c>
      <c r="D5896" s="90" t="n">
        <v>44394</v>
      </c>
      <c r="E5896" s="88" t="s">
        <v>29</v>
      </c>
      <c r="F5896" s="88" t="s">
        <v>121</v>
      </c>
      <c r="G5896" s="88" t="s">
        <v>158</v>
      </c>
      <c r="H5896" s="91" t="s">
        <v>24</v>
      </c>
      <c r="I5896" s="92" t="n">
        <v>35</v>
      </c>
      <c r="J5896" s="93" t="n">
        <v>500</v>
      </c>
      <c r="K5896" s="94" t="n">
        <f aca="false">I5896 * J5896</f>
        <v>17500</v>
      </c>
      <c r="L5896" s="94" t="n">
        <f aca="false">K5896 *M5896</f>
        <v>6125</v>
      </c>
      <c r="M5896" s="95" t="n">
        <v>0.35</v>
      </c>
      <c r="N5896" s="88" t="s">
        <v>14</v>
      </c>
      <c r="O5896" s="91" t="s">
        <v>218</v>
      </c>
      <c r="P5896" s="0" t="str">
        <f aca="false">RIGHT(H5896,LEN(H5896) - FIND(" ", H5896))</f>
        <v>Athletic Footwear</v>
      </c>
    </row>
    <row r="5897" customFormat="false" ht="14.25" hidden="false" customHeight="true" outlineLevel="0" collapsed="false">
      <c r="B5897" s="88" t="s">
        <v>13</v>
      </c>
      <c r="C5897" s="89" t="n">
        <v>1185732</v>
      </c>
      <c r="D5897" s="90" t="n">
        <v>44394</v>
      </c>
      <c r="E5897" s="88" t="s">
        <v>29</v>
      </c>
      <c r="F5897" s="88" t="s">
        <v>121</v>
      </c>
      <c r="G5897" s="88" t="s">
        <v>158</v>
      </c>
      <c r="H5897" s="91" t="s">
        <v>48</v>
      </c>
      <c r="I5897" s="92" t="n">
        <v>30</v>
      </c>
      <c r="J5897" s="93" t="n">
        <v>425</v>
      </c>
      <c r="K5897" s="94" t="n">
        <f aca="false">I5897 * J5897</f>
        <v>12750</v>
      </c>
      <c r="L5897" s="94" t="n">
        <f aca="false">K5897 *M5897</f>
        <v>4462.5</v>
      </c>
      <c r="M5897" s="95" t="n">
        <v>0.35</v>
      </c>
      <c r="N5897" s="88" t="s">
        <v>14</v>
      </c>
      <c r="O5897" s="91" t="s">
        <v>219</v>
      </c>
      <c r="P5897" s="0" t="str">
        <f aca="false">RIGHT(H5897,LEN(H5897) - FIND(" ", H5897))</f>
        <v>Street Footwear</v>
      </c>
    </row>
    <row r="5898" customFormat="false" ht="14.25" hidden="false" customHeight="true" outlineLevel="0" collapsed="false">
      <c r="B5898" s="88" t="s">
        <v>13</v>
      </c>
      <c r="C5898" s="89" t="n">
        <v>1185732</v>
      </c>
      <c r="D5898" s="90" t="n">
        <v>44394</v>
      </c>
      <c r="E5898" s="88" t="s">
        <v>29</v>
      </c>
      <c r="F5898" s="88" t="s">
        <v>121</v>
      </c>
      <c r="G5898" s="88" t="s">
        <v>158</v>
      </c>
      <c r="H5898" s="91" t="s">
        <v>44</v>
      </c>
      <c r="I5898" s="92" t="n">
        <v>30</v>
      </c>
      <c r="J5898" s="93" t="n">
        <v>375</v>
      </c>
      <c r="K5898" s="94" t="n">
        <f aca="false">I5898 * J5898</f>
        <v>11250</v>
      </c>
      <c r="L5898" s="94" t="n">
        <f aca="false">K5898 *M5898</f>
        <v>4500</v>
      </c>
      <c r="M5898" s="95" t="n">
        <v>0.4</v>
      </c>
      <c r="N5898" s="88" t="s">
        <v>14</v>
      </c>
      <c r="O5898" s="91" t="s">
        <v>219</v>
      </c>
      <c r="P5898" s="0" t="str">
        <f aca="false">RIGHT(H5898,LEN(H5898) - FIND(" ", H5898))</f>
        <v>Athletic Footwear</v>
      </c>
    </row>
    <row r="5899" customFormat="false" ht="14.25" hidden="false" customHeight="true" outlineLevel="0" collapsed="false">
      <c r="B5899" s="88" t="s">
        <v>13</v>
      </c>
      <c r="C5899" s="89" t="n">
        <v>1185732</v>
      </c>
      <c r="D5899" s="90" t="n">
        <v>44394</v>
      </c>
      <c r="E5899" s="88" t="s">
        <v>29</v>
      </c>
      <c r="F5899" s="88" t="s">
        <v>121</v>
      </c>
      <c r="G5899" s="88" t="s">
        <v>158</v>
      </c>
      <c r="H5899" s="91" t="s">
        <v>16</v>
      </c>
      <c r="I5899" s="92" t="n">
        <v>40</v>
      </c>
      <c r="J5899" s="93" t="n">
        <v>375</v>
      </c>
      <c r="K5899" s="94" t="n">
        <f aca="false">I5899 * J5899</f>
        <v>15000</v>
      </c>
      <c r="L5899" s="94" t="n">
        <f aca="false">K5899 *M5899</f>
        <v>5250</v>
      </c>
      <c r="M5899" s="95" t="n">
        <v>0.35</v>
      </c>
      <c r="N5899" s="88" t="s">
        <v>14</v>
      </c>
      <c r="O5899" s="91" t="s">
        <v>218</v>
      </c>
      <c r="P5899" s="0" t="str">
        <f aca="false">RIGHT(H5899,LEN(H5899) - FIND(" ", H5899))</f>
        <v>Apparel</v>
      </c>
    </row>
    <row r="5900" customFormat="false" ht="14.25" hidden="false" customHeight="true" outlineLevel="0" collapsed="false">
      <c r="B5900" s="88" t="s">
        <v>13</v>
      </c>
      <c r="C5900" s="89" t="n">
        <v>1185732</v>
      </c>
      <c r="D5900" s="90" t="n">
        <v>44394</v>
      </c>
      <c r="E5900" s="88" t="s">
        <v>29</v>
      </c>
      <c r="F5900" s="88" t="s">
        <v>121</v>
      </c>
      <c r="G5900" s="88" t="s">
        <v>158</v>
      </c>
      <c r="H5900" s="91" t="s">
        <v>38</v>
      </c>
      <c r="I5900" s="92" t="n">
        <v>45</v>
      </c>
      <c r="J5900" s="93" t="n">
        <v>550</v>
      </c>
      <c r="K5900" s="94" t="n">
        <f aca="false">I5900 * J5900</f>
        <v>24750</v>
      </c>
      <c r="L5900" s="94" t="n">
        <f aca="false">K5900 *M5900</f>
        <v>12375</v>
      </c>
      <c r="M5900" s="95" t="n">
        <v>0.5</v>
      </c>
      <c r="N5900" s="88" t="s">
        <v>14</v>
      </c>
      <c r="O5900" s="91" t="s">
        <v>219</v>
      </c>
      <c r="P5900" s="0" t="str">
        <f aca="false">RIGHT(H5900,LEN(H5900) - FIND(" ", H5900))</f>
        <v>Apparel</v>
      </c>
    </row>
    <row r="5901" customFormat="false" ht="14.25" hidden="false" customHeight="true" outlineLevel="0" collapsed="false">
      <c r="B5901" s="88" t="s">
        <v>15</v>
      </c>
      <c r="C5901" s="89" t="n">
        <v>1185732</v>
      </c>
      <c r="D5901" s="90" t="n">
        <v>44394</v>
      </c>
      <c r="E5901" s="88" t="s">
        <v>26</v>
      </c>
      <c r="F5901" s="88" t="s">
        <v>130</v>
      </c>
      <c r="G5901" s="88" t="s">
        <v>133</v>
      </c>
      <c r="H5901" s="91" t="s">
        <v>32</v>
      </c>
      <c r="I5901" s="92" t="n">
        <v>65</v>
      </c>
      <c r="J5901" s="93" t="n">
        <v>700</v>
      </c>
      <c r="K5901" s="94" t="n">
        <f aca="false">I5901 * J5901</f>
        <v>45500</v>
      </c>
      <c r="L5901" s="94" t="n">
        <f aca="false">K5901 *M5901</f>
        <v>18200</v>
      </c>
      <c r="M5901" s="95" t="n">
        <v>0.4</v>
      </c>
      <c r="N5901" s="88" t="s">
        <v>14</v>
      </c>
      <c r="O5901" s="91" t="s">
        <v>218</v>
      </c>
      <c r="P5901" s="0" t="str">
        <f aca="false">RIGHT(H5901,LEN(H5901) - FIND(" ", H5901))</f>
        <v>Street Footwear</v>
      </c>
    </row>
    <row r="5902" customFormat="false" ht="14.25" hidden="false" customHeight="true" outlineLevel="0" collapsed="false">
      <c r="B5902" s="88" t="s">
        <v>15</v>
      </c>
      <c r="C5902" s="89" t="n">
        <v>1185732</v>
      </c>
      <c r="D5902" s="90" t="n">
        <v>44394</v>
      </c>
      <c r="E5902" s="88" t="s">
        <v>26</v>
      </c>
      <c r="F5902" s="88" t="s">
        <v>130</v>
      </c>
      <c r="G5902" s="88" t="s">
        <v>133</v>
      </c>
      <c r="H5902" s="91" t="s">
        <v>24</v>
      </c>
      <c r="I5902" s="92" t="n">
        <v>60</v>
      </c>
      <c r="J5902" s="93" t="n">
        <v>450</v>
      </c>
      <c r="K5902" s="94" t="n">
        <f aca="false">I5902 * J5902</f>
        <v>27000</v>
      </c>
      <c r="L5902" s="94" t="n">
        <f aca="false">K5902 *M5902</f>
        <v>10800</v>
      </c>
      <c r="M5902" s="95" t="n">
        <v>0.4</v>
      </c>
      <c r="N5902" s="88" t="s">
        <v>31</v>
      </c>
      <c r="O5902" s="91" t="s">
        <v>218</v>
      </c>
      <c r="P5902" s="0" t="str">
        <f aca="false">RIGHT(H5902,LEN(H5902) - FIND(" ", H5902))</f>
        <v>Athletic Footwear</v>
      </c>
    </row>
    <row r="5903" customFormat="false" ht="14.25" hidden="false" customHeight="true" outlineLevel="0" collapsed="false">
      <c r="B5903" s="88" t="s">
        <v>15</v>
      </c>
      <c r="C5903" s="89" t="n">
        <v>1185732</v>
      </c>
      <c r="D5903" s="90" t="n">
        <v>44394</v>
      </c>
      <c r="E5903" s="88" t="s">
        <v>26</v>
      </c>
      <c r="F5903" s="88" t="s">
        <v>130</v>
      </c>
      <c r="G5903" s="88" t="s">
        <v>133</v>
      </c>
      <c r="H5903" s="91" t="s">
        <v>48</v>
      </c>
      <c r="I5903" s="92" t="n">
        <v>55</v>
      </c>
      <c r="J5903" s="93" t="n">
        <v>375</v>
      </c>
      <c r="K5903" s="94" t="n">
        <f aca="false">I5903 * J5903</f>
        <v>20625</v>
      </c>
      <c r="L5903" s="94" t="n">
        <f aca="false">K5903 *M5903</f>
        <v>6187.5</v>
      </c>
      <c r="M5903" s="95" t="n">
        <v>0.3</v>
      </c>
      <c r="N5903" s="88" t="s">
        <v>31</v>
      </c>
      <c r="O5903" s="91" t="s">
        <v>219</v>
      </c>
      <c r="P5903" s="0" t="str">
        <f aca="false">RIGHT(H5903,LEN(H5903) - FIND(" ", H5903))</f>
        <v>Street Footwear</v>
      </c>
    </row>
    <row r="5904" customFormat="false" ht="14.25" hidden="false" customHeight="true" outlineLevel="0" collapsed="false">
      <c r="B5904" s="88" t="s">
        <v>15</v>
      </c>
      <c r="C5904" s="89" t="n">
        <v>1185732</v>
      </c>
      <c r="D5904" s="90" t="n">
        <v>44394</v>
      </c>
      <c r="E5904" s="88" t="s">
        <v>26</v>
      </c>
      <c r="F5904" s="88" t="s">
        <v>130</v>
      </c>
      <c r="G5904" s="88" t="s">
        <v>133</v>
      </c>
      <c r="H5904" s="91" t="s">
        <v>44</v>
      </c>
      <c r="I5904" s="92" t="n">
        <v>55</v>
      </c>
      <c r="J5904" s="93" t="n">
        <v>325</v>
      </c>
      <c r="K5904" s="94" t="n">
        <f aca="false">I5904 * J5904</f>
        <v>17875</v>
      </c>
      <c r="L5904" s="94" t="n">
        <f aca="false">K5904 *M5904</f>
        <v>5362.5</v>
      </c>
      <c r="M5904" s="95" t="n">
        <v>0.3</v>
      </c>
      <c r="N5904" s="88" t="s">
        <v>31</v>
      </c>
      <c r="O5904" s="91" t="s">
        <v>219</v>
      </c>
      <c r="P5904" s="0" t="str">
        <f aca="false">RIGHT(H5904,LEN(H5904) - FIND(" ", H5904))</f>
        <v>Athletic Footwear</v>
      </c>
    </row>
    <row r="5905" customFormat="false" ht="14.25" hidden="false" customHeight="true" outlineLevel="0" collapsed="false">
      <c r="B5905" s="88" t="s">
        <v>15</v>
      </c>
      <c r="C5905" s="89" t="n">
        <v>1185732</v>
      </c>
      <c r="D5905" s="90" t="n">
        <v>44394</v>
      </c>
      <c r="E5905" s="88" t="s">
        <v>26</v>
      </c>
      <c r="F5905" s="88" t="s">
        <v>130</v>
      </c>
      <c r="G5905" s="88" t="s">
        <v>133</v>
      </c>
      <c r="H5905" s="91" t="s">
        <v>16</v>
      </c>
      <c r="I5905" s="92" t="n">
        <v>65</v>
      </c>
      <c r="J5905" s="93" t="n">
        <v>350</v>
      </c>
      <c r="K5905" s="94" t="n">
        <f aca="false">I5905 * J5905</f>
        <v>22750</v>
      </c>
      <c r="L5905" s="94" t="n">
        <f aca="false">K5905 *M5905</f>
        <v>6825</v>
      </c>
      <c r="M5905" s="95" t="n">
        <v>0.3</v>
      </c>
      <c r="N5905" s="88" t="s">
        <v>31</v>
      </c>
      <c r="O5905" s="91" t="s">
        <v>218</v>
      </c>
      <c r="P5905" s="0" t="str">
        <f aca="false">RIGHT(H5905,LEN(H5905) - FIND(" ", H5905))</f>
        <v>Apparel</v>
      </c>
    </row>
    <row r="5906" customFormat="false" ht="14.25" hidden="false" customHeight="true" outlineLevel="0" collapsed="false">
      <c r="B5906" s="88" t="s">
        <v>15</v>
      </c>
      <c r="C5906" s="89" t="n">
        <v>1185732</v>
      </c>
      <c r="D5906" s="90" t="n">
        <v>44394</v>
      </c>
      <c r="E5906" s="88" t="s">
        <v>26</v>
      </c>
      <c r="F5906" s="88" t="s">
        <v>130</v>
      </c>
      <c r="G5906" s="88" t="s">
        <v>133</v>
      </c>
      <c r="H5906" s="91" t="s">
        <v>38</v>
      </c>
      <c r="I5906" s="92" t="n">
        <v>70</v>
      </c>
      <c r="J5906" s="93" t="n">
        <v>525</v>
      </c>
      <c r="K5906" s="94" t="n">
        <f aca="false">I5906 * J5906</f>
        <v>36750</v>
      </c>
      <c r="L5906" s="94" t="n">
        <f aca="false">K5906 *M5906</f>
        <v>12862.5</v>
      </c>
      <c r="M5906" s="95" t="n">
        <v>0.35</v>
      </c>
      <c r="N5906" s="88" t="s">
        <v>31</v>
      </c>
      <c r="O5906" s="91" t="s">
        <v>219</v>
      </c>
      <c r="P5906" s="0" t="str">
        <f aca="false">RIGHT(H5906,LEN(H5906) - FIND(" ", H5906))</f>
        <v>Apparel</v>
      </c>
    </row>
    <row r="5907" customFormat="false" ht="14.25" hidden="false" customHeight="true" outlineLevel="0" collapsed="false">
      <c r="B5907" s="88" t="s">
        <v>13</v>
      </c>
      <c r="C5907" s="89" t="n">
        <v>1185732</v>
      </c>
      <c r="D5907" s="90" t="n">
        <v>44394</v>
      </c>
      <c r="E5907" s="88" t="s">
        <v>29</v>
      </c>
      <c r="F5907" s="88" t="s">
        <v>98</v>
      </c>
      <c r="G5907" s="88" t="s">
        <v>101</v>
      </c>
      <c r="H5907" s="91" t="s">
        <v>38</v>
      </c>
      <c r="I5907" s="92" t="n">
        <v>50</v>
      </c>
      <c r="J5907" s="93" t="n">
        <v>94</v>
      </c>
      <c r="K5907" s="94" t="n">
        <f aca="false">I5907 * J5907</f>
        <v>4700</v>
      </c>
      <c r="L5907" s="94" t="n">
        <f aca="false">K5907 *M5907</f>
        <v>3055</v>
      </c>
      <c r="M5907" s="95" t="n">
        <v>0.65</v>
      </c>
      <c r="N5907" s="88" t="s">
        <v>23</v>
      </c>
      <c r="O5907" s="91" t="s">
        <v>219</v>
      </c>
      <c r="P5907" s="0" t="str">
        <f aca="false">RIGHT(H5907,LEN(H5907) - FIND(" ", H5907))</f>
        <v>Apparel</v>
      </c>
    </row>
    <row r="5908" customFormat="false" ht="14.25" hidden="false" customHeight="true" outlineLevel="0" collapsed="false">
      <c r="B5908" s="88" t="s">
        <v>13</v>
      </c>
      <c r="C5908" s="89" t="n">
        <v>1185732</v>
      </c>
      <c r="D5908" s="90" t="n">
        <v>44394</v>
      </c>
      <c r="E5908" s="88" t="s">
        <v>29</v>
      </c>
      <c r="F5908" s="88" t="s">
        <v>128</v>
      </c>
      <c r="G5908" s="88" t="s">
        <v>144</v>
      </c>
      <c r="H5908" s="91" t="s">
        <v>44</v>
      </c>
      <c r="I5908" s="92" t="n">
        <v>29</v>
      </c>
      <c r="J5908" s="93" t="n">
        <v>7</v>
      </c>
      <c r="K5908" s="94" t="n">
        <f aca="false">I5908 * J5908</f>
        <v>203</v>
      </c>
      <c r="L5908" s="94" t="n">
        <f aca="false">K5908 *M5908</f>
        <v>107.59</v>
      </c>
      <c r="M5908" s="95" t="n">
        <v>0.53</v>
      </c>
      <c r="N5908" s="88" t="s">
        <v>23</v>
      </c>
      <c r="O5908" s="91" t="s">
        <v>219</v>
      </c>
      <c r="P5908" s="0" t="str">
        <f aca="false">RIGHT(H5908,LEN(H5908) - FIND(" ", H5908))</f>
        <v>Athletic Footwear</v>
      </c>
    </row>
    <row r="5909" customFormat="false" ht="14.25" hidden="false" customHeight="true" outlineLevel="0" collapsed="false">
      <c r="B5909" s="88" t="s">
        <v>13</v>
      </c>
      <c r="C5909" s="89" t="n">
        <v>1185732</v>
      </c>
      <c r="D5909" s="90" t="n">
        <v>44394</v>
      </c>
      <c r="E5909" s="88" t="s">
        <v>29</v>
      </c>
      <c r="F5909" s="88" t="s">
        <v>121</v>
      </c>
      <c r="G5909" s="88" t="s">
        <v>158</v>
      </c>
      <c r="H5909" s="91" t="s">
        <v>32</v>
      </c>
      <c r="I5909" s="92" t="n">
        <v>36</v>
      </c>
      <c r="J5909" s="93" t="n">
        <v>203</v>
      </c>
      <c r="K5909" s="94" t="n">
        <f aca="false">I5909 * J5909</f>
        <v>7308</v>
      </c>
      <c r="L5909" s="94" t="n">
        <f aca="false">K5909 *M5909</f>
        <v>4019.4</v>
      </c>
      <c r="M5909" s="95" t="n">
        <v>0.55</v>
      </c>
      <c r="N5909" s="88" t="s">
        <v>23</v>
      </c>
      <c r="O5909" s="91" t="s">
        <v>218</v>
      </c>
      <c r="P5909" s="0" t="str">
        <f aca="false">RIGHT(H5909,LEN(H5909) - FIND(" ", H5909))</f>
        <v>Street Footwear</v>
      </c>
    </row>
    <row r="5910" customFormat="false" ht="14.25" hidden="false" customHeight="true" outlineLevel="0" collapsed="false">
      <c r="B5910" s="88" t="s">
        <v>13</v>
      </c>
      <c r="C5910" s="89" t="n">
        <v>1185732</v>
      </c>
      <c r="D5910" s="90" t="n">
        <v>44394</v>
      </c>
      <c r="E5910" s="88" t="s">
        <v>29</v>
      </c>
      <c r="F5910" s="88" t="s">
        <v>121</v>
      </c>
      <c r="G5910" s="88" t="s">
        <v>158</v>
      </c>
      <c r="H5910" s="91" t="s">
        <v>24</v>
      </c>
      <c r="I5910" s="92" t="n">
        <v>33</v>
      </c>
      <c r="J5910" s="93" t="n">
        <v>130</v>
      </c>
      <c r="K5910" s="94" t="n">
        <f aca="false">I5910 * J5910</f>
        <v>4290</v>
      </c>
      <c r="L5910" s="94" t="n">
        <f aca="false">K5910 *M5910</f>
        <v>2016.3</v>
      </c>
      <c r="M5910" s="95" t="n">
        <v>0.47</v>
      </c>
      <c r="N5910" s="88" t="s">
        <v>23</v>
      </c>
      <c r="O5910" s="91" t="s">
        <v>218</v>
      </c>
      <c r="P5910" s="0" t="str">
        <f aca="false">RIGHT(H5910,LEN(H5910) - FIND(" ", H5910))</f>
        <v>Athletic Footwear</v>
      </c>
    </row>
    <row r="5911" customFormat="false" ht="14.25" hidden="false" customHeight="true" outlineLevel="0" collapsed="false">
      <c r="B5911" s="88" t="s">
        <v>13</v>
      </c>
      <c r="C5911" s="89" t="n">
        <v>1185732</v>
      </c>
      <c r="D5911" s="90" t="n">
        <v>44394</v>
      </c>
      <c r="E5911" s="88" t="s">
        <v>29</v>
      </c>
      <c r="F5911" s="88" t="s">
        <v>121</v>
      </c>
      <c r="G5911" s="88" t="s">
        <v>158</v>
      </c>
      <c r="H5911" s="91" t="s">
        <v>48</v>
      </c>
      <c r="I5911" s="92" t="n">
        <v>29</v>
      </c>
      <c r="J5911" s="93" t="n">
        <v>128</v>
      </c>
      <c r="K5911" s="94" t="n">
        <f aca="false">I5911 * J5911</f>
        <v>3712</v>
      </c>
      <c r="L5911" s="94" t="n">
        <f aca="false">K5911 *M5911</f>
        <v>1707.52</v>
      </c>
      <c r="M5911" s="95" t="n">
        <v>0.46</v>
      </c>
      <c r="N5911" s="88" t="s">
        <v>23</v>
      </c>
      <c r="O5911" s="91" t="s">
        <v>219</v>
      </c>
      <c r="P5911" s="0" t="str">
        <f aca="false">RIGHT(H5911,LEN(H5911) - FIND(" ", H5911))</f>
        <v>Street Footwear</v>
      </c>
    </row>
    <row r="5912" customFormat="false" ht="14.25" hidden="false" customHeight="true" outlineLevel="0" collapsed="false">
      <c r="B5912" s="88" t="s">
        <v>13</v>
      </c>
      <c r="C5912" s="89" t="n">
        <v>1185732</v>
      </c>
      <c r="D5912" s="90" t="n">
        <v>44394</v>
      </c>
      <c r="E5912" s="88" t="s">
        <v>29</v>
      </c>
      <c r="F5912" s="88" t="s">
        <v>121</v>
      </c>
      <c r="G5912" s="88" t="s">
        <v>158</v>
      </c>
      <c r="H5912" s="91" t="s">
        <v>44</v>
      </c>
      <c r="I5912" s="92" t="n">
        <v>29</v>
      </c>
      <c r="J5912" s="93" t="n">
        <v>101</v>
      </c>
      <c r="K5912" s="94" t="n">
        <f aca="false">I5912 * J5912</f>
        <v>2929</v>
      </c>
      <c r="L5912" s="94" t="n">
        <f aca="false">K5912 *M5912</f>
        <v>1552.37</v>
      </c>
      <c r="M5912" s="95" t="n">
        <v>0.53</v>
      </c>
      <c r="N5912" s="88" t="s">
        <v>23</v>
      </c>
      <c r="O5912" s="91" t="s">
        <v>219</v>
      </c>
      <c r="P5912" s="0" t="str">
        <f aca="false">RIGHT(H5912,LEN(H5912) - FIND(" ", H5912))</f>
        <v>Athletic Footwear</v>
      </c>
    </row>
    <row r="5913" customFormat="false" ht="14.25" hidden="false" customHeight="true" outlineLevel="0" collapsed="false">
      <c r="B5913" s="88" t="s">
        <v>13</v>
      </c>
      <c r="C5913" s="89" t="n">
        <v>1185732</v>
      </c>
      <c r="D5913" s="90" t="n">
        <v>44394</v>
      </c>
      <c r="E5913" s="88" t="s">
        <v>29</v>
      </c>
      <c r="F5913" s="88" t="s">
        <v>121</v>
      </c>
      <c r="G5913" s="88" t="s">
        <v>158</v>
      </c>
      <c r="H5913" s="91" t="s">
        <v>16</v>
      </c>
      <c r="I5913" s="92" t="n">
        <v>37</v>
      </c>
      <c r="J5913" s="93" t="n">
        <v>94</v>
      </c>
      <c r="K5913" s="94" t="n">
        <f aca="false">I5913 * J5913</f>
        <v>3478</v>
      </c>
      <c r="L5913" s="94" t="n">
        <f aca="false">K5913 *M5913</f>
        <v>1704.22</v>
      </c>
      <c r="M5913" s="95" t="n">
        <v>0.49</v>
      </c>
      <c r="N5913" s="88" t="s">
        <v>23</v>
      </c>
      <c r="O5913" s="91" t="s">
        <v>218</v>
      </c>
      <c r="P5913" s="0" t="str">
        <f aca="false">RIGHT(H5913,LEN(H5913) - FIND(" ", H5913))</f>
        <v>Apparel</v>
      </c>
    </row>
    <row r="5914" customFormat="false" ht="14.25" hidden="false" customHeight="true" outlineLevel="0" collapsed="false">
      <c r="B5914" s="88" t="s">
        <v>13</v>
      </c>
      <c r="C5914" s="89" t="n">
        <v>1185732</v>
      </c>
      <c r="D5914" s="90" t="n">
        <v>44394</v>
      </c>
      <c r="E5914" s="88" t="s">
        <v>29</v>
      </c>
      <c r="F5914" s="88" t="s">
        <v>121</v>
      </c>
      <c r="G5914" s="88" t="s">
        <v>158</v>
      </c>
      <c r="H5914" s="91" t="s">
        <v>38</v>
      </c>
      <c r="I5914" s="92" t="n">
        <v>41</v>
      </c>
      <c r="J5914" s="93" t="n">
        <v>160</v>
      </c>
      <c r="K5914" s="94" t="n">
        <f aca="false">I5914 * J5914</f>
        <v>6560</v>
      </c>
      <c r="L5914" s="94" t="n">
        <f aca="false">K5914 *M5914</f>
        <v>4001.6</v>
      </c>
      <c r="M5914" s="95" t="n">
        <v>0.61</v>
      </c>
      <c r="N5914" s="88" t="s">
        <v>23</v>
      </c>
      <c r="O5914" s="91" t="s">
        <v>219</v>
      </c>
      <c r="P5914" s="0" t="str">
        <f aca="false">RIGHT(H5914,LEN(H5914) - FIND(" ", H5914))</f>
        <v>Apparel</v>
      </c>
    </row>
    <row r="5915" customFormat="false" ht="14.25" hidden="false" customHeight="true" outlineLevel="0" collapsed="false">
      <c r="B5915" s="88" t="s">
        <v>15</v>
      </c>
      <c r="C5915" s="89" t="n">
        <v>1185732</v>
      </c>
      <c r="D5915" s="90" t="n">
        <v>44394</v>
      </c>
      <c r="E5915" s="88" t="s">
        <v>26</v>
      </c>
      <c r="F5915" s="88" t="s">
        <v>130</v>
      </c>
      <c r="G5915" s="88" t="s">
        <v>133</v>
      </c>
      <c r="H5915" s="91" t="s">
        <v>32</v>
      </c>
      <c r="I5915" s="92" t="n">
        <v>64</v>
      </c>
      <c r="J5915" s="93" t="n">
        <v>196</v>
      </c>
      <c r="K5915" s="94" t="n">
        <f aca="false">I5915 * J5915</f>
        <v>12544</v>
      </c>
      <c r="L5915" s="94" t="n">
        <f aca="false">K5915 *M5915</f>
        <v>6648.32</v>
      </c>
      <c r="M5915" s="95" t="n">
        <v>0.53</v>
      </c>
      <c r="N5915" s="88" t="s">
        <v>23</v>
      </c>
      <c r="O5915" s="91" t="s">
        <v>218</v>
      </c>
      <c r="P5915" s="0" t="str">
        <f aca="false">RIGHT(H5915,LEN(H5915) - FIND(" ", H5915))</f>
        <v>Street Footwear</v>
      </c>
    </row>
    <row r="5916" customFormat="false" ht="14.25" hidden="false" customHeight="true" outlineLevel="0" collapsed="false">
      <c r="B5916" s="88" t="s">
        <v>15</v>
      </c>
      <c r="C5916" s="89" t="n">
        <v>1185732</v>
      </c>
      <c r="D5916" s="90" t="n">
        <v>44394</v>
      </c>
      <c r="E5916" s="88" t="s">
        <v>26</v>
      </c>
      <c r="F5916" s="88" t="s">
        <v>130</v>
      </c>
      <c r="G5916" s="88" t="s">
        <v>133</v>
      </c>
      <c r="H5916" s="91" t="s">
        <v>24</v>
      </c>
      <c r="I5916" s="92" t="n">
        <v>55</v>
      </c>
      <c r="J5916" s="93" t="n">
        <v>131</v>
      </c>
      <c r="K5916" s="94" t="n">
        <f aca="false">I5916 * J5916</f>
        <v>7205</v>
      </c>
      <c r="L5916" s="94" t="n">
        <f aca="false">K5916 *M5916</f>
        <v>3602.5</v>
      </c>
      <c r="M5916" s="95" t="n">
        <v>0.5</v>
      </c>
      <c r="N5916" s="88" t="s">
        <v>23</v>
      </c>
      <c r="O5916" s="91" t="s">
        <v>218</v>
      </c>
      <c r="P5916" s="0" t="str">
        <f aca="false">RIGHT(H5916,LEN(H5916) - FIND(" ", H5916))</f>
        <v>Athletic Footwear</v>
      </c>
    </row>
    <row r="5917" customFormat="false" ht="14.25" hidden="false" customHeight="true" outlineLevel="0" collapsed="false">
      <c r="B5917" s="88" t="s">
        <v>15</v>
      </c>
      <c r="C5917" s="89" t="n">
        <v>1185732</v>
      </c>
      <c r="D5917" s="90" t="n">
        <v>44394</v>
      </c>
      <c r="E5917" s="88" t="s">
        <v>26</v>
      </c>
      <c r="F5917" s="88" t="s">
        <v>130</v>
      </c>
      <c r="G5917" s="88" t="s">
        <v>133</v>
      </c>
      <c r="H5917" s="91" t="s">
        <v>48</v>
      </c>
      <c r="I5917" s="92" t="n">
        <v>54</v>
      </c>
      <c r="J5917" s="93" t="n">
        <v>109</v>
      </c>
      <c r="K5917" s="94" t="n">
        <f aca="false">I5917 * J5917</f>
        <v>5886</v>
      </c>
      <c r="L5917" s="94" t="n">
        <f aca="false">K5917 *M5917</f>
        <v>2413.26</v>
      </c>
      <c r="M5917" s="95" t="n">
        <v>0.41</v>
      </c>
      <c r="N5917" s="88" t="s">
        <v>23</v>
      </c>
      <c r="O5917" s="91" t="s">
        <v>219</v>
      </c>
      <c r="P5917" s="0" t="str">
        <f aca="false">RIGHT(H5917,LEN(H5917) - FIND(" ", H5917))</f>
        <v>Street Footwear</v>
      </c>
    </row>
    <row r="5918" customFormat="false" ht="14.25" hidden="false" customHeight="true" outlineLevel="0" collapsed="false">
      <c r="B5918" s="88" t="s">
        <v>15</v>
      </c>
      <c r="C5918" s="89" t="n">
        <v>1185732</v>
      </c>
      <c r="D5918" s="90" t="n">
        <v>44394</v>
      </c>
      <c r="E5918" s="88" t="s">
        <v>26</v>
      </c>
      <c r="F5918" s="88" t="s">
        <v>130</v>
      </c>
      <c r="G5918" s="88" t="s">
        <v>133</v>
      </c>
      <c r="H5918" s="91" t="s">
        <v>44</v>
      </c>
      <c r="I5918" s="92" t="n">
        <v>53</v>
      </c>
      <c r="J5918" s="93" t="n">
        <v>85</v>
      </c>
      <c r="K5918" s="94" t="n">
        <f aca="false">I5918 * J5918</f>
        <v>4505</v>
      </c>
      <c r="L5918" s="94" t="n">
        <f aca="false">K5918 *M5918</f>
        <v>1982.2</v>
      </c>
      <c r="M5918" s="95" t="n">
        <v>0.44</v>
      </c>
      <c r="N5918" s="88" t="s">
        <v>23</v>
      </c>
      <c r="O5918" s="91" t="s">
        <v>219</v>
      </c>
      <c r="P5918" s="0" t="str">
        <f aca="false">RIGHT(H5918,LEN(H5918) - FIND(" ", H5918))</f>
        <v>Athletic Footwear</v>
      </c>
    </row>
    <row r="5919" customFormat="false" ht="14.25" hidden="false" customHeight="true" outlineLevel="0" collapsed="false">
      <c r="B5919" s="88" t="s">
        <v>15</v>
      </c>
      <c r="C5919" s="89" t="n">
        <v>1185732</v>
      </c>
      <c r="D5919" s="90" t="n">
        <v>44394</v>
      </c>
      <c r="E5919" s="88" t="s">
        <v>26</v>
      </c>
      <c r="F5919" s="88" t="s">
        <v>130</v>
      </c>
      <c r="G5919" s="88" t="s">
        <v>133</v>
      </c>
      <c r="H5919" s="91" t="s">
        <v>16</v>
      </c>
      <c r="I5919" s="92" t="n">
        <v>60</v>
      </c>
      <c r="J5919" s="93" t="n">
        <v>102</v>
      </c>
      <c r="K5919" s="94" t="n">
        <f aca="false">I5919 * J5919</f>
        <v>6120</v>
      </c>
      <c r="L5919" s="94" t="n">
        <f aca="false">K5919 *M5919</f>
        <v>2509.2</v>
      </c>
      <c r="M5919" s="95" t="n">
        <v>0.41</v>
      </c>
      <c r="N5919" s="88" t="s">
        <v>23</v>
      </c>
      <c r="O5919" s="91" t="s">
        <v>218</v>
      </c>
      <c r="P5919" s="0" t="str">
        <f aca="false">RIGHT(H5919,LEN(H5919) - FIND(" ", H5919))</f>
        <v>Apparel</v>
      </c>
    </row>
    <row r="5920" customFormat="false" ht="14.25" hidden="false" customHeight="true" outlineLevel="0" collapsed="false">
      <c r="B5920" s="88" t="s">
        <v>15</v>
      </c>
      <c r="C5920" s="89" t="n">
        <v>1185732</v>
      </c>
      <c r="D5920" s="90" t="n">
        <v>44394</v>
      </c>
      <c r="E5920" s="88" t="s">
        <v>26</v>
      </c>
      <c r="F5920" s="88" t="s">
        <v>130</v>
      </c>
      <c r="G5920" s="88" t="s">
        <v>133</v>
      </c>
      <c r="H5920" s="91" t="s">
        <v>38</v>
      </c>
      <c r="I5920" s="92" t="n">
        <v>64</v>
      </c>
      <c r="J5920" s="93" t="n">
        <v>137</v>
      </c>
      <c r="K5920" s="94" t="n">
        <f aca="false">I5920 * J5920</f>
        <v>8768</v>
      </c>
      <c r="L5920" s="94" t="n">
        <f aca="false">K5920 *M5920</f>
        <v>4296.32</v>
      </c>
      <c r="M5920" s="95" t="n">
        <v>0.49</v>
      </c>
      <c r="N5920" s="88" t="s">
        <v>23</v>
      </c>
      <c r="O5920" s="91" t="s">
        <v>219</v>
      </c>
      <c r="P5920" s="0" t="str">
        <f aca="false">RIGHT(H5920,LEN(H5920) - FIND(" ", H5920))</f>
        <v>Apparel</v>
      </c>
    </row>
    <row r="5921" customFormat="false" ht="14.25" hidden="false" customHeight="true" outlineLevel="0" collapsed="false">
      <c r="B5921" s="88" t="s">
        <v>15</v>
      </c>
      <c r="C5921" s="89" t="n">
        <v>1185732</v>
      </c>
      <c r="D5921" s="90" t="n">
        <v>44394</v>
      </c>
      <c r="E5921" s="88" t="s">
        <v>26</v>
      </c>
      <c r="F5921" s="88" t="s">
        <v>130</v>
      </c>
      <c r="G5921" s="88" t="s">
        <v>133</v>
      </c>
      <c r="H5921" s="91" t="s">
        <v>32</v>
      </c>
      <c r="I5921" s="92" t="n">
        <v>49</v>
      </c>
      <c r="J5921" s="93" t="n">
        <v>224</v>
      </c>
      <c r="K5921" s="94" t="n">
        <f aca="false">I5921 * J5921</f>
        <v>10976</v>
      </c>
      <c r="L5921" s="94" t="n">
        <f aca="false">K5921 *M5921</f>
        <v>4609.92</v>
      </c>
      <c r="M5921" s="95" t="n">
        <v>0.42</v>
      </c>
      <c r="N5921" s="88" t="s">
        <v>31</v>
      </c>
      <c r="O5921" s="91" t="s">
        <v>218</v>
      </c>
      <c r="P5921" s="0" t="str">
        <f aca="false">RIGHT(H5921,LEN(H5921) - FIND(" ", H5921))</f>
        <v>Street Footwear</v>
      </c>
    </row>
    <row r="5922" customFormat="false" ht="14.25" hidden="false" customHeight="true" outlineLevel="0" collapsed="false">
      <c r="B5922" s="88" t="s">
        <v>15</v>
      </c>
      <c r="C5922" s="89" t="n">
        <v>1185732</v>
      </c>
      <c r="D5922" s="90" t="n">
        <v>44394</v>
      </c>
      <c r="E5922" s="88" t="s">
        <v>26</v>
      </c>
      <c r="F5922" s="88" t="s">
        <v>130</v>
      </c>
      <c r="G5922" s="88" t="s">
        <v>133</v>
      </c>
      <c r="H5922" s="91" t="s">
        <v>24</v>
      </c>
      <c r="I5922" s="92" t="n">
        <v>47</v>
      </c>
      <c r="J5922" s="93" t="n">
        <v>149</v>
      </c>
      <c r="K5922" s="94" t="n">
        <f aca="false">I5922 * J5922</f>
        <v>7003</v>
      </c>
      <c r="L5922" s="94" t="n">
        <f aca="false">K5922 *M5922</f>
        <v>3081.32</v>
      </c>
      <c r="M5922" s="95" t="n">
        <v>0.44</v>
      </c>
      <c r="N5922" s="88" t="s">
        <v>31</v>
      </c>
      <c r="O5922" s="91" t="s">
        <v>218</v>
      </c>
      <c r="P5922" s="0" t="str">
        <f aca="false">RIGHT(H5922,LEN(H5922) - FIND(" ", H5922))</f>
        <v>Athletic Footwear</v>
      </c>
    </row>
    <row r="5923" customFormat="false" ht="14.25" hidden="false" customHeight="true" outlineLevel="0" collapsed="false">
      <c r="B5923" s="88" t="s">
        <v>15</v>
      </c>
      <c r="C5923" s="89" t="n">
        <v>1185732</v>
      </c>
      <c r="D5923" s="90" t="n">
        <v>44394</v>
      </c>
      <c r="E5923" s="88" t="s">
        <v>26</v>
      </c>
      <c r="F5923" s="88" t="s">
        <v>130</v>
      </c>
      <c r="G5923" s="88" t="s">
        <v>133</v>
      </c>
      <c r="H5923" s="91" t="s">
        <v>48</v>
      </c>
      <c r="I5923" s="92" t="n">
        <v>37</v>
      </c>
      <c r="J5923" s="93" t="n">
        <v>128</v>
      </c>
      <c r="K5923" s="94" t="n">
        <f aca="false">I5923 * J5923</f>
        <v>4736</v>
      </c>
      <c r="L5923" s="94" t="n">
        <f aca="false">K5923 *M5923</f>
        <v>1704.96</v>
      </c>
      <c r="M5923" s="95" t="n">
        <v>0.36</v>
      </c>
      <c r="N5923" s="88" t="s">
        <v>31</v>
      </c>
      <c r="O5923" s="91" t="s">
        <v>219</v>
      </c>
      <c r="P5923" s="0" t="str">
        <f aca="false">RIGHT(H5923,LEN(H5923) - FIND(" ", H5923))</f>
        <v>Street Footwear</v>
      </c>
    </row>
    <row r="5924" customFormat="false" ht="14.25" hidden="false" customHeight="true" outlineLevel="0" collapsed="false">
      <c r="B5924" s="88" t="s">
        <v>15</v>
      </c>
      <c r="C5924" s="89" t="n">
        <v>1185732</v>
      </c>
      <c r="D5924" s="90" t="n">
        <v>44394</v>
      </c>
      <c r="E5924" s="88" t="s">
        <v>26</v>
      </c>
      <c r="F5924" s="88" t="s">
        <v>130</v>
      </c>
      <c r="G5924" s="88" t="s">
        <v>133</v>
      </c>
      <c r="H5924" s="91" t="s">
        <v>44</v>
      </c>
      <c r="I5924" s="92" t="n">
        <v>39</v>
      </c>
      <c r="J5924" s="93" t="n">
        <v>107</v>
      </c>
      <c r="K5924" s="94" t="n">
        <f aca="false">I5924 * J5924</f>
        <v>4173</v>
      </c>
      <c r="L5924" s="94" t="n">
        <f aca="false">K5924 *M5924</f>
        <v>1460.55</v>
      </c>
      <c r="M5924" s="95" t="n">
        <v>0.35</v>
      </c>
      <c r="N5924" s="88" t="s">
        <v>31</v>
      </c>
      <c r="O5924" s="91" t="s">
        <v>219</v>
      </c>
      <c r="P5924" s="0" t="str">
        <f aca="false">RIGHT(H5924,LEN(H5924) - FIND(" ", H5924))</f>
        <v>Athletic Footwear</v>
      </c>
    </row>
    <row r="5925" customFormat="false" ht="14.25" hidden="false" customHeight="true" outlineLevel="0" collapsed="false">
      <c r="B5925" s="88" t="s">
        <v>15</v>
      </c>
      <c r="C5925" s="89" t="n">
        <v>1185732</v>
      </c>
      <c r="D5925" s="90" t="n">
        <v>44394</v>
      </c>
      <c r="E5925" s="88" t="s">
        <v>26</v>
      </c>
      <c r="F5925" s="88" t="s">
        <v>130</v>
      </c>
      <c r="G5925" s="88" t="s">
        <v>133</v>
      </c>
      <c r="H5925" s="91" t="s">
        <v>16</v>
      </c>
      <c r="I5925" s="92" t="n">
        <v>47</v>
      </c>
      <c r="J5925" s="93" t="n">
        <v>119</v>
      </c>
      <c r="K5925" s="94" t="n">
        <f aca="false">I5925 * J5925</f>
        <v>5593</v>
      </c>
      <c r="L5925" s="94" t="n">
        <f aca="false">K5925 *M5925</f>
        <v>2069.41</v>
      </c>
      <c r="M5925" s="95" t="n">
        <v>0.37</v>
      </c>
      <c r="N5925" s="88" t="s">
        <v>31</v>
      </c>
      <c r="O5925" s="91" t="s">
        <v>218</v>
      </c>
      <c r="P5925" s="0" t="str">
        <f aca="false">RIGHT(H5925,LEN(H5925) - FIND(" ", H5925))</f>
        <v>Apparel</v>
      </c>
    </row>
    <row r="5926" customFormat="false" ht="14.25" hidden="false" customHeight="true" outlineLevel="0" collapsed="false">
      <c r="B5926" s="88" t="s">
        <v>15</v>
      </c>
      <c r="C5926" s="89" t="n">
        <v>1185732</v>
      </c>
      <c r="D5926" s="90" t="n">
        <v>44394</v>
      </c>
      <c r="E5926" s="88" t="s">
        <v>26</v>
      </c>
      <c r="F5926" s="88" t="s">
        <v>130</v>
      </c>
      <c r="G5926" s="88" t="s">
        <v>133</v>
      </c>
      <c r="H5926" s="91" t="s">
        <v>38</v>
      </c>
      <c r="I5926" s="92" t="n">
        <v>47</v>
      </c>
      <c r="J5926" s="93" t="n">
        <v>163</v>
      </c>
      <c r="K5926" s="94" t="n">
        <f aca="false">I5926 * J5926</f>
        <v>7661</v>
      </c>
      <c r="L5926" s="94" t="n">
        <f aca="false">K5926 *M5926</f>
        <v>3064.4</v>
      </c>
      <c r="M5926" s="95" t="n">
        <v>0.4</v>
      </c>
      <c r="N5926" s="88" t="s">
        <v>31</v>
      </c>
      <c r="O5926" s="91" t="s">
        <v>219</v>
      </c>
      <c r="P5926" s="0" t="str">
        <f aca="false">RIGHT(H5926,LEN(H5926) - FIND(" ", H5926))</f>
        <v>Apparel</v>
      </c>
    </row>
    <row r="5927" customFormat="false" ht="14.25" hidden="false" customHeight="true" outlineLevel="0" collapsed="false">
      <c r="B5927" s="88" t="s">
        <v>13</v>
      </c>
      <c r="C5927" s="89" t="n">
        <v>1185732</v>
      </c>
      <c r="D5927" s="90" t="n">
        <v>44395</v>
      </c>
      <c r="E5927" s="88" t="s">
        <v>29</v>
      </c>
      <c r="F5927" s="88" t="s">
        <v>98</v>
      </c>
      <c r="G5927" s="88" t="s">
        <v>101</v>
      </c>
      <c r="H5927" s="91" t="s">
        <v>32</v>
      </c>
      <c r="I5927" s="92" t="n">
        <v>50</v>
      </c>
      <c r="J5927" s="93" t="n">
        <v>500</v>
      </c>
      <c r="K5927" s="94" t="n">
        <f aca="false">I5927 * J5927</f>
        <v>25000</v>
      </c>
      <c r="L5927" s="94" t="n">
        <f aca="false">K5927 *M5927</f>
        <v>10000</v>
      </c>
      <c r="M5927" s="95" t="n">
        <v>0.4</v>
      </c>
      <c r="N5927" s="88" t="s">
        <v>31</v>
      </c>
      <c r="O5927" s="91" t="s">
        <v>218</v>
      </c>
      <c r="P5927" s="0" t="str">
        <f aca="false">RIGHT(H5927,LEN(H5927) - FIND(" ", H5927))</f>
        <v>Street Footwear</v>
      </c>
    </row>
    <row r="5928" customFormat="false" ht="14.25" hidden="false" customHeight="true" outlineLevel="0" collapsed="false">
      <c r="B5928" s="88" t="s">
        <v>13</v>
      </c>
      <c r="C5928" s="89" t="n">
        <v>1185732</v>
      </c>
      <c r="D5928" s="90" t="n">
        <v>44395</v>
      </c>
      <c r="E5928" s="88" t="s">
        <v>29</v>
      </c>
      <c r="F5928" s="88" t="s">
        <v>128</v>
      </c>
      <c r="G5928" s="88" t="s">
        <v>144</v>
      </c>
      <c r="H5928" s="91" t="s">
        <v>16</v>
      </c>
      <c r="I5928" s="92" t="n">
        <v>40</v>
      </c>
      <c r="J5928" s="93" t="n">
        <v>25</v>
      </c>
      <c r="K5928" s="94" t="n">
        <f aca="false">I5928 * J5928</f>
        <v>1000</v>
      </c>
      <c r="L5928" s="94" t="n">
        <f aca="false">K5928 *M5928</f>
        <v>350</v>
      </c>
      <c r="M5928" s="95" t="n">
        <v>0.35</v>
      </c>
      <c r="N5928" s="88" t="s">
        <v>31</v>
      </c>
      <c r="O5928" s="91" t="s">
        <v>218</v>
      </c>
      <c r="P5928" s="0" t="str">
        <f aca="false">RIGHT(H5928,LEN(H5928) - FIND(" ", H5928))</f>
        <v>Apparel</v>
      </c>
    </row>
    <row r="5929" customFormat="false" ht="14.25" hidden="false" customHeight="true" outlineLevel="0" collapsed="false">
      <c r="B5929" s="88" t="s">
        <v>13</v>
      </c>
      <c r="C5929" s="89" t="n">
        <v>1185732</v>
      </c>
      <c r="D5929" s="90" t="n">
        <v>44395</v>
      </c>
      <c r="E5929" s="88" t="s">
        <v>29</v>
      </c>
      <c r="F5929" s="88" t="s">
        <v>98</v>
      </c>
      <c r="G5929" s="88" t="s">
        <v>101</v>
      </c>
      <c r="H5929" s="91" t="s">
        <v>32</v>
      </c>
      <c r="I5929" s="92" t="n">
        <v>47</v>
      </c>
      <c r="J5929" s="93" t="n">
        <v>135</v>
      </c>
      <c r="K5929" s="94" t="n">
        <f aca="false">I5929 * J5929</f>
        <v>6345</v>
      </c>
      <c r="L5929" s="94" t="n">
        <f aca="false">K5929 *M5929</f>
        <v>3172.5</v>
      </c>
      <c r="M5929" s="95" t="n">
        <v>0.5</v>
      </c>
      <c r="N5929" s="88" t="s">
        <v>23</v>
      </c>
      <c r="O5929" s="91" t="s">
        <v>218</v>
      </c>
      <c r="P5929" s="0" t="str">
        <f aca="false">RIGHT(H5929,LEN(H5929) - FIND(" ", H5929))</f>
        <v>Street Footwear</v>
      </c>
    </row>
    <row r="5930" customFormat="false" ht="14.25" hidden="false" customHeight="true" outlineLevel="0" collapsed="false">
      <c r="B5930" s="88" t="s">
        <v>13</v>
      </c>
      <c r="C5930" s="89" t="n">
        <v>1185732</v>
      </c>
      <c r="D5930" s="90" t="n">
        <v>44395</v>
      </c>
      <c r="E5930" s="88" t="s">
        <v>29</v>
      </c>
      <c r="F5930" s="88" t="s">
        <v>128</v>
      </c>
      <c r="G5930" s="88" t="s">
        <v>144</v>
      </c>
      <c r="H5930" s="91" t="s">
        <v>16</v>
      </c>
      <c r="I5930" s="92" t="n">
        <v>37</v>
      </c>
      <c r="J5930" s="93" t="n">
        <v>7</v>
      </c>
      <c r="K5930" s="94" t="n">
        <f aca="false">I5930 * J5930</f>
        <v>259</v>
      </c>
      <c r="L5930" s="94" t="n">
        <f aca="false">K5930 *M5930</f>
        <v>124.32</v>
      </c>
      <c r="M5930" s="95" t="n">
        <v>0.48</v>
      </c>
      <c r="N5930" s="88" t="s">
        <v>23</v>
      </c>
      <c r="O5930" s="91" t="s">
        <v>218</v>
      </c>
      <c r="P5930" s="0" t="str">
        <f aca="false">RIGHT(H5930,LEN(H5930) - FIND(" ", H5930))</f>
        <v>Apparel</v>
      </c>
    </row>
    <row r="5931" customFormat="false" ht="14.25" hidden="false" customHeight="true" outlineLevel="0" collapsed="false">
      <c r="B5931" s="88" t="s">
        <v>13</v>
      </c>
      <c r="C5931" s="89" t="n">
        <v>1185732</v>
      </c>
      <c r="D5931" s="90" t="n">
        <v>44396</v>
      </c>
      <c r="E5931" s="88" t="s">
        <v>29</v>
      </c>
      <c r="F5931" s="88" t="s">
        <v>98</v>
      </c>
      <c r="G5931" s="88" t="s">
        <v>101</v>
      </c>
      <c r="H5931" s="91" t="s">
        <v>24</v>
      </c>
      <c r="I5931" s="92" t="n">
        <v>45</v>
      </c>
      <c r="J5931" s="93" t="n">
        <v>300</v>
      </c>
      <c r="K5931" s="94" t="n">
        <f aca="false">I5931 * J5931</f>
        <v>13500</v>
      </c>
      <c r="L5931" s="94" t="n">
        <f aca="false">K5931 *M5931</f>
        <v>4725</v>
      </c>
      <c r="M5931" s="95" t="n">
        <v>0.35</v>
      </c>
      <c r="N5931" s="88" t="s">
        <v>31</v>
      </c>
      <c r="O5931" s="91" t="s">
        <v>218</v>
      </c>
      <c r="P5931" s="0" t="str">
        <f aca="false">RIGHT(H5931,LEN(H5931) - FIND(" ", H5931))</f>
        <v>Athletic Footwear</v>
      </c>
    </row>
    <row r="5932" customFormat="false" ht="14.25" hidden="false" customHeight="true" outlineLevel="0" collapsed="false">
      <c r="B5932" s="88" t="s">
        <v>13</v>
      </c>
      <c r="C5932" s="89" t="n">
        <v>1185732</v>
      </c>
      <c r="D5932" s="90" t="n">
        <v>44396</v>
      </c>
      <c r="E5932" s="88" t="s">
        <v>29</v>
      </c>
      <c r="F5932" s="88" t="s">
        <v>128</v>
      </c>
      <c r="G5932" s="88" t="s">
        <v>144</v>
      </c>
      <c r="H5932" s="91" t="s">
        <v>38</v>
      </c>
      <c r="I5932" s="92" t="n">
        <v>45</v>
      </c>
      <c r="J5932" s="93" t="n">
        <v>150</v>
      </c>
      <c r="K5932" s="94" t="n">
        <f aca="false">I5932 * J5932</f>
        <v>6750</v>
      </c>
      <c r="L5932" s="94" t="n">
        <f aca="false">K5932 *M5932</f>
        <v>3375</v>
      </c>
      <c r="M5932" s="95" t="n">
        <v>0.5</v>
      </c>
      <c r="N5932" s="88" t="s">
        <v>31</v>
      </c>
      <c r="O5932" s="91" t="s">
        <v>219</v>
      </c>
      <c r="P5932" s="0" t="str">
        <f aca="false">RIGHT(H5932,LEN(H5932) - FIND(" ", H5932))</f>
        <v>Apparel</v>
      </c>
    </row>
    <row r="5933" customFormat="false" ht="14.25" hidden="false" customHeight="true" outlineLevel="0" collapsed="false">
      <c r="B5933" s="88" t="s">
        <v>37</v>
      </c>
      <c r="C5933" s="89" t="n">
        <v>1197831</v>
      </c>
      <c r="D5933" s="90" t="n">
        <v>44396</v>
      </c>
      <c r="E5933" s="88" t="s">
        <v>40</v>
      </c>
      <c r="F5933" s="88" t="s">
        <v>80</v>
      </c>
      <c r="G5933" s="88" t="s">
        <v>125</v>
      </c>
      <c r="H5933" s="91" t="s">
        <v>32</v>
      </c>
      <c r="I5933" s="92" t="n">
        <v>55</v>
      </c>
      <c r="J5933" s="93" t="n">
        <v>775</v>
      </c>
      <c r="K5933" s="94" t="n">
        <f aca="false">I5933 * J5933</f>
        <v>42625</v>
      </c>
      <c r="L5933" s="94" t="n">
        <f aca="false">K5933 *M5933</f>
        <v>17050</v>
      </c>
      <c r="M5933" s="95" t="n">
        <v>0.4</v>
      </c>
      <c r="N5933" s="88" t="s">
        <v>23</v>
      </c>
      <c r="O5933" s="91" t="s">
        <v>218</v>
      </c>
      <c r="P5933" s="0" t="str">
        <f aca="false">RIGHT(H5933,LEN(H5933) - FIND(" ", H5933))</f>
        <v>Street Footwear</v>
      </c>
    </row>
    <row r="5934" customFormat="false" ht="14.25" hidden="false" customHeight="true" outlineLevel="0" collapsed="false">
      <c r="B5934" s="88" t="s">
        <v>37</v>
      </c>
      <c r="C5934" s="89" t="n">
        <v>1197831</v>
      </c>
      <c r="D5934" s="90" t="n">
        <v>44396</v>
      </c>
      <c r="E5934" s="88" t="s">
        <v>40</v>
      </c>
      <c r="F5934" s="88" t="s">
        <v>80</v>
      </c>
      <c r="G5934" s="88" t="s">
        <v>125</v>
      </c>
      <c r="H5934" s="91" t="s">
        <v>24</v>
      </c>
      <c r="I5934" s="92" t="n">
        <v>50</v>
      </c>
      <c r="J5934" s="93" t="n">
        <v>525</v>
      </c>
      <c r="K5934" s="94" t="n">
        <f aca="false">I5934 * J5934</f>
        <v>26250</v>
      </c>
      <c r="L5934" s="94" t="n">
        <f aca="false">K5934 *M5934</f>
        <v>9187.5</v>
      </c>
      <c r="M5934" s="95" t="n">
        <v>0.35</v>
      </c>
      <c r="N5934" s="88" t="s">
        <v>23</v>
      </c>
      <c r="O5934" s="91" t="s">
        <v>218</v>
      </c>
      <c r="P5934" s="0" t="str">
        <f aca="false">RIGHT(H5934,LEN(H5934) - FIND(" ", H5934))</f>
        <v>Athletic Footwear</v>
      </c>
    </row>
    <row r="5935" customFormat="false" ht="14.25" hidden="false" customHeight="true" outlineLevel="0" collapsed="false">
      <c r="B5935" s="88" t="s">
        <v>37</v>
      </c>
      <c r="C5935" s="89" t="n">
        <v>1197831</v>
      </c>
      <c r="D5935" s="90" t="n">
        <v>44396</v>
      </c>
      <c r="E5935" s="88" t="s">
        <v>40</v>
      </c>
      <c r="F5935" s="88" t="s">
        <v>80</v>
      </c>
      <c r="G5935" s="88" t="s">
        <v>125</v>
      </c>
      <c r="H5935" s="91" t="s">
        <v>48</v>
      </c>
      <c r="I5935" s="92" t="n">
        <v>45</v>
      </c>
      <c r="J5935" s="93" t="n">
        <v>450</v>
      </c>
      <c r="K5935" s="94" t="n">
        <f aca="false">I5935 * J5935</f>
        <v>20250</v>
      </c>
      <c r="L5935" s="94" t="n">
        <f aca="false">K5935 *M5935</f>
        <v>8100</v>
      </c>
      <c r="M5935" s="95" t="n">
        <v>0.4</v>
      </c>
      <c r="N5935" s="88" t="s">
        <v>23</v>
      </c>
      <c r="O5935" s="91" t="s">
        <v>219</v>
      </c>
      <c r="P5935" s="0" t="str">
        <f aca="false">RIGHT(H5935,LEN(H5935) - FIND(" ", H5935))</f>
        <v>Street Footwear</v>
      </c>
    </row>
    <row r="5936" customFormat="false" ht="14.25" hidden="false" customHeight="true" outlineLevel="0" collapsed="false">
      <c r="B5936" s="88" t="s">
        <v>37</v>
      </c>
      <c r="C5936" s="89" t="n">
        <v>1197831</v>
      </c>
      <c r="D5936" s="90" t="n">
        <v>44396</v>
      </c>
      <c r="E5936" s="88" t="s">
        <v>40</v>
      </c>
      <c r="F5936" s="88" t="s">
        <v>80</v>
      </c>
      <c r="G5936" s="88" t="s">
        <v>125</v>
      </c>
      <c r="H5936" s="91" t="s">
        <v>44</v>
      </c>
      <c r="I5936" s="92" t="n">
        <v>45</v>
      </c>
      <c r="J5936" s="93" t="n">
        <v>400</v>
      </c>
      <c r="K5936" s="94" t="n">
        <f aca="false">I5936 * J5936</f>
        <v>18000</v>
      </c>
      <c r="L5936" s="94" t="n">
        <f aca="false">K5936 *M5936</f>
        <v>7200</v>
      </c>
      <c r="M5936" s="95" t="n">
        <v>0.4</v>
      </c>
      <c r="N5936" s="88" t="s">
        <v>23</v>
      </c>
      <c r="O5936" s="91" t="s">
        <v>219</v>
      </c>
      <c r="P5936" s="0" t="str">
        <f aca="false">RIGHT(H5936,LEN(H5936) - FIND(" ", H5936))</f>
        <v>Athletic Footwear</v>
      </c>
    </row>
    <row r="5937" customFormat="false" ht="14.25" hidden="false" customHeight="true" outlineLevel="0" collapsed="false">
      <c r="B5937" s="88" t="s">
        <v>37</v>
      </c>
      <c r="C5937" s="89" t="n">
        <v>1197831</v>
      </c>
      <c r="D5937" s="90" t="n">
        <v>44396</v>
      </c>
      <c r="E5937" s="88" t="s">
        <v>40</v>
      </c>
      <c r="F5937" s="88" t="s">
        <v>80</v>
      </c>
      <c r="G5937" s="88" t="s">
        <v>125</v>
      </c>
      <c r="H5937" s="91" t="s">
        <v>16</v>
      </c>
      <c r="I5937" s="92" t="n">
        <v>60</v>
      </c>
      <c r="J5937" s="93" t="n">
        <v>425</v>
      </c>
      <c r="K5937" s="94" t="n">
        <f aca="false">I5937 * J5937</f>
        <v>25500</v>
      </c>
      <c r="L5937" s="94" t="n">
        <f aca="false">K5937 *M5937</f>
        <v>8925</v>
      </c>
      <c r="M5937" s="95" t="n">
        <v>0.35</v>
      </c>
      <c r="N5937" s="88" t="s">
        <v>23</v>
      </c>
      <c r="O5937" s="91" t="s">
        <v>218</v>
      </c>
      <c r="P5937" s="0" t="str">
        <f aca="false">RIGHT(H5937,LEN(H5937) - FIND(" ", H5937))</f>
        <v>Apparel</v>
      </c>
    </row>
    <row r="5938" customFormat="false" ht="14.25" hidden="false" customHeight="true" outlineLevel="0" collapsed="false">
      <c r="B5938" s="88" t="s">
        <v>37</v>
      </c>
      <c r="C5938" s="89" t="n">
        <v>1197831</v>
      </c>
      <c r="D5938" s="90" t="n">
        <v>44396</v>
      </c>
      <c r="E5938" s="88" t="s">
        <v>40</v>
      </c>
      <c r="F5938" s="88" t="s">
        <v>80</v>
      </c>
      <c r="G5938" s="88" t="s">
        <v>125</v>
      </c>
      <c r="H5938" s="91" t="s">
        <v>38</v>
      </c>
      <c r="I5938" s="92" t="n">
        <v>65</v>
      </c>
      <c r="J5938" s="93" t="n">
        <v>600</v>
      </c>
      <c r="K5938" s="94" t="n">
        <f aca="false">I5938 * J5938</f>
        <v>39000</v>
      </c>
      <c r="L5938" s="94" t="n">
        <f aca="false">K5938 *M5938</f>
        <v>15600</v>
      </c>
      <c r="M5938" s="95" t="n">
        <v>0.4</v>
      </c>
      <c r="N5938" s="88" t="s">
        <v>23</v>
      </c>
      <c r="O5938" s="91" t="s">
        <v>219</v>
      </c>
      <c r="P5938" s="0" t="str">
        <f aca="false">RIGHT(H5938,LEN(H5938) - FIND(" ", H5938))</f>
        <v>Apparel</v>
      </c>
    </row>
    <row r="5939" customFormat="false" ht="14.25" hidden="false" customHeight="true" outlineLevel="0" collapsed="false">
      <c r="B5939" s="88" t="s">
        <v>43</v>
      </c>
      <c r="C5939" s="89" t="n">
        <v>1197831</v>
      </c>
      <c r="D5939" s="90" t="n">
        <v>44396</v>
      </c>
      <c r="E5939" s="88" t="s">
        <v>40</v>
      </c>
      <c r="F5939" s="88" t="s">
        <v>145</v>
      </c>
      <c r="G5939" s="88" t="s">
        <v>142</v>
      </c>
      <c r="H5939" s="91" t="s">
        <v>32</v>
      </c>
      <c r="I5939" s="92" t="n">
        <v>55</v>
      </c>
      <c r="J5939" s="93" t="n">
        <v>700</v>
      </c>
      <c r="K5939" s="94" t="n">
        <f aca="false">I5939 * J5939</f>
        <v>38500</v>
      </c>
      <c r="L5939" s="94" t="n">
        <f aca="false">K5939 *M5939</f>
        <v>15400</v>
      </c>
      <c r="M5939" s="95" t="n">
        <v>0.4</v>
      </c>
      <c r="N5939" s="88" t="s">
        <v>23</v>
      </c>
      <c r="O5939" s="91" t="s">
        <v>218</v>
      </c>
      <c r="P5939" s="0" t="str">
        <f aca="false">RIGHT(H5939,LEN(H5939) - FIND(" ", H5939))</f>
        <v>Street Footwear</v>
      </c>
    </row>
    <row r="5940" customFormat="false" ht="14.25" hidden="false" customHeight="true" outlineLevel="0" collapsed="false">
      <c r="B5940" s="88" t="s">
        <v>43</v>
      </c>
      <c r="C5940" s="89" t="n">
        <v>1197831</v>
      </c>
      <c r="D5940" s="90" t="n">
        <v>44396</v>
      </c>
      <c r="E5940" s="88" t="s">
        <v>40</v>
      </c>
      <c r="F5940" s="88" t="s">
        <v>145</v>
      </c>
      <c r="G5940" s="88" t="s">
        <v>142</v>
      </c>
      <c r="H5940" s="91" t="s">
        <v>24</v>
      </c>
      <c r="I5940" s="92" t="n">
        <v>50</v>
      </c>
      <c r="J5940" s="93" t="n">
        <v>450</v>
      </c>
      <c r="K5940" s="94" t="n">
        <f aca="false">I5940 * J5940</f>
        <v>22500</v>
      </c>
      <c r="L5940" s="94" t="n">
        <f aca="false">K5940 *M5940</f>
        <v>7875</v>
      </c>
      <c r="M5940" s="95" t="n">
        <v>0.35</v>
      </c>
      <c r="N5940" s="88" t="s">
        <v>23</v>
      </c>
      <c r="O5940" s="91" t="s">
        <v>218</v>
      </c>
      <c r="P5940" s="0" t="str">
        <f aca="false">RIGHT(H5940,LEN(H5940) - FIND(" ", H5940))</f>
        <v>Athletic Footwear</v>
      </c>
    </row>
    <row r="5941" customFormat="false" ht="14.25" hidden="false" customHeight="true" outlineLevel="0" collapsed="false">
      <c r="B5941" s="88" t="s">
        <v>43</v>
      </c>
      <c r="C5941" s="89" t="n">
        <v>1197831</v>
      </c>
      <c r="D5941" s="90" t="n">
        <v>44396</v>
      </c>
      <c r="E5941" s="88" t="s">
        <v>40</v>
      </c>
      <c r="F5941" s="88" t="s">
        <v>145</v>
      </c>
      <c r="G5941" s="88" t="s">
        <v>142</v>
      </c>
      <c r="H5941" s="91" t="s">
        <v>48</v>
      </c>
      <c r="I5941" s="92" t="n">
        <v>45</v>
      </c>
      <c r="J5941" s="93" t="n">
        <v>375</v>
      </c>
      <c r="K5941" s="94" t="n">
        <f aca="false">I5941 * J5941</f>
        <v>16875</v>
      </c>
      <c r="L5941" s="94" t="n">
        <f aca="false">K5941 *M5941</f>
        <v>6750</v>
      </c>
      <c r="M5941" s="95" t="n">
        <v>0.4</v>
      </c>
      <c r="N5941" s="88" t="s">
        <v>23</v>
      </c>
      <c r="O5941" s="91" t="s">
        <v>219</v>
      </c>
      <c r="P5941" s="0" t="str">
        <f aca="false">RIGHT(H5941,LEN(H5941) - FIND(" ", H5941))</f>
        <v>Street Footwear</v>
      </c>
    </row>
    <row r="5942" customFormat="false" ht="14.25" hidden="false" customHeight="true" outlineLevel="0" collapsed="false">
      <c r="B5942" s="88" t="s">
        <v>43</v>
      </c>
      <c r="C5942" s="89" t="n">
        <v>1197831</v>
      </c>
      <c r="D5942" s="90" t="n">
        <v>44396</v>
      </c>
      <c r="E5942" s="88" t="s">
        <v>40</v>
      </c>
      <c r="F5942" s="88" t="s">
        <v>145</v>
      </c>
      <c r="G5942" s="88" t="s">
        <v>142</v>
      </c>
      <c r="H5942" s="91" t="s">
        <v>44</v>
      </c>
      <c r="I5942" s="92" t="n">
        <v>45</v>
      </c>
      <c r="J5942" s="93" t="n">
        <v>325</v>
      </c>
      <c r="K5942" s="94" t="n">
        <f aca="false">I5942 * J5942</f>
        <v>14625</v>
      </c>
      <c r="L5942" s="94" t="n">
        <f aca="false">K5942 *M5942</f>
        <v>5850</v>
      </c>
      <c r="M5942" s="95" t="n">
        <v>0.4</v>
      </c>
      <c r="N5942" s="88" t="s">
        <v>23</v>
      </c>
      <c r="O5942" s="91" t="s">
        <v>219</v>
      </c>
      <c r="P5942" s="0" t="str">
        <f aca="false">RIGHT(H5942,LEN(H5942) - FIND(" ", H5942))</f>
        <v>Athletic Footwear</v>
      </c>
    </row>
    <row r="5943" customFormat="false" ht="14.25" hidden="false" customHeight="true" outlineLevel="0" collapsed="false">
      <c r="B5943" s="88" t="s">
        <v>43</v>
      </c>
      <c r="C5943" s="89" t="n">
        <v>1197831</v>
      </c>
      <c r="D5943" s="90" t="n">
        <v>44396</v>
      </c>
      <c r="E5943" s="88" t="s">
        <v>40</v>
      </c>
      <c r="F5943" s="88" t="s">
        <v>145</v>
      </c>
      <c r="G5943" s="88" t="s">
        <v>142</v>
      </c>
      <c r="H5943" s="91" t="s">
        <v>16</v>
      </c>
      <c r="I5943" s="92" t="n">
        <v>60</v>
      </c>
      <c r="J5943" s="93" t="n">
        <v>350</v>
      </c>
      <c r="K5943" s="94" t="n">
        <f aca="false">I5943 * J5943</f>
        <v>21000</v>
      </c>
      <c r="L5943" s="94" t="n">
        <f aca="false">K5943 *M5943</f>
        <v>7350</v>
      </c>
      <c r="M5943" s="95" t="n">
        <v>0.35</v>
      </c>
      <c r="N5943" s="88" t="s">
        <v>23</v>
      </c>
      <c r="O5943" s="91" t="s">
        <v>218</v>
      </c>
      <c r="P5943" s="0" t="str">
        <f aca="false">RIGHT(H5943,LEN(H5943) - FIND(" ", H5943))</f>
        <v>Apparel</v>
      </c>
    </row>
    <row r="5944" customFormat="false" ht="14.25" hidden="false" customHeight="true" outlineLevel="0" collapsed="false">
      <c r="B5944" s="88" t="s">
        <v>43</v>
      </c>
      <c r="C5944" s="89" t="n">
        <v>1197831</v>
      </c>
      <c r="D5944" s="90" t="n">
        <v>44396</v>
      </c>
      <c r="E5944" s="88" t="s">
        <v>40</v>
      </c>
      <c r="F5944" s="88" t="s">
        <v>145</v>
      </c>
      <c r="G5944" s="88" t="s">
        <v>142</v>
      </c>
      <c r="H5944" s="91" t="s">
        <v>38</v>
      </c>
      <c r="I5944" s="92" t="n">
        <v>65</v>
      </c>
      <c r="J5944" s="93" t="n">
        <v>525</v>
      </c>
      <c r="K5944" s="94" t="n">
        <f aca="false">I5944 * J5944</f>
        <v>34125</v>
      </c>
      <c r="L5944" s="94" t="n">
        <f aca="false">K5944 *M5944</f>
        <v>13650</v>
      </c>
      <c r="M5944" s="95" t="n">
        <v>0.4</v>
      </c>
      <c r="N5944" s="88" t="s">
        <v>23</v>
      </c>
      <c r="O5944" s="91" t="s">
        <v>219</v>
      </c>
      <c r="P5944" s="0" t="str">
        <f aca="false">RIGHT(H5944,LEN(H5944) - FIND(" ", H5944))</f>
        <v>Apparel</v>
      </c>
    </row>
    <row r="5945" customFormat="false" ht="14.25" hidden="false" customHeight="true" outlineLevel="0" collapsed="false">
      <c r="B5945" s="88" t="s">
        <v>13</v>
      </c>
      <c r="C5945" s="89" t="n">
        <v>1185732</v>
      </c>
      <c r="D5945" s="90" t="n">
        <v>44396</v>
      </c>
      <c r="E5945" s="88" t="s">
        <v>29</v>
      </c>
      <c r="F5945" s="88" t="s">
        <v>98</v>
      </c>
      <c r="G5945" s="88" t="s">
        <v>101</v>
      </c>
      <c r="H5945" s="91" t="s">
        <v>24</v>
      </c>
      <c r="I5945" s="92" t="n">
        <v>41</v>
      </c>
      <c r="J5945" s="93" t="n">
        <v>84</v>
      </c>
      <c r="K5945" s="94" t="n">
        <f aca="false">I5945 * J5945</f>
        <v>3444</v>
      </c>
      <c r="L5945" s="94" t="n">
        <f aca="false">K5945 *M5945</f>
        <v>1687.56</v>
      </c>
      <c r="M5945" s="95" t="n">
        <v>0.49</v>
      </c>
      <c r="N5945" s="88" t="s">
        <v>23</v>
      </c>
      <c r="O5945" s="91" t="s">
        <v>218</v>
      </c>
      <c r="P5945" s="0" t="str">
        <f aca="false">RIGHT(H5945,LEN(H5945) - FIND(" ", H5945))</f>
        <v>Athletic Footwear</v>
      </c>
    </row>
    <row r="5946" customFormat="false" ht="14.25" hidden="false" customHeight="true" outlineLevel="0" collapsed="false">
      <c r="B5946" s="88" t="s">
        <v>13</v>
      </c>
      <c r="C5946" s="89" t="n">
        <v>1185732</v>
      </c>
      <c r="D5946" s="90" t="n">
        <v>44396</v>
      </c>
      <c r="E5946" s="88" t="s">
        <v>29</v>
      </c>
      <c r="F5946" s="88" t="s">
        <v>128</v>
      </c>
      <c r="G5946" s="88" t="s">
        <v>144</v>
      </c>
      <c r="H5946" s="91" t="s">
        <v>38</v>
      </c>
      <c r="I5946" s="92" t="n">
        <v>44</v>
      </c>
      <c r="J5946" s="93" t="n">
        <v>38</v>
      </c>
      <c r="K5946" s="94" t="n">
        <f aca="false">I5946 * J5946</f>
        <v>1672</v>
      </c>
      <c r="L5946" s="94" t="n">
        <f aca="false">K5946 *M5946</f>
        <v>1053.36</v>
      </c>
      <c r="M5946" s="95" t="n">
        <v>0.63</v>
      </c>
      <c r="N5946" s="88" t="s">
        <v>23</v>
      </c>
      <c r="O5946" s="91" t="s">
        <v>219</v>
      </c>
      <c r="P5946" s="0" t="str">
        <f aca="false">RIGHT(H5946,LEN(H5946) - FIND(" ", H5946))</f>
        <v>Apparel</v>
      </c>
    </row>
    <row r="5947" customFormat="false" ht="14.25" hidden="false" customHeight="true" outlineLevel="0" collapsed="false">
      <c r="B5947" s="88" t="s">
        <v>37</v>
      </c>
      <c r="C5947" s="89" t="n">
        <v>1197831</v>
      </c>
      <c r="D5947" s="90" t="n">
        <v>44396</v>
      </c>
      <c r="E5947" s="88" t="s">
        <v>40</v>
      </c>
      <c r="F5947" s="88" t="s">
        <v>80</v>
      </c>
      <c r="G5947" s="88" t="s">
        <v>125</v>
      </c>
      <c r="H5947" s="91" t="s">
        <v>32</v>
      </c>
      <c r="I5947" s="92" t="n">
        <v>50</v>
      </c>
      <c r="J5947" s="93" t="n">
        <v>233</v>
      </c>
      <c r="K5947" s="94" t="n">
        <f aca="false">I5947 * J5947</f>
        <v>11650</v>
      </c>
      <c r="L5947" s="94" t="n">
        <f aca="false">K5947 *M5947</f>
        <v>5825</v>
      </c>
      <c r="M5947" s="95" t="n">
        <v>0.5</v>
      </c>
      <c r="N5947" s="88" t="s">
        <v>23</v>
      </c>
      <c r="O5947" s="91" t="s">
        <v>218</v>
      </c>
      <c r="P5947" s="0" t="str">
        <f aca="false">RIGHT(H5947,LEN(H5947) - FIND(" ", H5947))</f>
        <v>Street Footwear</v>
      </c>
    </row>
    <row r="5948" customFormat="false" ht="14.25" hidden="false" customHeight="true" outlineLevel="0" collapsed="false">
      <c r="B5948" s="88" t="s">
        <v>37</v>
      </c>
      <c r="C5948" s="89" t="n">
        <v>1197831</v>
      </c>
      <c r="D5948" s="90" t="n">
        <v>44396</v>
      </c>
      <c r="E5948" s="88" t="s">
        <v>40</v>
      </c>
      <c r="F5948" s="88" t="s">
        <v>80</v>
      </c>
      <c r="G5948" s="88" t="s">
        <v>125</v>
      </c>
      <c r="H5948" s="91" t="s">
        <v>24</v>
      </c>
      <c r="I5948" s="92" t="n">
        <v>47</v>
      </c>
      <c r="J5948" s="93" t="n">
        <v>147</v>
      </c>
      <c r="K5948" s="94" t="n">
        <f aca="false">I5948 * J5948</f>
        <v>6909</v>
      </c>
      <c r="L5948" s="94" t="n">
        <f aca="false">K5948 *M5948</f>
        <v>3109.05</v>
      </c>
      <c r="M5948" s="95" t="n">
        <v>0.45</v>
      </c>
      <c r="N5948" s="88" t="s">
        <v>23</v>
      </c>
      <c r="O5948" s="91" t="s">
        <v>218</v>
      </c>
      <c r="P5948" s="0" t="str">
        <f aca="false">RIGHT(H5948,LEN(H5948) - FIND(" ", H5948))</f>
        <v>Athletic Footwear</v>
      </c>
    </row>
    <row r="5949" customFormat="false" ht="14.25" hidden="false" customHeight="true" outlineLevel="0" collapsed="false">
      <c r="B5949" s="88" t="s">
        <v>37</v>
      </c>
      <c r="C5949" s="89" t="n">
        <v>1197831</v>
      </c>
      <c r="D5949" s="90" t="n">
        <v>44396</v>
      </c>
      <c r="E5949" s="88" t="s">
        <v>40</v>
      </c>
      <c r="F5949" s="88" t="s">
        <v>80</v>
      </c>
      <c r="G5949" s="88" t="s">
        <v>125</v>
      </c>
      <c r="H5949" s="91" t="s">
        <v>48</v>
      </c>
      <c r="I5949" s="92" t="n">
        <v>43</v>
      </c>
      <c r="J5949" s="93" t="n">
        <v>126</v>
      </c>
      <c r="K5949" s="94" t="n">
        <f aca="false">I5949 * J5949</f>
        <v>5418</v>
      </c>
      <c r="L5949" s="94" t="n">
        <f aca="false">K5949 *M5949</f>
        <v>2763.18</v>
      </c>
      <c r="M5949" s="95" t="n">
        <v>0.51</v>
      </c>
      <c r="N5949" s="88" t="s">
        <v>23</v>
      </c>
      <c r="O5949" s="91" t="s">
        <v>219</v>
      </c>
      <c r="P5949" s="0" t="str">
        <f aca="false">RIGHT(H5949,LEN(H5949) - FIND(" ", H5949))</f>
        <v>Street Footwear</v>
      </c>
    </row>
    <row r="5950" customFormat="false" ht="14.25" hidden="false" customHeight="true" outlineLevel="0" collapsed="false">
      <c r="B5950" s="88" t="s">
        <v>37</v>
      </c>
      <c r="C5950" s="89" t="n">
        <v>1197831</v>
      </c>
      <c r="D5950" s="90" t="n">
        <v>44396</v>
      </c>
      <c r="E5950" s="88" t="s">
        <v>40</v>
      </c>
      <c r="F5950" s="88" t="s">
        <v>80</v>
      </c>
      <c r="G5950" s="88" t="s">
        <v>125</v>
      </c>
      <c r="H5950" s="91" t="s">
        <v>44</v>
      </c>
      <c r="I5950" s="92" t="n">
        <v>41</v>
      </c>
      <c r="J5950" s="93" t="n">
        <v>116</v>
      </c>
      <c r="K5950" s="94" t="n">
        <f aca="false">I5950 * J5950</f>
        <v>4756</v>
      </c>
      <c r="L5950" s="94" t="n">
        <f aca="false">K5950 *M5950</f>
        <v>2568.24</v>
      </c>
      <c r="M5950" s="95" t="n">
        <v>0.54</v>
      </c>
      <c r="N5950" s="88" t="s">
        <v>23</v>
      </c>
      <c r="O5950" s="91" t="s">
        <v>219</v>
      </c>
      <c r="P5950" s="0" t="str">
        <f aca="false">RIGHT(H5950,LEN(H5950) - FIND(" ", H5950))</f>
        <v>Athletic Footwear</v>
      </c>
    </row>
    <row r="5951" customFormat="false" ht="14.25" hidden="false" customHeight="true" outlineLevel="0" collapsed="false">
      <c r="B5951" s="88" t="s">
        <v>37</v>
      </c>
      <c r="C5951" s="89" t="n">
        <v>1197831</v>
      </c>
      <c r="D5951" s="90" t="n">
        <v>44396</v>
      </c>
      <c r="E5951" s="88" t="s">
        <v>40</v>
      </c>
      <c r="F5951" s="88" t="s">
        <v>80</v>
      </c>
      <c r="G5951" s="88" t="s">
        <v>125</v>
      </c>
      <c r="H5951" s="91" t="s">
        <v>16</v>
      </c>
      <c r="I5951" s="92" t="n">
        <v>55</v>
      </c>
      <c r="J5951" s="93" t="n">
        <v>119</v>
      </c>
      <c r="K5951" s="94" t="n">
        <f aca="false">I5951 * J5951</f>
        <v>6545</v>
      </c>
      <c r="L5951" s="94" t="n">
        <f aca="false">K5951 *M5951</f>
        <v>3207.05</v>
      </c>
      <c r="M5951" s="95" t="n">
        <v>0.49</v>
      </c>
      <c r="N5951" s="88" t="s">
        <v>23</v>
      </c>
      <c r="O5951" s="91" t="s">
        <v>218</v>
      </c>
      <c r="P5951" s="0" t="str">
        <f aca="false">RIGHT(H5951,LEN(H5951) - FIND(" ", H5951))</f>
        <v>Apparel</v>
      </c>
    </row>
    <row r="5952" customFormat="false" ht="14.25" hidden="false" customHeight="true" outlineLevel="0" collapsed="false">
      <c r="B5952" s="88" t="s">
        <v>37</v>
      </c>
      <c r="C5952" s="89" t="n">
        <v>1197831</v>
      </c>
      <c r="D5952" s="90" t="n">
        <v>44396</v>
      </c>
      <c r="E5952" s="88" t="s">
        <v>40</v>
      </c>
      <c r="F5952" s="88" t="s">
        <v>80</v>
      </c>
      <c r="G5952" s="88" t="s">
        <v>125</v>
      </c>
      <c r="H5952" s="91" t="s">
        <v>38</v>
      </c>
      <c r="I5952" s="92" t="n">
        <v>63</v>
      </c>
      <c r="J5952" s="93" t="n">
        <v>150</v>
      </c>
      <c r="K5952" s="94" t="n">
        <f aca="false">I5952 * J5952</f>
        <v>9450</v>
      </c>
      <c r="L5952" s="94" t="n">
        <f aca="false">K5952 *M5952</f>
        <v>5103</v>
      </c>
      <c r="M5952" s="95" t="n">
        <v>0.54</v>
      </c>
      <c r="N5952" s="88" t="s">
        <v>23</v>
      </c>
      <c r="O5952" s="91" t="s">
        <v>219</v>
      </c>
      <c r="P5952" s="0" t="str">
        <f aca="false">RIGHT(H5952,LEN(H5952) - FIND(" ", H5952))</f>
        <v>Apparel</v>
      </c>
    </row>
    <row r="5953" customFormat="false" ht="14.25" hidden="false" customHeight="true" outlineLevel="0" collapsed="false">
      <c r="B5953" s="88" t="s">
        <v>43</v>
      </c>
      <c r="C5953" s="89" t="n">
        <v>1197831</v>
      </c>
      <c r="D5953" s="90" t="n">
        <v>44396</v>
      </c>
      <c r="E5953" s="88" t="s">
        <v>40</v>
      </c>
      <c r="F5953" s="88" t="s">
        <v>145</v>
      </c>
      <c r="G5953" s="88" t="s">
        <v>142</v>
      </c>
      <c r="H5953" s="91" t="s">
        <v>32</v>
      </c>
      <c r="I5953" s="92" t="n">
        <v>50</v>
      </c>
      <c r="J5953" s="93" t="n">
        <v>182</v>
      </c>
      <c r="K5953" s="94" t="n">
        <f aca="false">I5953 * J5953</f>
        <v>9100</v>
      </c>
      <c r="L5953" s="94" t="n">
        <f aca="false">K5953 *M5953</f>
        <v>4732</v>
      </c>
      <c r="M5953" s="95" t="n">
        <v>0.52</v>
      </c>
      <c r="N5953" s="88" t="s">
        <v>23</v>
      </c>
      <c r="O5953" s="91" t="s">
        <v>218</v>
      </c>
      <c r="P5953" s="0" t="str">
        <f aca="false">RIGHT(H5953,LEN(H5953) - FIND(" ", H5953))</f>
        <v>Street Footwear</v>
      </c>
    </row>
    <row r="5954" customFormat="false" ht="14.25" hidden="false" customHeight="true" outlineLevel="0" collapsed="false">
      <c r="B5954" s="88" t="s">
        <v>43</v>
      </c>
      <c r="C5954" s="89" t="n">
        <v>1197831</v>
      </c>
      <c r="D5954" s="90" t="n">
        <v>44396</v>
      </c>
      <c r="E5954" s="88" t="s">
        <v>40</v>
      </c>
      <c r="F5954" s="88" t="s">
        <v>145</v>
      </c>
      <c r="G5954" s="88" t="s">
        <v>142</v>
      </c>
      <c r="H5954" s="91" t="s">
        <v>24</v>
      </c>
      <c r="I5954" s="92" t="n">
        <v>45</v>
      </c>
      <c r="J5954" s="93" t="n">
        <v>117</v>
      </c>
      <c r="K5954" s="94" t="n">
        <f aca="false">I5954 * J5954</f>
        <v>5265</v>
      </c>
      <c r="L5954" s="94" t="n">
        <f aca="false">K5954 *M5954</f>
        <v>2632.5</v>
      </c>
      <c r="M5954" s="95" t="n">
        <v>0.5</v>
      </c>
      <c r="N5954" s="88" t="s">
        <v>23</v>
      </c>
      <c r="O5954" s="91" t="s">
        <v>218</v>
      </c>
      <c r="P5954" s="0" t="str">
        <f aca="false">RIGHT(H5954,LEN(H5954) - FIND(" ", H5954))</f>
        <v>Athletic Footwear</v>
      </c>
    </row>
    <row r="5955" customFormat="false" ht="14.25" hidden="false" customHeight="true" outlineLevel="0" collapsed="false">
      <c r="B5955" s="88" t="s">
        <v>43</v>
      </c>
      <c r="C5955" s="89" t="n">
        <v>1197831</v>
      </c>
      <c r="D5955" s="90" t="n">
        <v>44396</v>
      </c>
      <c r="E5955" s="88" t="s">
        <v>40</v>
      </c>
      <c r="F5955" s="88" t="s">
        <v>145</v>
      </c>
      <c r="G5955" s="88" t="s">
        <v>142</v>
      </c>
      <c r="H5955" s="91" t="s">
        <v>48</v>
      </c>
      <c r="I5955" s="92" t="n">
        <v>44</v>
      </c>
      <c r="J5955" s="93" t="n">
        <v>94</v>
      </c>
      <c r="K5955" s="94" t="n">
        <f aca="false">I5955 * J5955</f>
        <v>4136</v>
      </c>
      <c r="L5955" s="94" t="n">
        <f aca="false">K5955 *M5955</f>
        <v>2233.44</v>
      </c>
      <c r="M5955" s="95" t="n">
        <v>0.54</v>
      </c>
      <c r="N5955" s="88" t="s">
        <v>23</v>
      </c>
      <c r="O5955" s="91" t="s">
        <v>219</v>
      </c>
      <c r="P5955" s="0" t="str">
        <f aca="false">RIGHT(H5955,LEN(H5955) - FIND(" ", H5955))</f>
        <v>Street Footwear</v>
      </c>
    </row>
    <row r="5956" customFormat="false" ht="14.25" hidden="false" customHeight="true" outlineLevel="0" collapsed="false">
      <c r="B5956" s="88" t="s">
        <v>43</v>
      </c>
      <c r="C5956" s="89" t="n">
        <v>1197831</v>
      </c>
      <c r="D5956" s="90" t="n">
        <v>44396</v>
      </c>
      <c r="E5956" s="88" t="s">
        <v>40</v>
      </c>
      <c r="F5956" s="88" t="s">
        <v>145</v>
      </c>
      <c r="G5956" s="88" t="s">
        <v>142</v>
      </c>
      <c r="H5956" s="91" t="s">
        <v>44</v>
      </c>
      <c r="I5956" s="92" t="n">
        <v>41</v>
      </c>
      <c r="J5956" s="93" t="n">
        <v>85</v>
      </c>
      <c r="K5956" s="94" t="n">
        <f aca="false">I5956 * J5956</f>
        <v>3485</v>
      </c>
      <c r="L5956" s="94" t="n">
        <f aca="false">K5956 *M5956</f>
        <v>1847.05</v>
      </c>
      <c r="M5956" s="95" t="n">
        <v>0.53</v>
      </c>
      <c r="N5956" s="88" t="s">
        <v>23</v>
      </c>
      <c r="O5956" s="91" t="s">
        <v>219</v>
      </c>
      <c r="P5956" s="0" t="str">
        <f aca="false">RIGHT(H5956,LEN(H5956) - FIND(" ", H5956))</f>
        <v>Athletic Footwear</v>
      </c>
    </row>
    <row r="5957" customFormat="false" ht="14.25" hidden="false" customHeight="true" outlineLevel="0" collapsed="false">
      <c r="B5957" s="88" t="s">
        <v>43</v>
      </c>
      <c r="C5957" s="89" t="n">
        <v>1197831</v>
      </c>
      <c r="D5957" s="90" t="n">
        <v>44396</v>
      </c>
      <c r="E5957" s="88" t="s">
        <v>40</v>
      </c>
      <c r="F5957" s="88" t="s">
        <v>145</v>
      </c>
      <c r="G5957" s="88" t="s">
        <v>142</v>
      </c>
      <c r="H5957" s="91" t="s">
        <v>16</v>
      </c>
      <c r="I5957" s="92" t="n">
        <v>59</v>
      </c>
      <c r="J5957" s="93" t="n">
        <v>98</v>
      </c>
      <c r="K5957" s="94" t="n">
        <f aca="false">I5957 * J5957</f>
        <v>5782</v>
      </c>
      <c r="L5957" s="94" t="n">
        <f aca="false">K5957 *M5957</f>
        <v>2659.72</v>
      </c>
      <c r="M5957" s="95" t="n">
        <v>0.46</v>
      </c>
      <c r="N5957" s="88" t="s">
        <v>23</v>
      </c>
      <c r="O5957" s="91" t="s">
        <v>218</v>
      </c>
      <c r="P5957" s="0" t="str">
        <f aca="false">RIGHT(H5957,LEN(H5957) - FIND(" ", H5957))</f>
        <v>Apparel</v>
      </c>
    </row>
    <row r="5958" customFormat="false" ht="14.25" hidden="false" customHeight="true" outlineLevel="0" collapsed="false">
      <c r="B5958" s="88" t="s">
        <v>43</v>
      </c>
      <c r="C5958" s="89" t="n">
        <v>1197831</v>
      </c>
      <c r="D5958" s="90" t="n">
        <v>44396</v>
      </c>
      <c r="E5958" s="88" t="s">
        <v>40</v>
      </c>
      <c r="F5958" s="88" t="s">
        <v>145</v>
      </c>
      <c r="G5958" s="88" t="s">
        <v>142</v>
      </c>
      <c r="H5958" s="91" t="s">
        <v>38</v>
      </c>
      <c r="I5958" s="92" t="n">
        <v>61</v>
      </c>
      <c r="J5958" s="93" t="n">
        <v>142</v>
      </c>
      <c r="K5958" s="94" t="n">
        <f aca="false">I5958 * J5958</f>
        <v>8662</v>
      </c>
      <c r="L5958" s="94" t="n">
        <f aca="false">K5958 *M5958</f>
        <v>4677.48</v>
      </c>
      <c r="M5958" s="95" t="n">
        <v>0.54</v>
      </c>
      <c r="N5958" s="88" t="s">
        <v>23</v>
      </c>
      <c r="O5958" s="91" t="s">
        <v>219</v>
      </c>
      <c r="P5958" s="0" t="str">
        <f aca="false">RIGHT(H5958,LEN(H5958) - FIND(" ", H5958))</f>
        <v>Apparel</v>
      </c>
    </row>
    <row r="5959" customFormat="false" ht="14.25" hidden="false" customHeight="true" outlineLevel="0" collapsed="false">
      <c r="B5959" s="88" t="s">
        <v>37</v>
      </c>
      <c r="C5959" s="89" t="n">
        <v>1197831</v>
      </c>
      <c r="D5959" s="90" t="n">
        <v>44396</v>
      </c>
      <c r="E5959" s="88" t="s">
        <v>40</v>
      </c>
      <c r="F5959" s="88" t="s">
        <v>80</v>
      </c>
      <c r="G5959" s="88" t="s">
        <v>125</v>
      </c>
      <c r="H5959" s="91" t="s">
        <v>32</v>
      </c>
      <c r="I5959" s="92" t="n">
        <v>39</v>
      </c>
      <c r="J5959" s="93" t="n">
        <v>271</v>
      </c>
      <c r="K5959" s="94" t="n">
        <f aca="false">I5959 * J5959</f>
        <v>10569</v>
      </c>
      <c r="L5959" s="94" t="n">
        <f aca="false">K5959 *M5959</f>
        <v>4438.98</v>
      </c>
      <c r="M5959" s="95" t="n">
        <v>0.42</v>
      </c>
      <c r="N5959" s="88" t="s">
        <v>31</v>
      </c>
      <c r="O5959" s="91" t="s">
        <v>218</v>
      </c>
      <c r="P5959" s="0" t="str">
        <f aca="false">RIGHT(H5959,LEN(H5959) - FIND(" ", H5959))</f>
        <v>Street Footwear</v>
      </c>
    </row>
    <row r="5960" customFormat="false" ht="14.25" hidden="false" customHeight="true" outlineLevel="0" collapsed="false">
      <c r="B5960" s="88" t="s">
        <v>37</v>
      </c>
      <c r="C5960" s="89" t="n">
        <v>1197831</v>
      </c>
      <c r="D5960" s="90" t="n">
        <v>44396</v>
      </c>
      <c r="E5960" s="88" t="s">
        <v>40</v>
      </c>
      <c r="F5960" s="88" t="s">
        <v>80</v>
      </c>
      <c r="G5960" s="88" t="s">
        <v>125</v>
      </c>
      <c r="H5960" s="91" t="s">
        <v>24</v>
      </c>
      <c r="I5960" s="92" t="n">
        <v>36</v>
      </c>
      <c r="J5960" s="93" t="n">
        <v>163</v>
      </c>
      <c r="K5960" s="94" t="n">
        <f aca="false">I5960 * J5960</f>
        <v>5868</v>
      </c>
      <c r="L5960" s="94" t="n">
        <f aca="false">K5960 *M5960</f>
        <v>2171.16</v>
      </c>
      <c r="M5960" s="95" t="n">
        <v>0.37</v>
      </c>
      <c r="N5960" s="88" t="s">
        <v>31</v>
      </c>
      <c r="O5960" s="91" t="s">
        <v>218</v>
      </c>
      <c r="P5960" s="0" t="str">
        <f aca="false">RIGHT(H5960,LEN(H5960) - FIND(" ", H5960))</f>
        <v>Athletic Footwear</v>
      </c>
    </row>
    <row r="5961" customFormat="false" ht="14.25" hidden="false" customHeight="true" outlineLevel="0" collapsed="false">
      <c r="B5961" s="88" t="s">
        <v>37</v>
      </c>
      <c r="C5961" s="89" t="n">
        <v>1197831</v>
      </c>
      <c r="D5961" s="90" t="n">
        <v>44396</v>
      </c>
      <c r="E5961" s="88" t="s">
        <v>40</v>
      </c>
      <c r="F5961" s="88" t="s">
        <v>80</v>
      </c>
      <c r="G5961" s="88" t="s">
        <v>125</v>
      </c>
      <c r="H5961" s="91" t="s">
        <v>48</v>
      </c>
      <c r="I5961" s="92" t="n">
        <v>32</v>
      </c>
      <c r="J5961" s="93" t="n">
        <v>140</v>
      </c>
      <c r="K5961" s="94" t="n">
        <f aca="false">I5961 * J5961</f>
        <v>4480</v>
      </c>
      <c r="L5961" s="94" t="n">
        <f aca="false">K5961 *M5961</f>
        <v>1971.2</v>
      </c>
      <c r="M5961" s="95" t="n">
        <v>0.44</v>
      </c>
      <c r="N5961" s="88" t="s">
        <v>31</v>
      </c>
      <c r="O5961" s="91" t="s">
        <v>219</v>
      </c>
      <c r="P5961" s="0" t="str">
        <f aca="false">RIGHT(H5961,LEN(H5961) - FIND(" ", H5961))</f>
        <v>Street Footwear</v>
      </c>
    </row>
    <row r="5962" customFormat="false" ht="14.25" hidden="false" customHeight="true" outlineLevel="0" collapsed="false">
      <c r="B5962" s="88" t="s">
        <v>37</v>
      </c>
      <c r="C5962" s="89" t="n">
        <v>1197831</v>
      </c>
      <c r="D5962" s="90" t="n">
        <v>44396</v>
      </c>
      <c r="E5962" s="88" t="s">
        <v>40</v>
      </c>
      <c r="F5962" s="88" t="s">
        <v>80</v>
      </c>
      <c r="G5962" s="88" t="s">
        <v>125</v>
      </c>
      <c r="H5962" s="91" t="s">
        <v>44</v>
      </c>
      <c r="I5962" s="92" t="n">
        <v>35</v>
      </c>
      <c r="J5962" s="93" t="n">
        <v>120</v>
      </c>
      <c r="K5962" s="94" t="n">
        <f aca="false">I5962 * J5962</f>
        <v>4200</v>
      </c>
      <c r="L5962" s="94" t="n">
        <f aca="false">K5962 *M5962</f>
        <v>1806</v>
      </c>
      <c r="M5962" s="95" t="n">
        <v>0.43</v>
      </c>
      <c r="N5962" s="88" t="s">
        <v>31</v>
      </c>
      <c r="O5962" s="91" t="s">
        <v>219</v>
      </c>
      <c r="P5962" s="0" t="str">
        <f aca="false">RIGHT(H5962,LEN(H5962) - FIND(" ", H5962))</f>
        <v>Athletic Footwear</v>
      </c>
    </row>
    <row r="5963" customFormat="false" ht="14.25" hidden="false" customHeight="true" outlineLevel="0" collapsed="false">
      <c r="B5963" s="88" t="s">
        <v>37</v>
      </c>
      <c r="C5963" s="89" t="n">
        <v>1197831</v>
      </c>
      <c r="D5963" s="90" t="n">
        <v>44396</v>
      </c>
      <c r="E5963" s="88" t="s">
        <v>40</v>
      </c>
      <c r="F5963" s="88" t="s">
        <v>80</v>
      </c>
      <c r="G5963" s="88" t="s">
        <v>125</v>
      </c>
      <c r="H5963" s="91" t="s">
        <v>16</v>
      </c>
      <c r="I5963" s="92" t="n">
        <v>40</v>
      </c>
      <c r="J5963" s="93" t="n">
        <v>149</v>
      </c>
      <c r="K5963" s="94" t="n">
        <f aca="false">I5963 * J5963</f>
        <v>5960</v>
      </c>
      <c r="L5963" s="94" t="n">
        <f aca="false">K5963 *M5963</f>
        <v>2384</v>
      </c>
      <c r="M5963" s="95" t="n">
        <v>0.4</v>
      </c>
      <c r="N5963" s="88" t="s">
        <v>31</v>
      </c>
      <c r="O5963" s="91" t="s">
        <v>218</v>
      </c>
      <c r="P5963" s="0" t="str">
        <f aca="false">RIGHT(H5963,LEN(H5963) - FIND(" ", H5963))</f>
        <v>Apparel</v>
      </c>
    </row>
    <row r="5964" customFormat="false" ht="14.25" hidden="false" customHeight="true" outlineLevel="0" collapsed="false">
      <c r="B5964" s="88" t="s">
        <v>37</v>
      </c>
      <c r="C5964" s="89" t="n">
        <v>1197831</v>
      </c>
      <c r="D5964" s="90" t="n">
        <v>44396</v>
      </c>
      <c r="E5964" s="88" t="s">
        <v>40</v>
      </c>
      <c r="F5964" s="88" t="s">
        <v>80</v>
      </c>
      <c r="G5964" s="88" t="s">
        <v>125</v>
      </c>
      <c r="H5964" s="91" t="s">
        <v>38</v>
      </c>
      <c r="I5964" s="92" t="n">
        <v>50</v>
      </c>
      <c r="J5964" s="93" t="n">
        <v>198</v>
      </c>
      <c r="K5964" s="94" t="n">
        <f aca="false">I5964 * J5964</f>
        <v>9900</v>
      </c>
      <c r="L5964" s="94" t="n">
        <f aca="false">K5964 *M5964</f>
        <v>4554</v>
      </c>
      <c r="M5964" s="95" t="n">
        <v>0.46</v>
      </c>
      <c r="N5964" s="88" t="s">
        <v>31</v>
      </c>
      <c r="O5964" s="91" t="s">
        <v>219</v>
      </c>
      <c r="P5964" s="0" t="str">
        <f aca="false">RIGHT(H5964,LEN(H5964) - FIND(" ", H5964))</f>
        <v>Apparel</v>
      </c>
    </row>
    <row r="5965" customFormat="false" ht="14.25" hidden="false" customHeight="true" outlineLevel="0" collapsed="false">
      <c r="B5965" s="88" t="s">
        <v>43</v>
      </c>
      <c r="C5965" s="89" t="n">
        <v>1197831</v>
      </c>
      <c r="D5965" s="90" t="n">
        <v>44396</v>
      </c>
      <c r="E5965" s="88" t="s">
        <v>40</v>
      </c>
      <c r="F5965" s="88" t="s">
        <v>145</v>
      </c>
      <c r="G5965" s="88" t="s">
        <v>142</v>
      </c>
      <c r="H5965" s="91" t="s">
        <v>32</v>
      </c>
      <c r="I5965" s="92" t="n">
        <v>43</v>
      </c>
      <c r="J5965" s="93" t="n">
        <v>238</v>
      </c>
      <c r="K5965" s="94" t="n">
        <f aca="false">I5965 * J5965</f>
        <v>10234</v>
      </c>
      <c r="L5965" s="94" t="n">
        <f aca="false">K5965 *M5965</f>
        <v>4298.28</v>
      </c>
      <c r="M5965" s="95" t="n">
        <v>0.42</v>
      </c>
      <c r="N5965" s="88" t="s">
        <v>31</v>
      </c>
      <c r="O5965" s="91" t="s">
        <v>218</v>
      </c>
      <c r="P5965" s="0" t="str">
        <f aca="false">RIGHT(H5965,LEN(H5965) - FIND(" ", H5965))</f>
        <v>Street Footwear</v>
      </c>
    </row>
    <row r="5966" customFormat="false" ht="14.25" hidden="false" customHeight="true" outlineLevel="0" collapsed="false">
      <c r="B5966" s="88" t="s">
        <v>43</v>
      </c>
      <c r="C5966" s="89" t="n">
        <v>1197831</v>
      </c>
      <c r="D5966" s="90" t="n">
        <v>44396</v>
      </c>
      <c r="E5966" s="88" t="s">
        <v>40</v>
      </c>
      <c r="F5966" s="88" t="s">
        <v>145</v>
      </c>
      <c r="G5966" s="88" t="s">
        <v>142</v>
      </c>
      <c r="H5966" s="91" t="s">
        <v>24</v>
      </c>
      <c r="I5966" s="92" t="n">
        <v>35</v>
      </c>
      <c r="J5966" s="93" t="n">
        <v>135</v>
      </c>
      <c r="K5966" s="94" t="n">
        <f aca="false">I5966 * J5966</f>
        <v>4725</v>
      </c>
      <c r="L5966" s="94" t="n">
        <f aca="false">K5966 *M5966</f>
        <v>1795.5</v>
      </c>
      <c r="M5966" s="95" t="n">
        <v>0.38</v>
      </c>
      <c r="N5966" s="88" t="s">
        <v>31</v>
      </c>
      <c r="O5966" s="91" t="s">
        <v>218</v>
      </c>
      <c r="P5966" s="0" t="str">
        <f aca="false">RIGHT(H5966,LEN(H5966) - FIND(" ", H5966))</f>
        <v>Athletic Footwear</v>
      </c>
    </row>
    <row r="5967" customFormat="false" ht="14.25" hidden="false" customHeight="true" outlineLevel="0" collapsed="false">
      <c r="B5967" s="88" t="s">
        <v>43</v>
      </c>
      <c r="C5967" s="89" t="n">
        <v>1197831</v>
      </c>
      <c r="D5967" s="90" t="n">
        <v>44396</v>
      </c>
      <c r="E5967" s="88" t="s">
        <v>40</v>
      </c>
      <c r="F5967" s="88" t="s">
        <v>145</v>
      </c>
      <c r="G5967" s="88" t="s">
        <v>142</v>
      </c>
      <c r="H5967" s="91" t="s">
        <v>48</v>
      </c>
      <c r="I5967" s="92" t="n">
        <v>33</v>
      </c>
      <c r="J5967" s="93" t="n">
        <v>131</v>
      </c>
      <c r="K5967" s="94" t="n">
        <f aca="false">I5967 * J5967</f>
        <v>4323</v>
      </c>
      <c r="L5967" s="94" t="n">
        <f aca="false">K5967 *M5967</f>
        <v>1858.89</v>
      </c>
      <c r="M5967" s="95" t="n">
        <v>0.43</v>
      </c>
      <c r="N5967" s="88" t="s">
        <v>31</v>
      </c>
      <c r="O5967" s="91" t="s">
        <v>219</v>
      </c>
      <c r="P5967" s="0" t="str">
        <f aca="false">RIGHT(H5967,LEN(H5967) - FIND(" ", H5967))</f>
        <v>Street Footwear</v>
      </c>
    </row>
    <row r="5968" customFormat="false" ht="14.25" hidden="false" customHeight="true" outlineLevel="0" collapsed="false">
      <c r="B5968" s="88" t="s">
        <v>43</v>
      </c>
      <c r="C5968" s="89" t="n">
        <v>1197831</v>
      </c>
      <c r="D5968" s="90" t="n">
        <v>44396</v>
      </c>
      <c r="E5968" s="88" t="s">
        <v>40</v>
      </c>
      <c r="F5968" s="88" t="s">
        <v>145</v>
      </c>
      <c r="G5968" s="88" t="s">
        <v>142</v>
      </c>
      <c r="H5968" s="91" t="s">
        <v>44</v>
      </c>
      <c r="I5968" s="92" t="n">
        <v>36</v>
      </c>
      <c r="J5968" s="93" t="n">
        <v>107</v>
      </c>
      <c r="K5968" s="94" t="n">
        <f aca="false">I5968 * J5968</f>
        <v>3852</v>
      </c>
      <c r="L5968" s="94" t="n">
        <f aca="false">K5968 *M5968</f>
        <v>1771.92</v>
      </c>
      <c r="M5968" s="95" t="n">
        <v>0.46</v>
      </c>
      <c r="N5968" s="88" t="s">
        <v>31</v>
      </c>
      <c r="O5968" s="91" t="s">
        <v>219</v>
      </c>
      <c r="P5968" s="0" t="str">
        <f aca="false">RIGHT(H5968,LEN(H5968) - FIND(" ", H5968))</f>
        <v>Athletic Footwear</v>
      </c>
    </row>
    <row r="5969" customFormat="false" ht="14.25" hidden="false" customHeight="true" outlineLevel="0" collapsed="false">
      <c r="B5969" s="88" t="s">
        <v>43</v>
      </c>
      <c r="C5969" s="89" t="n">
        <v>1197831</v>
      </c>
      <c r="D5969" s="90" t="n">
        <v>44396</v>
      </c>
      <c r="E5969" s="88" t="s">
        <v>40</v>
      </c>
      <c r="F5969" s="88" t="s">
        <v>145</v>
      </c>
      <c r="G5969" s="88" t="s">
        <v>142</v>
      </c>
      <c r="H5969" s="91" t="s">
        <v>16</v>
      </c>
      <c r="I5969" s="92" t="n">
        <v>43</v>
      </c>
      <c r="J5969" s="93" t="n">
        <v>116</v>
      </c>
      <c r="K5969" s="94" t="n">
        <f aca="false">I5969 * J5969</f>
        <v>4988</v>
      </c>
      <c r="L5969" s="94" t="n">
        <f aca="false">K5969 *M5969</f>
        <v>2045.08</v>
      </c>
      <c r="M5969" s="95" t="n">
        <v>0.41</v>
      </c>
      <c r="N5969" s="88" t="s">
        <v>31</v>
      </c>
      <c r="O5969" s="91" t="s">
        <v>218</v>
      </c>
      <c r="P5969" s="0" t="str">
        <f aca="false">RIGHT(H5969,LEN(H5969) - FIND(" ", H5969))</f>
        <v>Apparel</v>
      </c>
    </row>
    <row r="5970" customFormat="false" ht="14.25" hidden="false" customHeight="true" outlineLevel="0" collapsed="false">
      <c r="B5970" s="88" t="s">
        <v>43</v>
      </c>
      <c r="C5970" s="89" t="n">
        <v>1197831</v>
      </c>
      <c r="D5970" s="90" t="n">
        <v>44396</v>
      </c>
      <c r="E5970" s="88" t="s">
        <v>40</v>
      </c>
      <c r="F5970" s="88" t="s">
        <v>145</v>
      </c>
      <c r="G5970" s="88" t="s">
        <v>142</v>
      </c>
      <c r="H5970" s="91" t="s">
        <v>38</v>
      </c>
      <c r="I5970" s="92" t="n">
        <v>45</v>
      </c>
      <c r="J5970" s="93" t="n">
        <v>163</v>
      </c>
      <c r="K5970" s="94" t="n">
        <f aca="false">I5970 * J5970</f>
        <v>7335</v>
      </c>
      <c r="L5970" s="94" t="n">
        <f aca="false">K5970 *M5970</f>
        <v>3447.45</v>
      </c>
      <c r="M5970" s="95" t="n">
        <v>0.47</v>
      </c>
      <c r="N5970" s="88" t="s">
        <v>31</v>
      </c>
      <c r="O5970" s="91" t="s">
        <v>219</v>
      </c>
      <c r="P5970" s="0" t="str">
        <f aca="false">RIGHT(H5970,LEN(H5970) - FIND(" ", H5970))</f>
        <v>Apparel</v>
      </c>
    </row>
    <row r="5971" customFormat="false" ht="14.25" hidden="false" customHeight="true" outlineLevel="0" collapsed="false">
      <c r="B5971" s="88" t="s">
        <v>13</v>
      </c>
      <c r="C5971" s="89" t="n">
        <v>1185732</v>
      </c>
      <c r="D5971" s="90" t="n">
        <v>44397</v>
      </c>
      <c r="E5971" s="88" t="s">
        <v>29</v>
      </c>
      <c r="F5971" s="88" t="s">
        <v>98</v>
      </c>
      <c r="G5971" s="88" t="s">
        <v>101</v>
      </c>
      <c r="H5971" s="91" t="s">
        <v>48</v>
      </c>
      <c r="I5971" s="92" t="n">
        <v>40</v>
      </c>
      <c r="J5971" s="93" t="n">
        <v>200</v>
      </c>
      <c r="K5971" s="94" t="n">
        <f aca="false">I5971 * J5971</f>
        <v>8000</v>
      </c>
      <c r="L5971" s="94" t="n">
        <f aca="false">K5971 *M5971</f>
        <v>2800</v>
      </c>
      <c r="M5971" s="95" t="n">
        <v>0.35</v>
      </c>
      <c r="N5971" s="88" t="s">
        <v>31</v>
      </c>
      <c r="O5971" s="91" t="s">
        <v>219</v>
      </c>
      <c r="P5971" s="0" t="str">
        <f aca="false">RIGHT(H5971,LEN(H5971) - FIND(" ", H5971))</f>
        <v>Street Footwear</v>
      </c>
    </row>
    <row r="5972" customFormat="false" ht="14.25" hidden="false" customHeight="true" outlineLevel="0" collapsed="false">
      <c r="B5972" s="88" t="s">
        <v>13</v>
      </c>
      <c r="C5972" s="89" t="n">
        <v>1185732</v>
      </c>
      <c r="D5972" s="90" t="n">
        <v>44397</v>
      </c>
      <c r="E5972" s="88" t="s">
        <v>29</v>
      </c>
      <c r="F5972" s="88" t="s">
        <v>128</v>
      </c>
      <c r="G5972" s="88" t="s">
        <v>144</v>
      </c>
      <c r="H5972" s="91" t="s">
        <v>32</v>
      </c>
      <c r="I5972" s="92" t="n">
        <v>40</v>
      </c>
      <c r="J5972" s="93" t="n">
        <v>300</v>
      </c>
      <c r="K5972" s="94" t="n">
        <f aca="false">I5972 * J5972</f>
        <v>12000</v>
      </c>
      <c r="L5972" s="94" t="n">
        <f aca="false">K5972 *M5972</f>
        <v>4800</v>
      </c>
      <c r="M5972" s="95" t="n">
        <v>0.4</v>
      </c>
      <c r="N5972" s="88" t="s">
        <v>31</v>
      </c>
      <c r="O5972" s="91" t="s">
        <v>218</v>
      </c>
      <c r="P5972" s="0" t="str">
        <f aca="false">RIGHT(H5972,LEN(H5972) - FIND(" ", H5972))</f>
        <v>Street Footwear</v>
      </c>
    </row>
    <row r="5973" customFormat="false" ht="14.25" hidden="false" customHeight="true" outlineLevel="0" collapsed="false">
      <c r="B5973" s="88" t="s">
        <v>15</v>
      </c>
      <c r="C5973" s="89" t="n">
        <v>1185732</v>
      </c>
      <c r="D5973" s="90" t="n">
        <v>44397</v>
      </c>
      <c r="E5973" s="88" t="s">
        <v>18</v>
      </c>
      <c r="F5973" s="88" t="s">
        <v>70</v>
      </c>
      <c r="G5973" s="88" t="s">
        <v>76</v>
      </c>
      <c r="H5973" s="91" t="s">
        <v>32</v>
      </c>
      <c r="I5973" s="92" t="n">
        <v>65</v>
      </c>
      <c r="J5973" s="93" t="n">
        <v>675</v>
      </c>
      <c r="K5973" s="94" t="n">
        <f aca="false">I5973 * J5973</f>
        <v>43875</v>
      </c>
      <c r="L5973" s="94" t="n">
        <f aca="false">K5973 *M5973</f>
        <v>15356.25</v>
      </c>
      <c r="M5973" s="95" t="n">
        <v>0.35</v>
      </c>
      <c r="N5973" s="88" t="s">
        <v>31</v>
      </c>
      <c r="O5973" s="91" t="s">
        <v>218</v>
      </c>
      <c r="P5973" s="0" t="str">
        <f aca="false">RIGHT(H5973,LEN(H5973) - FIND(" ", H5973))</f>
        <v>Street Footwear</v>
      </c>
    </row>
    <row r="5974" customFormat="false" ht="14.25" hidden="false" customHeight="true" outlineLevel="0" collapsed="false">
      <c r="B5974" s="88" t="s">
        <v>15</v>
      </c>
      <c r="C5974" s="89" t="n">
        <v>1185732</v>
      </c>
      <c r="D5974" s="90" t="n">
        <v>44397</v>
      </c>
      <c r="E5974" s="88" t="s">
        <v>18</v>
      </c>
      <c r="F5974" s="88" t="s">
        <v>70</v>
      </c>
      <c r="G5974" s="88" t="s">
        <v>76</v>
      </c>
      <c r="H5974" s="91" t="s">
        <v>24</v>
      </c>
      <c r="I5974" s="92" t="n">
        <v>60</v>
      </c>
      <c r="J5974" s="93" t="n">
        <v>425</v>
      </c>
      <c r="K5974" s="94" t="n">
        <f aca="false">I5974 * J5974</f>
        <v>25500</v>
      </c>
      <c r="L5974" s="94" t="n">
        <f aca="false">K5974 *M5974</f>
        <v>8925</v>
      </c>
      <c r="M5974" s="95" t="n">
        <v>0.35</v>
      </c>
      <c r="N5974" s="88" t="s">
        <v>31</v>
      </c>
      <c r="O5974" s="91" t="s">
        <v>218</v>
      </c>
      <c r="P5974" s="0" t="str">
        <f aca="false">RIGHT(H5974,LEN(H5974) - FIND(" ", H5974))</f>
        <v>Athletic Footwear</v>
      </c>
    </row>
    <row r="5975" customFormat="false" ht="14.25" hidden="false" customHeight="true" outlineLevel="0" collapsed="false">
      <c r="B5975" s="88" t="s">
        <v>15</v>
      </c>
      <c r="C5975" s="89" t="n">
        <v>1185732</v>
      </c>
      <c r="D5975" s="90" t="n">
        <v>44397</v>
      </c>
      <c r="E5975" s="88" t="s">
        <v>18</v>
      </c>
      <c r="F5975" s="88" t="s">
        <v>70</v>
      </c>
      <c r="G5975" s="88" t="s">
        <v>76</v>
      </c>
      <c r="H5975" s="91" t="s">
        <v>48</v>
      </c>
      <c r="I5975" s="92" t="n">
        <v>55</v>
      </c>
      <c r="J5975" s="93" t="n">
        <v>350</v>
      </c>
      <c r="K5975" s="94" t="n">
        <f aca="false">I5975 * J5975</f>
        <v>19250</v>
      </c>
      <c r="L5975" s="94" t="n">
        <f aca="false">K5975 *M5975</f>
        <v>4812.5</v>
      </c>
      <c r="M5975" s="95" t="n">
        <v>0.25</v>
      </c>
      <c r="N5975" s="88" t="s">
        <v>31</v>
      </c>
      <c r="O5975" s="91" t="s">
        <v>219</v>
      </c>
      <c r="P5975" s="0" t="str">
        <f aca="false">RIGHT(H5975,LEN(H5975) - FIND(" ", H5975))</f>
        <v>Street Footwear</v>
      </c>
    </row>
    <row r="5976" customFormat="false" ht="14.25" hidden="false" customHeight="true" outlineLevel="0" collapsed="false">
      <c r="B5976" s="88" t="s">
        <v>15</v>
      </c>
      <c r="C5976" s="89" t="n">
        <v>1185732</v>
      </c>
      <c r="D5976" s="90" t="n">
        <v>44397</v>
      </c>
      <c r="E5976" s="88" t="s">
        <v>18</v>
      </c>
      <c r="F5976" s="88" t="s">
        <v>70</v>
      </c>
      <c r="G5976" s="88" t="s">
        <v>76</v>
      </c>
      <c r="H5976" s="91" t="s">
        <v>44</v>
      </c>
      <c r="I5976" s="92" t="n">
        <v>55</v>
      </c>
      <c r="J5976" s="93" t="n">
        <v>300</v>
      </c>
      <c r="K5976" s="94" t="n">
        <f aca="false">I5976 * J5976</f>
        <v>16500</v>
      </c>
      <c r="L5976" s="94" t="n">
        <f aca="false">K5976 *M5976</f>
        <v>4125</v>
      </c>
      <c r="M5976" s="95" t="n">
        <v>0.25</v>
      </c>
      <c r="N5976" s="88" t="s">
        <v>31</v>
      </c>
      <c r="O5976" s="91" t="s">
        <v>219</v>
      </c>
      <c r="P5976" s="0" t="str">
        <f aca="false">RIGHT(H5976,LEN(H5976) - FIND(" ", H5976))</f>
        <v>Athletic Footwear</v>
      </c>
    </row>
    <row r="5977" customFormat="false" ht="14.25" hidden="false" customHeight="true" outlineLevel="0" collapsed="false">
      <c r="B5977" s="88" t="s">
        <v>15</v>
      </c>
      <c r="C5977" s="89" t="n">
        <v>1185732</v>
      </c>
      <c r="D5977" s="90" t="n">
        <v>44397</v>
      </c>
      <c r="E5977" s="88" t="s">
        <v>18</v>
      </c>
      <c r="F5977" s="88" t="s">
        <v>70</v>
      </c>
      <c r="G5977" s="88" t="s">
        <v>76</v>
      </c>
      <c r="H5977" s="91" t="s">
        <v>16</v>
      </c>
      <c r="I5977" s="92" t="n">
        <v>65</v>
      </c>
      <c r="J5977" s="93" t="n">
        <v>325</v>
      </c>
      <c r="K5977" s="94" t="n">
        <f aca="false">I5977 * J5977</f>
        <v>21125</v>
      </c>
      <c r="L5977" s="94" t="n">
        <f aca="false">K5977 *M5977</f>
        <v>5281.25</v>
      </c>
      <c r="M5977" s="95" t="n">
        <v>0.25</v>
      </c>
      <c r="N5977" s="88" t="s">
        <v>31</v>
      </c>
      <c r="O5977" s="91" t="s">
        <v>218</v>
      </c>
      <c r="P5977" s="0" t="str">
        <f aca="false">RIGHT(H5977,LEN(H5977) - FIND(" ", H5977))</f>
        <v>Apparel</v>
      </c>
    </row>
    <row r="5978" customFormat="false" ht="14.25" hidden="false" customHeight="true" outlineLevel="0" collapsed="false">
      <c r="B5978" s="88" t="s">
        <v>15</v>
      </c>
      <c r="C5978" s="89" t="n">
        <v>1185732</v>
      </c>
      <c r="D5978" s="90" t="n">
        <v>44397</v>
      </c>
      <c r="E5978" s="88" t="s">
        <v>18</v>
      </c>
      <c r="F5978" s="88" t="s">
        <v>70</v>
      </c>
      <c r="G5978" s="88" t="s">
        <v>76</v>
      </c>
      <c r="H5978" s="91" t="s">
        <v>38</v>
      </c>
      <c r="I5978" s="92" t="n">
        <v>70</v>
      </c>
      <c r="J5978" s="93" t="n">
        <v>500</v>
      </c>
      <c r="K5978" s="94" t="n">
        <f aca="false">I5978 * J5978</f>
        <v>35000</v>
      </c>
      <c r="L5978" s="94" t="n">
        <f aca="false">K5978 *M5978</f>
        <v>10500</v>
      </c>
      <c r="M5978" s="95" t="n">
        <v>0.3</v>
      </c>
      <c r="N5978" s="88" t="s">
        <v>31</v>
      </c>
      <c r="O5978" s="91" t="s">
        <v>219</v>
      </c>
      <c r="P5978" s="0" t="str">
        <f aca="false">RIGHT(H5978,LEN(H5978) - FIND(" ", H5978))</f>
        <v>Apparel</v>
      </c>
    </row>
    <row r="5979" customFormat="false" ht="14.25" hidden="false" customHeight="true" outlineLevel="0" collapsed="false">
      <c r="B5979" s="88" t="s">
        <v>13</v>
      </c>
      <c r="C5979" s="89" t="n">
        <v>1185732</v>
      </c>
      <c r="D5979" s="90" t="n">
        <v>44397</v>
      </c>
      <c r="E5979" s="88" t="s">
        <v>26</v>
      </c>
      <c r="F5979" s="88" t="s">
        <v>113</v>
      </c>
      <c r="G5979" s="88" t="s">
        <v>85</v>
      </c>
      <c r="H5979" s="91" t="s">
        <v>32</v>
      </c>
      <c r="I5979" s="92" t="n">
        <v>50</v>
      </c>
      <c r="J5979" s="93" t="n">
        <v>525</v>
      </c>
      <c r="K5979" s="94" t="n">
        <f aca="false">I5979 * J5979</f>
        <v>26250</v>
      </c>
      <c r="L5979" s="94" t="n">
        <f aca="false">K5979 *M5979</f>
        <v>10500</v>
      </c>
      <c r="M5979" s="95" t="n">
        <v>0.4</v>
      </c>
      <c r="N5979" s="88" t="s">
        <v>14</v>
      </c>
      <c r="O5979" s="91" t="s">
        <v>218</v>
      </c>
      <c r="P5979" s="0" t="str">
        <f aca="false">RIGHT(H5979,LEN(H5979) - FIND(" ", H5979))</f>
        <v>Street Footwear</v>
      </c>
    </row>
    <row r="5980" customFormat="false" ht="14.25" hidden="false" customHeight="true" outlineLevel="0" collapsed="false">
      <c r="B5980" s="88" t="s">
        <v>30</v>
      </c>
      <c r="C5980" s="89" t="n">
        <v>1185732</v>
      </c>
      <c r="D5980" s="90" t="n">
        <v>44397</v>
      </c>
      <c r="E5980" s="88" t="s">
        <v>26</v>
      </c>
      <c r="F5980" s="88" t="s">
        <v>113</v>
      </c>
      <c r="G5980" s="88" t="s">
        <v>85</v>
      </c>
      <c r="H5980" s="91" t="s">
        <v>24</v>
      </c>
      <c r="I5980" s="92" t="n">
        <v>45</v>
      </c>
      <c r="J5980" s="93" t="n">
        <v>275</v>
      </c>
      <c r="K5980" s="94" t="n">
        <f aca="false">I5980 * J5980</f>
        <v>12375</v>
      </c>
      <c r="L5980" s="94" t="n">
        <f aca="false">K5980 *M5980</f>
        <v>4331.25</v>
      </c>
      <c r="M5980" s="95" t="n">
        <v>0.35</v>
      </c>
      <c r="N5980" s="88" t="s">
        <v>14</v>
      </c>
      <c r="O5980" s="91" t="s">
        <v>218</v>
      </c>
      <c r="P5980" s="0" t="str">
        <f aca="false">RIGHT(H5980,LEN(H5980) - FIND(" ", H5980))</f>
        <v>Athletic Footwear</v>
      </c>
    </row>
    <row r="5981" customFormat="false" ht="14.25" hidden="false" customHeight="true" outlineLevel="0" collapsed="false">
      <c r="B5981" s="88" t="s">
        <v>30</v>
      </c>
      <c r="C5981" s="89" t="n">
        <v>1185732</v>
      </c>
      <c r="D5981" s="90" t="n">
        <v>44397</v>
      </c>
      <c r="E5981" s="88" t="s">
        <v>26</v>
      </c>
      <c r="F5981" s="88" t="s">
        <v>113</v>
      </c>
      <c r="G5981" s="88" t="s">
        <v>85</v>
      </c>
      <c r="H5981" s="91" t="s">
        <v>48</v>
      </c>
      <c r="I5981" s="92" t="n">
        <v>40</v>
      </c>
      <c r="J5981" s="93" t="n">
        <v>200</v>
      </c>
      <c r="K5981" s="94" t="n">
        <f aca="false">I5981 * J5981</f>
        <v>8000</v>
      </c>
      <c r="L5981" s="94" t="n">
        <f aca="false">K5981 *M5981</f>
        <v>2800</v>
      </c>
      <c r="M5981" s="95" t="n">
        <v>0.35</v>
      </c>
      <c r="N5981" s="88" t="s">
        <v>14</v>
      </c>
      <c r="O5981" s="91" t="s">
        <v>219</v>
      </c>
      <c r="P5981" s="0" t="str">
        <f aca="false">RIGHT(H5981,LEN(H5981) - FIND(" ", H5981))</f>
        <v>Street Footwear</v>
      </c>
    </row>
    <row r="5982" customFormat="false" ht="14.25" hidden="false" customHeight="true" outlineLevel="0" collapsed="false">
      <c r="B5982" s="88" t="s">
        <v>30</v>
      </c>
      <c r="C5982" s="89" t="n">
        <v>1185732</v>
      </c>
      <c r="D5982" s="90" t="n">
        <v>44397</v>
      </c>
      <c r="E5982" s="88" t="s">
        <v>26</v>
      </c>
      <c r="F5982" s="88" t="s">
        <v>113</v>
      </c>
      <c r="G5982" s="88" t="s">
        <v>85</v>
      </c>
      <c r="H5982" s="91" t="s">
        <v>44</v>
      </c>
      <c r="I5982" s="92" t="n">
        <v>40</v>
      </c>
      <c r="J5982" s="93" t="n">
        <v>150</v>
      </c>
      <c r="K5982" s="94" t="n">
        <f aca="false">I5982 * J5982</f>
        <v>6000</v>
      </c>
      <c r="L5982" s="94" t="n">
        <f aca="false">K5982 *M5982</f>
        <v>2100</v>
      </c>
      <c r="M5982" s="95" t="n">
        <v>0.35</v>
      </c>
      <c r="N5982" s="88" t="s">
        <v>14</v>
      </c>
      <c r="O5982" s="91" t="s">
        <v>219</v>
      </c>
      <c r="P5982" s="0" t="str">
        <f aca="false">RIGHT(H5982,LEN(H5982) - FIND(" ", H5982))</f>
        <v>Athletic Footwear</v>
      </c>
    </row>
    <row r="5983" customFormat="false" ht="14.25" hidden="false" customHeight="true" outlineLevel="0" collapsed="false">
      <c r="B5983" s="88" t="s">
        <v>30</v>
      </c>
      <c r="C5983" s="89" t="n">
        <v>1185732</v>
      </c>
      <c r="D5983" s="90" t="n">
        <v>44397</v>
      </c>
      <c r="E5983" s="88" t="s">
        <v>26</v>
      </c>
      <c r="F5983" s="88" t="s">
        <v>113</v>
      </c>
      <c r="G5983" s="88" t="s">
        <v>85</v>
      </c>
      <c r="H5983" s="91" t="s">
        <v>16</v>
      </c>
      <c r="I5983" s="92" t="n">
        <v>50</v>
      </c>
      <c r="J5983" s="93" t="n">
        <v>175</v>
      </c>
      <c r="K5983" s="94" t="n">
        <f aca="false">I5983 * J5983</f>
        <v>8750</v>
      </c>
      <c r="L5983" s="94" t="n">
        <f aca="false">K5983 *M5983</f>
        <v>2625</v>
      </c>
      <c r="M5983" s="95" t="n">
        <v>0.3</v>
      </c>
      <c r="N5983" s="88" t="s">
        <v>14</v>
      </c>
      <c r="O5983" s="91" t="s">
        <v>218</v>
      </c>
      <c r="P5983" s="0" t="str">
        <f aca="false">RIGHT(H5983,LEN(H5983) - FIND(" ", H5983))</f>
        <v>Apparel</v>
      </c>
    </row>
    <row r="5984" customFormat="false" ht="14.25" hidden="false" customHeight="true" outlineLevel="0" collapsed="false">
      <c r="B5984" s="88" t="s">
        <v>30</v>
      </c>
      <c r="C5984" s="89" t="n">
        <v>1185732</v>
      </c>
      <c r="D5984" s="90" t="n">
        <v>44397</v>
      </c>
      <c r="E5984" s="88" t="s">
        <v>26</v>
      </c>
      <c r="F5984" s="88" t="s">
        <v>113</v>
      </c>
      <c r="G5984" s="88" t="s">
        <v>85</v>
      </c>
      <c r="H5984" s="91" t="s">
        <v>38</v>
      </c>
      <c r="I5984" s="92" t="n">
        <v>55</v>
      </c>
      <c r="J5984" s="93" t="n">
        <v>350</v>
      </c>
      <c r="K5984" s="94" t="n">
        <f aca="false">I5984 * J5984</f>
        <v>19250</v>
      </c>
      <c r="L5984" s="94" t="n">
        <f aca="false">K5984 *M5984</f>
        <v>5775</v>
      </c>
      <c r="M5984" s="95" t="n">
        <v>0.3</v>
      </c>
      <c r="N5984" s="88" t="s">
        <v>14</v>
      </c>
      <c r="O5984" s="91" t="s">
        <v>219</v>
      </c>
      <c r="P5984" s="0" t="str">
        <f aca="false">RIGHT(H5984,LEN(H5984) - FIND(" ", H5984))</f>
        <v>Apparel</v>
      </c>
    </row>
    <row r="5985" customFormat="false" ht="14.25" hidden="false" customHeight="true" outlineLevel="0" collapsed="false">
      <c r="B5985" s="88" t="s">
        <v>13</v>
      </c>
      <c r="C5985" s="89" t="n">
        <v>1185732</v>
      </c>
      <c r="D5985" s="90" t="n">
        <v>44397</v>
      </c>
      <c r="E5985" s="88" t="s">
        <v>29</v>
      </c>
      <c r="F5985" s="88" t="s">
        <v>98</v>
      </c>
      <c r="G5985" s="88" t="s">
        <v>101</v>
      </c>
      <c r="H5985" s="91" t="s">
        <v>48</v>
      </c>
      <c r="I5985" s="92" t="n">
        <v>36</v>
      </c>
      <c r="J5985" s="93" t="n">
        <v>60</v>
      </c>
      <c r="K5985" s="94" t="n">
        <f aca="false">I5985 * J5985</f>
        <v>2160</v>
      </c>
      <c r="L5985" s="94" t="n">
        <f aca="false">K5985 *M5985</f>
        <v>1015.2</v>
      </c>
      <c r="M5985" s="95" t="n">
        <v>0.47</v>
      </c>
      <c r="N5985" s="88" t="s">
        <v>23</v>
      </c>
      <c r="O5985" s="91" t="s">
        <v>219</v>
      </c>
      <c r="P5985" s="0" t="str">
        <f aca="false">RIGHT(H5985,LEN(H5985) - FIND(" ", H5985))</f>
        <v>Street Footwear</v>
      </c>
    </row>
    <row r="5986" customFormat="false" ht="14.25" hidden="false" customHeight="true" outlineLevel="0" collapsed="false">
      <c r="B5986" s="88" t="s">
        <v>13</v>
      </c>
      <c r="C5986" s="89" t="n">
        <v>1185732</v>
      </c>
      <c r="D5986" s="90" t="n">
        <v>44397</v>
      </c>
      <c r="E5986" s="88" t="s">
        <v>29</v>
      </c>
      <c r="F5986" s="88" t="s">
        <v>128</v>
      </c>
      <c r="G5986" s="88" t="s">
        <v>144</v>
      </c>
      <c r="H5986" s="91" t="s">
        <v>32</v>
      </c>
      <c r="I5986" s="92" t="n">
        <v>37</v>
      </c>
      <c r="J5986" s="93" t="n">
        <v>84</v>
      </c>
      <c r="K5986" s="94" t="n">
        <f aca="false">I5986 * J5986</f>
        <v>3108</v>
      </c>
      <c r="L5986" s="94" t="n">
        <f aca="false">K5986 *M5986</f>
        <v>1678.32</v>
      </c>
      <c r="M5986" s="95" t="n">
        <v>0.54</v>
      </c>
      <c r="N5986" s="88" t="s">
        <v>23</v>
      </c>
      <c r="O5986" s="91" t="s">
        <v>218</v>
      </c>
      <c r="P5986" s="0" t="str">
        <f aca="false">RIGHT(H5986,LEN(H5986) - FIND(" ", H5986))</f>
        <v>Street Footwear</v>
      </c>
    </row>
    <row r="5987" customFormat="false" ht="14.25" hidden="false" customHeight="true" outlineLevel="0" collapsed="false">
      <c r="B5987" s="88" t="s">
        <v>15</v>
      </c>
      <c r="C5987" s="89" t="n">
        <v>1185732</v>
      </c>
      <c r="D5987" s="90" t="n">
        <v>44397</v>
      </c>
      <c r="E5987" s="88" t="s">
        <v>18</v>
      </c>
      <c r="F5987" s="88" t="s">
        <v>70</v>
      </c>
      <c r="G5987" s="88" t="s">
        <v>76</v>
      </c>
      <c r="H5987" s="91" t="s">
        <v>32</v>
      </c>
      <c r="I5987" s="92" t="n">
        <v>63</v>
      </c>
      <c r="J5987" s="93" t="n">
        <v>182</v>
      </c>
      <c r="K5987" s="94" t="n">
        <f aca="false">I5987 * J5987</f>
        <v>11466</v>
      </c>
      <c r="L5987" s="94" t="n">
        <f aca="false">K5987 *M5987</f>
        <v>5274.36</v>
      </c>
      <c r="M5987" s="95" t="n">
        <v>0.46</v>
      </c>
      <c r="N5987" s="88" t="s">
        <v>23</v>
      </c>
      <c r="O5987" s="91" t="s">
        <v>218</v>
      </c>
      <c r="P5987" s="0" t="str">
        <f aca="false">RIGHT(H5987,LEN(H5987) - FIND(" ", H5987))</f>
        <v>Street Footwear</v>
      </c>
    </row>
    <row r="5988" customFormat="false" ht="14.25" hidden="false" customHeight="true" outlineLevel="0" collapsed="false">
      <c r="B5988" s="88" t="s">
        <v>15</v>
      </c>
      <c r="C5988" s="89" t="n">
        <v>1185732</v>
      </c>
      <c r="D5988" s="90" t="n">
        <v>44397</v>
      </c>
      <c r="E5988" s="88" t="s">
        <v>18</v>
      </c>
      <c r="F5988" s="88" t="s">
        <v>70</v>
      </c>
      <c r="G5988" s="88" t="s">
        <v>76</v>
      </c>
      <c r="H5988" s="91" t="s">
        <v>24</v>
      </c>
      <c r="I5988" s="92" t="n">
        <v>59</v>
      </c>
      <c r="J5988" s="93" t="n">
        <v>111</v>
      </c>
      <c r="K5988" s="94" t="n">
        <f aca="false">I5988 * J5988</f>
        <v>6549</v>
      </c>
      <c r="L5988" s="94" t="n">
        <f aca="false">K5988 *M5988</f>
        <v>3078.03</v>
      </c>
      <c r="M5988" s="95" t="n">
        <v>0.47</v>
      </c>
      <c r="N5988" s="88" t="s">
        <v>23</v>
      </c>
      <c r="O5988" s="91" t="s">
        <v>218</v>
      </c>
      <c r="P5988" s="0" t="str">
        <f aca="false">RIGHT(H5988,LEN(H5988) - FIND(" ", H5988))</f>
        <v>Athletic Footwear</v>
      </c>
    </row>
    <row r="5989" customFormat="false" ht="14.25" hidden="false" customHeight="true" outlineLevel="0" collapsed="false">
      <c r="B5989" s="88" t="s">
        <v>15</v>
      </c>
      <c r="C5989" s="89" t="n">
        <v>1185732</v>
      </c>
      <c r="D5989" s="90" t="n">
        <v>44397</v>
      </c>
      <c r="E5989" s="88" t="s">
        <v>18</v>
      </c>
      <c r="F5989" s="88" t="s">
        <v>70</v>
      </c>
      <c r="G5989" s="88" t="s">
        <v>76</v>
      </c>
      <c r="H5989" s="91" t="s">
        <v>48</v>
      </c>
      <c r="I5989" s="92" t="n">
        <v>53</v>
      </c>
      <c r="J5989" s="93" t="n">
        <v>102</v>
      </c>
      <c r="K5989" s="94" t="n">
        <f aca="false">I5989 * J5989</f>
        <v>5406</v>
      </c>
      <c r="L5989" s="94" t="n">
        <f aca="false">K5989 *M5989</f>
        <v>1946.16</v>
      </c>
      <c r="M5989" s="95" t="n">
        <v>0.36</v>
      </c>
      <c r="N5989" s="88" t="s">
        <v>23</v>
      </c>
      <c r="O5989" s="91" t="s">
        <v>219</v>
      </c>
      <c r="P5989" s="0" t="str">
        <f aca="false">RIGHT(H5989,LEN(H5989) - FIND(" ", H5989))</f>
        <v>Street Footwear</v>
      </c>
    </row>
    <row r="5990" customFormat="false" ht="14.25" hidden="false" customHeight="true" outlineLevel="0" collapsed="false">
      <c r="B5990" s="88" t="s">
        <v>15</v>
      </c>
      <c r="C5990" s="89" t="n">
        <v>1185732</v>
      </c>
      <c r="D5990" s="90" t="n">
        <v>44397</v>
      </c>
      <c r="E5990" s="88" t="s">
        <v>18</v>
      </c>
      <c r="F5990" s="88" t="s">
        <v>70</v>
      </c>
      <c r="G5990" s="88" t="s">
        <v>76</v>
      </c>
      <c r="H5990" s="91" t="s">
        <v>44</v>
      </c>
      <c r="I5990" s="92" t="n">
        <v>51</v>
      </c>
      <c r="J5990" s="93" t="n">
        <v>75</v>
      </c>
      <c r="K5990" s="94" t="n">
        <f aca="false">I5990 * J5990</f>
        <v>3825</v>
      </c>
      <c r="L5990" s="94" t="n">
        <f aca="false">K5990 *M5990</f>
        <v>1453.5</v>
      </c>
      <c r="M5990" s="95" t="n">
        <v>0.38</v>
      </c>
      <c r="N5990" s="88" t="s">
        <v>23</v>
      </c>
      <c r="O5990" s="91" t="s">
        <v>219</v>
      </c>
      <c r="P5990" s="0" t="str">
        <f aca="false">RIGHT(H5990,LEN(H5990) - FIND(" ", H5990))</f>
        <v>Athletic Footwear</v>
      </c>
    </row>
    <row r="5991" customFormat="false" ht="14.25" hidden="false" customHeight="true" outlineLevel="0" collapsed="false">
      <c r="B5991" s="88" t="s">
        <v>15</v>
      </c>
      <c r="C5991" s="89" t="n">
        <v>1185732</v>
      </c>
      <c r="D5991" s="90" t="n">
        <v>44397</v>
      </c>
      <c r="E5991" s="88" t="s">
        <v>18</v>
      </c>
      <c r="F5991" s="88" t="s">
        <v>70</v>
      </c>
      <c r="G5991" s="88" t="s">
        <v>76</v>
      </c>
      <c r="H5991" s="91" t="s">
        <v>16</v>
      </c>
      <c r="I5991" s="92" t="n">
        <v>61</v>
      </c>
      <c r="J5991" s="93" t="n">
        <v>91</v>
      </c>
      <c r="K5991" s="94" t="n">
        <f aca="false">I5991 * J5991</f>
        <v>5551</v>
      </c>
      <c r="L5991" s="94" t="n">
        <f aca="false">K5991 *M5991</f>
        <v>2164.89</v>
      </c>
      <c r="M5991" s="95" t="n">
        <v>0.39</v>
      </c>
      <c r="N5991" s="88" t="s">
        <v>23</v>
      </c>
      <c r="O5991" s="91" t="s">
        <v>218</v>
      </c>
      <c r="P5991" s="0" t="str">
        <f aca="false">RIGHT(H5991,LEN(H5991) - FIND(" ", H5991))</f>
        <v>Apparel</v>
      </c>
    </row>
    <row r="5992" customFormat="false" ht="14.25" hidden="false" customHeight="true" outlineLevel="0" collapsed="false">
      <c r="B5992" s="88" t="s">
        <v>15</v>
      </c>
      <c r="C5992" s="89" t="n">
        <v>1185732</v>
      </c>
      <c r="D5992" s="90" t="n">
        <v>44397</v>
      </c>
      <c r="E5992" s="88" t="s">
        <v>18</v>
      </c>
      <c r="F5992" s="88" t="s">
        <v>70</v>
      </c>
      <c r="G5992" s="88" t="s">
        <v>76</v>
      </c>
      <c r="H5992" s="91" t="s">
        <v>38</v>
      </c>
      <c r="I5992" s="92" t="n">
        <v>67</v>
      </c>
      <c r="J5992" s="93" t="n">
        <v>130</v>
      </c>
      <c r="K5992" s="94" t="n">
        <f aca="false">I5992 * J5992</f>
        <v>8710</v>
      </c>
      <c r="L5992" s="94" t="n">
        <f aca="false">K5992 *M5992</f>
        <v>3919.5</v>
      </c>
      <c r="M5992" s="95" t="n">
        <v>0.45</v>
      </c>
      <c r="N5992" s="88" t="s">
        <v>23</v>
      </c>
      <c r="O5992" s="91" t="s">
        <v>219</v>
      </c>
      <c r="P5992" s="0" t="str">
        <f aca="false">RIGHT(H5992,LEN(H5992) - FIND(" ", H5992))</f>
        <v>Apparel</v>
      </c>
    </row>
    <row r="5993" customFormat="false" ht="14.25" hidden="false" customHeight="true" outlineLevel="0" collapsed="false">
      <c r="B5993" s="88" t="s">
        <v>13</v>
      </c>
      <c r="C5993" s="89" t="n">
        <v>1185732</v>
      </c>
      <c r="D5993" s="90" t="n">
        <v>44397</v>
      </c>
      <c r="E5993" s="88" t="s">
        <v>26</v>
      </c>
      <c r="F5993" s="88" t="s">
        <v>113</v>
      </c>
      <c r="G5993" s="88" t="s">
        <v>85</v>
      </c>
      <c r="H5993" s="91" t="s">
        <v>32</v>
      </c>
      <c r="I5993" s="92" t="n">
        <v>49</v>
      </c>
      <c r="J5993" s="93" t="n">
        <v>131</v>
      </c>
      <c r="K5993" s="94" t="n">
        <f aca="false">I5993 * J5993</f>
        <v>6419</v>
      </c>
      <c r="L5993" s="94" t="n">
        <f aca="false">K5993 *M5993</f>
        <v>3337.88</v>
      </c>
      <c r="M5993" s="95" t="n">
        <v>0.52</v>
      </c>
      <c r="N5993" s="88" t="s">
        <v>23</v>
      </c>
      <c r="O5993" s="91" t="s">
        <v>218</v>
      </c>
      <c r="P5993" s="0" t="str">
        <f aca="false">RIGHT(H5993,LEN(H5993) - FIND(" ", H5993))</f>
        <v>Street Footwear</v>
      </c>
    </row>
    <row r="5994" customFormat="false" ht="14.25" hidden="false" customHeight="true" outlineLevel="0" collapsed="false">
      <c r="B5994" s="88" t="s">
        <v>30</v>
      </c>
      <c r="C5994" s="89" t="n">
        <v>1185732</v>
      </c>
      <c r="D5994" s="90" t="n">
        <v>44397</v>
      </c>
      <c r="E5994" s="88" t="s">
        <v>26</v>
      </c>
      <c r="F5994" s="88" t="s">
        <v>113</v>
      </c>
      <c r="G5994" s="88" t="s">
        <v>85</v>
      </c>
      <c r="H5994" s="91" t="s">
        <v>24</v>
      </c>
      <c r="I5994" s="92" t="n">
        <v>42</v>
      </c>
      <c r="J5994" s="93" t="n">
        <v>72</v>
      </c>
      <c r="K5994" s="94" t="n">
        <f aca="false">I5994 * J5994</f>
        <v>3024</v>
      </c>
      <c r="L5994" s="94" t="n">
        <f aca="false">K5994 *M5994</f>
        <v>1451.52</v>
      </c>
      <c r="M5994" s="95" t="n">
        <v>0.48</v>
      </c>
      <c r="N5994" s="88" t="s">
        <v>23</v>
      </c>
      <c r="O5994" s="91" t="s">
        <v>218</v>
      </c>
      <c r="P5994" s="0" t="str">
        <f aca="false">RIGHT(H5994,LEN(H5994) - FIND(" ", H5994))</f>
        <v>Athletic Footwear</v>
      </c>
    </row>
    <row r="5995" customFormat="false" ht="14.25" hidden="false" customHeight="true" outlineLevel="0" collapsed="false">
      <c r="B5995" s="88" t="s">
        <v>30</v>
      </c>
      <c r="C5995" s="89" t="n">
        <v>1185732</v>
      </c>
      <c r="D5995" s="90" t="n">
        <v>44397</v>
      </c>
      <c r="E5995" s="88" t="s">
        <v>26</v>
      </c>
      <c r="F5995" s="88" t="s">
        <v>113</v>
      </c>
      <c r="G5995" s="88" t="s">
        <v>85</v>
      </c>
      <c r="H5995" s="91" t="s">
        <v>48</v>
      </c>
      <c r="I5995" s="92" t="n">
        <v>37</v>
      </c>
      <c r="J5995" s="93" t="n">
        <v>60</v>
      </c>
      <c r="K5995" s="94" t="n">
        <f aca="false">I5995 * J5995</f>
        <v>2220</v>
      </c>
      <c r="L5995" s="94" t="n">
        <f aca="false">K5995 *M5995</f>
        <v>1087.8</v>
      </c>
      <c r="M5995" s="95" t="n">
        <v>0.49</v>
      </c>
      <c r="N5995" s="88" t="s">
        <v>23</v>
      </c>
      <c r="O5995" s="91" t="s">
        <v>219</v>
      </c>
      <c r="P5995" s="0" t="str">
        <f aca="false">RIGHT(H5995,LEN(H5995) - FIND(" ", H5995))</f>
        <v>Street Footwear</v>
      </c>
    </row>
    <row r="5996" customFormat="false" ht="14.25" hidden="false" customHeight="true" outlineLevel="0" collapsed="false">
      <c r="B5996" s="88" t="s">
        <v>30</v>
      </c>
      <c r="C5996" s="89" t="n">
        <v>1185732</v>
      </c>
      <c r="D5996" s="90" t="n">
        <v>44397</v>
      </c>
      <c r="E5996" s="88" t="s">
        <v>26</v>
      </c>
      <c r="F5996" s="88" t="s">
        <v>113</v>
      </c>
      <c r="G5996" s="88" t="s">
        <v>85</v>
      </c>
      <c r="H5996" s="91" t="s">
        <v>44</v>
      </c>
      <c r="I5996" s="92" t="n">
        <v>36</v>
      </c>
      <c r="J5996" s="93" t="n">
        <v>45</v>
      </c>
      <c r="K5996" s="94" t="n">
        <f aca="false">I5996 * J5996</f>
        <v>1620</v>
      </c>
      <c r="L5996" s="94" t="n">
        <f aca="false">K5996 *M5996</f>
        <v>761.4</v>
      </c>
      <c r="M5996" s="95" t="n">
        <v>0.47</v>
      </c>
      <c r="N5996" s="88" t="s">
        <v>23</v>
      </c>
      <c r="O5996" s="91" t="s">
        <v>219</v>
      </c>
      <c r="P5996" s="0" t="str">
        <f aca="false">RIGHT(H5996,LEN(H5996) - FIND(" ", H5996))</f>
        <v>Athletic Footwear</v>
      </c>
    </row>
    <row r="5997" customFormat="false" ht="14.25" hidden="false" customHeight="true" outlineLevel="0" collapsed="false">
      <c r="B5997" s="88" t="s">
        <v>30</v>
      </c>
      <c r="C5997" s="89" t="n">
        <v>1185732</v>
      </c>
      <c r="D5997" s="90" t="n">
        <v>44397</v>
      </c>
      <c r="E5997" s="88" t="s">
        <v>26</v>
      </c>
      <c r="F5997" s="88" t="s">
        <v>113</v>
      </c>
      <c r="G5997" s="88" t="s">
        <v>85</v>
      </c>
      <c r="H5997" s="91" t="s">
        <v>16</v>
      </c>
      <c r="I5997" s="92" t="n">
        <v>46</v>
      </c>
      <c r="J5997" s="93" t="n">
        <v>51</v>
      </c>
      <c r="K5997" s="94" t="n">
        <f aca="false">I5997 * J5997</f>
        <v>2346</v>
      </c>
      <c r="L5997" s="94" t="n">
        <f aca="false">K5997 *M5997</f>
        <v>1055.7</v>
      </c>
      <c r="M5997" s="95" t="n">
        <v>0.45</v>
      </c>
      <c r="N5997" s="88" t="s">
        <v>23</v>
      </c>
      <c r="O5997" s="91" t="s">
        <v>218</v>
      </c>
      <c r="P5997" s="0" t="str">
        <f aca="false">RIGHT(H5997,LEN(H5997) - FIND(" ", H5997))</f>
        <v>Apparel</v>
      </c>
    </row>
    <row r="5998" customFormat="false" ht="14.25" hidden="false" customHeight="true" outlineLevel="0" collapsed="false">
      <c r="B5998" s="88" t="s">
        <v>30</v>
      </c>
      <c r="C5998" s="89" t="n">
        <v>1185732</v>
      </c>
      <c r="D5998" s="90" t="n">
        <v>44397</v>
      </c>
      <c r="E5998" s="88" t="s">
        <v>26</v>
      </c>
      <c r="F5998" s="88" t="s">
        <v>113</v>
      </c>
      <c r="G5998" s="88" t="s">
        <v>85</v>
      </c>
      <c r="H5998" s="91" t="s">
        <v>38</v>
      </c>
      <c r="I5998" s="92" t="n">
        <v>54</v>
      </c>
      <c r="J5998" s="93" t="n">
        <v>102</v>
      </c>
      <c r="K5998" s="94" t="n">
        <f aca="false">I5998 * J5998</f>
        <v>5508</v>
      </c>
      <c r="L5998" s="94" t="n">
        <f aca="false">K5998 *M5998</f>
        <v>2313.36</v>
      </c>
      <c r="M5998" s="95" t="n">
        <v>0.42</v>
      </c>
      <c r="N5998" s="88" t="s">
        <v>23</v>
      </c>
      <c r="O5998" s="91" t="s">
        <v>219</v>
      </c>
      <c r="P5998" s="0" t="str">
        <f aca="false">RIGHT(H5998,LEN(H5998) - FIND(" ", H5998))</f>
        <v>Apparel</v>
      </c>
    </row>
    <row r="5999" customFormat="false" ht="14.25" hidden="false" customHeight="true" outlineLevel="0" collapsed="false">
      <c r="B5999" s="88" t="s">
        <v>13</v>
      </c>
      <c r="C5999" s="89" t="n">
        <v>1185732</v>
      </c>
      <c r="D5999" s="90" t="n">
        <v>44398</v>
      </c>
      <c r="E5999" s="88" t="s">
        <v>29</v>
      </c>
      <c r="F5999" s="88" t="s">
        <v>98</v>
      </c>
      <c r="G5999" s="88" t="s">
        <v>101</v>
      </c>
      <c r="H5999" s="91" t="s">
        <v>44</v>
      </c>
      <c r="I5999" s="92" t="n">
        <v>40</v>
      </c>
      <c r="J5999" s="93" t="n">
        <v>175</v>
      </c>
      <c r="K5999" s="94" t="n">
        <f aca="false">I5999 * J5999</f>
        <v>7000</v>
      </c>
      <c r="L5999" s="94" t="n">
        <f aca="false">K5999 *M5999</f>
        <v>2800</v>
      </c>
      <c r="M5999" s="95" t="n">
        <v>0.4</v>
      </c>
      <c r="N5999" s="88" t="s">
        <v>31</v>
      </c>
      <c r="O5999" s="91" t="s">
        <v>219</v>
      </c>
      <c r="P5999" s="0" t="str">
        <f aca="false">RIGHT(H5999,LEN(H5999) - FIND(" ", H5999))</f>
        <v>Athletic Footwear</v>
      </c>
    </row>
    <row r="6000" customFormat="false" ht="14.25" hidden="false" customHeight="true" outlineLevel="0" collapsed="false">
      <c r="B6000" s="88" t="s">
        <v>13</v>
      </c>
      <c r="C6000" s="89" t="n">
        <v>1185732</v>
      </c>
      <c r="D6000" s="90" t="n">
        <v>44398</v>
      </c>
      <c r="E6000" s="88" t="s">
        <v>29</v>
      </c>
      <c r="F6000" s="88" t="s">
        <v>128</v>
      </c>
      <c r="G6000" s="88" t="s">
        <v>144</v>
      </c>
      <c r="H6000" s="91" t="s">
        <v>24</v>
      </c>
      <c r="I6000" s="92" t="n">
        <v>30</v>
      </c>
      <c r="J6000" s="93" t="n">
        <v>150</v>
      </c>
      <c r="K6000" s="94" t="n">
        <f aca="false">I6000 * J6000</f>
        <v>4500</v>
      </c>
      <c r="L6000" s="94" t="n">
        <f aca="false">K6000 *M6000</f>
        <v>1575</v>
      </c>
      <c r="M6000" s="95" t="n">
        <v>0.35</v>
      </c>
      <c r="N6000" s="88" t="s">
        <v>31</v>
      </c>
      <c r="O6000" s="91" t="s">
        <v>218</v>
      </c>
      <c r="P6000" s="0" t="str">
        <f aca="false">RIGHT(H6000,LEN(H6000) - FIND(" ", H6000))</f>
        <v>Athletic Footwear</v>
      </c>
    </row>
    <row r="6001" customFormat="false" ht="14.25" hidden="false" customHeight="true" outlineLevel="0" collapsed="false">
      <c r="B6001" s="88" t="s">
        <v>15</v>
      </c>
      <c r="C6001" s="89" t="n">
        <v>1185732</v>
      </c>
      <c r="D6001" s="90" t="n">
        <v>44398</v>
      </c>
      <c r="E6001" s="88" t="s">
        <v>34</v>
      </c>
      <c r="F6001" s="88" t="s">
        <v>107</v>
      </c>
      <c r="G6001" s="88" t="s">
        <v>131</v>
      </c>
      <c r="H6001" s="91" t="s">
        <v>32</v>
      </c>
      <c r="I6001" s="92" t="n">
        <v>50</v>
      </c>
      <c r="J6001" s="93" t="n">
        <v>600</v>
      </c>
      <c r="K6001" s="94" t="n">
        <f aca="false">I6001 * J6001</f>
        <v>30000</v>
      </c>
      <c r="L6001" s="94" t="n">
        <f aca="false">K6001 *M6001</f>
        <v>12000</v>
      </c>
      <c r="M6001" s="95" t="n">
        <v>0.4</v>
      </c>
      <c r="N6001" s="88" t="s">
        <v>23</v>
      </c>
      <c r="O6001" s="91" t="s">
        <v>218</v>
      </c>
      <c r="P6001" s="0" t="str">
        <f aca="false">RIGHT(H6001,LEN(H6001) - FIND(" ", H6001))</f>
        <v>Street Footwear</v>
      </c>
    </row>
    <row r="6002" customFormat="false" ht="14.25" hidden="false" customHeight="true" outlineLevel="0" collapsed="false">
      <c r="B6002" s="88" t="s">
        <v>15</v>
      </c>
      <c r="C6002" s="89" t="n">
        <v>1185732</v>
      </c>
      <c r="D6002" s="90" t="n">
        <v>44398</v>
      </c>
      <c r="E6002" s="88" t="s">
        <v>34</v>
      </c>
      <c r="F6002" s="88" t="s">
        <v>107</v>
      </c>
      <c r="G6002" s="88" t="s">
        <v>131</v>
      </c>
      <c r="H6002" s="91" t="s">
        <v>24</v>
      </c>
      <c r="I6002" s="92" t="n">
        <v>45</v>
      </c>
      <c r="J6002" s="93" t="n">
        <v>350</v>
      </c>
      <c r="K6002" s="94" t="n">
        <f aca="false">I6002 * J6002</f>
        <v>15750</v>
      </c>
      <c r="L6002" s="94" t="n">
        <f aca="false">K6002 *M6002</f>
        <v>5512.5</v>
      </c>
      <c r="M6002" s="95" t="n">
        <v>0.35</v>
      </c>
      <c r="N6002" s="88" t="s">
        <v>23</v>
      </c>
      <c r="O6002" s="91" t="s">
        <v>218</v>
      </c>
      <c r="P6002" s="0" t="str">
        <f aca="false">RIGHT(H6002,LEN(H6002) - FIND(" ", H6002))</f>
        <v>Athletic Footwear</v>
      </c>
    </row>
    <row r="6003" customFormat="false" ht="14.25" hidden="false" customHeight="true" outlineLevel="0" collapsed="false">
      <c r="B6003" s="88" t="s">
        <v>15</v>
      </c>
      <c r="C6003" s="89" t="n">
        <v>1185732</v>
      </c>
      <c r="D6003" s="90" t="n">
        <v>44398</v>
      </c>
      <c r="E6003" s="88" t="s">
        <v>34</v>
      </c>
      <c r="F6003" s="88" t="s">
        <v>107</v>
      </c>
      <c r="G6003" s="88" t="s">
        <v>131</v>
      </c>
      <c r="H6003" s="91" t="s">
        <v>48</v>
      </c>
      <c r="I6003" s="92" t="n">
        <v>40</v>
      </c>
      <c r="J6003" s="93" t="n">
        <v>275</v>
      </c>
      <c r="K6003" s="94" t="n">
        <f aca="false">I6003 * J6003</f>
        <v>11000</v>
      </c>
      <c r="L6003" s="94" t="n">
        <f aca="false">K6003 *M6003</f>
        <v>4400</v>
      </c>
      <c r="M6003" s="95" t="n">
        <v>0.4</v>
      </c>
      <c r="N6003" s="88" t="s">
        <v>23</v>
      </c>
      <c r="O6003" s="91" t="s">
        <v>219</v>
      </c>
      <c r="P6003" s="0" t="str">
        <f aca="false">RIGHT(H6003,LEN(H6003) - FIND(" ", H6003))</f>
        <v>Street Footwear</v>
      </c>
    </row>
    <row r="6004" customFormat="false" ht="14.25" hidden="false" customHeight="true" outlineLevel="0" collapsed="false">
      <c r="B6004" s="88" t="s">
        <v>15</v>
      </c>
      <c r="C6004" s="89" t="n">
        <v>1185732</v>
      </c>
      <c r="D6004" s="90" t="n">
        <v>44398</v>
      </c>
      <c r="E6004" s="88" t="s">
        <v>34</v>
      </c>
      <c r="F6004" s="88" t="s">
        <v>107</v>
      </c>
      <c r="G6004" s="88" t="s">
        <v>131</v>
      </c>
      <c r="H6004" s="91" t="s">
        <v>44</v>
      </c>
      <c r="I6004" s="92" t="n">
        <v>40</v>
      </c>
      <c r="J6004" s="93" t="n">
        <v>225</v>
      </c>
      <c r="K6004" s="94" t="n">
        <f aca="false">I6004 * J6004</f>
        <v>9000</v>
      </c>
      <c r="L6004" s="94" t="n">
        <f aca="false">K6004 *M6004</f>
        <v>3600</v>
      </c>
      <c r="M6004" s="95" t="n">
        <v>0.4</v>
      </c>
      <c r="N6004" s="88" t="s">
        <v>23</v>
      </c>
      <c r="O6004" s="91" t="s">
        <v>219</v>
      </c>
      <c r="P6004" s="0" t="str">
        <f aca="false">RIGHT(H6004,LEN(H6004) - FIND(" ", H6004))</f>
        <v>Athletic Footwear</v>
      </c>
    </row>
    <row r="6005" customFormat="false" ht="14.25" hidden="false" customHeight="true" outlineLevel="0" collapsed="false">
      <c r="B6005" s="88" t="s">
        <v>15</v>
      </c>
      <c r="C6005" s="89" t="n">
        <v>1185732</v>
      </c>
      <c r="D6005" s="90" t="n">
        <v>44398</v>
      </c>
      <c r="E6005" s="88" t="s">
        <v>34</v>
      </c>
      <c r="F6005" s="88" t="s">
        <v>107</v>
      </c>
      <c r="G6005" s="88" t="s">
        <v>131</v>
      </c>
      <c r="H6005" s="91" t="s">
        <v>16</v>
      </c>
      <c r="I6005" s="92" t="n">
        <v>50</v>
      </c>
      <c r="J6005" s="93" t="n">
        <v>250</v>
      </c>
      <c r="K6005" s="94" t="n">
        <f aca="false">I6005 * J6005</f>
        <v>12500</v>
      </c>
      <c r="L6005" s="94" t="n">
        <f aca="false">K6005 *M6005</f>
        <v>4375</v>
      </c>
      <c r="M6005" s="95" t="n">
        <v>0.35</v>
      </c>
      <c r="N6005" s="88" t="s">
        <v>23</v>
      </c>
      <c r="O6005" s="91" t="s">
        <v>218</v>
      </c>
      <c r="P6005" s="0" t="str">
        <f aca="false">RIGHT(H6005,LEN(H6005) - FIND(" ", H6005))</f>
        <v>Apparel</v>
      </c>
    </row>
    <row r="6006" customFormat="false" ht="14.25" hidden="false" customHeight="true" outlineLevel="0" collapsed="false">
      <c r="B6006" s="88" t="s">
        <v>15</v>
      </c>
      <c r="C6006" s="89" t="n">
        <v>1185732</v>
      </c>
      <c r="D6006" s="90" t="n">
        <v>44398</v>
      </c>
      <c r="E6006" s="88" t="s">
        <v>34</v>
      </c>
      <c r="F6006" s="88" t="s">
        <v>107</v>
      </c>
      <c r="G6006" s="88" t="s">
        <v>131</v>
      </c>
      <c r="H6006" s="91" t="s">
        <v>38</v>
      </c>
      <c r="I6006" s="92" t="n">
        <v>55</v>
      </c>
      <c r="J6006" s="93" t="n">
        <v>425</v>
      </c>
      <c r="K6006" s="94" t="n">
        <f aca="false">I6006 * J6006</f>
        <v>23375</v>
      </c>
      <c r="L6006" s="94" t="n">
        <f aca="false">K6006 *M6006</f>
        <v>9350</v>
      </c>
      <c r="M6006" s="95" t="n">
        <v>0.4</v>
      </c>
      <c r="N6006" s="88" t="s">
        <v>23</v>
      </c>
      <c r="O6006" s="91" t="s">
        <v>219</v>
      </c>
      <c r="P6006" s="0" t="str">
        <f aca="false">RIGHT(H6006,LEN(H6006) - FIND(" ", H6006))</f>
        <v>Apparel</v>
      </c>
    </row>
    <row r="6007" customFormat="false" ht="14.25" hidden="false" customHeight="true" outlineLevel="0" collapsed="false">
      <c r="B6007" s="88" t="s">
        <v>13</v>
      </c>
      <c r="C6007" s="89" t="n">
        <v>1185732</v>
      </c>
      <c r="D6007" s="90" t="n">
        <v>44398</v>
      </c>
      <c r="E6007" s="88" t="s">
        <v>29</v>
      </c>
      <c r="F6007" s="88" t="s">
        <v>98</v>
      </c>
      <c r="G6007" s="88" t="s">
        <v>101</v>
      </c>
      <c r="H6007" s="91" t="s">
        <v>44</v>
      </c>
      <c r="I6007" s="92" t="n">
        <v>36</v>
      </c>
      <c r="J6007" s="93" t="n">
        <v>44</v>
      </c>
      <c r="K6007" s="94" t="n">
        <f aca="false">I6007 * J6007</f>
        <v>1584</v>
      </c>
      <c r="L6007" s="94" t="n">
        <f aca="false">K6007 *M6007</f>
        <v>839.52</v>
      </c>
      <c r="M6007" s="95" t="n">
        <v>0.53</v>
      </c>
      <c r="N6007" s="88" t="s">
        <v>23</v>
      </c>
      <c r="O6007" s="91" t="s">
        <v>219</v>
      </c>
      <c r="P6007" s="0" t="str">
        <f aca="false">RIGHT(H6007,LEN(H6007) - FIND(" ", H6007))</f>
        <v>Athletic Footwear</v>
      </c>
    </row>
    <row r="6008" customFormat="false" ht="14.25" hidden="false" customHeight="true" outlineLevel="0" collapsed="false">
      <c r="B6008" s="88" t="s">
        <v>13</v>
      </c>
      <c r="C6008" s="89" t="n">
        <v>1185732</v>
      </c>
      <c r="D6008" s="90" t="n">
        <v>44398</v>
      </c>
      <c r="E6008" s="88" t="s">
        <v>29</v>
      </c>
      <c r="F6008" s="88" t="s">
        <v>128</v>
      </c>
      <c r="G6008" s="88" t="s">
        <v>144</v>
      </c>
      <c r="H6008" s="91" t="s">
        <v>24</v>
      </c>
      <c r="I6008" s="92" t="n">
        <v>29</v>
      </c>
      <c r="J6008" s="93" t="n">
        <v>41</v>
      </c>
      <c r="K6008" s="94" t="n">
        <f aca="false">I6008 * J6008</f>
        <v>1189</v>
      </c>
      <c r="L6008" s="94" t="n">
        <f aca="false">K6008 *M6008</f>
        <v>546.94</v>
      </c>
      <c r="M6008" s="95" t="n">
        <v>0.46</v>
      </c>
      <c r="N6008" s="88" t="s">
        <v>23</v>
      </c>
      <c r="O6008" s="91" t="s">
        <v>218</v>
      </c>
      <c r="P6008" s="0" t="str">
        <f aca="false">RIGHT(H6008,LEN(H6008) - FIND(" ", H6008))</f>
        <v>Athletic Footwear</v>
      </c>
    </row>
    <row r="6009" customFormat="false" ht="14.25" hidden="false" customHeight="true" outlineLevel="0" collapsed="false">
      <c r="B6009" s="88" t="s">
        <v>15</v>
      </c>
      <c r="C6009" s="89" t="n">
        <v>1185732</v>
      </c>
      <c r="D6009" s="90" t="n">
        <v>44398</v>
      </c>
      <c r="E6009" s="88" t="s">
        <v>34</v>
      </c>
      <c r="F6009" s="88" t="s">
        <v>107</v>
      </c>
      <c r="G6009" s="88" t="s">
        <v>131</v>
      </c>
      <c r="H6009" s="91" t="s">
        <v>32</v>
      </c>
      <c r="I6009" s="92" t="n">
        <v>47</v>
      </c>
      <c r="J6009" s="93" t="n">
        <v>168</v>
      </c>
      <c r="K6009" s="94" t="n">
        <f aca="false">I6009 * J6009</f>
        <v>7896</v>
      </c>
      <c r="L6009" s="94" t="n">
        <f aca="false">K6009 *M6009</f>
        <v>4342.8</v>
      </c>
      <c r="M6009" s="95" t="n">
        <v>0.55</v>
      </c>
      <c r="N6009" s="88" t="s">
        <v>23</v>
      </c>
      <c r="O6009" s="91" t="s">
        <v>218</v>
      </c>
      <c r="P6009" s="0" t="str">
        <f aca="false">RIGHT(H6009,LEN(H6009) - FIND(" ", H6009))</f>
        <v>Street Footwear</v>
      </c>
    </row>
    <row r="6010" customFormat="false" ht="14.25" hidden="false" customHeight="true" outlineLevel="0" collapsed="false">
      <c r="B6010" s="88" t="s">
        <v>15</v>
      </c>
      <c r="C6010" s="89" t="n">
        <v>1185732</v>
      </c>
      <c r="D6010" s="90" t="n">
        <v>44398</v>
      </c>
      <c r="E6010" s="88" t="s">
        <v>34</v>
      </c>
      <c r="F6010" s="88" t="s">
        <v>107</v>
      </c>
      <c r="G6010" s="88" t="s">
        <v>131</v>
      </c>
      <c r="H6010" s="91" t="s">
        <v>24</v>
      </c>
      <c r="I6010" s="92" t="n">
        <v>44</v>
      </c>
      <c r="J6010" s="93" t="n">
        <v>95</v>
      </c>
      <c r="K6010" s="94" t="n">
        <f aca="false">I6010 * J6010</f>
        <v>4180</v>
      </c>
      <c r="L6010" s="94" t="n">
        <f aca="false">K6010 *M6010</f>
        <v>2048.2</v>
      </c>
      <c r="M6010" s="95" t="n">
        <v>0.49</v>
      </c>
      <c r="N6010" s="88" t="s">
        <v>23</v>
      </c>
      <c r="O6010" s="91" t="s">
        <v>218</v>
      </c>
      <c r="P6010" s="0" t="str">
        <f aca="false">RIGHT(H6010,LEN(H6010) - FIND(" ", H6010))</f>
        <v>Athletic Footwear</v>
      </c>
    </row>
    <row r="6011" customFormat="false" ht="14.25" hidden="false" customHeight="true" outlineLevel="0" collapsed="false">
      <c r="B6011" s="88" t="s">
        <v>15</v>
      </c>
      <c r="C6011" s="89" t="n">
        <v>1185732</v>
      </c>
      <c r="D6011" s="90" t="n">
        <v>44398</v>
      </c>
      <c r="E6011" s="88" t="s">
        <v>34</v>
      </c>
      <c r="F6011" s="88" t="s">
        <v>107</v>
      </c>
      <c r="G6011" s="88" t="s">
        <v>131</v>
      </c>
      <c r="H6011" s="91" t="s">
        <v>48</v>
      </c>
      <c r="I6011" s="92" t="n">
        <v>38</v>
      </c>
      <c r="J6011" s="93" t="n">
        <v>69</v>
      </c>
      <c r="K6011" s="94" t="n">
        <f aca="false">I6011 * J6011</f>
        <v>2622</v>
      </c>
      <c r="L6011" s="94" t="n">
        <f aca="false">K6011 *M6011</f>
        <v>1363.44</v>
      </c>
      <c r="M6011" s="95" t="n">
        <v>0.52</v>
      </c>
      <c r="N6011" s="88" t="s">
        <v>23</v>
      </c>
      <c r="O6011" s="91" t="s">
        <v>219</v>
      </c>
      <c r="P6011" s="0" t="str">
        <f aca="false">RIGHT(H6011,LEN(H6011) - FIND(" ", H6011))</f>
        <v>Street Footwear</v>
      </c>
    </row>
    <row r="6012" customFormat="false" ht="14.25" hidden="false" customHeight="true" outlineLevel="0" collapsed="false">
      <c r="B6012" s="88" t="s">
        <v>15</v>
      </c>
      <c r="C6012" s="89" t="n">
        <v>1185732</v>
      </c>
      <c r="D6012" s="90" t="n">
        <v>44398</v>
      </c>
      <c r="E6012" s="88" t="s">
        <v>34</v>
      </c>
      <c r="F6012" s="88" t="s">
        <v>107</v>
      </c>
      <c r="G6012" s="88" t="s">
        <v>131</v>
      </c>
      <c r="H6012" s="91" t="s">
        <v>44</v>
      </c>
      <c r="I6012" s="92" t="n">
        <v>37</v>
      </c>
      <c r="J6012" s="93" t="n">
        <v>63</v>
      </c>
      <c r="K6012" s="94" t="n">
        <f aca="false">I6012 * J6012</f>
        <v>2331</v>
      </c>
      <c r="L6012" s="94" t="n">
        <f aca="false">K6012 *M6012</f>
        <v>1258.74</v>
      </c>
      <c r="M6012" s="95" t="n">
        <v>0.54</v>
      </c>
      <c r="N6012" s="88" t="s">
        <v>23</v>
      </c>
      <c r="O6012" s="91" t="s">
        <v>219</v>
      </c>
      <c r="P6012" s="0" t="str">
        <f aca="false">RIGHT(H6012,LEN(H6012) - FIND(" ", H6012))</f>
        <v>Athletic Footwear</v>
      </c>
    </row>
    <row r="6013" customFormat="false" ht="14.25" hidden="false" customHeight="true" outlineLevel="0" collapsed="false">
      <c r="B6013" s="88" t="s">
        <v>15</v>
      </c>
      <c r="C6013" s="89" t="n">
        <v>1185732</v>
      </c>
      <c r="D6013" s="90" t="n">
        <v>44398</v>
      </c>
      <c r="E6013" s="88" t="s">
        <v>34</v>
      </c>
      <c r="F6013" s="88" t="s">
        <v>107</v>
      </c>
      <c r="G6013" s="88" t="s">
        <v>131</v>
      </c>
      <c r="H6013" s="91" t="s">
        <v>16</v>
      </c>
      <c r="I6013" s="92" t="n">
        <v>46</v>
      </c>
      <c r="J6013" s="93" t="n">
        <v>75</v>
      </c>
      <c r="K6013" s="94" t="n">
        <f aca="false">I6013 * J6013</f>
        <v>3450</v>
      </c>
      <c r="L6013" s="94" t="n">
        <f aca="false">K6013 *M6013</f>
        <v>1587</v>
      </c>
      <c r="M6013" s="95" t="n">
        <v>0.46</v>
      </c>
      <c r="N6013" s="88" t="s">
        <v>23</v>
      </c>
      <c r="O6013" s="91" t="s">
        <v>218</v>
      </c>
      <c r="P6013" s="0" t="str">
        <f aca="false">RIGHT(H6013,LEN(H6013) - FIND(" ", H6013))</f>
        <v>Apparel</v>
      </c>
    </row>
    <row r="6014" customFormat="false" ht="14.25" hidden="false" customHeight="true" outlineLevel="0" collapsed="false">
      <c r="B6014" s="88" t="s">
        <v>15</v>
      </c>
      <c r="C6014" s="89" t="n">
        <v>1185732</v>
      </c>
      <c r="D6014" s="90" t="n">
        <v>44398</v>
      </c>
      <c r="E6014" s="88" t="s">
        <v>34</v>
      </c>
      <c r="F6014" s="88" t="s">
        <v>107</v>
      </c>
      <c r="G6014" s="88" t="s">
        <v>131</v>
      </c>
      <c r="H6014" s="91" t="s">
        <v>38</v>
      </c>
      <c r="I6014" s="92" t="n">
        <v>50</v>
      </c>
      <c r="J6014" s="93" t="n">
        <v>115</v>
      </c>
      <c r="K6014" s="94" t="n">
        <f aca="false">I6014 * J6014</f>
        <v>5750</v>
      </c>
      <c r="L6014" s="94" t="n">
        <f aca="false">K6014 *M6014</f>
        <v>3105</v>
      </c>
      <c r="M6014" s="95" t="n">
        <v>0.54</v>
      </c>
      <c r="N6014" s="88" t="s">
        <v>23</v>
      </c>
      <c r="O6014" s="91" t="s">
        <v>219</v>
      </c>
      <c r="P6014" s="0" t="str">
        <f aca="false">RIGHT(H6014,LEN(H6014) - FIND(" ", H6014))</f>
        <v>Apparel</v>
      </c>
    </row>
    <row r="6015" customFormat="false" ht="14.25" hidden="false" customHeight="true" outlineLevel="0" collapsed="false">
      <c r="B6015" s="88" t="s">
        <v>13</v>
      </c>
      <c r="C6015" s="89" t="n">
        <v>1185732</v>
      </c>
      <c r="D6015" s="90" t="n">
        <v>44399</v>
      </c>
      <c r="E6015" s="88" t="s">
        <v>29</v>
      </c>
      <c r="F6015" s="88" t="s">
        <v>98</v>
      </c>
      <c r="G6015" s="88" t="s">
        <v>101</v>
      </c>
      <c r="H6015" s="91" t="s">
        <v>16</v>
      </c>
      <c r="I6015" s="92" t="n">
        <v>50</v>
      </c>
      <c r="J6015" s="93" t="n">
        <v>175</v>
      </c>
      <c r="K6015" s="94" t="n">
        <f aca="false">I6015 * J6015</f>
        <v>8750</v>
      </c>
      <c r="L6015" s="94" t="n">
        <f aca="false">K6015 *M6015</f>
        <v>3062.5</v>
      </c>
      <c r="M6015" s="95" t="n">
        <v>0.35</v>
      </c>
      <c r="N6015" s="88" t="s">
        <v>31</v>
      </c>
      <c r="O6015" s="91" t="s">
        <v>218</v>
      </c>
      <c r="P6015" s="0" t="str">
        <f aca="false">RIGHT(H6015,LEN(H6015) - FIND(" ", H6015))</f>
        <v>Apparel</v>
      </c>
    </row>
    <row r="6016" customFormat="false" ht="14.25" hidden="false" customHeight="true" outlineLevel="0" collapsed="false">
      <c r="B6016" s="88" t="s">
        <v>13</v>
      </c>
      <c r="C6016" s="89" t="n">
        <v>1185732</v>
      </c>
      <c r="D6016" s="90" t="n">
        <v>44399</v>
      </c>
      <c r="E6016" s="88" t="s">
        <v>29</v>
      </c>
      <c r="F6016" s="88" t="s">
        <v>128</v>
      </c>
      <c r="G6016" s="88" t="s">
        <v>144</v>
      </c>
      <c r="H6016" s="91" t="s">
        <v>48</v>
      </c>
      <c r="I6016" s="92" t="n">
        <v>30</v>
      </c>
      <c r="J6016" s="93" t="n">
        <v>95</v>
      </c>
      <c r="K6016" s="94" t="n">
        <f aca="false">I6016 * J6016</f>
        <v>2850</v>
      </c>
      <c r="L6016" s="94" t="n">
        <f aca="false">K6016 *M6016</f>
        <v>997.5</v>
      </c>
      <c r="M6016" s="95" t="n">
        <v>0.35</v>
      </c>
      <c r="N6016" s="88" t="s">
        <v>31</v>
      </c>
      <c r="O6016" s="91" t="s">
        <v>219</v>
      </c>
      <c r="P6016" s="0" t="str">
        <f aca="false">RIGHT(H6016,LEN(H6016) - FIND(" ", H6016))</f>
        <v>Street Footwear</v>
      </c>
    </row>
    <row r="6017" customFormat="false" ht="14.25" hidden="false" customHeight="true" outlineLevel="0" collapsed="false">
      <c r="B6017" s="88" t="s">
        <v>13</v>
      </c>
      <c r="C6017" s="89" t="n">
        <v>1128299</v>
      </c>
      <c r="D6017" s="90" t="n">
        <v>44399</v>
      </c>
      <c r="E6017" s="88" t="s">
        <v>18</v>
      </c>
      <c r="F6017" s="88" t="s">
        <v>75</v>
      </c>
      <c r="G6017" s="88" t="s">
        <v>148</v>
      </c>
      <c r="H6017" s="91" t="s">
        <v>32</v>
      </c>
      <c r="I6017" s="92" t="n">
        <v>50</v>
      </c>
      <c r="J6017" s="93" t="n">
        <v>675</v>
      </c>
      <c r="K6017" s="94" t="n">
        <f aca="false">I6017 * J6017</f>
        <v>33750</v>
      </c>
      <c r="L6017" s="94" t="n">
        <f aca="false">K6017 *M6017</f>
        <v>11812.5</v>
      </c>
      <c r="M6017" s="95" t="n">
        <v>0.35</v>
      </c>
      <c r="N6017" s="88" t="s">
        <v>23</v>
      </c>
      <c r="O6017" s="91" t="s">
        <v>218</v>
      </c>
      <c r="P6017" s="0" t="str">
        <f aca="false">RIGHT(H6017,LEN(H6017) - FIND(" ", H6017))</f>
        <v>Street Footwear</v>
      </c>
    </row>
    <row r="6018" customFormat="false" ht="14.25" hidden="false" customHeight="true" outlineLevel="0" collapsed="false">
      <c r="B6018" s="88" t="s">
        <v>13</v>
      </c>
      <c r="C6018" s="89" t="n">
        <v>1128299</v>
      </c>
      <c r="D6018" s="90" t="n">
        <v>44399</v>
      </c>
      <c r="E6018" s="88" t="s">
        <v>18</v>
      </c>
      <c r="F6018" s="88" t="s">
        <v>75</v>
      </c>
      <c r="G6018" s="88" t="s">
        <v>148</v>
      </c>
      <c r="H6018" s="91" t="s">
        <v>24</v>
      </c>
      <c r="I6018" s="92" t="n">
        <v>55</v>
      </c>
      <c r="J6018" s="93" t="n">
        <v>525</v>
      </c>
      <c r="K6018" s="94" t="n">
        <f aca="false">I6018 * J6018</f>
        <v>28875</v>
      </c>
      <c r="L6018" s="94" t="n">
        <f aca="false">K6018 *M6018</f>
        <v>11550</v>
      </c>
      <c r="M6018" s="95" t="n">
        <v>0.4</v>
      </c>
      <c r="N6018" s="88" t="s">
        <v>23</v>
      </c>
      <c r="O6018" s="91" t="s">
        <v>218</v>
      </c>
      <c r="P6018" s="0" t="str">
        <f aca="false">RIGHT(H6018,LEN(H6018) - FIND(" ", H6018))</f>
        <v>Athletic Footwear</v>
      </c>
    </row>
    <row r="6019" customFormat="false" ht="14.25" hidden="false" customHeight="true" outlineLevel="0" collapsed="false">
      <c r="B6019" s="88" t="s">
        <v>13</v>
      </c>
      <c r="C6019" s="89" t="n">
        <v>1128299</v>
      </c>
      <c r="D6019" s="90" t="n">
        <v>44399</v>
      </c>
      <c r="E6019" s="88" t="s">
        <v>18</v>
      </c>
      <c r="F6019" s="88" t="s">
        <v>75</v>
      </c>
      <c r="G6019" s="88" t="s">
        <v>148</v>
      </c>
      <c r="H6019" s="91" t="s">
        <v>48</v>
      </c>
      <c r="I6019" s="92" t="n">
        <v>55</v>
      </c>
      <c r="J6019" s="93" t="n">
        <v>475</v>
      </c>
      <c r="K6019" s="94" t="n">
        <f aca="false">I6019 * J6019</f>
        <v>26125</v>
      </c>
      <c r="L6019" s="94" t="n">
        <f aca="false">K6019 *M6019</f>
        <v>9143.75</v>
      </c>
      <c r="M6019" s="95" t="n">
        <v>0.35</v>
      </c>
      <c r="N6019" s="88" t="s">
        <v>23</v>
      </c>
      <c r="O6019" s="91" t="s">
        <v>219</v>
      </c>
      <c r="P6019" s="0" t="str">
        <f aca="false">RIGHT(H6019,LEN(H6019) - FIND(" ", H6019))</f>
        <v>Street Footwear</v>
      </c>
    </row>
    <row r="6020" customFormat="false" ht="14.25" hidden="false" customHeight="true" outlineLevel="0" collapsed="false">
      <c r="B6020" s="88" t="s">
        <v>13</v>
      </c>
      <c r="C6020" s="89" t="n">
        <v>1128299</v>
      </c>
      <c r="D6020" s="90" t="n">
        <v>44399</v>
      </c>
      <c r="E6020" s="88" t="s">
        <v>18</v>
      </c>
      <c r="F6020" s="88" t="s">
        <v>75</v>
      </c>
      <c r="G6020" s="88" t="s">
        <v>148</v>
      </c>
      <c r="H6020" s="91" t="s">
        <v>44</v>
      </c>
      <c r="I6020" s="92" t="n">
        <v>50</v>
      </c>
      <c r="J6020" s="93" t="n">
        <v>375</v>
      </c>
      <c r="K6020" s="94" t="n">
        <f aca="false">I6020 * J6020</f>
        <v>18750</v>
      </c>
      <c r="L6020" s="94" t="n">
        <f aca="false">K6020 *M6020</f>
        <v>6562.5</v>
      </c>
      <c r="M6020" s="95" t="n">
        <v>0.35</v>
      </c>
      <c r="N6020" s="88" t="s">
        <v>23</v>
      </c>
      <c r="O6020" s="91" t="s">
        <v>219</v>
      </c>
      <c r="P6020" s="0" t="str">
        <f aca="false">RIGHT(H6020,LEN(H6020) - FIND(" ", H6020))</f>
        <v>Athletic Footwear</v>
      </c>
    </row>
    <row r="6021" customFormat="false" ht="14.25" hidden="false" customHeight="true" outlineLevel="0" collapsed="false">
      <c r="B6021" s="88" t="s">
        <v>13</v>
      </c>
      <c r="C6021" s="89" t="n">
        <v>1128299</v>
      </c>
      <c r="D6021" s="90" t="n">
        <v>44399</v>
      </c>
      <c r="E6021" s="88" t="s">
        <v>18</v>
      </c>
      <c r="F6021" s="88" t="s">
        <v>75</v>
      </c>
      <c r="G6021" s="88" t="s">
        <v>148</v>
      </c>
      <c r="H6021" s="91" t="s">
        <v>16</v>
      </c>
      <c r="I6021" s="92" t="n">
        <v>55</v>
      </c>
      <c r="J6021" s="93" t="n">
        <v>425</v>
      </c>
      <c r="K6021" s="94" t="n">
        <f aca="false">I6021 * J6021</f>
        <v>23375</v>
      </c>
      <c r="L6021" s="94" t="n">
        <f aca="false">K6021 *M6021</f>
        <v>7012.5</v>
      </c>
      <c r="M6021" s="95" t="n">
        <v>0.3</v>
      </c>
      <c r="N6021" s="88" t="s">
        <v>23</v>
      </c>
      <c r="O6021" s="91" t="s">
        <v>218</v>
      </c>
      <c r="P6021" s="0" t="str">
        <f aca="false">RIGHT(H6021,LEN(H6021) - FIND(" ", H6021))</f>
        <v>Apparel</v>
      </c>
    </row>
    <row r="6022" customFormat="false" ht="14.25" hidden="false" customHeight="true" outlineLevel="0" collapsed="false">
      <c r="B6022" s="88" t="s">
        <v>13</v>
      </c>
      <c r="C6022" s="89" t="n">
        <v>1128299</v>
      </c>
      <c r="D6022" s="90" t="n">
        <v>44399</v>
      </c>
      <c r="E6022" s="88" t="s">
        <v>18</v>
      </c>
      <c r="F6022" s="88" t="s">
        <v>75</v>
      </c>
      <c r="G6022" s="88" t="s">
        <v>148</v>
      </c>
      <c r="H6022" s="91" t="s">
        <v>38</v>
      </c>
      <c r="I6022" s="92" t="n">
        <v>70</v>
      </c>
      <c r="J6022" s="93" t="n">
        <v>425</v>
      </c>
      <c r="K6022" s="94" t="n">
        <f aca="false">I6022 * J6022</f>
        <v>29750</v>
      </c>
      <c r="L6022" s="94" t="n">
        <f aca="false">K6022 *M6022</f>
        <v>7437.5</v>
      </c>
      <c r="M6022" s="95" t="n">
        <v>0.25</v>
      </c>
      <c r="N6022" s="88" t="s">
        <v>23</v>
      </c>
      <c r="O6022" s="91" t="s">
        <v>219</v>
      </c>
      <c r="P6022" s="0" t="str">
        <f aca="false">RIGHT(H6022,LEN(H6022) - FIND(" ", H6022))</f>
        <v>Apparel</v>
      </c>
    </row>
    <row r="6023" customFormat="false" ht="14.25" hidden="false" customHeight="true" outlineLevel="0" collapsed="false">
      <c r="B6023" s="88" t="s">
        <v>13</v>
      </c>
      <c r="C6023" s="89" t="n">
        <v>1185732</v>
      </c>
      <c r="D6023" s="90" t="n">
        <v>44399</v>
      </c>
      <c r="E6023" s="88" t="s">
        <v>29</v>
      </c>
      <c r="F6023" s="88" t="s">
        <v>98</v>
      </c>
      <c r="G6023" s="88" t="s">
        <v>101</v>
      </c>
      <c r="H6023" s="91" t="s">
        <v>16</v>
      </c>
      <c r="I6023" s="92" t="n">
        <v>49</v>
      </c>
      <c r="J6023" s="93" t="n">
        <v>49</v>
      </c>
      <c r="K6023" s="94" t="n">
        <f aca="false">I6023 * J6023</f>
        <v>2401</v>
      </c>
      <c r="L6023" s="94" t="n">
        <f aca="false">K6023 *M6023</f>
        <v>1104.46</v>
      </c>
      <c r="M6023" s="95" t="n">
        <v>0.46</v>
      </c>
      <c r="N6023" s="88" t="s">
        <v>23</v>
      </c>
      <c r="O6023" s="91" t="s">
        <v>218</v>
      </c>
      <c r="P6023" s="0" t="str">
        <f aca="false">RIGHT(H6023,LEN(H6023) - FIND(" ", H6023))</f>
        <v>Apparel</v>
      </c>
    </row>
    <row r="6024" customFormat="false" ht="14.25" hidden="false" customHeight="true" outlineLevel="0" collapsed="false">
      <c r="B6024" s="88" t="s">
        <v>13</v>
      </c>
      <c r="C6024" s="89" t="n">
        <v>1185732</v>
      </c>
      <c r="D6024" s="90" t="n">
        <v>44399</v>
      </c>
      <c r="E6024" s="88" t="s">
        <v>29</v>
      </c>
      <c r="F6024" s="88" t="s">
        <v>128</v>
      </c>
      <c r="G6024" s="88" t="s">
        <v>144</v>
      </c>
      <c r="H6024" s="91" t="s">
        <v>48</v>
      </c>
      <c r="I6024" s="92" t="n">
        <v>29</v>
      </c>
      <c r="J6024" s="93" t="n">
        <v>25</v>
      </c>
      <c r="K6024" s="94" t="n">
        <f aca="false">I6024 * J6024</f>
        <v>725</v>
      </c>
      <c r="L6024" s="94" t="n">
        <f aca="false">K6024 *M6024</f>
        <v>340.75</v>
      </c>
      <c r="M6024" s="95" t="n">
        <v>0.47</v>
      </c>
      <c r="N6024" s="88" t="s">
        <v>23</v>
      </c>
      <c r="O6024" s="91" t="s">
        <v>219</v>
      </c>
      <c r="P6024" s="0" t="str">
        <f aca="false">RIGHT(H6024,LEN(H6024) - FIND(" ", H6024))</f>
        <v>Street Footwear</v>
      </c>
    </row>
    <row r="6025" customFormat="false" ht="14.25" hidden="false" customHeight="true" outlineLevel="0" collapsed="false">
      <c r="B6025" s="88" t="s">
        <v>13</v>
      </c>
      <c r="C6025" s="89" t="n">
        <v>1128299</v>
      </c>
      <c r="D6025" s="90" t="n">
        <v>44399</v>
      </c>
      <c r="E6025" s="88" t="s">
        <v>18</v>
      </c>
      <c r="F6025" s="88" t="s">
        <v>75</v>
      </c>
      <c r="G6025" s="88" t="s">
        <v>148</v>
      </c>
      <c r="H6025" s="91" t="s">
        <v>32</v>
      </c>
      <c r="I6025" s="92" t="n">
        <v>49</v>
      </c>
      <c r="J6025" s="93" t="n">
        <v>196</v>
      </c>
      <c r="K6025" s="94" t="n">
        <f aca="false">I6025 * J6025</f>
        <v>9604</v>
      </c>
      <c r="L6025" s="94" t="n">
        <f aca="false">K6025 *M6025</f>
        <v>4705.96</v>
      </c>
      <c r="M6025" s="95" t="n">
        <v>0.49</v>
      </c>
      <c r="N6025" s="88" t="s">
        <v>23</v>
      </c>
      <c r="O6025" s="91" t="s">
        <v>218</v>
      </c>
      <c r="P6025" s="0" t="str">
        <f aca="false">RIGHT(H6025,LEN(H6025) - FIND(" ", H6025))</f>
        <v>Street Footwear</v>
      </c>
    </row>
    <row r="6026" customFormat="false" ht="14.25" hidden="false" customHeight="true" outlineLevel="0" collapsed="false">
      <c r="B6026" s="88" t="s">
        <v>13</v>
      </c>
      <c r="C6026" s="89" t="n">
        <v>1128299</v>
      </c>
      <c r="D6026" s="90" t="n">
        <v>44399</v>
      </c>
      <c r="E6026" s="88" t="s">
        <v>18</v>
      </c>
      <c r="F6026" s="88" t="s">
        <v>75</v>
      </c>
      <c r="G6026" s="88" t="s">
        <v>148</v>
      </c>
      <c r="H6026" s="91" t="s">
        <v>24</v>
      </c>
      <c r="I6026" s="92" t="n">
        <v>50</v>
      </c>
      <c r="J6026" s="93" t="n">
        <v>142</v>
      </c>
      <c r="K6026" s="94" t="n">
        <f aca="false">I6026 * J6026</f>
        <v>7100</v>
      </c>
      <c r="L6026" s="94" t="n">
        <f aca="false">K6026 *M6026</f>
        <v>3621</v>
      </c>
      <c r="M6026" s="95" t="n">
        <v>0.51</v>
      </c>
      <c r="N6026" s="88" t="s">
        <v>23</v>
      </c>
      <c r="O6026" s="91" t="s">
        <v>218</v>
      </c>
      <c r="P6026" s="0" t="str">
        <f aca="false">RIGHT(H6026,LEN(H6026) - FIND(" ", H6026))</f>
        <v>Athletic Footwear</v>
      </c>
    </row>
    <row r="6027" customFormat="false" ht="14.25" hidden="false" customHeight="true" outlineLevel="0" collapsed="false">
      <c r="B6027" s="88" t="s">
        <v>13</v>
      </c>
      <c r="C6027" s="89" t="n">
        <v>1128299</v>
      </c>
      <c r="D6027" s="90" t="n">
        <v>44399</v>
      </c>
      <c r="E6027" s="88" t="s">
        <v>18</v>
      </c>
      <c r="F6027" s="88" t="s">
        <v>75</v>
      </c>
      <c r="G6027" s="88" t="s">
        <v>148</v>
      </c>
      <c r="H6027" s="91" t="s">
        <v>48</v>
      </c>
      <c r="I6027" s="92" t="n">
        <v>51</v>
      </c>
      <c r="J6027" s="93" t="n">
        <v>133</v>
      </c>
      <c r="K6027" s="94" t="n">
        <f aca="false">I6027 * J6027</f>
        <v>6783</v>
      </c>
      <c r="L6027" s="94" t="n">
        <f aca="false">K6027 *M6027</f>
        <v>3188.01</v>
      </c>
      <c r="M6027" s="95" t="n">
        <v>0.47</v>
      </c>
      <c r="N6027" s="88" t="s">
        <v>23</v>
      </c>
      <c r="O6027" s="91" t="s">
        <v>219</v>
      </c>
      <c r="P6027" s="0" t="str">
        <f aca="false">RIGHT(H6027,LEN(H6027) - FIND(" ", H6027))</f>
        <v>Street Footwear</v>
      </c>
    </row>
    <row r="6028" customFormat="false" ht="14.25" hidden="false" customHeight="true" outlineLevel="0" collapsed="false">
      <c r="B6028" s="88" t="s">
        <v>13</v>
      </c>
      <c r="C6028" s="89" t="n">
        <v>1128299</v>
      </c>
      <c r="D6028" s="90" t="n">
        <v>44399</v>
      </c>
      <c r="E6028" s="88" t="s">
        <v>18</v>
      </c>
      <c r="F6028" s="88" t="s">
        <v>75</v>
      </c>
      <c r="G6028" s="88" t="s">
        <v>148</v>
      </c>
      <c r="H6028" s="91" t="s">
        <v>44</v>
      </c>
      <c r="I6028" s="92" t="n">
        <v>48</v>
      </c>
      <c r="J6028" s="93" t="n">
        <v>101</v>
      </c>
      <c r="K6028" s="94" t="n">
        <f aca="false">I6028 * J6028</f>
        <v>4848</v>
      </c>
      <c r="L6028" s="94" t="n">
        <f aca="false">K6028 *M6028</f>
        <v>2181.6</v>
      </c>
      <c r="M6028" s="95" t="n">
        <v>0.45</v>
      </c>
      <c r="N6028" s="88" t="s">
        <v>23</v>
      </c>
      <c r="O6028" s="91" t="s">
        <v>219</v>
      </c>
      <c r="P6028" s="0" t="str">
        <f aca="false">RIGHT(H6028,LEN(H6028) - FIND(" ", H6028))</f>
        <v>Athletic Footwear</v>
      </c>
    </row>
    <row r="6029" customFormat="false" ht="14.25" hidden="false" customHeight="true" outlineLevel="0" collapsed="false">
      <c r="B6029" s="88" t="s">
        <v>13</v>
      </c>
      <c r="C6029" s="89" t="n">
        <v>1128299</v>
      </c>
      <c r="D6029" s="90" t="n">
        <v>44399</v>
      </c>
      <c r="E6029" s="88" t="s">
        <v>18</v>
      </c>
      <c r="F6029" s="88" t="s">
        <v>75</v>
      </c>
      <c r="G6029" s="88" t="s">
        <v>148</v>
      </c>
      <c r="H6029" s="91" t="s">
        <v>16</v>
      </c>
      <c r="I6029" s="92" t="n">
        <v>52</v>
      </c>
      <c r="J6029" s="93" t="n">
        <v>128</v>
      </c>
      <c r="K6029" s="94" t="n">
        <f aca="false">I6029 * J6029</f>
        <v>6656</v>
      </c>
      <c r="L6029" s="94" t="n">
        <f aca="false">K6029 *M6029</f>
        <v>2862.08</v>
      </c>
      <c r="M6029" s="95" t="n">
        <v>0.43</v>
      </c>
      <c r="N6029" s="88" t="s">
        <v>23</v>
      </c>
      <c r="O6029" s="91" t="s">
        <v>218</v>
      </c>
      <c r="P6029" s="0" t="str">
        <f aca="false">RIGHT(H6029,LEN(H6029) - FIND(" ", H6029))</f>
        <v>Apparel</v>
      </c>
    </row>
    <row r="6030" customFormat="false" ht="14.25" hidden="false" customHeight="true" outlineLevel="0" collapsed="false">
      <c r="B6030" s="88" t="s">
        <v>13</v>
      </c>
      <c r="C6030" s="89" t="n">
        <v>1128299</v>
      </c>
      <c r="D6030" s="90" t="n">
        <v>44399</v>
      </c>
      <c r="E6030" s="88" t="s">
        <v>18</v>
      </c>
      <c r="F6030" s="88" t="s">
        <v>75</v>
      </c>
      <c r="G6030" s="88" t="s">
        <v>148</v>
      </c>
      <c r="H6030" s="91" t="s">
        <v>38</v>
      </c>
      <c r="I6030" s="92" t="n">
        <v>67</v>
      </c>
      <c r="J6030" s="93" t="n">
        <v>123</v>
      </c>
      <c r="K6030" s="94" t="n">
        <f aca="false">I6030 * J6030</f>
        <v>8241</v>
      </c>
      <c r="L6030" s="94" t="n">
        <f aca="false">K6030 *M6030</f>
        <v>3131.58</v>
      </c>
      <c r="M6030" s="95" t="n">
        <v>0.38</v>
      </c>
      <c r="N6030" s="88" t="s">
        <v>23</v>
      </c>
      <c r="O6030" s="91" t="s">
        <v>219</v>
      </c>
      <c r="P6030" s="0" t="str">
        <f aca="false">RIGHT(H6030,LEN(H6030) - FIND(" ", H6030))</f>
        <v>Apparel</v>
      </c>
    </row>
    <row r="6031" customFormat="false" ht="14.25" hidden="false" customHeight="true" outlineLevel="0" collapsed="false">
      <c r="B6031" s="88" t="s">
        <v>13</v>
      </c>
      <c r="C6031" s="89" t="n">
        <v>1128299</v>
      </c>
      <c r="D6031" s="90" t="n">
        <v>44399</v>
      </c>
      <c r="E6031" s="88" t="s">
        <v>18</v>
      </c>
      <c r="F6031" s="88" t="s">
        <v>75</v>
      </c>
      <c r="G6031" s="88" t="s">
        <v>148</v>
      </c>
      <c r="H6031" s="91" t="s">
        <v>32</v>
      </c>
      <c r="I6031" s="92" t="n">
        <v>40</v>
      </c>
      <c r="J6031" s="93" t="n">
        <v>216</v>
      </c>
      <c r="K6031" s="94" t="n">
        <f aca="false">I6031 * J6031</f>
        <v>8640</v>
      </c>
      <c r="L6031" s="94" t="n">
        <f aca="false">K6031 *M6031</f>
        <v>3196.8</v>
      </c>
      <c r="M6031" s="95" t="n">
        <v>0.37</v>
      </c>
      <c r="N6031" s="88" t="s">
        <v>31</v>
      </c>
      <c r="O6031" s="91" t="s">
        <v>218</v>
      </c>
      <c r="P6031" s="0" t="str">
        <f aca="false">RIGHT(H6031,LEN(H6031) - FIND(" ", H6031))</f>
        <v>Street Footwear</v>
      </c>
    </row>
    <row r="6032" customFormat="false" ht="14.25" hidden="false" customHeight="true" outlineLevel="0" collapsed="false">
      <c r="B6032" s="88" t="s">
        <v>13</v>
      </c>
      <c r="C6032" s="89" t="n">
        <v>1128299</v>
      </c>
      <c r="D6032" s="90" t="n">
        <v>44399</v>
      </c>
      <c r="E6032" s="88" t="s">
        <v>18</v>
      </c>
      <c r="F6032" s="88" t="s">
        <v>75</v>
      </c>
      <c r="G6032" s="88" t="s">
        <v>148</v>
      </c>
      <c r="H6032" s="91" t="s">
        <v>24</v>
      </c>
      <c r="I6032" s="92" t="n">
        <v>40</v>
      </c>
      <c r="J6032" s="93" t="n">
        <v>163</v>
      </c>
      <c r="K6032" s="94" t="n">
        <f aca="false">I6032 * J6032</f>
        <v>6520</v>
      </c>
      <c r="L6032" s="94" t="n">
        <f aca="false">K6032 *M6032</f>
        <v>2999.2</v>
      </c>
      <c r="M6032" s="95" t="n">
        <v>0.46</v>
      </c>
      <c r="N6032" s="88" t="s">
        <v>31</v>
      </c>
      <c r="O6032" s="91" t="s">
        <v>218</v>
      </c>
      <c r="P6032" s="0" t="str">
        <f aca="false">RIGHT(H6032,LEN(H6032) - FIND(" ", H6032))</f>
        <v>Athletic Footwear</v>
      </c>
    </row>
    <row r="6033" customFormat="false" ht="14.25" hidden="false" customHeight="true" outlineLevel="0" collapsed="false">
      <c r="B6033" s="88" t="s">
        <v>13</v>
      </c>
      <c r="C6033" s="89" t="n">
        <v>1128299</v>
      </c>
      <c r="D6033" s="90" t="n">
        <v>44399</v>
      </c>
      <c r="E6033" s="88" t="s">
        <v>18</v>
      </c>
      <c r="F6033" s="88" t="s">
        <v>75</v>
      </c>
      <c r="G6033" s="88" t="s">
        <v>148</v>
      </c>
      <c r="H6033" s="91" t="s">
        <v>48</v>
      </c>
      <c r="I6033" s="92" t="n">
        <v>39</v>
      </c>
      <c r="J6033" s="93" t="n">
        <v>157</v>
      </c>
      <c r="K6033" s="94" t="n">
        <f aca="false">I6033 * J6033</f>
        <v>6123</v>
      </c>
      <c r="L6033" s="94" t="n">
        <f aca="false">K6033 *M6033</f>
        <v>2387.97</v>
      </c>
      <c r="M6033" s="95" t="n">
        <v>0.39</v>
      </c>
      <c r="N6033" s="88" t="s">
        <v>31</v>
      </c>
      <c r="O6033" s="91" t="s">
        <v>219</v>
      </c>
      <c r="P6033" s="0" t="str">
        <f aca="false">RIGHT(H6033,LEN(H6033) - FIND(" ", H6033))</f>
        <v>Street Footwear</v>
      </c>
    </row>
    <row r="6034" customFormat="false" ht="14.25" hidden="false" customHeight="true" outlineLevel="0" collapsed="false">
      <c r="B6034" s="88" t="s">
        <v>13</v>
      </c>
      <c r="C6034" s="89" t="n">
        <v>1128299</v>
      </c>
      <c r="D6034" s="90" t="n">
        <v>44399</v>
      </c>
      <c r="E6034" s="88" t="s">
        <v>18</v>
      </c>
      <c r="F6034" s="88" t="s">
        <v>75</v>
      </c>
      <c r="G6034" s="88" t="s">
        <v>148</v>
      </c>
      <c r="H6034" s="91" t="s">
        <v>44</v>
      </c>
      <c r="I6034" s="92" t="n">
        <v>36</v>
      </c>
      <c r="J6034" s="93" t="n">
        <v>113</v>
      </c>
      <c r="K6034" s="94" t="n">
        <f aca="false">I6034 * J6034</f>
        <v>4068</v>
      </c>
      <c r="L6034" s="94" t="n">
        <f aca="false">K6034 *M6034</f>
        <v>1545.84</v>
      </c>
      <c r="M6034" s="95" t="n">
        <v>0.38</v>
      </c>
      <c r="N6034" s="88" t="s">
        <v>31</v>
      </c>
      <c r="O6034" s="91" t="s">
        <v>219</v>
      </c>
      <c r="P6034" s="0" t="str">
        <f aca="false">RIGHT(H6034,LEN(H6034) - FIND(" ", H6034))</f>
        <v>Athletic Footwear</v>
      </c>
    </row>
    <row r="6035" customFormat="false" ht="14.25" hidden="false" customHeight="true" outlineLevel="0" collapsed="false">
      <c r="B6035" s="88" t="s">
        <v>13</v>
      </c>
      <c r="C6035" s="89" t="n">
        <v>1128299</v>
      </c>
      <c r="D6035" s="90" t="n">
        <v>44399</v>
      </c>
      <c r="E6035" s="88" t="s">
        <v>18</v>
      </c>
      <c r="F6035" s="88" t="s">
        <v>75</v>
      </c>
      <c r="G6035" s="88" t="s">
        <v>148</v>
      </c>
      <c r="H6035" s="91" t="s">
        <v>16</v>
      </c>
      <c r="I6035" s="92" t="n">
        <v>40</v>
      </c>
      <c r="J6035" s="93" t="n">
        <v>145</v>
      </c>
      <c r="K6035" s="94" t="n">
        <f aca="false">I6035 * J6035</f>
        <v>5800</v>
      </c>
      <c r="L6035" s="94" t="n">
        <f aca="false">K6035 *M6035</f>
        <v>2146</v>
      </c>
      <c r="M6035" s="95" t="n">
        <v>0.37</v>
      </c>
      <c r="N6035" s="88" t="s">
        <v>31</v>
      </c>
      <c r="O6035" s="91" t="s">
        <v>218</v>
      </c>
      <c r="P6035" s="0" t="str">
        <f aca="false">RIGHT(H6035,LEN(H6035) - FIND(" ", H6035))</f>
        <v>Apparel</v>
      </c>
    </row>
    <row r="6036" customFormat="false" ht="14.25" hidden="false" customHeight="true" outlineLevel="0" collapsed="false">
      <c r="B6036" s="88" t="s">
        <v>13</v>
      </c>
      <c r="C6036" s="89" t="n">
        <v>1128299</v>
      </c>
      <c r="D6036" s="90" t="n">
        <v>44399</v>
      </c>
      <c r="E6036" s="88" t="s">
        <v>18</v>
      </c>
      <c r="F6036" s="88" t="s">
        <v>75</v>
      </c>
      <c r="G6036" s="88" t="s">
        <v>148</v>
      </c>
      <c r="H6036" s="91" t="s">
        <v>38</v>
      </c>
      <c r="I6036" s="92" t="n">
        <v>46</v>
      </c>
      <c r="J6036" s="93" t="n">
        <v>145</v>
      </c>
      <c r="K6036" s="94" t="n">
        <f aca="false">I6036 * J6036</f>
        <v>6670</v>
      </c>
      <c r="L6036" s="94" t="n">
        <f aca="false">K6036 *M6036</f>
        <v>2001</v>
      </c>
      <c r="M6036" s="95" t="n">
        <v>0.3</v>
      </c>
      <c r="N6036" s="88" t="s">
        <v>31</v>
      </c>
      <c r="O6036" s="91" t="s">
        <v>219</v>
      </c>
      <c r="P6036" s="0" t="str">
        <f aca="false">RIGHT(H6036,LEN(H6036) - FIND(" ", H6036))</f>
        <v>Apparel</v>
      </c>
    </row>
    <row r="6037" customFormat="false" ht="14.25" hidden="false" customHeight="true" outlineLevel="0" collapsed="false">
      <c r="B6037" s="88" t="s">
        <v>13</v>
      </c>
      <c r="C6037" s="89" t="n">
        <v>1185732</v>
      </c>
      <c r="D6037" s="90" t="n">
        <v>44400</v>
      </c>
      <c r="E6037" s="88" t="s">
        <v>29</v>
      </c>
      <c r="F6037" s="88" t="s">
        <v>98</v>
      </c>
      <c r="G6037" s="88" t="s">
        <v>101</v>
      </c>
      <c r="H6037" s="91" t="s">
        <v>38</v>
      </c>
      <c r="I6037" s="92" t="n">
        <v>55</v>
      </c>
      <c r="J6037" s="93" t="n">
        <v>250</v>
      </c>
      <c r="K6037" s="94" t="n">
        <f aca="false">I6037 * J6037</f>
        <v>13750</v>
      </c>
      <c r="L6037" s="94" t="n">
        <f aca="false">K6037 *M6037</f>
        <v>6875</v>
      </c>
      <c r="M6037" s="95" t="n">
        <v>0.5</v>
      </c>
      <c r="N6037" s="88" t="s">
        <v>31</v>
      </c>
      <c r="O6037" s="91" t="s">
        <v>219</v>
      </c>
      <c r="P6037" s="0" t="str">
        <f aca="false">RIGHT(H6037,LEN(H6037) - FIND(" ", H6037))</f>
        <v>Apparel</v>
      </c>
    </row>
    <row r="6038" customFormat="false" ht="14.25" hidden="false" customHeight="true" outlineLevel="0" collapsed="false">
      <c r="B6038" s="88" t="s">
        <v>13</v>
      </c>
      <c r="C6038" s="89" t="n">
        <v>1185732</v>
      </c>
      <c r="D6038" s="90" t="n">
        <v>44400</v>
      </c>
      <c r="E6038" s="88" t="s">
        <v>29</v>
      </c>
      <c r="F6038" s="88" t="s">
        <v>128</v>
      </c>
      <c r="G6038" s="88" t="s">
        <v>144</v>
      </c>
      <c r="H6038" s="91" t="s">
        <v>44</v>
      </c>
      <c r="I6038" s="92" t="n">
        <v>30</v>
      </c>
      <c r="J6038" s="93" t="n">
        <v>125</v>
      </c>
      <c r="K6038" s="94" t="n">
        <f aca="false">I6038 * J6038</f>
        <v>3750</v>
      </c>
      <c r="L6038" s="94" t="n">
        <f aca="false">K6038 *M6038</f>
        <v>1500</v>
      </c>
      <c r="M6038" s="95" t="n">
        <v>0.4</v>
      </c>
      <c r="N6038" s="88" t="s">
        <v>31</v>
      </c>
      <c r="O6038" s="91" t="s">
        <v>219</v>
      </c>
      <c r="P6038" s="0" t="str">
        <f aca="false">RIGHT(H6038,LEN(H6038) - FIND(" ", H6038))</f>
        <v>Athletic Footwear</v>
      </c>
    </row>
    <row r="6039" customFormat="false" ht="14.25" hidden="false" customHeight="true" outlineLevel="0" collapsed="false">
      <c r="B6039" s="88" t="s">
        <v>13</v>
      </c>
      <c r="C6039" s="89" t="n">
        <v>1128299</v>
      </c>
      <c r="D6039" s="90" t="n">
        <v>44400</v>
      </c>
      <c r="E6039" s="88" t="s">
        <v>34</v>
      </c>
      <c r="F6039" s="88" t="s">
        <v>161</v>
      </c>
      <c r="G6039" s="88" t="s">
        <v>152</v>
      </c>
      <c r="H6039" s="91" t="s">
        <v>32</v>
      </c>
      <c r="I6039" s="92" t="n">
        <v>85</v>
      </c>
      <c r="J6039" s="93" t="n">
        <v>850</v>
      </c>
      <c r="K6039" s="94" t="n">
        <f aca="false">I6039 * J6039</f>
        <v>72250</v>
      </c>
      <c r="L6039" s="94" t="n">
        <f aca="false">K6039 *M6039</f>
        <v>25287.5</v>
      </c>
      <c r="M6039" s="95" t="n">
        <v>0.35</v>
      </c>
      <c r="N6039" s="88" t="s">
        <v>14</v>
      </c>
      <c r="O6039" s="91" t="s">
        <v>218</v>
      </c>
      <c r="P6039" s="0" t="str">
        <f aca="false">RIGHT(H6039,LEN(H6039) - FIND(" ", H6039))</f>
        <v>Street Footwear</v>
      </c>
    </row>
    <row r="6040" customFormat="false" ht="14.25" hidden="false" customHeight="true" outlineLevel="0" collapsed="false">
      <c r="B6040" s="88" t="s">
        <v>13</v>
      </c>
      <c r="C6040" s="89" t="n">
        <v>1128299</v>
      </c>
      <c r="D6040" s="90" t="n">
        <v>44400</v>
      </c>
      <c r="E6040" s="88" t="s">
        <v>34</v>
      </c>
      <c r="F6040" s="88" t="s">
        <v>161</v>
      </c>
      <c r="G6040" s="88" t="s">
        <v>152</v>
      </c>
      <c r="H6040" s="91" t="s">
        <v>24</v>
      </c>
      <c r="I6040" s="92" t="n">
        <v>90</v>
      </c>
      <c r="J6040" s="93" t="n">
        <v>700</v>
      </c>
      <c r="K6040" s="94" t="n">
        <f aca="false">I6040 * J6040</f>
        <v>63000</v>
      </c>
      <c r="L6040" s="94" t="n">
        <f aca="false">K6040 *M6040</f>
        <v>22050</v>
      </c>
      <c r="M6040" s="95" t="n">
        <v>0.35</v>
      </c>
      <c r="N6040" s="88" t="s">
        <v>14</v>
      </c>
      <c r="O6040" s="91" t="s">
        <v>218</v>
      </c>
      <c r="P6040" s="0" t="str">
        <f aca="false">RIGHT(H6040,LEN(H6040) - FIND(" ", H6040))</f>
        <v>Athletic Footwear</v>
      </c>
    </row>
    <row r="6041" customFormat="false" ht="14.25" hidden="false" customHeight="true" outlineLevel="0" collapsed="false">
      <c r="B6041" s="88" t="s">
        <v>13</v>
      </c>
      <c r="C6041" s="89" t="n">
        <v>1128299</v>
      </c>
      <c r="D6041" s="90" t="n">
        <v>44400</v>
      </c>
      <c r="E6041" s="88" t="s">
        <v>34</v>
      </c>
      <c r="F6041" s="88" t="s">
        <v>161</v>
      </c>
      <c r="G6041" s="88" t="s">
        <v>152</v>
      </c>
      <c r="H6041" s="91" t="s">
        <v>48</v>
      </c>
      <c r="I6041" s="92" t="n">
        <v>90</v>
      </c>
      <c r="J6041" s="93" t="n">
        <v>650</v>
      </c>
      <c r="K6041" s="94" t="n">
        <f aca="false">I6041 * J6041</f>
        <v>58500</v>
      </c>
      <c r="L6041" s="94" t="n">
        <f aca="false">K6041 *M6041</f>
        <v>20475</v>
      </c>
      <c r="M6041" s="95" t="n">
        <v>0.35</v>
      </c>
      <c r="N6041" s="88" t="s">
        <v>14</v>
      </c>
      <c r="O6041" s="91" t="s">
        <v>219</v>
      </c>
      <c r="P6041" s="0" t="str">
        <f aca="false">RIGHT(H6041,LEN(H6041) - FIND(" ", H6041))</f>
        <v>Street Footwear</v>
      </c>
    </row>
    <row r="6042" customFormat="false" ht="14.25" hidden="false" customHeight="true" outlineLevel="0" collapsed="false">
      <c r="B6042" s="88" t="s">
        <v>13</v>
      </c>
      <c r="C6042" s="89" t="n">
        <v>1128299</v>
      </c>
      <c r="D6042" s="90" t="n">
        <v>44400</v>
      </c>
      <c r="E6042" s="88" t="s">
        <v>34</v>
      </c>
      <c r="F6042" s="88" t="s">
        <v>161</v>
      </c>
      <c r="G6042" s="88" t="s">
        <v>152</v>
      </c>
      <c r="H6042" s="91" t="s">
        <v>44</v>
      </c>
      <c r="I6042" s="92" t="n">
        <v>85</v>
      </c>
      <c r="J6042" s="93" t="n">
        <v>550</v>
      </c>
      <c r="K6042" s="94" t="n">
        <f aca="false">I6042 * J6042</f>
        <v>46750</v>
      </c>
      <c r="L6042" s="94" t="n">
        <f aca="false">K6042 *M6042</f>
        <v>16362.5</v>
      </c>
      <c r="M6042" s="95" t="n">
        <v>0.35</v>
      </c>
      <c r="N6042" s="88" t="s">
        <v>14</v>
      </c>
      <c r="O6042" s="91" t="s">
        <v>219</v>
      </c>
      <c r="P6042" s="0" t="str">
        <f aca="false">RIGHT(H6042,LEN(H6042) - FIND(" ", H6042))</f>
        <v>Athletic Footwear</v>
      </c>
    </row>
    <row r="6043" customFormat="false" ht="14.25" hidden="false" customHeight="true" outlineLevel="0" collapsed="false">
      <c r="B6043" s="88" t="s">
        <v>13</v>
      </c>
      <c r="C6043" s="89" t="n">
        <v>1128299</v>
      </c>
      <c r="D6043" s="90" t="n">
        <v>44400</v>
      </c>
      <c r="E6043" s="88" t="s">
        <v>34</v>
      </c>
      <c r="F6043" s="88" t="s">
        <v>161</v>
      </c>
      <c r="G6043" s="88" t="s">
        <v>152</v>
      </c>
      <c r="H6043" s="91" t="s">
        <v>16</v>
      </c>
      <c r="I6043" s="92" t="n">
        <v>90</v>
      </c>
      <c r="J6043" s="93" t="n">
        <v>600</v>
      </c>
      <c r="K6043" s="94" t="n">
        <f aca="false">I6043 * J6043</f>
        <v>54000</v>
      </c>
      <c r="L6043" s="94" t="n">
        <f aca="false">K6043 *M6043</f>
        <v>21600</v>
      </c>
      <c r="M6043" s="95" t="n">
        <v>0.4</v>
      </c>
      <c r="N6043" s="88" t="s">
        <v>14</v>
      </c>
      <c r="O6043" s="91" t="s">
        <v>218</v>
      </c>
      <c r="P6043" s="0" t="str">
        <f aca="false">RIGHT(H6043,LEN(H6043) - FIND(" ", H6043))</f>
        <v>Apparel</v>
      </c>
    </row>
    <row r="6044" customFormat="false" ht="14.25" hidden="false" customHeight="true" outlineLevel="0" collapsed="false">
      <c r="B6044" s="88" t="s">
        <v>13</v>
      </c>
      <c r="C6044" s="89" t="n">
        <v>1128299</v>
      </c>
      <c r="D6044" s="90" t="n">
        <v>44400</v>
      </c>
      <c r="E6044" s="88" t="s">
        <v>34</v>
      </c>
      <c r="F6044" s="88" t="s">
        <v>161</v>
      </c>
      <c r="G6044" s="88" t="s">
        <v>152</v>
      </c>
      <c r="H6044" s="91" t="s">
        <v>38</v>
      </c>
      <c r="I6044" s="92" t="n">
        <v>105</v>
      </c>
      <c r="J6044" s="93" t="n">
        <v>600</v>
      </c>
      <c r="K6044" s="94" t="n">
        <f aca="false">I6044 * J6044</f>
        <v>63000</v>
      </c>
      <c r="L6044" s="94" t="n">
        <f aca="false">K6044 *M6044</f>
        <v>18900</v>
      </c>
      <c r="M6044" s="95" t="n">
        <v>0.3</v>
      </c>
      <c r="N6044" s="88" t="s">
        <v>14</v>
      </c>
      <c r="O6044" s="91" t="s">
        <v>219</v>
      </c>
      <c r="P6044" s="0" t="str">
        <f aca="false">RIGHT(H6044,LEN(H6044) - FIND(" ", H6044))</f>
        <v>Apparel</v>
      </c>
    </row>
    <row r="6045" customFormat="false" ht="14.25" hidden="false" customHeight="true" outlineLevel="0" collapsed="false">
      <c r="B6045" s="88" t="s">
        <v>43</v>
      </c>
      <c r="C6045" s="89" t="n">
        <v>1128299</v>
      </c>
      <c r="D6045" s="90" t="n">
        <v>44400</v>
      </c>
      <c r="E6045" s="88" t="s">
        <v>18</v>
      </c>
      <c r="F6045" s="88" t="s">
        <v>147</v>
      </c>
      <c r="G6045" s="88" t="s">
        <v>168</v>
      </c>
      <c r="H6045" s="91" t="s">
        <v>32</v>
      </c>
      <c r="I6045" s="92" t="n">
        <v>85</v>
      </c>
      <c r="J6045" s="93" t="n">
        <v>850</v>
      </c>
      <c r="K6045" s="94" t="n">
        <f aca="false">I6045 * J6045</f>
        <v>72250</v>
      </c>
      <c r="L6045" s="94" t="n">
        <f aca="false">K6045 *M6045</f>
        <v>25287.5</v>
      </c>
      <c r="M6045" s="95" t="n">
        <v>0.35</v>
      </c>
      <c r="N6045" s="88" t="s">
        <v>14</v>
      </c>
      <c r="O6045" s="91" t="s">
        <v>218</v>
      </c>
      <c r="P6045" s="0" t="str">
        <f aca="false">RIGHT(H6045,LEN(H6045) - FIND(" ", H6045))</f>
        <v>Street Footwear</v>
      </c>
    </row>
    <row r="6046" customFormat="false" ht="14.25" hidden="false" customHeight="true" outlineLevel="0" collapsed="false">
      <c r="B6046" s="88" t="s">
        <v>43</v>
      </c>
      <c r="C6046" s="89" t="n">
        <v>1128299</v>
      </c>
      <c r="D6046" s="90" t="n">
        <v>44400</v>
      </c>
      <c r="E6046" s="88" t="s">
        <v>18</v>
      </c>
      <c r="F6046" s="88" t="s">
        <v>147</v>
      </c>
      <c r="G6046" s="88" t="s">
        <v>168</v>
      </c>
      <c r="H6046" s="91" t="s">
        <v>24</v>
      </c>
      <c r="I6046" s="92" t="n">
        <v>90</v>
      </c>
      <c r="J6046" s="93" t="n">
        <v>700</v>
      </c>
      <c r="K6046" s="94" t="n">
        <f aca="false">I6046 * J6046</f>
        <v>63000</v>
      </c>
      <c r="L6046" s="94" t="n">
        <f aca="false">K6046 *M6046</f>
        <v>22050</v>
      </c>
      <c r="M6046" s="95" t="n">
        <v>0.35</v>
      </c>
      <c r="N6046" s="88" t="s">
        <v>14</v>
      </c>
      <c r="O6046" s="91" t="s">
        <v>218</v>
      </c>
      <c r="P6046" s="0" t="str">
        <f aca="false">RIGHT(H6046,LEN(H6046) - FIND(" ", H6046))</f>
        <v>Athletic Footwear</v>
      </c>
    </row>
    <row r="6047" customFormat="false" ht="14.25" hidden="false" customHeight="true" outlineLevel="0" collapsed="false">
      <c r="B6047" s="88" t="s">
        <v>43</v>
      </c>
      <c r="C6047" s="89" t="n">
        <v>1128299</v>
      </c>
      <c r="D6047" s="90" t="n">
        <v>44400</v>
      </c>
      <c r="E6047" s="88" t="s">
        <v>18</v>
      </c>
      <c r="F6047" s="88" t="s">
        <v>147</v>
      </c>
      <c r="G6047" s="88" t="s">
        <v>168</v>
      </c>
      <c r="H6047" s="91" t="s">
        <v>48</v>
      </c>
      <c r="I6047" s="92" t="n">
        <v>90</v>
      </c>
      <c r="J6047" s="93" t="n">
        <v>650</v>
      </c>
      <c r="K6047" s="94" t="n">
        <f aca="false">I6047 * J6047</f>
        <v>58500</v>
      </c>
      <c r="L6047" s="94" t="n">
        <f aca="false">K6047 *M6047</f>
        <v>20475</v>
      </c>
      <c r="M6047" s="95" t="n">
        <v>0.35</v>
      </c>
      <c r="N6047" s="88" t="s">
        <v>14</v>
      </c>
      <c r="O6047" s="91" t="s">
        <v>219</v>
      </c>
      <c r="P6047" s="0" t="str">
        <f aca="false">RIGHT(H6047,LEN(H6047) - FIND(" ", H6047))</f>
        <v>Street Footwear</v>
      </c>
    </row>
    <row r="6048" customFormat="false" ht="14.25" hidden="false" customHeight="true" outlineLevel="0" collapsed="false">
      <c r="B6048" s="88" t="s">
        <v>43</v>
      </c>
      <c r="C6048" s="89" t="n">
        <v>1128299</v>
      </c>
      <c r="D6048" s="90" t="n">
        <v>44400</v>
      </c>
      <c r="E6048" s="88" t="s">
        <v>18</v>
      </c>
      <c r="F6048" s="88" t="s">
        <v>147</v>
      </c>
      <c r="G6048" s="88" t="s">
        <v>168</v>
      </c>
      <c r="H6048" s="91" t="s">
        <v>44</v>
      </c>
      <c r="I6048" s="92" t="n">
        <v>85</v>
      </c>
      <c r="J6048" s="93" t="n">
        <v>550</v>
      </c>
      <c r="K6048" s="94" t="n">
        <f aca="false">I6048 * J6048</f>
        <v>46750</v>
      </c>
      <c r="L6048" s="94" t="n">
        <f aca="false">K6048 *M6048</f>
        <v>16362.5</v>
      </c>
      <c r="M6048" s="95" t="n">
        <v>0.35</v>
      </c>
      <c r="N6048" s="88" t="s">
        <v>14</v>
      </c>
      <c r="O6048" s="91" t="s">
        <v>219</v>
      </c>
      <c r="P6048" s="0" t="str">
        <f aca="false">RIGHT(H6048,LEN(H6048) - FIND(" ", H6048))</f>
        <v>Athletic Footwear</v>
      </c>
    </row>
    <row r="6049" customFormat="false" ht="14.25" hidden="false" customHeight="true" outlineLevel="0" collapsed="false">
      <c r="B6049" s="88" t="s">
        <v>43</v>
      </c>
      <c r="C6049" s="89" t="n">
        <v>1128299</v>
      </c>
      <c r="D6049" s="90" t="n">
        <v>44400</v>
      </c>
      <c r="E6049" s="88" t="s">
        <v>18</v>
      </c>
      <c r="F6049" s="88" t="s">
        <v>147</v>
      </c>
      <c r="G6049" s="88" t="s">
        <v>168</v>
      </c>
      <c r="H6049" s="91" t="s">
        <v>16</v>
      </c>
      <c r="I6049" s="92" t="n">
        <v>90</v>
      </c>
      <c r="J6049" s="93" t="n">
        <v>600</v>
      </c>
      <c r="K6049" s="94" t="n">
        <f aca="false">I6049 * J6049</f>
        <v>54000</v>
      </c>
      <c r="L6049" s="94" t="n">
        <f aca="false">K6049 *M6049</f>
        <v>21600</v>
      </c>
      <c r="M6049" s="95" t="n">
        <v>0.4</v>
      </c>
      <c r="N6049" s="88" t="s">
        <v>14</v>
      </c>
      <c r="O6049" s="91" t="s">
        <v>218</v>
      </c>
      <c r="P6049" s="0" t="str">
        <f aca="false">RIGHT(H6049,LEN(H6049) - FIND(" ", H6049))</f>
        <v>Apparel</v>
      </c>
    </row>
    <row r="6050" customFormat="false" ht="14.25" hidden="false" customHeight="true" outlineLevel="0" collapsed="false">
      <c r="B6050" s="88" t="s">
        <v>43</v>
      </c>
      <c r="C6050" s="89" t="n">
        <v>1128299</v>
      </c>
      <c r="D6050" s="90" t="n">
        <v>44400</v>
      </c>
      <c r="E6050" s="88" t="s">
        <v>18</v>
      </c>
      <c r="F6050" s="88" t="s">
        <v>147</v>
      </c>
      <c r="G6050" s="88" t="s">
        <v>168</v>
      </c>
      <c r="H6050" s="91" t="s">
        <v>38</v>
      </c>
      <c r="I6050" s="92" t="n">
        <v>105</v>
      </c>
      <c r="J6050" s="93" t="n">
        <v>600</v>
      </c>
      <c r="K6050" s="94" t="n">
        <f aca="false">I6050 * J6050</f>
        <v>63000</v>
      </c>
      <c r="L6050" s="94" t="n">
        <f aca="false">K6050 *M6050</f>
        <v>18900</v>
      </c>
      <c r="M6050" s="95" t="n">
        <v>0.3</v>
      </c>
      <c r="N6050" s="88" t="s">
        <v>14</v>
      </c>
      <c r="O6050" s="91" t="s">
        <v>219</v>
      </c>
      <c r="P6050" s="0" t="str">
        <f aca="false">RIGHT(H6050,LEN(H6050) - FIND(" ", H6050))</f>
        <v>Apparel</v>
      </c>
    </row>
    <row r="6051" customFormat="false" ht="14.25" hidden="false" customHeight="true" outlineLevel="0" collapsed="false">
      <c r="B6051" s="88" t="s">
        <v>13</v>
      </c>
      <c r="C6051" s="89" t="n">
        <v>1185732</v>
      </c>
      <c r="D6051" s="90" t="n">
        <v>44400</v>
      </c>
      <c r="E6051" s="88" t="s">
        <v>29</v>
      </c>
      <c r="F6051" s="88" t="s">
        <v>98</v>
      </c>
      <c r="G6051" s="88" t="s">
        <v>101</v>
      </c>
      <c r="H6051" s="91" t="s">
        <v>38</v>
      </c>
      <c r="I6051" s="92" t="n">
        <v>53</v>
      </c>
      <c r="J6051" s="93" t="n">
        <v>73</v>
      </c>
      <c r="K6051" s="94" t="n">
        <f aca="false">I6051 * J6051</f>
        <v>3869</v>
      </c>
      <c r="L6051" s="94" t="n">
        <f aca="false">K6051 *M6051</f>
        <v>2476.16</v>
      </c>
      <c r="M6051" s="95" t="n">
        <v>0.64</v>
      </c>
      <c r="N6051" s="88" t="s">
        <v>23</v>
      </c>
      <c r="O6051" s="91" t="s">
        <v>219</v>
      </c>
      <c r="P6051" s="0" t="str">
        <f aca="false">RIGHT(H6051,LEN(H6051) - FIND(" ", H6051))</f>
        <v>Apparel</v>
      </c>
    </row>
    <row r="6052" customFormat="false" ht="14.25" hidden="false" customHeight="true" outlineLevel="0" collapsed="false">
      <c r="B6052" s="88" t="s">
        <v>13</v>
      </c>
      <c r="C6052" s="89" t="n">
        <v>1185732</v>
      </c>
      <c r="D6052" s="90" t="n">
        <v>44400</v>
      </c>
      <c r="E6052" s="88" t="s">
        <v>29</v>
      </c>
      <c r="F6052" s="88" t="s">
        <v>128</v>
      </c>
      <c r="G6052" s="88" t="s">
        <v>144</v>
      </c>
      <c r="H6052" s="91" t="s">
        <v>44</v>
      </c>
      <c r="I6052" s="92" t="n">
        <v>27</v>
      </c>
      <c r="J6052" s="93" t="n">
        <v>36</v>
      </c>
      <c r="K6052" s="94" t="n">
        <f aca="false">I6052 * J6052</f>
        <v>972</v>
      </c>
      <c r="L6052" s="94" t="n">
        <f aca="false">K6052 *M6052</f>
        <v>534.6</v>
      </c>
      <c r="M6052" s="95" t="n">
        <v>0.55</v>
      </c>
      <c r="N6052" s="88" t="s">
        <v>23</v>
      </c>
      <c r="O6052" s="91" t="s">
        <v>219</v>
      </c>
      <c r="P6052" s="0" t="str">
        <f aca="false">RIGHT(H6052,LEN(H6052) - FIND(" ", H6052))</f>
        <v>Athletic Footwear</v>
      </c>
    </row>
    <row r="6053" customFormat="false" ht="14.25" hidden="false" customHeight="true" outlineLevel="0" collapsed="false">
      <c r="B6053" s="88" t="s">
        <v>13</v>
      </c>
      <c r="C6053" s="89" t="n">
        <v>1128299</v>
      </c>
      <c r="D6053" s="90" t="n">
        <v>44400</v>
      </c>
      <c r="E6053" s="88" t="s">
        <v>34</v>
      </c>
      <c r="F6053" s="88" t="s">
        <v>161</v>
      </c>
      <c r="G6053" s="88" t="s">
        <v>152</v>
      </c>
      <c r="H6053" s="91" t="s">
        <v>32</v>
      </c>
      <c r="I6053" s="92" t="n">
        <v>79</v>
      </c>
      <c r="J6053" s="93" t="n">
        <v>255</v>
      </c>
      <c r="K6053" s="94" t="n">
        <f aca="false">I6053 * J6053</f>
        <v>20145</v>
      </c>
      <c r="L6053" s="94" t="n">
        <f aca="false">K6053 *M6053</f>
        <v>10072.5</v>
      </c>
      <c r="M6053" s="95" t="n">
        <v>0.5</v>
      </c>
      <c r="N6053" s="88" t="s">
        <v>23</v>
      </c>
      <c r="O6053" s="91" t="s">
        <v>218</v>
      </c>
      <c r="P6053" s="0" t="str">
        <f aca="false">RIGHT(H6053,LEN(H6053) - FIND(" ", H6053))</f>
        <v>Street Footwear</v>
      </c>
    </row>
    <row r="6054" customFormat="false" ht="14.25" hidden="false" customHeight="true" outlineLevel="0" collapsed="false">
      <c r="B6054" s="88" t="s">
        <v>13</v>
      </c>
      <c r="C6054" s="89" t="n">
        <v>1128299</v>
      </c>
      <c r="D6054" s="90" t="n">
        <v>44400</v>
      </c>
      <c r="E6054" s="88" t="s">
        <v>34</v>
      </c>
      <c r="F6054" s="88" t="s">
        <v>161</v>
      </c>
      <c r="G6054" s="88" t="s">
        <v>152</v>
      </c>
      <c r="H6054" s="91" t="s">
        <v>24</v>
      </c>
      <c r="I6054" s="92" t="n">
        <v>81</v>
      </c>
      <c r="J6054" s="93" t="n">
        <v>203</v>
      </c>
      <c r="K6054" s="94" t="n">
        <f aca="false">I6054 * J6054</f>
        <v>16443</v>
      </c>
      <c r="L6054" s="94" t="n">
        <f aca="false">K6054 *M6054</f>
        <v>8221.5</v>
      </c>
      <c r="M6054" s="95" t="n">
        <v>0.5</v>
      </c>
      <c r="N6054" s="88" t="s">
        <v>23</v>
      </c>
      <c r="O6054" s="91" t="s">
        <v>218</v>
      </c>
      <c r="P6054" s="0" t="str">
        <f aca="false">RIGHT(H6054,LEN(H6054) - FIND(" ", H6054))</f>
        <v>Athletic Footwear</v>
      </c>
    </row>
    <row r="6055" customFormat="false" ht="14.25" hidden="false" customHeight="true" outlineLevel="0" collapsed="false">
      <c r="B6055" s="88" t="s">
        <v>13</v>
      </c>
      <c r="C6055" s="89" t="n">
        <v>1128299</v>
      </c>
      <c r="D6055" s="90" t="n">
        <v>44400</v>
      </c>
      <c r="E6055" s="88" t="s">
        <v>34</v>
      </c>
      <c r="F6055" s="88" t="s">
        <v>161</v>
      </c>
      <c r="G6055" s="88" t="s">
        <v>152</v>
      </c>
      <c r="H6055" s="91" t="s">
        <v>48</v>
      </c>
      <c r="I6055" s="92" t="n">
        <v>86</v>
      </c>
      <c r="J6055" s="93" t="n">
        <v>182</v>
      </c>
      <c r="K6055" s="94" t="n">
        <f aca="false">I6055 * J6055</f>
        <v>15652</v>
      </c>
      <c r="L6055" s="94" t="n">
        <f aca="false">K6055 *M6055</f>
        <v>7043.4</v>
      </c>
      <c r="M6055" s="95" t="n">
        <v>0.45</v>
      </c>
      <c r="N6055" s="88" t="s">
        <v>23</v>
      </c>
      <c r="O6055" s="91" t="s">
        <v>219</v>
      </c>
      <c r="P6055" s="0" t="str">
        <f aca="false">RIGHT(H6055,LEN(H6055) - FIND(" ", H6055))</f>
        <v>Street Footwear</v>
      </c>
    </row>
    <row r="6056" customFormat="false" ht="14.25" hidden="false" customHeight="true" outlineLevel="0" collapsed="false">
      <c r="B6056" s="88" t="s">
        <v>13</v>
      </c>
      <c r="C6056" s="89" t="n">
        <v>1128299</v>
      </c>
      <c r="D6056" s="90" t="n">
        <v>44400</v>
      </c>
      <c r="E6056" s="88" t="s">
        <v>34</v>
      </c>
      <c r="F6056" s="88" t="s">
        <v>161</v>
      </c>
      <c r="G6056" s="88" t="s">
        <v>152</v>
      </c>
      <c r="H6056" s="91" t="s">
        <v>44</v>
      </c>
      <c r="I6056" s="92" t="n">
        <v>82</v>
      </c>
      <c r="J6056" s="93" t="n">
        <v>149</v>
      </c>
      <c r="K6056" s="94" t="n">
        <f aca="false">I6056 * J6056</f>
        <v>12218</v>
      </c>
      <c r="L6056" s="94" t="n">
        <f aca="false">K6056 *M6056</f>
        <v>5620.28</v>
      </c>
      <c r="M6056" s="95" t="n">
        <v>0.46</v>
      </c>
      <c r="N6056" s="88" t="s">
        <v>23</v>
      </c>
      <c r="O6056" s="91" t="s">
        <v>219</v>
      </c>
      <c r="P6056" s="0" t="str">
        <f aca="false">RIGHT(H6056,LEN(H6056) - FIND(" ", H6056))</f>
        <v>Athletic Footwear</v>
      </c>
    </row>
    <row r="6057" customFormat="false" ht="14.25" hidden="false" customHeight="true" outlineLevel="0" collapsed="false">
      <c r="B6057" s="88" t="s">
        <v>13</v>
      </c>
      <c r="C6057" s="89" t="n">
        <v>1128299</v>
      </c>
      <c r="D6057" s="90" t="n">
        <v>44400</v>
      </c>
      <c r="E6057" s="88" t="s">
        <v>34</v>
      </c>
      <c r="F6057" s="88" t="s">
        <v>161</v>
      </c>
      <c r="G6057" s="88" t="s">
        <v>152</v>
      </c>
      <c r="H6057" s="91" t="s">
        <v>16</v>
      </c>
      <c r="I6057" s="92" t="n">
        <v>85</v>
      </c>
      <c r="J6057" s="93" t="n">
        <v>162</v>
      </c>
      <c r="K6057" s="94" t="n">
        <f aca="false">I6057 * J6057</f>
        <v>13770</v>
      </c>
      <c r="L6057" s="94" t="n">
        <f aca="false">K6057 *M6057</f>
        <v>7573.5</v>
      </c>
      <c r="M6057" s="95" t="n">
        <v>0.55</v>
      </c>
      <c r="N6057" s="88" t="s">
        <v>23</v>
      </c>
      <c r="O6057" s="91" t="s">
        <v>218</v>
      </c>
      <c r="P6057" s="0" t="str">
        <f aca="false">RIGHT(H6057,LEN(H6057) - FIND(" ", H6057))</f>
        <v>Apparel</v>
      </c>
    </row>
    <row r="6058" customFormat="false" ht="14.25" hidden="false" customHeight="true" outlineLevel="0" collapsed="false">
      <c r="B6058" s="88" t="s">
        <v>13</v>
      </c>
      <c r="C6058" s="89" t="n">
        <v>1128299</v>
      </c>
      <c r="D6058" s="90" t="n">
        <v>44400</v>
      </c>
      <c r="E6058" s="88" t="s">
        <v>34</v>
      </c>
      <c r="F6058" s="88" t="s">
        <v>161</v>
      </c>
      <c r="G6058" s="88" t="s">
        <v>152</v>
      </c>
      <c r="H6058" s="91" t="s">
        <v>38</v>
      </c>
      <c r="I6058" s="92" t="n">
        <v>96</v>
      </c>
      <c r="J6058" s="93" t="n">
        <v>180</v>
      </c>
      <c r="K6058" s="94" t="n">
        <f aca="false">I6058 * J6058</f>
        <v>17280</v>
      </c>
      <c r="L6058" s="94" t="n">
        <f aca="false">K6058 *M6058</f>
        <v>6912</v>
      </c>
      <c r="M6058" s="95" t="n">
        <v>0.4</v>
      </c>
      <c r="N6058" s="88" t="s">
        <v>23</v>
      </c>
      <c r="O6058" s="91" t="s">
        <v>219</v>
      </c>
      <c r="P6058" s="0" t="str">
        <f aca="false">RIGHT(H6058,LEN(H6058) - FIND(" ", H6058))</f>
        <v>Apparel</v>
      </c>
    </row>
    <row r="6059" customFormat="false" ht="14.25" hidden="false" customHeight="true" outlineLevel="0" collapsed="false">
      <c r="B6059" s="88" t="s">
        <v>43</v>
      </c>
      <c r="C6059" s="89" t="n">
        <v>1128299</v>
      </c>
      <c r="D6059" s="90" t="n">
        <v>44400</v>
      </c>
      <c r="E6059" s="88" t="s">
        <v>18</v>
      </c>
      <c r="F6059" s="88" t="s">
        <v>147</v>
      </c>
      <c r="G6059" s="88" t="s">
        <v>168</v>
      </c>
      <c r="H6059" s="91" t="s">
        <v>32</v>
      </c>
      <c r="I6059" s="92" t="n">
        <v>79</v>
      </c>
      <c r="J6059" s="93" t="n">
        <v>255</v>
      </c>
      <c r="K6059" s="94" t="n">
        <f aca="false">I6059 * J6059</f>
        <v>20145</v>
      </c>
      <c r="L6059" s="94" t="n">
        <f aca="false">K6059 *M6059</f>
        <v>9669.6</v>
      </c>
      <c r="M6059" s="95" t="n">
        <v>0.48</v>
      </c>
      <c r="N6059" s="88" t="s">
        <v>23</v>
      </c>
      <c r="O6059" s="91" t="s">
        <v>218</v>
      </c>
      <c r="P6059" s="0" t="str">
        <f aca="false">RIGHT(H6059,LEN(H6059) - FIND(" ", H6059))</f>
        <v>Street Footwear</v>
      </c>
    </row>
    <row r="6060" customFormat="false" ht="14.25" hidden="false" customHeight="true" outlineLevel="0" collapsed="false">
      <c r="B6060" s="88" t="s">
        <v>43</v>
      </c>
      <c r="C6060" s="89" t="n">
        <v>1128299</v>
      </c>
      <c r="D6060" s="90" t="n">
        <v>44400</v>
      </c>
      <c r="E6060" s="88" t="s">
        <v>18</v>
      </c>
      <c r="F6060" s="88" t="s">
        <v>147</v>
      </c>
      <c r="G6060" s="88" t="s">
        <v>168</v>
      </c>
      <c r="H6060" s="91" t="s">
        <v>24</v>
      </c>
      <c r="I6060" s="92" t="n">
        <v>85</v>
      </c>
      <c r="J6060" s="93" t="n">
        <v>196</v>
      </c>
      <c r="K6060" s="94" t="n">
        <f aca="false">I6060 * J6060</f>
        <v>16660</v>
      </c>
      <c r="L6060" s="94" t="n">
        <f aca="false">K6060 *M6060</f>
        <v>7830.2</v>
      </c>
      <c r="M6060" s="95" t="n">
        <v>0.47</v>
      </c>
      <c r="N6060" s="88" t="s">
        <v>23</v>
      </c>
      <c r="O6060" s="91" t="s">
        <v>218</v>
      </c>
      <c r="P6060" s="0" t="str">
        <f aca="false">RIGHT(H6060,LEN(H6060) - FIND(" ", H6060))</f>
        <v>Athletic Footwear</v>
      </c>
    </row>
    <row r="6061" customFormat="false" ht="14.25" hidden="false" customHeight="true" outlineLevel="0" collapsed="false">
      <c r="B6061" s="88" t="s">
        <v>43</v>
      </c>
      <c r="C6061" s="89" t="n">
        <v>1128299</v>
      </c>
      <c r="D6061" s="90" t="n">
        <v>44400</v>
      </c>
      <c r="E6061" s="88" t="s">
        <v>18</v>
      </c>
      <c r="F6061" s="88" t="s">
        <v>147</v>
      </c>
      <c r="G6061" s="88" t="s">
        <v>168</v>
      </c>
      <c r="H6061" s="91" t="s">
        <v>48</v>
      </c>
      <c r="I6061" s="92" t="n">
        <v>86</v>
      </c>
      <c r="J6061" s="93" t="n">
        <v>163</v>
      </c>
      <c r="K6061" s="94" t="n">
        <f aca="false">I6061 * J6061</f>
        <v>14018</v>
      </c>
      <c r="L6061" s="94" t="n">
        <f aca="false">K6061 *M6061</f>
        <v>6588.46</v>
      </c>
      <c r="M6061" s="95" t="n">
        <v>0.47</v>
      </c>
      <c r="N6061" s="88" t="s">
        <v>23</v>
      </c>
      <c r="O6061" s="91" t="s">
        <v>219</v>
      </c>
      <c r="P6061" s="0" t="str">
        <f aca="false">RIGHT(H6061,LEN(H6061) - FIND(" ", H6061))</f>
        <v>Street Footwear</v>
      </c>
    </row>
    <row r="6062" customFormat="false" ht="14.25" hidden="false" customHeight="true" outlineLevel="0" collapsed="false">
      <c r="B6062" s="88" t="s">
        <v>43</v>
      </c>
      <c r="C6062" s="89" t="n">
        <v>1128299</v>
      </c>
      <c r="D6062" s="90" t="n">
        <v>44400</v>
      </c>
      <c r="E6062" s="88" t="s">
        <v>18</v>
      </c>
      <c r="F6062" s="88" t="s">
        <v>147</v>
      </c>
      <c r="G6062" s="88" t="s">
        <v>168</v>
      </c>
      <c r="H6062" s="91" t="s">
        <v>44</v>
      </c>
      <c r="I6062" s="92" t="n">
        <v>82</v>
      </c>
      <c r="J6062" s="93" t="n">
        <v>165</v>
      </c>
      <c r="K6062" s="94" t="n">
        <f aca="false">I6062 * J6062</f>
        <v>13530</v>
      </c>
      <c r="L6062" s="94" t="n">
        <f aca="false">K6062 *M6062</f>
        <v>6494.4</v>
      </c>
      <c r="M6062" s="95" t="n">
        <v>0.48</v>
      </c>
      <c r="N6062" s="88" t="s">
        <v>23</v>
      </c>
      <c r="O6062" s="91" t="s">
        <v>219</v>
      </c>
      <c r="P6062" s="0" t="str">
        <f aca="false">RIGHT(H6062,LEN(H6062) - FIND(" ", H6062))</f>
        <v>Athletic Footwear</v>
      </c>
    </row>
    <row r="6063" customFormat="false" ht="14.25" hidden="false" customHeight="true" outlineLevel="0" collapsed="false">
      <c r="B6063" s="88" t="s">
        <v>43</v>
      </c>
      <c r="C6063" s="89" t="n">
        <v>1128299</v>
      </c>
      <c r="D6063" s="90" t="n">
        <v>44400</v>
      </c>
      <c r="E6063" s="88" t="s">
        <v>18</v>
      </c>
      <c r="F6063" s="88" t="s">
        <v>147</v>
      </c>
      <c r="G6063" s="88" t="s">
        <v>168</v>
      </c>
      <c r="H6063" s="91" t="s">
        <v>16</v>
      </c>
      <c r="I6063" s="92" t="n">
        <v>84</v>
      </c>
      <c r="J6063" s="93" t="n">
        <v>156</v>
      </c>
      <c r="K6063" s="94" t="n">
        <f aca="false">I6063 * J6063</f>
        <v>13104</v>
      </c>
      <c r="L6063" s="94" t="n">
        <f aca="false">K6063 *M6063</f>
        <v>6552</v>
      </c>
      <c r="M6063" s="95" t="n">
        <v>0.5</v>
      </c>
      <c r="N6063" s="88" t="s">
        <v>23</v>
      </c>
      <c r="O6063" s="91" t="s">
        <v>218</v>
      </c>
      <c r="P6063" s="0" t="str">
        <f aca="false">RIGHT(H6063,LEN(H6063) - FIND(" ", H6063))</f>
        <v>Apparel</v>
      </c>
    </row>
    <row r="6064" customFormat="false" ht="14.25" hidden="false" customHeight="true" outlineLevel="0" collapsed="false">
      <c r="B6064" s="88" t="s">
        <v>43</v>
      </c>
      <c r="C6064" s="89" t="n">
        <v>1128299</v>
      </c>
      <c r="D6064" s="90" t="n">
        <v>44400</v>
      </c>
      <c r="E6064" s="88" t="s">
        <v>18</v>
      </c>
      <c r="F6064" s="88" t="s">
        <v>147</v>
      </c>
      <c r="G6064" s="88" t="s">
        <v>168</v>
      </c>
      <c r="H6064" s="91" t="s">
        <v>38</v>
      </c>
      <c r="I6064" s="92" t="n">
        <v>97</v>
      </c>
      <c r="J6064" s="93" t="n">
        <v>150</v>
      </c>
      <c r="K6064" s="94" t="n">
        <f aca="false">I6064 * J6064</f>
        <v>14550</v>
      </c>
      <c r="L6064" s="94" t="n">
        <f aca="false">K6064 *M6064</f>
        <v>6111</v>
      </c>
      <c r="M6064" s="95" t="n">
        <v>0.42</v>
      </c>
      <c r="N6064" s="88" t="s">
        <v>23</v>
      </c>
      <c r="O6064" s="91" t="s">
        <v>219</v>
      </c>
      <c r="P6064" s="0" t="str">
        <f aca="false">RIGHT(H6064,LEN(H6064) - FIND(" ", H6064))</f>
        <v>Apparel</v>
      </c>
    </row>
    <row r="6065" customFormat="false" ht="14.25" hidden="false" customHeight="true" outlineLevel="0" collapsed="false">
      <c r="B6065" s="88" t="s">
        <v>13</v>
      </c>
      <c r="C6065" s="89" t="n">
        <v>1128299</v>
      </c>
      <c r="D6065" s="90" t="n">
        <v>44400</v>
      </c>
      <c r="E6065" s="88" t="s">
        <v>34</v>
      </c>
      <c r="F6065" s="88" t="s">
        <v>161</v>
      </c>
      <c r="G6065" s="88" t="s">
        <v>152</v>
      </c>
      <c r="H6065" s="91" t="s">
        <v>32</v>
      </c>
      <c r="I6065" s="92" t="n">
        <v>60</v>
      </c>
      <c r="J6065" s="93" t="n">
        <v>272</v>
      </c>
      <c r="K6065" s="94" t="n">
        <f aca="false">I6065 * J6065</f>
        <v>16320</v>
      </c>
      <c r="L6065" s="94" t="n">
        <f aca="false">K6065 *M6065</f>
        <v>6038.4</v>
      </c>
      <c r="M6065" s="95" t="n">
        <v>0.37</v>
      </c>
      <c r="N6065" s="88" t="s">
        <v>31</v>
      </c>
      <c r="O6065" s="91" t="s">
        <v>218</v>
      </c>
      <c r="P6065" s="0" t="str">
        <f aca="false">RIGHT(H6065,LEN(H6065) - FIND(" ", H6065))</f>
        <v>Street Footwear</v>
      </c>
    </row>
    <row r="6066" customFormat="false" ht="14.25" hidden="false" customHeight="true" outlineLevel="0" collapsed="false">
      <c r="B6066" s="88" t="s">
        <v>13</v>
      </c>
      <c r="C6066" s="89" t="n">
        <v>1128299</v>
      </c>
      <c r="D6066" s="90" t="n">
        <v>44400</v>
      </c>
      <c r="E6066" s="88" t="s">
        <v>34</v>
      </c>
      <c r="F6066" s="88" t="s">
        <v>161</v>
      </c>
      <c r="G6066" s="88" t="s">
        <v>152</v>
      </c>
      <c r="H6066" s="91" t="s">
        <v>24</v>
      </c>
      <c r="I6066" s="92" t="n">
        <v>60</v>
      </c>
      <c r="J6066" s="93" t="n">
        <v>224</v>
      </c>
      <c r="K6066" s="94" t="n">
        <f aca="false">I6066 * J6066</f>
        <v>13440</v>
      </c>
      <c r="L6066" s="94" t="n">
        <f aca="false">K6066 *M6066</f>
        <v>5107.2</v>
      </c>
      <c r="M6066" s="95" t="n">
        <v>0.38</v>
      </c>
      <c r="N6066" s="88" t="s">
        <v>31</v>
      </c>
      <c r="O6066" s="91" t="s">
        <v>218</v>
      </c>
      <c r="P6066" s="0" t="str">
        <f aca="false">RIGHT(H6066,LEN(H6066) - FIND(" ", H6066))</f>
        <v>Athletic Footwear</v>
      </c>
    </row>
    <row r="6067" customFormat="false" ht="14.25" hidden="false" customHeight="true" outlineLevel="0" collapsed="false">
      <c r="B6067" s="88" t="s">
        <v>13</v>
      </c>
      <c r="C6067" s="89" t="n">
        <v>1128299</v>
      </c>
      <c r="D6067" s="90" t="n">
        <v>44400</v>
      </c>
      <c r="E6067" s="88" t="s">
        <v>34</v>
      </c>
      <c r="F6067" s="88" t="s">
        <v>161</v>
      </c>
      <c r="G6067" s="88" t="s">
        <v>152</v>
      </c>
      <c r="H6067" s="91" t="s">
        <v>48</v>
      </c>
      <c r="I6067" s="92" t="n">
        <v>62</v>
      </c>
      <c r="J6067" s="93" t="n">
        <v>208</v>
      </c>
      <c r="K6067" s="94" t="n">
        <f aca="false">I6067 * J6067</f>
        <v>12896</v>
      </c>
      <c r="L6067" s="94" t="n">
        <f aca="false">K6067 *M6067</f>
        <v>4900.48</v>
      </c>
      <c r="M6067" s="95" t="n">
        <v>0.38</v>
      </c>
      <c r="N6067" s="88" t="s">
        <v>31</v>
      </c>
      <c r="O6067" s="91" t="s">
        <v>219</v>
      </c>
      <c r="P6067" s="0" t="str">
        <f aca="false">RIGHT(H6067,LEN(H6067) - FIND(" ", H6067))</f>
        <v>Street Footwear</v>
      </c>
    </row>
    <row r="6068" customFormat="false" ht="14.25" hidden="false" customHeight="true" outlineLevel="0" collapsed="false">
      <c r="B6068" s="88" t="s">
        <v>13</v>
      </c>
      <c r="C6068" s="89" t="n">
        <v>1128299</v>
      </c>
      <c r="D6068" s="90" t="n">
        <v>44400</v>
      </c>
      <c r="E6068" s="88" t="s">
        <v>34</v>
      </c>
      <c r="F6068" s="88" t="s">
        <v>161</v>
      </c>
      <c r="G6068" s="88" t="s">
        <v>152</v>
      </c>
      <c r="H6068" s="91" t="s">
        <v>44</v>
      </c>
      <c r="I6068" s="92" t="n">
        <v>65</v>
      </c>
      <c r="J6068" s="93" t="n">
        <v>187</v>
      </c>
      <c r="K6068" s="94" t="n">
        <f aca="false">I6068 * J6068</f>
        <v>12155</v>
      </c>
      <c r="L6068" s="94" t="n">
        <f aca="false">K6068 *M6068</f>
        <v>5105.1</v>
      </c>
      <c r="M6068" s="95" t="n">
        <v>0.42</v>
      </c>
      <c r="N6068" s="88" t="s">
        <v>31</v>
      </c>
      <c r="O6068" s="91" t="s">
        <v>219</v>
      </c>
      <c r="P6068" s="0" t="str">
        <f aca="false">RIGHT(H6068,LEN(H6068) - FIND(" ", H6068))</f>
        <v>Athletic Footwear</v>
      </c>
    </row>
    <row r="6069" customFormat="false" ht="14.25" hidden="false" customHeight="true" outlineLevel="0" collapsed="false">
      <c r="B6069" s="88" t="s">
        <v>13</v>
      </c>
      <c r="C6069" s="89" t="n">
        <v>1128299</v>
      </c>
      <c r="D6069" s="90" t="n">
        <v>44400</v>
      </c>
      <c r="E6069" s="88" t="s">
        <v>34</v>
      </c>
      <c r="F6069" s="88" t="s">
        <v>161</v>
      </c>
      <c r="G6069" s="88" t="s">
        <v>152</v>
      </c>
      <c r="H6069" s="91" t="s">
        <v>16</v>
      </c>
      <c r="I6069" s="92" t="n">
        <v>72</v>
      </c>
      <c r="J6069" s="93" t="n">
        <v>210</v>
      </c>
      <c r="K6069" s="94" t="n">
        <f aca="false">I6069 * J6069</f>
        <v>15120</v>
      </c>
      <c r="L6069" s="94" t="n">
        <f aca="false">K6069 *M6069</f>
        <v>6501.6</v>
      </c>
      <c r="M6069" s="95" t="n">
        <v>0.43</v>
      </c>
      <c r="N6069" s="88" t="s">
        <v>31</v>
      </c>
      <c r="O6069" s="91" t="s">
        <v>218</v>
      </c>
      <c r="P6069" s="0" t="str">
        <f aca="false">RIGHT(H6069,LEN(H6069) - FIND(" ", H6069))</f>
        <v>Apparel</v>
      </c>
    </row>
    <row r="6070" customFormat="false" ht="14.25" hidden="false" customHeight="true" outlineLevel="0" collapsed="false">
      <c r="B6070" s="88" t="s">
        <v>13</v>
      </c>
      <c r="C6070" s="89" t="n">
        <v>1128299</v>
      </c>
      <c r="D6070" s="90" t="n">
        <v>44400</v>
      </c>
      <c r="E6070" s="88" t="s">
        <v>34</v>
      </c>
      <c r="F6070" s="88" t="s">
        <v>161</v>
      </c>
      <c r="G6070" s="88" t="s">
        <v>152</v>
      </c>
      <c r="H6070" s="91" t="s">
        <v>38</v>
      </c>
      <c r="I6070" s="92" t="n">
        <v>82</v>
      </c>
      <c r="J6070" s="93" t="n">
        <v>186</v>
      </c>
      <c r="K6070" s="94" t="n">
        <f aca="false">I6070 * J6070</f>
        <v>15252</v>
      </c>
      <c r="L6070" s="94" t="n">
        <f aca="false">K6070 *M6070</f>
        <v>5033.16</v>
      </c>
      <c r="M6070" s="95" t="n">
        <v>0.33</v>
      </c>
      <c r="N6070" s="88" t="s">
        <v>31</v>
      </c>
      <c r="O6070" s="91" t="s">
        <v>219</v>
      </c>
      <c r="P6070" s="0" t="str">
        <f aca="false">RIGHT(H6070,LEN(H6070) - FIND(" ", H6070))</f>
        <v>Apparel</v>
      </c>
    </row>
    <row r="6071" customFormat="false" ht="14.25" hidden="false" customHeight="true" outlineLevel="0" collapsed="false">
      <c r="B6071" s="88" t="s">
        <v>43</v>
      </c>
      <c r="C6071" s="89" t="n">
        <v>1128299</v>
      </c>
      <c r="D6071" s="90" t="n">
        <v>44400</v>
      </c>
      <c r="E6071" s="88" t="s">
        <v>18</v>
      </c>
      <c r="F6071" s="88" t="s">
        <v>147</v>
      </c>
      <c r="G6071" s="88" t="s">
        <v>168</v>
      </c>
      <c r="H6071" s="91" t="s">
        <v>32</v>
      </c>
      <c r="I6071" s="92" t="n">
        <v>60</v>
      </c>
      <c r="J6071" s="93" t="n">
        <v>298</v>
      </c>
      <c r="K6071" s="94" t="n">
        <f aca="false">I6071 * J6071</f>
        <v>17880</v>
      </c>
      <c r="L6071" s="94" t="n">
        <f aca="false">K6071 *M6071</f>
        <v>7509.6</v>
      </c>
      <c r="M6071" s="95" t="n">
        <v>0.42</v>
      </c>
      <c r="N6071" s="88" t="s">
        <v>31</v>
      </c>
      <c r="O6071" s="91" t="s">
        <v>218</v>
      </c>
      <c r="P6071" s="0" t="str">
        <f aca="false">RIGHT(H6071,LEN(H6071) - FIND(" ", H6071))</f>
        <v>Street Footwear</v>
      </c>
    </row>
    <row r="6072" customFormat="false" ht="14.25" hidden="false" customHeight="true" outlineLevel="0" collapsed="false">
      <c r="B6072" s="88" t="s">
        <v>43</v>
      </c>
      <c r="C6072" s="89" t="n">
        <v>1128299</v>
      </c>
      <c r="D6072" s="90" t="n">
        <v>44400</v>
      </c>
      <c r="E6072" s="88" t="s">
        <v>18</v>
      </c>
      <c r="F6072" s="88" t="s">
        <v>147</v>
      </c>
      <c r="G6072" s="88" t="s">
        <v>168</v>
      </c>
      <c r="H6072" s="91" t="s">
        <v>24</v>
      </c>
      <c r="I6072" s="92" t="n">
        <v>66</v>
      </c>
      <c r="J6072" s="93" t="n">
        <v>217</v>
      </c>
      <c r="K6072" s="94" t="n">
        <f aca="false">I6072 * J6072</f>
        <v>14322</v>
      </c>
      <c r="L6072" s="94" t="n">
        <f aca="false">K6072 *M6072</f>
        <v>5872.02</v>
      </c>
      <c r="M6072" s="95" t="n">
        <v>0.41</v>
      </c>
      <c r="N6072" s="88" t="s">
        <v>31</v>
      </c>
      <c r="O6072" s="91" t="s">
        <v>218</v>
      </c>
      <c r="P6072" s="0" t="str">
        <f aca="false">RIGHT(H6072,LEN(H6072) - FIND(" ", H6072))</f>
        <v>Athletic Footwear</v>
      </c>
    </row>
    <row r="6073" customFormat="false" ht="14.25" hidden="false" customHeight="true" outlineLevel="0" collapsed="false">
      <c r="B6073" s="88" t="s">
        <v>43</v>
      </c>
      <c r="C6073" s="89" t="n">
        <v>1128299</v>
      </c>
      <c r="D6073" s="90" t="n">
        <v>44400</v>
      </c>
      <c r="E6073" s="88" t="s">
        <v>18</v>
      </c>
      <c r="F6073" s="88" t="s">
        <v>147</v>
      </c>
      <c r="G6073" s="88" t="s">
        <v>168</v>
      </c>
      <c r="H6073" s="91" t="s">
        <v>48</v>
      </c>
      <c r="I6073" s="92" t="n">
        <v>66</v>
      </c>
      <c r="J6073" s="93" t="n">
        <v>221</v>
      </c>
      <c r="K6073" s="94" t="n">
        <f aca="false">I6073 * J6073</f>
        <v>14586</v>
      </c>
      <c r="L6073" s="94" t="n">
        <f aca="false">K6073 *M6073</f>
        <v>6126.12</v>
      </c>
      <c r="M6073" s="95" t="n">
        <v>0.42</v>
      </c>
      <c r="N6073" s="88" t="s">
        <v>31</v>
      </c>
      <c r="O6073" s="91" t="s">
        <v>219</v>
      </c>
      <c r="P6073" s="0" t="str">
        <f aca="false">RIGHT(H6073,LEN(H6073) - FIND(" ", H6073))</f>
        <v>Street Footwear</v>
      </c>
    </row>
    <row r="6074" customFormat="false" ht="14.25" hidden="false" customHeight="true" outlineLevel="0" collapsed="false">
      <c r="B6074" s="88" t="s">
        <v>43</v>
      </c>
      <c r="C6074" s="89" t="n">
        <v>1128299</v>
      </c>
      <c r="D6074" s="90" t="n">
        <v>44400</v>
      </c>
      <c r="E6074" s="88" t="s">
        <v>18</v>
      </c>
      <c r="F6074" s="88" t="s">
        <v>147</v>
      </c>
      <c r="G6074" s="88" t="s">
        <v>168</v>
      </c>
      <c r="H6074" s="91" t="s">
        <v>44</v>
      </c>
      <c r="I6074" s="92" t="n">
        <v>61</v>
      </c>
      <c r="J6074" s="93" t="n">
        <v>171</v>
      </c>
      <c r="K6074" s="94" t="n">
        <f aca="false">I6074 * J6074</f>
        <v>10431</v>
      </c>
      <c r="L6074" s="94" t="n">
        <f aca="false">K6074 *M6074</f>
        <v>4276.71</v>
      </c>
      <c r="M6074" s="95" t="n">
        <v>0.41</v>
      </c>
      <c r="N6074" s="88" t="s">
        <v>31</v>
      </c>
      <c r="O6074" s="91" t="s">
        <v>219</v>
      </c>
      <c r="P6074" s="0" t="str">
        <f aca="false">RIGHT(H6074,LEN(H6074) - FIND(" ", H6074))</f>
        <v>Athletic Footwear</v>
      </c>
    </row>
    <row r="6075" customFormat="false" ht="14.25" hidden="false" customHeight="true" outlineLevel="0" collapsed="false">
      <c r="B6075" s="88" t="s">
        <v>43</v>
      </c>
      <c r="C6075" s="89" t="n">
        <v>1128299</v>
      </c>
      <c r="D6075" s="90" t="n">
        <v>44400</v>
      </c>
      <c r="E6075" s="88" t="s">
        <v>18</v>
      </c>
      <c r="F6075" s="88" t="s">
        <v>147</v>
      </c>
      <c r="G6075" s="88" t="s">
        <v>168</v>
      </c>
      <c r="H6075" s="91" t="s">
        <v>16</v>
      </c>
      <c r="I6075" s="92" t="n">
        <v>68</v>
      </c>
      <c r="J6075" s="93" t="n">
        <v>198</v>
      </c>
      <c r="K6075" s="94" t="n">
        <f aca="false">I6075 * J6075</f>
        <v>13464</v>
      </c>
      <c r="L6075" s="94" t="n">
        <f aca="false">K6075 *M6075</f>
        <v>6193.44</v>
      </c>
      <c r="M6075" s="95" t="n">
        <v>0.46</v>
      </c>
      <c r="N6075" s="88" t="s">
        <v>31</v>
      </c>
      <c r="O6075" s="91" t="s">
        <v>218</v>
      </c>
      <c r="P6075" s="0" t="str">
        <f aca="false">RIGHT(H6075,LEN(H6075) - FIND(" ", H6075))</f>
        <v>Apparel</v>
      </c>
    </row>
    <row r="6076" customFormat="false" ht="14.25" hidden="false" customHeight="true" outlineLevel="0" collapsed="false">
      <c r="B6076" s="88" t="s">
        <v>43</v>
      </c>
      <c r="C6076" s="89" t="n">
        <v>1128299</v>
      </c>
      <c r="D6076" s="90" t="n">
        <v>44400</v>
      </c>
      <c r="E6076" s="88" t="s">
        <v>18</v>
      </c>
      <c r="F6076" s="88" t="s">
        <v>147</v>
      </c>
      <c r="G6076" s="88" t="s">
        <v>168</v>
      </c>
      <c r="H6076" s="91" t="s">
        <v>38</v>
      </c>
      <c r="I6076" s="92" t="n">
        <v>78</v>
      </c>
      <c r="J6076" s="93" t="n">
        <v>204</v>
      </c>
      <c r="K6076" s="94" t="n">
        <f aca="false">I6076 * J6076</f>
        <v>15912</v>
      </c>
      <c r="L6076" s="94" t="n">
        <f aca="false">K6076 *M6076</f>
        <v>5569.2</v>
      </c>
      <c r="M6076" s="95" t="n">
        <v>0.35</v>
      </c>
      <c r="N6076" s="88" t="s">
        <v>31</v>
      </c>
      <c r="O6076" s="91" t="s">
        <v>219</v>
      </c>
      <c r="P6076" s="0" t="str">
        <f aca="false">RIGHT(H6076,LEN(H6076) - FIND(" ", H6076))</f>
        <v>Apparel</v>
      </c>
    </row>
    <row r="6077" customFormat="false" ht="14.25" hidden="false" customHeight="true" outlineLevel="0" collapsed="false">
      <c r="B6077" s="88" t="s">
        <v>13</v>
      </c>
      <c r="C6077" s="89" t="n">
        <v>1185732</v>
      </c>
      <c r="D6077" s="90" t="n">
        <v>44401</v>
      </c>
      <c r="E6077" s="88" t="s">
        <v>29</v>
      </c>
      <c r="F6077" s="88" t="s">
        <v>98</v>
      </c>
      <c r="G6077" s="88" t="s">
        <v>101</v>
      </c>
      <c r="H6077" s="91" t="s">
        <v>32</v>
      </c>
      <c r="I6077" s="92" t="n">
        <v>60</v>
      </c>
      <c r="J6077" s="93" t="n">
        <v>425</v>
      </c>
      <c r="K6077" s="94" t="n">
        <f aca="false">I6077 * J6077</f>
        <v>25500</v>
      </c>
      <c r="L6077" s="94" t="n">
        <f aca="false">K6077 *M6077</f>
        <v>10200</v>
      </c>
      <c r="M6077" s="95" t="n">
        <v>0.4</v>
      </c>
      <c r="N6077" s="88" t="s">
        <v>31</v>
      </c>
      <c r="O6077" s="91" t="s">
        <v>218</v>
      </c>
      <c r="P6077" s="0" t="str">
        <f aca="false">RIGHT(H6077,LEN(H6077) - FIND(" ", H6077))</f>
        <v>Street Footwear</v>
      </c>
    </row>
    <row r="6078" customFormat="false" ht="14.25" hidden="false" customHeight="true" outlineLevel="0" collapsed="false">
      <c r="B6078" s="88" t="s">
        <v>13</v>
      </c>
      <c r="C6078" s="89" t="n">
        <v>1185732</v>
      </c>
      <c r="D6078" s="90" t="n">
        <v>44401</v>
      </c>
      <c r="E6078" s="88" t="s">
        <v>29</v>
      </c>
      <c r="F6078" s="88" t="s">
        <v>128</v>
      </c>
      <c r="G6078" s="88" t="s">
        <v>144</v>
      </c>
      <c r="H6078" s="91" t="s">
        <v>16</v>
      </c>
      <c r="I6078" s="92" t="n">
        <v>50</v>
      </c>
      <c r="J6078" s="93" t="n">
        <v>100</v>
      </c>
      <c r="K6078" s="94" t="n">
        <f aca="false">I6078 * J6078</f>
        <v>5000</v>
      </c>
      <c r="L6078" s="94" t="n">
        <f aca="false">K6078 *M6078</f>
        <v>1750</v>
      </c>
      <c r="M6078" s="95" t="n">
        <v>0.35</v>
      </c>
      <c r="N6078" s="88" t="s">
        <v>31</v>
      </c>
      <c r="O6078" s="91" t="s">
        <v>218</v>
      </c>
      <c r="P6078" s="0" t="str">
        <f aca="false">RIGHT(H6078,LEN(H6078) - FIND(" ", H6078))</f>
        <v>Apparel</v>
      </c>
    </row>
    <row r="6079" customFormat="false" ht="14.25" hidden="false" customHeight="true" outlineLevel="0" collapsed="false">
      <c r="B6079" s="88" t="s">
        <v>13</v>
      </c>
      <c r="C6079" s="89" t="n">
        <v>1185732</v>
      </c>
      <c r="D6079" s="90" t="n">
        <v>44401</v>
      </c>
      <c r="E6079" s="88" t="s">
        <v>29</v>
      </c>
      <c r="F6079" s="88" t="s">
        <v>98</v>
      </c>
      <c r="G6079" s="88" t="s">
        <v>101</v>
      </c>
      <c r="H6079" s="91" t="s">
        <v>32</v>
      </c>
      <c r="I6079" s="92" t="n">
        <v>56</v>
      </c>
      <c r="J6079" s="93" t="n">
        <v>115</v>
      </c>
      <c r="K6079" s="94" t="n">
        <f aca="false">I6079 * J6079</f>
        <v>6440</v>
      </c>
      <c r="L6079" s="94" t="n">
        <f aca="false">K6079 *M6079</f>
        <v>3542</v>
      </c>
      <c r="M6079" s="95" t="n">
        <v>0.55</v>
      </c>
      <c r="N6079" s="88" t="s">
        <v>23</v>
      </c>
      <c r="O6079" s="91" t="s">
        <v>218</v>
      </c>
      <c r="P6079" s="0" t="str">
        <f aca="false">RIGHT(H6079,LEN(H6079) - FIND(" ", H6079))</f>
        <v>Street Footwear</v>
      </c>
    </row>
    <row r="6080" customFormat="false" ht="14.25" hidden="false" customHeight="true" outlineLevel="0" collapsed="false">
      <c r="B6080" s="88" t="s">
        <v>13</v>
      </c>
      <c r="C6080" s="89" t="n">
        <v>1185732</v>
      </c>
      <c r="D6080" s="90" t="n">
        <v>44401</v>
      </c>
      <c r="E6080" s="88" t="s">
        <v>29</v>
      </c>
      <c r="F6080" s="88" t="s">
        <v>128</v>
      </c>
      <c r="G6080" s="88" t="s">
        <v>144</v>
      </c>
      <c r="H6080" s="91" t="s">
        <v>16</v>
      </c>
      <c r="I6080" s="92" t="n">
        <v>48</v>
      </c>
      <c r="J6080" s="93" t="n">
        <v>27</v>
      </c>
      <c r="K6080" s="94" t="n">
        <f aca="false">I6080 * J6080</f>
        <v>1296</v>
      </c>
      <c r="L6080" s="94" t="n">
        <f aca="false">K6080 *M6080</f>
        <v>583.2</v>
      </c>
      <c r="M6080" s="95" t="n">
        <v>0.45</v>
      </c>
      <c r="N6080" s="88" t="s">
        <v>23</v>
      </c>
      <c r="O6080" s="91" t="s">
        <v>218</v>
      </c>
      <c r="P6080" s="0" t="str">
        <f aca="false">RIGHT(H6080,LEN(H6080) - FIND(" ", H6080))</f>
        <v>Apparel</v>
      </c>
    </row>
    <row r="6081" customFormat="false" ht="14.25" hidden="false" customHeight="true" outlineLevel="0" collapsed="false">
      <c r="B6081" s="88" t="s">
        <v>13</v>
      </c>
      <c r="C6081" s="89" t="n">
        <v>1185732</v>
      </c>
      <c r="D6081" s="90" t="n">
        <v>44402</v>
      </c>
      <c r="E6081" s="88" t="s">
        <v>29</v>
      </c>
      <c r="F6081" s="88" t="s">
        <v>98</v>
      </c>
      <c r="G6081" s="88" t="s">
        <v>101</v>
      </c>
      <c r="H6081" s="91" t="s">
        <v>24</v>
      </c>
      <c r="I6081" s="92" t="n">
        <v>50</v>
      </c>
      <c r="J6081" s="93" t="n">
        <v>250</v>
      </c>
      <c r="K6081" s="94" t="n">
        <f aca="false">I6081 * J6081</f>
        <v>12500</v>
      </c>
      <c r="L6081" s="94" t="n">
        <f aca="false">K6081 *M6081</f>
        <v>4375</v>
      </c>
      <c r="M6081" s="95" t="n">
        <v>0.35</v>
      </c>
      <c r="N6081" s="88" t="s">
        <v>31</v>
      </c>
      <c r="O6081" s="91" t="s">
        <v>218</v>
      </c>
      <c r="P6081" s="0" t="str">
        <f aca="false">RIGHT(H6081,LEN(H6081) - FIND(" ", H6081))</f>
        <v>Athletic Footwear</v>
      </c>
    </row>
    <row r="6082" customFormat="false" ht="14.25" hidden="false" customHeight="true" outlineLevel="0" collapsed="false">
      <c r="B6082" s="88" t="s">
        <v>13</v>
      </c>
      <c r="C6082" s="89" t="n">
        <v>1185732</v>
      </c>
      <c r="D6082" s="90" t="n">
        <v>44402</v>
      </c>
      <c r="E6082" s="88" t="s">
        <v>29</v>
      </c>
      <c r="F6082" s="88" t="s">
        <v>128</v>
      </c>
      <c r="G6082" s="88" t="s">
        <v>144</v>
      </c>
      <c r="H6082" s="91" t="s">
        <v>38</v>
      </c>
      <c r="I6082" s="92" t="n">
        <v>55</v>
      </c>
      <c r="J6082" s="93" t="n">
        <v>200</v>
      </c>
      <c r="K6082" s="94" t="n">
        <f aca="false">I6082 * J6082</f>
        <v>11000</v>
      </c>
      <c r="L6082" s="94" t="n">
        <f aca="false">K6082 *M6082</f>
        <v>5500</v>
      </c>
      <c r="M6082" s="95" t="n">
        <v>0.5</v>
      </c>
      <c r="N6082" s="88" t="s">
        <v>31</v>
      </c>
      <c r="O6082" s="91" t="s">
        <v>219</v>
      </c>
      <c r="P6082" s="0" t="str">
        <f aca="false">RIGHT(H6082,LEN(H6082) - FIND(" ", H6082))</f>
        <v>Apparel</v>
      </c>
    </row>
    <row r="6083" customFormat="false" ht="14.25" hidden="false" customHeight="true" outlineLevel="0" collapsed="false">
      <c r="B6083" s="88" t="s">
        <v>22</v>
      </c>
      <c r="C6083" s="89" t="n">
        <v>1128299</v>
      </c>
      <c r="D6083" s="90" t="n">
        <v>44402</v>
      </c>
      <c r="E6083" s="88" t="s">
        <v>18</v>
      </c>
      <c r="F6083" s="88" t="s">
        <v>134</v>
      </c>
      <c r="G6083" s="88" t="s">
        <v>71</v>
      </c>
      <c r="H6083" s="91" t="s">
        <v>32</v>
      </c>
      <c r="I6083" s="92" t="n">
        <v>55</v>
      </c>
      <c r="J6083" s="93" t="n">
        <v>750</v>
      </c>
      <c r="K6083" s="94" t="n">
        <f aca="false">I6083 * J6083</f>
        <v>41250</v>
      </c>
      <c r="L6083" s="94" t="n">
        <f aca="false">K6083 *M6083</f>
        <v>14437.5</v>
      </c>
      <c r="M6083" s="95" t="n">
        <v>0.35</v>
      </c>
      <c r="N6083" s="88" t="s">
        <v>23</v>
      </c>
      <c r="O6083" s="91" t="s">
        <v>218</v>
      </c>
      <c r="P6083" s="0" t="str">
        <f aca="false">RIGHT(H6083,LEN(H6083) - FIND(" ", H6083))</f>
        <v>Street Footwear</v>
      </c>
    </row>
    <row r="6084" customFormat="false" ht="14.25" hidden="false" customHeight="true" outlineLevel="0" collapsed="false">
      <c r="B6084" s="88" t="s">
        <v>22</v>
      </c>
      <c r="C6084" s="89" t="n">
        <v>1128299</v>
      </c>
      <c r="D6084" s="90" t="n">
        <v>44402</v>
      </c>
      <c r="E6084" s="88" t="s">
        <v>18</v>
      </c>
      <c r="F6084" s="88" t="s">
        <v>134</v>
      </c>
      <c r="G6084" s="88" t="s">
        <v>71</v>
      </c>
      <c r="H6084" s="91" t="s">
        <v>24</v>
      </c>
      <c r="I6084" s="92" t="n">
        <v>60</v>
      </c>
      <c r="J6084" s="93" t="n">
        <v>600</v>
      </c>
      <c r="K6084" s="94" t="n">
        <f aca="false">I6084 * J6084</f>
        <v>36000</v>
      </c>
      <c r="L6084" s="94" t="n">
        <f aca="false">K6084 *M6084</f>
        <v>14400</v>
      </c>
      <c r="M6084" s="95" t="n">
        <v>0.4</v>
      </c>
      <c r="N6084" s="88" t="s">
        <v>23</v>
      </c>
      <c r="O6084" s="91" t="s">
        <v>218</v>
      </c>
      <c r="P6084" s="0" t="str">
        <f aca="false">RIGHT(H6084,LEN(H6084) - FIND(" ", H6084))</f>
        <v>Athletic Footwear</v>
      </c>
    </row>
    <row r="6085" customFormat="false" ht="14.25" hidden="false" customHeight="true" outlineLevel="0" collapsed="false">
      <c r="B6085" s="88" t="s">
        <v>22</v>
      </c>
      <c r="C6085" s="89" t="n">
        <v>1128299</v>
      </c>
      <c r="D6085" s="90" t="n">
        <v>44402</v>
      </c>
      <c r="E6085" s="88" t="s">
        <v>18</v>
      </c>
      <c r="F6085" s="88" t="s">
        <v>134</v>
      </c>
      <c r="G6085" s="88" t="s">
        <v>71</v>
      </c>
      <c r="H6085" s="91" t="s">
        <v>48</v>
      </c>
      <c r="I6085" s="92" t="n">
        <v>60</v>
      </c>
      <c r="J6085" s="93" t="n">
        <v>550</v>
      </c>
      <c r="K6085" s="94" t="n">
        <f aca="false">I6085 * J6085</f>
        <v>33000</v>
      </c>
      <c r="L6085" s="94" t="n">
        <f aca="false">K6085 *M6085</f>
        <v>11550</v>
      </c>
      <c r="M6085" s="95" t="n">
        <v>0.35</v>
      </c>
      <c r="N6085" s="88" t="s">
        <v>23</v>
      </c>
      <c r="O6085" s="91" t="s">
        <v>219</v>
      </c>
      <c r="P6085" s="0" t="str">
        <f aca="false">RIGHT(H6085,LEN(H6085) - FIND(" ", H6085))</f>
        <v>Street Footwear</v>
      </c>
    </row>
    <row r="6086" customFormat="false" ht="14.25" hidden="false" customHeight="true" outlineLevel="0" collapsed="false">
      <c r="B6086" s="88" t="s">
        <v>22</v>
      </c>
      <c r="C6086" s="89" t="n">
        <v>1128299</v>
      </c>
      <c r="D6086" s="90" t="n">
        <v>44402</v>
      </c>
      <c r="E6086" s="88" t="s">
        <v>18</v>
      </c>
      <c r="F6086" s="88" t="s">
        <v>134</v>
      </c>
      <c r="G6086" s="88" t="s">
        <v>71</v>
      </c>
      <c r="H6086" s="91" t="s">
        <v>44</v>
      </c>
      <c r="I6086" s="92" t="n">
        <v>55</v>
      </c>
      <c r="J6086" s="93" t="n">
        <v>450</v>
      </c>
      <c r="K6086" s="94" t="n">
        <f aca="false">I6086 * J6086</f>
        <v>24750</v>
      </c>
      <c r="L6086" s="94" t="n">
        <f aca="false">K6086 *M6086</f>
        <v>8662.5</v>
      </c>
      <c r="M6086" s="95" t="n">
        <v>0.35</v>
      </c>
      <c r="N6086" s="88" t="s">
        <v>23</v>
      </c>
      <c r="O6086" s="91" t="s">
        <v>219</v>
      </c>
      <c r="P6086" s="0" t="str">
        <f aca="false">RIGHT(H6086,LEN(H6086) - FIND(" ", H6086))</f>
        <v>Athletic Footwear</v>
      </c>
    </row>
    <row r="6087" customFormat="false" ht="14.25" hidden="false" customHeight="true" outlineLevel="0" collapsed="false">
      <c r="B6087" s="88" t="s">
        <v>22</v>
      </c>
      <c r="C6087" s="89" t="n">
        <v>1128299</v>
      </c>
      <c r="D6087" s="90" t="n">
        <v>44402</v>
      </c>
      <c r="E6087" s="88" t="s">
        <v>18</v>
      </c>
      <c r="F6087" s="88" t="s">
        <v>134</v>
      </c>
      <c r="G6087" s="88" t="s">
        <v>71</v>
      </c>
      <c r="H6087" s="91" t="s">
        <v>16</v>
      </c>
      <c r="I6087" s="92" t="n">
        <v>60</v>
      </c>
      <c r="J6087" s="93" t="n">
        <v>500</v>
      </c>
      <c r="K6087" s="94" t="n">
        <f aca="false">I6087 * J6087</f>
        <v>30000</v>
      </c>
      <c r="L6087" s="94" t="n">
        <f aca="false">K6087 *M6087</f>
        <v>9000</v>
      </c>
      <c r="M6087" s="95" t="n">
        <v>0.3</v>
      </c>
      <c r="N6087" s="88" t="s">
        <v>23</v>
      </c>
      <c r="O6087" s="91" t="s">
        <v>218</v>
      </c>
      <c r="P6087" s="0" t="str">
        <f aca="false">RIGHT(H6087,LEN(H6087) - FIND(" ", H6087))</f>
        <v>Apparel</v>
      </c>
    </row>
    <row r="6088" customFormat="false" ht="14.25" hidden="false" customHeight="true" outlineLevel="0" collapsed="false">
      <c r="B6088" s="88" t="s">
        <v>22</v>
      </c>
      <c r="C6088" s="89" t="n">
        <v>1128299</v>
      </c>
      <c r="D6088" s="90" t="n">
        <v>44402</v>
      </c>
      <c r="E6088" s="88" t="s">
        <v>18</v>
      </c>
      <c r="F6088" s="88" t="s">
        <v>134</v>
      </c>
      <c r="G6088" s="88" t="s">
        <v>71</v>
      </c>
      <c r="H6088" s="91" t="s">
        <v>38</v>
      </c>
      <c r="I6088" s="92" t="n">
        <v>75</v>
      </c>
      <c r="J6088" s="93" t="n">
        <v>500</v>
      </c>
      <c r="K6088" s="94" t="n">
        <f aca="false">I6088 * J6088</f>
        <v>37500</v>
      </c>
      <c r="L6088" s="94" t="n">
        <f aca="false">K6088 *M6088</f>
        <v>9375</v>
      </c>
      <c r="M6088" s="95" t="n">
        <v>0.25</v>
      </c>
      <c r="N6088" s="88" t="s">
        <v>23</v>
      </c>
      <c r="O6088" s="91" t="s">
        <v>219</v>
      </c>
      <c r="P6088" s="0" t="str">
        <f aca="false">RIGHT(H6088,LEN(H6088) - FIND(" ", H6088))</f>
        <v>Apparel</v>
      </c>
    </row>
    <row r="6089" customFormat="false" ht="14.25" hidden="false" customHeight="true" outlineLevel="0" collapsed="false">
      <c r="B6089" s="88" t="s">
        <v>13</v>
      </c>
      <c r="C6089" s="89" t="n">
        <v>1185732</v>
      </c>
      <c r="D6089" s="90" t="n">
        <v>44402</v>
      </c>
      <c r="E6089" s="88" t="s">
        <v>29</v>
      </c>
      <c r="F6089" s="88" t="s">
        <v>98</v>
      </c>
      <c r="G6089" s="88" t="s">
        <v>101</v>
      </c>
      <c r="H6089" s="91" t="s">
        <v>24</v>
      </c>
      <c r="I6089" s="92" t="n">
        <v>49</v>
      </c>
      <c r="J6089" s="93" t="n">
        <v>75</v>
      </c>
      <c r="K6089" s="94" t="n">
        <f aca="false">I6089 * J6089</f>
        <v>3675</v>
      </c>
      <c r="L6089" s="94" t="n">
        <f aca="false">K6089 *M6089</f>
        <v>1800.75</v>
      </c>
      <c r="M6089" s="95" t="n">
        <v>0.49</v>
      </c>
      <c r="N6089" s="88" t="s">
        <v>23</v>
      </c>
      <c r="O6089" s="91" t="s">
        <v>218</v>
      </c>
      <c r="P6089" s="0" t="str">
        <f aca="false">RIGHT(H6089,LEN(H6089) - FIND(" ", H6089))</f>
        <v>Athletic Footwear</v>
      </c>
    </row>
    <row r="6090" customFormat="false" ht="14.25" hidden="false" customHeight="true" outlineLevel="0" collapsed="false">
      <c r="B6090" s="88" t="s">
        <v>13</v>
      </c>
      <c r="C6090" s="89" t="n">
        <v>1185732</v>
      </c>
      <c r="D6090" s="90" t="n">
        <v>44402</v>
      </c>
      <c r="E6090" s="88" t="s">
        <v>29</v>
      </c>
      <c r="F6090" s="88" t="s">
        <v>128</v>
      </c>
      <c r="G6090" s="88" t="s">
        <v>144</v>
      </c>
      <c r="H6090" s="91" t="s">
        <v>38</v>
      </c>
      <c r="I6090" s="92" t="n">
        <v>53</v>
      </c>
      <c r="J6090" s="93" t="n">
        <v>58</v>
      </c>
      <c r="K6090" s="94" t="n">
        <f aca="false">I6090 * J6090</f>
        <v>3074</v>
      </c>
      <c r="L6090" s="94" t="n">
        <f aca="false">K6090 *M6090</f>
        <v>1905.88</v>
      </c>
      <c r="M6090" s="95" t="n">
        <v>0.62</v>
      </c>
      <c r="N6090" s="88" t="s">
        <v>23</v>
      </c>
      <c r="O6090" s="91" t="s">
        <v>219</v>
      </c>
      <c r="P6090" s="0" t="str">
        <f aca="false">RIGHT(H6090,LEN(H6090) - FIND(" ", H6090))</f>
        <v>Apparel</v>
      </c>
    </row>
    <row r="6091" customFormat="false" ht="14.25" hidden="false" customHeight="true" outlineLevel="0" collapsed="false">
      <c r="B6091" s="88" t="s">
        <v>22</v>
      </c>
      <c r="C6091" s="89" t="n">
        <v>1128299</v>
      </c>
      <c r="D6091" s="90" t="n">
        <v>44402</v>
      </c>
      <c r="E6091" s="88" t="s">
        <v>18</v>
      </c>
      <c r="F6091" s="88" t="s">
        <v>134</v>
      </c>
      <c r="G6091" s="88" t="s">
        <v>71</v>
      </c>
      <c r="H6091" s="91" t="s">
        <v>32</v>
      </c>
      <c r="I6091" s="92" t="n">
        <v>54</v>
      </c>
      <c r="J6091" s="93" t="n">
        <v>203</v>
      </c>
      <c r="K6091" s="94" t="n">
        <f aca="false">I6091 * J6091</f>
        <v>10962</v>
      </c>
      <c r="L6091" s="94" t="n">
        <f aca="false">K6091 *M6091</f>
        <v>5152.14</v>
      </c>
      <c r="M6091" s="95" t="n">
        <v>0.47</v>
      </c>
      <c r="N6091" s="88" t="s">
        <v>23</v>
      </c>
      <c r="O6091" s="91" t="s">
        <v>218</v>
      </c>
      <c r="P6091" s="0" t="str">
        <f aca="false">RIGHT(H6091,LEN(H6091) - FIND(" ", H6091))</f>
        <v>Street Footwear</v>
      </c>
    </row>
    <row r="6092" customFormat="false" ht="14.25" hidden="false" customHeight="true" outlineLevel="0" collapsed="false">
      <c r="B6092" s="88" t="s">
        <v>22</v>
      </c>
      <c r="C6092" s="89" t="n">
        <v>1128299</v>
      </c>
      <c r="D6092" s="90" t="n">
        <v>44402</v>
      </c>
      <c r="E6092" s="88" t="s">
        <v>18</v>
      </c>
      <c r="F6092" s="88" t="s">
        <v>134</v>
      </c>
      <c r="G6092" s="88" t="s">
        <v>71</v>
      </c>
      <c r="H6092" s="91" t="s">
        <v>24</v>
      </c>
      <c r="I6092" s="92" t="n">
        <v>56</v>
      </c>
      <c r="J6092" s="93" t="n">
        <v>180</v>
      </c>
      <c r="K6092" s="94" t="n">
        <f aca="false">I6092 * J6092</f>
        <v>10080</v>
      </c>
      <c r="L6092" s="94" t="n">
        <f aca="false">K6092 *M6092</f>
        <v>5443.2</v>
      </c>
      <c r="M6092" s="95" t="n">
        <v>0.54</v>
      </c>
      <c r="N6092" s="88" t="s">
        <v>23</v>
      </c>
      <c r="O6092" s="91" t="s">
        <v>218</v>
      </c>
      <c r="P6092" s="0" t="str">
        <f aca="false">RIGHT(H6092,LEN(H6092) - FIND(" ", H6092))</f>
        <v>Athletic Footwear</v>
      </c>
    </row>
    <row r="6093" customFormat="false" ht="14.25" hidden="false" customHeight="true" outlineLevel="0" collapsed="false">
      <c r="B6093" s="88" t="s">
        <v>22</v>
      </c>
      <c r="C6093" s="89" t="n">
        <v>1128299</v>
      </c>
      <c r="D6093" s="90" t="n">
        <v>44402</v>
      </c>
      <c r="E6093" s="88" t="s">
        <v>18</v>
      </c>
      <c r="F6093" s="88" t="s">
        <v>134</v>
      </c>
      <c r="G6093" s="88" t="s">
        <v>71</v>
      </c>
      <c r="H6093" s="91" t="s">
        <v>48</v>
      </c>
      <c r="I6093" s="92" t="n">
        <v>58</v>
      </c>
      <c r="J6093" s="93" t="n">
        <v>160</v>
      </c>
      <c r="K6093" s="94" t="n">
        <f aca="false">I6093 * J6093</f>
        <v>9280</v>
      </c>
      <c r="L6093" s="94" t="n">
        <f aca="false">K6093 *M6093</f>
        <v>4454.4</v>
      </c>
      <c r="M6093" s="95" t="n">
        <v>0.48</v>
      </c>
      <c r="N6093" s="88" t="s">
        <v>23</v>
      </c>
      <c r="O6093" s="91" t="s">
        <v>219</v>
      </c>
      <c r="P6093" s="0" t="str">
        <f aca="false">RIGHT(H6093,LEN(H6093) - FIND(" ", H6093))</f>
        <v>Street Footwear</v>
      </c>
    </row>
    <row r="6094" customFormat="false" ht="14.25" hidden="false" customHeight="true" outlineLevel="0" collapsed="false">
      <c r="B6094" s="88" t="s">
        <v>22</v>
      </c>
      <c r="C6094" s="89" t="n">
        <v>1128299</v>
      </c>
      <c r="D6094" s="90" t="n">
        <v>44402</v>
      </c>
      <c r="E6094" s="88" t="s">
        <v>18</v>
      </c>
      <c r="F6094" s="88" t="s">
        <v>134</v>
      </c>
      <c r="G6094" s="88" t="s">
        <v>71</v>
      </c>
      <c r="H6094" s="91" t="s">
        <v>44</v>
      </c>
      <c r="I6094" s="92" t="n">
        <v>54</v>
      </c>
      <c r="J6094" s="93" t="n">
        <v>135</v>
      </c>
      <c r="K6094" s="94" t="n">
        <f aca="false">I6094 * J6094</f>
        <v>7290</v>
      </c>
      <c r="L6094" s="94" t="n">
        <f aca="false">K6094 *M6094</f>
        <v>3280.5</v>
      </c>
      <c r="M6094" s="95" t="n">
        <v>0.45</v>
      </c>
      <c r="N6094" s="88" t="s">
        <v>23</v>
      </c>
      <c r="O6094" s="91" t="s">
        <v>219</v>
      </c>
      <c r="P6094" s="0" t="str">
        <f aca="false">RIGHT(H6094,LEN(H6094) - FIND(" ", H6094))</f>
        <v>Athletic Footwear</v>
      </c>
    </row>
    <row r="6095" customFormat="false" ht="14.25" hidden="false" customHeight="true" outlineLevel="0" collapsed="false">
      <c r="B6095" s="88" t="s">
        <v>22</v>
      </c>
      <c r="C6095" s="89" t="n">
        <v>1128299</v>
      </c>
      <c r="D6095" s="90" t="n">
        <v>44402</v>
      </c>
      <c r="E6095" s="88" t="s">
        <v>18</v>
      </c>
      <c r="F6095" s="88" t="s">
        <v>134</v>
      </c>
      <c r="G6095" s="88" t="s">
        <v>71</v>
      </c>
      <c r="H6095" s="91" t="s">
        <v>16</v>
      </c>
      <c r="I6095" s="92" t="n">
        <v>57</v>
      </c>
      <c r="J6095" s="93" t="n">
        <v>145</v>
      </c>
      <c r="K6095" s="94" t="n">
        <f aca="false">I6095 * J6095</f>
        <v>8265</v>
      </c>
      <c r="L6095" s="94" t="n">
        <f aca="false">K6095 *M6095</f>
        <v>3553.95</v>
      </c>
      <c r="M6095" s="95" t="n">
        <v>0.43</v>
      </c>
      <c r="N6095" s="88" t="s">
        <v>23</v>
      </c>
      <c r="O6095" s="91" t="s">
        <v>218</v>
      </c>
      <c r="P6095" s="0" t="str">
        <f aca="false">RIGHT(H6095,LEN(H6095) - FIND(" ", H6095))</f>
        <v>Apparel</v>
      </c>
    </row>
    <row r="6096" customFormat="false" ht="14.25" hidden="false" customHeight="true" outlineLevel="0" collapsed="false">
      <c r="B6096" s="88" t="s">
        <v>22</v>
      </c>
      <c r="C6096" s="89" t="n">
        <v>1128299</v>
      </c>
      <c r="D6096" s="90" t="n">
        <v>44402</v>
      </c>
      <c r="E6096" s="88" t="s">
        <v>18</v>
      </c>
      <c r="F6096" s="88" t="s">
        <v>134</v>
      </c>
      <c r="G6096" s="88" t="s">
        <v>71</v>
      </c>
      <c r="H6096" s="91" t="s">
        <v>38</v>
      </c>
      <c r="I6096" s="92" t="n">
        <v>69</v>
      </c>
      <c r="J6096" s="93" t="n">
        <v>140</v>
      </c>
      <c r="K6096" s="94" t="n">
        <f aca="false">I6096 * J6096</f>
        <v>9660</v>
      </c>
      <c r="L6096" s="94" t="n">
        <f aca="false">K6096 *M6096</f>
        <v>3670.8</v>
      </c>
      <c r="M6096" s="95" t="n">
        <v>0.38</v>
      </c>
      <c r="N6096" s="88" t="s">
        <v>23</v>
      </c>
      <c r="O6096" s="91" t="s">
        <v>219</v>
      </c>
      <c r="P6096" s="0" t="str">
        <f aca="false">RIGHT(H6096,LEN(H6096) - FIND(" ", H6096))</f>
        <v>Apparel</v>
      </c>
    </row>
    <row r="6097" customFormat="false" ht="14.25" hidden="false" customHeight="true" outlineLevel="0" collapsed="false">
      <c r="B6097" s="88" t="s">
        <v>22</v>
      </c>
      <c r="C6097" s="89" t="n">
        <v>1128299</v>
      </c>
      <c r="D6097" s="90" t="n">
        <v>44402</v>
      </c>
      <c r="E6097" s="88" t="s">
        <v>18</v>
      </c>
      <c r="F6097" s="88" t="s">
        <v>134</v>
      </c>
      <c r="G6097" s="88" t="s">
        <v>71</v>
      </c>
      <c r="H6097" s="91" t="s">
        <v>32</v>
      </c>
      <c r="I6097" s="92" t="n">
        <v>41</v>
      </c>
      <c r="J6097" s="93" t="n">
        <v>248</v>
      </c>
      <c r="K6097" s="94" t="n">
        <f aca="false">I6097 * J6097</f>
        <v>10168</v>
      </c>
      <c r="L6097" s="94" t="n">
        <f aca="false">K6097 *M6097</f>
        <v>3965.52</v>
      </c>
      <c r="M6097" s="95" t="n">
        <v>0.39</v>
      </c>
      <c r="N6097" s="88" t="s">
        <v>31</v>
      </c>
      <c r="O6097" s="91" t="s">
        <v>218</v>
      </c>
      <c r="P6097" s="0" t="str">
        <f aca="false">RIGHT(H6097,LEN(H6097) - FIND(" ", H6097))</f>
        <v>Street Footwear</v>
      </c>
    </row>
    <row r="6098" customFormat="false" ht="14.25" hidden="false" customHeight="true" outlineLevel="0" collapsed="false">
      <c r="B6098" s="88" t="s">
        <v>22</v>
      </c>
      <c r="C6098" s="89" t="n">
        <v>1128299</v>
      </c>
      <c r="D6098" s="90" t="n">
        <v>44402</v>
      </c>
      <c r="E6098" s="88" t="s">
        <v>18</v>
      </c>
      <c r="F6098" s="88" t="s">
        <v>134</v>
      </c>
      <c r="G6098" s="88" t="s">
        <v>71</v>
      </c>
      <c r="H6098" s="91" t="s">
        <v>24</v>
      </c>
      <c r="I6098" s="92" t="n">
        <v>45</v>
      </c>
      <c r="J6098" s="93" t="n">
        <v>210</v>
      </c>
      <c r="K6098" s="94" t="n">
        <f aca="false">I6098 * J6098</f>
        <v>9450</v>
      </c>
      <c r="L6098" s="94" t="n">
        <f aca="false">K6098 *M6098</f>
        <v>4063.5</v>
      </c>
      <c r="M6098" s="95" t="n">
        <v>0.43</v>
      </c>
      <c r="N6098" s="88" t="s">
        <v>31</v>
      </c>
      <c r="O6098" s="91" t="s">
        <v>218</v>
      </c>
      <c r="P6098" s="0" t="str">
        <f aca="false">RIGHT(H6098,LEN(H6098) - FIND(" ", H6098))</f>
        <v>Athletic Footwear</v>
      </c>
    </row>
    <row r="6099" customFormat="false" ht="14.25" hidden="false" customHeight="true" outlineLevel="0" collapsed="false">
      <c r="B6099" s="88" t="s">
        <v>22</v>
      </c>
      <c r="C6099" s="89" t="n">
        <v>1128299</v>
      </c>
      <c r="D6099" s="90" t="n">
        <v>44402</v>
      </c>
      <c r="E6099" s="88" t="s">
        <v>18</v>
      </c>
      <c r="F6099" s="88" t="s">
        <v>134</v>
      </c>
      <c r="G6099" s="88" t="s">
        <v>71</v>
      </c>
      <c r="H6099" s="91" t="s">
        <v>48</v>
      </c>
      <c r="I6099" s="92" t="n">
        <v>39</v>
      </c>
      <c r="J6099" s="93" t="n">
        <v>171</v>
      </c>
      <c r="K6099" s="94" t="n">
        <f aca="false">I6099 * J6099</f>
        <v>6669</v>
      </c>
      <c r="L6099" s="94" t="n">
        <f aca="false">K6099 *M6099</f>
        <v>2467.53</v>
      </c>
      <c r="M6099" s="95" t="n">
        <v>0.37</v>
      </c>
      <c r="N6099" s="88" t="s">
        <v>31</v>
      </c>
      <c r="O6099" s="91" t="s">
        <v>219</v>
      </c>
      <c r="P6099" s="0" t="str">
        <f aca="false">RIGHT(H6099,LEN(H6099) - FIND(" ", H6099))</f>
        <v>Street Footwear</v>
      </c>
    </row>
    <row r="6100" customFormat="false" ht="14.25" hidden="false" customHeight="true" outlineLevel="0" collapsed="false">
      <c r="B6100" s="88" t="s">
        <v>22</v>
      </c>
      <c r="C6100" s="89" t="n">
        <v>1128299</v>
      </c>
      <c r="D6100" s="90" t="n">
        <v>44402</v>
      </c>
      <c r="E6100" s="88" t="s">
        <v>18</v>
      </c>
      <c r="F6100" s="88" t="s">
        <v>134</v>
      </c>
      <c r="G6100" s="88" t="s">
        <v>71</v>
      </c>
      <c r="H6100" s="91" t="s">
        <v>44</v>
      </c>
      <c r="I6100" s="92" t="n">
        <v>39</v>
      </c>
      <c r="J6100" s="93" t="n">
        <v>149</v>
      </c>
      <c r="K6100" s="94" t="n">
        <f aca="false">I6100 * J6100</f>
        <v>5811</v>
      </c>
      <c r="L6100" s="94" t="n">
        <f aca="false">K6100 *M6100</f>
        <v>2440.62</v>
      </c>
      <c r="M6100" s="95" t="n">
        <v>0.42</v>
      </c>
      <c r="N6100" s="88" t="s">
        <v>31</v>
      </c>
      <c r="O6100" s="91" t="s">
        <v>219</v>
      </c>
      <c r="P6100" s="0" t="str">
        <f aca="false">RIGHT(H6100,LEN(H6100) - FIND(" ", H6100))</f>
        <v>Athletic Footwear</v>
      </c>
    </row>
    <row r="6101" customFormat="false" ht="14.25" hidden="false" customHeight="true" outlineLevel="0" collapsed="false">
      <c r="B6101" s="88" t="s">
        <v>22</v>
      </c>
      <c r="C6101" s="89" t="n">
        <v>1128299</v>
      </c>
      <c r="D6101" s="90" t="n">
        <v>44402</v>
      </c>
      <c r="E6101" s="88" t="s">
        <v>18</v>
      </c>
      <c r="F6101" s="88" t="s">
        <v>134</v>
      </c>
      <c r="G6101" s="88" t="s">
        <v>71</v>
      </c>
      <c r="H6101" s="91" t="s">
        <v>16</v>
      </c>
      <c r="I6101" s="92" t="n">
        <v>40</v>
      </c>
      <c r="J6101" s="93" t="n">
        <v>160</v>
      </c>
      <c r="K6101" s="94" t="n">
        <f aca="false">I6101 * J6101</f>
        <v>6400</v>
      </c>
      <c r="L6101" s="94" t="n">
        <f aca="false">K6101 *M6101</f>
        <v>2048</v>
      </c>
      <c r="M6101" s="95" t="n">
        <v>0.32</v>
      </c>
      <c r="N6101" s="88" t="s">
        <v>31</v>
      </c>
      <c r="O6101" s="91" t="s">
        <v>218</v>
      </c>
      <c r="P6101" s="0" t="str">
        <f aca="false">RIGHT(H6101,LEN(H6101) - FIND(" ", H6101))</f>
        <v>Apparel</v>
      </c>
    </row>
    <row r="6102" customFormat="false" ht="14.25" hidden="false" customHeight="true" outlineLevel="0" collapsed="false">
      <c r="B6102" s="88" t="s">
        <v>22</v>
      </c>
      <c r="C6102" s="89" t="n">
        <v>1128299</v>
      </c>
      <c r="D6102" s="90" t="n">
        <v>44402</v>
      </c>
      <c r="E6102" s="88" t="s">
        <v>18</v>
      </c>
      <c r="F6102" s="88" t="s">
        <v>134</v>
      </c>
      <c r="G6102" s="88" t="s">
        <v>71</v>
      </c>
      <c r="H6102" s="91" t="s">
        <v>38</v>
      </c>
      <c r="I6102" s="92" t="n">
        <v>49</v>
      </c>
      <c r="J6102" s="93" t="n">
        <v>160</v>
      </c>
      <c r="K6102" s="94" t="n">
        <f aca="false">I6102 * J6102</f>
        <v>7840</v>
      </c>
      <c r="L6102" s="94" t="n">
        <f aca="false">K6102 *M6102</f>
        <v>2508.8</v>
      </c>
      <c r="M6102" s="95" t="n">
        <v>0.32</v>
      </c>
      <c r="N6102" s="88" t="s">
        <v>31</v>
      </c>
      <c r="O6102" s="91" t="s">
        <v>219</v>
      </c>
      <c r="P6102" s="0" t="str">
        <f aca="false">RIGHT(H6102,LEN(H6102) - FIND(" ", H6102))</f>
        <v>Apparel</v>
      </c>
    </row>
    <row r="6103" customFormat="false" ht="14.25" hidden="false" customHeight="true" outlineLevel="0" collapsed="false">
      <c r="B6103" s="88" t="s">
        <v>13</v>
      </c>
      <c r="C6103" s="89" t="n">
        <v>1185732</v>
      </c>
      <c r="D6103" s="90" t="n">
        <v>44403</v>
      </c>
      <c r="E6103" s="88" t="s">
        <v>29</v>
      </c>
      <c r="F6103" s="88" t="s">
        <v>98</v>
      </c>
      <c r="G6103" s="88" t="s">
        <v>101</v>
      </c>
      <c r="H6103" s="91" t="s">
        <v>48</v>
      </c>
      <c r="I6103" s="92" t="n">
        <v>50</v>
      </c>
      <c r="J6103" s="93" t="n">
        <v>150</v>
      </c>
      <c r="K6103" s="94" t="n">
        <f aca="false">I6103 * J6103</f>
        <v>7500</v>
      </c>
      <c r="L6103" s="94" t="n">
        <f aca="false">K6103 *M6103</f>
        <v>2625</v>
      </c>
      <c r="M6103" s="95" t="n">
        <v>0.35</v>
      </c>
      <c r="N6103" s="88" t="s">
        <v>31</v>
      </c>
      <c r="O6103" s="91" t="s">
        <v>219</v>
      </c>
      <c r="P6103" s="0" t="str">
        <f aca="false">RIGHT(H6103,LEN(H6103) - FIND(" ", H6103))</f>
        <v>Street Footwear</v>
      </c>
    </row>
    <row r="6104" customFormat="false" ht="14.25" hidden="false" customHeight="true" outlineLevel="0" collapsed="false">
      <c r="B6104" s="88" t="s">
        <v>13</v>
      </c>
      <c r="C6104" s="89" t="n">
        <v>1185732</v>
      </c>
      <c r="D6104" s="90" t="n">
        <v>44403</v>
      </c>
      <c r="E6104" s="88" t="s">
        <v>29</v>
      </c>
      <c r="F6104" s="88" t="s">
        <v>128</v>
      </c>
      <c r="G6104" s="88" t="s">
        <v>144</v>
      </c>
      <c r="H6104" s="91" t="s">
        <v>32</v>
      </c>
      <c r="I6104" s="92" t="n">
        <v>50</v>
      </c>
      <c r="J6104" s="93" t="n">
        <v>450</v>
      </c>
      <c r="K6104" s="94" t="n">
        <f aca="false">I6104 * J6104</f>
        <v>22500</v>
      </c>
      <c r="L6104" s="94" t="n">
        <f aca="false">K6104 *M6104</f>
        <v>9000</v>
      </c>
      <c r="M6104" s="95" t="n">
        <v>0.4</v>
      </c>
      <c r="N6104" s="88" t="s">
        <v>31</v>
      </c>
      <c r="O6104" s="91" t="s">
        <v>218</v>
      </c>
      <c r="P6104" s="0" t="str">
        <f aca="false">RIGHT(H6104,LEN(H6104) - FIND(" ", H6104))</f>
        <v>Street Footwear</v>
      </c>
    </row>
    <row r="6105" customFormat="false" ht="14.25" hidden="false" customHeight="true" outlineLevel="0" collapsed="false">
      <c r="B6105" s="88" t="s">
        <v>13</v>
      </c>
      <c r="C6105" s="89" t="n">
        <v>1185732</v>
      </c>
      <c r="D6105" s="90" t="n">
        <v>44403</v>
      </c>
      <c r="E6105" s="88" t="s">
        <v>29</v>
      </c>
      <c r="F6105" s="88" t="s">
        <v>98</v>
      </c>
      <c r="G6105" s="88" t="s">
        <v>101</v>
      </c>
      <c r="H6105" s="91" t="s">
        <v>48</v>
      </c>
      <c r="I6105" s="92" t="n">
        <v>48</v>
      </c>
      <c r="J6105" s="93" t="n">
        <v>39</v>
      </c>
      <c r="K6105" s="94" t="n">
        <f aca="false">I6105 * J6105</f>
        <v>1872</v>
      </c>
      <c r="L6105" s="94" t="n">
        <f aca="false">K6105 *M6105</f>
        <v>842.4</v>
      </c>
      <c r="M6105" s="95" t="n">
        <v>0.45</v>
      </c>
      <c r="N6105" s="88" t="s">
        <v>23</v>
      </c>
      <c r="O6105" s="91" t="s">
        <v>219</v>
      </c>
      <c r="P6105" s="0" t="str">
        <f aca="false">RIGHT(H6105,LEN(H6105) - FIND(" ", H6105))</f>
        <v>Street Footwear</v>
      </c>
    </row>
    <row r="6106" customFormat="false" ht="14.25" hidden="false" customHeight="true" outlineLevel="0" collapsed="false">
      <c r="B6106" s="88" t="s">
        <v>13</v>
      </c>
      <c r="C6106" s="89" t="n">
        <v>1185732</v>
      </c>
      <c r="D6106" s="90" t="n">
        <v>44403</v>
      </c>
      <c r="E6106" s="88" t="s">
        <v>29</v>
      </c>
      <c r="F6106" s="88" t="s">
        <v>128</v>
      </c>
      <c r="G6106" s="88" t="s">
        <v>144</v>
      </c>
      <c r="H6106" s="91" t="s">
        <v>32</v>
      </c>
      <c r="I6106" s="92" t="n">
        <v>49</v>
      </c>
      <c r="J6106" s="93" t="n">
        <v>117</v>
      </c>
      <c r="K6106" s="94" t="n">
        <f aca="false">I6106 * J6106</f>
        <v>5733</v>
      </c>
      <c r="L6106" s="94" t="n">
        <f aca="false">K6106 *M6106</f>
        <v>2866.5</v>
      </c>
      <c r="M6106" s="95" t="n">
        <v>0.5</v>
      </c>
      <c r="N6106" s="88" t="s">
        <v>23</v>
      </c>
      <c r="O6106" s="91" t="s">
        <v>218</v>
      </c>
      <c r="P6106" s="0" t="str">
        <f aca="false">RIGHT(H6106,LEN(H6106) - FIND(" ", H6106))</f>
        <v>Street Footwear</v>
      </c>
    </row>
    <row r="6107" customFormat="false" ht="14.25" hidden="false" customHeight="true" outlineLevel="0" collapsed="false">
      <c r="B6107" s="88" t="s">
        <v>13</v>
      </c>
      <c r="C6107" s="89" t="n">
        <v>1185732</v>
      </c>
      <c r="D6107" s="90" t="n">
        <v>44404</v>
      </c>
      <c r="E6107" s="88" t="s">
        <v>29</v>
      </c>
      <c r="F6107" s="88" t="s">
        <v>98</v>
      </c>
      <c r="G6107" s="88" t="s">
        <v>101</v>
      </c>
      <c r="H6107" s="91" t="s">
        <v>44</v>
      </c>
      <c r="I6107" s="92" t="n">
        <v>50</v>
      </c>
      <c r="J6107" s="93" t="n">
        <v>125</v>
      </c>
      <c r="K6107" s="94" t="n">
        <f aca="false">I6107 * J6107</f>
        <v>6250</v>
      </c>
      <c r="L6107" s="94" t="n">
        <f aca="false">K6107 *M6107</f>
        <v>2500</v>
      </c>
      <c r="M6107" s="95" t="n">
        <v>0.4</v>
      </c>
      <c r="N6107" s="88" t="s">
        <v>31</v>
      </c>
      <c r="O6107" s="91" t="s">
        <v>219</v>
      </c>
      <c r="P6107" s="0" t="str">
        <f aca="false">RIGHT(H6107,LEN(H6107) - FIND(" ", H6107))</f>
        <v>Athletic Footwear</v>
      </c>
    </row>
    <row r="6108" customFormat="false" ht="14.25" hidden="false" customHeight="true" outlineLevel="0" collapsed="false">
      <c r="B6108" s="88" t="s">
        <v>13</v>
      </c>
      <c r="C6108" s="89" t="n">
        <v>1185732</v>
      </c>
      <c r="D6108" s="90" t="n">
        <v>44404</v>
      </c>
      <c r="E6108" s="88" t="s">
        <v>29</v>
      </c>
      <c r="F6108" s="88" t="s">
        <v>128</v>
      </c>
      <c r="G6108" s="88" t="s">
        <v>144</v>
      </c>
      <c r="H6108" s="91" t="s">
        <v>24</v>
      </c>
      <c r="I6108" s="92" t="n">
        <v>40</v>
      </c>
      <c r="J6108" s="93" t="n">
        <v>250</v>
      </c>
      <c r="K6108" s="94" t="n">
        <f aca="false">I6108 * J6108</f>
        <v>10000</v>
      </c>
      <c r="L6108" s="94" t="n">
        <f aca="false">K6108 *M6108</f>
        <v>3500</v>
      </c>
      <c r="M6108" s="95" t="n">
        <v>0.35</v>
      </c>
      <c r="N6108" s="88" t="s">
        <v>31</v>
      </c>
      <c r="O6108" s="91" t="s">
        <v>218</v>
      </c>
      <c r="P6108" s="0" t="str">
        <f aca="false">RIGHT(H6108,LEN(H6108) - FIND(" ", H6108))</f>
        <v>Athletic Footwear</v>
      </c>
    </row>
    <row r="6109" customFormat="false" ht="14.25" hidden="false" customHeight="true" outlineLevel="0" collapsed="false">
      <c r="B6109" s="88" t="s">
        <v>13</v>
      </c>
      <c r="C6109" s="89" t="n">
        <v>1185732</v>
      </c>
      <c r="D6109" s="90" t="n">
        <v>44404</v>
      </c>
      <c r="E6109" s="88" t="s">
        <v>29</v>
      </c>
      <c r="F6109" s="88" t="s">
        <v>98</v>
      </c>
      <c r="G6109" s="88" t="s">
        <v>101</v>
      </c>
      <c r="H6109" s="91" t="s">
        <v>44</v>
      </c>
      <c r="I6109" s="92" t="n">
        <v>47</v>
      </c>
      <c r="J6109" s="93" t="n">
        <v>33</v>
      </c>
      <c r="K6109" s="94" t="n">
        <f aca="false">I6109 * J6109</f>
        <v>1551</v>
      </c>
      <c r="L6109" s="94" t="n">
        <f aca="false">K6109 *M6109</f>
        <v>791.01</v>
      </c>
      <c r="M6109" s="95" t="n">
        <v>0.51</v>
      </c>
      <c r="N6109" s="88" t="s">
        <v>23</v>
      </c>
      <c r="O6109" s="91" t="s">
        <v>219</v>
      </c>
      <c r="P6109" s="0" t="str">
        <f aca="false">RIGHT(H6109,LEN(H6109) - FIND(" ", H6109))</f>
        <v>Athletic Footwear</v>
      </c>
    </row>
    <row r="6110" customFormat="false" ht="14.25" hidden="false" customHeight="true" outlineLevel="0" collapsed="false">
      <c r="B6110" s="88" t="s">
        <v>13</v>
      </c>
      <c r="C6110" s="89" t="n">
        <v>1185732</v>
      </c>
      <c r="D6110" s="90" t="n">
        <v>44404</v>
      </c>
      <c r="E6110" s="88" t="s">
        <v>29</v>
      </c>
      <c r="F6110" s="88" t="s">
        <v>128</v>
      </c>
      <c r="G6110" s="88" t="s">
        <v>144</v>
      </c>
      <c r="H6110" s="91" t="s">
        <v>24</v>
      </c>
      <c r="I6110" s="92" t="n">
        <v>36</v>
      </c>
      <c r="J6110" s="93" t="n">
        <v>63</v>
      </c>
      <c r="K6110" s="94" t="n">
        <f aca="false">I6110 * J6110</f>
        <v>2268</v>
      </c>
      <c r="L6110" s="94" t="n">
        <f aca="false">K6110 *M6110</f>
        <v>1134</v>
      </c>
      <c r="M6110" s="95" t="n">
        <v>0.5</v>
      </c>
      <c r="N6110" s="88" t="s">
        <v>23</v>
      </c>
      <c r="O6110" s="91" t="s">
        <v>218</v>
      </c>
      <c r="P6110" s="0" t="str">
        <f aca="false">RIGHT(H6110,LEN(H6110) - FIND(" ", H6110))</f>
        <v>Athletic Footwear</v>
      </c>
    </row>
    <row r="6111" customFormat="false" ht="14.25" hidden="false" customHeight="true" outlineLevel="0" collapsed="false">
      <c r="B6111" s="88" t="s">
        <v>13</v>
      </c>
      <c r="C6111" s="89" t="n">
        <v>1185732</v>
      </c>
      <c r="D6111" s="90" t="n">
        <v>44405</v>
      </c>
      <c r="E6111" s="88" t="s">
        <v>29</v>
      </c>
      <c r="F6111" s="88" t="s">
        <v>98</v>
      </c>
      <c r="G6111" s="88" t="s">
        <v>101</v>
      </c>
      <c r="H6111" s="91" t="s">
        <v>16</v>
      </c>
      <c r="I6111" s="92" t="n">
        <v>60</v>
      </c>
      <c r="J6111" s="93" t="n">
        <v>125</v>
      </c>
      <c r="K6111" s="94" t="n">
        <f aca="false">I6111 * J6111</f>
        <v>7500</v>
      </c>
      <c r="L6111" s="94" t="n">
        <f aca="false">K6111 *M6111</f>
        <v>2625</v>
      </c>
      <c r="M6111" s="95" t="n">
        <v>0.35</v>
      </c>
      <c r="N6111" s="88" t="s">
        <v>31</v>
      </c>
      <c r="O6111" s="91" t="s">
        <v>218</v>
      </c>
      <c r="P6111" s="0" t="str">
        <f aca="false">RIGHT(H6111,LEN(H6111) - FIND(" ", H6111))</f>
        <v>Apparel</v>
      </c>
    </row>
    <row r="6112" customFormat="false" ht="14.25" hidden="false" customHeight="true" outlineLevel="0" collapsed="false">
      <c r="B6112" s="88" t="s">
        <v>13</v>
      </c>
      <c r="C6112" s="89" t="n">
        <v>1185732</v>
      </c>
      <c r="D6112" s="90" t="n">
        <v>44405</v>
      </c>
      <c r="E6112" s="88" t="s">
        <v>29</v>
      </c>
      <c r="F6112" s="88" t="s">
        <v>128</v>
      </c>
      <c r="G6112" s="88" t="s">
        <v>144</v>
      </c>
      <c r="H6112" s="91" t="s">
        <v>48</v>
      </c>
      <c r="I6112" s="92" t="n">
        <v>40</v>
      </c>
      <c r="J6112" s="93" t="n">
        <v>200</v>
      </c>
      <c r="K6112" s="94" t="n">
        <f aca="false">I6112 * J6112</f>
        <v>8000</v>
      </c>
      <c r="L6112" s="94" t="n">
        <f aca="false">K6112 *M6112</f>
        <v>2800</v>
      </c>
      <c r="M6112" s="95" t="n">
        <v>0.35</v>
      </c>
      <c r="N6112" s="88" t="s">
        <v>31</v>
      </c>
      <c r="O6112" s="91" t="s">
        <v>219</v>
      </c>
      <c r="P6112" s="0" t="str">
        <f aca="false">RIGHT(H6112,LEN(H6112) - FIND(" ", H6112))</f>
        <v>Street Footwear</v>
      </c>
    </row>
    <row r="6113" customFormat="false" ht="14.25" hidden="false" customHeight="true" outlineLevel="0" collapsed="false">
      <c r="B6113" s="88" t="s">
        <v>13</v>
      </c>
      <c r="C6113" s="89" t="n">
        <v>1185732</v>
      </c>
      <c r="D6113" s="90" t="n">
        <v>44405</v>
      </c>
      <c r="E6113" s="88" t="s">
        <v>29</v>
      </c>
      <c r="F6113" s="88" t="s">
        <v>98</v>
      </c>
      <c r="G6113" s="88" t="s">
        <v>101</v>
      </c>
      <c r="H6113" s="91" t="s">
        <v>16</v>
      </c>
      <c r="I6113" s="92" t="n">
        <v>56</v>
      </c>
      <c r="J6113" s="93" t="n">
        <v>33</v>
      </c>
      <c r="K6113" s="94" t="n">
        <f aca="false">I6113 * J6113</f>
        <v>1848</v>
      </c>
      <c r="L6113" s="94" t="n">
        <f aca="false">K6113 *M6113</f>
        <v>868.56</v>
      </c>
      <c r="M6113" s="95" t="n">
        <v>0.47</v>
      </c>
      <c r="N6113" s="88" t="s">
        <v>23</v>
      </c>
      <c r="O6113" s="91" t="s">
        <v>218</v>
      </c>
      <c r="P6113" s="0" t="str">
        <f aca="false">RIGHT(H6113,LEN(H6113) - FIND(" ", H6113))</f>
        <v>Apparel</v>
      </c>
    </row>
    <row r="6114" customFormat="false" ht="14.25" hidden="false" customHeight="true" outlineLevel="0" collapsed="false">
      <c r="B6114" s="88" t="s">
        <v>13</v>
      </c>
      <c r="C6114" s="89" t="n">
        <v>1185732</v>
      </c>
      <c r="D6114" s="90" t="n">
        <v>44405</v>
      </c>
      <c r="E6114" s="88" t="s">
        <v>29</v>
      </c>
      <c r="F6114" s="88" t="s">
        <v>128</v>
      </c>
      <c r="G6114" s="88" t="s">
        <v>144</v>
      </c>
      <c r="H6114" s="91" t="s">
        <v>48</v>
      </c>
      <c r="I6114" s="92" t="n">
        <v>39</v>
      </c>
      <c r="J6114" s="93" t="n">
        <v>60</v>
      </c>
      <c r="K6114" s="94" t="n">
        <f aca="false">I6114 * J6114</f>
        <v>2340</v>
      </c>
      <c r="L6114" s="94" t="n">
        <f aca="false">K6114 *M6114</f>
        <v>1146.6</v>
      </c>
      <c r="M6114" s="95" t="n">
        <v>0.49</v>
      </c>
      <c r="N6114" s="88" t="s">
        <v>23</v>
      </c>
      <c r="O6114" s="91" t="s">
        <v>219</v>
      </c>
      <c r="P6114" s="0" t="str">
        <f aca="false">RIGHT(H6114,LEN(H6114) - FIND(" ", H6114))</f>
        <v>Street Footwear</v>
      </c>
    </row>
    <row r="6115" customFormat="false" ht="14.25" hidden="false" customHeight="true" outlineLevel="0" collapsed="false">
      <c r="B6115" s="88" t="s">
        <v>13</v>
      </c>
      <c r="C6115" s="89" t="n">
        <v>1185732</v>
      </c>
      <c r="D6115" s="90" t="n">
        <v>44406</v>
      </c>
      <c r="E6115" s="88" t="s">
        <v>29</v>
      </c>
      <c r="F6115" s="88" t="s">
        <v>98</v>
      </c>
      <c r="G6115" s="88" t="s">
        <v>101</v>
      </c>
      <c r="H6115" s="91" t="s">
        <v>38</v>
      </c>
      <c r="I6115" s="92" t="n">
        <v>65</v>
      </c>
      <c r="J6115" s="93" t="n">
        <v>250</v>
      </c>
      <c r="K6115" s="94" t="n">
        <f aca="false">I6115 * J6115</f>
        <v>16250</v>
      </c>
      <c r="L6115" s="94" t="n">
        <f aca="false">K6115 *M6115</f>
        <v>8125</v>
      </c>
      <c r="M6115" s="95" t="n">
        <v>0.5</v>
      </c>
      <c r="N6115" s="88" t="s">
        <v>31</v>
      </c>
      <c r="O6115" s="91" t="s">
        <v>219</v>
      </c>
      <c r="P6115" s="0" t="str">
        <f aca="false">RIGHT(H6115,LEN(H6115) - FIND(" ", H6115))</f>
        <v>Apparel</v>
      </c>
    </row>
    <row r="6116" customFormat="false" ht="14.25" hidden="false" customHeight="true" outlineLevel="0" collapsed="false">
      <c r="B6116" s="88" t="s">
        <v>13</v>
      </c>
      <c r="C6116" s="89" t="n">
        <v>1185732</v>
      </c>
      <c r="D6116" s="90" t="n">
        <v>44406</v>
      </c>
      <c r="E6116" s="88" t="s">
        <v>29</v>
      </c>
      <c r="F6116" s="88" t="s">
        <v>128</v>
      </c>
      <c r="G6116" s="88" t="s">
        <v>144</v>
      </c>
      <c r="H6116" s="91" t="s">
        <v>44</v>
      </c>
      <c r="I6116" s="92" t="n">
        <v>40</v>
      </c>
      <c r="J6116" s="93" t="n">
        <v>150</v>
      </c>
      <c r="K6116" s="94" t="n">
        <f aca="false">I6116 * J6116</f>
        <v>6000</v>
      </c>
      <c r="L6116" s="94" t="n">
        <f aca="false">K6116 *M6116</f>
        <v>2400</v>
      </c>
      <c r="M6116" s="95" t="n">
        <v>0.4</v>
      </c>
      <c r="N6116" s="88" t="s">
        <v>31</v>
      </c>
      <c r="O6116" s="91" t="s">
        <v>219</v>
      </c>
      <c r="P6116" s="0" t="str">
        <f aca="false">RIGHT(H6116,LEN(H6116) - FIND(" ", H6116))</f>
        <v>Athletic Footwear</v>
      </c>
    </row>
    <row r="6117" customFormat="false" ht="14.25" hidden="false" customHeight="true" outlineLevel="0" collapsed="false">
      <c r="B6117" s="88" t="s">
        <v>13</v>
      </c>
      <c r="C6117" s="89" t="n">
        <v>1185732</v>
      </c>
      <c r="D6117" s="90" t="n">
        <v>44406</v>
      </c>
      <c r="E6117" s="88" t="s">
        <v>29</v>
      </c>
      <c r="F6117" s="88" t="s">
        <v>98</v>
      </c>
      <c r="G6117" s="88" t="s">
        <v>101</v>
      </c>
      <c r="H6117" s="91" t="s">
        <v>38</v>
      </c>
      <c r="I6117" s="92" t="n">
        <v>60</v>
      </c>
      <c r="J6117" s="93" t="n">
        <v>65</v>
      </c>
      <c r="K6117" s="94" t="n">
        <f aca="false">I6117 * J6117</f>
        <v>3900</v>
      </c>
      <c r="L6117" s="94" t="n">
        <f aca="false">K6117 *M6117</f>
        <v>2340</v>
      </c>
      <c r="M6117" s="95" t="n">
        <v>0.6</v>
      </c>
      <c r="N6117" s="88" t="s">
        <v>23</v>
      </c>
      <c r="O6117" s="91" t="s">
        <v>219</v>
      </c>
      <c r="P6117" s="0" t="str">
        <f aca="false">RIGHT(H6117,LEN(H6117) - FIND(" ", H6117))</f>
        <v>Apparel</v>
      </c>
    </row>
    <row r="6118" customFormat="false" ht="14.25" hidden="false" customHeight="true" outlineLevel="0" collapsed="false">
      <c r="B6118" s="88" t="s">
        <v>13</v>
      </c>
      <c r="C6118" s="89" t="n">
        <v>1185732</v>
      </c>
      <c r="D6118" s="90" t="n">
        <v>44406</v>
      </c>
      <c r="E6118" s="88" t="s">
        <v>29</v>
      </c>
      <c r="F6118" s="88" t="s">
        <v>128</v>
      </c>
      <c r="G6118" s="88" t="s">
        <v>144</v>
      </c>
      <c r="H6118" s="91" t="s">
        <v>44</v>
      </c>
      <c r="I6118" s="92" t="n">
        <v>38</v>
      </c>
      <c r="J6118" s="93" t="n">
        <v>38</v>
      </c>
      <c r="K6118" s="94" t="n">
        <f aca="false">I6118 * J6118</f>
        <v>1444</v>
      </c>
      <c r="L6118" s="94" t="n">
        <f aca="false">K6118 *M6118</f>
        <v>794.2</v>
      </c>
      <c r="M6118" s="95" t="n">
        <v>0.55</v>
      </c>
      <c r="N6118" s="88" t="s">
        <v>23</v>
      </c>
      <c r="O6118" s="91" t="s">
        <v>219</v>
      </c>
      <c r="P6118" s="0" t="str">
        <f aca="false">RIGHT(H6118,LEN(H6118) - FIND(" ", H6118))</f>
        <v>Athletic Footwear</v>
      </c>
    </row>
    <row r="6119" customFormat="false" ht="14.25" hidden="false" customHeight="true" outlineLevel="0" collapsed="false">
      <c r="B6119" s="88" t="s">
        <v>13</v>
      </c>
      <c r="C6119" s="89" t="n">
        <v>1185732</v>
      </c>
      <c r="D6119" s="90" t="n">
        <v>44407</v>
      </c>
      <c r="E6119" s="88" t="s">
        <v>29</v>
      </c>
      <c r="F6119" s="88" t="s">
        <v>98</v>
      </c>
      <c r="G6119" s="88" t="s">
        <v>101</v>
      </c>
      <c r="H6119" s="91" t="s">
        <v>32</v>
      </c>
      <c r="I6119" s="92" t="n">
        <v>60</v>
      </c>
      <c r="J6119" s="93" t="n">
        <v>400</v>
      </c>
      <c r="K6119" s="94" t="n">
        <f aca="false">I6119 * J6119</f>
        <v>24000</v>
      </c>
      <c r="L6119" s="94" t="n">
        <f aca="false">K6119 *M6119</f>
        <v>9600</v>
      </c>
      <c r="M6119" s="95" t="n">
        <v>0.4</v>
      </c>
      <c r="N6119" s="88" t="s">
        <v>31</v>
      </c>
      <c r="O6119" s="91" t="s">
        <v>218</v>
      </c>
      <c r="P6119" s="0" t="str">
        <f aca="false">RIGHT(H6119,LEN(H6119) - FIND(" ", H6119))</f>
        <v>Street Footwear</v>
      </c>
    </row>
    <row r="6120" customFormat="false" ht="14.25" hidden="false" customHeight="true" outlineLevel="0" collapsed="false">
      <c r="B6120" s="88" t="s">
        <v>13</v>
      </c>
      <c r="C6120" s="89" t="n">
        <v>1185732</v>
      </c>
      <c r="D6120" s="90" t="n">
        <v>44407</v>
      </c>
      <c r="E6120" s="88" t="s">
        <v>29</v>
      </c>
      <c r="F6120" s="88" t="s">
        <v>128</v>
      </c>
      <c r="G6120" s="88" t="s">
        <v>144</v>
      </c>
      <c r="H6120" s="91" t="s">
        <v>16</v>
      </c>
      <c r="I6120" s="92" t="n">
        <v>50</v>
      </c>
      <c r="J6120" s="93" t="n">
        <v>150</v>
      </c>
      <c r="K6120" s="94" t="n">
        <f aca="false">I6120 * J6120</f>
        <v>7500</v>
      </c>
      <c r="L6120" s="94" t="n">
        <f aca="false">K6120 *M6120</f>
        <v>2625</v>
      </c>
      <c r="M6120" s="95" t="n">
        <v>0.35</v>
      </c>
      <c r="N6120" s="88" t="s">
        <v>31</v>
      </c>
      <c r="O6120" s="91" t="s">
        <v>218</v>
      </c>
      <c r="P6120" s="0" t="str">
        <f aca="false">RIGHT(H6120,LEN(H6120) - FIND(" ", H6120))</f>
        <v>Apparel</v>
      </c>
    </row>
    <row r="6121" customFormat="false" ht="14.25" hidden="false" customHeight="true" outlineLevel="0" collapsed="false">
      <c r="B6121" s="88" t="s">
        <v>13</v>
      </c>
      <c r="C6121" s="89" t="n">
        <v>1185732</v>
      </c>
      <c r="D6121" s="90" t="n">
        <v>44407</v>
      </c>
      <c r="E6121" s="88" t="s">
        <v>29</v>
      </c>
      <c r="F6121" s="88" t="s">
        <v>98</v>
      </c>
      <c r="G6121" s="88" t="s">
        <v>101</v>
      </c>
      <c r="H6121" s="91" t="s">
        <v>32</v>
      </c>
      <c r="I6121" s="92" t="n">
        <v>55</v>
      </c>
      <c r="J6121" s="93" t="n">
        <v>112</v>
      </c>
      <c r="K6121" s="94" t="n">
        <f aca="false">I6121 * J6121</f>
        <v>6160</v>
      </c>
      <c r="L6121" s="94" t="n">
        <f aca="false">K6121 *M6121</f>
        <v>3326.4</v>
      </c>
      <c r="M6121" s="95" t="n">
        <v>0.54</v>
      </c>
      <c r="N6121" s="88" t="s">
        <v>23</v>
      </c>
      <c r="O6121" s="91" t="s">
        <v>218</v>
      </c>
      <c r="P6121" s="0" t="str">
        <f aca="false">RIGHT(H6121,LEN(H6121) - FIND(" ", H6121))</f>
        <v>Street Footwear</v>
      </c>
    </row>
    <row r="6122" customFormat="false" ht="14.25" hidden="false" customHeight="true" outlineLevel="0" collapsed="false">
      <c r="B6122" s="88" t="s">
        <v>13</v>
      </c>
      <c r="C6122" s="89" t="n">
        <v>1185732</v>
      </c>
      <c r="D6122" s="90" t="n">
        <v>44407</v>
      </c>
      <c r="E6122" s="88" t="s">
        <v>29</v>
      </c>
      <c r="F6122" s="88" t="s">
        <v>128</v>
      </c>
      <c r="G6122" s="88" t="s">
        <v>144</v>
      </c>
      <c r="H6122" s="91" t="s">
        <v>16</v>
      </c>
      <c r="I6122" s="92" t="n">
        <v>45</v>
      </c>
      <c r="J6122" s="93" t="n">
        <v>39</v>
      </c>
      <c r="K6122" s="94" t="n">
        <f aca="false">I6122 * J6122</f>
        <v>1755</v>
      </c>
      <c r="L6122" s="94" t="n">
        <f aca="false">K6122 *M6122</f>
        <v>842.4</v>
      </c>
      <c r="M6122" s="95" t="n">
        <v>0.48</v>
      </c>
      <c r="N6122" s="88" t="s">
        <v>23</v>
      </c>
      <c r="O6122" s="91" t="s">
        <v>218</v>
      </c>
      <c r="P6122" s="0" t="str">
        <f aca="false">RIGHT(H6122,LEN(H6122) - FIND(" ", H6122))</f>
        <v>Apparel</v>
      </c>
    </row>
    <row r="6123" customFormat="false" ht="14.25" hidden="false" customHeight="true" outlineLevel="0" collapsed="false">
      <c r="B6123" s="88" t="s">
        <v>13</v>
      </c>
      <c r="C6123" s="89" t="n">
        <v>1185732</v>
      </c>
      <c r="D6123" s="90" t="n">
        <v>44408</v>
      </c>
      <c r="E6123" s="88" t="s">
        <v>29</v>
      </c>
      <c r="F6123" s="88" t="s">
        <v>98</v>
      </c>
      <c r="G6123" s="88" t="s">
        <v>101</v>
      </c>
      <c r="H6123" s="91" t="s">
        <v>24</v>
      </c>
      <c r="I6123" s="92" t="n">
        <v>50</v>
      </c>
      <c r="J6123" s="93" t="n">
        <v>250</v>
      </c>
      <c r="K6123" s="94" t="n">
        <f aca="false">I6123 * J6123</f>
        <v>12500</v>
      </c>
      <c r="L6123" s="94" t="n">
        <f aca="false">K6123 *M6123</f>
        <v>4375</v>
      </c>
      <c r="M6123" s="95" t="n">
        <v>0.35</v>
      </c>
      <c r="N6123" s="88" t="s">
        <v>31</v>
      </c>
      <c r="O6123" s="91" t="s">
        <v>218</v>
      </c>
      <c r="P6123" s="0" t="str">
        <f aca="false">RIGHT(H6123,LEN(H6123) - FIND(" ", H6123))</f>
        <v>Athletic Footwear</v>
      </c>
    </row>
    <row r="6124" customFormat="false" ht="14.25" hidden="false" customHeight="true" outlineLevel="0" collapsed="false">
      <c r="B6124" s="88" t="s">
        <v>13</v>
      </c>
      <c r="C6124" s="89" t="n">
        <v>1185732</v>
      </c>
      <c r="D6124" s="90" t="n">
        <v>44408</v>
      </c>
      <c r="E6124" s="88" t="s">
        <v>29</v>
      </c>
      <c r="F6124" s="88" t="s">
        <v>128</v>
      </c>
      <c r="G6124" s="88" t="s">
        <v>144</v>
      </c>
      <c r="H6124" s="91" t="s">
        <v>38</v>
      </c>
      <c r="I6124" s="92" t="n">
        <v>55</v>
      </c>
      <c r="J6124" s="93" t="n">
        <v>250</v>
      </c>
      <c r="K6124" s="94" t="n">
        <f aca="false">I6124 * J6124</f>
        <v>13750</v>
      </c>
      <c r="L6124" s="94" t="n">
        <f aca="false">K6124 *M6124</f>
        <v>6875</v>
      </c>
      <c r="M6124" s="95" t="n">
        <v>0.5</v>
      </c>
      <c r="N6124" s="88" t="s">
        <v>31</v>
      </c>
      <c r="O6124" s="91" t="s">
        <v>219</v>
      </c>
      <c r="P6124" s="0" t="str">
        <f aca="false">RIGHT(H6124,LEN(H6124) - FIND(" ", H6124))</f>
        <v>Apparel</v>
      </c>
    </row>
    <row r="6125" customFormat="false" ht="14.25" hidden="false" customHeight="true" outlineLevel="0" collapsed="false">
      <c r="B6125" s="88" t="s">
        <v>13</v>
      </c>
      <c r="C6125" s="89" t="n">
        <v>1185732</v>
      </c>
      <c r="D6125" s="90" t="n">
        <v>44408</v>
      </c>
      <c r="E6125" s="88" t="s">
        <v>29</v>
      </c>
      <c r="F6125" s="88" t="s">
        <v>98</v>
      </c>
      <c r="G6125" s="88" t="s">
        <v>101</v>
      </c>
      <c r="H6125" s="91" t="s">
        <v>24</v>
      </c>
      <c r="I6125" s="92" t="n">
        <v>46</v>
      </c>
      <c r="J6125" s="93" t="n">
        <v>65</v>
      </c>
      <c r="K6125" s="94" t="n">
        <f aca="false">I6125 * J6125</f>
        <v>2990</v>
      </c>
      <c r="L6125" s="94" t="n">
        <f aca="false">K6125 *M6125</f>
        <v>1405.3</v>
      </c>
      <c r="M6125" s="95" t="n">
        <v>0.47</v>
      </c>
      <c r="N6125" s="88" t="s">
        <v>23</v>
      </c>
      <c r="O6125" s="91" t="s">
        <v>218</v>
      </c>
      <c r="P6125" s="0" t="str">
        <f aca="false">RIGHT(H6125,LEN(H6125) - FIND(" ", H6125))</f>
        <v>Athletic Footwear</v>
      </c>
    </row>
    <row r="6126" customFormat="false" ht="14.25" hidden="false" customHeight="true" outlineLevel="0" collapsed="false">
      <c r="B6126" s="88" t="s">
        <v>13</v>
      </c>
      <c r="C6126" s="89" t="n">
        <v>1185732</v>
      </c>
      <c r="D6126" s="90" t="n">
        <v>44408</v>
      </c>
      <c r="E6126" s="88" t="s">
        <v>29</v>
      </c>
      <c r="F6126" s="88" t="s">
        <v>128</v>
      </c>
      <c r="G6126" s="88" t="s">
        <v>144</v>
      </c>
      <c r="H6126" s="91" t="s">
        <v>38</v>
      </c>
      <c r="I6126" s="92" t="n">
        <v>54</v>
      </c>
      <c r="J6126" s="93" t="n">
        <v>65</v>
      </c>
      <c r="K6126" s="94" t="n">
        <f aca="false">I6126 * J6126</f>
        <v>3510</v>
      </c>
      <c r="L6126" s="94" t="n">
        <f aca="false">K6126 *M6126</f>
        <v>2176.2</v>
      </c>
      <c r="M6126" s="95" t="n">
        <v>0.62</v>
      </c>
      <c r="N6126" s="88" t="s">
        <v>23</v>
      </c>
      <c r="O6126" s="91" t="s">
        <v>219</v>
      </c>
      <c r="P6126" s="0" t="str">
        <f aca="false">RIGHT(H6126,LEN(H6126) - FIND(" ", H6126))</f>
        <v>Apparel</v>
      </c>
    </row>
    <row r="6127" customFormat="false" ht="14.25" hidden="false" customHeight="true" outlineLevel="0" collapsed="false">
      <c r="B6127" s="88" t="s">
        <v>13</v>
      </c>
      <c r="C6127" s="89" t="n">
        <v>1185732</v>
      </c>
      <c r="D6127" s="90" t="n">
        <v>44409</v>
      </c>
      <c r="E6127" s="88" t="s">
        <v>29</v>
      </c>
      <c r="F6127" s="88" t="s">
        <v>98</v>
      </c>
      <c r="G6127" s="88" t="s">
        <v>101</v>
      </c>
      <c r="H6127" s="91" t="s">
        <v>48</v>
      </c>
      <c r="I6127" s="92" t="n">
        <v>50</v>
      </c>
      <c r="J6127" s="93" t="n">
        <v>195</v>
      </c>
      <c r="K6127" s="94" t="n">
        <f aca="false">I6127 * J6127</f>
        <v>9750</v>
      </c>
      <c r="L6127" s="94" t="n">
        <f aca="false">K6127 *M6127</f>
        <v>3412.5</v>
      </c>
      <c r="M6127" s="95" t="n">
        <v>0.35</v>
      </c>
      <c r="N6127" s="88" t="s">
        <v>31</v>
      </c>
      <c r="O6127" s="91" t="s">
        <v>219</v>
      </c>
      <c r="P6127" s="0" t="str">
        <f aca="false">RIGHT(H6127,LEN(H6127) - FIND(" ", H6127))</f>
        <v>Street Footwear</v>
      </c>
    </row>
    <row r="6128" customFormat="false" ht="14.25" hidden="false" customHeight="true" outlineLevel="0" collapsed="false">
      <c r="B6128" s="88" t="s">
        <v>30</v>
      </c>
      <c r="C6128" s="89" t="n">
        <v>1197831</v>
      </c>
      <c r="D6128" s="90" t="n">
        <v>44409</v>
      </c>
      <c r="E6128" s="88" t="s">
        <v>29</v>
      </c>
      <c r="F6128" s="88" t="s">
        <v>128</v>
      </c>
      <c r="G6128" s="88" t="s">
        <v>144</v>
      </c>
      <c r="H6128" s="91" t="s">
        <v>32</v>
      </c>
      <c r="I6128" s="92" t="n">
        <v>20</v>
      </c>
      <c r="J6128" s="93" t="n">
        <v>675</v>
      </c>
      <c r="K6128" s="94" t="n">
        <f aca="false">I6128 * J6128</f>
        <v>13500</v>
      </c>
      <c r="L6128" s="94" t="n">
        <f aca="false">K6128 *M6128</f>
        <v>5400</v>
      </c>
      <c r="M6128" s="95" t="n">
        <v>0.4</v>
      </c>
      <c r="N6128" s="88" t="s">
        <v>31</v>
      </c>
      <c r="O6128" s="91" t="s">
        <v>218</v>
      </c>
      <c r="P6128" s="0" t="str">
        <f aca="false">RIGHT(H6128,LEN(H6128) - FIND(" ", H6128))</f>
        <v>Street Footwear</v>
      </c>
    </row>
    <row r="6129" customFormat="false" ht="14.25" hidden="false" customHeight="true" outlineLevel="0" collapsed="false">
      <c r="B6129" s="88" t="s">
        <v>13</v>
      </c>
      <c r="C6129" s="89" t="n">
        <v>1185732</v>
      </c>
      <c r="D6129" s="90" t="n">
        <v>44409</v>
      </c>
      <c r="E6129" s="88" t="s">
        <v>29</v>
      </c>
      <c r="F6129" s="88" t="s">
        <v>98</v>
      </c>
      <c r="G6129" s="88" t="s">
        <v>101</v>
      </c>
      <c r="H6129" s="91" t="s">
        <v>48</v>
      </c>
      <c r="I6129" s="92" t="n">
        <v>48</v>
      </c>
      <c r="J6129" s="93" t="n">
        <v>49</v>
      </c>
      <c r="K6129" s="94" t="n">
        <f aca="false">I6129 * J6129</f>
        <v>2352</v>
      </c>
      <c r="L6129" s="94" t="n">
        <f aca="false">K6129 *M6129</f>
        <v>1105.44</v>
      </c>
      <c r="M6129" s="95" t="n">
        <v>0.47</v>
      </c>
      <c r="N6129" s="88" t="s">
        <v>23</v>
      </c>
      <c r="O6129" s="91" t="s">
        <v>219</v>
      </c>
      <c r="P6129" s="0" t="str">
        <f aca="false">RIGHT(H6129,LEN(H6129) - FIND(" ", H6129))</f>
        <v>Street Footwear</v>
      </c>
    </row>
    <row r="6130" customFormat="false" ht="14.25" hidden="false" customHeight="true" outlineLevel="0" collapsed="false">
      <c r="B6130" s="88" t="s">
        <v>30</v>
      </c>
      <c r="C6130" s="89" t="n">
        <v>1197831</v>
      </c>
      <c r="D6130" s="90" t="n">
        <v>44409</v>
      </c>
      <c r="E6130" s="88" t="s">
        <v>29</v>
      </c>
      <c r="F6130" s="88" t="s">
        <v>128</v>
      </c>
      <c r="G6130" s="88" t="s">
        <v>144</v>
      </c>
      <c r="H6130" s="91" t="s">
        <v>32</v>
      </c>
      <c r="I6130" s="92" t="n">
        <v>19</v>
      </c>
      <c r="J6130" s="93" t="n">
        <v>203</v>
      </c>
      <c r="K6130" s="94" t="n">
        <f aca="false">I6130 * J6130</f>
        <v>3857</v>
      </c>
      <c r="L6130" s="94" t="n">
        <f aca="false">K6130 *M6130</f>
        <v>2044.21</v>
      </c>
      <c r="M6130" s="95" t="n">
        <v>0.53</v>
      </c>
      <c r="N6130" s="88" t="s">
        <v>23</v>
      </c>
      <c r="O6130" s="91" t="s">
        <v>218</v>
      </c>
      <c r="P6130" s="0" t="str">
        <f aca="false">RIGHT(H6130,LEN(H6130) - FIND(" ", H6130))</f>
        <v>Street Footwear</v>
      </c>
    </row>
    <row r="6131" customFormat="false" ht="14.25" hidden="false" customHeight="true" outlineLevel="0" collapsed="false">
      <c r="B6131" s="88" t="s">
        <v>13</v>
      </c>
      <c r="C6131" s="89" t="n">
        <v>1185732</v>
      </c>
      <c r="D6131" s="90" t="n">
        <v>44410</v>
      </c>
      <c r="E6131" s="88" t="s">
        <v>29</v>
      </c>
      <c r="F6131" s="88" t="s">
        <v>98</v>
      </c>
      <c r="G6131" s="88" t="s">
        <v>101</v>
      </c>
      <c r="H6131" s="91" t="s">
        <v>44</v>
      </c>
      <c r="I6131" s="92" t="n">
        <v>50</v>
      </c>
      <c r="J6131" s="93" t="n">
        <v>175</v>
      </c>
      <c r="K6131" s="94" t="n">
        <f aca="false">I6131 * J6131</f>
        <v>8750</v>
      </c>
      <c r="L6131" s="94" t="n">
        <f aca="false">K6131 *M6131</f>
        <v>3500</v>
      </c>
      <c r="M6131" s="95" t="n">
        <v>0.4</v>
      </c>
      <c r="N6131" s="88" t="s">
        <v>31</v>
      </c>
      <c r="O6131" s="91" t="s">
        <v>219</v>
      </c>
      <c r="P6131" s="0" t="str">
        <f aca="false">RIGHT(H6131,LEN(H6131) - FIND(" ", H6131))</f>
        <v>Athletic Footwear</v>
      </c>
    </row>
    <row r="6132" customFormat="false" ht="14.25" hidden="false" customHeight="true" outlineLevel="0" collapsed="false">
      <c r="B6132" s="88" t="s">
        <v>30</v>
      </c>
      <c r="C6132" s="89" t="n">
        <v>1197831</v>
      </c>
      <c r="D6132" s="90" t="n">
        <v>44410</v>
      </c>
      <c r="E6132" s="88" t="s">
        <v>29</v>
      </c>
      <c r="F6132" s="88" t="s">
        <v>128</v>
      </c>
      <c r="G6132" s="88" t="s">
        <v>144</v>
      </c>
      <c r="H6132" s="91" t="s">
        <v>24</v>
      </c>
      <c r="I6132" s="92" t="n">
        <v>30</v>
      </c>
      <c r="J6132" s="93" t="n">
        <v>675</v>
      </c>
      <c r="K6132" s="94" t="n">
        <f aca="false">I6132 * J6132</f>
        <v>20250</v>
      </c>
      <c r="L6132" s="94" t="n">
        <f aca="false">K6132 *M6132</f>
        <v>8100</v>
      </c>
      <c r="M6132" s="95" t="n">
        <v>0.4</v>
      </c>
      <c r="N6132" s="88" t="s">
        <v>31</v>
      </c>
      <c r="O6132" s="91" t="s">
        <v>218</v>
      </c>
      <c r="P6132" s="0" t="str">
        <f aca="false">RIGHT(H6132,LEN(H6132) - FIND(" ", H6132))</f>
        <v>Athletic Footwear</v>
      </c>
    </row>
    <row r="6133" customFormat="false" ht="14.25" hidden="false" customHeight="true" outlineLevel="0" collapsed="false">
      <c r="B6133" s="88" t="s">
        <v>13</v>
      </c>
      <c r="C6133" s="89" t="n">
        <v>1185732</v>
      </c>
      <c r="D6133" s="90" t="n">
        <v>44410</v>
      </c>
      <c r="E6133" s="88" t="s">
        <v>29</v>
      </c>
      <c r="F6133" s="88" t="s">
        <v>98</v>
      </c>
      <c r="G6133" s="88" t="s">
        <v>101</v>
      </c>
      <c r="H6133" s="91" t="s">
        <v>44</v>
      </c>
      <c r="I6133" s="92" t="n">
        <v>46</v>
      </c>
      <c r="J6133" s="93" t="n">
        <v>53</v>
      </c>
      <c r="K6133" s="94" t="n">
        <f aca="false">I6133 * J6133</f>
        <v>2438</v>
      </c>
      <c r="L6133" s="94" t="n">
        <f aca="false">K6133 *M6133</f>
        <v>1292.14</v>
      </c>
      <c r="M6133" s="95" t="n">
        <v>0.53</v>
      </c>
      <c r="N6133" s="88" t="s">
        <v>23</v>
      </c>
      <c r="O6133" s="91" t="s">
        <v>219</v>
      </c>
      <c r="P6133" s="0" t="str">
        <f aca="false">RIGHT(H6133,LEN(H6133) - FIND(" ", H6133))</f>
        <v>Athletic Footwear</v>
      </c>
    </row>
    <row r="6134" customFormat="false" ht="14.25" hidden="false" customHeight="true" outlineLevel="0" collapsed="false">
      <c r="B6134" s="88" t="s">
        <v>30</v>
      </c>
      <c r="C6134" s="89" t="n">
        <v>1197831</v>
      </c>
      <c r="D6134" s="90" t="n">
        <v>44410</v>
      </c>
      <c r="E6134" s="88" t="s">
        <v>29</v>
      </c>
      <c r="F6134" s="88" t="s">
        <v>128</v>
      </c>
      <c r="G6134" s="88" t="s">
        <v>144</v>
      </c>
      <c r="H6134" s="91" t="s">
        <v>24</v>
      </c>
      <c r="I6134" s="92" t="n">
        <v>29</v>
      </c>
      <c r="J6134" s="93" t="n">
        <v>196</v>
      </c>
      <c r="K6134" s="94" t="n">
        <f aca="false">I6134 * J6134</f>
        <v>5684</v>
      </c>
      <c r="L6134" s="94" t="n">
        <f aca="false">K6134 *M6134</f>
        <v>3069.36</v>
      </c>
      <c r="M6134" s="95" t="n">
        <v>0.54</v>
      </c>
      <c r="N6134" s="88" t="s">
        <v>23</v>
      </c>
      <c r="O6134" s="91" t="s">
        <v>218</v>
      </c>
      <c r="P6134" s="0" t="str">
        <f aca="false">RIGHT(H6134,LEN(H6134) - FIND(" ", H6134))</f>
        <v>Athletic Footwear</v>
      </c>
    </row>
    <row r="6135" customFormat="false" ht="14.25" hidden="false" customHeight="true" outlineLevel="0" collapsed="false">
      <c r="B6135" s="88" t="s">
        <v>13</v>
      </c>
      <c r="C6135" s="89" t="n">
        <v>1185732</v>
      </c>
      <c r="D6135" s="90" t="n">
        <v>44411</v>
      </c>
      <c r="E6135" s="88" t="s">
        <v>29</v>
      </c>
      <c r="F6135" s="88" t="s">
        <v>98</v>
      </c>
      <c r="G6135" s="88" t="s">
        <v>101</v>
      </c>
      <c r="H6135" s="91" t="s">
        <v>16</v>
      </c>
      <c r="I6135" s="92" t="n">
        <v>60</v>
      </c>
      <c r="J6135" s="93" t="n">
        <v>150</v>
      </c>
      <c r="K6135" s="94" t="n">
        <f aca="false">I6135 * J6135</f>
        <v>9000</v>
      </c>
      <c r="L6135" s="94" t="n">
        <f aca="false">K6135 *M6135</f>
        <v>3150</v>
      </c>
      <c r="M6135" s="95" t="n">
        <v>0.35</v>
      </c>
      <c r="N6135" s="88" t="s">
        <v>31</v>
      </c>
      <c r="O6135" s="91" t="s">
        <v>218</v>
      </c>
      <c r="P6135" s="0" t="str">
        <f aca="false">RIGHT(H6135,LEN(H6135) - FIND(" ", H6135))</f>
        <v>Apparel</v>
      </c>
    </row>
    <row r="6136" customFormat="false" ht="14.25" hidden="false" customHeight="true" outlineLevel="0" collapsed="false">
      <c r="B6136" s="88" t="s">
        <v>30</v>
      </c>
      <c r="C6136" s="89" t="n">
        <v>1197831</v>
      </c>
      <c r="D6136" s="90" t="n">
        <v>44411</v>
      </c>
      <c r="E6136" s="88" t="s">
        <v>29</v>
      </c>
      <c r="F6136" s="88" t="s">
        <v>128</v>
      </c>
      <c r="G6136" s="88" t="s">
        <v>144</v>
      </c>
      <c r="H6136" s="91" t="s">
        <v>48</v>
      </c>
      <c r="I6136" s="92" t="n">
        <v>30</v>
      </c>
      <c r="J6136" s="93" t="n">
        <v>475</v>
      </c>
      <c r="K6136" s="94" t="n">
        <f aca="false">I6136 * J6136</f>
        <v>14250</v>
      </c>
      <c r="L6136" s="94" t="n">
        <f aca="false">K6136 *M6136</f>
        <v>5700</v>
      </c>
      <c r="M6136" s="95" t="n">
        <v>0.4</v>
      </c>
      <c r="N6136" s="88" t="s">
        <v>31</v>
      </c>
      <c r="O6136" s="91" t="s">
        <v>219</v>
      </c>
      <c r="P6136" s="0" t="str">
        <f aca="false">RIGHT(H6136,LEN(H6136) - FIND(" ", H6136))</f>
        <v>Street Footwear</v>
      </c>
    </row>
    <row r="6137" customFormat="false" ht="14.25" hidden="false" customHeight="true" outlineLevel="0" collapsed="false">
      <c r="B6137" s="88" t="s">
        <v>30</v>
      </c>
      <c r="C6137" s="89" t="n">
        <v>1185732</v>
      </c>
      <c r="D6137" s="90" t="n">
        <v>44411</v>
      </c>
      <c r="E6137" s="88" t="s">
        <v>34</v>
      </c>
      <c r="F6137" s="88" t="s">
        <v>138</v>
      </c>
      <c r="G6137" s="88" t="s">
        <v>97</v>
      </c>
      <c r="H6137" s="91" t="s">
        <v>32</v>
      </c>
      <c r="I6137" s="92" t="n">
        <v>65</v>
      </c>
      <c r="J6137" s="93" t="n">
        <v>1025</v>
      </c>
      <c r="K6137" s="94" t="n">
        <f aca="false">I6137 * J6137</f>
        <v>66625</v>
      </c>
      <c r="L6137" s="94" t="n">
        <f aca="false">K6137 *M6137</f>
        <v>26650</v>
      </c>
      <c r="M6137" s="95" t="n">
        <v>0.4</v>
      </c>
      <c r="N6137" s="88" t="s">
        <v>23</v>
      </c>
      <c r="O6137" s="91" t="s">
        <v>218</v>
      </c>
      <c r="P6137" s="0" t="str">
        <f aca="false">RIGHT(H6137,LEN(H6137) - FIND(" ", H6137))</f>
        <v>Street Footwear</v>
      </c>
    </row>
    <row r="6138" customFormat="false" ht="14.25" hidden="false" customHeight="true" outlineLevel="0" collapsed="false">
      <c r="B6138" s="88" t="s">
        <v>30</v>
      </c>
      <c r="C6138" s="89" t="n">
        <v>1185732</v>
      </c>
      <c r="D6138" s="90" t="n">
        <v>44411</v>
      </c>
      <c r="E6138" s="88" t="s">
        <v>34</v>
      </c>
      <c r="F6138" s="88" t="s">
        <v>138</v>
      </c>
      <c r="G6138" s="88" t="s">
        <v>97</v>
      </c>
      <c r="H6138" s="91" t="s">
        <v>24</v>
      </c>
      <c r="I6138" s="92" t="n">
        <v>60</v>
      </c>
      <c r="J6138" s="93" t="n">
        <v>800</v>
      </c>
      <c r="K6138" s="94" t="n">
        <f aca="false">I6138 * J6138</f>
        <v>48000</v>
      </c>
      <c r="L6138" s="94" t="n">
        <f aca="false">K6138 *M6138</f>
        <v>16800</v>
      </c>
      <c r="M6138" s="95" t="n">
        <v>0.35</v>
      </c>
      <c r="N6138" s="88" t="s">
        <v>23</v>
      </c>
      <c r="O6138" s="91" t="s">
        <v>218</v>
      </c>
      <c r="P6138" s="0" t="str">
        <f aca="false">RIGHT(H6138,LEN(H6138) - FIND(" ", H6138))</f>
        <v>Athletic Footwear</v>
      </c>
    </row>
    <row r="6139" customFormat="false" ht="14.25" hidden="false" customHeight="true" outlineLevel="0" collapsed="false">
      <c r="B6139" s="88" t="s">
        <v>30</v>
      </c>
      <c r="C6139" s="89" t="n">
        <v>1185732</v>
      </c>
      <c r="D6139" s="90" t="n">
        <v>44411</v>
      </c>
      <c r="E6139" s="88" t="s">
        <v>34</v>
      </c>
      <c r="F6139" s="88" t="s">
        <v>138</v>
      </c>
      <c r="G6139" s="88" t="s">
        <v>97</v>
      </c>
      <c r="H6139" s="91" t="s">
        <v>48</v>
      </c>
      <c r="I6139" s="92" t="n">
        <v>55</v>
      </c>
      <c r="J6139" s="93" t="n">
        <v>725</v>
      </c>
      <c r="K6139" s="94" t="n">
        <f aca="false">I6139 * J6139</f>
        <v>39875</v>
      </c>
      <c r="L6139" s="94" t="n">
        <f aca="false">K6139 *M6139</f>
        <v>15950</v>
      </c>
      <c r="M6139" s="95" t="n">
        <v>0.4</v>
      </c>
      <c r="N6139" s="88" t="s">
        <v>23</v>
      </c>
      <c r="O6139" s="91" t="s">
        <v>219</v>
      </c>
      <c r="P6139" s="0" t="str">
        <f aca="false">RIGHT(H6139,LEN(H6139) - FIND(" ", H6139))</f>
        <v>Street Footwear</v>
      </c>
    </row>
    <row r="6140" customFormat="false" ht="14.25" hidden="false" customHeight="true" outlineLevel="0" collapsed="false">
      <c r="B6140" s="88" t="s">
        <v>30</v>
      </c>
      <c r="C6140" s="89" t="n">
        <v>1185732</v>
      </c>
      <c r="D6140" s="90" t="n">
        <v>44411</v>
      </c>
      <c r="E6140" s="88" t="s">
        <v>34</v>
      </c>
      <c r="F6140" s="88" t="s">
        <v>138</v>
      </c>
      <c r="G6140" s="88" t="s">
        <v>97</v>
      </c>
      <c r="H6140" s="91" t="s">
        <v>44</v>
      </c>
      <c r="I6140" s="92" t="n">
        <v>45</v>
      </c>
      <c r="J6140" s="93" t="n">
        <v>675</v>
      </c>
      <c r="K6140" s="94" t="n">
        <f aca="false">I6140 * J6140</f>
        <v>30375</v>
      </c>
      <c r="L6140" s="94" t="n">
        <f aca="false">K6140 *M6140</f>
        <v>12150</v>
      </c>
      <c r="M6140" s="95" t="n">
        <v>0.4</v>
      </c>
      <c r="N6140" s="88" t="s">
        <v>23</v>
      </c>
      <c r="O6140" s="91" t="s">
        <v>219</v>
      </c>
      <c r="P6140" s="0" t="str">
        <f aca="false">RIGHT(H6140,LEN(H6140) - FIND(" ", H6140))</f>
        <v>Athletic Footwear</v>
      </c>
    </row>
    <row r="6141" customFormat="false" ht="14.25" hidden="false" customHeight="true" outlineLevel="0" collapsed="false">
      <c r="B6141" s="88" t="s">
        <v>30</v>
      </c>
      <c r="C6141" s="89" t="n">
        <v>1185732</v>
      </c>
      <c r="D6141" s="90" t="n">
        <v>44411</v>
      </c>
      <c r="E6141" s="88" t="s">
        <v>34</v>
      </c>
      <c r="F6141" s="88" t="s">
        <v>138</v>
      </c>
      <c r="G6141" s="88" t="s">
        <v>97</v>
      </c>
      <c r="H6141" s="91" t="s">
        <v>16</v>
      </c>
      <c r="I6141" s="92" t="n">
        <v>55</v>
      </c>
      <c r="J6141" s="93" t="n">
        <v>650</v>
      </c>
      <c r="K6141" s="94" t="n">
        <f aca="false">I6141 * J6141</f>
        <v>35750</v>
      </c>
      <c r="L6141" s="94" t="n">
        <f aca="false">K6141 *M6141</f>
        <v>12512.5</v>
      </c>
      <c r="M6141" s="95" t="n">
        <v>0.35</v>
      </c>
      <c r="N6141" s="88" t="s">
        <v>23</v>
      </c>
      <c r="O6141" s="91" t="s">
        <v>218</v>
      </c>
      <c r="P6141" s="0" t="str">
        <f aca="false">RIGHT(H6141,LEN(H6141) - FIND(" ", H6141))</f>
        <v>Apparel</v>
      </c>
    </row>
    <row r="6142" customFormat="false" ht="14.25" hidden="false" customHeight="true" outlineLevel="0" collapsed="false">
      <c r="B6142" s="88" t="s">
        <v>30</v>
      </c>
      <c r="C6142" s="89" t="n">
        <v>1185732</v>
      </c>
      <c r="D6142" s="90" t="n">
        <v>44411</v>
      </c>
      <c r="E6142" s="88" t="s">
        <v>34</v>
      </c>
      <c r="F6142" s="88" t="s">
        <v>138</v>
      </c>
      <c r="G6142" s="88" t="s">
        <v>97</v>
      </c>
      <c r="H6142" s="91" t="s">
        <v>38</v>
      </c>
      <c r="I6142" s="92" t="n">
        <v>60</v>
      </c>
      <c r="J6142" s="93" t="n">
        <v>825</v>
      </c>
      <c r="K6142" s="94" t="n">
        <f aca="false">I6142 * J6142</f>
        <v>49500</v>
      </c>
      <c r="L6142" s="94" t="n">
        <f aca="false">K6142 *M6142</f>
        <v>24750</v>
      </c>
      <c r="M6142" s="95" t="n">
        <v>0.5</v>
      </c>
      <c r="N6142" s="88" t="s">
        <v>23</v>
      </c>
      <c r="O6142" s="91" t="s">
        <v>219</v>
      </c>
      <c r="P6142" s="0" t="str">
        <f aca="false">RIGHT(H6142,LEN(H6142) - FIND(" ", H6142))</f>
        <v>Apparel</v>
      </c>
    </row>
    <row r="6143" customFormat="false" ht="14.25" hidden="false" customHeight="true" outlineLevel="0" collapsed="false">
      <c r="B6143" s="88" t="s">
        <v>43</v>
      </c>
      <c r="C6143" s="89" t="n">
        <v>1185732</v>
      </c>
      <c r="D6143" s="90" t="n">
        <v>44411</v>
      </c>
      <c r="E6143" s="88" t="s">
        <v>29</v>
      </c>
      <c r="F6143" s="88" t="s">
        <v>165</v>
      </c>
      <c r="G6143" s="88" t="s">
        <v>135</v>
      </c>
      <c r="H6143" s="91" t="s">
        <v>32</v>
      </c>
      <c r="I6143" s="92" t="n">
        <v>50</v>
      </c>
      <c r="J6143" s="93" t="n">
        <v>525</v>
      </c>
      <c r="K6143" s="94" t="n">
        <f aca="false">I6143 * J6143</f>
        <v>26250</v>
      </c>
      <c r="L6143" s="94" t="n">
        <f aca="false">K6143 *M6143</f>
        <v>7875</v>
      </c>
      <c r="M6143" s="95" t="n">
        <v>0.3</v>
      </c>
      <c r="N6143" s="88" t="s">
        <v>14</v>
      </c>
      <c r="O6143" s="91" t="s">
        <v>218</v>
      </c>
      <c r="P6143" s="0" t="str">
        <f aca="false">RIGHT(H6143,LEN(H6143) - FIND(" ", H6143))</f>
        <v>Street Footwear</v>
      </c>
    </row>
    <row r="6144" customFormat="false" ht="14.25" hidden="false" customHeight="true" outlineLevel="0" collapsed="false">
      <c r="B6144" s="88" t="s">
        <v>43</v>
      </c>
      <c r="C6144" s="89" t="n">
        <v>1185732</v>
      </c>
      <c r="D6144" s="90" t="n">
        <v>44411</v>
      </c>
      <c r="E6144" s="88" t="s">
        <v>29</v>
      </c>
      <c r="F6144" s="88" t="s">
        <v>165</v>
      </c>
      <c r="G6144" s="88" t="s">
        <v>135</v>
      </c>
      <c r="H6144" s="91" t="s">
        <v>24</v>
      </c>
      <c r="I6144" s="92" t="n">
        <v>45</v>
      </c>
      <c r="J6144" s="93" t="n">
        <v>300</v>
      </c>
      <c r="K6144" s="94" t="n">
        <f aca="false">I6144 * J6144</f>
        <v>13500</v>
      </c>
      <c r="L6144" s="94" t="n">
        <f aca="false">K6144 *M6144</f>
        <v>4725</v>
      </c>
      <c r="M6144" s="95" t="n">
        <v>0.35</v>
      </c>
      <c r="N6144" s="88" t="s">
        <v>14</v>
      </c>
      <c r="O6144" s="91" t="s">
        <v>218</v>
      </c>
      <c r="P6144" s="0" t="str">
        <f aca="false">RIGHT(H6144,LEN(H6144) - FIND(" ", H6144))</f>
        <v>Athletic Footwear</v>
      </c>
    </row>
    <row r="6145" customFormat="false" ht="14.25" hidden="false" customHeight="true" outlineLevel="0" collapsed="false">
      <c r="B6145" s="88" t="s">
        <v>43</v>
      </c>
      <c r="C6145" s="89" t="n">
        <v>1185732</v>
      </c>
      <c r="D6145" s="90" t="n">
        <v>44411</v>
      </c>
      <c r="E6145" s="88" t="s">
        <v>29</v>
      </c>
      <c r="F6145" s="88" t="s">
        <v>165</v>
      </c>
      <c r="G6145" s="88" t="s">
        <v>135</v>
      </c>
      <c r="H6145" s="91" t="s">
        <v>48</v>
      </c>
      <c r="I6145" s="92" t="n">
        <v>40</v>
      </c>
      <c r="J6145" s="93" t="n">
        <v>225</v>
      </c>
      <c r="K6145" s="94" t="n">
        <f aca="false">I6145 * J6145</f>
        <v>9000</v>
      </c>
      <c r="L6145" s="94" t="n">
        <f aca="false">K6145 *M6145</f>
        <v>2700</v>
      </c>
      <c r="M6145" s="95" t="n">
        <v>0.3</v>
      </c>
      <c r="N6145" s="88" t="s">
        <v>14</v>
      </c>
      <c r="O6145" s="91" t="s">
        <v>219</v>
      </c>
      <c r="P6145" s="0" t="str">
        <f aca="false">RIGHT(H6145,LEN(H6145) - FIND(" ", H6145))</f>
        <v>Street Footwear</v>
      </c>
    </row>
    <row r="6146" customFormat="false" ht="14.25" hidden="false" customHeight="true" outlineLevel="0" collapsed="false">
      <c r="B6146" s="88" t="s">
        <v>43</v>
      </c>
      <c r="C6146" s="89" t="n">
        <v>1185732</v>
      </c>
      <c r="D6146" s="90" t="n">
        <v>44411</v>
      </c>
      <c r="E6146" s="88" t="s">
        <v>29</v>
      </c>
      <c r="F6146" s="88" t="s">
        <v>165</v>
      </c>
      <c r="G6146" s="88" t="s">
        <v>135</v>
      </c>
      <c r="H6146" s="91" t="s">
        <v>44</v>
      </c>
      <c r="I6146" s="92" t="n">
        <v>40</v>
      </c>
      <c r="J6146" s="93" t="n">
        <v>200</v>
      </c>
      <c r="K6146" s="94" t="n">
        <f aca="false">I6146 * J6146</f>
        <v>8000</v>
      </c>
      <c r="L6146" s="94" t="n">
        <f aca="false">K6146 *M6146</f>
        <v>2400</v>
      </c>
      <c r="M6146" s="95" t="n">
        <v>0.3</v>
      </c>
      <c r="N6146" s="88" t="s">
        <v>14</v>
      </c>
      <c r="O6146" s="91" t="s">
        <v>219</v>
      </c>
      <c r="P6146" s="0" t="str">
        <f aca="false">RIGHT(H6146,LEN(H6146) - FIND(" ", H6146))</f>
        <v>Athletic Footwear</v>
      </c>
    </row>
    <row r="6147" customFormat="false" ht="14.25" hidden="false" customHeight="true" outlineLevel="0" collapsed="false">
      <c r="B6147" s="88" t="s">
        <v>43</v>
      </c>
      <c r="C6147" s="89" t="n">
        <v>1185732</v>
      </c>
      <c r="D6147" s="90" t="n">
        <v>44411</v>
      </c>
      <c r="E6147" s="88" t="s">
        <v>29</v>
      </c>
      <c r="F6147" s="88" t="s">
        <v>165</v>
      </c>
      <c r="G6147" s="88" t="s">
        <v>135</v>
      </c>
      <c r="H6147" s="91" t="s">
        <v>16</v>
      </c>
      <c r="I6147" s="92" t="n">
        <v>50</v>
      </c>
      <c r="J6147" s="93" t="n">
        <v>175</v>
      </c>
      <c r="K6147" s="94" t="n">
        <f aca="false">I6147 * J6147</f>
        <v>8750</v>
      </c>
      <c r="L6147" s="94" t="n">
        <f aca="false">K6147 *M6147</f>
        <v>4375</v>
      </c>
      <c r="M6147" s="95" t="n">
        <v>0.5</v>
      </c>
      <c r="N6147" s="88" t="s">
        <v>14</v>
      </c>
      <c r="O6147" s="91" t="s">
        <v>218</v>
      </c>
      <c r="P6147" s="0" t="str">
        <f aca="false">RIGHT(H6147,LEN(H6147) - FIND(" ", H6147))</f>
        <v>Apparel</v>
      </c>
    </row>
    <row r="6148" customFormat="false" ht="14.25" hidden="false" customHeight="true" outlineLevel="0" collapsed="false">
      <c r="B6148" s="88" t="s">
        <v>43</v>
      </c>
      <c r="C6148" s="89" t="n">
        <v>1185732</v>
      </c>
      <c r="D6148" s="90" t="n">
        <v>44411</v>
      </c>
      <c r="E6148" s="88" t="s">
        <v>29</v>
      </c>
      <c r="F6148" s="88" t="s">
        <v>165</v>
      </c>
      <c r="G6148" s="88" t="s">
        <v>135</v>
      </c>
      <c r="H6148" s="91" t="s">
        <v>38</v>
      </c>
      <c r="I6148" s="92" t="n">
        <v>55</v>
      </c>
      <c r="J6148" s="93" t="n">
        <v>350</v>
      </c>
      <c r="K6148" s="94" t="n">
        <f aca="false">I6148 * J6148</f>
        <v>19250</v>
      </c>
      <c r="L6148" s="94" t="n">
        <f aca="false">K6148 *M6148</f>
        <v>7700</v>
      </c>
      <c r="M6148" s="95" t="n">
        <v>0.4</v>
      </c>
      <c r="N6148" s="88" t="s">
        <v>14</v>
      </c>
      <c r="O6148" s="91" t="s">
        <v>219</v>
      </c>
      <c r="P6148" s="0" t="str">
        <f aca="false">RIGHT(H6148,LEN(H6148) - FIND(" ", H6148))</f>
        <v>Apparel</v>
      </c>
    </row>
    <row r="6149" customFormat="false" ht="14.25" hidden="false" customHeight="true" outlineLevel="0" collapsed="false">
      <c r="B6149" s="88" t="s">
        <v>13</v>
      </c>
      <c r="C6149" s="89" t="n">
        <v>1185732</v>
      </c>
      <c r="D6149" s="90" t="n">
        <v>44411</v>
      </c>
      <c r="E6149" s="88" t="s">
        <v>29</v>
      </c>
      <c r="F6149" s="88" t="s">
        <v>98</v>
      </c>
      <c r="G6149" s="88" t="s">
        <v>101</v>
      </c>
      <c r="H6149" s="91" t="s">
        <v>16</v>
      </c>
      <c r="I6149" s="92" t="n">
        <v>56</v>
      </c>
      <c r="J6149" s="93" t="n">
        <v>41</v>
      </c>
      <c r="K6149" s="94" t="n">
        <f aca="false">I6149 * J6149</f>
        <v>2296</v>
      </c>
      <c r="L6149" s="94" t="n">
        <f aca="false">K6149 *M6149</f>
        <v>1148</v>
      </c>
      <c r="M6149" s="95" t="n">
        <v>0.5</v>
      </c>
      <c r="N6149" s="88" t="s">
        <v>23</v>
      </c>
      <c r="O6149" s="91" t="s">
        <v>218</v>
      </c>
      <c r="P6149" s="0" t="str">
        <f aca="false">RIGHT(H6149,LEN(H6149) - FIND(" ", H6149))</f>
        <v>Apparel</v>
      </c>
    </row>
    <row r="6150" customFormat="false" ht="14.25" hidden="false" customHeight="true" outlineLevel="0" collapsed="false">
      <c r="B6150" s="88" t="s">
        <v>30</v>
      </c>
      <c r="C6150" s="89" t="n">
        <v>1197831</v>
      </c>
      <c r="D6150" s="90" t="n">
        <v>44411</v>
      </c>
      <c r="E6150" s="88" t="s">
        <v>29</v>
      </c>
      <c r="F6150" s="88" t="s">
        <v>128</v>
      </c>
      <c r="G6150" s="88" t="s">
        <v>144</v>
      </c>
      <c r="H6150" s="91" t="s">
        <v>48</v>
      </c>
      <c r="I6150" s="92" t="n">
        <v>28</v>
      </c>
      <c r="J6150" s="93" t="n">
        <v>138</v>
      </c>
      <c r="K6150" s="94" t="n">
        <f aca="false">I6150 * J6150</f>
        <v>3864</v>
      </c>
      <c r="L6150" s="94" t="n">
        <f aca="false">K6150 *M6150</f>
        <v>2125.2</v>
      </c>
      <c r="M6150" s="95" t="n">
        <v>0.55</v>
      </c>
      <c r="N6150" s="88" t="s">
        <v>23</v>
      </c>
      <c r="O6150" s="91" t="s">
        <v>219</v>
      </c>
      <c r="P6150" s="0" t="str">
        <f aca="false">RIGHT(H6150,LEN(H6150) - FIND(" ", H6150))</f>
        <v>Street Footwear</v>
      </c>
    </row>
    <row r="6151" customFormat="false" ht="14.25" hidden="false" customHeight="true" outlineLevel="0" collapsed="false">
      <c r="B6151" s="88" t="s">
        <v>30</v>
      </c>
      <c r="C6151" s="89" t="n">
        <v>1185732</v>
      </c>
      <c r="D6151" s="90" t="n">
        <v>44411</v>
      </c>
      <c r="E6151" s="88" t="s">
        <v>34</v>
      </c>
      <c r="F6151" s="88" t="s">
        <v>138</v>
      </c>
      <c r="G6151" s="88" t="s">
        <v>97</v>
      </c>
      <c r="H6151" s="91" t="s">
        <v>32</v>
      </c>
      <c r="I6151" s="92" t="n">
        <v>61</v>
      </c>
      <c r="J6151" s="93" t="n">
        <v>308</v>
      </c>
      <c r="K6151" s="94" t="n">
        <f aca="false">I6151 * J6151</f>
        <v>18788</v>
      </c>
      <c r="L6151" s="94" t="n">
        <f aca="false">K6151 *M6151</f>
        <v>9957.64</v>
      </c>
      <c r="M6151" s="95" t="n">
        <v>0.53</v>
      </c>
      <c r="N6151" s="88" t="s">
        <v>23</v>
      </c>
      <c r="O6151" s="91" t="s">
        <v>218</v>
      </c>
      <c r="P6151" s="0" t="str">
        <f aca="false">RIGHT(H6151,LEN(H6151) - FIND(" ", H6151))</f>
        <v>Street Footwear</v>
      </c>
    </row>
    <row r="6152" customFormat="false" ht="14.25" hidden="false" customHeight="true" outlineLevel="0" collapsed="false">
      <c r="B6152" s="88" t="s">
        <v>30</v>
      </c>
      <c r="C6152" s="89" t="n">
        <v>1185732</v>
      </c>
      <c r="D6152" s="90" t="n">
        <v>44411</v>
      </c>
      <c r="E6152" s="88" t="s">
        <v>34</v>
      </c>
      <c r="F6152" s="88" t="s">
        <v>138</v>
      </c>
      <c r="G6152" s="88" t="s">
        <v>97</v>
      </c>
      <c r="H6152" s="91" t="s">
        <v>24</v>
      </c>
      <c r="I6152" s="92" t="n">
        <v>58</v>
      </c>
      <c r="J6152" s="93" t="n">
        <v>200</v>
      </c>
      <c r="K6152" s="94" t="n">
        <f aca="false">I6152 * J6152</f>
        <v>11600</v>
      </c>
      <c r="L6152" s="94" t="n">
        <f aca="false">K6152 *M6152</f>
        <v>5220</v>
      </c>
      <c r="M6152" s="95" t="n">
        <v>0.45</v>
      </c>
      <c r="N6152" s="88" t="s">
        <v>23</v>
      </c>
      <c r="O6152" s="91" t="s">
        <v>218</v>
      </c>
      <c r="P6152" s="0" t="str">
        <f aca="false">RIGHT(H6152,LEN(H6152) - FIND(" ", H6152))</f>
        <v>Athletic Footwear</v>
      </c>
    </row>
    <row r="6153" customFormat="false" ht="14.25" hidden="false" customHeight="true" outlineLevel="0" collapsed="false">
      <c r="B6153" s="88" t="s">
        <v>30</v>
      </c>
      <c r="C6153" s="89" t="n">
        <v>1185732</v>
      </c>
      <c r="D6153" s="90" t="n">
        <v>44411</v>
      </c>
      <c r="E6153" s="88" t="s">
        <v>34</v>
      </c>
      <c r="F6153" s="88" t="s">
        <v>138</v>
      </c>
      <c r="G6153" s="88" t="s">
        <v>97</v>
      </c>
      <c r="H6153" s="91" t="s">
        <v>48</v>
      </c>
      <c r="I6153" s="92" t="n">
        <v>54</v>
      </c>
      <c r="J6153" s="93" t="n">
        <v>210</v>
      </c>
      <c r="K6153" s="94" t="n">
        <f aca="false">I6153 * J6153</f>
        <v>11340</v>
      </c>
      <c r="L6153" s="94" t="n">
        <f aca="false">K6153 *M6153</f>
        <v>6010.2</v>
      </c>
      <c r="M6153" s="95" t="n">
        <v>0.53</v>
      </c>
      <c r="N6153" s="88" t="s">
        <v>23</v>
      </c>
      <c r="O6153" s="91" t="s">
        <v>219</v>
      </c>
      <c r="P6153" s="0" t="str">
        <f aca="false">RIGHT(H6153,LEN(H6153) - FIND(" ", H6153))</f>
        <v>Street Footwear</v>
      </c>
    </row>
    <row r="6154" customFormat="false" ht="14.25" hidden="false" customHeight="true" outlineLevel="0" collapsed="false">
      <c r="B6154" s="88" t="s">
        <v>30</v>
      </c>
      <c r="C6154" s="89" t="n">
        <v>1185732</v>
      </c>
      <c r="D6154" s="90" t="n">
        <v>44411</v>
      </c>
      <c r="E6154" s="88" t="s">
        <v>34</v>
      </c>
      <c r="F6154" s="88" t="s">
        <v>138</v>
      </c>
      <c r="G6154" s="88" t="s">
        <v>97</v>
      </c>
      <c r="H6154" s="91" t="s">
        <v>44</v>
      </c>
      <c r="I6154" s="92" t="n">
        <v>44</v>
      </c>
      <c r="J6154" s="93" t="n">
        <v>182</v>
      </c>
      <c r="K6154" s="94" t="n">
        <f aca="false">I6154 * J6154</f>
        <v>8008</v>
      </c>
      <c r="L6154" s="94" t="n">
        <f aca="false">K6154 *M6154</f>
        <v>4244.24</v>
      </c>
      <c r="M6154" s="95" t="n">
        <v>0.53</v>
      </c>
      <c r="N6154" s="88" t="s">
        <v>23</v>
      </c>
      <c r="O6154" s="91" t="s">
        <v>219</v>
      </c>
      <c r="P6154" s="0" t="str">
        <f aca="false">RIGHT(H6154,LEN(H6154) - FIND(" ", H6154))</f>
        <v>Athletic Footwear</v>
      </c>
    </row>
    <row r="6155" customFormat="false" ht="14.25" hidden="false" customHeight="true" outlineLevel="0" collapsed="false">
      <c r="B6155" s="88" t="s">
        <v>30</v>
      </c>
      <c r="C6155" s="89" t="n">
        <v>1185732</v>
      </c>
      <c r="D6155" s="90" t="n">
        <v>44411</v>
      </c>
      <c r="E6155" s="88" t="s">
        <v>34</v>
      </c>
      <c r="F6155" s="88" t="s">
        <v>138</v>
      </c>
      <c r="G6155" s="88" t="s">
        <v>97</v>
      </c>
      <c r="H6155" s="91" t="s">
        <v>16</v>
      </c>
      <c r="I6155" s="92" t="n">
        <v>53</v>
      </c>
      <c r="J6155" s="93" t="n">
        <v>176</v>
      </c>
      <c r="K6155" s="94" t="n">
        <f aca="false">I6155 * J6155</f>
        <v>9328</v>
      </c>
      <c r="L6155" s="94" t="n">
        <f aca="false">K6155 *M6155</f>
        <v>4477.44</v>
      </c>
      <c r="M6155" s="95" t="n">
        <v>0.48</v>
      </c>
      <c r="N6155" s="88" t="s">
        <v>23</v>
      </c>
      <c r="O6155" s="91" t="s">
        <v>218</v>
      </c>
      <c r="P6155" s="0" t="str">
        <f aca="false">RIGHT(H6155,LEN(H6155) - FIND(" ", H6155))</f>
        <v>Apparel</v>
      </c>
    </row>
    <row r="6156" customFormat="false" ht="14.25" hidden="false" customHeight="true" outlineLevel="0" collapsed="false">
      <c r="B6156" s="88" t="s">
        <v>30</v>
      </c>
      <c r="C6156" s="89" t="n">
        <v>1185732</v>
      </c>
      <c r="D6156" s="90" t="n">
        <v>44411</v>
      </c>
      <c r="E6156" s="88" t="s">
        <v>34</v>
      </c>
      <c r="F6156" s="88" t="s">
        <v>138</v>
      </c>
      <c r="G6156" s="88" t="s">
        <v>97</v>
      </c>
      <c r="H6156" s="91" t="s">
        <v>38</v>
      </c>
      <c r="I6156" s="92" t="n">
        <v>54</v>
      </c>
      <c r="J6156" s="93" t="n">
        <v>231</v>
      </c>
      <c r="K6156" s="94" t="n">
        <f aca="false">I6156 * J6156</f>
        <v>12474</v>
      </c>
      <c r="L6156" s="94" t="n">
        <f aca="false">K6156 *M6156</f>
        <v>7983.36</v>
      </c>
      <c r="M6156" s="95" t="n">
        <v>0.64</v>
      </c>
      <c r="N6156" s="88" t="s">
        <v>23</v>
      </c>
      <c r="O6156" s="91" t="s">
        <v>219</v>
      </c>
      <c r="P6156" s="0" t="str">
        <f aca="false">RIGHT(H6156,LEN(H6156) - FIND(" ", H6156))</f>
        <v>Apparel</v>
      </c>
    </row>
    <row r="6157" customFormat="false" ht="14.25" hidden="false" customHeight="true" outlineLevel="0" collapsed="false">
      <c r="B6157" s="88" t="s">
        <v>43</v>
      </c>
      <c r="C6157" s="89" t="n">
        <v>1185732</v>
      </c>
      <c r="D6157" s="90" t="n">
        <v>44411</v>
      </c>
      <c r="E6157" s="88" t="s">
        <v>29</v>
      </c>
      <c r="F6157" s="88" t="s">
        <v>165</v>
      </c>
      <c r="G6157" s="88" t="s">
        <v>135</v>
      </c>
      <c r="H6157" s="91" t="s">
        <v>32</v>
      </c>
      <c r="I6157" s="92" t="n">
        <v>46</v>
      </c>
      <c r="J6157" s="93" t="n">
        <v>158</v>
      </c>
      <c r="K6157" s="94" t="n">
        <f aca="false">I6157 * J6157</f>
        <v>7268</v>
      </c>
      <c r="L6157" s="94" t="n">
        <f aca="false">K6157 *M6157</f>
        <v>3052.56</v>
      </c>
      <c r="M6157" s="95" t="n">
        <v>0.42</v>
      </c>
      <c r="N6157" s="88" t="s">
        <v>23</v>
      </c>
      <c r="O6157" s="91" t="s">
        <v>218</v>
      </c>
      <c r="P6157" s="0" t="str">
        <f aca="false">RIGHT(H6157,LEN(H6157) - FIND(" ", H6157))</f>
        <v>Street Footwear</v>
      </c>
    </row>
    <row r="6158" customFormat="false" ht="14.25" hidden="false" customHeight="true" outlineLevel="0" collapsed="false">
      <c r="B6158" s="88" t="s">
        <v>43</v>
      </c>
      <c r="C6158" s="89" t="n">
        <v>1185732</v>
      </c>
      <c r="D6158" s="90" t="n">
        <v>44411</v>
      </c>
      <c r="E6158" s="88" t="s">
        <v>29</v>
      </c>
      <c r="F6158" s="88" t="s">
        <v>165</v>
      </c>
      <c r="G6158" s="88" t="s">
        <v>135</v>
      </c>
      <c r="H6158" s="91" t="s">
        <v>24</v>
      </c>
      <c r="I6158" s="92" t="n">
        <v>43</v>
      </c>
      <c r="J6158" s="93" t="n">
        <v>84</v>
      </c>
      <c r="K6158" s="94" t="n">
        <f aca="false">I6158 * J6158</f>
        <v>3612</v>
      </c>
      <c r="L6158" s="94" t="n">
        <f aca="false">K6158 *M6158</f>
        <v>1697.64</v>
      </c>
      <c r="M6158" s="95" t="n">
        <v>0.47</v>
      </c>
      <c r="N6158" s="88" t="s">
        <v>23</v>
      </c>
      <c r="O6158" s="91" t="s">
        <v>218</v>
      </c>
      <c r="P6158" s="0" t="str">
        <f aca="false">RIGHT(H6158,LEN(H6158) - FIND(" ", H6158))</f>
        <v>Athletic Footwear</v>
      </c>
    </row>
    <row r="6159" customFormat="false" ht="14.25" hidden="false" customHeight="true" outlineLevel="0" collapsed="false">
      <c r="B6159" s="88" t="s">
        <v>43</v>
      </c>
      <c r="C6159" s="89" t="n">
        <v>1185732</v>
      </c>
      <c r="D6159" s="90" t="n">
        <v>44411</v>
      </c>
      <c r="E6159" s="88" t="s">
        <v>29</v>
      </c>
      <c r="F6159" s="88" t="s">
        <v>165</v>
      </c>
      <c r="G6159" s="88" t="s">
        <v>135</v>
      </c>
      <c r="H6159" s="91" t="s">
        <v>48</v>
      </c>
      <c r="I6159" s="92" t="n">
        <v>39</v>
      </c>
      <c r="J6159" s="93" t="n">
        <v>56</v>
      </c>
      <c r="K6159" s="94" t="n">
        <f aca="false">I6159 * J6159</f>
        <v>2184</v>
      </c>
      <c r="L6159" s="94" t="n">
        <f aca="false">K6159 *M6159</f>
        <v>873.6</v>
      </c>
      <c r="M6159" s="95" t="n">
        <v>0.4</v>
      </c>
      <c r="N6159" s="88" t="s">
        <v>23</v>
      </c>
      <c r="O6159" s="91" t="s">
        <v>219</v>
      </c>
      <c r="P6159" s="0" t="str">
        <f aca="false">RIGHT(H6159,LEN(H6159) - FIND(" ", H6159))</f>
        <v>Street Footwear</v>
      </c>
    </row>
    <row r="6160" customFormat="false" ht="14.25" hidden="false" customHeight="true" outlineLevel="0" collapsed="false">
      <c r="B6160" s="88" t="s">
        <v>43</v>
      </c>
      <c r="C6160" s="89" t="n">
        <v>1185732</v>
      </c>
      <c r="D6160" s="90" t="n">
        <v>44411</v>
      </c>
      <c r="E6160" s="88" t="s">
        <v>29</v>
      </c>
      <c r="F6160" s="88" t="s">
        <v>165</v>
      </c>
      <c r="G6160" s="88" t="s">
        <v>135</v>
      </c>
      <c r="H6160" s="91" t="s">
        <v>44</v>
      </c>
      <c r="I6160" s="92" t="n">
        <v>39</v>
      </c>
      <c r="J6160" s="93" t="n">
        <v>50</v>
      </c>
      <c r="K6160" s="94" t="n">
        <f aca="false">I6160 * J6160</f>
        <v>1950</v>
      </c>
      <c r="L6160" s="94" t="n">
        <f aca="false">K6160 *M6160</f>
        <v>877.5</v>
      </c>
      <c r="M6160" s="95" t="n">
        <v>0.45</v>
      </c>
      <c r="N6160" s="88" t="s">
        <v>23</v>
      </c>
      <c r="O6160" s="91" t="s">
        <v>219</v>
      </c>
      <c r="P6160" s="0" t="str">
        <f aca="false">RIGHT(H6160,LEN(H6160) - FIND(" ", H6160))</f>
        <v>Athletic Footwear</v>
      </c>
    </row>
    <row r="6161" customFormat="false" ht="14.25" hidden="false" customHeight="true" outlineLevel="0" collapsed="false">
      <c r="B6161" s="88" t="s">
        <v>43</v>
      </c>
      <c r="C6161" s="89" t="n">
        <v>1185732</v>
      </c>
      <c r="D6161" s="90" t="n">
        <v>44411</v>
      </c>
      <c r="E6161" s="88" t="s">
        <v>29</v>
      </c>
      <c r="F6161" s="88" t="s">
        <v>165</v>
      </c>
      <c r="G6161" s="88" t="s">
        <v>135</v>
      </c>
      <c r="H6161" s="91" t="s">
        <v>16</v>
      </c>
      <c r="I6161" s="92" t="n">
        <v>48</v>
      </c>
      <c r="J6161" s="93" t="n">
        <v>46</v>
      </c>
      <c r="K6161" s="94" t="n">
        <f aca="false">I6161 * J6161</f>
        <v>2208</v>
      </c>
      <c r="L6161" s="94" t="n">
        <f aca="false">K6161 *M6161</f>
        <v>1435.2</v>
      </c>
      <c r="M6161" s="95" t="n">
        <v>0.65</v>
      </c>
      <c r="N6161" s="88" t="s">
        <v>23</v>
      </c>
      <c r="O6161" s="91" t="s">
        <v>218</v>
      </c>
      <c r="P6161" s="0" t="str">
        <f aca="false">RIGHT(H6161,LEN(H6161) - FIND(" ", H6161))</f>
        <v>Apparel</v>
      </c>
    </row>
    <row r="6162" customFormat="false" ht="14.25" hidden="false" customHeight="true" outlineLevel="0" collapsed="false">
      <c r="B6162" s="88" t="s">
        <v>43</v>
      </c>
      <c r="C6162" s="89" t="n">
        <v>1185732</v>
      </c>
      <c r="D6162" s="90" t="n">
        <v>44411</v>
      </c>
      <c r="E6162" s="88" t="s">
        <v>29</v>
      </c>
      <c r="F6162" s="88" t="s">
        <v>165</v>
      </c>
      <c r="G6162" s="88" t="s">
        <v>135</v>
      </c>
      <c r="H6162" s="91" t="s">
        <v>38</v>
      </c>
      <c r="I6162" s="92" t="n">
        <v>52</v>
      </c>
      <c r="J6162" s="93" t="n">
        <v>102</v>
      </c>
      <c r="K6162" s="94" t="n">
        <f aca="false">I6162 * J6162</f>
        <v>5304</v>
      </c>
      <c r="L6162" s="94" t="n">
        <f aca="false">K6162 *M6162</f>
        <v>2705.04</v>
      </c>
      <c r="M6162" s="95" t="n">
        <v>0.51</v>
      </c>
      <c r="N6162" s="88" t="s">
        <v>23</v>
      </c>
      <c r="O6162" s="91" t="s">
        <v>219</v>
      </c>
      <c r="P6162" s="0" t="str">
        <f aca="false">RIGHT(H6162,LEN(H6162) - FIND(" ", H6162))</f>
        <v>Apparel</v>
      </c>
    </row>
    <row r="6163" customFormat="false" ht="14.25" hidden="false" customHeight="true" outlineLevel="0" collapsed="false">
      <c r="B6163" s="88" t="s">
        <v>13</v>
      </c>
      <c r="C6163" s="89" t="n">
        <v>1185732</v>
      </c>
      <c r="D6163" s="90" t="n">
        <v>44412</v>
      </c>
      <c r="E6163" s="88" t="s">
        <v>29</v>
      </c>
      <c r="F6163" s="88" t="s">
        <v>98</v>
      </c>
      <c r="G6163" s="88" t="s">
        <v>101</v>
      </c>
      <c r="H6163" s="91" t="s">
        <v>38</v>
      </c>
      <c r="I6163" s="92" t="n">
        <v>65</v>
      </c>
      <c r="J6163" s="93" t="n">
        <v>250</v>
      </c>
      <c r="K6163" s="94" t="n">
        <f aca="false">I6163 * J6163</f>
        <v>16250</v>
      </c>
      <c r="L6163" s="94" t="n">
        <f aca="false">K6163 *M6163</f>
        <v>8125</v>
      </c>
      <c r="M6163" s="95" t="n">
        <v>0.5</v>
      </c>
      <c r="N6163" s="88" t="s">
        <v>31</v>
      </c>
      <c r="O6163" s="91" t="s">
        <v>219</v>
      </c>
      <c r="P6163" s="0" t="str">
        <f aca="false">RIGHT(H6163,LEN(H6163) - FIND(" ", H6163))</f>
        <v>Apparel</v>
      </c>
    </row>
    <row r="6164" customFormat="false" ht="14.25" hidden="false" customHeight="true" outlineLevel="0" collapsed="false">
      <c r="B6164" s="88" t="s">
        <v>30</v>
      </c>
      <c r="C6164" s="89" t="n">
        <v>1197831</v>
      </c>
      <c r="D6164" s="90" t="n">
        <v>44412</v>
      </c>
      <c r="E6164" s="88" t="s">
        <v>29</v>
      </c>
      <c r="F6164" s="88" t="s">
        <v>128</v>
      </c>
      <c r="G6164" s="88" t="s">
        <v>144</v>
      </c>
      <c r="H6164" s="91" t="s">
        <v>44</v>
      </c>
      <c r="I6164" s="92" t="n">
        <v>35</v>
      </c>
      <c r="J6164" s="93" t="n">
        <v>475</v>
      </c>
      <c r="K6164" s="94" t="n">
        <f aca="false">I6164 * J6164</f>
        <v>16625</v>
      </c>
      <c r="L6164" s="94" t="n">
        <f aca="false">K6164 *M6164</f>
        <v>8312.5</v>
      </c>
      <c r="M6164" s="95" t="n">
        <v>0.5</v>
      </c>
      <c r="N6164" s="88" t="s">
        <v>31</v>
      </c>
      <c r="O6164" s="91" t="s">
        <v>219</v>
      </c>
      <c r="P6164" s="0" t="str">
        <f aca="false">RIGHT(H6164,LEN(H6164) - FIND(" ", H6164))</f>
        <v>Athletic Footwear</v>
      </c>
    </row>
    <row r="6165" customFormat="false" ht="14.25" hidden="false" customHeight="true" outlineLevel="0" collapsed="false">
      <c r="B6165" s="88" t="s">
        <v>30</v>
      </c>
      <c r="C6165" s="89" t="n">
        <v>1185732</v>
      </c>
      <c r="D6165" s="90" t="n">
        <v>44412</v>
      </c>
      <c r="E6165" s="88" t="s">
        <v>26</v>
      </c>
      <c r="F6165" s="88" t="s">
        <v>86</v>
      </c>
      <c r="G6165" s="88" t="s">
        <v>114</v>
      </c>
      <c r="H6165" s="91" t="s">
        <v>32</v>
      </c>
      <c r="I6165" s="92" t="n">
        <v>55</v>
      </c>
      <c r="J6165" s="93" t="n">
        <v>625</v>
      </c>
      <c r="K6165" s="94" t="n">
        <f aca="false">I6165 * J6165</f>
        <v>34375</v>
      </c>
      <c r="L6165" s="94" t="n">
        <f aca="false">K6165 *M6165</f>
        <v>13750</v>
      </c>
      <c r="M6165" s="95" t="n">
        <v>0.4</v>
      </c>
      <c r="N6165" s="88" t="s">
        <v>14</v>
      </c>
      <c r="O6165" s="91" t="s">
        <v>218</v>
      </c>
      <c r="P6165" s="0" t="str">
        <f aca="false">RIGHT(H6165,LEN(H6165) - FIND(" ", H6165))</f>
        <v>Street Footwear</v>
      </c>
    </row>
    <row r="6166" customFormat="false" ht="14.25" hidden="false" customHeight="true" outlineLevel="0" collapsed="false">
      <c r="B6166" s="88" t="s">
        <v>30</v>
      </c>
      <c r="C6166" s="89" t="n">
        <v>1185732</v>
      </c>
      <c r="D6166" s="90" t="n">
        <v>44412</v>
      </c>
      <c r="E6166" s="88" t="s">
        <v>26</v>
      </c>
      <c r="F6166" s="88" t="s">
        <v>86</v>
      </c>
      <c r="G6166" s="88" t="s">
        <v>114</v>
      </c>
      <c r="H6166" s="91" t="s">
        <v>24</v>
      </c>
      <c r="I6166" s="92" t="n">
        <v>50</v>
      </c>
      <c r="J6166" s="93" t="n">
        <v>400</v>
      </c>
      <c r="K6166" s="94" t="n">
        <f aca="false">I6166 * J6166</f>
        <v>20000</v>
      </c>
      <c r="L6166" s="94" t="n">
        <f aca="false">K6166 *M6166</f>
        <v>8000</v>
      </c>
      <c r="M6166" s="95" t="n">
        <v>0.4</v>
      </c>
      <c r="N6166" s="88" t="s">
        <v>14</v>
      </c>
      <c r="O6166" s="91" t="s">
        <v>218</v>
      </c>
      <c r="P6166" s="0" t="str">
        <f aca="false">RIGHT(H6166,LEN(H6166) - FIND(" ", H6166))</f>
        <v>Athletic Footwear</v>
      </c>
    </row>
    <row r="6167" customFormat="false" ht="14.25" hidden="false" customHeight="true" outlineLevel="0" collapsed="false">
      <c r="B6167" s="88" t="s">
        <v>30</v>
      </c>
      <c r="C6167" s="89" t="n">
        <v>1185732</v>
      </c>
      <c r="D6167" s="90" t="n">
        <v>44412</v>
      </c>
      <c r="E6167" s="88" t="s">
        <v>26</v>
      </c>
      <c r="F6167" s="88" t="s">
        <v>86</v>
      </c>
      <c r="G6167" s="88" t="s">
        <v>114</v>
      </c>
      <c r="H6167" s="91" t="s">
        <v>48</v>
      </c>
      <c r="I6167" s="92" t="n">
        <v>45</v>
      </c>
      <c r="J6167" s="93" t="n">
        <v>325</v>
      </c>
      <c r="K6167" s="94" t="n">
        <f aca="false">I6167 * J6167</f>
        <v>14625</v>
      </c>
      <c r="L6167" s="94" t="n">
        <f aca="false">K6167 *M6167</f>
        <v>4387.5</v>
      </c>
      <c r="M6167" s="95" t="n">
        <v>0.3</v>
      </c>
      <c r="N6167" s="88" t="s">
        <v>14</v>
      </c>
      <c r="O6167" s="91" t="s">
        <v>219</v>
      </c>
      <c r="P6167" s="0" t="str">
        <f aca="false">RIGHT(H6167,LEN(H6167) - FIND(" ", H6167))</f>
        <v>Street Footwear</v>
      </c>
    </row>
    <row r="6168" customFormat="false" ht="14.25" hidden="false" customHeight="true" outlineLevel="0" collapsed="false">
      <c r="B6168" s="88" t="s">
        <v>30</v>
      </c>
      <c r="C6168" s="89" t="n">
        <v>1185732</v>
      </c>
      <c r="D6168" s="90" t="n">
        <v>44412</v>
      </c>
      <c r="E6168" s="88" t="s">
        <v>26</v>
      </c>
      <c r="F6168" s="88" t="s">
        <v>86</v>
      </c>
      <c r="G6168" s="88" t="s">
        <v>114</v>
      </c>
      <c r="H6168" s="91" t="s">
        <v>44</v>
      </c>
      <c r="I6168" s="92" t="n">
        <v>45</v>
      </c>
      <c r="J6168" s="93" t="n">
        <v>225</v>
      </c>
      <c r="K6168" s="94" t="n">
        <f aca="false">I6168 * J6168</f>
        <v>10125</v>
      </c>
      <c r="L6168" s="94" t="n">
        <f aca="false">K6168 *M6168</f>
        <v>3037.5</v>
      </c>
      <c r="M6168" s="95" t="n">
        <v>0.3</v>
      </c>
      <c r="N6168" s="88" t="s">
        <v>14</v>
      </c>
      <c r="O6168" s="91" t="s">
        <v>219</v>
      </c>
      <c r="P6168" s="0" t="str">
        <f aca="false">RIGHT(H6168,LEN(H6168) - FIND(" ", H6168))</f>
        <v>Athletic Footwear</v>
      </c>
    </row>
    <row r="6169" customFormat="false" ht="14.25" hidden="false" customHeight="true" outlineLevel="0" collapsed="false">
      <c r="B6169" s="88" t="s">
        <v>30</v>
      </c>
      <c r="C6169" s="89" t="n">
        <v>1185732</v>
      </c>
      <c r="D6169" s="90" t="n">
        <v>44412</v>
      </c>
      <c r="E6169" s="88" t="s">
        <v>26</v>
      </c>
      <c r="F6169" s="88" t="s">
        <v>86</v>
      </c>
      <c r="G6169" s="88" t="s">
        <v>114</v>
      </c>
      <c r="H6169" s="91" t="s">
        <v>16</v>
      </c>
      <c r="I6169" s="92" t="n">
        <v>55</v>
      </c>
      <c r="J6169" s="93" t="n">
        <v>200</v>
      </c>
      <c r="K6169" s="94" t="n">
        <f aca="false">I6169 * J6169</f>
        <v>11000</v>
      </c>
      <c r="L6169" s="94" t="n">
        <f aca="false">K6169 *M6169</f>
        <v>3300</v>
      </c>
      <c r="M6169" s="95" t="n">
        <v>0.3</v>
      </c>
      <c r="N6169" s="88" t="s">
        <v>14</v>
      </c>
      <c r="O6169" s="91" t="s">
        <v>218</v>
      </c>
      <c r="P6169" s="0" t="str">
        <f aca="false">RIGHT(H6169,LEN(H6169) - FIND(" ", H6169))</f>
        <v>Apparel</v>
      </c>
    </row>
    <row r="6170" customFormat="false" ht="14.25" hidden="false" customHeight="true" outlineLevel="0" collapsed="false">
      <c r="B6170" s="88" t="s">
        <v>30</v>
      </c>
      <c r="C6170" s="89" t="n">
        <v>1185732</v>
      </c>
      <c r="D6170" s="90" t="n">
        <v>44412</v>
      </c>
      <c r="E6170" s="88" t="s">
        <v>26</v>
      </c>
      <c r="F6170" s="88" t="s">
        <v>86</v>
      </c>
      <c r="G6170" s="88" t="s">
        <v>114</v>
      </c>
      <c r="H6170" s="91" t="s">
        <v>38</v>
      </c>
      <c r="I6170" s="92" t="n">
        <v>60</v>
      </c>
      <c r="J6170" s="93" t="n">
        <v>375</v>
      </c>
      <c r="K6170" s="94" t="n">
        <f aca="false">I6170 * J6170</f>
        <v>22500</v>
      </c>
      <c r="L6170" s="94" t="n">
        <f aca="false">K6170 *M6170</f>
        <v>7875</v>
      </c>
      <c r="M6170" s="95" t="n">
        <v>0.35</v>
      </c>
      <c r="N6170" s="88" t="s">
        <v>14</v>
      </c>
      <c r="O6170" s="91" t="s">
        <v>219</v>
      </c>
      <c r="P6170" s="0" t="str">
        <f aca="false">RIGHT(H6170,LEN(H6170) - FIND(" ", H6170))</f>
        <v>Apparel</v>
      </c>
    </row>
    <row r="6171" customFormat="false" ht="14.25" hidden="false" customHeight="true" outlineLevel="0" collapsed="false">
      <c r="B6171" s="88" t="s">
        <v>13</v>
      </c>
      <c r="C6171" s="89" t="n">
        <v>1185732</v>
      </c>
      <c r="D6171" s="90" t="n">
        <v>44412</v>
      </c>
      <c r="E6171" s="88" t="s">
        <v>29</v>
      </c>
      <c r="F6171" s="88" t="s">
        <v>98</v>
      </c>
      <c r="G6171" s="88" t="s">
        <v>101</v>
      </c>
      <c r="H6171" s="91" t="s">
        <v>38</v>
      </c>
      <c r="I6171" s="92" t="n">
        <v>61</v>
      </c>
      <c r="J6171" s="93" t="n">
        <v>65</v>
      </c>
      <c r="K6171" s="94" t="n">
        <f aca="false">I6171 * J6171</f>
        <v>3965</v>
      </c>
      <c r="L6171" s="94" t="n">
        <f aca="false">K6171 *M6171</f>
        <v>2379</v>
      </c>
      <c r="M6171" s="95" t="n">
        <v>0.6</v>
      </c>
      <c r="N6171" s="88" t="s">
        <v>23</v>
      </c>
      <c r="O6171" s="91" t="s">
        <v>219</v>
      </c>
      <c r="P6171" s="0" t="str">
        <f aca="false">RIGHT(H6171,LEN(H6171) - FIND(" ", H6171))</f>
        <v>Apparel</v>
      </c>
    </row>
    <row r="6172" customFormat="false" ht="14.25" hidden="false" customHeight="true" outlineLevel="0" collapsed="false">
      <c r="B6172" s="88" t="s">
        <v>30</v>
      </c>
      <c r="C6172" s="89" t="n">
        <v>1197831</v>
      </c>
      <c r="D6172" s="90" t="n">
        <v>44412</v>
      </c>
      <c r="E6172" s="88" t="s">
        <v>29</v>
      </c>
      <c r="F6172" s="88" t="s">
        <v>128</v>
      </c>
      <c r="G6172" s="88" t="s">
        <v>144</v>
      </c>
      <c r="H6172" s="91" t="s">
        <v>44</v>
      </c>
      <c r="I6172" s="92" t="n">
        <v>33</v>
      </c>
      <c r="J6172" s="93" t="n">
        <v>138</v>
      </c>
      <c r="K6172" s="94" t="n">
        <f aca="false">I6172 * J6172</f>
        <v>4554</v>
      </c>
      <c r="L6172" s="94" t="n">
        <f aca="false">K6172 *M6172</f>
        <v>2914.56</v>
      </c>
      <c r="M6172" s="95" t="n">
        <v>0.64</v>
      </c>
      <c r="N6172" s="88" t="s">
        <v>23</v>
      </c>
      <c r="O6172" s="91" t="s">
        <v>219</v>
      </c>
      <c r="P6172" s="0" t="str">
        <f aca="false">RIGHT(H6172,LEN(H6172) - FIND(" ", H6172))</f>
        <v>Athletic Footwear</v>
      </c>
    </row>
    <row r="6173" customFormat="false" ht="14.25" hidden="false" customHeight="true" outlineLevel="0" collapsed="false">
      <c r="B6173" s="88" t="s">
        <v>30</v>
      </c>
      <c r="C6173" s="89" t="n">
        <v>1185732</v>
      </c>
      <c r="D6173" s="90" t="n">
        <v>44412</v>
      </c>
      <c r="E6173" s="88" t="s">
        <v>26</v>
      </c>
      <c r="F6173" s="88" t="s">
        <v>86</v>
      </c>
      <c r="G6173" s="88" t="s">
        <v>114</v>
      </c>
      <c r="H6173" s="91" t="s">
        <v>32</v>
      </c>
      <c r="I6173" s="92" t="n">
        <v>51</v>
      </c>
      <c r="J6173" s="93" t="n">
        <v>163</v>
      </c>
      <c r="K6173" s="94" t="n">
        <f aca="false">I6173 * J6173</f>
        <v>8313</v>
      </c>
      <c r="L6173" s="94" t="n">
        <f aca="false">K6173 *M6173</f>
        <v>4572.15</v>
      </c>
      <c r="M6173" s="95" t="n">
        <v>0.55</v>
      </c>
      <c r="N6173" s="88" t="s">
        <v>23</v>
      </c>
      <c r="O6173" s="91" t="s">
        <v>218</v>
      </c>
      <c r="P6173" s="0" t="str">
        <f aca="false">RIGHT(H6173,LEN(H6173) - FIND(" ", H6173))</f>
        <v>Street Footwear</v>
      </c>
    </row>
    <row r="6174" customFormat="false" ht="14.25" hidden="false" customHeight="true" outlineLevel="0" collapsed="false">
      <c r="B6174" s="88" t="s">
        <v>30</v>
      </c>
      <c r="C6174" s="89" t="n">
        <v>1185732</v>
      </c>
      <c r="D6174" s="90" t="n">
        <v>44412</v>
      </c>
      <c r="E6174" s="88" t="s">
        <v>26</v>
      </c>
      <c r="F6174" s="88" t="s">
        <v>86</v>
      </c>
      <c r="G6174" s="88" t="s">
        <v>114</v>
      </c>
      <c r="H6174" s="91" t="s">
        <v>24</v>
      </c>
      <c r="I6174" s="92" t="n">
        <v>48</v>
      </c>
      <c r="J6174" s="93" t="n">
        <v>108</v>
      </c>
      <c r="K6174" s="94" t="n">
        <f aca="false">I6174 * J6174</f>
        <v>5184</v>
      </c>
      <c r="L6174" s="94" t="n">
        <f aca="false">K6174 *M6174</f>
        <v>2851.2</v>
      </c>
      <c r="M6174" s="95" t="n">
        <v>0.55</v>
      </c>
      <c r="N6174" s="88" t="s">
        <v>23</v>
      </c>
      <c r="O6174" s="91" t="s">
        <v>218</v>
      </c>
      <c r="P6174" s="0" t="str">
        <f aca="false">RIGHT(H6174,LEN(H6174) - FIND(" ", H6174))</f>
        <v>Athletic Footwear</v>
      </c>
    </row>
    <row r="6175" customFormat="false" ht="14.25" hidden="false" customHeight="true" outlineLevel="0" collapsed="false">
      <c r="B6175" s="88" t="s">
        <v>30</v>
      </c>
      <c r="C6175" s="89" t="n">
        <v>1185732</v>
      </c>
      <c r="D6175" s="90" t="n">
        <v>44412</v>
      </c>
      <c r="E6175" s="88" t="s">
        <v>26</v>
      </c>
      <c r="F6175" s="88" t="s">
        <v>86</v>
      </c>
      <c r="G6175" s="88" t="s">
        <v>114</v>
      </c>
      <c r="H6175" s="91" t="s">
        <v>48</v>
      </c>
      <c r="I6175" s="92" t="n">
        <v>41</v>
      </c>
      <c r="J6175" s="93" t="n">
        <v>85</v>
      </c>
      <c r="K6175" s="94" t="n">
        <f aca="false">I6175 * J6175</f>
        <v>3485</v>
      </c>
      <c r="L6175" s="94" t="n">
        <f aca="false">K6175 *M6175</f>
        <v>1463.7</v>
      </c>
      <c r="M6175" s="95" t="n">
        <v>0.42</v>
      </c>
      <c r="N6175" s="88" t="s">
        <v>23</v>
      </c>
      <c r="O6175" s="91" t="s">
        <v>219</v>
      </c>
      <c r="P6175" s="0" t="str">
        <f aca="false">RIGHT(H6175,LEN(H6175) - FIND(" ", H6175))</f>
        <v>Street Footwear</v>
      </c>
    </row>
    <row r="6176" customFormat="false" ht="14.25" hidden="false" customHeight="true" outlineLevel="0" collapsed="false">
      <c r="B6176" s="88" t="s">
        <v>30</v>
      </c>
      <c r="C6176" s="89" t="n">
        <v>1185732</v>
      </c>
      <c r="D6176" s="90" t="n">
        <v>44412</v>
      </c>
      <c r="E6176" s="88" t="s">
        <v>26</v>
      </c>
      <c r="F6176" s="88" t="s">
        <v>86</v>
      </c>
      <c r="G6176" s="88" t="s">
        <v>114</v>
      </c>
      <c r="H6176" s="91" t="s">
        <v>44</v>
      </c>
      <c r="I6176" s="92" t="n">
        <v>41</v>
      </c>
      <c r="J6176" s="93" t="n">
        <v>68</v>
      </c>
      <c r="K6176" s="94" t="n">
        <f aca="false">I6176 * J6176</f>
        <v>2788</v>
      </c>
      <c r="L6176" s="94" t="n">
        <f aca="false">K6176 *M6176</f>
        <v>1143.08</v>
      </c>
      <c r="M6176" s="95" t="n">
        <v>0.41</v>
      </c>
      <c r="N6176" s="88" t="s">
        <v>23</v>
      </c>
      <c r="O6176" s="91" t="s">
        <v>219</v>
      </c>
      <c r="P6176" s="0" t="str">
        <f aca="false">RIGHT(H6176,LEN(H6176) - FIND(" ", H6176))</f>
        <v>Athletic Footwear</v>
      </c>
    </row>
    <row r="6177" customFormat="false" ht="14.25" hidden="false" customHeight="true" outlineLevel="0" collapsed="false">
      <c r="B6177" s="88" t="s">
        <v>30</v>
      </c>
      <c r="C6177" s="89" t="n">
        <v>1185732</v>
      </c>
      <c r="D6177" s="90" t="n">
        <v>44412</v>
      </c>
      <c r="E6177" s="88" t="s">
        <v>26</v>
      </c>
      <c r="F6177" s="88" t="s">
        <v>86</v>
      </c>
      <c r="G6177" s="88" t="s">
        <v>114</v>
      </c>
      <c r="H6177" s="91" t="s">
        <v>16</v>
      </c>
      <c r="I6177" s="92" t="n">
        <v>51</v>
      </c>
      <c r="J6177" s="93" t="n">
        <v>52</v>
      </c>
      <c r="K6177" s="94" t="n">
        <f aca="false">I6177 * J6177</f>
        <v>2652</v>
      </c>
      <c r="L6177" s="94" t="n">
        <f aca="false">K6177 *M6177</f>
        <v>1166.88</v>
      </c>
      <c r="M6177" s="95" t="n">
        <v>0.44</v>
      </c>
      <c r="N6177" s="88" t="s">
        <v>23</v>
      </c>
      <c r="O6177" s="91" t="s">
        <v>218</v>
      </c>
      <c r="P6177" s="0" t="str">
        <f aca="false">RIGHT(H6177,LEN(H6177) - FIND(" ", H6177))</f>
        <v>Apparel</v>
      </c>
    </row>
    <row r="6178" customFormat="false" ht="14.25" hidden="false" customHeight="true" outlineLevel="0" collapsed="false">
      <c r="B6178" s="88" t="s">
        <v>30</v>
      </c>
      <c r="C6178" s="89" t="n">
        <v>1185732</v>
      </c>
      <c r="D6178" s="90" t="n">
        <v>44412</v>
      </c>
      <c r="E6178" s="88" t="s">
        <v>26</v>
      </c>
      <c r="F6178" s="88" t="s">
        <v>86</v>
      </c>
      <c r="G6178" s="88" t="s">
        <v>114</v>
      </c>
      <c r="H6178" s="91" t="s">
        <v>38</v>
      </c>
      <c r="I6178" s="92" t="n">
        <v>55</v>
      </c>
      <c r="J6178" s="93" t="n">
        <v>105</v>
      </c>
      <c r="K6178" s="94" t="n">
        <f aca="false">I6178 * J6178</f>
        <v>5775</v>
      </c>
      <c r="L6178" s="94" t="n">
        <f aca="false">K6178 *M6178</f>
        <v>2887.5</v>
      </c>
      <c r="M6178" s="95" t="n">
        <v>0.5</v>
      </c>
      <c r="N6178" s="88" t="s">
        <v>23</v>
      </c>
      <c r="O6178" s="91" t="s">
        <v>219</v>
      </c>
      <c r="P6178" s="0" t="str">
        <f aca="false">RIGHT(H6178,LEN(H6178) - FIND(" ", H6178))</f>
        <v>Apparel</v>
      </c>
    </row>
    <row r="6179" customFormat="false" ht="14.25" hidden="false" customHeight="true" outlineLevel="0" collapsed="false">
      <c r="B6179" s="88" t="s">
        <v>30</v>
      </c>
      <c r="C6179" s="89" t="n">
        <v>1185732</v>
      </c>
      <c r="D6179" s="90" t="n">
        <v>44412</v>
      </c>
      <c r="E6179" s="88" t="s">
        <v>26</v>
      </c>
      <c r="F6179" s="88" t="s">
        <v>86</v>
      </c>
      <c r="G6179" s="88" t="s">
        <v>114</v>
      </c>
      <c r="H6179" s="91" t="s">
        <v>32</v>
      </c>
      <c r="I6179" s="92" t="n">
        <v>40</v>
      </c>
      <c r="J6179" s="93" t="n">
        <v>194</v>
      </c>
      <c r="K6179" s="94" t="n">
        <f aca="false">I6179 * J6179</f>
        <v>7760</v>
      </c>
      <c r="L6179" s="94" t="n">
        <f aca="false">K6179 *M6179</f>
        <v>3259.2</v>
      </c>
      <c r="M6179" s="95" t="n">
        <v>0.42</v>
      </c>
      <c r="N6179" s="88" t="s">
        <v>31</v>
      </c>
      <c r="O6179" s="91" t="s">
        <v>218</v>
      </c>
      <c r="P6179" s="0" t="str">
        <f aca="false">RIGHT(H6179,LEN(H6179) - FIND(" ", H6179))</f>
        <v>Street Footwear</v>
      </c>
    </row>
    <row r="6180" customFormat="false" ht="14.25" hidden="false" customHeight="true" outlineLevel="0" collapsed="false">
      <c r="B6180" s="88" t="s">
        <v>30</v>
      </c>
      <c r="C6180" s="89" t="n">
        <v>1185732</v>
      </c>
      <c r="D6180" s="90" t="n">
        <v>44412</v>
      </c>
      <c r="E6180" s="88" t="s">
        <v>26</v>
      </c>
      <c r="F6180" s="88" t="s">
        <v>86</v>
      </c>
      <c r="G6180" s="88" t="s">
        <v>114</v>
      </c>
      <c r="H6180" s="91" t="s">
        <v>24</v>
      </c>
      <c r="I6180" s="92" t="n">
        <v>34</v>
      </c>
      <c r="J6180" s="93" t="n">
        <v>128</v>
      </c>
      <c r="K6180" s="94" t="n">
        <f aca="false">I6180 * J6180</f>
        <v>4352</v>
      </c>
      <c r="L6180" s="94" t="n">
        <f aca="false">K6180 *M6180</f>
        <v>1871.36</v>
      </c>
      <c r="M6180" s="95" t="n">
        <v>0.43</v>
      </c>
      <c r="N6180" s="88" t="s">
        <v>31</v>
      </c>
      <c r="O6180" s="91" t="s">
        <v>218</v>
      </c>
      <c r="P6180" s="0" t="str">
        <f aca="false">RIGHT(H6180,LEN(H6180) - FIND(" ", H6180))</f>
        <v>Athletic Footwear</v>
      </c>
    </row>
    <row r="6181" customFormat="false" ht="14.25" hidden="false" customHeight="true" outlineLevel="0" collapsed="false">
      <c r="B6181" s="88" t="s">
        <v>30</v>
      </c>
      <c r="C6181" s="89" t="n">
        <v>1185732</v>
      </c>
      <c r="D6181" s="90" t="n">
        <v>44412</v>
      </c>
      <c r="E6181" s="88" t="s">
        <v>26</v>
      </c>
      <c r="F6181" s="88" t="s">
        <v>86</v>
      </c>
      <c r="G6181" s="88" t="s">
        <v>114</v>
      </c>
      <c r="H6181" s="91" t="s">
        <v>48</v>
      </c>
      <c r="I6181" s="92" t="n">
        <v>36</v>
      </c>
      <c r="J6181" s="93" t="n">
        <v>107</v>
      </c>
      <c r="K6181" s="94" t="n">
        <f aca="false">I6181 * J6181</f>
        <v>3852</v>
      </c>
      <c r="L6181" s="94" t="n">
        <f aca="false">K6181 *M6181</f>
        <v>1348.2</v>
      </c>
      <c r="M6181" s="95" t="n">
        <v>0.35</v>
      </c>
      <c r="N6181" s="88" t="s">
        <v>31</v>
      </c>
      <c r="O6181" s="91" t="s">
        <v>219</v>
      </c>
      <c r="P6181" s="0" t="str">
        <f aca="false">RIGHT(H6181,LEN(H6181) - FIND(" ", H6181))</f>
        <v>Street Footwear</v>
      </c>
    </row>
    <row r="6182" customFormat="false" ht="14.25" hidden="false" customHeight="true" outlineLevel="0" collapsed="false">
      <c r="B6182" s="88" t="s">
        <v>30</v>
      </c>
      <c r="C6182" s="89" t="n">
        <v>1185732</v>
      </c>
      <c r="D6182" s="90" t="n">
        <v>44412</v>
      </c>
      <c r="E6182" s="88" t="s">
        <v>26</v>
      </c>
      <c r="F6182" s="88" t="s">
        <v>86</v>
      </c>
      <c r="G6182" s="88" t="s">
        <v>114</v>
      </c>
      <c r="H6182" s="91" t="s">
        <v>44</v>
      </c>
      <c r="I6182" s="92" t="n">
        <v>32</v>
      </c>
      <c r="J6182" s="93" t="n">
        <v>72</v>
      </c>
      <c r="K6182" s="94" t="n">
        <f aca="false">I6182 * J6182</f>
        <v>2304</v>
      </c>
      <c r="L6182" s="94" t="n">
        <f aca="false">K6182 *M6182</f>
        <v>760.32</v>
      </c>
      <c r="M6182" s="95" t="n">
        <v>0.33</v>
      </c>
      <c r="N6182" s="88" t="s">
        <v>31</v>
      </c>
      <c r="O6182" s="91" t="s">
        <v>219</v>
      </c>
      <c r="P6182" s="0" t="str">
        <f aca="false">RIGHT(H6182,LEN(H6182) - FIND(" ", H6182))</f>
        <v>Athletic Footwear</v>
      </c>
    </row>
    <row r="6183" customFormat="false" ht="14.25" hidden="false" customHeight="true" outlineLevel="0" collapsed="false">
      <c r="B6183" s="88" t="s">
        <v>30</v>
      </c>
      <c r="C6183" s="89" t="n">
        <v>1185732</v>
      </c>
      <c r="D6183" s="90" t="n">
        <v>44412</v>
      </c>
      <c r="E6183" s="88" t="s">
        <v>26</v>
      </c>
      <c r="F6183" s="88" t="s">
        <v>86</v>
      </c>
      <c r="G6183" s="88" t="s">
        <v>114</v>
      </c>
      <c r="H6183" s="91" t="s">
        <v>16</v>
      </c>
      <c r="I6183" s="92" t="n">
        <v>43</v>
      </c>
      <c r="J6183" s="93" t="n">
        <v>62</v>
      </c>
      <c r="K6183" s="94" t="n">
        <f aca="false">I6183 * J6183</f>
        <v>2666</v>
      </c>
      <c r="L6183" s="94" t="n">
        <f aca="false">K6183 *M6183</f>
        <v>879.78</v>
      </c>
      <c r="M6183" s="95" t="n">
        <v>0.33</v>
      </c>
      <c r="N6183" s="88" t="s">
        <v>31</v>
      </c>
      <c r="O6183" s="91" t="s">
        <v>218</v>
      </c>
      <c r="P6183" s="0" t="str">
        <f aca="false">RIGHT(H6183,LEN(H6183) - FIND(" ", H6183))</f>
        <v>Apparel</v>
      </c>
    </row>
    <row r="6184" customFormat="false" ht="14.25" hidden="false" customHeight="true" outlineLevel="0" collapsed="false">
      <c r="B6184" s="88" t="s">
        <v>30</v>
      </c>
      <c r="C6184" s="89" t="n">
        <v>1185732</v>
      </c>
      <c r="D6184" s="90" t="n">
        <v>44412</v>
      </c>
      <c r="E6184" s="88" t="s">
        <v>26</v>
      </c>
      <c r="F6184" s="88" t="s">
        <v>86</v>
      </c>
      <c r="G6184" s="88" t="s">
        <v>114</v>
      </c>
      <c r="H6184" s="91" t="s">
        <v>38</v>
      </c>
      <c r="I6184" s="92" t="n">
        <v>44</v>
      </c>
      <c r="J6184" s="93" t="n">
        <v>124</v>
      </c>
      <c r="K6184" s="94" t="n">
        <f aca="false">I6184 * J6184</f>
        <v>5456</v>
      </c>
      <c r="L6184" s="94" t="n">
        <f aca="false">K6184 *M6184</f>
        <v>2073.28</v>
      </c>
      <c r="M6184" s="95" t="n">
        <v>0.38</v>
      </c>
      <c r="N6184" s="88" t="s">
        <v>31</v>
      </c>
      <c r="O6184" s="91" t="s">
        <v>219</v>
      </c>
      <c r="P6184" s="0" t="str">
        <f aca="false">RIGHT(H6184,LEN(H6184) - FIND(" ", H6184))</f>
        <v>Apparel</v>
      </c>
    </row>
    <row r="6185" customFormat="false" ht="14.25" hidden="false" customHeight="true" outlineLevel="0" collapsed="false">
      <c r="B6185" s="88" t="s">
        <v>13</v>
      </c>
      <c r="C6185" s="89" t="n">
        <v>1185732</v>
      </c>
      <c r="D6185" s="90" t="n">
        <v>44413</v>
      </c>
      <c r="E6185" s="88" t="s">
        <v>29</v>
      </c>
      <c r="F6185" s="88" t="s">
        <v>98</v>
      </c>
      <c r="G6185" s="88" t="s">
        <v>101</v>
      </c>
      <c r="H6185" s="91" t="s">
        <v>32</v>
      </c>
      <c r="I6185" s="92" t="n">
        <v>60</v>
      </c>
      <c r="J6185" s="93" t="n">
        <v>500</v>
      </c>
      <c r="K6185" s="94" t="n">
        <f aca="false">I6185 * J6185</f>
        <v>30000</v>
      </c>
      <c r="L6185" s="94" t="n">
        <f aca="false">K6185 *M6185</f>
        <v>12000</v>
      </c>
      <c r="M6185" s="95" t="n">
        <v>0.4</v>
      </c>
      <c r="N6185" s="88" t="s">
        <v>31</v>
      </c>
      <c r="O6185" s="91" t="s">
        <v>218</v>
      </c>
      <c r="P6185" s="0" t="str">
        <f aca="false">RIGHT(H6185,LEN(H6185) - FIND(" ", H6185))</f>
        <v>Street Footwear</v>
      </c>
    </row>
    <row r="6186" customFormat="false" ht="14.25" hidden="false" customHeight="true" outlineLevel="0" collapsed="false">
      <c r="B6186" s="88" t="s">
        <v>30</v>
      </c>
      <c r="C6186" s="89" t="n">
        <v>1197831</v>
      </c>
      <c r="D6186" s="90" t="n">
        <v>44413</v>
      </c>
      <c r="E6186" s="88" t="s">
        <v>40</v>
      </c>
      <c r="F6186" s="88" t="s">
        <v>66</v>
      </c>
      <c r="G6186" s="88" t="s">
        <v>90</v>
      </c>
      <c r="H6186" s="91" t="s">
        <v>16</v>
      </c>
      <c r="I6186" s="92" t="n">
        <v>40</v>
      </c>
      <c r="J6186" s="93" t="n">
        <v>325</v>
      </c>
      <c r="K6186" s="94" t="n">
        <f aca="false">I6186 * J6186</f>
        <v>13000</v>
      </c>
      <c r="L6186" s="94" t="n">
        <f aca="false">K6186 *M6186</f>
        <v>4550</v>
      </c>
      <c r="M6186" s="95" t="n">
        <v>0.35</v>
      </c>
      <c r="N6186" s="88" t="s">
        <v>31</v>
      </c>
      <c r="O6186" s="91" t="s">
        <v>218</v>
      </c>
      <c r="P6186" s="0" t="str">
        <f aca="false">RIGHT(H6186,LEN(H6186) - FIND(" ", H6186))</f>
        <v>Apparel</v>
      </c>
    </row>
    <row r="6187" customFormat="false" ht="14.25" hidden="false" customHeight="true" outlineLevel="0" collapsed="false">
      <c r="B6187" s="88" t="s">
        <v>13</v>
      </c>
      <c r="C6187" s="89" t="n">
        <v>1185732</v>
      </c>
      <c r="D6187" s="90" t="n">
        <v>44413</v>
      </c>
      <c r="E6187" s="88" t="s">
        <v>29</v>
      </c>
      <c r="F6187" s="88" t="s">
        <v>98</v>
      </c>
      <c r="G6187" s="88" t="s">
        <v>101</v>
      </c>
      <c r="H6187" s="91" t="s">
        <v>32</v>
      </c>
      <c r="I6187" s="92" t="n">
        <v>57</v>
      </c>
      <c r="J6187" s="93" t="n">
        <v>150</v>
      </c>
      <c r="K6187" s="94" t="n">
        <f aca="false">I6187 * J6187</f>
        <v>8550</v>
      </c>
      <c r="L6187" s="94" t="n">
        <f aca="false">K6187 *M6187</f>
        <v>4702.5</v>
      </c>
      <c r="M6187" s="95" t="n">
        <v>0.55</v>
      </c>
      <c r="N6187" s="88" t="s">
        <v>23</v>
      </c>
      <c r="O6187" s="91" t="s">
        <v>218</v>
      </c>
      <c r="P6187" s="0" t="str">
        <f aca="false">RIGHT(H6187,LEN(H6187) - FIND(" ", H6187))</f>
        <v>Street Footwear</v>
      </c>
    </row>
    <row r="6188" customFormat="false" ht="14.25" hidden="false" customHeight="true" outlineLevel="0" collapsed="false">
      <c r="B6188" s="88" t="s">
        <v>30</v>
      </c>
      <c r="C6188" s="89" t="n">
        <v>1197831</v>
      </c>
      <c r="D6188" s="90" t="n">
        <v>44413</v>
      </c>
      <c r="E6188" s="88" t="s">
        <v>40</v>
      </c>
      <c r="F6188" s="88" t="s">
        <v>66</v>
      </c>
      <c r="G6188" s="88" t="s">
        <v>90</v>
      </c>
      <c r="H6188" s="91" t="s">
        <v>16</v>
      </c>
      <c r="I6188" s="92" t="n">
        <v>37</v>
      </c>
      <c r="J6188" s="93" t="n">
        <v>88</v>
      </c>
      <c r="K6188" s="94" t="n">
        <f aca="false">I6188 * J6188</f>
        <v>3256</v>
      </c>
      <c r="L6188" s="94" t="n">
        <f aca="false">K6188 *M6188</f>
        <v>1562.88</v>
      </c>
      <c r="M6188" s="95" t="n">
        <v>0.48</v>
      </c>
      <c r="N6188" s="88" t="s">
        <v>23</v>
      </c>
      <c r="O6188" s="91" t="s">
        <v>218</v>
      </c>
      <c r="P6188" s="0" t="str">
        <f aca="false">RIGHT(H6188,LEN(H6188) - FIND(" ", H6188))</f>
        <v>Apparel</v>
      </c>
    </row>
    <row r="6189" customFormat="false" ht="14.25" hidden="false" customHeight="true" outlineLevel="0" collapsed="false">
      <c r="B6189" s="88" t="s">
        <v>30</v>
      </c>
      <c r="C6189" s="89" t="n">
        <v>1197831</v>
      </c>
      <c r="D6189" s="90" t="n">
        <v>44413</v>
      </c>
      <c r="E6189" s="88" t="s">
        <v>40</v>
      </c>
      <c r="F6189" s="88" t="s">
        <v>66</v>
      </c>
      <c r="G6189" s="88" t="s">
        <v>90</v>
      </c>
      <c r="H6189" s="91" t="s">
        <v>16</v>
      </c>
      <c r="I6189" s="92" t="n">
        <v>31</v>
      </c>
      <c r="J6189" s="93" t="n">
        <v>114</v>
      </c>
      <c r="K6189" s="94" t="n">
        <f aca="false">I6189 * J6189</f>
        <v>3534</v>
      </c>
      <c r="L6189" s="94" t="n">
        <f aca="false">K6189 *M6189</f>
        <v>1448.94</v>
      </c>
      <c r="M6189" s="95" t="n">
        <v>0.41</v>
      </c>
      <c r="N6189" s="88" t="s">
        <v>31</v>
      </c>
      <c r="O6189" s="91" t="s">
        <v>218</v>
      </c>
      <c r="P6189" s="0" t="str">
        <f aca="false">RIGHT(H6189,LEN(H6189) - FIND(" ", H6189))</f>
        <v>Apparel</v>
      </c>
    </row>
    <row r="6190" customFormat="false" ht="14.25" hidden="false" customHeight="true" outlineLevel="0" collapsed="false">
      <c r="B6190" s="88" t="s">
        <v>13</v>
      </c>
      <c r="C6190" s="89" t="n">
        <v>1185732</v>
      </c>
      <c r="D6190" s="90" t="n">
        <v>44414</v>
      </c>
      <c r="E6190" s="88" t="s">
        <v>29</v>
      </c>
      <c r="F6190" s="88" t="s">
        <v>98</v>
      </c>
      <c r="G6190" s="88" t="s">
        <v>101</v>
      </c>
      <c r="H6190" s="91" t="s">
        <v>24</v>
      </c>
      <c r="I6190" s="92" t="n">
        <v>50</v>
      </c>
      <c r="J6190" s="93" t="n">
        <v>300</v>
      </c>
      <c r="K6190" s="94" t="n">
        <f aca="false">I6190 * J6190</f>
        <v>15000</v>
      </c>
      <c r="L6190" s="94" t="n">
        <f aca="false">K6190 *M6190</f>
        <v>5250</v>
      </c>
      <c r="M6190" s="95" t="n">
        <v>0.35</v>
      </c>
      <c r="N6190" s="88" t="s">
        <v>31</v>
      </c>
      <c r="O6190" s="91" t="s">
        <v>218</v>
      </c>
      <c r="P6190" s="0" t="str">
        <f aca="false">RIGHT(H6190,LEN(H6190) - FIND(" ", H6190))</f>
        <v>Athletic Footwear</v>
      </c>
    </row>
    <row r="6191" customFormat="false" ht="14.25" hidden="false" customHeight="true" outlineLevel="0" collapsed="false">
      <c r="B6191" s="88" t="s">
        <v>30</v>
      </c>
      <c r="C6191" s="89" t="n">
        <v>1197831</v>
      </c>
      <c r="D6191" s="90" t="n">
        <v>44414</v>
      </c>
      <c r="E6191" s="88" t="s">
        <v>40</v>
      </c>
      <c r="F6191" s="88" t="s">
        <v>66</v>
      </c>
      <c r="G6191" s="88" t="s">
        <v>90</v>
      </c>
      <c r="H6191" s="91" t="s">
        <v>38</v>
      </c>
      <c r="I6191" s="92" t="n">
        <v>35</v>
      </c>
      <c r="J6191" s="93" t="n">
        <v>475</v>
      </c>
      <c r="K6191" s="94" t="n">
        <f aca="false">I6191 * J6191</f>
        <v>16625</v>
      </c>
      <c r="L6191" s="94" t="n">
        <f aca="false">K6191 *M6191</f>
        <v>9143.75</v>
      </c>
      <c r="M6191" s="95" t="n">
        <v>0.55</v>
      </c>
      <c r="N6191" s="88" t="s">
        <v>31</v>
      </c>
      <c r="O6191" s="91" t="s">
        <v>219</v>
      </c>
      <c r="P6191" s="0" t="str">
        <f aca="false">RIGHT(H6191,LEN(H6191) - FIND(" ", H6191))</f>
        <v>Apparel</v>
      </c>
    </row>
    <row r="6192" customFormat="false" ht="14.25" hidden="false" customHeight="true" outlineLevel="0" collapsed="false">
      <c r="B6192" s="88" t="s">
        <v>13</v>
      </c>
      <c r="C6192" s="89" t="n">
        <v>1185732</v>
      </c>
      <c r="D6192" s="90" t="n">
        <v>44414</v>
      </c>
      <c r="E6192" s="88" t="s">
        <v>34</v>
      </c>
      <c r="F6192" s="88" t="s">
        <v>151</v>
      </c>
      <c r="G6192" s="88" t="s">
        <v>164</v>
      </c>
      <c r="H6192" s="91" t="s">
        <v>32</v>
      </c>
      <c r="I6192" s="92" t="n">
        <v>65</v>
      </c>
      <c r="J6192" s="93" t="n">
        <v>1125</v>
      </c>
      <c r="K6192" s="94" t="n">
        <f aca="false">I6192 * J6192</f>
        <v>73125</v>
      </c>
      <c r="L6192" s="94" t="n">
        <f aca="false">K6192 *M6192</f>
        <v>32906.25</v>
      </c>
      <c r="M6192" s="95" t="n">
        <v>0.45</v>
      </c>
      <c r="N6192" s="88" t="s">
        <v>23</v>
      </c>
      <c r="O6192" s="91" t="s">
        <v>218</v>
      </c>
      <c r="P6192" s="0" t="str">
        <f aca="false">RIGHT(H6192,LEN(H6192) - FIND(" ", H6192))</f>
        <v>Street Footwear</v>
      </c>
    </row>
    <row r="6193" customFormat="false" ht="14.25" hidden="false" customHeight="true" outlineLevel="0" collapsed="false">
      <c r="B6193" s="88" t="s">
        <v>13</v>
      </c>
      <c r="C6193" s="89" t="n">
        <v>1185732</v>
      </c>
      <c r="D6193" s="90" t="n">
        <v>44414</v>
      </c>
      <c r="E6193" s="88" t="s">
        <v>34</v>
      </c>
      <c r="F6193" s="88" t="s">
        <v>151</v>
      </c>
      <c r="G6193" s="88" t="s">
        <v>164</v>
      </c>
      <c r="H6193" s="91" t="s">
        <v>24</v>
      </c>
      <c r="I6193" s="92" t="n">
        <v>60</v>
      </c>
      <c r="J6193" s="93" t="n">
        <v>900</v>
      </c>
      <c r="K6193" s="94" t="n">
        <f aca="false">I6193 * J6193</f>
        <v>54000</v>
      </c>
      <c r="L6193" s="94" t="n">
        <f aca="false">K6193 *M6193</f>
        <v>18900</v>
      </c>
      <c r="M6193" s="95" t="n">
        <v>0.35</v>
      </c>
      <c r="N6193" s="88" t="s">
        <v>23</v>
      </c>
      <c r="O6193" s="91" t="s">
        <v>218</v>
      </c>
      <c r="P6193" s="0" t="str">
        <f aca="false">RIGHT(H6193,LEN(H6193) - FIND(" ", H6193))</f>
        <v>Athletic Footwear</v>
      </c>
    </row>
    <row r="6194" customFormat="false" ht="14.25" hidden="false" customHeight="true" outlineLevel="0" collapsed="false">
      <c r="B6194" s="88" t="s">
        <v>13</v>
      </c>
      <c r="C6194" s="89" t="n">
        <v>1185732</v>
      </c>
      <c r="D6194" s="90" t="n">
        <v>44414</v>
      </c>
      <c r="E6194" s="88" t="s">
        <v>34</v>
      </c>
      <c r="F6194" s="88" t="s">
        <v>151</v>
      </c>
      <c r="G6194" s="88" t="s">
        <v>164</v>
      </c>
      <c r="H6194" s="91" t="s">
        <v>48</v>
      </c>
      <c r="I6194" s="92" t="n">
        <v>55</v>
      </c>
      <c r="J6194" s="93" t="n">
        <v>825</v>
      </c>
      <c r="K6194" s="94" t="n">
        <f aca="false">I6194 * J6194</f>
        <v>45375</v>
      </c>
      <c r="L6194" s="94" t="n">
        <f aca="false">K6194 *M6194</f>
        <v>11343.75</v>
      </c>
      <c r="M6194" s="95" t="n">
        <v>0.25</v>
      </c>
      <c r="N6194" s="88" t="s">
        <v>23</v>
      </c>
      <c r="O6194" s="91" t="s">
        <v>219</v>
      </c>
      <c r="P6194" s="0" t="str">
        <f aca="false">RIGHT(H6194,LEN(H6194) - FIND(" ", H6194))</f>
        <v>Street Footwear</v>
      </c>
    </row>
    <row r="6195" customFormat="false" ht="14.25" hidden="false" customHeight="true" outlineLevel="0" collapsed="false">
      <c r="B6195" s="88" t="s">
        <v>13</v>
      </c>
      <c r="C6195" s="89" t="n">
        <v>1185732</v>
      </c>
      <c r="D6195" s="90" t="n">
        <v>44414</v>
      </c>
      <c r="E6195" s="88" t="s">
        <v>34</v>
      </c>
      <c r="F6195" s="88" t="s">
        <v>151</v>
      </c>
      <c r="G6195" s="88" t="s">
        <v>164</v>
      </c>
      <c r="H6195" s="91" t="s">
        <v>44</v>
      </c>
      <c r="I6195" s="92" t="n">
        <v>45</v>
      </c>
      <c r="J6195" s="93" t="n">
        <v>775</v>
      </c>
      <c r="K6195" s="94" t="n">
        <f aca="false">I6195 * J6195</f>
        <v>34875</v>
      </c>
      <c r="L6195" s="94" t="n">
        <f aca="false">K6195 *M6195</f>
        <v>10462.5</v>
      </c>
      <c r="M6195" s="95" t="n">
        <v>0.3</v>
      </c>
      <c r="N6195" s="88" t="s">
        <v>23</v>
      </c>
      <c r="O6195" s="91" t="s">
        <v>219</v>
      </c>
      <c r="P6195" s="0" t="str">
        <f aca="false">RIGHT(H6195,LEN(H6195) - FIND(" ", H6195))</f>
        <v>Athletic Footwear</v>
      </c>
    </row>
    <row r="6196" customFormat="false" ht="14.25" hidden="false" customHeight="true" outlineLevel="0" collapsed="false">
      <c r="B6196" s="88" t="s">
        <v>13</v>
      </c>
      <c r="C6196" s="89" t="n">
        <v>1185732</v>
      </c>
      <c r="D6196" s="90" t="n">
        <v>44414</v>
      </c>
      <c r="E6196" s="88" t="s">
        <v>34</v>
      </c>
      <c r="F6196" s="88" t="s">
        <v>151</v>
      </c>
      <c r="G6196" s="88" t="s">
        <v>164</v>
      </c>
      <c r="H6196" s="91" t="s">
        <v>16</v>
      </c>
      <c r="I6196" s="92" t="n">
        <v>55</v>
      </c>
      <c r="J6196" s="93" t="n">
        <v>750</v>
      </c>
      <c r="K6196" s="94" t="n">
        <f aca="false">I6196 * J6196</f>
        <v>41250</v>
      </c>
      <c r="L6196" s="94" t="n">
        <f aca="false">K6196 *M6196</f>
        <v>14437.5</v>
      </c>
      <c r="M6196" s="95" t="n">
        <v>0.35</v>
      </c>
      <c r="N6196" s="88" t="s">
        <v>23</v>
      </c>
      <c r="O6196" s="91" t="s">
        <v>218</v>
      </c>
      <c r="P6196" s="0" t="str">
        <f aca="false">RIGHT(H6196,LEN(H6196) - FIND(" ", H6196))</f>
        <v>Apparel</v>
      </c>
    </row>
    <row r="6197" customFormat="false" ht="14.25" hidden="false" customHeight="true" outlineLevel="0" collapsed="false">
      <c r="B6197" s="88" t="s">
        <v>13</v>
      </c>
      <c r="C6197" s="89" t="n">
        <v>1185732</v>
      </c>
      <c r="D6197" s="90" t="n">
        <v>44414</v>
      </c>
      <c r="E6197" s="88" t="s">
        <v>34</v>
      </c>
      <c r="F6197" s="88" t="s">
        <v>151</v>
      </c>
      <c r="G6197" s="88" t="s">
        <v>164</v>
      </c>
      <c r="H6197" s="91" t="s">
        <v>38</v>
      </c>
      <c r="I6197" s="92" t="n">
        <v>60</v>
      </c>
      <c r="J6197" s="93" t="n">
        <v>925</v>
      </c>
      <c r="K6197" s="94" t="n">
        <f aca="false">I6197 * J6197</f>
        <v>55500</v>
      </c>
      <c r="L6197" s="94" t="n">
        <f aca="false">K6197 *M6197</f>
        <v>27750</v>
      </c>
      <c r="M6197" s="95" t="n">
        <v>0.5</v>
      </c>
      <c r="N6197" s="88" t="s">
        <v>23</v>
      </c>
      <c r="O6197" s="91" t="s">
        <v>219</v>
      </c>
      <c r="P6197" s="0" t="str">
        <f aca="false">RIGHT(H6197,LEN(H6197) - FIND(" ", H6197))</f>
        <v>Apparel</v>
      </c>
    </row>
    <row r="6198" customFormat="false" ht="14.25" hidden="false" customHeight="true" outlineLevel="0" collapsed="false">
      <c r="B6198" s="88" t="s">
        <v>13</v>
      </c>
      <c r="C6198" s="89" t="n">
        <v>1185732</v>
      </c>
      <c r="D6198" s="90" t="n">
        <v>44414</v>
      </c>
      <c r="E6198" s="88" t="s">
        <v>29</v>
      </c>
      <c r="F6198" s="88" t="s">
        <v>103</v>
      </c>
      <c r="G6198" s="88" t="s">
        <v>108</v>
      </c>
      <c r="H6198" s="91" t="s">
        <v>32</v>
      </c>
      <c r="I6198" s="92" t="n">
        <v>50</v>
      </c>
      <c r="J6198" s="93" t="n">
        <v>525</v>
      </c>
      <c r="K6198" s="94" t="n">
        <f aca="false">I6198 * J6198</f>
        <v>26250</v>
      </c>
      <c r="L6198" s="94" t="n">
        <f aca="false">K6198 *M6198</f>
        <v>7875</v>
      </c>
      <c r="M6198" s="95" t="n">
        <v>0.3</v>
      </c>
      <c r="N6198" s="88" t="s">
        <v>14</v>
      </c>
      <c r="O6198" s="91" t="s">
        <v>218</v>
      </c>
      <c r="P6198" s="0" t="str">
        <f aca="false">RIGHT(H6198,LEN(H6198) - FIND(" ", H6198))</f>
        <v>Street Footwear</v>
      </c>
    </row>
    <row r="6199" customFormat="false" ht="14.25" hidden="false" customHeight="true" outlineLevel="0" collapsed="false">
      <c r="B6199" s="88" t="s">
        <v>13</v>
      </c>
      <c r="C6199" s="89" t="n">
        <v>1185732</v>
      </c>
      <c r="D6199" s="90" t="n">
        <v>44414</v>
      </c>
      <c r="E6199" s="88" t="s">
        <v>29</v>
      </c>
      <c r="F6199" s="88" t="s">
        <v>103</v>
      </c>
      <c r="G6199" s="88" t="s">
        <v>108</v>
      </c>
      <c r="H6199" s="91" t="s">
        <v>24</v>
      </c>
      <c r="I6199" s="92" t="n">
        <v>45</v>
      </c>
      <c r="J6199" s="93" t="n">
        <v>300</v>
      </c>
      <c r="K6199" s="94" t="n">
        <f aca="false">I6199 * J6199</f>
        <v>13500</v>
      </c>
      <c r="L6199" s="94" t="n">
        <f aca="false">K6199 *M6199</f>
        <v>4725</v>
      </c>
      <c r="M6199" s="95" t="n">
        <v>0.35</v>
      </c>
      <c r="N6199" s="88" t="s">
        <v>14</v>
      </c>
      <c r="O6199" s="91" t="s">
        <v>218</v>
      </c>
      <c r="P6199" s="0" t="str">
        <f aca="false">RIGHT(H6199,LEN(H6199) - FIND(" ", H6199))</f>
        <v>Athletic Footwear</v>
      </c>
    </row>
    <row r="6200" customFormat="false" ht="14.25" hidden="false" customHeight="true" outlineLevel="0" collapsed="false">
      <c r="B6200" s="88" t="s">
        <v>13</v>
      </c>
      <c r="C6200" s="89" t="n">
        <v>1185732</v>
      </c>
      <c r="D6200" s="90" t="n">
        <v>44414</v>
      </c>
      <c r="E6200" s="88" t="s">
        <v>29</v>
      </c>
      <c r="F6200" s="88" t="s">
        <v>103</v>
      </c>
      <c r="G6200" s="88" t="s">
        <v>108</v>
      </c>
      <c r="H6200" s="91" t="s">
        <v>48</v>
      </c>
      <c r="I6200" s="92" t="n">
        <v>40</v>
      </c>
      <c r="J6200" s="93" t="n">
        <v>225</v>
      </c>
      <c r="K6200" s="94" t="n">
        <f aca="false">I6200 * J6200</f>
        <v>9000</v>
      </c>
      <c r="L6200" s="94" t="n">
        <f aca="false">K6200 *M6200</f>
        <v>2700</v>
      </c>
      <c r="M6200" s="95" t="n">
        <v>0.3</v>
      </c>
      <c r="N6200" s="88" t="s">
        <v>14</v>
      </c>
      <c r="O6200" s="91" t="s">
        <v>219</v>
      </c>
      <c r="P6200" s="0" t="str">
        <f aca="false">RIGHT(H6200,LEN(H6200) - FIND(" ", H6200))</f>
        <v>Street Footwear</v>
      </c>
    </row>
    <row r="6201" customFormat="false" ht="14.25" hidden="false" customHeight="true" outlineLevel="0" collapsed="false">
      <c r="B6201" s="88" t="s">
        <v>13</v>
      </c>
      <c r="C6201" s="89" t="n">
        <v>1185732</v>
      </c>
      <c r="D6201" s="90" t="n">
        <v>44414</v>
      </c>
      <c r="E6201" s="88" t="s">
        <v>29</v>
      </c>
      <c r="F6201" s="88" t="s">
        <v>103</v>
      </c>
      <c r="G6201" s="88" t="s">
        <v>108</v>
      </c>
      <c r="H6201" s="91" t="s">
        <v>44</v>
      </c>
      <c r="I6201" s="92" t="n">
        <v>40</v>
      </c>
      <c r="J6201" s="93" t="n">
        <v>200</v>
      </c>
      <c r="K6201" s="94" t="n">
        <f aca="false">I6201 * J6201</f>
        <v>8000</v>
      </c>
      <c r="L6201" s="94" t="n">
        <f aca="false">K6201 *M6201</f>
        <v>2400</v>
      </c>
      <c r="M6201" s="95" t="n">
        <v>0.3</v>
      </c>
      <c r="N6201" s="88" t="s">
        <v>14</v>
      </c>
      <c r="O6201" s="91" t="s">
        <v>219</v>
      </c>
      <c r="P6201" s="0" t="str">
        <f aca="false">RIGHT(H6201,LEN(H6201) - FIND(" ", H6201))</f>
        <v>Athletic Footwear</v>
      </c>
    </row>
    <row r="6202" customFormat="false" ht="14.25" hidden="false" customHeight="true" outlineLevel="0" collapsed="false">
      <c r="B6202" s="88" t="s">
        <v>13</v>
      </c>
      <c r="C6202" s="89" t="n">
        <v>1185732</v>
      </c>
      <c r="D6202" s="90" t="n">
        <v>44414</v>
      </c>
      <c r="E6202" s="88" t="s">
        <v>29</v>
      </c>
      <c r="F6202" s="88" t="s">
        <v>103</v>
      </c>
      <c r="G6202" s="88" t="s">
        <v>108</v>
      </c>
      <c r="H6202" s="91" t="s">
        <v>16</v>
      </c>
      <c r="I6202" s="92" t="n">
        <v>50</v>
      </c>
      <c r="J6202" s="93" t="n">
        <v>175</v>
      </c>
      <c r="K6202" s="94" t="n">
        <f aca="false">I6202 * J6202</f>
        <v>8750</v>
      </c>
      <c r="L6202" s="94" t="n">
        <f aca="false">K6202 *M6202</f>
        <v>4375</v>
      </c>
      <c r="M6202" s="95" t="n">
        <v>0.5</v>
      </c>
      <c r="N6202" s="88" t="s">
        <v>14</v>
      </c>
      <c r="O6202" s="91" t="s">
        <v>218</v>
      </c>
      <c r="P6202" s="0" t="str">
        <f aca="false">RIGHT(H6202,LEN(H6202) - FIND(" ", H6202))</f>
        <v>Apparel</v>
      </c>
    </row>
    <row r="6203" customFormat="false" ht="14.25" hidden="false" customHeight="true" outlineLevel="0" collapsed="false">
      <c r="B6203" s="88" t="s">
        <v>13</v>
      </c>
      <c r="C6203" s="89" t="n">
        <v>1185732</v>
      </c>
      <c r="D6203" s="90" t="n">
        <v>44414</v>
      </c>
      <c r="E6203" s="88" t="s">
        <v>29</v>
      </c>
      <c r="F6203" s="88" t="s">
        <v>103</v>
      </c>
      <c r="G6203" s="88" t="s">
        <v>108</v>
      </c>
      <c r="H6203" s="91" t="s">
        <v>38</v>
      </c>
      <c r="I6203" s="92" t="n">
        <v>55</v>
      </c>
      <c r="J6203" s="93" t="n">
        <v>350</v>
      </c>
      <c r="K6203" s="94" t="n">
        <f aca="false">I6203 * J6203</f>
        <v>19250</v>
      </c>
      <c r="L6203" s="94" t="n">
        <f aca="false">K6203 *M6203</f>
        <v>7700</v>
      </c>
      <c r="M6203" s="95" t="n">
        <v>0.4</v>
      </c>
      <c r="N6203" s="88" t="s">
        <v>14</v>
      </c>
      <c r="O6203" s="91" t="s">
        <v>219</v>
      </c>
      <c r="P6203" s="0" t="str">
        <f aca="false">RIGHT(H6203,LEN(H6203) - FIND(" ", H6203))</f>
        <v>Apparel</v>
      </c>
    </row>
    <row r="6204" customFormat="false" ht="14.25" hidden="false" customHeight="true" outlineLevel="0" collapsed="false">
      <c r="B6204" s="88" t="s">
        <v>13</v>
      </c>
      <c r="C6204" s="89" t="n">
        <v>1185732</v>
      </c>
      <c r="D6204" s="90" t="n">
        <v>44414</v>
      </c>
      <c r="E6204" s="88" t="s">
        <v>29</v>
      </c>
      <c r="F6204" s="88" t="s">
        <v>98</v>
      </c>
      <c r="G6204" s="88" t="s">
        <v>101</v>
      </c>
      <c r="H6204" s="91" t="s">
        <v>24</v>
      </c>
      <c r="I6204" s="92" t="n">
        <v>46</v>
      </c>
      <c r="J6204" s="93" t="n">
        <v>75</v>
      </c>
      <c r="K6204" s="94" t="n">
        <f aca="false">I6204 * J6204</f>
        <v>3450</v>
      </c>
      <c r="L6204" s="94" t="n">
        <f aca="false">K6204 *M6204</f>
        <v>1656</v>
      </c>
      <c r="M6204" s="95" t="n">
        <v>0.48</v>
      </c>
      <c r="N6204" s="88" t="s">
        <v>23</v>
      </c>
      <c r="O6204" s="91" t="s">
        <v>218</v>
      </c>
      <c r="P6204" s="0" t="str">
        <f aca="false">RIGHT(H6204,LEN(H6204) - FIND(" ", H6204))</f>
        <v>Athletic Footwear</v>
      </c>
    </row>
    <row r="6205" customFormat="false" ht="14.25" hidden="false" customHeight="true" outlineLevel="0" collapsed="false">
      <c r="B6205" s="88" t="s">
        <v>30</v>
      </c>
      <c r="C6205" s="89" t="n">
        <v>1197831</v>
      </c>
      <c r="D6205" s="90" t="n">
        <v>44414</v>
      </c>
      <c r="E6205" s="88" t="s">
        <v>40</v>
      </c>
      <c r="F6205" s="88" t="s">
        <v>66</v>
      </c>
      <c r="G6205" s="88" t="s">
        <v>90</v>
      </c>
      <c r="H6205" s="91" t="s">
        <v>38</v>
      </c>
      <c r="I6205" s="92" t="n">
        <v>32</v>
      </c>
      <c r="J6205" s="93" t="n">
        <v>138</v>
      </c>
      <c r="K6205" s="94" t="n">
        <f aca="false">I6205 * J6205</f>
        <v>4416</v>
      </c>
      <c r="L6205" s="94" t="n">
        <f aca="false">K6205 *M6205</f>
        <v>3091.2</v>
      </c>
      <c r="M6205" s="95" t="n">
        <v>0.7</v>
      </c>
      <c r="N6205" s="88" t="s">
        <v>23</v>
      </c>
      <c r="O6205" s="91" t="s">
        <v>219</v>
      </c>
      <c r="P6205" s="0" t="str">
        <f aca="false">RIGHT(H6205,LEN(H6205) - FIND(" ", H6205))</f>
        <v>Apparel</v>
      </c>
    </row>
    <row r="6206" customFormat="false" ht="14.25" hidden="false" customHeight="true" outlineLevel="0" collapsed="false">
      <c r="B6206" s="88" t="s">
        <v>13</v>
      </c>
      <c r="C6206" s="89" t="n">
        <v>1185732</v>
      </c>
      <c r="D6206" s="90" t="n">
        <v>44414</v>
      </c>
      <c r="E6206" s="88" t="s">
        <v>34</v>
      </c>
      <c r="F6206" s="88" t="s">
        <v>151</v>
      </c>
      <c r="G6206" s="88" t="s">
        <v>164</v>
      </c>
      <c r="H6206" s="91" t="s">
        <v>32</v>
      </c>
      <c r="I6206" s="92" t="n">
        <v>62</v>
      </c>
      <c r="J6206" s="93" t="n">
        <v>326</v>
      </c>
      <c r="K6206" s="94" t="n">
        <f aca="false">I6206 * J6206</f>
        <v>20212</v>
      </c>
      <c r="L6206" s="94" t="n">
        <f aca="false">K6206 *M6206</f>
        <v>11520.84</v>
      </c>
      <c r="M6206" s="95" t="n">
        <v>0.57</v>
      </c>
      <c r="N6206" s="88" t="s">
        <v>23</v>
      </c>
      <c r="O6206" s="91" t="s">
        <v>218</v>
      </c>
      <c r="P6206" s="0" t="str">
        <f aca="false">RIGHT(H6206,LEN(H6206) - FIND(" ", H6206))</f>
        <v>Street Footwear</v>
      </c>
    </row>
    <row r="6207" customFormat="false" ht="14.25" hidden="false" customHeight="true" outlineLevel="0" collapsed="false">
      <c r="B6207" s="88" t="s">
        <v>13</v>
      </c>
      <c r="C6207" s="89" t="n">
        <v>1185732</v>
      </c>
      <c r="D6207" s="90" t="n">
        <v>44414</v>
      </c>
      <c r="E6207" s="88" t="s">
        <v>34</v>
      </c>
      <c r="F6207" s="88" t="s">
        <v>151</v>
      </c>
      <c r="G6207" s="88" t="s">
        <v>164</v>
      </c>
      <c r="H6207" s="91" t="s">
        <v>24</v>
      </c>
      <c r="I6207" s="92" t="n">
        <v>54</v>
      </c>
      <c r="J6207" s="93" t="n">
        <v>243</v>
      </c>
      <c r="K6207" s="94" t="n">
        <f aca="false">I6207 * J6207</f>
        <v>13122</v>
      </c>
      <c r="L6207" s="94" t="n">
        <f aca="false">K6207 *M6207</f>
        <v>6429.78</v>
      </c>
      <c r="M6207" s="95" t="n">
        <v>0.49</v>
      </c>
      <c r="N6207" s="88" t="s">
        <v>23</v>
      </c>
      <c r="O6207" s="91" t="s">
        <v>218</v>
      </c>
      <c r="P6207" s="0" t="str">
        <f aca="false">RIGHT(H6207,LEN(H6207) - FIND(" ", H6207))</f>
        <v>Athletic Footwear</v>
      </c>
    </row>
    <row r="6208" customFormat="false" ht="14.25" hidden="false" customHeight="true" outlineLevel="0" collapsed="false">
      <c r="B6208" s="88" t="s">
        <v>13</v>
      </c>
      <c r="C6208" s="89" t="n">
        <v>1185732</v>
      </c>
      <c r="D6208" s="90" t="n">
        <v>44414</v>
      </c>
      <c r="E6208" s="88" t="s">
        <v>34</v>
      </c>
      <c r="F6208" s="88" t="s">
        <v>151</v>
      </c>
      <c r="G6208" s="88" t="s">
        <v>164</v>
      </c>
      <c r="H6208" s="91" t="s">
        <v>48</v>
      </c>
      <c r="I6208" s="92" t="n">
        <v>50</v>
      </c>
      <c r="J6208" s="93" t="n">
        <v>231</v>
      </c>
      <c r="K6208" s="94" t="n">
        <f aca="false">I6208 * J6208</f>
        <v>11550</v>
      </c>
      <c r="L6208" s="94" t="n">
        <f aca="false">K6208 *M6208</f>
        <v>4620</v>
      </c>
      <c r="M6208" s="95" t="n">
        <v>0.4</v>
      </c>
      <c r="N6208" s="88" t="s">
        <v>23</v>
      </c>
      <c r="O6208" s="91" t="s">
        <v>219</v>
      </c>
      <c r="P6208" s="0" t="str">
        <f aca="false">RIGHT(H6208,LEN(H6208) - FIND(" ", H6208))</f>
        <v>Street Footwear</v>
      </c>
    </row>
    <row r="6209" customFormat="false" ht="14.25" hidden="false" customHeight="true" outlineLevel="0" collapsed="false">
      <c r="B6209" s="88" t="s">
        <v>13</v>
      </c>
      <c r="C6209" s="89" t="n">
        <v>1185732</v>
      </c>
      <c r="D6209" s="90" t="n">
        <v>44414</v>
      </c>
      <c r="E6209" s="88" t="s">
        <v>34</v>
      </c>
      <c r="F6209" s="88" t="s">
        <v>151</v>
      </c>
      <c r="G6209" s="88" t="s">
        <v>164</v>
      </c>
      <c r="H6209" s="91" t="s">
        <v>44</v>
      </c>
      <c r="I6209" s="92" t="n">
        <v>44</v>
      </c>
      <c r="J6209" s="93" t="n">
        <v>233</v>
      </c>
      <c r="K6209" s="94" t="n">
        <f aca="false">I6209 * J6209</f>
        <v>10252</v>
      </c>
      <c r="L6209" s="94" t="n">
        <f aca="false">K6209 *M6209</f>
        <v>4203.32</v>
      </c>
      <c r="M6209" s="95" t="n">
        <v>0.41</v>
      </c>
      <c r="N6209" s="88" t="s">
        <v>23</v>
      </c>
      <c r="O6209" s="91" t="s">
        <v>219</v>
      </c>
      <c r="P6209" s="0" t="str">
        <f aca="false">RIGHT(H6209,LEN(H6209) - FIND(" ", H6209))</f>
        <v>Athletic Footwear</v>
      </c>
    </row>
    <row r="6210" customFormat="false" ht="14.25" hidden="false" customHeight="true" outlineLevel="0" collapsed="false">
      <c r="B6210" s="88" t="s">
        <v>13</v>
      </c>
      <c r="C6210" s="89" t="n">
        <v>1185732</v>
      </c>
      <c r="D6210" s="90" t="n">
        <v>44414</v>
      </c>
      <c r="E6210" s="88" t="s">
        <v>34</v>
      </c>
      <c r="F6210" s="88" t="s">
        <v>151</v>
      </c>
      <c r="G6210" s="88" t="s">
        <v>164</v>
      </c>
      <c r="H6210" s="91" t="s">
        <v>16</v>
      </c>
      <c r="I6210" s="92" t="n">
        <v>51</v>
      </c>
      <c r="J6210" s="93" t="n">
        <v>225</v>
      </c>
      <c r="K6210" s="94" t="n">
        <f aca="false">I6210 * J6210</f>
        <v>11475</v>
      </c>
      <c r="L6210" s="94" t="n">
        <f aca="false">K6210 *M6210</f>
        <v>5278.5</v>
      </c>
      <c r="M6210" s="95" t="n">
        <v>0.46</v>
      </c>
      <c r="N6210" s="88" t="s">
        <v>23</v>
      </c>
      <c r="O6210" s="91" t="s">
        <v>218</v>
      </c>
      <c r="P6210" s="0" t="str">
        <f aca="false">RIGHT(H6210,LEN(H6210) - FIND(" ", H6210))</f>
        <v>Apparel</v>
      </c>
    </row>
    <row r="6211" customFormat="false" ht="14.25" hidden="false" customHeight="true" outlineLevel="0" collapsed="false">
      <c r="B6211" s="88" t="s">
        <v>13</v>
      </c>
      <c r="C6211" s="89" t="n">
        <v>1185732</v>
      </c>
      <c r="D6211" s="90" t="n">
        <v>44414</v>
      </c>
      <c r="E6211" s="88" t="s">
        <v>34</v>
      </c>
      <c r="F6211" s="88" t="s">
        <v>151</v>
      </c>
      <c r="G6211" s="88" t="s">
        <v>164</v>
      </c>
      <c r="H6211" s="91" t="s">
        <v>38</v>
      </c>
      <c r="I6211" s="92" t="n">
        <v>58</v>
      </c>
      <c r="J6211" s="93" t="n">
        <v>278</v>
      </c>
      <c r="K6211" s="94" t="n">
        <f aca="false">I6211 * J6211</f>
        <v>16124</v>
      </c>
      <c r="L6211" s="94" t="n">
        <f aca="false">K6211 *M6211</f>
        <v>9835.64</v>
      </c>
      <c r="M6211" s="95" t="n">
        <v>0.61</v>
      </c>
      <c r="N6211" s="88" t="s">
        <v>23</v>
      </c>
      <c r="O6211" s="91" t="s">
        <v>219</v>
      </c>
      <c r="P6211" s="0" t="str">
        <f aca="false">RIGHT(H6211,LEN(H6211) - FIND(" ", H6211))</f>
        <v>Apparel</v>
      </c>
    </row>
    <row r="6212" customFormat="false" ht="14.25" hidden="false" customHeight="true" outlineLevel="0" collapsed="false">
      <c r="B6212" s="88" t="s">
        <v>13</v>
      </c>
      <c r="C6212" s="89" t="n">
        <v>1185732</v>
      </c>
      <c r="D6212" s="90" t="n">
        <v>44414</v>
      </c>
      <c r="E6212" s="88" t="s">
        <v>29</v>
      </c>
      <c r="F6212" s="88" t="s">
        <v>103</v>
      </c>
      <c r="G6212" s="88" t="s">
        <v>108</v>
      </c>
      <c r="H6212" s="91" t="s">
        <v>32</v>
      </c>
      <c r="I6212" s="92" t="n">
        <v>49</v>
      </c>
      <c r="J6212" s="93" t="n">
        <v>131</v>
      </c>
      <c r="K6212" s="94" t="n">
        <f aca="false">I6212 * J6212</f>
        <v>6419</v>
      </c>
      <c r="L6212" s="94" t="n">
        <f aca="false">K6212 *M6212</f>
        <v>2695.98</v>
      </c>
      <c r="M6212" s="95" t="n">
        <v>0.42</v>
      </c>
      <c r="N6212" s="88" t="s">
        <v>23</v>
      </c>
      <c r="O6212" s="91" t="s">
        <v>218</v>
      </c>
      <c r="P6212" s="0" t="str">
        <f aca="false">RIGHT(H6212,LEN(H6212) - FIND(" ", H6212))</f>
        <v>Street Footwear</v>
      </c>
    </row>
    <row r="6213" customFormat="false" ht="14.25" hidden="false" customHeight="true" outlineLevel="0" collapsed="false">
      <c r="B6213" s="88" t="s">
        <v>13</v>
      </c>
      <c r="C6213" s="89" t="n">
        <v>1185732</v>
      </c>
      <c r="D6213" s="90" t="n">
        <v>44414</v>
      </c>
      <c r="E6213" s="88" t="s">
        <v>29</v>
      </c>
      <c r="F6213" s="88" t="s">
        <v>103</v>
      </c>
      <c r="G6213" s="88" t="s">
        <v>108</v>
      </c>
      <c r="H6213" s="91" t="s">
        <v>24</v>
      </c>
      <c r="I6213" s="92" t="n">
        <v>42</v>
      </c>
      <c r="J6213" s="93" t="n">
        <v>78</v>
      </c>
      <c r="K6213" s="94" t="n">
        <f aca="false">I6213 * J6213</f>
        <v>3276</v>
      </c>
      <c r="L6213" s="94" t="n">
        <f aca="false">K6213 *M6213</f>
        <v>1506.96</v>
      </c>
      <c r="M6213" s="95" t="n">
        <v>0.46</v>
      </c>
      <c r="N6213" s="88" t="s">
        <v>23</v>
      </c>
      <c r="O6213" s="91" t="s">
        <v>218</v>
      </c>
      <c r="P6213" s="0" t="str">
        <f aca="false">RIGHT(H6213,LEN(H6213) - FIND(" ", H6213))</f>
        <v>Athletic Footwear</v>
      </c>
    </row>
    <row r="6214" customFormat="false" ht="14.25" hidden="false" customHeight="true" outlineLevel="0" collapsed="false">
      <c r="B6214" s="88" t="s">
        <v>13</v>
      </c>
      <c r="C6214" s="89" t="n">
        <v>1185732</v>
      </c>
      <c r="D6214" s="90" t="n">
        <v>44414</v>
      </c>
      <c r="E6214" s="88" t="s">
        <v>29</v>
      </c>
      <c r="F6214" s="88" t="s">
        <v>103</v>
      </c>
      <c r="G6214" s="88" t="s">
        <v>108</v>
      </c>
      <c r="H6214" s="91" t="s">
        <v>48</v>
      </c>
      <c r="I6214" s="92" t="n">
        <v>39</v>
      </c>
      <c r="J6214" s="93" t="n">
        <v>61</v>
      </c>
      <c r="K6214" s="94" t="n">
        <f aca="false">I6214 * J6214</f>
        <v>2379</v>
      </c>
      <c r="L6214" s="94" t="n">
        <f aca="false">K6214 *M6214</f>
        <v>1022.97</v>
      </c>
      <c r="M6214" s="95" t="n">
        <v>0.43</v>
      </c>
      <c r="N6214" s="88" t="s">
        <v>23</v>
      </c>
      <c r="O6214" s="91" t="s">
        <v>219</v>
      </c>
      <c r="P6214" s="0" t="str">
        <f aca="false">RIGHT(H6214,LEN(H6214) - FIND(" ", H6214))</f>
        <v>Street Footwear</v>
      </c>
    </row>
    <row r="6215" customFormat="false" ht="14.25" hidden="false" customHeight="true" outlineLevel="0" collapsed="false">
      <c r="B6215" s="88" t="s">
        <v>13</v>
      </c>
      <c r="C6215" s="89" t="n">
        <v>1185732</v>
      </c>
      <c r="D6215" s="90" t="n">
        <v>44414</v>
      </c>
      <c r="E6215" s="88" t="s">
        <v>29</v>
      </c>
      <c r="F6215" s="88" t="s">
        <v>103</v>
      </c>
      <c r="G6215" s="88" t="s">
        <v>108</v>
      </c>
      <c r="H6215" s="91" t="s">
        <v>44</v>
      </c>
      <c r="I6215" s="92" t="n">
        <v>37</v>
      </c>
      <c r="J6215" s="93" t="n">
        <v>54</v>
      </c>
      <c r="K6215" s="94" t="n">
        <f aca="false">I6215 * J6215</f>
        <v>1998</v>
      </c>
      <c r="L6215" s="94" t="n">
        <f aca="false">K6215 *M6215</f>
        <v>819.18</v>
      </c>
      <c r="M6215" s="95" t="n">
        <v>0.41</v>
      </c>
      <c r="N6215" s="88" t="s">
        <v>23</v>
      </c>
      <c r="O6215" s="91" t="s">
        <v>219</v>
      </c>
      <c r="P6215" s="0" t="str">
        <f aca="false">RIGHT(H6215,LEN(H6215) - FIND(" ", H6215))</f>
        <v>Athletic Footwear</v>
      </c>
    </row>
    <row r="6216" customFormat="false" ht="14.25" hidden="false" customHeight="true" outlineLevel="0" collapsed="false">
      <c r="B6216" s="88" t="s">
        <v>13</v>
      </c>
      <c r="C6216" s="89" t="n">
        <v>1185732</v>
      </c>
      <c r="D6216" s="90" t="n">
        <v>44414</v>
      </c>
      <c r="E6216" s="88" t="s">
        <v>29</v>
      </c>
      <c r="F6216" s="88" t="s">
        <v>103</v>
      </c>
      <c r="G6216" s="88" t="s">
        <v>108</v>
      </c>
      <c r="H6216" s="91" t="s">
        <v>16</v>
      </c>
      <c r="I6216" s="92" t="n">
        <v>48</v>
      </c>
      <c r="J6216" s="93" t="n">
        <v>51</v>
      </c>
      <c r="K6216" s="94" t="n">
        <f aca="false">I6216 * J6216</f>
        <v>2448</v>
      </c>
      <c r="L6216" s="94" t="n">
        <f aca="false">K6216 *M6216</f>
        <v>1468.8</v>
      </c>
      <c r="M6216" s="95" t="n">
        <v>0.6</v>
      </c>
      <c r="N6216" s="88" t="s">
        <v>23</v>
      </c>
      <c r="O6216" s="91" t="s">
        <v>218</v>
      </c>
      <c r="P6216" s="0" t="str">
        <f aca="false">RIGHT(H6216,LEN(H6216) - FIND(" ", H6216))</f>
        <v>Apparel</v>
      </c>
    </row>
    <row r="6217" customFormat="false" ht="14.25" hidden="false" customHeight="true" outlineLevel="0" collapsed="false">
      <c r="B6217" s="88" t="s">
        <v>13</v>
      </c>
      <c r="C6217" s="89" t="n">
        <v>1185732</v>
      </c>
      <c r="D6217" s="90" t="n">
        <v>44414</v>
      </c>
      <c r="E6217" s="88" t="s">
        <v>29</v>
      </c>
      <c r="F6217" s="88" t="s">
        <v>103</v>
      </c>
      <c r="G6217" s="88" t="s">
        <v>108</v>
      </c>
      <c r="H6217" s="91" t="s">
        <v>38</v>
      </c>
      <c r="I6217" s="92" t="n">
        <v>53</v>
      </c>
      <c r="J6217" s="93" t="n">
        <v>98</v>
      </c>
      <c r="K6217" s="94" t="n">
        <f aca="false">I6217 * J6217</f>
        <v>5194</v>
      </c>
      <c r="L6217" s="94" t="n">
        <f aca="false">K6217 *M6217</f>
        <v>2856.7</v>
      </c>
      <c r="M6217" s="95" t="n">
        <v>0.55</v>
      </c>
      <c r="N6217" s="88" t="s">
        <v>23</v>
      </c>
      <c r="O6217" s="91" t="s">
        <v>219</v>
      </c>
      <c r="P6217" s="0" t="str">
        <f aca="false">RIGHT(H6217,LEN(H6217) - FIND(" ", H6217))</f>
        <v>Apparel</v>
      </c>
    </row>
    <row r="6218" customFormat="false" ht="14.25" hidden="false" customHeight="true" outlineLevel="0" collapsed="false">
      <c r="B6218" s="88" t="s">
        <v>30</v>
      </c>
      <c r="C6218" s="89" t="n">
        <v>1197831</v>
      </c>
      <c r="D6218" s="90" t="n">
        <v>44414</v>
      </c>
      <c r="E6218" s="88" t="s">
        <v>40</v>
      </c>
      <c r="F6218" s="88" t="s">
        <v>66</v>
      </c>
      <c r="G6218" s="88" t="s">
        <v>90</v>
      </c>
      <c r="H6218" s="91" t="s">
        <v>38</v>
      </c>
      <c r="I6218" s="92" t="n">
        <v>24</v>
      </c>
      <c r="J6218" s="93" t="n">
        <v>152</v>
      </c>
      <c r="K6218" s="94" t="n">
        <f aca="false">I6218 * J6218</f>
        <v>3648</v>
      </c>
      <c r="L6218" s="94" t="n">
        <f aca="false">K6218 *M6218</f>
        <v>2152.32</v>
      </c>
      <c r="M6218" s="95" t="n">
        <v>0.59</v>
      </c>
      <c r="N6218" s="88" t="s">
        <v>31</v>
      </c>
      <c r="O6218" s="91" t="s">
        <v>219</v>
      </c>
      <c r="P6218" s="0" t="str">
        <f aca="false">RIGHT(H6218,LEN(H6218) - FIND(" ", H6218))</f>
        <v>Apparel</v>
      </c>
    </row>
    <row r="6219" customFormat="false" ht="14.25" hidden="false" customHeight="true" outlineLevel="0" collapsed="false">
      <c r="B6219" s="88" t="s">
        <v>13</v>
      </c>
      <c r="C6219" s="89" t="n">
        <v>1185732</v>
      </c>
      <c r="D6219" s="90" t="n">
        <v>44415</v>
      </c>
      <c r="E6219" s="88" t="s">
        <v>29</v>
      </c>
      <c r="F6219" s="88" t="s">
        <v>98</v>
      </c>
      <c r="G6219" s="88" t="s">
        <v>101</v>
      </c>
      <c r="H6219" s="91" t="s">
        <v>48</v>
      </c>
      <c r="I6219" s="92" t="n">
        <v>50</v>
      </c>
      <c r="J6219" s="93" t="n">
        <v>250</v>
      </c>
      <c r="K6219" s="94" t="n">
        <f aca="false">I6219 * J6219</f>
        <v>12500</v>
      </c>
      <c r="L6219" s="94" t="n">
        <f aca="false">K6219 *M6219</f>
        <v>4375</v>
      </c>
      <c r="M6219" s="95" t="n">
        <v>0.35</v>
      </c>
      <c r="N6219" s="88" t="s">
        <v>31</v>
      </c>
      <c r="O6219" s="91" t="s">
        <v>219</v>
      </c>
      <c r="P6219" s="0" t="str">
        <f aca="false">RIGHT(H6219,LEN(H6219) - FIND(" ", H6219))</f>
        <v>Street Footwear</v>
      </c>
    </row>
    <row r="6220" customFormat="false" ht="14.25" hidden="false" customHeight="true" outlineLevel="0" collapsed="false">
      <c r="B6220" s="88" t="s">
        <v>30</v>
      </c>
      <c r="C6220" s="89" t="n">
        <v>1197831</v>
      </c>
      <c r="D6220" s="90" t="n">
        <v>44415</v>
      </c>
      <c r="E6220" s="88" t="s">
        <v>40</v>
      </c>
      <c r="F6220" s="88" t="s">
        <v>66</v>
      </c>
      <c r="G6220" s="88" t="s">
        <v>90</v>
      </c>
      <c r="H6220" s="91" t="s">
        <v>32</v>
      </c>
      <c r="I6220" s="92" t="n">
        <v>25</v>
      </c>
      <c r="J6220" s="93" t="n">
        <v>625</v>
      </c>
      <c r="K6220" s="94" t="n">
        <f aca="false">I6220 * J6220</f>
        <v>15625</v>
      </c>
      <c r="L6220" s="94" t="n">
        <f aca="false">K6220 *M6220</f>
        <v>6250</v>
      </c>
      <c r="M6220" s="95" t="n">
        <v>0.4</v>
      </c>
      <c r="N6220" s="88" t="s">
        <v>31</v>
      </c>
      <c r="O6220" s="91" t="s">
        <v>218</v>
      </c>
      <c r="P6220" s="0" t="str">
        <f aca="false">RIGHT(H6220,LEN(H6220) - FIND(" ", H6220))</f>
        <v>Street Footwear</v>
      </c>
    </row>
    <row r="6221" customFormat="false" ht="14.25" hidden="false" customHeight="true" outlineLevel="0" collapsed="false">
      <c r="B6221" s="88" t="s">
        <v>22</v>
      </c>
      <c r="C6221" s="89" t="n">
        <v>1185732</v>
      </c>
      <c r="D6221" s="90" t="n">
        <v>44415</v>
      </c>
      <c r="E6221" s="88" t="s">
        <v>26</v>
      </c>
      <c r="F6221" s="88" t="s">
        <v>132</v>
      </c>
      <c r="G6221" s="88" t="s">
        <v>139</v>
      </c>
      <c r="H6221" s="91" t="s">
        <v>32</v>
      </c>
      <c r="I6221" s="92" t="n">
        <v>50</v>
      </c>
      <c r="J6221" s="93" t="n">
        <v>600</v>
      </c>
      <c r="K6221" s="94" t="n">
        <f aca="false">I6221 * J6221</f>
        <v>30000</v>
      </c>
      <c r="L6221" s="94" t="n">
        <f aca="false">K6221 *M6221</f>
        <v>10500</v>
      </c>
      <c r="M6221" s="95" t="n">
        <v>0.35</v>
      </c>
      <c r="N6221" s="88" t="s">
        <v>14</v>
      </c>
      <c r="O6221" s="91" t="s">
        <v>218</v>
      </c>
      <c r="P6221" s="0" t="str">
        <f aca="false">RIGHT(H6221,LEN(H6221) - FIND(" ", H6221))</f>
        <v>Street Footwear</v>
      </c>
    </row>
    <row r="6222" customFormat="false" ht="14.25" hidden="false" customHeight="true" outlineLevel="0" collapsed="false">
      <c r="B6222" s="88" t="s">
        <v>22</v>
      </c>
      <c r="C6222" s="89" t="n">
        <v>1185732</v>
      </c>
      <c r="D6222" s="90" t="n">
        <v>44415</v>
      </c>
      <c r="E6222" s="88" t="s">
        <v>26</v>
      </c>
      <c r="F6222" s="88" t="s">
        <v>132</v>
      </c>
      <c r="G6222" s="88" t="s">
        <v>139</v>
      </c>
      <c r="H6222" s="91" t="s">
        <v>24</v>
      </c>
      <c r="I6222" s="92" t="n">
        <v>45</v>
      </c>
      <c r="J6222" s="93" t="n">
        <v>375</v>
      </c>
      <c r="K6222" s="94" t="n">
        <f aca="false">I6222 * J6222</f>
        <v>16875</v>
      </c>
      <c r="L6222" s="94" t="n">
        <f aca="false">K6222 *M6222</f>
        <v>5906.25</v>
      </c>
      <c r="M6222" s="95" t="n">
        <v>0.35</v>
      </c>
      <c r="N6222" s="88" t="s">
        <v>14</v>
      </c>
      <c r="O6222" s="91" t="s">
        <v>218</v>
      </c>
      <c r="P6222" s="0" t="str">
        <f aca="false">RIGHT(H6222,LEN(H6222) - FIND(" ", H6222))</f>
        <v>Athletic Footwear</v>
      </c>
    </row>
    <row r="6223" customFormat="false" ht="14.25" hidden="false" customHeight="true" outlineLevel="0" collapsed="false">
      <c r="B6223" s="88" t="s">
        <v>22</v>
      </c>
      <c r="C6223" s="89" t="n">
        <v>1185732</v>
      </c>
      <c r="D6223" s="90" t="n">
        <v>44415</v>
      </c>
      <c r="E6223" s="88" t="s">
        <v>26</v>
      </c>
      <c r="F6223" s="88" t="s">
        <v>132</v>
      </c>
      <c r="G6223" s="88" t="s">
        <v>139</v>
      </c>
      <c r="H6223" s="91" t="s">
        <v>48</v>
      </c>
      <c r="I6223" s="92" t="n">
        <v>40</v>
      </c>
      <c r="J6223" s="93" t="n">
        <v>300</v>
      </c>
      <c r="K6223" s="94" t="n">
        <f aca="false">I6223 * J6223</f>
        <v>12000</v>
      </c>
      <c r="L6223" s="94" t="n">
        <f aca="false">K6223 *M6223</f>
        <v>4800</v>
      </c>
      <c r="M6223" s="95" t="n">
        <v>0.4</v>
      </c>
      <c r="N6223" s="88" t="s">
        <v>14</v>
      </c>
      <c r="O6223" s="91" t="s">
        <v>219</v>
      </c>
      <c r="P6223" s="0" t="str">
        <f aca="false">RIGHT(H6223,LEN(H6223) - FIND(" ", H6223))</f>
        <v>Street Footwear</v>
      </c>
    </row>
    <row r="6224" customFormat="false" ht="14.25" hidden="false" customHeight="true" outlineLevel="0" collapsed="false">
      <c r="B6224" s="88" t="s">
        <v>22</v>
      </c>
      <c r="C6224" s="89" t="n">
        <v>1185732</v>
      </c>
      <c r="D6224" s="90" t="n">
        <v>44415</v>
      </c>
      <c r="E6224" s="88" t="s">
        <v>26</v>
      </c>
      <c r="F6224" s="88" t="s">
        <v>132</v>
      </c>
      <c r="G6224" s="88" t="s">
        <v>139</v>
      </c>
      <c r="H6224" s="91" t="s">
        <v>44</v>
      </c>
      <c r="I6224" s="92" t="n">
        <v>40</v>
      </c>
      <c r="J6224" s="93" t="n">
        <v>200</v>
      </c>
      <c r="K6224" s="94" t="n">
        <f aca="false">I6224 * J6224</f>
        <v>8000</v>
      </c>
      <c r="L6224" s="94" t="n">
        <f aca="false">K6224 *M6224</f>
        <v>3200</v>
      </c>
      <c r="M6224" s="95" t="n">
        <v>0.4</v>
      </c>
      <c r="N6224" s="88" t="s">
        <v>14</v>
      </c>
      <c r="O6224" s="91" t="s">
        <v>219</v>
      </c>
      <c r="P6224" s="0" t="str">
        <f aca="false">RIGHT(H6224,LEN(H6224) - FIND(" ", H6224))</f>
        <v>Athletic Footwear</v>
      </c>
    </row>
    <row r="6225" customFormat="false" ht="14.25" hidden="false" customHeight="true" outlineLevel="0" collapsed="false">
      <c r="B6225" s="88" t="s">
        <v>22</v>
      </c>
      <c r="C6225" s="89" t="n">
        <v>1185732</v>
      </c>
      <c r="D6225" s="90" t="n">
        <v>44415</v>
      </c>
      <c r="E6225" s="88" t="s">
        <v>26</v>
      </c>
      <c r="F6225" s="88" t="s">
        <v>132</v>
      </c>
      <c r="G6225" s="88" t="s">
        <v>139</v>
      </c>
      <c r="H6225" s="91" t="s">
        <v>16</v>
      </c>
      <c r="I6225" s="92" t="n">
        <v>50</v>
      </c>
      <c r="J6225" s="93" t="n">
        <v>175</v>
      </c>
      <c r="K6225" s="94" t="n">
        <f aca="false">I6225 * J6225</f>
        <v>8750</v>
      </c>
      <c r="L6225" s="94" t="n">
        <f aca="false">K6225 *M6225</f>
        <v>2625</v>
      </c>
      <c r="M6225" s="95" t="n">
        <v>0.3</v>
      </c>
      <c r="N6225" s="88" t="s">
        <v>14</v>
      </c>
      <c r="O6225" s="91" t="s">
        <v>218</v>
      </c>
      <c r="P6225" s="0" t="str">
        <f aca="false">RIGHT(H6225,LEN(H6225) - FIND(" ", H6225))</f>
        <v>Apparel</v>
      </c>
    </row>
    <row r="6226" customFormat="false" ht="14.25" hidden="false" customHeight="true" outlineLevel="0" collapsed="false">
      <c r="B6226" s="88" t="s">
        <v>22</v>
      </c>
      <c r="C6226" s="89" t="n">
        <v>1185732</v>
      </c>
      <c r="D6226" s="90" t="n">
        <v>44415</v>
      </c>
      <c r="E6226" s="88" t="s">
        <v>26</v>
      </c>
      <c r="F6226" s="88" t="s">
        <v>132</v>
      </c>
      <c r="G6226" s="88" t="s">
        <v>139</v>
      </c>
      <c r="H6226" s="91" t="s">
        <v>38</v>
      </c>
      <c r="I6226" s="92" t="n">
        <v>55</v>
      </c>
      <c r="J6226" s="93" t="n">
        <v>350</v>
      </c>
      <c r="K6226" s="94" t="n">
        <f aca="false">I6226 * J6226</f>
        <v>19250</v>
      </c>
      <c r="L6226" s="94" t="n">
        <f aca="false">K6226 *M6226</f>
        <v>7700</v>
      </c>
      <c r="M6226" s="95" t="n">
        <v>0.4</v>
      </c>
      <c r="N6226" s="88" t="s">
        <v>14</v>
      </c>
      <c r="O6226" s="91" t="s">
        <v>219</v>
      </c>
      <c r="P6226" s="0" t="str">
        <f aca="false">RIGHT(H6226,LEN(H6226) - FIND(" ", H6226))</f>
        <v>Apparel</v>
      </c>
    </row>
    <row r="6227" customFormat="false" ht="14.25" hidden="false" customHeight="true" outlineLevel="0" collapsed="false">
      <c r="B6227" s="88" t="s">
        <v>13</v>
      </c>
      <c r="C6227" s="89" t="n">
        <v>1185732</v>
      </c>
      <c r="D6227" s="90" t="n">
        <v>44415</v>
      </c>
      <c r="E6227" s="88" t="s">
        <v>26</v>
      </c>
      <c r="F6227" s="88" t="s">
        <v>149</v>
      </c>
      <c r="G6227" s="88" t="s">
        <v>150</v>
      </c>
      <c r="H6227" s="91" t="s">
        <v>32</v>
      </c>
      <c r="I6227" s="92" t="n">
        <v>50</v>
      </c>
      <c r="J6227" s="93" t="n">
        <v>550</v>
      </c>
      <c r="K6227" s="94" t="n">
        <f aca="false">I6227 * J6227</f>
        <v>27500</v>
      </c>
      <c r="L6227" s="94" t="n">
        <f aca="false">K6227 *M6227</f>
        <v>9625</v>
      </c>
      <c r="M6227" s="95" t="n">
        <v>0.35</v>
      </c>
      <c r="N6227" s="88" t="s">
        <v>14</v>
      </c>
      <c r="O6227" s="91" t="s">
        <v>218</v>
      </c>
      <c r="P6227" s="0" t="str">
        <f aca="false">RIGHT(H6227,LEN(H6227) - FIND(" ", H6227))</f>
        <v>Street Footwear</v>
      </c>
    </row>
    <row r="6228" customFormat="false" ht="14.25" hidden="false" customHeight="true" outlineLevel="0" collapsed="false">
      <c r="B6228" s="88" t="s">
        <v>13</v>
      </c>
      <c r="C6228" s="89" t="n">
        <v>1185732</v>
      </c>
      <c r="D6228" s="90" t="n">
        <v>44415</v>
      </c>
      <c r="E6228" s="88" t="s">
        <v>26</v>
      </c>
      <c r="F6228" s="88" t="s">
        <v>149</v>
      </c>
      <c r="G6228" s="88" t="s">
        <v>150</v>
      </c>
      <c r="H6228" s="91" t="s">
        <v>24</v>
      </c>
      <c r="I6228" s="92" t="n">
        <v>45</v>
      </c>
      <c r="J6228" s="93" t="n">
        <v>325</v>
      </c>
      <c r="K6228" s="94" t="n">
        <f aca="false">I6228 * J6228</f>
        <v>14625</v>
      </c>
      <c r="L6228" s="94" t="n">
        <f aca="false">K6228 *M6228</f>
        <v>5118.75</v>
      </c>
      <c r="M6228" s="95" t="n">
        <v>0.35</v>
      </c>
      <c r="N6228" s="88" t="s">
        <v>14</v>
      </c>
      <c r="O6228" s="91" t="s">
        <v>218</v>
      </c>
      <c r="P6228" s="0" t="str">
        <f aca="false">RIGHT(H6228,LEN(H6228) - FIND(" ", H6228))</f>
        <v>Athletic Footwear</v>
      </c>
    </row>
    <row r="6229" customFormat="false" ht="14.25" hidden="false" customHeight="true" outlineLevel="0" collapsed="false">
      <c r="B6229" s="88" t="s">
        <v>13</v>
      </c>
      <c r="C6229" s="89" t="n">
        <v>1185732</v>
      </c>
      <c r="D6229" s="90" t="n">
        <v>44415</v>
      </c>
      <c r="E6229" s="88" t="s">
        <v>26</v>
      </c>
      <c r="F6229" s="88" t="s">
        <v>149</v>
      </c>
      <c r="G6229" s="88" t="s">
        <v>150</v>
      </c>
      <c r="H6229" s="91" t="s">
        <v>48</v>
      </c>
      <c r="I6229" s="92" t="n">
        <v>40</v>
      </c>
      <c r="J6229" s="93" t="n">
        <v>250</v>
      </c>
      <c r="K6229" s="94" t="n">
        <f aca="false">I6229 * J6229</f>
        <v>10000</v>
      </c>
      <c r="L6229" s="94" t="n">
        <f aca="false">K6229 *M6229</f>
        <v>4000</v>
      </c>
      <c r="M6229" s="95" t="n">
        <v>0.4</v>
      </c>
      <c r="N6229" s="88" t="s">
        <v>14</v>
      </c>
      <c r="O6229" s="91" t="s">
        <v>219</v>
      </c>
      <c r="P6229" s="0" t="str">
        <f aca="false">RIGHT(H6229,LEN(H6229) - FIND(" ", H6229))</f>
        <v>Street Footwear</v>
      </c>
    </row>
    <row r="6230" customFormat="false" ht="14.25" hidden="false" customHeight="true" outlineLevel="0" collapsed="false">
      <c r="B6230" s="88" t="s">
        <v>13</v>
      </c>
      <c r="C6230" s="89" t="n">
        <v>1185732</v>
      </c>
      <c r="D6230" s="90" t="n">
        <v>44415</v>
      </c>
      <c r="E6230" s="88" t="s">
        <v>26</v>
      </c>
      <c r="F6230" s="88" t="s">
        <v>149</v>
      </c>
      <c r="G6230" s="88" t="s">
        <v>150</v>
      </c>
      <c r="H6230" s="91" t="s">
        <v>44</v>
      </c>
      <c r="I6230" s="92" t="n">
        <v>40</v>
      </c>
      <c r="J6230" s="93" t="n">
        <v>150</v>
      </c>
      <c r="K6230" s="94" t="n">
        <f aca="false">I6230 * J6230</f>
        <v>6000</v>
      </c>
      <c r="L6230" s="94" t="n">
        <f aca="false">K6230 *M6230</f>
        <v>2400</v>
      </c>
      <c r="M6230" s="95" t="n">
        <v>0.4</v>
      </c>
      <c r="N6230" s="88" t="s">
        <v>14</v>
      </c>
      <c r="O6230" s="91" t="s">
        <v>219</v>
      </c>
      <c r="P6230" s="0" t="str">
        <f aca="false">RIGHT(H6230,LEN(H6230) - FIND(" ", H6230))</f>
        <v>Athletic Footwear</v>
      </c>
    </row>
    <row r="6231" customFormat="false" ht="14.25" hidden="false" customHeight="true" outlineLevel="0" collapsed="false">
      <c r="B6231" s="88" t="s">
        <v>13</v>
      </c>
      <c r="C6231" s="89" t="n">
        <v>1185732</v>
      </c>
      <c r="D6231" s="90" t="n">
        <v>44415</v>
      </c>
      <c r="E6231" s="88" t="s">
        <v>26</v>
      </c>
      <c r="F6231" s="88" t="s">
        <v>149</v>
      </c>
      <c r="G6231" s="88" t="s">
        <v>150</v>
      </c>
      <c r="H6231" s="91" t="s">
        <v>16</v>
      </c>
      <c r="I6231" s="92" t="n">
        <v>50</v>
      </c>
      <c r="J6231" s="93" t="n">
        <v>125</v>
      </c>
      <c r="K6231" s="94" t="n">
        <f aca="false">I6231 * J6231</f>
        <v>6250</v>
      </c>
      <c r="L6231" s="94" t="n">
        <f aca="false">K6231 *M6231</f>
        <v>1875</v>
      </c>
      <c r="M6231" s="95" t="n">
        <v>0.3</v>
      </c>
      <c r="N6231" s="88" t="s">
        <v>14</v>
      </c>
      <c r="O6231" s="91" t="s">
        <v>218</v>
      </c>
      <c r="P6231" s="0" t="str">
        <f aca="false">RIGHT(H6231,LEN(H6231) - FIND(" ", H6231))</f>
        <v>Apparel</v>
      </c>
    </row>
    <row r="6232" customFormat="false" ht="14.25" hidden="false" customHeight="true" outlineLevel="0" collapsed="false">
      <c r="B6232" s="88" t="s">
        <v>13</v>
      </c>
      <c r="C6232" s="89" t="n">
        <v>1185732</v>
      </c>
      <c r="D6232" s="90" t="n">
        <v>44415</v>
      </c>
      <c r="E6232" s="88" t="s">
        <v>26</v>
      </c>
      <c r="F6232" s="88" t="s">
        <v>149</v>
      </c>
      <c r="G6232" s="88" t="s">
        <v>150</v>
      </c>
      <c r="H6232" s="91" t="s">
        <v>38</v>
      </c>
      <c r="I6232" s="92" t="n">
        <v>55</v>
      </c>
      <c r="J6232" s="93" t="n">
        <v>300</v>
      </c>
      <c r="K6232" s="94" t="n">
        <f aca="false">I6232 * J6232</f>
        <v>16500</v>
      </c>
      <c r="L6232" s="94" t="n">
        <f aca="false">K6232 *M6232</f>
        <v>6600</v>
      </c>
      <c r="M6232" s="95" t="n">
        <v>0.4</v>
      </c>
      <c r="N6232" s="88" t="s">
        <v>14</v>
      </c>
      <c r="O6232" s="91" t="s">
        <v>219</v>
      </c>
      <c r="P6232" s="0" t="str">
        <f aca="false">RIGHT(H6232,LEN(H6232) - FIND(" ", H6232))</f>
        <v>Apparel</v>
      </c>
    </row>
    <row r="6233" customFormat="false" ht="14.25" hidden="false" customHeight="true" outlineLevel="0" collapsed="false">
      <c r="B6233" s="88" t="s">
        <v>13</v>
      </c>
      <c r="C6233" s="89" t="n">
        <v>1185732</v>
      </c>
      <c r="D6233" s="90" t="n">
        <v>44415</v>
      </c>
      <c r="E6233" s="88" t="s">
        <v>29</v>
      </c>
      <c r="F6233" s="88" t="s">
        <v>98</v>
      </c>
      <c r="G6233" s="88" t="s">
        <v>101</v>
      </c>
      <c r="H6233" s="91" t="s">
        <v>48</v>
      </c>
      <c r="I6233" s="92" t="n">
        <v>46</v>
      </c>
      <c r="J6233" s="93" t="n">
        <v>75</v>
      </c>
      <c r="K6233" s="94" t="n">
        <f aca="false">I6233 * J6233</f>
        <v>3450</v>
      </c>
      <c r="L6233" s="94" t="n">
        <f aca="false">K6233 *M6233</f>
        <v>1690.5</v>
      </c>
      <c r="M6233" s="95" t="n">
        <v>0.49</v>
      </c>
      <c r="N6233" s="88" t="s">
        <v>23</v>
      </c>
      <c r="O6233" s="91" t="s">
        <v>219</v>
      </c>
      <c r="P6233" s="0" t="str">
        <f aca="false">RIGHT(H6233,LEN(H6233) - FIND(" ", H6233))</f>
        <v>Street Footwear</v>
      </c>
    </row>
    <row r="6234" customFormat="false" ht="14.25" hidden="false" customHeight="true" outlineLevel="0" collapsed="false">
      <c r="B6234" s="88" t="s">
        <v>30</v>
      </c>
      <c r="C6234" s="89" t="n">
        <v>1197831</v>
      </c>
      <c r="D6234" s="90" t="n">
        <v>44415</v>
      </c>
      <c r="E6234" s="88" t="s">
        <v>40</v>
      </c>
      <c r="F6234" s="88" t="s">
        <v>66</v>
      </c>
      <c r="G6234" s="88" t="s">
        <v>90</v>
      </c>
      <c r="H6234" s="91" t="s">
        <v>32</v>
      </c>
      <c r="I6234" s="92" t="n">
        <v>24</v>
      </c>
      <c r="J6234" s="93" t="n">
        <v>156</v>
      </c>
      <c r="K6234" s="94" t="n">
        <f aca="false">I6234 * J6234</f>
        <v>3744</v>
      </c>
      <c r="L6234" s="94" t="n">
        <f aca="false">K6234 *M6234</f>
        <v>2021.76</v>
      </c>
      <c r="M6234" s="95" t="n">
        <v>0.54</v>
      </c>
      <c r="N6234" s="88" t="s">
        <v>23</v>
      </c>
      <c r="O6234" s="91" t="s">
        <v>218</v>
      </c>
      <c r="P6234" s="0" t="str">
        <f aca="false">RIGHT(H6234,LEN(H6234) - FIND(" ", H6234))</f>
        <v>Street Footwear</v>
      </c>
    </row>
    <row r="6235" customFormat="false" ht="14.25" hidden="false" customHeight="true" outlineLevel="0" collapsed="false">
      <c r="B6235" s="88" t="s">
        <v>22</v>
      </c>
      <c r="C6235" s="89" t="n">
        <v>1185732</v>
      </c>
      <c r="D6235" s="90" t="n">
        <v>44415</v>
      </c>
      <c r="E6235" s="88" t="s">
        <v>26</v>
      </c>
      <c r="F6235" s="88" t="s">
        <v>132</v>
      </c>
      <c r="G6235" s="88" t="s">
        <v>139</v>
      </c>
      <c r="H6235" s="91" t="s">
        <v>32</v>
      </c>
      <c r="I6235" s="92" t="n">
        <v>47</v>
      </c>
      <c r="J6235" s="93" t="n">
        <v>180</v>
      </c>
      <c r="K6235" s="94" t="n">
        <f aca="false">I6235 * J6235</f>
        <v>8460</v>
      </c>
      <c r="L6235" s="94" t="n">
        <f aca="false">K6235 *M6235</f>
        <v>4060.8</v>
      </c>
      <c r="M6235" s="95" t="n">
        <v>0.48</v>
      </c>
      <c r="N6235" s="88" t="s">
        <v>23</v>
      </c>
      <c r="O6235" s="91" t="s">
        <v>218</v>
      </c>
      <c r="P6235" s="0" t="str">
        <f aca="false">RIGHT(H6235,LEN(H6235) - FIND(" ", H6235))</f>
        <v>Street Footwear</v>
      </c>
    </row>
    <row r="6236" customFormat="false" ht="14.25" hidden="false" customHeight="true" outlineLevel="0" collapsed="false">
      <c r="B6236" s="88" t="s">
        <v>22</v>
      </c>
      <c r="C6236" s="89" t="n">
        <v>1185732</v>
      </c>
      <c r="D6236" s="90" t="n">
        <v>44415</v>
      </c>
      <c r="E6236" s="88" t="s">
        <v>26</v>
      </c>
      <c r="F6236" s="88" t="s">
        <v>132</v>
      </c>
      <c r="G6236" s="88" t="s">
        <v>139</v>
      </c>
      <c r="H6236" s="91" t="s">
        <v>24</v>
      </c>
      <c r="I6236" s="92" t="n">
        <v>42</v>
      </c>
      <c r="J6236" s="93" t="n">
        <v>101</v>
      </c>
      <c r="K6236" s="94" t="n">
        <f aca="false">I6236 * J6236</f>
        <v>4242</v>
      </c>
      <c r="L6236" s="94" t="n">
        <f aca="false">K6236 *M6236</f>
        <v>1993.74</v>
      </c>
      <c r="M6236" s="95" t="n">
        <v>0.47</v>
      </c>
      <c r="N6236" s="88" t="s">
        <v>23</v>
      </c>
      <c r="O6236" s="91" t="s">
        <v>218</v>
      </c>
      <c r="P6236" s="0" t="str">
        <f aca="false">RIGHT(H6236,LEN(H6236) - FIND(" ", H6236))</f>
        <v>Athletic Footwear</v>
      </c>
    </row>
    <row r="6237" customFormat="false" ht="14.25" hidden="false" customHeight="true" outlineLevel="0" collapsed="false">
      <c r="B6237" s="88" t="s">
        <v>22</v>
      </c>
      <c r="C6237" s="89" t="n">
        <v>1185732</v>
      </c>
      <c r="D6237" s="90" t="n">
        <v>44415</v>
      </c>
      <c r="E6237" s="88" t="s">
        <v>26</v>
      </c>
      <c r="F6237" s="88" t="s">
        <v>132</v>
      </c>
      <c r="G6237" s="88" t="s">
        <v>139</v>
      </c>
      <c r="H6237" s="91" t="s">
        <v>48</v>
      </c>
      <c r="I6237" s="92" t="n">
        <v>37</v>
      </c>
      <c r="J6237" s="93" t="n">
        <v>75</v>
      </c>
      <c r="K6237" s="94" t="n">
        <f aca="false">I6237 * J6237</f>
        <v>2775</v>
      </c>
      <c r="L6237" s="94" t="n">
        <f aca="false">K6237 *M6237</f>
        <v>1498.5</v>
      </c>
      <c r="M6237" s="95" t="n">
        <v>0.54</v>
      </c>
      <c r="N6237" s="88" t="s">
        <v>23</v>
      </c>
      <c r="O6237" s="91" t="s">
        <v>219</v>
      </c>
      <c r="P6237" s="0" t="str">
        <f aca="false">RIGHT(H6237,LEN(H6237) - FIND(" ", H6237))</f>
        <v>Street Footwear</v>
      </c>
    </row>
    <row r="6238" customFormat="false" ht="14.25" hidden="false" customHeight="true" outlineLevel="0" collapsed="false">
      <c r="B6238" s="88" t="s">
        <v>22</v>
      </c>
      <c r="C6238" s="89" t="n">
        <v>1185732</v>
      </c>
      <c r="D6238" s="90" t="n">
        <v>44415</v>
      </c>
      <c r="E6238" s="88" t="s">
        <v>26</v>
      </c>
      <c r="F6238" s="88" t="s">
        <v>132</v>
      </c>
      <c r="G6238" s="88" t="s">
        <v>139</v>
      </c>
      <c r="H6238" s="91" t="s">
        <v>44</v>
      </c>
      <c r="I6238" s="92" t="n">
        <v>36</v>
      </c>
      <c r="J6238" s="93" t="n">
        <v>52</v>
      </c>
      <c r="K6238" s="94" t="n">
        <f aca="false">I6238 * J6238</f>
        <v>1872</v>
      </c>
      <c r="L6238" s="94" t="n">
        <f aca="false">K6238 *M6238</f>
        <v>954.72</v>
      </c>
      <c r="M6238" s="95" t="n">
        <v>0.51</v>
      </c>
      <c r="N6238" s="88" t="s">
        <v>23</v>
      </c>
      <c r="O6238" s="91" t="s">
        <v>219</v>
      </c>
      <c r="P6238" s="0" t="str">
        <f aca="false">RIGHT(H6238,LEN(H6238) - FIND(" ", H6238))</f>
        <v>Athletic Footwear</v>
      </c>
    </row>
    <row r="6239" customFormat="false" ht="14.25" hidden="false" customHeight="true" outlineLevel="0" collapsed="false">
      <c r="B6239" s="88" t="s">
        <v>22</v>
      </c>
      <c r="C6239" s="89" t="n">
        <v>1185732</v>
      </c>
      <c r="D6239" s="90" t="n">
        <v>44415</v>
      </c>
      <c r="E6239" s="88" t="s">
        <v>26</v>
      </c>
      <c r="F6239" s="88" t="s">
        <v>132</v>
      </c>
      <c r="G6239" s="88" t="s">
        <v>139</v>
      </c>
      <c r="H6239" s="91" t="s">
        <v>16</v>
      </c>
      <c r="I6239" s="92" t="n">
        <v>46</v>
      </c>
      <c r="J6239" s="93" t="n">
        <v>46</v>
      </c>
      <c r="K6239" s="94" t="n">
        <f aca="false">I6239 * J6239</f>
        <v>2116</v>
      </c>
      <c r="L6239" s="94" t="n">
        <f aca="false">K6239 *M6239</f>
        <v>909.88</v>
      </c>
      <c r="M6239" s="95" t="n">
        <v>0.43</v>
      </c>
      <c r="N6239" s="88" t="s">
        <v>23</v>
      </c>
      <c r="O6239" s="91" t="s">
        <v>218</v>
      </c>
      <c r="P6239" s="0" t="str">
        <f aca="false">RIGHT(H6239,LEN(H6239) - FIND(" ", H6239))</f>
        <v>Apparel</v>
      </c>
    </row>
    <row r="6240" customFormat="false" ht="14.25" hidden="false" customHeight="true" outlineLevel="0" collapsed="false">
      <c r="B6240" s="88" t="s">
        <v>22</v>
      </c>
      <c r="C6240" s="89" t="n">
        <v>1185732</v>
      </c>
      <c r="D6240" s="90" t="n">
        <v>44415</v>
      </c>
      <c r="E6240" s="88" t="s">
        <v>26</v>
      </c>
      <c r="F6240" s="88" t="s">
        <v>132</v>
      </c>
      <c r="G6240" s="88" t="s">
        <v>139</v>
      </c>
      <c r="H6240" s="91" t="s">
        <v>38</v>
      </c>
      <c r="I6240" s="92" t="n">
        <v>52</v>
      </c>
      <c r="J6240" s="93" t="n">
        <v>105</v>
      </c>
      <c r="K6240" s="94" t="n">
        <f aca="false">I6240 * J6240</f>
        <v>5460</v>
      </c>
      <c r="L6240" s="94" t="n">
        <f aca="false">K6240 *M6240</f>
        <v>2893.8</v>
      </c>
      <c r="M6240" s="95" t="n">
        <v>0.53</v>
      </c>
      <c r="N6240" s="88" t="s">
        <v>23</v>
      </c>
      <c r="O6240" s="91" t="s">
        <v>219</v>
      </c>
      <c r="P6240" s="0" t="str">
        <f aca="false">RIGHT(H6240,LEN(H6240) - FIND(" ", H6240))</f>
        <v>Apparel</v>
      </c>
    </row>
    <row r="6241" customFormat="false" ht="14.25" hidden="false" customHeight="true" outlineLevel="0" collapsed="false">
      <c r="B6241" s="88" t="s">
        <v>13</v>
      </c>
      <c r="C6241" s="89" t="n">
        <v>1185732</v>
      </c>
      <c r="D6241" s="90" t="n">
        <v>44415</v>
      </c>
      <c r="E6241" s="88" t="s">
        <v>26</v>
      </c>
      <c r="F6241" s="88" t="s">
        <v>149</v>
      </c>
      <c r="G6241" s="88" t="s">
        <v>150</v>
      </c>
      <c r="H6241" s="91" t="s">
        <v>32</v>
      </c>
      <c r="I6241" s="92" t="n">
        <v>46</v>
      </c>
      <c r="J6241" s="93" t="n">
        <v>143</v>
      </c>
      <c r="K6241" s="94" t="n">
        <f aca="false">I6241 * J6241</f>
        <v>6578</v>
      </c>
      <c r="L6241" s="94" t="n">
        <f aca="false">K6241 *M6241</f>
        <v>3157.44</v>
      </c>
      <c r="M6241" s="95" t="n">
        <v>0.48</v>
      </c>
      <c r="N6241" s="88" t="s">
        <v>23</v>
      </c>
      <c r="O6241" s="91" t="s">
        <v>218</v>
      </c>
      <c r="P6241" s="0" t="str">
        <f aca="false">RIGHT(H6241,LEN(H6241) - FIND(" ", H6241))</f>
        <v>Street Footwear</v>
      </c>
    </row>
    <row r="6242" customFormat="false" ht="14.25" hidden="false" customHeight="true" outlineLevel="0" collapsed="false">
      <c r="B6242" s="88" t="s">
        <v>13</v>
      </c>
      <c r="C6242" s="89" t="n">
        <v>1185732</v>
      </c>
      <c r="D6242" s="90" t="n">
        <v>44415</v>
      </c>
      <c r="E6242" s="88" t="s">
        <v>26</v>
      </c>
      <c r="F6242" s="88" t="s">
        <v>149</v>
      </c>
      <c r="G6242" s="88" t="s">
        <v>150</v>
      </c>
      <c r="H6242" s="91" t="s">
        <v>24</v>
      </c>
      <c r="I6242" s="92" t="n">
        <v>42</v>
      </c>
      <c r="J6242" s="93" t="n">
        <v>91</v>
      </c>
      <c r="K6242" s="94" t="n">
        <f aca="false">I6242 * J6242</f>
        <v>3822</v>
      </c>
      <c r="L6242" s="94" t="n">
        <f aca="false">K6242 *M6242</f>
        <v>1796.34</v>
      </c>
      <c r="M6242" s="95" t="n">
        <v>0.47</v>
      </c>
      <c r="N6242" s="88" t="s">
        <v>23</v>
      </c>
      <c r="O6242" s="91" t="s">
        <v>218</v>
      </c>
      <c r="P6242" s="0" t="str">
        <f aca="false">RIGHT(H6242,LEN(H6242) - FIND(" ", H6242))</f>
        <v>Athletic Footwear</v>
      </c>
    </row>
    <row r="6243" customFormat="false" ht="14.25" hidden="false" customHeight="true" outlineLevel="0" collapsed="false">
      <c r="B6243" s="88" t="s">
        <v>13</v>
      </c>
      <c r="C6243" s="89" t="n">
        <v>1185732</v>
      </c>
      <c r="D6243" s="90" t="n">
        <v>44415</v>
      </c>
      <c r="E6243" s="88" t="s">
        <v>26</v>
      </c>
      <c r="F6243" s="88" t="s">
        <v>149</v>
      </c>
      <c r="G6243" s="88" t="s">
        <v>150</v>
      </c>
      <c r="H6243" s="91" t="s">
        <v>48</v>
      </c>
      <c r="I6243" s="92" t="n">
        <v>38</v>
      </c>
      <c r="J6243" s="93" t="n">
        <v>75</v>
      </c>
      <c r="K6243" s="94" t="n">
        <f aca="false">I6243 * J6243</f>
        <v>2850</v>
      </c>
      <c r="L6243" s="94" t="n">
        <f aca="false">K6243 *M6243</f>
        <v>1567.5</v>
      </c>
      <c r="M6243" s="95" t="n">
        <v>0.55</v>
      </c>
      <c r="N6243" s="88" t="s">
        <v>23</v>
      </c>
      <c r="O6243" s="91" t="s">
        <v>219</v>
      </c>
      <c r="P6243" s="0" t="str">
        <f aca="false">RIGHT(H6243,LEN(H6243) - FIND(" ", H6243))</f>
        <v>Street Footwear</v>
      </c>
    </row>
    <row r="6244" customFormat="false" ht="14.25" hidden="false" customHeight="true" outlineLevel="0" collapsed="false">
      <c r="B6244" s="88" t="s">
        <v>13</v>
      </c>
      <c r="C6244" s="89" t="n">
        <v>1185732</v>
      </c>
      <c r="D6244" s="90" t="n">
        <v>44415</v>
      </c>
      <c r="E6244" s="88" t="s">
        <v>26</v>
      </c>
      <c r="F6244" s="88" t="s">
        <v>149</v>
      </c>
      <c r="G6244" s="88" t="s">
        <v>150</v>
      </c>
      <c r="H6244" s="91" t="s">
        <v>44</v>
      </c>
      <c r="I6244" s="92" t="n">
        <v>37</v>
      </c>
      <c r="J6244" s="93" t="n">
        <v>39</v>
      </c>
      <c r="K6244" s="94" t="n">
        <f aca="false">I6244 * J6244</f>
        <v>1443</v>
      </c>
      <c r="L6244" s="94" t="n">
        <f aca="false">K6244 *M6244</f>
        <v>764.79</v>
      </c>
      <c r="M6244" s="95" t="n">
        <v>0.53</v>
      </c>
      <c r="N6244" s="88" t="s">
        <v>23</v>
      </c>
      <c r="O6244" s="91" t="s">
        <v>219</v>
      </c>
      <c r="P6244" s="0" t="str">
        <f aca="false">RIGHT(H6244,LEN(H6244) - FIND(" ", H6244))</f>
        <v>Athletic Footwear</v>
      </c>
    </row>
    <row r="6245" customFormat="false" ht="14.25" hidden="false" customHeight="true" outlineLevel="0" collapsed="false">
      <c r="B6245" s="88" t="s">
        <v>13</v>
      </c>
      <c r="C6245" s="89" t="n">
        <v>1185732</v>
      </c>
      <c r="D6245" s="90" t="n">
        <v>44415</v>
      </c>
      <c r="E6245" s="88" t="s">
        <v>26</v>
      </c>
      <c r="F6245" s="88" t="s">
        <v>149</v>
      </c>
      <c r="G6245" s="88" t="s">
        <v>150</v>
      </c>
      <c r="H6245" s="91" t="s">
        <v>16</v>
      </c>
      <c r="I6245" s="92" t="n">
        <v>45</v>
      </c>
      <c r="J6245" s="93" t="n">
        <v>31</v>
      </c>
      <c r="K6245" s="94" t="n">
        <f aca="false">I6245 * J6245</f>
        <v>1395</v>
      </c>
      <c r="L6245" s="94" t="n">
        <f aca="false">K6245 *M6245</f>
        <v>558</v>
      </c>
      <c r="M6245" s="95" t="n">
        <v>0.4</v>
      </c>
      <c r="N6245" s="88" t="s">
        <v>23</v>
      </c>
      <c r="O6245" s="91" t="s">
        <v>218</v>
      </c>
      <c r="P6245" s="0" t="str">
        <f aca="false">RIGHT(H6245,LEN(H6245) - FIND(" ", H6245))</f>
        <v>Apparel</v>
      </c>
    </row>
    <row r="6246" customFormat="false" ht="14.25" hidden="false" customHeight="true" outlineLevel="0" collapsed="false">
      <c r="B6246" s="88" t="s">
        <v>13</v>
      </c>
      <c r="C6246" s="89" t="n">
        <v>1185732</v>
      </c>
      <c r="D6246" s="90" t="n">
        <v>44415</v>
      </c>
      <c r="E6246" s="88" t="s">
        <v>26</v>
      </c>
      <c r="F6246" s="88" t="s">
        <v>149</v>
      </c>
      <c r="G6246" s="88" t="s">
        <v>150</v>
      </c>
      <c r="H6246" s="91" t="s">
        <v>38</v>
      </c>
      <c r="I6246" s="92" t="n">
        <v>52</v>
      </c>
      <c r="J6246" s="93" t="n">
        <v>87</v>
      </c>
      <c r="K6246" s="94" t="n">
        <f aca="false">I6246 * J6246</f>
        <v>4524</v>
      </c>
      <c r="L6246" s="94" t="n">
        <f aca="false">K6246 *M6246</f>
        <v>2442.96</v>
      </c>
      <c r="M6246" s="95" t="n">
        <v>0.54</v>
      </c>
      <c r="N6246" s="88" t="s">
        <v>23</v>
      </c>
      <c r="O6246" s="91" t="s">
        <v>219</v>
      </c>
      <c r="P6246" s="0" t="str">
        <f aca="false">RIGHT(H6246,LEN(H6246) - FIND(" ", H6246))</f>
        <v>Apparel</v>
      </c>
    </row>
    <row r="6247" customFormat="false" ht="14.25" hidden="false" customHeight="true" outlineLevel="0" collapsed="false">
      <c r="B6247" s="88" t="s">
        <v>30</v>
      </c>
      <c r="C6247" s="89" t="n">
        <v>1197831</v>
      </c>
      <c r="D6247" s="90" t="n">
        <v>44415</v>
      </c>
      <c r="E6247" s="88" t="s">
        <v>40</v>
      </c>
      <c r="F6247" s="88" t="s">
        <v>66</v>
      </c>
      <c r="G6247" s="88" t="s">
        <v>90</v>
      </c>
      <c r="H6247" s="91" t="s">
        <v>32</v>
      </c>
      <c r="I6247" s="92" t="n">
        <v>16</v>
      </c>
      <c r="J6247" s="93" t="n">
        <v>206</v>
      </c>
      <c r="K6247" s="94" t="n">
        <f aca="false">I6247 * J6247</f>
        <v>3296</v>
      </c>
      <c r="L6247" s="94" t="n">
        <f aca="false">K6247 *M6247</f>
        <v>1549.12</v>
      </c>
      <c r="M6247" s="95" t="n">
        <v>0.47</v>
      </c>
      <c r="N6247" s="88" t="s">
        <v>31</v>
      </c>
      <c r="O6247" s="91" t="s">
        <v>218</v>
      </c>
      <c r="P6247" s="0" t="str">
        <f aca="false">RIGHT(H6247,LEN(H6247) - FIND(" ", H6247))</f>
        <v>Street Footwear</v>
      </c>
    </row>
    <row r="6248" customFormat="false" ht="14.25" hidden="false" customHeight="true" outlineLevel="0" collapsed="false">
      <c r="B6248" s="88" t="s">
        <v>13</v>
      </c>
      <c r="C6248" s="89" t="n">
        <v>1185732</v>
      </c>
      <c r="D6248" s="90" t="n">
        <v>44415</v>
      </c>
      <c r="E6248" s="88" t="s">
        <v>26</v>
      </c>
      <c r="F6248" s="88" t="s">
        <v>149</v>
      </c>
      <c r="G6248" s="88" t="s">
        <v>150</v>
      </c>
      <c r="H6248" s="91" t="s">
        <v>32</v>
      </c>
      <c r="I6248" s="92" t="n">
        <v>38</v>
      </c>
      <c r="J6248" s="93" t="n">
        <v>182</v>
      </c>
      <c r="K6248" s="94" t="n">
        <f aca="false">I6248 * J6248</f>
        <v>6916</v>
      </c>
      <c r="L6248" s="94" t="n">
        <f aca="false">K6248 *M6248</f>
        <v>2835.56</v>
      </c>
      <c r="M6248" s="95" t="n">
        <v>0.41</v>
      </c>
      <c r="N6248" s="88" t="s">
        <v>31</v>
      </c>
      <c r="O6248" s="91" t="s">
        <v>218</v>
      </c>
      <c r="P6248" s="0" t="str">
        <f aca="false">RIGHT(H6248,LEN(H6248) - FIND(" ", H6248))</f>
        <v>Street Footwear</v>
      </c>
    </row>
    <row r="6249" customFormat="false" ht="14.25" hidden="false" customHeight="true" outlineLevel="0" collapsed="false">
      <c r="B6249" s="88" t="s">
        <v>13</v>
      </c>
      <c r="C6249" s="89" t="n">
        <v>1185732</v>
      </c>
      <c r="D6249" s="90" t="n">
        <v>44415</v>
      </c>
      <c r="E6249" s="88" t="s">
        <v>26</v>
      </c>
      <c r="F6249" s="88" t="s">
        <v>149</v>
      </c>
      <c r="G6249" s="88" t="s">
        <v>150</v>
      </c>
      <c r="H6249" s="91" t="s">
        <v>24</v>
      </c>
      <c r="I6249" s="92" t="n">
        <v>31</v>
      </c>
      <c r="J6249" s="93" t="n">
        <v>111</v>
      </c>
      <c r="K6249" s="94" t="n">
        <f aca="false">I6249 * J6249</f>
        <v>3441</v>
      </c>
      <c r="L6249" s="94" t="n">
        <f aca="false">K6249 *M6249</f>
        <v>1307.58</v>
      </c>
      <c r="M6249" s="95" t="n">
        <v>0.38</v>
      </c>
      <c r="N6249" s="88" t="s">
        <v>31</v>
      </c>
      <c r="O6249" s="91" t="s">
        <v>218</v>
      </c>
      <c r="P6249" s="0" t="str">
        <f aca="false">RIGHT(H6249,LEN(H6249) - FIND(" ", H6249))</f>
        <v>Athletic Footwear</v>
      </c>
    </row>
    <row r="6250" customFormat="false" ht="14.25" hidden="false" customHeight="true" outlineLevel="0" collapsed="false">
      <c r="B6250" s="88" t="s">
        <v>13</v>
      </c>
      <c r="C6250" s="89" t="n">
        <v>1185732</v>
      </c>
      <c r="D6250" s="90" t="n">
        <v>44415</v>
      </c>
      <c r="E6250" s="88" t="s">
        <v>26</v>
      </c>
      <c r="F6250" s="88" t="s">
        <v>149</v>
      </c>
      <c r="G6250" s="88" t="s">
        <v>150</v>
      </c>
      <c r="H6250" s="91" t="s">
        <v>48</v>
      </c>
      <c r="I6250" s="92" t="n">
        <v>30</v>
      </c>
      <c r="J6250" s="93" t="n">
        <v>85</v>
      </c>
      <c r="K6250" s="94" t="n">
        <f aca="false">I6250 * J6250</f>
        <v>2550</v>
      </c>
      <c r="L6250" s="94" t="n">
        <f aca="false">K6250 *M6250</f>
        <v>1096.5</v>
      </c>
      <c r="M6250" s="95" t="n">
        <v>0.43</v>
      </c>
      <c r="N6250" s="88" t="s">
        <v>31</v>
      </c>
      <c r="O6250" s="91" t="s">
        <v>219</v>
      </c>
      <c r="P6250" s="0" t="str">
        <f aca="false">RIGHT(H6250,LEN(H6250) - FIND(" ", H6250))</f>
        <v>Street Footwear</v>
      </c>
    </row>
    <row r="6251" customFormat="false" ht="14.25" hidden="false" customHeight="true" outlineLevel="0" collapsed="false">
      <c r="B6251" s="88" t="s">
        <v>13</v>
      </c>
      <c r="C6251" s="89" t="n">
        <v>1185732</v>
      </c>
      <c r="D6251" s="90" t="n">
        <v>44415</v>
      </c>
      <c r="E6251" s="88" t="s">
        <v>26</v>
      </c>
      <c r="F6251" s="88" t="s">
        <v>149</v>
      </c>
      <c r="G6251" s="88" t="s">
        <v>150</v>
      </c>
      <c r="H6251" s="91" t="s">
        <v>44</v>
      </c>
      <c r="I6251" s="92" t="n">
        <v>29</v>
      </c>
      <c r="J6251" s="93" t="n">
        <v>47</v>
      </c>
      <c r="K6251" s="94" t="n">
        <f aca="false">I6251 * J6251</f>
        <v>1363</v>
      </c>
      <c r="L6251" s="94" t="n">
        <f aca="false">K6251 *M6251</f>
        <v>586.09</v>
      </c>
      <c r="M6251" s="95" t="n">
        <v>0.43</v>
      </c>
      <c r="N6251" s="88" t="s">
        <v>31</v>
      </c>
      <c r="O6251" s="91" t="s">
        <v>219</v>
      </c>
      <c r="P6251" s="0" t="str">
        <f aca="false">RIGHT(H6251,LEN(H6251) - FIND(" ", H6251))</f>
        <v>Athletic Footwear</v>
      </c>
    </row>
    <row r="6252" customFormat="false" ht="14.25" hidden="false" customHeight="true" outlineLevel="0" collapsed="false">
      <c r="B6252" s="88" t="s">
        <v>13</v>
      </c>
      <c r="C6252" s="89" t="n">
        <v>1185732</v>
      </c>
      <c r="D6252" s="90" t="n">
        <v>44415</v>
      </c>
      <c r="E6252" s="88" t="s">
        <v>26</v>
      </c>
      <c r="F6252" s="88" t="s">
        <v>149</v>
      </c>
      <c r="G6252" s="88" t="s">
        <v>150</v>
      </c>
      <c r="H6252" s="91" t="s">
        <v>16</v>
      </c>
      <c r="I6252" s="92" t="n">
        <v>37</v>
      </c>
      <c r="J6252" s="93" t="n">
        <v>40</v>
      </c>
      <c r="K6252" s="94" t="n">
        <f aca="false">I6252 * J6252</f>
        <v>1480</v>
      </c>
      <c r="L6252" s="94" t="n">
        <f aca="false">K6252 *M6252</f>
        <v>532.8</v>
      </c>
      <c r="M6252" s="95" t="n">
        <v>0.36</v>
      </c>
      <c r="N6252" s="88" t="s">
        <v>31</v>
      </c>
      <c r="O6252" s="91" t="s">
        <v>218</v>
      </c>
      <c r="P6252" s="0" t="str">
        <f aca="false">RIGHT(H6252,LEN(H6252) - FIND(" ", H6252))</f>
        <v>Apparel</v>
      </c>
    </row>
    <row r="6253" customFormat="false" ht="14.25" hidden="false" customHeight="true" outlineLevel="0" collapsed="false">
      <c r="B6253" s="88" t="s">
        <v>13</v>
      </c>
      <c r="C6253" s="89" t="n">
        <v>1185732</v>
      </c>
      <c r="D6253" s="90" t="n">
        <v>44415</v>
      </c>
      <c r="E6253" s="88" t="s">
        <v>26</v>
      </c>
      <c r="F6253" s="88" t="s">
        <v>149</v>
      </c>
      <c r="G6253" s="88" t="s">
        <v>150</v>
      </c>
      <c r="H6253" s="91" t="s">
        <v>38</v>
      </c>
      <c r="I6253" s="92" t="n">
        <v>38</v>
      </c>
      <c r="J6253" s="93" t="n">
        <v>96</v>
      </c>
      <c r="K6253" s="94" t="n">
        <f aca="false">I6253 * J6253</f>
        <v>3648</v>
      </c>
      <c r="L6253" s="94" t="n">
        <f aca="false">K6253 *M6253</f>
        <v>1714.56</v>
      </c>
      <c r="M6253" s="95" t="n">
        <v>0.47</v>
      </c>
      <c r="N6253" s="88" t="s">
        <v>31</v>
      </c>
      <c r="O6253" s="91" t="s">
        <v>219</v>
      </c>
      <c r="P6253" s="0" t="str">
        <f aca="false">RIGHT(H6253,LEN(H6253) - FIND(" ", H6253))</f>
        <v>Apparel</v>
      </c>
    </row>
    <row r="6254" customFormat="false" ht="14.25" hidden="false" customHeight="true" outlineLevel="0" collapsed="false">
      <c r="B6254" s="88" t="s">
        <v>13</v>
      </c>
      <c r="C6254" s="89" t="n">
        <v>1185732</v>
      </c>
      <c r="D6254" s="90" t="n">
        <v>44416</v>
      </c>
      <c r="E6254" s="88" t="s">
        <v>29</v>
      </c>
      <c r="F6254" s="88" t="s">
        <v>98</v>
      </c>
      <c r="G6254" s="88" t="s">
        <v>101</v>
      </c>
      <c r="H6254" s="91" t="s">
        <v>44</v>
      </c>
      <c r="I6254" s="92" t="n">
        <v>50</v>
      </c>
      <c r="J6254" s="93" t="n">
        <v>200</v>
      </c>
      <c r="K6254" s="94" t="n">
        <f aca="false">I6254 * J6254</f>
        <v>10000</v>
      </c>
      <c r="L6254" s="94" t="n">
        <f aca="false">K6254 *M6254</f>
        <v>4000</v>
      </c>
      <c r="M6254" s="95" t="n">
        <v>0.4</v>
      </c>
      <c r="N6254" s="88" t="s">
        <v>31</v>
      </c>
      <c r="O6254" s="91" t="s">
        <v>219</v>
      </c>
      <c r="P6254" s="0" t="str">
        <f aca="false">RIGHT(H6254,LEN(H6254) - FIND(" ", H6254))</f>
        <v>Athletic Footwear</v>
      </c>
    </row>
    <row r="6255" customFormat="false" ht="14.25" hidden="false" customHeight="true" outlineLevel="0" collapsed="false">
      <c r="B6255" s="88" t="s">
        <v>30</v>
      </c>
      <c r="C6255" s="89" t="n">
        <v>1197831</v>
      </c>
      <c r="D6255" s="90" t="n">
        <v>44416</v>
      </c>
      <c r="E6255" s="88" t="s">
        <v>40</v>
      </c>
      <c r="F6255" s="88" t="s">
        <v>66</v>
      </c>
      <c r="G6255" s="88" t="s">
        <v>90</v>
      </c>
      <c r="H6255" s="91" t="s">
        <v>24</v>
      </c>
      <c r="I6255" s="92" t="n">
        <v>35</v>
      </c>
      <c r="J6255" s="93" t="n">
        <v>600</v>
      </c>
      <c r="K6255" s="94" t="n">
        <f aca="false">I6255 * J6255</f>
        <v>21000</v>
      </c>
      <c r="L6255" s="94" t="n">
        <f aca="false">K6255 *M6255</f>
        <v>8400</v>
      </c>
      <c r="M6255" s="95" t="n">
        <v>0.4</v>
      </c>
      <c r="N6255" s="88" t="s">
        <v>31</v>
      </c>
      <c r="O6255" s="91" t="s">
        <v>218</v>
      </c>
      <c r="P6255" s="0" t="str">
        <f aca="false">RIGHT(H6255,LEN(H6255) - FIND(" ", H6255))</f>
        <v>Athletic Footwear</v>
      </c>
    </row>
    <row r="6256" customFormat="false" ht="14.25" hidden="false" customHeight="true" outlineLevel="0" collapsed="false">
      <c r="B6256" s="88" t="s">
        <v>13</v>
      </c>
      <c r="C6256" s="89" t="n">
        <v>1197831</v>
      </c>
      <c r="D6256" s="90" t="n">
        <v>44416</v>
      </c>
      <c r="E6256" s="88" t="s">
        <v>18</v>
      </c>
      <c r="F6256" s="88" t="s">
        <v>96</v>
      </c>
      <c r="G6256" s="88" t="s">
        <v>91</v>
      </c>
      <c r="H6256" s="91" t="s">
        <v>32</v>
      </c>
      <c r="I6256" s="92" t="n">
        <v>50</v>
      </c>
      <c r="J6256" s="93" t="n">
        <v>750</v>
      </c>
      <c r="K6256" s="94" t="n">
        <f aca="false">I6256 * J6256</f>
        <v>37500</v>
      </c>
      <c r="L6256" s="94" t="n">
        <f aca="false">K6256 *M6256</f>
        <v>15000</v>
      </c>
      <c r="M6256" s="95" t="n">
        <v>0.4</v>
      </c>
      <c r="N6256" s="88" t="s">
        <v>23</v>
      </c>
      <c r="O6256" s="91" t="s">
        <v>218</v>
      </c>
      <c r="P6256" s="0" t="str">
        <f aca="false">RIGHT(H6256,LEN(H6256) - FIND(" ", H6256))</f>
        <v>Street Footwear</v>
      </c>
    </row>
    <row r="6257" customFormat="false" ht="14.25" hidden="false" customHeight="true" outlineLevel="0" collapsed="false">
      <c r="B6257" s="88" t="s">
        <v>13</v>
      </c>
      <c r="C6257" s="89" t="n">
        <v>1197831</v>
      </c>
      <c r="D6257" s="90" t="n">
        <v>44416</v>
      </c>
      <c r="E6257" s="88" t="s">
        <v>18</v>
      </c>
      <c r="F6257" s="88" t="s">
        <v>96</v>
      </c>
      <c r="G6257" s="88" t="s">
        <v>91</v>
      </c>
      <c r="H6257" s="91" t="s">
        <v>24</v>
      </c>
      <c r="I6257" s="92" t="n">
        <v>55</v>
      </c>
      <c r="J6257" s="93" t="n">
        <v>750</v>
      </c>
      <c r="K6257" s="94" t="n">
        <f aca="false">I6257 * J6257</f>
        <v>41250</v>
      </c>
      <c r="L6257" s="94" t="n">
        <f aca="false">K6257 *M6257</f>
        <v>16500</v>
      </c>
      <c r="M6257" s="95" t="n">
        <v>0.4</v>
      </c>
      <c r="N6257" s="88" t="s">
        <v>23</v>
      </c>
      <c r="O6257" s="91" t="s">
        <v>218</v>
      </c>
      <c r="P6257" s="0" t="str">
        <f aca="false">RIGHT(H6257,LEN(H6257) - FIND(" ", H6257))</f>
        <v>Athletic Footwear</v>
      </c>
    </row>
    <row r="6258" customFormat="false" ht="14.25" hidden="false" customHeight="true" outlineLevel="0" collapsed="false">
      <c r="B6258" s="88" t="s">
        <v>13</v>
      </c>
      <c r="C6258" s="89" t="n">
        <v>1197831</v>
      </c>
      <c r="D6258" s="90" t="n">
        <v>44416</v>
      </c>
      <c r="E6258" s="88" t="s">
        <v>18</v>
      </c>
      <c r="F6258" s="88" t="s">
        <v>96</v>
      </c>
      <c r="G6258" s="88" t="s">
        <v>91</v>
      </c>
      <c r="H6258" s="91" t="s">
        <v>48</v>
      </c>
      <c r="I6258" s="92" t="n">
        <v>50</v>
      </c>
      <c r="J6258" s="93" t="n">
        <v>925</v>
      </c>
      <c r="K6258" s="94" t="n">
        <f aca="false">I6258 * J6258</f>
        <v>46250</v>
      </c>
      <c r="L6258" s="94" t="n">
        <f aca="false">K6258 *M6258</f>
        <v>18500</v>
      </c>
      <c r="M6258" s="95" t="n">
        <v>0.4</v>
      </c>
      <c r="N6258" s="88" t="s">
        <v>23</v>
      </c>
      <c r="O6258" s="91" t="s">
        <v>219</v>
      </c>
      <c r="P6258" s="0" t="str">
        <f aca="false">RIGHT(H6258,LEN(H6258) - FIND(" ", H6258))</f>
        <v>Street Footwear</v>
      </c>
    </row>
    <row r="6259" customFormat="false" ht="14.25" hidden="false" customHeight="true" outlineLevel="0" collapsed="false">
      <c r="B6259" s="88" t="s">
        <v>13</v>
      </c>
      <c r="C6259" s="89" t="n">
        <v>1197831</v>
      </c>
      <c r="D6259" s="90" t="n">
        <v>44416</v>
      </c>
      <c r="E6259" s="88" t="s">
        <v>18</v>
      </c>
      <c r="F6259" s="88" t="s">
        <v>96</v>
      </c>
      <c r="G6259" s="88" t="s">
        <v>91</v>
      </c>
      <c r="H6259" s="91" t="s">
        <v>44</v>
      </c>
      <c r="I6259" s="92" t="n">
        <v>50</v>
      </c>
      <c r="J6259" s="93" t="n">
        <v>475</v>
      </c>
      <c r="K6259" s="94" t="n">
        <f aca="false">I6259 * J6259</f>
        <v>23750</v>
      </c>
      <c r="L6259" s="94" t="n">
        <f aca="false">K6259 *M6259</f>
        <v>11875</v>
      </c>
      <c r="M6259" s="95" t="n">
        <v>0.5</v>
      </c>
      <c r="N6259" s="88" t="s">
        <v>23</v>
      </c>
      <c r="O6259" s="91" t="s">
        <v>219</v>
      </c>
      <c r="P6259" s="0" t="str">
        <f aca="false">RIGHT(H6259,LEN(H6259) - FIND(" ", H6259))</f>
        <v>Athletic Footwear</v>
      </c>
    </row>
    <row r="6260" customFormat="false" ht="14.25" hidden="false" customHeight="true" outlineLevel="0" collapsed="false">
      <c r="B6260" s="88" t="s">
        <v>30</v>
      </c>
      <c r="C6260" s="89" t="n">
        <v>1197831</v>
      </c>
      <c r="D6260" s="90" t="n">
        <v>44416</v>
      </c>
      <c r="E6260" s="88" t="s">
        <v>18</v>
      </c>
      <c r="F6260" s="88" t="s">
        <v>96</v>
      </c>
      <c r="G6260" s="88" t="s">
        <v>91</v>
      </c>
      <c r="H6260" s="91" t="s">
        <v>16</v>
      </c>
      <c r="I6260" s="92" t="n">
        <v>55</v>
      </c>
      <c r="J6260" s="93" t="n">
        <v>475</v>
      </c>
      <c r="K6260" s="94" t="n">
        <f aca="false">I6260 * J6260</f>
        <v>26125</v>
      </c>
      <c r="L6260" s="94" t="n">
        <f aca="false">K6260 *M6260</f>
        <v>9143.75</v>
      </c>
      <c r="M6260" s="95" t="n">
        <v>0.35</v>
      </c>
      <c r="N6260" s="88" t="s">
        <v>23</v>
      </c>
      <c r="O6260" s="91" t="s">
        <v>218</v>
      </c>
      <c r="P6260" s="0" t="str">
        <f aca="false">RIGHT(H6260,LEN(H6260) - FIND(" ", H6260))</f>
        <v>Apparel</v>
      </c>
    </row>
    <row r="6261" customFormat="false" ht="14.25" hidden="false" customHeight="true" outlineLevel="0" collapsed="false">
      <c r="B6261" s="88" t="s">
        <v>30</v>
      </c>
      <c r="C6261" s="89" t="n">
        <v>1197831</v>
      </c>
      <c r="D6261" s="90" t="n">
        <v>44416</v>
      </c>
      <c r="E6261" s="88" t="s">
        <v>18</v>
      </c>
      <c r="F6261" s="88" t="s">
        <v>96</v>
      </c>
      <c r="G6261" s="88" t="s">
        <v>91</v>
      </c>
      <c r="H6261" s="91" t="s">
        <v>38</v>
      </c>
      <c r="I6261" s="92" t="n">
        <v>60</v>
      </c>
      <c r="J6261" s="93" t="n">
        <v>725</v>
      </c>
      <c r="K6261" s="94" t="n">
        <f aca="false">I6261 * J6261</f>
        <v>43500</v>
      </c>
      <c r="L6261" s="94" t="n">
        <f aca="false">K6261 *M6261</f>
        <v>23925</v>
      </c>
      <c r="M6261" s="95" t="n">
        <v>0.55</v>
      </c>
      <c r="N6261" s="88" t="s">
        <v>23</v>
      </c>
      <c r="O6261" s="91" t="s">
        <v>219</v>
      </c>
      <c r="P6261" s="0" t="str">
        <f aca="false">RIGHT(H6261,LEN(H6261) - FIND(" ", H6261))</f>
        <v>Apparel</v>
      </c>
    </row>
    <row r="6262" customFormat="false" ht="14.25" hidden="false" customHeight="true" outlineLevel="0" collapsed="false">
      <c r="B6262" s="88" t="s">
        <v>13</v>
      </c>
      <c r="C6262" s="89" t="n">
        <v>1185732</v>
      </c>
      <c r="D6262" s="90" t="n">
        <v>44416</v>
      </c>
      <c r="E6262" s="88" t="s">
        <v>29</v>
      </c>
      <c r="F6262" s="88" t="s">
        <v>98</v>
      </c>
      <c r="G6262" s="88" t="s">
        <v>101</v>
      </c>
      <c r="H6262" s="91" t="s">
        <v>44</v>
      </c>
      <c r="I6262" s="92" t="n">
        <v>49</v>
      </c>
      <c r="J6262" s="93" t="n">
        <v>54</v>
      </c>
      <c r="K6262" s="94" t="n">
        <f aca="false">I6262 * J6262</f>
        <v>2646</v>
      </c>
      <c r="L6262" s="94" t="n">
        <f aca="false">K6262 *M6262</f>
        <v>1402.38</v>
      </c>
      <c r="M6262" s="95" t="n">
        <v>0.53</v>
      </c>
      <c r="N6262" s="88" t="s">
        <v>23</v>
      </c>
      <c r="O6262" s="91" t="s">
        <v>219</v>
      </c>
      <c r="P6262" s="0" t="str">
        <f aca="false">RIGHT(H6262,LEN(H6262) - FIND(" ", H6262))</f>
        <v>Athletic Footwear</v>
      </c>
    </row>
    <row r="6263" customFormat="false" ht="14.25" hidden="false" customHeight="true" outlineLevel="0" collapsed="false">
      <c r="B6263" s="88" t="s">
        <v>30</v>
      </c>
      <c r="C6263" s="89" t="n">
        <v>1197831</v>
      </c>
      <c r="D6263" s="90" t="n">
        <v>44416</v>
      </c>
      <c r="E6263" s="88" t="s">
        <v>40</v>
      </c>
      <c r="F6263" s="88" t="s">
        <v>66</v>
      </c>
      <c r="G6263" s="88" t="s">
        <v>90</v>
      </c>
      <c r="H6263" s="91" t="s">
        <v>24</v>
      </c>
      <c r="I6263" s="92" t="n">
        <v>33</v>
      </c>
      <c r="J6263" s="93" t="n">
        <v>174</v>
      </c>
      <c r="K6263" s="94" t="n">
        <f aca="false">I6263 * J6263</f>
        <v>5742</v>
      </c>
      <c r="L6263" s="94" t="n">
        <f aca="false">K6263 *M6263</f>
        <v>3100.68</v>
      </c>
      <c r="M6263" s="95" t="n">
        <v>0.54</v>
      </c>
      <c r="N6263" s="88" t="s">
        <v>23</v>
      </c>
      <c r="O6263" s="91" t="s">
        <v>218</v>
      </c>
      <c r="P6263" s="0" t="str">
        <f aca="false">RIGHT(H6263,LEN(H6263) - FIND(" ", H6263))</f>
        <v>Athletic Footwear</v>
      </c>
    </row>
    <row r="6264" customFormat="false" ht="14.25" hidden="false" customHeight="true" outlineLevel="0" collapsed="false">
      <c r="B6264" s="88" t="s">
        <v>13</v>
      </c>
      <c r="C6264" s="89" t="n">
        <v>1197831</v>
      </c>
      <c r="D6264" s="90" t="n">
        <v>44416</v>
      </c>
      <c r="E6264" s="88" t="s">
        <v>18</v>
      </c>
      <c r="F6264" s="88" t="s">
        <v>96</v>
      </c>
      <c r="G6264" s="88" t="s">
        <v>91</v>
      </c>
      <c r="H6264" s="91" t="s">
        <v>32</v>
      </c>
      <c r="I6264" s="92" t="n">
        <v>46</v>
      </c>
      <c r="J6264" s="93" t="n">
        <v>210</v>
      </c>
      <c r="K6264" s="94" t="n">
        <f aca="false">I6264 * J6264</f>
        <v>9660</v>
      </c>
      <c r="L6264" s="94" t="n">
        <f aca="false">K6264 *M6264</f>
        <v>5313</v>
      </c>
      <c r="M6264" s="95" t="n">
        <v>0.55</v>
      </c>
      <c r="N6264" s="88" t="s">
        <v>23</v>
      </c>
      <c r="O6264" s="91" t="s">
        <v>218</v>
      </c>
      <c r="P6264" s="0" t="str">
        <f aca="false">RIGHT(H6264,LEN(H6264) - FIND(" ", H6264))</f>
        <v>Street Footwear</v>
      </c>
    </row>
    <row r="6265" customFormat="false" ht="14.25" hidden="false" customHeight="true" outlineLevel="0" collapsed="false">
      <c r="B6265" s="88" t="s">
        <v>13</v>
      </c>
      <c r="C6265" s="89" t="n">
        <v>1197831</v>
      </c>
      <c r="D6265" s="90" t="n">
        <v>44416</v>
      </c>
      <c r="E6265" s="88" t="s">
        <v>18</v>
      </c>
      <c r="F6265" s="88" t="s">
        <v>96</v>
      </c>
      <c r="G6265" s="88" t="s">
        <v>91</v>
      </c>
      <c r="H6265" s="91" t="s">
        <v>24</v>
      </c>
      <c r="I6265" s="92" t="n">
        <v>53</v>
      </c>
      <c r="J6265" s="93" t="n">
        <v>195</v>
      </c>
      <c r="K6265" s="94" t="n">
        <f aca="false">I6265 * J6265</f>
        <v>10335</v>
      </c>
      <c r="L6265" s="94" t="n">
        <f aca="false">K6265 *M6265</f>
        <v>5477.55</v>
      </c>
      <c r="M6265" s="95" t="n">
        <v>0.53</v>
      </c>
      <c r="N6265" s="88" t="s">
        <v>23</v>
      </c>
      <c r="O6265" s="91" t="s">
        <v>218</v>
      </c>
      <c r="P6265" s="0" t="str">
        <f aca="false">RIGHT(H6265,LEN(H6265) - FIND(" ", H6265))</f>
        <v>Athletic Footwear</v>
      </c>
    </row>
    <row r="6266" customFormat="false" ht="14.25" hidden="false" customHeight="true" outlineLevel="0" collapsed="false">
      <c r="B6266" s="88" t="s">
        <v>13</v>
      </c>
      <c r="C6266" s="89" t="n">
        <v>1197831</v>
      </c>
      <c r="D6266" s="90" t="n">
        <v>44416</v>
      </c>
      <c r="E6266" s="88" t="s">
        <v>18</v>
      </c>
      <c r="F6266" s="88" t="s">
        <v>96</v>
      </c>
      <c r="G6266" s="88" t="s">
        <v>91</v>
      </c>
      <c r="H6266" s="91" t="s">
        <v>48</v>
      </c>
      <c r="I6266" s="92" t="n">
        <v>46</v>
      </c>
      <c r="J6266" s="93" t="n">
        <v>250</v>
      </c>
      <c r="K6266" s="94" t="n">
        <f aca="false">I6266 * J6266</f>
        <v>11500</v>
      </c>
      <c r="L6266" s="94" t="n">
        <f aca="false">K6266 *M6266</f>
        <v>6095</v>
      </c>
      <c r="M6266" s="95" t="n">
        <v>0.53</v>
      </c>
      <c r="N6266" s="88" t="s">
        <v>23</v>
      </c>
      <c r="O6266" s="91" t="s">
        <v>219</v>
      </c>
      <c r="P6266" s="0" t="str">
        <f aca="false">RIGHT(H6266,LEN(H6266) - FIND(" ", H6266))</f>
        <v>Street Footwear</v>
      </c>
    </row>
    <row r="6267" customFormat="false" ht="14.25" hidden="false" customHeight="true" outlineLevel="0" collapsed="false">
      <c r="B6267" s="88" t="s">
        <v>13</v>
      </c>
      <c r="C6267" s="89" t="n">
        <v>1197831</v>
      </c>
      <c r="D6267" s="90" t="n">
        <v>44416</v>
      </c>
      <c r="E6267" s="88" t="s">
        <v>18</v>
      </c>
      <c r="F6267" s="88" t="s">
        <v>96</v>
      </c>
      <c r="G6267" s="88" t="s">
        <v>91</v>
      </c>
      <c r="H6267" s="91" t="s">
        <v>44</v>
      </c>
      <c r="I6267" s="92" t="n">
        <v>48</v>
      </c>
      <c r="J6267" s="93" t="n">
        <v>124</v>
      </c>
      <c r="K6267" s="94" t="n">
        <f aca="false">I6267 * J6267</f>
        <v>5952</v>
      </c>
      <c r="L6267" s="94" t="n">
        <f aca="false">K6267 *M6267</f>
        <v>3868.8</v>
      </c>
      <c r="M6267" s="95" t="n">
        <v>0.65</v>
      </c>
      <c r="N6267" s="88" t="s">
        <v>23</v>
      </c>
      <c r="O6267" s="91" t="s">
        <v>219</v>
      </c>
      <c r="P6267" s="0" t="str">
        <f aca="false">RIGHT(H6267,LEN(H6267) - FIND(" ", H6267))</f>
        <v>Athletic Footwear</v>
      </c>
    </row>
    <row r="6268" customFormat="false" ht="14.25" hidden="false" customHeight="true" outlineLevel="0" collapsed="false">
      <c r="B6268" s="88" t="s">
        <v>30</v>
      </c>
      <c r="C6268" s="89" t="n">
        <v>1197831</v>
      </c>
      <c r="D6268" s="90" t="n">
        <v>44416</v>
      </c>
      <c r="E6268" s="88" t="s">
        <v>18</v>
      </c>
      <c r="F6268" s="88" t="s">
        <v>96</v>
      </c>
      <c r="G6268" s="88" t="s">
        <v>91</v>
      </c>
      <c r="H6268" s="91" t="s">
        <v>16</v>
      </c>
      <c r="I6268" s="92" t="n">
        <v>52</v>
      </c>
      <c r="J6268" s="93" t="n">
        <v>133</v>
      </c>
      <c r="K6268" s="94" t="n">
        <f aca="false">I6268 * J6268</f>
        <v>6916</v>
      </c>
      <c r="L6268" s="94" t="n">
        <f aca="false">K6268 *M6268</f>
        <v>3181.36</v>
      </c>
      <c r="M6268" s="95" t="n">
        <v>0.46</v>
      </c>
      <c r="N6268" s="88" t="s">
        <v>23</v>
      </c>
      <c r="O6268" s="91" t="s">
        <v>218</v>
      </c>
      <c r="P6268" s="0" t="str">
        <f aca="false">RIGHT(H6268,LEN(H6268) - FIND(" ", H6268))</f>
        <v>Apparel</v>
      </c>
    </row>
    <row r="6269" customFormat="false" ht="14.25" hidden="false" customHeight="true" outlineLevel="0" collapsed="false">
      <c r="B6269" s="88" t="s">
        <v>30</v>
      </c>
      <c r="C6269" s="89" t="n">
        <v>1197831</v>
      </c>
      <c r="D6269" s="90" t="n">
        <v>44416</v>
      </c>
      <c r="E6269" s="88" t="s">
        <v>18</v>
      </c>
      <c r="F6269" s="88" t="s">
        <v>96</v>
      </c>
      <c r="G6269" s="88" t="s">
        <v>91</v>
      </c>
      <c r="H6269" s="91" t="s">
        <v>38</v>
      </c>
      <c r="I6269" s="92" t="n">
        <v>54</v>
      </c>
      <c r="J6269" s="93" t="n">
        <v>196</v>
      </c>
      <c r="K6269" s="94" t="n">
        <f aca="false">I6269 * J6269</f>
        <v>10584</v>
      </c>
      <c r="L6269" s="94" t="n">
        <f aca="false">K6269 *M6269</f>
        <v>7197.12</v>
      </c>
      <c r="M6269" s="95" t="n">
        <v>0.68</v>
      </c>
      <c r="N6269" s="88" t="s">
        <v>23</v>
      </c>
      <c r="O6269" s="91" t="s">
        <v>219</v>
      </c>
      <c r="P6269" s="0" t="str">
        <f aca="false">RIGHT(H6269,LEN(H6269) - FIND(" ", H6269))</f>
        <v>Apparel</v>
      </c>
    </row>
    <row r="6270" customFormat="false" ht="14.25" hidden="false" customHeight="true" outlineLevel="0" collapsed="false">
      <c r="B6270" s="88" t="s">
        <v>30</v>
      </c>
      <c r="C6270" s="89" t="n">
        <v>1197831</v>
      </c>
      <c r="D6270" s="90" t="n">
        <v>44416</v>
      </c>
      <c r="E6270" s="88" t="s">
        <v>40</v>
      </c>
      <c r="F6270" s="88" t="s">
        <v>66</v>
      </c>
      <c r="G6270" s="88" t="s">
        <v>90</v>
      </c>
      <c r="H6270" s="91" t="s">
        <v>24</v>
      </c>
      <c r="I6270" s="92" t="n">
        <v>26</v>
      </c>
      <c r="J6270" s="93" t="n">
        <v>192</v>
      </c>
      <c r="K6270" s="94" t="n">
        <f aca="false">I6270 * J6270</f>
        <v>4992</v>
      </c>
      <c r="L6270" s="94" t="n">
        <f aca="false">K6270 *M6270</f>
        <v>2096.64</v>
      </c>
      <c r="M6270" s="95" t="n">
        <v>0.42</v>
      </c>
      <c r="N6270" s="88" t="s">
        <v>31</v>
      </c>
      <c r="O6270" s="91" t="s">
        <v>218</v>
      </c>
      <c r="P6270" s="0" t="str">
        <f aca="false">RIGHT(H6270,LEN(H6270) - FIND(" ", H6270))</f>
        <v>Athletic Footwear</v>
      </c>
    </row>
    <row r="6271" customFormat="false" ht="14.25" hidden="false" customHeight="true" outlineLevel="0" collapsed="false">
      <c r="B6271" s="88" t="s">
        <v>13</v>
      </c>
      <c r="C6271" s="89" t="n">
        <v>1197831</v>
      </c>
      <c r="D6271" s="90" t="n">
        <v>44416</v>
      </c>
      <c r="E6271" s="88" t="s">
        <v>18</v>
      </c>
      <c r="F6271" s="88" t="s">
        <v>96</v>
      </c>
      <c r="G6271" s="88" t="s">
        <v>91</v>
      </c>
      <c r="H6271" s="91" t="s">
        <v>32</v>
      </c>
      <c r="I6271" s="92" t="n">
        <v>38</v>
      </c>
      <c r="J6271" s="93" t="n">
        <v>233</v>
      </c>
      <c r="K6271" s="94" t="n">
        <f aca="false">I6271 * J6271</f>
        <v>8854</v>
      </c>
      <c r="L6271" s="94" t="n">
        <f aca="false">K6271 *M6271</f>
        <v>3718.68</v>
      </c>
      <c r="M6271" s="95" t="n">
        <v>0.42</v>
      </c>
      <c r="N6271" s="88" t="s">
        <v>31</v>
      </c>
      <c r="O6271" s="91" t="s">
        <v>218</v>
      </c>
      <c r="P6271" s="0" t="str">
        <f aca="false">RIGHT(H6271,LEN(H6271) - FIND(" ", H6271))</f>
        <v>Street Footwear</v>
      </c>
    </row>
    <row r="6272" customFormat="false" ht="14.25" hidden="false" customHeight="true" outlineLevel="0" collapsed="false">
      <c r="B6272" s="88" t="s">
        <v>13</v>
      </c>
      <c r="C6272" s="89" t="n">
        <v>1197831</v>
      </c>
      <c r="D6272" s="90" t="n">
        <v>44416</v>
      </c>
      <c r="E6272" s="88" t="s">
        <v>18</v>
      </c>
      <c r="F6272" s="88" t="s">
        <v>96</v>
      </c>
      <c r="G6272" s="88" t="s">
        <v>91</v>
      </c>
      <c r="H6272" s="91" t="s">
        <v>24</v>
      </c>
      <c r="I6272" s="92" t="n">
        <v>37</v>
      </c>
      <c r="J6272" s="93" t="n">
        <v>255</v>
      </c>
      <c r="K6272" s="94" t="n">
        <f aca="false">I6272 * J6272</f>
        <v>9435</v>
      </c>
      <c r="L6272" s="94" t="n">
        <f aca="false">K6272 *M6272</f>
        <v>4057.05</v>
      </c>
      <c r="M6272" s="95" t="n">
        <v>0.43</v>
      </c>
      <c r="N6272" s="88" t="s">
        <v>31</v>
      </c>
      <c r="O6272" s="91" t="s">
        <v>218</v>
      </c>
      <c r="P6272" s="0" t="str">
        <f aca="false">RIGHT(H6272,LEN(H6272) - FIND(" ", H6272))</f>
        <v>Athletic Footwear</v>
      </c>
    </row>
    <row r="6273" customFormat="false" ht="14.25" hidden="false" customHeight="true" outlineLevel="0" collapsed="false">
      <c r="B6273" s="88" t="s">
        <v>13</v>
      </c>
      <c r="C6273" s="89" t="n">
        <v>1197831</v>
      </c>
      <c r="D6273" s="90" t="n">
        <v>44416</v>
      </c>
      <c r="E6273" s="88" t="s">
        <v>18</v>
      </c>
      <c r="F6273" s="88" t="s">
        <v>96</v>
      </c>
      <c r="G6273" s="88" t="s">
        <v>91</v>
      </c>
      <c r="H6273" s="91" t="s">
        <v>48</v>
      </c>
      <c r="I6273" s="92" t="n">
        <v>39</v>
      </c>
      <c r="J6273" s="93" t="n">
        <v>305</v>
      </c>
      <c r="K6273" s="94" t="n">
        <f aca="false">I6273 * J6273</f>
        <v>11895</v>
      </c>
      <c r="L6273" s="94" t="n">
        <f aca="false">K6273 *M6273</f>
        <v>5114.85</v>
      </c>
      <c r="M6273" s="95" t="n">
        <v>0.43</v>
      </c>
      <c r="N6273" s="88" t="s">
        <v>31</v>
      </c>
      <c r="O6273" s="91" t="s">
        <v>219</v>
      </c>
      <c r="P6273" s="0" t="str">
        <f aca="false">RIGHT(H6273,LEN(H6273) - FIND(" ", H6273))</f>
        <v>Street Footwear</v>
      </c>
    </row>
    <row r="6274" customFormat="false" ht="14.25" hidden="false" customHeight="true" outlineLevel="0" collapsed="false">
      <c r="B6274" s="88" t="s">
        <v>13</v>
      </c>
      <c r="C6274" s="89" t="n">
        <v>1197831</v>
      </c>
      <c r="D6274" s="90" t="n">
        <v>44416</v>
      </c>
      <c r="E6274" s="88" t="s">
        <v>18</v>
      </c>
      <c r="F6274" s="88" t="s">
        <v>96</v>
      </c>
      <c r="G6274" s="88" t="s">
        <v>91</v>
      </c>
      <c r="H6274" s="91" t="s">
        <v>44</v>
      </c>
      <c r="I6274" s="92" t="n">
        <v>33</v>
      </c>
      <c r="J6274" s="93" t="n">
        <v>162</v>
      </c>
      <c r="K6274" s="94" t="n">
        <f aca="false">I6274 * J6274</f>
        <v>5346</v>
      </c>
      <c r="L6274" s="94" t="n">
        <f aca="false">K6274 *M6274</f>
        <v>2940.3</v>
      </c>
      <c r="M6274" s="95" t="n">
        <v>0.55</v>
      </c>
      <c r="N6274" s="88" t="s">
        <v>31</v>
      </c>
      <c r="O6274" s="91" t="s">
        <v>219</v>
      </c>
      <c r="P6274" s="0" t="str">
        <f aca="false">RIGHT(H6274,LEN(H6274) - FIND(" ", H6274))</f>
        <v>Athletic Footwear</v>
      </c>
    </row>
    <row r="6275" customFormat="false" ht="14.25" hidden="false" customHeight="true" outlineLevel="0" collapsed="false">
      <c r="B6275" s="88" t="s">
        <v>30</v>
      </c>
      <c r="C6275" s="89" t="n">
        <v>1197831</v>
      </c>
      <c r="D6275" s="90" t="n">
        <v>44416</v>
      </c>
      <c r="E6275" s="88" t="s">
        <v>18</v>
      </c>
      <c r="F6275" s="88" t="s">
        <v>96</v>
      </c>
      <c r="G6275" s="88" t="s">
        <v>91</v>
      </c>
      <c r="H6275" s="91" t="s">
        <v>16</v>
      </c>
      <c r="I6275" s="92" t="n">
        <v>39</v>
      </c>
      <c r="J6275" s="93" t="n">
        <v>166</v>
      </c>
      <c r="K6275" s="94" t="n">
        <f aca="false">I6275 * J6275</f>
        <v>6474</v>
      </c>
      <c r="L6275" s="94" t="n">
        <f aca="false">K6275 *M6275</f>
        <v>2719.08</v>
      </c>
      <c r="M6275" s="95" t="n">
        <v>0.42</v>
      </c>
      <c r="N6275" s="88" t="s">
        <v>31</v>
      </c>
      <c r="O6275" s="91" t="s">
        <v>218</v>
      </c>
      <c r="P6275" s="0" t="str">
        <f aca="false">RIGHT(H6275,LEN(H6275) - FIND(" ", H6275))</f>
        <v>Apparel</v>
      </c>
    </row>
    <row r="6276" customFormat="false" ht="14.25" hidden="false" customHeight="true" outlineLevel="0" collapsed="false">
      <c r="B6276" s="88" t="s">
        <v>30</v>
      </c>
      <c r="C6276" s="89" t="n">
        <v>1197831</v>
      </c>
      <c r="D6276" s="90" t="n">
        <v>44416</v>
      </c>
      <c r="E6276" s="88" t="s">
        <v>18</v>
      </c>
      <c r="F6276" s="88" t="s">
        <v>96</v>
      </c>
      <c r="G6276" s="88" t="s">
        <v>91</v>
      </c>
      <c r="H6276" s="91" t="s">
        <v>38</v>
      </c>
      <c r="I6276" s="92" t="n">
        <v>44</v>
      </c>
      <c r="J6276" s="93" t="n">
        <v>239</v>
      </c>
      <c r="K6276" s="94" t="n">
        <f aca="false">I6276 * J6276</f>
        <v>10516</v>
      </c>
      <c r="L6276" s="94" t="n">
        <f aca="false">K6276 *M6276</f>
        <v>6414.76</v>
      </c>
      <c r="M6276" s="95" t="n">
        <v>0.61</v>
      </c>
      <c r="N6276" s="88" t="s">
        <v>31</v>
      </c>
      <c r="O6276" s="91" t="s">
        <v>219</v>
      </c>
      <c r="P6276" s="0" t="str">
        <f aca="false">RIGHT(H6276,LEN(H6276) - FIND(" ", H6276))</f>
        <v>Apparel</v>
      </c>
    </row>
    <row r="6277" customFormat="false" ht="14.25" hidden="false" customHeight="true" outlineLevel="0" collapsed="false">
      <c r="B6277" s="88" t="s">
        <v>13</v>
      </c>
      <c r="C6277" s="89" t="n">
        <v>1185732</v>
      </c>
      <c r="D6277" s="90" t="n">
        <v>44417</v>
      </c>
      <c r="E6277" s="88" t="s">
        <v>29</v>
      </c>
      <c r="F6277" s="88" t="s">
        <v>98</v>
      </c>
      <c r="G6277" s="88" t="s">
        <v>101</v>
      </c>
      <c r="H6277" s="91" t="s">
        <v>16</v>
      </c>
      <c r="I6277" s="92" t="n">
        <v>60</v>
      </c>
      <c r="J6277" s="93" t="n">
        <v>200</v>
      </c>
      <c r="K6277" s="94" t="n">
        <f aca="false">I6277 * J6277</f>
        <v>12000</v>
      </c>
      <c r="L6277" s="94" t="n">
        <f aca="false">K6277 *M6277</f>
        <v>4200</v>
      </c>
      <c r="M6277" s="95" t="n">
        <v>0.35</v>
      </c>
      <c r="N6277" s="88" t="s">
        <v>31</v>
      </c>
      <c r="O6277" s="91" t="s">
        <v>218</v>
      </c>
      <c r="P6277" s="0" t="str">
        <f aca="false">RIGHT(H6277,LEN(H6277) - FIND(" ", H6277))</f>
        <v>Apparel</v>
      </c>
    </row>
    <row r="6278" customFormat="false" ht="14.25" hidden="false" customHeight="true" outlineLevel="0" collapsed="false">
      <c r="B6278" s="88" t="s">
        <v>30</v>
      </c>
      <c r="C6278" s="89" t="n">
        <v>1197831</v>
      </c>
      <c r="D6278" s="90" t="n">
        <v>44417</v>
      </c>
      <c r="E6278" s="88" t="s">
        <v>40</v>
      </c>
      <c r="F6278" s="88" t="s">
        <v>66</v>
      </c>
      <c r="G6278" s="88" t="s">
        <v>90</v>
      </c>
      <c r="H6278" s="91" t="s">
        <v>48</v>
      </c>
      <c r="I6278" s="92" t="n">
        <v>35</v>
      </c>
      <c r="J6278" s="93" t="n">
        <v>425</v>
      </c>
      <c r="K6278" s="94" t="n">
        <f aca="false">I6278 * J6278</f>
        <v>14875</v>
      </c>
      <c r="L6278" s="94" t="n">
        <f aca="false">K6278 *M6278</f>
        <v>5950</v>
      </c>
      <c r="M6278" s="95" t="n">
        <v>0.4</v>
      </c>
      <c r="N6278" s="88" t="s">
        <v>31</v>
      </c>
      <c r="O6278" s="91" t="s">
        <v>219</v>
      </c>
      <c r="P6278" s="0" t="str">
        <f aca="false">RIGHT(H6278,LEN(H6278) - FIND(" ", H6278))</f>
        <v>Street Footwear</v>
      </c>
    </row>
    <row r="6279" customFormat="false" ht="14.25" hidden="false" customHeight="true" outlineLevel="0" collapsed="false">
      <c r="B6279" s="88" t="s">
        <v>43</v>
      </c>
      <c r="C6279" s="89" t="n">
        <v>1185732</v>
      </c>
      <c r="D6279" s="90" t="n">
        <v>44417</v>
      </c>
      <c r="E6279" s="88" t="s">
        <v>26</v>
      </c>
      <c r="F6279" s="88" t="s">
        <v>50</v>
      </c>
      <c r="G6279" s="88" t="s">
        <v>67</v>
      </c>
      <c r="H6279" s="91" t="s">
        <v>32</v>
      </c>
      <c r="I6279" s="92" t="n">
        <v>65</v>
      </c>
      <c r="J6279" s="93" t="n">
        <v>925</v>
      </c>
      <c r="K6279" s="94" t="n">
        <f aca="false">I6279 * J6279</f>
        <v>60125</v>
      </c>
      <c r="L6279" s="94" t="n">
        <f aca="false">K6279 *M6279</f>
        <v>27056.25</v>
      </c>
      <c r="M6279" s="95" t="n">
        <v>0.45</v>
      </c>
      <c r="N6279" s="88" t="s">
        <v>14</v>
      </c>
      <c r="O6279" s="91" t="s">
        <v>218</v>
      </c>
      <c r="P6279" s="0" t="str">
        <f aca="false">RIGHT(H6279,LEN(H6279) - FIND(" ", H6279))</f>
        <v>Street Footwear</v>
      </c>
    </row>
    <row r="6280" customFormat="false" ht="14.25" hidden="false" customHeight="true" outlineLevel="0" collapsed="false">
      <c r="B6280" s="88" t="s">
        <v>43</v>
      </c>
      <c r="C6280" s="89" t="n">
        <v>1185732</v>
      </c>
      <c r="D6280" s="90" t="n">
        <v>44417</v>
      </c>
      <c r="E6280" s="88" t="s">
        <v>26</v>
      </c>
      <c r="F6280" s="88" t="s">
        <v>50</v>
      </c>
      <c r="G6280" s="88" t="s">
        <v>67</v>
      </c>
      <c r="H6280" s="91" t="s">
        <v>24</v>
      </c>
      <c r="I6280" s="92" t="n">
        <v>60</v>
      </c>
      <c r="J6280" s="93" t="n">
        <v>700</v>
      </c>
      <c r="K6280" s="94" t="n">
        <f aca="false">I6280 * J6280</f>
        <v>42000</v>
      </c>
      <c r="L6280" s="94" t="n">
        <f aca="false">K6280 *M6280</f>
        <v>14700</v>
      </c>
      <c r="M6280" s="95" t="n">
        <v>0.35</v>
      </c>
      <c r="N6280" s="88" t="s">
        <v>14</v>
      </c>
      <c r="O6280" s="91" t="s">
        <v>218</v>
      </c>
      <c r="P6280" s="0" t="str">
        <f aca="false">RIGHT(H6280,LEN(H6280) - FIND(" ", H6280))</f>
        <v>Athletic Footwear</v>
      </c>
    </row>
    <row r="6281" customFormat="false" ht="14.25" hidden="false" customHeight="true" outlineLevel="0" collapsed="false">
      <c r="B6281" s="88" t="s">
        <v>43</v>
      </c>
      <c r="C6281" s="89" t="n">
        <v>1185732</v>
      </c>
      <c r="D6281" s="90" t="n">
        <v>44417</v>
      </c>
      <c r="E6281" s="88" t="s">
        <v>26</v>
      </c>
      <c r="F6281" s="88" t="s">
        <v>50</v>
      </c>
      <c r="G6281" s="88" t="s">
        <v>67</v>
      </c>
      <c r="H6281" s="91" t="s">
        <v>48</v>
      </c>
      <c r="I6281" s="92" t="n">
        <v>55</v>
      </c>
      <c r="J6281" s="93" t="n">
        <v>625</v>
      </c>
      <c r="K6281" s="94" t="n">
        <f aca="false">I6281 * J6281</f>
        <v>34375</v>
      </c>
      <c r="L6281" s="94" t="n">
        <f aca="false">K6281 *M6281</f>
        <v>8593.75</v>
      </c>
      <c r="M6281" s="95" t="n">
        <v>0.25</v>
      </c>
      <c r="N6281" s="88" t="s">
        <v>14</v>
      </c>
      <c r="O6281" s="91" t="s">
        <v>219</v>
      </c>
      <c r="P6281" s="0" t="str">
        <f aca="false">RIGHT(H6281,LEN(H6281) - FIND(" ", H6281))</f>
        <v>Street Footwear</v>
      </c>
    </row>
    <row r="6282" customFormat="false" ht="14.25" hidden="false" customHeight="true" outlineLevel="0" collapsed="false">
      <c r="B6282" s="88" t="s">
        <v>43</v>
      </c>
      <c r="C6282" s="89" t="n">
        <v>1185732</v>
      </c>
      <c r="D6282" s="90" t="n">
        <v>44417</v>
      </c>
      <c r="E6282" s="88" t="s">
        <v>26</v>
      </c>
      <c r="F6282" s="88" t="s">
        <v>50</v>
      </c>
      <c r="G6282" s="88" t="s">
        <v>67</v>
      </c>
      <c r="H6282" s="91" t="s">
        <v>44</v>
      </c>
      <c r="I6282" s="92" t="n">
        <v>45</v>
      </c>
      <c r="J6282" s="93" t="n">
        <v>575</v>
      </c>
      <c r="K6282" s="94" t="n">
        <f aca="false">I6282 * J6282</f>
        <v>25875</v>
      </c>
      <c r="L6282" s="94" t="n">
        <f aca="false">K6282 *M6282</f>
        <v>7762.5</v>
      </c>
      <c r="M6282" s="95" t="n">
        <v>0.3</v>
      </c>
      <c r="N6282" s="88" t="s">
        <v>14</v>
      </c>
      <c r="O6282" s="91" t="s">
        <v>219</v>
      </c>
      <c r="P6282" s="0" t="str">
        <f aca="false">RIGHT(H6282,LEN(H6282) - FIND(" ", H6282))</f>
        <v>Athletic Footwear</v>
      </c>
    </row>
    <row r="6283" customFormat="false" ht="14.25" hidden="false" customHeight="true" outlineLevel="0" collapsed="false">
      <c r="B6283" s="88" t="s">
        <v>43</v>
      </c>
      <c r="C6283" s="89" t="n">
        <v>1185732</v>
      </c>
      <c r="D6283" s="90" t="n">
        <v>44417</v>
      </c>
      <c r="E6283" s="88" t="s">
        <v>26</v>
      </c>
      <c r="F6283" s="88" t="s">
        <v>50</v>
      </c>
      <c r="G6283" s="88" t="s">
        <v>67</v>
      </c>
      <c r="H6283" s="91" t="s">
        <v>16</v>
      </c>
      <c r="I6283" s="92" t="n">
        <v>55</v>
      </c>
      <c r="J6283" s="93" t="n">
        <v>550</v>
      </c>
      <c r="K6283" s="94" t="n">
        <f aca="false">I6283 * J6283</f>
        <v>30250</v>
      </c>
      <c r="L6283" s="94" t="n">
        <f aca="false">K6283 *M6283</f>
        <v>10587.5</v>
      </c>
      <c r="M6283" s="95" t="n">
        <v>0.35</v>
      </c>
      <c r="N6283" s="88" t="s">
        <v>14</v>
      </c>
      <c r="O6283" s="91" t="s">
        <v>218</v>
      </c>
      <c r="P6283" s="0" t="str">
        <f aca="false">RIGHT(H6283,LEN(H6283) - FIND(" ", H6283))</f>
        <v>Apparel</v>
      </c>
    </row>
    <row r="6284" customFormat="false" ht="14.25" hidden="false" customHeight="true" outlineLevel="0" collapsed="false">
      <c r="B6284" s="88" t="s">
        <v>43</v>
      </c>
      <c r="C6284" s="89" t="n">
        <v>1185732</v>
      </c>
      <c r="D6284" s="90" t="n">
        <v>44417</v>
      </c>
      <c r="E6284" s="88" t="s">
        <v>26</v>
      </c>
      <c r="F6284" s="88" t="s">
        <v>50</v>
      </c>
      <c r="G6284" s="88" t="s">
        <v>67</v>
      </c>
      <c r="H6284" s="91" t="s">
        <v>38</v>
      </c>
      <c r="I6284" s="92" t="n">
        <v>60</v>
      </c>
      <c r="J6284" s="93" t="n">
        <v>725</v>
      </c>
      <c r="K6284" s="94" t="n">
        <f aca="false">I6284 * J6284</f>
        <v>43500</v>
      </c>
      <c r="L6284" s="94" t="n">
        <f aca="false">K6284 *M6284</f>
        <v>21750</v>
      </c>
      <c r="M6284" s="95" t="n">
        <v>0.5</v>
      </c>
      <c r="N6284" s="88" t="s">
        <v>14</v>
      </c>
      <c r="O6284" s="91" t="s">
        <v>219</v>
      </c>
      <c r="P6284" s="0" t="str">
        <f aca="false">RIGHT(H6284,LEN(H6284) - FIND(" ", H6284))</f>
        <v>Apparel</v>
      </c>
    </row>
    <row r="6285" customFormat="false" ht="14.25" hidden="false" customHeight="true" outlineLevel="0" collapsed="false">
      <c r="B6285" s="88" t="s">
        <v>30</v>
      </c>
      <c r="C6285" s="89" t="n">
        <v>1185732</v>
      </c>
      <c r="D6285" s="90" t="n">
        <v>44417</v>
      </c>
      <c r="E6285" s="88" t="s">
        <v>29</v>
      </c>
      <c r="F6285" s="88" t="s">
        <v>141</v>
      </c>
      <c r="G6285" s="88" t="s">
        <v>112</v>
      </c>
      <c r="H6285" s="91" t="s">
        <v>32</v>
      </c>
      <c r="I6285" s="92" t="n">
        <v>50</v>
      </c>
      <c r="J6285" s="93" t="n">
        <v>525</v>
      </c>
      <c r="K6285" s="94" t="n">
        <f aca="false">I6285 * J6285</f>
        <v>26250</v>
      </c>
      <c r="L6285" s="94" t="n">
        <f aca="false">K6285 *M6285</f>
        <v>9187.5</v>
      </c>
      <c r="M6285" s="95" t="n">
        <v>0.35</v>
      </c>
      <c r="N6285" s="88" t="s">
        <v>14</v>
      </c>
      <c r="O6285" s="91" t="s">
        <v>218</v>
      </c>
      <c r="P6285" s="0" t="str">
        <f aca="false">RIGHT(H6285,LEN(H6285) - FIND(" ", H6285))</f>
        <v>Street Footwear</v>
      </c>
    </row>
    <row r="6286" customFormat="false" ht="14.25" hidden="false" customHeight="true" outlineLevel="0" collapsed="false">
      <c r="B6286" s="88" t="s">
        <v>30</v>
      </c>
      <c r="C6286" s="89" t="n">
        <v>1185732</v>
      </c>
      <c r="D6286" s="90" t="n">
        <v>44417</v>
      </c>
      <c r="E6286" s="88" t="s">
        <v>29</v>
      </c>
      <c r="F6286" s="88" t="s">
        <v>141</v>
      </c>
      <c r="G6286" s="88" t="s">
        <v>112</v>
      </c>
      <c r="H6286" s="91" t="s">
        <v>24</v>
      </c>
      <c r="I6286" s="92" t="n">
        <v>45</v>
      </c>
      <c r="J6286" s="93" t="n">
        <v>300</v>
      </c>
      <c r="K6286" s="94" t="n">
        <f aca="false">I6286 * J6286</f>
        <v>13500</v>
      </c>
      <c r="L6286" s="94" t="n">
        <f aca="false">K6286 *M6286</f>
        <v>4050</v>
      </c>
      <c r="M6286" s="95" t="n">
        <v>0.3</v>
      </c>
      <c r="N6286" s="88" t="s">
        <v>14</v>
      </c>
      <c r="O6286" s="91" t="s">
        <v>218</v>
      </c>
      <c r="P6286" s="0" t="str">
        <f aca="false">RIGHT(H6286,LEN(H6286) - FIND(" ", H6286))</f>
        <v>Athletic Footwear</v>
      </c>
    </row>
    <row r="6287" customFormat="false" ht="14.25" hidden="false" customHeight="true" outlineLevel="0" collapsed="false">
      <c r="B6287" s="88" t="s">
        <v>30</v>
      </c>
      <c r="C6287" s="89" t="n">
        <v>1185732</v>
      </c>
      <c r="D6287" s="90" t="n">
        <v>44417</v>
      </c>
      <c r="E6287" s="88" t="s">
        <v>29</v>
      </c>
      <c r="F6287" s="88" t="s">
        <v>141</v>
      </c>
      <c r="G6287" s="88" t="s">
        <v>112</v>
      </c>
      <c r="H6287" s="91" t="s">
        <v>48</v>
      </c>
      <c r="I6287" s="92" t="n">
        <v>40</v>
      </c>
      <c r="J6287" s="93" t="n">
        <v>225</v>
      </c>
      <c r="K6287" s="94" t="n">
        <f aca="false">I6287 * J6287</f>
        <v>9000</v>
      </c>
      <c r="L6287" s="94" t="n">
        <f aca="false">K6287 *M6287</f>
        <v>2700</v>
      </c>
      <c r="M6287" s="95" t="n">
        <v>0.3</v>
      </c>
      <c r="N6287" s="88" t="s">
        <v>14</v>
      </c>
      <c r="O6287" s="91" t="s">
        <v>219</v>
      </c>
      <c r="P6287" s="0" t="str">
        <f aca="false">RIGHT(H6287,LEN(H6287) - FIND(" ", H6287))</f>
        <v>Street Footwear</v>
      </c>
    </row>
    <row r="6288" customFormat="false" ht="14.25" hidden="false" customHeight="true" outlineLevel="0" collapsed="false">
      <c r="B6288" s="88" t="s">
        <v>30</v>
      </c>
      <c r="C6288" s="89" t="n">
        <v>1185732</v>
      </c>
      <c r="D6288" s="90" t="n">
        <v>44417</v>
      </c>
      <c r="E6288" s="88" t="s">
        <v>29</v>
      </c>
      <c r="F6288" s="88" t="s">
        <v>141</v>
      </c>
      <c r="G6288" s="88" t="s">
        <v>112</v>
      </c>
      <c r="H6288" s="91" t="s">
        <v>44</v>
      </c>
      <c r="I6288" s="92" t="n">
        <v>40</v>
      </c>
      <c r="J6288" s="93" t="n">
        <v>200</v>
      </c>
      <c r="K6288" s="94" t="n">
        <f aca="false">I6288 * J6288</f>
        <v>8000</v>
      </c>
      <c r="L6288" s="94" t="n">
        <f aca="false">K6288 *M6288</f>
        <v>2400</v>
      </c>
      <c r="M6288" s="95" t="n">
        <v>0.3</v>
      </c>
      <c r="N6288" s="88" t="s">
        <v>14</v>
      </c>
      <c r="O6288" s="91" t="s">
        <v>219</v>
      </c>
      <c r="P6288" s="0" t="str">
        <f aca="false">RIGHT(H6288,LEN(H6288) - FIND(" ", H6288))</f>
        <v>Athletic Footwear</v>
      </c>
    </row>
    <row r="6289" customFormat="false" ht="14.25" hidden="false" customHeight="true" outlineLevel="0" collapsed="false">
      <c r="B6289" s="88" t="s">
        <v>30</v>
      </c>
      <c r="C6289" s="89" t="n">
        <v>1185732</v>
      </c>
      <c r="D6289" s="90" t="n">
        <v>44417</v>
      </c>
      <c r="E6289" s="88" t="s">
        <v>29</v>
      </c>
      <c r="F6289" s="88" t="s">
        <v>141</v>
      </c>
      <c r="G6289" s="88" t="s">
        <v>112</v>
      </c>
      <c r="H6289" s="91" t="s">
        <v>16</v>
      </c>
      <c r="I6289" s="92" t="n">
        <v>50</v>
      </c>
      <c r="J6289" s="93" t="n">
        <v>175</v>
      </c>
      <c r="K6289" s="94" t="n">
        <f aca="false">I6289 * J6289</f>
        <v>8750</v>
      </c>
      <c r="L6289" s="94" t="n">
        <f aca="false">K6289 *M6289</f>
        <v>3062.5</v>
      </c>
      <c r="M6289" s="95" t="n">
        <v>0.35</v>
      </c>
      <c r="N6289" s="88" t="s">
        <v>14</v>
      </c>
      <c r="O6289" s="91" t="s">
        <v>218</v>
      </c>
      <c r="P6289" s="0" t="str">
        <f aca="false">RIGHT(H6289,LEN(H6289) - FIND(" ", H6289))</f>
        <v>Apparel</v>
      </c>
    </row>
    <row r="6290" customFormat="false" ht="14.25" hidden="false" customHeight="true" outlineLevel="0" collapsed="false">
      <c r="B6290" s="88" t="s">
        <v>30</v>
      </c>
      <c r="C6290" s="89" t="n">
        <v>1185732</v>
      </c>
      <c r="D6290" s="90" t="n">
        <v>44417</v>
      </c>
      <c r="E6290" s="88" t="s">
        <v>29</v>
      </c>
      <c r="F6290" s="88" t="s">
        <v>141</v>
      </c>
      <c r="G6290" s="88" t="s">
        <v>112</v>
      </c>
      <c r="H6290" s="91" t="s">
        <v>38</v>
      </c>
      <c r="I6290" s="92" t="n">
        <v>55</v>
      </c>
      <c r="J6290" s="93" t="n">
        <v>350</v>
      </c>
      <c r="K6290" s="94" t="n">
        <f aca="false">I6290 * J6290</f>
        <v>19250</v>
      </c>
      <c r="L6290" s="94" t="n">
        <f aca="false">K6290 *M6290</f>
        <v>7700</v>
      </c>
      <c r="M6290" s="95" t="n">
        <v>0.4</v>
      </c>
      <c r="N6290" s="88" t="s">
        <v>14</v>
      </c>
      <c r="O6290" s="91" t="s">
        <v>219</v>
      </c>
      <c r="P6290" s="0" t="str">
        <f aca="false">RIGHT(H6290,LEN(H6290) - FIND(" ", H6290))</f>
        <v>Apparel</v>
      </c>
    </row>
    <row r="6291" customFormat="false" ht="14.25" hidden="false" customHeight="true" outlineLevel="0" collapsed="false">
      <c r="B6291" s="88" t="s">
        <v>13</v>
      </c>
      <c r="C6291" s="89" t="n">
        <v>1185732</v>
      </c>
      <c r="D6291" s="90" t="n">
        <v>44417</v>
      </c>
      <c r="E6291" s="88" t="s">
        <v>29</v>
      </c>
      <c r="F6291" s="88" t="s">
        <v>98</v>
      </c>
      <c r="G6291" s="88" t="s">
        <v>101</v>
      </c>
      <c r="H6291" s="91" t="s">
        <v>16</v>
      </c>
      <c r="I6291" s="92" t="n">
        <v>59</v>
      </c>
      <c r="J6291" s="93" t="n">
        <v>58</v>
      </c>
      <c r="K6291" s="94" t="n">
        <f aca="false">I6291 * J6291</f>
        <v>3422</v>
      </c>
      <c r="L6291" s="94" t="n">
        <f aca="false">K6291 *M6291</f>
        <v>1539.9</v>
      </c>
      <c r="M6291" s="95" t="n">
        <v>0.45</v>
      </c>
      <c r="N6291" s="88" t="s">
        <v>23</v>
      </c>
      <c r="O6291" s="91" t="s">
        <v>218</v>
      </c>
      <c r="P6291" s="0" t="str">
        <f aca="false">RIGHT(H6291,LEN(H6291) - FIND(" ", H6291))</f>
        <v>Apparel</v>
      </c>
    </row>
    <row r="6292" customFormat="false" ht="14.25" hidden="false" customHeight="true" outlineLevel="0" collapsed="false">
      <c r="B6292" s="88" t="s">
        <v>30</v>
      </c>
      <c r="C6292" s="89" t="n">
        <v>1197831</v>
      </c>
      <c r="D6292" s="90" t="n">
        <v>44417</v>
      </c>
      <c r="E6292" s="88" t="s">
        <v>40</v>
      </c>
      <c r="F6292" s="88" t="s">
        <v>66</v>
      </c>
      <c r="G6292" s="88" t="s">
        <v>90</v>
      </c>
      <c r="H6292" s="91" t="s">
        <v>48</v>
      </c>
      <c r="I6292" s="92" t="n">
        <v>32</v>
      </c>
      <c r="J6292" s="93" t="n">
        <v>128</v>
      </c>
      <c r="K6292" s="94" t="n">
        <f aca="false">I6292 * J6292</f>
        <v>4096</v>
      </c>
      <c r="L6292" s="94" t="n">
        <f aca="false">K6292 *M6292</f>
        <v>2129.92</v>
      </c>
      <c r="M6292" s="95" t="n">
        <v>0.52</v>
      </c>
      <c r="N6292" s="88" t="s">
        <v>23</v>
      </c>
      <c r="O6292" s="91" t="s">
        <v>219</v>
      </c>
      <c r="P6292" s="0" t="str">
        <f aca="false">RIGHT(H6292,LEN(H6292) - FIND(" ", H6292))</f>
        <v>Street Footwear</v>
      </c>
    </row>
    <row r="6293" customFormat="false" ht="14.25" hidden="false" customHeight="true" outlineLevel="0" collapsed="false">
      <c r="B6293" s="88" t="s">
        <v>43</v>
      </c>
      <c r="C6293" s="89" t="n">
        <v>1185732</v>
      </c>
      <c r="D6293" s="90" t="n">
        <v>44417</v>
      </c>
      <c r="E6293" s="88" t="s">
        <v>26</v>
      </c>
      <c r="F6293" s="88" t="s">
        <v>50</v>
      </c>
      <c r="G6293" s="88" t="s">
        <v>67</v>
      </c>
      <c r="H6293" s="91" t="s">
        <v>32</v>
      </c>
      <c r="I6293" s="92" t="n">
        <v>62</v>
      </c>
      <c r="J6293" s="93" t="n">
        <v>250</v>
      </c>
      <c r="K6293" s="94" t="n">
        <f aca="false">I6293 * J6293</f>
        <v>15500</v>
      </c>
      <c r="L6293" s="94" t="n">
        <f aca="false">K6293 *M6293</f>
        <v>8680</v>
      </c>
      <c r="M6293" s="95" t="n">
        <v>0.56</v>
      </c>
      <c r="N6293" s="88" t="s">
        <v>23</v>
      </c>
      <c r="O6293" s="91" t="s">
        <v>218</v>
      </c>
      <c r="P6293" s="0" t="str">
        <f aca="false">RIGHT(H6293,LEN(H6293) - FIND(" ", H6293))</f>
        <v>Street Footwear</v>
      </c>
    </row>
    <row r="6294" customFormat="false" ht="14.25" hidden="false" customHeight="true" outlineLevel="0" collapsed="false">
      <c r="B6294" s="88" t="s">
        <v>43</v>
      </c>
      <c r="C6294" s="89" t="n">
        <v>1185732</v>
      </c>
      <c r="D6294" s="90" t="n">
        <v>44417</v>
      </c>
      <c r="E6294" s="88" t="s">
        <v>26</v>
      </c>
      <c r="F6294" s="88" t="s">
        <v>50</v>
      </c>
      <c r="G6294" s="88" t="s">
        <v>67</v>
      </c>
      <c r="H6294" s="91" t="s">
        <v>24</v>
      </c>
      <c r="I6294" s="92" t="n">
        <v>55</v>
      </c>
      <c r="J6294" s="93" t="n">
        <v>210</v>
      </c>
      <c r="K6294" s="94" t="n">
        <f aca="false">I6294 * J6294</f>
        <v>11550</v>
      </c>
      <c r="L6294" s="94" t="n">
        <f aca="false">K6294 *M6294</f>
        <v>5197.5</v>
      </c>
      <c r="M6294" s="95" t="n">
        <v>0.45</v>
      </c>
      <c r="N6294" s="88" t="s">
        <v>23</v>
      </c>
      <c r="O6294" s="91" t="s">
        <v>218</v>
      </c>
      <c r="P6294" s="0" t="str">
        <f aca="false">RIGHT(H6294,LEN(H6294) - FIND(" ", H6294))</f>
        <v>Athletic Footwear</v>
      </c>
    </row>
    <row r="6295" customFormat="false" ht="14.25" hidden="false" customHeight="true" outlineLevel="0" collapsed="false">
      <c r="B6295" s="88" t="s">
        <v>43</v>
      </c>
      <c r="C6295" s="89" t="n">
        <v>1185732</v>
      </c>
      <c r="D6295" s="90" t="n">
        <v>44417</v>
      </c>
      <c r="E6295" s="88" t="s">
        <v>26</v>
      </c>
      <c r="F6295" s="88" t="s">
        <v>50</v>
      </c>
      <c r="G6295" s="88" t="s">
        <v>67</v>
      </c>
      <c r="H6295" s="91" t="s">
        <v>48</v>
      </c>
      <c r="I6295" s="92" t="n">
        <v>51</v>
      </c>
      <c r="J6295" s="93" t="n">
        <v>188</v>
      </c>
      <c r="K6295" s="94" t="n">
        <f aca="false">I6295 * J6295</f>
        <v>9588</v>
      </c>
      <c r="L6295" s="94" t="n">
        <f aca="false">K6295 *M6295</f>
        <v>3451.68</v>
      </c>
      <c r="M6295" s="95" t="n">
        <v>0.36</v>
      </c>
      <c r="N6295" s="88" t="s">
        <v>23</v>
      </c>
      <c r="O6295" s="91" t="s">
        <v>219</v>
      </c>
      <c r="P6295" s="0" t="str">
        <f aca="false">RIGHT(H6295,LEN(H6295) - FIND(" ", H6295))</f>
        <v>Street Footwear</v>
      </c>
    </row>
    <row r="6296" customFormat="false" ht="14.25" hidden="false" customHeight="true" outlineLevel="0" collapsed="false">
      <c r="B6296" s="88" t="s">
        <v>43</v>
      </c>
      <c r="C6296" s="89" t="n">
        <v>1185732</v>
      </c>
      <c r="D6296" s="90" t="n">
        <v>44417</v>
      </c>
      <c r="E6296" s="88" t="s">
        <v>26</v>
      </c>
      <c r="F6296" s="88" t="s">
        <v>50</v>
      </c>
      <c r="G6296" s="88" t="s">
        <v>67</v>
      </c>
      <c r="H6296" s="91" t="s">
        <v>44</v>
      </c>
      <c r="I6296" s="92" t="n">
        <v>41</v>
      </c>
      <c r="J6296" s="93" t="n">
        <v>150</v>
      </c>
      <c r="K6296" s="94" t="n">
        <f aca="false">I6296 * J6296</f>
        <v>6150</v>
      </c>
      <c r="L6296" s="94" t="n">
        <f aca="false">K6296 *M6296</f>
        <v>2460</v>
      </c>
      <c r="M6296" s="95" t="n">
        <v>0.4</v>
      </c>
      <c r="N6296" s="88" t="s">
        <v>23</v>
      </c>
      <c r="O6296" s="91" t="s">
        <v>219</v>
      </c>
      <c r="P6296" s="0" t="str">
        <f aca="false">RIGHT(H6296,LEN(H6296) - FIND(" ", H6296))</f>
        <v>Athletic Footwear</v>
      </c>
    </row>
    <row r="6297" customFormat="false" ht="14.25" hidden="false" customHeight="true" outlineLevel="0" collapsed="false">
      <c r="B6297" s="88" t="s">
        <v>43</v>
      </c>
      <c r="C6297" s="89" t="n">
        <v>1185732</v>
      </c>
      <c r="D6297" s="90" t="n">
        <v>44417</v>
      </c>
      <c r="E6297" s="88" t="s">
        <v>26</v>
      </c>
      <c r="F6297" s="88" t="s">
        <v>50</v>
      </c>
      <c r="G6297" s="88" t="s">
        <v>67</v>
      </c>
      <c r="H6297" s="91" t="s">
        <v>16</v>
      </c>
      <c r="I6297" s="92" t="n">
        <v>52</v>
      </c>
      <c r="J6297" s="93" t="n">
        <v>149</v>
      </c>
      <c r="K6297" s="94" t="n">
        <f aca="false">I6297 * J6297</f>
        <v>7748</v>
      </c>
      <c r="L6297" s="94" t="n">
        <f aca="false">K6297 *M6297</f>
        <v>3719.04</v>
      </c>
      <c r="M6297" s="95" t="n">
        <v>0.48</v>
      </c>
      <c r="N6297" s="88" t="s">
        <v>23</v>
      </c>
      <c r="O6297" s="91" t="s">
        <v>218</v>
      </c>
      <c r="P6297" s="0" t="str">
        <f aca="false">RIGHT(H6297,LEN(H6297) - FIND(" ", H6297))</f>
        <v>Apparel</v>
      </c>
    </row>
    <row r="6298" customFormat="false" ht="14.25" hidden="false" customHeight="true" outlineLevel="0" collapsed="false">
      <c r="B6298" s="88" t="s">
        <v>43</v>
      </c>
      <c r="C6298" s="89" t="n">
        <v>1185732</v>
      </c>
      <c r="D6298" s="90" t="n">
        <v>44417</v>
      </c>
      <c r="E6298" s="88" t="s">
        <v>26</v>
      </c>
      <c r="F6298" s="88" t="s">
        <v>50</v>
      </c>
      <c r="G6298" s="88" t="s">
        <v>67</v>
      </c>
      <c r="H6298" s="91" t="s">
        <v>38</v>
      </c>
      <c r="I6298" s="92" t="n">
        <v>55</v>
      </c>
      <c r="J6298" s="93" t="n">
        <v>218</v>
      </c>
      <c r="K6298" s="94" t="n">
        <f aca="false">I6298 * J6298</f>
        <v>11990</v>
      </c>
      <c r="L6298" s="94" t="n">
        <f aca="false">K6298 *M6298</f>
        <v>7194</v>
      </c>
      <c r="M6298" s="95" t="n">
        <v>0.6</v>
      </c>
      <c r="N6298" s="88" t="s">
        <v>23</v>
      </c>
      <c r="O6298" s="91" t="s">
        <v>219</v>
      </c>
      <c r="P6298" s="0" t="str">
        <f aca="false">RIGHT(H6298,LEN(H6298) - FIND(" ", H6298))</f>
        <v>Apparel</v>
      </c>
    </row>
    <row r="6299" customFormat="false" ht="14.25" hidden="false" customHeight="true" outlineLevel="0" collapsed="false">
      <c r="B6299" s="88" t="s">
        <v>30</v>
      </c>
      <c r="C6299" s="89" t="n">
        <v>1185732</v>
      </c>
      <c r="D6299" s="90" t="n">
        <v>44417</v>
      </c>
      <c r="E6299" s="88" t="s">
        <v>29</v>
      </c>
      <c r="F6299" s="88" t="s">
        <v>141</v>
      </c>
      <c r="G6299" s="88" t="s">
        <v>112</v>
      </c>
      <c r="H6299" s="91" t="s">
        <v>32</v>
      </c>
      <c r="I6299" s="92" t="n">
        <v>46</v>
      </c>
      <c r="J6299" s="93" t="n">
        <v>147</v>
      </c>
      <c r="K6299" s="94" t="n">
        <f aca="false">I6299 * J6299</f>
        <v>6762</v>
      </c>
      <c r="L6299" s="94" t="n">
        <f aca="false">K6299 *M6299</f>
        <v>3313.38</v>
      </c>
      <c r="M6299" s="95" t="n">
        <v>0.49</v>
      </c>
      <c r="N6299" s="88" t="s">
        <v>23</v>
      </c>
      <c r="O6299" s="91" t="s">
        <v>218</v>
      </c>
      <c r="P6299" s="0" t="str">
        <f aca="false">RIGHT(H6299,LEN(H6299) - FIND(" ", H6299))</f>
        <v>Street Footwear</v>
      </c>
    </row>
    <row r="6300" customFormat="false" ht="14.25" hidden="false" customHeight="true" outlineLevel="0" collapsed="false">
      <c r="B6300" s="88" t="s">
        <v>30</v>
      </c>
      <c r="C6300" s="89" t="n">
        <v>1185732</v>
      </c>
      <c r="D6300" s="90" t="n">
        <v>44417</v>
      </c>
      <c r="E6300" s="88" t="s">
        <v>29</v>
      </c>
      <c r="F6300" s="88" t="s">
        <v>141</v>
      </c>
      <c r="G6300" s="88" t="s">
        <v>112</v>
      </c>
      <c r="H6300" s="91" t="s">
        <v>24</v>
      </c>
      <c r="I6300" s="92" t="n">
        <v>42</v>
      </c>
      <c r="J6300" s="93" t="n">
        <v>90</v>
      </c>
      <c r="K6300" s="94" t="n">
        <f aca="false">I6300 * J6300</f>
        <v>3780</v>
      </c>
      <c r="L6300" s="94" t="n">
        <f aca="false">K6300 *M6300</f>
        <v>1512</v>
      </c>
      <c r="M6300" s="95" t="n">
        <v>0.4</v>
      </c>
      <c r="N6300" s="88" t="s">
        <v>23</v>
      </c>
      <c r="O6300" s="91" t="s">
        <v>218</v>
      </c>
      <c r="P6300" s="0" t="str">
        <f aca="false">RIGHT(H6300,LEN(H6300) - FIND(" ", H6300))</f>
        <v>Athletic Footwear</v>
      </c>
    </row>
    <row r="6301" customFormat="false" ht="14.25" hidden="false" customHeight="true" outlineLevel="0" collapsed="false">
      <c r="B6301" s="88" t="s">
        <v>30</v>
      </c>
      <c r="C6301" s="89" t="n">
        <v>1185732</v>
      </c>
      <c r="D6301" s="90" t="n">
        <v>44417</v>
      </c>
      <c r="E6301" s="88" t="s">
        <v>29</v>
      </c>
      <c r="F6301" s="88" t="s">
        <v>141</v>
      </c>
      <c r="G6301" s="88" t="s">
        <v>112</v>
      </c>
      <c r="H6301" s="91" t="s">
        <v>48</v>
      </c>
      <c r="I6301" s="92" t="n">
        <v>37</v>
      </c>
      <c r="J6301" s="93" t="n">
        <v>63</v>
      </c>
      <c r="K6301" s="94" t="n">
        <f aca="false">I6301 * J6301</f>
        <v>2331</v>
      </c>
      <c r="L6301" s="94" t="n">
        <f aca="false">K6301 *M6301</f>
        <v>955.71</v>
      </c>
      <c r="M6301" s="95" t="n">
        <v>0.41</v>
      </c>
      <c r="N6301" s="88" t="s">
        <v>23</v>
      </c>
      <c r="O6301" s="91" t="s">
        <v>219</v>
      </c>
      <c r="P6301" s="0" t="str">
        <f aca="false">RIGHT(H6301,LEN(H6301) - FIND(" ", H6301))</f>
        <v>Street Footwear</v>
      </c>
    </row>
    <row r="6302" customFormat="false" ht="14.25" hidden="false" customHeight="true" outlineLevel="0" collapsed="false">
      <c r="B6302" s="88" t="s">
        <v>30</v>
      </c>
      <c r="C6302" s="89" t="n">
        <v>1185732</v>
      </c>
      <c r="D6302" s="90" t="n">
        <v>44417</v>
      </c>
      <c r="E6302" s="88" t="s">
        <v>29</v>
      </c>
      <c r="F6302" s="88" t="s">
        <v>141</v>
      </c>
      <c r="G6302" s="88" t="s">
        <v>112</v>
      </c>
      <c r="H6302" s="91" t="s">
        <v>44</v>
      </c>
      <c r="I6302" s="92" t="n">
        <v>38</v>
      </c>
      <c r="J6302" s="93" t="n">
        <v>52</v>
      </c>
      <c r="K6302" s="94" t="n">
        <f aca="false">I6302 * J6302</f>
        <v>1976</v>
      </c>
      <c r="L6302" s="94" t="n">
        <f aca="false">K6302 *M6302</f>
        <v>810.16</v>
      </c>
      <c r="M6302" s="95" t="n">
        <v>0.41</v>
      </c>
      <c r="N6302" s="88" t="s">
        <v>23</v>
      </c>
      <c r="O6302" s="91" t="s">
        <v>219</v>
      </c>
      <c r="P6302" s="0" t="str">
        <f aca="false">RIGHT(H6302,LEN(H6302) - FIND(" ", H6302))</f>
        <v>Athletic Footwear</v>
      </c>
    </row>
    <row r="6303" customFormat="false" ht="14.25" hidden="false" customHeight="true" outlineLevel="0" collapsed="false">
      <c r="B6303" s="88" t="s">
        <v>30</v>
      </c>
      <c r="C6303" s="89" t="n">
        <v>1185732</v>
      </c>
      <c r="D6303" s="90" t="n">
        <v>44417</v>
      </c>
      <c r="E6303" s="88" t="s">
        <v>29</v>
      </c>
      <c r="F6303" s="88" t="s">
        <v>141</v>
      </c>
      <c r="G6303" s="88" t="s">
        <v>112</v>
      </c>
      <c r="H6303" s="91" t="s">
        <v>16</v>
      </c>
      <c r="I6303" s="92" t="n">
        <v>46</v>
      </c>
      <c r="J6303" s="93" t="n">
        <v>44</v>
      </c>
      <c r="K6303" s="94" t="n">
        <f aca="false">I6303 * J6303</f>
        <v>2024</v>
      </c>
      <c r="L6303" s="94" t="n">
        <f aca="false">K6303 *M6303</f>
        <v>931.04</v>
      </c>
      <c r="M6303" s="95" t="n">
        <v>0.46</v>
      </c>
      <c r="N6303" s="88" t="s">
        <v>23</v>
      </c>
      <c r="O6303" s="91" t="s">
        <v>218</v>
      </c>
      <c r="P6303" s="0" t="str">
        <f aca="false">RIGHT(H6303,LEN(H6303) - FIND(" ", H6303))</f>
        <v>Apparel</v>
      </c>
    </row>
    <row r="6304" customFormat="false" ht="14.25" hidden="false" customHeight="true" outlineLevel="0" collapsed="false">
      <c r="B6304" s="88" t="s">
        <v>30</v>
      </c>
      <c r="C6304" s="89" t="n">
        <v>1185732</v>
      </c>
      <c r="D6304" s="90" t="n">
        <v>44417</v>
      </c>
      <c r="E6304" s="88" t="s">
        <v>29</v>
      </c>
      <c r="F6304" s="88" t="s">
        <v>141</v>
      </c>
      <c r="G6304" s="88" t="s">
        <v>112</v>
      </c>
      <c r="H6304" s="91" t="s">
        <v>38</v>
      </c>
      <c r="I6304" s="92" t="n">
        <v>54</v>
      </c>
      <c r="J6304" s="93" t="n">
        <v>95</v>
      </c>
      <c r="K6304" s="94" t="n">
        <f aca="false">I6304 * J6304</f>
        <v>5130</v>
      </c>
      <c r="L6304" s="94" t="n">
        <f aca="false">K6304 *M6304</f>
        <v>2718.9</v>
      </c>
      <c r="M6304" s="95" t="n">
        <v>0.53</v>
      </c>
      <c r="N6304" s="88" t="s">
        <v>23</v>
      </c>
      <c r="O6304" s="91" t="s">
        <v>219</v>
      </c>
      <c r="P6304" s="0" t="str">
        <f aca="false">RIGHT(H6304,LEN(H6304) - FIND(" ", H6304))</f>
        <v>Apparel</v>
      </c>
    </row>
    <row r="6305" customFormat="false" ht="14.25" hidden="false" customHeight="true" outlineLevel="0" collapsed="false">
      <c r="B6305" s="88" t="s">
        <v>30</v>
      </c>
      <c r="C6305" s="89" t="n">
        <v>1197831</v>
      </c>
      <c r="D6305" s="90" t="n">
        <v>44417</v>
      </c>
      <c r="E6305" s="88" t="s">
        <v>40</v>
      </c>
      <c r="F6305" s="88" t="s">
        <v>66</v>
      </c>
      <c r="G6305" s="88" t="s">
        <v>90</v>
      </c>
      <c r="H6305" s="91" t="s">
        <v>48</v>
      </c>
      <c r="I6305" s="92" t="n">
        <v>26</v>
      </c>
      <c r="J6305" s="93" t="n">
        <v>136</v>
      </c>
      <c r="K6305" s="94" t="n">
        <f aca="false">I6305 * J6305</f>
        <v>3536</v>
      </c>
      <c r="L6305" s="94" t="n">
        <f aca="false">K6305 *M6305</f>
        <v>1555.84</v>
      </c>
      <c r="M6305" s="95" t="n">
        <v>0.44</v>
      </c>
      <c r="N6305" s="88" t="s">
        <v>31</v>
      </c>
      <c r="O6305" s="91" t="s">
        <v>219</v>
      </c>
      <c r="P6305" s="0" t="str">
        <f aca="false">RIGHT(H6305,LEN(H6305) - FIND(" ", H6305))</f>
        <v>Street Footwear</v>
      </c>
    </row>
    <row r="6306" customFormat="false" ht="14.25" hidden="false" customHeight="true" outlineLevel="0" collapsed="false">
      <c r="B6306" s="88" t="s">
        <v>13</v>
      </c>
      <c r="C6306" s="89" t="n">
        <v>1185732</v>
      </c>
      <c r="D6306" s="90" t="n">
        <v>44418</v>
      </c>
      <c r="E6306" s="88" t="s">
        <v>29</v>
      </c>
      <c r="F6306" s="88" t="s">
        <v>98</v>
      </c>
      <c r="G6306" s="88" t="s">
        <v>101</v>
      </c>
      <c r="H6306" s="91" t="s">
        <v>38</v>
      </c>
      <c r="I6306" s="92" t="n">
        <v>65</v>
      </c>
      <c r="J6306" s="93" t="n">
        <v>300</v>
      </c>
      <c r="K6306" s="94" t="n">
        <f aca="false">I6306 * J6306</f>
        <v>19500</v>
      </c>
      <c r="L6306" s="94" t="n">
        <f aca="false">K6306 *M6306</f>
        <v>9750</v>
      </c>
      <c r="M6306" s="95" t="n">
        <v>0.5</v>
      </c>
      <c r="N6306" s="88" t="s">
        <v>31</v>
      </c>
      <c r="O6306" s="91" t="s">
        <v>219</v>
      </c>
      <c r="P6306" s="0" t="str">
        <f aca="false">RIGHT(H6306,LEN(H6306) - FIND(" ", H6306))</f>
        <v>Apparel</v>
      </c>
    </row>
    <row r="6307" customFormat="false" ht="14.25" hidden="false" customHeight="true" outlineLevel="0" collapsed="false">
      <c r="B6307" s="88" t="s">
        <v>30</v>
      </c>
      <c r="C6307" s="89" t="n">
        <v>1197831</v>
      </c>
      <c r="D6307" s="90" t="n">
        <v>44418</v>
      </c>
      <c r="E6307" s="88" t="s">
        <v>40</v>
      </c>
      <c r="F6307" s="88" t="s">
        <v>66</v>
      </c>
      <c r="G6307" s="88" t="s">
        <v>90</v>
      </c>
      <c r="H6307" s="91" t="s">
        <v>44</v>
      </c>
      <c r="I6307" s="92" t="n">
        <v>35</v>
      </c>
      <c r="J6307" s="93" t="n">
        <v>375</v>
      </c>
      <c r="K6307" s="94" t="n">
        <f aca="false">I6307 * J6307</f>
        <v>13125</v>
      </c>
      <c r="L6307" s="94" t="n">
        <f aca="false">K6307 *M6307</f>
        <v>6562.5</v>
      </c>
      <c r="M6307" s="95" t="n">
        <v>0.5</v>
      </c>
      <c r="N6307" s="88" t="s">
        <v>31</v>
      </c>
      <c r="O6307" s="91" t="s">
        <v>219</v>
      </c>
      <c r="P6307" s="0" t="str">
        <f aca="false">RIGHT(H6307,LEN(H6307) - FIND(" ", H6307))</f>
        <v>Athletic Footwear</v>
      </c>
    </row>
    <row r="6308" customFormat="false" ht="14.25" hidden="false" customHeight="true" outlineLevel="0" collapsed="false">
      <c r="B6308" s="88" t="s">
        <v>13</v>
      </c>
      <c r="C6308" s="89" t="n">
        <v>1128299</v>
      </c>
      <c r="D6308" s="90" t="n">
        <v>44418</v>
      </c>
      <c r="E6308" s="88" t="s">
        <v>18</v>
      </c>
      <c r="F6308" s="88" t="s">
        <v>94</v>
      </c>
      <c r="G6308" s="88" t="s">
        <v>116</v>
      </c>
      <c r="H6308" s="91" t="s">
        <v>32</v>
      </c>
      <c r="I6308" s="92" t="n">
        <v>85</v>
      </c>
      <c r="J6308" s="93" t="n">
        <v>750</v>
      </c>
      <c r="K6308" s="94" t="n">
        <f aca="false">I6308 * J6308</f>
        <v>63750</v>
      </c>
      <c r="L6308" s="94" t="n">
        <f aca="false">K6308 *M6308</f>
        <v>15937.5</v>
      </c>
      <c r="M6308" s="95" t="n">
        <v>0.25</v>
      </c>
      <c r="N6308" s="88" t="s">
        <v>31</v>
      </c>
      <c r="O6308" s="91" t="s">
        <v>218</v>
      </c>
      <c r="P6308" s="0" t="str">
        <f aca="false">RIGHT(H6308,LEN(H6308) - FIND(" ", H6308))</f>
        <v>Street Footwear</v>
      </c>
    </row>
    <row r="6309" customFormat="false" ht="14.25" hidden="false" customHeight="true" outlineLevel="0" collapsed="false">
      <c r="B6309" s="88" t="s">
        <v>13</v>
      </c>
      <c r="C6309" s="89" t="n">
        <v>1128299</v>
      </c>
      <c r="D6309" s="90" t="n">
        <v>44418</v>
      </c>
      <c r="E6309" s="88" t="s">
        <v>18</v>
      </c>
      <c r="F6309" s="88" t="s">
        <v>94</v>
      </c>
      <c r="G6309" s="88" t="s">
        <v>116</v>
      </c>
      <c r="H6309" s="91" t="s">
        <v>24</v>
      </c>
      <c r="I6309" s="92" t="n">
        <v>75</v>
      </c>
      <c r="J6309" s="93" t="n">
        <v>725</v>
      </c>
      <c r="K6309" s="94" t="n">
        <f aca="false">I6309 * J6309</f>
        <v>54375</v>
      </c>
      <c r="L6309" s="94" t="n">
        <f aca="false">K6309 *M6309</f>
        <v>10875</v>
      </c>
      <c r="M6309" s="95" t="n">
        <v>0.2</v>
      </c>
      <c r="N6309" s="88" t="s">
        <v>31</v>
      </c>
      <c r="O6309" s="91" t="s">
        <v>218</v>
      </c>
      <c r="P6309" s="0" t="str">
        <f aca="false">RIGHT(H6309,LEN(H6309) - FIND(" ", H6309))</f>
        <v>Athletic Footwear</v>
      </c>
    </row>
    <row r="6310" customFormat="false" ht="14.25" hidden="false" customHeight="true" outlineLevel="0" collapsed="false">
      <c r="B6310" s="88" t="s">
        <v>13</v>
      </c>
      <c r="C6310" s="89" t="n">
        <v>1128299</v>
      </c>
      <c r="D6310" s="90" t="n">
        <v>44418</v>
      </c>
      <c r="E6310" s="88" t="s">
        <v>18</v>
      </c>
      <c r="F6310" s="88" t="s">
        <v>94</v>
      </c>
      <c r="G6310" s="88" t="s">
        <v>116</v>
      </c>
      <c r="H6310" s="91" t="s">
        <v>48</v>
      </c>
      <c r="I6310" s="92" t="n">
        <v>70</v>
      </c>
      <c r="J6310" s="93" t="n">
        <v>600</v>
      </c>
      <c r="K6310" s="94" t="n">
        <f aca="false">I6310 * J6310</f>
        <v>42000</v>
      </c>
      <c r="L6310" s="94" t="n">
        <f aca="false">K6310 *M6310</f>
        <v>10500</v>
      </c>
      <c r="M6310" s="95" t="n">
        <v>0.25</v>
      </c>
      <c r="N6310" s="88" t="s">
        <v>31</v>
      </c>
      <c r="O6310" s="91" t="s">
        <v>219</v>
      </c>
      <c r="P6310" s="0" t="str">
        <f aca="false">RIGHT(H6310,LEN(H6310) - FIND(" ", H6310))</f>
        <v>Street Footwear</v>
      </c>
    </row>
    <row r="6311" customFormat="false" ht="14.25" hidden="false" customHeight="true" outlineLevel="0" collapsed="false">
      <c r="B6311" s="88" t="s">
        <v>13</v>
      </c>
      <c r="C6311" s="89" t="n">
        <v>1128299</v>
      </c>
      <c r="D6311" s="90" t="n">
        <v>44418</v>
      </c>
      <c r="E6311" s="88" t="s">
        <v>18</v>
      </c>
      <c r="F6311" s="88" t="s">
        <v>94</v>
      </c>
      <c r="G6311" s="88" t="s">
        <v>116</v>
      </c>
      <c r="H6311" s="91" t="s">
        <v>44</v>
      </c>
      <c r="I6311" s="92" t="n">
        <v>70</v>
      </c>
      <c r="J6311" s="93" t="n">
        <v>525</v>
      </c>
      <c r="K6311" s="94" t="n">
        <f aca="false">I6311 * J6311</f>
        <v>36750</v>
      </c>
      <c r="L6311" s="94" t="n">
        <f aca="false">K6311 *M6311</f>
        <v>9187.5</v>
      </c>
      <c r="M6311" s="95" t="n">
        <v>0.25</v>
      </c>
      <c r="N6311" s="88" t="s">
        <v>31</v>
      </c>
      <c r="O6311" s="91" t="s">
        <v>219</v>
      </c>
      <c r="P6311" s="0" t="str">
        <f aca="false">RIGHT(H6311,LEN(H6311) - FIND(" ", H6311))</f>
        <v>Athletic Footwear</v>
      </c>
    </row>
    <row r="6312" customFormat="false" ht="14.25" hidden="false" customHeight="true" outlineLevel="0" collapsed="false">
      <c r="B6312" s="88" t="s">
        <v>37</v>
      </c>
      <c r="C6312" s="89" t="n">
        <v>1128299</v>
      </c>
      <c r="D6312" s="90" t="n">
        <v>44418</v>
      </c>
      <c r="E6312" s="88" t="s">
        <v>18</v>
      </c>
      <c r="F6312" s="88" t="s">
        <v>94</v>
      </c>
      <c r="G6312" s="88" t="s">
        <v>116</v>
      </c>
      <c r="H6312" s="91" t="s">
        <v>16</v>
      </c>
      <c r="I6312" s="92" t="n">
        <v>70</v>
      </c>
      <c r="J6312" s="93" t="n">
        <v>525</v>
      </c>
      <c r="K6312" s="94" t="n">
        <f aca="false">I6312 * J6312</f>
        <v>36750</v>
      </c>
      <c r="L6312" s="94" t="n">
        <f aca="false">K6312 *M6312</f>
        <v>5512.5</v>
      </c>
      <c r="M6312" s="95" t="n">
        <v>0.15</v>
      </c>
      <c r="N6312" s="88" t="s">
        <v>31</v>
      </c>
      <c r="O6312" s="91" t="s">
        <v>218</v>
      </c>
      <c r="P6312" s="0" t="str">
        <f aca="false">RIGHT(H6312,LEN(H6312) - FIND(" ", H6312))</f>
        <v>Apparel</v>
      </c>
    </row>
    <row r="6313" customFormat="false" ht="14.25" hidden="false" customHeight="true" outlineLevel="0" collapsed="false">
      <c r="B6313" s="88" t="s">
        <v>37</v>
      </c>
      <c r="C6313" s="89" t="n">
        <v>1128299</v>
      </c>
      <c r="D6313" s="90" t="n">
        <v>44418</v>
      </c>
      <c r="E6313" s="88" t="s">
        <v>18</v>
      </c>
      <c r="F6313" s="88" t="s">
        <v>94</v>
      </c>
      <c r="G6313" s="88" t="s">
        <v>116</v>
      </c>
      <c r="H6313" s="91" t="s">
        <v>38</v>
      </c>
      <c r="I6313" s="92" t="n">
        <v>75</v>
      </c>
      <c r="J6313" s="93" t="n">
        <v>350</v>
      </c>
      <c r="K6313" s="94" t="n">
        <f aca="false">I6313 * J6313</f>
        <v>26250</v>
      </c>
      <c r="L6313" s="94" t="n">
        <f aca="false">K6313 *M6313</f>
        <v>10500</v>
      </c>
      <c r="M6313" s="95" t="n">
        <v>0.4</v>
      </c>
      <c r="N6313" s="88" t="s">
        <v>31</v>
      </c>
      <c r="O6313" s="91" t="s">
        <v>219</v>
      </c>
      <c r="P6313" s="0" t="str">
        <f aca="false">RIGHT(H6313,LEN(H6313) - FIND(" ", H6313))</f>
        <v>Apparel</v>
      </c>
    </row>
    <row r="6314" customFormat="false" ht="14.25" hidden="false" customHeight="true" outlineLevel="0" collapsed="false">
      <c r="B6314" s="88" t="s">
        <v>15</v>
      </c>
      <c r="C6314" s="89" t="n">
        <v>1185732</v>
      </c>
      <c r="D6314" s="90" t="n">
        <v>44418</v>
      </c>
      <c r="E6314" s="88" t="s">
        <v>29</v>
      </c>
      <c r="F6314" s="88" t="s">
        <v>143</v>
      </c>
      <c r="G6314" s="88" t="s">
        <v>104</v>
      </c>
      <c r="H6314" s="91" t="s">
        <v>32</v>
      </c>
      <c r="I6314" s="92" t="n">
        <v>65</v>
      </c>
      <c r="J6314" s="93" t="n">
        <v>875</v>
      </c>
      <c r="K6314" s="94" t="n">
        <f aca="false">I6314 * J6314</f>
        <v>56875</v>
      </c>
      <c r="L6314" s="94" t="n">
        <f aca="false">K6314 *M6314</f>
        <v>22750</v>
      </c>
      <c r="M6314" s="95" t="n">
        <v>0.4</v>
      </c>
      <c r="N6314" s="88" t="s">
        <v>23</v>
      </c>
      <c r="O6314" s="91" t="s">
        <v>218</v>
      </c>
      <c r="P6314" s="0" t="str">
        <f aca="false">RIGHT(H6314,LEN(H6314) - FIND(" ", H6314))</f>
        <v>Street Footwear</v>
      </c>
    </row>
    <row r="6315" customFormat="false" ht="14.25" hidden="false" customHeight="true" outlineLevel="0" collapsed="false">
      <c r="B6315" s="88" t="s">
        <v>15</v>
      </c>
      <c r="C6315" s="89" t="n">
        <v>1185732</v>
      </c>
      <c r="D6315" s="90" t="n">
        <v>44418</v>
      </c>
      <c r="E6315" s="88" t="s">
        <v>29</v>
      </c>
      <c r="F6315" s="88" t="s">
        <v>143</v>
      </c>
      <c r="G6315" s="88" t="s">
        <v>104</v>
      </c>
      <c r="H6315" s="91" t="s">
        <v>24</v>
      </c>
      <c r="I6315" s="92" t="n">
        <v>60</v>
      </c>
      <c r="J6315" s="93" t="n">
        <v>650</v>
      </c>
      <c r="K6315" s="94" t="n">
        <f aca="false">I6315 * J6315</f>
        <v>39000</v>
      </c>
      <c r="L6315" s="94" t="n">
        <f aca="false">K6315 *M6315</f>
        <v>13650</v>
      </c>
      <c r="M6315" s="95" t="n">
        <v>0.35</v>
      </c>
      <c r="N6315" s="88" t="s">
        <v>23</v>
      </c>
      <c r="O6315" s="91" t="s">
        <v>218</v>
      </c>
      <c r="P6315" s="0" t="str">
        <f aca="false">RIGHT(H6315,LEN(H6315) - FIND(" ", H6315))</f>
        <v>Athletic Footwear</v>
      </c>
    </row>
    <row r="6316" customFormat="false" ht="14.25" hidden="false" customHeight="true" outlineLevel="0" collapsed="false">
      <c r="B6316" s="88" t="s">
        <v>15</v>
      </c>
      <c r="C6316" s="89" t="n">
        <v>1185732</v>
      </c>
      <c r="D6316" s="90" t="n">
        <v>44418</v>
      </c>
      <c r="E6316" s="88" t="s">
        <v>29</v>
      </c>
      <c r="F6316" s="88" t="s">
        <v>143</v>
      </c>
      <c r="G6316" s="88" t="s">
        <v>104</v>
      </c>
      <c r="H6316" s="91" t="s">
        <v>48</v>
      </c>
      <c r="I6316" s="92" t="n">
        <v>55</v>
      </c>
      <c r="J6316" s="93" t="n">
        <v>575</v>
      </c>
      <c r="K6316" s="94" t="n">
        <f aca="false">I6316 * J6316</f>
        <v>31625</v>
      </c>
      <c r="L6316" s="94" t="n">
        <f aca="false">K6316 *M6316</f>
        <v>12650</v>
      </c>
      <c r="M6316" s="95" t="n">
        <v>0.4</v>
      </c>
      <c r="N6316" s="88" t="s">
        <v>23</v>
      </c>
      <c r="O6316" s="91" t="s">
        <v>219</v>
      </c>
      <c r="P6316" s="0" t="str">
        <f aca="false">RIGHT(H6316,LEN(H6316) - FIND(" ", H6316))</f>
        <v>Street Footwear</v>
      </c>
    </row>
    <row r="6317" customFormat="false" ht="14.25" hidden="false" customHeight="true" outlineLevel="0" collapsed="false">
      <c r="B6317" s="88" t="s">
        <v>15</v>
      </c>
      <c r="C6317" s="89" t="n">
        <v>1185732</v>
      </c>
      <c r="D6317" s="90" t="n">
        <v>44418</v>
      </c>
      <c r="E6317" s="88" t="s">
        <v>29</v>
      </c>
      <c r="F6317" s="88" t="s">
        <v>143</v>
      </c>
      <c r="G6317" s="88" t="s">
        <v>104</v>
      </c>
      <c r="H6317" s="91" t="s">
        <v>44</v>
      </c>
      <c r="I6317" s="92" t="n">
        <v>45</v>
      </c>
      <c r="J6317" s="93" t="n">
        <v>525</v>
      </c>
      <c r="K6317" s="94" t="n">
        <f aca="false">I6317 * J6317</f>
        <v>23625</v>
      </c>
      <c r="L6317" s="94" t="n">
        <f aca="false">K6317 *M6317</f>
        <v>9450</v>
      </c>
      <c r="M6317" s="95" t="n">
        <v>0.4</v>
      </c>
      <c r="N6317" s="88" t="s">
        <v>23</v>
      </c>
      <c r="O6317" s="91" t="s">
        <v>219</v>
      </c>
      <c r="P6317" s="0" t="str">
        <f aca="false">RIGHT(H6317,LEN(H6317) - FIND(" ", H6317))</f>
        <v>Athletic Footwear</v>
      </c>
    </row>
    <row r="6318" customFormat="false" ht="14.25" hidden="false" customHeight="true" outlineLevel="0" collapsed="false">
      <c r="B6318" s="88" t="s">
        <v>15</v>
      </c>
      <c r="C6318" s="89" t="n">
        <v>1185732</v>
      </c>
      <c r="D6318" s="90" t="n">
        <v>44418</v>
      </c>
      <c r="E6318" s="88" t="s">
        <v>29</v>
      </c>
      <c r="F6318" s="88" t="s">
        <v>143</v>
      </c>
      <c r="G6318" s="88" t="s">
        <v>104</v>
      </c>
      <c r="H6318" s="91" t="s">
        <v>16</v>
      </c>
      <c r="I6318" s="92" t="n">
        <v>55</v>
      </c>
      <c r="J6318" s="93" t="n">
        <v>500</v>
      </c>
      <c r="K6318" s="94" t="n">
        <f aca="false">I6318 * J6318</f>
        <v>27500</v>
      </c>
      <c r="L6318" s="94" t="n">
        <f aca="false">K6318 *M6318</f>
        <v>9625</v>
      </c>
      <c r="M6318" s="95" t="n">
        <v>0.35</v>
      </c>
      <c r="N6318" s="88" t="s">
        <v>23</v>
      </c>
      <c r="O6318" s="91" t="s">
        <v>218</v>
      </c>
      <c r="P6318" s="0" t="str">
        <f aca="false">RIGHT(H6318,LEN(H6318) - FIND(" ", H6318))</f>
        <v>Apparel</v>
      </c>
    </row>
    <row r="6319" customFormat="false" ht="14.25" hidden="false" customHeight="true" outlineLevel="0" collapsed="false">
      <c r="B6319" s="88" t="s">
        <v>15</v>
      </c>
      <c r="C6319" s="89" t="n">
        <v>1185732</v>
      </c>
      <c r="D6319" s="90" t="n">
        <v>44418</v>
      </c>
      <c r="E6319" s="88" t="s">
        <v>29</v>
      </c>
      <c r="F6319" s="88" t="s">
        <v>143</v>
      </c>
      <c r="G6319" s="88" t="s">
        <v>104</v>
      </c>
      <c r="H6319" s="91" t="s">
        <v>38</v>
      </c>
      <c r="I6319" s="92" t="n">
        <v>60</v>
      </c>
      <c r="J6319" s="93" t="n">
        <v>675</v>
      </c>
      <c r="K6319" s="94" t="n">
        <f aca="false">I6319 * J6319</f>
        <v>40500</v>
      </c>
      <c r="L6319" s="94" t="n">
        <f aca="false">K6319 *M6319</f>
        <v>20250</v>
      </c>
      <c r="M6319" s="95" t="n">
        <v>0.5</v>
      </c>
      <c r="N6319" s="88" t="s">
        <v>23</v>
      </c>
      <c r="O6319" s="91" t="s">
        <v>219</v>
      </c>
      <c r="P6319" s="0" t="str">
        <f aca="false">RIGHT(H6319,LEN(H6319) - FIND(" ", H6319))</f>
        <v>Apparel</v>
      </c>
    </row>
    <row r="6320" customFormat="false" ht="14.25" hidden="false" customHeight="true" outlineLevel="0" collapsed="false">
      <c r="B6320" s="88" t="s">
        <v>43</v>
      </c>
      <c r="C6320" s="89" t="n">
        <v>1185732</v>
      </c>
      <c r="D6320" s="90" t="n">
        <v>44418</v>
      </c>
      <c r="E6320" s="88" t="s">
        <v>29</v>
      </c>
      <c r="F6320" s="88" t="s">
        <v>100</v>
      </c>
      <c r="G6320" s="88" t="s">
        <v>118</v>
      </c>
      <c r="H6320" s="91" t="s">
        <v>32</v>
      </c>
      <c r="I6320" s="92" t="n">
        <v>50</v>
      </c>
      <c r="J6320" s="93" t="n">
        <v>525</v>
      </c>
      <c r="K6320" s="94" t="n">
        <f aca="false">I6320 * J6320</f>
        <v>26250</v>
      </c>
      <c r="L6320" s="94" t="n">
        <f aca="false">K6320 *M6320</f>
        <v>10500</v>
      </c>
      <c r="M6320" s="95" t="n">
        <v>0.4</v>
      </c>
      <c r="N6320" s="88" t="s">
        <v>14</v>
      </c>
      <c r="O6320" s="91" t="s">
        <v>218</v>
      </c>
      <c r="P6320" s="0" t="str">
        <f aca="false">RIGHT(H6320,LEN(H6320) - FIND(" ", H6320))</f>
        <v>Street Footwear</v>
      </c>
    </row>
    <row r="6321" customFormat="false" ht="14.25" hidden="false" customHeight="true" outlineLevel="0" collapsed="false">
      <c r="B6321" s="88" t="s">
        <v>43</v>
      </c>
      <c r="C6321" s="89" t="n">
        <v>1185732</v>
      </c>
      <c r="D6321" s="90" t="n">
        <v>44418</v>
      </c>
      <c r="E6321" s="88" t="s">
        <v>29</v>
      </c>
      <c r="F6321" s="88" t="s">
        <v>100</v>
      </c>
      <c r="G6321" s="88" t="s">
        <v>118</v>
      </c>
      <c r="H6321" s="91" t="s">
        <v>24</v>
      </c>
      <c r="I6321" s="92" t="n">
        <v>45</v>
      </c>
      <c r="J6321" s="93" t="n">
        <v>300</v>
      </c>
      <c r="K6321" s="94" t="n">
        <f aca="false">I6321 * J6321</f>
        <v>13500</v>
      </c>
      <c r="L6321" s="94" t="n">
        <f aca="false">K6321 *M6321</f>
        <v>5400</v>
      </c>
      <c r="M6321" s="95" t="n">
        <v>0.4</v>
      </c>
      <c r="N6321" s="88" t="s">
        <v>14</v>
      </c>
      <c r="O6321" s="91" t="s">
        <v>218</v>
      </c>
      <c r="P6321" s="0" t="str">
        <f aca="false">RIGHT(H6321,LEN(H6321) - FIND(" ", H6321))</f>
        <v>Athletic Footwear</v>
      </c>
    </row>
    <row r="6322" customFormat="false" ht="14.25" hidden="false" customHeight="true" outlineLevel="0" collapsed="false">
      <c r="B6322" s="88" t="s">
        <v>43</v>
      </c>
      <c r="C6322" s="89" t="n">
        <v>1185732</v>
      </c>
      <c r="D6322" s="90" t="n">
        <v>44418</v>
      </c>
      <c r="E6322" s="88" t="s">
        <v>29</v>
      </c>
      <c r="F6322" s="88" t="s">
        <v>100</v>
      </c>
      <c r="G6322" s="88" t="s">
        <v>118</v>
      </c>
      <c r="H6322" s="91" t="s">
        <v>48</v>
      </c>
      <c r="I6322" s="92" t="n">
        <v>40</v>
      </c>
      <c r="J6322" s="93" t="n">
        <v>225</v>
      </c>
      <c r="K6322" s="94" t="n">
        <f aca="false">I6322 * J6322</f>
        <v>9000</v>
      </c>
      <c r="L6322" s="94" t="n">
        <f aca="false">K6322 *M6322</f>
        <v>3150</v>
      </c>
      <c r="M6322" s="95" t="n">
        <v>0.35</v>
      </c>
      <c r="N6322" s="88" t="s">
        <v>14</v>
      </c>
      <c r="O6322" s="91" t="s">
        <v>219</v>
      </c>
      <c r="P6322" s="0" t="str">
        <f aca="false">RIGHT(H6322,LEN(H6322) - FIND(" ", H6322))</f>
        <v>Street Footwear</v>
      </c>
    </row>
    <row r="6323" customFormat="false" ht="14.25" hidden="false" customHeight="true" outlineLevel="0" collapsed="false">
      <c r="B6323" s="88" t="s">
        <v>43</v>
      </c>
      <c r="C6323" s="89" t="n">
        <v>1185732</v>
      </c>
      <c r="D6323" s="90" t="n">
        <v>44418</v>
      </c>
      <c r="E6323" s="88" t="s">
        <v>29</v>
      </c>
      <c r="F6323" s="88" t="s">
        <v>100</v>
      </c>
      <c r="G6323" s="88" t="s">
        <v>118</v>
      </c>
      <c r="H6323" s="91" t="s">
        <v>44</v>
      </c>
      <c r="I6323" s="92" t="n">
        <v>40</v>
      </c>
      <c r="J6323" s="93" t="n">
        <v>200</v>
      </c>
      <c r="K6323" s="94" t="n">
        <f aca="false">I6323 * J6323</f>
        <v>8000</v>
      </c>
      <c r="L6323" s="94" t="n">
        <f aca="false">K6323 *M6323</f>
        <v>2800</v>
      </c>
      <c r="M6323" s="95" t="n">
        <v>0.35</v>
      </c>
      <c r="N6323" s="88" t="s">
        <v>14</v>
      </c>
      <c r="O6323" s="91" t="s">
        <v>219</v>
      </c>
      <c r="P6323" s="0" t="str">
        <f aca="false">RIGHT(H6323,LEN(H6323) - FIND(" ", H6323))</f>
        <v>Athletic Footwear</v>
      </c>
    </row>
    <row r="6324" customFormat="false" ht="14.25" hidden="false" customHeight="true" outlineLevel="0" collapsed="false">
      <c r="B6324" s="88" t="s">
        <v>43</v>
      </c>
      <c r="C6324" s="89" t="n">
        <v>1185732</v>
      </c>
      <c r="D6324" s="90" t="n">
        <v>44418</v>
      </c>
      <c r="E6324" s="88" t="s">
        <v>29</v>
      </c>
      <c r="F6324" s="88" t="s">
        <v>100</v>
      </c>
      <c r="G6324" s="88" t="s">
        <v>118</v>
      </c>
      <c r="H6324" s="91" t="s">
        <v>16</v>
      </c>
      <c r="I6324" s="92" t="n">
        <v>50</v>
      </c>
      <c r="J6324" s="93" t="n">
        <v>175</v>
      </c>
      <c r="K6324" s="94" t="n">
        <f aca="false">I6324 * J6324</f>
        <v>8750</v>
      </c>
      <c r="L6324" s="94" t="n">
        <f aca="false">K6324 *M6324</f>
        <v>2625</v>
      </c>
      <c r="M6324" s="95" t="n">
        <v>0.3</v>
      </c>
      <c r="N6324" s="88" t="s">
        <v>14</v>
      </c>
      <c r="O6324" s="91" t="s">
        <v>218</v>
      </c>
      <c r="P6324" s="0" t="str">
        <f aca="false">RIGHT(H6324,LEN(H6324) - FIND(" ", H6324))</f>
        <v>Apparel</v>
      </c>
    </row>
    <row r="6325" customFormat="false" ht="14.25" hidden="false" customHeight="true" outlineLevel="0" collapsed="false">
      <c r="B6325" s="88" t="s">
        <v>43</v>
      </c>
      <c r="C6325" s="89" t="n">
        <v>1185732</v>
      </c>
      <c r="D6325" s="90" t="n">
        <v>44418</v>
      </c>
      <c r="E6325" s="88" t="s">
        <v>29</v>
      </c>
      <c r="F6325" s="88" t="s">
        <v>100</v>
      </c>
      <c r="G6325" s="88" t="s">
        <v>118</v>
      </c>
      <c r="H6325" s="91" t="s">
        <v>38</v>
      </c>
      <c r="I6325" s="92" t="n">
        <v>55</v>
      </c>
      <c r="J6325" s="93" t="n">
        <v>350</v>
      </c>
      <c r="K6325" s="94" t="n">
        <f aca="false">I6325 * J6325</f>
        <v>19250</v>
      </c>
      <c r="L6325" s="94" t="n">
        <f aca="false">K6325 *M6325</f>
        <v>7700</v>
      </c>
      <c r="M6325" s="95" t="n">
        <v>0.4</v>
      </c>
      <c r="N6325" s="88" t="s">
        <v>14</v>
      </c>
      <c r="O6325" s="91" t="s">
        <v>219</v>
      </c>
      <c r="P6325" s="0" t="str">
        <f aca="false">RIGHT(H6325,LEN(H6325) - FIND(" ", H6325))</f>
        <v>Apparel</v>
      </c>
    </row>
    <row r="6326" customFormat="false" ht="14.25" hidden="false" customHeight="true" outlineLevel="0" collapsed="false">
      <c r="B6326" s="88" t="s">
        <v>13</v>
      </c>
      <c r="C6326" s="89" t="n">
        <v>1185732</v>
      </c>
      <c r="D6326" s="90" t="n">
        <v>44418</v>
      </c>
      <c r="E6326" s="88" t="s">
        <v>29</v>
      </c>
      <c r="F6326" s="88" t="s">
        <v>98</v>
      </c>
      <c r="G6326" s="88" t="s">
        <v>101</v>
      </c>
      <c r="H6326" s="91" t="s">
        <v>38</v>
      </c>
      <c r="I6326" s="92" t="n">
        <v>64</v>
      </c>
      <c r="J6326" s="93" t="n">
        <v>81</v>
      </c>
      <c r="K6326" s="94" t="n">
        <f aca="false">I6326 * J6326</f>
        <v>5184</v>
      </c>
      <c r="L6326" s="94" t="n">
        <f aca="false">K6326 *M6326</f>
        <v>3265.92</v>
      </c>
      <c r="M6326" s="95" t="n">
        <v>0.63</v>
      </c>
      <c r="N6326" s="88" t="s">
        <v>23</v>
      </c>
      <c r="O6326" s="91" t="s">
        <v>219</v>
      </c>
      <c r="P6326" s="0" t="str">
        <f aca="false">RIGHT(H6326,LEN(H6326) - FIND(" ", H6326))</f>
        <v>Apparel</v>
      </c>
    </row>
    <row r="6327" customFormat="false" ht="14.25" hidden="false" customHeight="true" outlineLevel="0" collapsed="false">
      <c r="B6327" s="88" t="s">
        <v>30</v>
      </c>
      <c r="C6327" s="89" t="n">
        <v>1197831</v>
      </c>
      <c r="D6327" s="90" t="n">
        <v>44418</v>
      </c>
      <c r="E6327" s="88" t="s">
        <v>40</v>
      </c>
      <c r="F6327" s="88" t="s">
        <v>66</v>
      </c>
      <c r="G6327" s="88" t="s">
        <v>90</v>
      </c>
      <c r="H6327" s="91" t="s">
        <v>44</v>
      </c>
      <c r="I6327" s="92" t="n">
        <v>32</v>
      </c>
      <c r="J6327" s="93" t="n">
        <v>98</v>
      </c>
      <c r="K6327" s="94" t="n">
        <f aca="false">I6327 * J6327</f>
        <v>3136</v>
      </c>
      <c r="L6327" s="94" t="n">
        <f aca="false">K6327 *M6327</f>
        <v>1944.32</v>
      </c>
      <c r="M6327" s="95" t="n">
        <v>0.62</v>
      </c>
      <c r="N6327" s="88" t="s">
        <v>23</v>
      </c>
      <c r="O6327" s="91" t="s">
        <v>219</v>
      </c>
      <c r="P6327" s="0" t="str">
        <f aca="false">RIGHT(H6327,LEN(H6327) - FIND(" ", H6327))</f>
        <v>Athletic Footwear</v>
      </c>
    </row>
    <row r="6328" customFormat="false" ht="14.25" hidden="false" customHeight="true" outlineLevel="0" collapsed="false">
      <c r="B6328" s="88" t="s">
        <v>13</v>
      </c>
      <c r="C6328" s="89" t="n">
        <v>1128299</v>
      </c>
      <c r="D6328" s="90" t="n">
        <v>44418</v>
      </c>
      <c r="E6328" s="88" t="s">
        <v>18</v>
      </c>
      <c r="F6328" s="88" t="s">
        <v>94</v>
      </c>
      <c r="G6328" s="88" t="s">
        <v>116</v>
      </c>
      <c r="H6328" s="91" t="s">
        <v>32</v>
      </c>
      <c r="I6328" s="92" t="n">
        <v>79</v>
      </c>
      <c r="J6328" s="93" t="n">
        <v>210</v>
      </c>
      <c r="K6328" s="94" t="n">
        <f aca="false">I6328 * J6328</f>
        <v>16590</v>
      </c>
      <c r="L6328" s="94" t="n">
        <f aca="false">K6328 *M6328</f>
        <v>6138.3</v>
      </c>
      <c r="M6328" s="95" t="n">
        <v>0.37</v>
      </c>
      <c r="N6328" s="88" t="s">
        <v>23</v>
      </c>
      <c r="O6328" s="91" t="s">
        <v>218</v>
      </c>
      <c r="P6328" s="0" t="str">
        <f aca="false">RIGHT(H6328,LEN(H6328) - FIND(" ", H6328))</f>
        <v>Street Footwear</v>
      </c>
    </row>
    <row r="6329" customFormat="false" ht="14.25" hidden="false" customHeight="true" outlineLevel="0" collapsed="false">
      <c r="B6329" s="88" t="s">
        <v>13</v>
      </c>
      <c r="C6329" s="89" t="n">
        <v>1128299</v>
      </c>
      <c r="D6329" s="90" t="n">
        <v>44418</v>
      </c>
      <c r="E6329" s="88" t="s">
        <v>18</v>
      </c>
      <c r="F6329" s="88" t="s">
        <v>94</v>
      </c>
      <c r="G6329" s="88" t="s">
        <v>116</v>
      </c>
      <c r="H6329" s="91" t="s">
        <v>24</v>
      </c>
      <c r="I6329" s="92" t="n">
        <v>71</v>
      </c>
      <c r="J6329" s="93" t="n">
        <v>218</v>
      </c>
      <c r="K6329" s="94" t="n">
        <f aca="false">I6329 * J6329</f>
        <v>15478</v>
      </c>
      <c r="L6329" s="94" t="n">
        <f aca="false">K6329 *M6329</f>
        <v>5262.52</v>
      </c>
      <c r="M6329" s="95" t="n">
        <v>0.34</v>
      </c>
      <c r="N6329" s="88" t="s">
        <v>23</v>
      </c>
      <c r="O6329" s="91" t="s">
        <v>218</v>
      </c>
      <c r="P6329" s="0" t="str">
        <f aca="false">RIGHT(H6329,LEN(H6329) - FIND(" ", H6329))</f>
        <v>Athletic Footwear</v>
      </c>
    </row>
    <row r="6330" customFormat="false" ht="14.25" hidden="false" customHeight="true" outlineLevel="0" collapsed="false">
      <c r="B6330" s="88" t="s">
        <v>13</v>
      </c>
      <c r="C6330" s="89" t="n">
        <v>1128299</v>
      </c>
      <c r="D6330" s="90" t="n">
        <v>44418</v>
      </c>
      <c r="E6330" s="88" t="s">
        <v>18</v>
      </c>
      <c r="F6330" s="88" t="s">
        <v>94</v>
      </c>
      <c r="G6330" s="88" t="s">
        <v>116</v>
      </c>
      <c r="H6330" s="91" t="s">
        <v>48</v>
      </c>
      <c r="I6330" s="92" t="n">
        <v>64</v>
      </c>
      <c r="J6330" s="93" t="n">
        <v>162</v>
      </c>
      <c r="K6330" s="94" t="n">
        <f aca="false">I6330 * J6330</f>
        <v>10368</v>
      </c>
      <c r="L6330" s="94" t="n">
        <f aca="false">K6330 *M6330</f>
        <v>4043.52</v>
      </c>
      <c r="M6330" s="95" t="n">
        <v>0.39</v>
      </c>
      <c r="N6330" s="88" t="s">
        <v>23</v>
      </c>
      <c r="O6330" s="91" t="s">
        <v>219</v>
      </c>
      <c r="P6330" s="0" t="str">
        <f aca="false">RIGHT(H6330,LEN(H6330) - FIND(" ", H6330))</f>
        <v>Street Footwear</v>
      </c>
    </row>
    <row r="6331" customFormat="false" ht="14.25" hidden="false" customHeight="true" outlineLevel="0" collapsed="false">
      <c r="B6331" s="88" t="s">
        <v>13</v>
      </c>
      <c r="C6331" s="89" t="n">
        <v>1128299</v>
      </c>
      <c r="D6331" s="90" t="n">
        <v>44418</v>
      </c>
      <c r="E6331" s="88" t="s">
        <v>18</v>
      </c>
      <c r="F6331" s="88" t="s">
        <v>94</v>
      </c>
      <c r="G6331" s="88" t="s">
        <v>116</v>
      </c>
      <c r="H6331" s="91" t="s">
        <v>44</v>
      </c>
      <c r="I6331" s="92" t="n">
        <v>67</v>
      </c>
      <c r="J6331" s="93" t="n">
        <v>142</v>
      </c>
      <c r="K6331" s="94" t="n">
        <f aca="false">I6331 * J6331</f>
        <v>9514</v>
      </c>
      <c r="L6331" s="94" t="n">
        <f aca="false">K6331 *M6331</f>
        <v>3615.32</v>
      </c>
      <c r="M6331" s="95" t="n">
        <v>0.38</v>
      </c>
      <c r="N6331" s="88" t="s">
        <v>23</v>
      </c>
      <c r="O6331" s="91" t="s">
        <v>219</v>
      </c>
      <c r="P6331" s="0" t="str">
        <f aca="false">RIGHT(H6331,LEN(H6331) - FIND(" ", H6331))</f>
        <v>Athletic Footwear</v>
      </c>
    </row>
    <row r="6332" customFormat="false" ht="14.25" hidden="false" customHeight="true" outlineLevel="0" collapsed="false">
      <c r="B6332" s="88" t="s">
        <v>37</v>
      </c>
      <c r="C6332" s="89" t="n">
        <v>1128299</v>
      </c>
      <c r="D6332" s="90" t="n">
        <v>44418</v>
      </c>
      <c r="E6332" s="88" t="s">
        <v>18</v>
      </c>
      <c r="F6332" s="88" t="s">
        <v>94</v>
      </c>
      <c r="G6332" s="88" t="s">
        <v>116</v>
      </c>
      <c r="H6332" s="91" t="s">
        <v>16</v>
      </c>
      <c r="I6332" s="92" t="n">
        <v>69</v>
      </c>
      <c r="J6332" s="93" t="n">
        <v>147</v>
      </c>
      <c r="K6332" s="94" t="n">
        <f aca="false">I6332 * J6332</f>
        <v>10143</v>
      </c>
      <c r="L6332" s="94" t="n">
        <f aca="false">K6332 *M6332</f>
        <v>2738.61</v>
      </c>
      <c r="M6332" s="95" t="n">
        <v>0.27</v>
      </c>
      <c r="N6332" s="88" t="s">
        <v>23</v>
      </c>
      <c r="O6332" s="91" t="s">
        <v>218</v>
      </c>
      <c r="P6332" s="0" t="str">
        <f aca="false">RIGHT(H6332,LEN(H6332) - FIND(" ", H6332))</f>
        <v>Apparel</v>
      </c>
    </row>
    <row r="6333" customFormat="false" ht="14.25" hidden="false" customHeight="true" outlineLevel="0" collapsed="false">
      <c r="B6333" s="88" t="s">
        <v>37</v>
      </c>
      <c r="C6333" s="89" t="n">
        <v>1128299</v>
      </c>
      <c r="D6333" s="90" t="n">
        <v>44418</v>
      </c>
      <c r="E6333" s="88" t="s">
        <v>18</v>
      </c>
      <c r="F6333" s="88" t="s">
        <v>94</v>
      </c>
      <c r="G6333" s="88" t="s">
        <v>116</v>
      </c>
      <c r="H6333" s="91" t="s">
        <v>38</v>
      </c>
      <c r="I6333" s="92" t="n">
        <v>72</v>
      </c>
      <c r="J6333" s="93" t="n">
        <v>88</v>
      </c>
      <c r="K6333" s="94" t="n">
        <f aca="false">I6333 * J6333</f>
        <v>6336</v>
      </c>
      <c r="L6333" s="94" t="n">
        <f aca="false">K6333 *M6333</f>
        <v>3358.08</v>
      </c>
      <c r="M6333" s="95" t="n">
        <v>0.53</v>
      </c>
      <c r="N6333" s="88" t="s">
        <v>23</v>
      </c>
      <c r="O6333" s="91" t="s">
        <v>219</v>
      </c>
      <c r="P6333" s="0" t="str">
        <f aca="false">RIGHT(H6333,LEN(H6333) - FIND(" ", H6333))</f>
        <v>Apparel</v>
      </c>
    </row>
    <row r="6334" customFormat="false" ht="14.25" hidden="false" customHeight="true" outlineLevel="0" collapsed="false">
      <c r="B6334" s="88" t="s">
        <v>15</v>
      </c>
      <c r="C6334" s="89" t="n">
        <v>1185732</v>
      </c>
      <c r="D6334" s="90" t="n">
        <v>44418</v>
      </c>
      <c r="E6334" s="88" t="s">
        <v>29</v>
      </c>
      <c r="F6334" s="88" t="s">
        <v>143</v>
      </c>
      <c r="G6334" s="88" t="s">
        <v>104</v>
      </c>
      <c r="H6334" s="91" t="s">
        <v>32</v>
      </c>
      <c r="I6334" s="92" t="n">
        <v>61</v>
      </c>
      <c r="J6334" s="93" t="n">
        <v>228</v>
      </c>
      <c r="K6334" s="94" t="n">
        <f aca="false">I6334 * J6334</f>
        <v>13908</v>
      </c>
      <c r="L6334" s="94" t="n">
        <f aca="false">K6334 *M6334</f>
        <v>6954</v>
      </c>
      <c r="M6334" s="95" t="n">
        <v>0.5</v>
      </c>
      <c r="N6334" s="88" t="s">
        <v>23</v>
      </c>
      <c r="O6334" s="91" t="s">
        <v>218</v>
      </c>
      <c r="P6334" s="0" t="str">
        <f aca="false">RIGHT(H6334,LEN(H6334) - FIND(" ", H6334))</f>
        <v>Street Footwear</v>
      </c>
    </row>
    <row r="6335" customFormat="false" ht="14.25" hidden="false" customHeight="true" outlineLevel="0" collapsed="false">
      <c r="B6335" s="88" t="s">
        <v>15</v>
      </c>
      <c r="C6335" s="89" t="n">
        <v>1185732</v>
      </c>
      <c r="D6335" s="90" t="n">
        <v>44418</v>
      </c>
      <c r="E6335" s="88" t="s">
        <v>29</v>
      </c>
      <c r="F6335" s="88" t="s">
        <v>143</v>
      </c>
      <c r="G6335" s="88" t="s">
        <v>104</v>
      </c>
      <c r="H6335" s="91" t="s">
        <v>24</v>
      </c>
      <c r="I6335" s="92" t="n">
        <v>58</v>
      </c>
      <c r="J6335" s="93" t="n">
        <v>195</v>
      </c>
      <c r="K6335" s="94" t="n">
        <f aca="false">I6335 * J6335</f>
        <v>11310</v>
      </c>
      <c r="L6335" s="94" t="n">
        <f aca="false">K6335 *M6335</f>
        <v>5202.6</v>
      </c>
      <c r="M6335" s="95" t="n">
        <v>0.46</v>
      </c>
      <c r="N6335" s="88" t="s">
        <v>23</v>
      </c>
      <c r="O6335" s="91" t="s">
        <v>218</v>
      </c>
      <c r="P6335" s="0" t="str">
        <f aca="false">RIGHT(H6335,LEN(H6335) - FIND(" ", H6335))</f>
        <v>Athletic Footwear</v>
      </c>
    </row>
    <row r="6336" customFormat="false" ht="14.25" hidden="false" customHeight="true" outlineLevel="0" collapsed="false">
      <c r="B6336" s="88" t="s">
        <v>15</v>
      </c>
      <c r="C6336" s="89" t="n">
        <v>1185732</v>
      </c>
      <c r="D6336" s="90" t="n">
        <v>44418</v>
      </c>
      <c r="E6336" s="88" t="s">
        <v>29</v>
      </c>
      <c r="F6336" s="88" t="s">
        <v>143</v>
      </c>
      <c r="G6336" s="88" t="s">
        <v>104</v>
      </c>
      <c r="H6336" s="91" t="s">
        <v>48</v>
      </c>
      <c r="I6336" s="92" t="n">
        <v>53</v>
      </c>
      <c r="J6336" s="93" t="n">
        <v>150</v>
      </c>
      <c r="K6336" s="94" t="n">
        <f aca="false">I6336 * J6336</f>
        <v>7950</v>
      </c>
      <c r="L6336" s="94" t="n">
        <f aca="false">K6336 *M6336</f>
        <v>4054.5</v>
      </c>
      <c r="M6336" s="95" t="n">
        <v>0.51</v>
      </c>
      <c r="N6336" s="88" t="s">
        <v>23</v>
      </c>
      <c r="O6336" s="91" t="s">
        <v>219</v>
      </c>
      <c r="P6336" s="0" t="str">
        <f aca="false">RIGHT(H6336,LEN(H6336) - FIND(" ", H6336))</f>
        <v>Street Footwear</v>
      </c>
    </row>
    <row r="6337" customFormat="false" ht="14.25" hidden="false" customHeight="true" outlineLevel="0" collapsed="false">
      <c r="B6337" s="88" t="s">
        <v>15</v>
      </c>
      <c r="C6337" s="89" t="n">
        <v>1185732</v>
      </c>
      <c r="D6337" s="90" t="n">
        <v>44418</v>
      </c>
      <c r="E6337" s="88" t="s">
        <v>29</v>
      </c>
      <c r="F6337" s="88" t="s">
        <v>143</v>
      </c>
      <c r="G6337" s="88" t="s">
        <v>104</v>
      </c>
      <c r="H6337" s="91" t="s">
        <v>44</v>
      </c>
      <c r="I6337" s="92" t="n">
        <v>41</v>
      </c>
      <c r="J6337" s="93" t="n">
        <v>158</v>
      </c>
      <c r="K6337" s="94" t="n">
        <f aca="false">I6337 * J6337</f>
        <v>6478</v>
      </c>
      <c r="L6337" s="94" t="n">
        <f aca="false">K6337 *M6337</f>
        <v>3303.78</v>
      </c>
      <c r="M6337" s="95" t="n">
        <v>0.51</v>
      </c>
      <c r="N6337" s="88" t="s">
        <v>23</v>
      </c>
      <c r="O6337" s="91" t="s">
        <v>219</v>
      </c>
      <c r="P6337" s="0" t="str">
        <f aca="false">RIGHT(H6337,LEN(H6337) - FIND(" ", H6337))</f>
        <v>Athletic Footwear</v>
      </c>
    </row>
    <row r="6338" customFormat="false" ht="14.25" hidden="false" customHeight="true" outlineLevel="0" collapsed="false">
      <c r="B6338" s="88" t="s">
        <v>15</v>
      </c>
      <c r="C6338" s="89" t="n">
        <v>1185732</v>
      </c>
      <c r="D6338" s="90" t="n">
        <v>44418</v>
      </c>
      <c r="E6338" s="88" t="s">
        <v>29</v>
      </c>
      <c r="F6338" s="88" t="s">
        <v>143</v>
      </c>
      <c r="G6338" s="88" t="s">
        <v>104</v>
      </c>
      <c r="H6338" s="91" t="s">
        <v>16</v>
      </c>
      <c r="I6338" s="92" t="n">
        <v>50</v>
      </c>
      <c r="J6338" s="93" t="n">
        <v>135</v>
      </c>
      <c r="K6338" s="94" t="n">
        <f aca="false">I6338 * J6338</f>
        <v>6750</v>
      </c>
      <c r="L6338" s="94" t="n">
        <f aca="false">K6338 *M6338</f>
        <v>3307.5</v>
      </c>
      <c r="M6338" s="95" t="n">
        <v>0.49</v>
      </c>
      <c r="N6338" s="88" t="s">
        <v>23</v>
      </c>
      <c r="O6338" s="91" t="s">
        <v>218</v>
      </c>
      <c r="P6338" s="0" t="str">
        <f aca="false">RIGHT(H6338,LEN(H6338) - FIND(" ", H6338))</f>
        <v>Apparel</v>
      </c>
    </row>
    <row r="6339" customFormat="false" ht="14.25" hidden="false" customHeight="true" outlineLevel="0" collapsed="false">
      <c r="B6339" s="88" t="s">
        <v>15</v>
      </c>
      <c r="C6339" s="89" t="n">
        <v>1185732</v>
      </c>
      <c r="D6339" s="90" t="n">
        <v>44418</v>
      </c>
      <c r="E6339" s="88" t="s">
        <v>29</v>
      </c>
      <c r="F6339" s="88" t="s">
        <v>143</v>
      </c>
      <c r="G6339" s="88" t="s">
        <v>104</v>
      </c>
      <c r="H6339" s="91" t="s">
        <v>38</v>
      </c>
      <c r="I6339" s="92" t="n">
        <v>54</v>
      </c>
      <c r="J6339" s="93" t="n">
        <v>169</v>
      </c>
      <c r="K6339" s="94" t="n">
        <f aca="false">I6339 * J6339</f>
        <v>9126</v>
      </c>
      <c r="L6339" s="94" t="n">
        <f aca="false">K6339 *M6339</f>
        <v>5566.86</v>
      </c>
      <c r="M6339" s="95" t="n">
        <v>0.61</v>
      </c>
      <c r="N6339" s="88" t="s">
        <v>23</v>
      </c>
      <c r="O6339" s="91" t="s">
        <v>219</v>
      </c>
      <c r="P6339" s="0" t="str">
        <f aca="false">RIGHT(H6339,LEN(H6339) - FIND(" ", H6339))</f>
        <v>Apparel</v>
      </c>
    </row>
    <row r="6340" customFormat="false" ht="14.25" hidden="false" customHeight="true" outlineLevel="0" collapsed="false">
      <c r="B6340" s="88" t="s">
        <v>43</v>
      </c>
      <c r="C6340" s="89" t="n">
        <v>1185732</v>
      </c>
      <c r="D6340" s="90" t="n">
        <v>44418</v>
      </c>
      <c r="E6340" s="88" t="s">
        <v>29</v>
      </c>
      <c r="F6340" s="88" t="s">
        <v>100</v>
      </c>
      <c r="G6340" s="88" t="s">
        <v>118</v>
      </c>
      <c r="H6340" s="91" t="s">
        <v>32</v>
      </c>
      <c r="I6340" s="92" t="n">
        <v>47</v>
      </c>
      <c r="J6340" s="93" t="n">
        <v>152</v>
      </c>
      <c r="K6340" s="94" t="n">
        <f aca="false">I6340 * J6340</f>
        <v>7144</v>
      </c>
      <c r="L6340" s="94" t="n">
        <f aca="false">K6340 *M6340</f>
        <v>3929.2</v>
      </c>
      <c r="M6340" s="95" t="n">
        <v>0.55</v>
      </c>
      <c r="N6340" s="88" t="s">
        <v>23</v>
      </c>
      <c r="O6340" s="91" t="s">
        <v>218</v>
      </c>
      <c r="P6340" s="0" t="str">
        <f aca="false">RIGHT(H6340,LEN(H6340) - FIND(" ", H6340))</f>
        <v>Street Footwear</v>
      </c>
    </row>
    <row r="6341" customFormat="false" ht="14.25" hidden="false" customHeight="true" outlineLevel="0" collapsed="false">
      <c r="B6341" s="88" t="s">
        <v>43</v>
      </c>
      <c r="C6341" s="89" t="n">
        <v>1185732</v>
      </c>
      <c r="D6341" s="90" t="n">
        <v>44418</v>
      </c>
      <c r="E6341" s="88" t="s">
        <v>29</v>
      </c>
      <c r="F6341" s="88" t="s">
        <v>100</v>
      </c>
      <c r="G6341" s="88" t="s">
        <v>118</v>
      </c>
      <c r="H6341" s="91" t="s">
        <v>24</v>
      </c>
      <c r="I6341" s="92" t="n">
        <v>41</v>
      </c>
      <c r="J6341" s="93" t="n">
        <v>87</v>
      </c>
      <c r="K6341" s="94" t="n">
        <f aca="false">I6341 * J6341</f>
        <v>3567</v>
      </c>
      <c r="L6341" s="94" t="n">
        <f aca="false">K6341 *M6341</f>
        <v>1926.18</v>
      </c>
      <c r="M6341" s="95" t="n">
        <v>0.54</v>
      </c>
      <c r="N6341" s="88" t="s">
        <v>23</v>
      </c>
      <c r="O6341" s="91" t="s">
        <v>218</v>
      </c>
      <c r="P6341" s="0" t="str">
        <f aca="false">RIGHT(H6341,LEN(H6341) - FIND(" ", H6341))</f>
        <v>Athletic Footwear</v>
      </c>
    </row>
    <row r="6342" customFormat="false" ht="14.25" hidden="false" customHeight="true" outlineLevel="0" collapsed="false">
      <c r="B6342" s="88" t="s">
        <v>43</v>
      </c>
      <c r="C6342" s="89" t="n">
        <v>1185732</v>
      </c>
      <c r="D6342" s="90" t="n">
        <v>44418</v>
      </c>
      <c r="E6342" s="88" t="s">
        <v>29</v>
      </c>
      <c r="F6342" s="88" t="s">
        <v>100</v>
      </c>
      <c r="G6342" s="88" t="s">
        <v>118</v>
      </c>
      <c r="H6342" s="91" t="s">
        <v>48</v>
      </c>
      <c r="I6342" s="92" t="n">
        <v>37</v>
      </c>
      <c r="J6342" s="93" t="n">
        <v>56</v>
      </c>
      <c r="K6342" s="94" t="n">
        <f aca="false">I6342 * J6342</f>
        <v>2072</v>
      </c>
      <c r="L6342" s="94" t="n">
        <f aca="false">K6342 *M6342</f>
        <v>973.84</v>
      </c>
      <c r="M6342" s="95" t="n">
        <v>0.47</v>
      </c>
      <c r="N6342" s="88" t="s">
        <v>23</v>
      </c>
      <c r="O6342" s="91" t="s">
        <v>219</v>
      </c>
      <c r="P6342" s="0" t="str">
        <f aca="false">RIGHT(H6342,LEN(H6342) - FIND(" ", H6342))</f>
        <v>Street Footwear</v>
      </c>
    </row>
    <row r="6343" customFormat="false" ht="14.25" hidden="false" customHeight="true" outlineLevel="0" collapsed="false">
      <c r="B6343" s="88" t="s">
        <v>43</v>
      </c>
      <c r="C6343" s="89" t="n">
        <v>1185732</v>
      </c>
      <c r="D6343" s="90" t="n">
        <v>44418</v>
      </c>
      <c r="E6343" s="88" t="s">
        <v>29</v>
      </c>
      <c r="F6343" s="88" t="s">
        <v>100</v>
      </c>
      <c r="G6343" s="88" t="s">
        <v>118</v>
      </c>
      <c r="H6343" s="91" t="s">
        <v>44</v>
      </c>
      <c r="I6343" s="92" t="n">
        <v>38</v>
      </c>
      <c r="J6343" s="93" t="n">
        <v>60</v>
      </c>
      <c r="K6343" s="94" t="n">
        <f aca="false">I6343 * J6343</f>
        <v>2280</v>
      </c>
      <c r="L6343" s="94" t="n">
        <f aca="false">K6343 *M6343</f>
        <v>1071.6</v>
      </c>
      <c r="M6343" s="95" t="n">
        <v>0.47</v>
      </c>
      <c r="N6343" s="88" t="s">
        <v>23</v>
      </c>
      <c r="O6343" s="91" t="s">
        <v>219</v>
      </c>
      <c r="P6343" s="0" t="str">
        <f aca="false">RIGHT(H6343,LEN(H6343) - FIND(" ", H6343))</f>
        <v>Athletic Footwear</v>
      </c>
    </row>
    <row r="6344" customFormat="false" ht="14.25" hidden="false" customHeight="true" outlineLevel="0" collapsed="false">
      <c r="B6344" s="88" t="s">
        <v>43</v>
      </c>
      <c r="C6344" s="89" t="n">
        <v>1185732</v>
      </c>
      <c r="D6344" s="90" t="n">
        <v>44418</v>
      </c>
      <c r="E6344" s="88" t="s">
        <v>29</v>
      </c>
      <c r="F6344" s="88" t="s">
        <v>100</v>
      </c>
      <c r="G6344" s="88" t="s">
        <v>118</v>
      </c>
      <c r="H6344" s="91" t="s">
        <v>16</v>
      </c>
      <c r="I6344" s="92" t="n">
        <v>47</v>
      </c>
      <c r="J6344" s="93" t="n">
        <v>53</v>
      </c>
      <c r="K6344" s="94" t="n">
        <f aca="false">I6344 * J6344</f>
        <v>2491</v>
      </c>
      <c r="L6344" s="94" t="n">
        <f aca="false">K6344 *M6344</f>
        <v>1120.95</v>
      </c>
      <c r="M6344" s="95" t="n">
        <v>0.45</v>
      </c>
      <c r="N6344" s="88" t="s">
        <v>23</v>
      </c>
      <c r="O6344" s="91" t="s">
        <v>218</v>
      </c>
      <c r="P6344" s="0" t="str">
        <f aca="false">RIGHT(H6344,LEN(H6344) - FIND(" ", H6344))</f>
        <v>Apparel</v>
      </c>
    </row>
    <row r="6345" customFormat="false" ht="14.25" hidden="false" customHeight="true" outlineLevel="0" collapsed="false">
      <c r="B6345" s="88" t="s">
        <v>43</v>
      </c>
      <c r="C6345" s="89" t="n">
        <v>1185732</v>
      </c>
      <c r="D6345" s="90" t="n">
        <v>44418</v>
      </c>
      <c r="E6345" s="88" t="s">
        <v>29</v>
      </c>
      <c r="F6345" s="88" t="s">
        <v>100</v>
      </c>
      <c r="G6345" s="88" t="s">
        <v>118</v>
      </c>
      <c r="H6345" s="91" t="s">
        <v>38</v>
      </c>
      <c r="I6345" s="92" t="n">
        <v>54</v>
      </c>
      <c r="J6345" s="93" t="n">
        <v>91</v>
      </c>
      <c r="K6345" s="94" t="n">
        <f aca="false">I6345 * J6345</f>
        <v>4914</v>
      </c>
      <c r="L6345" s="94" t="n">
        <f aca="false">K6345 *M6345</f>
        <v>2604.42</v>
      </c>
      <c r="M6345" s="95" t="n">
        <v>0.53</v>
      </c>
      <c r="N6345" s="88" t="s">
        <v>23</v>
      </c>
      <c r="O6345" s="91" t="s">
        <v>219</v>
      </c>
      <c r="P6345" s="0" t="str">
        <f aca="false">RIGHT(H6345,LEN(H6345) - FIND(" ", H6345))</f>
        <v>Apparel</v>
      </c>
    </row>
    <row r="6346" customFormat="false" ht="14.25" hidden="false" customHeight="true" outlineLevel="0" collapsed="false">
      <c r="B6346" s="88" t="s">
        <v>30</v>
      </c>
      <c r="C6346" s="89" t="n">
        <v>1197831</v>
      </c>
      <c r="D6346" s="90" t="n">
        <v>44418</v>
      </c>
      <c r="E6346" s="88" t="s">
        <v>40</v>
      </c>
      <c r="F6346" s="88" t="s">
        <v>66</v>
      </c>
      <c r="G6346" s="88" t="s">
        <v>90</v>
      </c>
      <c r="H6346" s="91" t="s">
        <v>44</v>
      </c>
      <c r="I6346" s="92" t="n">
        <v>24</v>
      </c>
      <c r="J6346" s="93" t="n">
        <v>113</v>
      </c>
      <c r="K6346" s="94" t="n">
        <f aca="false">I6346 * J6346</f>
        <v>2712</v>
      </c>
      <c r="L6346" s="94" t="n">
        <f aca="false">K6346 *M6346</f>
        <v>1464.48</v>
      </c>
      <c r="M6346" s="95" t="n">
        <v>0.54</v>
      </c>
      <c r="N6346" s="88" t="s">
        <v>31</v>
      </c>
      <c r="O6346" s="91" t="s">
        <v>219</v>
      </c>
      <c r="P6346" s="0" t="str">
        <f aca="false">RIGHT(H6346,LEN(H6346) - FIND(" ", H6346))</f>
        <v>Athletic Footwear</v>
      </c>
    </row>
    <row r="6347" customFormat="false" ht="14.25" hidden="false" customHeight="true" outlineLevel="0" collapsed="false">
      <c r="B6347" s="88" t="s">
        <v>30</v>
      </c>
      <c r="C6347" s="89" t="n">
        <v>1197831</v>
      </c>
      <c r="D6347" s="90" t="n">
        <v>44419</v>
      </c>
      <c r="E6347" s="88" t="s">
        <v>29</v>
      </c>
      <c r="F6347" s="88" t="s">
        <v>98</v>
      </c>
      <c r="G6347" s="88" t="s">
        <v>101</v>
      </c>
      <c r="H6347" s="91" t="s">
        <v>32</v>
      </c>
      <c r="I6347" s="92" t="n">
        <v>20</v>
      </c>
      <c r="J6347" s="93" t="n">
        <v>725</v>
      </c>
      <c r="K6347" s="94" t="n">
        <f aca="false">I6347 * J6347</f>
        <v>14500</v>
      </c>
      <c r="L6347" s="94" t="n">
        <f aca="false">K6347 *M6347</f>
        <v>4350</v>
      </c>
      <c r="M6347" s="95" t="n">
        <v>0.3</v>
      </c>
      <c r="N6347" s="88" t="s">
        <v>31</v>
      </c>
      <c r="O6347" s="91" t="s">
        <v>218</v>
      </c>
      <c r="P6347" s="0" t="str">
        <f aca="false">RIGHT(H6347,LEN(H6347) - FIND(" ", H6347))</f>
        <v>Street Footwear</v>
      </c>
    </row>
    <row r="6348" customFormat="false" ht="14.25" hidden="false" customHeight="true" outlineLevel="0" collapsed="false">
      <c r="B6348" s="88" t="s">
        <v>30</v>
      </c>
      <c r="C6348" s="89" t="n">
        <v>1197831</v>
      </c>
      <c r="D6348" s="90" t="n">
        <v>44419</v>
      </c>
      <c r="E6348" s="88" t="s">
        <v>40</v>
      </c>
      <c r="F6348" s="88" t="s">
        <v>66</v>
      </c>
      <c r="G6348" s="88" t="s">
        <v>90</v>
      </c>
      <c r="H6348" s="91" t="s">
        <v>16</v>
      </c>
      <c r="I6348" s="92" t="n">
        <v>40</v>
      </c>
      <c r="J6348" s="93" t="n">
        <v>250</v>
      </c>
      <c r="K6348" s="94" t="n">
        <f aca="false">I6348 * J6348</f>
        <v>10000</v>
      </c>
      <c r="L6348" s="94" t="n">
        <f aca="false">K6348 *M6348</f>
        <v>3500</v>
      </c>
      <c r="M6348" s="95" t="n">
        <v>0.35</v>
      </c>
      <c r="N6348" s="88" t="s">
        <v>31</v>
      </c>
      <c r="O6348" s="91" t="s">
        <v>218</v>
      </c>
      <c r="P6348" s="0" t="str">
        <f aca="false">RIGHT(H6348,LEN(H6348) - FIND(" ", H6348))</f>
        <v>Apparel</v>
      </c>
    </row>
    <row r="6349" customFormat="false" ht="14.25" hidden="false" customHeight="true" outlineLevel="0" collapsed="false">
      <c r="B6349" s="88" t="s">
        <v>22</v>
      </c>
      <c r="C6349" s="89" t="n">
        <v>1185732</v>
      </c>
      <c r="D6349" s="90" t="n">
        <v>44419</v>
      </c>
      <c r="E6349" s="88" t="s">
        <v>18</v>
      </c>
      <c r="F6349" s="88" t="s">
        <v>167</v>
      </c>
      <c r="G6349" s="88" t="s">
        <v>99</v>
      </c>
      <c r="H6349" s="91" t="s">
        <v>32</v>
      </c>
      <c r="I6349" s="92" t="n">
        <v>50</v>
      </c>
      <c r="J6349" s="93" t="n">
        <v>850</v>
      </c>
      <c r="K6349" s="94" t="n">
        <f aca="false">I6349 * J6349</f>
        <v>42500</v>
      </c>
      <c r="L6349" s="94" t="n">
        <f aca="false">K6349 *M6349</f>
        <v>21250</v>
      </c>
      <c r="M6349" s="95" t="n">
        <v>0.5</v>
      </c>
      <c r="N6349" s="88" t="s">
        <v>14</v>
      </c>
      <c r="O6349" s="91" t="s">
        <v>218</v>
      </c>
      <c r="P6349" s="0" t="str">
        <f aca="false">RIGHT(H6349,LEN(H6349) - FIND(" ", H6349))</f>
        <v>Street Footwear</v>
      </c>
    </row>
    <row r="6350" customFormat="false" ht="14.25" hidden="false" customHeight="true" outlineLevel="0" collapsed="false">
      <c r="B6350" s="88" t="s">
        <v>22</v>
      </c>
      <c r="C6350" s="89" t="n">
        <v>1185732</v>
      </c>
      <c r="D6350" s="90" t="n">
        <v>44419</v>
      </c>
      <c r="E6350" s="88" t="s">
        <v>18</v>
      </c>
      <c r="F6350" s="88" t="s">
        <v>167</v>
      </c>
      <c r="G6350" s="88" t="s">
        <v>99</v>
      </c>
      <c r="H6350" s="91" t="s">
        <v>24</v>
      </c>
      <c r="I6350" s="92" t="n">
        <v>45</v>
      </c>
      <c r="J6350" s="93" t="n">
        <v>625</v>
      </c>
      <c r="K6350" s="94" t="n">
        <f aca="false">I6350 * J6350</f>
        <v>28125</v>
      </c>
      <c r="L6350" s="94" t="n">
        <f aca="false">K6350 *M6350</f>
        <v>8437.5</v>
      </c>
      <c r="M6350" s="95" t="n">
        <v>0.3</v>
      </c>
      <c r="N6350" s="88" t="s">
        <v>14</v>
      </c>
      <c r="O6350" s="91" t="s">
        <v>218</v>
      </c>
      <c r="P6350" s="0" t="str">
        <f aca="false">RIGHT(H6350,LEN(H6350) - FIND(" ", H6350))</f>
        <v>Athletic Footwear</v>
      </c>
    </row>
    <row r="6351" customFormat="false" ht="14.25" hidden="false" customHeight="true" outlineLevel="0" collapsed="false">
      <c r="B6351" s="88" t="s">
        <v>22</v>
      </c>
      <c r="C6351" s="89" t="n">
        <v>1185732</v>
      </c>
      <c r="D6351" s="90" t="n">
        <v>44419</v>
      </c>
      <c r="E6351" s="88" t="s">
        <v>18</v>
      </c>
      <c r="F6351" s="88" t="s">
        <v>167</v>
      </c>
      <c r="G6351" s="88" t="s">
        <v>99</v>
      </c>
      <c r="H6351" s="91" t="s">
        <v>48</v>
      </c>
      <c r="I6351" s="92" t="n">
        <v>40</v>
      </c>
      <c r="J6351" s="93" t="n">
        <v>550</v>
      </c>
      <c r="K6351" s="94" t="n">
        <f aca="false">I6351 * J6351</f>
        <v>22000</v>
      </c>
      <c r="L6351" s="94" t="n">
        <f aca="false">K6351 *M6351</f>
        <v>7700</v>
      </c>
      <c r="M6351" s="95" t="n">
        <v>0.35</v>
      </c>
      <c r="N6351" s="88" t="s">
        <v>14</v>
      </c>
      <c r="O6351" s="91" t="s">
        <v>219</v>
      </c>
      <c r="P6351" s="0" t="str">
        <f aca="false">RIGHT(H6351,LEN(H6351) - FIND(" ", H6351))</f>
        <v>Street Footwear</v>
      </c>
    </row>
    <row r="6352" customFormat="false" ht="14.25" hidden="false" customHeight="true" outlineLevel="0" collapsed="false">
      <c r="B6352" s="88" t="s">
        <v>22</v>
      </c>
      <c r="C6352" s="89" t="n">
        <v>1185732</v>
      </c>
      <c r="D6352" s="90" t="n">
        <v>44419</v>
      </c>
      <c r="E6352" s="88" t="s">
        <v>18</v>
      </c>
      <c r="F6352" s="88" t="s">
        <v>167</v>
      </c>
      <c r="G6352" s="88" t="s">
        <v>99</v>
      </c>
      <c r="H6352" s="91" t="s">
        <v>44</v>
      </c>
      <c r="I6352" s="92" t="n">
        <v>40</v>
      </c>
      <c r="J6352" s="93" t="n">
        <v>525</v>
      </c>
      <c r="K6352" s="94" t="n">
        <f aca="false">I6352 * J6352</f>
        <v>21000</v>
      </c>
      <c r="L6352" s="94" t="n">
        <f aca="false">K6352 *M6352</f>
        <v>7350</v>
      </c>
      <c r="M6352" s="95" t="n">
        <v>0.35</v>
      </c>
      <c r="N6352" s="88" t="s">
        <v>14</v>
      </c>
      <c r="O6352" s="91" t="s">
        <v>219</v>
      </c>
      <c r="P6352" s="0" t="str">
        <f aca="false">RIGHT(H6352,LEN(H6352) - FIND(" ", H6352))</f>
        <v>Athletic Footwear</v>
      </c>
    </row>
    <row r="6353" customFormat="false" ht="14.25" hidden="false" customHeight="true" outlineLevel="0" collapsed="false">
      <c r="B6353" s="88" t="s">
        <v>22</v>
      </c>
      <c r="C6353" s="89" t="n">
        <v>1185732</v>
      </c>
      <c r="D6353" s="90" t="n">
        <v>44419</v>
      </c>
      <c r="E6353" s="88" t="s">
        <v>18</v>
      </c>
      <c r="F6353" s="88" t="s">
        <v>167</v>
      </c>
      <c r="G6353" s="88" t="s">
        <v>99</v>
      </c>
      <c r="H6353" s="91" t="s">
        <v>16</v>
      </c>
      <c r="I6353" s="92" t="n">
        <v>50</v>
      </c>
      <c r="J6353" s="93" t="n">
        <v>500</v>
      </c>
      <c r="K6353" s="94" t="n">
        <f aca="false">I6353 * J6353</f>
        <v>25000</v>
      </c>
      <c r="L6353" s="94" t="n">
        <f aca="false">K6353 *M6353</f>
        <v>7500</v>
      </c>
      <c r="M6353" s="95" t="n">
        <v>0.3</v>
      </c>
      <c r="N6353" s="88" t="s">
        <v>14</v>
      </c>
      <c r="O6353" s="91" t="s">
        <v>218</v>
      </c>
      <c r="P6353" s="0" t="str">
        <f aca="false">RIGHT(H6353,LEN(H6353) - FIND(" ", H6353))</f>
        <v>Apparel</v>
      </c>
    </row>
    <row r="6354" customFormat="false" ht="14.25" hidden="false" customHeight="true" outlineLevel="0" collapsed="false">
      <c r="B6354" s="88" t="s">
        <v>22</v>
      </c>
      <c r="C6354" s="89" t="n">
        <v>1185732</v>
      </c>
      <c r="D6354" s="90" t="n">
        <v>44419</v>
      </c>
      <c r="E6354" s="88" t="s">
        <v>18</v>
      </c>
      <c r="F6354" s="88" t="s">
        <v>167</v>
      </c>
      <c r="G6354" s="88" t="s">
        <v>99</v>
      </c>
      <c r="H6354" s="91" t="s">
        <v>38</v>
      </c>
      <c r="I6354" s="92" t="n">
        <v>55</v>
      </c>
      <c r="J6354" s="93" t="n">
        <v>675</v>
      </c>
      <c r="K6354" s="94" t="n">
        <f aca="false">I6354 * J6354</f>
        <v>37125</v>
      </c>
      <c r="L6354" s="94" t="n">
        <f aca="false">K6354 *M6354</f>
        <v>9281.25</v>
      </c>
      <c r="M6354" s="95" t="n">
        <v>0.25</v>
      </c>
      <c r="N6354" s="88" t="s">
        <v>14</v>
      </c>
      <c r="O6354" s="91" t="s">
        <v>219</v>
      </c>
      <c r="P6354" s="0" t="str">
        <f aca="false">RIGHT(H6354,LEN(H6354) - FIND(" ", H6354))</f>
        <v>Apparel</v>
      </c>
    </row>
    <row r="6355" customFormat="false" ht="14.25" hidden="false" customHeight="true" outlineLevel="0" collapsed="false">
      <c r="B6355" s="88" t="s">
        <v>43</v>
      </c>
      <c r="C6355" s="89" t="n">
        <v>1185732</v>
      </c>
      <c r="D6355" s="90" t="n">
        <v>44419</v>
      </c>
      <c r="E6355" s="88" t="s">
        <v>18</v>
      </c>
      <c r="F6355" s="88" t="s">
        <v>157</v>
      </c>
      <c r="G6355" s="88" t="s">
        <v>154</v>
      </c>
      <c r="H6355" s="91" t="s">
        <v>32</v>
      </c>
      <c r="I6355" s="92" t="n">
        <v>35</v>
      </c>
      <c r="J6355" s="93" t="n">
        <v>750</v>
      </c>
      <c r="K6355" s="94" t="n">
        <f aca="false">I6355 * J6355</f>
        <v>26250</v>
      </c>
      <c r="L6355" s="94" t="n">
        <f aca="false">K6355 *M6355</f>
        <v>10500</v>
      </c>
      <c r="M6355" s="95" t="n">
        <v>0.4</v>
      </c>
      <c r="N6355" s="88" t="s">
        <v>14</v>
      </c>
      <c r="O6355" s="91" t="s">
        <v>218</v>
      </c>
      <c r="P6355" s="0" t="str">
        <f aca="false">RIGHT(H6355,LEN(H6355) - FIND(" ", H6355))</f>
        <v>Street Footwear</v>
      </c>
    </row>
    <row r="6356" customFormat="false" ht="14.25" hidden="false" customHeight="true" outlineLevel="0" collapsed="false">
      <c r="B6356" s="88" t="s">
        <v>43</v>
      </c>
      <c r="C6356" s="89" t="n">
        <v>1185732</v>
      </c>
      <c r="D6356" s="90" t="n">
        <v>44419</v>
      </c>
      <c r="E6356" s="88" t="s">
        <v>18</v>
      </c>
      <c r="F6356" s="88" t="s">
        <v>157</v>
      </c>
      <c r="G6356" s="88" t="s">
        <v>154</v>
      </c>
      <c r="H6356" s="91" t="s">
        <v>24</v>
      </c>
      <c r="I6356" s="92" t="n">
        <v>35</v>
      </c>
      <c r="J6356" s="93" t="n">
        <v>525</v>
      </c>
      <c r="K6356" s="94" t="n">
        <f aca="false">I6356 * J6356</f>
        <v>18375</v>
      </c>
      <c r="L6356" s="94" t="n">
        <f aca="false">K6356 *M6356</f>
        <v>6431.25</v>
      </c>
      <c r="M6356" s="95" t="n">
        <v>0.35</v>
      </c>
      <c r="N6356" s="88" t="s">
        <v>14</v>
      </c>
      <c r="O6356" s="91" t="s">
        <v>218</v>
      </c>
      <c r="P6356" s="0" t="str">
        <f aca="false">RIGHT(H6356,LEN(H6356) - FIND(" ", H6356))</f>
        <v>Athletic Footwear</v>
      </c>
    </row>
    <row r="6357" customFormat="false" ht="14.25" hidden="false" customHeight="true" outlineLevel="0" collapsed="false">
      <c r="B6357" s="88" t="s">
        <v>43</v>
      </c>
      <c r="C6357" s="89" t="n">
        <v>1185732</v>
      </c>
      <c r="D6357" s="90" t="n">
        <v>44419</v>
      </c>
      <c r="E6357" s="88" t="s">
        <v>18</v>
      </c>
      <c r="F6357" s="88" t="s">
        <v>157</v>
      </c>
      <c r="G6357" s="88" t="s">
        <v>154</v>
      </c>
      <c r="H6357" s="91" t="s">
        <v>48</v>
      </c>
      <c r="I6357" s="92" t="n">
        <v>30</v>
      </c>
      <c r="J6357" s="93" t="n">
        <v>450</v>
      </c>
      <c r="K6357" s="94" t="n">
        <f aca="false">I6357 * J6357</f>
        <v>13500</v>
      </c>
      <c r="L6357" s="94" t="n">
        <f aca="false">K6357 *M6357</f>
        <v>4725</v>
      </c>
      <c r="M6357" s="95" t="n">
        <v>0.35</v>
      </c>
      <c r="N6357" s="88" t="s">
        <v>14</v>
      </c>
      <c r="O6357" s="91" t="s">
        <v>219</v>
      </c>
      <c r="P6357" s="0" t="str">
        <f aca="false">RIGHT(H6357,LEN(H6357) - FIND(" ", H6357))</f>
        <v>Street Footwear</v>
      </c>
    </row>
    <row r="6358" customFormat="false" ht="14.25" hidden="false" customHeight="true" outlineLevel="0" collapsed="false">
      <c r="B6358" s="88" t="s">
        <v>43</v>
      </c>
      <c r="C6358" s="89" t="n">
        <v>1185732</v>
      </c>
      <c r="D6358" s="90" t="n">
        <v>44419</v>
      </c>
      <c r="E6358" s="88" t="s">
        <v>18</v>
      </c>
      <c r="F6358" s="88" t="s">
        <v>157</v>
      </c>
      <c r="G6358" s="88" t="s">
        <v>154</v>
      </c>
      <c r="H6358" s="91" t="s">
        <v>44</v>
      </c>
      <c r="I6358" s="92" t="n">
        <v>20</v>
      </c>
      <c r="J6358" s="93" t="n">
        <v>375</v>
      </c>
      <c r="K6358" s="94" t="n">
        <f aca="false">I6358 * J6358</f>
        <v>7500</v>
      </c>
      <c r="L6358" s="94" t="n">
        <f aca="false">K6358 *M6358</f>
        <v>3000</v>
      </c>
      <c r="M6358" s="95" t="n">
        <v>0.4</v>
      </c>
      <c r="N6358" s="88" t="s">
        <v>14</v>
      </c>
      <c r="O6358" s="91" t="s">
        <v>219</v>
      </c>
      <c r="P6358" s="0" t="str">
        <f aca="false">RIGHT(H6358,LEN(H6358) - FIND(" ", H6358))</f>
        <v>Athletic Footwear</v>
      </c>
    </row>
    <row r="6359" customFormat="false" ht="14.25" hidden="false" customHeight="true" outlineLevel="0" collapsed="false">
      <c r="B6359" s="88" t="s">
        <v>43</v>
      </c>
      <c r="C6359" s="89" t="n">
        <v>1185732</v>
      </c>
      <c r="D6359" s="90" t="n">
        <v>44419</v>
      </c>
      <c r="E6359" s="88" t="s">
        <v>18</v>
      </c>
      <c r="F6359" s="88" t="s">
        <v>157</v>
      </c>
      <c r="G6359" s="88" t="s">
        <v>154</v>
      </c>
      <c r="H6359" s="91" t="s">
        <v>16</v>
      </c>
      <c r="I6359" s="92" t="n">
        <v>30</v>
      </c>
      <c r="J6359" s="93" t="n">
        <v>350</v>
      </c>
      <c r="K6359" s="94" t="n">
        <f aca="false">I6359 * J6359</f>
        <v>10500</v>
      </c>
      <c r="L6359" s="94" t="n">
        <f aca="false">K6359 *M6359</f>
        <v>3675</v>
      </c>
      <c r="M6359" s="95" t="n">
        <v>0.35</v>
      </c>
      <c r="N6359" s="88" t="s">
        <v>14</v>
      </c>
      <c r="O6359" s="91" t="s">
        <v>218</v>
      </c>
      <c r="P6359" s="0" t="str">
        <f aca="false">RIGHT(H6359,LEN(H6359) - FIND(" ", H6359))</f>
        <v>Apparel</v>
      </c>
    </row>
    <row r="6360" customFormat="false" ht="14.25" hidden="false" customHeight="true" outlineLevel="0" collapsed="false">
      <c r="B6360" s="88" t="s">
        <v>43</v>
      </c>
      <c r="C6360" s="89" t="n">
        <v>1185732</v>
      </c>
      <c r="D6360" s="90" t="n">
        <v>44419</v>
      </c>
      <c r="E6360" s="88" t="s">
        <v>18</v>
      </c>
      <c r="F6360" s="88" t="s">
        <v>157</v>
      </c>
      <c r="G6360" s="88" t="s">
        <v>154</v>
      </c>
      <c r="H6360" s="91" t="s">
        <v>38</v>
      </c>
      <c r="I6360" s="92" t="n">
        <v>35</v>
      </c>
      <c r="J6360" s="93" t="n">
        <v>525</v>
      </c>
      <c r="K6360" s="94" t="n">
        <f aca="false">I6360 * J6360</f>
        <v>18375</v>
      </c>
      <c r="L6360" s="94" t="n">
        <f aca="false">K6360 *M6360</f>
        <v>9187.5</v>
      </c>
      <c r="M6360" s="95" t="n">
        <v>0.5</v>
      </c>
      <c r="N6360" s="88" t="s">
        <v>14</v>
      </c>
      <c r="O6360" s="91" t="s">
        <v>219</v>
      </c>
      <c r="P6360" s="0" t="str">
        <f aca="false">RIGHT(H6360,LEN(H6360) - FIND(" ", H6360))</f>
        <v>Apparel</v>
      </c>
    </row>
    <row r="6361" customFormat="false" ht="14.25" hidden="false" customHeight="true" outlineLevel="0" collapsed="false">
      <c r="B6361" s="88" t="s">
        <v>15</v>
      </c>
      <c r="C6361" s="89" t="n">
        <v>1185732</v>
      </c>
      <c r="D6361" s="90" t="n">
        <v>44419</v>
      </c>
      <c r="E6361" s="88" t="s">
        <v>26</v>
      </c>
      <c r="F6361" s="88" t="s">
        <v>159</v>
      </c>
      <c r="G6361" s="88" t="s">
        <v>95</v>
      </c>
      <c r="H6361" s="91" t="s">
        <v>32</v>
      </c>
      <c r="I6361" s="92" t="n">
        <v>60</v>
      </c>
      <c r="J6361" s="93" t="n">
        <v>650</v>
      </c>
      <c r="K6361" s="94" t="n">
        <f aca="false">I6361 * J6361</f>
        <v>39000</v>
      </c>
      <c r="L6361" s="94" t="n">
        <f aca="false">K6361 *M6361</f>
        <v>17550</v>
      </c>
      <c r="M6361" s="95" t="n">
        <v>0.45</v>
      </c>
      <c r="N6361" s="88" t="s">
        <v>14</v>
      </c>
      <c r="O6361" s="91" t="s">
        <v>218</v>
      </c>
      <c r="P6361" s="0" t="str">
        <f aca="false">RIGHT(H6361,LEN(H6361) - FIND(" ", H6361))</f>
        <v>Street Footwear</v>
      </c>
    </row>
    <row r="6362" customFormat="false" ht="14.25" hidden="false" customHeight="true" outlineLevel="0" collapsed="false">
      <c r="B6362" s="88" t="s">
        <v>15</v>
      </c>
      <c r="C6362" s="89" t="n">
        <v>1185732</v>
      </c>
      <c r="D6362" s="90" t="n">
        <v>44419</v>
      </c>
      <c r="E6362" s="88" t="s">
        <v>26</v>
      </c>
      <c r="F6362" s="88" t="s">
        <v>159</v>
      </c>
      <c r="G6362" s="88" t="s">
        <v>95</v>
      </c>
      <c r="H6362" s="91" t="s">
        <v>24</v>
      </c>
      <c r="I6362" s="92" t="n">
        <v>55</v>
      </c>
      <c r="J6362" s="93" t="n">
        <v>425</v>
      </c>
      <c r="K6362" s="94" t="n">
        <f aca="false">I6362 * J6362</f>
        <v>23375</v>
      </c>
      <c r="L6362" s="94" t="n">
        <f aca="false">K6362 *M6362</f>
        <v>10518.75</v>
      </c>
      <c r="M6362" s="95" t="n">
        <v>0.45</v>
      </c>
      <c r="N6362" s="88" t="s">
        <v>14</v>
      </c>
      <c r="O6362" s="91" t="s">
        <v>218</v>
      </c>
      <c r="P6362" s="0" t="str">
        <f aca="false">RIGHT(H6362,LEN(H6362) - FIND(" ", H6362))</f>
        <v>Athletic Footwear</v>
      </c>
    </row>
    <row r="6363" customFormat="false" ht="14.25" hidden="false" customHeight="true" outlineLevel="0" collapsed="false">
      <c r="B6363" s="88" t="s">
        <v>15</v>
      </c>
      <c r="C6363" s="89" t="n">
        <v>1185732</v>
      </c>
      <c r="D6363" s="90" t="n">
        <v>44419</v>
      </c>
      <c r="E6363" s="88" t="s">
        <v>26</v>
      </c>
      <c r="F6363" s="88" t="s">
        <v>159</v>
      </c>
      <c r="G6363" s="88" t="s">
        <v>95</v>
      </c>
      <c r="H6363" s="91" t="s">
        <v>48</v>
      </c>
      <c r="I6363" s="92" t="n">
        <v>50</v>
      </c>
      <c r="J6363" s="93" t="n">
        <v>350</v>
      </c>
      <c r="K6363" s="94" t="n">
        <f aca="false">I6363 * J6363</f>
        <v>17500</v>
      </c>
      <c r="L6363" s="94" t="n">
        <f aca="false">K6363 *M6363</f>
        <v>6125</v>
      </c>
      <c r="M6363" s="95" t="n">
        <v>0.35</v>
      </c>
      <c r="N6363" s="88" t="s">
        <v>14</v>
      </c>
      <c r="O6363" s="91" t="s">
        <v>219</v>
      </c>
      <c r="P6363" s="0" t="str">
        <f aca="false">RIGHT(H6363,LEN(H6363) - FIND(" ", H6363))</f>
        <v>Street Footwear</v>
      </c>
    </row>
    <row r="6364" customFormat="false" ht="14.25" hidden="false" customHeight="true" outlineLevel="0" collapsed="false">
      <c r="B6364" s="88" t="s">
        <v>15</v>
      </c>
      <c r="C6364" s="89" t="n">
        <v>1185732</v>
      </c>
      <c r="D6364" s="90" t="n">
        <v>44419</v>
      </c>
      <c r="E6364" s="88" t="s">
        <v>26</v>
      </c>
      <c r="F6364" s="88" t="s">
        <v>159</v>
      </c>
      <c r="G6364" s="88" t="s">
        <v>95</v>
      </c>
      <c r="H6364" s="91" t="s">
        <v>44</v>
      </c>
      <c r="I6364" s="92" t="n">
        <v>50</v>
      </c>
      <c r="J6364" s="93" t="n">
        <v>250</v>
      </c>
      <c r="K6364" s="94" t="n">
        <f aca="false">I6364 * J6364</f>
        <v>12500</v>
      </c>
      <c r="L6364" s="94" t="n">
        <f aca="false">K6364 *M6364</f>
        <v>4375</v>
      </c>
      <c r="M6364" s="95" t="n">
        <v>0.35</v>
      </c>
      <c r="N6364" s="88" t="s">
        <v>14</v>
      </c>
      <c r="O6364" s="91" t="s">
        <v>219</v>
      </c>
      <c r="P6364" s="0" t="str">
        <f aca="false">RIGHT(H6364,LEN(H6364) - FIND(" ", H6364))</f>
        <v>Athletic Footwear</v>
      </c>
    </row>
    <row r="6365" customFormat="false" ht="14.25" hidden="false" customHeight="true" outlineLevel="0" collapsed="false">
      <c r="B6365" s="88" t="s">
        <v>15</v>
      </c>
      <c r="C6365" s="89" t="n">
        <v>1185732</v>
      </c>
      <c r="D6365" s="90" t="n">
        <v>44419</v>
      </c>
      <c r="E6365" s="88" t="s">
        <v>26</v>
      </c>
      <c r="F6365" s="88" t="s">
        <v>159</v>
      </c>
      <c r="G6365" s="88" t="s">
        <v>95</v>
      </c>
      <c r="H6365" s="91" t="s">
        <v>16</v>
      </c>
      <c r="I6365" s="92" t="n">
        <v>60</v>
      </c>
      <c r="J6365" s="93" t="n">
        <v>225</v>
      </c>
      <c r="K6365" s="94" t="n">
        <f aca="false">I6365 * J6365</f>
        <v>13500</v>
      </c>
      <c r="L6365" s="94" t="n">
        <f aca="false">K6365 *M6365</f>
        <v>4725</v>
      </c>
      <c r="M6365" s="95" t="n">
        <v>0.35</v>
      </c>
      <c r="N6365" s="88" t="s">
        <v>14</v>
      </c>
      <c r="O6365" s="91" t="s">
        <v>218</v>
      </c>
      <c r="P6365" s="0" t="str">
        <f aca="false">RIGHT(H6365,LEN(H6365) - FIND(" ", H6365))</f>
        <v>Apparel</v>
      </c>
    </row>
    <row r="6366" customFormat="false" ht="14.25" hidden="false" customHeight="true" outlineLevel="0" collapsed="false">
      <c r="B6366" s="88" t="s">
        <v>15</v>
      </c>
      <c r="C6366" s="89" t="n">
        <v>1185732</v>
      </c>
      <c r="D6366" s="90" t="n">
        <v>44419</v>
      </c>
      <c r="E6366" s="88" t="s">
        <v>26</v>
      </c>
      <c r="F6366" s="88" t="s">
        <v>159</v>
      </c>
      <c r="G6366" s="88" t="s">
        <v>95</v>
      </c>
      <c r="H6366" s="91" t="s">
        <v>38</v>
      </c>
      <c r="I6366" s="92" t="n">
        <v>65</v>
      </c>
      <c r="J6366" s="93" t="n">
        <v>400</v>
      </c>
      <c r="K6366" s="94" t="n">
        <f aca="false">I6366 * J6366</f>
        <v>26000</v>
      </c>
      <c r="L6366" s="94" t="n">
        <f aca="false">K6366 *M6366</f>
        <v>10400</v>
      </c>
      <c r="M6366" s="95" t="n">
        <v>0.4</v>
      </c>
      <c r="N6366" s="88" t="s">
        <v>14</v>
      </c>
      <c r="O6366" s="91" t="s">
        <v>219</v>
      </c>
      <c r="P6366" s="0" t="str">
        <f aca="false">RIGHT(H6366,LEN(H6366) - FIND(" ", H6366))</f>
        <v>Apparel</v>
      </c>
    </row>
    <row r="6367" customFormat="false" ht="14.25" hidden="false" customHeight="true" outlineLevel="0" collapsed="false">
      <c r="B6367" s="88" t="s">
        <v>30</v>
      </c>
      <c r="C6367" s="89" t="n">
        <v>1197831</v>
      </c>
      <c r="D6367" s="90" t="n">
        <v>44419</v>
      </c>
      <c r="E6367" s="88" t="s">
        <v>29</v>
      </c>
      <c r="F6367" s="88" t="s">
        <v>98</v>
      </c>
      <c r="G6367" s="88" t="s">
        <v>101</v>
      </c>
      <c r="H6367" s="91" t="s">
        <v>32</v>
      </c>
      <c r="I6367" s="92" t="n">
        <v>20</v>
      </c>
      <c r="J6367" s="93" t="n">
        <v>189</v>
      </c>
      <c r="K6367" s="94" t="n">
        <f aca="false">I6367 * J6367</f>
        <v>3780</v>
      </c>
      <c r="L6367" s="94" t="n">
        <f aca="false">K6367 *M6367</f>
        <v>1512</v>
      </c>
      <c r="M6367" s="95" t="n">
        <v>0.4</v>
      </c>
      <c r="N6367" s="88" t="s">
        <v>23</v>
      </c>
      <c r="O6367" s="91" t="s">
        <v>218</v>
      </c>
      <c r="P6367" s="0" t="str">
        <f aca="false">RIGHT(H6367,LEN(H6367) - FIND(" ", H6367))</f>
        <v>Street Footwear</v>
      </c>
    </row>
    <row r="6368" customFormat="false" ht="14.25" hidden="false" customHeight="true" outlineLevel="0" collapsed="false">
      <c r="B6368" s="88" t="s">
        <v>30</v>
      </c>
      <c r="C6368" s="89" t="n">
        <v>1197831</v>
      </c>
      <c r="D6368" s="90" t="n">
        <v>44419</v>
      </c>
      <c r="E6368" s="88" t="s">
        <v>40</v>
      </c>
      <c r="F6368" s="88" t="s">
        <v>66</v>
      </c>
      <c r="G6368" s="88" t="s">
        <v>90</v>
      </c>
      <c r="H6368" s="91" t="s">
        <v>16</v>
      </c>
      <c r="I6368" s="92" t="n">
        <v>38</v>
      </c>
      <c r="J6368" s="93" t="n">
        <v>68</v>
      </c>
      <c r="K6368" s="94" t="n">
        <f aca="false">I6368 * J6368</f>
        <v>2584</v>
      </c>
      <c r="L6368" s="94" t="n">
        <f aca="false">K6368 *M6368</f>
        <v>1240.32</v>
      </c>
      <c r="M6368" s="95" t="n">
        <v>0.48</v>
      </c>
      <c r="N6368" s="88" t="s">
        <v>23</v>
      </c>
      <c r="O6368" s="91" t="s">
        <v>218</v>
      </c>
      <c r="P6368" s="0" t="str">
        <f aca="false">RIGHT(H6368,LEN(H6368) - FIND(" ", H6368))</f>
        <v>Apparel</v>
      </c>
    </row>
    <row r="6369" customFormat="false" ht="14.25" hidden="false" customHeight="true" outlineLevel="0" collapsed="false">
      <c r="B6369" s="88" t="s">
        <v>22</v>
      </c>
      <c r="C6369" s="89" t="n">
        <v>1185732</v>
      </c>
      <c r="D6369" s="90" t="n">
        <v>44419</v>
      </c>
      <c r="E6369" s="88" t="s">
        <v>18</v>
      </c>
      <c r="F6369" s="88" t="s">
        <v>167</v>
      </c>
      <c r="G6369" s="88" t="s">
        <v>99</v>
      </c>
      <c r="H6369" s="91" t="s">
        <v>32</v>
      </c>
      <c r="I6369" s="92" t="n">
        <v>47</v>
      </c>
      <c r="J6369" s="93" t="n">
        <v>255</v>
      </c>
      <c r="K6369" s="94" t="n">
        <f aca="false">I6369 * J6369</f>
        <v>11985</v>
      </c>
      <c r="L6369" s="94" t="n">
        <f aca="false">K6369 *M6369</f>
        <v>7670.4</v>
      </c>
      <c r="M6369" s="95" t="n">
        <v>0.64</v>
      </c>
      <c r="N6369" s="88" t="s">
        <v>23</v>
      </c>
      <c r="O6369" s="91" t="s">
        <v>218</v>
      </c>
      <c r="P6369" s="0" t="str">
        <f aca="false">RIGHT(H6369,LEN(H6369) - FIND(" ", H6369))</f>
        <v>Street Footwear</v>
      </c>
    </row>
    <row r="6370" customFormat="false" ht="14.25" hidden="false" customHeight="true" outlineLevel="0" collapsed="false">
      <c r="B6370" s="88" t="s">
        <v>22</v>
      </c>
      <c r="C6370" s="89" t="n">
        <v>1185732</v>
      </c>
      <c r="D6370" s="90" t="n">
        <v>44419</v>
      </c>
      <c r="E6370" s="88" t="s">
        <v>18</v>
      </c>
      <c r="F6370" s="88" t="s">
        <v>167</v>
      </c>
      <c r="G6370" s="88" t="s">
        <v>99</v>
      </c>
      <c r="H6370" s="91" t="s">
        <v>24</v>
      </c>
      <c r="I6370" s="92" t="n">
        <v>43</v>
      </c>
      <c r="J6370" s="93" t="n">
        <v>163</v>
      </c>
      <c r="K6370" s="94" t="n">
        <f aca="false">I6370 * J6370</f>
        <v>7009</v>
      </c>
      <c r="L6370" s="94" t="n">
        <f aca="false">K6370 *M6370</f>
        <v>2873.69</v>
      </c>
      <c r="M6370" s="95" t="n">
        <v>0.41</v>
      </c>
      <c r="N6370" s="88" t="s">
        <v>23</v>
      </c>
      <c r="O6370" s="91" t="s">
        <v>218</v>
      </c>
      <c r="P6370" s="0" t="str">
        <f aca="false">RIGHT(H6370,LEN(H6370) - FIND(" ", H6370))</f>
        <v>Athletic Footwear</v>
      </c>
    </row>
    <row r="6371" customFormat="false" ht="14.25" hidden="false" customHeight="true" outlineLevel="0" collapsed="false">
      <c r="B6371" s="88" t="s">
        <v>22</v>
      </c>
      <c r="C6371" s="89" t="n">
        <v>1185732</v>
      </c>
      <c r="D6371" s="90" t="n">
        <v>44419</v>
      </c>
      <c r="E6371" s="88" t="s">
        <v>18</v>
      </c>
      <c r="F6371" s="88" t="s">
        <v>167</v>
      </c>
      <c r="G6371" s="88" t="s">
        <v>99</v>
      </c>
      <c r="H6371" s="91" t="s">
        <v>48</v>
      </c>
      <c r="I6371" s="92" t="n">
        <v>38</v>
      </c>
      <c r="J6371" s="93" t="n">
        <v>143</v>
      </c>
      <c r="K6371" s="94" t="n">
        <f aca="false">I6371 * J6371</f>
        <v>5434</v>
      </c>
      <c r="L6371" s="94" t="n">
        <f aca="false">K6371 *M6371</f>
        <v>2445.3</v>
      </c>
      <c r="M6371" s="95" t="n">
        <v>0.45</v>
      </c>
      <c r="N6371" s="88" t="s">
        <v>23</v>
      </c>
      <c r="O6371" s="91" t="s">
        <v>219</v>
      </c>
      <c r="P6371" s="0" t="str">
        <f aca="false">RIGHT(H6371,LEN(H6371) - FIND(" ", H6371))</f>
        <v>Street Footwear</v>
      </c>
    </row>
    <row r="6372" customFormat="false" ht="14.25" hidden="false" customHeight="true" outlineLevel="0" collapsed="false">
      <c r="B6372" s="88" t="s">
        <v>22</v>
      </c>
      <c r="C6372" s="89" t="n">
        <v>1185732</v>
      </c>
      <c r="D6372" s="90" t="n">
        <v>44419</v>
      </c>
      <c r="E6372" s="88" t="s">
        <v>18</v>
      </c>
      <c r="F6372" s="88" t="s">
        <v>167</v>
      </c>
      <c r="G6372" s="88" t="s">
        <v>99</v>
      </c>
      <c r="H6372" s="91" t="s">
        <v>44</v>
      </c>
      <c r="I6372" s="92" t="n">
        <v>38</v>
      </c>
      <c r="J6372" s="93" t="n">
        <v>147</v>
      </c>
      <c r="K6372" s="94" t="n">
        <f aca="false">I6372 * J6372</f>
        <v>5586</v>
      </c>
      <c r="L6372" s="94" t="n">
        <f aca="false">K6372 *M6372</f>
        <v>2737.14</v>
      </c>
      <c r="M6372" s="95" t="n">
        <v>0.49</v>
      </c>
      <c r="N6372" s="88" t="s">
        <v>23</v>
      </c>
      <c r="O6372" s="91" t="s">
        <v>219</v>
      </c>
      <c r="P6372" s="0" t="str">
        <f aca="false">RIGHT(H6372,LEN(H6372) - FIND(" ", H6372))</f>
        <v>Athletic Footwear</v>
      </c>
    </row>
    <row r="6373" customFormat="false" ht="14.25" hidden="false" customHeight="true" outlineLevel="0" collapsed="false">
      <c r="B6373" s="88" t="s">
        <v>22</v>
      </c>
      <c r="C6373" s="89" t="n">
        <v>1185732</v>
      </c>
      <c r="D6373" s="90" t="n">
        <v>44419</v>
      </c>
      <c r="E6373" s="88" t="s">
        <v>18</v>
      </c>
      <c r="F6373" s="88" t="s">
        <v>167</v>
      </c>
      <c r="G6373" s="88" t="s">
        <v>99</v>
      </c>
      <c r="H6373" s="91" t="s">
        <v>16</v>
      </c>
      <c r="I6373" s="92" t="n">
        <v>47</v>
      </c>
      <c r="J6373" s="93" t="n">
        <v>140</v>
      </c>
      <c r="K6373" s="94" t="n">
        <f aca="false">I6373 * J6373</f>
        <v>6580</v>
      </c>
      <c r="L6373" s="94" t="n">
        <f aca="false">K6373 *M6373</f>
        <v>2697.8</v>
      </c>
      <c r="M6373" s="95" t="n">
        <v>0.41</v>
      </c>
      <c r="N6373" s="88" t="s">
        <v>23</v>
      </c>
      <c r="O6373" s="91" t="s">
        <v>218</v>
      </c>
      <c r="P6373" s="0" t="str">
        <f aca="false">RIGHT(H6373,LEN(H6373) - FIND(" ", H6373))</f>
        <v>Apparel</v>
      </c>
    </row>
    <row r="6374" customFormat="false" ht="14.25" hidden="false" customHeight="true" outlineLevel="0" collapsed="false">
      <c r="B6374" s="88" t="s">
        <v>22</v>
      </c>
      <c r="C6374" s="89" t="n">
        <v>1185732</v>
      </c>
      <c r="D6374" s="90" t="n">
        <v>44419</v>
      </c>
      <c r="E6374" s="88" t="s">
        <v>18</v>
      </c>
      <c r="F6374" s="88" t="s">
        <v>167</v>
      </c>
      <c r="G6374" s="88" t="s">
        <v>99</v>
      </c>
      <c r="H6374" s="91" t="s">
        <v>38</v>
      </c>
      <c r="I6374" s="92" t="n">
        <v>52</v>
      </c>
      <c r="J6374" s="93" t="n">
        <v>196</v>
      </c>
      <c r="K6374" s="94" t="n">
        <f aca="false">I6374 * J6374</f>
        <v>10192</v>
      </c>
      <c r="L6374" s="94" t="n">
        <f aca="false">K6374 *M6374</f>
        <v>4076.8</v>
      </c>
      <c r="M6374" s="95" t="n">
        <v>0.4</v>
      </c>
      <c r="N6374" s="88" t="s">
        <v>23</v>
      </c>
      <c r="O6374" s="91" t="s">
        <v>219</v>
      </c>
      <c r="P6374" s="0" t="str">
        <f aca="false">RIGHT(H6374,LEN(H6374) - FIND(" ", H6374))</f>
        <v>Apparel</v>
      </c>
    </row>
    <row r="6375" customFormat="false" ht="14.25" hidden="false" customHeight="true" outlineLevel="0" collapsed="false">
      <c r="B6375" s="88" t="s">
        <v>43</v>
      </c>
      <c r="C6375" s="89" t="n">
        <v>1185732</v>
      </c>
      <c r="D6375" s="90" t="n">
        <v>44419</v>
      </c>
      <c r="E6375" s="88" t="s">
        <v>18</v>
      </c>
      <c r="F6375" s="88" t="s">
        <v>157</v>
      </c>
      <c r="G6375" s="88" t="s">
        <v>154</v>
      </c>
      <c r="H6375" s="91" t="s">
        <v>32</v>
      </c>
      <c r="I6375" s="92" t="n">
        <v>33</v>
      </c>
      <c r="J6375" s="93" t="n">
        <v>203</v>
      </c>
      <c r="K6375" s="94" t="n">
        <f aca="false">I6375 * J6375</f>
        <v>6699</v>
      </c>
      <c r="L6375" s="94" t="n">
        <f aca="false">K6375 *M6375</f>
        <v>3349.5</v>
      </c>
      <c r="M6375" s="95" t="n">
        <v>0.5</v>
      </c>
      <c r="N6375" s="88" t="s">
        <v>23</v>
      </c>
      <c r="O6375" s="91" t="s">
        <v>218</v>
      </c>
      <c r="P6375" s="0" t="str">
        <f aca="false">RIGHT(H6375,LEN(H6375) - FIND(" ", H6375))</f>
        <v>Street Footwear</v>
      </c>
    </row>
    <row r="6376" customFormat="false" ht="14.25" hidden="false" customHeight="true" outlineLevel="0" collapsed="false">
      <c r="B6376" s="88" t="s">
        <v>43</v>
      </c>
      <c r="C6376" s="89" t="n">
        <v>1185732</v>
      </c>
      <c r="D6376" s="90" t="n">
        <v>44419</v>
      </c>
      <c r="E6376" s="88" t="s">
        <v>18</v>
      </c>
      <c r="F6376" s="88" t="s">
        <v>157</v>
      </c>
      <c r="G6376" s="88" t="s">
        <v>154</v>
      </c>
      <c r="H6376" s="91" t="s">
        <v>24</v>
      </c>
      <c r="I6376" s="92" t="n">
        <v>34</v>
      </c>
      <c r="J6376" s="93" t="n">
        <v>131</v>
      </c>
      <c r="K6376" s="94" t="n">
        <f aca="false">I6376 * J6376</f>
        <v>4454</v>
      </c>
      <c r="L6376" s="94" t="n">
        <f aca="false">K6376 *M6376</f>
        <v>2093.38</v>
      </c>
      <c r="M6376" s="95" t="n">
        <v>0.47</v>
      </c>
      <c r="N6376" s="88" t="s">
        <v>23</v>
      </c>
      <c r="O6376" s="91" t="s">
        <v>218</v>
      </c>
      <c r="P6376" s="0" t="str">
        <f aca="false">RIGHT(H6376,LEN(H6376) - FIND(" ", H6376))</f>
        <v>Athletic Footwear</v>
      </c>
    </row>
    <row r="6377" customFormat="false" ht="14.25" hidden="false" customHeight="true" outlineLevel="0" collapsed="false">
      <c r="B6377" s="88" t="s">
        <v>43</v>
      </c>
      <c r="C6377" s="89" t="n">
        <v>1185732</v>
      </c>
      <c r="D6377" s="90" t="n">
        <v>44419</v>
      </c>
      <c r="E6377" s="88" t="s">
        <v>18</v>
      </c>
      <c r="F6377" s="88" t="s">
        <v>157</v>
      </c>
      <c r="G6377" s="88" t="s">
        <v>154</v>
      </c>
      <c r="H6377" s="91" t="s">
        <v>48</v>
      </c>
      <c r="I6377" s="92" t="n">
        <v>29</v>
      </c>
      <c r="J6377" s="93" t="n">
        <v>113</v>
      </c>
      <c r="K6377" s="94" t="n">
        <f aca="false">I6377 * J6377</f>
        <v>3277</v>
      </c>
      <c r="L6377" s="94" t="n">
        <f aca="false">K6377 *M6377</f>
        <v>1605.73</v>
      </c>
      <c r="M6377" s="95" t="n">
        <v>0.49</v>
      </c>
      <c r="N6377" s="88" t="s">
        <v>23</v>
      </c>
      <c r="O6377" s="91" t="s">
        <v>219</v>
      </c>
      <c r="P6377" s="0" t="str">
        <f aca="false">RIGHT(H6377,LEN(H6377) - FIND(" ", H6377))</f>
        <v>Street Footwear</v>
      </c>
    </row>
    <row r="6378" customFormat="false" ht="14.25" hidden="false" customHeight="true" outlineLevel="0" collapsed="false">
      <c r="B6378" s="88" t="s">
        <v>43</v>
      </c>
      <c r="C6378" s="89" t="n">
        <v>1185732</v>
      </c>
      <c r="D6378" s="90" t="n">
        <v>44419</v>
      </c>
      <c r="E6378" s="88" t="s">
        <v>18</v>
      </c>
      <c r="F6378" s="88" t="s">
        <v>157</v>
      </c>
      <c r="G6378" s="88" t="s">
        <v>154</v>
      </c>
      <c r="H6378" s="91" t="s">
        <v>44</v>
      </c>
      <c r="I6378" s="92" t="n">
        <v>19</v>
      </c>
      <c r="J6378" s="93" t="n">
        <v>101</v>
      </c>
      <c r="K6378" s="94" t="n">
        <f aca="false">I6378 * J6378</f>
        <v>1919</v>
      </c>
      <c r="L6378" s="94" t="n">
        <f aca="false">K6378 *M6378</f>
        <v>1017.07</v>
      </c>
      <c r="M6378" s="95" t="n">
        <v>0.53</v>
      </c>
      <c r="N6378" s="88" t="s">
        <v>23</v>
      </c>
      <c r="O6378" s="91" t="s">
        <v>219</v>
      </c>
      <c r="P6378" s="0" t="str">
        <f aca="false">RIGHT(H6378,LEN(H6378) - FIND(" ", H6378))</f>
        <v>Athletic Footwear</v>
      </c>
    </row>
    <row r="6379" customFormat="false" ht="14.25" hidden="false" customHeight="true" outlineLevel="0" collapsed="false">
      <c r="B6379" s="88" t="s">
        <v>43</v>
      </c>
      <c r="C6379" s="89" t="n">
        <v>1185732</v>
      </c>
      <c r="D6379" s="90" t="n">
        <v>44419</v>
      </c>
      <c r="E6379" s="88" t="s">
        <v>18</v>
      </c>
      <c r="F6379" s="88" t="s">
        <v>157</v>
      </c>
      <c r="G6379" s="88" t="s">
        <v>154</v>
      </c>
      <c r="H6379" s="91" t="s">
        <v>16</v>
      </c>
      <c r="I6379" s="92" t="n">
        <v>29</v>
      </c>
      <c r="J6379" s="93" t="n">
        <v>105</v>
      </c>
      <c r="K6379" s="94" t="n">
        <f aca="false">I6379 * J6379</f>
        <v>3045</v>
      </c>
      <c r="L6379" s="94" t="n">
        <f aca="false">K6379 *M6379</f>
        <v>1400.7</v>
      </c>
      <c r="M6379" s="95" t="n">
        <v>0.46</v>
      </c>
      <c r="N6379" s="88" t="s">
        <v>23</v>
      </c>
      <c r="O6379" s="91" t="s">
        <v>218</v>
      </c>
      <c r="P6379" s="0" t="str">
        <f aca="false">RIGHT(H6379,LEN(H6379) - FIND(" ", H6379))</f>
        <v>Apparel</v>
      </c>
    </row>
    <row r="6380" customFormat="false" ht="14.25" hidden="false" customHeight="true" outlineLevel="0" collapsed="false">
      <c r="B6380" s="88" t="s">
        <v>43</v>
      </c>
      <c r="C6380" s="89" t="n">
        <v>1185732</v>
      </c>
      <c r="D6380" s="90" t="n">
        <v>44419</v>
      </c>
      <c r="E6380" s="88" t="s">
        <v>18</v>
      </c>
      <c r="F6380" s="88" t="s">
        <v>157</v>
      </c>
      <c r="G6380" s="88" t="s">
        <v>154</v>
      </c>
      <c r="H6380" s="91" t="s">
        <v>38</v>
      </c>
      <c r="I6380" s="92" t="n">
        <v>32</v>
      </c>
      <c r="J6380" s="93" t="n">
        <v>152</v>
      </c>
      <c r="K6380" s="94" t="n">
        <f aca="false">I6380 * J6380</f>
        <v>4864</v>
      </c>
      <c r="L6380" s="94" t="n">
        <f aca="false">K6380 *M6380</f>
        <v>2918.4</v>
      </c>
      <c r="M6380" s="95" t="n">
        <v>0.6</v>
      </c>
      <c r="N6380" s="88" t="s">
        <v>23</v>
      </c>
      <c r="O6380" s="91" t="s">
        <v>219</v>
      </c>
      <c r="P6380" s="0" t="str">
        <f aca="false">RIGHT(H6380,LEN(H6380) - FIND(" ", H6380))</f>
        <v>Apparel</v>
      </c>
    </row>
    <row r="6381" customFormat="false" ht="14.25" hidden="false" customHeight="true" outlineLevel="0" collapsed="false">
      <c r="B6381" s="88" t="s">
        <v>15</v>
      </c>
      <c r="C6381" s="89" t="n">
        <v>1185732</v>
      </c>
      <c r="D6381" s="90" t="n">
        <v>44419</v>
      </c>
      <c r="E6381" s="88" t="s">
        <v>26</v>
      </c>
      <c r="F6381" s="88" t="s">
        <v>159</v>
      </c>
      <c r="G6381" s="88" t="s">
        <v>95</v>
      </c>
      <c r="H6381" s="91" t="s">
        <v>32</v>
      </c>
      <c r="I6381" s="92" t="n">
        <v>58</v>
      </c>
      <c r="J6381" s="93" t="n">
        <v>176</v>
      </c>
      <c r="K6381" s="94" t="n">
        <f aca="false">I6381 * J6381</f>
        <v>10208</v>
      </c>
      <c r="L6381" s="94" t="n">
        <f aca="false">K6381 *M6381</f>
        <v>6124.8</v>
      </c>
      <c r="M6381" s="95" t="n">
        <v>0.6</v>
      </c>
      <c r="N6381" s="88" t="s">
        <v>23</v>
      </c>
      <c r="O6381" s="91" t="s">
        <v>218</v>
      </c>
      <c r="P6381" s="0" t="str">
        <f aca="false">RIGHT(H6381,LEN(H6381) - FIND(" ", H6381))</f>
        <v>Street Footwear</v>
      </c>
    </row>
    <row r="6382" customFormat="false" ht="14.25" hidden="false" customHeight="true" outlineLevel="0" collapsed="false">
      <c r="B6382" s="88" t="s">
        <v>15</v>
      </c>
      <c r="C6382" s="89" t="n">
        <v>1185732</v>
      </c>
      <c r="D6382" s="90" t="n">
        <v>44419</v>
      </c>
      <c r="E6382" s="88" t="s">
        <v>26</v>
      </c>
      <c r="F6382" s="88" t="s">
        <v>159</v>
      </c>
      <c r="G6382" s="88" t="s">
        <v>95</v>
      </c>
      <c r="H6382" s="91" t="s">
        <v>24</v>
      </c>
      <c r="I6382" s="92" t="n">
        <v>53</v>
      </c>
      <c r="J6382" s="93" t="n">
        <v>106</v>
      </c>
      <c r="K6382" s="94" t="n">
        <f aca="false">I6382 * J6382</f>
        <v>5618</v>
      </c>
      <c r="L6382" s="94" t="n">
        <f aca="false">K6382 *M6382</f>
        <v>3314.62</v>
      </c>
      <c r="M6382" s="95" t="n">
        <v>0.59</v>
      </c>
      <c r="N6382" s="88" t="s">
        <v>23</v>
      </c>
      <c r="O6382" s="91" t="s">
        <v>218</v>
      </c>
      <c r="P6382" s="0" t="str">
        <f aca="false">RIGHT(H6382,LEN(H6382) - FIND(" ", H6382))</f>
        <v>Athletic Footwear</v>
      </c>
    </row>
    <row r="6383" customFormat="false" ht="14.25" hidden="false" customHeight="true" outlineLevel="0" collapsed="false">
      <c r="B6383" s="88" t="s">
        <v>15</v>
      </c>
      <c r="C6383" s="89" t="n">
        <v>1185732</v>
      </c>
      <c r="D6383" s="90" t="n">
        <v>44419</v>
      </c>
      <c r="E6383" s="88" t="s">
        <v>26</v>
      </c>
      <c r="F6383" s="88" t="s">
        <v>159</v>
      </c>
      <c r="G6383" s="88" t="s">
        <v>95</v>
      </c>
      <c r="H6383" s="91" t="s">
        <v>48</v>
      </c>
      <c r="I6383" s="92" t="n">
        <v>48</v>
      </c>
      <c r="J6383" s="93" t="n">
        <v>105</v>
      </c>
      <c r="K6383" s="94" t="n">
        <f aca="false">I6383 * J6383</f>
        <v>5040</v>
      </c>
      <c r="L6383" s="94" t="n">
        <f aca="false">K6383 *M6383</f>
        <v>2318.4</v>
      </c>
      <c r="M6383" s="95" t="n">
        <v>0.46</v>
      </c>
      <c r="N6383" s="88" t="s">
        <v>23</v>
      </c>
      <c r="O6383" s="91" t="s">
        <v>219</v>
      </c>
      <c r="P6383" s="0" t="str">
        <f aca="false">RIGHT(H6383,LEN(H6383) - FIND(" ", H6383))</f>
        <v>Street Footwear</v>
      </c>
    </row>
    <row r="6384" customFormat="false" ht="14.25" hidden="false" customHeight="true" outlineLevel="0" collapsed="false">
      <c r="B6384" s="88" t="s">
        <v>15</v>
      </c>
      <c r="C6384" s="89" t="n">
        <v>1185732</v>
      </c>
      <c r="D6384" s="90" t="n">
        <v>44419</v>
      </c>
      <c r="E6384" s="88" t="s">
        <v>26</v>
      </c>
      <c r="F6384" s="88" t="s">
        <v>159</v>
      </c>
      <c r="G6384" s="88" t="s">
        <v>95</v>
      </c>
      <c r="H6384" s="91" t="s">
        <v>44</v>
      </c>
      <c r="I6384" s="92" t="n">
        <v>49</v>
      </c>
      <c r="J6384" s="93" t="n">
        <v>68</v>
      </c>
      <c r="K6384" s="94" t="n">
        <f aca="false">I6384 * J6384</f>
        <v>3332</v>
      </c>
      <c r="L6384" s="94" t="n">
        <f aca="false">K6384 *M6384</f>
        <v>1566.04</v>
      </c>
      <c r="M6384" s="95" t="n">
        <v>0.47</v>
      </c>
      <c r="N6384" s="88" t="s">
        <v>23</v>
      </c>
      <c r="O6384" s="91" t="s">
        <v>219</v>
      </c>
      <c r="P6384" s="0" t="str">
        <f aca="false">RIGHT(H6384,LEN(H6384) - FIND(" ", H6384))</f>
        <v>Athletic Footwear</v>
      </c>
    </row>
    <row r="6385" customFormat="false" ht="14.25" hidden="false" customHeight="true" outlineLevel="0" collapsed="false">
      <c r="B6385" s="88" t="s">
        <v>15</v>
      </c>
      <c r="C6385" s="89" t="n">
        <v>1185732</v>
      </c>
      <c r="D6385" s="90" t="n">
        <v>44419</v>
      </c>
      <c r="E6385" s="88" t="s">
        <v>26</v>
      </c>
      <c r="F6385" s="88" t="s">
        <v>159</v>
      </c>
      <c r="G6385" s="88" t="s">
        <v>95</v>
      </c>
      <c r="H6385" s="91" t="s">
        <v>16</v>
      </c>
      <c r="I6385" s="92" t="n">
        <v>57</v>
      </c>
      <c r="J6385" s="93" t="n">
        <v>65</v>
      </c>
      <c r="K6385" s="94" t="n">
        <f aca="false">I6385 * J6385</f>
        <v>3705</v>
      </c>
      <c r="L6385" s="94" t="n">
        <f aca="false">K6385 *M6385</f>
        <v>1815.45</v>
      </c>
      <c r="M6385" s="95" t="n">
        <v>0.49</v>
      </c>
      <c r="N6385" s="88" t="s">
        <v>23</v>
      </c>
      <c r="O6385" s="91" t="s">
        <v>218</v>
      </c>
      <c r="P6385" s="0" t="str">
        <f aca="false">RIGHT(H6385,LEN(H6385) - FIND(" ", H6385))</f>
        <v>Apparel</v>
      </c>
    </row>
    <row r="6386" customFormat="false" ht="14.25" hidden="false" customHeight="true" outlineLevel="0" collapsed="false">
      <c r="B6386" s="88" t="s">
        <v>15</v>
      </c>
      <c r="C6386" s="89" t="n">
        <v>1185732</v>
      </c>
      <c r="D6386" s="90" t="n">
        <v>44419</v>
      </c>
      <c r="E6386" s="88" t="s">
        <v>26</v>
      </c>
      <c r="F6386" s="88" t="s">
        <v>159</v>
      </c>
      <c r="G6386" s="88" t="s">
        <v>95</v>
      </c>
      <c r="H6386" s="91" t="s">
        <v>38</v>
      </c>
      <c r="I6386" s="92" t="n">
        <v>61</v>
      </c>
      <c r="J6386" s="93" t="n">
        <v>104</v>
      </c>
      <c r="K6386" s="94" t="n">
        <f aca="false">I6386 * J6386</f>
        <v>6344</v>
      </c>
      <c r="L6386" s="94" t="n">
        <f aca="false">K6386 *M6386</f>
        <v>3235.44</v>
      </c>
      <c r="M6386" s="95" t="n">
        <v>0.51</v>
      </c>
      <c r="N6386" s="88" t="s">
        <v>23</v>
      </c>
      <c r="O6386" s="91" t="s">
        <v>219</v>
      </c>
      <c r="P6386" s="0" t="str">
        <f aca="false">RIGHT(H6386,LEN(H6386) - FIND(" ", H6386))</f>
        <v>Apparel</v>
      </c>
    </row>
    <row r="6387" customFormat="false" ht="14.25" hidden="false" customHeight="true" outlineLevel="0" collapsed="false">
      <c r="B6387" s="88" t="s">
        <v>30</v>
      </c>
      <c r="C6387" s="89" t="n">
        <v>1197831</v>
      </c>
      <c r="D6387" s="90" t="n">
        <v>44419</v>
      </c>
      <c r="E6387" s="88" t="s">
        <v>40</v>
      </c>
      <c r="F6387" s="88" t="s">
        <v>66</v>
      </c>
      <c r="G6387" s="88" t="s">
        <v>90</v>
      </c>
      <c r="H6387" s="91" t="s">
        <v>16</v>
      </c>
      <c r="I6387" s="92" t="n">
        <v>29</v>
      </c>
      <c r="J6387" s="93" t="n">
        <v>85</v>
      </c>
      <c r="K6387" s="94" t="n">
        <f aca="false">I6387 * J6387</f>
        <v>2465</v>
      </c>
      <c r="L6387" s="94" t="n">
        <f aca="false">K6387 *M6387</f>
        <v>961.35</v>
      </c>
      <c r="M6387" s="95" t="n">
        <v>0.39</v>
      </c>
      <c r="N6387" s="88" t="s">
        <v>31</v>
      </c>
      <c r="O6387" s="91" t="s">
        <v>218</v>
      </c>
      <c r="P6387" s="0" t="str">
        <f aca="false">RIGHT(H6387,LEN(H6387) - FIND(" ", H6387))</f>
        <v>Apparel</v>
      </c>
    </row>
    <row r="6388" customFormat="false" ht="14.25" hidden="false" customHeight="true" outlineLevel="0" collapsed="false">
      <c r="B6388" s="88" t="s">
        <v>43</v>
      </c>
      <c r="C6388" s="89" t="n">
        <v>1185732</v>
      </c>
      <c r="D6388" s="90" t="n">
        <v>44419</v>
      </c>
      <c r="E6388" s="88" t="s">
        <v>18</v>
      </c>
      <c r="F6388" s="88" t="s">
        <v>157</v>
      </c>
      <c r="G6388" s="88" t="s">
        <v>154</v>
      </c>
      <c r="H6388" s="91" t="s">
        <v>32</v>
      </c>
      <c r="I6388" s="92" t="n">
        <v>27</v>
      </c>
      <c r="J6388" s="93" t="n">
        <v>248</v>
      </c>
      <c r="K6388" s="94" t="n">
        <f aca="false">I6388 * J6388</f>
        <v>6696</v>
      </c>
      <c r="L6388" s="94" t="n">
        <f aca="false">K6388 *M6388</f>
        <v>3147.12</v>
      </c>
      <c r="M6388" s="95" t="n">
        <v>0.47</v>
      </c>
      <c r="N6388" s="88" t="s">
        <v>31</v>
      </c>
      <c r="O6388" s="91" t="s">
        <v>218</v>
      </c>
      <c r="P6388" s="0" t="str">
        <f aca="false">RIGHT(H6388,LEN(H6388) - FIND(" ", H6388))</f>
        <v>Street Footwear</v>
      </c>
    </row>
    <row r="6389" customFormat="false" ht="14.25" hidden="false" customHeight="true" outlineLevel="0" collapsed="false">
      <c r="B6389" s="88" t="s">
        <v>43</v>
      </c>
      <c r="C6389" s="89" t="n">
        <v>1185732</v>
      </c>
      <c r="D6389" s="90" t="n">
        <v>44419</v>
      </c>
      <c r="E6389" s="88" t="s">
        <v>18</v>
      </c>
      <c r="F6389" s="88" t="s">
        <v>157</v>
      </c>
      <c r="G6389" s="88" t="s">
        <v>154</v>
      </c>
      <c r="H6389" s="91" t="s">
        <v>24</v>
      </c>
      <c r="I6389" s="92" t="n">
        <v>28</v>
      </c>
      <c r="J6389" s="93" t="n">
        <v>179</v>
      </c>
      <c r="K6389" s="94" t="n">
        <f aca="false">I6389 * J6389</f>
        <v>5012</v>
      </c>
      <c r="L6389" s="94" t="n">
        <f aca="false">K6389 *M6389</f>
        <v>2105.04</v>
      </c>
      <c r="M6389" s="95" t="n">
        <v>0.42</v>
      </c>
      <c r="N6389" s="88" t="s">
        <v>31</v>
      </c>
      <c r="O6389" s="91" t="s">
        <v>218</v>
      </c>
      <c r="P6389" s="0" t="str">
        <f aca="false">RIGHT(H6389,LEN(H6389) - FIND(" ", H6389))</f>
        <v>Athletic Footwear</v>
      </c>
    </row>
    <row r="6390" customFormat="false" ht="14.25" hidden="false" customHeight="true" outlineLevel="0" collapsed="false">
      <c r="B6390" s="88" t="s">
        <v>43</v>
      </c>
      <c r="C6390" s="89" t="n">
        <v>1185732</v>
      </c>
      <c r="D6390" s="90" t="n">
        <v>44419</v>
      </c>
      <c r="E6390" s="88" t="s">
        <v>18</v>
      </c>
      <c r="F6390" s="88" t="s">
        <v>157</v>
      </c>
      <c r="G6390" s="88" t="s">
        <v>154</v>
      </c>
      <c r="H6390" s="91" t="s">
        <v>48</v>
      </c>
      <c r="I6390" s="92" t="n">
        <v>23</v>
      </c>
      <c r="J6390" s="93" t="n">
        <v>158</v>
      </c>
      <c r="K6390" s="94" t="n">
        <f aca="false">I6390 * J6390</f>
        <v>3634</v>
      </c>
      <c r="L6390" s="94" t="n">
        <f aca="false">K6390 *M6390</f>
        <v>1489.94</v>
      </c>
      <c r="M6390" s="95" t="n">
        <v>0.41</v>
      </c>
      <c r="N6390" s="88" t="s">
        <v>31</v>
      </c>
      <c r="O6390" s="91" t="s">
        <v>219</v>
      </c>
      <c r="P6390" s="0" t="str">
        <f aca="false">RIGHT(H6390,LEN(H6390) - FIND(" ", H6390))</f>
        <v>Street Footwear</v>
      </c>
    </row>
    <row r="6391" customFormat="false" ht="14.25" hidden="false" customHeight="true" outlineLevel="0" collapsed="false">
      <c r="B6391" s="88" t="s">
        <v>43</v>
      </c>
      <c r="C6391" s="89" t="n">
        <v>1185732</v>
      </c>
      <c r="D6391" s="90" t="n">
        <v>44419</v>
      </c>
      <c r="E6391" s="88" t="s">
        <v>18</v>
      </c>
      <c r="F6391" s="88" t="s">
        <v>157</v>
      </c>
      <c r="G6391" s="88" t="s">
        <v>154</v>
      </c>
      <c r="H6391" s="91" t="s">
        <v>44</v>
      </c>
      <c r="I6391" s="92" t="n">
        <v>14</v>
      </c>
      <c r="J6391" s="93" t="n">
        <v>124</v>
      </c>
      <c r="K6391" s="94" t="n">
        <f aca="false">I6391 * J6391</f>
        <v>1736</v>
      </c>
      <c r="L6391" s="94" t="n">
        <f aca="false">K6391 *M6391</f>
        <v>815.92</v>
      </c>
      <c r="M6391" s="95" t="n">
        <v>0.47</v>
      </c>
      <c r="N6391" s="88" t="s">
        <v>31</v>
      </c>
      <c r="O6391" s="91" t="s">
        <v>219</v>
      </c>
      <c r="P6391" s="0" t="str">
        <f aca="false">RIGHT(H6391,LEN(H6391) - FIND(" ", H6391))</f>
        <v>Athletic Footwear</v>
      </c>
    </row>
    <row r="6392" customFormat="false" ht="14.25" hidden="false" customHeight="true" outlineLevel="0" collapsed="false">
      <c r="B6392" s="88" t="s">
        <v>43</v>
      </c>
      <c r="C6392" s="89" t="n">
        <v>1185732</v>
      </c>
      <c r="D6392" s="90" t="n">
        <v>44419</v>
      </c>
      <c r="E6392" s="88" t="s">
        <v>18</v>
      </c>
      <c r="F6392" s="88" t="s">
        <v>157</v>
      </c>
      <c r="G6392" s="88" t="s">
        <v>154</v>
      </c>
      <c r="H6392" s="91" t="s">
        <v>16</v>
      </c>
      <c r="I6392" s="92" t="n">
        <v>23</v>
      </c>
      <c r="J6392" s="93" t="n">
        <v>109</v>
      </c>
      <c r="K6392" s="94" t="n">
        <f aca="false">I6392 * J6392</f>
        <v>2507</v>
      </c>
      <c r="L6392" s="94" t="n">
        <f aca="false">K6392 *M6392</f>
        <v>977.73</v>
      </c>
      <c r="M6392" s="95" t="n">
        <v>0.39</v>
      </c>
      <c r="N6392" s="88" t="s">
        <v>31</v>
      </c>
      <c r="O6392" s="91" t="s">
        <v>218</v>
      </c>
      <c r="P6392" s="0" t="str">
        <f aca="false">RIGHT(H6392,LEN(H6392) - FIND(" ", H6392))</f>
        <v>Apparel</v>
      </c>
    </row>
    <row r="6393" customFormat="false" ht="14.25" hidden="false" customHeight="true" outlineLevel="0" collapsed="false">
      <c r="B6393" s="88" t="s">
        <v>43</v>
      </c>
      <c r="C6393" s="89" t="n">
        <v>1185732</v>
      </c>
      <c r="D6393" s="90" t="n">
        <v>44419</v>
      </c>
      <c r="E6393" s="88" t="s">
        <v>18</v>
      </c>
      <c r="F6393" s="88" t="s">
        <v>157</v>
      </c>
      <c r="G6393" s="88" t="s">
        <v>154</v>
      </c>
      <c r="H6393" s="91" t="s">
        <v>38</v>
      </c>
      <c r="I6393" s="92" t="n">
        <v>27</v>
      </c>
      <c r="J6393" s="93" t="n">
        <v>184</v>
      </c>
      <c r="K6393" s="94" t="n">
        <f aca="false">I6393 * J6393</f>
        <v>4968</v>
      </c>
      <c r="L6393" s="94" t="n">
        <f aca="false">K6393 *M6393</f>
        <v>2831.76</v>
      </c>
      <c r="M6393" s="95" t="n">
        <v>0.57</v>
      </c>
      <c r="N6393" s="88" t="s">
        <v>31</v>
      </c>
      <c r="O6393" s="91" t="s">
        <v>219</v>
      </c>
      <c r="P6393" s="0" t="str">
        <f aca="false">RIGHT(H6393,LEN(H6393) - FIND(" ", H6393))</f>
        <v>Apparel</v>
      </c>
    </row>
    <row r="6394" customFormat="false" ht="14.25" hidden="false" customHeight="true" outlineLevel="0" collapsed="false">
      <c r="B6394" s="88" t="s">
        <v>15</v>
      </c>
      <c r="C6394" s="89" t="n">
        <v>1185732</v>
      </c>
      <c r="D6394" s="90" t="n">
        <v>44419</v>
      </c>
      <c r="E6394" s="88" t="s">
        <v>26</v>
      </c>
      <c r="F6394" s="88" t="s">
        <v>159</v>
      </c>
      <c r="G6394" s="88" t="s">
        <v>95</v>
      </c>
      <c r="H6394" s="91" t="s">
        <v>32</v>
      </c>
      <c r="I6394" s="92" t="n">
        <v>42</v>
      </c>
      <c r="J6394" s="93" t="n">
        <v>215</v>
      </c>
      <c r="K6394" s="94" t="n">
        <f aca="false">I6394 * J6394</f>
        <v>9030</v>
      </c>
      <c r="L6394" s="94" t="n">
        <f aca="false">K6394 *M6394</f>
        <v>4605.3</v>
      </c>
      <c r="M6394" s="95" t="n">
        <v>0.51</v>
      </c>
      <c r="N6394" s="88" t="s">
        <v>31</v>
      </c>
      <c r="O6394" s="91" t="s">
        <v>218</v>
      </c>
      <c r="P6394" s="0" t="str">
        <f aca="false">RIGHT(H6394,LEN(H6394) - FIND(" ", H6394))</f>
        <v>Street Footwear</v>
      </c>
    </row>
    <row r="6395" customFormat="false" ht="14.25" hidden="false" customHeight="true" outlineLevel="0" collapsed="false">
      <c r="B6395" s="88" t="s">
        <v>15</v>
      </c>
      <c r="C6395" s="89" t="n">
        <v>1185732</v>
      </c>
      <c r="D6395" s="90" t="n">
        <v>44419</v>
      </c>
      <c r="E6395" s="88" t="s">
        <v>26</v>
      </c>
      <c r="F6395" s="88" t="s">
        <v>159</v>
      </c>
      <c r="G6395" s="88" t="s">
        <v>95</v>
      </c>
      <c r="H6395" s="91" t="s">
        <v>24</v>
      </c>
      <c r="I6395" s="92" t="n">
        <v>43</v>
      </c>
      <c r="J6395" s="93" t="n">
        <v>149</v>
      </c>
      <c r="K6395" s="94" t="n">
        <f aca="false">I6395 * J6395</f>
        <v>6407</v>
      </c>
      <c r="L6395" s="94" t="n">
        <f aca="false">K6395 *M6395</f>
        <v>3331.64</v>
      </c>
      <c r="M6395" s="95" t="n">
        <v>0.52</v>
      </c>
      <c r="N6395" s="88" t="s">
        <v>31</v>
      </c>
      <c r="O6395" s="91" t="s">
        <v>218</v>
      </c>
      <c r="P6395" s="0" t="str">
        <f aca="false">RIGHT(H6395,LEN(H6395) - FIND(" ", H6395))</f>
        <v>Athletic Footwear</v>
      </c>
    </row>
    <row r="6396" customFormat="false" ht="14.25" hidden="false" customHeight="true" outlineLevel="0" collapsed="false">
      <c r="B6396" s="88" t="s">
        <v>15</v>
      </c>
      <c r="C6396" s="89" t="n">
        <v>1185732</v>
      </c>
      <c r="D6396" s="90" t="n">
        <v>44419</v>
      </c>
      <c r="E6396" s="88" t="s">
        <v>26</v>
      </c>
      <c r="F6396" s="88" t="s">
        <v>159</v>
      </c>
      <c r="G6396" s="88" t="s">
        <v>95</v>
      </c>
      <c r="H6396" s="91" t="s">
        <v>48</v>
      </c>
      <c r="I6396" s="92" t="n">
        <v>34</v>
      </c>
      <c r="J6396" s="93" t="n">
        <v>116</v>
      </c>
      <c r="K6396" s="94" t="n">
        <f aca="false">I6396 * J6396</f>
        <v>3944</v>
      </c>
      <c r="L6396" s="94" t="n">
        <f aca="false">K6396 *M6396</f>
        <v>1538.16</v>
      </c>
      <c r="M6396" s="95" t="n">
        <v>0.39</v>
      </c>
      <c r="N6396" s="88" t="s">
        <v>31</v>
      </c>
      <c r="O6396" s="91" t="s">
        <v>219</v>
      </c>
      <c r="P6396" s="0" t="str">
        <f aca="false">RIGHT(H6396,LEN(H6396) - FIND(" ", H6396))</f>
        <v>Street Footwear</v>
      </c>
    </row>
    <row r="6397" customFormat="false" ht="14.25" hidden="false" customHeight="true" outlineLevel="0" collapsed="false">
      <c r="B6397" s="88" t="s">
        <v>15</v>
      </c>
      <c r="C6397" s="89" t="n">
        <v>1185732</v>
      </c>
      <c r="D6397" s="90" t="n">
        <v>44419</v>
      </c>
      <c r="E6397" s="88" t="s">
        <v>26</v>
      </c>
      <c r="F6397" s="88" t="s">
        <v>159</v>
      </c>
      <c r="G6397" s="88" t="s">
        <v>95</v>
      </c>
      <c r="H6397" s="91" t="s">
        <v>44</v>
      </c>
      <c r="I6397" s="92" t="n">
        <v>40</v>
      </c>
      <c r="J6397" s="93" t="n">
        <v>85</v>
      </c>
      <c r="K6397" s="94" t="n">
        <f aca="false">I6397 * J6397</f>
        <v>3400</v>
      </c>
      <c r="L6397" s="94" t="n">
        <f aca="false">K6397 *M6397</f>
        <v>1428</v>
      </c>
      <c r="M6397" s="95" t="n">
        <v>0.42</v>
      </c>
      <c r="N6397" s="88" t="s">
        <v>31</v>
      </c>
      <c r="O6397" s="91" t="s">
        <v>219</v>
      </c>
      <c r="P6397" s="0" t="str">
        <f aca="false">RIGHT(H6397,LEN(H6397) - FIND(" ", H6397))</f>
        <v>Athletic Footwear</v>
      </c>
    </row>
    <row r="6398" customFormat="false" ht="14.25" hidden="false" customHeight="true" outlineLevel="0" collapsed="false">
      <c r="B6398" s="88" t="s">
        <v>15</v>
      </c>
      <c r="C6398" s="89" t="n">
        <v>1185732</v>
      </c>
      <c r="D6398" s="90" t="n">
        <v>44419</v>
      </c>
      <c r="E6398" s="88" t="s">
        <v>26</v>
      </c>
      <c r="F6398" s="88" t="s">
        <v>159</v>
      </c>
      <c r="G6398" s="88" t="s">
        <v>95</v>
      </c>
      <c r="H6398" s="91" t="s">
        <v>16</v>
      </c>
      <c r="I6398" s="92" t="n">
        <v>43</v>
      </c>
      <c r="J6398" s="93" t="n">
        <v>72</v>
      </c>
      <c r="K6398" s="94" t="n">
        <f aca="false">I6398 * J6398</f>
        <v>3096</v>
      </c>
      <c r="L6398" s="94" t="n">
        <f aca="false">K6398 *M6398</f>
        <v>1207.44</v>
      </c>
      <c r="M6398" s="95" t="n">
        <v>0.39</v>
      </c>
      <c r="N6398" s="88" t="s">
        <v>31</v>
      </c>
      <c r="O6398" s="91" t="s">
        <v>218</v>
      </c>
      <c r="P6398" s="0" t="str">
        <f aca="false">RIGHT(H6398,LEN(H6398) - FIND(" ", H6398))</f>
        <v>Apparel</v>
      </c>
    </row>
    <row r="6399" customFormat="false" ht="14.25" hidden="false" customHeight="true" outlineLevel="0" collapsed="false">
      <c r="B6399" s="88" t="s">
        <v>15</v>
      </c>
      <c r="C6399" s="89" t="n">
        <v>1185732</v>
      </c>
      <c r="D6399" s="90" t="n">
        <v>44419</v>
      </c>
      <c r="E6399" s="88" t="s">
        <v>26</v>
      </c>
      <c r="F6399" s="88" t="s">
        <v>159</v>
      </c>
      <c r="G6399" s="88" t="s">
        <v>95</v>
      </c>
      <c r="H6399" s="91" t="s">
        <v>38</v>
      </c>
      <c r="I6399" s="92" t="n">
        <v>44</v>
      </c>
      <c r="J6399" s="93" t="n">
        <v>136</v>
      </c>
      <c r="K6399" s="94" t="n">
        <f aca="false">I6399 * J6399</f>
        <v>5984</v>
      </c>
      <c r="L6399" s="94" t="n">
        <f aca="false">K6399 *M6399</f>
        <v>2573.12</v>
      </c>
      <c r="M6399" s="95" t="n">
        <v>0.43</v>
      </c>
      <c r="N6399" s="88" t="s">
        <v>31</v>
      </c>
      <c r="O6399" s="91" t="s">
        <v>219</v>
      </c>
      <c r="P6399" s="0" t="str">
        <f aca="false">RIGHT(H6399,LEN(H6399) - FIND(" ", H6399))</f>
        <v>Apparel</v>
      </c>
    </row>
    <row r="6400" customFormat="false" ht="14.25" hidden="false" customHeight="true" outlineLevel="0" collapsed="false">
      <c r="B6400" s="88" t="s">
        <v>30</v>
      </c>
      <c r="C6400" s="89" t="n">
        <v>1197831</v>
      </c>
      <c r="D6400" s="90" t="n">
        <v>44420</v>
      </c>
      <c r="E6400" s="88" t="s">
        <v>29</v>
      </c>
      <c r="F6400" s="88" t="s">
        <v>98</v>
      </c>
      <c r="G6400" s="88" t="s">
        <v>101</v>
      </c>
      <c r="H6400" s="91" t="s">
        <v>24</v>
      </c>
      <c r="I6400" s="92" t="n">
        <v>30</v>
      </c>
      <c r="J6400" s="93" t="n">
        <v>725</v>
      </c>
      <c r="K6400" s="94" t="n">
        <f aca="false">I6400 * J6400</f>
        <v>21750</v>
      </c>
      <c r="L6400" s="94" t="n">
        <f aca="false">K6400 *M6400</f>
        <v>6525</v>
      </c>
      <c r="M6400" s="95" t="n">
        <v>0.3</v>
      </c>
      <c r="N6400" s="88" t="s">
        <v>31</v>
      </c>
      <c r="O6400" s="91" t="s">
        <v>218</v>
      </c>
      <c r="P6400" s="0" t="str">
        <f aca="false">RIGHT(H6400,LEN(H6400) - FIND(" ", H6400))</f>
        <v>Athletic Footwear</v>
      </c>
    </row>
    <row r="6401" customFormat="false" ht="14.25" hidden="false" customHeight="true" outlineLevel="0" collapsed="false">
      <c r="B6401" s="88" t="s">
        <v>30</v>
      </c>
      <c r="C6401" s="89" t="n">
        <v>1197831</v>
      </c>
      <c r="D6401" s="90" t="n">
        <v>44420</v>
      </c>
      <c r="E6401" s="88" t="s">
        <v>40</v>
      </c>
      <c r="F6401" s="88" t="s">
        <v>66</v>
      </c>
      <c r="G6401" s="88" t="s">
        <v>90</v>
      </c>
      <c r="H6401" s="91" t="s">
        <v>38</v>
      </c>
      <c r="I6401" s="92" t="n">
        <v>35</v>
      </c>
      <c r="J6401" s="93" t="n">
        <v>450</v>
      </c>
      <c r="K6401" s="94" t="n">
        <f aca="false">I6401 * J6401</f>
        <v>15750</v>
      </c>
      <c r="L6401" s="94" t="n">
        <f aca="false">K6401 *M6401</f>
        <v>8662.5</v>
      </c>
      <c r="M6401" s="95" t="n">
        <v>0.55</v>
      </c>
      <c r="N6401" s="88" t="s">
        <v>31</v>
      </c>
      <c r="O6401" s="91" t="s">
        <v>219</v>
      </c>
      <c r="P6401" s="0" t="str">
        <f aca="false">RIGHT(H6401,LEN(H6401) - FIND(" ", H6401))</f>
        <v>Apparel</v>
      </c>
    </row>
    <row r="6402" customFormat="false" ht="14.25" hidden="false" customHeight="true" outlineLevel="0" collapsed="false">
      <c r="B6402" s="88" t="s">
        <v>13</v>
      </c>
      <c r="C6402" s="89" t="n">
        <v>1185732</v>
      </c>
      <c r="D6402" s="90" t="n">
        <v>44420</v>
      </c>
      <c r="E6402" s="88" t="s">
        <v>29</v>
      </c>
      <c r="F6402" s="88" t="s">
        <v>153</v>
      </c>
      <c r="G6402" s="88" t="s">
        <v>156</v>
      </c>
      <c r="H6402" s="91" t="s">
        <v>32</v>
      </c>
      <c r="I6402" s="92" t="n">
        <v>50</v>
      </c>
      <c r="J6402" s="93" t="n">
        <v>525</v>
      </c>
      <c r="K6402" s="94" t="n">
        <f aca="false">I6402 * J6402</f>
        <v>26250</v>
      </c>
      <c r="L6402" s="94" t="n">
        <f aca="false">K6402 *M6402</f>
        <v>9187.5</v>
      </c>
      <c r="M6402" s="95" t="n">
        <v>0.35</v>
      </c>
      <c r="N6402" s="88" t="s">
        <v>23</v>
      </c>
      <c r="O6402" s="91" t="s">
        <v>218</v>
      </c>
      <c r="P6402" s="0" t="str">
        <f aca="false">RIGHT(H6402,LEN(H6402) - FIND(" ", H6402))</f>
        <v>Street Footwear</v>
      </c>
    </row>
    <row r="6403" customFormat="false" ht="14.25" hidden="false" customHeight="true" outlineLevel="0" collapsed="false">
      <c r="B6403" s="88" t="s">
        <v>13</v>
      </c>
      <c r="C6403" s="89" t="n">
        <v>1185732</v>
      </c>
      <c r="D6403" s="90" t="n">
        <v>44420</v>
      </c>
      <c r="E6403" s="88" t="s">
        <v>29</v>
      </c>
      <c r="F6403" s="88" t="s">
        <v>153</v>
      </c>
      <c r="G6403" s="88" t="s">
        <v>156</v>
      </c>
      <c r="H6403" s="91" t="s">
        <v>24</v>
      </c>
      <c r="I6403" s="92" t="n">
        <v>45</v>
      </c>
      <c r="J6403" s="93" t="n">
        <v>300</v>
      </c>
      <c r="K6403" s="94" t="n">
        <f aca="false">I6403 * J6403</f>
        <v>13500</v>
      </c>
      <c r="L6403" s="94" t="n">
        <f aca="false">K6403 *M6403</f>
        <v>4050</v>
      </c>
      <c r="M6403" s="95" t="n">
        <v>0.3</v>
      </c>
      <c r="N6403" s="88" t="s">
        <v>23</v>
      </c>
      <c r="O6403" s="91" t="s">
        <v>218</v>
      </c>
      <c r="P6403" s="0" t="str">
        <f aca="false">RIGHT(H6403,LEN(H6403) - FIND(" ", H6403))</f>
        <v>Athletic Footwear</v>
      </c>
    </row>
    <row r="6404" customFormat="false" ht="14.25" hidden="false" customHeight="true" outlineLevel="0" collapsed="false">
      <c r="B6404" s="88" t="s">
        <v>13</v>
      </c>
      <c r="C6404" s="89" t="n">
        <v>1185732</v>
      </c>
      <c r="D6404" s="90" t="n">
        <v>44420</v>
      </c>
      <c r="E6404" s="88" t="s">
        <v>29</v>
      </c>
      <c r="F6404" s="88" t="s">
        <v>153</v>
      </c>
      <c r="G6404" s="88" t="s">
        <v>156</v>
      </c>
      <c r="H6404" s="91" t="s">
        <v>48</v>
      </c>
      <c r="I6404" s="92" t="n">
        <v>40</v>
      </c>
      <c r="J6404" s="93" t="n">
        <v>225</v>
      </c>
      <c r="K6404" s="94" t="n">
        <f aca="false">I6404 * J6404</f>
        <v>9000</v>
      </c>
      <c r="L6404" s="94" t="n">
        <f aca="false">K6404 *M6404</f>
        <v>2700</v>
      </c>
      <c r="M6404" s="95" t="n">
        <v>0.3</v>
      </c>
      <c r="N6404" s="88" t="s">
        <v>23</v>
      </c>
      <c r="O6404" s="91" t="s">
        <v>219</v>
      </c>
      <c r="P6404" s="0" t="str">
        <f aca="false">RIGHT(H6404,LEN(H6404) - FIND(" ", H6404))</f>
        <v>Street Footwear</v>
      </c>
    </row>
    <row r="6405" customFormat="false" ht="14.25" hidden="false" customHeight="true" outlineLevel="0" collapsed="false">
      <c r="B6405" s="88" t="s">
        <v>13</v>
      </c>
      <c r="C6405" s="89" t="n">
        <v>1185732</v>
      </c>
      <c r="D6405" s="90" t="n">
        <v>44420</v>
      </c>
      <c r="E6405" s="88" t="s">
        <v>29</v>
      </c>
      <c r="F6405" s="88" t="s">
        <v>153</v>
      </c>
      <c r="G6405" s="88" t="s">
        <v>156</v>
      </c>
      <c r="H6405" s="91" t="s">
        <v>44</v>
      </c>
      <c r="I6405" s="92" t="n">
        <v>40</v>
      </c>
      <c r="J6405" s="93" t="n">
        <v>200</v>
      </c>
      <c r="K6405" s="94" t="n">
        <f aca="false">I6405 * J6405</f>
        <v>8000</v>
      </c>
      <c r="L6405" s="94" t="n">
        <f aca="false">K6405 *M6405</f>
        <v>2400</v>
      </c>
      <c r="M6405" s="95" t="n">
        <v>0.3</v>
      </c>
      <c r="N6405" s="88" t="s">
        <v>23</v>
      </c>
      <c r="O6405" s="91" t="s">
        <v>219</v>
      </c>
      <c r="P6405" s="0" t="str">
        <f aca="false">RIGHT(H6405,LEN(H6405) - FIND(" ", H6405))</f>
        <v>Athletic Footwear</v>
      </c>
    </row>
    <row r="6406" customFormat="false" ht="14.25" hidden="false" customHeight="true" outlineLevel="0" collapsed="false">
      <c r="B6406" s="88" t="s">
        <v>13</v>
      </c>
      <c r="C6406" s="89" t="n">
        <v>1185732</v>
      </c>
      <c r="D6406" s="90" t="n">
        <v>44420</v>
      </c>
      <c r="E6406" s="88" t="s">
        <v>29</v>
      </c>
      <c r="F6406" s="88" t="s">
        <v>153</v>
      </c>
      <c r="G6406" s="88" t="s">
        <v>156</v>
      </c>
      <c r="H6406" s="91" t="s">
        <v>16</v>
      </c>
      <c r="I6406" s="92" t="n">
        <v>50</v>
      </c>
      <c r="J6406" s="93" t="n">
        <v>175</v>
      </c>
      <c r="K6406" s="94" t="n">
        <f aca="false">I6406 * J6406</f>
        <v>8750</v>
      </c>
      <c r="L6406" s="94" t="n">
        <f aca="false">K6406 *M6406</f>
        <v>3062.5</v>
      </c>
      <c r="M6406" s="95" t="n">
        <v>0.35</v>
      </c>
      <c r="N6406" s="88" t="s">
        <v>23</v>
      </c>
      <c r="O6406" s="91" t="s">
        <v>218</v>
      </c>
      <c r="P6406" s="0" t="str">
        <f aca="false">RIGHT(H6406,LEN(H6406) - FIND(" ", H6406))</f>
        <v>Apparel</v>
      </c>
    </row>
    <row r="6407" customFormat="false" ht="14.25" hidden="false" customHeight="true" outlineLevel="0" collapsed="false">
      <c r="B6407" s="88" t="s">
        <v>13</v>
      </c>
      <c r="C6407" s="89" t="n">
        <v>1185732</v>
      </c>
      <c r="D6407" s="90" t="n">
        <v>44420</v>
      </c>
      <c r="E6407" s="88" t="s">
        <v>29</v>
      </c>
      <c r="F6407" s="88" t="s">
        <v>153</v>
      </c>
      <c r="G6407" s="88" t="s">
        <v>156</v>
      </c>
      <c r="H6407" s="91" t="s">
        <v>38</v>
      </c>
      <c r="I6407" s="92" t="n">
        <v>55</v>
      </c>
      <c r="J6407" s="93" t="n">
        <v>350</v>
      </c>
      <c r="K6407" s="94" t="n">
        <f aca="false">I6407 * J6407</f>
        <v>19250</v>
      </c>
      <c r="L6407" s="94" t="n">
        <f aca="false">K6407 *M6407</f>
        <v>7700</v>
      </c>
      <c r="M6407" s="95" t="n">
        <v>0.4</v>
      </c>
      <c r="N6407" s="88" t="s">
        <v>23</v>
      </c>
      <c r="O6407" s="91" t="s">
        <v>219</v>
      </c>
      <c r="P6407" s="0" t="str">
        <f aca="false">RIGHT(H6407,LEN(H6407) - FIND(" ", H6407))</f>
        <v>Apparel</v>
      </c>
    </row>
    <row r="6408" customFormat="false" ht="14.25" hidden="false" customHeight="true" outlineLevel="0" collapsed="false">
      <c r="B6408" s="88" t="s">
        <v>30</v>
      </c>
      <c r="C6408" s="89" t="n">
        <v>1197831</v>
      </c>
      <c r="D6408" s="90" t="n">
        <v>44420</v>
      </c>
      <c r="E6408" s="88" t="s">
        <v>29</v>
      </c>
      <c r="F6408" s="88" t="s">
        <v>98</v>
      </c>
      <c r="G6408" s="88" t="s">
        <v>101</v>
      </c>
      <c r="H6408" s="91" t="s">
        <v>24</v>
      </c>
      <c r="I6408" s="92" t="n">
        <v>28</v>
      </c>
      <c r="J6408" s="93" t="n">
        <v>196</v>
      </c>
      <c r="K6408" s="94" t="n">
        <f aca="false">I6408 * J6408</f>
        <v>5488</v>
      </c>
      <c r="L6408" s="94" t="n">
        <f aca="false">K6408 *M6408</f>
        <v>2195.2</v>
      </c>
      <c r="M6408" s="95" t="n">
        <v>0.4</v>
      </c>
      <c r="N6408" s="88" t="s">
        <v>23</v>
      </c>
      <c r="O6408" s="91" t="s">
        <v>218</v>
      </c>
      <c r="P6408" s="0" t="str">
        <f aca="false">RIGHT(H6408,LEN(H6408) - FIND(" ", H6408))</f>
        <v>Athletic Footwear</v>
      </c>
    </row>
    <row r="6409" customFormat="false" ht="14.25" hidden="false" customHeight="true" outlineLevel="0" collapsed="false">
      <c r="B6409" s="88" t="s">
        <v>30</v>
      </c>
      <c r="C6409" s="89" t="n">
        <v>1197831</v>
      </c>
      <c r="D6409" s="90" t="n">
        <v>44420</v>
      </c>
      <c r="E6409" s="88" t="s">
        <v>40</v>
      </c>
      <c r="F6409" s="88" t="s">
        <v>66</v>
      </c>
      <c r="G6409" s="88" t="s">
        <v>90</v>
      </c>
      <c r="H6409" s="91" t="s">
        <v>38</v>
      </c>
      <c r="I6409" s="92" t="n">
        <v>33</v>
      </c>
      <c r="J6409" s="93" t="n">
        <v>126</v>
      </c>
      <c r="K6409" s="94" t="n">
        <f aca="false">I6409 * J6409</f>
        <v>4158</v>
      </c>
      <c r="L6409" s="94" t="n">
        <f aca="false">K6409 *M6409</f>
        <v>2785.86</v>
      </c>
      <c r="M6409" s="95" t="n">
        <v>0.67</v>
      </c>
      <c r="N6409" s="88" t="s">
        <v>23</v>
      </c>
      <c r="O6409" s="91" t="s">
        <v>219</v>
      </c>
      <c r="P6409" s="0" t="str">
        <f aca="false">RIGHT(H6409,LEN(H6409) - FIND(" ", H6409))</f>
        <v>Apparel</v>
      </c>
    </row>
    <row r="6410" customFormat="false" ht="14.25" hidden="false" customHeight="true" outlineLevel="0" collapsed="false">
      <c r="B6410" s="88" t="s">
        <v>13</v>
      </c>
      <c r="C6410" s="89" t="n">
        <v>1185732</v>
      </c>
      <c r="D6410" s="90" t="n">
        <v>44420</v>
      </c>
      <c r="E6410" s="88" t="s">
        <v>29</v>
      </c>
      <c r="F6410" s="88" t="s">
        <v>153</v>
      </c>
      <c r="G6410" s="88" t="s">
        <v>156</v>
      </c>
      <c r="H6410" s="91" t="s">
        <v>32</v>
      </c>
      <c r="I6410" s="92" t="n">
        <v>49</v>
      </c>
      <c r="J6410" s="93" t="n">
        <v>131</v>
      </c>
      <c r="K6410" s="94" t="n">
        <f aca="false">I6410 * J6410</f>
        <v>6419</v>
      </c>
      <c r="L6410" s="94" t="n">
        <f aca="false">K6410 *M6410</f>
        <v>3081.12</v>
      </c>
      <c r="M6410" s="95" t="n">
        <v>0.48</v>
      </c>
      <c r="N6410" s="88" t="s">
        <v>23</v>
      </c>
      <c r="O6410" s="91" t="s">
        <v>218</v>
      </c>
      <c r="P6410" s="0" t="str">
        <f aca="false">RIGHT(H6410,LEN(H6410) - FIND(" ", H6410))</f>
        <v>Street Footwear</v>
      </c>
    </row>
    <row r="6411" customFormat="false" ht="14.25" hidden="false" customHeight="true" outlineLevel="0" collapsed="false">
      <c r="B6411" s="88" t="s">
        <v>13</v>
      </c>
      <c r="C6411" s="89" t="n">
        <v>1185732</v>
      </c>
      <c r="D6411" s="90" t="n">
        <v>44420</v>
      </c>
      <c r="E6411" s="88" t="s">
        <v>29</v>
      </c>
      <c r="F6411" s="88" t="s">
        <v>153</v>
      </c>
      <c r="G6411" s="88" t="s">
        <v>156</v>
      </c>
      <c r="H6411" s="91" t="s">
        <v>24</v>
      </c>
      <c r="I6411" s="92" t="n">
        <v>42</v>
      </c>
      <c r="J6411" s="93" t="n">
        <v>78</v>
      </c>
      <c r="K6411" s="94" t="n">
        <f aca="false">I6411 * J6411</f>
        <v>3276</v>
      </c>
      <c r="L6411" s="94" t="n">
        <f aca="false">K6411 *M6411</f>
        <v>1474.2</v>
      </c>
      <c r="M6411" s="95" t="n">
        <v>0.45</v>
      </c>
      <c r="N6411" s="88" t="s">
        <v>23</v>
      </c>
      <c r="O6411" s="91" t="s">
        <v>218</v>
      </c>
      <c r="P6411" s="0" t="str">
        <f aca="false">RIGHT(H6411,LEN(H6411) - FIND(" ", H6411))</f>
        <v>Athletic Footwear</v>
      </c>
    </row>
    <row r="6412" customFormat="false" ht="14.25" hidden="false" customHeight="true" outlineLevel="0" collapsed="false">
      <c r="B6412" s="88" t="s">
        <v>13</v>
      </c>
      <c r="C6412" s="89" t="n">
        <v>1185732</v>
      </c>
      <c r="D6412" s="90" t="n">
        <v>44420</v>
      </c>
      <c r="E6412" s="88" t="s">
        <v>29</v>
      </c>
      <c r="F6412" s="88" t="s">
        <v>153</v>
      </c>
      <c r="G6412" s="88" t="s">
        <v>156</v>
      </c>
      <c r="H6412" s="91" t="s">
        <v>48</v>
      </c>
      <c r="I6412" s="92" t="n">
        <v>36</v>
      </c>
      <c r="J6412" s="93" t="n">
        <v>65</v>
      </c>
      <c r="K6412" s="94" t="n">
        <f aca="false">I6412 * J6412</f>
        <v>2340</v>
      </c>
      <c r="L6412" s="94" t="n">
        <f aca="false">K6412 *M6412</f>
        <v>936</v>
      </c>
      <c r="M6412" s="95" t="n">
        <v>0.4</v>
      </c>
      <c r="N6412" s="88" t="s">
        <v>23</v>
      </c>
      <c r="O6412" s="91" t="s">
        <v>219</v>
      </c>
      <c r="P6412" s="0" t="str">
        <f aca="false">RIGHT(H6412,LEN(H6412) - FIND(" ", H6412))</f>
        <v>Street Footwear</v>
      </c>
    </row>
    <row r="6413" customFormat="false" ht="14.25" hidden="false" customHeight="true" outlineLevel="0" collapsed="false">
      <c r="B6413" s="88" t="s">
        <v>13</v>
      </c>
      <c r="C6413" s="89" t="n">
        <v>1185732</v>
      </c>
      <c r="D6413" s="90" t="n">
        <v>44420</v>
      </c>
      <c r="E6413" s="88" t="s">
        <v>29</v>
      </c>
      <c r="F6413" s="88" t="s">
        <v>153</v>
      </c>
      <c r="G6413" s="88" t="s">
        <v>156</v>
      </c>
      <c r="H6413" s="91" t="s">
        <v>44</v>
      </c>
      <c r="I6413" s="92" t="n">
        <v>38</v>
      </c>
      <c r="J6413" s="93" t="n">
        <v>58</v>
      </c>
      <c r="K6413" s="94" t="n">
        <f aca="false">I6413 * J6413</f>
        <v>2204</v>
      </c>
      <c r="L6413" s="94" t="n">
        <f aca="false">K6413 *M6413</f>
        <v>947.72</v>
      </c>
      <c r="M6413" s="95" t="n">
        <v>0.43</v>
      </c>
      <c r="N6413" s="88" t="s">
        <v>23</v>
      </c>
      <c r="O6413" s="91" t="s">
        <v>219</v>
      </c>
      <c r="P6413" s="0" t="str">
        <f aca="false">RIGHT(H6413,LEN(H6413) - FIND(" ", H6413))</f>
        <v>Athletic Footwear</v>
      </c>
    </row>
    <row r="6414" customFormat="false" ht="14.25" hidden="false" customHeight="true" outlineLevel="0" collapsed="false">
      <c r="B6414" s="88" t="s">
        <v>13</v>
      </c>
      <c r="C6414" s="89" t="n">
        <v>1185732</v>
      </c>
      <c r="D6414" s="90" t="n">
        <v>44420</v>
      </c>
      <c r="E6414" s="88" t="s">
        <v>29</v>
      </c>
      <c r="F6414" s="88" t="s">
        <v>153</v>
      </c>
      <c r="G6414" s="88" t="s">
        <v>156</v>
      </c>
      <c r="H6414" s="91" t="s">
        <v>16</v>
      </c>
      <c r="I6414" s="92" t="n">
        <v>47</v>
      </c>
      <c r="J6414" s="93" t="n">
        <v>46</v>
      </c>
      <c r="K6414" s="94" t="n">
        <f aca="false">I6414 * J6414</f>
        <v>2162</v>
      </c>
      <c r="L6414" s="94" t="n">
        <f aca="false">K6414 *M6414</f>
        <v>994.52</v>
      </c>
      <c r="M6414" s="95" t="n">
        <v>0.46</v>
      </c>
      <c r="N6414" s="88" t="s">
        <v>23</v>
      </c>
      <c r="O6414" s="91" t="s">
        <v>218</v>
      </c>
      <c r="P6414" s="0" t="str">
        <f aca="false">RIGHT(H6414,LEN(H6414) - FIND(" ", H6414))</f>
        <v>Apparel</v>
      </c>
    </row>
    <row r="6415" customFormat="false" ht="14.25" hidden="false" customHeight="true" outlineLevel="0" collapsed="false">
      <c r="B6415" s="88" t="s">
        <v>13</v>
      </c>
      <c r="C6415" s="89" t="n">
        <v>1185732</v>
      </c>
      <c r="D6415" s="90" t="n">
        <v>44420</v>
      </c>
      <c r="E6415" s="88" t="s">
        <v>29</v>
      </c>
      <c r="F6415" s="88" t="s">
        <v>153</v>
      </c>
      <c r="G6415" s="88" t="s">
        <v>156</v>
      </c>
      <c r="H6415" s="91" t="s">
        <v>38</v>
      </c>
      <c r="I6415" s="92" t="n">
        <v>53</v>
      </c>
      <c r="J6415" s="93" t="n">
        <v>88</v>
      </c>
      <c r="K6415" s="94" t="n">
        <f aca="false">I6415 * J6415</f>
        <v>4664</v>
      </c>
      <c r="L6415" s="94" t="n">
        <f aca="false">K6415 *M6415</f>
        <v>2332</v>
      </c>
      <c r="M6415" s="95" t="n">
        <v>0.5</v>
      </c>
      <c r="N6415" s="88" t="s">
        <v>23</v>
      </c>
      <c r="O6415" s="91" t="s">
        <v>219</v>
      </c>
      <c r="P6415" s="0" t="str">
        <f aca="false">RIGHT(H6415,LEN(H6415) - FIND(" ", H6415))</f>
        <v>Apparel</v>
      </c>
    </row>
    <row r="6416" customFormat="false" ht="14.25" hidden="false" customHeight="true" outlineLevel="0" collapsed="false">
      <c r="B6416" s="88" t="s">
        <v>30</v>
      </c>
      <c r="C6416" s="89" t="n">
        <v>1197831</v>
      </c>
      <c r="D6416" s="90" t="n">
        <v>44420</v>
      </c>
      <c r="E6416" s="88" t="s">
        <v>40</v>
      </c>
      <c r="F6416" s="88" t="s">
        <v>66</v>
      </c>
      <c r="G6416" s="88" t="s">
        <v>90</v>
      </c>
      <c r="H6416" s="91" t="s">
        <v>38</v>
      </c>
      <c r="I6416" s="92" t="n">
        <v>27</v>
      </c>
      <c r="J6416" s="93" t="n">
        <v>144</v>
      </c>
      <c r="K6416" s="94" t="n">
        <f aca="false">I6416 * J6416</f>
        <v>3888</v>
      </c>
      <c r="L6416" s="94" t="n">
        <f aca="false">K6416 *M6416</f>
        <v>2216.16</v>
      </c>
      <c r="M6416" s="95" t="n">
        <v>0.57</v>
      </c>
      <c r="N6416" s="88" t="s">
        <v>31</v>
      </c>
      <c r="O6416" s="91" t="s">
        <v>219</v>
      </c>
      <c r="P6416" s="0" t="str">
        <f aca="false">RIGHT(H6416,LEN(H6416) - FIND(" ", H6416))</f>
        <v>Apparel</v>
      </c>
    </row>
    <row r="6417" customFormat="false" ht="14.25" hidden="false" customHeight="true" outlineLevel="0" collapsed="false">
      <c r="B6417" s="88" t="s">
        <v>30</v>
      </c>
      <c r="C6417" s="89" t="n">
        <v>1197831</v>
      </c>
      <c r="D6417" s="90" t="n">
        <v>44421</v>
      </c>
      <c r="E6417" s="88" t="s">
        <v>29</v>
      </c>
      <c r="F6417" s="88" t="s">
        <v>98</v>
      </c>
      <c r="G6417" s="88" t="s">
        <v>101</v>
      </c>
      <c r="H6417" s="91" t="s">
        <v>48</v>
      </c>
      <c r="I6417" s="92" t="n">
        <v>30</v>
      </c>
      <c r="J6417" s="93" t="n">
        <v>525</v>
      </c>
      <c r="K6417" s="94" t="n">
        <f aca="false">I6417 * J6417</f>
        <v>15750</v>
      </c>
      <c r="L6417" s="94" t="n">
        <f aca="false">K6417 *M6417</f>
        <v>4725</v>
      </c>
      <c r="M6417" s="95" t="n">
        <v>0.3</v>
      </c>
      <c r="N6417" s="88" t="s">
        <v>31</v>
      </c>
      <c r="O6417" s="91" t="s">
        <v>219</v>
      </c>
      <c r="P6417" s="0" t="str">
        <f aca="false">RIGHT(H6417,LEN(H6417) - FIND(" ", H6417))</f>
        <v>Street Footwear</v>
      </c>
    </row>
    <row r="6418" customFormat="false" ht="14.25" hidden="false" customHeight="true" outlineLevel="0" collapsed="false">
      <c r="B6418" s="88" t="s">
        <v>30</v>
      </c>
      <c r="C6418" s="89" t="n">
        <v>1197831</v>
      </c>
      <c r="D6418" s="90" t="n">
        <v>44421</v>
      </c>
      <c r="E6418" s="88" t="s">
        <v>40</v>
      </c>
      <c r="F6418" s="88" t="s">
        <v>66</v>
      </c>
      <c r="G6418" s="88" t="s">
        <v>90</v>
      </c>
      <c r="H6418" s="91" t="s">
        <v>32</v>
      </c>
      <c r="I6418" s="92" t="n">
        <v>30</v>
      </c>
      <c r="J6418" s="93" t="n">
        <v>625</v>
      </c>
      <c r="K6418" s="94" t="n">
        <f aca="false">I6418 * J6418</f>
        <v>18750</v>
      </c>
      <c r="L6418" s="94" t="n">
        <f aca="false">K6418 *M6418</f>
        <v>8437.5</v>
      </c>
      <c r="M6418" s="95" t="n">
        <v>0.45</v>
      </c>
      <c r="N6418" s="88" t="s">
        <v>31</v>
      </c>
      <c r="O6418" s="91" t="s">
        <v>218</v>
      </c>
      <c r="P6418" s="0" t="str">
        <f aca="false">RIGHT(H6418,LEN(H6418) - FIND(" ", H6418))</f>
        <v>Street Footwear</v>
      </c>
    </row>
    <row r="6419" customFormat="false" ht="14.25" hidden="false" customHeight="true" outlineLevel="0" collapsed="false">
      <c r="B6419" s="88" t="s">
        <v>30</v>
      </c>
      <c r="C6419" s="89" t="n">
        <v>1128299</v>
      </c>
      <c r="D6419" s="90" t="n">
        <v>44421</v>
      </c>
      <c r="E6419" s="88" t="s">
        <v>34</v>
      </c>
      <c r="F6419" s="88" t="s">
        <v>92</v>
      </c>
      <c r="G6419" s="88" t="s">
        <v>81</v>
      </c>
      <c r="H6419" s="91" t="s">
        <v>32</v>
      </c>
      <c r="I6419" s="92" t="n">
        <v>55</v>
      </c>
      <c r="J6419" s="93" t="n">
        <v>675</v>
      </c>
      <c r="K6419" s="94" t="n">
        <f aca="false">I6419 * J6419</f>
        <v>37125</v>
      </c>
      <c r="L6419" s="94" t="n">
        <f aca="false">K6419 *M6419</f>
        <v>14850</v>
      </c>
      <c r="M6419" s="95" t="n">
        <v>0.4</v>
      </c>
      <c r="N6419" s="88" t="s">
        <v>23</v>
      </c>
      <c r="O6419" s="91" t="s">
        <v>218</v>
      </c>
      <c r="P6419" s="0" t="str">
        <f aca="false">RIGHT(H6419,LEN(H6419) - FIND(" ", H6419))</f>
        <v>Street Footwear</v>
      </c>
    </row>
    <row r="6420" customFormat="false" ht="14.25" hidden="false" customHeight="true" outlineLevel="0" collapsed="false">
      <c r="B6420" s="88" t="s">
        <v>30</v>
      </c>
      <c r="C6420" s="89" t="n">
        <v>1128299</v>
      </c>
      <c r="D6420" s="90" t="n">
        <v>44421</v>
      </c>
      <c r="E6420" s="88" t="s">
        <v>34</v>
      </c>
      <c r="F6420" s="88" t="s">
        <v>92</v>
      </c>
      <c r="G6420" s="88" t="s">
        <v>81</v>
      </c>
      <c r="H6420" s="91" t="s">
        <v>24</v>
      </c>
      <c r="I6420" s="92" t="n">
        <v>60</v>
      </c>
      <c r="J6420" s="93" t="n">
        <v>625</v>
      </c>
      <c r="K6420" s="94" t="n">
        <f aca="false">I6420 * J6420</f>
        <v>37500</v>
      </c>
      <c r="L6420" s="94" t="n">
        <f aca="false">K6420 *M6420</f>
        <v>15000</v>
      </c>
      <c r="M6420" s="95" t="n">
        <v>0.4</v>
      </c>
      <c r="N6420" s="88" t="s">
        <v>23</v>
      </c>
      <c r="O6420" s="91" t="s">
        <v>218</v>
      </c>
      <c r="P6420" s="0" t="str">
        <f aca="false">RIGHT(H6420,LEN(H6420) - FIND(" ", H6420))</f>
        <v>Athletic Footwear</v>
      </c>
    </row>
    <row r="6421" customFormat="false" ht="14.25" hidden="false" customHeight="true" outlineLevel="0" collapsed="false">
      <c r="B6421" s="88" t="s">
        <v>30</v>
      </c>
      <c r="C6421" s="89" t="n">
        <v>1128299</v>
      </c>
      <c r="D6421" s="90" t="n">
        <v>44421</v>
      </c>
      <c r="E6421" s="88" t="s">
        <v>34</v>
      </c>
      <c r="F6421" s="88" t="s">
        <v>92</v>
      </c>
      <c r="G6421" s="88" t="s">
        <v>81</v>
      </c>
      <c r="H6421" s="91" t="s">
        <v>48</v>
      </c>
      <c r="I6421" s="92" t="n">
        <v>55</v>
      </c>
      <c r="J6421" s="93" t="n">
        <v>500</v>
      </c>
      <c r="K6421" s="94" t="n">
        <f aca="false">I6421 * J6421</f>
        <v>27500</v>
      </c>
      <c r="L6421" s="94" t="n">
        <f aca="false">K6421 *M6421</f>
        <v>9625</v>
      </c>
      <c r="M6421" s="95" t="n">
        <v>0.35</v>
      </c>
      <c r="N6421" s="88" t="s">
        <v>23</v>
      </c>
      <c r="O6421" s="91" t="s">
        <v>219</v>
      </c>
      <c r="P6421" s="0" t="str">
        <f aca="false">RIGHT(H6421,LEN(H6421) - FIND(" ", H6421))</f>
        <v>Street Footwear</v>
      </c>
    </row>
    <row r="6422" customFormat="false" ht="14.25" hidden="false" customHeight="true" outlineLevel="0" collapsed="false">
      <c r="B6422" s="88" t="s">
        <v>30</v>
      </c>
      <c r="C6422" s="89" t="n">
        <v>1128299</v>
      </c>
      <c r="D6422" s="90" t="n">
        <v>44421</v>
      </c>
      <c r="E6422" s="88" t="s">
        <v>34</v>
      </c>
      <c r="F6422" s="88" t="s">
        <v>92</v>
      </c>
      <c r="G6422" s="88" t="s">
        <v>81</v>
      </c>
      <c r="H6422" s="91" t="s">
        <v>44</v>
      </c>
      <c r="I6422" s="92" t="n">
        <v>55</v>
      </c>
      <c r="J6422" s="93" t="n">
        <v>450</v>
      </c>
      <c r="K6422" s="94" t="n">
        <f aca="false">I6422 * J6422</f>
        <v>24750</v>
      </c>
      <c r="L6422" s="94" t="n">
        <f aca="false">K6422 *M6422</f>
        <v>9900</v>
      </c>
      <c r="M6422" s="95" t="n">
        <v>0.4</v>
      </c>
      <c r="N6422" s="88" t="s">
        <v>23</v>
      </c>
      <c r="O6422" s="91" t="s">
        <v>219</v>
      </c>
      <c r="P6422" s="0" t="str">
        <f aca="false">RIGHT(H6422,LEN(H6422) - FIND(" ", H6422))</f>
        <v>Athletic Footwear</v>
      </c>
    </row>
    <row r="6423" customFormat="false" ht="14.25" hidden="false" customHeight="true" outlineLevel="0" collapsed="false">
      <c r="B6423" s="88" t="s">
        <v>30</v>
      </c>
      <c r="C6423" s="89" t="n">
        <v>1128299</v>
      </c>
      <c r="D6423" s="90" t="n">
        <v>44421</v>
      </c>
      <c r="E6423" s="88" t="s">
        <v>34</v>
      </c>
      <c r="F6423" s="88" t="s">
        <v>92</v>
      </c>
      <c r="G6423" s="88" t="s">
        <v>81</v>
      </c>
      <c r="H6423" s="91" t="s">
        <v>16</v>
      </c>
      <c r="I6423" s="92" t="n">
        <v>65</v>
      </c>
      <c r="J6423" s="93" t="n">
        <v>450</v>
      </c>
      <c r="K6423" s="94" t="n">
        <f aca="false">I6423 * J6423</f>
        <v>29250</v>
      </c>
      <c r="L6423" s="94" t="n">
        <f aca="false">K6423 *M6423</f>
        <v>10237.5</v>
      </c>
      <c r="M6423" s="95" t="n">
        <v>0.35</v>
      </c>
      <c r="N6423" s="88" t="s">
        <v>23</v>
      </c>
      <c r="O6423" s="91" t="s">
        <v>218</v>
      </c>
      <c r="P6423" s="0" t="str">
        <f aca="false">RIGHT(H6423,LEN(H6423) - FIND(" ", H6423))</f>
        <v>Apparel</v>
      </c>
    </row>
    <row r="6424" customFormat="false" ht="14.25" hidden="false" customHeight="true" outlineLevel="0" collapsed="false">
      <c r="B6424" s="88" t="s">
        <v>30</v>
      </c>
      <c r="C6424" s="89" t="n">
        <v>1128299</v>
      </c>
      <c r="D6424" s="90" t="n">
        <v>44421</v>
      </c>
      <c r="E6424" s="88" t="s">
        <v>34</v>
      </c>
      <c r="F6424" s="88" t="s">
        <v>92</v>
      </c>
      <c r="G6424" s="88" t="s">
        <v>81</v>
      </c>
      <c r="H6424" s="91" t="s">
        <v>38</v>
      </c>
      <c r="I6424" s="92" t="n">
        <v>70</v>
      </c>
      <c r="J6424" s="93" t="n">
        <v>425</v>
      </c>
      <c r="K6424" s="94" t="n">
        <f aca="false">I6424 * J6424</f>
        <v>29750</v>
      </c>
      <c r="L6424" s="94" t="n">
        <f aca="false">K6424 *M6424</f>
        <v>7437.5</v>
      </c>
      <c r="M6424" s="95" t="n">
        <v>0.25</v>
      </c>
      <c r="N6424" s="88" t="s">
        <v>23</v>
      </c>
      <c r="O6424" s="91" t="s">
        <v>219</v>
      </c>
      <c r="P6424" s="0" t="str">
        <f aca="false">RIGHT(H6424,LEN(H6424) - FIND(" ", H6424))</f>
        <v>Apparel</v>
      </c>
    </row>
    <row r="6425" customFormat="false" ht="14.25" hidden="false" customHeight="true" outlineLevel="0" collapsed="false">
      <c r="B6425" s="88" t="s">
        <v>22</v>
      </c>
      <c r="C6425" s="89" t="n">
        <v>1197831</v>
      </c>
      <c r="D6425" s="90" t="n">
        <v>44421</v>
      </c>
      <c r="E6425" s="88" t="s">
        <v>29</v>
      </c>
      <c r="F6425" s="88" t="s">
        <v>105</v>
      </c>
      <c r="G6425" s="88" t="s">
        <v>160</v>
      </c>
      <c r="H6425" s="91" t="s">
        <v>32</v>
      </c>
      <c r="I6425" s="92" t="n">
        <v>60</v>
      </c>
      <c r="J6425" s="93" t="n">
        <v>650</v>
      </c>
      <c r="K6425" s="94" t="n">
        <f aca="false">I6425 * J6425</f>
        <v>39000</v>
      </c>
      <c r="L6425" s="94" t="n">
        <f aca="false">K6425 *M6425</f>
        <v>13650</v>
      </c>
      <c r="M6425" s="95" t="n">
        <v>0.35</v>
      </c>
      <c r="N6425" s="88" t="s">
        <v>23</v>
      </c>
      <c r="O6425" s="91" t="s">
        <v>218</v>
      </c>
      <c r="P6425" s="0" t="str">
        <f aca="false">RIGHT(H6425,LEN(H6425) - FIND(" ", H6425))</f>
        <v>Street Footwear</v>
      </c>
    </row>
    <row r="6426" customFormat="false" ht="14.25" hidden="false" customHeight="true" outlineLevel="0" collapsed="false">
      <c r="B6426" s="88" t="s">
        <v>22</v>
      </c>
      <c r="C6426" s="89" t="n">
        <v>1197831</v>
      </c>
      <c r="D6426" s="90" t="n">
        <v>44421</v>
      </c>
      <c r="E6426" s="88" t="s">
        <v>29</v>
      </c>
      <c r="F6426" s="88" t="s">
        <v>105</v>
      </c>
      <c r="G6426" s="88" t="s">
        <v>160</v>
      </c>
      <c r="H6426" s="91" t="s">
        <v>24</v>
      </c>
      <c r="I6426" s="92" t="n">
        <v>55</v>
      </c>
      <c r="J6426" s="93" t="n">
        <v>425</v>
      </c>
      <c r="K6426" s="94" t="n">
        <f aca="false">I6426 * J6426</f>
        <v>23375</v>
      </c>
      <c r="L6426" s="94" t="n">
        <f aca="false">K6426 *M6426</f>
        <v>8181.25</v>
      </c>
      <c r="M6426" s="95" t="n">
        <v>0.35</v>
      </c>
      <c r="N6426" s="88" t="s">
        <v>23</v>
      </c>
      <c r="O6426" s="91" t="s">
        <v>218</v>
      </c>
      <c r="P6426" s="0" t="str">
        <f aca="false">RIGHT(H6426,LEN(H6426) - FIND(" ", H6426))</f>
        <v>Athletic Footwear</v>
      </c>
    </row>
    <row r="6427" customFormat="false" ht="14.25" hidden="false" customHeight="true" outlineLevel="0" collapsed="false">
      <c r="B6427" s="88" t="s">
        <v>22</v>
      </c>
      <c r="C6427" s="89" t="n">
        <v>1197831</v>
      </c>
      <c r="D6427" s="90" t="n">
        <v>44421</v>
      </c>
      <c r="E6427" s="88" t="s">
        <v>29</v>
      </c>
      <c r="F6427" s="88" t="s">
        <v>105</v>
      </c>
      <c r="G6427" s="88" t="s">
        <v>160</v>
      </c>
      <c r="H6427" s="91" t="s">
        <v>48</v>
      </c>
      <c r="I6427" s="92" t="n">
        <v>50</v>
      </c>
      <c r="J6427" s="93" t="n">
        <v>350</v>
      </c>
      <c r="K6427" s="94" t="n">
        <f aca="false">I6427 * J6427</f>
        <v>17500</v>
      </c>
      <c r="L6427" s="94" t="n">
        <f aca="false">K6427 *M6427</f>
        <v>6125</v>
      </c>
      <c r="M6427" s="95" t="n">
        <v>0.35</v>
      </c>
      <c r="N6427" s="88" t="s">
        <v>23</v>
      </c>
      <c r="O6427" s="91" t="s">
        <v>219</v>
      </c>
      <c r="P6427" s="0" t="str">
        <f aca="false">RIGHT(H6427,LEN(H6427) - FIND(" ", H6427))</f>
        <v>Street Footwear</v>
      </c>
    </row>
    <row r="6428" customFormat="false" ht="14.25" hidden="false" customHeight="true" outlineLevel="0" collapsed="false">
      <c r="B6428" s="88" t="s">
        <v>22</v>
      </c>
      <c r="C6428" s="89" t="n">
        <v>1197831</v>
      </c>
      <c r="D6428" s="90" t="n">
        <v>44421</v>
      </c>
      <c r="E6428" s="88" t="s">
        <v>29</v>
      </c>
      <c r="F6428" s="88" t="s">
        <v>105</v>
      </c>
      <c r="G6428" s="88" t="s">
        <v>160</v>
      </c>
      <c r="H6428" s="91" t="s">
        <v>44</v>
      </c>
      <c r="I6428" s="92" t="n">
        <v>40</v>
      </c>
      <c r="J6428" s="93" t="n">
        <v>300</v>
      </c>
      <c r="K6428" s="94" t="n">
        <f aca="false">I6428 * J6428</f>
        <v>12000</v>
      </c>
      <c r="L6428" s="94" t="n">
        <f aca="false">K6428 *M6428</f>
        <v>4200</v>
      </c>
      <c r="M6428" s="95" t="n">
        <v>0.35</v>
      </c>
      <c r="N6428" s="88" t="s">
        <v>23</v>
      </c>
      <c r="O6428" s="91" t="s">
        <v>219</v>
      </c>
      <c r="P6428" s="0" t="str">
        <f aca="false">RIGHT(H6428,LEN(H6428) - FIND(" ", H6428))</f>
        <v>Athletic Footwear</v>
      </c>
    </row>
    <row r="6429" customFormat="false" ht="14.25" hidden="false" customHeight="true" outlineLevel="0" collapsed="false">
      <c r="B6429" s="88" t="s">
        <v>22</v>
      </c>
      <c r="C6429" s="89" t="n">
        <v>1197831</v>
      </c>
      <c r="D6429" s="90" t="n">
        <v>44421</v>
      </c>
      <c r="E6429" s="88" t="s">
        <v>29</v>
      </c>
      <c r="F6429" s="88" t="s">
        <v>105</v>
      </c>
      <c r="G6429" s="88" t="s">
        <v>160</v>
      </c>
      <c r="H6429" s="91" t="s">
        <v>16</v>
      </c>
      <c r="I6429" s="92" t="n">
        <v>50</v>
      </c>
      <c r="J6429" s="93" t="n">
        <v>275</v>
      </c>
      <c r="K6429" s="94" t="n">
        <f aca="false">I6429 * J6429</f>
        <v>13750</v>
      </c>
      <c r="L6429" s="94" t="n">
        <f aca="false">K6429 *M6429</f>
        <v>4812.5</v>
      </c>
      <c r="M6429" s="95" t="n">
        <v>0.35</v>
      </c>
      <c r="N6429" s="88" t="s">
        <v>23</v>
      </c>
      <c r="O6429" s="91" t="s">
        <v>218</v>
      </c>
      <c r="P6429" s="0" t="str">
        <f aca="false">RIGHT(H6429,LEN(H6429) - FIND(" ", H6429))</f>
        <v>Apparel</v>
      </c>
    </row>
    <row r="6430" customFormat="false" ht="14.25" hidden="false" customHeight="true" outlineLevel="0" collapsed="false">
      <c r="B6430" s="88" t="s">
        <v>22</v>
      </c>
      <c r="C6430" s="89" t="n">
        <v>1197831</v>
      </c>
      <c r="D6430" s="90" t="n">
        <v>44421</v>
      </c>
      <c r="E6430" s="88" t="s">
        <v>29</v>
      </c>
      <c r="F6430" s="88" t="s">
        <v>105</v>
      </c>
      <c r="G6430" s="88" t="s">
        <v>160</v>
      </c>
      <c r="H6430" s="91" t="s">
        <v>38</v>
      </c>
      <c r="I6430" s="92" t="n">
        <v>55</v>
      </c>
      <c r="J6430" s="93" t="n">
        <v>450</v>
      </c>
      <c r="K6430" s="94" t="n">
        <f aca="false">I6430 * J6430</f>
        <v>24750</v>
      </c>
      <c r="L6430" s="94" t="n">
        <f aca="false">K6430 *M6430</f>
        <v>8662.5</v>
      </c>
      <c r="M6430" s="95" t="n">
        <v>0.35</v>
      </c>
      <c r="N6430" s="88" t="s">
        <v>23</v>
      </c>
      <c r="O6430" s="91" t="s">
        <v>219</v>
      </c>
      <c r="P6430" s="0" t="str">
        <f aca="false">RIGHT(H6430,LEN(H6430) - FIND(" ", H6430))</f>
        <v>Apparel</v>
      </c>
    </row>
    <row r="6431" customFormat="false" ht="14.25" hidden="false" customHeight="true" outlineLevel="0" collapsed="false">
      <c r="B6431" s="88" t="s">
        <v>30</v>
      </c>
      <c r="C6431" s="89" t="n">
        <v>1197831</v>
      </c>
      <c r="D6431" s="90" t="n">
        <v>44421</v>
      </c>
      <c r="E6431" s="88" t="s">
        <v>29</v>
      </c>
      <c r="F6431" s="88" t="s">
        <v>98</v>
      </c>
      <c r="G6431" s="88" t="s">
        <v>101</v>
      </c>
      <c r="H6431" s="91" t="s">
        <v>48</v>
      </c>
      <c r="I6431" s="92" t="n">
        <v>27</v>
      </c>
      <c r="J6431" s="93" t="n">
        <v>158</v>
      </c>
      <c r="K6431" s="94" t="n">
        <f aca="false">I6431 * J6431</f>
        <v>4266</v>
      </c>
      <c r="L6431" s="94" t="n">
        <f aca="false">K6431 *M6431</f>
        <v>1749.06</v>
      </c>
      <c r="M6431" s="95" t="n">
        <v>0.41</v>
      </c>
      <c r="N6431" s="88" t="s">
        <v>23</v>
      </c>
      <c r="O6431" s="91" t="s">
        <v>219</v>
      </c>
      <c r="P6431" s="0" t="str">
        <f aca="false">RIGHT(H6431,LEN(H6431) - FIND(" ", H6431))</f>
        <v>Street Footwear</v>
      </c>
    </row>
    <row r="6432" customFormat="false" ht="14.25" hidden="false" customHeight="true" outlineLevel="0" collapsed="false">
      <c r="B6432" s="88" t="s">
        <v>30</v>
      </c>
      <c r="C6432" s="89" t="n">
        <v>1197831</v>
      </c>
      <c r="D6432" s="90" t="n">
        <v>44421</v>
      </c>
      <c r="E6432" s="88" t="s">
        <v>40</v>
      </c>
      <c r="F6432" s="88" t="s">
        <v>66</v>
      </c>
      <c r="G6432" s="88" t="s">
        <v>90</v>
      </c>
      <c r="H6432" s="91" t="s">
        <v>32</v>
      </c>
      <c r="I6432" s="92" t="n">
        <v>28</v>
      </c>
      <c r="J6432" s="93" t="n">
        <v>163</v>
      </c>
      <c r="K6432" s="94" t="n">
        <f aca="false">I6432 * J6432</f>
        <v>4564</v>
      </c>
      <c r="L6432" s="94" t="n">
        <f aca="false">K6432 *M6432</f>
        <v>2510.2</v>
      </c>
      <c r="M6432" s="95" t="n">
        <v>0.55</v>
      </c>
      <c r="N6432" s="88" t="s">
        <v>23</v>
      </c>
      <c r="O6432" s="91" t="s">
        <v>218</v>
      </c>
      <c r="P6432" s="0" t="str">
        <f aca="false">RIGHT(H6432,LEN(H6432) - FIND(" ", H6432))</f>
        <v>Street Footwear</v>
      </c>
    </row>
    <row r="6433" customFormat="false" ht="14.25" hidden="false" customHeight="true" outlineLevel="0" collapsed="false">
      <c r="B6433" s="88" t="s">
        <v>30</v>
      </c>
      <c r="C6433" s="89" t="n">
        <v>1128299</v>
      </c>
      <c r="D6433" s="90" t="n">
        <v>44421</v>
      </c>
      <c r="E6433" s="88" t="s">
        <v>34</v>
      </c>
      <c r="F6433" s="88" t="s">
        <v>92</v>
      </c>
      <c r="G6433" s="88" t="s">
        <v>81</v>
      </c>
      <c r="H6433" s="91" t="s">
        <v>32</v>
      </c>
      <c r="I6433" s="92" t="n">
        <v>53</v>
      </c>
      <c r="J6433" s="93" t="n">
        <v>182</v>
      </c>
      <c r="K6433" s="94" t="n">
        <f aca="false">I6433 * J6433</f>
        <v>9646</v>
      </c>
      <c r="L6433" s="94" t="n">
        <f aca="false">K6433 *M6433</f>
        <v>4919.46</v>
      </c>
      <c r="M6433" s="95" t="n">
        <v>0.51</v>
      </c>
      <c r="N6433" s="88" t="s">
        <v>23</v>
      </c>
      <c r="O6433" s="91" t="s">
        <v>218</v>
      </c>
      <c r="P6433" s="0" t="str">
        <f aca="false">RIGHT(H6433,LEN(H6433) - FIND(" ", H6433))</f>
        <v>Street Footwear</v>
      </c>
    </row>
    <row r="6434" customFormat="false" ht="14.25" hidden="false" customHeight="true" outlineLevel="0" collapsed="false">
      <c r="B6434" s="88" t="s">
        <v>30</v>
      </c>
      <c r="C6434" s="89" t="n">
        <v>1128299</v>
      </c>
      <c r="D6434" s="90" t="n">
        <v>44421</v>
      </c>
      <c r="E6434" s="88" t="s">
        <v>34</v>
      </c>
      <c r="F6434" s="88" t="s">
        <v>92</v>
      </c>
      <c r="G6434" s="88" t="s">
        <v>81</v>
      </c>
      <c r="H6434" s="91" t="s">
        <v>24</v>
      </c>
      <c r="I6434" s="92" t="n">
        <v>58</v>
      </c>
      <c r="J6434" s="93" t="n">
        <v>175</v>
      </c>
      <c r="K6434" s="94" t="n">
        <f aca="false">I6434 * J6434</f>
        <v>10150</v>
      </c>
      <c r="L6434" s="94" t="n">
        <f aca="false">K6434 *M6434</f>
        <v>5278</v>
      </c>
      <c r="M6434" s="95" t="n">
        <v>0.52</v>
      </c>
      <c r="N6434" s="88" t="s">
        <v>23</v>
      </c>
      <c r="O6434" s="91" t="s">
        <v>218</v>
      </c>
      <c r="P6434" s="0" t="str">
        <f aca="false">RIGHT(H6434,LEN(H6434) - FIND(" ", H6434))</f>
        <v>Athletic Footwear</v>
      </c>
    </row>
    <row r="6435" customFormat="false" ht="14.25" hidden="false" customHeight="true" outlineLevel="0" collapsed="false">
      <c r="B6435" s="88" t="s">
        <v>30</v>
      </c>
      <c r="C6435" s="89" t="n">
        <v>1128299</v>
      </c>
      <c r="D6435" s="90" t="n">
        <v>44421</v>
      </c>
      <c r="E6435" s="88" t="s">
        <v>34</v>
      </c>
      <c r="F6435" s="88" t="s">
        <v>92</v>
      </c>
      <c r="G6435" s="88" t="s">
        <v>81</v>
      </c>
      <c r="H6435" s="91" t="s">
        <v>48</v>
      </c>
      <c r="I6435" s="92" t="n">
        <v>54</v>
      </c>
      <c r="J6435" s="93" t="n">
        <v>150</v>
      </c>
      <c r="K6435" s="94" t="n">
        <f aca="false">I6435 * J6435</f>
        <v>8100</v>
      </c>
      <c r="L6435" s="94" t="n">
        <f aca="false">K6435 *M6435</f>
        <v>3726</v>
      </c>
      <c r="M6435" s="95" t="n">
        <v>0.46</v>
      </c>
      <c r="N6435" s="88" t="s">
        <v>23</v>
      </c>
      <c r="O6435" s="91" t="s">
        <v>219</v>
      </c>
      <c r="P6435" s="0" t="str">
        <f aca="false">RIGHT(H6435,LEN(H6435) - FIND(" ", H6435))</f>
        <v>Street Footwear</v>
      </c>
    </row>
    <row r="6436" customFormat="false" ht="14.25" hidden="false" customHeight="true" outlineLevel="0" collapsed="false">
      <c r="B6436" s="88" t="s">
        <v>30</v>
      </c>
      <c r="C6436" s="89" t="n">
        <v>1128299</v>
      </c>
      <c r="D6436" s="90" t="n">
        <v>44421</v>
      </c>
      <c r="E6436" s="88" t="s">
        <v>34</v>
      </c>
      <c r="F6436" s="88" t="s">
        <v>92</v>
      </c>
      <c r="G6436" s="88" t="s">
        <v>81</v>
      </c>
      <c r="H6436" s="91" t="s">
        <v>44</v>
      </c>
      <c r="I6436" s="92" t="n">
        <v>53</v>
      </c>
      <c r="J6436" s="93" t="n">
        <v>113</v>
      </c>
      <c r="K6436" s="94" t="n">
        <f aca="false">I6436 * J6436</f>
        <v>5989</v>
      </c>
      <c r="L6436" s="94" t="n">
        <f aca="false">K6436 *M6436</f>
        <v>3114.28</v>
      </c>
      <c r="M6436" s="95" t="n">
        <v>0.52</v>
      </c>
      <c r="N6436" s="88" t="s">
        <v>23</v>
      </c>
      <c r="O6436" s="91" t="s">
        <v>219</v>
      </c>
      <c r="P6436" s="0" t="str">
        <f aca="false">RIGHT(H6436,LEN(H6436) - FIND(" ", H6436))</f>
        <v>Athletic Footwear</v>
      </c>
    </row>
    <row r="6437" customFormat="false" ht="14.25" hidden="false" customHeight="true" outlineLevel="0" collapsed="false">
      <c r="B6437" s="88" t="s">
        <v>30</v>
      </c>
      <c r="C6437" s="89" t="n">
        <v>1128299</v>
      </c>
      <c r="D6437" s="90" t="n">
        <v>44421</v>
      </c>
      <c r="E6437" s="88" t="s">
        <v>34</v>
      </c>
      <c r="F6437" s="88" t="s">
        <v>92</v>
      </c>
      <c r="G6437" s="88" t="s">
        <v>81</v>
      </c>
      <c r="H6437" s="91" t="s">
        <v>16</v>
      </c>
      <c r="I6437" s="92" t="n">
        <v>60</v>
      </c>
      <c r="J6437" s="93" t="n">
        <v>126</v>
      </c>
      <c r="K6437" s="94" t="n">
        <f aca="false">I6437 * J6437</f>
        <v>7560</v>
      </c>
      <c r="L6437" s="94" t="n">
        <f aca="false">K6437 *M6437</f>
        <v>3628.8</v>
      </c>
      <c r="M6437" s="95" t="n">
        <v>0.48</v>
      </c>
      <c r="N6437" s="88" t="s">
        <v>23</v>
      </c>
      <c r="O6437" s="91" t="s">
        <v>218</v>
      </c>
      <c r="P6437" s="0" t="str">
        <f aca="false">RIGHT(H6437,LEN(H6437) - FIND(" ", H6437))</f>
        <v>Apparel</v>
      </c>
    </row>
    <row r="6438" customFormat="false" ht="14.25" hidden="false" customHeight="true" outlineLevel="0" collapsed="false">
      <c r="B6438" s="88" t="s">
        <v>30</v>
      </c>
      <c r="C6438" s="89" t="n">
        <v>1128299</v>
      </c>
      <c r="D6438" s="90" t="n">
        <v>44421</v>
      </c>
      <c r="E6438" s="88" t="s">
        <v>34</v>
      </c>
      <c r="F6438" s="88" t="s">
        <v>92</v>
      </c>
      <c r="G6438" s="88" t="s">
        <v>81</v>
      </c>
      <c r="H6438" s="91" t="s">
        <v>38</v>
      </c>
      <c r="I6438" s="92" t="n">
        <v>68</v>
      </c>
      <c r="J6438" s="93" t="n">
        <v>119</v>
      </c>
      <c r="K6438" s="94" t="n">
        <f aca="false">I6438 * J6438</f>
        <v>8092</v>
      </c>
      <c r="L6438" s="94" t="n">
        <f aca="false">K6438 *M6438</f>
        <v>2832.2</v>
      </c>
      <c r="M6438" s="95" t="n">
        <v>0.35</v>
      </c>
      <c r="N6438" s="88" t="s">
        <v>23</v>
      </c>
      <c r="O6438" s="91" t="s">
        <v>219</v>
      </c>
      <c r="P6438" s="0" t="str">
        <f aca="false">RIGHT(H6438,LEN(H6438) - FIND(" ", H6438))</f>
        <v>Apparel</v>
      </c>
    </row>
    <row r="6439" customFormat="false" ht="14.25" hidden="false" customHeight="true" outlineLevel="0" collapsed="false">
      <c r="B6439" s="88" t="s">
        <v>22</v>
      </c>
      <c r="C6439" s="89" t="n">
        <v>1197831</v>
      </c>
      <c r="D6439" s="90" t="n">
        <v>44421</v>
      </c>
      <c r="E6439" s="88" t="s">
        <v>29</v>
      </c>
      <c r="F6439" s="88" t="s">
        <v>105</v>
      </c>
      <c r="G6439" s="88" t="s">
        <v>160</v>
      </c>
      <c r="H6439" s="91" t="s">
        <v>32</v>
      </c>
      <c r="I6439" s="92" t="n">
        <v>56</v>
      </c>
      <c r="J6439" s="93" t="n">
        <v>189</v>
      </c>
      <c r="K6439" s="94" t="n">
        <f aca="false">I6439 * J6439</f>
        <v>10584</v>
      </c>
      <c r="L6439" s="94" t="n">
        <f aca="false">K6439 *M6439</f>
        <v>5292</v>
      </c>
      <c r="M6439" s="95" t="n">
        <v>0.5</v>
      </c>
      <c r="N6439" s="88" t="s">
        <v>23</v>
      </c>
      <c r="O6439" s="91" t="s">
        <v>218</v>
      </c>
      <c r="P6439" s="0" t="str">
        <f aca="false">RIGHT(H6439,LEN(H6439) - FIND(" ", H6439))</f>
        <v>Street Footwear</v>
      </c>
    </row>
    <row r="6440" customFormat="false" ht="14.25" hidden="false" customHeight="true" outlineLevel="0" collapsed="false">
      <c r="B6440" s="88" t="s">
        <v>22</v>
      </c>
      <c r="C6440" s="89" t="n">
        <v>1197831</v>
      </c>
      <c r="D6440" s="90" t="n">
        <v>44421</v>
      </c>
      <c r="E6440" s="88" t="s">
        <v>29</v>
      </c>
      <c r="F6440" s="88" t="s">
        <v>105</v>
      </c>
      <c r="G6440" s="88" t="s">
        <v>160</v>
      </c>
      <c r="H6440" s="91" t="s">
        <v>24</v>
      </c>
      <c r="I6440" s="92" t="n">
        <v>51</v>
      </c>
      <c r="J6440" s="93" t="n">
        <v>111</v>
      </c>
      <c r="K6440" s="94" t="n">
        <f aca="false">I6440 * J6440</f>
        <v>5661</v>
      </c>
      <c r="L6440" s="94" t="n">
        <f aca="false">K6440 *M6440</f>
        <v>2547.45</v>
      </c>
      <c r="M6440" s="95" t="n">
        <v>0.45</v>
      </c>
      <c r="N6440" s="88" t="s">
        <v>23</v>
      </c>
      <c r="O6440" s="91" t="s">
        <v>218</v>
      </c>
      <c r="P6440" s="0" t="str">
        <f aca="false">RIGHT(H6440,LEN(H6440) - FIND(" ", H6440))</f>
        <v>Athletic Footwear</v>
      </c>
    </row>
    <row r="6441" customFormat="false" ht="14.25" hidden="false" customHeight="true" outlineLevel="0" collapsed="false">
      <c r="B6441" s="88" t="s">
        <v>22</v>
      </c>
      <c r="C6441" s="89" t="n">
        <v>1197831</v>
      </c>
      <c r="D6441" s="90" t="n">
        <v>44421</v>
      </c>
      <c r="E6441" s="88" t="s">
        <v>29</v>
      </c>
      <c r="F6441" s="88" t="s">
        <v>105</v>
      </c>
      <c r="G6441" s="88" t="s">
        <v>160</v>
      </c>
      <c r="H6441" s="91" t="s">
        <v>48</v>
      </c>
      <c r="I6441" s="92" t="n">
        <v>47</v>
      </c>
      <c r="J6441" s="93" t="n">
        <v>102</v>
      </c>
      <c r="K6441" s="94" t="n">
        <f aca="false">I6441 * J6441</f>
        <v>4794</v>
      </c>
      <c r="L6441" s="94" t="n">
        <f aca="false">K6441 *M6441</f>
        <v>2397</v>
      </c>
      <c r="M6441" s="95" t="n">
        <v>0.5</v>
      </c>
      <c r="N6441" s="88" t="s">
        <v>23</v>
      </c>
      <c r="O6441" s="91" t="s">
        <v>219</v>
      </c>
      <c r="P6441" s="0" t="str">
        <f aca="false">RIGHT(H6441,LEN(H6441) - FIND(" ", H6441))</f>
        <v>Street Footwear</v>
      </c>
    </row>
    <row r="6442" customFormat="false" ht="14.25" hidden="false" customHeight="true" outlineLevel="0" collapsed="false">
      <c r="B6442" s="88" t="s">
        <v>22</v>
      </c>
      <c r="C6442" s="89" t="n">
        <v>1197831</v>
      </c>
      <c r="D6442" s="90" t="n">
        <v>44421</v>
      </c>
      <c r="E6442" s="88" t="s">
        <v>29</v>
      </c>
      <c r="F6442" s="88" t="s">
        <v>105</v>
      </c>
      <c r="G6442" s="88" t="s">
        <v>160</v>
      </c>
      <c r="H6442" s="91" t="s">
        <v>44</v>
      </c>
      <c r="I6442" s="92" t="n">
        <v>37</v>
      </c>
      <c r="J6442" s="93" t="n">
        <v>90</v>
      </c>
      <c r="K6442" s="94" t="n">
        <f aca="false">I6442 * J6442</f>
        <v>3330</v>
      </c>
      <c r="L6442" s="94" t="n">
        <f aca="false">K6442 *M6442</f>
        <v>1631.7</v>
      </c>
      <c r="M6442" s="95" t="n">
        <v>0.49</v>
      </c>
      <c r="N6442" s="88" t="s">
        <v>23</v>
      </c>
      <c r="O6442" s="91" t="s">
        <v>219</v>
      </c>
      <c r="P6442" s="0" t="str">
        <f aca="false">RIGHT(H6442,LEN(H6442) - FIND(" ", H6442))</f>
        <v>Athletic Footwear</v>
      </c>
    </row>
    <row r="6443" customFormat="false" ht="14.25" hidden="false" customHeight="true" outlineLevel="0" collapsed="false">
      <c r="B6443" s="88" t="s">
        <v>22</v>
      </c>
      <c r="C6443" s="89" t="n">
        <v>1197831</v>
      </c>
      <c r="D6443" s="90" t="n">
        <v>44421</v>
      </c>
      <c r="E6443" s="88" t="s">
        <v>29</v>
      </c>
      <c r="F6443" s="88" t="s">
        <v>105</v>
      </c>
      <c r="G6443" s="88" t="s">
        <v>160</v>
      </c>
      <c r="H6443" s="91" t="s">
        <v>16</v>
      </c>
      <c r="I6443" s="92" t="n">
        <v>47</v>
      </c>
      <c r="J6443" s="93" t="n">
        <v>69</v>
      </c>
      <c r="K6443" s="94" t="n">
        <f aca="false">I6443 * J6443</f>
        <v>3243</v>
      </c>
      <c r="L6443" s="94" t="n">
        <f aca="false">K6443 *M6443</f>
        <v>1621.5</v>
      </c>
      <c r="M6443" s="95" t="n">
        <v>0.5</v>
      </c>
      <c r="N6443" s="88" t="s">
        <v>23</v>
      </c>
      <c r="O6443" s="91" t="s">
        <v>218</v>
      </c>
      <c r="P6443" s="0" t="str">
        <f aca="false">RIGHT(H6443,LEN(H6443) - FIND(" ", H6443))</f>
        <v>Apparel</v>
      </c>
    </row>
    <row r="6444" customFormat="false" ht="14.25" hidden="false" customHeight="true" outlineLevel="0" collapsed="false">
      <c r="B6444" s="88" t="s">
        <v>22</v>
      </c>
      <c r="C6444" s="89" t="n">
        <v>1197831</v>
      </c>
      <c r="D6444" s="90" t="n">
        <v>44421</v>
      </c>
      <c r="E6444" s="88" t="s">
        <v>29</v>
      </c>
      <c r="F6444" s="88" t="s">
        <v>105</v>
      </c>
      <c r="G6444" s="88" t="s">
        <v>160</v>
      </c>
      <c r="H6444" s="91" t="s">
        <v>38</v>
      </c>
      <c r="I6444" s="92" t="n">
        <v>52</v>
      </c>
      <c r="J6444" s="93" t="n">
        <v>113</v>
      </c>
      <c r="K6444" s="94" t="n">
        <f aca="false">I6444 * J6444</f>
        <v>5876</v>
      </c>
      <c r="L6444" s="94" t="n">
        <f aca="false">K6444 *M6444</f>
        <v>2938</v>
      </c>
      <c r="M6444" s="95" t="n">
        <v>0.5</v>
      </c>
      <c r="N6444" s="88" t="s">
        <v>23</v>
      </c>
      <c r="O6444" s="91" t="s">
        <v>219</v>
      </c>
      <c r="P6444" s="0" t="str">
        <f aca="false">RIGHT(H6444,LEN(H6444) - FIND(" ", H6444))</f>
        <v>Apparel</v>
      </c>
    </row>
    <row r="6445" customFormat="false" ht="14.25" hidden="false" customHeight="true" outlineLevel="0" collapsed="false">
      <c r="B6445" s="88" t="s">
        <v>30</v>
      </c>
      <c r="C6445" s="89" t="n">
        <v>1197831</v>
      </c>
      <c r="D6445" s="90" t="n">
        <v>44421</v>
      </c>
      <c r="E6445" s="88" t="s">
        <v>40</v>
      </c>
      <c r="F6445" s="88" t="s">
        <v>66</v>
      </c>
      <c r="G6445" s="88" t="s">
        <v>90</v>
      </c>
      <c r="H6445" s="91" t="s">
        <v>32</v>
      </c>
      <c r="I6445" s="92" t="n">
        <v>23</v>
      </c>
      <c r="J6445" s="93" t="n">
        <v>194</v>
      </c>
      <c r="K6445" s="94" t="n">
        <f aca="false">I6445 * J6445</f>
        <v>4462</v>
      </c>
      <c r="L6445" s="94" t="n">
        <f aca="false">K6445 *M6445</f>
        <v>2186.38</v>
      </c>
      <c r="M6445" s="95" t="n">
        <v>0.49</v>
      </c>
      <c r="N6445" s="88" t="s">
        <v>31</v>
      </c>
      <c r="O6445" s="91" t="s">
        <v>218</v>
      </c>
      <c r="P6445" s="0" t="str">
        <f aca="false">RIGHT(H6445,LEN(H6445) - FIND(" ", H6445))</f>
        <v>Street Footwear</v>
      </c>
    </row>
    <row r="6446" customFormat="false" ht="14.25" hidden="false" customHeight="true" outlineLevel="0" collapsed="false">
      <c r="B6446" s="88" t="s">
        <v>30</v>
      </c>
      <c r="C6446" s="89" t="n">
        <v>1128299</v>
      </c>
      <c r="D6446" s="90" t="n">
        <v>44421</v>
      </c>
      <c r="E6446" s="88" t="s">
        <v>34</v>
      </c>
      <c r="F6446" s="88" t="s">
        <v>92</v>
      </c>
      <c r="G6446" s="88" t="s">
        <v>81</v>
      </c>
      <c r="H6446" s="91" t="s">
        <v>32</v>
      </c>
      <c r="I6446" s="92" t="n">
        <v>39</v>
      </c>
      <c r="J6446" s="93" t="n">
        <v>209</v>
      </c>
      <c r="K6446" s="94" t="n">
        <f aca="false">I6446 * J6446</f>
        <v>8151</v>
      </c>
      <c r="L6446" s="94" t="n">
        <f aca="false">K6446 *M6446</f>
        <v>3749.46</v>
      </c>
      <c r="M6446" s="95" t="n">
        <v>0.46</v>
      </c>
      <c r="N6446" s="88" t="s">
        <v>31</v>
      </c>
      <c r="O6446" s="91" t="s">
        <v>218</v>
      </c>
      <c r="P6446" s="0" t="str">
        <f aca="false">RIGHT(H6446,LEN(H6446) - FIND(" ", H6446))</f>
        <v>Street Footwear</v>
      </c>
    </row>
    <row r="6447" customFormat="false" ht="14.25" hidden="false" customHeight="true" outlineLevel="0" collapsed="false">
      <c r="B6447" s="88" t="s">
        <v>30</v>
      </c>
      <c r="C6447" s="89" t="n">
        <v>1128299</v>
      </c>
      <c r="D6447" s="90" t="n">
        <v>44421</v>
      </c>
      <c r="E6447" s="88" t="s">
        <v>34</v>
      </c>
      <c r="F6447" s="88" t="s">
        <v>92</v>
      </c>
      <c r="G6447" s="88" t="s">
        <v>81</v>
      </c>
      <c r="H6447" s="91" t="s">
        <v>24</v>
      </c>
      <c r="I6447" s="92" t="n">
        <v>44</v>
      </c>
      <c r="J6447" s="93" t="n">
        <v>200</v>
      </c>
      <c r="K6447" s="94" t="n">
        <f aca="false">I6447 * J6447</f>
        <v>8800</v>
      </c>
      <c r="L6447" s="94" t="n">
        <f aca="false">K6447 *M6447</f>
        <v>3696</v>
      </c>
      <c r="M6447" s="95" t="n">
        <v>0.42</v>
      </c>
      <c r="N6447" s="88" t="s">
        <v>31</v>
      </c>
      <c r="O6447" s="91" t="s">
        <v>218</v>
      </c>
      <c r="P6447" s="0" t="str">
        <f aca="false">RIGHT(H6447,LEN(H6447) - FIND(" ", H6447))</f>
        <v>Athletic Footwear</v>
      </c>
    </row>
    <row r="6448" customFormat="false" ht="14.25" hidden="false" customHeight="true" outlineLevel="0" collapsed="false">
      <c r="B6448" s="88" t="s">
        <v>30</v>
      </c>
      <c r="C6448" s="89" t="n">
        <v>1128299</v>
      </c>
      <c r="D6448" s="90" t="n">
        <v>44421</v>
      </c>
      <c r="E6448" s="88" t="s">
        <v>34</v>
      </c>
      <c r="F6448" s="88" t="s">
        <v>92</v>
      </c>
      <c r="G6448" s="88" t="s">
        <v>81</v>
      </c>
      <c r="H6448" s="91" t="s">
        <v>48</v>
      </c>
      <c r="I6448" s="92" t="n">
        <v>42</v>
      </c>
      <c r="J6448" s="93" t="n">
        <v>150</v>
      </c>
      <c r="K6448" s="94" t="n">
        <f aca="false">I6448 * J6448</f>
        <v>6300</v>
      </c>
      <c r="L6448" s="94" t="n">
        <f aca="false">K6448 *M6448</f>
        <v>2646</v>
      </c>
      <c r="M6448" s="95" t="n">
        <v>0.42</v>
      </c>
      <c r="N6448" s="88" t="s">
        <v>31</v>
      </c>
      <c r="O6448" s="91" t="s">
        <v>219</v>
      </c>
      <c r="P6448" s="0" t="str">
        <f aca="false">RIGHT(H6448,LEN(H6448) - FIND(" ", H6448))</f>
        <v>Street Footwear</v>
      </c>
    </row>
    <row r="6449" customFormat="false" ht="14.25" hidden="false" customHeight="true" outlineLevel="0" collapsed="false">
      <c r="B6449" s="88" t="s">
        <v>30</v>
      </c>
      <c r="C6449" s="89" t="n">
        <v>1128299</v>
      </c>
      <c r="D6449" s="90" t="n">
        <v>44421</v>
      </c>
      <c r="E6449" s="88" t="s">
        <v>34</v>
      </c>
      <c r="F6449" s="88" t="s">
        <v>92</v>
      </c>
      <c r="G6449" s="88" t="s">
        <v>81</v>
      </c>
      <c r="H6449" s="91" t="s">
        <v>44</v>
      </c>
      <c r="I6449" s="92" t="n">
        <v>42</v>
      </c>
      <c r="J6449" s="93" t="n">
        <v>149</v>
      </c>
      <c r="K6449" s="94" t="n">
        <f aca="false">I6449 * J6449</f>
        <v>6258</v>
      </c>
      <c r="L6449" s="94" t="n">
        <f aca="false">K6449 *M6449</f>
        <v>2816.1</v>
      </c>
      <c r="M6449" s="95" t="n">
        <v>0.45</v>
      </c>
      <c r="N6449" s="88" t="s">
        <v>31</v>
      </c>
      <c r="O6449" s="91" t="s">
        <v>219</v>
      </c>
      <c r="P6449" s="0" t="str">
        <f aca="false">RIGHT(H6449,LEN(H6449) - FIND(" ", H6449))</f>
        <v>Athletic Footwear</v>
      </c>
    </row>
    <row r="6450" customFormat="false" ht="14.25" hidden="false" customHeight="true" outlineLevel="0" collapsed="false">
      <c r="B6450" s="88" t="s">
        <v>30</v>
      </c>
      <c r="C6450" s="89" t="n">
        <v>1128299</v>
      </c>
      <c r="D6450" s="90" t="n">
        <v>44421</v>
      </c>
      <c r="E6450" s="88" t="s">
        <v>34</v>
      </c>
      <c r="F6450" s="88" t="s">
        <v>92</v>
      </c>
      <c r="G6450" s="88" t="s">
        <v>81</v>
      </c>
      <c r="H6450" s="91" t="s">
        <v>16</v>
      </c>
      <c r="I6450" s="92" t="n">
        <v>51</v>
      </c>
      <c r="J6450" s="93" t="n">
        <v>140</v>
      </c>
      <c r="K6450" s="94" t="n">
        <f aca="false">I6450 * J6450</f>
        <v>7140</v>
      </c>
      <c r="L6450" s="94" t="n">
        <f aca="false">K6450 *M6450</f>
        <v>2784.6</v>
      </c>
      <c r="M6450" s="95" t="n">
        <v>0.39</v>
      </c>
      <c r="N6450" s="88" t="s">
        <v>31</v>
      </c>
      <c r="O6450" s="91" t="s">
        <v>218</v>
      </c>
      <c r="P6450" s="0" t="str">
        <f aca="false">RIGHT(H6450,LEN(H6450) - FIND(" ", H6450))</f>
        <v>Apparel</v>
      </c>
    </row>
    <row r="6451" customFormat="false" ht="14.25" hidden="false" customHeight="true" outlineLevel="0" collapsed="false">
      <c r="B6451" s="88" t="s">
        <v>30</v>
      </c>
      <c r="C6451" s="89" t="n">
        <v>1128299</v>
      </c>
      <c r="D6451" s="90" t="n">
        <v>44421</v>
      </c>
      <c r="E6451" s="88" t="s">
        <v>34</v>
      </c>
      <c r="F6451" s="88" t="s">
        <v>92</v>
      </c>
      <c r="G6451" s="88" t="s">
        <v>81</v>
      </c>
      <c r="H6451" s="91" t="s">
        <v>38</v>
      </c>
      <c r="I6451" s="92" t="n">
        <v>50</v>
      </c>
      <c r="J6451" s="93" t="n">
        <v>128</v>
      </c>
      <c r="K6451" s="94" t="n">
        <f aca="false">I6451 * J6451</f>
        <v>6400</v>
      </c>
      <c r="L6451" s="94" t="n">
        <f aca="false">K6451 *M6451</f>
        <v>1856</v>
      </c>
      <c r="M6451" s="95" t="n">
        <v>0.29</v>
      </c>
      <c r="N6451" s="88" t="s">
        <v>31</v>
      </c>
      <c r="O6451" s="91" t="s">
        <v>219</v>
      </c>
      <c r="P6451" s="0" t="str">
        <f aca="false">RIGHT(H6451,LEN(H6451) - FIND(" ", H6451))</f>
        <v>Apparel</v>
      </c>
    </row>
    <row r="6452" customFormat="false" ht="14.25" hidden="false" customHeight="true" outlineLevel="0" collapsed="false">
      <c r="B6452" s="88" t="s">
        <v>30</v>
      </c>
      <c r="C6452" s="89" t="n">
        <v>1197831</v>
      </c>
      <c r="D6452" s="90" t="n">
        <v>44422</v>
      </c>
      <c r="E6452" s="88" t="s">
        <v>29</v>
      </c>
      <c r="F6452" s="88" t="s">
        <v>98</v>
      </c>
      <c r="G6452" s="88" t="s">
        <v>101</v>
      </c>
      <c r="H6452" s="91" t="s">
        <v>44</v>
      </c>
      <c r="I6452" s="92" t="n">
        <v>35</v>
      </c>
      <c r="J6452" s="93" t="n">
        <v>525</v>
      </c>
      <c r="K6452" s="94" t="n">
        <f aca="false">I6452 * J6452</f>
        <v>18375</v>
      </c>
      <c r="L6452" s="94" t="n">
        <f aca="false">K6452 *M6452</f>
        <v>7350</v>
      </c>
      <c r="M6452" s="95" t="n">
        <v>0.4</v>
      </c>
      <c r="N6452" s="88" t="s">
        <v>31</v>
      </c>
      <c r="O6452" s="91" t="s">
        <v>219</v>
      </c>
      <c r="P6452" s="0" t="str">
        <f aca="false">RIGHT(H6452,LEN(H6452) - FIND(" ", H6452))</f>
        <v>Athletic Footwear</v>
      </c>
    </row>
    <row r="6453" customFormat="false" ht="14.25" hidden="false" customHeight="true" outlineLevel="0" collapsed="false">
      <c r="B6453" s="88" t="s">
        <v>30</v>
      </c>
      <c r="C6453" s="89" t="n">
        <v>1197831</v>
      </c>
      <c r="D6453" s="90" t="n">
        <v>44422</v>
      </c>
      <c r="E6453" s="88" t="s">
        <v>40</v>
      </c>
      <c r="F6453" s="88" t="s">
        <v>66</v>
      </c>
      <c r="G6453" s="88" t="s">
        <v>90</v>
      </c>
      <c r="H6453" s="91" t="s">
        <v>24</v>
      </c>
      <c r="I6453" s="92" t="n">
        <v>40</v>
      </c>
      <c r="J6453" s="93" t="n">
        <v>625</v>
      </c>
      <c r="K6453" s="94" t="n">
        <f aca="false">I6453 * J6453</f>
        <v>25000</v>
      </c>
      <c r="L6453" s="94" t="n">
        <f aca="false">K6453 *M6453</f>
        <v>11250</v>
      </c>
      <c r="M6453" s="95" t="n">
        <v>0.45</v>
      </c>
      <c r="N6453" s="88" t="s">
        <v>31</v>
      </c>
      <c r="O6453" s="91" t="s">
        <v>218</v>
      </c>
      <c r="P6453" s="0" t="str">
        <f aca="false">RIGHT(H6453,LEN(H6453) - FIND(" ", H6453))</f>
        <v>Athletic Footwear</v>
      </c>
    </row>
    <row r="6454" customFormat="false" ht="14.25" hidden="false" customHeight="true" outlineLevel="0" collapsed="false">
      <c r="B6454" s="88" t="s">
        <v>13</v>
      </c>
      <c r="C6454" s="89" t="n">
        <v>1185732</v>
      </c>
      <c r="D6454" s="90" t="n">
        <v>44422</v>
      </c>
      <c r="E6454" s="88" t="s">
        <v>26</v>
      </c>
      <c r="F6454" s="88" t="s">
        <v>89</v>
      </c>
      <c r="G6454" s="88" t="s">
        <v>162</v>
      </c>
      <c r="H6454" s="91" t="s">
        <v>32</v>
      </c>
      <c r="I6454" s="92" t="n">
        <v>55</v>
      </c>
      <c r="J6454" s="93" t="n">
        <v>650</v>
      </c>
      <c r="K6454" s="94" t="n">
        <f aca="false">I6454 * J6454</f>
        <v>35750</v>
      </c>
      <c r="L6454" s="94" t="n">
        <f aca="false">K6454 *M6454</f>
        <v>12512.5</v>
      </c>
      <c r="M6454" s="95" t="n">
        <v>0.35</v>
      </c>
      <c r="N6454" s="88" t="s">
        <v>14</v>
      </c>
      <c r="O6454" s="91" t="s">
        <v>218</v>
      </c>
      <c r="P6454" s="0" t="str">
        <f aca="false">RIGHT(H6454,LEN(H6454) - FIND(" ", H6454))</f>
        <v>Street Footwear</v>
      </c>
    </row>
    <row r="6455" customFormat="false" ht="14.25" hidden="false" customHeight="true" outlineLevel="0" collapsed="false">
      <c r="B6455" s="88" t="s">
        <v>13</v>
      </c>
      <c r="C6455" s="89" t="n">
        <v>1185732</v>
      </c>
      <c r="D6455" s="90" t="n">
        <v>44422</v>
      </c>
      <c r="E6455" s="88" t="s">
        <v>26</v>
      </c>
      <c r="F6455" s="88" t="s">
        <v>89</v>
      </c>
      <c r="G6455" s="88" t="s">
        <v>162</v>
      </c>
      <c r="H6455" s="91" t="s">
        <v>24</v>
      </c>
      <c r="I6455" s="92" t="n">
        <v>50</v>
      </c>
      <c r="J6455" s="93" t="n">
        <v>425</v>
      </c>
      <c r="K6455" s="94" t="n">
        <f aca="false">I6455 * J6455</f>
        <v>21250</v>
      </c>
      <c r="L6455" s="94" t="n">
        <f aca="false">K6455 *M6455</f>
        <v>7437.5</v>
      </c>
      <c r="M6455" s="95" t="n">
        <v>0.35</v>
      </c>
      <c r="N6455" s="88" t="s">
        <v>14</v>
      </c>
      <c r="O6455" s="91" t="s">
        <v>218</v>
      </c>
      <c r="P6455" s="0" t="str">
        <f aca="false">RIGHT(H6455,LEN(H6455) - FIND(" ", H6455))</f>
        <v>Athletic Footwear</v>
      </c>
    </row>
    <row r="6456" customFormat="false" ht="14.25" hidden="false" customHeight="true" outlineLevel="0" collapsed="false">
      <c r="B6456" s="88" t="s">
        <v>13</v>
      </c>
      <c r="C6456" s="89" t="n">
        <v>1185732</v>
      </c>
      <c r="D6456" s="90" t="n">
        <v>44422</v>
      </c>
      <c r="E6456" s="88" t="s">
        <v>26</v>
      </c>
      <c r="F6456" s="88" t="s">
        <v>89</v>
      </c>
      <c r="G6456" s="88" t="s">
        <v>162</v>
      </c>
      <c r="H6456" s="91" t="s">
        <v>48</v>
      </c>
      <c r="I6456" s="92" t="n">
        <v>45</v>
      </c>
      <c r="J6456" s="93" t="n">
        <v>350</v>
      </c>
      <c r="K6456" s="94" t="n">
        <f aca="false">I6456 * J6456</f>
        <v>15750</v>
      </c>
      <c r="L6456" s="94" t="n">
        <f aca="false">K6456 *M6456</f>
        <v>6300</v>
      </c>
      <c r="M6456" s="95" t="n">
        <v>0.4</v>
      </c>
      <c r="N6456" s="88" t="s">
        <v>14</v>
      </c>
      <c r="O6456" s="91" t="s">
        <v>219</v>
      </c>
      <c r="P6456" s="0" t="str">
        <f aca="false">RIGHT(H6456,LEN(H6456) - FIND(" ", H6456))</f>
        <v>Street Footwear</v>
      </c>
    </row>
    <row r="6457" customFormat="false" ht="14.25" hidden="false" customHeight="true" outlineLevel="0" collapsed="false">
      <c r="B6457" s="88" t="s">
        <v>13</v>
      </c>
      <c r="C6457" s="89" t="n">
        <v>1185732</v>
      </c>
      <c r="D6457" s="90" t="n">
        <v>44422</v>
      </c>
      <c r="E6457" s="88" t="s">
        <v>26</v>
      </c>
      <c r="F6457" s="88" t="s">
        <v>89</v>
      </c>
      <c r="G6457" s="88" t="s">
        <v>162</v>
      </c>
      <c r="H6457" s="91" t="s">
        <v>44</v>
      </c>
      <c r="I6457" s="92" t="n">
        <v>45</v>
      </c>
      <c r="J6457" s="93" t="n">
        <v>250</v>
      </c>
      <c r="K6457" s="94" t="n">
        <f aca="false">I6457 * J6457</f>
        <v>11250</v>
      </c>
      <c r="L6457" s="94" t="n">
        <f aca="false">K6457 *M6457</f>
        <v>4500</v>
      </c>
      <c r="M6457" s="95" t="n">
        <v>0.4</v>
      </c>
      <c r="N6457" s="88" t="s">
        <v>14</v>
      </c>
      <c r="O6457" s="91" t="s">
        <v>219</v>
      </c>
      <c r="P6457" s="0" t="str">
        <f aca="false">RIGHT(H6457,LEN(H6457) - FIND(" ", H6457))</f>
        <v>Athletic Footwear</v>
      </c>
    </row>
    <row r="6458" customFormat="false" ht="14.25" hidden="false" customHeight="true" outlineLevel="0" collapsed="false">
      <c r="B6458" s="88" t="s">
        <v>13</v>
      </c>
      <c r="C6458" s="89" t="n">
        <v>1185732</v>
      </c>
      <c r="D6458" s="90" t="n">
        <v>44422</v>
      </c>
      <c r="E6458" s="88" t="s">
        <v>26</v>
      </c>
      <c r="F6458" s="88" t="s">
        <v>89</v>
      </c>
      <c r="G6458" s="88" t="s">
        <v>162</v>
      </c>
      <c r="H6458" s="91" t="s">
        <v>16</v>
      </c>
      <c r="I6458" s="92" t="n">
        <v>55</v>
      </c>
      <c r="J6458" s="93" t="n">
        <v>225</v>
      </c>
      <c r="K6458" s="94" t="n">
        <f aca="false">I6458 * J6458</f>
        <v>12375</v>
      </c>
      <c r="L6458" s="94" t="n">
        <f aca="false">K6458 *M6458</f>
        <v>3712.5</v>
      </c>
      <c r="M6458" s="95" t="n">
        <v>0.3</v>
      </c>
      <c r="N6458" s="88" t="s">
        <v>14</v>
      </c>
      <c r="O6458" s="91" t="s">
        <v>218</v>
      </c>
      <c r="P6458" s="0" t="str">
        <f aca="false">RIGHT(H6458,LEN(H6458) - FIND(" ", H6458))</f>
        <v>Apparel</v>
      </c>
    </row>
    <row r="6459" customFormat="false" ht="14.25" hidden="false" customHeight="true" outlineLevel="0" collapsed="false">
      <c r="B6459" s="88" t="s">
        <v>13</v>
      </c>
      <c r="C6459" s="89" t="n">
        <v>1185732</v>
      </c>
      <c r="D6459" s="90" t="n">
        <v>44422</v>
      </c>
      <c r="E6459" s="88" t="s">
        <v>26</v>
      </c>
      <c r="F6459" s="88" t="s">
        <v>89</v>
      </c>
      <c r="G6459" s="88" t="s">
        <v>162</v>
      </c>
      <c r="H6459" s="91" t="s">
        <v>38</v>
      </c>
      <c r="I6459" s="92" t="n">
        <v>60</v>
      </c>
      <c r="J6459" s="93" t="n">
        <v>400</v>
      </c>
      <c r="K6459" s="94" t="n">
        <f aca="false">I6459 * J6459</f>
        <v>24000</v>
      </c>
      <c r="L6459" s="94" t="n">
        <f aca="false">K6459 *M6459</f>
        <v>9600</v>
      </c>
      <c r="M6459" s="95" t="n">
        <v>0.4</v>
      </c>
      <c r="N6459" s="88" t="s">
        <v>14</v>
      </c>
      <c r="O6459" s="91" t="s">
        <v>219</v>
      </c>
      <c r="P6459" s="0" t="str">
        <f aca="false">RIGHT(H6459,LEN(H6459) - FIND(" ", H6459))</f>
        <v>Apparel</v>
      </c>
    </row>
    <row r="6460" customFormat="false" ht="14.25" hidden="false" customHeight="true" outlineLevel="0" collapsed="false">
      <c r="B6460" s="88" t="s">
        <v>30</v>
      </c>
      <c r="C6460" s="89" t="n">
        <v>1185732</v>
      </c>
      <c r="D6460" s="90" t="n">
        <v>44422</v>
      </c>
      <c r="E6460" s="88" t="s">
        <v>26</v>
      </c>
      <c r="F6460" s="88" t="s">
        <v>115</v>
      </c>
      <c r="G6460" s="88" t="s">
        <v>93</v>
      </c>
      <c r="H6460" s="91" t="s">
        <v>32</v>
      </c>
      <c r="I6460" s="92" t="n">
        <v>55</v>
      </c>
      <c r="J6460" s="93" t="n">
        <v>575</v>
      </c>
      <c r="K6460" s="94" t="n">
        <f aca="false">I6460 * J6460</f>
        <v>31625</v>
      </c>
      <c r="L6460" s="94" t="n">
        <f aca="false">K6460 *M6460</f>
        <v>9487.5</v>
      </c>
      <c r="M6460" s="95" t="n">
        <v>0.3</v>
      </c>
      <c r="N6460" s="88" t="s">
        <v>14</v>
      </c>
      <c r="O6460" s="91" t="s">
        <v>218</v>
      </c>
      <c r="P6460" s="0" t="str">
        <f aca="false">RIGHT(H6460,LEN(H6460) - FIND(" ", H6460))</f>
        <v>Street Footwear</v>
      </c>
    </row>
    <row r="6461" customFormat="false" ht="14.25" hidden="false" customHeight="true" outlineLevel="0" collapsed="false">
      <c r="B6461" s="88" t="s">
        <v>30</v>
      </c>
      <c r="C6461" s="89" t="n">
        <v>1185732</v>
      </c>
      <c r="D6461" s="90" t="n">
        <v>44422</v>
      </c>
      <c r="E6461" s="88" t="s">
        <v>26</v>
      </c>
      <c r="F6461" s="88" t="s">
        <v>115</v>
      </c>
      <c r="G6461" s="88" t="s">
        <v>93</v>
      </c>
      <c r="H6461" s="91" t="s">
        <v>24</v>
      </c>
      <c r="I6461" s="92" t="n">
        <v>50</v>
      </c>
      <c r="J6461" s="93" t="n">
        <v>350</v>
      </c>
      <c r="K6461" s="94" t="n">
        <f aca="false">I6461 * J6461</f>
        <v>17500</v>
      </c>
      <c r="L6461" s="94" t="n">
        <f aca="false">K6461 *M6461</f>
        <v>5250</v>
      </c>
      <c r="M6461" s="95" t="n">
        <v>0.3</v>
      </c>
      <c r="N6461" s="88" t="s">
        <v>14</v>
      </c>
      <c r="O6461" s="91" t="s">
        <v>218</v>
      </c>
      <c r="P6461" s="0" t="str">
        <f aca="false">RIGHT(H6461,LEN(H6461) - FIND(" ", H6461))</f>
        <v>Athletic Footwear</v>
      </c>
    </row>
    <row r="6462" customFormat="false" ht="14.25" hidden="false" customHeight="true" outlineLevel="0" collapsed="false">
      <c r="B6462" s="88" t="s">
        <v>30</v>
      </c>
      <c r="C6462" s="89" t="n">
        <v>1185732</v>
      </c>
      <c r="D6462" s="90" t="n">
        <v>44422</v>
      </c>
      <c r="E6462" s="88" t="s">
        <v>26</v>
      </c>
      <c r="F6462" s="88" t="s">
        <v>115</v>
      </c>
      <c r="G6462" s="88" t="s">
        <v>93</v>
      </c>
      <c r="H6462" s="91" t="s">
        <v>48</v>
      </c>
      <c r="I6462" s="92" t="n">
        <v>45</v>
      </c>
      <c r="J6462" s="93" t="n">
        <v>275</v>
      </c>
      <c r="K6462" s="94" t="n">
        <f aca="false">I6462 * J6462</f>
        <v>12375</v>
      </c>
      <c r="L6462" s="94" t="n">
        <f aca="false">K6462 *M6462</f>
        <v>3093.75</v>
      </c>
      <c r="M6462" s="95" t="n">
        <v>0.25</v>
      </c>
      <c r="N6462" s="88" t="s">
        <v>14</v>
      </c>
      <c r="O6462" s="91" t="s">
        <v>219</v>
      </c>
      <c r="P6462" s="0" t="str">
        <f aca="false">RIGHT(H6462,LEN(H6462) - FIND(" ", H6462))</f>
        <v>Street Footwear</v>
      </c>
    </row>
    <row r="6463" customFormat="false" ht="14.25" hidden="false" customHeight="true" outlineLevel="0" collapsed="false">
      <c r="B6463" s="88" t="s">
        <v>30</v>
      </c>
      <c r="C6463" s="89" t="n">
        <v>1185732</v>
      </c>
      <c r="D6463" s="90" t="n">
        <v>44422</v>
      </c>
      <c r="E6463" s="88" t="s">
        <v>26</v>
      </c>
      <c r="F6463" s="88" t="s">
        <v>115</v>
      </c>
      <c r="G6463" s="88" t="s">
        <v>93</v>
      </c>
      <c r="H6463" s="91" t="s">
        <v>44</v>
      </c>
      <c r="I6463" s="92" t="n">
        <v>45</v>
      </c>
      <c r="J6463" s="93" t="n">
        <v>175</v>
      </c>
      <c r="K6463" s="94" t="n">
        <f aca="false">I6463 * J6463</f>
        <v>7875</v>
      </c>
      <c r="L6463" s="94" t="n">
        <f aca="false">K6463 *M6463</f>
        <v>1968.75</v>
      </c>
      <c r="M6463" s="95" t="n">
        <v>0.25</v>
      </c>
      <c r="N6463" s="88" t="s">
        <v>14</v>
      </c>
      <c r="O6463" s="91" t="s">
        <v>219</v>
      </c>
      <c r="P6463" s="0" t="str">
        <f aca="false">RIGHT(H6463,LEN(H6463) - FIND(" ", H6463))</f>
        <v>Athletic Footwear</v>
      </c>
    </row>
    <row r="6464" customFormat="false" ht="14.25" hidden="false" customHeight="true" outlineLevel="0" collapsed="false">
      <c r="B6464" s="88" t="s">
        <v>30</v>
      </c>
      <c r="C6464" s="89" t="n">
        <v>1185732</v>
      </c>
      <c r="D6464" s="90" t="n">
        <v>44422</v>
      </c>
      <c r="E6464" s="88" t="s">
        <v>26</v>
      </c>
      <c r="F6464" s="88" t="s">
        <v>115</v>
      </c>
      <c r="G6464" s="88" t="s">
        <v>93</v>
      </c>
      <c r="H6464" s="91" t="s">
        <v>16</v>
      </c>
      <c r="I6464" s="92" t="n">
        <v>55</v>
      </c>
      <c r="J6464" s="93" t="n">
        <v>150</v>
      </c>
      <c r="K6464" s="94" t="n">
        <f aca="false">I6464 * J6464</f>
        <v>8250</v>
      </c>
      <c r="L6464" s="94" t="n">
        <f aca="false">K6464 *M6464</f>
        <v>2062.5</v>
      </c>
      <c r="M6464" s="95" t="n">
        <v>0.25</v>
      </c>
      <c r="N6464" s="88" t="s">
        <v>14</v>
      </c>
      <c r="O6464" s="91" t="s">
        <v>218</v>
      </c>
      <c r="P6464" s="0" t="str">
        <f aca="false">RIGHT(H6464,LEN(H6464) - FIND(" ", H6464))</f>
        <v>Apparel</v>
      </c>
    </row>
    <row r="6465" customFormat="false" ht="14.25" hidden="false" customHeight="true" outlineLevel="0" collapsed="false">
      <c r="B6465" s="88" t="s">
        <v>30</v>
      </c>
      <c r="C6465" s="89" t="n">
        <v>1185732</v>
      </c>
      <c r="D6465" s="90" t="n">
        <v>44422</v>
      </c>
      <c r="E6465" s="88" t="s">
        <v>26</v>
      </c>
      <c r="F6465" s="88" t="s">
        <v>115</v>
      </c>
      <c r="G6465" s="88" t="s">
        <v>93</v>
      </c>
      <c r="H6465" s="91" t="s">
        <v>38</v>
      </c>
      <c r="I6465" s="92" t="n">
        <v>60</v>
      </c>
      <c r="J6465" s="93" t="n">
        <v>325</v>
      </c>
      <c r="K6465" s="94" t="n">
        <f aca="false">I6465 * J6465</f>
        <v>19500</v>
      </c>
      <c r="L6465" s="94" t="n">
        <f aca="false">K6465 *M6465</f>
        <v>5850</v>
      </c>
      <c r="M6465" s="95" t="n">
        <v>0.3</v>
      </c>
      <c r="N6465" s="88" t="s">
        <v>14</v>
      </c>
      <c r="O6465" s="91" t="s">
        <v>219</v>
      </c>
      <c r="P6465" s="0" t="str">
        <f aca="false">RIGHT(H6465,LEN(H6465) - FIND(" ", H6465))</f>
        <v>Apparel</v>
      </c>
    </row>
    <row r="6466" customFormat="false" ht="14.25" hidden="false" customHeight="true" outlineLevel="0" collapsed="false">
      <c r="B6466" s="88" t="s">
        <v>30</v>
      </c>
      <c r="C6466" s="89" t="n">
        <v>1197831</v>
      </c>
      <c r="D6466" s="90" t="n">
        <v>44422</v>
      </c>
      <c r="E6466" s="88" t="s">
        <v>29</v>
      </c>
      <c r="F6466" s="88" t="s">
        <v>98</v>
      </c>
      <c r="G6466" s="88" t="s">
        <v>101</v>
      </c>
      <c r="H6466" s="91" t="s">
        <v>44</v>
      </c>
      <c r="I6466" s="92" t="n">
        <v>34</v>
      </c>
      <c r="J6466" s="93" t="n">
        <v>152</v>
      </c>
      <c r="K6466" s="94" t="n">
        <f aca="false">I6466 * J6466</f>
        <v>5168</v>
      </c>
      <c r="L6466" s="94" t="n">
        <f aca="false">K6466 *M6466</f>
        <v>2635.68</v>
      </c>
      <c r="M6466" s="95" t="n">
        <v>0.51</v>
      </c>
      <c r="N6466" s="88" t="s">
        <v>23</v>
      </c>
      <c r="O6466" s="91" t="s">
        <v>219</v>
      </c>
      <c r="P6466" s="0" t="str">
        <f aca="false">RIGHT(H6466,LEN(H6466) - FIND(" ", H6466))</f>
        <v>Athletic Footwear</v>
      </c>
    </row>
    <row r="6467" customFormat="false" ht="14.25" hidden="false" customHeight="true" outlineLevel="0" collapsed="false">
      <c r="B6467" s="88" t="s">
        <v>30</v>
      </c>
      <c r="C6467" s="89" t="n">
        <v>1197831</v>
      </c>
      <c r="D6467" s="90" t="n">
        <v>44422</v>
      </c>
      <c r="E6467" s="88" t="s">
        <v>40</v>
      </c>
      <c r="F6467" s="88" t="s">
        <v>66</v>
      </c>
      <c r="G6467" s="88" t="s">
        <v>90</v>
      </c>
      <c r="H6467" s="91" t="s">
        <v>24</v>
      </c>
      <c r="I6467" s="92" t="n">
        <v>36</v>
      </c>
      <c r="J6467" s="93" t="n">
        <v>188</v>
      </c>
      <c r="K6467" s="94" t="n">
        <f aca="false">I6467 * J6467</f>
        <v>6768</v>
      </c>
      <c r="L6467" s="94" t="n">
        <f aca="false">K6467 *M6467</f>
        <v>3722.4</v>
      </c>
      <c r="M6467" s="95" t="n">
        <v>0.55</v>
      </c>
      <c r="N6467" s="88" t="s">
        <v>23</v>
      </c>
      <c r="O6467" s="91" t="s">
        <v>218</v>
      </c>
      <c r="P6467" s="0" t="str">
        <f aca="false">RIGHT(H6467,LEN(H6467) - FIND(" ", H6467))</f>
        <v>Athletic Footwear</v>
      </c>
    </row>
    <row r="6468" customFormat="false" ht="14.25" hidden="false" customHeight="true" outlineLevel="0" collapsed="false">
      <c r="B6468" s="88" t="s">
        <v>13</v>
      </c>
      <c r="C6468" s="89" t="n">
        <v>1185732</v>
      </c>
      <c r="D6468" s="90" t="n">
        <v>44422</v>
      </c>
      <c r="E6468" s="88" t="s">
        <v>26</v>
      </c>
      <c r="F6468" s="88" t="s">
        <v>89</v>
      </c>
      <c r="G6468" s="88" t="s">
        <v>162</v>
      </c>
      <c r="H6468" s="91" t="s">
        <v>32</v>
      </c>
      <c r="I6468" s="92" t="n">
        <v>50</v>
      </c>
      <c r="J6468" s="93" t="n">
        <v>163</v>
      </c>
      <c r="K6468" s="94" t="n">
        <f aca="false">I6468 * J6468</f>
        <v>8150</v>
      </c>
      <c r="L6468" s="94" t="n">
        <f aca="false">K6468 *M6468</f>
        <v>3993.5</v>
      </c>
      <c r="M6468" s="95" t="n">
        <v>0.49</v>
      </c>
      <c r="N6468" s="88" t="s">
        <v>23</v>
      </c>
      <c r="O6468" s="91" t="s">
        <v>218</v>
      </c>
      <c r="P6468" s="0" t="str">
        <f aca="false">RIGHT(H6468,LEN(H6468) - FIND(" ", H6468))</f>
        <v>Street Footwear</v>
      </c>
    </row>
    <row r="6469" customFormat="false" ht="14.25" hidden="false" customHeight="true" outlineLevel="0" collapsed="false">
      <c r="B6469" s="88" t="s">
        <v>13</v>
      </c>
      <c r="C6469" s="89" t="n">
        <v>1185732</v>
      </c>
      <c r="D6469" s="90" t="n">
        <v>44422</v>
      </c>
      <c r="E6469" s="88" t="s">
        <v>26</v>
      </c>
      <c r="F6469" s="88" t="s">
        <v>89</v>
      </c>
      <c r="G6469" s="88" t="s">
        <v>162</v>
      </c>
      <c r="H6469" s="91" t="s">
        <v>24</v>
      </c>
      <c r="I6469" s="92" t="n">
        <v>47</v>
      </c>
      <c r="J6469" s="93" t="n">
        <v>128</v>
      </c>
      <c r="K6469" s="94" t="n">
        <f aca="false">I6469 * J6469</f>
        <v>6016</v>
      </c>
      <c r="L6469" s="94" t="n">
        <f aca="false">K6469 *M6469</f>
        <v>2767.36</v>
      </c>
      <c r="M6469" s="95" t="n">
        <v>0.46</v>
      </c>
      <c r="N6469" s="88" t="s">
        <v>23</v>
      </c>
      <c r="O6469" s="91" t="s">
        <v>218</v>
      </c>
      <c r="P6469" s="0" t="str">
        <f aca="false">RIGHT(H6469,LEN(H6469) - FIND(" ", H6469))</f>
        <v>Athletic Footwear</v>
      </c>
    </row>
    <row r="6470" customFormat="false" ht="14.25" hidden="false" customHeight="true" outlineLevel="0" collapsed="false">
      <c r="B6470" s="88" t="s">
        <v>13</v>
      </c>
      <c r="C6470" s="89" t="n">
        <v>1185732</v>
      </c>
      <c r="D6470" s="90" t="n">
        <v>44422</v>
      </c>
      <c r="E6470" s="88" t="s">
        <v>26</v>
      </c>
      <c r="F6470" s="88" t="s">
        <v>89</v>
      </c>
      <c r="G6470" s="88" t="s">
        <v>162</v>
      </c>
      <c r="H6470" s="91" t="s">
        <v>48</v>
      </c>
      <c r="I6470" s="92" t="n">
        <v>42</v>
      </c>
      <c r="J6470" s="93" t="n">
        <v>105</v>
      </c>
      <c r="K6470" s="94" t="n">
        <f aca="false">I6470 * J6470</f>
        <v>4410</v>
      </c>
      <c r="L6470" s="94" t="n">
        <f aca="false">K6470 *M6470</f>
        <v>2205</v>
      </c>
      <c r="M6470" s="95" t="n">
        <v>0.5</v>
      </c>
      <c r="N6470" s="88" t="s">
        <v>23</v>
      </c>
      <c r="O6470" s="91" t="s">
        <v>219</v>
      </c>
      <c r="P6470" s="0" t="str">
        <f aca="false">RIGHT(H6470,LEN(H6470) - FIND(" ", H6470))</f>
        <v>Street Footwear</v>
      </c>
    </row>
    <row r="6471" customFormat="false" ht="14.25" hidden="false" customHeight="true" outlineLevel="0" collapsed="false">
      <c r="B6471" s="88" t="s">
        <v>13</v>
      </c>
      <c r="C6471" s="89" t="n">
        <v>1185732</v>
      </c>
      <c r="D6471" s="90" t="n">
        <v>44422</v>
      </c>
      <c r="E6471" s="88" t="s">
        <v>26</v>
      </c>
      <c r="F6471" s="88" t="s">
        <v>89</v>
      </c>
      <c r="G6471" s="88" t="s">
        <v>162</v>
      </c>
      <c r="H6471" s="91" t="s">
        <v>44</v>
      </c>
      <c r="I6471" s="92" t="n">
        <v>41</v>
      </c>
      <c r="J6471" s="93" t="n">
        <v>63</v>
      </c>
      <c r="K6471" s="94" t="n">
        <f aca="false">I6471 * J6471</f>
        <v>2583</v>
      </c>
      <c r="L6471" s="94" t="n">
        <f aca="false">K6471 *M6471</f>
        <v>1291.5</v>
      </c>
      <c r="M6471" s="95" t="n">
        <v>0.5</v>
      </c>
      <c r="N6471" s="88" t="s">
        <v>23</v>
      </c>
      <c r="O6471" s="91" t="s">
        <v>219</v>
      </c>
      <c r="P6471" s="0" t="str">
        <f aca="false">RIGHT(H6471,LEN(H6471) - FIND(" ", H6471))</f>
        <v>Athletic Footwear</v>
      </c>
    </row>
    <row r="6472" customFormat="false" ht="14.25" hidden="false" customHeight="true" outlineLevel="0" collapsed="false">
      <c r="B6472" s="88" t="s">
        <v>13</v>
      </c>
      <c r="C6472" s="89" t="n">
        <v>1185732</v>
      </c>
      <c r="D6472" s="90" t="n">
        <v>44422</v>
      </c>
      <c r="E6472" s="88" t="s">
        <v>26</v>
      </c>
      <c r="F6472" s="88" t="s">
        <v>89</v>
      </c>
      <c r="G6472" s="88" t="s">
        <v>162</v>
      </c>
      <c r="H6472" s="91" t="s">
        <v>16</v>
      </c>
      <c r="I6472" s="92" t="n">
        <v>50</v>
      </c>
      <c r="J6472" s="93" t="n">
        <v>63</v>
      </c>
      <c r="K6472" s="94" t="n">
        <f aca="false">I6472 * J6472</f>
        <v>3150</v>
      </c>
      <c r="L6472" s="94" t="n">
        <f aca="false">K6472 *M6472</f>
        <v>1417.5</v>
      </c>
      <c r="M6472" s="95" t="n">
        <v>0.45</v>
      </c>
      <c r="N6472" s="88" t="s">
        <v>23</v>
      </c>
      <c r="O6472" s="91" t="s">
        <v>218</v>
      </c>
      <c r="P6472" s="0" t="str">
        <f aca="false">RIGHT(H6472,LEN(H6472) - FIND(" ", H6472))</f>
        <v>Apparel</v>
      </c>
    </row>
    <row r="6473" customFormat="false" ht="14.25" hidden="false" customHeight="true" outlineLevel="0" collapsed="false">
      <c r="B6473" s="88" t="s">
        <v>13</v>
      </c>
      <c r="C6473" s="89" t="n">
        <v>1185732</v>
      </c>
      <c r="D6473" s="90" t="n">
        <v>44422</v>
      </c>
      <c r="E6473" s="88" t="s">
        <v>26</v>
      </c>
      <c r="F6473" s="88" t="s">
        <v>89</v>
      </c>
      <c r="G6473" s="88" t="s">
        <v>162</v>
      </c>
      <c r="H6473" s="91" t="s">
        <v>38</v>
      </c>
      <c r="I6473" s="92" t="n">
        <v>59</v>
      </c>
      <c r="J6473" s="93" t="n">
        <v>120</v>
      </c>
      <c r="K6473" s="94" t="n">
        <f aca="false">I6473 * J6473</f>
        <v>7080</v>
      </c>
      <c r="L6473" s="94" t="n">
        <f aca="false">K6473 *M6473</f>
        <v>3681.6</v>
      </c>
      <c r="M6473" s="95" t="n">
        <v>0.52</v>
      </c>
      <c r="N6473" s="88" t="s">
        <v>23</v>
      </c>
      <c r="O6473" s="91" t="s">
        <v>219</v>
      </c>
      <c r="P6473" s="0" t="str">
        <f aca="false">RIGHT(H6473,LEN(H6473) - FIND(" ", H6473))</f>
        <v>Apparel</v>
      </c>
    </row>
    <row r="6474" customFormat="false" ht="14.25" hidden="false" customHeight="true" outlineLevel="0" collapsed="false">
      <c r="B6474" s="88" t="s">
        <v>30</v>
      </c>
      <c r="C6474" s="89" t="n">
        <v>1185732</v>
      </c>
      <c r="D6474" s="90" t="n">
        <v>44422</v>
      </c>
      <c r="E6474" s="88" t="s">
        <v>26</v>
      </c>
      <c r="F6474" s="88" t="s">
        <v>115</v>
      </c>
      <c r="G6474" s="88" t="s">
        <v>93</v>
      </c>
      <c r="H6474" s="91" t="s">
        <v>32</v>
      </c>
      <c r="I6474" s="92" t="n">
        <v>50</v>
      </c>
      <c r="J6474" s="93" t="n">
        <v>161</v>
      </c>
      <c r="K6474" s="94" t="n">
        <f aca="false">I6474 * J6474</f>
        <v>8050</v>
      </c>
      <c r="L6474" s="94" t="n">
        <f aca="false">K6474 *M6474</f>
        <v>3542</v>
      </c>
      <c r="M6474" s="95" t="n">
        <v>0.44</v>
      </c>
      <c r="N6474" s="88" t="s">
        <v>23</v>
      </c>
      <c r="O6474" s="91" t="s">
        <v>218</v>
      </c>
      <c r="P6474" s="0" t="str">
        <f aca="false">RIGHT(H6474,LEN(H6474) - FIND(" ", H6474))</f>
        <v>Street Footwear</v>
      </c>
    </row>
    <row r="6475" customFormat="false" ht="14.25" hidden="false" customHeight="true" outlineLevel="0" collapsed="false">
      <c r="B6475" s="88" t="s">
        <v>30</v>
      </c>
      <c r="C6475" s="89" t="n">
        <v>1185732</v>
      </c>
      <c r="D6475" s="90" t="n">
        <v>44422</v>
      </c>
      <c r="E6475" s="88" t="s">
        <v>26</v>
      </c>
      <c r="F6475" s="88" t="s">
        <v>115</v>
      </c>
      <c r="G6475" s="88" t="s">
        <v>93</v>
      </c>
      <c r="H6475" s="91" t="s">
        <v>24</v>
      </c>
      <c r="I6475" s="92" t="n">
        <v>47</v>
      </c>
      <c r="J6475" s="93" t="n">
        <v>88</v>
      </c>
      <c r="K6475" s="94" t="n">
        <f aca="false">I6475 * J6475</f>
        <v>4136</v>
      </c>
      <c r="L6475" s="94" t="n">
        <f aca="false">K6475 *M6475</f>
        <v>1695.76</v>
      </c>
      <c r="M6475" s="95" t="n">
        <v>0.41</v>
      </c>
      <c r="N6475" s="88" t="s">
        <v>23</v>
      </c>
      <c r="O6475" s="91" t="s">
        <v>218</v>
      </c>
      <c r="P6475" s="0" t="str">
        <f aca="false">RIGHT(H6475,LEN(H6475) - FIND(" ", H6475))</f>
        <v>Athletic Footwear</v>
      </c>
    </row>
    <row r="6476" customFormat="false" ht="14.25" hidden="false" customHeight="true" outlineLevel="0" collapsed="false">
      <c r="B6476" s="88" t="s">
        <v>30</v>
      </c>
      <c r="C6476" s="89" t="n">
        <v>1185732</v>
      </c>
      <c r="D6476" s="90" t="n">
        <v>44422</v>
      </c>
      <c r="E6476" s="88" t="s">
        <v>26</v>
      </c>
      <c r="F6476" s="88" t="s">
        <v>115</v>
      </c>
      <c r="G6476" s="88" t="s">
        <v>93</v>
      </c>
      <c r="H6476" s="91" t="s">
        <v>48</v>
      </c>
      <c r="I6476" s="92" t="n">
        <v>42</v>
      </c>
      <c r="J6476" s="93" t="n">
        <v>69</v>
      </c>
      <c r="K6476" s="94" t="n">
        <f aca="false">I6476 * J6476</f>
        <v>2898</v>
      </c>
      <c r="L6476" s="94" t="n">
        <f aca="false">K6476 *M6476</f>
        <v>1014.3</v>
      </c>
      <c r="M6476" s="95" t="n">
        <v>0.35</v>
      </c>
      <c r="N6476" s="88" t="s">
        <v>23</v>
      </c>
      <c r="O6476" s="91" t="s">
        <v>219</v>
      </c>
      <c r="P6476" s="0" t="str">
        <f aca="false">RIGHT(H6476,LEN(H6476) - FIND(" ", H6476))</f>
        <v>Street Footwear</v>
      </c>
    </row>
    <row r="6477" customFormat="false" ht="14.25" hidden="false" customHeight="true" outlineLevel="0" collapsed="false">
      <c r="B6477" s="88" t="s">
        <v>30</v>
      </c>
      <c r="C6477" s="89" t="n">
        <v>1185732</v>
      </c>
      <c r="D6477" s="90" t="n">
        <v>44422</v>
      </c>
      <c r="E6477" s="88" t="s">
        <v>26</v>
      </c>
      <c r="F6477" s="88" t="s">
        <v>115</v>
      </c>
      <c r="G6477" s="88" t="s">
        <v>93</v>
      </c>
      <c r="H6477" s="91" t="s">
        <v>44</v>
      </c>
      <c r="I6477" s="92" t="n">
        <v>42</v>
      </c>
      <c r="J6477" s="93" t="n">
        <v>51</v>
      </c>
      <c r="K6477" s="94" t="n">
        <f aca="false">I6477 * J6477</f>
        <v>2142</v>
      </c>
      <c r="L6477" s="94" t="n">
        <f aca="false">K6477 *M6477</f>
        <v>771.12</v>
      </c>
      <c r="M6477" s="95" t="n">
        <v>0.36</v>
      </c>
      <c r="N6477" s="88" t="s">
        <v>23</v>
      </c>
      <c r="O6477" s="91" t="s">
        <v>219</v>
      </c>
      <c r="P6477" s="0" t="str">
        <f aca="false">RIGHT(H6477,LEN(H6477) - FIND(" ", H6477))</f>
        <v>Athletic Footwear</v>
      </c>
    </row>
    <row r="6478" customFormat="false" ht="14.25" hidden="false" customHeight="true" outlineLevel="0" collapsed="false">
      <c r="B6478" s="88" t="s">
        <v>30</v>
      </c>
      <c r="C6478" s="89" t="n">
        <v>1185732</v>
      </c>
      <c r="D6478" s="90" t="n">
        <v>44422</v>
      </c>
      <c r="E6478" s="88" t="s">
        <v>26</v>
      </c>
      <c r="F6478" s="88" t="s">
        <v>115</v>
      </c>
      <c r="G6478" s="88" t="s">
        <v>93</v>
      </c>
      <c r="H6478" s="91" t="s">
        <v>16</v>
      </c>
      <c r="I6478" s="92" t="n">
        <v>50</v>
      </c>
      <c r="J6478" s="93" t="n">
        <v>44</v>
      </c>
      <c r="K6478" s="94" t="n">
        <f aca="false">I6478 * J6478</f>
        <v>2200</v>
      </c>
      <c r="L6478" s="94" t="n">
        <f aca="false">K6478 *M6478</f>
        <v>814</v>
      </c>
      <c r="M6478" s="95" t="n">
        <v>0.37</v>
      </c>
      <c r="N6478" s="88" t="s">
        <v>23</v>
      </c>
      <c r="O6478" s="91" t="s">
        <v>218</v>
      </c>
      <c r="P6478" s="0" t="str">
        <f aca="false">RIGHT(H6478,LEN(H6478) - FIND(" ", H6478))</f>
        <v>Apparel</v>
      </c>
    </row>
    <row r="6479" customFormat="false" ht="14.25" hidden="false" customHeight="true" outlineLevel="0" collapsed="false">
      <c r="B6479" s="88" t="s">
        <v>30</v>
      </c>
      <c r="C6479" s="89" t="n">
        <v>1185732</v>
      </c>
      <c r="D6479" s="90" t="n">
        <v>44422</v>
      </c>
      <c r="E6479" s="88" t="s">
        <v>26</v>
      </c>
      <c r="F6479" s="88" t="s">
        <v>115</v>
      </c>
      <c r="G6479" s="88" t="s">
        <v>93</v>
      </c>
      <c r="H6479" s="91" t="s">
        <v>38</v>
      </c>
      <c r="I6479" s="92" t="n">
        <v>58</v>
      </c>
      <c r="J6479" s="93" t="n">
        <v>91</v>
      </c>
      <c r="K6479" s="94" t="n">
        <f aca="false">I6479 * J6479</f>
        <v>5278</v>
      </c>
      <c r="L6479" s="94" t="n">
        <f aca="false">K6479 *M6479</f>
        <v>2375.1</v>
      </c>
      <c r="M6479" s="95" t="n">
        <v>0.45</v>
      </c>
      <c r="N6479" s="88" t="s">
        <v>23</v>
      </c>
      <c r="O6479" s="91" t="s">
        <v>219</v>
      </c>
      <c r="P6479" s="0" t="str">
        <f aca="false">RIGHT(H6479,LEN(H6479) - FIND(" ", H6479))</f>
        <v>Apparel</v>
      </c>
    </row>
    <row r="6480" customFormat="false" ht="14.25" hidden="false" customHeight="true" outlineLevel="0" collapsed="false">
      <c r="B6480" s="88" t="s">
        <v>30</v>
      </c>
      <c r="C6480" s="89" t="n">
        <v>1197831</v>
      </c>
      <c r="D6480" s="90" t="n">
        <v>44422</v>
      </c>
      <c r="E6480" s="88" t="s">
        <v>40</v>
      </c>
      <c r="F6480" s="88" t="s">
        <v>66</v>
      </c>
      <c r="G6480" s="88" t="s">
        <v>90</v>
      </c>
      <c r="H6480" s="91" t="s">
        <v>24</v>
      </c>
      <c r="I6480" s="92" t="n">
        <v>32</v>
      </c>
      <c r="J6480" s="93" t="n">
        <v>194</v>
      </c>
      <c r="K6480" s="94" t="n">
        <f aca="false">I6480 * J6480</f>
        <v>6208</v>
      </c>
      <c r="L6480" s="94" t="n">
        <f aca="false">K6480 *M6480</f>
        <v>2917.76</v>
      </c>
      <c r="M6480" s="95" t="n">
        <v>0.47</v>
      </c>
      <c r="N6480" s="88" t="s">
        <v>31</v>
      </c>
      <c r="O6480" s="91" t="s">
        <v>218</v>
      </c>
      <c r="P6480" s="0" t="str">
        <f aca="false">RIGHT(H6480,LEN(H6480) - FIND(" ", H6480))</f>
        <v>Athletic Footwear</v>
      </c>
    </row>
    <row r="6481" customFormat="false" ht="14.25" hidden="false" customHeight="true" outlineLevel="0" collapsed="false">
      <c r="B6481" s="88" t="s">
        <v>30</v>
      </c>
      <c r="C6481" s="89" t="n">
        <v>1185732</v>
      </c>
      <c r="D6481" s="90" t="n">
        <v>44422</v>
      </c>
      <c r="E6481" s="88" t="s">
        <v>26</v>
      </c>
      <c r="F6481" s="88" t="s">
        <v>115</v>
      </c>
      <c r="G6481" s="88" t="s">
        <v>93</v>
      </c>
      <c r="H6481" s="91" t="s">
        <v>32</v>
      </c>
      <c r="I6481" s="92" t="n">
        <v>40</v>
      </c>
      <c r="J6481" s="93" t="n">
        <v>196</v>
      </c>
      <c r="K6481" s="94" t="n">
        <f aca="false">I6481 * J6481</f>
        <v>7840</v>
      </c>
      <c r="L6481" s="94" t="n">
        <f aca="false">K6481 *M6481</f>
        <v>2587.2</v>
      </c>
      <c r="M6481" s="95" t="n">
        <v>0.33</v>
      </c>
      <c r="N6481" s="88" t="s">
        <v>31</v>
      </c>
      <c r="O6481" s="91" t="s">
        <v>218</v>
      </c>
      <c r="P6481" s="0" t="str">
        <f aca="false">RIGHT(H6481,LEN(H6481) - FIND(" ", H6481))</f>
        <v>Street Footwear</v>
      </c>
    </row>
    <row r="6482" customFormat="false" ht="14.25" hidden="false" customHeight="true" outlineLevel="0" collapsed="false">
      <c r="B6482" s="88" t="s">
        <v>30</v>
      </c>
      <c r="C6482" s="89" t="n">
        <v>1185732</v>
      </c>
      <c r="D6482" s="90" t="n">
        <v>44422</v>
      </c>
      <c r="E6482" s="88" t="s">
        <v>26</v>
      </c>
      <c r="F6482" s="88" t="s">
        <v>115</v>
      </c>
      <c r="G6482" s="88" t="s">
        <v>93</v>
      </c>
      <c r="H6482" s="91" t="s">
        <v>24</v>
      </c>
      <c r="I6482" s="92" t="n">
        <v>33</v>
      </c>
      <c r="J6482" s="93" t="n">
        <v>112</v>
      </c>
      <c r="K6482" s="94" t="n">
        <f aca="false">I6482 * J6482</f>
        <v>3696</v>
      </c>
      <c r="L6482" s="94" t="n">
        <f aca="false">K6482 *M6482</f>
        <v>1182.72</v>
      </c>
      <c r="M6482" s="95" t="n">
        <v>0.32</v>
      </c>
      <c r="N6482" s="88" t="s">
        <v>31</v>
      </c>
      <c r="O6482" s="91" t="s">
        <v>218</v>
      </c>
      <c r="P6482" s="0" t="str">
        <f aca="false">RIGHT(H6482,LEN(H6482) - FIND(" ", H6482))</f>
        <v>Athletic Footwear</v>
      </c>
    </row>
    <row r="6483" customFormat="false" ht="14.25" hidden="false" customHeight="true" outlineLevel="0" collapsed="false">
      <c r="B6483" s="88" t="s">
        <v>30</v>
      </c>
      <c r="C6483" s="89" t="n">
        <v>1185732</v>
      </c>
      <c r="D6483" s="90" t="n">
        <v>44422</v>
      </c>
      <c r="E6483" s="88" t="s">
        <v>26</v>
      </c>
      <c r="F6483" s="88" t="s">
        <v>115</v>
      </c>
      <c r="G6483" s="88" t="s">
        <v>93</v>
      </c>
      <c r="H6483" s="91" t="s">
        <v>48</v>
      </c>
      <c r="I6483" s="92" t="n">
        <v>29</v>
      </c>
      <c r="J6483" s="93" t="n">
        <v>85</v>
      </c>
      <c r="K6483" s="94" t="n">
        <f aca="false">I6483 * J6483</f>
        <v>2465</v>
      </c>
      <c r="L6483" s="94" t="n">
        <f aca="false">K6483 *M6483</f>
        <v>764.15</v>
      </c>
      <c r="M6483" s="95" t="n">
        <v>0.31</v>
      </c>
      <c r="N6483" s="88" t="s">
        <v>31</v>
      </c>
      <c r="O6483" s="91" t="s">
        <v>219</v>
      </c>
      <c r="P6483" s="0" t="str">
        <f aca="false">RIGHT(H6483,LEN(H6483) - FIND(" ", H6483))</f>
        <v>Street Footwear</v>
      </c>
    </row>
    <row r="6484" customFormat="false" ht="14.25" hidden="false" customHeight="true" outlineLevel="0" collapsed="false">
      <c r="B6484" s="88" t="s">
        <v>30</v>
      </c>
      <c r="C6484" s="89" t="n">
        <v>1185732</v>
      </c>
      <c r="D6484" s="90" t="n">
        <v>44422</v>
      </c>
      <c r="E6484" s="88" t="s">
        <v>26</v>
      </c>
      <c r="F6484" s="88" t="s">
        <v>115</v>
      </c>
      <c r="G6484" s="88" t="s">
        <v>93</v>
      </c>
      <c r="H6484" s="91" t="s">
        <v>44</v>
      </c>
      <c r="I6484" s="92" t="n">
        <v>31</v>
      </c>
      <c r="J6484" s="93" t="n">
        <v>58</v>
      </c>
      <c r="K6484" s="94" t="n">
        <f aca="false">I6484 * J6484</f>
        <v>1798</v>
      </c>
      <c r="L6484" s="94" t="n">
        <f aca="false">K6484 *M6484</f>
        <v>503.44</v>
      </c>
      <c r="M6484" s="95" t="n">
        <v>0.28</v>
      </c>
      <c r="N6484" s="88" t="s">
        <v>31</v>
      </c>
      <c r="O6484" s="91" t="s">
        <v>219</v>
      </c>
      <c r="P6484" s="0" t="str">
        <f aca="false">RIGHT(H6484,LEN(H6484) - FIND(" ", H6484))</f>
        <v>Athletic Footwear</v>
      </c>
    </row>
    <row r="6485" customFormat="false" ht="14.25" hidden="false" customHeight="true" outlineLevel="0" collapsed="false">
      <c r="B6485" s="88" t="s">
        <v>30</v>
      </c>
      <c r="C6485" s="89" t="n">
        <v>1185732</v>
      </c>
      <c r="D6485" s="90" t="n">
        <v>44422</v>
      </c>
      <c r="E6485" s="88" t="s">
        <v>26</v>
      </c>
      <c r="F6485" s="88" t="s">
        <v>115</v>
      </c>
      <c r="G6485" s="88" t="s">
        <v>93</v>
      </c>
      <c r="H6485" s="91" t="s">
        <v>16</v>
      </c>
      <c r="I6485" s="92" t="n">
        <v>40</v>
      </c>
      <c r="J6485" s="93" t="n">
        <v>51</v>
      </c>
      <c r="K6485" s="94" t="n">
        <f aca="false">I6485 * J6485</f>
        <v>2040</v>
      </c>
      <c r="L6485" s="94" t="n">
        <f aca="false">K6485 *M6485</f>
        <v>550.8</v>
      </c>
      <c r="M6485" s="95" t="n">
        <v>0.27</v>
      </c>
      <c r="N6485" s="88" t="s">
        <v>31</v>
      </c>
      <c r="O6485" s="91" t="s">
        <v>218</v>
      </c>
      <c r="P6485" s="0" t="str">
        <f aca="false">RIGHT(H6485,LEN(H6485) - FIND(" ", H6485))</f>
        <v>Apparel</v>
      </c>
    </row>
    <row r="6486" customFormat="false" ht="14.25" hidden="false" customHeight="true" outlineLevel="0" collapsed="false">
      <c r="B6486" s="88" t="s">
        <v>30</v>
      </c>
      <c r="C6486" s="89" t="n">
        <v>1185732</v>
      </c>
      <c r="D6486" s="90" t="n">
        <v>44422</v>
      </c>
      <c r="E6486" s="88" t="s">
        <v>26</v>
      </c>
      <c r="F6486" s="88" t="s">
        <v>115</v>
      </c>
      <c r="G6486" s="88" t="s">
        <v>93</v>
      </c>
      <c r="H6486" s="91" t="s">
        <v>38</v>
      </c>
      <c r="I6486" s="92" t="n">
        <v>46</v>
      </c>
      <c r="J6486" s="93" t="n">
        <v>98</v>
      </c>
      <c r="K6486" s="94" t="n">
        <f aca="false">I6486 * J6486</f>
        <v>4508</v>
      </c>
      <c r="L6486" s="94" t="n">
        <f aca="false">K6486 *M6486</f>
        <v>1577.8</v>
      </c>
      <c r="M6486" s="95" t="n">
        <v>0.35</v>
      </c>
      <c r="N6486" s="88" t="s">
        <v>31</v>
      </c>
      <c r="O6486" s="91" t="s">
        <v>219</v>
      </c>
      <c r="P6486" s="0" t="str">
        <f aca="false">RIGHT(H6486,LEN(H6486) - FIND(" ", H6486))</f>
        <v>Apparel</v>
      </c>
    </row>
    <row r="6487" customFormat="false" ht="14.25" hidden="false" customHeight="true" outlineLevel="0" collapsed="false">
      <c r="B6487" s="88" t="s">
        <v>30</v>
      </c>
      <c r="C6487" s="89" t="n">
        <v>1197831</v>
      </c>
      <c r="D6487" s="90" t="n">
        <v>44423</v>
      </c>
      <c r="E6487" s="88" t="s">
        <v>40</v>
      </c>
      <c r="F6487" s="88" t="s">
        <v>59</v>
      </c>
      <c r="G6487" s="88" t="s">
        <v>106</v>
      </c>
      <c r="H6487" s="91" t="s">
        <v>16</v>
      </c>
      <c r="I6487" s="92" t="n">
        <v>40</v>
      </c>
      <c r="J6487" s="93" t="n">
        <v>375</v>
      </c>
      <c r="K6487" s="94" t="n">
        <f aca="false">I6487 * J6487</f>
        <v>15000</v>
      </c>
      <c r="L6487" s="94" t="n">
        <f aca="false">K6487 *M6487</f>
        <v>3750</v>
      </c>
      <c r="M6487" s="95" t="n">
        <v>0.25</v>
      </c>
      <c r="N6487" s="88" t="s">
        <v>31</v>
      </c>
      <c r="O6487" s="91" t="s">
        <v>218</v>
      </c>
      <c r="P6487" s="0" t="str">
        <f aca="false">RIGHT(H6487,LEN(H6487) - FIND(" ", H6487))</f>
        <v>Apparel</v>
      </c>
    </row>
    <row r="6488" customFormat="false" ht="14.25" hidden="false" customHeight="true" outlineLevel="0" collapsed="false">
      <c r="B6488" s="88" t="s">
        <v>30</v>
      </c>
      <c r="C6488" s="89" t="n">
        <v>1197831</v>
      </c>
      <c r="D6488" s="90" t="n">
        <v>44423</v>
      </c>
      <c r="E6488" s="88" t="s">
        <v>40</v>
      </c>
      <c r="F6488" s="88" t="s">
        <v>66</v>
      </c>
      <c r="G6488" s="88" t="s">
        <v>90</v>
      </c>
      <c r="H6488" s="91" t="s">
        <v>48</v>
      </c>
      <c r="I6488" s="92" t="n">
        <v>30</v>
      </c>
      <c r="J6488" s="93" t="n">
        <v>450</v>
      </c>
      <c r="K6488" s="94" t="n">
        <f aca="false">I6488 * J6488</f>
        <v>13500</v>
      </c>
      <c r="L6488" s="94" t="n">
        <f aca="false">K6488 *M6488</f>
        <v>6075</v>
      </c>
      <c r="M6488" s="95" t="n">
        <v>0.45</v>
      </c>
      <c r="N6488" s="88" t="s">
        <v>31</v>
      </c>
      <c r="O6488" s="91" t="s">
        <v>219</v>
      </c>
      <c r="P6488" s="0" t="str">
        <f aca="false">RIGHT(H6488,LEN(H6488) - FIND(" ", H6488))</f>
        <v>Street Footwear</v>
      </c>
    </row>
    <row r="6489" customFormat="false" ht="14.25" hidden="false" customHeight="true" outlineLevel="0" collapsed="false">
      <c r="B6489" s="88" t="s">
        <v>30</v>
      </c>
      <c r="C6489" s="89" t="n">
        <v>1197831</v>
      </c>
      <c r="D6489" s="90" t="n">
        <v>44423</v>
      </c>
      <c r="E6489" s="88" t="s">
        <v>40</v>
      </c>
      <c r="F6489" s="88" t="s">
        <v>59</v>
      </c>
      <c r="G6489" s="88" t="s">
        <v>106</v>
      </c>
      <c r="H6489" s="91" t="s">
        <v>16</v>
      </c>
      <c r="I6489" s="92" t="n">
        <v>37</v>
      </c>
      <c r="J6489" s="93" t="n">
        <v>94</v>
      </c>
      <c r="K6489" s="94" t="n">
        <f aca="false">I6489 * J6489</f>
        <v>3478</v>
      </c>
      <c r="L6489" s="94" t="n">
        <f aca="false">K6489 *M6489</f>
        <v>1217.3</v>
      </c>
      <c r="M6489" s="95" t="n">
        <v>0.35</v>
      </c>
      <c r="N6489" s="88" t="s">
        <v>23</v>
      </c>
      <c r="O6489" s="91" t="s">
        <v>218</v>
      </c>
      <c r="P6489" s="0" t="str">
        <f aca="false">RIGHT(H6489,LEN(H6489) - FIND(" ", H6489))</f>
        <v>Apparel</v>
      </c>
    </row>
    <row r="6490" customFormat="false" ht="14.25" hidden="false" customHeight="true" outlineLevel="0" collapsed="false">
      <c r="B6490" s="88" t="s">
        <v>30</v>
      </c>
      <c r="C6490" s="89" t="n">
        <v>1197831</v>
      </c>
      <c r="D6490" s="90" t="n">
        <v>44423</v>
      </c>
      <c r="E6490" s="88" t="s">
        <v>40</v>
      </c>
      <c r="F6490" s="88" t="s">
        <v>66</v>
      </c>
      <c r="G6490" s="88" t="s">
        <v>90</v>
      </c>
      <c r="H6490" s="91" t="s">
        <v>48</v>
      </c>
      <c r="I6490" s="92" t="n">
        <v>27</v>
      </c>
      <c r="J6490" s="93" t="n">
        <v>117</v>
      </c>
      <c r="K6490" s="94" t="n">
        <f aca="false">I6490 * J6490</f>
        <v>3159</v>
      </c>
      <c r="L6490" s="94" t="n">
        <f aca="false">K6490 *M6490</f>
        <v>1832.22</v>
      </c>
      <c r="M6490" s="95" t="n">
        <v>0.58</v>
      </c>
      <c r="N6490" s="88" t="s">
        <v>23</v>
      </c>
      <c r="O6490" s="91" t="s">
        <v>219</v>
      </c>
      <c r="P6490" s="0" t="str">
        <f aca="false">RIGHT(H6490,LEN(H6490) - FIND(" ", H6490))</f>
        <v>Street Footwear</v>
      </c>
    </row>
    <row r="6491" customFormat="false" ht="14.25" hidden="false" customHeight="true" outlineLevel="0" collapsed="false">
      <c r="B6491" s="88" t="s">
        <v>30</v>
      </c>
      <c r="C6491" s="89" t="n">
        <v>1197831</v>
      </c>
      <c r="D6491" s="90" t="n">
        <v>44423</v>
      </c>
      <c r="E6491" s="88" t="s">
        <v>40</v>
      </c>
      <c r="F6491" s="88" t="s">
        <v>59</v>
      </c>
      <c r="G6491" s="88" t="s">
        <v>106</v>
      </c>
      <c r="H6491" s="91" t="s">
        <v>16</v>
      </c>
      <c r="I6491" s="92" t="n">
        <v>26</v>
      </c>
      <c r="J6491" s="93" t="n">
        <v>113</v>
      </c>
      <c r="K6491" s="94" t="n">
        <f aca="false">I6491 * J6491</f>
        <v>2938</v>
      </c>
      <c r="L6491" s="94" t="n">
        <f aca="false">K6491 *M6491</f>
        <v>793.26</v>
      </c>
      <c r="M6491" s="95" t="n">
        <v>0.27</v>
      </c>
      <c r="N6491" s="88" t="s">
        <v>31</v>
      </c>
      <c r="O6491" s="91" t="s">
        <v>218</v>
      </c>
      <c r="P6491" s="0" t="str">
        <f aca="false">RIGHT(H6491,LEN(H6491) - FIND(" ", H6491))</f>
        <v>Apparel</v>
      </c>
    </row>
    <row r="6492" customFormat="false" ht="14.25" hidden="false" customHeight="true" outlineLevel="0" collapsed="false">
      <c r="B6492" s="88" t="s">
        <v>30</v>
      </c>
      <c r="C6492" s="89" t="n">
        <v>1197831</v>
      </c>
      <c r="D6492" s="90" t="n">
        <v>44423</v>
      </c>
      <c r="E6492" s="88" t="s">
        <v>40</v>
      </c>
      <c r="F6492" s="88" t="s">
        <v>66</v>
      </c>
      <c r="G6492" s="88" t="s">
        <v>90</v>
      </c>
      <c r="H6492" s="91" t="s">
        <v>48</v>
      </c>
      <c r="I6492" s="92" t="n">
        <v>20</v>
      </c>
      <c r="J6492" s="93" t="n">
        <v>144</v>
      </c>
      <c r="K6492" s="94" t="n">
        <f aca="false">I6492 * J6492</f>
        <v>2880</v>
      </c>
      <c r="L6492" s="94" t="n">
        <f aca="false">K6492 *M6492</f>
        <v>1468.8</v>
      </c>
      <c r="M6492" s="95" t="n">
        <v>0.51</v>
      </c>
      <c r="N6492" s="88" t="s">
        <v>31</v>
      </c>
      <c r="O6492" s="91" t="s">
        <v>219</v>
      </c>
      <c r="P6492" s="0" t="str">
        <f aca="false">RIGHT(H6492,LEN(H6492) - FIND(" ", H6492))</f>
        <v>Street Footwear</v>
      </c>
    </row>
    <row r="6493" customFormat="false" ht="14.25" hidden="false" customHeight="true" outlineLevel="0" collapsed="false">
      <c r="B6493" s="88" t="s">
        <v>30</v>
      </c>
      <c r="C6493" s="89" t="n">
        <v>1197831</v>
      </c>
      <c r="D6493" s="90" t="n">
        <v>44424</v>
      </c>
      <c r="E6493" s="88" t="s">
        <v>40</v>
      </c>
      <c r="F6493" s="88" t="s">
        <v>59</v>
      </c>
      <c r="G6493" s="88" t="s">
        <v>106</v>
      </c>
      <c r="H6493" s="91" t="s">
        <v>38</v>
      </c>
      <c r="I6493" s="92" t="n">
        <v>35</v>
      </c>
      <c r="J6493" s="93" t="n">
        <v>525</v>
      </c>
      <c r="K6493" s="94" t="n">
        <f aca="false">I6493 * J6493</f>
        <v>18375</v>
      </c>
      <c r="L6493" s="94" t="n">
        <f aca="false">K6493 *M6493</f>
        <v>8268.75</v>
      </c>
      <c r="M6493" s="95" t="n">
        <v>0.45</v>
      </c>
      <c r="N6493" s="88" t="s">
        <v>31</v>
      </c>
      <c r="O6493" s="91" t="s">
        <v>219</v>
      </c>
      <c r="P6493" s="0" t="str">
        <f aca="false">RIGHT(H6493,LEN(H6493) - FIND(" ", H6493))</f>
        <v>Apparel</v>
      </c>
    </row>
    <row r="6494" customFormat="false" ht="14.25" hidden="false" customHeight="true" outlineLevel="0" collapsed="false">
      <c r="B6494" s="88" t="s">
        <v>30</v>
      </c>
      <c r="C6494" s="89" t="n">
        <v>1197831</v>
      </c>
      <c r="D6494" s="90" t="n">
        <v>44424</v>
      </c>
      <c r="E6494" s="88" t="s">
        <v>40</v>
      </c>
      <c r="F6494" s="88" t="s">
        <v>66</v>
      </c>
      <c r="G6494" s="88" t="s">
        <v>90</v>
      </c>
      <c r="H6494" s="91" t="s">
        <v>44</v>
      </c>
      <c r="I6494" s="92" t="n">
        <v>35</v>
      </c>
      <c r="J6494" s="93" t="n">
        <v>350</v>
      </c>
      <c r="K6494" s="94" t="n">
        <f aca="false">I6494 * J6494</f>
        <v>12250</v>
      </c>
      <c r="L6494" s="94" t="n">
        <f aca="false">K6494 *M6494</f>
        <v>6737.5</v>
      </c>
      <c r="M6494" s="95" t="n">
        <v>0.55</v>
      </c>
      <c r="N6494" s="88" t="s">
        <v>31</v>
      </c>
      <c r="O6494" s="91" t="s">
        <v>219</v>
      </c>
      <c r="P6494" s="0" t="str">
        <f aca="false">RIGHT(H6494,LEN(H6494) - FIND(" ", H6494))</f>
        <v>Athletic Footwear</v>
      </c>
    </row>
    <row r="6495" customFormat="false" ht="14.25" hidden="false" customHeight="true" outlineLevel="0" collapsed="false">
      <c r="B6495" s="88" t="s">
        <v>30</v>
      </c>
      <c r="C6495" s="89" t="n">
        <v>1185732</v>
      </c>
      <c r="D6495" s="90" t="n">
        <v>44424</v>
      </c>
      <c r="E6495" s="88" t="s">
        <v>29</v>
      </c>
      <c r="F6495" s="88" t="s">
        <v>117</v>
      </c>
      <c r="G6495" s="88" t="s">
        <v>110</v>
      </c>
      <c r="H6495" s="91" t="s">
        <v>32</v>
      </c>
      <c r="I6495" s="92" t="n">
        <v>60</v>
      </c>
      <c r="J6495" s="93" t="n">
        <v>875</v>
      </c>
      <c r="K6495" s="94" t="n">
        <f aca="false">I6495 * J6495</f>
        <v>52500</v>
      </c>
      <c r="L6495" s="94" t="n">
        <f aca="false">K6495 *M6495</f>
        <v>26250</v>
      </c>
      <c r="M6495" s="95" t="n">
        <v>0.5</v>
      </c>
      <c r="N6495" s="88" t="s">
        <v>14</v>
      </c>
      <c r="O6495" s="91" t="s">
        <v>218</v>
      </c>
      <c r="P6495" s="0" t="str">
        <f aca="false">RIGHT(H6495,LEN(H6495) - FIND(" ", H6495))</f>
        <v>Street Footwear</v>
      </c>
    </row>
    <row r="6496" customFormat="false" ht="14.25" hidden="false" customHeight="true" outlineLevel="0" collapsed="false">
      <c r="B6496" s="88" t="s">
        <v>30</v>
      </c>
      <c r="C6496" s="89" t="n">
        <v>1185732</v>
      </c>
      <c r="D6496" s="90" t="n">
        <v>44424</v>
      </c>
      <c r="E6496" s="88" t="s">
        <v>29</v>
      </c>
      <c r="F6496" s="88" t="s">
        <v>117</v>
      </c>
      <c r="G6496" s="88" t="s">
        <v>110</v>
      </c>
      <c r="H6496" s="91" t="s">
        <v>24</v>
      </c>
      <c r="I6496" s="92" t="n">
        <v>55</v>
      </c>
      <c r="J6496" s="93" t="n">
        <v>650</v>
      </c>
      <c r="K6496" s="94" t="n">
        <f aca="false">I6496 * J6496</f>
        <v>35750</v>
      </c>
      <c r="L6496" s="94" t="n">
        <f aca="false">K6496 *M6496</f>
        <v>14300</v>
      </c>
      <c r="M6496" s="95" t="n">
        <v>0.4</v>
      </c>
      <c r="N6496" s="88" t="s">
        <v>14</v>
      </c>
      <c r="O6496" s="91" t="s">
        <v>218</v>
      </c>
      <c r="P6496" s="0" t="str">
        <f aca="false">RIGHT(H6496,LEN(H6496) - FIND(" ", H6496))</f>
        <v>Athletic Footwear</v>
      </c>
    </row>
    <row r="6497" customFormat="false" ht="14.25" hidden="false" customHeight="true" outlineLevel="0" collapsed="false">
      <c r="B6497" s="88" t="s">
        <v>30</v>
      </c>
      <c r="C6497" s="89" t="n">
        <v>1185732</v>
      </c>
      <c r="D6497" s="90" t="n">
        <v>44424</v>
      </c>
      <c r="E6497" s="88" t="s">
        <v>29</v>
      </c>
      <c r="F6497" s="88" t="s">
        <v>117</v>
      </c>
      <c r="G6497" s="88" t="s">
        <v>110</v>
      </c>
      <c r="H6497" s="91" t="s">
        <v>48</v>
      </c>
      <c r="I6497" s="92" t="n">
        <v>45</v>
      </c>
      <c r="J6497" s="93" t="n">
        <v>575</v>
      </c>
      <c r="K6497" s="94" t="n">
        <f aca="false">I6497 * J6497</f>
        <v>25875</v>
      </c>
      <c r="L6497" s="94" t="n">
        <f aca="false">K6497 *M6497</f>
        <v>7762.5</v>
      </c>
      <c r="M6497" s="95" t="n">
        <v>0.3</v>
      </c>
      <c r="N6497" s="88" t="s">
        <v>14</v>
      </c>
      <c r="O6497" s="91" t="s">
        <v>219</v>
      </c>
      <c r="P6497" s="0" t="str">
        <f aca="false">RIGHT(H6497,LEN(H6497) - FIND(" ", H6497))</f>
        <v>Street Footwear</v>
      </c>
    </row>
    <row r="6498" customFormat="false" ht="14.25" hidden="false" customHeight="true" outlineLevel="0" collapsed="false">
      <c r="B6498" s="88" t="s">
        <v>30</v>
      </c>
      <c r="C6498" s="89" t="n">
        <v>1185732</v>
      </c>
      <c r="D6498" s="90" t="n">
        <v>44424</v>
      </c>
      <c r="E6498" s="88" t="s">
        <v>29</v>
      </c>
      <c r="F6498" s="88" t="s">
        <v>117</v>
      </c>
      <c r="G6498" s="88" t="s">
        <v>110</v>
      </c>
      <c r="H6498" s="91" t="s">
        <v>44</v>
      </c>
      <c r="I6498" s="92" t="n">
        <v>35</v>
      </c>
      <c r="J6498" s="93" t="n">
        <v>525</v>
      </c>
      <c r="K6498" s="94" t="n">
        <f aca="false">I6498 * J6498</f>
        <v>18375</v>
      </c>
      <c r="L6498" s="94" t="n">
        <f aca="false">K6498 *M6498</f>
        <v>6431.25</v>
      </c>
      <c r="M6498" s="95" t="n">
        <v>0.35</v>
      </c>
      <c r="N6498" s="88" t="s">
        <v>14</v>
      </c>
      <c r="O6498" s="91" t="s">
        <v>219</v>
      </c>
      <c r="P6498" s="0" t="str">
        <f aca="false">RIGHT(H6498,LEN(H6498) - FIND(" ", H6498))</f>
        <v>Athletic Footwear</v>
      </c>
    </row>
    <row r="6499" customFormat="false" ht="14.25" hidden="false" customHeight="true" outlineLevel="0" collapsed="false">
      <c r="B6499" s="88" t="s">
        <v>30</v>
      </c>
      <c r="C6499" s="89" t="n">
        <v>1185732</v>
      </c>
      <c r="D6499" s="90" t="n">
        <v>44424</v>
      </c>
      <c r="E6499" s="88" t="s">
        <v>29</v>
      </c>
      <c r="F6499" s="88" t="s">
        <v>117</v>
      </c>
      <c r="G6499" s="88" t="s">
        <v>110</v>
      </c>
      <c r="H6499" s="91" t="s">
        <v>16</v>
      </c>
      <c r="I6499" s="92" t="n">
        <v>45</v>
      </c>
      <c r="J6499" s="93" t="n">
        <v>500</v>
      </c>
      <c r="K6499" s="94" t="n">
        <f aca="false">I6499 * J6499</f>
        <v>22500</v>
      </c>
      <c r="L6499" s="94" t="n">
        <f aca="false">K6499 *M6499</f>
        <v>9000</v>
      </c>
      <c r="M6499" s="95" t="n">
        <v>0.4</v>
      </c>
      <c r="N6499" s="88" t="s">
        <v>14</v>
      </c>
      <c r="O6499" s="91" t="s">
        <v>218</v>
      </c>
      <c r="P6499" s="0" t="str">
        <f aca="false">RIGHT(H6499,LEN(H6499) - FIND(" ", H6499))</f>
        <v>Apparel</v>
      </c>
    </row>
    <row r="6500" customFormat="false" ht="14.25" hidden="false" customHeight="true" outlineLevel="0" collapsed="false">
      <c r="B6500" s="88" t="s">
        <v>30</v>
      </c>
      <c r="C6500" s="89" t="n">
        <v>1185732</v>
      </c>
      <c r="D6500" s="90" t="n">
        <v>44424</v>
      </c>
      <c r="E6500" s="88" t="s">
        <v>29</v>
      </c>
      <c r="F6500" s="88" t="s">
        <v>117</v>
      </c>
      <c r="G6500" s="88" t="s">
        <v>110</v>
      </c>
      <c r="H6500" s="91" t="s">
        <v>38</v>
      </c>
      <c r="I6500" s="92" t="n">
        <v>50</v>
      </c>
      <c r="J6500" s="93" t="n">
        <v>675</v>
      </c>
      <c r="K6500" s="94" t="n">
        <f aca="false">I6500 * J6500</f>
        <v>33750</v>
      </c>
      <c r="L6500" s="94" t="n">
        <f aca="false">K6500 *M6500</f>
        <v>18562.5</v>
      </c>
      <c r="M6500" s="95" t="n">
        <v>0.55</v>
      </c>
      <c r="N6500" s="88" t="s">
        <v>14</v>
      </c>
      <c r="O6500" s="91" t="s">
        <v>219</v>
      </c>
      <c r="P6500" s="0" t="str">
        <f aca="false">RIGHT(H6500,LEN(H6500) - FIND(" ", H6500))</f>
        <v>Apparel</v>
      </c>
    </row>
    <row r="6501" customFormat="false" ht="14.25" hidden="false" customHeight="true" outlineLevel="0" collapsed="false">
      <c r="B6501" s="88" t="s">
        <v>30</v>
      </c>
      <c r="C6501" s="89" t="n">
        <v>1197831</v>
      </c>
      <c r="D6501" s="90" t="n">
        <v>44424</v>
      </c>
      <c r="E6501" s="88" t="s">
        <v>40</v>
      </c>
      <c r="F6501" s="88" t="s">
        <v>59</v>
      </c>
      <c r="G6501" s="88" t="s">
        <v>106</v>
      </c>
      <c r="H6501" s="91" t="s">
        <v>38</v>
      </c>
      <c r="I6501" s="92" t="n">
        <v>33</v>
      </c>
      <c r="J6501" s="93" t="n">
        <v>147</v>
      </c>
      <c r="K6501" s="94" t="n">
        <f aca="false">I6501 * J6501</f>
        <v>4851</v>
      </c>
      <c r="L6501" s="94" t="n">
        <f aca="false">K6501 *M6501</f>
        <v>2668.05</v>
      </c>
      <c r="M6501" s="95" t="n">
        <v>0.55</v>
      </c>
      <c r="N6501" s="88" t="s">
        <v>23</v>
      </c>
      <c r="O6501" s="91" t="s">
        <v>219</v>
      </c>
      <c r="P6501" s="0" t="str">
        <f aca="false">RIGHT(H6501,LEN(H6501) - FIND(" ", H6501))</f>
        <v>Apparel</v>
      </c>
    </row>
    <row r="6502" customFormat="false" ht="14.25" hidden="false" customHeight="true" outlineLevel="0" collapsed="false">
      <c r="B6502" s="88" t="s">
        <v>30</v>
      </c>
      <c r="C6502" s="89" t="n">
        <v>1197831</v>
      </c>
      <c r="D6502" s="90" t="n">
        <v>44424</v>
      </c>
      <c r="E6502" s="88" t="s">
        <v>40</v>
      </c>
      <c r="F6502" s="88" t="s">
        <v>66</v>
      </c>
      <c r="G6502" s="88" t="s">
        <v>90</v>
      </c>
      <c r="H6502" s="91" t="s">
        <v>44</v>
      </c>
      <c r="I6502" s="92" t="n">
        <v>33</v>
      </c>
      <c r="J6502" s="93" t="n">
        <v>105</v>
      </c>
      <c r="K6502" s="94" t="n">
        <f aca="false">I6502 * J6502</f>
        <v>3465</v>
      </c>
      <c r="L6502" s="94" t="n">
        <f aca="false">K6502 *M6502</f>
        <v>2356.2</v>
      </c>
      <c r="M6502" s="95" t="n">
        <v>0.68</v>
      </c>
      <c r="N6502" s="88" t="s">
        <v>23</v>
      </c>
      <c r="O6502" s="91" t="s">
        <v>219</v>
      </c>
      <c r="P6502" s="0" t="str">
        <f aca="false">RIGHT(H6502,LEN(H6502) - FIND(" ", H6502))</f>
        <v>Athletic Footwear</v>
      </c>
    </row>
    <row r="6503" customFormat="false" ht="14.25" hidden="false" customHeight="true" outlineLevel="0" collapsed="false">
      <c r="B6503" s="88" t="s">
        <v>30</v>
      </c>
      <c r="C6503" s="89" t="n">
        <v>1185732</v>
      </c>
      <c r="D6503" s="90" t="n">
        <v>44424</v>
      </c>
      <c r="E6503" s="88" t="s">
        <v>29</v>
      </c>
      <c r="F6503" s="88" t="s">
        <v>117</v>
      </c>
      <c r="G6503" s="88" t="s">
        <v>110</v>
      </c>
      <c r="H6503" s="91" t="s">
        <v>32</v>
      </c>
      <c r="I6503" s="92" t="n">
        <v>55</v>
      </c>
      <c r="J6503" s="93" t="n">
        <v>263</v>
      </c>
      <c r="K6503" s="94" t="n">
        <f aca="false">I6503 * J6503</f>
        <v>14465</v>
      </c>
      <c r="L6503" s="94" t="n">
        <f aca="false">K6503 *M6503</f>
        <v>9257.6</v>
      </c>
      <c r="M6503" s="95" t="n">
        <v>0.64</v>
      </c>
      <c r="N6503" s="88" t="s">
        <v>23</v>
      </c>
      <c r="O6503" s="91" t="s">
        <v>218</v>
      </c>
      <c r="P6503" s="0" t="str">
        <f aca="false">RIGHT(H6503,LEN(H6503) - FIND(" ", H6503))</f>
        <v>Street Footwear</v>
      </c>
    </row>
    <row r="6504" customFormat="false" ht="14.25" hidden="false" customHeight="true" outlineLevel="0" collapsed="false">
      <c r="B6504" s="88" t="s">
        <v>30</v>
      </c>
      <c r="C6504" s="89" t="n">
        <v>1185732</v>
      </c>
      <c r="D6504" s="90" t="n">
        <v>44424</v>
      </c>
      <c r="E6504" s="88" t="s">
        <v>29</v>
      </c>
      <c r="F6504" s="88" t="s">
        <v>117</v>
      </c>
      <c r="G6504" s="88" t="s">
        <v>110</v>
      </c>
      <c r="H6504" s="91" t="s">
        <v>24</v>
      </c>
      <c r="I6504" s="92" t="n">
        <v>50</v>
      </c>
      <c r="J6504" s="93" t="n">
        <v>195</v>
      </c>
      <c r="K6504" s="94" t="n">
        <f aca="false">I6504 * J6504</f>
        <v>9750</v>
      </c>
      <c r="L6504" s="94" t="n">
        <f aca="false">K6504 *M6504</f>
        <v>4875</v>
      </c>
      <c r="M6504" s="95" t="n">
        <v>0.5</v>
      </c>
      <c r="N6504" s="88" t="s">
        <v>23</v>
      </c>
      <c r="O6504" s="91" t="s">
        <v>218</v>
      </c>
      <c r="P6504" s="0" t="str">
        <f aca="false">RIGHT(H6504,LEN(H6504) - FIND(" ", H6504))</f>
        <v>Athletic Footwear</v>
      </c>
    </row>
    <row r="6505" customFormat="false" ht="14.25" hidden="false" customHeight="true" outlineLevel="0" collapsed="false">
      <c r="B6505" s="88" t="s">
        <v>30</v>
      </c>
      <c r="C6505" s="89" t="n">
        <v>1185732</v>
      </c>
      <c r="D6505" s="90" t="n">
        <v>44424</v>
      </c>
      <c r="E6505" s="88" t="s">
        <v>29</v>
      </c>
      <c r="F6505" s="88" t="s">
        <v>117</v>
      </c>
      <c r="G6505" s="88" t="s">
        <v>110</v>
      </c>
      <c r="H6505" s="91" t="s">
        <v>48</v>
      </c>
      <c r="I6505" s="92" t="n">
        <v>42</v>
      </c>
      <c r="J6505" s="93" t="n">
        <v>144</v>
      </c>
      <c r="K6505" s="94" t="n">
        <f aca="false">I6505 * J6505</f>
        <v>6048</v>
      </c>
      <c r="L6505" s="94" t="n">
        <f aca="false">K6505 *M6505</f>
        <v>2540.16</v>
      </c>
      <c r="M6505" s="95" t="n">
        <v>0.42</v>
      </c>
      <c r="N6505" s="88" t="s">
        <v>23</v>
      </c>
      <c r="O6505" s="91" t="s">
        <v>219</v>
      </c>
      <c r="P6505" s="0" t="str">
        <f aca="false">RIGHT(H6505,LEN(H6505) - FIND(" ", H6505))</f>
        <v>Street Footwear</v>
      </c>
    </row>
    <row r="6506" customFormat="false" ht="14.25" hidden="false" customHeight="true" outlineLevel="0" collapsed="false">
      <c r="B6506" s="88" t="s">
        <v>30</v>
      </c>
      <c r="C6506" s="89" t="n">
        <v>1185732</v>
      </c>
      <c r="D6506" s="90" t="n">
        <v>44424</v>
      </c>
      <c r="E6506" s="88" t="s">
        <v>29</v>
      </c>
      <c r="F6506" s="88" t="s">
        <v>117</v>
      </c>
      <c r="G6506" s="88" t="s">
        <v>110</v>
      </c>
      <c r="H6506" s="91" t="s">
        <v>44</v>
      </c>
      <c r="I6506" s="92" t="n">
        <v>34</v>
      </c>
      <c r="J6506" s="93" t="n">
        <v>142</v>
      </c>
      <c r="K6506" s="94" t="n">
        <f aca="false">I6506 * J6506</f>
        <v>4828</v>
      </c>
      <c r="L6506" s="94" t="n">
        <f aca="false">K6506 *M6506</f>
        <v>2172.6</v>
      </c>
      <c r="M6506" s="95" t="n">
        <v>0.45</v>
      </c>
      <c r="N6506" s="88" t="s">
        <v>23</v>
      </c>
      <c r="O6506" s="91" t="s">
        <v>219</v>
      </c>
      <c r="P6506" s="0" t="str">
        <f aca="false">RIGHT(H6506,LEN(H6506) - FIND(" ", H6506))</f>
        <v>Athletic Footwear</v>
      </c>
    </row>
    <row r="6507" customFormat="false" ht="14.25" hidden="false" customHeight="true" outlineLevel="0" collapsed="false">
      <c r="B6507" s="88" t="s">
        <v>30</v>
      </c>
      <c r="C6507" s="89" t="n">
        <v>1185732</v>
      </c>
      <c r="D6507" s="90" t="n">
        <v>44424</v>
      </c>
      <c r="E6507" s="88" t="s">
        <v>29</v>
      </c>
      <c r="F6507" s="88" t="s">
        <v>117</v>
      </c>
      <c r="G6507" s="88" t="s">
        <v>110</v>
      </c>
      <c r="H6507" s="91" t="s">
        <v>16</v>
      </c>
      <c r="I6507" s="92" t="n">
        <v>42</v>
      </c>
      <c r="J6507" s="93" t="n">
        <v>135</v>
      </c>
      <c r="K6507" s="94" t="n">
        <f aca="false">I6507 * J6507</f>
        <v>5670</v>
      </c>
      <c r="L6507" s="94" t="n">
        <f aca="false">K6507 *M6507</f>
        <v>3005.1</v>
      </c>
      <c r="M6507" s="95" t="n">
        <v>0.53</v>
      </c>
      <c r="N6507" s="88" t="s">
        <v>23</v>
      </c>
      <c r="O6507" s="91" t="s">
        <v>218</v>
      </c>
      <c r="P6507" s="0" t="str">
        <f aca="false">RIGHT(H6507,LEN(H6507) - FIND(" ", H6507))</f>
        <v>Apparel</v>
      </c>
    </row>
    <row r="6508" customFormat="false" ht="14.25" hidden="false" customHeight="true" outlineLevel="0" collapsed="false">
      <c r="B6508" s="88" t="s">
        <v>30</v>
      </c>
      <c r="C6508" s="89" t="n">
        <v>1185732</v>
      </c>
      <c r="D6508" s="90" t="n">
        <v>44424</v>
      </c>
      <c r="E6508" s="88" t="s">
        <v>29</v>
      </c>
      <c r="F6508" s="88" t="s">
        <v>117</v>
      </c>
      <c r="G6508" s="88" t="s">
        <v>110</v>
      </c>
      <c r="H6508" s="91" t="s">
        <v>38</v>
      </c>
      <c r="I6508" s="92" t="n">
        <v>45</v>
      </c>
      <c r="J6508" s="93" t="n">
        <v>176</v>
      </c>
      <c r="K6508" s="94" t="n">
        <f aca="false">I6508 * J6508</f>
        <v>7920</v>
      </c>
      <c r="L6508" s="94" t="n">
        <f aca="false">K6508 *M6508</f>
        <v>5385.6</v>
      </c>
      <c r="M6508" s="95" t="n">
        <v>0.68</v>
      </c>
      <c r="N6508" s="88" t="s">
        <v>23</v>
      </c>
      <c r="O6508" s="91" t="s">
        <v>219</v>
      </c>
      <c r="P6508" s="0" t="str">
        <f aca="false">RIGHT(H6508,LEN(H6508) - FIND(" ", H6508))</f>
        <v>Apparel</v>
      </c>
    </row>
    <row r="6509" customFormat="false" ht="14.25" hidden="false" customHeight="true" outlineLevel="0" collapsed="false">
      <c r="B6509" s="88" t="s">
        <v>30</v>
      </c>
      <c r="C6509" s="89" t="n">
        <v>1197831</v>
      </c>
      <c r="D6509" s="90" t="n">
        <v>44424</v>
      </c>
      <c r="E6509" s="88" t="s">
        <v>40</v>
      </c>
      <c r="F6509" s="88" t="s">
        <v>59</v>
      </c>
      <c r="G6509" s="88" t="s">
        <v>106</v>
      </c>
      <c r="H6509" s="91" t="s">
        <v>38</v>
      </c>
      <c r="I6509" s="92" t="n">
        <v>24</v>
      </c>
      <c r="J6509" s="93" t="n">
        <v>163</v>
      </c>
      <c r="K6509" s="94" t="n">
        <f aca="false">I6509 * J6509</f>
        <v>3912</v>
      </c>
      <c r="L6509" s="94" t="n">
        <f aca="false">K6509 *M6509</f>
        <v>1877.76</v>
      </c>
      <c r="M6509" s="95" t="n">
        <v>0.48</v>
      </c>
      <c r="N6509" s="88" t="s">
        <v>31</v>
      </c>
      <c r="O6509" s="91" t="s">
        <v>219</v>
      </c>
      <c r="P6509" s="0" t="str">
        <f aca="false">RIGHT(H6509,LEN(H6509) - FIND(" ", H6509))</f>
        <v>Apparel</v>
      </c>
    </row>
    <row r="6510" customFormat="false" ht="14.25" hidden="false" customHeight="true" outlineLevel="0" collapsed="false">
      <c r="B6510" s="88" t="s">
        <v>30</v>
      </c>
      <c r="C6510" s="89" t="n">
        <v>1197831</v>
      </c>
      <c r="D6510" s="90" t="n">
        <v>44424</v>
      </c>
      <c r="E6510" s="88" t="s">
        <v>40</v>
      </c>
      <c r="F6510" s="88" t="s">
        <v>66</v>
      </c>
      <c r="G6510" s="88" t="s">
        <v>90</v>
      </c>
      <c r="H6510" s="91" t="s">
        <v>44</v>
      </c>
      <c r="I6510" s="92" t="n">
        <v>23</v>
      </c>
      <c r="J6510" s="93" t="n">
        <v>116</v>
      </c>
      <c r="K6510" s="94" t="n">
        <f aca="false">I6510 * J6510</f>
        <v>2668</v>
      </c>
      <c r="L6510" s="94" t="n">
        <f aca="false">K6510 *M6510</f>
        <v>1627.48</v>
      </c>
      <c r="M6510" s="95" t="n">
        <v>0.61</v>
      </c>
      <c r="N6510" s="88" t="s">
        <v>31</v>
      </c>
      <c r="O6510" s="91" t="s">
        <v>219</v>
      </c>
      <c r="P6510" s="0" t="str">
        <f aca="false">RIGHT(H6510,LEN(H6510) - FIND(" ", H6510))</f>
        <v>Athletic Footwear</v>
      </c>
    </row>
    <row r="6511" customFormat="false" ht="14.25" hidden="false" customHeight="true" outlineLevel="0" collapsed="false">
      <c r="B6511" s="88" t="s">
        <v>30</v>
      </c>
      <c r="C6511" s="89" t="n">
        <v>1197831</v>
      </c>
      <c r="D6511" s="90" t="n">
        <v>44425</v>
      </c>
      <c r="E6511" s="88" t="s">
        <v>40</v>
      </c>
      <c r="F6511" s="88" t="s">
        <v>59</v>
      </c>
      <c r="G6511" s="88" t="s">
        <v>106</v>
      </c>
      <c r="H6511" s="91" t="s">
        <v>32</v>
      </c>
      <c r="I6511" s="92" t="n">
        <v>25</v>
      </c>
      <c r="J6511" s="93" t="n">
        <v>675</v>
      </c>
      <c r="K6511" s="94" t="n">
        <f aca="false">I6511 * J6511</f>
        <v>16875</v>
      </c>
      <c r="L6511" s="94" t="n">
        <f aca="false">K6511 *M6511</f>
        <v>5062.5</v>
      </c>
      <c r="M6511" s="95" t="n">
        <v>0.3</v>
      </c>
      <c r="N6511" s="88" t="s">
        <v>31</v>
      </c>
      <c r="O6511" s="91" t="s">
        <v>218</v>
      </c>
      <c r="P6511" s="0" t="str">
        <f aca="false">RIGHT(H6511,LEN(H6511) - FIND(" ", H6511))</f>
        <v>Street Footwear</v>
      </c>
    </row>
    <row r="6512" customFormat="false" ht="14.25" hidden="false" customHeight="true" outlineLevel="0" collapsed="false">
      <c r="B6512" s="88" t="s">
        <v>30</v>
      </c>
      <c r="C6512" s="89" t="n">
        <v>1197831</v>
      </c>
      <c r="D6512" s="90" t="n">
        <v>44425</v>
      </c>
      <c r="E6512" s="88" t="s">
        <v>40</v>
      </c>
      <c r="F6512" s="88" t="s">
        <v>66</v>
      </c>
      <c r="G6512" s="88" t="s">
        <v>90</v>
      </c>
      <c r="H6512" s="91" t="s">
        <v>16</v>
      </c>
      <c r="I6512" s="92" t="n">
        <v>40</v>
      </c>
      <c r="J6512" s="93" t="n">
        <v>250</v>
      </c>
      <c r="K6512" s="94" t="n">
        <f aca="false">I6512 * J6512</f>
        <v>10000</v>
      </c>
      <c r="L6512" s="94" t="n">
        <f aca="false">K6512 *M6512</f>
        <v>4000</v>
      </c>
      <c r="M6512" s="95" t="n">
        <v>0.4</v>
      </c>
      <c r="N6512" s="88" t="s">
        <v>31</v>
      </c>
      <c r="O6512" s="91" t="s">
        <v>218</v>
      </c>
      <c r="P6512" s="0" t="str">
        <f aca="false">RIGHT(H6512,LEN(H6512) - FIND(" ", H6512))</f>
        <v>Apparel</v>
      </c>
    </row>
    <row r="6513" customFormat="false" ht="14.25" hidden="false" customHeight="true" outlineLevel="0" collapsed="false">
      <c r="B6513" s="88" t="s">
        <v>37</v>
      </c>
      <c r="C6513" s="89" t="n">
        <v>1128299</v>
      </c>
      <c r="D6513" s="90" t="n">
        <v>44425</v>
      </c>
      <c r="E6513" s="88" t="s">
        <v>34</v>
      </c>
      <c r="F6513" s="88" t="s">
        <v>35</v>
      </c>
      <c r="G6513" s="88" t="s">
        <v>146</v>
      </c>
      <c r="H6513" s="91" t="s">
        <v>32</v>
      </c>
      <c r="I6513" s="92" t="n">
        <v>95</v>
      </c>
      <c r="J6513" s="93" t="n">
        <v>850</v>
      </c>
      <c r="K6513" s="94" t="n">
        <f aca="false">I6513 * J6513</f>
        <v>80750</v>
      </c>
      <c r="L6513" s="94" t="n">
        <f aca="false">K6513 *M6513</f>
        <v>24225</v>
      </c>
      <c r="M6513" s="95" t="n">
        <v>0.3</v>
      </c>
      <c r="N6513" s="88" t="s">
        <v>14</v>
      </c>
      <c r="O6513" s="91" t="s">
        <v>218</v>
      </c>
      <c r="P6513" s="0" t="str">
        <f aca="false">RIGHT(H6513,LEN(H6513) - FIND(" ", H6513))</f>
        <v>Street Footwear</v>
      </c>
    </row>
    <row r="6514" customFormat="false" ht="14.25" hidden="false" customHeight="true" outlineLevel="0" collapsed="false">
      <c r="B6514" s="88" t="s">
        <v>37</v>
      </c>
      <c r="C6514" s="89" t="n">
        <v>1128299</v>
      </c>
      <c r="D6514" s="90" t="n">
        <v>44425</v>
      </c>
      <c r="E6514" s="88" t="s">
        <v>34</v>
      </c>
      <c r="F6514" s="88" t="s">
        <v>35</v>
      </c>
      <c r="G6514" s="88" t="s">
        <v>146</v>
      </c>
      <c r="H6514" s="91" t="s">
        <v>24</v>
      </c>
      <c r="I6514" s="92" t="n">
        <v>85</v>
      </c>
      <c r="J6514" s="93" t="n">
        <v>825</v>
      </c>
      <c r="K6514" s="94" t="n">
        <f aca="false">I6514 * J6514</f>
        <v>70125</v>
      </c>
      <c r="L6514" s="94" t="n">
        <f aca="false">K6514 *M6514</f>
        <v>17531.25</v>
      </c>
      <c r="M6514" s="95" t="n">
        <v>0.25</v>
      </c>
      <c r="N6514" s="88" t="s">
        <v>14</v>
      </c>
      <c r="O6514" s="91" t="s">
        <v>218</v>
      </c>
      <c r="P6514" s="0" t="str">
        <f aca="false">RIGHT(H6514,LEN(H6514) - FIND(" ", H6514))</f>
        <v>Athletic Footwear</v>
      </c>
    </row>
    <row r="6515" customFormat="false" ht="14.25" hidden="false" customHeight="true" outlineLevel="0" collapsed="false">
      <c r="B6515" s="88" t="s">
        <v>37</v>
      </c>
      <c r="C6515" s="89" t="n">
        <v>1128299</v>
      </c>
      <c r="D6515" s="90" t="n">
        <v>44425</v>
      </c>
      <c r="E6515" s="88" t="s">
        <v>34</v>
      </c>
      <c r="F6515" s="88" t="s">
        <v>35</v>
      </c>
      <c r="G6515" s="88" t="s">
        <v>146</v>
      </c>
      <c r="H6515" s="91" t="s">
        <v>48</v>
      </c>
      <c r="I6515" s="92" t="n">
        <v>80</v>
      </c>
      <c r="J6515" s="93" t="n">
        <v>700</v>
      </c>
      <c r="K6515" s="94" t="n">
        <f aca="false">I6515 * J6515</f>
        <v>56000</v>
      </c>
      <c r="L6515" s="94" t="n">
        <f aca="false">K6515 *M6515</f>
        <v>16800</v>
      </c>
      <c r="M6515" s="95" t="n">
        <v>0.3</v>
      </c>
      <c r="N6515" s="88" t="s">
        <v>14</v>
      </c>
      <c r="O6515" s="91" t="s">
        <v>219</v>
      </c>
      <c r="P6515" s="0" t="str">
        <f aca="false">RIGHT(H6515,LEN(H6515) - FIND(" ", H6515))</f>
        <v>Street Footwear</v>
      </c>
    </row>
    <row r="6516" customFormat="false" ht="14.25" hidden="false" customHeight="true" outlineLevel="0" collapsed="false">
      <c r="B6516" s="88" t="s">
        <v>37</v>
      </c>
      <c r="C6516" s="89" t="n">
        <v>1128299</v>
      </c>
      <c r="D6516" s="90" t="n">
        <v>44425</v>
      </c>
      <c r="E6516" s="88" t="s">
        <v>34</v>
      </c>
      <c r="F6516" s="88" t="s">
        <v>35</v>
      </c>
      <c r="G6516" s="88" t="s">
        <v>146</v>
      </c>
      <c r="H6516" s="91" t="s">
        <v>44</v>
      </c>
      <c r="I6516" s="92" t="n">
        <v>80</v>
      </c>
      <c r="J6516" s="93" t="n">
        <v>475</v>
      </c>
      <c r="K6516" s="94" t="n">
        <f aca="false">I6516 * J6516</f>
        <v>38000</v>
      </c>
      <c r="L6516" s="94" t="n">
        <f aca="false">K6516 *M6516</f>
        <v>11400</v>
      </c>
      <c r="M6516" s="95" t="n">
        <v>0.3</v>
      </c>
      <c r="N6516" s="88" t="s">
        <v>14</v>
      </c>
      <c r="O6516" s="91" t="s">
        <v>219</v>
      </c>
      <c r="P6516" s="0" t="str">
        <f aca="false">RIGHT(H6516,LEN(H6516) - FIND(" ", H6516))</f>
        <v>Athletic Footwear</v>
      </c>
    </row>
    <row r="6517" customFormat="false" ht="14.25" hidden="false" customHeight="true" outlineLevel="0" collapsed="false">
      <c r="B6517" s="88" t="s">
        <v>37</v>
      </c>
      <c r="C6517" s="89" t="n">
        <v>1128299</v>
      </c>
      <c r="D6517" s="90" t="n">
        <v>44425</v>
      </c>
      <c r="E6517" s="88" t="s">
        <v>34</v>
      </c>
      <c r="F6517" s="88" t="s">
        <v>35</v>
      </c>
      <c r="G6517" s="88" t="s">
        <v>146</v>
      </c>
      <c r="H6517" s="91" t="s">
        <v>16</v>
      </c>
      <c r="I6517" s="92" t="n">
        <v>80</v>
      </c>
      <c r="J6517" s="93" t="n">
        <v>475</v>
      </c>
      <c r="K6517" s="94" t="n">
        <f aca="false">I6517 * J6517</f>
        <v>38000</v>
      </c>
      <c r="L6517" s="94" t="n">
        <f aca="false">K6517 *M6517</f>
        <v>7600</v>
      </c>
      <c r="M6517" s="95" t="n">
        <v>0.2</v>
      </c>
      <c r="N6517" s="88" t="s">
        <v>14</v>
      </c>
      <c r="O6517" s="91" t="s">
        <v>218</v>
      </c>
      <c r="P6517" s="0" t="str">
        <f aca="false">RIGHT(H6517,LEN(H6517) - FIND(" ", H6517))</f>
        <v>Apparel</v>
      </c>
    </row>
    <row r="6518" customFormat="false" ht="14.25" hidden="false" customHeight="true" outlineLevel="0" collapsed="false">
      <c r="B6518" s="88" t="s">
        <v>37</v>
      </c>
      <c r="C6518" s="89" t="n">
        <v>1128299</v>
      </c>
      <c r="D6518" s="90" t="n">
        <v>44425</v>
      </c>
      <c r="E6518" s="88" t="s">
        <v>34</v>
      </c>
      <c r="F6518" s="88" t="s">
        <v>35</v>
      </c>
      <c r="G6518" s="88" t="s">
        <v>146</v>
      </c>
      <c r="H6518" s="91" t="s">
        <v>38</v>
      </c>
      <c r="I6518" s="92" t="n">
        <v>85</v>
      </c>
      <c r="J6518" s="93" t="n">
        <v>300</v>
      </c>
      <c r="K6518" s="94" t="n">
        <f aca="false">I6518 * J6518</f>
        <v>25500</v>
      </c>
      <c r="L6518" s="94" t="n">
        <f aca="false">K6518 *M6518</f>
        <v>11475</v>
      </c>
      <c r="M6518" s="95" t="n">
        <v>0.45</v>
      </c>
      <c r="N6518" s="88" t="s">
        <v>14</v>
      </c>
      <c r="O6518" s="91" t="s">
        <v>219</v>
      </c>
      <c r="P6518" s="0" t="str">
        <f aca="false">RIGHT(H6518,LEN(H6518) - FIND(" ", H6518))</f>
        <v>Apparel</v>
      </c>
    </row>
    <row r="6519" customFormat="false" ht="14.25" hidden="false" customHeight="true" outlineLevel="0" collapsed="false">
      <c r="B6519" s="88" t="s">
        <v>43</v>
      </c>
      <c r="C6519" s="89" t="n">
        <v>1128299</v>
      </c>
      <c r="D6519" s="90" t="n">
        <v>44425</v>
      </c>
      <c r="E6519" s="88" t="s">
        <v>40</v>
      </c>
      <c r="F6519" s="88" t="s">
        <v>109</v>
      </c>
      <c r="G6519" s="88" t="s">
        <v>136</v>
      </c>
      <c r="H6519" s="91" t="s">
        <v>32</v>
      </c>
      <c r="I6519" s="92" t="n">
        <v>95</v>
      </c>
      <c r="J6519" s="93" t="n">
        <v>850</v>
      </c>
      <c r="K6519" s="94" t="n">
        <f aca="false">I6519 * J6519</f>
        <v>80750</v>
      </c>
      <c r="L6519" s="94" t="n">
        <f aca="false">K6519 *M6519</f>
        <v>32300</v>
      </c>
      <c r="M6519" s="95" t="n">
        <v>0.4</v>
      </c>
      <c r="N6519" s="88" t="s">
        <v>23</v>
      </c>
      <c r="O6519" s="91" t="s">
        <v>218</v>
      </c>
      <c r="P6519" s="0" t="str">
        <f aca="false">RIGHT(H6519,LEN(H6519) - FIND(" ", H6519))</f>
        <v>Street Footwear</v>
      </c>
    </row>
    <row r="6520" customFormat="false" ht="14.25" hidden="false" customHeight="true" outlineLevel="0" collapsed="false">
      <c r="B6520" s="88" t="s">
        <v>43</v>
      </c>
      <c r="C6520" s="89" t="n">
        <v>1128299</v>
      </c>
      <c r="D6520" s="90" t="n">
        <v>44425</v>
      </c>
      <c r="E6520" s="88" t="s">
        <v>40</v>
      </c>
      <c r="F6520" s="88" t="s">
        <v>109</v>
      </c>
      <c r="G6520" s="88" t="s">
        <v>136</v>
      </c>
      <c r="H6520" s="91" t="s">
        <v>24</v>
      </c>
      <c r="I6520" s="92" t="n">
        <v>85</v>
      </c>
      <c r="J6520" s="93" t="n">
        <v>825</v>
      </c>
      <c r="K6520" s="94" t="n">
        <f aca="false">I6520 * J6520</f>
        <v>70125</v>
      </c>
      <c r="L6520" s="94" t="n">
        <f aca="false">K6520 *M6520</f>
        <v>28050</v>
      </c>
      <c r="M6520" s="95" t="n">
        <v>0.4</v>
      </c>
      <c r="N6520" s="88" t="s">
        <v>23</v>
      </c>
      <c r="O6520" s="91" t="s">
        <v>218</v>
      </c>
      <c r="P6520" s="0" t="str">
        <f aca="false">RIGHT(H6520,LEN(H6520) - FIND(" ", H6520))</f>
        <v>Athletic Footwear</v>
      </c>
    </row>
    <row r="6521" customFormat="false" ht="14.25" hidden="false" customHeight="true" outlineLevel="0" collapsed="false">
      <c r="B6521" s="88" t="s">
        <v>43</v>
      </c>
      <c r="C6521" s="89" t="n">
        <v>1128299</v>
      </c>
      <c r="D6521" s="90" t="n">
        <v>44425</v>
      </c>
      <c r="E6521" s="88" t="s">
        <v>40</v>
      </c>
      <c r="F6521" s="88" t="s">
        <v>109</v>
      </c>
      <c r="G6521" s="88" t="s">
        <v>136</v>
      </c>
      <c r="H6521" s="91" t="s">
        <v>48</v>
      </c>
      <c r="I6521" s="92" t="n">
        <v>75</v>
      </c>
      <c r="J6521" s="93" t="n">
        <v>700</v>
      </c>
      <c r="K6521" s="94" t="n">
        <f aca="false">I6521 * J6521</f>
        <v>52500</v>
      </c>
      <c r="L6521" s="94" t="n">
        <f aca="false">K6521 *M6521</f>
        <v>21000</v>
      </c>
      <c r="M6521" s="95" t="n">
        <v>0.4</v>
      </c>
      <c r="N6521" s="88" t="s">
        <v>23</v>
      </c>
      <c r="O6521" s="91" t="s">
        <v>219</v>
      </c>
      <c r="P6521" s="0" t="str">
        <f aca="false">RIGHT(H6521,LEN(H6521) - FIND(" ", H6521))</f>
        <v>Street Footwear</v>
      </c>
    </row>
    <row r="6522" customFormat="false" ht="14.25" hidden="false" customHeight="true" outlineLevel="0" collapsed="false">
      <c r="B6522" s="88" t="s">
        <v>43</v>
      </c>
      <c r="C6522" s="89" t="n">
        <v>1128299</v>
      </c>
      <c r="D6522" s="90" t="n">
        <v>44425</v>
      </c>
      <c r="E6522" s="88" t="s">
        <v>40</v>
      </c>
      <c r="F6522" s="88" t="s">
        <v>109</v>
      </c>
      <c r="G6522" s="88" t="s">
        <v>136</v>
      </c>
      <c r="H6522" s="91" t="s">
        <v>44</v>
      </c>
      <c r="I6522" s="92" t="n">
        <v>75</v>
      </c>
      <c r="J6522" s="93" t="n">
        <v>475</v>
      </c>
      <c r="K6522" s="94" t="n">
        <f aca="false">I6522 * J6522</f>
        <v>35625</v>
      </c>
      <c r="L6522" s="94" t="n">
        <f aca="false">K6522 *M6522</f>
        <v>14250</v>
      </c>
      <c r="M6522" s="95" t="n">
        <v>0.4</v>
      </c>
      <c r="N6522" s="88" t="s">
        <v>23</v>
      </c>
      <c r="O6522" s="91" t="s">
        <v>219</v>
      </c>
      <c r="P6522" s="0" t="str">
        <f aca="false">RIGHT(H6522,LEN(H6522) - FIND(" ", H6522))</f>
        <v>Athletic Footwear</v>
      </c>
    </row>
    <row r="6523" customFormat="false" ht="14.25" hidden="false" customHeight="true" outlineLevel="0" collapsed="false">
      <c r="B6523" s="88" t="s">
        <v>43</v>
      </c>
      <c r="C6523" s="89" t="n">
        <v>1128299</v>
      </c>
      <c r="D6523" s="90" t="n">
        <v>44425</v>
      </c>
      <c r="E6523" s="88" t="s">
        <v>40</v>
      </c>
      <c r="F6523" s="88" t="s">
        <v>109</v>
      </c>
      <c r="G6523" s="88" t="s">
        <v>136</v>
      </c>
      <c r="H6523" s="91" t="s">
        <v>16</v>
      </c>
      <c r="I6523" s="92" t="n">
        <v>65</v>
      </c>
      <c r="J6523" s="93" t="n">
        <v>475</v>
      </c>
      <c r="K6523" s="94" t="n">
        <f aca="false">I6523 * J6523</f>
        <v>30875</v>
      </c>
      <c r="L6523" s="94" t="n">
        <f aca="false">K6523 *M6523</f>
        <v>13893.75</v>
      </c>
      <c r="M6523" s="95" t="n">
        <v>0.45</v>
      </c>
      <c r="N6523" s="88" t="s">
        <v>23</v>
      </c>
      <c r="O6523" s="91" t="s">
        <v>218</v>
      </c>
      <c r="P6523" s="0" t="str">
        <f aca="false">RIGHT(H6523,LEN(H6523) - FIND(" ", H6523))</f>
        <v>Apparel</v>
      </c>
    </row>
    <row r="6524" customFormat="false" ht="14.25" hidden="false" customHeight="true" outlineLevel="0" collapsed="false">
      <c r="B6524" s="88" t="s">
        <v>43</v>
      </c>
      <c r="C6524" s="89" t="n">
        <v>1128299</v>
      </c>
      <c r="D6524" s="90" t="n">
        <v>44425</v>
      </c>
      <c r="E6524" s="88" t="s">
        <v>40</v>
      </c>
      <c r="F6524" s="88" t="s">
        <v>109</v>
      </c>
      <c r="G6524" s="88" t="s">
        <v>136</v>
      </c>
      <c r="H6524" s="91" t="s">
        <v>38</v>
      </c>
      <c r="I6524" s="92" t="n">
        <v>70</v>
      </c>
      <c r="J6524" s="93" t="n">
        <v>300</v>
      </c>
      <c r="K6524" s="94" t="n">
        <f aca="false">I6524 * J6524</f>
        <v>21000</v>
      </c>
      <c r="L6524" s="94" t="n">
        <f aca="false">K6524 *M6524</f>
        <v>7350</v>
      </c>
      <c r="M6524" s="95" t="n">
        <v>0.35</v>
      </c>
      <c r="N6524" s="88" t="s">
        <v>23</v>
      </c>
      <c r="O6524" s="91" t="s">
        <v>219</v>
      </c>
      <c r="P6524" s="0" t="str">
        <f aca="false">RIGHT(H6524,LEN(H6524) - FIND(" ", H6524))</f>
        <v>Apparel</v>
      </c>
    </row>
    <row r="6525" customFormat="false" ht="14.25" hidden="false" customHeight="true" outlineLevel="0" collapsed="false">
      <c r="B6525" s="88" t="s">
        <v>37</v>
      </c>
      <c r="C6525" s="89" t="n">
        <v>1185732</v>
      </c>
      <c r="D6525" s="90" t="n">
        <v>44425</v>
      </c>
      <c r="E6525" s="88" t="s">
        <v>40</v>
      </c>
      <c r="F6525" s="88" t="s">
        <v>119</v>
      </c>
      <c r="G6525" s="88" t="s">
        <v>120</v>
      </c>
      <c r="H6525" s="91" t="s">
        <v>32</v>
      </c>
      <c r="I6525" s="92" t="n">
        <v>60</v>
      </c>
      <c r="J6525" s="93" t="n">
        <v>825</v>
      </c>
      <c r="K6525" s="94" t="n">
        <f aca="false">I6525 * J6525</f>
        <v>49500</v>
      </c>
      <c r="L6525" s="94" t="n">
        <f aca="false">K6525 *M6525</f>
        <v>19800</v>
      </c>
      <c r="M6525" s="95" t="n">
        <v>0.4</v>
      </c>
      <c r="N6525" s="88" t="s">
        <v>23</v>
      </c>
      <c r="O6525" s="91" t="s">
        <v>218</v>
      </c>
      <c r="P6525" s="0" t="str">
        <f aca="false">RIGHT(H6525,LEN(H6525) - FIND(" ", H6525))</f>
        <v>Street Footwear</v>
      </c>
    </row>
    <row r="6526" customFormat="false" ht="14.25" hidden="false" customHeight="true" outlineLevel="0" collapsed="false">
      <c r="B6526" s="88" t="s">
        <v>37</v>
      </c>
      <c r="C6526" s="89" t="n">
        <v>1185732</v>
      </c>
      <c r="D6526" s="90" t="n">
        <v>44425</v>
      </c>
      <c r="E6526" s="88" t="s">
        <v>40</v>
      </c>
      <c r="F6526" s="88" t="s">
        <v>119</v>
      </c>
      <c r="G6526" s="88" t="s">
        <v>120</v>
      </c>
      <c r="H6526" s="91" t="s">
        <v>24</v>
      </c>
      <c r="I6526" s="92" t="n">
        <v>55</v>
      </c>
      <c r="J6526" s="93" t="n">
        <v>600</v>
      </c>
      <c r="K6526" s="94" t="n">
        <f aca="false">I6526 * J6526</f>
        <v>33000</v>
      </c>
      <c r="L6526" s="94" t="n">
        <f aca="false">K6526 *M6526</f>
        <v>11550</v>
      </c>
      <c r="M6526" s="95" t="n">
        <v>0.35</v>
      </c>
      <c r="N6526" s="88" t="s">
        <v>23</v>
      </c>
      <c r="O6526" s="91" t="s">
        <v>218</v>
      </c>
      <c r="P6526" s="0" t="str">
        <f aca="false">RIGHT(H6526,LEN(H6526) - FIND(" ", H6526))</f>
        <v>Athletic Footwear</v>
      </c>
    </row>
    <row r="6527" customFormat="false" ht="14.25" hidden="false" customHeight="true" outlineLevel="0" collapsed="false">
      <c r="B6527" s="88" t="s">
        <v>37</v>
      </c>
      <c r="C6527" s="89" t="n">
        <v>1185732</v>
      </c>
      <c r="D6527" s="90" t="n">
        <v>44425</v>
      </c>
      <c r="E6527" s="88" t="s">
        <v>40</v>
      </c>
      <c r="F6527" s="88" t="s">
        <v>119</v>
      </c>
      <c r="G6527" s="88" t="s">
        <v>120</v>
      </c>
      <c r="H6527" s="91" t="s">
        <v>48</v>
      </c>
      <c r="I6527" s="92" t="n">
        <v>50</v>
      </c>
      <c r="J6527" s="93" t="n">
        <v>525</v>
      </c>
      <c r="K6527" s="94" t="n">
        <f aca="false">I6527 * J6527</f>
        <v>26250</v>
      </c>
      <c r="L6527" s="94" t="n">
        <f aca="false">K6527 *M6527</f>
        <v>10500</v>
      </c>
      <c r="M6527" s="95" t="n">
        <v>0.4</v>
      </c>
      <c r="N6527" s="88" t="s">
        <v>23</v>
      </c>
      <c r="O6527" s="91" t="s">
        <v>219</v>
      </c>
      <c r="P6527" s="0" t="str">
        <f aca="false">RIGHT(H6527,LEN(H6527) - FIND(" ", H6527))</f>
        <v>Street Footwear</v>
      </c>
    </row>
    <row r="6528" customFormat="false" ht="14.25" hidden="false" customHeight="true" outlineLevel="0" collapsed="false">
      <c r="B6528" s="88" t="s">
        <v>37</v>
      </c>
      <c r="C6528" s="89" t="n">
        <v>1185732</v>
      </c>
      <c r="D6528" s="90" t="n">
        <v>44425</v>
      </c>
      <c r="E6528" s="88" t="s">
        <v>40</v>
      </c>
      <c r="F6528" s="88" t="s">
        <v>119</v>
      </c>
      <c r="G6528" s="88" t="s">
        <v>120</v>
      </c>
      <c r="H6528" s="91" t="s">
        <v>44</v>
      </c>
      <c r="I6528" s="92" t="n">
        <v>40</v>
      </c>
      <c r="J6528" s="93" t="n">
        <v>475</v>
      </c>
      <c r="K6528" s="94" t="n">
        <f aca="false">I6528 * J6528</f>
        <v>19000</v>
      </c>
      <c r="L6528" s="94" t="n">
        <f aca="false">K6528 *M6528</f>
        <v>7600</v>
      </c>
      <c r="M6528" s="95" t="n">
        <v>0.4</v>
      </c>
      <c r="N6528" s="88" t="s">
        <v>23</v>
      </c>
      <c r="O6528" s="91" t="s">
        <v>219</v>
      </c>
      <c r="P6528" s="0" t="str">
        <f aca="false">RIGHT(H6528,LEN(H6528) - FIND(" ", H6528))</f>
        <v>Athletic Footwear</v>
      </c>
    </row>
    <row r="6529" customFormat="false" ht="14.25" hidden="false" customHeight="true" outlineLevel="0" collapsed="false">
      <c r="B6529" s="88" t="s">
        <v>37</v>
      </c>
      <c r="C6529" s="89" t="n">
        <v>1185732</v>
      </c>
      <c r="D6529" s="90" t="n">
        <v>44425</v>
      </c>
      <c r="E6529" s="88" t="s">
        <v>40</v>
      </c>
      <c r="F6529" s="88" t="s">
        <v>119</v>
      </c>
      <c r="G6529" s="88" t="s">
        <v>120</v>
      </c>
      <c r="H6529" s="91" t="s">
        <v>16</v>
      </c>
      <c r="I6529" s="92" t="n">
        <v>50</v>
      </c>
      <c r="J6529" s="93" t="n">
        <v>450</v>
      </c>
      <c r="K6529" s="94" t="n">
        <f aca="false">I6529 * J6529</f>
        <v>22500</v>
      </c>
      <c r="L6529" s="94" t="n">
        <f aca="false">K6529 *M6529</f>
        <v>7875</v>
      </c>
      <c r="M6529" s="95" t="n">
        <v>0.35</v>
      </c>
      <c r="N6529" s="88" t="s">
        <v>23</v>
      </c>
      <c r="O6529" s="91" t="s">
        <v>218</v>
      </c>
      <c r="P6529" s="0" t="str">
        <f aca="false">RIGHT(H6529,LEN(H6529) - FIND(" ", H6529))</f>
        <v>Apparel</v>
      </c>
    </row>
    <row r="6530" customFormat="false" ht="14.25" hidden="false" customHeight="true" outlineLevel="0" collapsed="false">
      <c r="B6530" s="88" t="s">
        <v>37</v>
      </c>
      <c r="C6530" s="89" t="n">
        <v>1185732</v>
      </c>
      <c r="D6530" s="90" t="n">
        <v>44425</v>
      </c>
      <c r="E6530" s="88" t="s">
        <v>40</v>
      </c>
      <c r="F6530" s="88" t="s">
        <v>119</v>
      </c>
      <c r="G6530" s="88" t="s">
        <v>120</v>
      </c>
      <c r="H6530" s="91" t="s">
        <v>38</v>
      </c>
      <c r="I6530" s="92" t="n">
        <v>55</v>
      </c>
      <c r="J6530" s="93" t="n">
        <v>625</v>
      </c>
      <c r="K6530" s="94" t="n">
        <f aca="false">I6530 * J6530</f>
        <v>34375</v>
      </c>
      <c r="L6530" s="94" t="n">
        <f aca="false">K6530 *M6530</f>
        <v>17187.5</v>
      </c>
      <c r="M6530" s="95" t="n">
        <v>0.5</v>
      </c>
      <c r="N6530" s="88" t="s">
        <v>23</v>
      </c>
      <c r="O6530" s="91" t="s">
        <v>219</v>
      </c>
      <c r="P6530" s="0" t="str">
        <f aca="false">RIGHT(H6530,LEN(H6530) - FIND(" ", H6530))</f>
        <v>Apparel</v>
      </c>
    </row>
    <row r="6531" customFormat="false" ht="14.25" hidden="false" customHeight="true" outlineLevel="0" collapsed="false">
      <c r="B6531" s="88" t="s">
        <v>43</v>
      </c>
      <c r="C6531" s="89" t="n">
        <v>1185732</v>
      </c>
      <c r="D6531" s="90" t="n">
        <v>44425</v>
      </c>
      <c r="E6531" s="88" t="s">
        <v>26</v>
      </c>
      <c r="F6531" s="88" t="s">
        <v>163</v>
      </c>
      <c r="G6531" s="88" t="s">
        <v>171</v>
      </c>
      <c r="H6531" s="91" t="s">
        <v>32</v>
      </c>
      <c r="I6531" s="92" t="n">
        <v>50</v>
      </c>
      <c r="J6531" s="93" t="n">
        <v>525</v>
      </c>
      <c r="K6531" s="94" t="n">
        <f aca="false">I6531 * J6531</f>
        <v>26250</v>
      </c>
      <c r="L6531" s="94" t="n">
        <f aca="false">K6531 *M6531</f>
        <v>10500</v>
      </c>
      <c r="M6531" s="95" t="n">
        <v>0.4</v>
      </c>
      <c r="N6531" s="88" t="s">
        <v>14</v>
      </c>
      <c r="O6531" s="91" t="s">
        <v>218</v>
      </c>
      <c r="P6531" s="0" t="str">
        <f aca="false">RIGHT(H6531,LEN(H6531) - FIND(" ", H6531))</f>
        <v>Street Footwear</v>
      </c>
    </row>
    <row r="6532" customFormat="false" ht="14.25" hidden="false" customHeight="true" outlineLevel="0" collapsed="false">
      <c r="B6532" s="88" t="s">
        <v>43</v>
      </c>
      <c r="C6532" s="89" t="n">
        <v>1185732</v>
      </c>
      <c r="D6532" s="90" t="n">
        <v>44425</v>
      </c>
      <c r="E6532" s="88" t="s">
        <v>26</v>
      </c>
      <c r="F6532" s="88" t="s">
        <v>163</v>
      </c>
      <c r="G6532" s="88" t="s">
        <v>171</v>
      </c>
      <c r="H6532" s="91" t="s">
        <v>24</v>
      </c>
      <c r="I6532" s="92" t="n">
        <v>45</v>
      </c>
      <c r="J6532" s="93" t="n">
        <v>300</v>
      </c>
      <c r="K6532" s="94" t="n">
        <f aca="false">I6532 * J6532</f>
        <v>13500</v>
      </c>
      <c r="L6532" s="94" t="n">
        <f aca="false">K6532 *M6532</f>
        <v>5400</v>
      </c>
      <c r="M6532" s="95" t="n">
        <v>0.4</v>
      </c>
      <c r="N6532" s="88" t="s">
        <v>14</v>
      </c>
      <c r="O6532" s="91" t="s">
        <v>218</v>
      </c>
      <c r="P6532" s="0" t="str">
        <f aca="false">RIGHT(H6532,LEN(H6532) - FIND(" ", H6532))</f>
        <v>Athletic Footwear</v>
      </c>
    </row>
    <row r="6533" customFormat="false" ht="14.25" hidden="false" customHeight="true" outlineLevel="0" collapsed="false">
      <c r="B6533" s="88" t="s">
        <v>43</v>
      </c>
      <c r="C6533" s="89" t="n">
        <v>1185732</v>
      </c>
      <c r="D6533" s="90" t="n">
        <v>44425</v>
      </c>
      <c r="E6533" s="88" t="s">
        <v>26</v>
      </c>
      <c r="F6533" s="88" t="s">
        <v>163</v>
      </c>
      <c r="G6533" s="88" t="s">
        <v>171</v>
      </c>
      <c r="H6533" s="91" t="s">
        <v>48</v>
      </c>
      <c r="I6533" s="92" t="n">
        <v>40</v>
      </c>
      <c r="J6533" s="93" t="n">
        <v>300</v>
      </c>
      <c r="K6533" s="94" t="n">
        <f aca="false">I6533 * J6533</f>
        <v>12000</v>
      </c>
      <c r="L6533" s="94" t="n">
        <f aca="false">K6533 *M6533</f>
        <v>4800</v>
      </c>
      <c r="M6533" s="95" t="n">
        <v>0.4</v>
      </c>
      <c r="N6533" s="88" t="s">
        <v>14</v>
      </c>
      <c r="O6533" s="91" t="s">
        <v>219</v>
      </c>
      <c r="P6533" s="0" t="str">
        <f aca="false">RIGHT(H6533,LEN(H6533) - FIND(" ", H6533))</f>
        <v>Street Footwear</v>
      </c>
    </row>
    <row r="6534" customFormat="false" ht="14.25" hidden="false" customHeight="true" outlineLevel="0" collapsed="false">
      <c r="B6534" s="88" t="s">
        <v>43</v>
      </c>
      <c r="C6534" s="89" t="n">
        <v>1185732</v>
      </c>
      <c r="D6534" s="90" t="n">
        <v>44425</v>
      </c>
      <c r="E6534" s="88" t="s">
        <v>26</v>
      </c>
      <c r="F6534" s="88" t="s">
        <v>163</v>
      </c>
      <c r="G6534" s="88" t="s">
        <v>171</v>
      </c>
      <c r="H6534" s="91" t="s">
        <v>44</v>
      </c>
      <c r="I6534" s="92" t="n">
        <v>40</v>
      </c>
      <c r="J6534" s="93" t="n">
        <v>275</v>
      </c>
      <c r="K6534" s="94" t="n">
        <f aca="false">I6534 * J6534</f>
        <v>11000</v>
      </c>
      <c r="L6534" s="94" t="n">
        <f aca="false">K6534 *M6534</f>
        <v>4400</v>
      </c>
      <c r="M6534" s="95" t="n">
        <v>0.4</v>
      </c>
      <c r="N6534" s="88" t="s">
        <v>14</v>
      </c>
      <c r="O6534" s="91" t="s">
        <v>219</v>
      </c>
      <c r="P6534" s="0" t="str">
        <f aca="false">RIGHT(H6534,LEN(H6534) - FIND(" ", H6534))</f>
        <v>Athletic Footwear</v>
      </c>
    </row>
    <row r="6535" customFormat="false" ht="14.25" hidden="false" customHeight="true" outlineLevel="0" collapsed="false">
      <c r="B6535" s="88" t="s">
        <v>43</v>
      </c>
      <c r="C6535" s="89" t="n">
        <v>1185732</v>
      </c>
      <c r="D6535" s="90" t="n">
        <v>44425</v>
      </c>
      <c r="E6535" s="88" t="s">
        <v>26</v>
      </c>
      <c r="F6535" s="88" t="s">
        <v>163</v>
      </c>
      <c r="G6535" s="88" t="s">
        <v>171</v>
      </c>
      <c r="H6535" s="91" t="s">
        <v>16</v>
      </c>
      <c r="I6535" s="92" t="n">
        <v>50</v>
      </c>
      <c r="J6535" s="93" t="n">
        <v>250</v>
      </c>
      <c r="K6535" s="94" t="n">
        <f aca="false">I6535 * J6535</f>
        <v>12500</v>
      </c>
      <c r="L6535" s="94" t="n">
        <f aca="false">K6535 *M6535</f>
        <v>5000</v>
      </c>
      <c r="M6535" s="95" t="n">
        <v>0.4</v>
      </c>
      <c r="N6535" s="88" t="s">
        <v>14</v>
      </c>
      <c r="O6535" s="91" t="s">
        <v>218</v>
      </c>
      <c r="P6535" s="0" t="str">
        <f aca="false">RIGHT(H6535,LEN(H6535) - FIND(" ", H6535))</f>
        <v>Apparel</v>
      </c>
    </row>
    <row r="6536" customFormat="false" ht="14.25" hidden="false" customHeight="true" outlineLevel="0" collapsed="false">
      <c r="B6536" s="88" t="s">
        <v>43</v>
      </c>
      <c r="C6536" s="89" t="n">
        <v>1185732</v>
      </c>
      <c r="D6536" s="90" t="n">
        <v>44425</v>
      </c>
      <c r="E6536" s="88" t="s">
        <v>26</v>
      </c>
      <c r="F6536" s="88" t="s">
        <v>163</v>
      </c>
      <c r="G6536" s="88" t="s">
        <v>171</v>
      </c>
      <c r="H6536" s="91" t="s">
        <v>38</v>
      </c>
      <c r="I6536" s="92" t="n">
        <v>55</v>
      </c>
      <c r="J6536" s="93" t="n">
        <v>425</v>
      </c>
      <c r="K6536" s="94" t="n">
        <f aca="false">I6536 * J6536</f>
        <v>23375</v>
      </c>
      <c r="L6536" s="94" t="n">
        <f aca="false">K6536 *M6536</f>
        <v>9350</v>
      </c>
      <c r="M6536" s="95" t="n">
        <v>0.4</v>
      </c>
      <c r="N6536" s="88" t="s">
        <v>14</v>
      </c>
      <c r="O6536" s="91" t="s">
        <v>219</v>
      </c>
      <c r="P6536" s="0" t="str">
        <f aca="false">RIGHT(H6536,LEN(H6536) - FIND(" ", H6536))</f>
        <v>Apparel</v>
      </c>
    </row>
    <row r="6537" customFormat="false" ht="14.25" hidden="false" customHeight="true" outlineLevel="0" collapsed="false">
      <c r="B6537" s="88" t="s">
        <v>30</v>
      </c>
      <c r="C6537" s="89" t="n">
        <v>1197831</v>
      </c>
      <c r="D6537" s="90" t="n">
        <v>44425</v>
      </c>
      <c r="E6537" s="88" t="s">
        <v>40</v>
      </c>
      <c r="F6537" s="88" t="s">
        <v>59</v>
      </c>
      <c r="G6537" s="88" t="s">
        <v>106</v>
      </c>
      <c r="H6537" s="91" t="s">
        <v>32</v>
      </c>
      <c r="I6537" s="92" t="n">
        <v>23</v>
      </c>
      <c r="J6537" s="93" t="n">
        <v>176</v>
      </c>
      <c r="K6537" s="94" t="n">
        <f aca="false">I6537 * J6537</f>
        <v>4048</v>
      </c>
      <c r="L6537" s="94" t="n">
        <f aca="false">K6537 *M6537</f>
        <v>1740.64</v>
      </c>
      <c r="M6537" s="95" t="n">
        <v>0.43</v>
      </c>
      <c r="N6537" s="88" t="s">
        <v>23</v>
      </c>
      <c r="O6537" s="91" t="s">
        <v>218</v>
      </c>
      <c r="P6537" s="0" t="str">
        <f aca="false">RIGHT(H6537,LEN(H6537) - FIND(" ", H6537))</f>
        <v>Street Footwear</v>
      </c>
    </row>
    <row r="6538" customFormat="false" ht="14.25" hidden="false" customHeight="true" outlineLevel="0" collapsed="false">
      <c r="B6538" s="88" t="s">
        <v>30</v>
      </c>
      <c r="C6538" s="89" t="n">
        <v>1197831</v>
      </c>
      <c r="D6538" s="90" t="n">
        <v>44425</v>
      </c>
      <c r="E6538" s="88" t="s">
        <v>40</v>
      </c>
      <c r="F6538" s="88" t="s">
        <v>66</v>
      </c>
      <c r="G6538" s="88" t="s">
        <v>90</v>
      </c>
      <c r="H6538" s="91" t="s">
        <v>16</v>
      </c>
      <c r="I6538" s="92" t="n">
        <v>37</v>
      </c>
      <c r="J6538" s="93" t="n">
        <v>73</v>
      </c>
      <c r="K6538" s="94" t="n">
        <f aca="false">I6538 * J6538</f>
        <v>2701</v>
      </c>
      <c r="L6538" s="94" t="n">
        <f aca="false">K6538 *M6538</f>
        <v>1350.5</v>
      </c>
      <c r="M6538" s="95" t="n">
        <v>0.5</v>
      </c>
      <c r="N6538" s="88" t="s">
        <v>23</v>
      </c>
      <c r="O6538" s="91" t="s">
        <v>218</v>
      </c>
      <c r="P6538" s="0" t="str">
        <f aca="false">RIGHT(H6538,LEN(H6538) - FIND(" ", H6538))</f>
        <v>Apparel</v>
      </c>
    </row>
    <row r="6539" customFormat="false" ht="14.25" hidden="false" customHeight="true" outlineLevel="0" collapsed="false">
      <c r="B6539" s="88" t="s">
        <v>37</v>
      </c>
      <c r="C6539" s="89" t="n">
        <v>1128299</v>
      </c>
      <c r="D6539" s="90" t="n">
        <v>44425</v>
      </c>
      <c r="E6539" s="88" t="s">
        <v>34</v>
      </c>
      <c r="F6539" s="88" t="s">
        <v>35</v>
      </c>
      <c r="G6539" s="88" t="s">
        <v>146</v>
      </c>
      <c r="H6539" s="91" t="s">
        <v>32</v>
      </c>
      <c r="I6539" s="92" t="n">
        <v>87</v>
      </c>
      <c r="J6539" s="93" t="n">
        <v>213</v>
      </c>
      <c r="K6539" s="94" t="n">
        <f aca="false">I6539 * J6539</f>
        <v>18531</v>
      </c>
      <c r="L6539" s="94" t="n">
        <f aca="false">K6539 *M6539</f>
        <v>7597.71</v>
      </c>
      <c r="M6539" s="95" t="n">
        <v>0.41</v>
      </c>
      <c r="N6539" s="88" t="s">
        <v>23</v>
      </c>
      <c r="O6539" s="91" t="s">
        <v>218</v>
      </c>
      <c r="P6539" s="0" t="str">
        <f aca="false">RIGHT(H6539,LEN(H6539) - FIND(" ", H6539))</f>
        <v>Street Footwear</v>
      </c>
    </row>
    <row r="6540" customFormat="false" ht="14.25" hidden="false" customHeight="true" outlineLevel="0" collapsed="false">
      <c r="B6540" s="88" t="s">
        <v>37</v>
      </c>
      <c r="C6540" s="89" t="n">
        <v>1128299</v>
      </c>
      <c r="D6540" s="90" t="n">
        <v>44425</v>
      </c>
      <c r="E6540" s="88" t="s">
        <v>34</v>
      </c>
      <c r="F6540" s="88" t="s">
        <v>35</v>
      </c>
      <c r="G6540" s="88" t="s">
        <v>146</v>
      </c>
      <c r="H6540" s="91" t="s">
        <v>24</v>
      </c>
      <c r="I6540" s="92" t="n">
        <v>77</v>
      </c>
      <c r="J6540" s="93" t="n">
        <v>206</v>
      </c>
      <c r="K6540" s="94" t="n">
        <f aca="false">I6540 * J6540</f>
        <v>15862</v>
      </c>
      <c r="L6540" s="94" t="n">
        <f aca="false">K6540 *M6540</f>
        <v>5551.7</v>
      </c>
      <c r="M6540" s="95" t="n">
        <v>0.35</v>
      </c>
      <c r="N6540" s="88" t="s">
        <v>23</v>
      </c>
      <c r="O6540" s="91" t="s">
        <v>218</v>
      </c>
      <c r="P6540" s="0" t="str">
        <f aca="false">RIGHT(H6540,LEN(H6540) - FIND(" ", H6540))</f>
        <v>Athletic Footwear</v>
      </c>
    </row>
    <row r="6541" customFormat="false" ht="14.25" hidden="false" customHeight="true" outlineLevel="0" collapsed="false">
      <c r="B6541" s="88" t="s">
        <v>37</v>
      </c>
      <c r="C6541" s="89" t="n">
        <v>1128299</v>
      </c>
      <c r="D6541" s="90" t="n">
        <v>44425</v>
      </c>
      <c r="E6541" s="88" t="s">
        <v>34</v>
      </c>
      <c r="F6541" s="88" t="s">
        <v>35</v>
      </c>
      <c r="G6541" s="88" t="s">
        <v>146</v>
      </c>
      <c r="H6541" s="91" t="s">
        <v>48</v>
      </c>
      <c r="I6541" s="92" t="n">
        <v>78</v>
      </c>
      <c r="J6541" s="93" t="n">
        <v>189</v>
      </c>
      <c r="K6541" s="94" t="n">
        <f aca="false">I6541 * J6541</f>
        <v>14742</v>
      </c>
      <c r="L6541" s="94" t="n">
        <f aca="false">K6541 *M6541</f>
        <v>6339.06</v>
      </c>
      <c r="M6541" s="95" t="n">
        <v>0.43</v>
      </c>
      <c r="N6541" s="88" t="s">
        <v>23</v>
      </c>
      <c r="O6541" s="91" t="s">
        <v>219</v>
      </c>
      <c r="P6541" s="0" t="str">
        <f aca="false">RIGHT(H6541,LEN(H6541) - FIND(" ", H6541))</f>
        <v>Street Footwear</v>
      </c>
    </row>
    <row r="6542" customFormat="false" ht="14.25" hidden="false" customHeight="true" outlineLevel="0" collapsed="false">
      <c r="B6542" s="88" t="s">
        <v>37</v>
      </c>
      <c r="C6542" s="89" t="n">
        <v>1128299</v>
      </c>
      <c r="D6542" s="90" t="n">
        <v>44425</v>
      </c>
      <c r="E6542" s="88" t="s">
        <v>34</v>
      </c>
      <c r="F6542" s="88" t="s">
        <v>35</v>
      </c>
      <c r="G6542" s="88" t="s">
        <v>146</v>
      </c>
      <c r="H6542" s="91" t="s">
        <v>44</v>
      </c>
      <c r="I6542" s="92" t="n">
        <v>77</v>
      </c>
      <c r="J6542" s="93" t="n">
        <v>143</v>
      </c>
      <c r="K6542" s="94" t="n">
        <f aca="false">I6542 * J6542</f>
        <v>11011</v>
      </c>
      <c r="L6542" s="94" t="n">
        <f aca="false">K6542 *M6542</f>
        <v>4624.62</v>
      </c>
      <c r="M6542" s="95" t="n">
        <v>0.42</v>
      </c>
      <c r="N6542" s="88" t="s">
        <v>23</v>
      </c>
      <c r="O6542" s="91" t="s">
        <v>219</v>
      </c>
      <c r="P6542" s="0" t="str">
        <f aca="false">RIGHT(H6542,LEN(H6542) - FIND(" ", H6542))</f>
        <v>Athletic Footwear</v>
      </c>
    </row>
    <row r="6543" customFormat="false" ht="14.25" hidden="false" customHeight="true" outlineLevel="0" collapsed="false">
      <c r="B6543" s="88" t="s">
        <v>37</v>
      </c>
      <c r="C6543" s="89" t="n">
        <v>1128299</v>
      </c>
      <c r="D6543" s="90" t="n">
        <v>44425</v>
      </c>
      <c r="E6543" s="88" t="s">
        <v>34</v>
      </c>
      <c r="F6543" s="88" t="s">
        <v>35</v>
      </c>
      <c r="G6543" s="88" t="s">
        <v>146</v>
      </c>
      <c r="H6543" s="91" t="s">
        <v>16</v>
      </c>
      <c r="I6543" s="92" t="n">
        <v>74</v>
      </c>
      <c r="J6543" s="93" t="n">
        <v>143</v>
      </c>
      <c r="K6543" s="94" t="n">
        <f aca="false">I6543 * J6543</f>
        <v>10582</v>
      </c>
      <c r="L6543" s="94" t="n">
        <f aca="false">K6543 *M6543</f>
        <v>3280.42</v>
      </c>
      <c r="M6543" s="95" t="n">
        <v>0.31</v>
      </c>
      <c r="N6543" s="88" t="s">
        <v>23</v>
      </c>
      <c r="O6543" s="91" t="s">
        <v>218</v>
      </c>
      <c r="P6543" s="0" t="str">
        <f aca="false">RIGHT(H6543,LEN(H6543) - FIND(" ", H6543))</f>
        <v>Apparel</v>
      </c>
    </row>
    <row r="6544" customFormat="false" ht="14.25" hidden="false" customHeight="true" outlineLevel="0" collapsed="false">
      <c r="B6544" s="88" t="s">
        <v>37</v>
      </c>
      <c r="C6544" s="89" t="n">
        <v>1128299</v>
      </c>
      <c r="D6544" s="90" t="n">
        <v>44425</v>
      </c>
      <c r="E6544" s="88" t="s">
        <v>34</v>
      </c>
      <c r="F6544" s="88" t="s">
        <v>35</v>
      </c>
      <c r="G6544" s="88" t="s">
        <v>146</v>
      </c>
      <c r="H6544" s="91" t="s">
        <v>38</v>
      </c>
      <c r="I6544" s="92" t="n">
        <v>81</v>
      </c>
      <c r="J6544" s="93" t="n">
        <v>87</v>
      </c>
      <c r="K6544" s="94" t="n">
        <f aca="false">I6544 * J6544</f>
        <v>7047</v>
      </c>
      <c r="L6544" s="94" t="n">
        <f aca="false">K6544 *M6544</f>
        <v>4087.26</v>
      </c>
      <c r="M6544" s="95" t="n">
        <v>0.58</v>
      </c>
      <c r="N6544" s="88" t="s">
        <v>23</v>
      </c>
      <c r="O6544" s="91" t="s">
        <v>219</v>
      </c>
      <c r="P6544" s="0" t="str">
        <f aca="false">RIGHT(H6544,LEN(H6544) - FIND(" ", H6544))</f>
        <v>Apparel</v>
      </c>
    </row>
    <row r="6545" customFormat="false" ht="14.25" hidden="false" customHeight="true" outlineLevel="0" collapsed="false">
      <c r="B6545" s="88" t="s">
        <v>43</v>
      </c>
      <c r="C6545" s="89" t="n">
        <v>1128299</v>
      </c>
      <c r="D6545" s="90" t="n">
        <v>44425</v>
      </c>
      <c r="E6545" s="88" t="s">
        <v>40</v>
      </c>
      <c r="F6545" s="88" t="s">
        <v>109</v>
      </c>
      <c r="G6545" s="88" t="s">
        <v>136</v>
      </c>
      <c r="H6545" s="91" t="s">
        <v>32</v>
      </c>
      <c r="I6545" s="92" t="n">
        <v>86</v>
      </c>
      <c r="J6545" s="93" t="n">
        <v>255</v>
      </c>
      <c r="K6545" s="94" t="n">
        <f aca="false">I6545 * J6545</f>
        <v>21930</v>
      </c>
      <c r="L6545" s="94" t="n">
        <f aca="false">K6545 *M6545</f>
        <v>11184.3</v>
      </c>
      <c r="M6545" s="95" t="n">
        <v>0.51</v>
      </c>
      <c r="N6545" s="88" t="s">
        <v>23</v>
      </c>
      <c r="O6545" s="91" t="s">
        <v>218</v>
      </c>
      <c r="P6545" s="0" t="str">
        <f aca="false">RIGHT(H6545,LEN(H6545) - FIND(" ", H6545))</f>
        <v>Street Footwear</v>
      </c>
    </row>
    <row r="6546" customFormat="false" ht="14.25" hidden="false" customHeight="true" outlineLevel="0" collapsed="false">
      <c r="B6546" s="88" t="s">
        <v>43</v>
      </c>
      <c r="C6546" s="89" t="n">
        <v>1128299</v>
      </c>
      <c r="D6546" s="90" t="n">
        <v>44425</v>
      </c>
      <c r="E6546" s="88" t="s">
        <v>40</v>
      </c>
      <c r="F6546" s="88" t="s">
        <v>109</v>
      </c>
      <c r="G6546" s="88" t="s">
        <v>136</v>
      </c>
      <c r="H6546" s="91" t="s">
        <v>24</v>
      </c>
      <c r="I6546" s="92" t="n">
        <v>77</v>
      </c>
      <c r="J6546" s="93" t="n">
        <v>239</v>
      </c>
      <c r="K6546" s="94" t="n">
        <f aca="false">I6546 * J6546</f>
        <v>18403</v>
      </c>
      <c r="L6546" s="94" t="n">
        <f aca="false">K6546 *M6546</f>
        <v>9385.53</v>
      </c>
      <c r="M6546" s="95" t="n">
        <v>0.51</v>
      </c>
      <c r="N6546" s="88" t="s">
        <v>23</v>
      </c>
      <c r="O6546" s="91" t="s">
        <v>218</v>
      </c>
      <c r="P6546" s="0" t="str">
        <f aca="false">RIGHT(H6546,LEN(H6546) - FIND(" ", H6546))</f>
        <v>Athletic Footwear</v>
      </c>
    </row>
    <row r="6547" customFormat="false" ht="14.25" hidden="false" customHeight="true" outlineLevel="0" collapsed="false">
      <c r="B6547" s="88" t="s">
        <v>43</v>
      </c>
      <c r="C6547" s="89" t="n">
        <v>1128299</v>
      </c>
      <c r="D6547" s="90" t="n">
        <v>44425</v>
      </c>
      <c r="E6547" s="88" t="s">
        <v>40</v>
      </c>
      <c r="F6547" s="88" t="s">
        <v>109</v>
      </c>
      <c r="G6547" s="88" t="s">
        <v>136</v>
      </c>
      <c r="H6547" s="91" t="s">
        <v>48</v>
      </c>
      <c r="I6547" s="92" t="n">
        <v>70</v>
      </c>
      <c r="J6547" s="93" t="n">
        <v>189</v>
      </c>
      <c r="K6547" s="94" t="n">
        <f aca="false">I6547 * J6547</f>
        <v>13230</v>
      </c>
      <c r="L6547" s="94" t="n">
        <f aca="false">K6547 *M6547</f>
        <v>7276.5</v>
      </c>
      <c r="M6547" s="95" t="n">
        <v>0.55</v>
      </c>
      <c r="N6547" s="88" t="s">
        <v>23</v>
      </c>
      <c r="O6547" s="91" t="s">
        <v>219</v>
      </c>
      <c r="P6547" s="0" t="str">
        <f aca="false">RIGHT(H6547,LEN(H6547) - FIND(" ", H6547))</f>
        <v>Street Footwear</v>
      </c>
    </row>
    <row r="6548" customFormat="false" ht="14.25" hidden="false" customHeight="true" outlineLevel="0" collapsed="false">
      <c r="B6548" s="88" t="s">
        <v>43</v>
      </c>
      <c r="C6548" s="89" t="n">
        <v>1128299</v>
      </c>
      <c r="D6548" s="90" t="n">
        <v>44425</v>
      </c>
      <c r="E6548" s="88" t="s">
        <v>40</v>
      </c>
      <c r="F6548" s="88" t="s">
        <v>109</v>
      </c>
      <c r="G6548" s="88" t="s">
        <v>136</v>
      </c>
      <c r="H6548" s="91" t="s">
        <v>44</v>
      </c>
      <c r="I6548" s="92" t="n">
        <v>74</v>
      </c>
      <c r="J6548" s="93" t="n">
        <v>128</v>
      </c>
      <c r="K6548" s="94" t="n">
        <f aca="false">I6548 * J6548</f>
        <v>9472</v>
      </c>
      <c r="L6548" s="94" t="n">
        <f aca="false">K6548 *M6548</f>
        <v>5020.16</v>
      </c>
      <c r="M6548" s="95" t="n">
        <v>0.53</v>
      </c>
      <c r="N6548" s="88" t="s">
        <v>23</v>
      </c>
      <c r="O6548" s="91" t="s">
        <v>219</v>
      </c>
      <c r="P6548" s="0" t="str">
        <f aca="false">RIGHT(H6548,LEN(H6548) - FIND(" ", H6548))</f>
        <v>Athletic Footwear</v>
      </c>
    </row>
    <row r="6549" customFormat="false" ht="14.25" hidden="false" customHeight="true" outlineLevel="0" collapsed="false">
      <c r="B6549" s="88" t="s">
        <v>43</v>
      </c>
      <c r="C6549" s="89" t="n">
        <v>1128299</v>
      </c>
      <c r="D6549" s="90" t="n">
        <v>44425</v>
      </c>
      <c r="E6549" s="88" t="s">
        <v>40</v>
      </c>
      <c r="F6549" s="88" t="s">
        <v>109</v>
      </c>
      <c r="G6549" s="88" t="s">
        <v>136</v>
      </c>
      <c r="H6549" s="91" t="s">
        <v>16</v>
      </c>
      <c r="I6549" s="92" t="n">
        <v>64</v>
      </c>
      <c r="J6549" s="93" t="n">
        <v>138</v>
      </c>
      <c r="K6549" s="94" t="n">
        <f aca="false">I6549 * J6549</f>
        <v>8832</v>
      </c>
      <c r="L6549" s="94" t="n">
        <f aca="false">K6549 *M6549</f>
        <v>5210.88</v>
      </c>
      <c r="M6549" s="95" t="n">
        <v>0.59</v>
      </c>
      <c r="N6549" s="88" t="s">
        <v>23</v>
      </c>
      <c r="O6549" s="91" t="s">
        <v>218</v>
      </c>
      <c r="P6549" s="0" t="str">
        <f aca="false">RIGHT(H6549,LEN(H6549) - FIND(" ", H6549))</f>
        <v>Apparel</v>
      </c>
    </row>
    <row r="6550" customFormat="false" ht="14.25" hidden="false" customHeight="true" outlineLevel="0" collapsed="false">
      <c r="B6550" s="88" t="s">
        <v>43</v>
      </c>
      <c r="C6550" s="89" t="n">
        <v>1128299</v>
      </c>
      <c r="D6550" s="90" t="n">
        <v>44425</v>
      </c>
      <c r="E6550" s="88" t="s">
        <v>40</v>
      </c>
      <c r="F6550" s="88" t="s">
        <v>109</v>
      </c>
      <c r="G6550" s="88" t="s">
        <v>136</v>
      </c>
      <c r="H6550" s="91" t="s">
        <v>38</v>
      </c>
      <c r="I6550" s="92" t="n">
        <v>63</v>
      </c>
      <c r="J6550" s="93" t="n">
        <v>90</v>
      </c>
      <c r="K6550" s="94" t="n">
        <f aca="false">I6550 * J6550</f>
        <v>5670</v>
      </c>
      <c r="L6550" s="94" t="n">
        <f aca="false">K6550 *M6550</f>
        <v>2778.3</v>
      </c>
      <c r="M6550" s="95" t="n">
        <v>0.49</v>
      </c>
      <c r="N6550" s="88" t="s">
        <v>23</v>
      </c>
      <c r="O6550" s="91" t="s">
        <v>219</v>
      </c>
      <c r="P6550" s="0" t="str">
        <f aca="false">RIGHT(H6550,LEN(H6550) - FIND(" ", H6550))</f>
        <v>Apparel</v>
      </c>
    </row>
    <row r="6551" customFormat="false" ht="14.25" hidden="false" customHeight="true" outlineLevel="0" collapsed="false">
      <c r="B6551" s="88" t="s">
        <v>37</v>
      </c>
      <c r="C6551" s="89" t="n">
        <v>1185732</v>
      </c>
      <c r="D6551" s="90" t="n">
        <v>44425</v>
      </c>
      <c r="E6551" s="88" t="s">
        <v>40</v>
      </c>
      <c r="F6551" s="88" t="s">
        <v>119</v>
      </c>
      <c r="G6551" s="88" t="s">
        <v>120</v>
      </c>
      <c r="H6551" s="91" t="s">
        <v>32</v>
      </c>
      <c r="I6551" s="92" t="n">
        <v>56</v>
      </c>
      <c r="J6551" s="93" t="n">
        <v>215</v>
      </c>
      <c r="K6551" s="94" t="n">
        <f aca="false">I6551 * J6551</f>
        <v>12040</v>
      </c>
      <c r="L6551" s="94" t="n">
        <f aca="false">K6551 *M6551</f>
        <v>6501.6</v>
      </c>
      <c r="M6551" s="95" t="n">
        <v>0.54</v>
      </c>
      <c r="N6551" s="88" t="s">
        <v>23</v>
      </c>
      <c r="O6551" s="91" t="s">
        <v>218</v>
      </c>
      <c r="P6551" s="0" t="str">
        <f aca="false">RIGHT(H6551,LEN(H6551) - FIND(" ", H6551))</f>
        <v>Street Footwear</v>
      </c>
    </row>
    <row r="6552" customFormat="false" ht="14.25" hidden="false" customHeight="true" outlineLevel="0" collapsed="false">
      <c r="B6552" s="88" t="s">
        <v>37</v>
      </c>
      <c r="C6552" s="89" t="n">
        <v>1185732</v>
      </c>
      <c r="D6552" s="90" t="n">
        <v>44425</v>
      </c>
      <c r="E6552" s="88" t="s">
        <v>40</v>
      </c>
      <c r="F6552" s="88" t="s">
        <v>119</v>
      </c>
      <c r="G6552" s="88" t="s">
        <v>120</v>
      </c>
      <c r="H6552" s="91" t="s">
        <v>24</v>
      </c>
      <c r="I6552" s="92" t="n">
        <v>50</v>
      </c>
      <c r="J6552" s="93" t="n">
        <v>168</v>
      </c>
      <c r="K6552" s="94" t="n">
        <f aca="false">I6552 * J6552</f>
        <v>8400</v>
      </c>
      <c r="L6552" s="94" t="n">
        <f aca="false">K6552 *M6552</f>
        <v>4032</v>
      </c>
      <c r="M6552" s="95" t="n">
        <v>0.48</v>
      </c>
      <c r="N6552" s="88" t="s">
        <v>23</v>
      </c>
      <c r="O6552" s="91" t="s">
        <v>218</v>
      </c>
      <c r="P6552" s="0" t="str">
        <f aca="false">RIGHT(H6552,LEN(H6552) - FIND(" ", H6552))</f>
        <v>Athletic Footwear</v>
      </c>
    </row>
    <row r="6553" customFormat="false" ht="14.25" hidden="false" customHeight="true" outlineLevel="0" collapsed="false">
      <c r="B6553" s="88" t="s">
        <v>37</v>
      </c>
      <c r="C6553" s="89" t="n">
        <v>1185732</v>
      </c>
      <c r="D6553" s="90" t="n">
        <v>44425</v>
      </c>
      <c r="E6553" s="88" t="s">
        <v>40</v>
      </c>
      <c r="F6553" s="88" t="s">
        <v>119</v>
      </c>
      <c r="G6553" s="88" t="s">
        <v>120</v>
      </c>
      <c r="H6553" s="91" t="s">
        <v>48</v>
      </c>
      <c r="I6553" s="92" t="n">
        <v>48</v>
      </c>
      <c r="J6553" s="93" t="n">
        <v>147</v>
      </c>
      <c r="K6553" s="94" t="n">
        <f aca="false">I6553 * J6553</f>
        <v>7056</v>
      </c>
      <c r="L6553" s="94" t="n">
        <f aca="false">K6553 *M6553</f>
        <v>3669.12</v>
      </c>
      <c r="M6553" s="95" t="n">
        <v>0.52</v>
      </c>
      <c r="N6553" s="88" t="s">
        <v>23</v>
      </c>
      <c r="O6553" s="91" t="s">
        <v>219</v>
      </c>
      <c r="P6553" s="0" t="str">
        <f aca="false">RIGHT(H6553,LEN(H6553) - FIND(" ", H6553))</f>
        <v>Street Footwear</v>
      </c>
    </row>
    <row r="6554" customFormat="false" ht="14.25" hidden="false" customHeight="true" outlineLevel="0" collapsed="false">
      <c r="B6554" s="88" t="s">
        <v>37</v>
      </c>
      <c r="C6554" s="89" t="n">
        <v>1185732</v>
      </c>
      <c r="D6554" s="90" t="n">
        <v>44425</v>
      </c>
      <c r="E6554" s="88" t="s">
        <v>40</v>
      </c>
      <c r="F6554" s="88" t="s">
        <v>119</v>
      </c>
      <c r="G6554" s="88" t="s">
        <v>120</v>
      </c>
      <c r="H6554" s="91" t="s">
        <v>44</v>
      </c>
      <c r="I6554" s="92" t="n">
        <v>39</v>
      </c>
      <c r="J6554" s="93" t="n">
        <v>128</v>
      </c>
      <c r="K6554" s="94" t="n">
        <f aca="false">I6554 * J6554</f>
        <v>4992</v>
      </c>
      <c r="L6554" s="94" t="n">
        <f aca="false">K6554 *M6554</f>
        <v>2595.84</v>
      </c>
      <c r="M6554" s="95" t="n">
        <v>0.52</v>
      </c>
      <c r="N6554" s="88" t="s">
        <v>23</v>
      </c>
      <c r="O6554" s="91" t="s">
        <v>219</v>
      </c>
      <c r="P6554" s="0" t="str">
        <f aca="false">RIGHT(H6554,LEN(H6554) - FIND(" ", H6554))</f>
        <v>Athletic Footwear</v>
      </c>
    </row>
    <row r="6555" customFormat="false" ht="14.25" hidden="false" customHeight="true" outlineLevel="0" collapsed="false">
      <c r="B6555" s="88" t="s">
        <v>37</v>
      </c>
      <c r="C6555" s="89" t="n">
        <v>1185732</v>
      </c>
      <c r="D6555" s="90" t="n">
        <v>44425</v>
      </c>
      <c r="E6555" s="88" t="s">
        <v>40</v>
      </c>
      <c r="F6555" s="88" t="s">
        <v>119</v>
      </c>
      <c r="G6555" s="88" t="s">
        <v>120</v>
      </c>
      <c r="H6555" s="91" t="s">
        <v>16</v>
      </c>
      <c r="I6555" s="92" t="n">
        <v>46</v>
      </c>
      <c r="J6555" s="93" t="n">
        <v>122</v>
      </c>
      <c r="K6555" s="94" t="n">
        <f aca="false">I6555 * J6555</f>
        <v>5612</v>
      </c>
      <c r="L6555" s="94" t="n">
        <f aca="false">K6555 *M6555</f>
        <v>2525.4</v>
      </c>
      <c r="M6555" s="95" t="n">
        <v>0.45</v>
      </c>
      <c r="N6555" s="88" t="s">
        <v>23</v>
      </c>
      <c r="O6555" s="91" t="s">
        <v>218</v>
      </c>
      <c r="P6555" s="0" t="str">
        <f aca="false">RIGHT(H6555,LEN(H6555) - FIND(" ", H6555))</f>
        <v>Apparel</v>
      </c>
    </row>
    <row r="6556" customFormat="false" ht="14.25" hidden="false" customHeight="true" outlineLevel="0" collapsed="false">
      <c r="B6556" s="88" t="s">
        <v>37</v>
      </c>
      <c r="C6556" s="89" t="n">
        <v>1185732</v>
      </c>
      <c r="D6556" s="90" t="n">
        <v>44425</v>
      </c>
      <c r="E6556" s="88" t="s">
        <v>40</v>
      </c>
      <c r="F6556" s="88" t="s">
        <v>119</v>
      </c>
      <c r="G6556" s="88" t="s">
        <v>120</v>
      </c>
      <c r="H6556" s="91" t="s">
        <v>38</v>
      </c>
      <c r="I6556" s="92" t="n">
        <v>53</v>
      </c>
      <c r="J6556" s="93" t="n">
        <v>169</v>
      </c>
      <c r="K6556" s="94" t="n">
        <f aca="false">I6556 * J6556</f>
        <v>8957</v>
      </c>
      <c r="L6556" s="94" t="n">
        <f aca="false">K6556 *M6556</f>
        <v>5822.05</v>
      </c>
      <c r="M6556" s="95" t="n">
        <v>0.65</v>
      </c>
      <c r="N6556" s="88" t="s">
        <v>23</v>
      </c>
      <c r="O6556" s="91" t="s">
        <v>219</v>
      </c>
      <c r="P6556" s="0" t="str">
        <f aca="false">RIGHT(H6556,LEN(H6556) - FIND(" ", H6556))</f>
        <v>Apparel</v>
      </c>
    </row>
    <row r="6557" customFormat="false" ht="14.25" hidden="false" customHeight="true" outlineLevel="0" collapsed="false">
      <c r="B6557" s="88" t="s">
        <v>43</v>
      </c>
      <c r="C6557" s="89" t="n">
        <v>1185732</v>
      </c>
      <c r="D6557" s="90" t="n">
        <v>44425</v>
      </c>
      <c r="E6557" s="88" t="s">
        <v>26</v>
      </c>
      <c r="F6557" s="88" t="s">
        <v>163</v>
      </c>
      <c r="G6557" s="88" t="s">
        <v>171</v>
      </c>
      <c r="H6557" s="91" t="s">
        <v>32</v>
      </c>
      <c r="I6557" s="92" t="n">
        <v>46</v>
      </c>
      <c r="J6557" s="93" t="n">
        <v>131</v>
      </c>
      <c r="K6557" s="94" t="n">
        <f aca="false">I6557 * J6557</f>
        <v>6026</v>
      </c>
      <c r="L6557" s="94" t="n">
        <f aca="false">K6557 *M6557</f>
        <v>3133.52</v>
      </c>
      <c r="M6557" s="95" t="n">
        <v>0.52</v>
      </c>
      <c r="N6557" s="88" t="s">
        <v>23</v>
      </c>
      <c r="O6557" s="91" t="s">
        <v>218</v>
      </c>
      <c r="P6557" s="0" t="str">
        <f aca="false">RIGHT(H6557,LEN(H6557) - FIND(" ", H6557))</f>
        <v>Street Footwear</v>
      </c>
    </row>
    <row r="6558" customFormat="false" ht="14.25" hidden="false" customHeight="true" outlineLevel="0" collapsed="false">
      <c r="B6558" s="88" t="s">
        <v>43</v>
      </c>
      <c r="C6558" s="89" t="n">
        <v>1185732</v>
      </c>
      <c r="D6558" s="90" t="n">
        <v>44425</v>
      </c>
      <c r="E6558" s="88" t="s">
        <v>26</v>
      </c>
      <c r="F6558" s="88" t="s">
        <v>163</v>
      </c>
      <c r="G6558" s="88" t="s">
        <v>171</v>
      </c>
      <c r="H6558" s="91" t="s">
        <v>24</v>
      </c>
      <c r="I6558" s="92" t="n">
        <v>42</v>
      </c>
      <c r="J6558" s="93" t="n">
        <v>90</v>
      </c>
      <c r="K6558" s="94" t="n">
        <f aca="false">I6558 * J6558</f>
        <v>3780</v>
      </c>
      <c r="L6558" s="94" t="n">
        <f aca="false">K6558 *M6558</f>
        <v>2079</v>
      </c>
      <c r="M6558" s="95" t="n">
        <v>0.55</v>
      </c>
      <c r="N6558" s="88" t="s">
        <v>23</v>
      </c>
      <c r="O6558" s="91" t="s">
        <v>218</v>
      </c>
      <c r="P6558" s="0" t="str">
        <f aca="false">RIGHT(H6558,LEN(H6558) - FIND(" ", H6558))</f>
        <v>Athletic Footwear</v>
      </c>
    </row>
    <row r="6559" customFormat="false" ht="14.25" hidden="false" customHeight="true" outlineLevel="0" collapsed="false">
      <c r="B6559" s="88" t="s">
        <v>43</v>
      </c>
      <c r="C6559" s="89" t="n">
        <v>1185732</v>
      </c>
      <c r="D6559" s="90" t="n">
        <v>44425</v>
      </c>
      <c r="E6559" s="88" t="s">
        <v>26</v>
      </c>
      <c r="F6559" s="88" t="s">
        <v>163</v>
      </c>
      <c r="G6559" s="88" t="s">
        <v>171</v>
      </c>
      <c r="H6559" s="91" t="s">
        <v>48</v>
      </c>
      <c r="I6559" s="92" t="n">
        <v>38</v>
      </c>
      <c r="J6559" s="93" t="n">
        <v>87</v>
      </c>
      <c r="K6559" s="94" t="n">
        <f aca="false">I6559 * J6559</f>
        <v>3306</v>
      </c>
      <c r="L6559" s="94" t="n">
        <f aca="false">K6559 *M6559</f>
        <v>1719.12</v>
      </c>
      <c r="M6559" s="95" t="n">
        <v>0.52</v>
      </c>
      <c r="N6559" s="88" t="s">
        <v>23</v>
      </c>
      <c r="O6559" s="91" t="s">
        <v>219</v>
      </c>
      <c r="P6559" s="0" t="str">
        <f aca="false">RIGHT(H6559,LEN(H6559) - FIND(" ", H6559))</f>
        <v>Street Footwear</v>
      </c>
    </row>
    <row r="6560" customFormat="false" ht="14.25" hidden="false" customHeight="true" outlineLevel="0" collapsed="false">
      <c r="B6560" s="88" t="s">
        <v>43</v>
      </c>
      <c r="C6560" s="89" t="n">
        <v>1185732</v>
      </c>
      <c r="D6560" s="90" t="n">
        <v>44425</v>
      </c>
      <c r="E6560" s="88" t="s">
        <v>26</v>
      </c>
      <c r="F6560" s="88" t="s">
        <v>163</v>
      </c>
      <c r="G6560" s="88" t="s">
        <v>171</v>
      </c>
      <c r="H6560" s="91" t="s">
        <v>44</v>
      </c>
      <c r="I6560" s="92" t="n">
        <v>36</v>
      </c>
      <c r="J6560" s="93" t="n">
        <v>72</v>
      </c>
      <c r="K6560" s="94" t="n">
        <f aca="false">I6560 * J6560</f>
        <v>2592</v>
      </c>
      <c r="L6560" s="94" t="n">
        <f aca="false">K6560 *M6560</f>
        <v>1321.92</v>
      </c>
      <c r="M6560" s="95" t="n">
        <v>0.51</v>
      </c>
      <c r="N6560" s="88" t="s">
        <v>23</v>
      </c>
      <c r="O6560" s="91" t="s">
        <v>219</v>
      </c>
      <c r="P6560" s="0" t="str">
        <f aca="false">RIGHT(H6560,LEN(H6560) - FIND(" ", H6560))</f>
        <v>Athletic Footwear</v>
      </c>
    </row>
    <row r="6561" customFormat="false" ht="14.25" hidden="false" customHeight="true" outlineLevel="0" collapsed="false">
      <c r="B6561" s="88" t="s">
        <v>43</v>
      </c>
      <c r="C6561" s="89" t="n">
        <v>1185732</v>
      </c>
      <c r="D6561" s="90" t="n">
        <v>44425</v>
      </c>
      <c r="E6561" s="88" t="s">
        <v>26</v>
      </c>
      <c r="F6561" s="88" t="s">
        <v>163</v>
      </c>
      <c r="G6561" s="88" t="s">
        <v>171</v>
      </c>
      <c r="H6561" s="91" t="s">
        <v>16</v>
      </c>
      <c r="I6561" s="92" t="n">
        <v>49</v>
      </c>
      <c r="J6561" s="93" t="n">
        <v>68</v>
      </c>
      <c r="K6561" s="94" t="n">
        <f aca="false">I6561 * J6561</f>
        <v>3332</v>
      </c>
      <c r="L6561" s="94" t="n">
        <f aca="false">K6561 *M6561</f>
        <v>1799.28</v>
      </c>
      <c r="M6561" s="95" t="n">
        <v>0.54</v>
      </c>
      <c r="N6561" s="88" t="s">
        <v>23</v>
      </c>
      <c r="O6561" s="91" t="s">
        <v>218</v>
      </c>
      <c r="P6561" s="0" t="str">
        <f aca="false">RIGHT(H6561,LEN(H6561) - FIND(" ", H6561))</f>
        <v>Apparel</v>
      </c>
    </row>
    <row r="6562" customFormat="false" ht="14.25" hidden="false" customHeight="true" outlineLevel="0" collapsed="false">
      <c r="B6562" s="88" t="s">
        <v>43</v>
      </c>
      <c r="C6562" s="89" t="n">
        <v>1185732</v>
      </c>
      <c r="D6562" s="90" t="n">
        <v>44425</v>
      </c>
      <c r="E6562" s="88" t="s">
        <v>26</v>
      </c>
      <c r="F6562" s="88" t="s">
        <v>163</v>
      </c>
      <c r="G6562" s="88" t="s">
        <v>171</v>
      </c>
      <c r="H6562" s="91" t="s">
        <v>38</v>
      </c>
      <c r="I6562" s="92" t="n">
        <v>54</v>
      </c>
      <c r="J6562" s="93" t="n">
        <v>115</v>
      </c>
      <c r="K6562" s="94" t="n">
        <f aca="false">I6562 * J6562</f>
        <v>6210</v>
      </c>
      <c r="L6562" s="94" t="n">
        <f aca="false">K6562 *M6562</f>
        <v>3353.4</v>
      </c>
      <c r="M6562" s="95" t="n">
        <v>0.54</v>
      </c>
      <c r="N6562" s="88" t="s">
        <v>23</v>
      </c>
      <c r="O6562" s="91" t="s">
        <v>219</v>
      </c>
      <c r="P6562" s="0" t="str">
        <f aca="false">RIGHT(H6562,LEN(H6562) - FIND(" ", H6562))</f>
        <v>Apparel</v>
      </c>
    </row>
    <row r="6563" customFormat="false" ht="14.25" hidden="false" customHeight="true" outlineLevel="0" collapsed="false">
      <c r="B6563" s="88" t="s">
        <v>30</v>
      </c>
      <c r="C6563" s="89" t="n">
        <v>1197831</v>
      </c>
      <c r="D6563" s="90" t="n">
        <v>44425</v>
      </c>
      <c r="E6563" s="88" t="s">
        <v>40</v>
      </c>
      <c r="F6563" s="88" t="s">
        <v>59</v>
      </c>
      <c r="G6563" s="88" t="s">
        <v>106</v>
      </c>
      <c r="H6563" s="91" t="s">
        <v>32</v>
      </c>
      <c r="I6563" s="92" t="n">
        <v>19</v>
      </c>
      <c r="J6563" s="93" t="n">
        <v>230</v>
      </c>
      <c r="K6563" s="94" t="n">
        <f aca="false">I6563 * J6563</f>
        <v>4370</v>
      </c>
      <c r="L6563" s="94" t="n">
        <f aca="false">K6563 *M6563</f>
        <v>1398.4</v>
      </c>
      <c r="M6563" s="95" t="n">
        <v>0.32</v>
      </c>
      <c r="N6563" s="88" t="s">
        <v>31</v>
      </c>
      <c r="O6563" s="91" t="s">
        <v>218</v>
      </c>
      <c r="P6563" s="0" t="str">
        <f aca="false">RIGHT(H6563,LEN(H6563) - FIND(" ", H6563))</f>
        <v>Street Footwear</v>
      </c>
    </row>
    <row r="6564" customFormat="false" ht="14.25" hidden="false" customHeight="true" outlineLevel="0" collapsed="false">
      <c r="B6564" s="88" t="s">
        <v>30</v>
      </c>
      <c r="C6564" s="89" t="n">
        <v>1197831</v>
      </c>
      <c r="D6564" s="90" t="n">
        <v>44425</v>
      </c>
      <c r="E6564" s="88" t="s">
        <v>40</v>
      </c>
      <c r="F6564" s="88" t="s">
        <v>66</v>
      </c>
      <c r="G6564" s="88" t="s">
        <v>90</v>
      </c>
      <c r="H6564" s="91" t="s">
        <v>16</v>
      </c>
      <c r="I6564" s="92" t="n">
        <v>28</v>
      </c>
      <c r="J6564" s="93" t="n">
        <v>88</v>
      </c>
      <c r="K6564" s="94" t="n">
        <f aca="false">I6564 * J6564</f>
        <v>2464</v>
      </c>
      <c r="L6564" s="94" t="n">
        <f aca="false">K6564 *M6564</f>
        <v>1133.44</v>
      </c>
      <c r="M6564" s="95" t="n">
        <v>0.46</v>
      </c>
      <c r="N6564" s="88" t="s">
        <v>31</v>
      </c>
      <c r="O6564" s="91" t="s">
        <v>218</v>
      </c>
      <c r="P6564" s="0" t="str">
        <f aca="false">RIGHT(H6564,LEN(H6564) - FIND(" ", H6564))</f>
        <v>Apparel</v>
      </c>
    </row>
    <row r="6565" customFormat="false" ht="14.25" hidden="false" customHeight="true" outlineLevel="0" collapsed="false">
      <c r="B6565" s="88" t="s">
        <v>37</v>
      </c>
      <c r="C6565" s="89" t="n">
        <v>1128299</v>
      </c>
      <c r="D6565" s="90" t="n">
        <v>44425</v>
      </c>
      <c r="E6565" s="88" t="s">
        <v>34</v>
      </c>
      <c r="F6565" s="88" t="s">
        <v>35</v>
      </c>
      <c r="G6565" s="88" t="s">
        <v>146</v>
      </c>
      <c r="H6565" s="91" t="s">
        <v>32</v>
      </c>
      <c r="I6565" s="92" t="n">
        <v>68</v>
      </c>
      <c r="J6565" s="93" t="n">
        <v>255</v>
      </c>
      <c r="K6565" s="94" t="n">
        <f aca="false">I6565 * J6565</f>
        <v>17340</v>
      </c>
      <c r="L6565" s="94" t="n">
        <f aca="false">K6565 *M6565</f>
        <v>6242.4</v>
      </c>
      <c r="M6565" s="95" t="n">
        <v>0.36</v>
      </c>
      <c r="N6565" s="88" t="s">
        <v>31</v>
      </c>
      <c r="O6565" s="91" t="s">
        <v>218</v>
      </c>
      <c r="P6565" s="0" t="str">
        <f aca="false">RIGHT(H6565,LEN(H6565) - FIND(" ", H6565))</f>
        <v>Street Footwear</v>
      </c>
    </row>
    <row r="6566" customFormat="false" ht="14.25" hidden="false" customHeight="true" outlineLevel="0" collapsed="false">
      <c r="B6566" s="88" t="s">
        <v>37</v>
      </c>
      <c r="C6566" s="89" t="n">
        <v>1128299</v>
      </c>
      <c r="D6566" s="90" t="n">
        <v>44425</v>
      </c>
      <c r="E6566" s="88" t="s">
        <v>34</v>
      </c>
      <c r="F6566" s="88" t="s">
        <v>35</v>
      </c>
      <c r="G6566" s="88" t="s">
        <v>146</v>
      </c>
      <c r="H6566" s="91" t="s">
        <v>24</v>
      </c>
      <c r="I6566" s="92" t="n">
        <v>60</v>
      </c>
      <c r="J6566" s="93" t="n">
        <v>272</v>
      </c>
      <c r="K6566" s="94" t="n">
        <f aca="false">I6566 * J6566</f>
        <v>16320</v>
      </c>
      <c r="L6566" s="94" t="n">
        <f aca="false">K6566 *M6566</f>
        <v>4406.4</v>
      </c>
      <c r="M6566" s="95" t="n">
        <v>0.27</v>
      </c>
      <c r="N6566" s="88" t="s">
        <v>31</v>
      </c>
      <c r="O6566" s="91" t="s">
        <v>218</v>
      </c>
      <c r="P6566" s="0" t="str">
        <f aca="false">RIGHT(H6566,LEN(H6566) - FIND(" ", H6566))</f>
        <v>Athletic Footwear</v>
      </c>
    </row>
    <row r="6567" customFormat="false" ht="14.25" hidden="false" customHeight="true" outlineLevel="0" collapsed="false">
      <c r="B6567" s="88" t="s">
        <v>37</v>
      </c>
      <c r="C6567" s="89" t="n">
        <v>1128299</v>
      </c>
      <c r="D6567" s="90" t="n">
        <v>44425</v>
      </c>
      <c r="E6567" s="88" t="s">
        <v>34</v>
      </c>
      <c r="F6567" s="88" t="s">
        <v>35</v>
      </c>
      <c r="G6567" s="88" t="s">
        <v>146</v>
      </c>
      <c r="H6567" s="91" t="s">
        <v>48</v>
      </c>
      <c r="I6567" s="92" t="n">
        <v>62</v>
      </c>
      <c r="J6567" s="93" t="n">
        <v>231</v>
      </c>
      <c r="K6567" s="94" t="n">
        <f aca="false">I6567 * J6567</f>
        <v>14322</v>
      </c>
      <c r="L6567" s="94" t="n">
        <f aca="false">K6567 *M6567</f>
        <v>4726.26</v>
      </c>
      <c r="M6567" s="95" t="n">
        <v>0.33</v>
      </c>
      <c r="N6567" s="88" t="s">
        <v>31</v>
      </c>
      <c r="O6567" s="91" t="s">
        <v>219</v>
      </c>
      <c r="P6567" s="0" t="str">
        <f aca="false">RIGHT(H6567,LEN(H6567) - FIND(" ", H6567))</f>
        <v>Street Footwear</v>
      </c>
    </row>
    <row r="6568" customFormat="false" ht="14.25" hidden="false" customHeight="true" outlineLevel="0" collapsed="false">
      <c r="B6568" s="88" t="s">
        <v>37</v>
      </c>
      <c r="C6568" s="89" t="n">
        <v>1128299</v>
      </c>
      <c r="D6568" s="90" t="n">
        <v>44425</v>
      </c>
      <c r="E6568" s="88" t="s">
        <v>34</v>
      </c>
      <c r="F6568" s="88" t="s">
        <v>35</v>
      </c>
      <c r="G6568" s="88" t="s">
        <v>146</v>
      </c>
      <c r="H6568" s="91" t="s">
        <v>44</v>
      </c>
      <c r="I6568" s="92" t="n">
        <v>64</v>
      </c>
      <c r="J6568" s="93" t="n">
        <v>147</v>
      </c>
      <c r="K6568" s="94" t="n">
        <f aca="false">I6568 * J6568</f>
        <v>9408</v>
      </c>
      <c r="L6568" s="94" t="n">
        <f aca="false">K6568 *M6568</f>
        <v>3104.64</v>
      </c>
      <c r="M6568" s="95" t="n">
        <v>0.33</v>
      </c>
      <c r="N6568" s="88" t="s">
        <v>31</v>
      </c>
      <c r="O6568" s="91" t="s">
        <v>219</v>
      </c>
      <c r="P6568" s="0" t="str">
        <f aca="false">RIGHT(H6568,LEN(H6568) - FIND(" ", H6568))</f>
        <v>Athletic Footwear</v>
      </c>
    </row>
    <row r="6569" customFormat="false" ht="14.25" hidden="false" customHeight="true" outlineLevel="0" collapsed="false">
      <c r="B6569" s="88" t="s">
        <v>37</v>
      </c>
      <c r="C6569" s="89" t="n">
        <v>1128299</v>
      </c>
      <c r="D6569" s="90" t="n">
        <v>44425</v>
      </c>
      <c r="E6569" s="88" t="s">
        <v>34</v>
      </c>
      <c r="F6569" s="88" t="s">
        <v>35</v>
      </c>
      <c r="G6569" s="88" t="s">
        <v>146</v>
      </c>
      <c r="H6569" s="91" t="s">
        <v>16</v>
      </c>
      <c r="I6569" s="92" t="n">
        <v>63</v>
      </c>
      <c r="J6569" s="93" t="n">
        <v>166</v>
      </c>
      <c r="K6569" s="94" t="n">
        <f aca="false">I6569 * J6569</f>
        <v>10458</v>
      </c>
      <c r="L6569" s="94" t="n">
        <f aca="false">K6569 *M6569</f>
        <v>2509.92</v>
      </c>
      <c r="M6569" s="95" t="n">
        <v>0.24</v>
      </c>
      <c r="N6569" s="88" t="s">
        <v>31</v>
      </c>
      <c r="O6569" s="91" t="s">
        <v>218</v>
      </c>
      <c r="P6569" s="0" t="str">
        <f aca="false">RIGHT(H6569,LEN(H6569) - FIND(" ", H6569))</f>
        <v>Apparel</v>
      </c>
    </row>
    <row r="6570" customFormat="false" ht="14.25" hidden="false" customHeight="true" outlineLevel="0" collapsed="false">
      <c r="B6570" s="88" t="s">
        <v>37</v>
      </c>
      <c r="C6570" s="89" t="n">
        <v>1128299</v>
      </c>
      <c r="D6570" s="90" t="n">
        <v>44425</v>
      </c>
      <c r="E6570" s="88" t="s">
        <v>34</v>
      </c>
      <c r="F6570" s="88" t="s">
        <v>35</v>
      </c>
      <c r="G6570" s="88" t="s">
        <v>146</v>
      </c>
      <c r="H6570" s="91" t="s">
        <v>38</v>
      </c>
      <c r="I6570" s="92" t="n">
        <v>60</v>
      </c>
      <c r="J6570" s="93" t="n">
        <v>96</v>
      </c>
      <c r="K6570" s="94" t="n">
        <f aca="false">I6570 * J6570</f>
        <v>5760</v>
      </c>
      <c r="L6570" s="94" t="n">
        <f aca="false">K6570 *M6570</f>
        <v>2822.4</v>
      </c>
      <c r="M6570" s="95" t="n">
        <v>0.49</v>
      </c>
      <c r="N6570" s="88" t="s">
        <v>31</v>
      </c>
      <c r="O6570" s="91" t="s">
        <v>219</v>
      </c>
      <c r="P6570" s="0" t="str">
        <f aca="false">RIGHT(H6570,LEN(H6570) - FIND(" ", H6570))</f>
        <v>Apparel</v>
      </c>
    </row>
    <row r="6571" customFormat="false" ht="14.25" hidden="false" customHeight="true" outlineLevel="0" collapsed="false">
      <c r="B6571" s="88" t="s">
        <v>43</v>
      </c>
      <c r="C6571" s="89" t="n">
        <v>1128299</v>
      </c>
      <c r="D6571" s="90" t="n">
        <v>44425</v>
      </c>
      <c r="E6571" s="88" t="s">
        <v>40</v>
      </c>
      <c r="F6571" s="88" t="s">
        <v>109</v>
      </c>
      <c r="G6571" s="88" t="s">
        <v>136</v>
      </c>
      <c r="H6571" s="91" t="s">
        <v>32</v>
      </c>
      <c r="I6571" s="92" t="n">
        <v>73</v>
      </c>
      <c r="J6571" s="93" t="n">
        <v>255</v>
      </c>
      <c r="K6571" s="94" t="n">
        <f aca="false">I6571 * J6571</f>
        <v>18615</v>
      </c>
      <c r="L6571" s="94" t="n">
        <f aca="false">K6571 *M6571</f>
        <v>8749.05</v>
      </c>
      <c r="M6571" s="95" t="n">
        <v>0.47</v>
      </c>
      <c r="N6571" s="88" t="s">
        <v>31</v>
      </c>
      <c r="O6571" s="91" t="s">
        <v>218</v>
      </c>
      <c r="P6571" s="0" t="str">
        <f aca="false">RIGHT(H6571,LEN(H6571) - FIND(" ", H6571))</f>
        <v>Street Footwear</v>
      </c>
    </row>
    <row r="6572" customFormat="false" ht="14.25" hidden="false" customHeight="true" outlineLevel="0" collapsed="false">
      <c r="B6572" s="88" t="s">
        <v>43</v>
      </c>
      <c r="C6572" s="89" t="n">
        <v>1128299</v>
      </c>
      <c r="D6572" s="90" t="n">
        <v>44425</v>
      </c>
      <c r="E6572" s="88" t="s">
        <v>40</v>
      </c>
      <c r="F6572" s="88" t="s">
        <v>109</v>
      </c>
      <c r="G6572" s="88" t="s">
        <v>136</v>
      </c>
      <c r="H6572" s="91" t="s">
        <v>24</v>
      </c>
      <c r="I6572" s="92" t="n">
        <v>57</v>
      </c>
      <c r="J6572" s="93" t="n">
        <v>256</v>
      </c>
      <c r="K6572" s="94" t="n">
        <f aca="false">I6572 * J6572</f>
        <v>14592</v>
      </c>
      <c r="L6572" s="94" t="n">
        <f aca="false">K6572 *M6572</f>
        <v>6420.48</v>
      </c>
      <c r="M6572" s="95" t="n">
        <v>0.44</v>
      </c>
      <c r="N6572" s="88" t="s">
        <v>31</v>
      </c>
      <c r="O6572" s="91" t="s">
        <v>218</v>
      </c>
      <c r="P6572" s="0" t="str">
        <f aca="false">RIGHT(H6572,LEN(H6572) - FIND(" ", H6572))</f>
        <v>Athletic Footwear</v>
      </c>
    </row>
    <row r="6573" customFormat="false" ht="14.25" hidden="false" customHeight="true" outlineLevel="0" collapsed="false">
      <c r="B6573" s="88" t="s">
        <v>43</v>
      </c>
      <c r="C6573" s="89" t="n">
        <v>1128299</v>
      </c>
      <c r="D6573" s="90" t="n">
        <v>44425</v>
      </c>
      <c r="E6573" s="88" t="s">
        <v>40</v>
      </c>
      <c r="F6573" s="88" t="s">
        <v>109</v>
      </c>
      <c r="G6573" s="88" t="s">
        <v>136</v>
      </c>
      <c r="H6573" s="91" t="s">
        <v>48</v>
      </c>
      <c r="I6573" s="92" t="n">
        <v>50</v>
      </c>
      <c r="J6573" s="93" t="n">
        <v>217</v>
      </c>
      <c r="K6573" s="94" t="n">
        <f aca="false">I6573 * J6573</f>
        <v>10850</v>
      </c>
      <c r="L6573" s="94" t="n">
        <f aca="false">K6573 *M6573</f>
        <v>4557</v>
      </c>
      <c r="M6573" s="95" t="n">
        <v>0.42</v>
      </c>
      <c r="N6573" s="88" t="s">
        <v>31</v>
      </c>
      <c r="O6573" s="91" t="s">
        <v>219</v>
      </c>
      <c r="P6573" s="0" t="str">
        <f aca="false">RIGHT(H6573,LEN(H6573) - FIND(" ", H6573))</f>
        <v>Street Footwear</v>
      </c>
    </row>
    <row r="6574" customFormat="false" ht="14.25" hidden="false" customHeight="true" outlineLevel="0" collapsed="false">
      <c r="B6574" s="88" t="s">
        <v>43</v>
      </c>
      <c r="C6574" s="89" t="n">
        <v>1128299</v>
      </c>
      <c r="D6574" s="90" t="n">
        <v>44425</v>
      </c>
      <c r="E6574" s="88" t="s">
        <v>40</v>
      </c>
      <c r="F6574" s="88" t="s">
        <v>109</v>
      </c>
      <c r="G6574" s="88" t="s">
        <v>136</v>
      </c>
      <c r="H6574" s="91" t="s">
        <v>44</v>
      </c>
      <c r="I6574" s="92" t="n">
        <v>55</v>
      </c>
      <c r="J6574" s="93" t="n">
        <v>143</v>
      </c>
      <c r="K6574" s="94" t="n">
        <f aca="false">I6574 * J6574</f>
        <v>7865</v>
      </c>
      <c r="L6574" s="94" t="n">
        <f aca="false">K6574 *M6574</f>
        <v>3696.55</v>
      </c>
      <c r="M6574" s="95" t="n">
        <v>0.47</v>
      </c>
      <c r="N6574" s="88" t="s">
        <v>31</v>
      </c>
      <c r="O6574" s="91" t="s">
        <v>219</v>
      </c>
      <c r="P6574" s="0" t="str">
        <f aca="false">RIGHT(H6574,LEN(H6574) - FIND(" ", H6574))</f>
        <v>Athletic Footwear</v>
      </c>
    </row>
    <row r="6575" customFormat="false" ht="14.25" hidden="false" customHeight="true" outlineLevel="0" collapsed="false">
      <c r="B6575" s="88" t="s">
        <v>43</v>
      </c>
      <c r="C6575" s="89" t="n">
        <v>1128299</v>
      </c>
      <c r="D6575" s="90" t="n">
        <v>44425</v>
      </c>
      <c r="E6575" s="88" t="s">
        <v>40</v>
      </c>
      <c r="F6575" s="88" t="s">
        <v>109</v>
      </c>
      <c r="G6575" s="88" t="s">
        <v>136</v>
      </c>
      <c r="H6575" s="91" t="s">
        <v>16</v>
      </c>
      <c r="I6575" s="92" t="n">
        <v>47</v>
      </c>
      <c r="J6575" s="93" t="n">
        <v>152</v>
      </c>
      <c r="K6575" s="94" t="n">
        <f aca="false">I6575 * J6575</f>
        <v>7144</v>
      </c>
      <c r="L6575" s="94" t="n">
        <f aca="false">K6575 *M6575</f>
        <v>3500.56</v>
      </c>
      <c r="M6575" s="95" t="n">
        <v>0.49</v>
      </c>
      <c r="N6575" s="88" t="s">
        <v>31</v>
      </c>
      <c r="O6575" s="91" t="s">
        <v>218</v>
      </c>
      <c r="P6575" s="0" t="str">
        <f aca="false">RIGHT(H6575,LEN(H6575) - FIND(" ", H6575))</f>
        <v>Apparel</v>
      </c>
    </row>
    <row r="6576" customFormat="false" ht="14.25" hidden="false" customHeight="true" outlineLevel="0" collapsed="false">
      <c r="B6576" s="88" t="s">
        <v>43</v>
      </c>
      <c r="C6576" s="89" t="n">
        <v>1128299</v>
      </c>
      <c r="D6576" s="90" t="n">
        <v>44425</v>
      </c>
      <c r="E6576" s="88" t="s">
        <v>40</v>
      </c>
      <c r="F6576" s="88" t="s">
        <v>109</v>
      </c>
      <c r="G6576" s="88" t="s">
        <v>136</v>
      </c>
      <c r="H6576" s="91" t="s">
        <v>38</v>
      </c>
      <c r="I6576" s="92" t="n">
        <v>46</v>
      </c>
      <c r="J6576" s="93" t="n">
        <v>102</v>
      </c>
      <c r="K6576" s="94" t="n">
        <f aca="false">I6576 * J6576</f>
        <v>4692</v>
      </c>
      <c r="L6576" s="94" t="n">
        <f aca="false">K6576 *M6576</f>
        <v>1782.96</v>
      </c>
      <c r="M6576" s="95" t="n">
        <v>0.38</v>
      </c>
      <c r="N6576" s="88" t="s">
        <v>31</v>
      </c>
      <c r="O6576" s="91" t="s">
        <v>219</v>
      </c>
      <c r="P6576" s="0" t="str">
        <f aca="false">RIGHT(H6576,LEN(H6576) - FIND(" ", H6576))</f>
        <v>Apparel</v>
      </c>
    </row>
    <row r="6577" customFormat="false" ht="14.25" hidden="false" customHeight="true" outlineLevel="0" collapsed="false">
      <c r="B6577" s="88" t="s">
        <v>37</v>
      </c>
      <c r="C6577" s="89" t="n">
        <v>1185732</v>
      </c>
      <c r="D6577" s="90" t="n">
        <v>44425</v>
      </c>
      <c r="E6577" s="88" t="s">
        <v>40</v>
      </c>
      <c r="F6577" s="88" t="s">
        <v>119</v>
      </c>
      <c r="G6577" s="88" t="s">
        <v>120</v>
      </c>
      <c r="H6577" s="91" t="s">
        <v>32</v>
      </c>
      <c r="I6577" s="92" t="n">
        <v>41</v>
      </c>
      <c r="J6577" s="93" t="n">
        <v>256</v>
      </c>
      <c r="K6577" s="94" t="n">
        <f aca="false">I6577 * J6577</f>
        <v>10496</v>
      </c>
      <c r="L6577" s="94" t="n">
        <f aca="false">K6577 *M6577</f>
        <v>4723.2</v>
      </c>
      <c r="M6577" s="95" t="n">
        <v>0.45</v>
      </c>
      <c r="N6577" s="88" t="s">
        <v>31</v>
      </c>
      <c r="O6577" s="91" t="s">
        <v>218</v>
      </c>
      <c r="P6577" s="0" t="str">
        <f aca="false">RIGHT(H6577,LEN(H6577) - FIND(" ", H6577))</f>
        <v>Street Footwear</v>
      </c>
    </row>
    <row r="6578" customFormat="false" ht="14.25" hidden="false" customHeight="true" outlineLevel="0" collapsed="false">
      <c r="B6578" s="88" t="s">
        <v>37</v>
      </c>
      <c r="C6578" s="89" t="n">
        <v>1185732</v>
      </c>
      <c r="D6578" s="90" t="n">
        <v>44425</v>
      </c>
      <c r="E6578" s="88" t="s">
        <v>40</v>
      </c>
      <c r="F6578" s="88" t="s">
        <v>119</v>
      </c>
      <c r="G6578" s="88" t="s">
        <v>120</v>
      </c>
      <c r="H6578" s="91" t="s">
        <v>24</v>
      </c>
      <c r="I6578" s="92" t="n">
        <v>44</v>
      </c>
      <c r="J6578" s="93" t="n">
        <v>198</v>
      </c>
      <c r="K6578" s="94" t="n">
        <f aca="false">I6578 * J6578</f>
        <v>8712</v>
      </c>
      <c r="L6578" s="94" t="n">
        <f aca="false">K6578 *M6578</f>
        <v>3571.92</v>
      </c>
      <c r="M6578" s="95" t="n">
        <v>0.41</v>
      </c>
      <c r="N6578" s="88" t="s">
        <v>31</v>
      </c>
      <c r="O6578" s="91" t="s">
        <v>218</v>
      </c>
      <c r="P6578" s="0" t="str">
        <f aca="false">RIGHT(H6578,LEN(H6578) - FIND(" ", H6578))</f>
        <v>Athletic Footwear</v>
      </c>
    </row>
    <row r="6579" customFormat="false" ht="14.25" hidden="false" customHeight="true" outlineLevel="0" collapsed="false">
      <c r="B6579" s="88" t="s">
        <v>37</v>
      </c>
      <c r="C6579" s="89" t="n">
        <v>1185732</v>
      </c>
      <c r="D6579" s="90" t="n">
        <v>44425</v>
      </c>
      <c r="E6579" s="88" t="s">
        <v>40</v>
      </c>
      <c r="F6579" s="88" t="s">
        <v>119</v>
      </c>
      <c r="G6579" s="88" t="s">
        <v>120</v>
      </c>
      <c r="H6579" s="91" t="s">
        <v>48</v>
      </c>
      <c r="I6579" s="92" t="n">
        <v>37</v>
      </c>
      <c r="J6579" s="93" t="n">
        <v>179</v>
      </c>
      <c r="K6579" s="94" t="n">
        <f aca="false">I6579 * J6579</f>
        <v>6623</v>
      </c>
      <c r="L6579" s="94" t="n">
        <f aca="false">K6579 *M6579</f>
        <v>2914.12</v>
      </c>
      <c r="M6579" s="95" t="n">
        <v>0.44</v>
      </c>
      <c r="N6579" s="88" t="s">
        <v>31</v>
      </c>
      <c r="O6579" s="91" t="s">
        <v>219</v>
      </c>
      <c r="P6579" s="0" t="str">
        <f aca="false">RIGHT(H6579,LEN(H6579) - FIND(" ", H6579))</f>
        <v>Street Footwear</v>
      </c>
    </row>
    <row r="6580" customFormat="false" ht="14.25" hidden="false" customHeight="true" outlineLevel="0" collapsed="false">
      <c r="B6580" s="88" t="s">
        <v>37</v>
      </c>
      <c r="C6580" s="89" t="n">
        <v>1185732</v>
      </c>
      <c r="D6580" s="90" t="n">
        <v>44425</v>
      </c>
      <c r="E6580" s="88" t="s">
        <v>40</v>
      </c>
      <c r="F6580" s="88" t="s">
        <v>119</v>
      </c>
      <c r="G6580" s="88" t="s">
        <v>120</v>
      </c>
      <c r="H6580" s="91" t="s">
        <v>44</v>
      </c>
      <c r="I6580" s="92" t="n">
        <v>32</v>
      </c>
      <c r="J6580" s="93" t="n">
        <v>147</v>
      </c>
      <c r="K6580" s="94" t="n">
        <f aca="false">I6580 * J6580</f>
        <v>4704</v>
      </c>
      <c r="L6580" s="94" t="n">
        <f aca="false">K6580 *M6580</f>
        <v>1975.68</v>
      </c>
      <c r="M6580" s="95" t="n">
        <v>0.42</v>
      </c>
      <c r="N6580" s="88" t="s">
        <v>31</v>
      </c>
      <c r="O6580" s="91" t="s">
        <v>219</v>
      </c>
      <c r="P6580" s="0" t="str">
        <f aca="false">RIGHT(H6580,LEN(H6580) - FIND(" ", H6580))</f>
        <v>Athletic Footwear</v>
      </c>
    </row>
    <row r="6581" customFormat="false" ht="14.25" hidden="false" customHeight="true" outlineLevel="0" collapsed="false">
      <c r="B6581" s="88" t="s">
        <v>37</v>
      </c>
      <c r="C6581" s="89" t="n">
        <v>1185732</v>
      </c>
      <c r="D6581" s="90" t="n">
        <v>44425</v>
      </c>
      <c r="E6581" s="88" t="s">
        <v>40</v>
      </c>
      <c r="F6581" s="88" t="s">
        <v>119</v>
      </c>
      <c r="G6581" s="88" t="s">
        <v>120</v>
      </c>
      <c r="H6581" s="91" t="s">
        <v>16</v>
      </c>
      <c r="I6581" s="92" t="n">
        <v>35</v>
      </c>
      <c r="J6581" s="93" t="n">
        <v>158</v>
      </c>
      <c r="K6581" s="94" t="n">
        <f aca="false">I6581 * J6581</f>
        <v>5530</v>
      </c>
      <c r="L6581" s="94" t="n">
        <f aca="false">K6581 *M6581</f>
        <v>2322.6</v>
      </c>
      <c r="M6581" s="95" t="n">
        <v>0.42</v>
      </c>
      <c r="N6581" s="88" t="s">
        <v>31</v>
      </c>
      <c r="O6581" s="91" t="s">
        <v>218</v>
      </c>
      <c r="P6581" s="0" t="str">
        <f aca="false">RIGHT(H6581,LEN(H6581) - FIND(" ", H6581))</f>
        <v>Apparel</v>
      </c>
    </row>
    <row r="6582" customFormat="false" ht="14.25" hidden="false" customHeight="true" outlineLevel="0" collapsed="false">
      <c r="B6582" s="88" t="s">
        <v>37</v>
      </c>
      <c r="C6582" s="89" t="n">
        <v>1185732</v>
      </c>
      <c r="D6582" s="90" t="n">
        <v>44425</v>
      </c>
      <c r="E6582" s="88" t="s">
        <v>40</v>
      </c>
      <c r="F6582" s="88" t="s">
        <v>119</v>
      </c>
      <c r="G6582" s="88" t="s">
        <v>120</v>
      </c>
      <c r="H6582" s="91" t="s">
        <v>38</v>
      </c>
      <c r="I6582" s="92" t="n">
        <v>42</v>
      </c>
      <c r="J6582" s="93" t="n">
        <v>206</v>
      </c>
      <c r="K6582" s="94" t="n">
        <f aca="false">I6582 * J6582</f>
        <v>8652</v>
      </c>
      <c r="L6582" s="94" t="n">
        <f aca="false">K6582 *M6582</f>
        <v>4758.6</v>
      </c>
      <c r="M6582" s="95" t="n">
        <v>0.55</v>
      </c>
      <c r="N6582" s="88" t="s">
        <v>31</v>
      </c>
      <c r="O6582" s="91" t="s">
        <v>219</v>
      </c>
      <c r="P6582" s="0" t="str">
        <f aca="false">RIGHT(H6582,LEN(H6582) - FIND(" ", H6582))</f>
        <v>Apparel</v>
      </c>
    </row>
    <row r="6583" customFormat="false" ht="14.25" hidden="false" customHeight="true" outlineLevel="0" collapsed="false">
      <c r="B6583" s="88" t="s">
        <v>30</v>
      </c>
      <c r="C6583" s="89" t="n">
        <v>1197831</v>
      </c>
      <c r="D6583" s="90" t="n">
        <v>44426</v>
      </c>
      <c r="E6583" s="88" t="s">
        <v>40</v>
      </c>
      <c r="F6583" s="88" t="s">
        <v>59</v>
      </c>
      <c r="G6583" s="88" t="s">
        <v>106</v>
      </c>
      <c r="H6583" s="91" t="s">
        <v>24</v>
      </c>
      <c r="I6583" s="92" t="n">
        <v>35</v>
      </c>
      <c r="J6583" s="93" t="n">
        <v>650</v>
      </c>
      <c r="K6583" s="94" t="n">
        <f aca="false">I6583 * J6583</f>
        <v>22750</v>
      </c>
      <c r="L6583" s="94" t="n">
        <f aca="false">K6583 *M6583</f>
        <v>6825</v>
      </c>
      <c r="M6583" s="95" t="n">
        <v>0.3</v>
      </c>
      <c r="N6583" s="88" t="s">
        <v>31</v>
      </c>
      <c r="O6583" s="91" t="s">
        <v>218</v>
      </c>
      <c r="P6583" s="0" t="str">
        <f aca="false">RIGHT(H6583,LEN(H6583) - FIND(" ", H6583))</f>
        <v>Athletic Footwear</v>
      </c>
    </row>
    <row r="6584" customFormat="false" ht="14.25" hidden="false" customHeight="true" outlineLevel="0" collapsed="false">
      <c r="B6584" s="88" t="s">
        <v>30</v>
      </c>
      <c r="C6584" s="89" t="n">
        <v>1197831</v>
      </c>
      <c r="D6584" s="90" t="n">
        <v>44426</v>
      </c>
      <c r="E6584" s="88" t="s">
        <v>40</v>
      </c>
      <c r="F6584" s="88" t="s">
        <v>66</v>
      </c>
      <c r="G6584" s="88" t="s">
        <v>90</v>
      </c>
      <c r="H6584" s="91" t="s">
        <v>38</v>
      </c>
      <c r="I6584" s="92" t="n">
        <v>35</v>
      </c>
      <c r="J6584" s="93" t="n">
        <v>400</v>
      </c>
      <c r="K6584" s="94" t="n">
        <f aca="false">I6584 * J6584</f>
        <v>14000</v>
      </c>
      <c r="L6584" s="94" t="n">
        <f aca="false">K6584 *M6584</f>
        <v>8400</v>
      </c>
      <c r="M6584" s="95" t="n">
        <v>0.6</v>
      </c>
      <c r="N6584" s="88" t="s">
        <v>31</v>
      </c>
      <c r="O6584" s="91" t="s">
        <v>219</v>
      </c>
      <c r="P6584" s="0" t="str">
        <f aca="false">RIGHT(H6584,LEN(H6584) - FIND(" ", H6584))</f>
        <v>Apparel</v>
      </c>
    </row>
    <row r="6585" customFormat="false" ht="14.25" hidden="false" customHeight="true" outlineLevel="0" collapsed="false">
      <c r="B6585" s="88" t="s">
        <v>13</v>
      </c>
      <c r="C6585" s="89" t="n">
        <v>1185732</v>
      </c>
      <c r="D6585" s="90" t="n">
        <v>44426</v>
      </c>
      <c r="E6585" s="88" t="s">
        <v>29</v>
      </c>
      <c r="F6585" s="88" t="s">
        <v>121</v>
      </c>
      <c r="G6585" s="88" t="s">
        <v>158</v>
      </c>
      <c r="H6585" s="91" t="s">
        <v>32</v>
      </c>
      <c r="I6585" s="92" t="n">
        <v>40</v>
      </c>
      <c r="J6585" s="93" t="n">
        <v>700</v>
      </c>
      <c r="K6585" s="94" t="n">
        <f aca="false">I6585 * J6585</f>
        <v>28000</v>
      </c>
      <c r="L6585" s="94" t="n">
        <f aca="false">K6585 *M6585</f>
        <v>11200</v>
      </c>
      <c r="M6585" s="95" t="n">
        <v>0.4</v>
      </c>
      <c r="N6585" s="88" t="s">
        <v>14</v>
      </c>
      <c r="O6585" s="91" t="s">
        <v>218</v>
      </c>
      <c r="P6585" s="0" t="str">
        <f aca="false">RIGHT(H6585,LEN(H6585) - FIND(" ", H6585))</f>
        <v>Street Footwear</v>
      </c>
    </row>
    <row r="6586" customFormat="false" ht="14.25" hidden="false" customHeight="true" outlineLevel="0" collapsed="false">
      <c r="B6586" s="88" t="s">
        <v>13</v>
      </c>
      <c r="C6586" s="89" t="n">
        <v>1185732</v>
      </c>
      <c r="D6586" s="90" t="n">
        <v>44426</v>
      </c>
      <c r="E6586" s="88" t="s">
        <v>29</v>
      </c>
      <c r="F6586" s="88" t="s">
        <v>121</v>
      </c>
      <c r="G6586" s="88" t="s">
        <v>158</v>
      </c>
      <c r="H6586" s="91" t="s">
        <v>24</v>
      </c>
      <c r="I6586" s="92" t="n">
        <v>40</v>
      </c>
      <c r="J6586" s="93" t="n">
        <v>475</v>
      </c>
      <c r="K6586" s="94" t="n">
        <f aca="false">I6586 * J6586</f>
        <v>19000</v>
      </c>
      <c r="L6586" s="94" t="n">
        <f aca="false">K6586 *M6586</f>
        <v>6650</v>
      </c>
      <c r="M6586" s="95" t="n">
        <v>0.35</v>
      </c>
      <c r="N6586" s="88" t="s">
        <v>14</v>
      </c>
      <c r="O6586" s="91" t="s">
        <v>218</v>
      </c>
      <c r="P6586" s="0" t="str">
        <f aca="false">RIGHT(H6586,LEN(H6586) - FIND(" ", H6586))</f>
        <v>Athletic Footwear</v>
      </c>
    </row>
    <row r="6587" customFormat="false" ht="14.25" hidden="false" customHeight="true" outlineLevel="0" collapsed="false">
      <c r="B6587" s="88" t="s">
        <v>13</v>
      </c>
      <c r="C6587" s="89" t="n">
        <v>1185732</v>
      </c>
      <c r="D6587" s="90" t="n">
        <v>44426</v>
      </c>
      <c r="E6587" s="88" t="s">
        <v>29</v>
      </c>
      <c r="F6587" s="88" t="s">
        <v>121</v>
      </c>
      <c r="G6587" s="88" t="s">
        <v>158</v>
      </c>
      <c r="H6587" s="91" t="s">
        <v>48</v>
      </c>
      <c r="I6587" s="92" t="n">
        <v>35</v>
      </c>
      <c r="J6587" s="93" t="n">
        <v>400</v>
      </c>
      <c r="K6587" s="94" t="n">
        <f aca="false">I6587 * J6587</f>
        <v>14000</v>
      </c>
      <c r="L6587" s="94" t="n">
        <f aca="false">K6587 *M6587</f>
        <v>4900</v>
      </c>
      <c r="M6587" s="95" t="n">
        <v>0.35</v>
      </c>
      <c r="N6587" s="88" t="s">
        <v>14</v>
      </c>
      <c r="O6587" s="91" t="s">
        <v>219</v>
      </c>
      <c r="P6587" s="0" t="str">
        <f aca="false">RIGHT(H6587,LEN(H6587) - FIND(" ", H6587))</f>
        <v>Street Footwear</v>
      </c>
    </row>
    <row r="6588" customFormat="false" ht="14.25" hidden="false" customHeight="true" outlineLevel="0" collapsed="false">
      <c r="B6588" s="88" t="s">
        <v>13</v>
      </c>
      <c r="C6588" s="89" t="n">
        <v>1185732</v>
      </c>
      <c r="D6588" s="90" t="n">
        <v>44426</v>
      </c>
      <c r="E6588" s="88" t="s">
        <v>29</v>
      </c>
      <c r="F6588" s="88" t="s">
        <v>121</v>
      </c>
      <c r="G6588" s="88" t="s">
        <v>158</v>
      </c>
      <c r="H6588" s="91" t="s">
        <v>44</v>
      </c>
      <c r="I6588" s="92" t="n">
        <v>25</v>
      </c>
      <c r="J6588" s="93" t="n">
        <v>325</v>
      </c>
      <c r="K6588" s="94" t="n">
        <f aca="false">I6588 * J6588</f>
        <v>8125</v>
      </c>
      <c r="L6588" s="94" t="n">
        <f aca="false">K6588 *M6588</f>
        <v>3250</v>
      </c>
      <c r="M6588" s="95" t="n">
        <v>0.4</v>
      </c>
      <c r="N6588" s="88" t="s">
        <v>14</v>
      </c>
      <c r="O6588" s="91" t="s">
        <v>219</v>
      </c>
      <c r="P6588" s="0" t="str">
        <f aca="false">RIGHT(H6588,LEN(H6588) - FIND(" ", H6588))</f>
        <v>Athletic Footwear</v>
      </c>
    </row>
    <row r="6589" customFormat="false" ht="14.25" hidden="false" customHeight="true" outlineLevel="0" collapsed="false">
      <c r="B6589" s="88" t="s">
        <v>13</v>
      </c>
      <c r="C6589" s="89" t="n">
        <v>1185732</v>
      </c>
      <c r="D6589" s="90" t="n">
        <v>44426</v>
      </c>
      <c r="E6589" s="88" t="s">
        <v>29</v>
      </c>
      <c r="F6589" s="88" t="s">
        <v>121</v>
      </c>
      <c r="G6589" s="88" t="s">
        <v>158</v>
      </c>
      <c r="H6589" s="91" t="s">
        <v>16</v>
      </c>
      <c r="I6589" s="92" t="n">
        <v>35</v>
      </c>
      <c r="J6589" s="93" t="n">
        <v>300</v>
      </c>
      <c r="K6589" s="94" t="n">
        <f aca="false">I6589 * J6589</f>
        <v>10500</v>
      </c>
      <c r="L6589" s="94" t="n">
        <f aca="false">K6589 *M6589</f>
        <v>3675</v>
      </c>
      <c r="M6589" s="95" t="n">
        <v>0.35</v>
      </c>
      <c r="N6589" s="88" t="s">
        <v>14</v>
      </c>
      <c r="O6589" s="91" t="s">
        <v>218</v>
      </c>
      <c r="P6589" s="0" t="str">
        <f aca="false">RIGHT(H6589,LEN(H6589) - FIND(" ", H6589))</f>
        <v>Apparel</v>
      </c>
    </row>
    <row r="6590" customFormat="false" ht="14.25" hidden="false" customHeight="true" outlineLevel="0" collapsed="false">
      <c r="B6590" s="88" t="s">
        <v>13</v>
      </c>
      <c r="C6590" s="89" t="n">
        <v>1185732</v>
      </c>
      <c r="D6590" s="90" t="n">
        <v>44426</v>
      </c>
      <c r="E6590" s="88" t="s">
        <v>29</v>
      </c>
      <c r="F6590" s="88" t="s">
        <v>121</v>
      </c>
      <c r="G6590" s="88" t="s">
        <v>158</v>
      </c>
      <c r="H6590" s="91" t="s">
        <v>38</v>
      </c>
      <c r="I6590" s="92" t="n">
        <v>40</v>
      </c>
      <c r="J6590" s="93" t="n">
        <v>475</v>
      </c>
      <c r="K6590" s="94" t="n">
        <f aca="false">I6590 * J6590</f>
        <v>19000</v>
      </c>
      <c r="L6590" s="94" t="n">
        <f aca="false">K6590 *M6590</f>
        <v>9500</v>
      </c>
      <c r="M6590" s="95" t="n">
        <v>0.5</v>
      </c>
      <c r="N6590" s="88" t="s">
        <v>14</v>
      </c>
      <c r="O6590" s="91" t="s">
        <v>219</v>
      </c>
      <c r="P6590" s="0" t="str">
        <f aca="false">RIGHT(H6590,LEN(H6590) - FIND(" ", H6590))</f>
        <v>Apparel</v>
      </c>
    </row>
    <row r="6591" customFormat="false" ht="14.25" hidden="false" customHeight="true" outlineLevel="0" collapsed="false">
      <c r="B6591" s="88" t="s">
        <v>15</v>
      </c>
      <c r="C6591" s="89" t="n">
        <v>1185732</v>
      </c>
      <c r="D6591" s="90" t="n">
        <v>44426</v>
      </c>
      <c r="E6591" s="88" t="s">
        <v>26</v>
      </c>
      <c r="F6591" s="88" t="s">
        <v>130</v>
      </c>
      <c r="G6591" s="88" t="s">
        <v>133</v>
      </c>
      <c r="H6591" s="91" t="s">
        <v>32</v>
      </c>
      <c r="I6591" s="92" t="n">
        <v>65</v>
      </c>
      <c r="J6591" s="93" t="n">
        <v>675</v>
      </c>
      <c r="K6591" s="94" t="n">
        <f aca="false">I6591 * J6591</f>
        <v>43875</v>
      </c>
      <c r="L6591" s="94" t="n">
        <f aca="false">K6591 *M6591</f>
        <v>17550</v>
      </c>
      <c r="M6591" s="95" t="n">
        <v>0.4</v>
      </c>
      <c r="N6591" s="88" t="s">
        <v>31</v>
      </c>
      <c r="O6591" s="91" t="s">
        <v>218</v>
      </c>
      <c r="P6591" s="0" t="str">
        <f aca="false">RIGHT(H6591,LEN(H6591) - FIND(" ", H6591))</f>
        <v>Street Footwear</v>
      </c>
    </row>
    <row r="6592" customFormat="false" ht="14.25" hidden="false" customHeight="true" outlineLevel="0" collapsed="false">
      <c r="B6592" s="88" t="s">
        <v>15</v>
      </c>
      <c r="C6592" s="89" t="n">
        <v>1185732</v>
      </c>
      <c r="D6592" s="90" t="n">
        <v>44426</v>
      </c>
      <c r="E6592" s="88" t="s">
        <v>26</v>
      </c>
      <c r="F6592" s="88" t="s">
        <v>130</v>
      </c>
      <c r="G6592" s="88" t="s">
        <v>133</v>
      </c>
      <c r="H6592" s="91" t="s">
        <v>24</v>
      </c>
      <c r="I6592" s="92" t="n">
        <v>60</v>
      </c>
      <c r="J6592" s="93" t="n">
        <v>450</v>
      </c>
      <c r="K6592" s="94" t="n">
        <f aca="false">I6592 * J6592</f>
        <v>27000</v>
      </c>
      <c r="L6592" s="94" t="n">
        <f aca="false">K6592 *M6592</f>
        <v>10800</v>
      </c>
      <c r="M6592" s="95" t="n">
        <v>0.4</v>
      </c>
      <c r="N6592" s="88" t="s">
        <v>31</v>
      </c>
      <c r="O6592" s="91" t="s">
        <v>218</v>
      </c>
      <c r="P6592" s="0" t="str">
        <f aca="false">RIGHT(H6592,LEN(H6592) - FIND(" ", H6592))</f>
        <v>Athletic Footwear</v>
      </c>
    </row>
    <row r="6593" customFormat="false" ht="14.25" hidden="false" customHeight="true" outlineLevel="0" collapsed="false">
      <c r="B6593" s="88" t="s">
        <v>15</v>
      </c>
      <c r="C6593" s="89" t="n">
        <v>1185732</v>
      </c>
      <c r="D6593" s="90" t="n">
        <v>44426</v>
      </c>
      <c r="E6593" s="88" t="s">
        <v>26</v>
      </c>
      <c r="F6593" s="88" t="s">
        <v>130</v>
      </c>
      <c r="G6593" s="88" t="s">
        <v>133</v>
      </c>
      <c r="H6593" s="91" t="s">
        <v>48</v>
      </c>
      <c r="I6593" s="92" t="n">
        <v>55</v>
      </c>
      <c r="J6593" s="93" t="n">
        <v>375</v>
      </c>
      <c r="K6593" s="94" t="n">
        <f aca="false">I6593 * J6593</f>
        <v>20625</v>
      </c>
      <c r="L6593" s="94" t="n">
        <f aca="false">K6593 *M6593</f>
        <v>6187.5</v>
      </c>
      <c r="M6593" s="95" t="n">
        <v>0.3</v>
      </c>
      <c r="N6593" s="88" t="s">
        <v>31</v>
      </c>
      <c r="O6593" s="91" t="s">
        <v>219</v>
      </c>
      <c r="P6593" s="0" t="str">
        <f aca="false">RIGHT(H6593,LEN(H6593) - FIND(" ", H6593))</f>
        <v>Street Footwear</v>
      </c>
    </row>
    <row r="6594" customFormat="false" ht="14.25" hidden="false" customHeight="true" outlineLevel="0" collapsed="false">
      <c r="B6594" s="88" t="s">
        <v>15</v>
      </c>
      <c r="C6594" s="89" t="n">
        <v>1185732</v>
      </c>
      <c r="D6594" s="90" t="n">
        <v>44426</v>
      </c>
      <c r="E6594" s="88" t="s">
        <v>26</v>
      </c>
      <c r="F6594" s="88" t="s">
        <v>130</v>
      </c>
      <c r="G6594" s="88" t="s">
        <v>133</v>
      </c>
      <c r="H6594" s="91" t="s">
        <v>44</v>
      </c>
      <c r="I6594" s="92" t="n">
        <v>55</v>
      </c>
      <c r="J6594" s="93" t="n">
        <v>275</v>
      </c>
      <c r="K6594" s="94" t="n">
        <f aca="false">I6594 * J6594</f>
        <v>15125</v>
      </c>
      <c r="L6594" s="94" t="n">
        <f aca="false">K6594 *M6594</f>
        <v>4537.5</v>
      </c>
      <c r="M6594" s="95" t="n">
        <v>0.3</v>
      </c>
      <c r="N6594" s="88" t="s">
        <v>31</v>
      </c>
      <c r="O6594" s="91" t="s">
        <v>219</v>
      </c>
      <c r="P6594" s="0" t="str">
        <f aca="false">RIGHT(H6594,LEN(H6594) - FIND(" ", H6594))</f>
        <v>Athletic Footwear</v>
      </c>
    </row>
    <row r="6595" customFormat="false" ht="14.25" hidden="false" customHeight="true" outlineLevel="0" collapsed="false">
      <c r="B6595" s="88" t="s">
        <v>15</v>
      </c>
      <c r="C6595" s="89" t="n">
        <v>1185732</v>
      </c>
      <c r="D6595" s="90" t="n">
        <v>44426</v>
      </c>
      <c r="E6595" s="88" t="s">
        <v>26</v>
      </c>
      <c r="F6595" s="88" t="s">
        <v>130</v>
      </c>
      <c r="G6595" s="88" t="s">
        <v>133</v>
      </c>
      <c r="H6595" s="91" t="s">
        <v>16</v>
      </c>
      <c r="I6595" s="92" t="n">
        <v>65</v>
      </c>
      <c r="J6595" s="93" t="n">
        <v>250</v>
      </c>
      <c r="K6595" s="94" t="n">
        <f aca="false">I6595 * J6595</f>
        <v>16250</v>
      </c>
      <c r="L6595" s="94" t="n">
        <f aca="false">K6595 *M6595</f>
        <v>4875</v>
      </c>
      <c r="M6595" s="95" t="n">
        <v>0.3</v>
      </c>
      <c r="N6595" s="88" t="s">
        <v>31</v>
      </c>
      <c r="O6595" s="91" t="s">
        <v>218</v>
      </c>
      <c r="P6595" s="0" t="str">
        <f aca="false">RIGHT(H6595,LEN(H6595) - FIND(" ", H6595))</f>
        <v>Apparel</v>
      </c>
    </row>
    <row r="6596" customFormat="false" ht="14.25" hidden="false" customHeight="true" outlineLevel="0" collapsed="false">
      <c r="B6596" s="88" t="s">
        <v>15</v>
      </c>
      <c r="C6596" s="89" t="n">
        <v>1185732</v>
      </c>
      <c r="D6596" s="90" t="n">
        <v>44426</v>
      </c>
      <c r="E6596" s="88" t="s">
        <v>26</v>
      </c>
      <c r="F6596" s="88" t="s">
        <v>130</v>
      </c>
      <c r="G6596" s="88" t="s">
        <v>133</v>
      </c>
      <c r="H6596" s="91" t="s">
        <v>38</v>
      </c>
      <c r="I6596" s="92" t="n">
        <v>70</v>
      </c>
      <c r="J6596" s="93" t="n">
        <v>425</v>
      </c>
      <c r="K6596" s="94" t="n">
        <f aca="false">I6596 * J6596</f>
        <v>29750</v>
      </c>
      <c r="L6596" s="94" t="n">
        <f aca="false">K6596 *M6596</f>
        <v>10412.5</v>
      </c>
      <c r="M6596" s="95" t="n">
        <v>0.35</v>
      </c>
      <c r="N6596" s="88" t="s">
        <v>31</v>
      </c>
      <c r="O6596" s="91" t="s">
        <v>219</v>
      </c>
      <c r="P6596" s="0" t="str">
        <f aca="false">RIGHT(H6596,LEN(H6596) - FIND(" ", H6596))</f>
        <v>Apparel</v>
      </c>
    </row>
    <row r="6597" customFormat="false" ht="14.25" hidden="false" customHeight="true" outlineLevel="0" collapsed="false">
      <c r="B6597" s="88" t="s">
        <v>30</v>
      </c>
      <c r="C6597" s="89" t="n">
        <v>1197831</v>
      </c>
      <c r="D6597" s="90" t="n">
        <v>44426</v>
      </c>
      <c r="E6597" s="88" t="s">
        <v>40</v>
      </c>
      <c r="F6597" s="88" t="s">
        <v>59</v>
      </c>
      <c r="G6597" s="88" t="s">
        <v>106</v>
      </c>
      <c r="H6597" s="91" t="s">
        <v>24</v>
      </c>
      <c r="I6597" s="92" t="n">
        <v>32</v>
      </c>
      <c r="J6597" s="93" t="n">
        <v>163</v>
      </c>
      <c r="K6597" s="94" t="n">
        <f aca="false">I6597 * J6597</f>
        <v>5216</v>
      </c>
      <c r="L6597" s="94" t="n">
        <f aca="false">K6597 *M6597</f>
        <v>2086.4</v>
      </c>
      <c r="M6597" s="95" t="n">
        <v>0.4</v>
      </c>
      <c r="N6597" s="88" t="s">
        <v>23</v>
      </c>
      <c r="O6597" s="91" t="s">
        <v>218</v>
      </c>
      <c r="P6597" s="0" t="str">
        <f aca="false">RIGHT(H6597,LEN(H6597) - FIND(" ", H6597))</f>
        <v>Athletic Footwear</v>
      </c>
    </row>
    <row r="6598" customFormat="false" ht="14.25" hidden="false" customHeight="true" outlineLevel="0" collapsed="false">
      <c r="B6598" s="88" t="s">
        <v>30</v>
      </c>
      <c r="C6598" s="89" t="n">
        <v>1197831</v>
      </c>
      <c r="D6598" s="90" t="n">
        <v>44426</v>
      </c>
      <c r="E6598" s="88" t="s">
        <v>40</v>
      </c>
      <c r="F6598" s="88" t="s">
        <v>66</v>
      </c>
      <c r="G6598" s="88" t="s">
        <v>90</v>
      </c>
      <c r="H6598" s="91" t="s">
        <v>38</v>
      </c>
      <c r="I6598" s="92" t="n">
        <v>34</v>
      </c>
      <c r="J6598" s="93" t="n">
        <v>104</v>
      </c>
      <c r="K6598" s="94" t="n">
        <f aca="false">I6598 * J6598</f>
        <v>3536</v>
      </c>
      <c r="L6598" s="94" t="n">
        <f aca="false">K6598 *M6598</f>
        <v>2652</v>
      </c>
      <c r="M6598" s="95" t="n">
        <v>0.75</v>
      </c>
      <c r="N6598" s="88" t="s">
        <v>23</v>
      </c>
      <c r="O6598" s="91" t="s">
        <v>219</v>
      </c>
      <c r="P6598" s="0" t="str">
        <f aca="false">RIGHT(H6598,LEN(H6598) - FIND(" ", H6598))</f>
        <v>Apparel</v>
      </c>
    </row>
    <row r="6599" customFormat="false" ht="14.25" hidden="false" customHeight="true" outlineLevel="0" collapsed="false">
      <c r="B6599" s="88" t="s">
        <v>13</v>
      </c>
      <c r="C6599" s="89" t="n">
        <v>1185732</v>
      </c>
      <c r="D6599" s="90" t="n">
        <v>44426</v>
      </c>
      <c r="E6599" s="88" t="s">
        <v>29</v>
      </c>
      <c r="F6599" s="88" t="s">
        <v>121</v>
      </c>
      <c r="G6599" s="88" t="s">
        <v>158</v>
      </c>
      <c r="H6599" s="91" t="s">
        <v>32</v>
      </c>
      <c r="I6599" s="92" t="n">
        <v>38</v>
      </c>
      <c r="J6599" s="93" t="n">
        <v>203</v>
      </c>
      <c r="K6599" s="94" t="n">
        <f aca="false">I6599 * J6599</f>
        <v>7714</v>
      </c>
      <c r="L6599" s="94" t="n">
        <f aca="false">K6599 *M6599</f>
        <v>3857</v>
      </c>
      <c r="M6599" s="95" t="n">
        <v>0.5</v>
      </c>
      <c r="N6599" s="88" t="s">
        <v>23</v>
      </c>
      <c r="O6599" s="91" t="s">
        <v>218</v>
      </c>
      <c r="P6599" s="0" t="str">
        <f aca="false">RIGHT(H6599,LEN(H6599) - FIND(" ", H6599))</f>
        <v>Street Footwear</v>
      </c>
    </row>
    <row r="6600" customFormat="false" ht="14.25" hidden="false" customHeight="true" outlineLevel="0" collapsed="false">
      <c r="B6600" s="88" t="s">
        <v>13</v>
      </c>
      <c r="C6600" s="89" t="n">
        <v>1185732</v>
      </c>
      <c r="D6600" s="90" t="n">
        <v>44426</v>
      </c>
      <c r="E6600" s="88" t="s">
        <v>29</v>
      </c>
      <c r="F6600" s="88" t="s">
        <v>121</v>
      </c>
      <c r="G6600" s="88" t="s">
        <v>158</v>
      </c>
      <c r="H6600" s="91" t="s">
        <v>24</v>
      </c>
      <c r="I6600" s="92" t="n">
        <v>38</v>
      </c>
      <c r="J6600" s="93" t="n">
        <v>143</v>
      </c>
      <c r="K6600" s="94" t="n">
        <f aca="false">I6600 * J6600</f>
        <v>5434</v>
      </c>
      <c r="L6600" s="94" t="n">
        <f aca="false">K6600 *M6600</f>
        <v>2499.64</v>
      </c>
      <c r="M6600" s="95" t="n">
        <v>0.46</v>
      </c>
      <c r="N6600" s="88" t="s">
        <v>23</v>
      </c>
      <c r="O6600" s="91" t="s">
        <v>218</v>
      </c>
      <c r="P6600" s="0" t="str">
        <f aca="false">RIGHT(H6600,LEN(H6600) - FIND(" ", H6600))</f>
        <v>Athletic Footwear</v>
      </c>
    </row>
    <row r="6601" customFormat="false" ht="14.25" hidden="false" customHeight="true" outlineLevel="0" collapsed="false">
      <c r="B6601" s="88" t="s">
        <v>13</v>
      </c>
      <c r="C6601" s="89" t="n">
        <v>1185732</v>
      </c>
      <c r="D6601" s="90" t="n">
        <v>44426</v>
      </c>
      <c r="E6601" s="88" t="s">
        <v>29</v>
      </c>
      <c r="F6601" s="88" t="s">
        <v>121</v>
      </c>
      <c r="G6601" s="88" t="s">
        <v>158</v>
      </c>
      <c r="H6601" s="91" t="s">
        <v>48</v>
      </c>
      <c r="I6601" s="92" t="n">
        <v>32</v>
      </c>
      <c r="J6601" s="93" t="n">
        <v>120</v>
      </c>
      <c r="K6601" s="94" t="n">
        <f aca="false">I6601 * J6601</f>
        <v>3840</v>
      </c>
      <c r="L6601" s="94" t="n">
        <f aca="false">K6601 *M6601</f>
        <v>1766.4</v>
      </c>
      <c r="M6601" s="95" t="n">
        <v>0.46</v>
      </c>
      <c r="N6601" s="88" t="s">
        <v>23</v>
      </c>
      <c r="O6601" s="91" t="s">
        <v>219</v>
      </c>
      <c r="P6601" s="0" t="str">
        <f aca="false">RIGHT(H6601,LEN(H6601) - FIND(" ", H6601))</f>
        <v>Street Footwear</v>
      </c>
    </row>
    <row r="6602" customFormat="false" ht="14.25" hidden="false" customHeight="true" outlineLevel="0" collapsed="false">
      <c r="B6602" s="88" t="s">
        <v>13</v>
      </c>
      <c r="C6602" s="89" t="n">
        <v>1185732</v>
      </c>
      <c r="D6602" s="90" t="n">
        <v>44426</v>
      </c>
      <c r="E6602" s="88" t="s">
        <v>29</v>
      </c>
      <c r="F6602" s="88" t="s">
        <v>121</v>
      </c>
      <c r="G6602" s="88" t="s">
        <v>158</v>
      </c>
      <c r="H6602" s="91" t="s">
        <v>44</v>
      </c>
      <c r="I6602" s="92" t="n">
        <v>24</v>
      </c>
      <c r="J6602" s="93" t="n">
        <v>91</v>
      </c>
      <c r="K6602" s="94" t="n">
        <f aca="false">I6602 * J6602</f>
        <v>2184</v>
      </c>
      <c r="L6602" s="94" t="n">
        <f aca="false">K6602 *M6602</f>
        <v>1201.2</v>
      </c>
      <c r="M6602" s="95" t="n">
        <v>0.55</v>
      </c>
      <c r="N6602" s="88" t="s">
        <v>23</v>
      </c>
      <c r="O6602" s="91" t="s">
        <v>219</v>
      </c>
      <c r="P6602" s="0" t="str">
        <f aca="false">RIGHT(H6602,LEN(H6602) - FIND(" ", H6602))</f>
        <v>Athletic Footwear</v>
      </c>
    </row>
    <row r="6603" customFormat="false" ht="14.25" hidden="false" customHeight="true" outlineLevel="0" collapsed="false">
      <c r="B6603" s="88" t="s">
        <v>13</v>
      </c>
      <c r="C6603" s="89" t="n">
        <v>1185732</v>
      </c>
      <c r="D6603" s="90" t="n">
        <v>44426</v>
      </c>
      <c r="E6603" s="88" t="s">
        <v>29</v>
      </c>
      <c r="F6603" s="88" t="s">
        <v>121</v>
      </c>
      <c r="G6603" s="88" t="s">
        <v>158</v>
      </c>
      <c r="H6603" s="91" t="s">
        <v>16</v>
      </c>
      <c r="I6603" s="92" t="n">
        <v>34</v>
      </c>
      <c r="J6603" s="93" t="n">
        <v>81</v>
      </c>
      <c r="K6603" s="94" t="n">
        <f aca="false">I6603 * J6603</f>
        <v>2754</v>
      </c>
      <c r="L6603" s="94" t="n">
        <f aca="false">K6603 *M6603</f>
        <v>1294.38</v>
      </c>
      <c r="M6603" s="95" t="n">
        <v>0.47</v>
      </c>
      <c r="N6603" s="88" t="s">
        <v>23</v>
      </c>
      <c r="O6603" s="91" t="s">
        <v>218</v>
      </c>
      <c r="P6603" s="0" t="str">
        <f aca="false">RIGHT(H6603,LEN(H6603) - FIND(" ", H6603))</f>
        <v>Apparel</v>
      </c>
    </row>
    <row r="6604" customFormat="false" ht="14.25" hidden="false" customHeight="true" outlineLevel="0" collapsed="false">
      <c r="B6604" s="88" t="s">
        <v>13</v>
      </c>
      <c r="C6604" s="89" t="n">
        <v>1185732</v>
      </c>
      <c r="D6604" s="90" t="n">
        <v>44426</v>
      </c>
      <c r="E6604" s="88" t="s">
        <v>29</v>
      </c>
      <c r="F6604" s="88" t="s">
        <v>121</v>
      </c>
      <c r="G6604" s="88" t="s">
        <v>158</v>
      </c>
      <c r="H6604" s="91" t="s">
        <v>38</v>
      </c>
      <c r="I6604" s="92" t="n">
        <v>36</v>
      </c>
      <c r="J6604" s="93" t="n">
        <v>128</v>
      </c>
      <c r="K6604" s="94" t="n">
        <f aca="false">I6604 * J6604</f>
        <v>4608</v>
      </c>
      <c r="L6604" s="94" t="n">
        <f aca="false">K6604 *M6604</f>
        <v>2995.2</v>
      </c>
      <c r="M6604" s="95" t="n">
        <v>0.65</v>
      </c>
      <c r="N6604" s="88" t="s">
        <v>23</v>
      </c>
      <c r="O6604" s="91" t="s">
        <v>219</v>
      </c>
      <c r="P6604" s="0" t="str">
        <f aca="false">RIGHT(H6604,LEN(H6604) - FIND(" ", H6604))</f>
        <v>Apparel</v>
      </c>
    </row>
    <row r="6605" customFormat="false" ht="14.25" hidden="false" customHeight="true" outlineLevel="0" collapsed="false">
      <c r="B6605" s="88" t="s">
        <v>15</v>
      </c>
      <c r="C6605" s="89" t="n">
        <v>1185732</v>
      </c>
      <c r="D6605" s="90" t="n">
        <v>44426</v>
      </c>
      <c r="E6605" s="88" t="s">
        <v>26</v>
      </c>
      <c r="F6605" s="88" t="s">
        <v>130</v>
      </c>
      <c r="G6605" s="88" t="s">
        <v>133</v>
      </c>
      <c r="H6605" s="91" t="s">
        <v>32</v>
      </c>
      <c r="I6605" s="92" t="n">
        <v>60</v>
      </c>
      <c r="J6605" s="93" t="n">
        <v>196</v>
      </c>
      <c r="K6605" s="94" t="n">
        <f aca="false">I6605 * J6605</f>
        <v>11760</v>
      </c>
      <c r="L6605" s="94" t="n">
        <f aca="false">K6605 *M6605</f>
        <v>5997.6</v>
      </c>
      <c r="M6605" s="95" t="n">
        <v>0.51</v>
      </c>
      <c r="N6605" s="88" t="s">
        <v>23</v>
      </c>
      <c r="O6605" s="91" t="s">
        <v>218</v>
      </c>
      <c r="P6605" s="0" t="str">
        <f aca="false">RIGHT(H6605,LEN(H6605) - FIND(" ", H6605))</f>
        <v>Street Footwear</v>
      </c>
    </row>
    <row r="6606" customFormat="false" ht="14.25" hidden="false" customHeight="true" outlineLevel="0" collapsed="false">
      <c r="B6606" s="88" t="s">
        <v>15</v>
      </c>
      <c r="C6606" s="89" t="n">
        <v>1185732</v>
      </c>
      <c r="D6606" s="90" t="n">
        <v>44426</v>
      </c>
      <c r="E6606" s="88" t="s">
        <v>26</v>
      </c>
      <c r="F6606" s="88" t="s">
        <v>130</v>
      </c>
      <c r="G6606" s="88" t="s">
        <v>133</v>
      </c>
      <c r="H6606" s="91" t="s">
        <v>24</v>
      </c>
      <c r="I6606" s="92" t="n">
        <v>58</v>
      </c>
      <c r="J6606" s="93" t="n">
        <v>135</v>
      </c>
      <c r="K6606" s="94" t="n">
        <f aca="false">I6606 * J6606</f>
        <v>7830</v>
      </c>
      <c r="L6606" s="94" t="n">
        <f aca="false">K6606 *M6606</f>
        <v>4228.2</v>
      </c>
      <c r="M6606" s="95" t="n">
        <v>0.54</v>
      </c>
      <c r="N6606" s="88" t="s">
        <v>23</v>
      </c>
      <c r="O6606" s="91" t="s">
        <v>218</v>
      </c>
      <c r="P6606" s="0" t="str">
        <f aca="false">RIGHT(H6606,LEN(H6606) - FIND(" ", H6606))</f>
        <v>Athletic Footwear</v>
      </c>
    </row>
    <row r="6607" customFormat="false" ht="14.25" hidden="false" customHeight="true" outlineLevel="0" collapsed="false">
      <c r="B6607" s="88" t="s">
        <v>15</v>
      </c>
      <c r="C6607" s="89" t="n">
        <v>1185732</v>
      </c>
      <c r="D6607" s="90" t="n">
        <v>44426</v>
      </c>
      <c r="E6607" s="88" t="s">
        <v>26</v>
      </c>
      <c r="F6607" s="88" t="s">
        <v>130</v>
      </c>
      <c r="G6607" s="88" t="s">
        <v>133</v>
      </c>
      <c r="H6607" s="91" t="s">
        <v>48</v>
      </c>
      <c r="I6607" s="92" t="n">
        <v>52</v>
      </c>
      <c r="J6607" s="93" t="n">
        <v>105</v>
      </c>
      <c r="K6607" s="94" t="n">
        <f aca="false">I6607 * J6607</f>
        <v>5460</v>
      </c>
      <c r="L6607" s="94" t="n">
        <f aca="false">K6607 *M6607</f>
        <v>2457</v>
      </c>
      <c r="M6607" s="95" t="n">
        <v>0.45</v>
      </c>
      <c r="N6607" s="88" t="s">
        <v>23</v>
      </c>
      <c r="O6607" s="91" t="s">
        <v>219</v>
      </c>
      <c r="P6607" s="0" t="str">
        <f aca="false">RIGHT(H6607,LEN(H6607) - FIND(" ", H6607))</f>
        <v>Street Footwear</v>
      </c>
    </row>
    <row r="6608" customFormat="false" ht="14.25" hidden="false" customHeight="true" outlineLevel="0" collapsed="false">
      <c r="B6608" s="88" t="s">
        <v>15</v>
      </c>
      <c r="C6608" s="89" t="n">
        <v>1185732</v>
      </c>
      <c r="D6608" s="90" t="n">
        <v>44426</v>
      </c>
      <c r="E6608" s="88" t="s">
        <v>26</v>
      </c>
      <c r="F6608" s="88" t="s">
        <v>130</v>
      </c>
      <c r="G6608" s="88" t="s">
        <v>133</v>
      </c>
      <c r="H6608" s="91" t="s">
        <v>44</v>
      </c>
      <c r="I6608" s="92" t="n">
        <v>51</v>
      </c>
      <c r="J6608" s="93" t="n">
        <v>72</v>
      </c>
      <c r="K6608" s="94" t="n">
        <f aca="false">I6608 * J6608</f>
        <v>3672</v>
      </c>
      <c r="L6608" s="94" t="n">
        <f aca="false">K6608 *M6608</f>
        <v>1542.24</v>
      </c>
      <c r="M6608" s="95" t="n">
        <v>0.42</v>
      </c>
      <c r="N6608" s="88" t="s">
        <v>23</v>
      </c>
      <c r="O6608" s="91" t="s">
        <v>219</v>
      </c>
      <c r="P6608" s="0" t="str">
        <f aca="false">RIGHT(H6608,LEN(H6608) - FIND(" ", H6608))</f>
        <v>Athletic Footwear</v>
      </c>
    </row>
    <row r="6609" customFormat="false" ht="14.25" hidden="false" customHeight="true" outlineLevel="0" collapsed="false">
      <c r="B6609" s="88" t="s">
        <v>15</v>
      </c>
      <c r="C6609" s="89" t="n">
        <v>1185732</v>
      </c>
      <c r="D6609" s="90" t="n">
        <v>44426</v>
      </c>
      <c r="E6609" s="88" t="s">
        <v>26</v>
      </c>
      <c r="F6609" s="88" t="s">
        <v>130</v>
      </c>
      <c r="G6609" s="88" t="s">
        <v>133</v>
      </c>
      <c r="H6609" s="91" t="s">
        <v>16</v>
      </c>
      <c r="I6609" s="92" t="n">
        <v>59</v>
      </c>
      <c r="J6609" s="93" t="n">
        <v>73</v>
      </c>
      <c r="K6609" s="94" t="n">
        <f aca="false">I6609 * J6609</f>
        <v>4307</v>
      </c>
      <c r="L6609" s="94" t="n">
        <f aca="false">K6609 *M6609</f>
        <v>1938.15</v>
      </c>
      <c r="M6609" s="95" t="n">
        <v>0.45</v>
      </c>
      <c r="N6609" s="88" t="s">
        <v>23</v>
      </c>
      <c r="O6609" s="91" t="s">
        <v>218</v>
      </c>
      <c r="P6609" s="0" t="str">
        <f aca="false">RIGHT(H6609,LEN(H6609) - FIND(" ", H6609))</f>
        <v>Apparel</v>
      </c>
    </row>
    <row r="6610" customFormat="false" ht="14.25" hidden="false" customHeight="true" outlineLevel="0" collapsed="false">
      <c r="B6610" s="88" t="s">
        <v>15</v>
      </c>
      <c r="C6610" s="89" t="n">
        <v>1185732</v>
      </c>
      <c r="D6610" s="90" t="n">
        <v>44426</v>
      </c>
      <c r="E6610" s="88" t="s">
        <v>26</v>
      </c>
      <c r="F6610" s="88" t="s">
        <v>130</v>
      </c>
      <c r="G6610" s="88" t="s">
        <v>133</v>
      </c>
      <c r="H6610" s="91" t="s">
        <v>38</v>
      </c>
      <c r="I6610" s="92" t="n">
        <v>64</v>
      </c>
      <c r="J6610" s="93" t="n">
        <v>106</v>
      </c>
      <c r="K6610" s="94" t="n">
        <f aca="false">I6610 * J6610</f>
        <v>6784</v>
      </c>
      <c r="L6610" s="94" t="n">
        <f aca="false">K6610 *M6610</f>
        <v>3188.48</v>
      </c>
      <c r="M6610" s="95" t="n">
        <v>0.47</v>
      </c>
      <c r="N6610" s="88" t="s">
        <v>23</v>
      </c>
      <c r="O6610" s="91" t="s">
        <v>219</v>
      </c>
      <c r="P6610" s="0" t="str">
        <f aca="false">RIGHT(H6610,LEN(H6610) - FIND(" ", H6610))</f>
        <v>Apparel</v>
      </c>
    </row>
    <row r="6611" customFormat="false" ht="14.25" hidden="false" customHeight="true" outlineLevel="0" collapsed="false">
      <c r="B6611" s="88" t="s">
        <v>30</v>
      </c>
      <c r="C6611" s="89" t="n">
        <v>1197831</v>
      </c>
      <c r="D6611" s="90" t="n">
        <v>44426</v>
      </c>
      <c r="E6611" s="88" t="s">
        <v>40</v>
      </c>
      <c r="F6611" s="88" t="s">
        <v>59</v>
      </c>
      <c r="G6611" s="88" t="s">
        <v>106</v>
      </c>
      <c r="H6611" s="91" t="s">
        <v>24</v>
      </c>
      <c r="I6611" s="92" t="n">
        <v>23</v>
      </c>
      <c r="J6611" s="93" t="n">
        <v>215</v>
      </c>
      <c r="K6611" s="94" t="n">
        <f aca="false">I6611 * J6611</f>
        <v>4945</v>
      </c>
      <c r="L6611" s="94" t="n">
        <f aca="false">K6611 *M6611</f>
        <v>1780.2</v>
      </c>
      <c r="M6611" s="95" t="n">
        <v>0.36</v>
      </c>
      <c r="N6611" s="88" t="s">
        <v>31</v>
      </c>
      <c r="O6611" s="91" t="s">
        <v>218</v>
      </c>
      <c r="P6611" s="0" t="str">
        <f aca="false">RIGHT(H6611,LEN(H6611) - FIND(" ", H6611))</f>
        <v>Athletic Footwear</v>
      </c>
    </row>
    <row r="6612" customFormat="false" ht="14.25" hidden="false" customHeight="true" outlineLevel="0" collapsed="false">
      <c r="B6612" s="88" t="s">
        <v>30</v>
      </c>
      <c r="C6612" s="89" t="n">
        <v>1197831</v>
      </c>
      <c r="D6612" s="90" t="n">
        <v>44426</v>
      </c>
      <c r="E6612" s="88" t="s">
        <v>40</v>
      </c>
      <c r="F6612" s="88" t="s">
        <v>66</v>
      </c>
      <c r="G6612" s="88" t="s">
        <v>90</v>
      </c>
      <c r="H6612" s="91" t="s">
        <v>38</v>
      </c>
      <c r="I6612" s="92" t="n">
        <v>26</v>
      </c>
      <c r="J6612" s="93" t="n">
        <v>120</v>
      </c>
      <c r="K6612" s="94" t="n">
        <f aca="false">I6612 * J6612</f>
        <v>3120</v>
      </c>
      <c r="L6612" s="94" t="n">
        <f aca="false">K6612 *M6612</f>
        <v>2059.2</v>
      </c>
      <c r="M6612" s="95" t="n">
        <v>0.66</v>
      </c>
      <c r="N6612" s="88" t="s">
        <v>31</v>
      </c>
      <c r="O6612" s="91" t="s">
        <v>219</v>
      </c>
      <c r="P6612" s="0" t="str">
        <f aca="false">RIGHT(H6612,LEN(H6612) - FIND(" ", H6612))</f>
        <v>Apparel</v>
      </c>
    </row>
    <row r="6613" customFormat="false" ht="14.25" hidden="false" customHeight="true" outlineLevel="0" collapsed="false">
      <c r="B6613" s="88" t="s">
        <v>15</v>
      </c>
      <c r="C6613" s="89" t="n">
        <v>1185732</v>
      </c>
      <c r="D6613" s="90" t="n">
        <v>44426</v>
      </c>
      <c r="E6613" s="88" t="s">
        <v>26</v>
      </c>
      <c r="F6613" s="88" t="s">
        <v>130</v>
      </c>
      <c r="G6613" s="88" t="s">
        <v>133</v>
      </c>
      <c r="H6613" s="91" t="s">
        <v>32</v>
      </c>
      <c r="I6613" s="92" t="n">
        <v>48</v>
      </c>
      <c r="J6613" s="93" t="n">
        <v>203</v>
      </c>
      <c r="K6613" s="94" t="n">
        <f aca="false">I6613 * J6613</f>
        <v>9744</v>
      </c>
      <c r="L6613" s="94" t="n">
        <f aca="false">K6613 *M6613</f>
        <v>4482.24</v>
      </c>
      <c r="M6613" s="95" t="n">
        <v>0.46</v>
      </c>
      <c r="N6613" s="88" t="s">
        <v>31</v>
      </c>
      <c r="O6613" s="91" t="s">
        <v>218</v>
      </c>
      <c r="P6613" s="0" t="str">
        <f aca="false">RIGHT(H6613,LEN(H6613) - FIND(" ", H6613))</f>
        <v>Street Footwear</v>
      </c>
    </row>
    <row r="6614" customFormat="false" ht="14.25" hidden="false" customHeight="true" outlineLevel="0" collapsed="false">
      <c r="B6614" s="88" t="s">
        <v>15</v>
      </c>
      <c r="C6614" s="89" t="n">
        <v>1185732</v>
      </c>
      <c r="D6614" s="90" t="n">
        <v>44426</v>
      </c>
      <c r="E6614" s="88" t="s">
        <v>26</v>
      </c>
      <c r="F6614" s="88" t="s">
        <v>130</v>
      </c>
      <c r="G6614" s="88" t="s">
        <v>133</v>
      </c>
      <c r="H6614" s="91" t="s">
        <v>24</v>
      </c>
      <c r="I6614" s="92" t="n">
        <v>39</v>
      </c>
      <c r="J6614" s="93" t="n">
        <v>135</v>
      </c>
      <c r="K6614" s="94" t="n">
        <f aca="false">I6614 * J6614</f>
        <v>5265</v>
      </c>
      <c r="L6614" s="94" t="n">
        <f aca="false">K6614 *M6614</f>
        <v>2474.55</v>
      </c>
      <c r="M6614" s="95" t="n">
        <v>0.47</v>
      </c>
      <c r="N6614" s="88" t="s">
        <v>31</v>
      </c>
      <c r="O6614" s="91" t="s">
        <v>218</v>
      </c>
      <c r="P6614" s="0" t="str">
        <f aca="false">RIGHT(H6614,LEN(H6614) - FIND(" ", H6614))</f>
        <v>Athletic Footwear</v>
      </c>
    </row>
    <row r="6615" customFormat="false" ht="14.25" hidden="false" customHeight="true" outlineLevel="0" collapsed="false">
      <c r="B6615" s="88" t="s">
        <v>15</v>
      </c>
      <c r="C6615" s="89" t="n">
        <v>1185732</v>
      </c>
      <c r="D6615" s="90" t="n">
        <v>44426</v>
      </c>
      <c r="E6615" s="88" t="s">
        <v>26</v>
      </c>
      <c r="F6615" s="88" t="s">
        <v>130</v>
      </c>
      <c r="G6615" s="88" t="s">
        <v>133</v>
      </c>
      <c r="H6615" s="91" t="s">
        <v>48</v>
      </c>
      <c r="I6615" s="92" t="n">
        <v>39</v>
      </c>
      <c r="J6615" s="93" t="n">
        <v>113</v>
      </c>
      <c r="K6615" s="94" t="n">
        <f aca="false">I6615 * J6615</f>
        <v>4407</v>
      </c>
      <c r="L6615" s="94" t="n">
        <f aca="false">K6615 *M6615</f>
        <v>1542.45</v>
      </c>
      <c r="M6615" s="95" t="n">
        <v>0.35</v>
      </c>
      <c r="N6615" s="88" t="s">
        <v>31</v>
      </c>
      <c r="O6615" s="91" t="s">
        <v>219</v>
      </c>
      <c r="P6615" s="0" t="str">
        <f aca="false">RIGHT(H6615,LEN(H6615) - FIND(" ", H6615))</f>
        <v>Street Footwear</v>
      </c>
    </row>
    <row r="6616" customFormat="false" ht="14.25" hidden="false" customHeight="true" outlineLevel="0" collapsed="false">
      <c r="B6616" s="88" t="s">
        <v>15</v>
      </c>
      <c r="C6616" s="89" t="n">
        <v>1185732</v>
      </c>
      <c r="D6616" s="90" t="n">
        <v>44426</v>
      </c>
      <c r="E6616" s="88" t="s">
        <v>26</v>
      </c>
      <c r="F6616" s="88" t="s">
        <v>130</v>
      </c>
      <c r="G6616" s="88" t="s">
        <v>133</v>
      </c>
      <c r="H6616" s="91" t="s">
        <v>44</v>
      </c>
      <c r="I6616" s="92" t="n">
        <v>42</v>
      </c>
      <c r="J6616" s="93" t="n">
        <v>88</v>
      </c>
      <c r="K6616" s="94" t="n">
        <f aca="false">I6616 * J6616</f>
        <v>3696</v>
      </c>
      <c r="L6616" s="94" t="n">
        <f aca="false">K6616 *M6616</f>
        <v>1182.72</v>
      </c>
      <c r="M6616" s="95" t="n">
        <v>0.32</v>
      </c>
      <c r="N6616" s="88" t="s">
        <v>31</v>
      </c>
      <c r="O6616" s="91" t="s">
        <v>219</v>
      </c>
      <c r="P6616" s="0" t="str">
        <f aca="false">RIGHT(H6616,LEN(H6616) - FIND(" ", H6616))</f>
        <v>Athletic Footwear</v>
      </c>
    </row>
    <row r="6617" customFormat="false" ht="14.25" hidden="false" customHeight="true" outlineLevel="0" collapsed="false">
      <c r="B6617" s="88" t="s">
        <v>15</v>
      </c>
      <c r="C6617" s="89" t="n">
        <v>1185732</v>
      </c>
      <c r="D6617" s="90" t="n">
        <v>44426</v>
      </c>
      <c r="E6617" s="88" t="s">
        <v>26</v>
      </c>
      <c r="F6617" s="88" t="s">
        <v>130</v>
      </c>
      <c r="G6617" s="88" t="s">
        <v>133</v>
      </c>
      <c r="H6617" s="91" t="s">
        <v>16</v>
      </c>
      <c r="I6617" s="92" t="n">
        <v>45</v>
      </c>
      <c r="J6617" s="93" t="n">
        <v>80</v>
      </c>
      <c r="K6617" s="94" t="n">
        <f aca="false">I6617 * J6617</f>
        <v>3600</v>
      </c>
      <c r="L6617" s="94" t="n">
        <f aca="false">K6617 *M6617</f>
        <v>1188</v>
      </c>
      <c r="M6617" s="95" t="n">
        <v>0.33</v>
      </c>
      <c r="N6617" s="88" t="s">
        <v>31</v>
      </c>
      <c r="O6617" s="91" t="s">
        <v>218</v>
      </c>
      <c r="P6617" s="0" t="str">
        <f aca="false">RIGHT(H6617,LEN(H6617) - FIND(" ", H6617))</f>
        <v>Apparel</v>
      </c>
    </row>
    <row r="6618" customFormat="false" ht="14.25" hidden="false" customHeight="true" outlineLevel="0" collapsed="false">
      <c r="B6618" s="88" t="s">
        <v>15</v>
      </c>
      <c r="C6618" s="89" t="n">
        <v>1185732</v>
      </c>
      <c r="D6618" s="90" t="n">
        <v>44426</v>
      </c>
      <c r="E6618" s="88" t="s">
        <v>26</v>
      </c>
      <c r="F6618" s="88" t="s">
        <v>130</v>
      </c>
      <c r="G6618" s="88" t="s">
        <v>133</v>
      </c>
      <c r="H6618" s="91" t="s">
        <v>38</v>
      </c>
      <c r="I6618" s="92" t="n">
        <v>46</v>
      </c>
      <c r="J6618" s="93" t="n">
        <v>145</v>
      </c>
      <c r="K6618" s="94" t="n">
        <f aca="false">I6618 * J6618</f>
        <v>6670</v>
      </c>
      <c r="L6618" s="94" t="n">
        <f aca="false">K6618 *M6618</f>
        <v>2467.9</v>
      </c>
      <c r="M6618" s="95" t="n">
        <v>0.37</v>
      </c>
      <c r="N6618" s="88" t="s">
        <v>31</v>
      </c>
      <c r="O6618" s="91" t="s">
        <v>219</v>
      </c>
      <c r="P6618" s="0" t="str">
        <f aca="false">RIGHT(H6618,LEN(H6618) - FIND(" ", H6618))</f>
        <v>Apparel</v>
      </c>
    </row>
    <row r="6619" customFormat="false" ht="14.25" hidden="false" customHeight="true" outlineLevel="0" collapsed="false">
      <c r="B6619" s="88" t="s">
        <v>30</v>
      </c>
      <c r="C6619" s="89" t="n">
        <v>1197831</v>
      </c>
      <c r="D6619" s="90" t="n">
        <v>44427</v>
      </c>
      <c r="E6619" s="88" t="s">
        <v>40</v>
      </c>
      <c r="F6619" s="88" t="s">
        <v>59</v>
      </c>
      <c r="G6619" s="88" t="s">
        <v>106</v>
      </c>
      <c r="H6619" s="91" t="s">
        <v>48</v>
      </c>
      <c r="I6619" s="92" t="n">
        <v>35</v>
      </c>
      <c r="J6619" s="93" t="n">
        <v>475</v>
      </c>
      <c r="K6619" s="94" t="n">
        <f aca="false">I6619 * J6619</f>
        <v>16625</v>
      </c>
      <c r="L6619" s="94" t="n">
        <f aca="false">K6619 *M6619</f>
        <v>4987.5</v>
      </c>
      <c r="M6619" s="95" t="n">
        <v>0.3</v>
      </c>
      <c r="N6619" s="88" t="s">
        <v>31</v>
      </c>
      <c r="O6619" s="91" t="s">
        <v>219</v>
      </c>
      <c r="P6619" s="0" t="str">
        <f aca="false">RIGHT(H6619,LEN(H6619) - FIND(" ", H6619))</f>
        <v>Street Footwear</v>
      </c>
    </row>
    <row r="6620" customFormat="false" ht="14.25" hidden="false" customHeight="true" outlineLevel="0" collapsed="false">
      <c r="B6620" s="88" t="s">
        <v>30</v>
      </c>
      <c r="C6620" s="89" t="n">
        <v>1197831</v>
      </c>
      <c r="D6620" s="90" t="n">
        <v>44427</v>
      </c>
      <c r="E6620" s="88" t="s">
        <v>40</v>
      </c>
      <c r="F6620" s="88" t="s">
        <v>66</v>
      </c>
      <c r="G6620" s="88" t="s">
        <v>90</v>
      </c>
      <c r="H6620" s="91" t="s">
        <v>32</v>
      </c>
      <c r="I6620" s="92" t="n">
        <v>20</v>
      </c>
      <c r="J6620" s="93" t="n">
        <v>650</v>
      </c>
      <c r="K6620" s="94" t="n">
        <f aca="false">I6620 * J6620</f>
        <v>13000</v>
      </c>
      <c r="L6620" s="94" t="n">
        <f aca="false">K6620 *M6620</f>
        <v>5850</v>
      </c>
      <c r="M6620" s="95" t="n">
        <v>0.45</v>
      </c>
      <c r="N6620" s="88" t="s">
        <v>31</v>
      </c>
      <c r="O6620" s="91" t="s">
        <v>218</v>
      </c>
      <c r="P6620" s="0" t="str">
        <f aca="false">RIGHT(H6620,LEN(H6620) - FIND(" ", H6620))</f>
        <v>Street Footwear</v>
      </c>
    </row>
    <row r="6621" customFormat="false" ht="14.25" hidden="false" customHeight="true" outlineLevel="0" collapsed="false">
      <c r="B6621" s="88" t="s">
        <v>30</v>
      </c>
      <c r="C6621" s="89" t="n">
        <v>1197831</v>
      </c>
      <c r="D6621" s="90" t="n">
        <v>44427</v>
      </c>
      <c r="E6621" s="88" t="s">
        <v>40</v>
      </c>
      <c r="F6621" s="88" t="s">
        <v>59</v>
      </c>
      <c r="G6621" s="88" t="s">
        <v>106</v>
      </c>
      <c r="H6621" s="91" t="s">
        <v>48</v>
      </c>
      <c r="I6621" s="92" t="n">
        <v>34</v>
      </c>
      <c r="J6621" s="93" t="n">
        <v>119</v>
      </c>
      <c r="K6621" s="94" t="n">
        <f aca="false">I6621 * J6621</f>
        <v>4046</v>
      </c>
      <c r="L6621" s="94" t="n">
        <f aca="false">K6621 *M6621</f>
        <v>1739.78</v>
      </c>
      <c r="M6621" s="95" t="n">
        <v>0.43</v>
      </c>
      <c r="N6621" s="88" t="s">
        <v>23</v>
      </c>
      <c r="O6621" s="91" t="s">
        <v>219</v>
      </c>
      <c r="P6621" s="0" t="str">
        <f aca="false">RIGHT(H6621,LEN(H6621) - FIND(" ", H6621))</f>
        <v>Street Footwear</v>
      </c>
    </row>
    <row r="6622" customFormat="false" ht="14.25" hidden="false" customHeight="true" outlineLevel="0" collapsed="false">
      <c r="B6622" s="88" t="s">
        <v>30</v>
      </c>
      <c r="C6622" s="89" t="n">
        <v>1197831</v>
      </c>
      <c r="D6622" s="90" t="n">
        <v>44427</v>
      </c>
      <c r="E6622" s="88" t="s">
        <v>40</v>
      </c>
      <c r="F6622" s="88" t="s">
        <v>66</v>
      </c>
      <c r="G6622" s="88" t="s">
        <v>90</v>
      </c>
      <c r="H6622" s="91" t="s">
        <v>32</v>
      </c>
      <c r="I6622" s="92" t="n">
        <v>19</v>
      </c>
      <c r="J6622" s="93" t="n">
        <v>195</v>
      </c>
      <c r="K6622" s="94" t="n">
        <f aca="false">I6622 * J6622</f>
        <v>3705</v>
      </c>
      <c r="L6622" s="94" t="n">
        <f aca="false">K6622 *M6622</f>
        <v>2148.9</v>
      </c>
      <c r="M6622" s="95" t="n">
        <v>0.58</v>
      </c>
      <c r="N6622" s="88" t="s">
        <v>23</v>
      </c>
      <c r="O6622" s="91" t="s">
        <v>218</v>
      </c>
      <c r="P6622" s="0" t="str">
        <f aca="false">RIGHT(H6622,LEN(H6622) - FIND(" ", H6622))</f>
        <v>Street Footwear</v>
      </c>
    </row>
    <row r="6623" customFormat="false" ht="14.25" hidden="false" customHeight="true" outlineLevel="0" collapsed="false">
      <c r="B6623" s="88" t="s">
        <v>30</v>
      </c>
      <c r="C6623" s="89" t="n">
        <v>1197831</v>
      </c>
      <c r="D6623" s="90" t="n">
        <v>44427</v>
      </c>
      <c r="E6623" s="88" t="s">
        <v>40</v>
      </c>
      <c r="F6623" s="88" t="s">
        <v>59</v>
      </c>
      <c r="G6623" s="88" t="s">
        <v>106</v>
      </c>
      <c r="H6623" s="91" t="s">
        <v>48</v>
      </c>
      <c r="I6623" s="92" t="n">
        <v>27</v>
      </c>
      <c r="J6623" s="93" t="n">
        <v>143</v>
      </c>
      <c r="K6623" s="94" t="n">
        <f aca="false">I6623 * J6623</f>
        <v>3861</v>
      </c>
      <c r="L6623" s="94" t="n">
        <f aca="false">K6623 *M6623</f>
        <v>1351.35</v>
      </c>
      <c r="M6623" s="95" t="n">
        <v>0.35</v>
      </c>
      <c r="N6623" s="88" t="s">
        <v>31</v>
      </c>
      <c r="O6623" s="91" t="s">
        <v>219</v>
      </c>
      <c r="P6623" s="0" t="str">
        <f aca="false">RIGHT(H6623,LEN(H6623) - FIND(" ", H6623))</f>
        <v>Street Footwear</v>
      </c>
    </row>
    <row r="6624" customFormat="false" ht="14.25" hidden="false" customHeight="true" outlineLevel="0" collapsed="false">
      <c r="B6624" s="88" t="s">
        <v>30</v>
      </c>
      <c r="C6624" s="89" t="n">
        <v>1197831</v>
      </c>
      <c r="D6624" s="90" t="n">
        <v>44427</v>
      </c>
      <c r="E6624" s="88" t="s">
        <v>40</v>
      </c>
      <c r="F6624" s="88" t="s">
        <v>66</v>
      </c>
      <c r="G6624" s="88" t="s">
        <v>90</v>
      </c>
      <c r="H6624" s="91" t="s">
        <v>32</v>
      </c>
      <c r="I6624" s="92" t="n">
        <v>15</v>
      </c>
      <c r="J6624" s="93" t="n">
        <v>215</v>
      </c>
      <c r="K6624" s="94" t="n">
        <f aca="false">I6624 * J6624</f>
        <v>3225</v>
      </c>
      <c r="L6624" s="94" t="n">
        <f aca="false">K6624 *M6624</f>
        <v>1677</v>
      </c>
      <c r="M6624" s="95" t="n">
        <v>0.52</v>
      </c>
      <c r="N6624" s="88" t="s">
        <v>31</v>
      </c>
      <c r="O6624" s="91" t="s">
        <v>218</v>
      </c>
      <c r="P6624" s="0" t="str">
        <f aca="false">RIGHT(H6624,LEN(H6624) - FIND(" ", H6624))</f>
        <v>Street Footwear</v>
      </c>
    </row>
    <row r="6625" customFormat="false" ht="14.25" hidden="false" customHeight="true" outlineLevel="0" collapsed="false">
      <c r="B6625" s="88" t="s">
        <v>30</v>
      </c>
      <c r="C6625" s="89" t="n">
        <v>1197831</v>
      </c>
      <c r="D6625" s="90" t="n">
        <v>44428</v>
      </c>
      <c r="E6625" s="88" t="s">
        <v>40</v>
      </c>
      <c r="F6625" s="88" t="s">
        <v>59</v>
      </c>
      <c r="G6625" s="88" t="s">
        <v>106</v>
      </c>
      <c r="H6625" s="91" t="s">
        <v>44</v>
      </c>
      <c r="I6625" s="92" t="n">
        <v>35</v>
      </c>
      <c r="J6625" s="93" t="n">
        <v>425</v>
      </c>
      <c r="K6625" s="94" t="n">
        <f aca="false">I6625 * J6625</f>
        <v>14875</v>
      </c>
      <c r="L6625" s="94" t="n">
        <f aca="false">K6625 *M6625</f>
        <v>5950</v>
      </c>
      <c r="M6625" s="95" t="n">
        <v>0.4</v>
      </c>
      <c r="N6625" s="88" t="s">
        <v>31</v>
      </c>
      <c r="O6625" s="91" t="s">
        <v>219</v>
      </c>
      <c r="P6625" s="0" t="str">
        <f aca="false">RIGHT(H6625,LEN(H6625) - FIND(" ", H6625))</f>
        <v>Athletic Footwear</v>
      </c>
    </row>
    <row r="6626" customFormat="false" ht="14.25" hidden="false" customHeight="true" outlineLevel="0" collapsed="false">
      <c r="B6626" s="88" t="s">
        <v>30</v>
      </c>
      <c r="C6626" s="89" t="n">
        <v>1197831</v>
      </c>
      <c r="D6626" s="90" t="n">
        <v>44428</v>
      </c>
      <c r="E6626" s="88" t="s">
        <v>40</v>
      </c>
      <c r="F6626" s="88" t="s">
        <v>66</v>
      </c>
      <c r="G6626" s="88" t="s">
        <v>90</v>
      </c>
      <c r="H6626" s="91" t="s">
        <v>24</v>
      </c>
      <c r="I6626" s="92" t="n">
        <v>20</v>
      </c>
      <c r="J6626" s="93" t="n">
        <v>650</v>
      </c>
      <c r="K6626" s="94" t="n">
        <f aca="false">I6626 * J6626</f>
        <v>13000</v>
      </c>
      <c r="L6626" s="94" t="n">
        <f aca="false">K6626 *M6626</f>
        <v>5850</v>
      </c>
      <c r="M6626" s="95" t="n">
        <v>0.45</v>
      </c>
      <c r="N6626" s="88" t="s">
        <v>31</v>
      </c>
      <c r="O6626" s="91" t="s">
        <v>218</v>
      </c>
      <c r="P6626" s="0" t="str">
        <f aca="false">RIGHT(H6626,LEN(H6626) - FIND(" ", H6626))</f>
        <v>Athletic Footwear</v>
      </c>
    </row>
    <row r="6627" customFormat="false" ht="14.25" hidden="false" customHeight="true" outlineLevel="0" collapsed="false">
      <c r="B6627" s="88" t="s">
        <v>37</v>
      </c>
      <c r="C6627" s="89" t="n">
        <v>1197831</v>
      </c>
      <c r="D6627" s="90" t="n">
        <v>44428</v>
      </c>
      <c r="E6627" s="88" t="s">
        <v>40</v>
      </c>
      <c r="F6627" s="88" t="s">
        <v>80</v>
      </c>
      <c r="G6627" s="88" t="s">
        <v>125</v>
      </c>
      <c r="H6627" s="91" t="s">
        <v>32</v>
      </c>
      <c r="I6627" s="92" t="n">
        <v>60</v>
      </c>
      <c r="J6627" s="93" t="n">
        <v>750</v>
      </c>
      <c r="K6627" s="94" t="n">
        <f aca="false">I6627 * J6627</f>
        <v>45000</v>
      </c>
      <c r="L6627" s="94" t="n">
        <f aca="false">K6627 *M6627</f>
        <v>18000</v>
      </c>
      <c r="M6627" s="95" t="n">
        <v>0.4</v>
      </c>
      <c r="N6627" s="88" t="s">
        <v>23</v>
      </c>
      <c r="O6627" s="91" t="s">
        <v>218</v>
      </c>
      <c r="P6627" s="0" t="str">
        <f aca="false">RIGHT(H6627,LEN(H6627) - FIND(" ", H6627))</f>
        <v>Street Footwear</v>
      </c>
    </row>
    <row r="6628" customFormat="false" ht="14.25" hidden="false" customHeight="true" outlineLevel="0" collapsed="false">
      <c r="B6628" s="88" t="s">
        <v>37</v>
      </c>
      <c r="C6628" s="89" t="n">
        <v>1197831</v>
      </c>
      <c r="D6628" s="90" t="n">
        <v>44428</v>
      </c>
      <c r="E6628" s="88" t="s">
        <v>40</v>
      </c>
      <c r="F6628" s="88" t="s">
        <v>80</v>
      </c>
      <c r="G6628" s="88" t="s">
        <v>125</v>
      </c>
      <c r="H6628" s="91" t="s">
        <v>24</v>
      </c>
      <c r="I6628" s="92" t="n">
        <v>55</v>
      </c>
      <c r="J6628" s="93" t="n">
        <v>525</v>
      </c>
      <c r="K6628" s="94" t="n">
        <f aca="false">I6628 * J6628</f>
        <v>28875</v>
      </c>
      <c r="L6628" s="94" t="n">
        <f aca="false">K6628 *M6628</f>
        <v>10106.25</v>
      </c>
      <c r="M6628" s="95" t="n">
        <v>0.35</v>
      </c>
      <c r="N6628" s="88" t="s">
        <v>23</v>
      </c>
      <c r="O6628" s="91" t="s">
        <v>218</v>
      </c>
      <c r="P6628" s="0" t="str">
        <f aca="false">RIGHT(H6628,LEN(H6628) - FIND(" ", H6628))</f>
        <v>Athletic Footwear</v>
      </c>
    </row>
    <row r="6629" customFormat="false" ht="14.25" hidden="false" customHeight="true" outlineLevel="0" collapsed="false">
      <c r="B6629" s="88" t="s">
        <v>37</v>
      </c>
      <c r="C6629" s="89" t="n">
        <v>1197831</v>
      </c>
      <c r="D6629" s="90" t="n">
        <v>44428</v>
      </c>
      <c r="E6629" s="88" t="s">
        <v>40</v>
      </c>
      <c r="F6629" s="88" t="s">
        <v>80</v>
      </c>
      <c r="G6629" s="88" t="s">
        <v>125</v>
      </c>
      <c r="H6629" s="91" t="s">
        <v>48</v>
      </c>
      <c r="I6629" s="92" t="n">
        <v>50</v>
      </c>
      <c r="J6629" s="93" t="n">
        <v>450</v>
      </c>
      <c r="K6629" s="94" t="n">
        <f aca="false">I6629 * J6629</f>
        <v>22500</v>
      </c>
      <c r="L6629" s="94" t="n">
        <f aca="false">K6629 *M6629</f>
        <v>9000</v>
      </c>
      <c r="M6629" s="95" t="n">
        <v>0.4</v>
      </c>
      <c r="N6629" s="88" t="s">
        <v>23</v>
      </c>
      <c r="O6629" s="91" t="s">
        <v>219</v>
      </c>
      <c r="P6629" s="0" t="str">
        <f aca="false">RIGHT(H6629,LEN(H6629) - FIND(" ", H6629))</f>
        <v>Street Footwear</v>
      </c>
    </row>
    <row r="6630" customFormat="false" ht="14.25" hidden="false" customHeight="true" outlineLevel="0" collapsed="false">
      <c r="B6630" s="88" t="s">
        <v>37</v>
      </c>
      <c r="C6630" s="89" t="n">
        <v>1197831</v>
      </c>
      <c r="D6630" s="90" t="n">
        <v>44428</v>
      </c>
      <c r="E6630" s="88" t="s">
        <v>40</v>
      </c>
      <c r="F6630" s="88" t="s">
        <v>80</v>
      </c>
      <c r="G6630" s="88" t="s">
        <v>125</v>
      </c>
      <c r="H6630" s="91" t="s">
        <v>44</v>
      </c>
      <c r="I6630" s="92" t="n">
        <v>40</v>
      </c>
      <c r="J6630" s="93" t="n">
        <v>400</v>
      </c>
      <c r="K6630" s="94" t="n">
        <f aca="false">I6630 * J6630</f>
        <v>16000</v>
      </c>
      <c r="L6630" s="94" t="n">
        <f aca="false">K6630 *M6630</f>
        <v>6400</v>
      </c>
      <c r="M6630" s="95" t="n">
        <v>0.4</v>
      </c>
      <c r="N6630" s="88" t="s">
        <v>23</v>
      </c>
      <c r="O6630" s="91" t="s">
        <v>219</v>
      </c>
      <c r="P6630" s="0" t="str">
        <f aca="false">RIGHT(H6630,LEN(H6630) - FIND(" ", H6630))</f>
        <v>Athletic Footwear</v>
      </c>
    </row>
    <row r="6631" customFormat="false" ht="14.25" hidden="false" customHeight="true" outlineLevel="0" collapsed="false">
      <c r="B6631" s="88" t="s">
        <v>37</v>
      </c>
      <c r="C6631" s="89" t="n">
        <v>1197831</v>
      </c>
      <c r="D6631" s="90" t="n">
        <v>44428</v>
      </c>
      <c r="E6631" s="88" t="s">
        <v>40</v>
      </c>
      <c r="F6631" s="88" t="s">
        <v>80</v>
      </c>
      <c r="G6631" s="88" t="s">
        <v>125</v>
      </c>
      <c r="H6631" s="91" t="s">
        <v>16</v>
      </c>
      <c r="I6631" s="92" t="n">
        <v>50</v>
      </c>
      <c r="J6631" s="93" t="n">
        <v>375</v>
      </c>
      <c r="K6631" s="94" t="n">
        <f aca="false">I6631 * J6631</f>
        <v>18750</v>
      </c>
      <c r="L6631" s="94" t="n">
        <f aca="false">K6631 *M6631</f>
        <v>6562.5</v>
      </c>
      <c r="M6631" s="95" t="n">
        <v>0.35</v>
      </c>
      <c r="N6631" s="88" t="s">
        <v>23</v>
      </c>
      <c r="O6631" s="91" t="s">
        <v>218</v>
      </c>
      <c r="P6631" s="0" t="str">
        <f aca="false">RIGHT(H6631,LEN(H6631) - FIND(" ", H6631))</f>
        <v>Apparel</v>
      </c>
    </row>
    <row r="6632" customFormat="false" ht="14.25" hidden="false" customHeight="true" outlineLevel="0" collapsed="false">
      <c r="B6632" s="88" t="s">
        <v>37</v>
      </c>
      <c r="C6632" s="89" t="n">
        <v>1197831</v>
      </c>
      <c r="D6632" s="90" t="n">
        <v>44428</v>
      </c>
      <c r="E6632" s="88" t="s">
        <v>40</v>
      </c>
      <c r="F6632" s="88" t="s">
        <v>80</v>
      </c>
      <c r="G6632" s="88" t="s">
        <v>125</v>
      </c>
      <c r="H6632" s="91" t="s">
        <v>38</v>
      </c>
      <c r="I6632" s="92" t="n">
        <v>55</v>
      </c>
      <c r="J6632" s="93" t="n">
        <v>550</v>
      </c>
      <c r="K6632" s="94" t="n">
        <f aca="false">I6632 * J6632</f>
        <v>30250</v>
      </c>
      <c r="L6632" s="94" t="n">
        <f aca="false">K6632 *M6632</f>
        <v>12100</v>
      </c>
      <c r="M6632" s="95" t="n">
        <v>0.4</v>
      </c>
      <c r="N6632" s="88" t="s">
        <v>23</v>
      </c>
      <c r="O6632" s="91" t="s">
        <v>219</v>
      </c>
      <c r="P6632" s="0" t="str">
        <f aca="false">RIGHT(H6632,LEN(H6632) - FIND(" ", H6632))</f>
        <v>Apparel</v>
      </c>
    </row>
    <row r="6633" customFormat="false" ht="14.25" hidden="false" customHeight="true" outlineLevel="0" collapsed="false">
      <c r="B6633" s="88" t="s">
        <v>43</v>
      </c>
      <c r="C6633" s="89" t="n">
        <v>1197831</v>
      </c>
      <c r="D6633" s="90" t="n">
        <v>44428</v>
      </c>
      <c r="E6633" s="88" t="s">
        <v>40</v>
      </c>
      <c r="F6633" s="88" t="s">
        <v>145</v>
      </c>
      <c r="G6633" s="88" t="s">
        <v>142</v>
      </c>
      <c r="H6633" s="91" t="s">
        <v>32</v>
      </c>
      <c r="I6633" s="92" t="n">
        <v>60</v>
      </c>
      <c r="J6633" s="93" t="n">
        <v>675</v>
      </c>
      <c r="K6633" s="94" t="n">
        <f aca="false">I6633 * J6633</f>
        <v>40500</v>
      </c>
      <c r="L6633" s="94" t="n">
        <f aca="false">K6633 *M6633</f>
        <v>16200</v>
      </c>
      <c r="M6633" s="95" t="n">
        <v>0.4</v>
      </c>
      <c r="N6633" s="88" t="s">
        <v>23</v>
      </c>
      <c r="O6633" s="91" t="s">
        <v>218</v>
      </c>
      <c r="P6633" s="0" t="str">
        <f aca="false">RIGHT(H6633,LEN(H6633) - FIND(" ", H6633))</f>
        <v>Street Footwear</v>
      </c>
    </row>
    <row r="6634" customFormat="false" ht="14.25" hidden="false" customHeight="true" outlineLevel="0" collapsed="false">
      <c r="B6634" s="88" t="s">
        <v>43</v>
      </c>
      <c r="C6634" s="89" t="n">
        <v>1197831</v>
      </c>
      <c r="D6634" s="90" t="n">
        <v>44428</v>
      </c>
      <c r="E6634" s="88" t="s">
        <v>40</v>
      </c>
      <c r="F6634" s="88" t="s">
        <v>145</v>
      </c>
      <c r="G6634" s="88" t="s">
        <v>142</v>
      </c>
      <c r="H6634" s="91" t="s">
        <v>24</v>
      </c>
      <c r="I6634" s="92" t="n">
        <v>55</v>
      </c>
      <c r="J6634" s="93" t="n">
        <v>450</v>
      </c>
      <c r="K6634" s="94" t="n">
        <f aca="false">I6634 * J6634</f>
        <v>24750</v>
      </c>
      <c r="L6634" s="94" t="n">
        <f aca="false">K6634 *M6634</f>
        <v>8662.5</v>
      </c>
      <c r="M6634" s="95" t="n">
        <v>0.35</v>
      </c>
      <c r="N6634" s="88" t="s">
        <v>23</v>
      </c>
      <c r="O6634" s="91" t="s">
        <v>218</v>
      </c>
      <c r="P6634" s="0" t="str">
        <f aca="false">RIGHT(H6634,LEN(H6634) - FIND(" ", H6634))</f>
        <v>Athletic Footwear</v>
      </c>
    </row>
    <row r="6635" customFormat="false" ht="14.25" hidden="false" customHeight="true" outlineLevel="0" collapsed="false">
      <c r="B6635" s="88" t="s">
        <v>43</v>
      </c>
      <c r="C6635" s="89" t="n">
        <v>1197831</v>
      </c>
      <c r="D6635" s="90" t="n">
        <v>44428</v>
      </c>
      <c r="E6635" s="88" t="s">
        <v>40</v>
      </c>
      <c r="F6635" s="88" t="s">
        <v>145</v>
      </c>
      <c r="G6635" s="88" t="s">
        <v>142</v>
      </c>
      <c r="H6635" s="91" t="s">
        <v>48</v>
      </c>
      <c r="I6635" s="92" t="n">
        <v>50</v>
      </c>
      <c r="J6635" s="93" t="n">
        <v>375</v>
      </c>
      <c r="K6635" s="94" t="n">
        <f aca="false">I6635 * J6635</f>
        <v>18750</v>
      </c>
      <c r="L6635" s="94" t="n">
        <f aca="false">K6635 *M6635</f>
        <v>7500</v>
      </c>
      <c r="M6635" s="95" t="n">
        <v>0.4</v>
      </c>
      <c r="N6635" s="88" t="s">
        <v>23</v>
      </c>
      <c r="O6635" s="91" t="s">
        <v>219</v>
      </c>
      <c r="P6635" s="0" t="str">
        <f aca="false">RIGHT(H6635,LEN(H6635) - FIND(" ", H6635))</f>
        <v>Street Footwear</v>
      </c>
    </row>
    <row r="6636" customFormat="false" ht="14.25" hidden="false" customHeight="true" outlineLevel="0" collapsed="false">
      <c r="B6636" s="88" t="s">
        <v>43</v>
      </c>
      <c r="C6636" s="89" t="n">
        <v>1197831</v>
      </c>
      <c r="D6636" s="90" t="n">
        <v>44428</v>
      </c>
      <c r="E6636" s="88" t="s">
        <v>40</v>
      </c>
      <c r="F6636" s="88" t="s">
        <v>145</v>
      </c>
      <c r="G6636" s="88" t="s">
        <v>142</v>
      </c>
      <c r="H6636" s="91" t="s">
        <v>44</v>
      </c>
      <c r="I6636" s="92" t="n">
        <v>40</v>
      </c>
      <c r="J6636" s="93" t="n">
        <v>325</v>
      </c>
      <c r="K6636" s="94" t="n">
        <f aca="false">I6636 * J6636</f>
        <v>13000</v>
      </c>
      <c r="L6636" s="94" t="n">
        <f aca="false">K6636 *M6636</f>
        <v>5200</v>
      </c>
      <c r="M6636" s="95" t="n">
        <v>0.4</v>
      </c>
      <c r="N6636" s="88" t="s">
        <v>23</v>
      </c>
      <c r="O6636" s="91" t="s">
        <v>219</v>
      </c>
      <c r="P6636" s="0" t="str">
        <f aca="false">RIGHT(H6636,LEN(H6636) - FIND(" ", H6636))</f>
        <v>Athletic Footwear</v>
      </c>
    </row>
    <row r="6637" customFormat="false" ht="14.25" hidden="false" customHeight="true" outlineLevel="0" collapsed="false">
      <c r="B6637" s="88" t="s">
        <v>43</v>
      </c>
      <c r="C6637" s="89" t="n">
        <v>1197831</v>
      </c>
      <c r="D6637" s="90" t="n">
        <v>44428</v>
      </c>
      <c r="E6637" s="88" t="s">
        <v>40</v>
      </c>
      <c r="F6637" s="88" t="s">
        <v>145</v>
      </c>
      <c r="G6637" s="88" t="s">
        <v>142</v>
      </c>
      <c r="H6637" s="91" t="s">
        <v>16</v>
      </c>
      <c r="I6637" s="92" t="n">
        <v>50</v>
      </c>
      <c r="J6637" s="93" t="n">
        <v>300</v>
      </c>
      <c r="K6637" s="94" t="n">
        <f aca="false">I6637 * J6637</f>
        <v>15000</v>
      </c>
      <c r="L6637" s="94" t="n">
        <f aca="false">K6637 *M6637</f>
        <v>5250</v>
      </c>
      <c r="M6637" s="95" t="n">
        <v>0.35</v>
      </c>
      <c r="N6637" s="88" t="s">
        <v>23</v>
      </c>
      <c r="O6637" s="91" t="s">
        <v>218</v>
      </c>
      <c r="P6637" s="0" t="str">
        <f aca="false">RIGHT(H6637,LEN(H6637) - FIND(" ", H6637))</f>
        <v>Apparel</v>
      </c>
    </row>
    <row r="6638" customFormat="false" ht="14.25" hidden="false" customHeight="true" outlineLevel="0" collapsed="false">
      <c r="B6638" s="88" t="s">
        <v>43</v>
      </c>
      <c r="C6638" s="89" t="n">
        <v>1197831</v>
      </c>
      <c r="D6638" s="90" t="n">
        <v>44428</v>
      </c>
      <c r="E6638" s="88" t="s">
        <v>40</v>
      </c>
      <c r="F6638" s="88" t="s">
        <v>145</v>
      </c>
      <c r="G6638" s="88" t="s">
        <v>142</v>
      </c>
      <c r="H6638" s="91" t="s">
        <v>38</v>
      </c>
      <c r="I6638" s="92" t="n">
        <v>55</v>
      </c>
      <c r="J6638" s="93" t="n">
        <v>475</v>
      </c>
      <c r="K6638" s="94" t="n">
        <f aca="false">I6638 * J6638</f>
        <v>26125</v>
      </c>
      <c r="L6638" s="94" t="n">
        <f aca="false">K6638 *M6638</f>
        <v>10450</v>
      </c>
      <c r="M6638" s="95" t="n">
        <v>0.4</v>
      </c>
      <c r="N6638" s="88" t="s">
        <v>23</v>
      </c>
      <c r="O6638" s="91" t="s">
        <v>219</v>
      </c>
      <c r="P6638" s="0" t="str">
        <f aca="false">RIGHT(H6638,LEN(H6638) - FIND(" ", H6638))</f>
        <v>Apparel</v>
      </c>
    </row>
    <row r="6639" customFormat="false" ht="14.25" hidden="false" customHeight="true" outlineLevel="0" collapsed="false">
      <c r="B6639" s="88" t="s">
        <v>30</v>
      </c>
      <c r="C6639" s="89" t="n">
        <v>1197831</v>
      </c>
      <c r="D6639" s="90" t="n">
        <v>44428</v>
      </c>
      <c r="E6639" s="88" t="s">
        <v>40</v>
      </c>
      <c r="F6639" s="88" t="s">
        <v>59</v>
      </c>
      <c r="G6639" s="88" t="s">
        <v>106</v>
      </c>
      <c r="H6639" s="91" t="s">
        <v>44</v>
      </c>
      <c r="I6639" s="92" t="n">
        <v>32</v>
      </c>
      <c r="J6639" s="93" t="n">
        <v>128</v>
      </c>
      <c r="K6639" s="94" t="n">
        <f aca="false">I6639 * J6639</f>
        <v>4096</v>
      </c>
      <c r="L6639" s="94" t="n">
        <f aca="false">K6639 *M6639</f>
        <v>2170.88</v>
      </c>
      <c r="M6639" s="95" t="n">
        <v>0.53</v>
      </c>
      <c r="N6639" s="88" t="s">
        <v>23</v>
      </c>
      <c r="O6639" s="91" t="s">
        <v>219</v>
      </c>
      <c r="P6639" s="0" t="str">
        <f aca="false">RIGHT(H6639,LEN(H6639) - FIND(" ", H6639))</f>
        <v>Athletic Footwear</v>
      </c>
    </row>
    <row r="6640" customFormat="false" ht="14.25" hidden="false" customHeight="true" outlineLevel="0" collapsed="false">
      <c r="B6640" s="88" t="s">
        <v>30</v>
      </c>
      <c r="C6640" s="89" t="n">
        <v>1197831</v>
      </c>
      <c r="D6640" s="90" t="n">
        <v>44428</v>
      </c>
      <c r="E6640" s="88" t="s">
        <v>40</v>
      </c>
      <c r="F6640" s="88" t="s">
        <v>66</v>
      </c>
      <c r="G6640" s="88" t="s">
        <v>90</v>
      </c>
      <c r="H6640" s="91" t="s">
        <v>24</v>
      </c>
      <c r="I6640" s="92" t="n">
        <v>19</v>
      </c>
      <c r="J6640" s="93" t="n">
        <v>189</v>
      </c>
      <c r="K6640" s="94" t="n">
        <f aca="false">I6640 * J6640</f>
        <v>3591</v>
      </c>
      <c r="L6640" s="94" t="n">
        <f aca="false">K6640 *M6640</f>
        <v>2082.78</v>
      </c>
      <c r="M6640" s="95" t="n">
        <v>0.58</v>
      </c>
      <c r="N6640" s="88" t="s">
        <v>23</v>
      </c>
      <c r="O6640" s="91" t="s">
        <v>218</v>
      </c>
      <c r="P6640" s="0" t="str">
        <f aca="false">RIGHT(H6640,LEN(H6640) - FIND(" ", H6640))</f>
        <v>Athletic Footwear</v>
      </c>
    </row>
    <row r="6641" customFormat="false" ht="14.25" hidden="false" customHeight="true" outlineLevel="0" collapsed="false">
      <c r="B6641" s="88" t="s">
        <v>37</v>
      </c>
      <c r="C6641" s="89" t="n">
        <v>1197831</v>
      </c>
      <c r="D6641" s="90" t="n">
        <v>44428</v>
      </c>
      <c r="E6641" s="88" t="s">
        <v>40</v>
      </c>
      <c r="F6641" s="88" t="s">
        <v>80</v>
      </c>
      <c r="G6641" s="88" t="s">
        <v>125</v>
      </c>
      <c r="H6641" s="91" t="s">
        <v>32</v>
      </c>
      <c r="I6641" s="92" t="n">
        <v>55</v>
      </c>
      <c r="J6641" s="93" t="n">
        <v>210</v>
      </c>
      <c r="K6641" s="94" t="n">
        <f aca="false">I6641 * J6641</f>
        <v>11550</v>
      </c>
      <c r="L6641" s="94" t="n">
        <f aca="false">K6641 *M6641</f>
        <v>6237</v>
      </c>
      <c r="M6641" s="95" t="n">
        <v>0.54</v>
      </c>
      <c r="N6641" s="88" t="s">
        <v>23</v>
      </c>
      <c r="O6641" s="91" t="s">
        <v>218</v>
      </c>
      <c r="P6641" s="0" t="str">
        <f aca="false">RIGHT(H6641,LEN(H6641) - FIND(" ", H6641))</f>
        <v>Street Footwear</v>
      </c>
    </row>
    <row r="6642" customFormat="false" ht="14.25" hidden="false" customHeight="true" outlineLevel="0" collapsed="false">
      <c r="B6642" s="88" t="s">
        <v>37</v>
      </c>
      <c r="C6642" s="89" t="n">
        <v>1197831</v>
      </c>
      <c r="D6642" s="90" t="n">
        <v>44428</v>
      </c>
      <c r="E6642" s="88" t="s">
        <v>40</v>
      </c>
      <c r="F6642" s="88" t="s">
        <v>80</v>
      </c>
      <c r="G6642" s="88" t="s">
        <v>125</v>
      </c>
      <c r="H6642" s="91" t="s">
        <v>24</v>
      </c>
      <c r="I6642" s="92" t="n">
        <v>50</v>
      </c>
      <c r="J6642" s="93" t="n">
        <v>152</v>
      </c>
      <c r="K6642" s="94" t="n">
        <f aca="false">I6642 * J6642</f>
        <v>7600</v>
      </c>
      <c r="L6642" s="94" t="n">
        <f aca="false">K6642 *M6642</f>
        <v>3648</v>
      </c>
      <c r="M6642" s="95" t="n">
        <v>0.48</v>
      </c>
      <c r="N6642" s="88" t="s">
        <v>23</v>
      </c>
      <c r="O6642" s="91" t="s">
        <v>218</v>
      </c>
      <c r="P6642" s="0" t="str">
        <f aca="false">RIGHT(H6642,LEN(H6642) - FIND(" ", H6642))</f>
        <v>Athletic Footwear</v>
      </c>
    </row>
    <row r="6643" customFormat="false" ht="14.25" hidden="false" customHeight="true" outlineLevel="0" collapsed="false">
      <c r="B6643" s="88" t="s">
        <v>37</v>
      </c>
      <c r="C6643" s="89" t="n">
        <v>1197831</v>
      </c>
      <c r="D6643" s="90" t="n">
        <v>44428</v>
      </c>
      <c r="E6643" s="88" t="s">
        <v>40</v>
      </c>
      <c r="F6643" s="88" t="s">
        <v>80</v>
      </c>
      <c r="G6643" s="88" t="s">
        <v>125</v>
      </c>
      <c r="H6643" s="91" t="s">
        <v>48</v>
      </c>
      <c r="I6643" s="92" t="n">
        <v>47</v>
      </c>
      <c r="J6643" s="93" t="n">
        <v>126</v>
      </c>
      <c r="K6643" s="94" t="n">
        <f aca="false">I6643 * J6643</f>
        <v>5922</v>
      </c>
      <c r="L6643" s="94" t="n">
        <f aca="false">K6643 *M6643</f>
        <v>3079.44</v>
      </c>
      <c r="M6643" s="95" t="n">
        <v>0.52</v>
      </c>
      <c r="N6643" s="88" t="s">
        <v>23</v>
      </c>
      <c r="O6643" s="91" t="s">
        <v>219</v>
      </c>
      <c r="P6643" s="0" t="str">
        <f aca="false">RIGHT(H6643,LEN(H6643) - FIND(" ", H6643))</f>
        <v>Street Footwear</v>
      </c>
    </row>
    <row r="6644" customFormat="false" ht="14.25" hidden="false" customHeight="true" outlineLevel="0" collapsed="false">
      <c r="B6644" s="88" t="s">
        <v>37</v>
      </c>
      <c r="C6644" s="89" t="n">
        <v>1197831</v>
      </c>
      <c r="D6644" s="90" t="n">
        <v>44428</v>
      </c>
      <c r="E6644" s="88" t="s">
        <v>40</v>
      </c>
      <c r="F6644" s="88" t="s">
        <v>80</v>
      </c>
      <c r="G6644" s="88" t="s">
        <v>125</v>
      </c>
      <c r="H6644" s="91" t="s">
        <v>44</v>
      </c>
      <c r="I6644" s="92" t="n">
        <v>39</v>
      </c>
      <c r="J6644" s="93" t="n">
        <v>104</v>
      </c>
      <c r="K6644" s="94" t="n">
        <f aca="false">I6644 * J6644</f>
        <v>4056</v>
      </c>
      <c r="L6644" s="94" t="n">
        <f aca="false">K6644 *M6644</f>
        <v>2028</v>
      </c>
      <c r="M6644" s="95" t="n">
        <v>0.5</v>
      </c>
      <c r="N6644" s="88" t="s">
        <v>23</v>
      </c>
      <c r="O6644" s="91" t="s">
        <v>219</v>
      </c>
      <c r="P6644" s="0" t="str">
        <f aca="false">RIGHT(H6644,LEN(H6644) - FIND(" ", H6644))</f>
        <v>Athletic Footwear</v>
      </c>
    </row>
    <row r="6645" customFormat="false" ht="14.25" hidden="false" customHeight="true" outlineLevel="0" collapsed="false">
      <c r="B6645" s="88" t="s">
        <v>37</v>
      </c>
      <c r="C6645" s="89" t="n">
        <v>1197831</v>
      </c>
      <c r="D6645" s="90" t="n">
        <v>44428</v>
      </c>
      <c r="E6645" s="88" t="s">
        <v>40</v>
      </c>
      <c r="F6645" s="88" t="s">
        <v>80</v>
      </c>
      <c r="G6645" s="88" t="s">
        <v>125</v>
      </c>
      <c r="H6645" s="91" t="s">
        <v>16</v>
      </c>
      <c r="I6645" s="92" t="n">
        <v>48</v>
      </c>
      <c r="J6645" s="93" t="n">
        <v>113</v>
      </c>
      <c r="K6645" s="94" t="n">
        <f aca="false">I6645 * J6645</f>
        <v>5424</v>
      </c>
      <c r="L6645" s="94" t="n">
        <f aca="false">K6645 *M6645</f>
        <v>2657.76</v>
      </c>
      <c r="M6645" s="95" t="n">
        <v>0.49</v>
      </c>
      <c r="N6645" s="88" t="s">
        <v>23</v>
      </c>
      <c r="O6645" s="91" t="s">
        <v>218</v>
      </c>
      <c r="P6645" s="0" t="str">
        <f aca="false">RIGHT(H6645,LEN(H6645) - FIND(" ", H6645))</f>
        <v>Apparel</v>
      </c>
    </row>
    <row r="6646" customFormat="false" ht="14.25" hidden="false" customHeight="true" outlineLevel="0" collapsed="false">
      <c r="B6646" s="88" t="s">
        <v>37</v>
      </c>
      <c r="C6646" s="89" t="n">
        <v>1197831</v>
      </c>
      <c r="D6646" s="90" t="n">
        <v>44428</v>
      </c>
      <c r="E6646" s="88" t="s">
        <v>40</v>
      </c>
      <c r="F6646" s="88" t="s">
        <v>80</v>
      </c>
      <c r="G6646" s="88" t="s">
        <v>125</v>
      </c>
      <c r="H6646" s="91" t="s">
        <v>38</v>
      </c>
      <c r="I6646" s="92" t="n">
        <v>50</v>
      </c>
      <c r="J6646" s="93" t="n">
        <v>143</v>
      </c>
      <c r="K6646" s="94" t="n">
        <f aca="false">I6646 * J6646</f>
        <v>7150</v>
      </c>
      <c r="L6646" s="94" t="n">
        <f aca="false">K6646 *M6646</f>
        <v>3718</v>
      </c>
      <c r="M6646" s="95" t="n">
        <v>0.52</v>
      </c>
      <c r="N6646" s="88" t="s">
        <v>23</v>
      </c>
      <c r="O6646" s="91" t="s">
        <v>219</v>
      </c>
      <c r="P6646" s="0" t="str">
        <f aca="false">RIGHT(H6646,LEN(H6646) - FIND(" ", H6646))</f>
        <v>Apparel</v>
      </c>
    </row>
    <row r="6647" customFormat="false" ht="14.25" hidden="false" customHeight="true" outlineLevel="0" collapsed="false">
      <c r="B6647" s="88" t="s">
        <v>43</v>
      </c>
      <c r="C6647" s="89" t="n">
        <v>1197831</v>
      </c>
      <c r="D6647" s="90" t="n">
        <v>44428</v>
      </c>
      <c r="E6647" s="88" t="s">
        <v>40</v>
      </c>
      <c r="F6647" s="88" t="s">
        <v>145</v>
      </c>
      <c r="G6647" s="88" t="s">
        <v>142</v>
      </c>
      <c r="H6647" s="91" t="s">
        <v>32</v>
      </c>
      <c r="I6647" s="92" t="n">
        <v>56</v>
      </c>
      <c r="J6647" s="93" t="n">
        <v>189</v>
      </c>
      <c r="K6647" s="94" t="n">
        <f aca="false">I6647 * J6647</f>
        <v>10584</v>
      </c>
      <c r="L6647" s="94" t="n">
        <f aca="false">K6647 *M6647</f>
        <v>5397.84</v>
      </c>
      <c r="M6647" s="95" t="n">
        <v>0.51</v>
      </c>
      <c r="N6647" s="88" t="s">
        <v>23</v>
      </c>
      <c r="O6647" s="91" t="s">
        <v>218</v>
      </c>
      <c r="P6647" s="0" t="str">
        <f aca="false">RIGHT(H6647,LEN(H6647) - FIND(" ", H6647))</f>
        <v>Street Footwear</v>
      </c>
    </row>
    <row r="6648" customFormat="false" ht="14.25" hidden="false" customHeight="true" outlineLevel="0" collapsed="false">
      <c r="B6648" s="88" t="s">
        <v>43</v>
      </c>
      <c r="C6648" s="89" t="n">
        <v>1197831</v>
      </c>
      <c r="D6648" s="90" t="n">
        <v>44428</v>
      </c>
      <c r="E6648" s="88" t="s">
        <v>40</v>
      </c>
      <c r="F6648" s="88" t="s">
        <v>145</v>
      </c>
      <c r="G6648" s="88" t="s">
        <v>142</v>
      </c>
      <c r="H6648" s="91" t="s">
        <v>24</v>
      </c>
      <c r="I6648" s="92" t="n">
        <v>51</v>
      </c>
      <c r="J6648" s="93" t="n">
        <v>113</v>
      </c>
      <c r="K6648" s="94" t="n">
        <f aca="false">I6648 * J6648</f>
        <v>5763</v>
      </c>
      <c r="L6648" s="94" t="n">
        <f aca="false">K6648 *M6648</f>
        <v>2708.61</v>
      </c>
      <c r="M6648" s="95" t="n">
        <v>0.47</v>
      </c>
      <c r="N6648" s="88" t="s">
        <v>23</v>
      </c>
      <c r="O6648" s="91" t="s">
        <v>218</v>
      </c>
      <c r="P6648" s="0" t="str">
        <f aca="false">RIGHT(H6648,LEN(H6648) - FIND(" ", H6648))</f>
        <v>Athletic Footwear</v>
      </c>
    </row>
    <row r="6649" customFormat="false" ht="14.25" hidden="false" customHeight="true" outlineLevel="0" collapsed="false">
      <c r="B6649" s="88" t="s">
        <v>43</v>
      </c>
      <c r="C6649" s="89" t="n">
        <v>1197831</v>
      </c>
      <c r="D6649" s="90" t="n">
        <v>44428</v>
      </c>
      <c r="E6649" s="88" t="s">
        <v>40</v>
      </c>
      <c r="F6649" s="88" t="s">
        <v>145</v>
      </c>
      <c r="G6649" s="88" t="s">
        <v>142</v>
      </c>
      <c r="H6649" s="91" t="s">
        <v>48</v>
      </c>
      <c r="I6649" s="92" t="n">
        <v>47</v>
      </c>
      <c r="J6649" s="93" t="n">
        <v>113</v>
      </c>
      <c r="K6649" s="94" t="n">
        <f aca="false">I6649 * J6649</f>
        <v>5311</v>
      </c>
      <c r="L6649" s="94" t="n">
        <f aca="false">K6649 *M6649</f>
        <v>2814.83</v>
      </c>
      <c r="M6649" s="95" t="n">
        <v>0.53</v>
      </c>
      <c r="N6649" s="88" t="s">
        <v>23</v>
      </c>
      <c r="O6649" s="91" t="s">
        <v>219</v>
      </c>
      <c r="P6649" s="0" t="str">
        <f aca="false">RIGHT(H6649,LEN(H6649) - FIND(" ", H6649))</f>
        <v>Street Footwear</v>
      </c>
    </row>
    <row r="6650" customFormat="false" ht="14.25" hidden="false" customHeight="true" outlineLevel="0" collapsed="false">
      <c r="B6650" s="88" t="s">
        <v>43</v>
      </c>
      <c r="C6650" s="89" t="n">
        <v>1197831</v>
      </c>
      <c r="D6650" s="90" t="n">
        <v>44428</v>
      </c>
      <c r="E6650" s="88" t="s">
        <v>40</v>
      </c>
      <c r="F6650" s="88" t="s">
        <v>145</v>
      </c>
      <c r="G6650" s="88" t="s">
        <v>142</v>
      </c>
      <c r="H6650" s="91" t="s">
        <v>44</v>
      </c>
      <c r="I6650" s="92" t="n">
        <v>37</v>
      </c>
      <c r="J6650" s="93" t="n">
        <v>88</v>
      </c>
      <c r="K6650" s="94" t="n">
        <f aca="false">I6650 * J6650</f>
        <v>3256</v>
      </c>
      <c r="L6650" s="94" t="n">
        <f aca="false">K6650 *M6650</f>
        <v>1693.12</v>
      </c>
      <c r="M6650" s="95" t="n">
        <v>0.52</v>
      </c>
      <c r="N6650" s="88" t="s">
        <v>23</v>
      </c>
      <c r="O6650" s="91" t="s">
        <v>219</v>
      </c>
      <c r="P6650" s="0" t="str">
        <f aca="false">RIGHT(H6650,LEN(H6650) - FIND(" ", H6650))</f>
        <v>Athletic Footwear</v>
      </c>
    </row>
    <row r="6651" customFormat="false" ht="14.25" hidden="false" customHeight="true" outlineLevel="0" collapsed="false">
      <c r="B6651" s="88" t="s">
        <v>43</v>
      </c>
      <c r="C6651" s="89" t="n">
        <v>1197831</v>
      </c>
      <c r="D6651" s="90" t="n">
        <v>44428</v>
      </c>
      <c r="E6651" s="88" t="s">
        <v>40</v>
      </c>
      <c r="F6651" s="88" t="s">
        <v>145</v>
      </c>
      <c r="G6651" s="88" t="s">
        <v>142</v>
      </c>
      <c r="H6651" s="91" t="s">
        <v>16</v>
      </c>
      <c r="I6651" s="92" t="n">
        <v>47</v>
      </c>
      <c r="J6651" s="93" t="n">
        <v>81</v>
      </c>
      <c r="K6651" s="94" t="n">
        <f aca="false">I6651 * J6651</f>
        <v>3807</v>
      </c>
      <c r="L6651" s="94" t="n">
        <f aca="false">K6651 *M6651</f>
        <v>1713.15</v>
      </c>
      <c r="M6651" s="95" t="n">
        <v>0.45</v>
      </c>
      <c r="N6651" s="88" t="s">
        <v>23</v>
      </c>
      <c r="O6651" s="91" t="s">
        <v>218</v>
      </c>
      <c r="P6651" s="0" t="str">
        <f aca="false">RIGHT(H6651,LEN(H6651) - FIND(" ", H6651))</f>
        <v>Apparel</v>
      </c>
    </row>
    <row r="6652" customFormat="false" ht="14.25" hidden="false" customHeight="true" outlineLevel="0" collapsed="false">
      <c r="B6652" s="88" t="s">
        <v>43</v>
      </c>
      <c r="C6652" s="89" t="n">
        <v>1197831</v>
      </c>
      <c r="D6652" s="90" t="n">
        <v>44428</v>
      </c>
      <c r="E6652" s="88" t="s">
        <v>40</v>
      </c>
      <c r="F6652" s="88" t="s">
        <v>145</v>
      </c>
      <c r="G6652" s="88" t="s">
        <v>142</v>
      </c>
      <c r="H6652" s="91" t="s">
        <v>38</v>
      </c>
      <c r="I6652" s="92" t="n">
        <v>50</v>
      </c>
      <c r="J6652" s="93" t="n">
        <v>124</v>
      </c>
      <c r="K6652" s="94" t="n">
        <f aca="false">I6652 * J6652</f>
        <v>6200</v>
      </c>
      <c r="L6652" s="94" t="n">
        <f aca="false">K6652 *M6652</f>
        <v>3224</v>
      </c>
      <c r="M6652" s="95" t="n">
        <v>0.52</v>
      </c>
      <c r="N6652" s="88" t="s">
        <v>23</v>
      </c>
      <c r="O6652" s="91" t="s">
        <v>219</v>
      </c>
      <c r="P6652" s="0" t="str">
        <f aca="false">RIGHT(H6652,LEN(H6652) - FIND(" ", H6652))</f>
        <v>Apparel</v>
      </c>
    </row>
    <row r="6653" customFormat="false" ht="14.25" hidden="false" customHeight="true" outlineLevel="0" collapsed="false">
      <c r="B6653" s="88" t="s">
        <v>30</v>
      </c>
      <c r="C6653" s="89" t="n">
        <v>1197831</v>
      </c>
      <c r="D6653" s="90" t="n">
        <v>44428</v>
      </c>
      <c r="E6653" s="88" t="s">
        <v>40</v>
      </c>
      <c r="F6653" s="88" t="s">
        <v>59</v>
      </c>
      <c r="G6653" s="88" t="s">
        <v>106</v>
      </c>
      <c r="H6653" s="91" t="s">
        <v>44</v>
      </c>
      <c r="I6653" s="92" t="n">
        <v>28</v>
      </c>
      <c r="J6653" s="93" t="n">
        <v>136</v>
      </c>
      <c r="K6653" s="94" t="n">
        <f aca="false">I6653 * J6653</f>
        <v>3808</v>
      </c>
      <c r="L6653" s="94" t="n">
        <f aca="false">K6653 *M6653</f>
        <v>1713.6</v>
      </c>
      <c r="M6653" s="95" t="n">
        <v>0.45</v>
      </c>
      <c r="N6653" s="88" t="s">
        <v>31</v>
      </c>
      <c r="O6653" s="91" t="s">
        <v>219</v>
      </c>
      <c r="P6653" s="0" t="str">
        <f aca="false">RIGHT(H6653,LEN(H6653) - FIND(" ", H6653))</f>
        <v>Athletic Footwear</v>
      </c>
    </row>
    <row r="6654" customFormat="false" ht="14.25" hidden="false" customHeight="true" outlineLevel="0" collapsed="false">
      <c r="B6654" s="88" t="s">
        <v>30</v>
      </c>
      <c r="C6654" s="89" t="n">
        <v>1197831</v>
      </c>
      <c r="D6654" s="90" t="n">
        <v>44428</v>
      </c>
      <c r="E6654" s="88" t="s">
        <v>40</v>
      </c>
      <c r="F6654" s="88" t="s">
        <v>66</v>
      </c>
      <c r="G6654" s="88" t="s">
        <v>90</v>
      </c>
      <c r="H6654" s="91" t="s">
        <v>24</v>
      </c>
      <c r="I6654" s="92" t="n">
        <v>16</v>
      </c>
      <c r="J6654" s="93" t="n">
        <v>202</v>
      </c>
      <c r="K6654" s="94" t="n">
        <f aca="false">I6654 * J6654</f>
        <v>3232</v>
      </c>
      <c r="L6654" s="94" t="n">
        <f aca="false">K6654 *M6654</f>
        <v>1519.04</v>
      </c>
      <c r="M6654" s="95" t="n">
        <v>0.47</v>
      </c>
      <c r="N6654" s="88" t="s">
        <v>31</v>
      </c>
      <c r="O6654" s="91" t="s">
        <v>218</v>
      </c>
      <c r="P6654" s="0" t="str">
        <f aca="false">RIGHT(H6654,LEN(H6654) - FIND(" ", H6654))</f>
        <v>Athletic Footwear</v>
      </c>
    </row>
    <row r="6655" customFormat="false" ht="14.25" hidden="false" customHeight="true" outlineLevel="0" collapsed="false">
      <c r="B6655" s="88" t="s">
        <v>37</v>
      </c>
      <c r="C6655" s="89" t="n">
        <v>1197831</v>
      </c>
      <c r="D6655" s="90" t="n">
        <v>44428</v>
      </c>
      <c r="E6655" s="88" t="s">
        <v>40</v>
      </c>
      <c r="F6655" s="88" t="s">
        <v>80</v>
      </c>
      <c r="G6655" s="88" t="s">
        <v>125</v>
      </c>
      <c r="H6655" s="91" t="s">
        <v>32</v>
      </c>
      <c r="I6655" s="92" t="n">
        <v>43</v>
      </c>
      <c r="J6655" s="93" t="n">
        <v>233</v>
      </c>
      <c r="K6655" s="94" t="n">
        <f aca="false">I6655 * J6655</f>
        <v>10019</v>
      </c>
      <c r="L6655" s="94" t="n">
        <f aca="false">K6655 *M6655</f>
        <v>4508.55</v>
      </c>
      <c r="M6655" s="95" t="n">
        <v>0.45</v>
      </c>
      <c r="N6655" s="88" t="s">
        <v>31</v>
      </c>
      <c r="O6655" s="91" t="s">
        <v>218</v>
      </c>
      <c r="P6655" s="0" t="str">
        <f aca="false">RIGHT(H6655,LEN(H6655) - FIND(" ", H6655))</f>
        <v>Street Footwear</v>
      </c>
    </row>
    <row r="6656" customFormat="false" ht="14.25" hidden="false" customHeight="true" outlineLevel="0" collapsed="false">
      <c r="B6656" s="88" t="s">
        <v>37</v>
      </c>
      <c r="C6656" s="89" t="n">
        <v>1197831</v>
      </c>
      <c r="D6656" s="90" t="n">
        <v>44428</v>
      </c>
      <c r="E6656" s="88" t="s">
        <v>40</v>
      </c>
      <c r="F6656" s="88" t="s">
        <v>80</v>
      </c>
      <c r="G6656" s="88" t="s">
        <v>125</v>
      </c>
      <c r="H6656" s="91" t="s">
        <v>24</v>
      </c>
      <c r="I6656" s="92" t="n">
        <v>42</v>
      </c>
      <c r="J6656" s="93" t="n">
        <v>163</v>
      </c>
      <c r="K6656" s="94" t="n">
        <f aca="false">I6656 * J6656</f>
        <v>6846</v>
      </c>
      <c r="L6656" s="94" t="n">
        <f aca="false">K6656 *M6656</f>
        <v>2669.94</v>
      </c>
      <c r="M6656" s="95" t="n">
        <v>0.39</v>
      </c>
      <c r="N6656" s="88" t="s">
        <v>31</v>
      </c>
      <c r="O6656" s="91" t="s">
        <v>218</v>
      </c>
      <c r="P6656" s="0" t="str">
        <f aca="false">RIGHT(H6656,LEN(H6656) - FIND(" ", H6656))</f>
        <v>Athletic Footwear</v>
      </c>
    </row>
    <row r="6657" customFormat="false" ht="14.25" hidden="false" customHeight="true" outlineLevel="0" collapsed="false">
      <c r="B6657" s="88" t="s">
        <v>37</v>
      </c>
      <c r="C6657" s="89" t="n">
        <v>1197831</v>
      </c>
      <c r="D6657" s="90" t="n">
        <v>44428</v>
      </c>
      <c r="E6657" s="88" t="s">
        <v>40</v>
      </c>
      <c r="F6657" s="88" t="s">
        <v>80</v>
      </c>
      <c r="G6657" s="88" t="s">
        <v>125</v>
      </c>
      <c r="H6657" s="91" t="s">
        <v>48</v>
      </c>
      <c r="I6657" s="92" t="n">
        <v>40</v>
      </c>
      <c r="J6657" s="93" t="n">
        <v>135</v>
      </c>
      <c r="K6657" s="94" t="n">
        <f aca="false">I6657 * J6657</f>
        <v>5400</v>
      </c>
      <c r="L6657" s="94" t="n">
        <f aca="false">K6657 *M6657</f>
        <v>2376</v>
      </c>
      <c r="M6657" s="95" t="n">
        <v>0.44</v>
      </c>
      <c r="N6657" s="88" t="s">
        <v>31</v>
      </c>
      <c r="O6657" s="91" t="s">
        <v>219</v>
      </c>
      <c r="P6657" s="0" t="str">
        <f aca="false">RIGHT(H6657,LEN(H6657) - FIND(" ", H6657))</f>
        <v>Street Footwear</v>
      </c>
    </row>
    <row r="6658" customFormat="false" ht="14.25" hidden="false" customHeight="true" outlineLevel="0" collapsed="false">
      <c r="B6658" s="88" t="s">
        <v>37</v>
      </c>
      <c r="C6658" s="89" t="n">
        <v>1197831</v>
      </c>
      <c r="D6658" s="90" t="n">
        <v>44428</v>
      </c>
      <c r="E6658" s="88" t="s">
        <v>40</v>
      </c>
      <c r="F6658" s="88" t="s">
        <v>80</v>
      </c>
      <c r="G6658" s="88" t="s">
        <v>125</v>
      </c>
      <c r="H6658" s="91" t="s">
        <v>44</v>
      </c>
      <c r="I6658" s="92" t="n">
        <v>29</v>
      </c>
      <c r="J6658" s="93" t="n">
        <v>132</v>
      </c>
      <c r="K6658" s="94" t="n">
        <f aca="false">I6658 * J6658</f>
        <v>3828</v>
      </c>
      <c r="L6658" s="94" t="n">
        <f aca="false">K6658 *M6658</f>
        <v>1722.6</v>
      </c>
      <c r="M6658" s="95" t="n">
        <v>0.45</v>
      </c>
      <c r="N6658" s="88" t="s">
        <v>31</v>
      </c>
      <c r="O6658" s="91" t="s">
        <v>219</v>
      </c>
      <c r="P6658" s="0" t="str">
        <f aca="false">RIGHT(H6658,LEN(H6658) - FIND(" ", H6658))</f>
        <v>Athletic Footwear</v>
      </c>
    </row>
    <row r="6659" customFormat="false" ht="14.25" hidden="false" customHeight="true" outlineLevel="0" collapsed="false">
      <c r="B6659" s="88" t="s">
        <v>37</v>
      </c>
      <c r="C6659" s="89" t="n">
        <v>1197831</v>
      </c>
      <c r="D6659" s="90" t="n">
        <v>44428</v>
      </c>
      <c r="E6659" s="88" t="s">
        <v>40</v>
      </c>
      <c r="F6659" s="88" t="s">
        <v>80</v>
      </c>
      <c r="G6659" s="88" t="s">
        <v>125</v>
      </c>
      <c r="H6659" s="91" t="s">
        <v>16</v>
      </c>
      <c r="I6659" s="92" t="n">
        <v>40</v>
      </c>
      <c r="J6659" s="93" t="n">
        <v>113</v>
      </c>
      <c r="K6659" s="94" t="n">
        <f aca="false">I6659 * J6659</f>
        <v>4520</v>
      </c>
      <c r="L6659" s="94" t="n">
        <f aca="false">K6659 *M6659</f>
        <v>1672.4</v>
      </c>
      <c r="M6659" s="95" t="n">
        <v>0.37</v>
      </c>
      <c r="N6659" s="88" t="s">
        <v>31</v>
      </c>
      <c r="O6659" s="91" t="s">
        <v>218</v>
      </c>
      <c r="P6659" s="0" t="str">
        <f aca="false">RIGHT(H6659,LEN(H6659) - FIND(" ", H6659))</f>
        <v>Apparel</v>
      </c>
    </row>
    <row r="6660" customFormat="false" ht="14.25" hidden="false" customHeight="true" outlineLevel="0" collapsed="false">
      <c r="B6660" s="88" t="s">
        <v>37</v>
      </c>
      <c r="C6660" s="89" t="n">
        <v>1197831</v>
      </c>
      <c r="D6660" s="90" t="n">
        <v>44428</v>
      </c>
      <c r="E6660" s="88" t="s">
        <v>40</v>
      </c>
      <c r="F6660" s="88" t="s">
        <v>80</v>
      </c>
      <c r="G6660" s="88" t="s">
        <v>125</v>
      </c>
      <c r="H6660" s="91" t="s">
        <v>38</v>
      </c>
      <c r="I6660" s="92" t="n">
        <v>40</v>
      </c>
      <c r="J6660" s="93" t="n">
        <v>193</v>
      </c>
      <c r="K6660" s="94" t="n">
        <f aca="false">I6660 * J6660</f>
        <v>7720</v>
      </c>
      <c r="L6660" s="94" t="n">
        <f aca="false">K6660 *M6660</f>
        <v>3628.4</v>
      </c>
      <c r="M6660" s="95" t="n">
        <v>0.47</v>
      </c>
      <c r="N6660" s="88" t="s">
        <v>31</v>
      </c>
      <c r="O6660" s="91" t="s">
        <v>219</v>
      </c>
      <c r="P6660" s="0" t="str">
        <f aca="false">RIGHT(H6660,LEN(H6660) - FIND(" ", H6660))</f>
        <v>Apparel</v>
      </c>
    </row>
    <row r="6661" customFormat="false" ht="14.25" hidden="false" customHeight="true" outlineLevel="0" collapsed="false">
      <c r="B6661" s="88" t="s">
        <v>43</v>
      </c>
      <c r="C6661" s="89" t="n">
        <v>1197831</v>
      </c>
      <c r="D6661" s="90" t="n">
        <v>44428</v>
      </c>
      <c r="E6661" s="88" t="s">
        <v>40</v>
      </c>
      <c r="F6661" s="88" t="s">
        <v>145</v>
      </c>
      <c r="G6661" s="88" t="s">
        <v>142</v>
      </c>
      <c r="H6661" s="91" t="s">
        <v>32</v>
      </c>
      <c r="I6661" s="92" t="n">
        <v>41</v>
      </c>
      <c r="J6661" s="93" t="n">
        <v>230</v>
      </c>
      <c r="K6661" s="94" t="n">
        <f aca="false">I6661 * J6661</f>
        <v>9430</v>
      </c>
      <c r="L6661" s="94" t="n">
        <f aca="false">K6661 *M6661</f>
        <v>3960.6</v>
      </c>
      <c r="M6661" s="95" t="n">
        <v>0.42</v>
      </c>
      <c r="N6661" s="88" t="s">
        <v>31</v>
      </c>
      <c r="O6661" s="91" t="s">
        <v>218</v>
      </c>
      <c r="P6661" s="0" t="str">
        <f aca="false">RIGHT(H6661,LEN(H6661) - FIND(" ", H6661))</f>
        <v>Street Footwear</v>
      </c>
    </row>
    <row r="6662" customFormat="false" ht="14.25" hidden="false" customHeight="true" outlineLevel="0" collapsed="false">
      <c r="B6662" s="88" t="s">
        <v>43</v>
      </c>
      <c r="C6662" s="89" t="n">
        <v>1197831</v>
      </c>
      <c r="D6662" s="90" t="n">
        <v>44428</v>
      </c>
      <c r="E6662" s="88" t="s">
        <v>40</v>
      </c>
      <c r="F6662" s="88" t="s">
        <v>145</v>
      </c>
      <c r="G6662" s="88" t="s">
        <v>142</v>
      </c>
      <c r="H6662" s="91" t="s">
        <v>24</v>
      </c>
      <c r="I6662" s="92" t="n">
        <v>37</v>
      </c>
      <c r="J6662" s="93" t="n">
        <v>140</v>
      </c>
      <c r="K6662" s="94" t="n">
        <f aca="false">I6662 * J6662</f>
        <v>5180</v>
      </c>
      <c r="L6662" s="94" t="n">
        <f aca="false">K6662 *M6662</f>
        <v>2175.6</v>
      </c>
      <c r="M6662" s="95" t="n">
        <v>0.42</v>
      </c>
      <c r="N6662" s="88" t="s">
        <v>31</v>
      </c>
      <c r="O6662" s="91" t="s">
        <v>218</v>
      </c>
      <c r="P6662" s="0" t="str">
        <f aca="false">RIGHT(H6662,LEN(H6662) - FIND(" ", H6662))</f>
        <v>Athletic Footwear</v>
      </c>
    </row>
    <row r="6663" customFormat="false" ht="14.25" hidden="false" customHeight="true" outlineLevel="0" collapsed="false">
      <c r="B6663" s="88" t="s">
        <v>43</v>
      </c>
      <c r="C6663" s="89" t="n">
        <v>1197831</v>
      </c>
      <c r="D6663" s="90" t="n">
        <v>44428</v>
      </c>
      <c r="E6663" s="88" t="s">
        <v>40</v>
      </c>
      <c r="F6663" s="88" t="s">
        <v>145</v>
      </c>
      <c r="G6663" s="88" t="s">
        <v>142</v>
      </c>
      <c r="H6663" s="91" t="s">
        <v>48</v>
      </c>
      <c r="I6663" s="92" t="n">
        <v>38</v>
      </c>
      <c r="J6663" s="93" t="n">
        <v>113</v>
      </c>
      <c r="K6663" s="94" t="n">
        <f aca="false">I6663 * J6663</f>
        <v>4294</v>
      </c>
      <c r="L6663" s="94" t="n">
        <f aca="false">K6663 *M6663</f>
        <v>2018.18</v>
      </c>
      <c r="M6663" s="95" t="n">
        <v>0.47</v>
      </c>
      <c r="N6663" s="88" t="s">
        <v>31</v>
      </c>
      <c r="O6663" s="91" t="s">
        <v>219</v>
      </c>
      <c r="P6663" s="0" t="str">
        <f aca="false">RIGHT(H6663,LEN(H6663) - FIND(" ", H6663))</f>
        <v>Street Footwear</v>
      </c>
    </row>
    <row r="6664" customFormat="false" ht="14.25" hidden="false" customHeight="true" outlineLevel="0" collapsed="false">
      <c r="B6664" s="88" t="s">
        <v>43</v>
      </c>
      <c r="C6664" s="89" t="n">
        <v>1197831</v>
      </c>
      <c r="D6664" s="90" t="n">
        <v>44428</v>
      </c>
      <c r="E6664" s="88" t="s">
        <v>40</v>
      </c>
      <c r="F6664" s="88" t="s">
        <v>145</v>
      </c>
      <c r="G6664" s="88" t="s">
        <v>142</v>
      </c>
      <c r="H6664" s="91" t="s">
        <v>44</v>
      </c>
      <c r="I6664" s="92" t="n">
        <v>32</v>
      </c>
      <c r="J6664" s="93" t="n">
        <v>111</v>
      </c>
      <c r="K6664" s="94" t="n">
        <f aca="false">I6664 * J6664</f>
        <v>3552</v>
      </c>
      <c r="L6664" s="94" t="n">
        <f aca="false">K6664 *M6664</f>
        <v>1491.84</v>
      </c>
      <c r="M6664" s="95" t="n">
        <v>0.42</v>
      </c>
      <c r="N6664" s="88" t="s">
        <v>31</v>
      </c>
      <c r="O6664" s="91" t="s">
        <v>219</v>
      </c>
      <c r="P6664" s="0" t="str">
        <f aca="false">RIGHT(H6664,LEN(H6664) - FIND(" ", H6664))</f>
        <v>Athletic Footwear</v>
      </c>
    </row>
    <row r="6665" customFormat="false" ht="14.25" hidden="false" customHeight="true" outlineLevel="0" collapsed="false">
      <c r="B6665" s="88" t="s">
        <v>43</v>
      </c>
      <c r="C6665" s="89" t="n">
        <v>1197831</v>
      </c>
      <c r="D6665" s="90" t="n">
        <v>44428</v>
      </c>
      <c r="E6665" s="88" t="s">
        <v>40</v>
      </c>
      <c r="F6665" s="88" t="s">
        <v>145</v>
      </c>
      <c r="G6665" s="88" t="s">
        <v>142</v>
      </c>
      <c r="H6665" s="91" t="s">
        <v>16</v>
      </c>
      <c r="I6665" s="92" t="n">
        <v>40</v>
      </c>
      <c r="J6665" s="93" t="n">
        <v>105</v>
      </c>
      <c r="K6665" s="94" t="n">
        <f aca="false">I6665 * J6665</f>
        <v>4200</v>
      </c>
      <c r="L6665" s="94" t="n">
        <f aca="false">K6665 *M6665</f>
        <v>1554</v>
      </c>
      <c r="M6665" s="95" t="n">
        <v>0.37</v>
      </c>
      <c r="N6665" s="88" t="s">
        <v>31</v>
      </c>
      <c r="O6665" s="91" t="s">
        <v>218</v>
      </c>
      <c r="P6665" s="0" t="str">
        <f aca="false">RIGHT(H6665,LEN(H6665) - FIND(" ", H6665))</f>
        <v>Apparel</v>
      </c>
    </row>
    <row r="6666" customFormat="false" ht="14.25" hidden="false" customHeight="true" outlineLevel="0" collapsed="false">
      <c r="B6666" s="88" t="s">
        <v>43</v>
      </c>
      <c r="C6666" s="89" t="n">
        <v>1197831</v>
      </c>
      <c r="D6666" s="90" t="n">
        <v>44428</v>
      </c>
      <c r="E6666" s="88" t="s">
        <v>40</v>
      </c>
      <c r="F6666" s="88" t="s">
        <v>145</v>
      </c>
      <c r="G6666" s="88" t="s">
        <v>142</v>
      </c>
      <c r="H6666" s="91" t="s">
        <v>38</v>
      </c>
      <c r="I6666" s="92" t="n">
        <v>40</v>
      </c>
      <c r="J6666" s="93" t="n">
        <v>166</v>
      </c>
      <c r="K6666" s="94" t="n">
        <f aca="false">I6666 * J6666</f>
        <v>6640</v>
      </c>
      <c r="L6666" s="94" t="n">
        <f aca="false">K6666 *M6666</f>
        <v>3120.8</v>
      </c>
      <c r="M6666" s="95" t="n">
        <v>0.47</v>
      </c>
      <c r="N6666" s="88" t="s">
        <v>31</v>
      </c>
      <c r="O6666" s="91" t="s">
        <v>219</v>
      </c>
      <c r="P6666" s="0" t="str">
        <f aca="false">RIGHT(H6666,LEN(H6666) - FIND(" ", H6666))</f>
        <v>Apparel</v>
      </c>
    </row>
    <row r="6667" customFormat="false" ht="14.25" hidden="false" customHeight="true" outlineLevel="0" collapsed="false">
      <c r="B6667" s="88" t="s">
        <v>30</v>
      </c>
      <c r="C6667" s="89" t="n">
        <v>1197831</v>
      </c>
      <c r="D6667" s="90" t="n">
        <v>44429</v>
      </c>
      <c r="E6667" s="88" t="s">
        <v>40</v>
      </c>
      <c r="F6667" s="88" t="s">
        <v>59</v>
      </c>
      <c r="G6667" s="88" t="s">
        <v>106</v>
      </c>
      <c r="H6667" s="91" t="s">
        <v>16</v>
      </c>
      <c r="I6667" s="92" t="n">
        <v>40</v>
      </c>
      <c r="J6667" s="93" t="n">
        <v>300</v>
      </c>
      <c r="K6667" s="94" t="n">
        <f aca="false">I6667 * J6667</f>
        <v>12000</v>
      </c>
      <c r="L6667" s="94" t="n">
        <f aca="false">K6667 *M6667</f>
        <v>3000</v>
      </c>
      <c r="M6667" s="95" t="n">
        <v>0.25</v>
      </c>
      <c r="N6667" s="88" t="s">
        <v>31</v>
      </c>
      <c r="O6667" s="91" t="s">
        <v>218</v>
      </c>
      <c r="P6667" s="0" t="str">
        <f aca="false">RIGHT(H6667,LEN(H6667) - FIND(" ", H6667))</f>
        <v>Apparel</v>
      </c>
    </row>
    <row r="6668" customFormat="false" ht="14.25" hidden="false" customHeight="true" outlineLevel="0" collapsed="false">
      <c r="B6668" s="88" t="s">
        <v>30</v>
      </c>
      <c r="C6668" s="89" t="n">
        <v>1197831</v>
      </c>
      <c r="D6668" s="90" t="n">
        <v>44429</v>
      </c>
      <c r="E6668" s="88" t="s">
        <v>40</v>
      </c>
      <c r="F6668" s="88" t="s">
        <v>66</v>
      </c>
      <c r="G6668" s="88" t="s">
        <v>90</v>
      </c>
      <c r="H6668" s="91" t="s">
        <v>48</v>
      </c>
      <c r="I6668" s="92" t="n">
        <v>15</v>
      </c>
      <c r="J6668" s="93" t="n">
        <v>475</v>
      </c>
      <c r="K6668" s="94" t="n">
        <f aca="false">I6668 * J6668</f>
        <v>7125</v>
      </c>
      <c r="L6668" s="94" t="n">
        <f aca="false">K6668 *M6668</f>
        <v>3206.25</v>
      </c>
      <c r="M6668" s="95" t="n">
        <v>0.45</v>
      </c>
      <c r="N6668" s="88" t="s">
        <v>31</v>
      </c>
      <c r="O6668" s="91" t="s">
        <v>219</v>
      </c>
      <c r="P6668" s="0" t="str">
        <f aca="false">RIGHT(H6668,LEN(H6668) - FIND(" ", H6668))</f>
        <v>Street Footwear</v>
      </c>
    </row>
    <row r="6669" customFormat="false" ht="14.25" hidden="false" customHeight="true" outlineLevel="0" collapsed="false">
      <c r="B6669" s="88" t="s">
        <v>15</v>
      </c>
      <c r="C6669" s="89" t="n">
        <v>1185732</v>
      </c>
      <c r="D6669" s="90" t="n">
        <v>44429</v>
      </c>
      <c r="E6669" s="88" t="s">
        <v>18</v>
      </c>
      <c r="F6669" s="88" t="s">
        <v>70</v>
      </c>
      <c r="G6669" s="88" t="s">
        <v>76</v>
      </c>
      <c r="H6669" s="91" t="s">
        <v>32</v>
      </c>
      <c r="I6669" s="92" t="n">
        <v>65</v>
      </c>
      <c r="J6669" s="93" t="n">
        <v>650</v>
      </c>
      <c r="K6669" s="94" t="n">
        <f aca="false">I6669 * J6669</f>
        <v>42250</v>
      </c>
      <c r="L6669" s="94" t="n">
        <f aca="false">K6669 *M6669</f>
        <v>14787.5</v>
      </c>
      <c r="M6669" s="95" t="n">
        <v>0.35</v>
      </c>
      <c r="N6669" s="88" t="s">
        <v>31</v>
      </c>
      <c r="O6669" s="91" t="s">
        <v>218</v>
      </c>
      <c r="P6669" s="0" t="str">
        <f aca="false">RIGHT(H6669,LEN(H6669) - FIND(" ", H6669))</f>
        <v>Street Footwear</v>
      </c>
    </row>
    <row r="6670" customFormat="false" ht="14.25" hidden="false" customHeight="true" outlineLevel="0" collapsed="false">
      <c r="B6670" s="88" t="s">
        <v>15</v>
      </c>
      <c r="C6670" s="89" t="n">
        <v>1185732</v>
      </c>
      <c r="D6670" s="90" t="n">
        <v>44429</v>
      </c>
      <c r="E6670" s="88" t="s">
        <v>18</v>
      </c>
      <c r="F6670" s="88" t="s">
        <v>70</v>
      </c>
      <c r="G6670" s="88" t="s">
        <v>76</v>
      </c>
      <c r="H6670" s="91" t="s">
        <v>24</v>
      </c>
      <c r="I6670" s="92" t="n">
        <v>60</v>
      </c>
      <c r="J6670" s="93" t="n">
        <v>425</v>
      </c>
      <c r="K6670" s="94" t="n">
        <f aca="false">I6670 * J6670</f>
        <v>25500</v>
      </c>
      <c r="L6670" s="94" t="n">
        <f aca="false">K6670 *M6670</f>
        <v>8925</v>
      </c>
      <c r="M6670" s="95" t="n">
        <v>0.35</v>
      </c>
      <c r="N6670" s="88" t="s">
        <v>31</v>
      </c>
      <c r="O6670" s="91" t="s">
        <v>218</v>
      </c>
      <c r="P6670" s="0" t="str">
        <f aca="false">RIGHT(H6670,LEN(H6670) - FIND(" ", H6670))</f>
        <v>Athletic Footwear</v>
      </c>
    </row>
    <row r="6671" customFormat="false" ht="14.25" hidden="false" customHeight="true" outlineLevel="0" collapsed="false">
      <c r="B6671" s="88" t="s">
        <v>15</v>
      </c>
      <c r="C6671" s="89" t="n">
        <v>1185732</v>
      </c>
      <c r="D6671" s="90" t="n">
        <v>44429</v>
      </c>
      <c r="E6671" s="88" t="s">
        <v>18</v>
      </c>
      <c r="F6671" s="88" t="s">
        <v>70</v>
      </c>
      <c r="G6671" s="88" t="s">
        <v>76</v>
      </c>
      <c r="H6671" s="91" t="s">
        <v>48</v>
      </c>
      <c r="I6671" s="92" t="n">
        <v>55</v>
      </c>
      <c r="J6671" s="93" t="n">
        <v>350</v>
      </c>
      <c r="K6671" s="94" t="n">
        <f aca="false">I6671 * J6671</f>
        <v>19250</v>
      </c>
      <c r="L6671" s="94" t="n">
        <f aca="false">K6671 *M6671</f>
        <v>4812.5</v>
      </c>
      <c r="M6671" s="95" t="n">
        <v>0.25</v>
      </c>
      <c r="N6671" s="88" t="s">
        <v>31</v>
      </c>
      <c r="O6671" s="91" t="s">
        <v>219</v>
      </c>
      <c r="P6671" s="0" t="str">
        <f aca="false">RIGHT(H6671,LEN(H6671) - FIND(" ", H6671))</f>
        <v>Street Footwear</v>
      </c>
    </row>
    <row r="6672" customFormat="false" ht="14.25" hidden="false" customHeight="true" outlineLevel="0" collapsed="false">
      <c r="B6672" s="88" t="s">
        <v>15</v>
      </c>
      <c r="C6672" s="89" t="n">
        <v>1185732</v>
      </c>
      <c r="D6672" s="90" t="n">
        <v>44429</v>
      </c>
      <c r="E6672" s="88" t="s">
        <v>18</v>
      </c>
      <c r="F6672" s="88" t="s">
        <v>70</v>
      </c>
      <c r="G6672" s="88" t="s">
        <v>76</v>
      </c>
      <c r="H6672" s="91" t="s">
        <v>44</v>
      </c>
      <c r="I6672" s="92" t="n">
        <v>55</v>
      </c>
      <c r="J6672" s="93" t="n">
        <v>250</v>
      </c>
      <c r="K6672" s="94" t="n">
        <f aca="false">I6672 * J6672</f>
        <v>13750</v>
      </c>
      <c r="L6672" s="94" t="n">
        <f aca="false">K6672 *M6672</f>
        <v>3437.5</v>
      </c>
      <c r="M6672" s="95" t="n">
        <v>0.25</v>
      </c>
      <c r="N6672" s="88" t="s">
        <v>31</v>
      </c>
      <c r="O6672" s="91" t="s">
        <v>219</v>
      </c>
      <c r="P6672" s="0" t="str">
        <f aca="false">RIGHT(H6672,LEN(H6672) - FIND(" ", H6672))</f>
        <v>Athletic Footwear</v>
      </c>
    </row>
    <row r="6673" customFormat="false" ht="14.25" hidden="false" customHeight="true" outlineLevel="0" collapsed="false">
      <c r="B6673" s="88" t="s">
        <v>15</v>
      </c>
      <c r="C6673" s="89" t="n">
        <v>1185732</v>
      </c>
      <c r="D6673" s="90" t="n">
        <v>44429</v>
      </c>
      <c r="E6673" s="88" t="s">
        <v>18</v>
      </c>
      <c r="F6673" s="88" t="s">
        <v>70</v>
      </c>
      <c r="G6673" s="88" t="s">
        <v>76</v>
      </c>
      <c r="H6673" s="91" t="s">
        <v>16</v>
      </c>
      <c r="I6673" s="92" t="n">
        <v>65</v>
      </c>
      <c r="J6673" s="93" t="n">
        <v>225</v>
      </c>
      <c r="K6673" s="94" t="n">
        <f aca="false">I6673 * J6673</f>
        <v>14625</v>
      </c>
      <c r="L6673" s="94" t="n">
        <f aca="false">K6673 *M6673</f>
        <v>3656.25</v>
      </c>
      <c r="M6673" s="95" t="n">
        <v>0.25</v>
      </c>
      <c r="N6673" s="88" t="s">
        <v>31</v>
      </c>
      <c r="O6673" s="91" t="s">
        <v>218</v>
      </c>
      <c r="P6673" s="0" t="str">
        <f aca="false">RIGHT(H6673,LEN(H6673) - FIND(" ", H6673))</f>
        <v>Apparel</v>
      </c>
    </row>
    <row r="6674" customFormat="false" ht="14.25" hidden="false" customHeight="true" outlineLevel="0" collapsed="false">
      <c r="B6674" s="88" t="s">
        <v>15</v>
      </c>
      <c r="C6674" s="89" t="n">
        <v>1185732</v>
      </c>
      <c r="D6674" s="90" t="n">
        <v>44429</v>
      </c>
      <c r="E6674" s="88" t="s">
        <v>18</v>
      </c>
      <c r="F6674" s="88" t="s">
        <v>70</v>
      </c>
      <c r="G6674" s="88" t="s">
        <v>76</v>
      </c>
      <c r="H6674" s="91" t="s">
        <v>38</v>
      </c>
      <c r="I6674" s="92" t="n">
        <v>70</v>
      </c>
      <c r="J6674" s="93" t="n">
        <v>400</v>
      </c>
      <c r="K6674" s="94" t="n">
        <f aca="false">I6674 * J6674</f>
        <v>28000</v>
      </c>
      <c r="L6674" s="94" t="n">
        <f aca="false">K6674 *M6674</f>
        <v>8400</v>
      </c>
      <c r="M6674" s="95" t="n">
        <v>0.3</v>
      </c>
      <c r="N6674" s="88" t="s">
        <v>31</v>
      </c>
      <c r="O6674" s="91" t="s">
        <v>219</v>
      </c>
      <c r="P6674" s="0" t="str">
        <f aca="false">RIGHT(H6674,LEN(H6674) - FIND(" ", H6674))</f>
        <v>Apparel</v>
      </c>
    </row>
    <row r="6675" customFormat="false" ht="14.25" hidden="false" customHeight="true" outlineLevel="0" collapsed="false">
      <c r="B6675" s="88" t="s">
        <v>30</v>
      </c>
      <c r="C6675" s="89" t="n">
        <v>1185732</v>
      </c>
      <c r="D6675" s="90" t="n">
        <v>44429</v>
      </c>
      <c r="E6675" s="88" t="s">
        <v>26</v>
      </c>
      <c r="F6675" s="88" t="s">
        <v>113</v>
      </c>
      <c r="G6675" s="88" t="s">
        <v>85</v>
      </c>
      <c r="H6675" s="91" t="s">
        <v>32</v>
      </c>
      <c r="I6675" s="92" t="n">
        <v>50</v>
      </c>
      <c r="J6675" s="93" t="n">
        <v>500</v>
      </c>
      <c r="K6675" s="94" t="n">
        <f aca="false">I6675 * J6675</f>
        <v>25000</v>
      </c>
      <c r="L6675" s="94" t="n">
        <f aca="false">K6675 *M6675</f>
        <v>10000</v>
      </c>
      <c r="M6675" s="95" t="n">
        <v>0.4</v>
      </c>
      <c r="N6675" s="88" t="s">
        <v>14</v>
      </c>
      <c r="O6675" s="91" t="s">
        <v>218</v>
      </c>
      <c r="P6675" s="0" t="str">
        <f aca="false">RIGHT(H6675,LEN(H6675) - FIND(" ", H6675))</f>
        <v>Street Footwear</v>
      </c>
    </row>
    <row r="6676" customFormat="false" ht="14.25" hidden="false" customHeight="true" outlineLevel="0" collapsed="false">
      <c r="B6676" s="88" t="s">
        <v>30</v>
      </c>
      <c r="C6676" s="89" t="n">
        <v>1185732</v>
      </c>
      <c r="D6676" s="90" t="n">
        <v>44429</v>
      </c>
      <c r="E6676" s="88" t="s">
        <v>26</v>
      </c>
      <c r="F6676" s="88" t="s">
        <v>113</v>
      </c>
      <c r="G6676" s="88" t="s">
        <v>85</v>
      </c>
      <c r="H6676" s="91" t="s">
        <v>24</v>
      </c>
      <c r="I6676" s="92" t="n">
        <v>45</v>
      </c>
      <c r="J6676" s="93" t="n">
        <v>275</v>
      </c>
      <c r="K6676" s="94" t="n">
        <f aca="false">I6676 * J6676</f>
        <v>12375</v>
      </c>
      <c r="L6676" s="94" t="n">
        <f aca="false">K6676 *M6676</f>
        <v>4331.25</v>
      </c>
      <c r="M6676" s="95" t="n">
        <v>0.35</v>
      </c>
      <c r="N6676" s="88" t="s">
        <v>14</v>
      </c>
      <c r="O6676" s="91" t="s">
        <v>218</v>
      </c>
      <c r="P6676" s="0" t="str">
        <f aca="false">RIGHT(H6676,LEN(H6676) - FIND(" ", H6676))</f>
        <v>Athletic Footwear</v>
      </c>
    </row>
    <row r="6677" customFormat="false" ht="14.25" hidden="false" customHeight="true" outlineLevel="0" collapsed="false">
      <c r="B6677" s="88" t="s">
        <v>30</v>
      </c>
      <c r="C6677" s="89" t="n">
        <v>1185732</v>
      </c>
      <c r="D6677" s="90" t="n">
        <v>44429</v>
      </c>
      <c r="E6677" s="88" t="s">
        <v>26</v>
      </c>
      <c r="F6677" s="88" t="s">
        <v>113</v>
      </c>
      <c r="G6677" s="88" t="s">
        <v>85</v>
      </c>
      <c r="H6677" s="91" t="s">
        <v>48</v>
      </c>
      <c r="I6677" s="92" t="n">
        <v>40</v>
      </c>
      <c r="J6677" s="93" t="n">
        <v>200</v>
      </c>
      <c r="K6677" s="94" t="n">
        <f aca="false">I6677 * J6677</f>
        <v>8000</v>
      </c>
      <c r="L6677" s="94" t="n">
        <f aca="false">K6677 *M6677</f>
        <v>2800</v>
      </c>
      <c r="M6677" s="95" t="n">
        <v>0.35</v>
      </c>
      <c r="N6677" s="88" t="s">
        <v>14</v>
      </c>
      <c r="O6677" s="91" t="s">
        <v>219</v>
      </c>
      <c r="P6677" s="0" t="str">
        <f aca="false">RIGHT(H6677,LEN(H6677) - FIND(" ", H6677))</f>
        <v>Street Footwear</v>
      </c>
    </row>
    <row r="6678" customFormat="false" ht="14.25" hidden="false" customHeight="true" outlineLevel="0" collapsed="false">
      <c r="B6678" s="88" t="s">
        <v>30</v>
      </c>
      <c r="C6678" s="89" t="n">
        <v>1185732</v>
      </c>
      <c r="D6678" s="90" t="n">
        <v>44429</v>
      </c>
      <c r="E6678" s="88" t="s">
        <v>26</v>
      </c>
      <c r="F6678" s="88" t="s">
        <v>113</v>
      </c>
      <c r="G6678" s="88" t="s">
        <v>85</v>
      </c>
      <c r="H6678" s="91" t="s">
        <v>44</v>
      </c>
      <c r="I6678" s="92" t="n">
        <v>40</v>
      </c>
      <c r="J6678" s="93" t="n">
        <v>150</v>
      </c>
      <c r="K6678" s="94" t="n">
        <f aca="false">I6678 * J6678</f>
        <v>6000</v>
      </c>
      <c r="L6678" s="94" t="n">
        <f aca="false">K6678 *M6678</f>
        <v>2100</v>
      </c>
      <c r="M6678" s="95" t="n">
        <v>0.35</v>
      </c>
      <c r="N6678" s="88" t="s">
        <v>14</v>
      </c>
      <c r="O6678" s="91" t="s">
        <v>219</v>
      </c>
      <c r="P6678" s="0" t="str">
        <f aca="false">RIGHT(H6678,LEN(H6678) - FIND(" ", H6678))</f>
        <v>Athletic Footwear</v>
      </c>
    </row>
    <row r="6679" customFormat="false" ht="14.25" hidden="false" customHeight="true" outlineLevel="0" collapsed="false">
      <c r="B6679" s="88" t="s">
        <v>30</v>
      </c>
      <c r="C6679" s="89" t="n">
        <v>1185732</v>
      </c>
      <c r="D6679" s="90" t="n">
        <v>44429</v>
      </c>
      <c r="E6679" s="88" t="s">
        <v>26</v>
      </c>
      <c r="F6679" s="88" t="s">
        <v>113</v>
      </c>
      <c r="G6679" s="88" t="s">
        <v>85</v>
      </c>
      <c r="H6679" s="91" t="s">
        <v>16</v>
      </c>
      <c r="I6679" s="92" t="n">
        <v>50</v>
      </c>
      <c r="J6679" s="93" t="n">
        <v>125</v>
      </c>
      <c r="K6679" s="94" t="n">
        <f aca="false">I6679 * J6679</f>
        <v>6250</v>
      </c>
      <c r="L6679" s="94" t="n">
        <f aca="false">K6679 *M6679</f>
        <v>1875</v>
      </c>
      <c r="M6679" s="95" t="n">
        <v>0.3</v>
      </c>
      <c r="N6679" s="88" t="s">
        <v>14</v>
      </c>
      <c r="O6679" s="91" t="s">
        <v>218</v>
      </c>
      <c r="P6679" s="0" t="str">
        <f aca="false">RIGHT(H6679,LEN(H6679) - FIND(" ", H6679))</f>
        <v>Apparel</v>
      </c>
    </row>
    <row r="6680" customFormat="false" ht="14.25" hidden="false" customHeight="true" outlineLevel="0" collapsed="false">
      <c r="B6680" s="88" t="s">
        <v>30</v>
      </c>
      <c r="C6680" s="89" t="n">
        <v>1185732</v>
      </c>
      <c r="D6680" s="90" t="n">
        <v>44429</v>
      </c>
      <c r="E6680" s="88" t="s">
        <v>26</v>
      </c>
      <c r="F6680" s="88" t="s">
        <v>113</v>
      </c>
      <c r="G6680" s="88" t="s">
        <v>85</v>
      </c>
      <c r="H6680" s="91" t="s">
        <v>38</v>
      </c>
      <c r="I6680" s="92" t="n">
        <v>55</v>
      </c>
      <c r="J6680" s="93" t="n">
        <v>300</v>
      </c>
      <c r="K6680" s="94" t="n">
        <f aca="false">I6680 * J6680</f>
        <v>16500</v>
      </c>
      <c r="L6680" s="94" t="n">
        <f aca="false">K6680 *M6680</f>
        <v>4950</v>
      </c>
      <c r="M6680" s="95" t="n">
        <v>0.3</v>
      </c>
      <c r="N6680" s="88" t="s">
        <v>14</v>
      </c>
      <c r="O6680" s="91" t="s">
        <v>219</v>
      </c>
      <c r="P6680" s="0" t="str">
        <f aca="false">RIGHT(H6680,LEN(H6680) - FIND(" ", H6680))</f>
        <v>Apparel</v>
      </c>
    </row>
    <row r="6681" customFormat="false" ht="14.25" hidden="false" customHeight="true" outlineLevel="0" collapsed="false">
      <c r="B6681" s="88" t="s">
        <v>30</v>
      </c>
      <c r="C6681" s="89" t="n">
        <v>1197831</v>
      </c>
      <c r="D6681" s="90" t="n">
        <v>44429</v>
      </c>
      <c r="E6681" s="88" t="s">
        <v>40</v>
      </c>
      <c r="F6681" s="88" t="s">
        <v>59</v>
      </c>
      <c r="G6681" s="88" t="s">
        <v>106</v>
      </c>
      <c r="H6681" s="91" t="s">
        <v>16</v>
      </c>
      <c r="I6681" s="92" t="n">
        <v>38</v>
      </c>
      <c r="J6681" s="93" t="n">
        <v>75</v>
      </c>
      <c r="K6681" s="94" t="n">
        <f aca="false">I6681 * J6681</f>
        <v>2850</v>
      </c>
      <c r="L6681" s="94" t="n">
        <f aca="false">K6681 *M6681</f>
        <v>997.5</v>
      </c>
      <c r="M6681" s="95" t="n">
        <v>0.35</v>
      </c>
      <c r="N6681" s="88" t="s">
        <v>23</v>
      </c>
      <c r="O6681" s="91" t="s">
        <v>218</v>
      </c>
      <c r="P6681" s="0" t="str">
        <f aca="false">RIGHT(H6681,LEN(H6681) - FIND(" ", H6681))</f>
        <v>Apparel</v>
      </c>
    </row>
    <row r="6682" customFormat="false" ht="14.25" hidden="false" customHeight="true" outlineLevel="0" collapsed="false">
      <c r="B6682" s="88" t="s">
        <v>30</v>
      </c>
      <c r="C6682" s="89" t="n">
        <v>1197831</v>
      </c>
      <c r="D6682" s="90" t="n">
        <v>44429</v>
      </c>
      <c r="E6682" s="88" t="s">
        <v>40</v>
      </c>
      <c r="F6682" s="88" t="s">
        <v>66</v>
      </c>
      <c r="G6682" s="88" t="s">
        <v>90</v>
      </c>
      <c r="H6682" s="91" t="s">
        <v>48</v>
      </c>
      <c r="I6682" s="92" t="n">
        <v>14</v>
      </c>
      <c r="J6682" s="93" t="n">
        <v>119</v>
      </c>
      <c r="K6682" s="94" t="n">
        <f aca="false">I6682 * J6682</f>
        <v>1666</v>
      </c>
      <c r="L6682" s="94" t="n">
        <f aca="false">K6682 *M6682</f>
        <v>982.94</v>
      </c>
      <c r="M6682" s="95" t="n">
        <v>0.59</v>
      </c>
      <c r="N6682" s="88" t="s">
        <v>23</v>
      </c>
      <c r="O6682" s="91" t="s">
        <v>219</v>
      </c>
      <c r="P6682" s="0" t="str">
        <f aca="false">RIGHT(H6682,LEN(H6682) - FIND(" ", H6682))</f>
        <v>Street Footwear</v>
      </c>
    </row>
    <row r="6683" customFormat="false" ht="14.25" hidden="false" customHeight="true" outlineLevel="0" collapsed="false">
      <c r="B6683" s="88" t="s">
        <v>15</v>
      </c>
      <c r="C6683" s="89" t="n">
        <v>1185732</v>
      </c>
      <c r="D6683" s="90" t="n">
        <v>44429</v>
      </c>
      <c r="E6683" s="88" t="s">
        <v>18</v>
      </c>
      <c r="F6683" s="88" t="s">
        <v>70</v>
      </c>
      <c r="G6683" s="88" t="s">
        <v>76</v>
      </c>
      <c r="H6683" s="91" t="s">
        <v>32</v>
      </c>
      <c r="I6683" s="92" t="n">
        <v>59</v>
      </c>
      <c r="J6683" s="93" t="n">
        <v>163</v>
      </c>
      <c r="K6683" s="94" t="n">
        <f aca="false">I6683 * J6683</f>
        <v>9617</v>
      </c>
      <c r="L6683" s="94" t="n">
        <f aca="false">K6683 *M6683</f>
        <v>4327.65</v>
      </c>
      <c r="M6683" s="95" t="n">
        <v>0.45</v>
      </c>
      <c r="N6683" s="88" t="s">
        <v>23</v>
      </c>
      <c r="O6683" s="91" t="s">
        <v>218</v>
      </c>
      <c r="P6683" s="0" t="str">
        <f aca="false">RIGHT(H6683,LEN(H6683) - FIND(" ", H6683))</f>
        <v>Street Footwear</v>
      </c>
    </row>
    <row r="6684" customFormat="false" ht="14.25" hidden="false" customHeight="true" outlineLevel="0" collapsed="false">
      <c r="B6684" s="88" t="s">
        <v>15</v>
      </c>
      <c r="C6684" s="89" t="n">
        <v>1185732</v>
      </c>
      <c r="D6684" s="90" t="n">
        <v>44429</v>
      </c>
      <c r="E6684" s="88" t="s">
        <v>18</v>
      </c>
      <c r="F6684" s="88" t="s">
        <v>70</v>
      </c>
      <c r="G6684" s="88" t="s">
        <v>76</v>
      </c>
      <c r="H6684" s="91" t="s">
        <v>24</v>
      </c>
      <c r="I6684" s="92" t="n">
        <v>56</v>
      </c>
      <c r="J6684" s="93" t="n">
        <v>106</v>
      </c>
      <c r="K6684" s="94" t="n">
        <f aca="false">I6684 * J6684</f>
        <v>5936</v>
      </c>
      <c r="L6684" s="94" t="n">
        <f aca="false">K6684 *M6684</f>
        <v>2671.2</v>
      </c>
      <c r="M6684" s="95" t="n">
        <v>0.45</v>
      </c>
      <c r="N6684" s="88" t="s">
        <v>23</v>
      </c>
      <c r="O6684" s="91" t="s">
        <v>218</v>
      </c>
      <c r="P6684" s="0" t="str">
        <f aca="false">RIGHT(H6684,LEN(H6684) - FIND(" ", H6684))</f>
        <v>Athletic Footwear</v>
      </c>
    </row>
    <row r="6685" customFormat="false" ht="14.25" hidden="false" customHeight="true" outlineLevel="0" collapsed="false">
      <c r="B6685" s="88" t="s">
        <v>15</v>
      </c>
      <c r="C6685" s="89" t="n">
        <v>1185732</v>
      </c>
      <c r="D6685" s="90" t="n">
        <v>44429</v>
      </c>
      <c r="E6685" s="88" t="s">
        <v>18</v>
      </c>
      <c r="F6685" s="88" t="s">
        <v>70</v>
      </c>
      <c r="G6685" s="88" t="s">
        <v>76</v>
      </c>
      <c r="H6685" s="91" t="s">
        <v>48</v>
      </c>
      <c r="I6685" s="92" t="n">
        <v>54</v>
      </c>
      <c r="J6685" s="93" t="n">
        <v>102</v>
      </c>
      <c r="K6685" s="94" t="n">
        <f aca="false">I6685 * J6685</f>
        <v>5508</v>
      </c>
      <c r="L6685" s="94" t="n">
        <f aca="false">K6685 *M6685</f>
        <v>1982.88</v>
      </c>
      <c r="M6685" s="95" t="n">
        <v>0.36</v>
      </c>
      <c r="N6685" s="88" t="s">
        <v>23</v>
      </c>
      <c r="O6685" s="91" t="s">
        <v>219</v>
      </c>
      <c r="P6685" s="0" t="str">
        <f aca="false">RIGHT(H6685,LEN(H6685) - FIND(" ", H6685))</f>
        <v>Street Footwear</v>
      </c>
    </row>
    <row r="6686" customFormat="false" ht="14.25" hidden="false" customHeight="true" outlineLevel="0" collapsed="false">
      <c r="B6686" s="88" t="s">
        <v>15</v>
      </c>
      <c r="C6686" s="89" t="n">
        <v>1185732</v>
      </c>
      <c r="D6686" s="90" t="n">
        <v>44429</v>
      </c>
      <c r="E6686" s="88" t="s">
        <v>18</v>
      </c>
      <c r="F6686" s="88" t="s">
        <v>70</v>
      </c>
      <c r="G6686" s="88" t="s">
        <v>76</v>
      </c>
      <c r="H6686" s="91" t="s">
        <v>44</v>
      </c>
      <c r="I6686" s="92" t="n">
        <v>53</v>
      </c>
      <c r="J6686" s="93" t="n">
        <v>68</v>
      </c>
      <c r="K6686" s="94" t="n">
        <f aca="false">I6686 * J6686</f>
        <v>3604</v>
      </c>
      <c r="L6686" s="94" t="n">
        <f aca="false">K6686 *M6686</f>
        <v>1441.6</v>
      </c>
      <c r="M6686" s="95" t="n">
        <v>0.4</v>
      </c>
      <c r="N6686" s="88" t="s">
        <v>23</v>
      </c>
      <c r="O6686" s="91" t="s">
        <v>219</v>
      </c>
      <c r="P6686" s="0" t="str">
        <f aca="false">RIGHT(H6686,LEN(H6686) - FIND(" ", H6686))</f>
        <v>Athletic Footwear</v>
      </c>
    </row>
    <row r="6687" customFormat="false" ht="14.25" hidden="false" customHeight="true" outlineLevel="0" collapsed="false">
      <c r="B6687" s="88" t="s">
        <v>15</v>
      </c>
      <c r="C6687" s="89" t="n">
        <v>1185732</v>
      </c>
      <c r="D6687" s="90" t="n">
        <v>44429</v>
      </c>
      <c r="E6687" s="88" t="s">
        <v>18</v>
      </c>
      <c r="F6687" s="88" t="s">
        <v>70</v>
      </c>
      <c r="G6687" s="88" t="s">
        <v>76</v>
      </c>
      <c r="H6687" s="91" t="s">
        <v>16</v>
      </c>
      <c r="I6687" s="92" t="n">
        <v>62</v>
      </c>
      <c r="J6687" s="93" t="n">
        <v>65</v>
      </c>
      <c r="K6687" s="94" t="n">
        <f aca="false">I6687 * J6687</f>
        <v>4030</v>
      </c>
      <c r="L6687" s="94" t="n">
        <f aca="false">K6687 *M6687</f>
        <v>1531.4</v>
      </c>
      <c r="M6687" s="95" t="n">
        <v>0.38</v>
      </c>
      <c r="N6687" s="88" t="s">
        <v>23</v>
      </c>
      <c r="O6687" s="91" t="s">
        <v>218</v>
      </c>
      <c r="P6687" s="0" t="str">
        <f aca="false">RIGHT(H6687,LEN(H6687) - FIND(" ", H6687))</f>
        <v>Apparel</v>
      </c>
    </row>
    <row r="6688" customFormat="false" ht="14.25" hidden="false" customHeight="true" outlineLevel="0" collapsed="false">
      <c r="B6688" s="88" t="s">
        <v>15</v>
      </c>
      <c r="C6688" s="89" t="n">
        <v>1185732</v>
      </c>
      <c r="D6688" s="90" t="n">
        <v>44429</v>
      </c>
      <c r="E6688" s="88" t="s">
        <v>18</v>
      </c>
      <c r="F6688" s="88" t="s">
        <v>70</v>
      </c>
      <c r="G6688" s="88" t="s">
        <v>76</v>
      </c>
      <c r="H6688" s="91" t="s">
        <v>38</v>
      </c>
      <c r="I6688" s="92" t="n">
        <v>67</v>
      </c>
      <c r="J6688" s="93" t="n">
        <v>104</v>
      </c>
      <c r="K6688" s="94" t="n">
        <f aca="false">I6688 * J6688</f>
        <v>6968</v>
      </c>
      <c r="L6688" s="94" t="n">
        <f aca="false">K6688 *M6688</f>
        <v>2926.56</v>
      </c>
      <c r="M6688" s="95" t="n">
        <v>0.42</v>
      </c>
      <c r="N6688" s="88" t="s">
        <v>23</v>
      </c>
      <c r="O6688" s="91" t="s">
        <v>219</v>
      </c>
      <c r="P6688" s="0" t="str">
        <f aca="false">RIGHT(H6688,LEN(H6688) - FIND(" ", H6688))</f>
        <v>Apparel</v>
      </c>
    </row>
    <row r="6689" customFormat="false" ht="14.25" hidden="false" customHeight="true" outlineLevel="0" collapsed="false">
      <c r="B6689" s="88" t="s">
        <v>30</v>
      </c>
      <c r="C6689" s="89" t="n">
        <v>1185732</v>
      </c>
      <c r="D6689" s="90" t="n">
        <v>44429</v>
      </c>
      <c r="E6689" s="88" t="s">
        <v>26</v>
      </c>
      <c r="F6689" s="88" t="s">
        <v>113</v>
      </c>
      <c r="G6689" s="88" t="s">
        <v>85</v>
      </c>
      <c r="H6689" s="91" t="s">
        <v>32</v>
      </c>
      <c r="I6689" s="92" t="n">
        <v>48</v>
      </c>
      <c r="J6689" s="93" t="n">
        <v>135</v>
      </c>
      <c r="K6689" s="94" t="n">
        <f aca="false">I6689 * J6689</f>
        <v>6480</v>
      </c>
      <c r="L6689" s="94" t="n">
        <f aca="false">K6689 *M6689</f>
        <v>3434.4</v>
      </c>
      <c r="M6689" s="95" t="n">
        <v>0.53</v>
      </c>
      <c r="N6689" s="88" t="s">
        <v>23</v>
      </c>
      <c r="O6689" s="91" t="s">
        <v>218</v>
      </c>
      <c r="P6689" s="0" t="str">
        <f aca="false">RIGHT(H6689,LEN(H6689) - FIND(" ", H6689))</f>
        <v>Street Footwear</v>
      </c>
    </row>
    <row r="6690" customFormat="false" ht="14.25" hidden="false" customHeight="true" outlineLevel="0" collapsed="false">
      <c r="B6690" s="88" t="s">
        <v>30</v>
      </c>
      <c r="C6690" s="89" t="n">
        <v>1185732</v>
      </c>
      <c r="D6690" s="90" t="n">
        <v>44429</v>
      </c>
      <c r="E6690" s="88" t="s">
        <v>26</v>
      </c>
      <c r="F6690" s="88" t="s">
        <v>113</v>
      </c>
      <c r="G6690" s="88" t="s">
        <v>85</v>
      </c>
      <c r="H6690" s="91" t="s">
        <v>24</v>
      </c>
      <c r="I6690" s="92" t="n">
        <v>41</v>
      </c>
      <c r="J6690" s="93" t="n">
        <v>83</v>
      </c>
      <c r="K6690" s="94" t="n">
        <f aca="false">I6690 * J6690</f>
        <v>3403</v>
      </c>
      <c r="L6690" s="94" t="n">
        <f aca="false">K6690 *M6690</f>
        <v>1701.5</v>
      </c>
      <c r="M6690" s="95" t="n">
        <v>0.5</v>
      </c>
      <c r="N6690" s="88" t="s">
        <v>23</v>
      </c>
      <c r="O6690" s="91" t="s">
        <v>218</v>
      </c>
      <c r="P6690" s="0" t="str">
        <f aca="false">RIGHT(H6690,LEN(H6690) - FIND(" ", H6690))</f>
        <v>Athletic Footwear</v>
      </c>
    </row>
    <row r="6691" customFormat="false" ht="14.25" hidden="false" customHeight="true" outlineLevel="0" collapsed="false">
      <c r="B6691" s="88" t="s">
        <v>30</v>
      </c>
      <c r="C6691" s="89" t="n">
        <v>1185732</v>
      </c>
      <c r="D6691" s="90" t="n">
        <v>44429</v>
      </c>
      <c r="E6691" s="88" t="s">
        <v>26</v>
      </c>
      <c r="F6691" s="88" t="s">
        <v>113</v>
      </c>
      <c r="G6691" s="88" t="s">
        <v>85</v>
      </c>
      <c r="H6691" s="91" t="s">
        <v>48</v>
      </c>
      <c r="I6691" s="92" t="n">
        <v>39</v>
      </c>
      <c r="J6691" s="93" t="n">
        <v>60</v>
      </c>
      <c r="K6691" s="94" t="n">
        <f aca="false">I6691 * J6691</f>
        <v>2340</v>
      </c>
      <c r="L6691" s="94" t="n">
        <f aca="false">K6691 *M6691</f>
        <v>1170</v>
      </c>
      <c r="M6691" s="95" t="n">
        <v>0.5</v>
      </c>
      <c r="N6691" s="88" t="s">
        <v>23</v>
      </c>
      <c r="O6691" s="91" t="s">
        <v>219</v>
      </c>
      <c r="P6691" s="0" t="str">
        <f aca="false">RIGHT(H6691,LEN(H6691) - FIND(" ", H6691))</f>
        <v>Street Footwear</v>
      </c>
    </row>
    <row r="6692" customFormat="false" ht="14.25" hidden="false" customHeight="true" outlineLevel="0" collapsed="false">
      <c r="B6692" s="88" t="s">
        <v>30</v>
      </c>
      <c r="C6692" s="89" t="n">
        <v>1185732</v>
      </c>
      <c r="D6692" s="90" t="n">
        <v>44429</v>
      </c>
      <c r="E6692" s="88" t="s">
        <v>26</v>
      </c>
      <c r="F6692" s="88" t="s">
        <v>113</v>
      </c>
      <c r="G6692" s="88" t="s">
        <v>85</v>
      </c>
      <c r="H6692" s="91" t="s">
        <v>44</v>
      </c>
      <c r="I6692" s="92" t="n">
        <v>37</v>
      </c>
      <c r="J6692" s="93" t="n">
        <v>44</v>
      </c>
      <c r="K6692" s="94" t="n">
        <f aca="false">I6692 * J6692</f>
        <v>1628</v>
      </c>
      <c r="L6692" s="94" t="n">
        <f aca="false">K6692 *M6692</f>
        <v>748.88</v>
      </c>
      <c r="M6692" s="95" t="n">
        <v>0.46</v>
      </c>
      <c r="N6692" s="88" t="s">
        <v>23</v>
      </c>
      <c r="O6692" s="91" t="s">
        <v>219</v>
      </c>
      <c r="P6692" s="0" t="str">
        <f aca="false">RIGHT(H6692,LEN(H6692) - FIND(" ", H6692))</f>
        <v>Athletic Footwear</v>
      </c>
    </row>
    <row r="6693" customFormat="false" ht="14.25" hidden="false" customHeight="true" outlineLevel="0" collapsed="false">
      <c r="B6693" s="88" t="s">
        <v>30</v>
      </c>
      <c r="C6693" s="89" t="n">
        <v>1185732</v>
      </c>
      <c r="D6693" s="90" t="n">
        <v>44429</v>
      </c>
      <c r="E6693" s="88" t="s">
        <v>26</v>
      </c>
      <c r="F6693" s="88" t="s">
        <v>113</v>
      </c>
      <c r="G6693" s="88" t="s">
        <v>85</v>
      </c>
      <c r="H6693" s="91" t="s">
        <v>16</v>
      </c>
      <c r="I6693" s="92" t="n">
        <v>47</v>
      </c>
      <c r="J6693" s="93" t="n">
        <v>38</v>
      </c>
      <c r="K6693" s="94" t="n">
        <f aca="false">I6693 * J6693</f>
        <v>1786</v>
      </c>
      <c r="L6693" s="94" t="n">
        <f aca="false">K6693 *M6693</f>
        <v>803.7</v>
      </c>
      <c r="M6693" s="95" t="n">
        <v>0.45</v>
      </c>
      <c r="N6693" s="88" t="s">
        <v>23</v>
      </c>
      <c r="O6693" s="91" t="s">
        <v>218</v>
      </c>
      <c r="P6693" s="0" t="str">
        <f aca="false">RIGHT(H6693,LEN(H6693) - FIND(" ", H6693))</f>
        <v>Apparel</v>
      </c>
    </row>
    <row r="6694" customFormat="false" ht="14.25" hidden="false" customHeight="true" outlineLevel="0" collapsed="false">
      <c r="B6694" s="88" t="s">
        <v>30</v>
      </c>
      <c r="C6694" s="89" t="n">
        <v>1185732</v>
      </c>
      <c r="D6694" s="90" t="n">
        <v>44429</v>
      </c>
      <c r="E6694" s="88" t="s">
        <v>26</v>
      </c>
      <c r="F6694" s="88" t="s">
        <v>113</v>
      </c>
      <c r="G6694" s="88" t="s">
        <v>85</v>
      </c>
      <c r="H6694" s="91" t="s">
        <v>38</v>
      </c>
      <c r="I6694" s="92" t="n">
        <v>53</v>
      </c>
      <c r="J6694" s="93" t="n">
        <v>81</v>
      </c>
      <c r="K6694" s="94" t="n">
        <f aca="false">I6694 * J6694</f>
        <v>4293</v>
      </c>
      <c r="L6694" s="94" t="n">
        <f aca="false">K6694 *M6694</f>
        <v>1845.99</v>
      </c>
      <c r="M6694" s="95" t="n">
        <v>0.43</v>
      </c>
      <c r="N6694" s="88" t="s">
        <v>23</v>
      </c>
      <c r="O6694" s="91" t="s">
        <v>219</v>
      </c>
      <c r="P6694" s="0" t="str">
        <f aca="false">RIGHT(H6694,LEN(H6694) - FIND(" ", H6694))</f>
        <v>Apparel</v>
      </c>
    </row>
    <row r="6695" customFormat="false" ht="14.25" hidden="false" customHeight="true" outlineLevel="0" collapsed="false">
      <c r="B6695" s="88" t="s">
        <v>30</v>
      </c>
      <c r="C6695" s="89" t="n">
        <v>1197831</v>
      </c>
      <c r="D6695" s="90" t="n">
        <v>44429</v>
      </c>
      <c r="E6695" s="88" t="s">
        <v>40</v>
      </c>
      <c r="F6695" s="88" t="s">
        <v>59</v>
      </c>
      <c r="G6695" s="88" t="s">
        <v>106</v>
      </c>
      <c r="H6695" s="91" t="s">
        <v>16</v>
      </c>
      <c r="I6695" s="92" t="n">
        <v>26</v>
      </c>
      <c r="J6695" s="93" t="n">
        <v>93</v>
      </c>
      <c r="K6695" s="94" t="n">
        <f aca="false">I6695 * J6695</f>
        <v>2418</v>
      </c>
      <c r="L6695" s="94" t="n">
        <f aca="false">K6695 *M6695</f>
        <v>773.76</v>
      </c>
      <c r="M6695" s="95" t="n">
        <v>0.32</v>
      </c>
      <c r="N6695" s="88" t="s">
        <v>31</v>
      </c>
      <c r="O6695" s="91" t="s">
        <v>218</v>
      </c>
      <c r="P6695" s="0" t="str">
        <f aca="false">RIGHT(H6695,LEN(H6695) - FIND(" ", H6695))</f>
        <v>Apparel</v>
      </c>
    </row>
    <row r="6696" customFormat="false" ht="14.25" hidden="false" customHeight="true" outlineLevel="0" collapsed="false">
      <c r="B6696" s="88" t="s">
        <v>30</v>
      </c>
      <c r="C6696" s="89" t="n">
        <v>1197831</v>
      </c>
      <c r="D6696" s="90" t="n">
        <v>44429</v>
      </c>
      <c r="E6696" s="88" t="s">
        <v>40</v>
      </c>
      <c r="F6696" s="88" t="s">
        <v>66</v>
      </c>
      <c r="G6696" s="88" t="s">
        <v>90</v>
      </c>
      <c r="H6696" s="91" t="s">
        <v>48</v>
      </c>
      <c r="I6696" s="92" t="n">
        <v>11</v>
      </c>
      <c r="J6696" s="93" t="n">
        <v>152</v>
      </c>
      <c r="K6696" s="94" t="n">
        <f aca="false">I6696 * J6696</f>
        <v>1672</v>
      </c>
      <c r="L6696" s="94" t="n">
        <f aca="false">K6696 *M6696</f>
        <v>785.84</v>
      </c>
      <c r="M6696" s="95" t="n">
        <v>0.47</v>
      </c>
      <c r="N6696" s="88" t="s">
        <v>31</v>
      </c>
      <c r="O6696" s="91" t="s">
        <v>219</v>
      </c>
      <c r="P6696" s="0" t="str">
        <f aca="false">RIGHT(H6696,LEN(H6696) - FIND(" ", H6696))</f>
        <v>Street Footwear</v>
      </c>
    </row>
    <row r="6697" customFormat="false" ht="14.25" hidden="false" customHeight="true" outlineLevel="0" collapsed="false">
      <c r="B6697" s="88" t="s">
        <v>30</v>
      </c>
      <c r="C6697" s="89" t="n">
        <v>1197831</v>
      </c>
      <c r="D6697" s="90" t="n">
        <v>44430</v>
      </c>
      <c r="E6697" s="88" t="s">
        <v>40</v>
      </c>
      <c r="F6697" s="88" t="s">
        <v>59</v>
      </c>
      <c r="G6697" s="88" t="s">
        <v>106</v>
      </c>
      <c r="H6697" s="91" t="s">
        <v>38</v>
      </c>
      <c r="I6697" s="92" t="n">
        <v>35</v>
      </c>
      <c r="J6697" s="93" t="n">
        <v>500</v>
      </c>
      <c r="K6697" s="94" t="n">
        <f aca="false">I6697 * J6697</f>
        <v>17500</v>
      </c>
      <c r="L6697" s="94" t="n">
        <f aca="false">K6697 *M6697</f>
        <v>7875</v>
      </c>
      <c r="M6697" s="95" t="n">
        <v>0.45</v>
      </c>
      <c r="N6697" s="88" t="s">
        <v>31</v>
      </c>
      <c r="O6697" s="91" t="s">
        <v>219</v>
      </c>
      <c r="P6697" s="0" t="str">
        <f aca="false">RIGHT(H6697,LEN(H6697) - FIND(" ", H6697))</f>
        <v>Apparel</v>
      </c>
    </row>
    <row r="6698" customFormat="false" ht="14.25" hidden="false" customHeight="true" outlineLevel="0" collapsed="false">
      <c r="B6698" s="88" t="s">
        <v>30</v>
      </c>
      <c r="C6698" s="89" t="n">
        <v>1197831</v>
      </c>
      <c r="D6698" s="90" t="n">
        <v>44430</v>
      </c>
      <c r="E6698" s="88" t="s">
        <v>40</v>
      </c>
      <c r="F6698" s="88" t="s">
        <v>66</v>
      </c>
      <c r="G6698" s="88" t="s">
        <v>90</v>
      </c>
      <c r="H6698" s="91" t="s">
        <v>44</v>
      </c>
      <c r="I6698" s="92" t="n">
        <v>20</v>
      </c>
      <c r="J6698" s="93" t="n">
        <v>375</v>
      </c>
      <c r="K6698" s="94" t="n">
        <f aca="false">I6698 * J6698</f>
        <v>7500</v>
      </c>
      <c r="L6698" s="94" t="n">
        <f aca="false">K6698 *M6698</f>
        <v>4125</v>
      </c>
      <c r="M6698" s="95" t="n">
        <v>0.55</v>
      </c>
      <c r="N6698" s="88" t="s">
        <v>31</v>
      </c>
      <c r="O6698" s="91" t="s">
        <v>219</v>
      </c>
      <c r="P6698" s="0" t="str">
        <f aca="false">RIGHT(H6698,LEN(H6698) - FIND(" ", H6698))</f>
        <v>Athletic Footwear</v>
      </c>
    </row>
    <row r="6699" customFormat="false" ht="14.25" hidden="false" customHeight="true" outlineLevel="0" collapsed="false">
      <c r="B6699" s="88" t="s">
        <v>15</v>
      </c>
      <c r="C6699" s="89" t="n">
        <v>1185732</v>
      </c>
      <c r="D6699" s="90" t="n">
        <v>44430</v>
      </c>
      <c r="E6699" s="88" t="s">
        <v>34</v>
      </c>
      <c r="F6699" s="88" t="s">
        <v>107</v>
      </c>
      <c r="G6699" s="88" t="s">
        <v>131</v>
      </c>
      <c r="H6699" s="91" t="s">
        <v>32</v>
      </c>
      <c r="I6699" s="92" t="n">
        <v>50</v>
      </c>
      <c r="J6699" s="93" t="n">
        <v>575</v>
      </c>
      <c r="K6699" s="94" t="n">
        <f aca="false">I6699 * J6699</f>
        <v>28750</v>
      </c>
      <c r="L6699" s="94" t="n">
        <f aca="false">K6699 *M6699</f>
        <v>11500</v>
      </c>
      <c r="M6699" s="95" t="n">
        <v>0.4</v>
      </c>
      <c r="N6699" s="88" t="s">
        <v>23</v>
      </c>
      <c r="O6699" s="91" t="s">
        <v>218</v>
      </c>
      <c r="P6699" s="0" t="str">
        <f aca="false">RIGHT(H6699,LEN(H6699) - FIND(" ", H6699))</f>
        <v>Street Footwear</v>
      </c>
    </row>
    <row r="6700" customFormat="false" ht="14.25" hidden="false" customHeight="true" outlineLevel="0" collapsed="false">
      <c r="B6700" s="88" t="s">
        <v>15</v>
      </c>
      <c r="C6700" s="89" t="n">
        <v>1185732</v>
      </c>
      <c r="D6700" s="90" t="n">
        <v>44430</v>
      </c>
      <c r="E6700" s="88" t="s">
        <v>34</v>
      </c>
      <c r="F6700" s="88" t="s">
        <v>107</v>
      </c>
      <c r="G6700" s="88" t="s">
        <v>131</v>
      </c>
      <c r="H6700" s="91" t="s">
        <v>24</v>
      </c>
      <c r="I6700" s="92" t="n">
        <v>45</v>
      </c>
      <c r="J6700" s="93" t="n">
        <v>350</v>
      </c>
      <c r="K6700" s="94" t="n">
        <f aca="false">I6700 * J6700</f>
        <v>15750</v>
      </c>
      <c r="L6700" s="94" t="n">
        <f aca="false">K6700 *M6700</f>
        <v>5512.5</v>
      </c>
      <c r="M6700" s="95" t="n">
        <v>0.35</v>
      </c>
      <c r="N6700" s="88" t="s">
        <v>23</v>
      </c>
      <c r="O6700" s="91" t="s">
        <v>218</v>
      </c>
      <c r="P6700" s="0" t="str">
        <f aca="false">RIGHT(H6700,LEN(H6700) - FIND(" ", H6700))</f>
        <v>Athletic Footwear</v>
      </c>
    </row>
    <row r="6701" customFormat="false" ht="14.25" hidden="false" customHeight="true" outlineLevel="0" collapsed="false">
      <c r="B6701" s="88" t="s">
        <v>15</v>
      </c>
      <c r="C6701" s="89" t="n">
        <v>1185732</v>
      </c>
      <c r="D6701" s="90" t="n">
        <v>44430</v>
      </c>
      <c r="E6701" s="88" t="s">
        <v>34</v>
      </c>
      <c r="F6701" s="88" t="s">
        <v>107</v>
      </c>
      <c r="G6701" s="88" t="s">
        <v>131</v>
      </c>
      <c r="H6701" s="91" t="s">
        <v>48</v>
      </c>
      <c r="I6701" s="92" t="n">
        <v>40</v>
      </c>
      <c r="J6701" s="93" t="n">
        <v>275</v>
      </c>
      <c r="K6701" s="94" t="n">
        <f aca="false">I6701 * J6701</f>
        <v>11000</v>
      </c>
      <c r="L6701" s="94" t="n">
        <f aca="false">K6701 *M6701</f>
        <v>4400</v>
      </c>
      <c r="M6701" s="95" t="n">
        <v>0.4</v>
      </c>
      <c r="N6701" s="88" t="s">
        <v>23</v>
      </c>
      <c r="O6701" s="91" t="s">
        <v>219</v>
      </c>
      <c r="P6701" s="0" t="str">
        <f aca="false">RIGHT(H6701,LEN(H6701) - FIND(" ", H6701))</f>
        <v>Street Footwear</v>
      </c>
    </row>
    <row r="6702" customFormat="false" ht="14.25" hidden="false" customHeight="true" outlineLevel="0" collapsed="false">
      <c r="B6702" s="88" t="s">
        <v>15</v>
      </c>
      <c r="C6702" s="89" t="n">
        <v>1185732</v>
      </c>
      <c r="D6702" s="90" t="n">
        <v>44430</v>
      </c>
      <c r="E6702" s="88" t="s">
        <v>34</v>
      </c>
      <c r="F6702" s="88" t="s">
        <v>107</v>
      </c>
      <c r="G6702" s="88" t="s">
        <v>131</v>
      </c>
      <c r="H6702" s="91" t="s">
        <v>44</v>
      </c>
      <c r="I6702" s="92" t="n">
        <v>40</v>
      </c>
      <c r="J6702" s="93" t="n">
        <v>250</v>
      </c>
      <c r="K6702" s="94" t="n">
        <f aca="false">I6702 * J6702</f>
        <v>10000</v>
      </c>
      <c r="L6702" s="94" t="n">
        <f aca="false">K6702 *M6702</f>
        <v>4000</v>
      </c>
      <c r="M6702" s="95" t="n">
        <v>0.4</v>
      </c>
      <c r="N6702" s="88" t="s">
        <v>23</v>
      </c>
      <c r="O6702" s="91" t="s">
        <v>219</v>
      </c>
      <c r="P6702" s="0" t="str">
        <f aca="false">RIGHT(H6702,LEN(H6702) - FIND(" ", H6702))</f>
        <v>Athletic Footwear</v>
      </c>
    </row>
    <row r="6703" customFormat="false" ht="14.25" hidden="false" customHeight="true" outlineLevel="0" collapsed="false">
      <c r="B6703" s="88" t="s">
        <v>15</v>
      </c>
      <c r="C6703" s="89" t="n">
        <v>1185732</v>
      </c>
      <c r="D6703" s="90" t="n">
        <v>44430</v>
      </c>
      <c r="E6703" s="88" t="s">
        <v>34</v>
      </c>
      <c r="F6703" s="88" t="s">
        <v>107</v>
      </c>
      <c r="G6703" s="88" t="s">
        <v>131</v>
      </c>
      <c r="H6703" s="91" t="s">
        <v>16</v>
      </c>
      <c r="I6703" s="92" t="n">
        <v>50</v>
      </c>
      <c r="J6703" s="93" t="n">
        <v>225</v>
      </c>
      <c r="K6703" s="94" t="n">
        <f aca="false">I6703 * J6703</f>
        <v>11250</v>
      </c>
      <c r="L6703" s="94" t="n">
        <f aca="false">K6703 *M6703</f>
        <v>3937.5</v>
      </c>
      <c r="M6703" s="95" t="n">
        <v>0.35</v>
      </c>
      <c r="N6703" s="88" t="s">
        <v>23</v>
      </c>
      <c r="O6703" s="91" t="s">
        <v>218</v>
      </c>
      <c r="P6703" s="0" t="str">
        <f aca="false">RIGHT(H6703,LEN(H6703) - FIND(" ", H6703))</f>
        <v>Apparel</v>
      </c>
    </row>
    <row r="6704" customFormat="false" ht="14.25" hidden="false" customHeight="true" outlineLevel="0" collapsed="false">
      <c r="B6704" s="88" t="s">
        <v>15</v>
      </c>
      <c r="C6704" s="89" t="n">
        <v>1185732</v>
      </c>
      <c r="D6704" s="90" t="n">
        <v>44430</v>
      </c>
      <c r="E6704" s="88" t="s">
        <v>34</v>
      </c>
      <c r="F6704" s="88" t="s">
        <v>107</v>
      </c>
      <c r="G6704" s="88" t="s">
        <v>131</v>
      </c>
      <c r="H6704" s="91" t="s">
        <v>38</v>
      </c>
      <c r="I6704" s="92" t="n">
        <v>55</v>
      </c>
      <c r="J6704" s="93" t="n">
        <v>400</v>
      </c>
      <c r="K6704" s="94" t="n">
        <f aca="false">I6704 * J6704</f>
        <v>22000</v>
      </c>
      <c r="L6704" s="94" t="n">
        <f aca="false">K6704 *M6704</f>
        <v>8800</v>
      </c>
      <c r="M6704" s="95" t="n">
        <v>0.4</v>
      </c>
      <c r="N6704" s="88" t="s">
        <v>23</v>
      </c>
      <c r="O6704" s="91" t="s">
        <v>219</v>
      </c>
      <c r="P6704" s="0" t="str">
        <f aca="false">RIGHT(H6704,LEN(H6704) - FIND(" ", H6704))</f>
        <v>Apparel</v>
      </c>
    </row>
    <row r="6705" customFormat="false" ht="14.25" hidden="false" customHeight="true" outlineLevel="0" collapsed="false">
      <c r="B6705" s="88" t="s">
        <v>30</v>
      </c>
      <c r="C6705" s="89" t="n">
        <v>1197831</v>
      </c>
      <c r="D6705" s="90" t="n">
        <v>44430</v>
      </c>
      <c r="E6705" s="88" t="s">
        <v>40</v>
      </c>
      <c r="F6705" s="88" t="s">
        <v>59</v>
      </c>
      <c r="G6705" s="88" t="s">
        <v>106</v>
      </c>
      <c r="H6705" s="91" t="s">
        <v>38</v>
      </c>
      <c r="I6705" s="92" t="n">
        <v>32</v>
      </c>
      <c r="J6705" s="93" t="n">
        <v>140</v>
      </c>
      <c r="K6705" s="94" t="n">
        <f aca="false">I6705 * J6705</f>
        <v>4480</v>
      </c>
      <c r="L6705" s="94" t="n">
        <f aca="false">K6705 *M6705</f>
        <v>2508.8</v>
      </c>
      <c r="M6705" s="95" t="n">
        <v>0.56</v>
      </c>
      <c r="N6705" s="88" t="s">
        <v>23</v>
      </c>
      <c r="O6705" s="91" t="s">
        <v>219</v>
      </c>
      <c r="P6705" s="0" t="str">
        <f aca="false">RIGHT(H6705,LEN(H6705) - FIND(" ", H6705))</f>
        <v>Apparel</v>
      </c>
    </row>
    <row r="6706" customFormat="false" ht="14.25" hidden="false" customHeight="true" outlineLevel="0" collapsed="false">
      <c r="B6706" s="88" t="s">
        <v>30</v>
      </c>
      <c r="C6706" s="89" t="n">
        <v>1197831</v>
      </c>
      <c r="D6706" s="90" t="n">
        <v>44430</v>
      </c>
      <c r="E6706" s="88" t="s">
        <v>40</v>
      </c>
      <c r="F6706" s="88" t="s">
        <v>66</v>
      </c>
      <c r="G6706" s="88" t="s">
        <v>90</v>
      </c>
      <c r="H6706" s="91" t="s">
        <v>44</v>
      </c>
      <c r="I6706" s="92" t="n">
        <v>18</v>
      </c>
      <c r="J6706" s="93" t="n">
        <v>113</v>
      </c>
      <c r="K6706" s="94" t="n">
        <f aca="false">I6706 * J6706</f>
        <v>2034</v>
      </c>
      <c r="L6706" s="94" t="n">
        <f aca="false">K6706 *M6706</f>
        <v>1342.44</v>
      </c>
      <c r="M6706" s="95" t="n">
        <v>0.66</v>
      </c>
      <c r="N6706" s="88" t="s">
        <v>23</v>
      </c>
      <c r="O6706" s="91" t="s">
        <v>219</v>
      </c>
      <c r="P6706" s="0" t="str">
        <f aca="false">RIGHT(H6706,LEN(H6706) - FIND(" ", H6706))</f>
        <v>Athletic Footwear</v>
      </c>
    </row>
    <row r="6707" customFormat="false" ht="14.25" hidden="false" customHeight="true" outlineLevel="0" collapsed="false">
      <c r="B6707" s="88" t="s">
        <v>15</v>
      </c>
      <c r="C6707" s="89" t="n">
        <v>1185732</v>
      </c>
      <c r="D6707" s="90" t="n">
        <v>44430</v>
      </c>
      <c r="E6707" s="88" t="s">
        <v>34</v>
      </c>
      <c r="F6707" s="88" t="s">
        <v>107</v>
      </c>
      <c r="G6707" s="88" t="s">
        <v>131</v>
      </c>
      <c r="H6707" s="91" t="s">
        <v>32</v>
      </c>
      <c r="I6707" s="92" t="n">
        <v>46</v>
      </c>
      <c r="J6707" s="93" t="n">
        <v>167</v>
      </c>
      <c r="K6707" s="94" t="n">
        <f aca="false">I6707 * J6707</f>
        <v>7682</v>
      </c>
      <c r="L6707" s="94" t="n">
        <f aca="false">K6707 *M6707</f>
        <v>4148.28</v>
      </c>
      <c r="M6707" s="95" t="n">
        <v>0.54</v>
      </c>
      <c r="N6707" s="88" t="s">
        <v>23</v>
      </c>
      <c r="O6707" s="91" t="s">
        <v>218</v>
      </c>
      <c r="P6707" s="0" t="str">
        <f aca="false">RIGHT(H6707,LEN(H6707) - FIND(" ", H6707))</f>
        <v>Street Footwear</v>
      </c>
    </row>
    <row r="6708" customFormat="false" ht="14.25" hidden="false" customHeight="true" outlineLevel="0" collapsed="false">
      <c r="B6708" s="88" t="s">
        <v>15</v>
      </c>
      <c r="C6708" s="89" t="n">
        <v>1185732</v>
      </c>
      <c r="D6708" s="90" t="n">
        <v>44430</v>
      </c>
      <c r="E6708" s="88" t="s">
        <v>34</v>
      </c>
      <c r="F6708" s="88" t="s">
        <v>107</v>
      </c>
      <c r="G6708" s="88" t="s">
        <v>131</v>
      </c>
      <c r="H6708" s="91" t="s">
        <v>24</v>
      </c>
      <c r="I6708" s="92" t="n">
        <v>41</v>
      </c>
      <c r="J6708" s="93" t="n">
        <v>91</v>
      </c>
      <c r="K6708" s="94" t="n">
        <f aca="false">I6708 * J6708</f>
        <v>3731</v>
      </c>
      <c r="L6708" s="94" t="n">
        <f aca="false">K6708 *M6708</f>
        <v>1753.57</v>
      </c>
      <c r="M6708" s="95" t="n">
        <v>0.47</v>
      </c>
      <c r="N6708" s="88" t="s">
        <v>23</v>
      </c>
      <c r="O6708" s="91" t="s">
        <v>218</v>
      </c>
      <c r="P6708" s="0" t="str">
        <f aca="false">RIGHT(H6708,LEN(H6708) - FIND(" ", H6708))</f>
        <v>Athletic Footwear</v>
      </c>
    </row>
    <row r="6709" customFormat="false" ht="14.25" hidden="false" customHeight="true" outlineLevel="0" collapsed="false">
      <c r="B6709" s="88" t="s">
        <v>15</v>
      </c>
      <c r="C6709" s="89" t="n">
        <v>1185732</v>
      </c>
      <c r="D6709" s="90" t="n">
        <v>44430</v>
      </c>
      <c r="E6709" s="88" t="s">
        <v>34</v>
      </c>
      <c r="F6709" s="88" t="s">
        <v>107</v>
      </c>
      <c r="G6709" s="88" t="s">
        <v>131</v>
      </c>
      <c r="H6709" s="91" t="s">
        <v>48</v>
      </c>
      <c r="I6709" s="92" t="n">
        <v>36</v>
      </c>
      <c r="J6709" s="93" t="n">
        <v>80</v>
      </c>
      <c r="K6709" s="94" t="n">
        <f aca="false">I6709 * J6709</f>
        <v>2880</v>
      </c>
      <c r="L6709" s="94" t="n">
        <f aca="false">K6709 *M6709</f>
        <v>1555.2</v>
      </c>
      <c r="M6709" s="95" t="n">
        <v>0.54</v>
      </c>
      <c r="N6709" s="88" t="s">
        <v>23</v>
      </c>
      <c r="O6709" s="91" t="s">
        <v>219</v>
      </c>
      <c r="P6709" s="0" t="str">
        <f aca="false">RIGHT(H6709,LEN(H6709) - FIND(" ", H6709))</f>
        <v>Street Footwear</v>
      </c>
    </row>
    <row r="6710" customFormat="false" ht="14.25" hidden="false" customHeight="true" outlineLevel="0" collapsed="false">
      <c r="B6710" s="88" t="s">
        <v>15</v>
      </c>
      <c r="C6710" s="89" t="n">
        <v>1185732</v>
      </c>
      <c r="D6710" s="90" t="n">
        <v>44430</v>
      </c>
      <c r="E6710" s="88" t="s">
        <v>34</v>
      </c>
      <c r="F6710" s="88" t="s">
        <v>107</v>
      </c>
      <c r="G6710" s="88" t="s">
        <v>131</v>
      </c>
      <c r="H6710" s="91" t="s">
        <v>44</v>
      </c>
      <c r="I6710" s="92" t="n">
        <v>38</v>
      </c>
      <c r="J6710" s="93" t="n">
        <v>75</v>
      </c>
      <c r="K6710" s="94" t="n">
        <f aca="false">I6710 * J6710</f>
        <v>2850</v>
      </c>
      <c r="L6710" s="94" t="n">
        <f aca="false">K6710 *M6710</f>
        <v>1425</v>
      </c>
      <c r="M6710" s="95" t="n">
        <v>0.5</v>
      </c>
      <c r="N6710" s="88" t="s">
        <v>23</v>
      </c>
      <c r="O6710" s="91" t="s">
        <v>219</v>
      </c>
      <c r="P6710" s="0" t="str">
        <f aca="false">RIGHT(H6710,LEN(H6710) - FIND(" ", H6710))</f>
        <v>Athletic Footwear</v>
      </c>
    </row>
    <row r="6711" customFormat="false" ht="14.25" hidden="false" customHeight="true" outlineLevel="0" collapsed="false">
      <c r="B6711" s="88" t="s">
        <v>15</v>
      </c>
      <c r="C6711" s="89" t="n">
        <v>1185732</v>
      </c>
      <c r="D6711" s="90" t="n">
        <v>44430</v>
      </c>
      <c r="E6711" s="88" t="s">
        <v>34</v>
      </c>
      <c r="F6711" s="88" t="s">
        <v>107</v>
      </c>
      <c r="G6711" s="88" t="s">
        <v>131</v>
      </c>
      <c r="H6711" s="91" t="s">
        <v>16</v>
      </c>
      <c r="I6711" s="92" t="n">
        <v>49</v>
      </c>
      <c r="J6711" s="93" t="n">
        <v>65</v>
      </c>
      <c r="K6711" s="94" t="n">
        <f aca="false">I6711 * J6711</f>
        <v>3185</v>
      </c>
      <c r="L6711" s="94" t="n">
        <f aca="false">K6711 *M6711</f>
        <v>1560.65</v>
      </c>
      <c r="M6711" s="95" t="n">
        <v>0.49</v>
      </c>
      <c r="N6711" s="88" t="s">
        <v>23</v>
      </c>
      <c r="O6711" s="91" t="s">
        <v>218</v>
      </c>
      <c r="P6711" s="0" t="str">
        <f aca="false">RIGHT(H6711,LEN(H6711) - FIND(" ", H6711))</f>
        <v>Apparel</v>
      </c>
    </row>
    <row r="6712" customFormat="false" ht="14.25" hidden="false" customHeight="true" outlineLevel="0" collapsed="false">
      <c r="B6712" s="88" t="s">
        <v>15</v>
      </c>
      <c r="C6712" s="89" t="n">
        <v>1185732</v>
      </c>
      <c r="D6712" s="90" t="n">
        <v>44430</v>
      </c>
      <c r="E6712" s="88" t="s">
        <v>34</v>
      </c>
      <c r="F6712" s="88" t="s">
        <v>107</v>
      </c>
      <c r="G6712" s="88" t="s">
        <v>131</v>
      </c>
      <c r="H6712" s="91" t="s">
        <v>38</v>
      </c>
      <c r="I6712" s="92" t="n">
        <v>51</v>
      </c>
      <c r="J6712" s="93" t="n">
        <v>120</v>
      </c>
      <c r="K6712" s="94" t="n">
        <f aca="false">I6712 * J6712</f>
        <v>6120</v>
      </c>
      <c r="L6712" s="94" t="n">
        <f aca="false">K6712 *M6712</f>
        <v>3304.8</v>
      </c>
      <c r="M6712" s="95" t="n">
        <v>0.54</v>
      </c>
      <c r="N6712" s="88" t="s">
        <v>23</v>
      </c>
      <c r="O6712" s="91" t="s">
        <v>219</v>
      </c>
      <c r="P6712" s="0" t="str">
        <f aca="false">RIGHT(H6712,LEN(H6712) - FIND(" ", H6712))</f>
        <v>Apparel</v>
      </c>
    </row>
    <row r="6713" customFormat="false" ht="14.25" hidden="false" customHeight="true" outlineLevel="0" collapsed="false">
      <c r="B6713" s="88" t="s">
        <v>30</v>
      </c>
      <c r="C6713" s="89" t="n">
        <v>1197831</v>
      </c>
      <c r="D6713" s="90" t="n">
        <v>44430</v>
      </c>
      <c r="E6713" s="88" t="s">
        <v>40</v>
      </c>
      <c r="F6713" s="88" t="s">
        <v>59</v>
      </c>
      <c r="G6713" s="88" t="s">
        <v>106</v>
      </c>
      <c r="H6713" s="91" t="s">
        <v>38</v>
      </c>
      <c r="I6713" s="92" t="n">
        <v>26</v>
      </c>
      <c r="J6713" s="93" t="n">
        <v>155</v>
      </c>
      <c r="K6713" s="94" t="n">
        <f aca="false">I6713 * J6713</f>
        <v>4030</v>
      </c>
      <c r="L6713" s="94" t="n">
        <f aca="false">K6713 *M6713</f>
        <v>2055.3</v>
      </c>
      <c r="M6713" s="95" t="n">
        <v>0.51</v>
      </c>
      <c r="N6713" s="88" t="s">
        <v>31</v>
      </c>
      <c r="O6713" s="91" t="s">
        <v>219</v>
      </c>
      <c r="P6713" s="0" t="str">
        <f aca="false">RIGHT(H6713,LEN(H6713) - FIND(" ", H6713))</f>
        <v>Apparel</v>
      </c>
    </row>
    <row r="6714" customFormat="false" ht="14.25" hidden="false" customHeight="true" outlineLevel="0" collapsed="false">
      <c r="B6714" s="88" t="s">
        <v>30</v>
      </c>
      <c r="C6714" s="89" t="n">
        <v>1197831</v>
      </c>
      <c r="D6714" s="90" t="n">
        <v>44430</v>
      </c>
      <c r="E6714" s="88" t="s">
        <v>40</v>
      </c>
      <c r="F6714" s="88" t="s">
        <v>66</v>
      </c>
      <c r="G6714" s="88" t="s">
        <v>90</v>
      </c>
      <c r="H6714" s="91" t="s">
        <v>44</v>
      </c>
      <c r="I6714" s="92" t="n">
        <v>15</v>
      </c>
      <c r="J6714" s="93" t="n">
        <v>116</v>
      </c>
      <c r="K6714" s="94" t="n">
        <f aca="false">I6714 * J6714</f>
        <v>1740</v>
      </c>
      <c r="L6714" s="94" t="n">
        <f aca="false">K6714 *M6714</f>
        <v>1044</v>
      </c>
      <c r="M6714" s="95" t="n">
        <v>0.6</v>
      </c>
      <c r="N6714" s="88" t="s">
        <v>31</v>
      </c>
      <c r="O6714" s="91" t="s">
        <v>219</v>
      </c>
      <c r="P6714" s="0" t="str">
        <f aca="false">RIGHT(H6714,LEN(H6714) - FIND(" ", H6714))</f>
        <v>Athletic Footwear</v>
      </c>
    </row>
    <row r="6715" customFormat="false" ht="14.25" hidden="false" customHeight="true" outlineLevel="0" collapsed="false">
      <c r="B6715" s="88" t="s">
        <v>30</v>
      </c>
      <c r="C6715" s="89" t="n">
        <v>1197831</v>
      </c>
      <c r="D6715" s="90" t="n">
        <v>44431</v>
      </c>
      <c r="E6715" s="88" t="s">
        <v>40</v>
      </c>
      <c r="F6715" s="88" t="s">
        <v>59</v>
      </c>
      <c r="G6715" s="88" t="s">
        <v>106</v>
      </c>
      <c r="H6715" s="91" t="s">
        <v>32</v>
      </c>
      <c r="I6715" s="92" t="n">
        <v>30</v>
      </c>
      <c r="J6715" s="93" t="n">
        <v>675</v>
      </c>
      <c r="K6715" s="94" t="n">
        <f aca="false">I6715 * J6715</f>
        <v>20250</v>
      </c>
      <c r="L6715" s="94" t="n">
        <f aca="false">K6715 *M6715</f>
        <v>7087.5</v>
      </c>
      <c r="M6715" s="95" t="n">
        <v>0.35</v>
      </c>
      <c r="N6715" s="88" t="s">
        <v>31</v>
      </c>
      <c r="O6715" s="91" t="s">
        <v>218</v>
      </c>
      <c r="P6715" s="0" t="str">
        <f aca="false">RIGHT(H6715,LEN(H6715) - FIND(" ", H6715))</f>
        <v>Street Footwear</v>
      </c>
    </row>
    <row r="6716" customFormat="false" ht="14.25" hidden="false" customHeight="true" outlineLevel="0" collapsed="false">
      <c r="B6716" s="88" t="s">
        <v>30</v>
      </c>
      <c r="C6716" s="89" t="n">
        <v>1197831</v>
      </c>
      <c r="D6716" s="90" t="n">
        <v>44431</v>
      </c>
      <c r="E6716" s="88" t="s">
        <v>40</v>
      </c>
      <c r="F6716" s="88" t="s">
        <v>66</v>
      </c>
      <c r="G6716" s="88" t="s">
        <v>90</v>
      </c>
      <c r="H6716" s="91" t="s">
        <v>16</v>
      </c>
      <c r="I6716" s="92" t="n">
        <v>25</v>
      </c>
      <c r="J6716" s="93" t="n">
        <v>275</v>
      </c>
      <c r="K6716" s="94" t="n">
        <f aca="false">I6716 * J6716</f>
        <v>6875</v>
      </c>
      <c r="L6716" s="94" t="n">
        <f aca="false">K6716 *M6716</f>
        <v>2750</v>
      </c>
      <c r="M6716" s="95" t="n">
        <v>0.4</v>
      </c>
      <c r="N6716" s="88" t="s">
        <v>31</v>
      </c>
      <c r="O6716" s="91" t="s">
        <v>218</v>
      </c>
      <c r="P6716" s="0" t="str">
        <f aca="false">RIGHT(H6716,LEN(H6716) - FIND(" ", H6716))</f>
        <v>Apparel</v>
      </c>
    </row>
    <row r="6717" customFormat="false" ht="14.25" hidden="false" customHeight="true" outlineLevel="0" collapsed="false">
      <c r="B6717" s="88" t="s">
        <v>13</v>
      </c>
      <c r="C6717" s="89" t="n">
        <v>1128299</v>
      </c>
      <c r="D6717" s="90" t="n">
        <v>44431</v>
      </c>
      <c r="E6717" s="88" t="s">
        <v>18</v>
      </c>
      <c r="F6717" s="88" t="s">
        <v>75</v>
      </c>
      <c r="G6717" s="88" t="s">
        <v>148</v>
      </c>
      <c r="H6717" s="91" t="s">
        <v>32</v>
      </c>
      <c r="I6717" s="92" t="n">
        <v>55</v>
      </c>
      <c r="J6717" s="93" t="n">
        <v>625</v>
      </c>
      <c r="K6717" s="94" t="n">
        <f aca="false">I6717 * J6717</f>
        <v>34375</v>
      </c>
      <c r="L6717" s="94" t="n">
        <f aca="false">K6717 *M6717</f>
        <v>12031.25</v>
      </c>
      <c r="M6717" s="95" t="n">
        <v>0.35</v>
      </c>
      <c r="N6717" s="88" t="s">
        <v>23</v>
      </c>
      <c r="O6717" s="91" t="s">
        <v>218</v>
      </c>
      <c r="P6717" s="0" t="str">
        <f aca="false">RIGHT(H6717,LEN(H6717) - FIND(" ", H6717))</f>
        <v>Street Footwear</v>
      </c>
    </row>
    <row r="6718" customFormat="false" ht="14.25" hidden="false" customHeight="true" outlineLevel="0" collapsed="false">
      <c r="B6718" s="88" t="s">
        <v>13</v>
      </c>
      <c r="C6718" s="89" t="n">
        <v>1128299</v>
      </c>
      <c r="D6718" s="90" t="n">
        <v>44431</v>
      </c>
      <c r="E6718" s="88" t="s">
        <v>18</v>
      </c>
      <c r="F6718" s="88" t="s">
        <v>75</v>
      </c>
      <c r="G6718" s="88" t="s">
        <v>148</v>
      </c>
      <c r="H6718" s="91" t="s">
        <v>24</v>
      </c>
      <c r="I6718" s="92" t="n">
        <v>60</v>
      </c>
      <c r="J6718" s="93" t="n">
        <v>575</v>
      </c>
      <c r="K6718" s="94" t="n">
        <f aca="false">I6718 * J6718</f>
        <v>34500</v>
      </c>
      <c r="L6718" s="94" t="n">
        <f aca="false">K6718 *M6718</f>
        <v>13800</v>
      </c>
      <c r="M6718" s="95" t="n">
        <v>0.4</v>
      </c>
      <c r="N6718" s="88" t="s">
        <v>23</v>
      </c>
      <c r="O6718" s="91" t="s">
        <v>218</v>
      </c>
      <c r="P6718" s="0" t="str">
        <f aca="false">RIGHT(H6718,LEN(H6718) - FIND(" ", H6718))</f>
        <v>Athletic Footwear</v>
      </c>
    </row>
    <row r="6719" customFormat="false" ht="14.25" hidden="false" customHeight="true" outlineLevel="0" collapsed="false">
      <c r="B6719" s="88" t="s">
        <v>13</v>
      </c>
      <c r="C6719" s="89" t="n">
        <v>1128299</v>
      </c>
      <c r="D6719" s="90" t="n">
        <v>44431</v>
      </c>
      <c r="E6719" s="88" t="s">
        <v>18</v>
      </c>
      <c r="F6719" s="88" t="s">
        <v>75</v>
      </c>
      <c r="G6719" s="88" t="s">
        <v>148</v>
      </c>
      <c r="H6719" s="91" t="s">
        <v>48</v>
      </c>
      <c r="I6719" s="92" t="n">
        <v>55</v>
      </c>
      <c r="J6719" s="93" t="n">
        <v>450</v>
      </c>
      <c r="K6719" s="94" t="n">
        <f aca="false">I6719 * J6719</f>
        <v>24750</v>
      </c>
      <c r="L6719" s="94" t="n">
        <f aca="false">K6719 *M6719</f>
        <v>8662.5</v>
      </c>
      <c r="M6719" s="95" t="n">
        <v>0.35</v>
      </c>
      <c r="N6719" s="88" t="s">
        <v>23</v>
      </c>
      <c r="O6719" s="91" t="s">
        <v>219</v>
      </c>
      <c r="P6719" s="0" t="str">
        <f aca="false">RIGHT(H6719,LEN(H6719) - FIND(" ", H6719))</f>
        <v>Street Footwear</v>
      </c>
    </row>
    <row r="6720" customFormat="false" ht="14.25" hidden="false" customHeight="true" outlineLevel="0" collapsed="false">
      <c r="B6720" s="88" t="s">
        <v>13</v>
      </c>
      <c r="C6720" s="89" t="n">
        <v>1128299</v>
      </c>
      <c r="D6720" s="90" t="n">
        <v>44431</v>
      </c>
      <c r="E6720" s="88" t="s">
        <v>18</v>
      </c>
      <c r="F6720" s="88" t="s">
        <v>75</v>
      </c>
      <c r="G6720" s="88" t="s">
        <v>148</v>
      </c>
      <c r="H6720" s="91" t="s">
        <v>44</v>
      </c>
      <c r="I6720" s="92" t="n">
        <v>55</v>
      </c>
      <c r="J6720" s="93" t="n">
        <v>400</v>
      </c>
      <c r="K6720" s="94" t="n">
        <f aca="false">I6720 * J6720</f>
        <v>22000</v>
      </c>
      <c r="L6720" s="94" t="n">
        <f aca="false">K6720 *M6720</f>
        <v>7700</v>
      </c>
      <c r="M6720" s="95" t="n">
        <v>0.35</v>
      </c>
      <c r="N6720" s="88" t="s">
        <v>23</v>
      </c>
      <c r="O6720" s="91" t="s">
        <v>219</v>
      </c>
      <c r="P6720" s="0" t="str">
        <f aca="false">RIGHT(H6720,LEN(H6720) - FIND(" ", H6720))</f>
        <v>Athletic Footwear</v>
      </c>
    </row>
    <row r="6721" customFormat="false" ht="14.25" hidden="false" customHeight="true" outlineLevel="0" collapsed="false">
      <c r="B6721" s="88" t="s">
        <v>13</v>
      </c>
      <c r="C6721" s="89" t="n">
        <v>1128299</v>
      </c>
      <c r="D6721" s="90" t="n">
        <v>44431</v>
      </c>
      <c r="E6721" s="88" t="s">
        <v>18</v>
      </c>
      <c r="F6721" s="88" t="s">
        <v>75</v>
      </c>
      <c r="G6721" s="88" t="s">
        <v>148</v>
      </c>
      <c r="H6721" s="91" t="s">
        <v>16</v>
      </c>
      <c r="I6721" s="92" t="n">
        <v>65</v>
      </c>
      <c r="J6721" s="93" t="n">
        <v>400</v>
      </c>
      <c r="K6721" s="94" t="n">
        <f aca="false">I6721 * J6721</f>
        <v>26000</v>
      </c>
      <c r="L6721" s="94" t="n">
        <f aca="false">K6721 *M6721</f>
        <v>7800</v>
      </c>
      <c r="M6721" s="95" t="n">
        <v>0.3</v>
      </c>
      <c r="N6721" s="88" t="s">
        <v>23</v>
      </c>
      <c r="O6721" s="91" t="s">
        <v>218</v>
      </c>
      <c r="P6721" s="0" t="str">
        <f aca="false">RIGHT(H6721,LEN(H6721) - FIND(" ", H6721))</f>
        <v>Apparel</v>
      </c>
    </row>
    <row r="6722" customFormat="false" ht="14.25" hidden="false" customHeight="true" outlineLevel="0" collapsed="false">
      <c r="B6722" s="88" t="s">
        <v>13</v>
      </c>
      <c r="C6722" s="89" t="n">
        <v>1128299</v>
      </c>
      <c r="D6722" s="90" t="n">
        <v>44431</v>
      </c>
      <c r="E6722" s="88" t="s">
        <v>18</v>
      </c>
      <c r="F6722" s="88" t="s">
        <v>75</v>
      </c>
      <c r="G6722" s="88" t="s">
        <v>148</v>
      </c>
      <c r="H6722" s="91" t="s">
        <v>38</v>
      </c>
      <c r="I6722" s="92" t="n">
        <v>70</v>
      </c>
      <c r="J6722" s="93" t="n">
        <v>375</v>
      </c>
      <c r="K6722" s="94" t="n">
        <f aca="false">I6722 * J6722</f>
        <v>26250</v>
      </c>
      <c r="L6722" s="94" t="n">
        <f aca="false">K6722 *M6722</f>
        <v>6562.5</v>
      </c>
      <c r="M6722" s="95" t="n">
        <v>0.25</v>
      </c>
      <c r="N6722" s="88" t="s">
        <v>23</v>
      </c>
      <c r="O6722" s="91" t="s">
        <v>219</v>
      </c>
      <c r="P6722" s="0" t="str">
        <f aca="false">RIGHT(H6722,LEN(H6722) - FIND(" ", H6722))</f>
        <v>Apparel</v>
      </c>
    </row>
    <row r="6723" customFormat="false" ht="14.25" hidden="false" customHeight="true" outlineLevel="0" collapsed="false">
      <c r="B6723" s="88" t="s">
        <v>30</v>
      </c>
      <c r="C6723" s="89" t="n">
        <v>1197831</v>
      </c>
      <c r="D6723" s="90" t="n">
        <v>44431</v>
      </c>
      <c r="E6723" s="88" t="s">
        <v>40</v>
      </c>
      <c r="F6723" s="88" t="s">
        <v>59</v>
      </c>
      <c r="G6723" s="88" t="s">
        <v>106</v>
      </c>
      <c r="H6723" s="91" t="s">
        <v>32</v>
      </c>
      <c r="I6723" s="92" t="n">
        <v>29</v>
      </c>
      <c r="J6723" s="93" t="n">
        <v>182</v>
      </c>
      <c r="K6723" s="94" t="n">
        <f aca="false">I6723 * J6723</f>
        <v>5278</v>
      </c>
      <c r="L6723" s="94" t="n">
        <f aca="false">K6723 *M6723</f>
        <v>2639</v>
      </c>
      <c r="M6723" s="95" t="n">
        <v>0.5</v>
      </c>
      <c r="N6723" s="88" t="s">
        <v>23</v>
      </c>
      <c r="O6723" s="91" t="s">
        <v>218</v>
      </c>
      <c r="P6723" s="0" t="str">
        <f aca="false">RIGHT(H6723,LEN(H6723) - FIND(" ", H6723))</f>
        <v>Street Footwear</v>
      </c>
    </row>
    <row r="6724" customFormat="false" ht="14.25" hidden="false" customHeight="true" outlineLevel="0" collapsed="false">
      <c r="B6724" s="88" t="s">
        <v>30</v>
      </c>
      <c r="C6724" s="89" t="n">
        <v>1197831</v>
      </c>
      <c r="D6724" s="90" t="n">
        <v>44431</v>
      </c>
      <c r="E6724" s="88" t="s">
        <v>40</v>
      </c>
      <c r="F6724" s="88" t="s">
        <v>66</v>
      </c>
      <c r="G6724" s="88" t="s">
        <v>90</v>
      </c>
      <c r="H6724" s="91" t="s">
        <v>16</v>
      </c>
      <c r="I6724" s="92" t="n">
        <v>23</v>
      </c>
      <c r="J6724" s="93" t="n">
        <v>74</v>
      </c>
      <c r="K6724" s="94" t="n">
        <f aca="false">I6724 * J6724</f>
        <v>1702</v>
      </c>
      <c r="L6724" s="94" t="n">
        <f aca="false">K6724 *M6724</f>
        <v>902.06</v>
      </c>
      <c r="M6724" s="95" t="n">
        <v>0.53</v>
      </c>
      <c r="N6724" s="88" t="s">
        <v>23</v>
      </c>
      <c r="O6724" s="91" t="s">
        <v>218</v>
      </c>
      <c r="P6724" s="0" t="str">
        <f aca="false">RIGHT(H6724,LEN(H6724) - FIND(" ", H6724))</f>
        <v>Apparel</v>
      </c>
    </row>
    <row r="6725" customFormat="false" ht="14.25" hidden="false" customHeight="true" outlineLevel="0" collapsed="false">
      <c r="B6725" s="88" t="s">
        <v>13</v>
      </c>
      <c r="C6725" s="89" t="n">
        <v>1128299</v>
      </c>
      <c r="D6725" s="90" t="n">
        <v>44431</v>
      </c>
      <c r="E6725" s="88" t="s">
        <v>18</v>
      </c>
      <c r="F6725" s="88" t="s">
        <v>75</v>
      </c>
      <c r="G6725" s="88" t="s">
        <v>148</v>
      </c>
      <c r="H6725" s="91" t="s">
        <v>32</v>
      </c>
      <c r="I6725" s="92" t="n">
        <v>50</v>
      </c>
      <c r="J6725" s="93" t="n">
        <v>163</v>
      </c>
      <c r="K6725" s="94" t="n">
        <f aca="false">I6725 * J6725</f>
        <v>8150</v>
      </c>
      <c r="L6725" s="94" t="n">
        <f aca="false">K6725 *M6725</f>
        <v>4075</v>
      </c>
      <c r="M6725" s="95" t="n">
        <v>0.5</v>
      </c>
      <c r="N6725" s="88" t="s">
        <v>23</v>
      </c>
      <c r="O6725" s="91" t="s">
        <v>218</v>
      </c>
      <c r="P6725" s="0" t="str">
        <f aca="false">RIGHT(H6725,LEN(H6725) - FIND(" ", H6725))</f>
        <v>Street Footwear</v>
      </c>
    </row>
    <row r="6726" customFormat="false" ht="14.25" hidden="false" customHeight="true" outlineLevel="0" collapsed="false">
      <c r="B6726" s="88" t="s">
        <v>13</v>
      </c>
      <c r="C6726" s="89" t="n">
        <v>1128299</v>
      </c>
      <c r="D6726" s="90" t="n">
        <v>44431</v>
      </c>
      <c r="E6726" s="88" t="s">
        <v>18</v>
      </c>
      <c r="F6726" s="88" t="s">
        <v>75</v>
      </c>
      <c r="G6726" s="88" t="s">
        <v>148</v>
      </c>
      <c r="H6726" s="91" t="s">
        <v>24</v>
      </c>
      <c r="I6726" s="92" t="n">
        <v>57</v>
      </c>
      <c r="J6726" s="93" t="n">
        <v>161</v>
      </c>
      <c r="K6726" s="94" t="n">
        <f aca="false">I6726 * J6726</f>
        <v>9177</v>
      </c>
      <c r="L6726" s="94" t="n">
        <f aca="false">K6726 *M6726</f>
        <v>4588.5</v>
      </c>
      <c r="M6726" s="95" t="n">
        <v>0.5</v>
      </c>
      <c r="N6726" s="88" t="s">
        <v>23</v>
      </c>
      <c r="O6726" s="91" t="s">
        <v>218</v>
      </c>
      <c r="P6726" s="0" t="str">
        <f aca="false">RIGHT(H6726,LEN(H6726) - FIND(" ", H6726))</f>
        <v>Athletic Footwear</v>
      </c>
    </row>
    <row r="6727" customFormat="false" ht="14.25" hidden="false" customHeight="true" outlineLevel="0" collapsed="false">
      <c r="B6727" s="88" t="s">
        <v>13</v>
      </c>
      <c r="C6727" s="89" t="n">
        <v>1128299</v>
      </c>
      <c r="D6727" s="90" t="n">
        <v>44431</v>
      </c>
      <c r="E6727" s="88" t="s">
        <v>18</v>
      </c>
      <c r="F6727" s="88" t="s">
        <v>75</v>
      </c>
      <c r="G6727" s="88" t="s">
        <v>148</v>
      </c>
      <c r="H6727" s="91" t="s">
        <v>48</v>
      </c>
      <c r="I6727" s="92" t="n">
        <v>54</v>
      </c>
      <c r="J6727" s="93" t="n">
        <v>113</v>
      </c>
      <c r="K6727" s="94" t="n">
        <f aca="false">I6727 * J6727</f>
        <v>6102</v>
      </c>
      <c r="L6727" s="94" t="n">
        <f aca="false">K6727 *M6727</f>
        <v>2989.98</v>
      </c>
      <c r="M6727" s="95" t="n">
        <v>0.49</v>
      </c>
      <c r="N6727" s="88" t="s">
        <v>23</v>
      </c>
      <c r="O6727" s="91" t="s">
        <v>219</v>
      </c>
      <c r="P6727" s="0" t="str">
        <f aca="false">RIGHT(H6727,LEN(H6727) - FIND(" ", H6727))</f>
        <v>Street Footwear</v>
      </c>
    </row>
    <row r="6728" customFormat="false" ht="14.25" hidden="false" customHeight="true" outlineLevel="0" collapsed="false">
      <c r="B6728" s="88" t="s">
        <v>13</v>
      </c>
      <c r="C6728" s="89" t="n">
        <v>1128299</v>
      </c>
      <c r="D6728" s="90" t="n">
        <v>44431</v>
      </c>
      <c r="E6728" s="88" t="s">
        <v>18</v>
      </c>
      <c r="F6728" s="88" t="s">
        <v>75</v>
      </c>
      <c r="G6728" s="88" t="s">
        <v>148</v>
      </c>
      <c r="H6728" s="91" t="s">
        <v>44</v>
      </c>
      <c r="I6728" s="92" t="n">
        <v>52</v>
      </c>
      <c r="J6728" s="93" t="n">
        <v>112</v>
      </c>
      <c r="K6728" s="94" t="n">
        <f aca="false">I6728 * J6728</f>
        <v>5824</v>
      </c>
      <c r="L6728" s="94" t="n">
        <f aca="false">K6728 *M6728</f>
        <v>2853.76</v>
      </c>
      <c r="M6728" s="95" t="n">
        <v>0.49</v>
      </c>
      <c r="N6728" s="88" t="s">
        <v>23</v>
      </c>
      <c r="O6728" s="91" t="s">
        <v>219</v>
      </c>
      <c r="P6728" s="0" t="str">
        <f aca="false">RIGHT(H6728,LEN(H6728) - FIND(" ", H6728))</f>
        <v>Athletic Footwear</v>
      </c>
    </row>
    <row r="6729" customFormat="false" ht="14.25" hidden="false" customHeight="true" outlineLevel="0" collapsed="false">
      <c r="B6729" s="88" t="s">
        <v>13</v>
      </c>
      <c r="C6729" s="89" t="n">
        <v>1128299</v>
      </c>
      <c r="D6729" s="90" t="n">
        <v>44431</v>
      </c>
      <c r="E6729" s="88" t="s">
        <v>18</v>
      </c>
      <c r="F6729" s="88" t="s">
        <v>75</v>
      </c>
      <c r="G6729" s="88" t="s">
        <v>148</v>
      </c>
      <c r="H6729" s="91" t="s">
        <v>16</v>
      </c>
      <c r="I6729" s="92" t="n">
        <v>59</v>
      </c>
      <c r="J6729" s="93" t="n">
        <v>116</v>
      </c>
      <c r="K6729" s="94" t="n">
        <f aca="false">I6729 * J6729</f>
        <v>6844</v>
      </c>
      <c r="L6729" s="94" t="n">
        <f aca="false">K6729 *M6729</f>
        <v>2806.04</v>
      </c>
      <c r="M6729" s="95" t="n">
        <v>0.41</v>
      </c>
      <c r="N6729" s="88" t="s">
        <v>23</v>
      </c>
      <c r="O6729" s="91" t="s">
        <v>218</v>
      </c>
      <c r="P6729" s="0" t="str">
        <f aca="false">RIGHT(H6729,LEN(H6729) - FIND(" ", H6729))</f>
        <v>Apparel</v>
      </c>
    </row>
    <row r="6730" customFormat="false" ht="14.25" hidden="false" customHeight="true" outlineLevel="0" collapsed="false">
      <c r="B6730" s="88" t="s">
        <v>13</v>
      </c>
      <c r="C6730" s="89" t="n">
        <v>1128299</v>
      </c>
      <c r="D6730" s="90" t="n">
        <v>44431</v>
      </c>
      <c r="E6730" s="88" t="s">
        <v>18</v>
      </c>
      <c r="F6730" s="88" t="s">
        <v>75</v>
      </c>
      <c r="G6730" s="88" t="s">
        <v>148</v>
      </c>
      <c r="H6730" s="91" t="s">
        <v>38</v>
      </c>
      <c r="I6730" s="92" t="n">
        <v>65</v>
      </c>
      <c r="J6730" s="93" t="n">
        <v>94</v>
      </c>
      <c r="K6730" s="94" t="n">
        <f aca="false">I6730 * J6730</f>
        <v>6110</v>
      </c>
      <c r="L6730" s="94" t="n">
        <f aca="false">K6730 *M6730</f>
        <v>2444</v>
      </c>
      <c r="M6730" s="95" t="n">
        <v>0.4</v>
      </c>
      <c r="N6730" s="88" t="s">
        <v>23</v>
      </c>
      <c r="O6730" s="91" t="s">
        <v>219</v>
      </c>
      <c r="P6730" s="0" t="str">
        <f aca="false">RIGHT(H6730,LEN(H6730) - FIND(" ", H6730))</f>
        <v>Apparel</v>
      </c>
    </row>
    <row r="6731" customFormat="false" ht="14.25" hidden="false" customHeight="true" outlineLevel="0" collapsed="false">
      <c r="B6731" s="88" t="s">
        <v>30</v>
      </c>
      <c r="C6731" s="89" t="n">
        <v>1197831</v>
      </c>
      <c r="D6731" s="90" t="n">
        <v>44431</v>
      </c>
      <c r="E6731" s="88" t="s">
        <v>40</v>
      </c>
      <c r="F6731" s="88" t="s">
        <v>59</v>
      </c>
      <c r="G6731" s="88" t="s">
        <v>106</v>
      </c>
      <c r="H6731" s="91" t="s">
        <v>32</v>
      </c>
      <c r="I6731" s="92" t="n">
        <v>21</v>
      </c>
      <c r="J6731" s="93" t="n">
        <v>203</v>
      </c>
      <c r="K6731" s="94" t="n">
        <f aca="false">I6731 * J6731</f>
        <v>4263</v>
      </c>
      <c r="L6731" s="94" t="n">
        <f aca="false">K6731 *M6731</f>
        <v>1662.57</v>
      </c>
      <c r="M6731" s="95" t="n">
        <v>0.39</v>
      </c>
      <c r="N6731" s="88" t="s">
        <v>31</v>
      </c>
      <c r="O6731" s="91" t="s">
        <v>218</v>
      </c>
      <c r="P6731" s="0" t="str">
        <f aca="false">RIGHT(H6731,LEN(H6731) - FIND(" ", H6731))</f>
        <v>Street Footwear</v>
      </c>
    </row>
    <row r="6732" customFormat="false" ht="14.25" hidden="false" customHeight="true" outlineLevel="0" collapsed="false">
      <c r="B6732" s="88" t="s">
        <v>30</v>
      </c>
      <c r="C6732" s="89" t="n">
        <v>1197831</v>
      </c>
      <c r="D6732" s="90" t="n">
        <v>44431</v>
      </c>
      <c r="E6732" s="88" t="s">
        <v>40</v>
      </c>
      <c r="F6732" s="88" t="s">
        <v>66</v>
      </c>
      <c r="G6732" s="88" t="s">
        <v>90</v>
      </c>
      <c r="H6732" s="91" t="s">
        <v>16</v>
      </c>
      <c r="I6732" s="92" t="n">
        <v>19</v>
      </c>
      <c r="J6732" s="93" t="n">
        <v>88</v>
      </c>
      <c r="K6732" s="94" t="n">
        <f aca="false">I6732 * J6732</f>
        <v>1672</v>
      </c>
      <c r="L6732" s="94" t="n">
        <f aca="false">K6732 *M6732</f>
        <v>702.24</v>
      </c>
      <c r="M6732" s="95" t="n">
        <v>0.42</v>
      </c>
      <c r="N6732" s="88" t="s">
        <v>31</v>
      </c>
      <c r="O6732" s="91" t="s">
        <v>218</v>
      </c>
      <c r="P6732" s="0" t="str">
        <f aca="false">RIGHT(H6732,LEN(H6732) - FIND(" ", H6732))</f>
        <v>Apparel</v>
      </c>
    </row>
    <row r="6733" customFormat="false" ht="14.25" hidden="false" customHeight="true" outlineLevel="0" collapsed="false">
      <c r="B6733" s="88" t="s">
        <v>13</v>
      </c>
      <c r="C6733" s="89" t="n">
        <v>1128299</v>
      </c>
      <c r="D6733" s="90" t="n">
        <v>44431</v>
      </c>
      <c r="E6733" s="88" t="s">
        <v>18</v>
      </c>
      <c r="F6733" s="88" t="s">
        <v>75</v>
      </c>
      <c r="G6733" s="88" t="s">
        <v>148</v>
      </c>
      <c r="H6733" s="91" t="s">
        <v>32</v>
      </c>
      <c r="I6733" s="92" t="n">
        <v>41</v>
      </c>
      <c r="J6733" s="93" t="n">
        <v>194</v>
      </c>
      <c r="K6733" s="94" t="n">
        <f aca="false">I6733 * J6733</f>
        <v>7954</v>
      </c>
      <c r="L6733" s="94" t="n">
        <f aca="false">K6733 *M6733</f>
        <v>3181.6</v>
      </c>
      <c r="M6733" s="95" t="n">
        <v>0.4</v>
      </c>
      <c r="N6733" s="88" t="s">
        <v>31</v>
      </c>
      <c r="O6733" s="91" t="s">
        <v>218</v>
      </c>
      <c r="P6733" s="0" t="str">
        <f aca="false">RIGHT(H6733,LEN(H6733) - FIND(" ", H6733))</f>
        <v>Street Footwear</v>
      </c>
    </row>
    <row r="6734" customFormat="false" ht="14.25" hidden="false" customHeight="true" outlineLevel="0" collapsed="false">
      <c r="B6734" s="88" t="s">
        <v>13</v>
      </c>
      <c r="C6734" s="89" t="n">
        <v>1128299</v>
      </c>
      <c r="D6734" s="90" t="n">
        <v>44431</v>
      </c>
      <c r="E6734" s="88" t="s">
        <v>18</v>
      </c>
      <c r="F6734" s="88" t="s">
        <v>75</v>
      </c>
      <c r="G6734" s="88" t="s">
        <v>148</v>
      </c>
      <c r="H6734" s="91" t="s">
        <v>24</v>
      </c>
      <c r="I6734" s="92" t="n">
        <v>46</v>
      </c>
      <c r="J6734" s="93" t="n">
        <v>190</v>
      </c>
      <c r="K6734" s="94" t="n">
        <f aca="false">I6734 * J6734</f>
        <v>8740</v>
      </c>
      <c r="L6734" s="94" t="n">
        <f aca="false">K6734 *M6734</f>
        <v>3670.8</v>
      </c>
      <c r="M6734" s="95" t="n">
        <v>0.42</v>
      </c>
      <c r="N6734" s="88" t="s">
        <v>31</v>
      </c>
      <c r="O6734" s="91" t="s">
        <v>218</v>
      </c>
      <c r="P6734" s="0" t="str">
        <f aca="false">RIGHT(H6734,LEN(H6734) - FIND(" ", H6734))</f>
        <v>Athletic Footwear</v>
      </c>
    </row>
    <row r="6735" customFormat="false" ht="14.25" hidden="false" customHeight="true" outlineLevel="0" collapsed="false">
      <c r="B6735" s="88" t="s">
        <v>13</v>
      </c>
      <c r="C6735" s="89" t="n">
        <v>1128299</v>
      </c>
      <c r="D6735" s="90" t="n">
        <v>44431</v>
      </c>
      <c r="E6735" s="88" t="s">
        <v>18</v>
      </c>
      <c r="F6735" s="88" t="s">
        <v>75</v>
      </c>
      <c r="G6735" s="88" t="s">
        <v>148</v>
      </c>
      <c r="H6735" s="91" t="s">
        <v>48</v>
      </c>
      <c r="I6735" s="92" t="n">
        <v>37</v>
      </c>
      <c r="J6735" s="93" t="n">
        <v>153</v>
      </c>
      <c r="K6735" s="94" t="n">
        <f aca="false">I6735 * J6735</f>
        <v>5661</v>
      </c>
      <c r="L6735" s="94" t="n">
        <f aca="false">K6735 *M6735</f>
        <v>2321.01</v>
      </c>
      <c r="M6735" s="95" t="n">
        <v>0.41</v>
      </c>
      <c r="N6735" s="88" t="s">
        <v>31</v>
      </c>
      <c r="O6735" s="91" t="s">
        <v>219</v>
      </c>
      <c r="P6735" s="0" t="str">
        <f aca="false">RIGHT(H6735,LEN(H6735) - FIND(" ", H6735))</f>
        <v>Street Footwear</v>
      </c>
    </row>
    <row r="6736" customFormat="false" ht="14.25" hidden="false" customHeight="true" outlineLevel="0" collapsed="false">
      <c r="B6736" s="88" t="s">
        <v>13</v>
      </c>
      <c r="C6736" s="89" t="n">
        <v>1128299</v>
      </c>
      <c r="D6736" s="90" t="n">
        <v>44431</v>
      </c>
      <c r="E6736" s="88" t="s">
        <v>18</v>
      </c>
      <c r="F6736" s="88" t="s">
        <v>75</v>
      </c>
      <c r="G6736" s="88" t="s">
        <v>148</v>
      </c>
      <c r="H6736" s="91" t="s">
        <v>44</v>
      </c>
      <c r="I6736" s="92" t="n">
        <v>43</v>
      </c>
      <c r="J6736" s="93" t="n">
        <v>120</v>
      </c>
      <c r="K6736" s="94" t="n">
        <f aca="false">I6736 * J6736</f>
        <v>5160</v>
      </c>
      <c r="L6736" s="94" t="n">
        <f aca="false">K6736 *M6736</f>
        <v>2167.2</v>
      </c>
      <c r="M6736" s="95" t="n">
        <v>0.42</v>
      </c>
      <c r="N6736" s="88" t="s">
        <v>31</v>
      </c>
      <c r="O6736" s="91" t="s">
        <v>219</v>
      </c>
      <c r="P6736" s="0" t="str">
        <f aca="false">RIGHT(H6736,LEN(H6736) - FIND(" ", H6736))</f>
        <v>Athletic Footwear</v>
      </c>
    </row>
    <row r="6737" customFormat="false" ht="14.25" hidden="false" customHeight="true" outlineLevel="0" collapsed="false">
      <c r="B6737" s="88" t="s">
        <v>13</v>
      </c>
      <c r="C6737" s="89" t="n">
        <v>1128299</v>
      </c>
      <c r="D6737" s="90" t="n">
        <v>44431</v>
      </c>
      <c r="E6737" s="88" t="s">
        <v>18</v>
      </c>
      <c r="F6737" s="88" t="s">
        <v>75</v>
      </c>
      <c r="G6737" s="88" t="s">
        <v>148</v>
      </c>
      <c r="H6737" s="91" t="s">
        <v>16</v>
      </c>
      <c r="I6737" s="92" t="n">
        <v>45</v>
      </c>
      <c r="J6737" s="93" t="n">
        <v>136</v>
      </c>
      <c r="K6737" s="94" t="n">
        <f aca="false">I6737 * J6737</f>
        <v>6120</v>
      </c>
      <c r="L6737" s="94" t="n">
        <f aca="false">K6737 *M6737</f>
        <v>2264.4</v>
      </c>
      <c r="M6737" s="95" t="n">
        <v>0.37</v>
      </c>
      <c r="N6737" s="88" t="s">
        <v>31</v>
      </c>
      <c r="O6737" s="91" t="s">
        <v>218</v>
      </c>
      <c r="P6737" s="0" t="str">
        <f aca="false">RIGHT(H6737,LEN(H6737) - FIND(" ", H6737))</f>
        <v>Apparel</v>
      </c>
    </row>
    <row r="6738" customFormat="false" ht="14.25" hidden="false" customHeight="true" outlineLevel="0" collapsed="false">
      <c r="B6738" s="88" t="s">
        <v>13</v>
      </c>
      <c r="C6738" s="89" t="n">
        <v>1128299</v>
      </c>
      <c r="D6738" s="90" t="n">
        <v>44431</v>
      </c>
      <c r="E6738" s="88" t="s">
        <v>18</v>
      </c>
      <c r="F6738" s="88" t="s">
        <v>75</v>
      </c>
      <c r="G6738" s="88" t="s">
        <v>148</v>
      </c>
      <c r="H6738" s="91" t="s">
        <v>38</v>
      </c>
      <c r="I6738" s="92" t="n">
        <v>48</v>
      </c>
      <c r="J6738" s="93" t="n">
        <v>131</v>
      </c>
      <c r="K6738" s="94" t="n">
        <f aca="false">I6738 * J6738</f>
        <v>6288</v>
      </c>
      <c r="L6738" s="94" t="n">
        <f aca="false">K6738 *M6738</f>
        <v>1760.64</v>
      </c>
      <c r="M6738" s="95" t="n">
        <v>0.28</v>
      </c>
      <c r="N6738" s="88" t="s">
        <v>31</v>
      </c>
      <c r="O6738" s="91" t="s">
        <v>219</v>
      </c>
      <c r="P6738" s="0" t="str">
        <f aca="false">RIGHT(H6738,LEN(H6738) - FIND(" ", H6738))</f>
        <v>Apparel</v>
      </c>
    </row>
    <row r="6739" customFormat="false" ht="14.25" hidden="false" customHeight="true" outlineLevel="0" collapsed="false">
      <c r="B6739" s="88" t="s">
        <v>30</v>
      </c>
      <c r="C6739" s="89" t="n">
        <v>1197831</v>
      </c>
      <c r="D6739" s="90" t="n">
        <v>44432</v>
      </c>
      <c r="E6739" s="88" t="s">
        <v>40</v>
      </c>
      <c r="F6739" s="88" t="s">
        <v>59</v>
      </c>
      <c r="G6739" s="88" t="s">
        <v>106</v>
      </c>
      <c r="H6739" s="91" t="s">
        <v>24</v>
      </c>
      <c r="I6739" s="92" t="n">
        <v>40</v>
      </c>
      <c r="J6739" s="93" t="n">
        <v>675</v>
      </c>
      <c r="K6739" s="94" t="n">
        <f aca="false">I6739 * J6739</f>
        <v>27000</v>
      </c>
      <c r="L6739" s="94" t="n">
        <f aca="false">K6739 *M6739</f>
        <v>9450</v>
      </c>
      <c r="M6739" s="95" t="n">
        <v>0.35</v>
      </c>
      <c r="N6739" s="88" t="s">
        <v>31</v>
      </c>
      <c r="O6739" s="91" t="s">
        <v>218</v>
      </c>
      <c r="P6739" s="0" t="str">
        <f aca="false">RIGHT(H6739,LEN(H6739) - FIND(" ", H6739))</f>
        <v>Athletic Footwear</v>
      </c>
    </row>
    <row r="6740" customFormat="false" ht="14.25" hidden="false" customHeight="true" outlineLevel="0" collapsed="false">
      <c r="B6740" s="88" t="s">
        <v>30</v>
      </c>
      <c r="C6740" s="89" t="n">
        <v>1197831</v>
      </c>
      <c r="D6740" s="90" t="n">
        <v>44432</v>
      </c>
      <c r="E6740" s="88" t="s">
        <v>40</v>
      </c>
      <c r="F6740" s="88" t="s">
        <v>66</v>
      </c>
      <c r="G6740" s="88" t="s">
        <v>90</v>
      </c>
      <c r="H6740" s="91" t="s">
        <v>38</v>
      </c>
      <c r="I6740" s="92" t="n">
        <v>20</v>
      </c>
      <c r="J6740" s="93" t="n">
        <v>550</v>
      </c>
      <c r="K6740" s="94" t="n">
        <f aca="false">I6740 * J6740</f>
        <v>11000</v>
      </c>
      <c r="L6740" s="94" t="n">
        <f aca="false">K6740 *M6740</f>
        <v>6600</v>
      </c>
      <c r="M6740" s="95" t="n">
        <v>0.6</v>
      </c>
      <c r="N6740" s="88" t="s">
        <v>31</v>
      </c>
      <c r="O6740" s="91" t="s">
        <v>219</v>
      </c>
      <c r="P6740" s="0" t="str">
        <f aca="false">RIGHT(H6740,LEN(H6740) - FIND(" ", H6740))</f>
        <v>Apparel</v>
      </c>
    </row>
    <row r="6741" customFormat="false" ht="14.25" hidden="false" customHeight="true" outlineLevel="0" collapsed="false">
      <c r="B6741" s="88" t="s">
        <v>13</v>
      </c>
      <c r="C6741" s="89" t="n">
        <v>1128299</v>
      </c>
      <c r="D6741" s="90" t="n">
        <v>44432</v>
      </c>
      <c r="E6741" s="88" t="s">
        <v>34</v>
      </c>
      <c r="F6741" s="88" t="s">
        <v>161</v>
      </c>
      <c r="G6741" s="88" t="s">
        <v>152</v>
      </c>
      <c r="H6741" s="91" t="s">
        <v>32</v>
      </c>
      <c r="I6741" s="92" t="n">
        <v>90</v>
      </c>
      <c r="J6741" s="93" t="n">
        <v>800</v>
      </c>
      <c r="K6741" s="94" t="n">
        <f aca="false">I6741 * J6741</f>
        <v>72000</v>
      </c>
      <c r="L6741" s="94" t="n">
        <f aca="false">K6741 *M6741</f>
        <v>25200</v>
      </c>
      <c r="M6741" s="95" t="n">
        <v>0.35</v>
      </c>
      <c r="N6741" s="88" t="s">
        <v>14</v>
      </c>
      <c r="O6741" s="91" t="s">
        <v>218</v>
      </c>
      <c r="P6741" s="0" t="str">
        <f aca="false">RIGHT(H6741,LEN(H6741) - FIND(" ", H6741))</f>
        <v>Street Footwear</v>
      </c>
    </row>
    <row r="6742" customFormat="false" ht="14.25" hidden="false" customHeight="true" outlineLevel="0" collapsed="false">
      <c r="B6742" s="88" t="s">
        <v>13</v>
      </c>
      <c r="C6742" s="89" t="n">
        <v>1128299</v>
      </c>
      <c r="D6742" s="90" t="n">
        <v>44432</v>
      </c>
      <c r="E6742" s="88" t="s">
        <v>34</v>
      </c>
      <c r="F6742" s="88" t="s">
        <v>161</v>
      </c>
      <c r="G6742" s="88" t="s">
        <v>152</v>
      </c>
      <c r="H6742" s="91" t="s">
        <v>24</v>
      </c>
      <c r="I6742" s="92" t="n">
        <v>80</v>
      </c>
      <c r="J6742" s="93" t="n">
        <v>775</v>
      </c>
      <c r="K6742" s="94" t="n">
        <f aca="false">I6742 * J6742</f>
        <v>62000</v>
      </c>
      <c r="L6742" s="94" t="n">
        <f aca="false">K6742 *M6742</f>
        <v>21700</v>
      </c>
      <c r="M6742" s="95" t="n">
        <v>0.35</v>
      </c>
      <c r="N6742" s="88" t="s">
        <v>14</v>
      </c>
      <c r="O6742" s="91" t="s">
        <v>218</v>
      </c>
      <c r="P6742" s="0" t="str">
        <f aca="false">RIGHT(H6742,LEN(H6742) - FIND(" ", H6742))</f>
        <v>Athletic Footwear</v>
      </c>
    </row>
    <row r="6743" customFormat="false" ht="14.25" hidden="false" customHeight="true" outlineLevel="0" collapsed="false">
      <c r="B6743" s="88" t="s">
        <v>13</v>
      </c>
      <c r="C6743" s="89" t="n">
        <v>1128299</v>
      </c>
      <c r="D6743" s="90" t="n">
        <v>44432</v>
      </c>
      <c r="E6743" s="88" t="s">
        <v>34</v>
      </c>
      <c r="F6743" s="88" t="s">
        <v>161</v>
      </c>
      <c r="G6743" s="88" t="s">
        <v>152</v>
      </c>
      <c r="H6743" s="91" t="s">
        <v>48</v>
      </c>
      <c r="I6743" s="92" t="n">
        <v>70</v>
      </c>
      <c r="J6743" s="93" t="n">
        <v>650</v>
      </c>
      <c r="K6743" s="94" t="n">
        <f aca="false">I6743 * J6743</f>
        <v>45500</v>
      </c>
      <c r="L6743" s="94" t="n">
        <f aca="false">K6743 *M6743</f>
        <v>15925</v>
      </c>
      <c r="M6743" s="95" t="n">
        <v>0.35</v>
      </c>
      <c r="N6743" s="88" t="s">
        <v>14</v>
      </c>
      <c r="O6743" s="91" t="s">
        <v>219</v>
      </c>
      <c r="P6743" s="0" t="str">
        <f aca="false">RIGHT(H6743,LEN(H6743) - FIND(" ", H6743))</f>
        <v>Street Footwear</v>
      </c>
    </row>
    <row r="6744" customFormat="false" ht="14.25" hidden="false" customHeight="true" outlineLevel="0" collapsed="false">
      <c r="B6744" s="88" t="s">
        <v>13</v>
      </c>
      <c r="C6744" s="89" t="n">
        <v>1128299</v>
      </c>
      <c r="D6744" s="90" t="n">
        <v>44432</v>
      </c>
      <c r="E6744" s="88" t="s">
        <v>34</v>
      </c>
      <c r="F6744" s="88" t="s">
        <v>161</v>
      </c>
      <c r="G6744" s="88" t="s">
        <v>152</v>
      </c>
      <c r="H6744" s="91" t="s">
        <v>44</v>
      </c>
      <c r="I6744" s="92" t="n">
        <v>70</v>
      </c>
      <c r="J6744" s="93" t="n">
        <v>425</v>
      </c>
      <c r="K6744" s="94" t="n">
        <f aca="false">I6744 * J6744</f>
        <v>29750</v>
      </c>
      <c r="L6744" s="94" t="n">
        <f aca="false">K6744 *M6744</f>
        <v>10412.5</v>
      </c>
      <c r="M6744" s="95" t="n">
        <v>0.35</v>
      </c>
      <c r="N6744" s="88" t="s">
        <v>14</v>
      </c>
      <c r="O6744" s="91" t="s">
        <v>219</v>
      </c>
      <c r="P6744" s="0" t="str">
        <f aca="false">RIGHT(H6744,LEN(H6744) - FIND(" ", H6744))</f>
        <v>Athletic Footwear</v>
      </c>
    </row>
    <row r="6745" customFormat="false" ht="14.25" hidden="false" customHeight="true" outlineLevel="0" collapsed="false">
      <c r="B6745" s="88" t="s">
        <v>13</v>
      </c>
      <c r="C6745" s="89" t="n">
        <v>1128299</v>
      </c>
      <c r="D6745" s="90" t="n">
        <v>44432</v>
      </c>
      <c r="E6745" s="88" t="s">
        <v>34</v>
      </c>
      <c r="F6745" s="88" t="s">
        <v>161</v>
      </c>
      <c r="G6745" s="88" t="s">
        <v>152</v>
      </c>
      <c r="H6745" s="91" t="s">
        <v>16</v>
      </c>
      <c r="I6745" s="92" t="n">
        <v>70</v>
      </c>
      <c r="J6745" s="93" t="n">
        <v>425</v>
      </c>
      <c r="K6745" s="94" t="n">
        <f aca="false">I6745 * J6745</f>
        <v>29750</v>
      </c>
      <c r="L6745" s="94" t="n">
        <f aca="false">K6745 *M6745</f>
        <v>11900</v>
      </c>
      <c r="M6745" s="95" t="n">
        <v>0.4</v>
      </c>
      <c r="N6745" s="88" t="s">
        <v>14</v>
      </c>
      <c r="O6745" s="91" t="s">
        <v>218</v>
      </c>
      <c r="P6745" s="0" t="str">
        <f aca="false">RIGHT(H6745,LEN(H6745) - FIND(" ", H6745))</f>
        <v>Apparel</v>
      </c>
    </row>
    <row r="6746" customFormat="false" ht="14.25" hidden="false" customHeight="true" outlineLevel="0" collapsed="false">
      <c r="B6746" s="88" t="s">
        <v>13</v>
      </c>
      <c r="C6746" s="89" t="n">
        <v>1128299</v>
      </c>
      <c r="D6746" s="90" t="n">
        <v>44432</v>
      </c>
      <c r="E6746" s="88" t="s">
        <v>34</v>
      </c>
      <c r="F6746" s="88" t="s">
        <v>161</v>
      </c>
      <c r="G6746" s="88" t="s">
        <v>152</v>
      </c>
      <c r="H6746" s="91" t="s">
        <v>38</v>
      </c>
      <c r="I6746" s="92" t="n">
        <v>75</v>
      </c>
      <c r="J6746" s="93" t="n">
        <v>250</v>
      </c>
      <c r="K6746" s="94" t="n">
        <f aca="false">I6746 * J6746</f>
        <v>18750</v>
      </c>
      <c r="L6746" s="94" t="n">
        <f aca="false">K6746 *M6746</f>
        <v>5625</v>
      </c>
      <c r="M6746" s="95" t="n">
        <v>0.3</v>
      </c>
      <c r="N6746" s="88" t="s">
        <v>14</v>
      </c>
      <c r="O6746" s="91" t="s">
        <v>219</v>
      </c>
      <c r="P6746" s="0" t="str">
        <f aca="false">RIGHT(H6746,LEN(H6746) - FIND(" ", H6746))</f>
        <v>Apparel</v>
      </c>
    </row>
    <row r="6747" customFormat="false" ht="14.25" hidden="false" customHeight="true" outlineLevel="0" collapsed="false">
      <c r="B6747" s="88" t="s">
        <v>43</v>
      </c>
      <c r="C6747" s="89" t="n">
        <v>1128299</v>
      </c>
      <c r="D6747" s="90" t="n">
        <v>44432</v>
      </c>
      <c r="E6747" s="88" t="s">
        <v>18</v>
      </c>
      <c r="F6747" s="88" t="s">
        <v>147</v>
      </c>
      <c r="G6747" s="88" t="s">
        <v>168</v>
      </c>
      <c r="H6747" s="91" t="s">
        <v>32</v>
      </c>
      <c r="I6747" s="92" t="n">
        <v>90</v>
      </c>
      <c r="J6747" s="93" t="n">
        <v>800</v>
      </c>
      <c r="K6747" s="94" t="n">
        <f aca="false">I6747 * J6747</f>
        <v>72000</v>
      </c>
      <c r="L6747" s="94" t="n">
        <f aca="false">K6747 *M6747</f>
        <v>25200</v>
      </c>
      <c r="M6747" s="95" t="n">
        <v>0.35</v>
      </c>
      <c r="N6747" s="88" t="s">
        <v>14</v>
      </c>
      <c r="O6747" s="91" t="s">
        <v>218</v>
      </c>
      <c r="P6747" s="0" t="str">
        <f aca="false">RIGHT(H6747,LEN(H6747) - FIND(" ", H6747))</f>
        <v>Street Footwear</v>
      </c>
    </row>
    <row r="6748" customFormat="false" ht="14.25" hidden="false" customHeight="true" outlineLevel="0" collapsed="false">
      <c r="B6748" s="88" t="s">
        <v>43</v>
      </c>
      <c r="C6748" s="89" t="n">
        <v>1128299</v>
      </c>
      <c r="D6748" s="90" t="n">
        <v>44432</v>
      </c>
      <c r="E6748" s="88" t="s">
        <v>18</v>
      </c>
      <c r="F6748" s="88" t="s">
        <v>147</v>
      </c>
      <c r="G6748" s="88" t="s">
        <v>168</v>
      </c>
      <c r="H6748" s="91" t="s">
        <v>24</v>
      </c>
      <c r="I6748" s="92" t="n">
        <v>80</v>
      </c>
      <c r="J6748" s="93" t="n">
        <v>775</v>
      </c>
      <c r="K6748" s="94" t="n">
        <f aca="false">I6748 * J6748</f>
        <v>62000</v>
      </c>
      <c r="L6748" s="94" t="n">
        <f aca="false">K6748 *M6748</f>
        <v>21700</v>
      </c>
      <c r="M6748" s="95" t="n">
        <v>0.35</v>
      </c>
      <c r="N6748" s="88" t="s">
        <v>14</v>
      </c>
      <c r="O6748" s="91" t="s">
        <v>218</v>
      </c>
      <c r="P6748" s="0" t="str">
        <f aca="false">RIGHT(H6748,LEN(H6748) - FIND(" ", H6748))</f>
        <v>Athletic Footwear</v>
      </c>
    </row>
    <row r="6749" customFormat="false" ht="14.25" hidden="false" customHeight="true" outlineLevel="0" collapsed="false">
      <c r="B6749" s="88" t="s">
        <v>43</v>
      </c>
      <c r="C6749" s="89" t="n">
        <v>1128299</v>
      </c>
      <c r="D6749" s="90" t="n">
        <v>44432</v>
      </c>
      <c r="E6749" s="88" t="s">
        <v>18</v>
      </c>
      <c r="F6749" s="88" t="s">
        <v>147</v>
      </c>
      <c r="G6749" s="88" t="s">
        <v>168</v>
      </c>
      <c r="H6749" s="91" t="s">
        <v>48</v>
      </c>
      <c r="I6749" s="92" t="n">
        <v>70</v>
      </c>
      <c r="J6749" s="93" t="n">
        <v>650</v>
      </c>
      <c r="K6749" s="94" t="n">
        <f aca="false">I6749 * J6749</f>
        <v>45500</v>
      </c>
      <c r="L6749" s="94" t="n">
        <f aca="false">K6749 *M6749</f>
        <v>15925</v>
      </c>
      <c r="M6749" s="95" t="n">
        <v>0.35</v>
      </c>
      <c r="N6749" s="88" t="s">
        <v>14</v>
      </c>
      <c r="O6749" s="91" t="s">
        <v>219</v>
      </c>
      <c r="P6749" s="0" t="str">
        <f aca="false">RIGHT(H6749,LEN(H6749) - FIND(" ", H6749))</f>
        <v>Street Footwear</v>
      </c>
    </row>
    <row r="6750" customFormat="false" ht="14.25" hidden="false" customHeight="true" outlineLevel="0" collapsed="false">
      <c r="B6750" s="88" t="s">
        <v>43</v>
      </c>
      <c r="C6750" s="89" t="n">
        <v>1128299</v>
      </c>
      <c r="D6750" s="90" t="n">
        <v>44432</v>
      </c>
      <c r="E6750" s="88" t="s">
        <v>18</v>
      </c>
      <c r="F6750" s="88" t="s">
        <v>147</v>
      </c>
      <c r="G6750" s="88" t="s">
        <v>168</v>
      </c>
      <c r="H6750" s="91" t="s">
        <v>44</v>
      </c>
      <c r="I6750" s="92" t="n">
        <v>70</v>
      </c>
      <c r="J6750" s="93" t="n">
        <v>425</v>
      </c>
      <c r="K6750" s="94" t="n">
        <f aca="false">I6750 * J6750</f>
        <v>29750</v>
      </c>
      <c r="L6750" s="94" t="n">
        <f aca="false">K6750 *M6750</f>
        <v>10412.5</v>
      </c>
      <c r="M6750" s="95" t="n">
        <v>0.35</v>
      </c>
      <c r="N6750" s="88" t="s">
        <v>14</v>
      </c>
      <c r="O6750" s="91" t="s">
        <v>219</v>
      </c>
      <c r="P6750" s="0" t="str">
        <f aca="false">RIGHT(H6750,LEN(H6750) - FIND(" ", H6750))</f>
        <v>Athletic Footwear</v>
      </c>
    </row>
    <row r="6751" customFormat="false" ht="14.25" hidden="false" customHeight="true" outlineLevel="0" collapsed="false">
      <c r="B6751" s="88" t="s">
        <v>43</v>
      </c>
      <c r="C6751" s="89" t="n">
        <v>1128299</v>
      </c>
      <c r="D6751" s="90" t="n">
        <v>44432</v>
      </c>
      <c r="E6751" s="88" t="s">
        <v>18</v>
      </c>
      <c r="F6751" s="88" t="s">
        <v>147</v>
      </c>
      <c r="G6751" s="88" t="s">
        <v>168</v>
      </c>
      <c r="H6751" s="91" t="s">
        <v>16</v>
      </c>
      <c r="I6751" s="92" t="n">
        <v>70</v>
      </c>
      <c r="J6751" s="93" t="n">
        <v>425</v>
      </c>
      <c r="K6751" s="94" t="n">
        <f aca="false">I6751 * J6751</f>
        <v>29750</v>
      </c>
      <c r="L6751" s="94" t="n">
        <f aca="false">K6751 *M6751</f>
        <v>11900</v>
      </c>
      <c r="M6751" s="95" t="n">
        <v>0.4</v>
      </c>
      <c r="N6751" s="88" t="s">
        <v>14</v>
      </c>
      <c r="O6751" s="91" t="s">
        <v>218</v>
      </c>
      <c r="P6751" s="0" t="str">
        <f aca="false">RIGHT(H6751,LEN(H6751) - FIND(" ", H6751))</f>
        <v>Apparel</v>
      </c>
    </row>
    <row r="6752" customFormat="false" ht="14.25" hidden="false" customHeight="true" outlineLevel="0" collapsed="false">
      <c r="B6752" s="88" t="s">
        <v>43</v>
      </c>
      <c r="C6752" s="89" t="n">
        <v>1128299</v>
      </c>
      <c r="D6752" s="90" t="n">
        <v>44432</v>
      </c>
      <c r="E6752" s="88" t="s">
        <v>18</v>
      </c>
      <c r="F6752" s="88" t="s">
        <v>147</v>
      </c>
      <c r="G6752" s="88" t="s">
        <v>168</v>
      </c>
      <c r="H6752" s="91" t="s">
        <v>38</v>
      </c>
      <c r="I6752" s="92" t="n">
        <v>75</v>
      </c>
      <c r="J6752" s="93" t="n">
        <v>250</v>
      </c>
      <c r="K6752" s="94" t="n">
        <f aca="false">I6752 * J6752</f>
        <v>18750</v>
      </c>
      <c r="L6752" s="94" t="n">
        <f aca="false">K6752 *M6752</f>
        <v>5625</v>
      </c>
      <c r="M6752" s="95" t="n">
        <v>0.3</v>
      </c>
      <c r="N6752" s="88" t="s">
        <v>14</v>
      </c>
      <c r="O6752" s="91" t="s">
        <v>219</v>
      </c>
      <c r="P6752" s="0" t="str">
        <f aca="false">RIGHT(H6752,LEN(H6752) - FIND(" ", H6752))</f>
        <v>Apparel</v>
      </c>
    </row>
    <row r="6753" customFormat="false" ht="14.25" hidden="false" customHeight="true" outlineLevel="0" collapsed="false">
      <c r="B6753" s="88" t="s">
        <v>30</v>
      </c>
      <c r="C6753" s="89" t="n">
        <v>1197831</v>
      </c>
      <c r="D6753" s="90" t="n">
        <v>44432</v>
      </c>
      <c r="E6753" s="88" t="s">
        <v>40</v>
      </c>
      <c r="F6753" s="88" t="s">
        <v>59</v>
      </c>
      <c r="G6753" s="88" t="s">
        <v>106</v>
      </c>
      <c r="H6753" s="91" t="s">
        <v>24</v>
      </c>
      <c r="I6753" s="92" t="n">
        <v>39</v>
      </c>
      <c r="J6753" s="93" t="n">
        <v>169</v>
      </c>
      <c r="K6753" s="94" t="n">
        <f aca="false">I6753 * J6753</f>
        <v>6591</v>
      </c>
      <c r="L6753" s="94" t="n">
        <f aca="false">K6753 *M6753</f>
        <v>3295.5</v>
      </c>
      <c r="M6753" s="95" t="n">
        <v>0.5</v>
      </c>
      <c r="N6753" s="88" t="s">
        <v>23</v>
      </c>
      <c r="O6753" s="91" t="s">
        <v>218</v>
      </c>
      <c r="P6753" s="0" t="str">
        <f aca="false">RIGHT(H6753,LEN(H6753) - FIND(" ", H6753))</f>
        <v>Athletic Footwear</v>
      </c>
    </row>
    <row r="6754" customFormat="false" ht="14.25" hidden="false" customHeight="true" outlineLevel="0" collapsed="false">
      <c r="B6754" s="88" t="s">
        <v>30</v>
      </c>
      <c r="C6754" s="89" t="n">
        <v>1197831</v>
      </c>
      <c r="D6754" s="90" t="n">
        <v>44432</v>
      </c>
      <c r="E6754" s="88" t="s">
        <v>40</v>
      </c>
      <c r="F6754" s="88" t="s">
        <v>66</v>
      </c>
      <c r="G6754" s="88" t="s">
        <v>90</v>
      </c>
      <c r="H6754" s="91" t="s">
        <v>38</v>
      </c>
      <c r="I6754" s="92" t="n">
        <v>20</v>
      </c>
      <c r="J6754" s="93" t="n">
        <v>149</v>
      </c>
      <c r="K6754" s="94" t="n">
        <f aca="false">I6754 * J6754</f>
        <v>2980</v>
      </c>
      <c r="L6754" s="94" t="n">
        <f aca="false">K6754 *M6754</f>
        <v>2235</v>
      </c>
      <c r="M6754" s="95" t="n">
        <v>0.75</v>
      </c>
      <c r="N6754" s="88" t="s">
        <v>23</v>
      </c>
      <c r="O6754" s="91" t="s">
        <v>219</v>
      </c>
      <c r="P6754" s="0" t="str">
        <f aca="false">RIGHT(H6754,LEN(H6754) - FIND(" ", H6754))</f>
        <v>Apparel</v>
      </c>
    </row>
    <row r="6755" customFormat="false" ht="14.25" hidden="false" customHeight="true" outlineLevel="0" collapsed="false">
      <c r="B6755" s="88" t="s">
        <v>13</v>
      </c>
      <c r="C6755" s="89" t="n">
        <v>1128299</v>
      </c>
      <c r="D6755" s="90" t="n">
        <v>44432</v>
      </c>
      <c r="E6755" s="88" t="s">
        <v>34</v>
      </c>
      <c r="F6755" s="88" t="s">
        <v>161</v>
      </c>
      <c r="G6755" s="88" t="s">
        <v>152</v>
      </c>
      <c r="H6755" s="91" t="s">
        <v>32</v>
      </c>
      <c r="I6755" s="92" t="n">
        <v>83</v>
      </c>
      <c r="J6755" s="93" t="n">
        <v>240</v>
      </c>
      <c r="K6755" s="94" t="n">
        <f aca="false">I6755 * J6755</f>
        <v>19920</v>
      </c>
      <c r="L6755" s="94" t="n">
        <f aca="false">K6755 *M6755</f>
        <v>8964</v>
      </c>
      <c r="M6755" s="95" t="n">
        <v>0.45</v>
      </c>
      <c r="N6755" s="88" t="s">
        <v>23</v>
      </c>
      <c r="O6755" s="91" t="s">
        <v>218</v>
      </c>
      <c r="P6755" s="0" t="str">
        <f aca="false">RIGHT(H6755,LEN(H6755) - FIND(" ", H6755))</f>
        <v>Street Footwear</v>
      </c>
    </row>
    <row r="6756" customFormat="false" ht="14.25" hidden="false" customHeight="true" outlineLevel="0" collapsed="false">
      <c r="B6756" s="88" t="s">
        <v>13</v>
      </c>
      <c r="C6756" s="89" t="n">
        <v>1128299</v>
      </c>
      <c r="D6756" s="90" t="n">
        <v>44432</v>
      </c>
      <c r="E6756" s="88" t="s">
        <v>34</v>
      </c>
      <c r="F6756" s="88" t="s">
        <v>161</v>
      </c>
      <c r="G6756" s="88" t="s">
        <v>152</v>
      </c>
      <c r="H6756" s="91" t="s">
        <v>24</v>
      </c>
      <c r="I6756" s="92" t="n">
        <v>76</v>
      </c>
      <c r="J6756" s="93" t="n">
        <v>202</v>
      </c>
      <c r="K6756" s="94" t="n">
        <f aca="false">I6756 * J6756</f>
        <v>15352</v>
      </c>
      <c r="L6756" s="94" t="n">
        <f aca="false">K6756 *M6756</f>
        <v>7368.96</v>
      </c>
      <c r="M6756" s="95" t="n">
        <v>0.48</v>
      </c>
      <c r="N6756" s="88" t="s">
        <v>23</v>
      </c>
      <c r="O6756" s="91" t="s">
        <v>218</v>
      </c>
      <c r="P6756" s="0" t="str">
        <f aca="false">RIGHT(H6756,LEN(H6756) - FIND(" ", H6756))</f>
        <v>Athletic Footwear</v>
      </c>
    </row>
    <row r="6757" customFormat="false" ht="14.25" hidden="false" customHeight="true" outlineLevel="0" collapsed="false">
      <c r="B6757" s="88" t="s">
        <v>13</v>
      </c>
      <c r="C6757" s="89" t="n">
        <v>1128299</v>
      </c>
      <c r="D6757" s="90" t="n">
        <v>44432</v>
      </c>
      <c r="E6757" s="88" t="s">
        <v>34</v>
      </c>
      <c r="F6757" s="88" t="s">
        <v>161</v>
      </c>
      <c r="G6757" s="88" t="s">
        <v>152</v>
      </c>
      <c r="H6757" s="91" t="s">
        <v>48</v>
      </c>
      <c r="I6757" s="92" t="n">
        <v>69</v>
      </c>
      <c r="J6757" s="93" t="n">
        <v>189</v>
      </c>
      <c r="K6757" s="94" t="n">
        <f aca="false">I6757 * J6757</f>
        <v>13041</v>
      </c>
      <c r="L6757" s="94" t="n">
        <f aca="false">K6757 *M6757</f>
        <v>6259.68</v>
      </c>
      <c r="M6757" s="95" t="n">
        <v>0.48</v>
      </c>
      <c r="N6757" s="88" t="s">
        <v>23</v>
      </c>
      <c r="O6757" s="91" t="s">
        <v>219</v>
      </c>
      <c r="P6757" s="0" t="str">
        <f aca="false">RIGHT(H6757,LEN(H6757) - FIND(" ", H6757))</f>
        <v>Street Footwear</v>
      </c>
    </row>
    <row r="6758" customFormat="false" ht="14.25" hidden="false" customHeight="true" outlineLevel="0" collapsed="false">
      <c r="B6758" s="88" t="s">
        <v>13</v>
      </c>
      <c r="C6758" s="89" t="n">
        <v>1128299</v>
      </c>
      <c r="D6758" s="90" t="n">
        <v>44432</v>
      </c>
      <c r="E6758" s="88" t="s">
        <v>34</v>
      </c>
      <c r="F6758" s="88" t="s">
        <v>161</v>
      </c>
      <c r="G6758" s="88" t="s">
        <v>152</v>
      </c>
      <c r="H6758" s="91" t="s">
        <v>44</v>
      </c>
      <c r="I6758" s="92" t="n">
        <v>66</v>
      </c>
      <c r="J6758" s="93" t="n">
        <v>111</v>
      </c>
      <c r="K6758" s="94" t="n">
        <f aca="false">I6758 * J6758</f>
        <v>7326</v>
      </c>
      <c r="L6758" s="94" t="n">
        <f aca="false">K6758 *M6758</f>
        <v>3589.74</v>
      </c>
      <c r="M6758" s="95" t="n">
        <v>0.49</v>
      </c>
      <c r="N6758" s="88" t="s">
        <v>23</v>
      </c>
      <c r="O6758" s="91" t="s">
        <v>219</v>
      </c>
      <c r="P6758" s="0" t="str">
        <f aca="false">RIGHT(H6758,LEN(H6758) - FIND(" ", H6758))</f>
        <v>Athletic Footwear</v>
      </c>
    </row>
    <row r="6759" customFormat="false" ht="14.25" hidden="false" customHeight="true" outlineLevel="0" collapsed="false">
      <c r="B6759" s="88" t="s">
        <v>13</v>
      </c>
      <c r="C6759" s="89" t="n">
        <v>1128299</v>
      </c>
      <c r="D6759" s="90" t="n">
        <v>44432</v>
      </c>
      <c r="E6759" s="88" t="s">
        <v>34</v>
      </c>
      <c r="F6759" s="88" t="s">
        <v>161</v>
      </c>
      <c r="G6759" s="88" t="s">
        <v>152</v>
      </c>
      <c r="H6759" s="91" t="s">
        <v>16</v>
      </c>
      <c r="I6759" s="92" t="n">
        <v>64</v>
      </c>
      <c r="J6759" s="93" t="n">
        <v>106</v>
      </c>
      <c r="K6759" s="94" t="n">
        <f aca="false">I6759 * J6759</f>
        <v>6784</v>
      </c>
      <c r="L6759" s="94" t="n">
        <f aca="false">K6759 *M6759</f>
        <v>3459.84</v>
      </c>
      <c r="M6759" s="95" t="n">
        <v>0.51</v>
      </c>
      <c r="N6759" s="88" t="s">
        <v>23</v>
      </c>
      <c r="O6759" s="91" t="s">
        <v>218</v>
      </c>
      <c r="P6759" s="0" t="str">
        <f aca="false">RIGHT(H6759,LEN(H6759) - FIND(" ", H6759))</f>
        <v>Apparel</v>
      </c>
    </row>
    <row r="6760" customFormat="false" ht="14.25" hidden="false" customHeight="true" outlineLevel="0" collapsed="false">
      <c r="B6760" s="88" t="s">
        <v>13</v>
      </c>
      <c r="C6760" s="89" t="n">
        <v>1128299</v>
      </c>
      <c r="D6760" s="90" t="n">
        <v>44432</v>
      </c>
      <c r="E6760" s="88" t="s">
        <v>34</v>
      </c>
      <c r="F6760" s="88" t="s">
        <v>161</v>
      </c>
      <c r="G6760" s="88" t="s">
        <v>152</v>
      </c>
      <c r="H6760" s="91" t="s">
        <v>38</v>
      </c>
      <c r="I6760" s="92" t="n">
        <v>73</v>
      </c>
      <c r="J6760" s="93" t="n">
        <v>75</v>
      </c>
      <c r="K6760" s="94" t="n">
        <f aca="false">I6760 * J6760</f>
        <v>5475</v>
      </c>
      <c r="L6760" s="94" t="n">
        <f aca="false">K6760 *M6760</f>
        <v>2299.5</v>
      </c>
      <c r="M6760" s="95" t="n">
        <v>0.42</v>
      </c>
      <c r="N6760" s="88" t="s">
        <v>23</v>
      </c>
      <c r="O6760" s="91" t="s">
        <v>219</v>
      </c>
      <c r="P6760" s="0" t="str">
        <f aca="false">RIGHT(H6760,LEN(H6760) - FIND(" ", H6760))</f>
        <v>Apparel</v>
      </c>
    </row>
    <row r="6761" customFormat="false" ht="14.25" hidden="false" customHeight="true" outlineLevel="0" collapsed="false">
      <c r="B6761" s="88" t="s">
        <v>43</v>
      </c>
      <c r="C6761" s="89" t="n">
        <v>1128299</v>
      </c>
      <c r="D6761" s="90" t="n">
        <v>44432</v>
      </c>
      <c r="E6761" s="88" t="s">
        <v>18</v>
      </c>
      <c r="F6761" s="88" t="s">
        <v>147</v>
      </c>
      <c r="G6761" s="88" t="s">
        <v>168</v>
      </c>
      <c r="H6761" s="91" t="s">
        <v>32</v>
      </c>
      <c r="I6761" s="92" t="n">
        <v>81</v>
      </c>
      <c r="J6761" s="93" t="n">
        <v>200</v>
      </c>
      <c r="K6761" s="94" t="n">
        <f aca="false">I6761 * J6761</f>
        <v>16200</v>
      </c>
      <c r="L6761" s="94" t="n">
        <f aca="false">K6761 *M6761</f>
        <v>7776</v>
      </c>
      <c r="M6761" s="95" t="n">
        <v>0.48</v>
      </c>
      <c r="N6761" s="88" t="s">
        <v>23</v>
      </c>
      <c r="O6761" s="91" t="s">
        <v>218</v>
      </c>
      <c r="P6761" s="0" t="str">
        <f aca="false">RIGHT(H6761,LEN(H6761) - FIND(" ", H6761))</f>
        <v>Street Footwear</v>
      </c>
    </row>
    <row r="6762" customFormat="false" ht="14.25" hidden="false" customHeight="true" outlineLevel="0" collapsed="false">
      <c r="B6762" s="88" t="s">
        <v>43</v>
      </c>
      <c r="C6762" s="89" t="n">
        <v>1128299</v>
      </c>
      <c r="D6762" s="90" t="n">
        <v>44432</v>
      </c>
      <c r="E6762" s="88" t="s">
        <v>18</v>
      </c>
      <c r="F6762" s="88" t="s">
        <v>147</v>
      </c>
      <c r="G6762" s="88" t="s">
        <v>168</v>
      </c>
      <c r="H6762" s="91" t="s">
        <v>24</v>
      </c>
      <c r="I6762" s="92" t="n">
        <v>76</v>
      </c>
      <c r="J6762" s="93" t="n">
        <v>233</v>
      </c>
      <c r="K6762" s="94" t="n">
        <f aca="false">I6762 * J6762</f>
        <v>17708</v>
      </c>
      <c r="L6762" s="94" t="n">
        <f aca="false">K6762 *M6762</f>
        <v>8676.92</v>
      </c>
      <c r="M6762" s="95" t="n">
        <v>0.49</v>
      </c>
      <c r="N6762" s="88" t="s">
        <v>23</v>
      </c>
      <c r="O6762" s="91" t="s">
        <v>218</v>
      </c>
      <c r="P6762" s="0" t="str">
        <f aca="false">RIGHT(H6762,LEN(H6762) - FIND(" ", H6762))</f>
        <v>Athletic Footwear</v>
      </c>
    </row>
    <row r="6763" customFormat="false" ht="14.25" hidden="false" customHeight="true" outlineLevel="0" collapsed="false">
      <c r="B6763" s="88" t="s">
        <v>43</v>
      </c>
      <c r="C6763" s="89" t="n">
        <v>1128299</v>
      </c>
      <c r="D6763" s="90" t="n">
        <v>44432</v>
      </c>
      <c r="E6763" s="88" t="s">
        <v>18</v>
      </c>
      <c r="F6763" s="88" t="s">
        <v>147</v>
      </c>
      <c r="G6763" s="88" t="s">
        <v>168</v>
      </c>
      <c r="H6763" s="91" t="s">
        <v>48</v>
      </c>
      <c r="I6763" s="92" t="n">
        <v>68</v>
      </c>
      <c r="J6763" s="93" t="n">
        <v>195</v>
      </c>
      <c r="K6763" s="94" t="n">
        <f aca="false">I6763 * J6763</f>
        <v>13260</v>
      </c>
      <c r="L6763" s="94" t="n">
        <f aca="false">K6763 *M6763</f>
        <v>6497.4</v>
      </c>
      <c r="M6763" s="95" t="n">
        <v>0.49</v>
      </c>
      <c r="N6763" s="88" t="s">
        <v>23</v>
      </c>
      <c r="O6763" s="91" t="s">
        <v>219</v>
      </c>
      <c r="P6763" s="0" t="str">
        <f aca="false">RIGHT(H6763,LEN(H6763) - FIND(" ", H6763))</f>
        <v>Street Footwear</v>
      </c>
    </row>
    <row r="6764" customFormat="false" ht="14.25" hidden="false" customHeight="true" outlineLevel="0" collapsed="false">
      <c r="B6764" s="88" t="s">
        <v>43</v>
      </c>
      <c r="C6764" s="89" t="n">
        <v>1128299</v>
      </c>
      <c r="D6764" s="90" t="n">
        <v>44432</v>
      </c>
      <c r="E6764" s="88" t="s">
        <v>18</v>
      </c>
      <c r="F6764" s="88" t="s">
        <v>147</v>
      </c>
      <c r="G6764" s="88" t="s">
        <v>168</v>
      </c>
      <c r="H6764" s="91" t="s">
        <v>44</v>
      </c>
      <c r="I6764" s="92" t="n">
        <v>68</v>
      </c>
      <c r="J6764" s="93" t="n">
        <v>119</v>
      </c>
      <c r="K6764" s="94" t="n">
        <f aca="false">I6764 * J6764</f>
        <v>8092</v>
      </c>
      <c r="L6764" s="94" t="n">
        <f aca="false">K6764 *M6764</f>
        <v>3722.32</v>
      </c>
      <c r="M6764" s="95" t="n">
        <v>0.46</v>
      </c>
      <c r="N6764" s="88" t="s">
        <v>23</v>
      </c>
      <c r="O6764" s="91" t="s">
        <v>219</v>
      </c>
      <c r="P6764" s="0" t="str">
        <f aca="false">RIGHT(H6764,LEN(H6764) - FIND(" ", H6764))</f>
        <v>Athletic Footwear</v>
      </c>
    </row>
    <row r="6765" customFormat="false" ht="14.25" hidden="false" customHeight="true" outlineLevel="0" collapsed="false">
      <c r="B6765" s="88" t="s">
        <v>43</v>
      </c>
      <c r="C6765" s="89" t="n">
        <v>1128299</v>
      </c>
      <c r="D6765" s="90" t="n">
        <v>44432</v>
      </c>
      <c r="E6765" s="88" t="s">
        <v>18</v>
      </c>
      <c r="F6765" s="88" t="s">
        <v>147</v>
      </c>
      <c r="G6765" s="88" t="s">
        <v>168</v>
      </c>
      <c r="H6765" s="91" t="s">
        <v>16</v>
      </c>
      <c r="I6765" s="92" t="n">
        <v>65</v>
      </c>
      <c r="J6765" s="93" t="n">
        <v>128</v>
      </c>
      <c r="K6765" s="94" t="n">
        <f aca="false">I6765 * J6765</f>
        <v>8320</v>
      </c>
      <c r="L6765" s="94" t="n">
        <f aca="false">K6765 *M6765</f>
        <v>4409.6</v>
      </c>
      <c r="M6765" s="95" t="n">
        <v>0.53</v>
      </c>
      <c r="N6765" s="88" t="s">
        <v>23</v>
      </c>
      <c r="O6765" s="91" t="s">
        <v>218</v>
      </c>
      <c r="P6765" s="0" t="str">
        <f aca="false">RIGHT(H6765,LEN(H6765) - FIND(" ", H6765))</f>
        <v>Apparel</v>
      </c>
    </row>
    <row r="6766" customFormat="false" ht="14.25" hidden="false" customHeight="true" outlineLevel="0" collapsed="false">
      <c r="B6766" s="88" t="s">
        <v>43</v>
      </c>
      <c r="C6766" s="89" t="n">
        <v>1128299</v>
      </c>
      <c r="D6766" s="90" t="n">
        <v>44432</v>
      </c>
      <c r="E6766" s="88" t="s">
        <v>18</v>
      </c>
      <c r="F6766" s="88" t="s">
        <v>147</v>
      </c>
      <c r="G6766" s="88" t="s">
        <v>168</v>
      </c>
      <c r="H6766" s="91" t="s">
        <v>38</v>
      </c>
      <c r="I6766" s="92" t="n">
        <v>69</v>
      </c>
      <c r="J6766" s="93" t="n">
        <v>73</v>
      </c>
      <c r="K6766" s="94" t="n">
        <f aca="false">I6766 * J6766</f>
        <v>5037</v>
      </c>
      <c r="L6766" s="94" t="n">
        <f aca="false">K6766 *M6766</f>
        <v>2216.28</v>
      </c>
      <c r="M6766" s="95" t="n">
        <v>0.44</v>
      </c>
      <c r="N6766" s="88" t="s">
        <v>23</v>
      </c>
      <c r="O6766" s="91" t="s">
        <v>219</v>
      </c>
      <c r="P6766" s="0" t="str">
        <f aca="false">RIGHT(H6766,LEN(H6766) - FIND(" ", H6766))</f>
        <v>Apparel</v>
      </c>
    </row>
    <row r="6767" customFormat="false" ht="14.25" hidden="false" customHeight="true" outlineLevel="0" collapsed="false">
      <c r="B6767" s="88" t="s">
        <v>30</v>
      </c>
      <c r="C6767" s="89" t="n">
        <v>1197831</v>
      </c>
      <c r="D6767" s="90" t="n">
        <v>44432</v>
      </c>
      <c r="E6767" s="88" t="s">
        <v>40</v>
      </c>
      <c r="F6767" s="88" t="s">
        <v>59</v>
      </c>
      <c r="G6767" s="88" t="s">
        <v>106</v>
      </c>
      <c r="H6767" s="91" t="s">
        <v>24</v>
      </c>
      <c r="I6767" s="92" t="n">
        <v>31</v>
      </c>
      <c r="J6767" s="93" t="n">
        <v>236</v>
      </c>
      <c r="K6767" s="94" t="n">
        <f aca="false">I6767 * J6767</f>
        <v>7316</v>
      </c>
      <c r="L6767" s="94" t="n">
        <f aca="false">K6767 *M6767</f>
        <v>2926.4</v>
      </c>
      <c r="M6767" s="95" t="n">
        <v>0.4</v>
      </c>
      <c r="N6767" s="88" t="s">
        <v>31</v>
      </c>
      <c r="O6767" s="91" t="s">
        <v>218</v>
      </c>
      <c r="P6767" s="0" t="str">
        <f aca="false">RIGHT(H6767,LEN(H6767) - FIND(" ", H6767))</f>
        <v>Athletic Footwear</v>
      </c>
    </row>
    <row r="6768" customFormat="false" ht="14.25" hidden="false" customHeight="true" outlineLevel="0" collapsed="false">
      <c r="B6768" s="88" t="s">
        <v>30</v>
      </c>
      <c r="C6768" s="89" t="n">
        <v>1197831</v>
      </c>
      <c r="D6768" s="90" t="n">
        <v>44432</v>
      </c>
      <c r="E6768" s="88" t="s">
        <v>40</v>
      </c>
      <c r="F6768" s="88" t="s">
        <v>66</v>
      </c>
      <c r="G6768" s="88" t="s">
        <v>90</v>
      </c>
      <c r="H6768" s="91" t="s">
        <v>38</v>
      </c>
      <c r="I6768" s="92" t="n">
        <v>14</v>
      </c>
      <c r="J6768" s="93" t="n">
        <v>165</v>
      </c>
      <c r="K6768" s="94" t="n">
        <f aca="false">I6768 * J6768</f>
        <v>2310</v>
      </c>
      <c r="L6768" s="94" t="n">
        <f aca="false">K6768 *M6768</f>
        <v>1547.7</v>
      </c>
      <c r="M6768" s="95" t="n">
        <v>0.67</v>
      </c>
      <c r="N6768" s="88" t="s">
        <v>31</v>
      </c>
      <c r="O6768" s="91" t="s">
        <v>219</v>
      </c>
      <c r="P6768" s="0" t="str">
        <f aca="false">RIGHT(H6768,LEN(H6768) - FIND(" ", H6768))</f>
        <v>Apparel</v>
      </c>
    </row>
    <row r="6769" customFormat="false" ht="14.25" hidden="false" customHeight="true" outlineLevel="0" collapsed="false">
      <c r="B6769" s="88" t="s">
        <v>13</v>
      </c>
      <c r="C6769" s="89" t="n">
        <v>1128299</v>
      </c>
      <c r="D6769" s="90" t="n">
        <v>44432</v>
      </c>
      <c r="E6769" s="88" t="s">
        <v>34</v>
      </c>
      <c r="F6769" s="88" t="s">
        <v>161</v>
      </c>
      <c r="G6769" s="88" t="s">
        <v>152</v>
      </c>
      <c r="H6769" s="91" t="s">
        <v>32</v>
      </c>
      <c r="I6769" s="92" t="n">
        <v>67</v>
      </c>
      <c r="J6769" s="93" t="n">
        <v>272</v>
      </c>
      <c r="K6769" s="94" t="n">
        <f aca="false">I6769 * J6769</f>
        <v>18224</v>
      </c>
      <c r="L6769" s="94" t="n">
        <f aca="false">K6769 *M6769</f>
        <v>7289.6</v>
      </c>
      <c r="M6769" s="95" t="n">
        <v>0.4</v>
      </c>
      <c r="N6769" s="88" t="s">
        <v>31</v>
      </c>
      <c r="O6769" s="91" t="s">
        <v>218</v>
      </c>
      <c r="P6769" s="0" t="str">
        <f aca="false">RIGHT(H6769,LEN(H6769) - FIND(" ", H6769))</f>
        <v>Street Footwear</v>
      </c>
    </row>
    <row r="6770" customFormat="false" ht="14.25" hidden="false" customHeight="true" outlineLevel="0" collapsed="false">
      <c r="B6770" s="88" t="s">
        <v>13</v>
      </c>
      <c r="C6770" s="89" t="n">
        <v>1128299</v>
      </c>
      <c r="D6770" s="90" t="n">
        <v>44432</v>
      </c>
      <c r="E6770" s="88" t="s">
        <v>34</v>
      </c>
      <c r="F6770" s="88" t="s">
        <v>161</v>
      </c>
      <c r="G6770" s="88" t="s">
        <v>152</v>
      </c>
      <c r="H6770" s="91" t="s">
        <v>24</v>
      </c>
      <c r="I6770" s="92" t="n">
        <v>53</v>
      </c>
      <c r="J6770" s="93" t="n">
        <v>240</v>
      </c>
      <c r="K6770" s="94" t="n">
        <f aca="false">I6770 * J6770</f>
        <v>12720</v>
      </c>
      <c r="L6770" s="94" t="n">
        <f aca="false">K6770 *M6770</f>
        <v>5342.4</v>
      </c>
      <c r="M6770" s="95" t="n">
        <v>0.42</v>
      </c>
      <c r="N6770" s="88" t="s">
        <v>31</v>
      </c>
      <c r="O6770" s="91" t="s">
        <v>218</v>
      </c>
      <c r="P6770" s="0" t="str">
        <f aca="false">RIGHT(H6770,LEN(H6770) - FIND(" ", H6770))</f>
        <v>Athletic Footwear</v>
      </c>
    </row>
    <row r="6771" customFormat="false" ht="14.25" hidden="false" customHeight="true" outlineLevel="0" collapsed="false">
      <c r="B6771" s="88" t="s">
        <v>13</v>
      </c>
      <c r="C6771" s="89" t="n">
        <v>1128299</v>
      </c>
      <c r="D6771" s="90" t="n">
        <v>44432</v>
      </c>
      <c r="E6771" s="88" t="s">
        <v>34</v>
      </c>
      <c r="F6771" s="88" t="s">
        <v>161</v>
      </c>
      <c r="G6771" s="88" t="s">
        <v>152</v>
      </c>
      <c r="H6771" s="91" t="s">
        <v>48</v>
      </c>
      <c r="I6771" s="92" t="n">
        <v>53</v>
      </c>
      <c r="J6771" s="93" t="n">
        <v>215</v>
      </c>
      <c r="K6771" s="94" t="n">
        <f aca="false">I6771 * J6771</f>
        <v>11395</v>
      </c>
      <c r="L6771" s="94" t="n">
        <f aca="false">K6771 *M6771</f>
        <v>4216.15</v>
      </c>
      <c r="M6771" s="95" t="n">
        <v>0.37</v>
      </c>
      <c r="N6771" s="88" t="s">
        <v>31</v>
      </c>
      <c r="O6771" s="91" t="s">
        <v>219</v>
      </c>
      <c r="P6771" s="0" t="str">
        <f aca="false">RIGHT(H6771,LEN(H6771) - FIND(" ", H6771))</f>
        <v>Street Footwear</v>
      </c>
    </row>
    <row r="6772" customFormat="false" ht="14.25" hidden="false" customHeight="true" outlineLevel="0" collapsed="false">
      <c r="B6772" s="88" t="s">
        <v>13</v>
      </c>
      <c r="C6772" s="89" t="n">
        <v>1128299</v>
      </c>
      <c r="D6772" s="90" t="n">
        <v>44432</v>
      </c>
      <c r="E6772" s="88" t="s">
        <v>34</v>
      </c>
      <c r="F6772" s="88" t="s">
        <v>161</v>
      </c>
      <c r="G6772" s="88" t="s">
        <v>152</v>
      </c>
      <c r="H6772" s="91" t="s">
        <v>44</v>
      </c>
      <c r="I6772" s="92" t="n">
        <v>52</v>
      </c>
      <c r="J6772" s="93" t="n">
        <v>136</v>
      </c>
      <c r="K6772" s="94" t="n">
        <f aca="false">I6772 * J6772</f>
        <v>7072</v>
      </c>
      <c r="L6772" s="94" t="n">
        <f aca="false">K6772 *M6772</f>
        <v>2758.08</v>
      </c>
      <c r="M6772" s="95" t="n">
        <v>0.39</v>
      </c>
      <c r="N6772" s="88" t="s">
        <v>31</v>
      </c>
      <c r="O6772" s="91" t="s">
        <v>219</v>
      </c>
      <c r="P6772" s="0" t="str">
        <f aca="false">RIGHT(H6772,LEN(H6772) - FIND(" ", H6772))</f>
        <v>Athletic Footwear</v>
      </c>
    </row>
    <row r="6773" customFormat="false" ht="14.25" hidden="false" customHeight="true" outlineLevel="0" collapsed="false">
      <c r="B6773" s="88" t="s">
        <v>13</v>
      </c>
      <c r="C6773" s="89" t="n">
        <v>1128299</v>
      </c>
      <c r="D6773" s="90" t="n">
        <v>44432</v>
      </c>
      <c r="E6773" s="88" t="s">
        <v>34</v>
      </c>
      <c r="F6773" s="88" t="s">
        <v>161</v>
      </c>
      <c r="G6773" s="88" t="s">
        <v>152</v>
      </c>
      <c r="H6773" s="91" t="s">
        <v>16</v>
      </c>
      <c r="I6773" s="92" t="n">
        <v>51</v>
      </c>
      <c r="J6773" s="93" t="n">
        <v>132</v>
      </c>
      <c r="K6773" s="94" t="n">
        <f aca="false">I6773 * J6773</f>
        <v>6732</v>
      </c>
      <c r="L6773" s="94" t="n">
        <f aca="false">K6773 *M6773</f>
        <v>3029.4</v>
      </c>
      <c r="M6773" s="95" t="n">
        <v>0.45</v>
      </c>
      <c r="N6773" s="88" t="s">
        <v>31</v>
      </c>
      <c r="O6773" s="91" t="s">
        <v>218</v>
      </c>
      <c r="P6773" s="0" t="str">
        <f aca="false">RIGHT(H6773,LEN(H6773) - FIND(" ", H6773))</f>
        <v>Apparel</v>
      </c>
    </row>
    <row r="6774" customFormat="false" ht="14.25" hidden="false" customHeight="true" outlineLevel="0" collapsed="false">
      <c r="B6774" s="88" t="s">
        <v>13</v>
      </c>
      <c r="C6774" s="89" t="n">
        <v>1128299</v>
      </c>
      <c r="D6774" s="90" t="n">
        <v>44432</v>
      </c>
      <c r="E6774" s="88" t="s">
        <v>34</v>
      </c>
      <c r="F6774" s="88" t="s">
        <v>161</v>
      </c>
      <c r="G6774" s="88" t="s">
        <v>152</v>
      </c>
      <c r="H6774" s="91" t="s">
        <v>38</v>
      </c>
      <c r="I6774" s="92" t="n">
        <v>55</v>
      </c>
      <c r="J6774" s="93" t="n">
        <v>80</v>
      </c>
      <c r="K6774" s="94" t="n">
        <f aca="false">I6774 * J6774</f>
        <v>4400</v>
      </c>
      <c r="L6774" s="94" t="n">
        <f aca="false">K6774 *M6774</f>
        <v>1496</v>
      </c>
      <c r="M6774" s="95" t="n">
        <v>0.34</v>
      </c>
      <c r="N6774" s="88" t="s">
        <v>31</v>
      </c>
      <c r="O6774" s="91" t="s">
        <v>219</v>
      </c>
      <c r="P6774" s="0" t="str">
        <f aca="false">RIGHT(H6774,LEN(H6774) - FIND(" ", H6774))</f>
        <v>Apparel</v>
      </c>
    </row>
    <row r="6775" customFormat="false" ht="14.25" hidden="false" customHeight="true" outlineLevel="0" collapsed="false">
      <c r="B6775" s="88" t="s">
        <v>43</v>
      </c>
      <c r="C6775" s="89" t="n">
        <v>1128299</v>
      </c>
      <c r="D6775" s="90" t="n">
        <v>44432</v>
      </c>
      <c r="E6775" s="88" t="s">
        <v>18</v>
      </c>
      <c r="F6775" s="88" t="s">
        <v>147</v>
      </c>
      <c r="G6775" s="88" t="s">
        <v>168</v>
      </c>
      <c r="H6775" s="91" t="s">
        <v>32</v>
      </c>
      <c r="I6775" s="92" t="n">
        <v>69</v>
      </c>
      <c r="J6775" s="93" t="n">
        <v>256</v>
      </c>
      <c r="K6775" s="94" t="n">
        <f aca="false">I6775 * J6775</f>
        <v>17664</v>
      </c>
      <c r="L6775" s="94" t="n">
        <f aca="false">K6775 *M6775</f>
        <v>6535.68</v>
      </c>
      <c r="M6775" s="95" t="n">
        <v>0.37</v>
      </c>
      <c r="N6775" s="88" t="s">
        <v>31</v>
      </c>
      <c r="O6775" s="91" t="s">
        <v>218</v>
      </c>
      <c r="P6775" s="0" t="str">
        <f aca="false">RIGHT(H6775,LEN(H6775) - FIND(" ", H6775))</f>
        <v>Street Footwear</v>
      </c>
    </row>
    <row r="6776" customFormat="false" ht="14.25" hidden="false" customHeight="true" outlineLevel="0" collapsed="false">
      <c r="B6776" s="88" t="s">
        <v>43</v>
      </c>
      <c r="C6776" s="89" t="n">
        <v>1128299</v>
      </c>
      <c r="D6776" s="90" t="n">
        <v>44432</v>
      </c>
      <c r="E6776" s="88" t="s">
        <v>18</v>
      </c>
      <c r="F6776" s="88" t="s">
        <v>147</v>
      </c>
      <c r="G6776" s="88" t="s">
        <v>168</v>
      </c>
      <c r="H6776" s="91" t="s">
        <v>24</v>
      </c>
      <c r="I6776" s="92" t="n">
        <v>62</v>
      </c>
      <c r="J6776" s="93" t="n">
        <v>256</v>
      </c>
      <c r="K6776" s="94" t="n">
        <f aca="false">I6776 * J6776</f>
        <v>15872</v>
      </c>
      <c r="L6776" s="94" t="n">
        <f aca="false">K6776 *M6776</f>
        <v>6666.24</v>
      </c>
      <c r="M6776" s="95" t="n">
        <v>0.42</v>
      </c>
      <c r="N6776" s="88" t="s">
        <v>31</v>
      </c>
      <c r="O6776" s="91" t="s">
        <v>218</v>
      </c>
      <c r="P6776" s="0" t="str">
        <f aca="false">RIGHT(H6776,LEN(H6776) - FIND(" ", H6776))</f>
        <v>Athletic Footwear</v>
      </c>
    </row>
    <row r="6777" customFormat="false" ht="14.25" hidden="false" customHeight="true" outlineLevel="0" collapsed="false">
      <c r="B6777" s="88" t="s">
        <v>43</v>
      </c>
      <c r="C6777" s="89" t="n">
        <v>1128299</v>
      </c>
      <c r="D6777" s="90" t="n">
        <v>44432</v>
      </c>
      <c r="E6777" s="88" t="s">
        <v>18</v>
      </c>
      <c r="F6777" s="88" t="s">
        <v>147</v>
      </c>
      <c r="G6777" s="88" t="s">
        <v>168</v>
      </c>
      <c r="H6777" s="91" t="s">
        <v>48</v>
      </c>
      <c r="I6777" s="92" t="n">
        <v>50</v>
      </c>
      <c r="J6777" s="93" t="n">
        <v>215</v>
      </c>
      <c r="K6777" s="94" t="n">
        <f aca="false">I6777 * J6777</f>
        <v>10750</v>
      </c>
      <c r="L6777" s="94" t="n">
        <f aca="false">K6777 *M6777</f>
        <v>4300</v>
      </c>
      <c r="M6777" s="95" t="n">
        <v>0.4</v>
      </c>
      <c r="N6777" s="88" t="s">
        <v>31</v>
      </c>
      <c r="O6777" s="91" t="s">
        <v>219</v>
      </c>
      <c r="P6777" s="0" t="str">
        <f aca="false">RIGHT(H6777,LEN(H6777) - FIND(" ", H6777))</f>
        <v>Street Footwear</v>
      </c>
    </row>
    <row r="6778" customFormat="false" ht="14.25" hidden="false" customHeight="true" outlineLevel="0" collapsed="false">
      <c r="B6778" s="88" t="s">
        <v>43</v>
      </c>
      <c r="C6778" s="89" t="n">
        <v>1128299</v>
      </c>
      <c r="D6778" s="90" t="n">
        <v>44432</v>
      </c>
      <c r="E6778" s="88" t="s">
        <v>18</v>
      </c>
      <c r="F6778" s="88" t="s">
        <v>147</v>
      </c>
      <c r="G6778" s="88" t="s">
        <v>168</v>
      </c>
      <c r="H6778" s="91" t="s">
        <v>44</v>
      </c>
      <c r="I6778" s="92" t="n">
        <v>50</v>
      </c>
      <c r="J6778" s="93" t="n">
        <v>128</v>
      </c>
      <c r="K6778" s="94" t="n">
        <f aca="false">I6778 * J6778</f>
        <v>6400</v>
      </c>
      <c r="L6778" s="94" t="n">
        <f aca="false">K6778 *M6778</f>
        <v>2432</v>
      </c>
      <c r="M6778" s="95" t="n">
        <v>0.38</v>
      </c>
      <c r="N6778" s="88" t="s">
        <v>31</v>
      </c>
      <c r="O6778" s="91" t="s">
        <v>219</v>
      </c>
      <c r="P6778" s="0" t="str">
        <f aca="false">RIGHT(H6778,LEN(H6778) - FIND(" ", H6778))</f>
        <v>Athletic Footwear</v>
      </c>
    </row>
    <row r="6779" customFormat="false" ht="14.25" hidden="false" customHeight="true" outlineLevel="0" collapsed="false">
      <c r="B6779" s="88" t="s">
        <v>43</v>
      </c>
      <c r="C6779" s="89" t="n">
        <v>1128299</v>
      </c>
      <c r="D6779" s="90" t="n">
        <v>44432</v>
      </c>
      <c r="E6779" s="88" t="s">
        <v>18</v>
      </c>
      <c r="F6779" s="88" t="s">
        <v>147</v>
      </c>
      <c r="G6779" s="88" t="s">
        <v>168</v>
      </c>
      <c r="H6779" s="91" t="s">
        <v>16</v>
      </c>
      <c r="I6779" s="92" t="n">
        <v>53</v>
      </c>
      <c r="J6779" s="93" t="n">
        <v>136</v>
      </c>
      <c r="K6779" s="94" t="n">
        <f aca="false">I6779 * J6779</f>
        <v>7208</v>
      </c>
      <c r="L6779" s="94" t="n">
        <f aca="false">K6779 *M6779</f>
        <v>3027.36</v>
      </c>
      <c r="M6779" s="95" t="n">
        <v>0.42</v>
      </c>
      <c r="N6779" s="88" t="s">
        <v>31</v>
      </c>
      <c r="O6779" s="91" t="s">
        <v>218</v>
      </c>
      <c r="P6779" s="0" t="str">
        <f aca="false">RIGHT(H6779,LEN(H6779) - FIND(" ", H6779))</f>
        <v>Apparel</v>
      </c>
    </row>
    <row r="6780" customFormat="false" ht="14.25" hidden="false" customHeight="true" outlineLevel="0" collapsed="false">
      <c r="B6780" s="88" t="s">
        <v>43</v>
      </c>
      <c r="C6780" s="89" t="n">
        <v>1128299</v>
      </c>
      <c r="D6780" s="90" t="n">
        <v>44432</v>
      </c>
      <c r="E6780" s="88" t="s">
        <v>18</v>
      </c>
      <c r="F6780" s="88" t="s">
        <v>147</v>
      </c>
      <c r="G6780" s="88" t="s">
        <v>168</v>
      </c>
      <c r="H6780" s="91" t="s">
        <v>38</v>
      </c>
      <c r="I6780" s="92" t="n">
        <v>53</v>
      </c>
      <c r="J6780" s="93" t="n">
        <v>88</v>
      </c>
      <c r="K6780" s="94" t="n">
        <f aca="false">I6780 * J6780</f>
        <v>4664</v>
      </c>
      <c r="L6780" s="94" t="n">
        <f aca="false">K6780 *M6780</f>
        <v>1725.68</v>
      </c>
      <c r="M6780" s="95" t="n">
        <v>0.37</v>
      </c>
      <c r="N6780" s="88" t="s">
        <v>31</v>
      </c>
      <c r="O6780" s="91" t="s">
        <v>219</v>
      </c>
      <c r="P6780" s="0" t="str">
        <f aca="false">RIGHT(H6780,LEN(H6780) - FIND(" ", H6780))</f>
        <v>Apparel</v>
      </c>
    </row>
    <row r="6781" customFormat="false" ht="14.25" hidden="false" customHeight="true" outlineLevel="0" collapsed="false">
      <c r="B6781" s="88" t="s">
        <v>30</v>
      </c>
      <c r="C6781" s="89" t="n">
        <v>1197831</v>
      </c>
      <c r="D6781" s="90" t="n">
        <v>44433</v>
      </c>
      <c r="E6781" s="88" t="s">
        <v>40</v>
      </c>
      <c r="F6781" s="88" t="s">
        <v>59</v>
      </c>
      <c r="G6781" s="88" t="s">
        <v>106</v>
      </c>
      <c r="H6781" s="91" t="s">
        <v>48</v>
      </c>
      <c r="I6781" s="92" t="n">
        <v>30</v>
      </c>
      <c r="J6781" s="93" t="n">
        <v>500</v>
      </c>
      <c r="K6781" s="94" t="n">
        <f aca="false">I6781 * J6781</f>
        <v>15000</v>
      </c>
      <c r="L6781" s="94" t="n">
        <f aca="false">K6781 *M6781</f>
        <v>5250</v>
      </c>
      <c r="M6781" s="95" t="n">
        <v>0.35</v>
      </c>
      <c r="N6781" s="88" t="s">
        <v>31</v>
      </c>
      <c r="O6781" s="91" t="s">
        <v>219</v>
      </c>
      <c r="P6781" s="0" t="str">
        <f aca="false">RIGHT(H6781,LEN(H6781) - FIND(" ", H6781))</f>
        <v>Street Footwear</v>
      </c>
    </row>
    <row r="6782" customFormat="false" ht="14.25" hidden="false" customHeight="true" outlineLevel="0" collapsed="false">
      <c r="B6782" s="88" t="s">
        <v>30</v>
      </c>
      <c r="C6782" s="89" t="n">
        <v>1197831</v>
      </c>
      <c r="D6782" s="90" t="n">
        <v>44433</v>
      </c>
      <c r="E6782" s="88" t="s">
        <v>40</v>
      </c>
      <c r="F6782" s="88" t="s">
        <v>66</v>
      </c>
      <c r="G6782" s="88" t="s">
        <v>90</v>
      </c>
      <c r="H6782" s="91" t="s">
        <v>32</v>
      </c>
      <c r="I6782" s="92" t="n">
        <v>10</v>
      </c>
      <c r="J6782" s="93" t="n">
        <v>700</v>
      </c>
      <c r="K6782" s="94" t="n">
        <f aca="false">I6782 * J6782</f>
        <v>7000</v>
      </c>
      <c r="L6782" s="94" t="n">
        <f aca="false">K6782 *M6782</f>
        <v>3150</v>
      </c>
      <c r="M6782" s="95" t="n">
        <v>0.45</v>
      </c>
      <c r="N6782" s="88" t="s">
        <v>31</v>
      </c>
      <c r="O6782" s="91" t="s">
        <v>218</v>
      </c>
      <c r="P6782" s="0" t="str">
        <f aca="false">RIGHT(H6782,LEN(H6782) - FIND(" ", H6782))</f>
        <v>Street Footwear</v>
      </c>
    </row>
    <row r="6783" customFormat="false" ht="14.25" hidden="false" customHeight="true" outlineLevel="0" collapsed="false">
      <c r="B6783" s="88" t="s">
        <v>30</v>
      </c>
      <c r="C6783" s="89" t="n">
        <v>1197831</v>
      </c>
      <c r="D6783" s="90" t="n">
        <v>44433</v>
      </c>
      <c r="E6783" s="88" t="s">
        <v>40</v>
      </c>
      <c r="F6783" s="88" t="s">
        <v>59</v>
      </c>
      <c r="G6783" s="88" t="s">
        <v>106</v>
      </c>
      <c r="H6783" s="91" t="s">
        <v>48</v>
      </c>
      <c r="I6783" s="92" t="n">
        <v>28</v>
      </c>
      <c r="J6783" s="93" t="n">
        <v>145</v>
      </c>
      <c r="K6783" s="94" t="n">
        <f aca="false">I6783 * J6783</f>
        <v>4060</v>
      </c>
      <c r="L6783" s="94" t="n">
        <f aca="false">K6783 *M6783</f>
        <v>1908.2</v>
      </c>
      <c r="M6783" s="95" t="n">
        <v>0.47</v>
      </c>
      <c r="N6783" s="88" t="s">
        <v>23</v>
      </c>
      <c r="O6783" s="91" t="s">
        <v>219</v>
      </c>
      <c r="P6783" s="0" t="str">
        <f aca="false">RIGHT(H6783,LEN(H6783) - FIND(" ", H6783))</f>
        <v>Street Footwear</v>
      </c>
    </row>
    <row r="6784" customFormat="false" ht="14.25" hidden="false" customHeight="true" outlineLevel="0" collapsed="false">
      <c r="B6784" s="88" t="s">
        <v>30</v>
      </c>
      <c r="C6784" s="89" t="n">
        <v>1197831</v>
      </c>
      <c r="D6784" s="90" t="n">
        <v>44433</v>
      </c>
      <c r="E6784" s="88" t="s">
        <v>40</v>
      </c>
      <c r="F6784" s="88" t="s">
        <v>66</v>
      </c>
      <c r="G6784" s="88" t="s">
        <v>90</v>
      </c>
      <c r="H6784" s="91" t="s">
        <v>32</v>
      </c>
      <c r="I6784" s="92" t="n">
        <v>9</v>
      </c>
      <c r="J6784" s="93" t="n">
        <v>203</v>
      </c>
      <c r="K6784" s="94" t="n">
        <f aca="false">I6784 * J6784</f>
        <v>1827</v>
      </c>
      <c r="L6784" s="94" t="n">
        <f aca="false">K6784 *M6784</f>
        <v>1077.93</v>
      </c>
      <c r="M6784" s="95" t="n">
        <v>0.59</v>
      </c>
      <c r="N6784" s="88" t="s">
        <v>23</v>
      </c>
      <c r="O6784" s="91" t="s">
        <v>218</v>
      </c>
      <c r="P6784" s="0" t="str">
        <f aca="false">RIGHT(H6784,LEN(H6784) - FIND(" ", H6784))</f>
        <v>Street Footwear</v>
      </c>
    </row>
    <row r="6785" customFormat="false" ht="14.25" hidden="false" customHeight="true" outlineLevel="0" collapsed="false">
      <c r="B6785" s="88" t="s">
        <v>30</v>
      </c>
      <c r="C6785" s="89" t="n">
        <v>1197831</v>
      </c>
      <c r="D6785" s="90" t="n">
        <v>44433</v>
      </c>
      <c r="E6785" s="88" t="s">
        <v>40</v>
      </c>
      <c r="F6785" s="88" t="s">
        <v>59</v>
      </c>
      <c r="G6785" s="88" t="s">
        <v>106</v>
      </c>
      <c r="H6785" s="91" t="s">
        <v>48</v>
      </c>
      <c r="I6785" s="92" t="n">
        <v>20</v>
      </c>
      <c r="J6785" s="93" t="n">
        <v>155</v>
      </c>
      <c r="K6785" s="94" t="n">
        <f aca="false">I6785 * J6785</f>
        <v>3100</v>
      </c>
      <c r="L6785" s="94" t="n">
        <f aca="false">K6785 *M6785</f>
        <v>1178</v>
      </c>
      <c r="M6785" s="95" t="n">
        <v>0.38</v>
      </c>
      <c r="N6785" s="88" t="s">
        <v>31</v>
      </c>
      <c r="O6785" s="91" t="s">
        <v>219</v>
      </c>
      <c r="P6785" s="0" t="str">
        <f aca="false">RIGHT(H6785,LEN(H6785) - FIND(" ", H6785))</f>
        <v>Street Footwear</v>
      </c>
    </row>
    <row r="6786" customFormat="false" ht="14.25" hidden="false" customHeight="true" outlineLevel="0" collapsed="false">
      <c r="B6786" s="88" t="s">
        <v>30</v>
      </c>
      <c r="C6786" s="89" t="n">
        <v>1197831</v>
      </c>
      <c r="D6786" s="90" t="n">
        <v>44433</v>
      </c>
      <c r="E6786" s="88" t="s">
        <v>40</v>
      </c>
      <c r="F6786" s="88" t="s">
        <v>66</v>
      </c>
      <c r="G6786" s="88" t="s">
        <v>90</v>
      </c>
      <c r="H6786" s="91" t="s">
        <v>32</v>
      </c>
      <c r="I6786" s="92" t="n">
        <v>7</v>
      </c>
      <c r="J6786" s="93" t="n">
        <v>224</v>
      </c>
      <c r="K6786" s="94" t="n">
        <f aca="false">I6786 * J6786</f>
        <v>1568</v>
      </c>
      <c r="L6786" s="94" t="n">
        <f aca="false">K6786 *M6786</f>
        <v>736.96</v>
      </c>
      <c r="M6786" s="95" t="n">
        <v>0.47</v>
      </c>
      <c r="N6786" s="88" t="s">
        <v>31</v>
      </c>
      <c r="O6786" s="91" t="s">
        <v>218</v>
      </c>
      <c r="P6786" s="0" t="str">
        <f aca="false">RIGHT(H6786,LEN(H6786) - FIND(" ", H6786))</f>
        <v>Street Footwear</v>
      </c>
    </row>
    <row r="6787" customFormat="false" ht="14.25" hidden="false" customHeight="true" outlineLevel="0" collapsed="false">
      <c r="B6787" s="88" t="s">
        <v>30</v>
      </c>
      <c r="C6787" s="89" t="n">
        <v>1197831</v>
      </c>
      <c r="D6787" s="90" t="n">
        <v>44434</v>
      </c>
      <c r="E6787" s="88" t="s">
        <v>40</v>
      </c>
      <c r="F6787" s="88" t="s">
        <v>59</v>
      </c>
      <c r="G6787" s="88" t="s">
        <v>106</v>
      </c>
      <c r="H6787" s="91" t="s">
        <v>44</v>
      </c>
      <c r="I6787" s="92" t="n">
        <v>35</v>
      </c>
      <c r="J6787" s="93" t="n">
        <v>400</v>
      </c>
      <c r="K6787" s="94" t="n">
        <f aca="false">I6787 * J6787</f>
        <v>14000</v>
      </c>
      <c r="L6787" s="94" t="n">
        <f aca="false">K6787 *M6787</f>
        <v>6300</v>
      </c>
      <c r="M6787" s="95" t="n">
        <v>0.45</v>
      </c>
      <c r="N6787" s="88" t="s">
        <v>31</v>
      </c>
      <c r="O6787" s="91" t="s">
        <v>219</v>
      </c>
      <c r="P6787" s="0" t="str">
        <f aca="false">RIGHT(H6787,LEN(H6787) - FIND(" ", H6787))</f>
        <v>Athletic Footwear</v>
      </c>
    </row>
    <row r="6788" customFormat="false" ht="14.25" hidden="false" customHeight="true" outlineLevel="0" collapsed="false">
      <c r="B6788" s="88" t="s">
        <v>30</v>
      </c>
      <c r="C6788" s="89" t="n">
        <v>1197831</v>
      </c>
      <c r="D6788" s="90" t="n">
        <v>44434</v>
      </c>
      <c r="E6788" s="88" t="s">
        <v>40</v>
      </c>
      <c r="F6788" s="88" t="s">
        <v>66</v>
      </c>
      <c r="G6788" s="88" t="s">
        <v>90</v>
      </c>
      <c r="H6788" s="91" t="s">
        <v>24</v>
      </c>
      <c r="I6788" s="92" t="n">
        <v>20</v>
      </c>
      <c r="J6788" s="93" t="n">
        <v>725</v>
      </c>
      <c r="K6788" s="94" t="n">
        <f aca="false">I6788 * J6788</f>
        <v>14500</v>
      </c>
      <c r="L6788" s="94" t="n">
        <f aca="false">K6788 *M6788</f>
        <v>6525</v>
      </c>
      <c r="M6788" s="95" t="n">
        <v>0.45</v>
      </c>
      <c r="N6788" s="88" t="s">
        <v>31</v>
      </c>
      <c r="O6788" s="91" t="s">
        <v>218</v>
      </c>
      <c r="P6788" s="0" t="str">
        <f aca="false">RIGHT(H6788,LEN(H6788) - FIND(" ", H6788))</f>
        <v>Athletic Footwear</v>
      </c>
    </row>
    <row r="6789" customFormat="false" ht="14.25" hidden="false" customHeight="true" outlineLevel="0" collapsed="false">
      <c r="B6789" s="88" t="s">
        <v>22</v>
      </c>
      <c r="C6789" s="89" t="n">
        <v>1128299</v>
      </c>
      <c r="D6789" s="90" t="n">
        <v>44434</v>
      </c>
      <c r="E6789" s="88" t="s">
        <v>18</v>
      </c>
      <c r="F6789" s="88" t="s">
        <v>134</v>
      </c>
      <c r="G6789" s="88" t="s">
        <v>71</v>
      </c>
      <c r="H6789" s="91" t="s">
        <v>32</v>
      </c>
      <c r="I6789" s="92" t="n">
        <v>60</v>
      </c>
      <c r="J6789" s="93" t="n">
        <v>700</v>
      </c>
      <c r="K6789" s="94" t="n">
        <f aca="false">I6789 * J6789</f>
        <v>42000</v>
      </c>
      <c r="L6789" s="94" t="n">
        <f aca="false">K6789 *M6789</f>
        <v>14700</v>
      </c>
      <c r="M6789" s="95" t="n">
        <v>0.35</v>
      </c>
      <c r="N6789" s="88" t="s">
        <v>23</v>
      </c>
      <c r="O6789" s="91" t="s">
        <v>218</v>
      </c>
      <c r="P6789" s="0" t="str">
        <f aca="false">RIGHT(H6789,LEN(H6789) - FIND(" ", H6789))</f>
        <v>Street Footwear</v>
      </c>
    </row>
    <row r="6790" customFormat="false" ht="14.25" hidden="false" customHeight="true" outlineLevel="0" collapsed="false">
      <c r="B6790" s="88" t="s">
        <v>22</v>
      </c>
      <c r="C6790" s="89" t="n">
        <v>1128299</v>
      </c>
      <c r="D6790" s="90" t="n">
        <v>44434</v>
      </c>
      <c r="E6790" s="88" t="s">
        <v>18</v>
      </c>
      <c r="F6790" s="88" t="s">
        <v>134</v>
      </c>
      <c r="G6790" s="88" t="s">
        <v>71</v>
      </c>
      <c r="H6790" s="91" t="s">
        <v>24</v>
      </c>
      <c r="I6790" s="92" t="n">
        <v>65</v>
      </c>
      <c r="J6790" s="93" t="n">
        <v>650</v>
      </c>
      <c r="K6790" s="94" t="n">
        <f aca="false">I6790 * J6790</f>
        <v>42250</v>
      </c>
      <c r="L6790" s="94" t="n">
        <f aca="false">K6790 *M6790</f>
        <v>16900</v>
      </c>
      <c r="M6790" s="95" t="n">
        <v>0.4</v>
      </c>
      <c r="N6790" s="88" t="s">
        <v>23</v>
      </c>
      <c r="O6790" s="91" t="s">
        <v>218</v>
      </c>
      <c r="P6790" s="0" t="str">
        <f aca="false">RIGHT(H6790,LEN(H6790) - FIND(" ", H6790))</f>
        <v>Athletic Footwear</v>
      </c>
    </row>
    <row r="6791" customFormat="false" ht="14.25" hidden="false" customHeight="true" outlineLevel="0" collapsed="false">
      <c r="B6791" s="88" t="s">
        <v>22</v>
      </c>
      <c r="C6791" s="89" t="n">
        <v>1128299</v>
      </c>
      <c r="D6791" s="90" t="n">
        <v>44434</v>
      </c>
      <c r="E6791" s="88" t="s">
        <v>18</v>
      </c>
      <c r="F6791" s="88" t="s">
        <v>134</v>
      </c>
      <c r="G6791" s="88" t="s">
        <v>71</v>
      </c>
      <c r="H6791" s="91" t="s">
        <v>48</v>
      </c>
      <c r="I6791" s="92" t="n">
        <v>60</v>
      </c>
      <c r="J6791" s="93" t="n">
        <v>525</v>
      </c>
      <c r="K6791" s="94" t="n">
        <f aca="false">I6791 * J6791</f>
        <v>31500</v>
      </c>
      <c r="L6791" s="94" t="n">
        <f aca="false">K6791 *M6791</f>
        <v>11025</v>
      </c>
      <c r="M6791" s="95" t="n">
        <v>0.35</v>
      </c>
      <c r="N6791" s="88" t="s">
        <v>23</v>
      </c>
      <c r="O6791" s="91" t="s">
        <v>219</v>
      </c>
      <c r="P6791" s="0" t="str">
        <f aca="false">RIGHT(H6791,LEN(H6791) - FIND(" ", H6791))</f>
        <v>Street Footwear</v>
      </c>
    </row>
    <row r="6792" customFormat="false" ht="14.25" hidden="false" customHeight="true" outlineLevel="0" collapsed="false">
      <c r="B6792" s="88" t="s">
        <v>22</v>
      </c>
      <c r="C6792" s="89" t="n">
        <v>1128299</v>
      </c>
      <c r="D6792" s="90" t="n">
        <v>44434</v>
      </c>
      <c r="E6792" s="88" t="s">
        <v>18</v>
      </c>
      <c r="F6792" s="88" t="s">
        <v>134</v>
      </c>
      <c r="G6792" s="88" t="s">
        <v>71</v>
      </c>
      <c r="H6792" s="91" t="s">
        <v>44</v>
      </c>
      <c r="I6792" s="92" t="n">
        <v>60</v>
      </c>
      <c r="J6792" s="93" t="n">
        <v>475</v>
      </c>
      <c r="K6792" s="94" t="n">
        <f aca="false">I6792 * J6792</f>
        <v>28500</v>
      </c>
      <c r="L6792" s="94" t="n">
        <f aca="false">K6792 *M6792</f>
        <v>9975</v>
      </c>
      <c r="M6792" s="95" t="n">
        <v>0.35</v>
      </c>
      <c r="N6792" s="88" t="s">
        <v>23</v>
      </c>
      <c r="O6792" s="91" t="s">
        <v>219</v>
      </c>
      <c r="P6792" s="0" t="str">
        <f aca="false">RIGHT(H6792,LEN(H6792) - FIND(" ", H6792))</f>
        <v>Athletic Footwear</v>
      </c>
    </row>
    <row r="6793" customFormat="false" ht="14.25" hidden="false" customHeight="true" outlineLevel="0" collapsed="false">
      <c r="B6793" s="88" t="s">
        <v>22</v>
      </c>
      <c r="C6793" s="89" t="n">
        <v>1128299</v>
      </c>
      <c r="D6793" s="90" t="n">
        <v>44434</v>
      </c>
      <c r="E6793" s="88" t="s">
        <v>18</v>
      </c>
      <c r="F6793" s="88" t="s">
        <v>134</v>
      </c>
      <c r="G6793" s="88" t="s">
        <v>71</v>
      </c>
      <c r="H6793" s="91" t="s">
        <v>16</v>
      </c>
      <c r="I6793" s="92" t="n">
        <v>70</v>
      </c>
      <c r="J6793" s="93" t="n">
        <v>475</v>
      </c>
      <c r="K6793" s="94" t="n">
        <f aca="false">I6793 * J6793</f>
        <v>33250</v>
      </c>
      <c r="L6793" s="94" t="n">
        <f aca="false">K6793 *M6793</f>
        <v>9975</v>
      </c>
      <c r="M6793" s="95" t="n">
        <v>0.3</v>
      </c>
      <c r="N6793" s="88" t="s">
        <v>23</v>
      </c>
      <c r="O6793" s="91" t="s">
        <v>218</v>
      </c>
      <c r="P6793" s="0" t="str">
        <f aca="false">RIGHT(H6793,LEN(H6793) - FIND(" ", H6793))</f>
        <v>Apparel</v>
      </c>
    </row>
    <row r="6794" customFormat="false" ht="14.25" hidden="false" customHeight="true" outlineLevel="0" collapsed="false">
      <c r="B6794" s="88" t="s">
        <v>22</v>
      </c>
      <c r="C6794" s="89" t="n">
        <v>1128299</v>
      </c>
      <c r="D6794" s="90" t="n">
        <v>44434</v>
      </c>
      <c r="E6794" s="88" t="s">
        <v>18</v>
      </c>
      <c r="F6794" s="88" t="s">
        <v>134</v>
      </c>
      <c r="G6794" s="88" t="s">
        <v>71</v>
      </c>
      <c r="H6794" s="91" t="s">
        <v>38</v>
      </c>
      <c r="I6794" s="92" t="n">
        <v>75</v>
      </c>
      <c r="J6794" s="93" t="n">
        <v>450</v>
      </c>
      <c r="K6794" s="94" t="n">
        <f aca="false">I6794 * J6794</f>
        <v>33750</v>
      </c>
      <c r="L6794" s="94" t="n">
        <f aca="false">K6794 *M6794</f>
        <v>8437.5</v>
      </c>
      <c r="M6794" s="95" t="n">
        <v>0.25</v>
      </c>
      <c r="N6794" s="88" t="s">
        <v>23</v>
      </c>
      <c r="O6794" s="91" t="s">
        <v>219</v>
      </c>
      <c r="P6794" s="0" t="str">
        <f aca="false">RIGHT(H6794,LEN(H6794) - FIND(" ", H6794))</f>
        <v>Apparel</v>
      </c>
    </row>
    <row r="6795" customFormat="false" ht="14.25" hidden="false" customHeight="true" outlineLevel="0" collapsed="false">
      <c r="B6795" s="88" t="s">
        <v>30</v>
      </c>
      <c r="C6795" s="89" t="n">
        <v>1197831</v>
      </c>
      <c r="D6795" s="90" t="n">
        <v>44434</v>
      </c>
      <c r="E6795" s="88" t="s">
        <v>40</v>
      </c>
      <c r="F6795" s="88" t="s">
        <v>59</v>
      </c>
      <c r="G6795" s="88" t="s">
        <v>106</v>
      </c>
      <c r="H6795" s="91" t="s">
        <v>44</v>
      </c>
      <c r="I6795" s="92" t="n">
        <v>32</v>
      </c>
      <c r="J6795" s="93" t="n">
        <v>116</v>
      </c>
      <c r="K6795" s="94" t="n">
        <f aca="false">I6795 * J6795</f>
        <v>3712</v>
      </c>
      <c r="L6795" s="94" t="n">
        <f aca="false">K6795 *M6795</f>
        <v>2115.84</v>
      </c>
      <c r="M6795" s="95" t="n">
        <v>0.57</v>
      </c>
      <c r="N6795" s="88" t="s">
        <v>23</v>
      </c>
      <c r="O6795" s="91" t="s">
        <v>219</v>
      </c>
      <c r="P6795" s="0" t="str">
        <f aca="false">RIGHT(H6795,LEN(H6795) - FIND(" ", H6795))</f>
        <v>Athletic Footwear</v>
      </c>
    </row>
    <row r="6796" customFormat="false" ht="14.25" hidden="false" customHeight="true" outlineLevel="0" collapsed="false">
      <c r="B6796" s="88" t="s">
        <v>30</v>
      </c>
      <c r="C6796" s="89" t="n">
        <v>1197831</v>
      </c>
      <c r="D6796" s="90" t="n">
        <v>44434</v>
      </c>
      <c r="E6796" s="88" t="s">
        <v>40</v>
      </c>
      <c r="F6796" s="88" t="s">
        <v>66</v>
      </c>
      <c r="G6796" s="88" t="s">
        <v>90</v>
      </c>
      <c r="H6796" s="91" t="s">
        <v>24</v>
      </c>
      <c r="I6796" s="92" t="n">
        <v>19</v>
      </c>
      <c r="J6796" s="93" t="n">
        <v>189</v>
      </c>
      <c r="K6796" s="94" t="n">
        <f aca="false">I6796 * J6796</f>
        <v>3591</v>
      </c>
      <c r="L6796" s="94" t="n">
        <f aca="false">K6796 *M6796</f>
        <v>2118.69</v>
      </c>
      <c r="M6796" s="95" t="n">
        <v>0.59</v>
      </c>
      <c r="N6796" s="88" t="s">
        <v>23</v>
      </c>
      <c r="O6796" s="91" t="s">
        <v>218</v>
      </c>
      <c r="P6796" s="0" t="str">
        <f aca="false">RIGHT(H6796,LEN(H6796) - FIND(" ", H6796))</f>
        <v>Athletic Footwear</v>
      </c>
    </row>
    <row r="6797" customFormat="false" ht="14.25" hidden="false" customHeight="true" outlineLevel="0" collapsed="false">
      <c r="B6797" s="88" t="s">
        <v>22</v>
      </c>
      <c r="C6797" s="89" t="n">
        <v>1128299</v>
      </c>
      <c r="D6797" s="90" t="n">
        <v>44434</v>
      </c>
      <c r="E6797" s="88" t="s">
        <v>18</v>
      </c>
      <c r="F6797" s="88" t="s">
        <v>134</v>
      </c>
      <c r="G6797" s="88" t="s">
        <v>71</v>
      </c>
      <c r="H6797" s="91" t="s">
        <v>32</v>
      </c>
      <c r="I6797" s="92" t="n">
        <v>56</v>
      </c>
      <c r="J6797" s="93" t="n">
        <v>175</v>
      </c>
      <c r="K6797" s="94" t="n">
        <f aca="false">I6797 * J6797</f>
        <v>9800</v>
      </c>
      <c r="L6797" s="94" t="n">
        <f aca="false">K6797 *M6797</f>
        <v>4900</v>
      </c>
      <c r="M6797" s="95" t="n">
        <v>0.5</v>
      </c>
      <c r="N6797" s="88" t="s">
        <v>23</v>
      </c>
      <c r="O6797" s="91" t="s">
        <v>218</v>
      </c>
      <c r="P6797" s="0" t="str">
        <f aca="false">RIGHT(H6797,LEN(H6797) - FIND(" ", H6797))</f>
        <v>Street Footwear</v>
      </c>
    </row>
    <row r="6798" customFormat="false" ht="14.25" hidden="false" customHeight="true" outlineLevel="0" collapsed="false">
      <c r="B6798" s="88" t="s">
        <v>22</v>
      </c>
      <c r="C6798" s="89" t="n">
        <v>1128299</v>
      </c>
      <c r="D6798" s="90" t="n">
        <v>44434</v>
      </c>
      <c r="E6798" s="88" t="s">
        <v>18</v>
      </c>
      <c r="F6798" s="88" t="s">
        <v>134</v>
      </c>
      <c r="G6798" s="88" t="s">
        <v>71</v>
      </c>
      <c r="H6798" s="91" t="s">
        <v>24</v>
      </c>
      <c r="I6798" s="92" t="n">
        <v>60</v>
      </c>
      <c r="J6798" s="93" t="n">
        <v>176</v>
      </c>
      <c r="K6798" s="94" t="n">
        <f aca="false">I6798 * J6798</f>
        <v>10560</v>
      </c>
      <c r="L6798" s="94" t="n">
        <f aca="false">K6798 *M6798</f>
        <v>5491.2</v>
      </c>
      <c r="M6798" s="95" t="n">
        <v>0.52</v>
      </c>
      <c r="N6798" s="88" t="s">
        <v>23</v>
      </c>
      <c r="O6798" s="91" t="s">
        <v>218</v>
      </c>
      <c r="P6798" s="0" t="str">
        <f aca="false">RIGHT(H6798,LEN(H6798) - FIND(" ", H6798))</f>
        <v>Athletic Footwear</v>
      </c>
    </row>
    <row r="6799" customFormat="false" ht="14.25" hidden="false" customHeight="true" outlineLevel="0" collapsed="false">
      <c r="B6799" s="88" t="s">
        <v>22</v>
      </c>
      <c r="C6799" s="89" t="n">
        <v>1128299</v>
      </c>
      <c r="D6799" s="90" t="n">
        <v>44434</v>
      </c>
      <c r="E6799" s="88" t="s">
        <v>18</v>
      </c>
      <c r="F6799" s="88" t="s">
        <v>134</v>
      </c>
      <c r="G6799" s="88" t="s">
        <v>71</v>
      </c>
      <c r="H6799" s="91" t="s">
        <v>48</v>
      </c>
      <c r="I6799" s="92" t="n">
        <v>58</v>
      </c>
      <c r="J6799" s="93" t="n">
        <v>142</v>
      </c>
      <c r="K6799" s="94" t="n">
        <f aca="false">I6799 * J6799</f>
        <v>8236</v>
      </c>
      <c r="L6799" s="94" t="n">
        <f aca="false">K6799 *M6799</f>
        <v>3788.56</v>
      </c>
      <c r="M6799" s="95" t="n">
        <v>0.46</v>
      </c>
      <c r="N6799" s="88" t="s">
        <v>23</v>
      </c>
      <c r="O6799" s="91" t="s">
        <v>219</v>
      </c>
      <c r="P6799" s="0" t="str">
        <f aca="false">RIGHT(H6799,LEN(H6799) - FIND(" ", H6799))</f>
        <v>Street Footwear</v>
      </c>
    </row>
    <row r="6800" customFormat="false" ht="14.25" hidden="false" customHeight="true" outlineLevel="0" collapsed="false">
      <c r="B6800" s="88" t="s">
        <v>22</v>
      </c>
      <c r="C6800" s="89" t="n">
        <v>1128299</v>
      </c>
      <c r="D6800" s="90" t="n">
        <v>44434</v>
      </c>
      <c r="E6800" s="88" t="s">
        <v>18</v>
      </c>
      <c r="F6800" s="88" t="s">
        <v>134</v>
      </c>
      <c r="G6800" s="88" t="s">
        <v>71</v>
      </c>
      <c r="H6800" s="91" t="s">
        <v>44</v>
      </c>
      <c r="I6800" s="92" t="n">
        <v>55</v>
      </c>
      <c r="J6800" s="93" t="n">
        <v>143</v>
      </c>
      <c r="K6800" s="94" t="n">
        <f aca="false">I6800 * J6800</f>
        <v>7865</v>
      </c>
      <c r="L6800" s="94" t="n">
        <f aca="false">K6800 *M6800</f>
        <v>3696.55</v>
      </c>
      <c r="M6800" s="95" t="n">
        <v>0.47</v>
      </c>
      <c r="N6800" s="88" t="s">
        <v>23</v>
      </c>
      <c r="O6800" s="91" t="s">
        <v>219</v>
      </c>
      <c r="P6800" s="0" t="str">
        <f aca="false">RIGHT(H6800,LEN(H6800) - FIND(" ", H6800))</f>
        <v>Athletic Footwear</v>
      </c>
    </row>
    <row r="6801" customFormat="false" ht="14.25" hidden="false" customHeight="true" outlineLevel="0" collapsed="false">
      <c r="B6801" s="88" t="s">
        <v>22</v>
      </c>
      <c r="C6801" s="89" t="n">
        <v>1128299</v>
      </c>
      <c r="D6801" s="90" t="n">
        <v>44434</v>
      </c>
      <c r="E6801" s="88" t="s">
        <v>18</v>
      </c>
      <c r="F6801" s="88" t="s">
        <v>134</v>
      </c>
      <c r="G6801" s="88" t="s">
        <v>71</v>
      </c>
      <c r="H6801" s="91" t="s">
        <v>16</v>
      </c>
      <c r="I6801" s="92" t="n">
        <v>67</v>
      </c>
      <c r="J6801" s="93" t="n">
        <v>124</v>
      </c>
      <c r="K6801" s="94" t="n">
        <f aca="false">I6801 * J6801</f>
        <v>8308</v>
      </c>
      <c r="L6801" s="94" t="n">
        <f aca="false">K6801 *M6801</f>
        <v>3323.2</v>
      </c>
      <c r="M6801" s="95" t="n">
        <v>0.4</v>
      </c>
      <c r="N6801" s="88" t="s">
        <v>23</v>
      </c>
      <c r="O6801" s="91" t="s">
        <v>218</v>
      </c>
      <c r="P6801" s="0" t="str">
        <f aca="false">RIGHT(H6801,LEN(H6801) - FIND(" ", H6801))</f>
        <v>Apparel</v>
      </c>
    </row>
    <row r="6802" customFormat="false" ht="14.25" hidden="false" customHeight="true" outlineLevel="0" collapsed="false">
      <c r="B6802" s="88" t="s">
        <v>22</v>
      </c>
      <c r="C6802" s="89" t="n">
        <v>1128299</v>
      </c>
      <c r="D6802" s="90" t="n">
        <v>44434</v>
      </c>
      <c r="E6802" s="88" t="s">
        <v>18</v>
      </c>
      <c r="F6802" s="88" t="s">
        <v>134</v>
      </c>
      <c r="G6802" s="88" t="s">
        <v>71</v>
      </c>
      <c r="H6802" s="91" t="s">
        <v>38</v>
      </c>
      <c r="I6802" s="92" t="n">
        <v>70</v>
      </c>
      <c r="J6802" s="93" t="n">
        <v>126</v>
      </c>
      <c r="K6802" s="94" t="n">
        <f aca="false">I6802 * J6802</f>
        <v>8820</v>
      </c>
      <c r="L6802" s="94" t="n">
        <f aca="false">K6802 *M6802</f>
        <v>3351.6</v>
      </c>
      <c r="M6802" s="95" t="n">
        <v>0.38</v>
      </c>
      <c r="N6802" s="88" t="s">
        <v>23</v>
      </c>
      <c r="O6802" s="91" t="s">
        <v>219</v>
      </c>
      <c r="P6802" s="0" t="str">
        <f aca="false">RIGHT(H6802,LEN(H6802) - FIND(" ", H6802))</f>
        <v>Apparel</v>
      </c>
    </row>
    <row r="6803" customFormat="false" ht="14.25" hidden="false" customHeight="true" outlineLevel="0" collapsed="false">
      <c r="B6803" s="88" t="s">
        <v>30</v>
      </c>
      <c r="C6803" s="89" t="n">
        <v>1197831</v>
      </c>
      <c r="D6803" s="90" t="n">
        <v>44434</v>
      </c>
      <c r="E6803" s="88" t="s">
        <v>40</v>
      </c>
      <c r="F6803" s="88" t="s">
        <v>59</v>
      </c>
      <c r="G6803" s="88" t="s">
        <v>106</v>
      </c>
      <c r="H6803" s="91" t="s">
        <v>44</v>
      </c>
      <c r="I6803" s="92" t="n">
        <v>26</v>
      </c>
      <c r="J6803" s="93" t="n">
        <v>140</v>
      </c>
      <c r="K6803" s="94" t="n">
        <f aca="false">I6803 * J6803</f>
        <v>3640</v>
      </c>
      <c r="L6803" s="94" t="n">
        <f aca="false">K6803 *M6803</f>
        <v>1710.8</v>
      </c>
      <c r="M6803" s="95" t="n">
        <v>0.47</v>
      </c>
      <c r="N6803" s="88" t="s">
        <v>31</v>
      </c>
      <c r="O6803" s="91" t="s">
        <v>219</v>
      </c>
      <c r="P6803" s="0" t="str">
        <f aca="false">RIGHT(H6803,LEN(H6803) - FIND(" ", H6803))</f>
        <v>Athletic Footwear</v>
      </c>
    </row>
    <row r="6804" customFormat="false" ht="14.25" hidden="false" customHeight="true" outlineLevel="0" collapsed="false">
      <c r="B6804" s="88" t="s">
        <v>30</v>
      </c>
      <c r="C6804" s="89" t="n">
        <v>1197831</v>
      </c>
      <c r="D6804" s="90" t="n">
        <v>44434</v>
      </c>
      <c r="E6804" s="88" t="s">
        <v>40</v>
      </c>
      <c r="F6804" s="88" t="s">
        <v>66</v>
      </c>
      <c r="G6804" s="88" t="s">
        <v>90</v>
      </c>
      <c r="H6804" s="91" t="s">
        <v>24</v>
      </c>
      <c r="I6804" s="92" t="n">
        <v>16</v>
      </c>
      <c r="J6804" s="93" t="n">
        <v>218</v>
      </c>
      <c r="K6804" s="94" t="n">
        <f aca="false">I6804 * J6804</f>
        <v>3488</v>
      </c>
      <c r="L6804" s="94" t="n">
        <f aca="false">K6804 *M6804</f>
        <v>1709.12</v>
      </c>
      <c r="M6804" s="95" t="n">
        <v>0.49</v>
      </c>
      <c r="N6804" s="88" t="s">
        <v>31</v>
      </c>
      <c r="O6804" s="91" t="s">
        <v>218</v>
      </c>
      <c r="P6804" s="0" t="str">
        <f aca="false">RIGHT(H6804,LEN(H6804) - FIND(" ", H6804))</f>
        <v>Athletic Footwear</v>
      </c>
    </row>
    <row r="6805" customFormat="false" ht="14.25" hidden="false" customHeight="true" outlineLevel="0" collapsed="false">
      <c r="B6805" s="88" t="s">
        <v>22</v>
      </c>
      <c r="C6805" s="89" t="n">
        <v>1128299</v>
      </c>
      <c r="D6805" s="90" t="n">
        <v>44434</v>
      </c>
      <c r="E6805" s="88" t="s">
        <v>18</v>
      </c>
      <c r="F6805" s="88" t="s">
        <v>134</v>
      </c>
      <c r="G6805" s="88" t="s">
        <v>71</v>
      </c>
      <c r="H6805" s="91" t="s">
        <v>32</v>
      </c>
      <c r="I6805" s="92" t="n">
        <v>40</v>
      </c>
      <c r="J6805" s="93" t="n">
        <v>224</v>
      </c>
      <c r="K6805" s="94" t="n">
        <f aca="false">I6805 * J6805</f>
        <v>8960</v>
      </c>
      <c r="L6805" s="94" t="n">
        <f aca="false">K6805 *M6805</f>
        <v>3315.2</v>
      </c>
      <c r="M6805" s="95" t="n">
        <v>0.37</v>
      </c>
      <c r="N6805" s="88" t="s">
        <v>31</v>
      </c>
      <c r="O6805" s="91" t="s">
        <v>218</v>
      </c>
      <c r="P6805" s="0" t="str">
        <f aca="false">RIGHT(H6805,LEN(H6805) - FIND(" ", H6805))</f>
        <v>Street Footwear</v>
      </c>
    </row>
    <row r="6806" customFormat="false" ht="14.25" hidden="false" customHeight="true" outlineLevel="0" collapsed="false">
      <c r="B6806" s="88" t="s">
        <v>22</v>
      </c>
      <c r="C6806" s="89" t="n">
        <v>1128299</v>
      </c>
      <c r="D6806" s="90" t="n">
        <v>44434</v>
      </c>
      <c r="E6806" s="88" t="s">
        <v>18</v>
      </c>
      <c r="F6806" s="88" t="s">
        <v>134</v>
      </c>
      <c r="G6806" s="88" t="s">
        <v>71</v>
      </c>
      <c r="H6806" s="91" t="s">
        <v>24</v>
      </c>
      <c r="I6806" s="92" t="n">
        <v>44</v>
      </c>
      <c r="J6806" s="93" t="n">
        <v>208</v>
      </c>
      <c r="K6806" s="94" t="n">
        <f aca="false">I6806 * J6806</f>
        <v>9152</v>
      </c>
      <c r="L6806" s="94" t="n">
        <f aca="false">K6806 *M6806</f>
        <v>4026.88</v>
      </c>
      <c r="M6806" s="95" t="n">
        <v>0.44</v>
      </c>
      <c r="N6806" s="88" t="s">
        <v>31</v>
      </c>
      <c r="O6806" s="91" t="s">
        <v>218</v>
      </c>
      <c r="P6806" s="0" t="str">
        <f aca="false">RIGHT(H6806,LEN(H6806) - FIND(" ", H6806))</f>
        <v>Athletic Footwear</v>
      </c>
    </row>
    <row r="6807" customFormat="false" ht="14.25" hidden="false" customHeight="true" outlineLevel="0" collapsed="false">
      <c r="B6807" s="88" t="s">
        <v>22</v>
      </c>
      <c r="C6807" s="89" t="n">
        <v>1128299</v>
      </c>
      <c r="D6807" s="90" t="n">
        <v>44434</v>
      </c>
      <c r="E6807" s="88" t="s">
        <v>18</v>
      </c>
      <c r="F6807" s="88" t="s">
        <v>134</v>
      </c>
      <c r="G6807" s="88" t="s">
        <v>71</v>
      </c>
      <c r="H6807" s="91" t="s">
        <v>48</v>
      </c>
      <c r="I6807" s="92" t="n">
        <v>46</v>
      </c>
      <c r="J6807" s="93" t="n">
        <v>163</v>
      </c>
      <c r="K6807" s="94" t="n">
        <f aca="false">I6807 * J6807</f>
        <v>7498</v>
      </c>
      <c r="L6807" s="94" t="n">
        <f aca="false">K6807 *M6807</f>
        <v>2999.2</v>
      </c>
      <c r="M6807" s="95" t="n">
        <v>0.4</v>
      </c>
      <c r="N6807" s="88" t="s">
        <v>31</v>
      </c>
      <c r="O6807" s="91" t="s">
        <v>219</v>
      </c>
      <c r="P6807" s="0" t="str">
        <f aca="false">RIGHT(H6807,LEN(H6807) - FIND(" ", H6807))</f>
        <v>Street Footwear</v>
      </c>
    </row>
    <row r="6808" customFormat="false" ht="14.25" hidden="false" customHeight="true" outlineLevel="0" collapsed="false">
      <c r="B6808" s="88" t="s">
        <v>22</v>
      </c>
      <c r="C6808" s="89" t="n">
        <v>1128299</v>
      </c>
      <c r="D6808" s="90" t="n">
        <v>44434</v>
      </c>
      <c r="E6808" s="88" t="s">
        <v>18</v>
      </c>
      <c r="F6808" s="88" t="s">
        <v>134</v>
      </c>
      <c r="G6808" s="88" t="s">
        <v>71</v>
      </c>
      <c r="H6808" s="91" t="s">
        <v>44</v>
      </c>
      <c r="I6808" s="92" t="n">
        <v>46</v>
      </c>
      <c r="J6808" s="93" t="n">
        <v>152</v>
      </c>
      <c r="K6808" s="94" t="n">
        <f aca="false">I6808 * J6808</f>
        <v>6992</v>
      </c>
      <c r="L6808" s="94" t="n">
        <f aca="false">K6808 *M6808</f>
        <v>2587.04</v>
      </c>
      <c r="M6808" s="95" t="n">
        <v>0.37</v>
      </c>
      <c r="N6808" s="88" t="s">
        <v>31</v>
      </c>
      <c r="O6808" s="91" t="s">
        <v>219</v>
      </c>
      <c r="P6808" s="0" t="str">
        <f aca="false">RIGHT(H6808,LEN(H6808) - FIND(" ", H6808))</f>
        <v>Athletic Footwear</v>
      </c>
    </row>
    <row r="6809" customFormat="false" ht="14.25" hidden="false" customHeight="true" outlineLevel="0" collapsed="false">
      <c r="B6809" s="88" t="s">
        <v>22</v>
      </c>
      <c r="C6809" s="89" t="n">
        <v>1128299</v>
      </c>
      <c r="D6809" s="90" t="n">
        <v>44434</v>
      </c>
      <c r="E6809" s="88" t="s">
        <v>18</v>
      </c>
      <c r="F6809" s="88" t="s">
        <v>134</v>
      </c>
      <c r="G6809" s="88" t="s">
        <v>71</v>
      </c>
      <c r="H6809" s="91" t="s">
        <v>16</v>
      </c>
      <c r="I6809" s="92" t="n">
        <v>48</v>
      </c>
      <c r="J6809" s="93" t="n">
        <v>162</v>
      </c>
      <c r="K6809" s="94" t="n">
        <f aca="false">I6809 * J6809</f>
        <v>7776</v>
      </c>
      <c r="L6809" s="94" t="n">
        <f aca="false">K6809 *M6809</f>
        <v>2643.84</v>
      </c>
      <c r="M6809" s="95" t="n">
        <v>0.34</v>
      </c>
      <c r="N6809" s="88" t="s">
        <v>31</v>
      </c>
      <c r="O6809" s="91" t="s">
        <v>218</v>
      </c>
      <c r="P6809" s="0" t="str">
        <f aca="false">RIGHT(H6809,LEN(H6809) - FIND(" ", H6809))</f>
        <v>Apparel</v>
      </c>
    </row>
    <row r="6810" customFormat="false" ht="14.25" hidden="false" customHeight="true" outlineLevel="0" collapsed="false">
      <c r="B6810" s="88" t="s">
        <v>22</v>
      </c>
      <c r="C6810" s="89" t="n">
        <v>1128299</v>
      </c>
      <c r="D6810" s="90" t="n">
        <v>44434</v>
      </c>
      <c r="E6810" s="88" t="s">
        <v>18</v>
      </c>
      <c r="F6810" s="88" t="s">
        <v>134</v>
      </c>
      <c r="G6810" s="88" t="s">
        <v>71</v>
      </c>
      <c r="H6810" s="91" t="s">
        <v>38</v>
      </c>
      <c r="I6810" s="92" t="n">
        <v>50</v>
      </c>
      <c r="J6810" s="93" t="n">
        <v>153</v>
      </c>
      <c r="K6810" s="94" t="n">
        <f aca="false">I6810 * J6810</f>
        <v>7650</v>
      </c>
      <c r="L6810" s="94" t="n">
        <f aca="false">K6810 *M6810</f>
        <v>2448</v>
      </c>
      <c r="M6810" s="95" t="n">
        <v>0.32</v>
      </c>
      <c r="N6810" s="88" t="s">
        <v>31</v>
      </c>
      <c r="O6810" s="91" t="s">
        <v>219</v>
      </c>
      <c r="P6810" s="0" t="str">
        <f aca="false">RIGHT(H6810,LEN(H6810) - FIND(" ", H6810))</f>
        <v>Apparel</v>
      </c>
    </row>
    <row r="6811" customFormat="false" ht="14.25" hidden="false" customHeight="true" outlineLevel="0" collapsed="false">
      <c r="B6811" s="88" t="s">
        <v>30</v>
      </c>
      <c r="C6811" s="89" t="n">
        <v>1197831</v>
      </c>
      <c r="D6811" s="90" t="n">
        <v>44435</v>
      </c>
      <c r="E6811" s="88" t="s">
        <v>40</v>
      </c>
      <c r="F6811" s="88" t="s">
        <v>59</v>
      </c>
      <c r="G6811" s="88" t="s">
        <v>106</v>
      </c>
      <c r="H6811" s="91" t="s">
        <v>16</v>
      </c>
      <c r="I6811" s="92" t="n">
        <v>40</v>
      </c>
      <c r="J6811" s="93" t="n">
        <v>300</v>
      </c>
      <c r="K6811" s="94" t="n">
        <f aca="false">I6811 * J6811</f>
        <v>12000</v>
      </c>
      <c r="L6811" s="94" t="n">
        <f aca="false">K6811 *M6811</f>
        <v>3600</v>
      </c>
      <c r="M6811" s="95" t="n">
        <v>0.3</v>
      </c>
      <c r="N6811" s="88" t="s">
        <v>31</v>
      </c>
      <c r="O6811" s="91" t="s">
        <v>218</v>
      </c>
      <c r="P6811" s="0" t="str">
        <f aca="false">RIGHT(H6811,LEN(H6811) - FIND(" ", H6811))</f>
        <v>Apparel</v>
      </c>
    </row>
    <row r="6812" customFormat="false" ht="14.25" hidden="false" customHeight="true" outlineLevel="0" collapsed="false">
      <c r="B6812" s="88" t="s">
        <v>30</v>
      </c>
      <c r="C6812" s="89" t="n">
        <v>1197831</v>
      </c>
      <c r="D6812" s="90" t="n">
        <v>44435</v>
      </c>
      <c r="E6812" s="88" t="s">
        <v>40</v>
      </c>
      <c r="F6812" s="88" t="s">
        <v>66</v>
      </c>
      <c r="G6812" s="88" t="s">
        <v>90</v>
      </c>
      <c r="H6812" s="91" t="s">
        <v>48</v>
      </c>
      <c r="I6812" s="92" t="n">
        <v>15</v>
      </c>
      <c r="J6812" s="93" t="n">
        <v>575</v>
      </c>
      <c r="K6812" s="94" t="n">
        <f aca="false">I6812 * J6812</f>
        <v>8625</v>
      </c>
      <c r="L6812" s="94" t="n">
        <f aca="false">K6812 *M6812</f>
        <v>3881.25</v>
      </c>
      <c r="M6812" s="95" t="n">
        <v>0.45</v>
      </c>
      <c r="N6812" s="88" t="s">
        <v>31</v>
      </c>
      <c r="O6812" s="91" t="s">
        <v>219</v>
      </c>
      <c r="P6812" s="0" t="str">
        <f aca="false">RIGHT(H6812,LEN(H6812) - FIND(" ", H6812))</f>
        <v>Street Footwear</v>
      </c>
    </row>
    <row r="6813" customFormat="false" ht="14.25" hidden="false" customHeight="true" outlineLevel="0" collapsed="false">
      <c r="B6813" s="88" t="s">
        <v>30</v>
      </c>
      <c r="C6813" s="89" t="n">
        <v>1197831</v>
      </c>
      <c r="D6813" s="90" t="n">
        <v>44435</v>
      </c>
      <c r="E6813" s="88" t="s">
        <v>40</v>
      </c>
      <c r="F6813" s="88" t="s">
        <v>59</v>
      </c>
      <c r="G6813" s="88" t="s">
        <v>106</v>
      </c>
      <c r="H6813" s="91" t="s">
        <v>16</v>
      </c>
      <c r="I6813" s="92" t="n">
        <v>38</v>
      </c>
      <c r="J6813" s="93" t="n">
        <v>81</v>
      </c>
      <c r="K6813" s="94" t="n">
        <f aca="false">I6813 * J6813</f>
        <v>3078</v>
      </c>
      <c r="L6813" s="94" t="n">
        <f aca="false">K6813 *M6813</f>
        <v>1385.1</v>
      </c>
      <c r="M6813" s="95" t="n">
        <v>0.45</v>
      </c>
      <c r="N6813" s="88" t="s">
        <v>23</v>
      </c>
      <c r="O6813" s="91" t="s">
        <v>218</v>
      </c>
      <c r="P6813" s="0" t="str">
        <f aca="false">RIGHT(H6813,LEN(H6813) - FIND(" ", H6813))</f>
        <v>Apparel</v>
      </c>
    </row>
    <row r="6814" customFormat="false" ht="14.25" hidden="false" customHeight="true" outlineLevel="0" collapsed="false">
      <c r="B6814" s="88" t="s">
        <v>30</v>
      </c>
      <c r="C6814" s="89" t="n">
        <v>1197831</v>
      </c>
      <c r="D6814" s="90" t="n">
        <v>44435</v>
      </c>
      <c r="E6814" s="88" t="s">
        <v>40</v>
      </c>
      <c r="F6814" s="88" t="s">
        <v>66</v>
      </c>
      <c r="G6814" s="88" t="s">
        <v>90</v>
      </c>
      <c r="H6814" s="91" t="s">
        <v>48</v>
      </c>
      <c r="I6814" s="92" t="n">
        <v>15</v>
      </c>
      <c r="J6814" s="93" t="n">
        <v>173</v>
      </c>
      <c r="K6814" s="94" t="n">
        <f aca="false">I6814 * J6814</f>
        <v>2595</v>
      </c>
      <c r="L6814" s="94" t="n">
        <f aca="false">K6814 *M6814</f>
        <v>1453.2</v>
      </c>
      <c r="M6814" s="95" t="n">
        <v>0.56</v>
      </c>
      <c r="N6814" s="88" t="s">
        <v>23</v>
      </c>
      <c r="O6814" s="91" t="s">
        <v>219</v>
      </c>
      <c r="P6814" s="0" t="str">
        <f aca="false">RIGHT(H6814,LEN(H6814) - FIND(" ", H6814))</f>
        <v>Street Footwear</v>
      </c>
    </row>
    <row r="6815" customFormat="false" ht="14.25" hidden="false" customHeight="true" outlineLevel="0" collapsed="false">
      <c r="B6815" s="88" t="s">
        <v>30</v>
      </c>
      <c r="C6815" s="89" t="n">
        <v>1197831</v>
      </c>
      <c r="D6815" s="90" t="n">
        <v>44435</v>
      </c>
      <c r="E6815" s="88" t="s">
        <v>40</v>
      </c>
      <c r="F6815" s="88" t="s">
        <v>59</v>
      </c>
      <c r="G6815" s="88" t="s">
        <v>106</v>
      </c>
      <c r="H6815" s="91" t="s">
        <v>16</v>
      </c>
      <c r="I6815" s="92" t="n">
        <v>29</v>
      </c>
      <c r="J6815" s="93" t="n">
        <v>96</v>
      </c>
      <c r="K6815" s="94" t="n">
        <f aca="false">I6815 * J6815</f>
        <v>2784</v>
      </c>
      <c r="L6815" s="94" t="n">
        <f aca="false">K6815 *M6815</f>
        <v>1030.08</v>
      </c>
      <c r="M6815" s="95" t="n">
        <v>0.37</v>
      </c>
      <c r="N6815" s="88" t="s">
        <v>31</v>
      </c>
      <c r="O6815" s="91" t="s">
        <v>218</v>
      </c>
      <c r="P6815" s="0" t="str">
        <f aca="false">RIGHT(H6815,LEN(H6815) - FIND(" ", H6815))</f>
        <v>Apparel</v>
      </c>
    </row>
    <row r="6816" customFormat="false" ht="14.25" hidden="false" customHeight="true" outlineLevel="0" collapsed="false">
      <c r="B6816" s="88" t="s">
        <v>30</v>
      </c>
      <c r="C6816" s="89" t="n">
        <v>1197831</v>
      </c>
      <c r="D6816" s="90" t="n">
        <v>44435</v>
      </c>
      <c r="E6816" s="88" t="s">
        <v>40</v>
      </c>
      <c r="F6816" s="88" t="s">
        <v>66</v>
      </c>
      <c r="G6816" s="88" t="s">
        <v>90</v>
      </c>
      <c r="H6816" s="91" t="s">
        <v>48</v>
      </c>
      <c r="I6816" s="92" t="n">
        <v>11</v>
      </c>
      <c r="J6816" s="93" t="n">
        <v>190</v>
      </c>
      <c r="K6816" s="94" t="n">
        <f aca="false">I6816 * J6816</f>
        <v>2090</v>
      </c>
      <c r="L6816" s="94" t="n">
        <f aca="false">K6816 *M6816</f>
        <v>1086.8</v>
      </c>
      <c r="M6816" s="95" t="n">
        <v>0.52</v>
      </c>
      <c r="N6816" s="88" t="s">
        <v>31</v>
      </c>
      <c r="O6816" s="91" t="s">
        <v>219</v>
      </c>
      <c r="P6816" s="0" t="str">
        <f aca="false">RIGHT(H6816,LEN(H6816) - FIND(" ", H6816))</f>
        <v>Street Footwear</v>
      </c>
    </row>
    <row r="6817" customFormat="false" ht="14.25" hidden="false" customHeight="true" outlineLevel="0" collapsed="false">
      <c r="B6817" s="88" t="s">
        <v>30</v>
      </c>
      <c r="C6817" s="89" t="n">
        <v>1197831</v>
      </c>
      <c r="D6817" s="90" t="n">
        <v>44436</v>
      </c>
      <c r="E6817" s="88" t="s">
        <v>40</v>
      </c>
      <c r="F6817" s="88" t="s">
        <v>59</v>
      </c>
      <c r="G6817" s="88" t="s">
        <v>106</v>
      </c>
      <c r="H6817" s="91" t="s">
        <v>38</v>
      </c>
      <c r="I6817" s="92" t="n">
        <v>35</v>
      </c>
      <c r="J6817" s="93" t="n">
        <v>450</v>
      </c>
      <c r="K6817" s="94" t="n">
        <f aca="false">I6817 * J6817</f>
        <v>15750</v>
      </c>
      <c r="L6817" s="94" t="n">
        <f aca="false">K6817 *M6817</f>
        <v>7875</v>
      </c>
      <c r="M6817" s="95" t="n">
        <v>0.5</v>
      </c>
      <c r="N6817" s="88" t="s">
        <v>31</v>
      </c>
      <c r="O6817" s="91" t="s">
        <v>219</v>
      </c>
      <c r="P6817" s="0" t="str">
        <f aca="false">RIGHT(H6817,LEN(H6817) - FIND(" ", H6817))</f>
        <v>Apparel</v>
      </c>
    </row>
    <row r="6818" customFormat="false" ht="14.25" hidden="false" customHeight="true" outlineLevel="0" collapsed="false">
      <c r="B6818" s="88" t="s">
        <v>30</v>
      </c>
      <c r="C6818" s="89" t="n">
        <v>1197831</v>
      </c>
      <c r="D6818" s="90" t="n">
        <v>44436</v>
      </c>
      <c r="E6818" s="88" t="s">
        <v>40</v>
      </c>
      <c r="F6818" s="88" t="s">
        <v>66</v>
      </c>
      <c r="G6818" s="88" t="s">
        <v>90</v>
      </c>
      <c r="H6818" s="91" t="s">
        <v>44</v>
      </c>
      <c r="I6818" s="92" t="n">
        <v>35</v>
      </c>
      <c r="J6818" s="93" t="n">
        <v>500</v>
      </c>
      <c r="K6818" s="94" t="n">
        <f aca="false">I6818 * J6818</f>
        <v>17500</v>
      </c>
      <c r="L6818" s="94" t="n">
        <f aca="false">K6818 *M6818</f>
        <v>9625</v>
      </c>
      <c r="M6818" s="95" t="n">
        <v>0.55</v>
      </c>
      <c r="N6818" s="88" t="s">
        <v>31</v>
      </c>
      <c r="O6818" s="91" t="s">
        <v>219</v>
      </c>
      <c r="P6818" s="0" t="str">
        <f aca="false">RIGHT(H6818,LEN(H6818) - FIND(" ", H6818))</f>
        <v>Athletic Footwear</v>
      </c>
    </row>
    <row r="6819" customFormat="false" ht="14.25" hidden="false" customHeight="true" outlineLevel="0" collapsed="false">
      <c r="B6819" s="88" t="s">
        <v>30</v>
      </c>
      <c r="C6819" s="89" t="n">
        <v>1197831</v>
      </c>
      <c r="D6819" s="90" t="n">
        <v>44436</v>
      </c>
      <c r="E6819" s="88" t="s">
        <v>40</v>
      </c>
      <c r="F6819" s="88" t="s">
        <v>59</v>
      </c>
      <c r="G6819" s="88" t="s">
        <v>106</v>
      </c>
      <c r="H6819" s="91" t="s">
        <v>38</v>
      </c>
      <c r="I6819" s="92" t="n">
        <v>32</v>
      </c>
      <c r="J6819" s="93" t="n">
        <v>135</v>
      </c>
      <c r="K6819" s="94" t="n">
        <f aca="false">I6819 * J6819</f>
        <v>4320</v>
      </c>
      <c r="L6819" s="94" t="n">
        <f aca="false">K6819 *M6819</f>
        <v>2721.6</v>
      </c>
      <c r="M6819" s="95" t="n">
        <v>0.63</v>
      </c>
      <c r="N6819" s="88" t="s">
        <v>23</v>
      </c>
      <c r="O6819" s="91" t="s">
        <v>219</v>
      </c>
      <c r="P6819" s="0" t="str">
        <f aca="false">RIGHT(H6819,LEN(H6819) - FIND(" ", H6819))</f>
        <v>Apparel</v>
      </c>
    </row>
    <row r="6820" customFormat="false" ht="14.25" hidden="false" customHeight="true" outlineLevel="0" collapsed="false">
      <c r="B6820" s="88" t="s">
        <v>30</v>
      </c>
      <c r="C6820" s="89" t="n">
        <v>1197831</v>
      </c>
      <c r="D6820" s="90" t="n">
        <v>44436</v>
      </c>
      <c r="E6820" s="88" t="s">
        <v>40</v>
      </c>
      <c r="F6820" s="88" t="s">
        <v>66</v>
      </c>
      <c r="G6820" s="88" t="s">
        <v>90</v>
      </c>
      <c r="H6820" s="91" t="s">
        <v>44</v>
      </c>
      <c r="I6820" s="92" t="n">
        <v>34</v>
      </c>
      <c r="J6820" s="93" t="n">
        <v>135</v>
      </c>
      <c r="K6820" s="94" t="n">
        <f aca="false">I6820 * J6820</f>
        <v>4590</v>
      </c>
      <c r="L6820" s="94" t="n">
        <f aca="false">K6820 *M6820</f>
        <v>3121.2</v>
      </c>
      <c r="M6820" s="95" t="n">
        <v>0.68</v>
      </c>
      <c r="N6820" s="88" t="s">
        <v>23</v>
      </c>
      <c r="O6820" s="91" t="s">
        <v>219</v>
      </c>
      <c r="P6820" s="0" t="str">
        <f aca="false">RIGHT(H6820,LEN(H6820) - FIND(" ", H6820))</f>
        <v>Athletic Footwear</v>
      </c>
    </row>
    <row r="6821" customFormat="false" ht="14.25" hidden="false" customHeight="true" outlineLevel="0" collapsed="false">
      <c r="B6821" s="88" t="s">
        <v>30</v>
      </c>
      <c r="C6821" s="89" t="n">
        <v>1197831</v>
      </c>
      <c r="D6821" s="90" t="n">
        <v>44436</v>
      </c>
      <c r="E6821" s="88" t="s">
        <v>40</v>
      </c>
      <c r="F6821" s="88" t="s">
        <v>59</v>
      </c>
      <c r="G6821" s="88" t="s">
        <v>106</v>
      </c>
      <c r="H6821" s="91" t="s">
        <v>38</v>
      </c>
      <c r="I6821" s="92" t="n">
        <v>27</v>
      </c>
      <c r="J6821" s="93" t="n">
        <v>153</v>
      </c>
      <c r="K6821" s="94" t="n">
        <f aca="false">I6821 * J6821</f>
        <v>4131</v>
      </c>
      <c r="L6821" s="94" t="n">
        <f aca="false">K6821 *M6821</f>
        <v>2230.74</v>
      </c>
      <c r="M6821" s="95" t="n">
        <v>0.54</v>
      </c>
      <c r="N6821" s="88" t="s">
        <v>31</v>
      </c>
      <c r="O6821" s="91" t="s">
        <v>219</v>
      </c>
      <c r="P6821" s="0" t="str">
        <f aca="false">RIGHT(H6821,LEN(H6821) - FIND(" ", H6821))</f>
        <v>Apparel</v>
      </c>
    </row>
    <row r="6822" customFormat="false" ht="14.25" hidden="false" customHeight="true" outlineLevel="0" collapsed="false">
      <c r="B6822" s="88" t="s">
        <v>30</v>
      </c>
      <c r="C6822" s="89" t="n">
        <v>1197831</v>
      </c>
      <c r="D6822" s="90" t="n">
        <v>44436</v>
      </c>
      <c r="E6822" s="88" t="s">
        <v>40</v>
      </c>
      <c r="F6822" s="88" t="s">
        <v>66</v>
      </c>
      <c r="G6822" s="88" t="s">
        <v>90</v>
      </c>
      <c r="H6822" s="91" t="s">
        <v>44</v>
      </c>
      <c r="I6822" s="92" t="n">
        <v>26</v>
      </c>
      <c r="J6822" s="93" t="n">
        <v>165</v>
      </c>
      <c r="K6822" s="94" t="n">
        <f aca="false">I6822 * J6822</f>
        <v>4290</v>
      </c>
      <c r="L6822" s="94" t="n">
        <f aca="false">K6822 *M6822</f>
        <v>2616.9</v>
      </c>
      <c r="M6822" s="95" t="n">
        <v>0.61</v>
      </c>
      <c r="N6822" s="88" t="s">
        <v>31</v>
      </c>
      <c r="O6822" s="91" t="s">
        <v>219</v>
      </c>
      <c r="P6822" s="0" t="str">
        <f aca="false">RIGHT(H6822,LEN(H6822) - FIND(" ", H6822))</f>
        <v>Athletic Footwear</v>
      </c>
    </row>
    <row r="6823" customFormat="false" ht="14.25" hidden="false" customHeight="true" outlineLevel="0" collapsed="false">
      <c r="B6823" s="88" t="s">
        <v>30</v>
      </c>
      <c r="C6823" s="89" t="n">
        <v>1197831</v>
      </c>
      <c r="D6823" s="90" t="n">
        <v>44437</v>
      </c>
      <c r="E6823" s="88" t="s">
        <v>40</v>
      </c>
      <c r="F6823" s="88" t="s">
        <v>59</v>
      </c>
      <c r="G6823" s="88" t="s">
        <v>106</v>
      </c>
      <c r="H6823" s="91" t="s">
        <v>32</v>
      </c>
      <c r="I6823" s="92" t="n">
        <v>20</v>
      </c>
      <c r="J6823" s="93" t="n">
        <v>700</v>
      </c>
      <c r="K6823" s="94" t="n">
        <f aca="false">I6823 * J6823</f>
        <v>14000</v>
      </c>
      <c r="L6823" s="94" t="n">
        <f aca="false">K6823 *M6823</f>
        <v>4900</v>
      </c>
      <c r="M6823" s="95" t="n">
        <v>0.35</v>
      </c>
      <c r="N6823" s="88" t="s">
        <v>31</v>
      </c>
      <c r="O6823" s="91" t="s">
        <v>218</v>
      </c>
      <c r="P6823" s="0" t="str">
        <f aca="false">RIGHT(H6823,LEN(H6823) - FIND(" ", H6823))</f>
        <v>Street Footwear</v>
      </c>
    </row>
    <row r="6824" customFormat="false" ht="14.25" hidden="false" customHeight="true" outlineLevel="0" collapsed="false">
      <c r="B6824" s="88" t="s">
        <v>30</v>
      </c>
      <c r="C6824" s="89" t="n">
        <v>1197831</v>
      </c>
      <c r="D6824" s="90" t="n">
        <v>44437</v>
      </c>
      <c r="E6824" s="88" t="s">
        <v>40</v>
      </c>
      <c r="F6824" s="88" t="s">
        <v>66</v>
      </c>
      <c r="G6824" s="88" t="s">
        <v>90</v>
      </c>
      <c r="H6824" s="91" t="s">
        <v>16</v>
      </c>
      <c r="I6824" s="92" t="n">
        <v>50</v>
      </c>
      <c r="J6824" s="93" t="n">
        <v>400</v>
      </c>
      <c r="K6824" s="94" t="n">
        <f aca="false">I6824 * J6824</f>
        <v>20000</v>
      </c>
      <c r="L6824" s="94" t="n">
        <f aca="false">K6824 *M6824</f>
        <v>8000</v>
      </c>
      <c r="M6824" s="95" t="n">
        <v>0.4</v>
      </c>
      <c r="N6824" s="88" t="s">
        <v>31</v>
      </c>
      <c r="O6824" s="91" t="s">
        <v>218</v>
      </c>
      <c r="P6824" s="0" t="str">
        <f aca="false">RIGHT(H6824,LEN(H6824) - FIND(" ", H6824))</f>
        <v>Apparel</v>
      </c>
    </row>
    <row r="6825" customFormat="false" ht="14.25" hidden="false" customHeight="true" outlineLevel="0" collapsed="false">
      <c r="B6825" s="88" t="s">
        <v>30</v>
      </c>
      <c r="C6825" s="89" t="n">
        <v>1197831</v>
      </c>
      <c r="D6825" s="90" t="n">
        <v>44437</v>
      </c>
      <c r="E6825" s="88" t="s">
        <v>40</v>
      </c>
      <c r="F6825" s="88" t="s">
        <v>59</v>
      </c>
      <c r="G6825" s="88" t="s">
        <v>106</v>
      </c>
      <c r="H6825" s="91" t="s">
        <v>32</v>
      </c>
      <c r="I6825" s="92" t="n">
        <v>18</v>
      </c>
      <c r="J6825" s="93" t="n">
        <v>182</v>
      </c>
      <c r="K6825" s="94" t="n">
        <f aca="false">I6825 * J6825</f>
        <v>3276</v>
      </c>
      <c r="L6825" s="94" t="n">
        <f aca="false">K6825 *M6825</f>
        <v>1474.2</v>
      </c>
      <c r="M6825" s="95" t="n">
        <v>0.45</v>
      </c>
      <c r="N6825" s="88" t="s">
        <v>23</v>
      </c>
      <c r="O6825" s="91" t="s">
        <v>218</v>
      </c>
      <c r="P6825" s="0" t="str">
        <f aca="false">RIGHT(H6825,LEN(H6825) - FIND(" ", H6825))</f>
        <v>Street Footwear</v>
      </c>
    </row>
    <row r="6826" customFormat="false" ht="14.25" hidden="false" customHeight="true" outlineLevel="0" collapsed="false">
      <c r="B6826" s="88" t="s">
        <v>30</v>
      </c>
      <c r="C6826" s="89" t="n">
        <v>1197831</v>
      </c>
      <c r="D6826" s="90" t="n">
        <v>44437</v>
      </c>
      <c r="E6826" s="88" t="s">
        <v>40</v>
      </c>
      <c r="F6826" s="88" t="s">
        <v>66</v>
      </c>
      <c r="G6826" s="88" t="s">
        <v>90</v>
      </c>
      <c r="H6826" s="91" t="s">
        <v>16</v>
      </c>
      <c r="I6826" s="92" t="n">
        <v>49</v>
      </c>
      <c r="J6826" s="93" t="n">
        <v>120</v>
      </c>
      <c r="K6826" s="94" t="n">
        <f aca="false">I6826 * J6826</f>
        <v>5880</v>
      </c>
      <c r="L6826" s="94" t="n">
        <f aca="false">K6826 *M6826</f>
        <v>3175.2</v>
      </c>
      <c r="M6826" s="95" t="n">
        <v>0.54</v>
      </c>
      <c r="N6826" s="88" t="s">
        <v>23</v>
      </c>
      <c r="O6826" s="91" t="s">
        <v>218</v>
      </c>
      <c r="P6826" s="0" t="str">
        <f aca="false">RIGHT(H6826,LEN(H6826) - FIND(" ", H6826))</f>
        <v>Apparel</v>
      </c>
    </row>
    <row r="6827" customFormat="false" ht="14.25" hidden="false" customHeight="true" outlineLevel="0" collapsed="false">
      <c r="B6827" s="88" t="s">
        <v>30</v>
      </c>
      <c r="C6827" s="89" t="n">
        <v>1197831</v>
      </c>
      <c r="D6827" s="90" t="n">
        <v>44437</v>
      </c>
      <c r="E6827" s="88" t="s">
        <v>40</v>
      </c>
      <c r="F6827" s="88" t="s">
        <v>59</v>
      </c>
      <c r="G6827" s="88" t="s">
        <v>106</v>
      </c>
      <c r="H6827" s="91" t="s">
        <v>32</v>
      </c>
      <c r="I6827" s="92" t="n">
        <v>13</v>
      </c>
      <c r="J6827" s="93" t="n">
        <v>231</v>
      </c>
      <c r="K6827" s="94" t="n">
        <f aca="false">I6827 * J6827</f>
        <v>3003</v>
      </c>
      <c r="L6827" s="94" t="n">
        <f aca="false">K6827 *M6827</f>
        <v>1201.2</v>
      </c>
      <c r="M6827" s="95" t="n">
        <v>0.4</v>
      </c>
      <c r="N6827" s="88" t="s">
        <v>31</v>
      </c>
      <c r="O6827" s="91" t="s">
        <v>218</v>
      </c>
      <c r="P6827" s="0" t="str">
        <f aca="false">RIGHT(H6827,LEN(H6827) - FIND(" ", H6827))</f>
        <v>Street Footwear</v>
      </c>
    </row>
    <row r="6828" customFormat="false" ht="14.25" hidden="false" customHeight="true" outlineLevel="0" collapsed="false">
      <c r="B6828" s="88" t="s">
        <v>30</v>
      </c>
      <c r="C6828" s="89" t="n">
        <v>1197831</v>
      </c>
      <c r="D6828" s="90" t="n">
        <v>44437</v>
      </c>
      <c r="E6828" s="88" t="s">
        <v>40</v>
      </c>
      <c r="F6828" s="88" t="s">
        <v>66</v>
      </c>
      <c r="G6828" s="88" t="s">
        <v>90</v>
      </c>
      <c r="H6828" s="91" t="s">
        <v>16</v>
      </c>
      <c r="I6828" s="92" t="n">
        <v>39</v>
      </c>
      <c r="J6828" s="93" t="n">
        <v>132</v>
      </c>
      <c r="K6828" s="94" t="n">
        <f aca="false">I6828 * J6828</f>
        <v>5148</v>
      </c>
      <c r="L6828" s="94" t="n">
        <f aca="false">K6828 *M6828</f>
        <v>2162.16</v>
      </c>
      <c r="M6828" s="95" t="n">
        <v>0.42</v>
      </c>
      <c r="N6828" s="88" t="s">
        <v>31</v>
      </c>
      <c r="O6828" s="91" t="s">
        <v>218</v>
      </c>
      <c r="P6828" s="0" t="str">
        <f aca="false">RIGHT(H6828,LEN(H6828) - FIND(" ", H6828))</f>
        <v>Apparel</v>
      </c>
    </row>
    <row r="6829" customFormat="false" ht="14.25" hidden="false" customHeight="true" outlineLevel="0" collapsed="false">
      <c r="B6829" s="88" t="s">
        <v>30</v>
      </c>
      <c r="C6829" s="89" t="n">
        <v>1197831</v>
      </c>
      <c r="D6829" s="90" t="n">
        <v>44438</v>
      </c>
      <c r="E6829" s="88" t="s">
        <v>40</v>
      </c>
      <c r="F6829" s="88" t="s">
        <v>59</v>
      </c>
      <c r="G6829" s="88" t="s">
        <v>106</v>
      </c>
      <c r="H6829" s="91" t="s">
        <v>24</v>
      </c>
      <c r="I6829" s="92" t="n">
        <v>30</v>
      </c>
      <c r="J6829" s="93" t="n">
        <v>700</v>
      </c>
      <c r="K6829" s="94" t="n">
        <f aca="false">I6829 * J6829</f>
        <v>21000</v>
      </c>
      <c r="L6829" s="94" t="n">
        <f aca="false">K6829 *M6829</f>
        <v>7350</v>
      </c>
      <c r="M6829" s="95" t="n">
        <v>0.35</v>
      </c>
      <c r="N6829" s="88" t="s">
        <v>31</v>
      </c>
      <c r="O6829" s="91" t="s">
        <v>218</v>
      </c>
      <c r="P6829" s="0" t="str">
        <f aca="false">RIGHT(H6829,LEN(H6829) - FIND(" ", H6829))</f>
        <v>Athletic Footwear</v>
      </c>
    </row>
    <row r="6830" customFormat="false" ht="14.25" hidden="false" customHeight="true" outlineLevel="0" collapsed="false">
      <c r="B6830" s="88" t="s">
        <v>30</v>
      </c>
      <c r="C6830" s="89" t="n">
        <v>1197831</v>
      </c>
      <c r="D6830" s="90" t="n">
        <v>44438</v>
      </c>
      <c r="E6830" s="88" t="s">
        <v>40</v>
      </c>
      <c r="F6830" s="88" t="s">
        <v>66</v>
      </c>
      <c r="G6830" s="88" t="s">
        <v>90</v>
      </c>
      <c r="H6830" s="91" t="s">
        <v>38</v>
      </c>
      <c r="I6830" s="92" t="n">
        <v>45</v>
      </c>
      <c r="J6830" s="93" t="n">
        <v>750</v>
      </c>
      <c r="K6830" s="94" t="n">
        <f aca="false">I6830 * J6830</f>
        <v>33750</v>
      </c>
      <c r="L6830" s="94" t="n">
        <f aca="false">K6830 *M6830</f>
        <v>20250</v>
      </c>
      <c r="M6830" s="95" t="n">
        <v>0.6</v>
      </c>
      <c r="N6830" s="88" t="s">
        <v>31</v>
      </c>
      <c r="O6830" s="91" t="s">
        <v>219</v>
      </c>
      <c r="P6830" s="0" t="str">
        <f aca="false">RIGHT(H6830,LEN(H6830) - FIND(" ", H6830))</f>
        <v>Apparel</v>
      </c>
    </row>
    <row r="6831" customFormat="false" ht="14.25" hidden="false" customHeight="true" outlineLevel="0" collapsed="false">
      <c r="B6831" s="88" t="s">
        <v>30</v>
      </c>
      <c r="C6831" s="89" t="n">
        <v>1197831</v>
      </c>
      <c r="D6831" s="90" t="n">
        <v>44438</v>
      </c>
      <c r="E6831" s="88" t="s">
        <v>40</v>
      </c>
      <c r="F6831" s="88" t="s">
        <v>59</v>
      </c>
      <c r="G6831" s="88" t="s">
        <v>106</v>
      </c>
      <c r="H6831" s="91" t="s">
        <v>24</v>
      </c>
      <c r="I6831" s="92" t="n">
        <v>28</v>
      </c>
      <c r="J6831" s="93" t="n">
        <v>175</v>
      </c>
      <c r="K6831" s="94" t="n">
        <f aca="false">I6831 * J6831</f>
        <v>4900</v>
      </c>
      <c r="L6831" s="94" t="n">
        <f aca="false">K6831 *M6831</f>
        <v>2352</v>
      </c>
      <c r="M6831" s="95" t="n">
        <v>0.48</v>
      </c>
      <c r="N6831" s="88" t="s">
        <v>23</v>
      </c>
      <c r="O6831" s="91" t="s">
        <v>218</v>
      </c>
      <c r="P6831" s="0" t="str">
        <f aca="false">RIGHT(H6831,LEN(H6831) - FIND(" ", H6831))</f>
        <v>Athletic Footwear</v>
      </c>
    </row>
    <row r="6832" customFormat="false" ht="14.25" hidden="false" customHeight="true" outlineLevel="0" collapsed="false">
      <c r="B6832" s="88" t="s">
        <v>30</v>
      </c>
      <c r="C6832" s="89" t="n">
        <v>1197831</v>
      </c>
      <c r="D6832" s="90" t="n">
        <v>44438</v>
      </c>
      <c r="E6832" s="88" t="s">
        <v>40</v>
      </c>
      <c r="F6832" s="88" t="s">
        <v>66</v>
      </c>
      <c r="G6832" s="88" t="s">
        <v>90</v>
      </c>
      <c r="H6832" s="91" t="s">
        <v>38</v>
      </c>
      <c r="I6832" s="92" t="n">
        <v>43</v>
      </c>
      <c r="J6832" s="93" t="n">
        <v>203</v>
      </c>
      <c r="K6832" s="94" t="n">
        <f aca="false">I6832 * J6832</f>
        <v>8729</v>
      </c>
      <c r="L6832" s="94" t="n">
        <f aca="false">K6832 *M6832</f>
        <v>6284.88</v>
      </c>
      <c r="M6832" s="95" t="n">
        <v>0.72</v>
      </c>
      <c r="N6832" s="88" t="s">
        <v>23</v>
      </c>
      <c r="O6832" s="91" t="s">
        <v>219</v>
      </c>
      <c r="P6832" s="0" t="str">
        <f aca="false">RIGHT(H6832,LEN(H6832) - FIND(" ", H6832))</f>
        <v>Apparel</v>
      </c>
    </row>
    <row r="6833" customFormat="false" ht="14.25" hidden="false" customHeight="true" outlineLevel="0" collapsed="false">
      <c r="B6833" s="88" t="s">
        <v>30</v>
      </c>
      <c r="C6833" s="89" t="n">
        <v>1197831</v>
      </c>
      <c r="D6833" s="90" t="n">
        <v>44438</v>
      </c>
      <c r="E6833" s="88" t="s">
        <v>40</v>
      </c>
      <c r="F6833" s="88" t="s">
        <v>59</v>
      </c>
      <c r="G6833" s="88" t="s">
        <v>106</v>
      </c>
      <c r="H6833" s="91" t="s">
        <v>24</v>
      </c>
      <c r="I6833" s="92" t="n">
        <v>21</v>
      </c>
      <c r="J6833" s="93" t="n">
        <v>210</v>
      </c>
      <c r="K6833" s="94" t="n">
        <f aca="false">I6833 * J6833</f>
        <v>4410</v>
      </c>
      <c r="L6833" s="94" t="n">
        <f aca="false">K6833 *M6833</f>
        <v>1764</v>
      </c>
      <c r="M6833" s="95" t="n">
        <v>0.4</v>
      </c>
      <c r="N6833" s="88" t="s">
        <v>31</v>
      </c>
      <c r="O6833" s="91" t="s">
        <v>218</v>
      </c>
      <c r="P6833" s="0" t="str">
        <f aca="false">RIGHT(H6833,LEN(H6833) - FIND(" ", H6833))</f>
        <v>Athletic Footwear</v>
      </c>
    </row>
    <row r="6834" customFormat="false" ht="14.25" hidden="false" customHeight="true" outlineLevel="0" collapsed="false">
      <c r="B6834" s="88" t="s">
        <v>30</v>
      </c>
      <c r="C6834" s="89" t="n">
        <v>1197831</v>
      </c>
      <c r="D6834" s="90" t="n">
        <v>44438</v>
      </c>
      <c r="E6834" s="88" t="s">
        <v>40</v>
      </c>
      <c r="F6834" s="88" t="s">
        <v>66</v>
      </c>
      <c r="G6834" s="88" t="s">
        <v>90</v>
      </c>
      <c r="H6834" s="91" t="s">
        <v>38</v>
      </c>
      <c r="I6834" s="92" t="n">
        <v>36</v>
      </c>
      <c r="J6834" s="93" t="n">
        <v>263</v>
      </c>
      <c r="K6834" s="94" t="n">
        <f aca="false">I6834 * J6834</f>
        <v>9468</v>
      </c>
      <c r="L6834" s="94" t="n">
        <f aca="false">K6834 *M6834</f>
        <v>6248.88</v>
      </c>
      <c r="M6834" s="95" t="n">
        <v>0.66</v>
      </c>
      <c r="N6834" s="88" t="s">
        <v>31</v>
      </c>
      <c r="O6834" s="91" t="s">
        <v>219</v>
      </c>
      <c r="P6834" s="0" t="str">
        <f aca="false">RIGHT(H6834,LEN(H6834) - FIND(" ", H6834))</f>
        <v>Apparel</v>
      </c>
    </row>
    <row r="6835" customFormat="false" ht="14.25" hidden="false" customHeight="true" outlineLevel="0" collapsed="false">
      <c r="B6835" s="88" t="s">
        <v>30</v>
      </c>
      <c r="C6835" s="89" t="n">
        <v>1197831</v>
      </c>
      <c r="D6835" s="90" t="n">
        <v>44439</v>
      </c>
      <c r="E6835" s="88" t="s">
        <v>40</v>
      </c>
      <c r="F6835" s="88" t="s">
        <v>59</v>
      </c>
      <c r="G6835" s="88" t="s">
        <v>106</v>
      </c>
      <c r="H6835" s="91" t="s">
        <v>48</v>
      </c>
      <c r="I6835" s="92" t="n">
        <v>25</v>
      </c>
      <c r="J6835" s="93" t="n">
        <v>525</v>
      </c>
      <c r="K6835" s="94" t="n">
        <f aca="false">I6835 * J6835</f>
        <v>13125</v>
      </c>
      <c r="L6835" s="94" t="n">
        <f aca="false">K6835 *M6835</f>
        <v>4593.75</v>
      </c>
      <c r="M6835" s="95" t="n">
        <v>0.35</v>
      </c>
      <c r="N6835" s="88" t="s">
        <v>31</v>
      </c>
      <c r="O6835" s="91" t="s">
        <v>219</v>
      </c>
      <c r="P6835" s="0" t="str">
        <f aca="false">RIGHT(H6835,LEN(H6835) - FIND(" ", H6835))</f>
        <v>Street Footwear</v>
      </c>
    </row>
    <row r="6836" customFormat="false" ht="14.25" hidden="false" customHeight="true" outlineLevel="0" collapsed="false">
      <c r="B6836" s="88" t="s">
        <v>30</v>
      </c>
      <c r="C6836" s="89" t="n">
        <v>1197831</v>
      </c>
      <c r="D6836" s="90" t="n">
        <v>44439</v>
      </c>
      <c r="E6836" s="88" t="s">
        <v>40</v>
      </c>
      <c r="F6836" s="88" t="s">
        <v>66</v>
      </c>
      <c r="G6836" s="88" t="s">
        <v>90</v>
      </c>
      <c r="H6836" s="91" t="s">
        <v>32</v>
      </c>
      <c r="I6836" s="92" t="n">
        <v>45</v>
      </c>
      <c r="J6836" s="93" t="n">
        <v>750</v>
      </c>
      <c r="K6836" s="94" t="n">
        <f aca="false">I6836 * J6836</f>
        <v>33750</v>
      </c>
      <c r="L6836" s="94" t="n">
        <f aca="false">K6836 *M6836</f>
        <v>15187.5</v>
      </c>
      <c r="M6836" s="95" t="n">
        <v>0.45</v>
      </c>
      <c r="N6836" s="88" t="s">
        <v>31</v>
      </c>
      <c r="O6836" s="91" t="s">
        <v>218</v>
      </c>
      <c r="P6836" s="0" t="str">
        <f aca="false">RIGHT(H6836,LEN(H6836) - FIND(" ", H6836))</f>
        <v>Street Footwear</v>
      </c>
    </row>
    <row r="6837" customFormat="false" ht="14.25" hidden="false" customHeight="true" outlineLevel="0" collapsed="false">
      <c r="B6837" s="88" t="s">
        <v>30</v>
      </c>
      <c r="C6837" s="89" t="n">
        <v>1197831</v>
      </c>
      <c r="D6837" s="90" t="n">
        <v>44439</v>
      </c>
      <c r="E6837" s="88" t="s">
        <v>40</v>
      </c>
      <c r="F6837" s="88" t="s">
        <v>59</v>
      </c>
      <c r="G6837" s="88" t="s">
        <v>106</v>
      </c>
      <c r="H6837" s="91" t="s">
        <v>48</v>
      </c>
      <c r="I6837" s="92" t="n">
        <v>25</v>
      </c>
      <c r="J6837" s="93" t="n">
        <v>152</v>
      </c>
      <c r="K6837" s="94" t="n">
        <f aca="false">I6837 * J6837</f>
        <v>3800</v>
      </c>
      <c r="L6837" s="94" t="n">
        <f aca="false">K6837 *M6837</f>
        <v>1862</v>
      </c>
      <c r="M6837" s="95" t="n">
        <v>0.49</v>
      </c>
      <c r="N6837" s="88" t="s">
        <v>23</v>
      </c>
      <c r="O6837" s="91" t="s">
        <v>219</v>
      </c>
      <c r="P6837" s="0" t="str">
        <f aca="false">RIGHT(H6837,LEN(H6837) - FIND(" ", H6837))</f>
        <v>Street Footwear</v>
      </c>
    </row>
    <row r="6838" customFormat="false" ht="14.25" hidden="false" customHeight="true" outlineLevel="0" collapsed="false">
      <c r="B6838" s="88" t="s">
        <v>30</v>
      </c>
      <c r="C6838" s="89" t="n">
        <v>1197831</v>
      </c>
      <c r="D6838" s="90" t="n">
        <v>44439</v>
      </c>
      <c r="E6838" s="88" t="s">
        <v>40</v>
      </c>
      <c r="F6838" s="88" t="s">
        <v>66</v>
      </c>
      <c r="G6838" s="88" t="s">
        <v>90</v>
      </c>
      <c r="H6838" s="91" t="s">
        <v>32</v>
      </c>
      <c r="I6838" s="92" t="n">
        <v>43</v>
      </c>
      <c r="J6838" s="93" t="n">
        <v>203</v>
      </c>
      <c r="K6838" s="94" t="n">
        <f aca="false">I6838 * J6838</f>
        <v>8729</v>
      </c>
      <c r="L6838" s="94" t="n">
        <f aca="false">K6838 *M6838</f>
        <v>4800.95</v>
      </c>
      <c r="M6838" s="95" t="n">
        <v>0.55</v>
      </c>
      <c r="N6838" s="88" t="s">
        <v>23</v>
      </c>
      <c r="O6838" s="91" t="s">
        <v>218</v>
      </c>
      <c r="P6838" s="0" t="str">
        <f aca="false">RIGHT(H6838,LEN(H6838) - FIND(" ", H6838))</f>
        <v>Street Footwear</v>
      </c>
    </row>
    <row r="6839" customFormat="false" ht="14.25" hidden="false" customHeight="true" outlineLevel="0" collapsed="false">
      <c r="B6839" s="88" t="s">
        <v>30</v>
      </c>
      <c r="C6839" s="89" t="n">
        <v>1197831</v>
      </c>
      <c r="D6839" s="90" t="n">
        <v>44439</v>
      </c>
      <c r="E6839" s="88" t="s">
        <v>40</v>
      </c>
      <c r="F6839" s="88" t="s">
        <v>59</v>
      </c>
      <c r="G6839" s="88" t="s">
        <v>106</v>
      </c>
      <c r="H6839" s="91" t="s">
        <v>48</v>
      </c>
      <c r="I6839" s="92" t="n">
        <v>20</v>
      </c>
      <c r="J6839" s="93" t="n">
        <v>179</v>
      </c>
      <c r="K6839" s="94" t="n">
        <f aca="false">I6839 * J6839</f>
        <v>3580</v>
      </c>
      <c r="L6839" s="94" t="n">
        <f aca="false">K6839 *M6839</f>
        <v>1396.2</v>
      </c>
      <c r="M6839" s="95" t="n">
        <v>0.39</v>
      </c>
      <c r="N6839" s="88" t="s">
        <v>31</v>
      </c>
      <c r="O6839" s="91" t="s">
        <v>219</v>
      </c>
      <c r="P6839" s="0" t="str">
        <f aca="false">RIGHT(H6839,LEN(H6839) - FIND(" ", H6839))</f>
        <v>Street Footwear</v>
      </c>
    </row>
    <row r="6840" customFormat="false" ht="14.25" hidden="false" customHeight="true" outlineLevel="0" collapsed="false">
      <c r="B6840" s="88" t="s">
        <v>30</v>
      </c>
      <c r="C6840" s="89" t="n">
        <v>1197831</v>
      </c>
      <c r="D6840" s="90" t="n">
        <v>44439</v>
      </c>
      <c r="E6840" s="88" t="s">
        <v>40</v>
      </c>
      <c r="F6840" s="88" t="s">
        <v>66</v>
      </c>
      <c r="G6840" s="88" t="s">
        <v>90</v>
      </c>
      <c r="H6840" s="91" t="s">
        <v>32</v>
      </c>
      <c r="I6840" s="92" t="n">
        <v>30</v>
      </c>
      <c r="J6840" s="93" t="n">
        <v>225</v>
      </c>
      <c r="K6840" s="94" t="n">
        <f aca="false">I6840 * J6840</f>
        <v>6750</v>
      </c>
      <c r="L6840" s="94" t="n">
        <f aca="false">K6840 *M6840</f>
        <v>3240</v>
      </c>
      <c r="M6840" s="95" t="n">
        <v>0.48</v>
      </c>
      <c r="N6840" s="88" t="s">
        <v>31</v>
      </c>
      <c r="O6840" s="91" t="s">
        <v>218</v>
      </c>
      <c r="P6840" s="0" t="str">
        <f aca="false">RIGHT(H6840,LEN(H6840) - FIND(" ", H6840))</f>
        <v>Street Footwear</v>
      </c>
    </row>
    <row r="6841" customFormat="false" ht="14.25" hidden="false" customHeight="true" outlineLevel="0" collapsed="false">
      <c r="B6841" s="88" t="s">
        <v>30</v>
      </c>
      <c r="C6841" s="89" t="n">
        <v>1197831</v>
      </c>
      <c r="D6841" s="90" t="n">
        <v>44440</v>
      </c>
      <c r="E6841" s="88" t="s">
        <v>40</v>
      </c>
      <c r="F6841" s="88" t="s">
        <v>59</v>
      </c>
      <c r="G6841" s="88" t="s">
        <v>106</v>
      </c>
      <c r="H6841" s="91" t="s">
        <v>44</v>
      </c>
      <c r="I6841" s="92" t="n">
        <v>30</v>
      </c>
      <c r="J6841" s="93" t="n">
        <v>425</v>
      </c>
      <c r="K6841" s="94" t="n">
        <f aca="false">I6841 * J6841</f>
        <v>12750</v>
      </c>
      <c r="L6841" s="94" t="n">
        <f aca="false">K6841 *M6841</f>
        <v>5737.5</v>
      </c>
      <c r="M6841" s="95" t="n">
        <v>0.45</v>
      </c>
      <c r="N6841" s="88" t="s">
        <v>31</v>
      </c>
      <c r="O6841" s="91" t="s">
        <v>219</v>
      </c>
      <c r="P6841" s="0" t="str">
        <f aca="false">RIGHT(H6841,LEN(H6841) - FIND(" ", H6841))</f>
        <v>Athletic Footwear</v>
      </c>
    </row>
    <row r="6842" customFormat="false" ht="14.25" hidden="false" customHeight="true" outlineLevel="0" collapsed="false">
      <c r="B6842" s="88" t="s">
        <v>30</v>
      </c>
      <c r="C6842" s="89" t="n">
        <v>1197831</v>
      </c>
      <c r="D6842" s="90" t="n">
        <v>44440</v>
      </c>
      <c r="E6842" s="88" t="s">
        <v>40</v>
      </c>
      <c r="F6842" s="88" t="s">
        <v>66</v>
      </c>
      <c r="G6842" s="88" t="s">
        <v>90</v>
      </c>
      <c r="H6842" s="91" t="s">
        <v>24</v>
      </c>
      <c r="I6842" s="92" t="n">
        <v>50</v>
      </c>
      <c r="J6842" s="93" t="n">
        <v>750</v>
      </c>
      <c r="K6842" s="94" t="n">
        <f aca="false">I6842 * J6842</f>
        <v>37500</v>
      </c>
      <c r="L6842" s="94" t="n">
        <f aca="false">K6842 *M6842</f>
        <v>16875</v>
      </c>
      <c r="M6842" s="95" t="n">
        <v>0.45</v>
      </c>
      <c r="N6842" s="88" t="s">
        <v>31</v>
      </c>
      <c r="O6842" s="91" t="s">
        <v>218</v>
      </c>
      <c r="P6842" s="0" t="str">
        <f aca="false">RIGHT(H6842,LEN(H6842) - FIND(" ", H6842))</f>
        <v>Athletic Footwear</v>
      </c>
    </row>
    <row r="6843" customFormat="false" ht="14.25" hidden="false" customHeight="true" outlineLevel="0" collapsed="false">
      <c r="B6843" s="88" t="s">
        <v>30</v>
      </c>
      <c r="C6843" s="89" t="n">
        <v>1197831</v>
      </c>
      <c r="D6843" s="90" t="n">
        <v>44440</v>
      </c>
      <c r="E6843" s="88" t="s">
        <v>40</v>
      </c>
      <c r="F6843" s="88" t="s">
        <v>59</v>
      </c>
      <c r="G6843" s="88" t="s">
        <v>106</v>
      </c>
      <c r="H6843" s="91" t="s">
        <v>44</v>
      </c>
      <c r="I6843" s="92" t="n">
        <v>29</v>
      </c>
      <c r="J6843" s="93" t="n">
        <v>128</v>
      </c>
      <c r="K6843" s="94" t="n">
        <f aca="false">I6843 * J6843</f>
        <v>3712</v>
      </c>
      <c r="L6843" s="94" t="n">
        <f aca="false">K6843 *M6843</f>
        <v>2190.08</v>
      </c>
      <c r="M6843" s="95" t="n">
        <v>0.59</v>
      </c>
      <c r="N6843" s="88" t="s">
        <v>23</v>
      </c>
      <c r="O6843" s="91" t="s">
        <v>219</v>
      </c>
      <c r="P6843" s="0" t="str">
        <f aca="false">RIGHT(H6843,LEN(H6843) - FIND(" ", H6843))</f>
        <v>Athletic Footwear</v>
      </c>
    </row>
    <row r="6844" customFormat="false" ht="14.25" hidden="false" customHeight="true" outlineLevel="0" collapsed="false">
      <c r="B6844" s="88" t="s">
        <v>30</v>
      </c>
      <c r="C6844" s="89" t="n">
        <v>1197831</v>
      </c>
      <c r="D6844" s="90" t="n">
        <v>44440</v>
      </c>
      <c r="E6844" s="88" t="s">
        <v>40</v>
      </c>
      <c r="F6844" s="88" t="s">
        <v>66</v>
      </c>
      <c r="G6844" s="88" t="s">
        <v>90</v>
      </c>
      <c r="H6844" s="91" t="s">
        <v>24</v>
      </c>
      <c r="I6844" s="92" t="n">
        <v>49</v>
      </c>
      <c r="J6844" s="93" t="n">
        <v>203</v>
      </c>
      <c r="K6844" s="94" t="n">
        <f aca="false">I6844 * J6844</f>
        <v>9947</v>
      </c>
      <c r="L6844" s="94" t="n">
        <f aca="false">K6844 *M6844</f>
        <v>5570.32</v>
      </c>
      <c r="M6844" s="95" t="n">
        <v>0.56</v>
      </c>
      <c r="N6844" s="88" t="s">
        <v>23</v>
      </c>
      <c r="O6844" s="91" t="s">
        <v>218</v>
      </c>
      <c r="P6844" s="0" t="str">
        <f aca="false">RIGHT(H6844,LEN(H6844) - FIND(" ", H6844))</f>
        <v>Athletic Footwear</v>
      </c>
    </row>
    <row r="6845" customFormat="false" ht="14.25" hidden="false" customHeight="true" outlineLevel="0" collapsed="false">
      <c r="B6845" s="88" t="s">
        <v>30</v>
      </c>
      <c r="C6845" s="89" t="n">
        <v>1197831</v>
      </c>
      <c r="D6845" s="90" t="n">
        <v>44440</v>
      </c>
      <c r="E6845" s="88" t="s">
        <v>40</v>
      </c>
      <c r="F6845" s="88" t="s">
        <v>59</v>
      </c>
      <c r="G6845" s="88" t="s">
        <v>106</v>
      </c>
      <c r="H6845" s="91" t="s">
        <v>44</v>
      </c>
      <c r="I6845" s="92" t="n">
        <v>20</v>
      </c>
      <c r="J6845" s="93" t="n">
        <v>149</v>
      </c>
      <c r="K6845" s="94" t="n">
        <f aca="false">I6845 * J6845</f>
        <v>2980</v>
      </c>
      <c r="L6845" s="94" t="n">
        <f aca="false">K6845 *M6845</f>
        <v>1460.2</v>
      </c>
      <c r="M6845" s="95" t="n">
        <v>0.49</v>
      </c>
      <c r="N6845" s="88" t="s">
        <v>31</v>
      </c>
      <c r="O6845" s="91" t="s">
        <v>219</v>
      </c>
      <c r="P6845" s="0" t="str">
        <f aca="false">RIGHT(H6845,LEN(H6845) - FIND(" ", H6845))</f>
        <v>Athletic Footwear</v>
      </c>
    </row>
    <row r="6846" customFormat="false" ht="14.25" hidden="false" customHeight="true" outlineLevel="0" collapsed="false">
      <c r="B6846" s="88" t="s">
        <v>30</v>
      </c>
      <c r="C6846" s="89" t="n">
        <v>1197831</v>
      </c>
      <c r="D6846" s="90" t="n">
        <v>44440</v>
      </c>
      <c r="E6846" s="88" t="s">
        <v>40</v>
      </c>
      <c r="F6846" s="88" t="s">
        <v>66</v>
      </c>
      <c r="G6846" s="88" t="s">
        <v>90</v>
      </c>
      <c r="H6846" s="91" t="s">
        <v>24</v>
      </c>
      <c r="I6846" s="92" t="n">
        <v>35</v>
      </c>
      <c r="J6846" s="93" t="n">
        <v>233</v>
      </c>
      <c r="K6846" s="94" t="n">
        <f aca="false">I6846 * J6846</f>
        <v>8155</v>
      </c>
      <c r="L6846" s="94" t="n">
        <f aca="false">K6846 *M6846</f>
        <v>3832.85</v>
      </c>
      <c r="M6846" s="95" t="n">
        <v>0.47</v>
      </c>
      <c r="N6846" s="88" t="s">
        <v>31</v>
      </c>
      <c r="O6846" s="91" t="s">
        <v>218</v>
      </c>
      <c r="P6846" s="0" t="str">
        <f aca="false">RIGHT(H6846,LEN(H6846) - FIND(" ", H6846))</f>
        <v>Athletic Footwear</v>
      </c>
    </row>
    <row r="6847" customFormat="false" ht="14.25" hidden="false" customHeight="true" outlineLevel="0" collapsed="false">
      <c r="B6847" s="88" t="s">
        <v>30</v>
      </c>
      <c r="C6847" s="89" t="n">
        <v>1197831</v>
      </c>
      <c r="D6847" s="90" t="n">
        <v>44441</v>
      </c>
      <c r="E6847" s="88" t="s">
        <v>40</v>
      </c>
      <c r="F6847" s="88" t="s">
        <v>59</v>
      </c>
      <c r="G6847" s="88" t="s">
        <v>106</v>
      </c>
      <c r="H6847" s="91" t="s">
        <v>16</v>
      </c>
      <c r="I6847" s="92" t="n">
        <v>35</v>
      </c>
      <c r="J6847" s="93" t="n">
        <v>325</v>
      </c>
      <c r="K6847" s="94" t="n">
        <f aca="false">I6847 * J6847</f>
        <v>11375</v>
      </c>
      <c r="L6847" s="94" t="n">
        <f aca="false">K6847 *M6847</f>
        <v>3412.5</v>
      </c>
      <c r="M6847" s="95" t="n">
        <v>0.3</v>
      </c>
      <c r="N6847" s="88" t="s">
        <v>31</v>
      </c>
      <c r="O6847" s="91" t="s">
        <v>218</v>
      </c>
      <c r="P6847" s="0" t="str">
        <f aca="false">RIGHT(H6847,LEN(H6847) - FIND(" ", H6847))</f>
        <v>Apparel</v>
      </c>
    </row>
    <row r="6848" customFormat="false" ht="14.25" hidden="false" customHeight="true" outlineLevel="0" collapsed="false">
      <c r="B6848" s="88" t="s">
        <v>30</v>
      </c>
      <c r="C6848" s="89" t="n">
        <v>1197831</v>
      </c>
      <c r="D6848" s="90" t="n">
        <v>44441</v>
      </c>
      <c r="E6848" s="88" t="s">
        <v>40</v>
      </c>
      <c r="F6848" s="88" t="s">
        <v>66</v>
      </c>
      <c r="G6848" s="88" t="s">
        <v>90</v>
      </c>
      <c r="H6848" s="91" t="s">
        <v>48</v>
      </c>
      <c r="I6848" s="92" t="n">
        <v>45</v>
      </c>
      <c r="J6848" s="93" t="n">
        <v>650</v>
      </c>
      <c r="K6848" s="94" t="n">
        <f aca="false">I6848 * J6848</f>
        <v>29250</v>
      </c>
      <c r="L6848" s="94" t="n">
        <f aca="false">K6848 *M6848</f>
        <v>13162.5</v>
      </c>
      <c r="M6848" s="95" t="n">
        <v>0.45</v>
      </c>
      <c r="N6848" s="88" t="s">
        <v>31</v>
      </c>
      <c r="O6848" s="91" t="s">
        <v>219</v>
      </c>
      <c r="P6848" s="0" t="str">
        <f aca="false">RIGHT(H6848,LEN(H6848) - FIND(" ", H6848))</f>
        <v>Street Footwear</v>
      </c>
    </row>
    <row r="6849" customFormat="false" ht="14.25" hidden="false" customHeight="true" outlineLevel="0" collapsed="false">
      <c r="B6849" s="88" t="s">
        <v>30</v>
      </c>
      <c r="C6849" s="89" t="n">
        <v>1185732</v>
      </c>
      <c r="D6849" s="90" t="n">
        <v>44441</v>
      </c>
      <c r="E6849" s="88" t="s">
        <v>34</v>
      </c>
      <c r="F6849" s="88" t="s">
        <v>138</v>
      </c>
      <c r="G6849" s="88" t="s">
        <v>97</v>
      </c>
      <c r="H6849" s="91" t="s">
        <v>32</v>
      </c>
      <c r="I6849" s="92" t="n">
        <v>55</v>
      </c>
      <c r="J6849" s="93" t="n">
        <v>925</v>
      </c>
      <c r="K6849" s="94" t="n">
        <f aca="false">I6849 * J6849</f>
        <v>50875</v>
      </c>
      <c r="L6849" s="94" t="n">
        <f aca="false">K6849 *M6849</f>
        <v>20350</v>
      </c>
      <c r="M6849" s="95" t="n">
        <v>0.4</v>
      </c>
      <c r="N6849" s="88" t="s">
        <v>23</v>
      </c>
      <c r="O6849" s="91" t="s">
        <v>218</v>
      </c>
      <c r="P6849" s="0" t="str">
        <f aca="false">RIGHT(H6849,LEN(H6849) - FIND(" ", H6849))</f>
        <v>Street Footwear</v>
      </c>
    </row>
    <row r="6850" customFormat="false" ht="14.25" hidden="false" customHeight="true" outlineLevel="0" collapsed="false">
      <c r="B6850" s="88" t="s">
        <v>30</v>
      </c>
      <c r="C6850" s="89" t="n">
        <v>1185732</v>
      </c>
      <c r="D6850" s="90" t="n">
        <v>44441</v>
      </c>
      <c r="E6850" s="88" t="s">
        <v>34</v>
      </c>
      <c r="F6850" s="88" t="s">
        <v>138</v>
      </c>
      <c r="G6850" s="88" t="s">
        <v>97</v>
      </c>
      <c r="H6850" s="91" t="s">
        <v>24</v>
      </c>
      <c r="I6850" s="92" t="n">
        <v>50</v>
      </c>
      <c r="J6850" s="93" t="n">
        <v>725</v>
      </c>
      <c r="K6850" s="94" t="n">
        <f aca="false">I6850 * J6850</f>
        <v>36250</v>
      </c>
      <c r="L6850" s="94" t="n">
        <f aca="false">K6850 *M6850</f>
        <v>12687.5</v>
      </c>
      <c r="M6850" s="95" t="n">
        <v>0.35</v>
      </c>
      <c r="N6850" s="88" t="s">
        <v>23</v>
      </c>
      <c r="O6850" s="91" t="s">
        <v>218</v>
      </c>
      <c r="P6850" s="0" t="str">
        <f aca="false">RIGHT(H6850,LEN(H6850) - FIND(" ", H6850))</f>
        <v>Athletic Footwear</v>
      </c>
    </row>
    <row r="6851" customFormat="false" ht="14.25" hidden="false" customHeight="true" outlineLevel="0" collapsed="false">
      <c r="B6851" s="88" t="s">
        <v>30</v>
      </c>
      <c r="C6851" s="89" t="n">
        <v>1185732</v>
      </c>
      <c r="D6851" s="90" t="n">
        <v>44441</v>
      </c>
      <c r="E6851" s="88" t="s">
        <v>34</v>
      </c>
      <c r="F6851" s="88" t="s">
        <v>138</v>
      </c>
      <c r="G6851" s="88" t="s">
        <v>97</v>
      </c>
      <c r="H6851" s="91" t="s">
        <v>48</v>
      </c>
      <c r="I6851" s="92" t="n">
        <v>30</v>
      </c>
      <c r="J6851" s="93" t="n">
        <v>625</v>
      </c>
      <c r="K6851" s="94" t="n">
        <f aca="false">I6851 * J6851</f>
        <v>18750</v>
      </c>
      <c r="L6851" s="94" t="n">
        <f aca="false">K6851 *M6851</f>
        <v>7500</v>
      </c>
      <c r="M6851" s="95" t="n">
        <v>0.4</v>
      </c>
      <c r="N6851" s="88" t="s">
        <v>23</v>
      </c>
      <c r="O6851" s="91" t="s">
        <v>219</v>
      </c>
      <c r="P6851" s="0" t="str">
        <f aca="false">RIGHT(H6851,LEN(H6851) - FIND(" ", H6851))</f>
        <v>Street Footwear</v>
      </c>
    </row>
    <row r="6852" customFormat="false" ht="14.25" hidden="false" customHeight="true" outlineLevel="0" collapsed="false">
      <c r="B6852" s="88" t="s">
        <v>30</v>
      </c>
      <c r="C6852" s="89" t="n">
        <v>1185732</v>
      </c>
      <c r="D6852" s="90" t="n">
        <v>44441</v>
      </c>
      <c r="E6852" s="88" t="s">
        <v>34</v>
      </c>
      <c r="F6852" s="88" t="s">
        <v>138</v>
      </c>
      <c r="G6852" s="88" t="s">
        <v>97</v>
      </c>
      <c r="H6852" s="91" t="s">
        <v>44</v>
      </c>
      <c r="I6852" s="92" t="n">
        <v>30</v>
      </c>
      <c r="J6852" s="93" t="n">
        <v>600</v>
      </c>
      <c r="K6852" s="94" t="n">
        <f aca="false">I6852 * J6852</f>
        <v>18000</v>
      </c>
      <c r="L6852" s="94" t="n">
        <f aca="false">K6852 *M6852</f>
        <v>7200</v>
      </c>
      <c r="M6852" s="95" t="n">
        <v>0.4</v>
      </c>
      <c r="N6852" s="88" t="s">
        <v>23</v>
      </c>
      <c r="O6852" s="91" t="s">
        <v>219</v>
      </c>
      <c r="P6852" s="0" t="str">
        <f aca="false">RIGHT(H6852,LEN(H6852) - FIND(" ", H6852))</f>
        <v>Athletic Footwear</v>
      </c>
    </row>
    <row r="6853" customFormat="false" ht="14.25" hidden="false" customHeight="true" outlineLevel="0" collapsed="false">
      <c r="B6853" s="88" t="s">
        <v>30</v>
      </c>
      <c r="C6853" s="89" t="n">
        <v>1185732</v>
      </c>
      <c r="D6853" s="90" t="n">
        <v>44441</v>
      </c>
      <c r="E6853" s="88" t="s">
        <v>34</v>
      </c>
      <c r="F6853" s="88" t="s">
        <v>138</v>
      </c>
      <c r="G6853" s="88" t="s">
        <v>97</v>
      </c>
      <c r="H6853" s="91" t="s">
        <v>16</v>
      </c>
      <c r="I6853" s="92" t="n">
        <v>40</v>
      </c>
      <c r="J6853" s="93" t="n">
        <v>600</v>
      </c>
      <c r="K6853" s="94" t="n">
        <f aca="false">I6853 * J6853</f>
        <v>24000</v>
      </c>
      <c r="L6853" s="94" t="n">
        <f aca="false">K6853 *M6853</f>
        <v>8400</v>
      </c>
      <c r="M6853" s="95" t="n">
        <v>0.35</v>
      </c>
      <c r="N6853" s="88" t="s">
        <v>23</v>
      </c>
      <c r="O6853" s="91" t="s">
        <v>218</v>
      </c>
      <c r="P6853" s="0" t="str">
        <f aca="false">RIGHT(H6853,LEN(H6853) - FIND(" ", H6853))</f>
        <v>Apparel</v>
      </c>
    </row>
    <row r="6854" customFormat="false" ht="14.25" hidden="false" customHeight="true" outlineLevel="0" collapsed="false">
      <c r="B6854" s="88" t="s">
        <v>30</v>
      </c>
      <c r="C6854" s="89" t="n">
        <v>1185732</v>
      </c>
      <c r="D6854" s="90" t="n">
        <v>44441</v>
      </c>
      <c r="E6854" s="88" t="s">
        <v>34</v>
      </c>
      <c r="F6854" s="88" t="s">
        <v>138</v>
      </c>
      <c r="G6854" s="88" t="s">
        <v>97</v>
      </c>
      <c r="H6854" s="91" t="s">
        <v>38</v>
      </c>
      <c r="I6854" s="92" t="n">
        <v>45</v>
      </c>
      <c r="J6854" s="93" t="n">
        <v>700</v>
      </c>
      <c r="K6854" s="94" t="n">
        <f aca="false">I6854 * J6854</f>
        <v>31500</v>
      </c>
      <c r="L6854" s="94" t="n">
        <f aca="false">K6854 *M6854</f>
        <v>15750</v>
      </c>
      <c r="M6854" s="95" t="n">
        <v>0.5</v>
      </c>
      <c r="N6854" s="88" t="s">
        <v>23</v>
      </c>
      <c r="O6854" s="91" t="s">
        <v>219</v>
      </c>
      <c r="P6854" s="0" t="str">
        <f aca="false">RIGHT(H6854,LEN(H6854) - FIND(" ", H6854))</f>
        <v>Apparel</v>
      </c>
    </row>
    <row r="6855" customFormat="false" ht="14.25" hidden="false" customHeight="true" outlineLevel="0" collapsed="false">
      <c r="B6855" s="88" t="s">
        <v>30</v>
      </c>
      <c r="C6855" s="89" t="n">
        <v>1197831</v>
      </c>
      <c r="D6855" s="90" t="n">
        <v>44441</v>
      </c>
      <c r="E6855" s="88" t="s">
        <v>40</v>
      </c>
      <c r="F6855" s="88" t="s">
        <v>59</v>
      </c>
      <c r="G6855" s="88" t="s">
        <v>106</v>
      </c>
      <c r="H6855" s="91" t="s">
        <v>16</v>
      </c>
      <c r="I6855" s="92" t="n">
        <v>34</v>
      </c>
      <c r="J6855" s="93" t="n">
        <v>85</v>
      </c>
      <c r="K6855" s="94" t="n">
        <f aca="false">I6855 * J6855</f>
        <v>2890</v>
      </c>
      <c r="L6855" s="94" t="n">
        <f aca="false">K6855 *M6855</f>
        <v>1156</v>
      </c>
      <c r="M6855" s="95" t="n">
        <v>0.4</v>
      </c>
      <c r="N6855" s="88" t="s">
        <v>23</v>
      </c>
      <c r="O6855" s="91" t="s">
        <v>218</v>
      </c>
      <c r="P6855" s="0" t="str">
        <f aca="false">RIGHT(H6855,LEN(H6855) - FIND(" ", H6855))</f>
        <v>Apparel</v>
      </c>
    </row>
    <row r="6856" customFormat="false" ht="14.25" hidden="false" customHeight="true" outlineLevel="0" collapsed="false">
      <c r="B6856" s="88" t="s">
        <v>30</v>
      </c>
      <c r="C6856" s="89" t="n">
        <v>1197831</v>
      </c>
      <c r="D6856" s="90" t="n">
        <v>44441</v>
      </c>
      <c r="E6856" s="88" t="s">
        <v>40</v>
      </c>
      <c r="F6856" s="88" t="s">
        <v>66</v>
      </c>
      <c r="G6856" s="88" t="s">
        <v>90</v>
      </c>
      <c r="H6856" s="91" t="s">
        <v>48</v>
      </c>
      <c r="I6856" s="92" t="n">
        <v>44</v>
      </c>
      <c r="J6856" s="93" t="n">
        <v>189</v>
      </c>
      <c r="K6856" s="94" t="n">
        <f aca="false">I6856 * J6856</f>
        <v>8316</v>
      </c>
      <c r="L6856" s="94" t="n">
        <f aca="false">K6856 *M6856</f>
        <v>4906.44</v>
      </c>
      <c r="M6856" s="95" t="n">
        <v>0.59</v>
      </c>
      <c r="N6856" s="88" t="s">
        <v>23</v>
      </c>
      <c r="O6856" s="91" t="s">
        <v>219</v>
      </c>
      <c r="P6856" s="0" t="str">
        <f aca="false">RIGHT(H6856,LEN(H6856) - FIND(" ", H6856))</f>
        <v>Street Footwear</v>
      </c>
    </row>
    <row r="6857" customFormat="false" ht="14.25" hidden="false" customHeight="true" outlineLevel="0" collapsed="false">
      <c r="B6857" s="88" t="s">
        <v>30</v>
      </c>
      <c r="C6857" s="89" t="n">
        <v>1185732</v>
      </c>
      <c r="D6857" s="90" t="n">
        <v>44441</v>
      </c>
      <c r="E6857" s="88" t="s">
        <v>34</v>
      </c>
      <c r="F6857" s="88" t="s">
        <v>138</v>
      </c>
      <c r="G6857" s="88" t="s">
        <v>97</v>
      </c>
      <c r="H6857" s="91" t="s">
        <v>32</v>
      </c>
      <c r="I6857" s="92" t="n">
        <v>53</v>
      </c>
      <c r="J6857" s="93" t="n">
        <v>250</v>
      </c>
      <c r="K6857" s="94" t="n">
        <f aca="false">I6857 * J6857</f>
        <v>13250</v>
      </c>
      <c r="L6857" s="94" t="n">
        <f aca="false">K6857 *M6857</f>
        <v>6890</v>
      </c>
      <c r="M6857" s="95" t="n">
        <v>0.52</v>
      </c>
      <c r="N6857" s="88" t="s">
        <v>23</v>
      </c>
      <c r="O6857" s="91" t="s">
        <v>218</v>
      </c>
      <c r="P6857" s="0" t="str">
        <f aca="false">RIGHT(H6857,LEN(H6857) - FIND(" ", H6857))</f>
        <v>Street Footwear</v>
      </c>
    </row>
    <row r="6858" customFormat="false" ht="14.25" hidden="false" customHeight="true" outlineLevel="0" collapsed="false">
      <c r="B6858" s="88" t="s">
        <v>30</v>
      </c>
      <c r="C6858" s="89" t="n">
        <v>1185732</v>
      </c>
      <c r="D6858" s="90" t="n">
        <v>44441</v>
      </c>
      <c r="E6858" s="88" t="s">
        <v>34</v>
      </c>
      <c r="F6858" s="88" t="s">
        <v>138</v>
      </c>
      <c r="G6858" s="88" t="s">
        <v>97</v>
      </c>
      <c r="H6858" s="91" t="s">
        <v>24</v>
      </c>
      <c r="I6858" s="92" t="n">
        <v>49</v>
      </c>
      <c r="J6858" s="93" t="n">
        <v>181</v>
      </c>
      <c r="K6858" s="94" t="n">
        <f aca="false">I6858 * J6858</f>
        <v>8869</v>
      </c>
      <c r="L6858" s="94" t="n">
        <f aca="false">K6858 *M6858</f>
        <v>4434.5</v>
      </c>
      <c r="M6858" s="95" t="n">
        <v>0.5</v>
      </c>
      <c r="N6858" s="88" t="s">
        <v>23</v>
      </c>
      <c r="O6858" s="91" t="s">
        <v>218</v>
      </c>
      <c r="P6858" s="0" t="str">
        <f aca="false">RIGHT(H6858,LEN(H6858) - FIND(" ", H6858))</f>
        <v>Athletic Footwear</v>
      </c>
    </row>
    <row r="6859" customFormat="false" ht="14.25" hidden="false" customHeight="true" outlineLevel="0" collapsed="false">
      <c r="B6859" s="88" t="s">
        <v>30</v>
      </c>
      <c r="C6859" s="89" t="n">
        <v>1185732</v>
      </c>
      <c r="D6859" s="90" t="n">
        <v>44441</v>
      </c>
      <c r="E6859" s="88" t="s">
        <v>34</v>
      </c>
      <c r="F6859" s="88" t="s">
        <v>138</v>
      </c>
      <c r="G6859" s="88" t="s">
        <v>97</v>
      </c>
      <c r="H6859" s="91" t="s">
        <v>48</v>
      </c>
      <c r="I6859" s="92" t="n">
        <v>28</v>
      </c>
      <c r="J6859" s="93" t="n">
        <v>175</v>
      </c>
      <c r="K6859" s="94" t="n">
        <f aca="false">I6859 * J6859</f>
        <v>4900</v>
      </c>
      <c r="L6859" s="94" t="n">
        <f aca="false">K6859 *M6859</f>
        <v>2499</v>
      </c>
      <c r="M6859" s="95" t="n">
        <v>0.51</v>
      </c>
      <c r="N6859" s="88" t="s">
        <v>23</v>
      </c>
      <c r="O6859" s="91" t="s">
        <v>219</v>
      </c>
      <c r="P6859" s="0" t="str">
        <f aca="false">RIGHT(H6859,LEN(H6859) - FIND(" ", H6859))</f>
        <v>Street Footwear</v>
      </c>
    </row>
    <row r="6860" customFormat="false" ht="14.25" hidden="false" customHeight="true" outlineLevel="0" collapsed="false">
      <c r="B6860" s="88" t="s">
        <v>30</v>
      </c>
      <c r="C6860" s="89" t="n">
        <v>1185732</v>
      </c>
      <c r="D6860" s="90" t="n">
        <v>44441</v>
      </c>
      <c r="E6860" s="88" t="s">
        <v>34</v>
      </c>
      <c r="F6860" s="88" t="s">
        <v>138</v>
      </c>
      <c r="G6860" s="88" t="s">
        <v>97</v>
      </c>
      <c r="H6860" s="91" t="s">
        <v>44</v>
      </c>
      <c r="I6860" s="92" t="n">
        <v>28</v>
      </c>
      <c r="J6860" s="93" t="n">
        <v>150</v>
      </c>
      <c r="K6860" s="94" t="n">
        <f aca="false">I6860 * J6860</f>
        <v>4200</v>
      </c>
      <c r="L6860" s="94" t="n">
        <f aca="false">K6860 *M6860</f>
        <v>2100</v>
      </c>
      <c r="M6860" s="95" t="n">
        <v>0.5</v>
      </c>
      <c r="N6860" s="88" t="s">
        <v>23</v>
      </c>
      <c r="O6860" s="91" t="s">
        <v>219</v>
      </c>
      <c r="P6860" s="0" t="str">
        <f aca="false">RIGHT(H6860,LEN(H6860) - FIND(" ", H6860))</f>
        <v>Athletic Footwear</v>
      </c>
    </row>
    <row r="6861" customFormat="false" ht="14.25" hidden="false" customHeight="true" outlineLevel="0" collapsed="false">
      <c r="B6861" s="88" t="s">
        <v>30</v>
      </c>
      <c r="C6861" s="89" t="n">
        <v>1185732</v>
      </c>
      <c r="D6861" s="90" t="n">
        <v>44441</v>
      </c>
      <c r="E6861" s="88" t="s">
        <v>34</v>
      </c>
      <c r="F6861" s="88" t="s">
        <v>138</v>
      </c>
      <c r="G6861" s="88" t="s">
        <v>97</v>
      </c>
      <c r="H6861" s="91" t="s">
        <v>16</v>
      </c>
      <c r="I6861" s="92" t="n">
        <v>38</v>
      </c>
      <c r="J6861" s="93" t="n">
        <v>156</v>
      </c>
      <c r="K6861" s="94" t="n">
        <f aca="false">I6861 * J6861</f>
        <v>5928</v>
      </c>
      <c r="L6861" s="94" t="n">
        <f aca="false">K6861 *M6861</f>
        <v>2726.88</v>
      </c>
      <c r="M6861" s="95" t="n">
        <v>0.46</v>
      </c>
      <c r="N6861" s="88" t="s">
        <v>23</v>
      </c>
      <c r="O6861" s="91" t="s">
        <v>218</v>
      </c>
      <c r="P6861" s="0" t="str">
        <f aca="false">RIGHT(H6861,LEN(H6861) - FIND(" ", H6861))</f>
        <v>Apparel</v>
      </c>
    </row>
    <row r="6862" customFormat="false" ht="14.25" hidden="false" customHeight="true" outlineLevel="0" collapsed="false">
      <c r="B6862" s="88" t="s">
        <v>30</v>
      </c>
      <c r="C6862" s="89" t="n">
        <v>1185732</v>
      </c>
      <c r="D6862" s="90" t="n">
        <v>44441</v>
      </c>
      <c r="E6862" s="88" t="s">
        <v>34</v>
      </c>
      <c r="F6862" s="88" t="s">
        <v>138</v>
      </c>
      <c r="G6862" s="88" t="s">
        <v>97</v>
      </c>
      <c r="H6862" s="91" t="s">
        <v>38</v>
      </c>
      <c r="I6862" s="92" t="n">
        <v>41</v>
      </c>
      <c r="J6862" s="93" t="n">
        <v>203</v>
      </c>
      <c r="K6862" s="94" t="n">
        <f aca="false">I6862 * J6862</f>
        <v>8323</v>
      </c>
      <c r="L6862" s="94" t="n">
        <f aca="false">K6862 *M6862</f>
        <v>5077.03</v>
      </c>
      <c r="M6862" s="95" t="n">
        <v>0.61</v>
      </c>
      <c r="N6862" s="88" t="s">
        <v>23</v>
      </c>
      <c r="O6862" s="91" t="s">
        <v>219</v>
      </c>
      <c r="P6862" s="0" t="str">
        <f aca="false">RIGHT(H6862,LEN(H6862) - FIND(" ", H6862))</f>
        <v>Apparel</v>
      </c>
    </row>
    <row r="6863" customFormat="false" ht="14.25" hidden="false" customHeight="true" outlineLevel="0" collapsed="false">
      <c r="B6863" s="88" t="s">
        <v>30</v>
      </c>
      <c r="C6863" s="89" t="n">
        <v>1197831</v>
      </c>
      <c r="D6863" s="90" t="n">
        <v>44441</v>
      </c>
      <c r="E6863" s="88" t="s">
        <v>40</v>
      </c>
      <c r="F6863" s="88" t="s">
        <v>59</v>
      </c>
      <c r="G6863" s="88" t="s">
        <v>106</v>
      </c>
      <c r="H6863" s="91" t="s">
        <v>16</v>
      </c>
      <c r="I6863" s="92" t="n">
        <v>26</v>
      </c>
      <c r="J6863" s="93" t="n">
        <v>107</v>
      </c>
      <c r="K6863" s="94" t="n">
        <f aca="false">I6863 * J6863</f>
        <v>2782</v>
      </c>
      <c r="L6863" s="94" t="n">
        <f aca="false">K6863 *M6863</f>
        <v>1001.52</v>
      </c>
      <c r="M6863" s="95" t="n">
        <v>0.36</v>
      </c>
      <c r="N6863" s="88" t="s">
        <v>31</v>
      </c>
      <c r="O6863" s="91" t="s">
        <v>218</v>
      </c>
      <c r="P6863" s="0" t="str">
        <f aca="false">RIGHT(H6863,LEN(H6863) - FIND(" ", H6863))</f>
        <v>Apparel</v>
      </c>
    </row>
    <row r="6864" customFormat="false" ht="14.25" hidden="false" customHeight="true" outlineLevel="0" collapsed="false">
      <c r="B6864" s="88" t="s">
        <v>30</v>
      </c>
      <c r="C6864" s="89" t="n">
        <v>1197831</v>
      </c>
      <c r="D6864" s="90" t="n">
        <v>44441</v>
      </c>
      <c r="E6864" s="88" t="s">
        <v>40</v>
      </c>
      <c r="F6864" s="88" t="s">
        <v>66</v>
      </c>
      <c r="G6864" s="88" t="s">
        <v>90</v>
      </c>
      <c r="H6864" s="91" t="s">
        <v>48</v>
      </c>
      <c r="I6864" s="92" t="n">
        <v>35</v>
      </c>
      <c r="J6864" s="93" t="n">
        <v>228</v>
      </c>
      <c r="K6864" s="94" t="n">
        <f aca="false">I6864 * J6864</f>
        <v>7980</v>
      </c>
      <c r="L6864" s="94" t="n">
        <f aca="false">K6864 *M6864</f>
        <v>4069.8</v>
      </c>
      <c r="M6864" s="95" t="n">
        <v>0.51</v>
      </c>
      <c r="N6864" s="88" t="s">
        <v>31</v>
      </c>
      <c r="O6864" s="91" t="s">
        <v>219</v>
      </c>
      <c r="P6864" s="0" t="str">
        <f aca="false">RIGHT(H6864,LEN(H6864) - FIND(" ", H6864))</f>
        <v>Street Footwear</v>
      </c>
    </row>
    <row r="6865" customFormat="false" ht="14.25" hidden="false" customHeight="true" outlineLevel="0" collapsed="false">
      <c r="B6865" s="88" t="s">
        <v>30</v>
      </c>
      <c r="C6865" s="89" t="n">
        <v>1197831</v>
      </c>
      <c r="D6865" s="90" t="n">
        <v>44442</v>
      </c>
      <c r="E6865" s="88" t="s">
        <v>40</v>
      </c>
      <c r="F6865" s="88" t="s">
        <v>59</v>
      </c>
      <c r="G6865" s="88" t="s">
        <v>106</v>
      </c>
      <c r="H6865" s="91" t="s">
        <v>38</v>
      </c>
      <c r="I6865" s="92" t="n">
        <v>30</v>
      </c>
      <c r="J6865" s="93" t="n">
        <v>600</v>
      </c>
      <c r="K6865" s="94" t="n">
        <f aca="false">I6865 * J6865</f>
        <v>18000</v>
      </c>
      <c r="L6865" s="94" t="n">
        <f aca="false">K6865 *M6865</f>
        <v>9000</v>
      </c>
      <c r="M6865" s="95" t="n">
        <v>0.5</v>
      </c>
      <c r="N6865" s="88" t="s">
        <v>31</v>
      </c>
      <c r="O6865" s="91" t="s">
        <v>219</v>
      </c>
      <c r="P6865" s="0" t="str">
        <f aca="false">RIGHT(H6865,LEN(H6865) - FIND(" ", H6865))</f>
        <v>Apparel</v>
      </c>
    </row>
    <row r="6866" customFormat="false" ht="14.25" hidden="false" customHeight="true" outlineLevel="0" collapsed="false">
      <c r="B6866" s="88" t="s">
        <v>30</v>
      </c>
      <c r="C6866" s="89" t="n">
        <v>1197831</v>
      </c>
      <c r="D6866" s="90" t="n">
        <v>44442</v>
      </c>
      <c r="E6866" s="88" t="s">
        <v>40</v>
      </c>
      <c r="F6866" s="88" t="s">
        <v>66</v>
      </c>
      <c r="G6866" s="88" t="s">
        <v>90</v>
      </c>
      <c r="H6866" s="91" t="s">
        <v>44</v>
      </c>
      <c r="I6866" s="92" t="n">
        <v>45</v>
      </c>
      <c r="J6866" s="93" t="n">
        <v>600</v>
      </c>
      <c r="K6866" s="94" t="n">
        <f aca="false">I6866 * J6866</f>
        <v>27000</v>
      </c>
      <c r="L6866" s="94" t="n">
        <f aca="false">K6866 *M6866</f>
        <v>14850</v>
      </c>
      <c r="M6866" s="95" t="n">
        <v>0.55</v>
      </c>
      <c r="N6866" s="88" t="s">
        <v>31</v>
      </c>
      <c r="O6866" s="91" t="s">
        <v>219</v>
      </c>
      <c r="P6866" s="0" t="str">
        <f aca="false">RIGHT(H6866,LEN(H6866) - FIND(" ", H6866))</f>
        <v>Athletic Footwear</v>
      </c>
    </row>
    <row r="6867" customFormat="false" ht="14.25" hidden="false" customHeight="true" outlineLevel="0" collapsed="false">
      <c r="B6867" s="88" t="s">
        <v>30</v>
      </c>
      <c r="C6867" s="89" t="n">
        <v>1185732</v>
      </c>
      <c r="D6867" s="90" t="n">
        <v>44442</v>
      </c>
      <c r="E6867" s="88" t="s">
        <v>26</v>
      </c>
      <c r="F6867" s="88" t="s">
        <v>86</v>
      </c>
      <c r="G6867" s="88" t="s">
        <v>114</v>
      </c>
      <c r="H6867" s="91" t="s">
        <v>32</v>
      </c>
      <c r="I6867" s="92" t="n">
        <v>55</v>
      </c>
      <c r="J6867" s="93" t="n">
        <v>500</v>
      </c>
      <c r="K6867" s="94" t="n">
        <f aca="false">I6867 * J6867</f>
        <v>27500</v>
      </c>
      <c r="L6867" s="94" t="n">
        <f aca="false">K6867 *M6867</f>
        <v>11000</v>
      </c>
      <c r="M6867" s="95" t="n">
        <v>0.4</v>
      </c>
      <c r="N6867" s="88" t="s">
        <v>14</v>
      </c>
      <c r="O6867" s="91" t="s">
        <v>218</v>
      </c>
      <c r="P6867" s="0" t="str">
        <f aca="false">RIGHT(H6867,LEN(H6867) - FIND(" ", H6867))</f>
        <v>Street Footwear</v>
      </c>
    </row>
    <row r="6868" customFormat="false" ht="14.25" hidden="false" customHeight="true" outlineLevel="0" collapsed="false">
      <c r="B6868" s="88" t="s">
        <v>30</v>
      </c>
      <c r="C6868" s="89" t="n">
        <v>1185732</v>
      </c>
      <c r="D6868" s="90" t="n">
        <v>44442</v>
      </c>
      <c r="E6868" s="88" t="s">
        <v>26</v>
      </c>
      <c r="F6868" s="88" t="s">
        <v>86</v>
      </c>
      <c r="G6868" s="88" t="s">
        <v>114</v>
      </c>
      <c r="H6868" s="91" t="s">
        <v>24</v>
      </c>
      <c r="I6868" s="92" t="n">
        <v>50</v>
      </c>
      <c r="J6868" s="93" t="n">
        <v>300</v>
      </c>
      <c r="K6868" s="94" t="n">
        <f aca="false">I6868 * J6868</f>
        <v>15000</v>
      </c>
      <c r="L6868" s="94" t="n">
        <f aca="false">K6868 *M6868</f>
        <v>6000</v>
      </c>
      <c r="M6868" s="95" t="n">
        <v>0.4</v>
      </c>
      <c r="N6868" s="88" t="s">
        <v>14</v>
      </c>
      <c r="O6868" s="91" t="s">
        <v>218</v>
      </c>
      <c r="P6868" s="0" t="str">
        <f aca="false">RIGHT(H6868,LEN(H6868) - FIND(" ", H6868))</f>
        <v>Athletic Footwear</v>
      </c>
    </row>
    <row r="6869" customFormat="false" ht="14.25" hidden="false" customHeight="true" outlineLevel="0" collapsed="false">
      <c r="B6869" s="88" t="s">
        <v>30</v>
      </c>
      <c r="C6869" s="89" t="n">
        <v>1185732</v>
      </c>
      <c r="D6869" s="90" t="n">
        <v>44442</v>
      </c>
      <c r="E6869" s="88" t="s">
        <v>26</v>
      </c>
      <c r="F6869" s="88" t="s">
        <v>86</v>
      </c>
      <c r="G6869" s="88" t="s">
        <v>114</v>
      </c>
      <c r="H6869" s="91" t="s">
        <v>48</v>
      </c>
      <c r="I6869" s="92" t="n">
        <v>45</v>
      </c>
      <c r="J6869" s="93" t="n">
        <v>200</v>
      </c>
      <c r="K6869" s="94" t="n">
        <f aca="false">I6869 * J6869</f>
        <v>9000</v>
      </c>
      <c r="L6869" s="94" t="n">
        <f aca="false">K6869 *M6869</f>
        <v>2700</v>
      </c>
      <c r="M6869" s="95" t="n">
        <v>0.3</v>
      </c>
      <c r="N6869" s="88" t="s">
        <v>14</v>
      </c>
      <c r="O6869" s="91" t="s">
        <v>219</v>
      </c>
      <c r="P6869" s="0" t="str">
        <f aca="false">RIGHT(H6869,LEN(H6869) - FIND(" ", H6869))</f>
        <v>Street Footwear</v>
      </c>
    </row>
    <row r="6870" customFormat="false" ht="14.25" hidden="false" customHeight="true" outlineLevel="0" collapsed="false">
      <c r="B6870" s="88" t="s">
        <v>30</v>
      </c>
      <c r="C6870" s="89" t="n">
        <v>1185732</v>
      </c>
      <c r="D6870" s="90" t="n">
        <v>44442</v>
      </c>
      <c r="E6870" s="88" t="s">
        <v>26</v>
      </c>
      <c r="F6870" s="88" t="s">
        <v>86</v>
      </c>
      <c r="G6870" s="88" t="s">
        <v>114</v>
      </c>
      <c r="H6870" s="91" t="s">
        <v>44</v>
      </c>
      <c r="I6870" s="92" t="n">
        <v>45</v>
      </c>
      <c r="J6870" s="93" t="n">
        <v>175</v>
      </c>
      <c r="K6870" s="94" t="n">
        <f aca="false">I6870 * J6870</f>
        <v>7875</v>
      </c>
      <c r="L6870" s="94" t="n">
        <f aca="false">K6870 *M6870</f>
        <v>2362.5</v>
      </c>
      <c r="M6870" s="95" t="n">
        <v>0.3</v>
      </c>
      <c r="N6870" s="88" t="s">
        <v>14</v>
      </c>
      <c r="O6870" s="91" t="s">
        <v>219</v>
      </c>
      <c r="P6870" s="0" t="str">
        <f aca="false">RIGHT(H6870,LEN(H6870) - FIND(" ", H6870))</f>
        <v>Athletic Footwear</v>
      </c>
    </row>
    <row r="6871" customFormat="false" ht="14.25" hidden="false" customHeight="true" outlineLevel="0" collapsed="false">
      <c r="B6871" s="88" t="s">
        <v>30</v>
      </c>
      <c r="C6871" s="89" t="n">
        <v>1185732</v>
      </c>
      <c r="D6871" s="90" t="n">
        <v>44442</v>
      </c>
      <c r="E6871" s="88" t="s">
        <v>26</v>
      </c>
      <c r="F6871" s="88" t="s">
        <v>86</v>
      </c>
      <c r="G6871" s="88" t="s">
        <v>114</v>
      </c>
      <c r="H6871" s="91" t="s">
        <v>16</v>
      </c>
      <c r="I6871" s="92" t="n">
        <v>55</v>
      </c>
      <c r="J6871" s="93" t="n">
        <v>175</v>
      </c>
      <c r="K6871" s="94" t="n">
        <f aca="false">I6871 * J6871</f>
        <v>9625</v>
      </c>
      <c r="L6871" s="94" t="n">
        <f aca="false">K6871 *M6871</f>
        <v>2887.5</v>
      </c>
      <c r="M6871" s="95" t="n">
        <v>0.3</v>
      </c>
      <c r="N6871" s="88" t="s">
        <v>14</v>
      </c>
      <c r="O6871" s="91" t="s">
        <v>218</v>
      </c>
      <c r="P6871" s="0" t="str">
        <f aca="false">RIGHT(H6871,LEN(H6871) - FIND(" ", H6871))</f>
        <v>Apparel</v>
      </c>
    </row>
    <row r="6872" customFormat="false" ht="14.25" hidden="false" customHeight="true" outlineLevel="0" collapsed="false">
      <c r="B6872" s="88" t="s">
        <v>30</v>
      </c>
      <c r="C6872" s="89" t="n">
        <v>1185732</v>
      </c>
      <c r="D6872" s="90" t="n">
        <v>44442</v>
      </c>
      <c r="E6872" s="88" t="s">
        <v>26</v>
      </c>
      <c r="F6872" s="88" t="s">
        <v>86</v>
      </c>
      <c r="G6872" s="88" t="s">
        <v>114</v>
      </c>
      <c r="H6872" s="91" t="s">
        <v>38</v>
      </c>
      <c r="I6872" s="92" t="n">
        <v>60</v>
      </c>
      <c r="J6872" s="93" t="n">
        <v>275</v>
      </c>
      <c r="K6872" s="94" t="n">
        <f aca="false">I6872 * J6872</f>
        <v>16500</v>
      </c>
      <c r="L6872" s="94" t="n">
        <f aca="false">K6872 *M6872</f>
        <v>5775</v>
      </c>
      <c r="M6872" s="95" t="n">
        <v>0.35</v>
      </c>
      <c r="N6872" s="88" t="s">
        <v>14</v>
      </c>
      <c r="O6872" s="91" t="s">
        <v>219</v>
      </c>
      <c r="P6872" s="0" t="str">
        <f aca="false">RIGHT(H6872,LEN(H6872) - FIND(" ", H6872))</f>
        <v>Apparel</v>
      </c>
    </row>
    <row r="6873" customFormat="false" ht="14.25" hidden="false" customHeight="true" outlineLevel="0" collapsed="false">
      <c r="B6873" s="88" t="s">
        <v>30</v>
      </c>
      <c r="C6873" s="89" t="n">
        <v>1197831</v>
      </c>
      <c r="D6873" s="90" t="n">
        <v>44442</v>
      </c>
      <c r="E6873" s="88" t="s">
        <v>40</v>
      </c>
      <c r="F6873" s="88" t="s">
        <v>59</v>
      </c>
      <c r="G6873" s="88" t="s">
        <v>106</v>
      </c>
      <c r="H6873" s="91" t="s">
        <v>38</v>
      </c>
      <c r="I6873" s="92" t="n">
        <v>29</v>
      </c>
      <c r="J6873" s="93" t="n">
        <v>156</v>
      </c>
      <c r="K6873" s="94" t="n">
        <f aca="false">I6873 * J6873</f>
        <v>4524</v>
      </c>
      <c r="L6873" s="94" t="n">
        <f aca="false">K6873 *M6873</f>
        <v>2804.88</v>
      </c>
      <c r="M6873" s="95" t="n">
        <v>0.62</v>
      </c>
      <c r="N6873" s="88" t="s">
        <v>23</v>
      </c>
      <c r="O6873" s="91" t="s">
        <v>219</v>
      </c>
      <c r="P6873" s="0" t="str">
        <f aca="false">RIGHT(H6873,LEN(H6873) - FIND(" ", H6873))</f>
        <v>Apparel</v>
      </c>
    </row>
    <row r="6874" customFormat="false" ht="14.25" hidden="false" customHeight="true" outlineLevel="0" collapsed="false">
      <c r="B6874" s="88" t="s">
        <v>30</v>
      </c>
      <c r="C6874" s="89" t="n">
        <v>1197831</v>
      </c>
      <c r="D6874" s="90" t="n">
        <v>44442</v>
      </c>
      <c r="E6874" s="88" t="s">
        <v>40</v>
      </c>
      <c r="F6874" s="88" t="s">
        <v>66</v>
      </c>
      <c r="G6874" s="88" t="s">
        <v>90</v>
      </c>
      <c r="H6874" s="91" t="s">
        <v>44</v>
      </c>
      <c r="I6874" s="92" t="n">
        <v>41</v>
      </c>
      <c r="J6874" s="93" t="n">
        <v>180</v>
      </c>
      <c r="K6874" s="94" t="n">
        <f aca="false">I6874 * J6874</f>
        <v>7380</v>
      </c>
      <c r="L6874" s="94" t="n">
        <f aca="false">K6874 *M6874</f>
        <v>5092.2</v>
      </c>
      <c r="M6874" s="95" t="n">
        <v>0.69</v>
      </c>
      <c r="N6874" s="88" t="s">
        <v>23</v>
      </c>
      <c r="O6874" s="91" t="s">
        <v>219</v>
      </c>
      <c r="P6874" s="0" t="str">
        <f aca="false">RIGHT(H6874,LEN(H6874) - FIND(" ", H6874))</f>
        <v>Athletic Footwear</v>
      </c>
    </row>
    <row r="6875" customFormat="false" ht="14.25" hidden="false" customHeight="true" outlineLevel="0" collapsed="false">
      <c r="B6875" s="88" t="s">
        <v>30</v>
      </c>
      <c r="C6875" s="89" t="n">
        <v>1185732</v>
      </c>
      <c r="D6875" s="90" t="n">
        <v>44442</v>
      </c>
      <c r="E6875" s="88" t="s">
        <v>26</v>
      </c>
      <c r="F6875" s="88" t="s">
        <v>86</v>
      </c>
      <c r="G6875" s="88" t="s">
        <v>114</v>
      </c>
      <c r="H6875" s="91" t="s">
        <v>32</v>
      </c>
      <c r="I6875" s="92" t="n">
        <v>52</v>
      </c>
      <c r="J6875" s="93" t="n">
        <v>125</v>
      </c>
      <c r="K6875" s="94" t="n">
        <f aca="false">I6875 * J6875</f>
        <v>6500</v>
      </c>
      <c r="L6875" s="94" t="n">
        <f aca="false">K6875 *M6875</f>
        <v>3510</v>
      </c>
      <c r="M6875" s="95" t="n">
        <v>0.54</v>
      </c>
      <c r="N6875" s="88" t="s">
        <v>23</v>
      </c>
      <c r="O6875" s="91" t="s">
        <v>218</v>
      </c>
      <c r="P6875" s="0" t="str">
        <f aca="false">RIGHT(H6875,LEN(H6875) - FIND(" ", H6875))</f>
        <v>Street Footwear</v>
      </c>
    </row>
    <row r="6876" customFormat="false" ht="14.25" hidden="false" customHeight="true" outlineLevel="0" collapsed="false">
      <c r="B6876" s="88" t="s">
        <v>30</v>
      </c>
      <c r="C6876" s="89" t="n">
        <v>1185732</v>
      </c>
      <c r="D6876" s="90" t="n">
        <v>44442</v>
      </c>
      <c r="E6876" s="88" t="s">
        <v>26</v>
      </c>
      <c r="F6876" s="88" t="s">
        <v>86</v>
      </c>
      <c r="G6876" s="88" t="s">
        <v>114</v>
      </c>
      <c r="H6876" s="91" t="s">
        <v>24</v>
      </c>
      <c r="I6876" s="92" t="n">
        <v>47</v>
      </c>
      <c r="J6876" s="93" t="n">
        <v>75</v>
      </c>
      <c r="K6876" s="94" t="n">
        <f aca="false">I6876 * J6876</f>
        <v>3525</v>
      </c>
      <c r="L6876" s="94" t="n">
        <f aca="false">K6876 *M6876</f>
        <v>1833</v>
      </c>
      <c r="M6876" s="95" t="n">
        <v>0.52</v>
      </c>
      <c r="N6876" s="88" t="s">
        <v>23</v>
      </c>
      <c r="O6876" s="91" t="s">
        <v>218</v>
      </c>
      <c r="P6876" s="0" t="str">
        <f aca="false">RIGHT(H6876,LEN(H6876) - FIND(" ", H6876))</f>
        <v>Athletic Footwear</v>
      </c>
    </row>
    <row r="6877" customFormat="false" ht="14.25" hidden="false" customHeight="true" outlineLevel="0" collapsed="false">
      <c r="B6877" s="88" t="s">
        <v>30</v>
      </c>
      <c r="C6877" s="89" t="n">
        <v>1185732</v>
      </c>
      <c r="D6877" s="90" t="n">
        <v>44442</v>
      </c>
      <c r="E6877" s="88" t="s">
        <v>26</v>
      </c>
      <c r="F6877" s="88" t="s">
        <v>86</v>
      </c>
      <c r="G6877" s="88" t="s">
        <v>114</v>
      </c>
      <c r="H6877" s="91" t="s">
        <v>48</v>
      </c>
      <c r="I6877" s="92" t="n">
        <v>41</v>
      </c>
      <c r="J6877" s="93" t="n">
        <v>60</v>
      </c>
      <c r="K6877" s="94" t="n">
        <f aca="false">I6877 * J6877</f>
        <v>2460</v>
      </c>
      <c r="L6877" s="94" t="n">
        <f aca="false">K6877 *M6877</f>
        <v>1082.4</v>
      </c>
      <c r="M6877" s="95" t="n">
        <v>0.44</v>
      </c>
      <c r="N6877" s="88" t="s">
        <v>23</v>
      </c>
      <c r="O6877" s="91" t="s">
        <v>219</v>
      </c>
      <c r="P6877" s="0" t="str">
        <f aca="false">RIGHT(H6877,LEN(H6877) - FIND(" ", H6877))</f>
        <v>Street Footwear</v>
      </c>
    </row>
    <row r="6878" customFormat="false" ht="14.25" hidden="false" customHeight="true" outlineLevel="0" collapsed="false">
      <c r="B6878" s="88" t="s">
        <v>30</v>
      </c>
      <c r="C6878" s="89" t="n">
        <v>1185732</v>
      </c>
      <c r="D6878" s="90" t="n">
        <v>44442</v>
      </c>
      <c r="E6878" s="88" t="s">
        <v>26</v>
      </c>
      <c r="F6878" s="88" t="s">
        <v>86</v>
      </c>
      <c r="G6878" s="88" t="s">
        <v>114</v>
      </c>
      <c r="H6878" s="91" t="s">
        <v>44</v>
      </c>
      <c r="I6878" s="92" t="n">
        <v>41</v>
      </c>
      <c r="J6878" s="93" t="n">
        <v>46</v>
      </c>
      <c r="K6878" s="94" t="n">
        <f aca="false">I6878 * J6878</f>
        <v>1886</v>
      </c>
      <c r="L6878" s="94" t="n">
        <f aca="false">K6878 *M6878</f>
        <v>848.7</v>
      </c>
      <c r="M6878" s="95" t="n">
        <v>0.45</v>
      </c>
      <c r="N6878" s="88" t="s">
        <v>23</v>
      </c>
      <c r="O6878" s="91" t="s">
        <v>219</v>
      </c>
      <c r="P6878" s="0" t="str">
        <f aca="false">RIGHT(H6878,LEN(H6878) - FIND(" ", H6878))</f>
        <v>Athletic Footwear</v>
      </c>
    </row>
    <row r="6879" customFormat="false" ht="14.25" hidden="false" customHeight="true" outlineLevel="0" collapsed="false">
      <c r="B6879" s="88" t="s">
        <v>30</v>
      </c>
      <c r="C6879" s="89" t="n">
        <v>1185732</v>
      </c>
      <c r="D6879" s="90" t="n">
        <v>44442</v>
      </c>
      <c r="E6879" s="88" t="s">
        <v>26</v>
      </c>
      <c r="F6879" s="88" t="s">
        <v>86</v>
      </c>
      <c r="G6879" s="88" t="s">
        <v>114</v>
      </c>
      <c r="H6879" s="91" t="s">
        <v>16</v>
      </c>
      <c r="I6879" s="92" t="n">
        <v>50</v>
      </c>
      <c r="J6879" s="93" t="n">
        <v>51</v>
      </c>
      <c r="K6879" s="94" t="n">
        <f aca="false">I6879 * J6879</f>
        <v>2550</v>
      </c>
      <c r="L6879" s="94" t="n">
        <f aca="false">K6879 *M6879</f>
        <v>1071</v>
      </c>
      <c r="M6879" s="95" t="n">
        <v>0.42</v>
      </c>
      <c r="N6879" s="88" t="s">
        <v>23</v>
      </c>
      <c r="O6879" s="91" t="s">
        <v>218</v>
      </c>
      <c r="P6879" s="0" t="str">
        <f aca="false">RIGHT(H6879,LEN(H6879) - FIND(" ", H6879))</f>
        <v>Apparel</v>
      </c>
    </row>
    <row r="6880" customFormat="false" ht="14.25" hidden="false" customHeight="true" outlineLevel="0" collapsed="false">
      <c r="B6880" s="88" t="s">
        <v>30</v>
      </c>
      <c r="C6880" s="89" t="n">
        <v>1185732</v>
      </c>
      <c r="D6880" s="90" t="n">
        <v>44442</v>
      </c>
      <c r="E6880" s="88" t="s">
        <v>26</v>
      </c>
      <c r="F6880" s="88" t="s">
        <v>86</v>
      </c>
      <c r="G6880" s="88" t="s">
        <v>114</v>
      </c>
      <c r="H6880" s="91" t="s">
        <v>38</v>
      </c>
      <c r="I6880" s="92" t="n">
        <v>54</v>
      </c>
      <c r="J6880" s="93" t="n">
        <v>83</v>
      </c>
      <c r="K6880" s="94" t="n">
        <f aca="false">I6880 * J6880</f>
        <v>4482</v>
      </c>
      <c r="L6880" s="94" t="n">
        <f aca="false">K6880 *M6880</f>
        <v>2196.18</v>
      </c>
      <c r="M6880" s="95" t="n">
        <v>0.49</v>
      </c>
      <c r="N6880" s="88" t="s">
        <v>23</v>
      </c>
      <c r="O6880" s="91" t="s">
        <v>219</v>
      </c>
      <c r="P6880" s="0" t="str">
        <f aca="false">RIGHT(H6880,LEN(H6880) - FIND(" ", H6880))</f>
        <v>Apparel</v>
      </c>
    </row>
    <row r="6881" customFormat="false" ht="14.25" hidden="false" customHeight="true" outlineLevel="0" collapsed="false">
      <c r="B6881" s="88" t="s">
        <v>30</v>
      </c>
      <c r="C6881" s="89" t="n">
        <v>1197831</v>
      </c>
      <c r="D6881" s="90" t="n">
        <v>44442</v>
      </c>
      <c r="E6881" s="88" t="s">
        <v>40</v>
      </c>
      <c r="F6881" s="88" t="s">
        <v>59</v>
      </c>
      <c r="G6881" s="88" t="s">
        <v>106</v>
      </c>
      <c r="H6881" s="91" t="s">
        <v>38</v>
      </c>
      <c r="I6881" s="92" t="n">
        <v>22</v>
      </c>
      <c r="J6881" s="93" t="n">
        <v>210</v>
      </c>
      <c r="K6881" s="94" t="n">
        <f aca="false">I6881 * J6881</f>
        <v>4620</v>
      </c>
      <c r="L6881" s="94" t="n">
        <f aca="false">K6881 *M6881</f>
        <v>2633.4</v>
      </c>
      <c r="M6881" s="95" t="n">
        <v>0.57</v>
      </c>
      <c r="N6881" s="88" t="s">
        <v>31</v>
      </c>
      <c r="O6881" s="91" t="s">
        <v>219</v>
      </c>
      <c r="P6881" s="0" t="str">
        <f aca="false">RIGHT(H6881,LEN(H6881) - FIND(" ", H6881))</f>
        <v>Apparel</v>
      </c>
    </row>
    <row r="6882" customFormat="false" ht="14.25" hidden="false" customHeight="true" outlineLevel="0" collapsed="false">
      <c r="B6882" s="88" t="s">
        <v>30</v>
      </c>
      <c r="C6882" s="89" t="n">
        <v>1197831</v>
      </c>
      <c r="D6882" s="90" t="n">
        <v>44442</v>
      </c>
      <c r="E6882" s="88" t="s">
        <v>40</v>
      </c>
      <c r="F6882" s="88" t="s">
        <v>66</v>
      </c>
      <c r="G6882" s="88" t="s">
        <v>90</v>
      </c>
      <c r="H6882" s="91" t="s">
        <v>44</v>
      </c>
      <c r="I6882" s="92" t="n">
        <v>31</v>
      </c>
      <c r="J6882" s="93" t="n">
        <v>210</v>
      </c>
      <c r="K6882" s="94" t="n">
        <f aca="false">I6882 * J6882</f>
        <v>6510</v>
      </c>
      <c r="L6882" s="94" t="n">
        <f aca="false">K6882 *M6882</f>
        <v>3906</v>
      </c>
      <c r="M6882" s="95" t="n">
        <v>0.6</v>
      </c>
      <c r="N6882" s="88" t="s">
        <v>31</v>
      </c>
      <c r="O6882" s="91" t="s">
        <v>219</v>
      </c>
      <c r="P6882" s="0" t="str">
        <f aca="false">RIGHT(H6882,LEN(H6882) - FIND(" ", H6882))</f>
        <v>Athletic Footwear</v>
      </c>
    </row>
    <row r="6883" customFormat="false" ht="14.25" hidden="false" customHeight="true" outlineLevel="0" collapsed="false">
      <c r="B6883" s="88" t="s">
        <v>30</v>
      </c>
      <c r="C6883" s="89" t="n">
        <v>1185732</v>
      </c>
      <c r="D6883" s="90" t="n">
        <v>44442</v>
      </c>
      <c r="E6883" s="88" t="s">
        <v>26</v>
      </c>
      <c r="F6883" s="88" t="s">
        <v>86</v>
      </c>
      <c r="G6883" s="88" t="s">
        <v>114</v>
      </c>
      <c r="H6883" s="91" t="s">
        <v>32</v>
      </c>
      <c r="I6883" s="92" t="n">
        <v>43</v>
      </c>
      <c r="J6883" s="93" t="n">
        <v>170</v>
      </c>
      <c r="K6883" s="94" t="n">
        <f aca="false">I6883 * J6883</f>
        <v>7310</v>
      </c>
      <c r="L6883" s="94" t="n">
        <f aca="false">K6883 *M6883</f>
        <v>3435.7</v>
      </c>
      <c r="M6883" s="95" t="n">
        <v>0.47</v>
      </c>
      <c r="N6883" s="88" t="s">
        <v>31</v>
      </c>
      <c r="O6883" s="91" t="s">
        <v>218</v>
      </c>
      <c r="P6883" s="0" t="str">
        <f aca="false">RIGHT(H6883,LEN(H6883) - FIND(" ", H6883))</f>
        <v>Street Footwear</v>
      </c>
    </row>
    <row r="6884" customFormat="false" ht="14.25" hidden="false" customHeight="true" outlineLevel="0" collapsed="false">
      <c r="B6884" s="88" t="s">
        <v>30</v>
      </c>
      <c r="C6884" s="89" t="n">
        <v>1185732</v>
      </c>
      <c r="D6884" s="90" t="n">
        <v>44442</v>
      </c>
      <c r="E6884" s="88" t="s">
        <v>26</v>
      </c>
      <c r="F6884" s="88" t="s">
        <v>86</v>
      </c>
      <c r="G6884" s="88" t="s">
        <v>114</v>
      </c>
      <c r="H6884" s="91" t="s">
        <v>24</v>
      </c>
      <c r="I6884" s="92" t="n">
        <v>40</v>
      </c>
      <c r="J6884" s="93" t="n">
        <v>93</v>
      </c>
      <c r="K6884" s="94" t="n">
        <f aca="false">I6884 * J6884</f>
        <v>3720</v>
      </c>
      <c r="L6884" s="94" t="n">
        <f aca="false">K6884 *M6884</f>
        <v>1748.4</v>
      </c>
      <c r="M6884" s="95" t="n">
        <v>0.47</v>
      </c>
      <c r="N6884" s="88" t="s">
        <v>31</v>
      </c>
      <c r="O6884" s="91" t="s">
        <v>218</v>
      </c>
      <c r="P6884" s="0" t="str">
        <f aca="false">RIGHT(H6884,LEN(H6884) - FIND(" ", H6884))</f>
        <v>Athletic Footwear</v>
      </c>
    </row>
    <row r="6885" customFormat="false" ht="14.25" hidden="false" customHeight="true" outlineLevel="0" collapsed="false">
      <c r="B6885" s="88" t="s">
        <v>30</v>
      </c>
      <c r="C6885" s="89" t="n">
        <v>1185732</v>
      </c>
      <c r="D6885" s="90" t="n">
        <v>44442</v>
      </c>
      <c r="E6885" s="88" t="s">
        <v>26</v>
      </c>
      <c r="F6885" s="88" t="s">
        <v>86</v>
      </c>
      <c r="G6885" s="88" t="s">
        <v>114</v>
      </c>
      <c r="H6885" s="91" t="s">
        <v>48</v>
      </c>
      <c r="I6885" s="92" t="n">
        <v>33</v>
      </c>
      <c r="J6885" s="93" t="n">
        <v>64</v>
      </c>
      <c r="K6885" s="94" t="n">
        <f aca="false">I6885 * J6885</f>
        <v>2112</v>
      </c>
      <c r="L6885" s="94" t="n">
        <f aca="false">K6885 *M6885</f>
        <v>675.84</v>
      </c>
      <c r="M6885" s="95" t="n">
        <v>0.32</v>
      </c>
      <c r="N6885" s="88" t="s">
        <v>31</v>
      </c>
      <c r="O6885" s="91" t="s">
        <v>219</v>
      </c>
      <c r="P6885" s="0" t="str">
        <f aca="false">RIGHT(H6885,LEN(H6885) - FIND(" ", H6885))</f>
        <v>Street Footwear</v>
      </c>
    </row>
    <row r="6886" customFormat="false" ht="14.25" hidden="false" customHeight="true" outlineLevel="0" collapsed="false">
      <c r="B6886" s="88" t="s">
        <v>30</v>
      </c>
      <c r="C6886" s="89" t="n">
        <v>1185732</v>
      </c>
      <c r="D6886" s="90" t="n">
        <v>44442</v>
      </c>
      <c r="E6886" s="88" t="s">
        <v>26</v>
      </c>
      <c r="F6886" s="88" t="s">
        <v>86</v>
      </c>
      <c r="G6886" s="88" t="s">
        <v>114</v>
      </c>
      <c r="H6886" s="91" t="s">
        <v>44</v>
      </c>
      <c r="I6886" s="92" t="n">
        <v>30</v>
      </c>
      <c r="J6886" s="93" t="n">
        <v>58</v>
      </c>
      <c r="K6886" s="94" t="n">
        <f aca="false">I6886 * J6886</f>
        <v>1740</v>
      </c>
      <c r="L6886" s="94" t="n">
        <f aca="false">K6886 *M6886</f>
        <v>591.6</v>
      </c>
      <c r="M6886" s="95" t="n">
        <v>0.34</v>
      </c>
      <c r="N6886" s="88" t="s">
        <v>31</v>
      </c>
      <c r="O6886" s="91" t="s">
        <v>219</v>
      </c>
      <c r="P6886" s="0" t="str">
        <f aca="false">RIGHT(H6886,LEN(H6886) - FIND(" ", H6886))</f>
        <v>Athletic Footwear</v>
      </c>
    </row>
    <row r="6887" customFormat="false" ht="14.25" hidden="false" customHeight="true" outlineLevel="0" collapsed="false">
      <c r="B6887" s="88" t="s">
        <v>30</v>
      </c>
      <c r="C6887" s="89" t="n">
        <v>1185732</v>
      </c>
      <c r="D6887" s="90" t="n">
        <v>44442</v>
      </c>
      <c r="E6887" s="88" t="s">
        <v>26</v>
      </c>
      <c r="F6887" s="88" t="s">
        <v>86</v>
      </c>
      <c r="G6887" s="88" t="s">
        <v>114</v>
      </c>
      <c r="H6887" s="91" t="s">
        <v>16</v>
      </c>
      <c r="I6887" s="92" t="n">
        <v>41</v>
      </c>
      <c r="J6887" s="93" t="n">
        <v>58</v>
      </c>
      <c r="K6887" s="94" t="n">
        <f aca="false">I6887 * J6887</f>
        <v>2378</v>
      </c>
      <c r="L6887" s="94" t="n">
        <f aca="false">K6887 *M6887</f>
        <v>856.08</v>
      </c>
      <c r="M6887" s="95" t="n">
        <v>0.36</v>
      </c>
      <c r="N6887" s="88" t="s">
        <v>31</v>
      </c>
      <c r="O6887" s="91" t="s">
        <v>218</v>
      </c>
      <c r="P6887" s="0" t="str">
        <f aca="false">RIGHT(H6887,LEN(H6887) - FIND(" ", H6887))</f>
        <v>Apparel</v>
      </c>
    </row>
    <row r="6888" customFormat="false" ht="14.25" hidden="false" customHeight="true" outlineLevel="0" collapsed="false">
      <c r="B6888" s="88" t="s">
        <v>30</v>
      </c>
      <c r="C6888" s="89" t="n">
        <v>1185732</v>
      </c>
      <c r="D6888" s="90" t="n">
        <v>44442</v>
      </c>
      <c r="E6888" s="88" t="s">
        <v>26</v>
      </c>
      <c r="F6888" s="88" t="s">
        <v>86</v>
      </c>
      <c r="G6888" s="88" t="s">
        <v>114</v>
      </c>
      <c r="H6888" s="91" t="s">
        <v>38</v>
      </c>
      <c r="I6888" s="92" t="n">
        <v>45</v>
      </c>
      <c r="J6888" s="93" t="n">
        <v>83</v>
      </c>
      <c r="K6888" s="94" t="n">
        <f aca="false">I6888 * J6888</f>
        <v>3735</v>
      </c>
      <c r="L6888" s="94" t="n">
        <f aca="false">K6888 *M6888</f>
        <v>1568.7</v>
      </c>
      <c r="M6888" s="95" t="n">
        <v>0.42</v>
      </c>
      <c r="N6888" s="88" t="s">
        <v>31</v>
      </c>
      <c r="O6888" s="91" t="s">
        <v>219</v>
      </c>
      <c r="P6888" s="0" t="str">
        <f aca="false">RIGHT(H6888,LEN(H6888) - FIND(" ", H6888))</f>
        <v>Apparel</v>
      </c>
    </row>
    <row r="6889" customFormat="false" ht="14.25" hidden="false" customHeight="true" outlineLevel="0" collapsed="false">
      <c r="B6889" s="88" t="s">
        <v>30</v>
      </c>
      <c r="C6889" s="89" t="n">
        <v>1197831</v>
      </c>
      <c r="D6889" s="90" t="n">
        <v>44443</v>
      </c>
      <c r="E6889" s="88" t="s">
        <v>40</v>
      </c>
      <c r="F6889" s="88" t="s">
        <v>59</v>
      </c>
      <c r="G6889" s="88" t="s">
        <v>106</v>
      </c>
      <c r="H6889" s="91" t="s">
        <v>32</v>
      </c>
      <c r="I6889" s="92" t="n">
        <v>20</v>
      </c>
      <c r="J6889" s="93" t="n">
        <v>750</v>
      </c>
      <c r="K6889" s="94" t="n">
        <f aca="false">I6889 * J6889</f>
        <v>15000</v>
      </c>
      <c r="L6889" s="94" t="n">
        <f aca="false">K6889 *M6889</f>
        <v>5250</v>
      </c>
      <c r="M6889" s="95" t="n">
        <v>0.35</v>
      </c>
      <c r="N6889" s="88" t="s">
        <v>31</v>
      </c>
      <c r="O6889" s="91" t="s">
        <v>218</v>
      </c>
      <c r="P6889" s="0" t="str">
        <f aca="false">RIGHT(H6889,LEN(H6889) - FIND(" ", H6889))</f>
        <v>Street Footwear</v>
      </c>
    </row>
    <row r="6890" customFormat="false" ht="14.25" hidden="false" customHeight="true" outlineLevel="0" collapsed="false">
      <c r="B6890" s="88" t="s">
        <v>30</v>
      </c>
      <c r="C6890" s="89" t="n">
        <v>1197831</v>
      </c>
      <c r="D6890" s="90" t="n">
        <v>44443</v>
      </c>
      <c r="E6890" s="88" t="s">
        <v>40</v>
      </c>
      <c r="F6890" s="88" t="s">
        <v>66</v>
      </c>
      <c r="G6890" s="88" t="s">
        <v>90</v>
      </c>
      <c r="H6890" s="91" t="s">
        <v>16</v>
      </c>
      <c r="I6890" s="92" t="n">
        <v>50</v>
      </c>
      <c r="J6890" s="93" t="n">
        <v>500</v>
      </c>
      <c r="K6890" s="94" t="n">
        <f aca="false">I6890 * J6890</f>
        <v>25000</v>
      </c>
      <c r="L6890" s="94" t="n">
        <f aca="false">K6890 *M6890</f>
        <v>10000</v>
      </c>
      <c r="M6890" s="95" t="n">
        <v>0.4</v>
      </c>
      <c r="N6890" s="88" t="s">
        <v>31</v>
      </c>
      <c r="O6890" s="91" t="s">
        <v>218</v>
      </c>
      <c r="P6890" s="0" t="str">
        <f aca="false">RIGHT(H6890,LEN(H6890) - FIND(" ", H6890))</f>
        <v>Apparel</v>
      </c>
    </row>
    <row r="6891" customFormat="false" ht="14.25" hidden="false" customHeight="true" outlineLevel="0" collapsed="false">
      <c r="B6891" s="88" t="s">
        <v>43</v>
      </c>
      <c r="C6891" s="89" t="n">
        <v>1185732</v>
      </c>
      <c r="D6891" s="90" t="n">
        <v>44443</v>
      </c>
      <c r="E6891" s="88" t="s">
        <v>29</v>
      </c>
      <c r="F6891" s="88" t="s">
        <v>165</v>
      </c>
      <c r="G6891" s="88" t="s">
        <v>135</v>
      </c>
      <c r="H6891" s="91" t="s">
        <v>32</v>
      </c>
      <c r="I6891" s="92" t="n">
        <v>35</v>
      </c>
      <c r="J6891" s="93" t="n">
        <v>475</v>
      </c>
      <c r="K6891" s="94" t="n">
        <f aca="false">I6891 * J6891</f>
        <v>16625</v>
      </c>
      <c r="L6891" s="94" t="n">
        <f aca="false">K6891 *M6891</f>
        <v>4987.5</v>
      </c>
      <c r="M6891" s="95" t="n">
        <v>0.3</v>
      </c>
      <c r="N6891" s="88" t="s">
        <v>14</v>
      </c>
      <c r="O6891" s="91" t="s">
        <v>218</v>
      </c>
      <c r="P6891" s="0" t="str">
        <f aca="false">RIGHT(H6891,LEN(H6891) - FIND(" ", H6891))</f>
        <v>Street Footwear</v>
      </c>
    </row>
    <row r="6892" customFormat="false" ht="14.25" hidden="false" customHeight="true" outlineLevel="0" collapsed="false">
      <c r="B6892" s="88" t="s">
        <v>43</v>
      </c>
      <c r="C6892" s="89" t="n">
        <v>1185732</v>
      </c>
      <c r="D6892" s="90" t="n">
        <v>44443</v>
      </c>
      <c r="E6892" s="88" t="s">
        <v>29</v>
      </c>
      <c r="F6892" s="88" t="s">
        <v>165</v>
      </c>
      <c r="G6892" s="88" t="s">
        <v>135</v>
      </c>
      <c r="H6892" s="91" t="s">
        <v>24</v>
      </c>
      <c r="I6892" s="92" t="n">
        <v>30</v>
      </c>
      <c r="J6892" s="93" t="n">
        <v>250</v>
      </c>
      <c r="K6892" s="94" t="n">
        <f aca="false">I6892 * J6892</f>
        <v>7500</v>
      </c>
      <c r="L6892" s="94" t="n">
        <f aca="false">K6892 *M6892</f>
        <v>2625</v>
      </c>
      <c r="M6892" s="95" t="n">
        <v>0.35</v>
      </c>
      <c r="N6892" s="88" t="s">
        <v>14</v>
      </c>
      <c r="O6892" s="91" t="s">
        <v>218</v>
      </c>
      <c r="P6892" s="0" t="str">
        <f aca="false">RIGHT(H6892,LEN(H6892) - FIND(" ", H6892))</f>
        <v>Athletic Footwear</v>
      </c>
    </row>
    <row r="6893" customFormat="false" ht="14.25" hidden="false" customHeight="true" outlineLevel="0" collapsed="false">
      <c r="B6893" s="88" t="s">
        <v>43</v>
      </c>
      <c r="C6893" s="89" t="n">
        <v>1185732</v>
      </c>
      <c r="D6893" s="90" t="n">
        <v>44443</v>
      </c>
      <c r="E6893" s="88" t="s">
        <v>29</v>
      </c>
      <c r="F6893" s="88" t="s">
        <v>165</v>
      </c>
      <c r="G6893" s="88" t="s">
        <v>135</v>
      </c>
      <c r="H6893" s="91" t="s">
        <v>48</v>
      </c>
      <c r="I6893" s="92" t="n">
        <v>25</v>
      </c>
      <c r="J6893" s="93" t="n">
        <v>150</v>
      </c>
      <c r="K6893" s="94" t="n">
        <f aca="false">I6893 * J6893</f>
        <v>3750</v>
      </c>
      <c r="L6893" s="94" t="n">
        <f aca="false">K6893 *M6893</f>
        <v>1125</v>
      </c>
      <c r="M6893" s="95" t="n">
        <v>0.3</v>
      </c>
      <c r="N6893" s="88" t="s">
        <v>14</v>
      </c>
      <c r="O6893" s="91" t="s">
        <v>219</v>
      </c>
      <c r="P6893" s="0" t="str">
        <f aca="false">RIGHT(H6893,LEN(H6893) - FIND(" ", H6893))</f>
        <v>Street Footwear</v>
      </c>
    </row>
    <row r="6894" customFormat="false" ht="14.25" hidden="false" customHeight="true" outlineLevel="0" collapsed="false">
      <c r="B6894" s="88" t="s">
        <v>43</v>
      </c>
      <c r="C6894" s="89" t="n">
        <v>1185732</v>
      </c>
      <c r="D6894" s="90" t="n">
        <v>44443</v>
      </c>
      <c r="E6894" s="88" t="s">
        <v>29</v>
      </c>
      <c r="F6894" s="88" t="s">
        <v>165</v>
      </c>
      <c r="G6894" s="88" t="s">
        <v>135</v>
      </c>
      <c r="H6894" s="91" t="s">
        <v>44</v>
      </c>
      <c r="I6894" s="92" t="n">
        <v>25</v>
      </c>
      <c r="J6894" s="93" t="n">
        <v>125</v>
      </c>
      <c r="K6894" s="94" t="n">
        <f aca="false">I6894 * J6894</f>
        <v>3125</v>
      </c>
      <c r="L6894" s="94" t="n">
        <f aca="false">K6894 *M6894</f>
        <v>937.5</v>
      </c>
      <c r="M6894" s="95" t="n">
        <v>0.3</v>
      </c>
      <c r="N6894" s="88" t="s">
        <v>14</v>
      </c>
      <c r="O6894" s="91" t="s">
        <v>219</v>
      </c>
      <c r="P6894" s="0" t="str">
        <f aca="false">RIGHT(H6894,LEN(H6894) - FIND(" ", H6894))</f>
        <v>Athletic Footwear</v>
      </c>
    </row>
    <row r="6895" customFormat="false" ht="14.25" hidden="false" customHeight="true" outlineLevel="0" collapsed="false">
      <c r="B6895" s="88" t="s">
        <v>43</v>
      </c>
      <c r="C6895" s="89" t="n">
        <v>1185732</v>
      </c>
      <c r="D6895" s="90" t="n">
        <v>44443</v>
      </c>
      <c r="E6895" s="88" t="s">
        <v>29</v>
      </c>
      <c r="F6895" s="88" t="s">
        <v>165</v>
      </c>
      <c r="G6895" s="88" t="s">
        <v>135</v>
      </c>
      <c r="H6895" s="91" t="s">
        <v>16</v>
      </c>
      <c r="I6895" s="92" t="n">
        <v>35</v>
      </c>
      <c r="J6895" s="93" t="n">
        <v>125</v>
      </c>
      <c r="K6895" s="94" t="n">
        <f aca="false">I6895 * J6895</f>
        <v>4375</v>
      </c>
      <c r="L6895" s="94" t="n">
        <f aca="false">K6895 *M6895</f>
        <v>2187.5</v>
      </c>
      <c r="M6895" s="95" t="n">
        <v>0.5</v>
      </c>
      <c r="N6895" s="88" t="s">
        <v>14</v>
      </c>
      <c r="O6895" s="91" t="s">
        <v>218</v>
      </c>
      <c r="P6895" s="0" t="str">
        <f aca="false">RIGHT(H6895,LEN(H6895) - FIND(" ", H6895))</f>
        <v>Apparel</v>
      </c>
    </row>
    <row r="6896" customFormat="false" ht="14.25" hidden="false" customHeight="true" outlineLevel="0" collapsed="false">
      <c r="B6896" s="88" t="s">
        <v>43</v>
      </c>
      <c r="C6896" s="89" t="n">
        <v>1185732</v>
      </c>
      <c r="D6896" s="90" t="n">
        <v>44443</v>
      </c>
      <c r="E6896" s="88" t="s">
        <v>29</v>
      </c>
      <c r="F6896" s="88" t="s">
        <v>165</v>
      </c>
      <c r="G6896" s="88" t="s">
        <v>135</v>
      </c>
      <c r="H6896" s="91" t="s">
        <v>38</v>
      </c>
      <c r="I6896" s="92" t="n">
        <v>40</v>
      </c>
      <c r="J6896" s="93" t="n">
        <v>200</v>
      </c>
      <c r="K6896" s="94" t="n">
        <f aca="false">I6896 * J6896</f>
        <v>8000</v>
      </c>
      <c r="L6896" s="94" t="n">
        <f aca="false">K6896 *M6896</f>
        <v>3200</v>
      </c>
      <c r="M6896" s="95" t="n">
        <v>0.4</v>
      </c>
      <c r="N6896" s="88" t="s">
        <v>14</v>
      </c>
      <c r="O6896" s="91" t="s">
        <v>219</v>
      </c>
      <c r="P6896" s="0" t="str">
        <f aca="false">RIGHT(H6896,LEN(H6896) - FIND(" ", H6896))</f>
        <v>Apparel</v>
      </c>
    </row>
    <row r="6897" customFormat="false" ht="14.25" hidden="false" customHeight="true" outlineLevel="0" collapsed="false">
      <c r="B6897" s="88" t="s">
        <v>30</v>
      </c>
      <c r="C6897" s="89" t="n">
        <v>1197831</v>
      </c>
      <c r="D6897" s="90" t="n">
        <v>44443</v>
      </c>
      <c r="E6897" s="88" t="s">
        <v>40</v>
      </c>
      <c r="F6897" s="88" t="s">
        <v>59</v>
      </c>
      <c r="G6897" s="88" t="s">
        <v>106</v>
      </c>
      <c r="H6897" s="91" t="s">
        <v>32</v>
      </c>
      <c r="I6897" s="92" t="n">
        <v>19</v>
      </c>
      <c r="J6897" s="93" t="n">
        <v>195</v>
      </c>
      <c r="K6897" s="94" t="n">
        <f aca="false">I6897 * J6897</f>
        <v>3705</v>
      </c>
      <c r="L6897" s="94" t="n">
        <f aca="false">K6897 *M6897</f>
        <v>1852.5</v>
      </c>
      <c r="M6897" s="95" t="n">
        <v>0.5</v>
      </c>
      <c r="N6897" s="88" t="s">
        <v>23</v>
      </c>
      <c r="O6897" s="91" t="s">
        <v>218</v>
      </c>
      <c r="P6897" s="0" t="str">
        <f aca="false">RIGHT(H6897,LEN(H6897) - FIND(" ", H6897))</f>
        <v>Street Footwear</v>
      </c>
    </row>
    <row r="6898" customFormat="false" ht="14.25" hidden="false" customHeight="true" outlineLevel="0" collapsed="false">
      <c r="B6898" s="88" t="s">
        <v>30</v>
      </c>
      <c r="C6898" s="89" t="n">
        <v>1197831</v>
      </c>
      <c r="D6898" s="90" t="n">
        <v>44443</v>
      </c>
      <c r="E6898" s="88" t="s">
        <v>40</v>
      </c>
      <c r="F6898" s="88" t="s">
        <v>66</v>
      </c>
      <c r="G6898" s="88" t="s">
        <v>90</v>
      </c>
      <c r="H6898" s="91" t="s">
        <v>16</v>
      </c>
      <c r="I6898" s="92" t="n">
        <v>49</v>
      </c>
      <c r="J6898" s="93" t="n">
        <v>145</v>
      </c>
      <c r="K6898" s="94" t="n">
        <f aca="false">I6898 * J6898</f>
        <v>7105</v>
      </c>
      <c r="L6898" s="94" t="n">
        <f aca="false">K6898 *M6898</f>
        <v>3907.75</v>
      </c>
      <c r="M6898" s="95" t="n">
        <v>0.55</v>
      </c>
      <c r="N6898" s="88" t="s">
        <v>23</v>
      </c>
      <c r="O6898" s="91" t="s">
        <v>218</v>
      </c>
      <c r="P6898" s="0" t="str">
        <f aca="false">RIGHT(H6898,LEN(H6898) - FIND(" ", H6898))</f>
        <v>Apparel</v>
      </c>
    </row>
    <row r="6899" customFormat="false" ht="14.25" hidden="false" customHeight="true" outlineLevel="0" collapsed="false">
      <c r="B6899" s="88" t="s">
        <v>43</v>
      </c>
      <c r="C6899" s="89" t="n">
        <v>1185732</v>
      </c>
      <c r="D6899" s="90" t="n">
        <v>44443</v>
      </c>
      <c r="E6899" s="88" t="s">
        <v>29</v>
      </c>
      <c r="F6899" s="88" t="s">
        <v>165</v>
      </c>
      <c r="G6899" s="88" t="s">
        <v>135</v>
      </c>
      <c r="H6899" s="91" t="s">
        <v>32</v>
      </c>
      <c r="I6899" s="92" t="n">
        <v>33</v>
      </c>
      <c r="J6899" s="93" t="n">
        <v>143</v>
      </c>
      <c r="K6899" s="94" t="n">
        <f aca="false">I6899 * J6899</f>
        <v>4719</v>
      </c>
      <c r="L6899" s="94" t="n">
        <f aca="false">K6899 *M6899</f>
        <v>1934.79</v>
      </c>
      <c r="M6899" s="95" t="n">
        <v>0.41</v>
      </c>
      <c r="N6899" s="88" t="s">
        <v>23</v>
      </c>
      <c r="O6899" s="91" t="s">
        <v>218</v>
      </c>
      <c r="P6899" s="0" t="str">
        <f aca="false">RIGHT(H6899,LEN(H6899) - FIND(" ", H6899))</f>
        <v>Street Footwear</v>
      </c>
    </row>
    <row r="6900" customFormat="false" ht="14.25" hidden="false" customHeight="true" outlineLevel="0" collapsed="false">
      <c r="B6900" s="88" t="s">
        <v>43</v>
      </c>
      <c r="C6900" s="89" t="n">
        <v>1185732</v>
      </c>
      <c r="D6900" s="90" t="n">
        <v>44443</v>
      </c>
      <c r="E6900" s="88" t="s">
        <v>29</v>
      </c>
      <c r="F6900" s="88" t="s">
        <v>165</v>
      </c>
      <c r="G6900" s="88" t="s">
        <v>135</v>
      </c>
      <c r="H6900" s="91" t="s">
        <v>24</v>
      </c>
      <c r="I6900" s="92" t="n">
        <v>29</v>
      </c>
      <c r="J6900" s="93" t="n">
        <v>65</v>
      </c>
      <c r="K6900" s="94" t="n">
        <f aca="false">I6900 * J6900</f>
        <v>1885</v>
      </c>
      <c r="L6900" s="94" t="n">
        <f aca="false">K6900 *M6900</f>
        <v>848.25</v>
      </c>
      <c r="M6900" s="95" t="n">
        <v>0.45</v>
      </c>
      <c r="N6900" s="88" t="s">
        <v>23</v>
      </c>
      <c r="O6900" s="91" t="s">
        <v>218</v>
      </c>
      <c r="P6900" s="0" t="str">
        <f aca="false">RIGHT(H6900,LEN(H6900) - FIND(" ", H6900))</f>
        <v>Athletic Footwear</v>
      </c>
    </row>
    <row r="6901" customFormat="false" ht="14.25" hidden="false" customHeight="true" outlineLevel="0" collapsed="false">
      <c r="B6901" s="88" t="s">
        <v>43</v>
      </c>
      <c r="C6901" s="89" t="n">
        <v>1185732</v>
      </c>
      <c r="D6901" s="90" t="n">
        <v>44443</v>
      </c>
      <c r="E6901" s="88" t="s">
        <v>29</v>
      </c>
      <c r="F6901" s="88" t="s">
        <v>165</v>
      </c>
      <c r="G6901" s="88" t="s">
        <v>135</v>
      </c>
      <c r="H6901" s="91" t="s">
        <v>48</v>
      </c>
      <c r="I6901" s="92" t="n">
        <v>24</v>
      </c>
      <c r="J6901" s="93" t="n">
        <v>44</v>
      </c>
      <c r="K6901" s="94" t="n">
        <f aca="false">I6901 * J6901</f>
        <v>1056</v>
      </c>
      <c r="L6901" s="94" t="n">
        <f aca="false">K6901 *M6901</f>
        <v>475.2</v>
      </c>
      <c r="M6901" s="95" t="n">
        <v>0.45</v>
      </c>
      <c r="N6901" s="88" t="s">
        <v>23</v>
      </c>
      <c r="O6901" s="91" t="s">
        <v>219</v>
      </c>
      <c r="P6901" s="0" t="str">
        <f aca="false">RIGHT(H6901,LEN(H6901) - FIND(" ", H6901))</f>
        <v>Street Footwear</v>
      </c>
    </row>
    <row r="6902" customFormat="false" ht="14.25" hidden="false" customHeight="true" outlineLevel="0" collapsed="false">
      <c r="B6902" s="88" t="s">
        <v>43</v>
      </c>
      <c r="C6902" s="89" t="n">
        <v>1185732</v>
      </c>
      <c r="D6902" s="90" t="n">
        <v>44443</v>
      </c>
      <c r="E6902" s="88" t="s">
        <v>29</v>
      </c>
      <c r="F6902" s="88" t="s">
        <v>165</v>
      </c>
      <c r="G6902" s="88" t="s">
        <v>135</v>
      </c>
      <c r="H6902" s="91" t="s">
        <v>44</v>
      </c>
      <c r="I6902" s="92" t="n">
        <v>23</v>
      </c>
      <c r="J6902" s="93" t="n">
        <v>34</v>
      </c>
      <c r="K6902" s="94" t="n">
        <f aca="false">I6902 * J6902</f>
        <v>782</v>
      </c>
      <c r="L6902" s="94" t="n">
        <f aca="false">K6902 *M6902</f>
        <v>351.9</v>
      </c>
      <c r="M6902" s="95" t="n">
        <v>0.45</v>
      </c>
      <c r="N6902" s="88" t="s">
        <v>23</v>
      </c>
      <c r="O6902" s="91" t="s">
        <v>219</v>
      </c>
      <c r="P6902" s="0" t="str">
        <f aca="false">RIGHT(H6902,LEN(H6902) - FIND(" ", H6902))</f>
        <v>Athletic Footwear</v>
      </c>
    </row>
    <row r="6903" customFormat="false" ht="14.25" hidden="false" customHeight="true" outlineLevel="0" collapsed="false">
      <c r="B6903" s="88" t="s">
        <v>43</v>
      </c>
      <c r="C6903" s="89" t="n">
        <v>1185732</v>
      </c>
      <c r="D6903" s="90" t="n">
        <v>44443</v>
      </c>
      <c r="E6903" s="88" t="s">
        <v>29</v>
      </c>
      <c r="F6903" s="88" t="s">
        <v>165</v>
      </c>
      <c r="G6903" s="88" t="s">
        <v>135</v>
      </c>
      <c r="H6903" s="91" t="s">
        <v>16</v>
      </c>
      <c r="I6903" s="92" t="n">
        <v>33</v>
      </c>
      <c r="J6903" s="93" t="n">
        <v>33</v>
      </c>
      <c r="K6903" s="94" t="n">
        <f aca="false">I6903 * J6903</f>
        <v>1089</v>
      </c>
      <c r="L6903" s="94" t="n">
        <f aca="false">K6903 *M6903</f>
        <v>707.85</v>
      </c>
      <c r="M6903" s="95" t="n">
        <v>0.65</v>
      </c>
      <c r="N6903" s="88" t="s">
        <v>23</v>
      </c>
      <c r="O6903" s="91" t="s">
        <v>218</v>
      </c>
      <c r="P6903" s="0" t="str">
        <f aca="false">RIGHT(H6903,LEN(H6903) - FIND(" ", H6903))</f>
        <v>Apparel</v>
      </c>
    </row>
    <row r="6904" customFormat="false" ht="14.25" hidden="false" customHeight="true" outlineLevel="0" collapsed="false">
      <c r="B6904" s="88" t="s">
        <v>43</v>
      </c>
      <c r="C6904" s="89" t="n">
        <v>1185732</v>
      </c>
      <c r="D6904" s="90" t="n">
        <v>44443</v>
      </c>
      <c r="E6904" s="88" t="s">
        <v>29</v>
      </c>
      <c r="F6904" s="88" t="s">
        <v>165</v>
      </c>
      <c r="G6904" s="88" t="s">
        <v>135</v>
      </c>
      <c r="H6904" s="91" t="s">
        <v>38</v>
      </c>
      <c r="I6904" s="92" t="n">
        <v>38</v>
      </c>
      <c r="J6904" s="93" t="n">
        <v>52</v>
      </c>
      <c r="K6904" s="94" t="n">
        <f aca="false">I6904 * J6904</f>
        <v>1976</v>
      </c>
      <c r="L6904" s="94" t="n">
        <f aca="false">K6904 *M6904</f>
        <v>988</v>
      </c>
      <c r="M6904" s="95" t="n">
        <v>0.5</v>
      </c>
      <c r="N6904" s="88" t="s">
        <v>23</v>
      </c>
      <c r="O6904" s="91" t="s">
        <v>219</v>
      </c>
      <c r="P6904" s="0" t="str">
        <f aca="false">RIGHT(H6904,LEN(H6904) - FIND(" ", H6904))</f>
        <v>Apparel</v>
      </c>
    </row>
    <row r="6905" customFormat="false" ht="14.25" hidden="false" customHeight="true" outlineLevel="0" collapsed="false">
      <c r="B6905" s="88" t="s">
        <v>30</v>
      </c>
      <c r="C6905" s="89" t="n">
        <v>1197831</v>
      </c>
      <c r="D6905" s="90" t="n">
        <v>44443</v>
      </c>
      <c r="E6905" s="88" t="s">
        <v>40</v>
      </c>
      <c r="F6905" s="88" t="s">
        <v>59</v>
      </c>
      <c r="G6905" s="88" t="s">
        <v>106</v>
      </c>
      <c r="H6905" s="91" t="s">
        <v>32</v>
      </c>
      <c r="I6905" s="92" t="n">
        <v>13</v>
      </c>
      <c r="J6905" s="93" t="n">
        <v>233</v>
      </c>
      <c r="K6905" s="94" t="n">
        <f aca="false">I6905 * J6905</f>
        <v>3029</v>
      </c>
      <c r="L6905" s="94" t="n">
        <f aca="false">K6905 *M6905</f>
        <v>1151.02</v>
      </c>
      <c r="M6905" s="95" t="n">
        <v>0.38</v>
      </c>
      <c r="N6905" s="88" t="s">
        <v>31</v>
      </c>
      <c r="O6905" s="91" t="s">
        <v>218</v>
      </c>
      <c r="P6905" s="0" t="str">
        <f aca="false">RIGHT(H6905,LEN(H6905) - FIND(" ", H6905))</f>
        <v>Street Footwear</v>
      </c>
    </row>
    <row r="6906" customFormat="false" ht="14.25" hidden="false" customHeight="true" outlineLevel="0" collapsed="false">
      <c r="B6906" s="88" t="s">
        <v>30</v>
      </c>
      <c r="C6906" s="89" t="n">
        <v>1197831</v>
      </c>
      <c r="D6906" s="90" t="n">
        <v>44443</v>
      </c>
      <c r="E6906" s="88" t="s">
        <v>40</v>
      </c>
      <c r="F6906" s="88" t="s">
        <v>66</v>
      </c>
      <c r="G6906" s="88" t="s">
        <v>90</v>
      </c>
      <c r="H6906" s="91" t="s">
        <v>16</v>
      </c>
      <c r="I6906" s="92" t="n">
        <v>38</v>
      </c>
      <c r="J6906" s="93" t="n">
        <v>165</v>
      </c>
      <c r="K6906" s="94" t="n">
        <f aca="false">I6906 * J6906</f>
        <v>6270</v>
      </c>
      <c r="L6906" s="94" t="n">
        <f aca="false">K6906 *M6906</f>
        <v>2946.9</v>
      </c>
      <c r="M6906" s="95" t="n">
        <v>0.47</v>
      </c>
      <c r="N6906" s="88" t="s">
        <v>31</v>
      </c>
      <c r="O6906" s="91" t="s">
        <v>218</v>
      </c>
      <c r="P6906" s="0" t="str">
        <f aca="false">RIGHT(H6906,LEN(H6906) - FIND(" ", H6906))</f>
        <v>Apparel</v>
      </c>
    </row>
    <row r="6907" customFormat="false" ht="14.25" hidden="false" customHeight="true" outlineLevel="0" collapsed="false">
      <c r="B6907" s="88" t="s">
        <v>30</v>
      </c>
      <c r="C6907" s="89" t="n">
        <v>1197831</v>
      </c>
      <c r="D6907" s="90" t="n">
        <v>44444</v>
      </c>
      <c r="E6907" s="88" t="s">
        <v>40</v>
      </c>
      <c r="F6907" s="88" t="s">
        <v>59</v>
      </c>
      <c r="G6907" s="88" t="s">
        <v>106</v>
      </c>
      <c r="H6907" s="91" t="s">
        <v>24</v>
      </c>
      <c r="I6907" s="92" t="n">
        <v>30</v>
      </c>
      <c r="J6907" s="93" t="n">
        <v>775</v>
      </c>
      <c r="K6907" s="94" t="n">
        <f aca="false">I6907 * J6907</f>
        <v>23250</v>
      </c>
      <c r="L6907" s="94" t="n">
        <f aca="false">K6907 *M6907</f>
        <v>8137.5</v>
      </c>
      <c r="M6907" s="95" t="n">
        <v>0.35</v>
      </c>
      <c r="N6907" s="88" t="s">
        <v>31</v>
      </c>
      <c r="O6907" s="91" t="s">
        <v>218</v>
      </c>
      <c r="P6907" s="0" t="str">
        <f aca="false">RIGHT(H6907,LEN(H6907) - FIND(" ", H6907))</f>
        <v>Athletic Footwear</v>
      </c>
    </row>
    <row r="6908" customFormat="false" ht="14.25" hidden="false" customHeight="true" outlineLevel="0" collapsed="false">
      <c r="B6908" s="88" t="s">
        <v>30</v>
      </c>
      <c r="C6908" s="89" t="n">
        <v>1197831</v>
      </c>
      <c r="D6908" s="90" t="n">
        <v>44444</v>
      </c>
      <c r="E6908" s="88" t="s">
        <v>40</v>
      </c>
      <c r="F6908" s="88" t="s">
        <v>66</v>
      </c>
      <c r="G6908" s="88" t="s">
        <v>90</v>
      </c>
      <c r="H6908" s="91" t="s">
        <v>38</v>
      </c>
      <c r="I6908" s="92" t="n">
        <v>55</v>
      </c>
      <c r="J6908" s="93" t="n">
        <v>875</v>
      </c>
      <c r="K6908" s="94" t="n">
        <f aca="false">I6908 * J6908</f>
        <v>48125</v>
      </c>
      <c r="L6908" s="94" t="n">
        <f aca="false">K6908 *M6908</f>
        <v>28875</v>
      </c>
      <c r="M6908" s="95" t="n">
        <v>0.6</v>
      </c>
      <c r="N6908" s="88" t="s">
        <v>31</v>
      </c>
      <c r="O6908" s="91" t="s">
        <v>219</v>
      </c>
      <c r="P6908" s="0" t="str">
        <f aca="false">RIGHT(H6908,LEN(H6908) - FIND(" ", H6908))</f>
        <v>Apparel</v>
      </c>
    </row>
    <row r="6909" customFormat="false" ht="14.25" hidden="false" customHeight="true" outlineLevel="0" collapsed="false">
      <c r="B6909" s="88" t="s">
        <v>30</v>
      </c>
      <c r="C6909" s="89" t="n">
        <v>1197831</v>
      </c>
      <c r="D6909" s="90" t="n">
        <v>44444</v>
      </c>
      <c r="E6909" s="88" t="s">
        <v>18</v>
      </c>
      <c r="F6909" s="88" t="s">
        <v>96</v>
      </c>
      <c r="G6909" s="88" t="s">
        <v>91</v>
      </c>
      <c r="H6909" s="91" t="s">
        <v>32</v>
      </c>
      <c r="I6909" s="92" t="n">
        <v>55</v>
      </c>
      <c r="J6909" s="93" t="n">
        <v>675</v>
      </c>
      <c r="K6909" s="94" t="n">
        <f aca="false">I6909 * J6909</f>
        <v>37125</v>
      </c>
      <c r="L6909" s="94" t="n">
        <f aca="false">K6909 *M6909</f>
        <v>14850</v>
      </c>
      <c r="M6909" s="95" t="n">
        <v>0.4</v>
      </c>
      <c r="N6909" s="88" t="s">
        <v>23</v>
      </c>
      <c r="O6909" s="91" t="s">
        <v>218</v>
      </c>
      <c r="P6909" s="0" t="str">
        <f aca="false">RIGHT(H6909,LEN(H6909) - FIND(" ", H6909))</f>
        <v>Street Footwear</v>
      </c>
    </row>
    <row r="6910" customFormat="false" ht="14.25" hidden="false" customHeight="true" outlineLevel="0" collapsed="false">
      <c r="B6910" s="88" t="s">
        <v>30</v>
      </c>
      <c r="C6910" s="89" t="n">
        <v>1197831</v>
      </c>
      <c r="D6910" s="90" t="n">
        <v>44444</v>
      </c>
      <c r="E6910" s="88" t="s">
        <v>18</v>
      </c>
      <c r="F6910" s="88" t="s">
        <v>96</v>
      </c>
      <c r="G6910" s="88" t="s">
        <v>91</v>
      </c>
      <c r="H6910" s="91" t="s">
        <v>24</v>
      </c>
      <c r="I6910" s="92" t="n">
        <v>55</v>
      </c>
      <c r="J6910" s="93" t="n">
        <v>625</v>
      </c>
      <c r="K6910" s="94" t="n">
        <f aca="false">I6910 * J6910</f>
        <v>34375</v>
      </c>
      <c r="L6910" s="94" t="n">
        <f aca="false">K6910 *M6910</f>
        <v>13750</v>
      </c>
      <c r="M6910" s="95" t="n">
        <v>0.4</v>
      </c>
      <c r="N6910" s="88" t="s">
        <v>23</v>
      </c>
      <c r="O6910" s="91" t="s">
        <v>218</v>
      </c>
      <c r="P6910" s="0" t="str">
        <f aca="false">RIGHT(H6910,LEN(H6910) - FIND(" ", H6910))</f>
        <v>Athletic Footwear</v>
      </c>
    </row>
    <row r="6911" customFormat="false" ht="14.25" hidden="false" customHeight="true" outlineLevel="0" collapsed="false">
      <c r="B6911" s="88" t="s">
        <v>30</v>
      </c>
      <c r="C6911" s="89" t="n">
        <v>1197831</v>
      </c>
      <c r="D6911" s="90" t="n">
        <v>44444</v>
      </c>
      <c r="E6911" s="88" t="s">
        <v>18</v>
      </c>
      <c r="F6911" s="88" t="s">
        <v>96</v>
      </c>
      <c r="G6911" s="88" t="s">
        <v>91</v>
      </c>
      <c r="H6911" s="91" t="s">
        <v>48</v>
      </c>
      <c r="I6911" s="92" t="n">
        <v>60</v>
      </c>
      <c r="J6911" s="93" t="n">
        <v>675</v>
      </c>
      <c r="K6911" s="94" t="n">
        <f aca="false">I6911 * J6911</f>
        <v>40500</v>
      </c>
      <c r="L6911" s="94" t="n">
        <f aca="false">K6911 *M6911</f>
        <v>16200</v>
      </c>
      <c r="M6911" s="95" t="n">
        <v>0.4</v>
      </c>
      <c r="N6911" s="88" t="s">
        <v>23</v>
      </c>
      <c r="O6911" s="91" t="s">
        <v>219</v>
      </c>
      <c r="P6911" s="0" t="str">
        <f aca="false">RIGHT(H6911,LEN(H6911) - FIND(" ", H6911))</f>
        <v>Street Footwear</v>
      </c>
    </row>
    <row r="6912" customFormat="false" ht="14.25" hidden="false" customHeight="true" outlineLevel="0" collapsed="false">
      <c r="B6912" s="88" t="s">
        <v>30</v>
      </c>
      <c r="C6912" s="89" t="n">
        <v>1197831</v>
      </c>
      <c r="D6912" s="90" t="n">
        <v>44444</v>
      </c>
      <c r="E6912" s="88" t="s">
        <v>18</v>
      </c>
      <c r="F6912" s="88" t="s">
        <v>96</v>
      </c>
      <c r="G6912" s="88" t="s">
        <v>91</v>
      </c>
      <c r="H6912" s="91" t="s">
        <v>44</v>
      </c>
      <c r="I6912" s="92" t="n">
        <v>60</v>
      </c>
      <c r="J6912" s="93" t="n">
        <v>400</v>
      </c>
      <c r="K6912" s="94" t="n">
        <f aca="false">I6912 * J6912</f>
        <v>24000</v>
      </c>
      <c r="L6912" s="94" t="n">
        <f aca="false">K6912 *M6912</f>
        <v>12000</v>
      </c>
      <c r="M6912" s="95" t="n">
        <v>0.5</v>
      </c>
      <c r="N6912" s="88" t="s">
        <v>23</v>
      </c>
      <c r="O6912" s="91" t="s">
        <v>219</v>
      </c>
      <c r="P6912" s="0" t="str">
        <f aca="false">RIGHT(H6912,LEN(H6912) - FIND(" ", H6912))</f>
        <v>Athletic Footwear</v>
      </c>
    </row>
    <row r="6913" customFormat="false" ht="14.25" hidden="false" customHeight="true" outlineLevel="0" collapsed="false">
      <c r="B6913" s="88" t="s">
        <v>30</v>
      </c>
      <c r="C6913" s="89" t="n">
        <v>1197831</v>
      </c>
      <c r="D6913" s="90" t="n">
        <v>44444</v>
      </c>
      <c r="E6913" s="88" t="s">
        <v>18</v>
      </c>
      <c r="F6913" s="88" t="s">
        <v>96</v>
      </c>
      <c r="G6913" s="88" t="s">
        <v>91</v>
      </c>
      <c r="H6913" s="91" t="s">
        <v>16</v>
      </c>
      <c r="I6913" s="92" t="n">
        <v>55</v>
      </c>
      <c r="J6913" s="93" t="n">
        <v>400</v>
      </c>
      <c r="K6913" s="94" t="n">
        <f aca="false">I6913 * J6913</f>
        <v>22000</v>
      </c>
      <c r="L6913" s="94" t="n">
        <f aca="false">K6913 *M6913</f>
        <v>7700</v>
      </c>
      <c r="M6913" s="95" t="n">
        <v>0.35</v>
      </c>
      <c r="N6913" s="88" t="s">
        <v>23</v>
      </c>
      <c r="O6913" s="91" t="s">
        <v>218</v>
      </c>
      <c r="P6913" s="0" t="str">
        <f aca="false">RIGHT(H6913,LEN(H6913) - FIND(" ", H6913))</f>
        <v>Apparel</v>
      </c>
    </row>
    <row r="6914" customFormat="false" ht="14.25" hidden="false" customHeight="true" outlineLevel="0" collapsed="false">
      <c r="B6914" s="88" t="s">
        <v>30</v>
      </c>
      <c r="C6914" s="89" t="n">
        <v>1197831</v>
      </c>
      <c r="D6914" s="90" t="n">
        <v>44444</v>
      </c>
      <c r="E6914" s="88" t="s">
        <v>18</v>
      </c>
      <c r="F6914" s="88" t="s">
        <v>96</v>
      </c>
      <c r="G6914" s="88" t="s">
        <v>91</v>
      </c>
      <c r="H6914" s="91" t="s">
        <v>38</v>
      </c>
      <c r="I6914" s="92" t="n">
        <v>50</v>
      </c>
      <c r="J6914" s="93" t="n">
        <v>625</v>
      </c>
      <c r="K6914" s="94" t="n">
        <f aca="false">I6914 * J6914</f>
        <v>31250</v>
      </c>
      <c r="L6914" s="94" t="n">
        <f aca="false">K6914 *M6914</f>
        <v>17187.5</v>
      </c>
      <c r="M6914" s="95" t="n">
        <v>0.55</v>
      </c>
      <c r="N6914" s="88" t="s">
        <v>23</v>
      </c>
      <c r="O6914" s="91" t="s">
        <v>219</v>
      </c>
      <c r="P6914" s="0" t="str">
        <f aca="false">RIGHT(H6914,LEN(H6914) - FIND(" ", H6914))</f>
        <v>Apparel</v>
      </c>
    </row>
    <row r="6915" customFormat="false" ht="14.25" hidden="false" customHeight="true" outlineLevel="0" collapsed="false">
      <c r="B6915" s="88" t="s">
        <v>13</v>
      </c>
      <c r="C6915" s="89" t="n">
        <v>1185732</v>
      </c>
      <c r="D6915" s="90" t="n">
        <v>44444</v>
      </c>
      <c r="E6915" s="88" t="s">
        <v>34</v>
      </c>
      <c r="F6915" s="88" t="s">
        <v>151</v>
      </c>
      <c r="G6915" s="88" t="s">
        <v>164</v>
      </c>
      <c r="H6915" s="91" t="s">
        <v>32</v>
      </c>
      <c r="I6915" s="92" t="n">
        <v>55</v>
      </c>
      <c r="J6915" s="93" t="n">
        <v>1025</v>
      </c>
      <c r="K6915" s="94" t="n">
        <f aca="false">I6915 * J6915</f>
        <v>56375</v>
      </c>
      <c r="L6915" s="94" t="n">
        <f aca="false">K6915 *M6915</f>
        <v>25368.75</v>
      </c>
      <c r="M6915" s="95" t="n">
        <v>0.45</v>
      </c>
      <c r="N6915" s="88" t="s">
        <v>23</v>
      </c>
      <c r="O6915" s="91" t="s">
        <v>218</v>
      </c>
      <c r="P6915" s="0" t="str">
        <f aca="false">RIGHT(H6915,LEN(H6915) - FIND(" ", H6915))</f>
        <v>Street Footwear</v>
      </c>
    </row>
    <row r="6916" customFormat="false" ht="14.25" hidden="false" customHeight="true" outlineLevel="0" collapsed="false">
      <c r="B6916" s="88" t="s">
        <v>13</v>
      </c>
      <c r="C6916" s="89" t="n">
        <v>1185732</v>
      </c>
      <c r="D6916" s="90" t="n">
        <v>44444</v>
      </c>
      <c r="E6916" s="88" t="s">
        <v>34</v>
      </c>
      <c r="F6916" s="88" t="s">
        <v>151</v>
      </c>
      <c r="G6916" s="88" t="s">
        <v>164</v>
      </c>
      <c r="H6916" s="91" t="s">
        <v>24</v>
      </c>
      <c r="I6916" s="92" t="n">
        <v>50</v>
      </c>
      <c r="J6916" s="93" t="n">
        <v>825</v>
      </c>
      <c r="K6916" s="94" t="n">
        <f aca="false">I6916 * J6916</f>
        <v>41250</v>
      </c>
      <c r="L6916" s="94" t="n">
        <f aca="false">K6916 *M6916</f>
        <v>14437.5</v>
      </c>
      <c r="M6916" s="95" t="n">
        <v>0.35</v>
      </c>
      <c r="N6916" s="88" t="s">
        <v>23</v>
      </c>
      <c r="O6916" s="91" t="s">
        <v>218</v>
      </c>
      <c r="P6916" s="0" t="str">
        <f aca="false">RIGHT(H6916,LEN(H6916) - FIND(" ", H6916))</f>
        <v>Athletic Footwear</v>
      </c>
    </row>
    <row r="6917" customFormat="false" ht="14.25" hidden="false" customHeight="true" outlineLevel="0" collapsed="false">
      <c r="B6917" s="88" t="s">
        <v>13</v>
      </c>
      <c r="C6917" s="89" t="n">
        <v>1185732</v>
      </c>
      <c r="D6917" s="90" t="n">
        <v>44444</v>
      </c>
      <c r="E6917" s="88" t="s">
        <v>34</v>
      </c>
      <c r="F6917" s="88" t="s">
        <v>151</v>
      </c>
      <c r="G6917" s="88" t="s">
        <v>164</v>
      </c>
      <c r="H6917" s="91" t="s">
        <v>48</v>
      </c>
      <c r="I6917" s="92" t="n">
        <v>40</v>
      </c>
      <c r="J6917" s="93" t="n">
        <v>725</v>
      </c>
      <c r="K6917" s="94" t="n">
        <f aca="false">I6917 * J6917</f>
        <v>29000</v>
      </c>
      <c r="L6917" s="94" t="n">
        <f aca="false">K6917 *M6917</f>
        <v>7250</v>
      </c>
      <c r="M6917" s="95" t="n">
        <v>0.25</v>
      </c>
      <c r="N6917" s="88" t="s">
        <v>23</v>
      </c>
      <c r="O6917" s="91" t="s">
        <v>219</v>
      </c>
      <c r="P6917" s="0" t="str">
        <f aca="false">RIGHT(H6917,LEN(H6917) - FIND(" ", H6917))</f>
        <v>Street Footwear</v>
      </c>
    </row>
    <row r="6918" customFormat="false" ht="14.25" hidden="false" customHeight="true" outlineLevel="0" collapsed="false">
      <c r="B6918" s="88" t="s">
        <v>13</v>
      </c>
      <c r="C6918" s="89" t="n">
        <v>1185732</v>
      </c>
      <c r="D6918" s="90" t="n">
        <v>44444</v>
      </c>
      <c r="E6918" s="88" t="s">
        <v>34</v>
      </c>
      <c r="F6918" s="88" t="s">
        <v>151</v>
      </c>
      <c r="G6918" s="88" t="s">
        <v>164</v>
      </c>
      <c r="H6918" s="91" t="s">
        <v>44</v>
      </c>
      <c r="I6918" s="92" t="n">
        <v>40</v>
      </c>
      <c r="J6918" s="93" t="n">
        <v>700</v>
      </c>
      <c r="K6918" s="94" t="n">
        <f aca="false">I6918 * J6918</f>
        <v>28000</v>
      </c>
      <c r="L6918" s="94" t="n">
        <f aca="false">K6918 *M6918</f>
        <v>8400</v>
      </c>
      <c r="M6918" s="95" t="n">
        <v>0.3</v>
      </c>
      <c r="N6918" s="88" t="s">
        <v>23</v>
      </c>
      <c r="O6918" s="91" t="s">
        <v>219</v>
      </c>
      <c r="P6918" s="0" t="str">
        <f aca="false">RIGHT(H6918,LEN(H6918) - FIND(" ", H6918))</f>
        <v>Athletic Footwear</v>
      </c>
    </row>
    <row r="6919" customFormat="false" ht="14.25" hidden="false" customHeight="true" outlineLevel="0" collapsed="false">
      <c r="B6919" s="88" t="s">
        <v>13</v>
      </c>
      <c r="C6919" s="89" t="n">
        <v>1185732</v>
      </c>
      <c r="D6919" s="90" t="n">
        <v>44444</v>
      </c>
      <c r="E6919" s="88" t="s">
        <v>34</v>
      </c>
      <c r="F6919" s="88" t="s">
        <v>151</v>
      </c>
      <c r="G6919" s="88" t="s">
        <v>164</v>
      </c>
      <c r="H6919" s="91" t="s">
        <v>16</v>
      </c>
      <c r="I6919" s="92" t="n">
        <v>50</v>
      </c>
      <c r="J6919" s="93" t="n">
        <v>700</v>
      </c>
      <c r="K6919" s="94" t="n">
        <f aca="false">I6919 * J6919</f>
        <v>35000</v>
      </c>
      <c r="L6919" s="94" t="n">
        <f aca="false">K6919 *M6919</f>
        <v>12250</v>
      </c>
      <c r="M6919" s="95" t="n">
        <v>0.35</v>
      </c>
      <c r="N6919" s="88" t="s">
        <v>23</v>
      </c>
      <c r="O6919" s="91" t="s">
        <v>218</v>
      </c>
      <c r="P6919" s="0" t="str">
        <f aca="false">RIGHT(H6919,LEN(H6919) - FIND(" ", H6919))</f>
        <v>Apparel</v>
      </c>
    </row>
    <row r="6920" customFormat="false" ht="14.25" hidden="false" customHeight="true" outlineLevel="0" collapsed="false">
      <c r="B6920" s="88" t="s">
        <v>13</v>
      </c>
      <c r="C6920" s="89" t="n">
        <v>1185732</v>
      </c>
      <c r="D6920" s="90" t="n">
        <v>44444</v>
      </c>
      <c r="E6920" s="88" t="s">
        <v>34</v>
      </c>
      <c r="F6920" s="88" t="s">
        <v>151</v>
      </c>
      <c r="G6920" s="88" t="s">
        <v>164</v>
      </c>
      <c r="H6920" s="91" t="s">
        <v>38</v>
      </c>
      <c r="I6920" s="92" t="n">
        <v>55</v>
      </c>
      <c r="J6920" s="93" t="n">
        <v>800</v>
      </c>
      <c r="K6920" s="94" t="n">
        <f aca="false">I6920 * J6920</f>
        <v>44000</v>
      </c>
      <c r="L6920" s="94" t="n">
        <f aca="false">K6920 *M6920</f>
        <v>22000</v>
      </c>
      <c r="M6920" s="95" t="n">
        <v>0.5</v>
      </c>
      <c r="N6920" s="88" t="s">
        <v>23</v>
      </c>
      <c r="O6920" s="91" t="s">
        <v>219</v>
      </c>
      <c r="P6920" s="0" t="str">
        <f aca="false">RIGHT(H6920,LEN(H6920) - FIND(" ", H6920))</f>
        <v>Apparel</v>
      </c>
    </row>
    <row r="6921" customFormat="false" ht="14.25" hidden="false" customHeight="true" outlineLevel="0" collapsed="false">
      <c r="B6921" s="88" t="s">
        <v>30</v>
      </c>
      <c r="C6921" s="89" t="n">
        <v>1197831</v>
      </c>
      <c r="D6921" s="90" t="n">
        <v>44444</v>
      </c>
      <c r="E6921" s="88" t="s">
        <v>40</v>
      </c>
      <c r="F6921" s="88" t="s">
        <v>59</v>
      </c>
      <c r="G6921" s="88" t="s">
        <v>106</v>
      </c>
      <c r="H6921" s="91" t="s">
        <v>24</v>
      </c>
      <c r="I6921" s="92" t="n">
        <v>29</v>
      </c>
      <c r="J6921" s="93" t="n">
        <v>194</v>
      </c>
      <c r="K6921" s="94" t="n">
        <f aca="false">I6921 * J6921</f>
        <v>5626</v>
      </c>
      <c r="L6921" s="94" t="n">
        <f aca="false">K6921 *M6921</f>
        <v>2756.74</v>
      </c>
      <c r="M6921" s="95" t="n">
        <v>0.49</v>
      </c>
      <c r="N6921" s="88" t="s">
        <v>23</v>
      </c>
      <c r="O6921" s="91" t="s">
        <v>218</v>
      </c>
      <c r="P6921" s="0" t="str">
        <f aca="false">RIGHT(H6921,LEN(H6921) - FIND(" ", H6921))</f>
        <v>Athletic Footwear</v>
      </c>
    </row>
    <row r="6922" customFormat="false" ht="14.25" hidden="false" customHeight="true" outlineLevel="0" collapsed="false">
      <c r="B6922" s="88" t="s">
        <v>30</v>
      </c>
      <c r="C6922" s="89" t="n">
        <v>1197831</v>
      </c>
      <c r="D6922" s="90" t="n">
        <v>44444</v>
      </c>
      <c r="E6922" s="88" t="s">
        <v>40</v>
      </c>
      <c r="F6922" s="88" t="s">
        <v>66</v>
      </c>
      <c r="G6922" s="88" t="s">
        <v>90</v>
      </c>
      <c r="H6922" s="91" t="s">
        <v>38</v>
      </c>
      <c r="I6922" s="92" t="n">
        <v>50</v>
      </c>
      <c r="J6922" s="93" t="n">
        <v>245</v>
      </c>
      <c r="K6922" s="94" t="n">
        <f aca="false">I6922 * J6922</f>
        <v>12250</v>
      </c>
      <c r="L6922" s="94" t="n">
        <f aca="false">K6922 *M6922</f>
        <v>8820</v>
      </c>
      <c r="M6922" s="95" t="n">
        <v>0.72</v>
      </c>
      <c r="N6922" s="88" t="s">
        <v>23</v>
      </c>
      <c r="O6922" s="91" t="s">
        <v>219</v>
      </c>
      <c r="P6922" s="0" t="str">
        <f aca="false">RIGHT(H6922,LEN(H6922) - FIND(" ", H6922))</f>
        <v>Apparel</v>
      </c>
    </row>
    <row r="6923" customFormat="false" ht="14.25" hidden="false" customHeight="true" outlineLevel="0" collapsed="false">
      <c r="B6923" s="88" t="s">
        <v>30</v>
      </c>
      <c r="C6923" s="89" t="n">
        <v>1197831</v>
      </c>
      <c r="D6923" s="90" t="n">
        <v>44444</v>
      </c>
      <c r="E6923" s="88" t="s">
        <v>18</v>
      </c>
      <c r="F6923" s="88" t="s">
        <v>96</v>
      </c>
      <c r="G6923" s="88" t="s">
        <v>91</v>
      </c>
      <c r="H6923" s="91" t="s">
        <v>32</v>
      </c>
      <c r="I6923" s="92" t="n">
        <v>50</v>
      </c>
      <c r="J6923" s="93" t="n">
        <v>176</v>
      </c>
      <c r="K6923" s="94" t="n">
        <f aca="false">I6923 * J6923</f>
        <v>8800</v>
      </c>
      <c r="L6923" s="94" t="n">
        <f aca="false">K6923 *M6923</f>
        <v>4400</v>
      </c>
      <c r="M6923" s="95" t="n">
        <v>0.5</v>
      </c>
      <c r="N6923" s="88" t="s">
        <v>23</v>
      </c>
      <c r="O6923" s="91" t="s">
        <v>218</v>
      </c>
      <c r="P6923" s="0" t="str">
        <f aca="false">RIGHT(H6923,LEN(H6923) - FIND(" ", H6923))</f>
        <v>Street Footwear</v>
      </c>
    </row>
    <row r="6924" customFormat="false" ht="14.25" hidden="false" customHeight="true" outlineLevel="0" collapsed="false">
      <c r="B6924" s="88" t="s">
        <v>30</v>
      </c>
      <c r="C6924" s="89" t="n">
        <v>1197831</v>
      </c>
      <c r="D6924" s="90" t="n">
        <v>44444</v>
      </c>
      <c r="E6924" s="88" t="s">
        <v>18</v>
      </c>
      <c r="F6924" s="88" t="s">
        <v>96</v>
      </c>
      <c r="G6924" s="88" t="s">
        <v>91</v>
      </c>
      <c r="H6924" s="91" t="s">
        <v>24</v>
      </c>
      <c r="I6924" s="92" t="n">
        <v>50</v>
      </c>
      <c r="J6924" s="93" t="n">
        <v>188</v>
      </c>
      <c r="K6924" s="94" t="n">
        <f aca="false">I6924 * J6924</f>
        <v>9400</v>
      </c>
      <c r="L6924" s="94" t="n">
        <f aca="false">K6924 *M6924</f>
        <v>4888</v>
      </c>
      <c r="M6924" s="95" t="n">
        <v>0.52</v>
      </c>
      <c r="N6924" s="88" t="s">
        <v>23</v>
      </c>
      <c r="O6924" s="91" t="s">
        <v>218</v>
      </c>
      <c r="P6924" s="0" t="str">
        <f aca="false">RIGHT(H6924,LEN(H6924) - FIND(" ", H6924))</f>
        <v>Athletic Footwear</v>
      </c>
    </row>
    <row r="6925" customFormat="false" ht="14.25" hidden="false" customHeight="true" outlineLevel="0" collapsed="false">
      <c r="B6925" s="88" t="s">
        <v>30</v>
      </c>
      <c r="C6925" s="89" t="n">
        <v>1197831</v>
      </c>
      <c r="D6925" s="90" t="n">
        <v>44444</v>
      </c>
      <c r="E6925" s="88" t="s">
        <v>18</v>
      </c>
      <c r="F6925" s="88" t="s">
        <v>96</v>
      </c>
      <c r="G6925" s="88" t="s">
        <v>91</v>
      </c>
      <c r="H6925" s="91" t="s">
        <v>48</v>
      </c>
      <c r="I6925" s="92" t="n">
        <v>56</v>
      </c>
      <c r="J6925" s="93" t="n">
        <v>182</v>
      </c>
      <c r="K6925" s="94" t="n">
        <f aca="false">I6925 * J6925</f>
        <v>10192</v>
      </c>
      <c r="L6925" s="94" t="n">
        <f aca="false">K6925 *M6925</f>
        <v>5299.84</v>
      </c>
      <c r="M6925" s="95" t="n">
        <v>0.52</v>
      </c>
      <c r="N6925" s="88" t="s">
        <v>23</v>
      </c>
      <c r="O6925" s="91" t="s">
        <v>219</v>
      </c>
      <c r="P6925" s="0" t="str">
        <f aca="false">RIGHT(H6925,LEN(H6925) - FIND(" ", H6925))</f>
        <v>Street Footwear</v>
      </c>
    </row>
    <row r="6926" customFormat="false" ht="14.25" hidden="false" customHeight="true" outlineLevel="0" collapsed="false">
      <c r="B6926" s="88" t="s">
        <v>30</v>
      </c>
      <c r="C6926" s="89" t="n">
        <v>1197831</v>
      </c>
      <c r="D6926" s="90" t="n">
        <v>44444</v>
      </c>
      <c r="E6926" s="88" t="s">
        <v>18</v>
      </c>
      <c r="F6926" s="88" t="s">
        <v>96</v>
      </c>
      <c r="G6926" s="88" t="s">
        <v>91</v>
      </c>
      <c r="H6926" s="91" t="s">
        <v>44</v>
      </c>
      <c r="I6926" s="92" t="n">
        <v>55</v>
      </c>
      <c r="J6926" s="93" t="n">
        <v>116</v>
      </c>
      <c r="K6926" s="94" t="n">
        <f aca="false">I6926 * J6926</f>
        <v>6380</v>
      </c>
      <c r="L6926" s="94" t="n">
        <f aca="false">K6926 *M6926</f>
        <v>4019.4</v>
      </c>
      <c r="M6926" s="95" t="n">
        <v>0.63</v>
      </c>
      <c r="N6926" s="88" t="s">
        <v>23</v>
      </c>
      <c r="O6926" s="91" t="s">
        <v>219</v>
      </c>
      <c r="P6926" s="0" t="str">
        <f aca="false">RIGHT(H6926,LEN(H6926) - FIND(" ", H6926))</f>
        <v>Athletic Footwear</v>
      </c>
    </row>
    <row r="6927" customFormat="false" ht="14.25" hidden="false" customHeight="true" outlineLevel="0" collapsed="false">
      <c r="B6927" s="88" t="s">
        <v>30</v>
      </c>
      <c r="C6927" s="89" t="n">
        <v>1197831</v>
      </c>
      <c r="D6927" s="90" t="n">
        <v>44444</v>
      </c>
      <c r="E6927" s="88" t="s">
        <v>18</v>
      </c>
      <c r="F6927" s="88" t="s">
        <v>96</v>
      </c>
      <c r="G6927" s="88" t="s">
        <v>91</v>
      </c>
      <c r="H6927" s="91" t="s">
        <v>16</v>
      </c>
      <c r="I6927" s="92" t="n">
        <v>50</v>
      </c>
      <c r="J6927" s="93" t="n">
        <v>104</v>
      </c>
      <c r="K6927" s="94" t="n">
        <f aca="false">I6927 * J6927</f>
        <v>5200</v>
      </c>
      <c r="L6927" s="94" t="n">
        <f aca="false">K6927 *M6927</f>
        <v>2392</v>
      </c>
      <c r="M6927" s="95" t="n">
        <v>0.46</v>
      </c>
      <c r="N6927" s="88" t="s">
        <v>23</v>
      </c>
      <c r="O6927" s="91" t="s">
        <v>218</v>
      </c>
      <c r="P6927" s="0" t="str">
        <f aca="false">RIGHT(H6927,LEN(H6927) - FIND(" ", H6927))</f>
        <v>Apparel</v>
      </c>
    </row>
    <row r="6928" customFormat="false" ht="14.25" hidden="false" customHeight="true" outlineLevel="0" collapsed="false">
      <c r="B6928" s="88" t="s">
        <v>30</v>
      </c>
      <c r="C6928" s="89" t="n">
        <v>1197831</v>
      </c>
      <c r="D6928" s="90" t="n">
        <v>44444</v>
      </c>
      <c r="E6928" s="88" t="s">
        <v>18</v>
      </c>
      <c r="F6928" s="88" t="s">
        <v>96</v>
      </c>
      <c r="G6928" s="88" t="s">
        <v>91</v>
      </c>
      <c r="H6928" s="91" t="s">
        <v>38</v>
      </c>
      <c r="I6928" s="92" t="n">
        <v>49</v>
      </c>
      <c r="J6928" s="93" t="n">
        <v>181</v>
      </c>
      <c r="K6928" s="94" t="n">
        <f aca="false">I6928 * J6928</f>
        <v>8869</v>
      </c>
      <c r="L6928" s="94" t="n">
        <f aca="false">K6928 *M6928</f>
        <v>5942.23</v>
      </c>
      <c r="M6928" s="95" t="n">
        <v>0.67</v>
      </c>
      <c r="N6928" s="88" t="s">
        <v>23</v>
      </c>
      <c r="O6928" s="91" t="s">
        <v>219</v>
      </c>
      <c r="P6928" s="0" t="str">
        <f aca="false">RIGHT(H6928,LEN(H6928) - FIND(" ", H6928))</f>
        <v>Apparel</v>
      </c>
    </row>
    <row r="6929" customFormat="false" ht="14.25" hidden="false" customHeight="true" outlineLevel="0" collapsed="false">
      <c r="B6929" s="88" t="s">
        <v>13</v>
      </c>
      <c r="C6929" s="89" t="n">
        <v>1185732</v>
      </c>
      <c r="D6929" s="90" t="n">
        <v>44444</v>
      </c>
      <c r="E6929" s="88" t="s">
        <v>34</v>
      </c>
      <c r="F6929" s="88" t="s">
        <v>151</v>
      </c>
      <c r="G6929" s="88" t="s">
        <v>164</v>
      </c>
      <c r="H6929" s="91" t="s">
        <v>32</v>
      </c>
      <c r="I6929" s="92" t="n">
        <v>51</v>
      </c>
      <c r="J6929" s="93" t="n">
        <v>287</v>
      </c>
      <c r="K6929" s="94" t="n">
        <f aca="false">I6929 * J6929</f>
        <v>14637</v>
      </c>
      <c r="L6929" s="94" t="n">
        <f aca="false">K6929 *M6929</f>
        <v>8489.46</v>
      </c>
      <c r="M6929" s="95" t="n">
        <v>0.58</v>
      </c>
      <c r="N6929" s="88" t="s">
        <v>23</v>
      </c>
      <c r="O6929" s="91" t="s">
        <v>218</v>
      </c>
      <c r="P6929" s="0" t="str">
        <f aca="false">RIGHT(H6929,LEN(H6929) - FIND(" ", H6929))</f>
        <v>Street Footwear</v>
      </c>
    </row>
    <row r="6930" customFormat="false" ht="14.25" hidden="false" customHeight="true" outlineLevel="0" collapsed="false">
      <c r="B6930" s="88" t="s">
        <v>13</v>
      </c>
      <c r="C6930" s="89" t="n">
        <v>1185732</v>
      </c>
      <c r="D6930" s="90" t="n">
        <v>44444</v>
      </c>
      <c r="E6930" s="88" t="s">
        <v>34</v>
      </c>
      <c r="F6930" s="88" t="s">
        <v>151</v>
      </c>
      <c r="G6930" s="88" t="s">
        <v>164</v>
      </c>
      <c r="H6930" s="91" t="s">
        <v>24</v>
      </c>
      <c r="I6930" s="92" t="n">
        <v>48</v>
      </c>
      <c r="J6930" s="93" t="n">
        <v>223</v>
      </c>
      <c r="K6930" s="94" t="n">
        <f aca="false">I6930 * J6930</f>
        <v>10704</v>
      </c>
      <c r="L6930" s="94" t="n">
        <f aca="false">K6930 *M6930</f>
        <v>5137.92</v>
      </c>
      <c r="M6930" s="95" t="n">
        <v>0.48</v>
      </c>
      <c r="N6930" s="88" t="s">
        <v>23</v>
      </c>
      <c r="O6930" s="91" t="s">
        <v>218</v>
      </c>
      <c r="P6930" s="0" t="str">
        <f aca="false">RIGHT(H6930,LEN(H6930) - FIND(" ", H6930))</f>
        <v>Athletic Footwear</v>
      </c>
    </row>
    <row r="6931" customFormat="false" ht="14.25" hidden="false" customHeight="true" outlineLevel="0" collapsed="false">
      <c r="B6931" s="88" t="s">
        <v>13</v>
      </c>
      <c r="C6931" s="89" t="n">
        <v>1185732</v>
      </c>
      <c r="D6931" s="90" t="n">
        <v>44444</v>
      </c>
      <c r="E6931" s="88" t="s">
        <v>34</v>
      </c>
      <c r="F6931" s="88" t="s">
        <v>151</v>
      </c>
      <c r="G6931" s="88" t="s">
        <v>164</v>
      </c>
      <c r="H6931" s="91" t="s">
        <v>48</v>
      </c>
      <c r="I6931" s="92" t="n">
        <v>38</v>
      </c>
      <c r="J6931" s="93" t="n">
        <v>196</v>
      </c>
      <c r="K6931" s="94" t="n">
        <f aca="false">I6931 * J6931</f>
        <v>7448</v>
      </c>
      <c r="L6931" s="94" t="n">
        <f aca="false">K6931 *M6931</f>
        <v>2904.72</v>
      </c>
      <c r="M6931" s="95" t="n">
        <v>0.39</v>
      </c>
      <c r="N6931" s="88" t="s">
        <v>23</v>
      </c>
      <c r="O6931" s="91" t="s">
        <v>219</v>
      </c>
      <c r="P6931" s="0" t="str">
        <f aca="false">RIGHT(H6931,LEN(H6931) - FIND(" ", H6931))</f>
        <v>Street Footwear</v>
      </c>
    </row>
    <row r="6932" customFormat="false" ht="14.25" hidden="false" customHeight="true" outlineLevel="0" collapsed="false">
      <c r="B6932" s="88" t="s">
        <v>13</v>
      </c>
      <c r="C6932" s="89" t="n">
        <v>1185732</v>
      </c>
      <c r="D6932" s="90" t="n">
        <v>44444</v>
      </c>
      <c r="E6932" s="88" t="s">
        <v>34</v>
      </c>
      <c r="F6932" s="88" t="s">
        <v>151</v>
      </c>
      <c r="G6932" s="88" t="s">
        <v>164</v>
      </c>
      <c r="H6932" s="91" t="s">
        <v>44</v>
      </c>
      <c r="I6932" s="92" t="n">
        <v>39</v>
      </c>
      <c r="J6932" s="93" t="n">
        <v>210</v>
      </c>
      <c r="K6932" s="94" t="n">
        <f aca="false">I6932 * J6932</f>
        <v>8190</v>
      </c>
      <c r="L6932" s="94" t="n">
        <f aca="false">K6932 *M6932</f>
        <v>3276</v>
      </c>
      <c r="M6932" s="95" t="n">
        <v>0.4</v>
      </c>
      <c r="N6932" s="88" t="s">
        <v>23</v>
      </c>
      <c r="O6932" s="91" t="s">
        <v>219</v>
      </c>
      <c r="P6932" s="0" t="str">
        <f aca="false">RIGHT(H6932,LEN(H6932) - FIND(" ", H6932))</f>
        <v>Athletic Footwear</v>
      </c>
    </row>
    <row r="6933" customFormat="false" ht="14.25" hidden="false" customHeight="true" outlineLevel="0" collapsed="false">
      <c r="B6933" s="88" t="s">
        <v>13</v>
      </c>
      <c r="C6933" s="89" t="n">
        <v>1185732</v>
      </c>
      <c r="D6933" s="90" t="n">
        <v>44444</v>
      </c>
      <c r="E6933" s="88" t="s">
        <v>34</v>
      </c>
      <c r="F6933" s="88" t="s">
        <v>151</v>
      </c>
      <c r="G6933" s="88" t="s">
        <v>164</v>
      </c>
      <c r="H6933" s="91" t="s">
        <v>16</v>
      </c>
      <c r="I6933" s="92" t="n">
        <v>48</v>
      </c>
      <c r="J6933" s="93" t="n">
        <v>175</v>
      </c>
      <c r="K6933" s="94" t="n">
        <f aca="false">I6933 * J6933</f>
        <v>8400</v>
      </c>
      <c r="L6933" s="94" t="n">
        <f aca="false">K6933 *M6933</f>
        <v>3864</v>
      </c>
      <c r="M6933" s="95" t="n">
        <v>0.46</v>
      </c>
      <c r="N6933" s="88" t="s">
        <v>23</v>
      </c>
      <c r="O6933" s="91" t="s">
        <v>218</v>
      </c>
      <c r="P6933" s="0" t="str">
        <f aca="false">RIGHT(H6933,LEN(H6933) - FIND(" ", H6933))</f>
        <v>Apparel</v>
      </c>
    </row>
    <row r="6934" customFormat="false" ht="14.25" hidden="false" customHeight="true" outlineLevel="0" collapsed="false">
      <c r="B6934" s="88" t="s">
        <v>13</v>
      </c>
      <c r="C6934" s="89" t="n">
        <v>1185732</v>
      </c>
      <c r="D6934" s="90" t="n">
        <v>44444</v>
      </c>
      <c r="E6934" s="88" t="s">
        <v>34</v>
      </c>
      <c r="F6934" s="88" t="s">
        <v>151</v>
      </c>
      <c r="G6934" s="88" t="s">
        <v>164</v>
      </c>
      <c r="H6934" s="91" t="s">
        <v>38</v>
      </c>
      <c r="I6934" s="92" t="n">
        <v>52</v>
      </c>
      <c r="J6934" s="93" t="n">
        <v>232</v>
      </c>
      <c r="K6934" s="94" t="n">
        <f aca="false">I6934 * J6934</f>
        <v>12064</v>
      </c>
      <c r="L6934" s="94" t="n">
        <f aca="false">K6934 *M6934</f>
        <v>7238.4</v>
      </c>
      <c r="M6934" s="95" t="n">
        <v>0.6</v>
      </c>
      <c r="N6934" s="88" t="s">
        <v>23</v>
      </c>
      <c r="O6934" s="91" t="s">
        <v>219</v>
      </c>
      <c r="P6934" s="0" t="str">
        <f aca="false">RIGHT(H6934,LEN(H6934) - FIND(" ", H6934))</f>
        <v>Apparel</v>
      </c>
    </row>
    <row r="6935" customFormat="false" ht="14.25" hidden="false" customHeight="true" outlineLevel="0" collapsed="false">
      <c r="B6935" s="88" t="s">
        <v>30</v>
      </c>
      <c r="C6935" s="89" t="n">
        <v>1197831</v>
      </c>
      <c r="D6935" s="90" t="n">
        <v>44444</v>
      </c>
      <c r="E6935" s="88" t="s">
        <v>40</v>
      </c>
      <c r="F6935" s="88" t="s">
        <v>59</v>
      </c>
      <c r="G6935" s="88" t="s">
        <v>106</v>
      </c>
      <c r="H6935" s="91" t="s">
        <v>24</v>
      </c>
      <c r="I6935" s="92" t="n">
        <v>22</v>
      </c>
      <c r="J6935" s="93" t="n">
        <v>248</v>
      </c>
      <c r="K6935" s="94" t="n">
        <f aca="false">I6935 * J6935</f>
        <v>5456</v>
      </c>
      <c r="L6935" s="94" t="n">
        <f aca="false">K6935 *M6935</f>
        <v>2291.52</v>
      </c>
      <c r="M6935" s="95" t="n">
        <v>0.42</v>
      </c>
      <c r="N6935" s="88" t="s">
        <v>31</v>
      </c>
      <c r="O6935" s="91" t="s">
        <v>218</v>
      </c>
      <c r="P6935" s="0" t="str">
        <f aca="false">RIGHT(H6935,LEN(H6935) - FIND(" ", H6935))</f>
        <v>Athletic Footwear</v>
      </c>
    </row>
    <row r="6936" customFormat="false" ht="14.25" hidden="false" customHeight="true" outlineLevel="0" collapsed="false">
      <c r="B6936" s="88" t="s">
        <v>30</v>
      </c>
      <c r="C6936" s="89" t="n">
        <v>1197831</v>
      </c>
      <c r="D6936" s="90" t="n">
        <v>44444</v>
      </c>
      <c r="E6936" s="88" t="s">
        <v>40</v>
      </c>
      <c r="F6936" s="88" t="s">
        <v>66</v>
      </c>
      <c r="G6936" s="88" t="s">
        <v>90</v>
      </c>
      <c r="H6936" s="91" t="s">
        <v>38</v>
      </c>
      <c r="I6936" s="92" t="n">
        <v>36</v>
      </c>
      <c r="J6936" s="93" t="n">
        <v>280</v>
      </c>
      <c r="K6936" s="94" t="n">
        <f aca="false">I6936 * J6936</f>
        <v>10080</v>
      </c>
      <c r="L6936" s="94" t="n">
        <f aca="false">K6936 *M6936</f>
        <v>6451.2</v>
      </c>
      <c r="M6936" s="95" t="n">
        <v>0.64</v>
      </c>
      <c r="N6936" s="88" t="s">
        <v>31</v>
      </c>
      <c r="O6936" s="91" t="s">
        <v>219</v>
      </c>
      <c r="P6936" s="0" t="str">
        <f aca="false">RIGHT(H6936,LEN(H6936) - FIND(" ", H6936))</f>
        <v>Apparel</v>
      </c>
    </row>
    <row r="6937" customFormat="false" ht="14.25" hidden="false" customHeight="true" outlineLevel="0" collapsed="false">
      <c r="B6937" s="88" t="s">
        <v>30</v>
      </c>
      <c r="C6937" s="89" t="n">
        <v>1197831</v>
      </c>
      <c r="D6937" s="90" t="n">
        <v>44444</v>
      </c>
      <c r="E6937" s="88" t="s">
        <v>18</v>
      </c>
      <c r="F6937" s="88" t="s">
        <v>96</v>
      </c>
      <c r="G6937" s="88" t="s">
        <v>91</v>
      </c>
      <c r="H6937" s="91" t="s">
        <v>32</v>
      </c>
      <c r="I6937" s="92" t="n">
        <v>41</v>
      </c>
      <c r="J6937" s="93" t="n">
        <v>230</v>
      </c>
      <c r="K6937" s="94" t="n">
        <f aca="false">I6937 * J6937</f>
        <v>9430</v>
      </c>
      <c r="L6937" s="94" t="n">
        <f aca="false">K6937 *M6937</f>
        <v>4337.8</v>
      </c>
      <c r="M6937" s="95" t="n">
        <v>0.46</v>
      </c>
      <c r="N6937" s="88" t="s">
        <v>31</v>
      </c>
      <c r="O6937" s="91" t="s">
        <v>218</v>
      </c>
      <c r="P6937" s="0" t="str">
        <f aca="false">RIGHT(H6937,LEN(H6937) - FIND(" ", H6937))</f>
        <v>Street Footwear</v>
      </c>
    </row>
    <row r="6938" customFormat="false" ht="14.25" hidden="false" customHeight="true" outlineLevel="0" collapsed="false">
      <c r="B6938" s="88" t="s">
        <v>30</v>
      </c>
      <c r="C6938" s="89" t="n">
        <v>1197831</v>
      </c>
      <c r="D6938" s="90" t="n">
        <v>44444</v>
      </c>
      <c r="E6938" s="88" t="s">
        <v>18</v>
      </c>
      <c r="F6938" s="88" t="s">
        <v>96</v>
      </c>
      <c r="G6938" s="88" t="s">
        <v>91</v>
      </c>
      <c r="H6938" s="91" t="s">
        <v>24</v>
      </c>
      <c r="I6938" s="92" t="n">
        <v>38</v>
      </c>
      <c r="J6938" s="93" t="n">
        <v>219</v>
      </c>
      <c r="K6938" s="94" t="n">
        <f aca="false">I6938 * J6938</f>
        <v>8322</v>
      </c>
      <c r="L6938" s="94" t="n">
        <f aca="false">K6938 *M6938</f>
        <v>3578.46</v>
      </c>
      <c r="M6938" s="95" t="n">
        <v>0.43</v>
      </c>
      <c r="N6938" s="88" t="s">
        <v>31</v>
      </c>
      <c r="O6938" s="91" t="s">
        <v>218</v>
      </c>
      <c r="P6938" s="0" t="str">
        <f aca="false">RIGHT(H6938,LEN(H6938) - FIND(" ", H6938))</f>
        <v>Athletic Footwear</v>
      </c>
    </row>
    <row r="6939" customFormat="false" ht="14.25" hidden="false" customHeight="true" outlineLevel="0" collapsed="false">
      <c r="B6939" s="88" t="s">
        <v>30</v>
      </c>
      <c r="C6939" s="89" t="n">
        <v>1197831</v>
      </c>
      <c r="D6939" s="90" t="n">
        <v>44444</v>
      </c>
      <c r="E6939" s="88" t="s">
        <v>18</v>
      </c>
      <c r="F6939" s="88" t="s">
        <v>96</v>
      </c>
      <c r="G6939" s="88" t="s">
        <v>91</v>
      </c>
      <c r="H6939" s="91" t="s">
        <v>48</v>
      </c>
      <c r="I6939" s="92" t="n">
        <v>43</v>
      </c>
      <c r="J6939" s="93" t="n">
        <v>203</v>
      </c>
      <c r="K6939" s="94" t="n">
        <f aca="false">I6939 * J6939</f>
        <v>8729</v>
      </c>
      <c r="L6939" s="94" t="n">
        <f aca="false">K6939 *M6939</f>
        <v>3928.05</v>
      </c>
      <c r="M6939" s="95" t="n">
        <v>0.45</v>
      </c>
      <c r="N6939" s="88" t="s">
        <v>31</v>
      </c>
      <c r="O6939" s="91" t="s">
        <v>219</v>
      </c>
      <c r="P6939" s="0" t="str">
        <f aca="false">RIGHT(H6939,LEN(H6939) - FIND(" ", H6939))</f>
        <v>Street Footwear</v>
      </c>
    </row>
    <row r="6940" customFormat="false" ht="14.25" hidden="false" customHeight="true" outlineLevel="0" collapsed="false">
      <c r="B6940" s="88" t="s">
        <v>30</v>
      </c>
      <c r="C6940" s="89" t="n">
        <v>1197831</v>
      </c>
      <c r="D6940" s="90" t="n">
        <v>44444</v>
      </c>
      <c r="E6940" s="88" t="s">
        <v>18</v>
      </c>
      <c r="F6940" s="88" t="s">
        <v>96</v>
      </c>
      <c r="G6940" s="88" t="s">
        <v>91</v>
      </c>
      <c r="H6940" s="91" t="s">
        <v>44</v>
      </c>
      <c r="I6940" s="92" t="n">
        <v>40</v>
      </c>
      <c r="J6940" s="93" t="n">
        <v>136</v>
      </c>
      <c r="K6940" s="94" t="n">
        <f aca="false">I6940 * J6940</f>
        <v>5440</v>
      </c>
      <c r="L6940" s="94" t="n">
        <f aca="false">K6940 *M6940</f>
        <v>2992</v>
      </c>
      <c r="M6940" s="95" t="n">
        <v>0.55</v>
      </c>
      <c r="N6940" s="88" t="s">
        <v>31</v>
      </c>
      <c r="O6940" s="91" t="s">
        <v>219</v>
      </c>
      <c r="P6940" s="0" t="str">
        <f aca="false">RIGHT(H6940,LEN(H6940) - FIND(" ", H6940))</f>
        <v>Athletic Footwear</v>
      </c>
    </row>
    <row r="6941" customFormat="false" ht="14.25" hidden="false" customHeight="true" outlineLevel="0" collapsed="false">
      <c r="B6941" s="88" t="s">
        <v>30</v>
      </c>
      <c r="C6941" s="89" t="n">
        <v>1197831</v>
      </c>
      <c r="D6941" s="90" t="n">
        <v>44444</v>
      </c>
      <c r="E6941" s="88" t="s">
        <v>18</v>
      </c>
      <c r="F6941" s="88" t="s">
        <v>96</v>
      </c>
      <c r="G6941" s="88" t="s">
        <v>91</v>
      </c>
      <c r="H6941" s="91" t="s">
        <v>16</v>
      </c>
      <c r="I6941" s="92" t="n">
        <v>42</v>
      </c>
      <c r="J6941" s="93" t="n">
        <v>140</v>
      </c>
      <c r="K6941" s="94" t="n">
        <f aca="false">I6941 * J6941</f>
        <v>5880</v>
      </c>
      <c r="L6941" s="94" t="n">
        <f aca="false">K6941 *M6941</f>
        <v>2410.8</v>
      </c>
      <c r="M6941" s="95" t="n">
        <v>0.41</v>
      </c>
      <c r="N6941" s="88" t="s">
        <v>31</v>
      </c>
      <c r="O6941" s="91" t="s">
        <v>218</v>
      </c>
      <c r="P6941" s="0" t="str">
        <f aca="false">RIGHT(H6941,LEN(H6941) - FIND(" ", H6941))</f>
        <v>Apparel</v>
      </c>
    </row>
    <row r="6942" customFormat="false" ht="14.25" hidden="false" customHeight="true" outlineLevel="0" collapsed="false">
      <c r="B6942" s="88" t="s">
        <v>30</v>
      </c>
      <c r="C6942" s="89" t="n">
        <v>1197831</v>
      </c>
      <c r="D6942" s="90" t="n">
        <v>44444</v>
      </c>
      <c r="E6942" s="88" t="s">
        <v>18</v>
      </c>
      <c r="F6942" s="88" t="s">
        <v>96</v>
      </c>
      <c r="G6942" s="88" t="s">
        <v>91</v>
      </c>
      <c r="H6942" s="91" t="s">
        <v>38</v>
      </c>
      <c r="I6942" s="92" t="n">
        <v>36</v>
      </c>
      <c r="J6942" s="93" t="n">
        <v>200</v>
      </c>
      <c r="K6942" s="94" t="n">
        <f aca="false">I6942 * J6942</f>
        <v>7200</v>
      </c>
      <c r="L6942" s="94" t="n">
        <f aca="false">K6942 *M6942</f>
        <v>4176</v>
      </c>
      <c r="M6942" s="95" t="n">
        <v>0.58</v>
      </c>
      <c r="N6942" s="88" t="s">
        <v>31</v>
      </c>
      <c r="O6942" s="91" t="s">
        <v>219</v>
      </c>
      <c r="P6942" s="0" t="str">
        <f aca="false">RIGHT(H6942,LEN(H6942) - FIND(" ", H6942))</f>
        <v>Apparel</v>
      </c>
    </row>
    <row r="6943" customFormat="false" ht="14.25" hidden="false" customHeight="true" outlineLevel="0" collapsed="false">
      <c r="B6943" s="88" t="s">
        <v>30</v>
      </c>
      <c r="C6943" s="89" t="n">
        <v>1197831</v>
      </c>
      <c r="D6943" s="90" t="n">
        <v>44445</v>
      </c>
      <c r="E6943" s="88" t="s">
        <v>40</v>
      </c>
      <c r="F6943" s="88" t="s">
        <v>59</v>
      </c>
      <c r="G6943" s="88" t="s">
        <v>106</v>
      </c>
      <c r="H6943" s="91" t="s">
        <v>48</v>
      </c>
      <c r="I6943" s="92" t="n">
        <v>25</v>
      </c>
      <c r="J6943" s="93" t="n">
        <v>625</v>
      </c>
      <c r="K6943" s="94" t="n">
        <f aca="false">I6943 * J6943</f>
        <v>15625</v>
      </c>
      <c r="L6943" s="94" t="n">
        <f aca="false">K6943 *M6943</f>
        <v>5468.75</v>
      </c>
      <c r="M6943" s="95" t="n">
        <v>0.35</v>
      </c>
      <c r="N6943" s="88" t="s">
        <v>31</v>
      </c>
      <c r="O6943" s="91" t="s">
        <v>219</v>
      </c>
      <c r="P6943" s="0" t="str">
        <f aca="false">RIGHT(H6943,LEN(H6943) - FIND(" ", H6943))</f>
        <v>Street Footwear</v>
      </c>
    </row>
    <row r="6944" customFormat="false" ht="14.25" hidden="false" customHeight="true" outlineLevel="0" collapsed="false">
      <c r="B6944" s="88" t="s">
        <v>30</v>
      </c>
      <c r="C6944" s="89" t="n">
        <v>1197831</v>
      </c>
      <c r="D6944" s="90" t="n">
        <v>44445</v>
      </c>
      <c r="E6944" s="88" t="s">
        <v>40</v>
      </c>
      <c r="F6944" s="88" t="s">
        <v>66</v>
      </c>
      <c r="G6944" s="88" t="s">
        <v>90</v>
      </c>
      <c r="H6944" s="91" t="s">
        <v>32</v>
      </c>
      <c r="I6944" s="92" t="n">
        <v>45</v>
      </c>
      <c r="J6944" s="93" t="n">
        <v>825</v>
      </c>
      <c r="K6944" s="94" t="n">
        <f aca="false">I6944 * J6944</f>
        <v>37125</v>
      </c>
      <c r="L6944" s="94" t="n">
        <f aca="false">K6944 *M6944</f>
        <v>18562.5</v>
      </c>
      <c r="M6944" s="95" t="n">
        <v>0.5</v>
      </c>
      <c r="N6944" s="88" t="s">
        <v>31</v>
      </c>
      <c r="O6944" s="91" t="s">
        <v>218</v>
      </c>
      <c r="P6944" s="0" t="str">
        <f aca="false">RIGHT(H6944,LEN(H6944) - FIND(" ", H6944))</f>
        <v>Street Footwear</v>
      </c>
    </row>
    <row r="6945" customFormat="false" ht="14.25" hidden="false" customHeight="true" outlineLevel="0" collapsed="false">
      <c r="B6945" s="88" t="s">
        <v>22</v>
      </c>
      <c r="C6945" s="89" t="n">
        <v>1185732</v>
      </c>
      <c r="D6945" s="90" t="n">
        <v>44445</v>
      </c>
      <c r="E6945" s="88" t="s">
        <v>26</v>
      </c>
      <c r="F6945" s="88" t="s">
        <v>132</v>
      </c>
      <c r="G6945" s="88" t="s">
        <v>139</v>
      </c>
      <c r="H6945" s="91" t="s">
        <v>32</v>
      </c>
      <c r="I6945" s="92" t="n">
        <v>50</v>
      </c>
      <c r="J6945" s="93" t="n">
        <v>475</v>
      </c>
      <c r="K6945" s="94" t="n">
        <f aca="false">I6945 * J6945</f>
        <v>23750</v>
      </c>
      <c r="L6945" s="94" t="n">
        <f aca="false">K6945 *M6945</f>
        <v>8312.5</v>
      </c>
      <c r="M6945" s="95" t="n">
        <v>0.35</v>
      </c>
      <c r="N6945" s="88" t="s">
        <v>14</v>
      </c>
      <c r="O6945" s="91" t="s">
        <v>218</v>
      </c>
      <c r="P6945" s="0" t="str">
        <f aca="false">RIGHT(H6945,LEN(H6945) - FIND(" ", H6945))</f>
        <v>Street Footwear</v>
      </c>
    </row>
    <row r="6946" customFormat="false" ht="14.25" hidden="false" customHeight="true" outlineLevel="0" collapsed="false">
      <c r="B6946" s="88" t="s">
        <v>22</v>
      </c>
      <c r="C6946" s="89" t="n">
        <v>1185732</v>
      </c>
      <c r="D6946" s="90" t="n">
        <v>44445</v>
      </c>
      <c r="E6946" s="88" t="s">
        <v>26</v>
      </c>
      <c r="F6946" s="88" t="s">
        <v>132</v>
      </c>
      <c r="G6946" s="88" t="s">
        <v>139</v>
      </c>
      <c r="H6946" s="91" t="s">
        <v>24</v>
      </c>
      <c r="I6946" s="92" t="n">
        <v>45</v>
      </c>
      <c r="J6946" s="93" t="n">
        <v>275</v>
      </c>
      <c r="K6946" s="94" t="n">
        <f aca="false">I6946 * J6946</f>
        <v>12375</v>
      </c>
      <c r="L6946" s="94" t="n">
        <f aca="false">K6946 *M6946</f>
        <v>4331.25</v>
      </c>
      <c r="M6946" s="95" t="n">
        <v>0.35</v>
      </c>
      <c r="N6946" s="88" t="s">
        <v>14</v>
      </c>
      <c r="O6946" s="91" t="s">
        <v>218</v>
      </c>
      <c r="P6946" s="0" t="str">
        <f aca="false">RIGHT(H6946,LEN(H6946) - FIND(" ", H6946))</f>
        <v>Athletic Footwear</v>
      </c>
    </row>
    <row r="6947" customFormat="false" ht="14.25" hidden="false" customHeight="true" outlineLevel="0" collapsed="false">
      <c r="B6947" s="88" t="s">
        <v>22</v>
      </c>
      <c r="C6947" s="89" t="n">
        <v>1185732</v>
      </c>
      <c r="D6947" s="90" t="n">
        <v>44445</v>
      </c>
      <c r="E6947" s="88" t="s">
        <v>26</v>
      </c>
      <c r="F6947" s="88" t="s">
        <v>132</v>
      </c>
      <c r="G6947" s="88" t="s">
        <v>139</v>
      </c>
      <c r="H6947" s="91" t="s">
        <v>48</v>
      </c>
      <c r="I6947" s="92" t="n">
        <v>40</v>
      </c>
      <c r="J6947" s="93" t="n">
        <v>175</v>
      </c>
      <c r="K6947" s="94" t="n">
        <f aca="false">I6947 * J6947</f>
        <v>7000</v>
      </c>
      <c r="L6947" s="94" t="n">
        <f aca="false">K6947 *M6947</f>
        <v>2800</v>
      </c>
      <c r="M6947" s="95" t="n">
        <v>0.4</v>
      </c>
      <c r="N6947" s="88" t="s">
        <v>14</v>
      </c>
      <c r="O6947" s="91" t="s">
        <v>219</v>
      </c>
      <c r="P6947" s="0" t="str">
        <f aca="false">RIGHT(H6947,LEN(H6947) - FIND(" ", H6947))</f>
        <v>Street Footwear</v>
      </c>
    </row>
    <row r="6948" customFormat="false" ht="14.25" hidden="false" customHeight="true" outlineLevel="0" collapsed="false">
      <c r="B6948" s="88" t="s">
        <v>22</v>
      </c>
      <c r="C6948" s="89" t="n">
        <v>1185732</v>
      </c>
      <c r="D6948" s="90" t="n">
        <v>44445</v>
      </c>
      <c r="E6948" s="88" t="s">
        <v>26</v>
      </c>
      <c r="F6948" s="88" t="s">
        <v>132</v>
      </c>
      <c r="G6948" s="88" t="s">
        <v>139</v>
      </c>
      <c r="H6948" s="91" t="s">
        <v>44</v>
      </c>
      <c r="I6948" s="92" t="n">
        <v>40</v>
      </c>
      <c r="J6948" s="93" t="n">
        <v>150</v>
      </c>
      <c r="K6948" s="94" t="n">
        <f aca="false">I6948 * J6948</f>
        <v>6000</v>
      </c>
      <c r="L6948" s="94" t="n">
        <f aca="false">K6948 *M6948</f>
        <v>2400</v>
      </c>
      <c r="M6948" s="95" t="n">
        <v>0.4</v>
      </c>
      <c r="N6948" s="88" t="s">
        <v>14</v>
      </c>
      <c r="O6948" s="91" t="s">
        <v>219</v>
      </c>
      <c r="P6948" s="0" t="str">
        <f aca="false">RIGHT(H6948,LEN(H6948) - FIND(" ", H6948))</f>
        <v>Athletic Footwear</v>
      </c>
    </row>
    <row r="6949" customFormat="false" ht="14.25" hidden="false" customHeight="true" outlineLevel="0" collapsed="false">
      <c r="B6949" s="88" t="s">
        <v>22</v>
      </c>
      <c r="C6949" s="89" t="n">
        <v>1185732</v>
      </c>
      <c r="D6949" s="90" t="n">
        <v>44445</v>
      </c>
      <c r="E6949" s="88" t="s">
        <v>26</v>
      </c>
      <c r="F6949" s="88" t="s">
        <v>132</v>
      </c>
      <c r="G6949" s="88" t="s">
        <v>139</v>
      </c>
      <c r="H6949" s="91" t="s">
        <v>16</v>
      </c>
      <c r="I6949" s="92" t="n">
        <v>50</v>
      </c>
      <c r="J6949" s="93" t="n">
        <v>150</v>
      </c>
      <c r="K6949" s="94" t="n">
        <f aca="false">I6949 * J6949</f>
        <v>7500</v>
      </c>
      <c r="L6949" s="94" t="n">
        <f aca="false">K6949 *M6949</f>
        <v>2250</v>
      </c>
      <c r="M6949" s="95" t="n">
        <v>0.3</v>
      </c>
      <c r="N6949" s="88" t="s">
        <v>14</v>
      </c>
      <c r="O6949" s="91" t="s">
        <v>218</v>
      </c>
      <c r="P6949" s="0" t="str">
        <f aca="false">RIGHT(H6949,LEN(H6949) - FIND(" ", H6949))</f>
        <v>Apparel</v>
      </c>
    </row>
    <row r="6950" customFormat="false" ht="14.25" hidden="false" customHeight="true" outlineLevel="0" collapsed="false">
      <c r="B6950" s="88" t="s">
        <v>22</v>
      </c>
      <c r="C6950" s="89" t="n">
        <v>1185732</v>
      </c>
      <c r="D6950" s="90" t="n">
        <v>44445</v>
      </c>
      <c r="E6950" s="88" t="s">
        <v>26</v>
      </c>
      <c r="F6950" s="88" t="s">
        <v>132</v>
      </c>
      <c r="G6950" s="88" t="s">
        <v>139</v>
      </c>
      <c r="H6950" s="91" t="s">
        <v>38</v>
      </c>
      <c r="I6950" s="92" t="n">
        <v>55</v>
      </c>
      <c r="J6950" s="93" t="n">
        <v>250</v>
      </c>
      <c r="K6950" s="94" t="n">
        <f aca="false">I6950 * J6950</f>
        <v>13750</v>
      </c>
      <c r="L6950" s="94" t="n">
        <f aca="false">K6950 *M6950</f>
        <v>5500</v>
      </c>
      <c r="M6950" s="95" t="n">
        <v>0.4</v>
      </c>
      <c r="N6950" s="88" t="s">
        <v>14</v>
      </c>
      <c r="O6950" s="91" t="s">
        <v>219</v>
      </c>
      <c r="P6950" s="0" t="str">
        <f aca="false">RIGHT(H6950,LEN(H6950) - FIND(" ", H6950))</f>
        <v>Apparel</v>
      </c>
    </row>
    <row r="6951" customFormat="false" ht="14.25" hidden="false" customHeight="true" outlineLevel="0" collapsed="false">
      <c r="B6951" s="88" t="s">
        <v>13</v>
      </c>
      <c r="C6951" s="89" t="n">
        <v>1185732</v>
      </c>
      <c r="D6951" s="90" t="n">
        <v>44445</v>
      </c>
      <c r="E6951" s="88" t="s">
        <v>26</v>
      </c>
      <c r="F6951" s="88" t="s">
        <v>149</v>
      </c>
      <c r="G6951" s="88" t="s">
        <v>150</v>
      </c>
      <c r="H6951" s="91" t="s">
        <v>32</v>
      </c>
      <c r="I6951" s="92" t="n">
        <v>50</v>
      </c>
      <c r="J6951" s="93" t="n">
        <v>425</v>
      </c>
      <c r="K6951" s="94" t="n">
        <f aca="false">I6951 * J6951</f>
        <v>21250</v>
      </c>
      <c r="L6951" s="94" t="n">
        <f aca="false">K6951 *M6951</f>
        <v>7437.5</v>
      </c>
      <c r="M6951" s="95" t="n">
        <v>0.35</v>
      </c>
      <c r="N6951" s="88" t="s">
        <v>14</v>
      </c>
      <c r="O6951" s="91" t="s">
        <v>218</v>
      </c>
      <c r="P6951" s="0" t="str">
        <f aca="false">RIGHT(H6951,LEN(H6951) - FIND(" ", H6951))</f>
        <v>Street Footwear</v>
      </c>
    </row>
    <row r="6952" customFormat="false" ht="14.25" hidden="false" customHeight="true" outlineLevel="0" collapsed="false">
      <c r="B6952" s="88" t="s">
        <v>13</v>
      </c>
      <c r="C6952" s="89" t="n">
        <v>1185732</v>
      </c>
      <c r="D6952" s="90" t="n">
        <v>44445</v>
      </c>
      <c r="E6952" s="88" t="s">
        <v>26</v>
      </c>
      <c r="F6952" s="88" t="s">
        <v>149</v>
      </c>
      <c r="G6952" s="88" t="s">
        <v>150</v>
      </c>
      <c r="H6952" s="91" t="s">
        <v>24</v>
      </c>
      <c r="I6952" s="92" t="n">
        <v>45</v>
      </c>
      <c r="J6952" s="93" t="n">
        <v>225</v>
      </c>
      <c r="K6952" s="94" t="n">
        <f aca="false">I6952 * J6952</f>
        <v>10125</v>
      </c>
      <c r="L6952" s="94" t="n">
        <f aca="false">K6952 *M6952</f>
        <v>3543.75</v>
      </c>
      <c r="M6952" s="95" t="n">
        <v>0.35</v>
      </c>
      <c r="N6952" s="88" t="s">
        <v>14</v>
      </c>
      <c r="O6952" s="91" t="s">
        <v>218</v>
      </c>
      <c r="P6952" s="0" t="str">
        <f aca="false">RIGHT(H6952,LEN(H6952) - FIND(" ", H6952))</f>
        <v>Athletic Footwear</v>
      </c>
    </row>
    <row r="6953" customFormat="false" ht="14.25" hidden="false" customHeight="true" outlineLevel="0" collapsed="false">
      <c r="B6953" s="88" t="s">
        <v>13</v>
      </c>
      <c r="C6953" s="89" t="n">
        <v>1185732</v>
      </c>
      <c r="D6953" s="90" t="n">
        <v>44445</v>
      </c>
      <c r="E6953" s="88" t="s">
        <v>26</v>
      </c>
      <c r="F6953" s="88" t="s">
        <v>149</v>
      </c>
      <c r="G6953" s="88" t="s">
        <v>150</v>
      </c>
      <c r="H6953" s="91" t="s">
        <v>48</v>
      </c>
      <c r="I6953" s="92" t="n">
        <v>40</v>
      </c>
      <c r="J6953" s="93" t="n">
        <v>125</v>
      </c>
      <c r="K6953" s="94" t="n">
        <f aca="false">I6953 * J6953</f>
        <v>5000</v>
      </c>
      <c r="L6953" s="94" t="n">
        <f aca="false">K6953 *M6953</f>
        <v>2000</v>
      </c>
      <c r="M6953" s="95" t="n">
        <v>0.4</v>
      </c>
      <c r="N6953" s="88" t="s">
        <v>14</v>
      </c>
      <c r="O6953" s="91" t="s">
        <v>219</v>
      </c>
      <c r="P6953" s="0" t="str">
        <f aca="false">RIGHT(H6953,LEN(H6953) - FIND(" ", H6953))</f>
        <v>Street Footwear</v>
      </c>
    </row>
    <row r="6954" customFormat="false" ht="14.25" hidden="false" customHeight="true" outlineLevel="0" collapsed="false">
      <c r="B6954" s="88" t="s">
        <v>13</v>
      </c>
      <c r="C6954" s="89" t="n">
        <v>1185732</v>
      </c>
      <c r="D6954" s="90" t="n">
        <v>44445</v>
      </c>
      <c r="E6954" s="88" t="s">
        <v>26</v>
      </c>
      <c r="F6954" s="88" t="s">
        <v>149</v>
      </c>
      <c r="G6954" s="88" t="s">
        <v>150</v>
      </c>
      <c r="H6954" s="91" t="s">
        <v>44</v>
      </c>
      <c r="I6954" s="92" t="n">
        <v>40</v>
      </c>
      <c r="J6954" s="93" t="n">
        <v>100</v>
      </c>
      <c r="K6954" s="94" t="n">
        <f aca="false">I6954 * J6954</f>
        <v>4000</v>
      </c>
      <c r="L6954" s="94" t="n">
        <f aca="false">K6954 *M6954</f>
        <v>1600</v>
      </c>
      <c r="M6954" s="95" t="n">
        <v>0.4</v>
      </c>
      <c r="N6954" s="88" t="s">
        <v>14</v>
      </c>
      <c r="O6954" s="91" t="s">
        <v>219</v>
      </c>
      <c r="P6954" s="0" t="str">
        <f aca="false">RIGHT(H6954,LEN(H6954) - FIND(" ", H6954))</f>
        <v>Athletic Footwear</v>
      </c>
    </row>
    <row r="6955" customFormat="false" ht="14.25" hidden="false" customHeight="true" outlineLevel="0" collapsed="false">
      <c r="B6955" s="88" t="s">
        <v>13</v>
      </c>
      <c r="C6955" s="89" t="n">
        <v>1185732</v>
      </c>
      <c r="D6955" s="90" t="n">
        <v>44445</v>
      </c>
      <c r="E6955" s="88" t="s">
        <v>26</v>
      </c>
      <c r="F6955" s="88" t="s">
        <v>149</v>
      </c>
      <c r="G6955" s="88" t="s">
        <v>150</v>
      </c>
      <c r="H6955" s="91" t="s">
        <v>16</v>
      </c>
      <c r="I6955" s="92" t="n">
        <v>50</v>
      </c>
      <c r="J6955" s="93" t="n">
        <v>100</v>
      </c>
      <c r="K6955" s="94" t="n">
        <f aca="false">I6955 * J6955</f>
        <v>5000</v>
      </c>
      <c r="L6955" s="94" t="n">
        <f aca="false">K6955 *M6955</f>
        <v>1500</v>
      </c>
      <c r="M6955" s="95" t="n">
        <v>0.3</v>
      </c>
      <c r="N6955" s="88" t="s">
        <v>14</v>
      </c>
      <c r="O6955" s="91" t="s">
        <v>218</v>
      </c>
      <c r="P6955" s="0" t="str">
        <f aca="false">RIGHT(H6955,LEN(H6955) - FIND(" ", H6955))</f>
        <v>Apparel</v>
      </c>
    </row>
    <row r="6956" customFormat="false" ht="14.25" hidden="false" customHeight="true" outlineLevel="0" collapsed="false">
      <c r="B6956" s="88" t="s">
        <v>13</v>
      </c>
      <c r="C6956" s="89" t="n">
        <v>1185732</v>
      </c>
      <c r="D6956" s="90" t="n">
        <v>44445</v>
      </c>
      <c r="E6956" s="88" t="s">
        <v>26</v>
      </c>
      <c r="F6956" s="88" t="s">
        <v>149</v>
      </c>
      <c r="G6956" s="88" t="s">
        <v>150</v>
      </c>
      <c r="H6956" s="91" t="s">
        <v>38</v>
      </c>
      <c r="I6956" s="92" t="n">
        <v>55</v>
      </c>
      <c r="J6956" s="93" t="n">
        <v>200</v>
      </c>
      <c r="K6956" s="94" t="n">
        <f aca="false">I6956 * J6956</f>
        <v>11000</v>
      </c>
      <c r="L6956" s="94" t="n">
        <f aca="false">K6956 *M6956</f>
        <v>4400</v>
      </c>
      <c r="M6956" s="95" t="n">
        <v>0.4</v>
      </c>
      <c r="N6956" s="88" t="s">
        <v>14</v>
      </c>
      <c r="O6956" s="91" t="s">
        <v>219</v>
      </c>
      <c r="P6956" s="0" t="str">
        <f aca="false">RIGHT(H6956,LEN(H6956) - FIND(" ", H6956))</f>
        <v>Apparel</v>
      </c>
    </row>
    <row r="6957" customFormat="false" ht="14.25" hidden="false" customHeight="true" outlineLevel="0" collapsed="false">
      <c r="B6957" s="88" t="s">
        <v>30</v>
      </c>
      <c r="C6957" s="89" t="n">
        <v>1197831</v>
      </c>
      <c r="D6957" s="90" t="n">
        <v>44445</v>
      </c>
      <c r="E6957" s="88" t="s">
        <v>40</v>
      </c>
      <c r="F6957" s="88" t="s">
        <v>59</v>
      </c>
      <c r="G6957" s="88" t="s">
        <v>106</v>
      </c>
      <c r="H6957" s="91" t="s">
        <v>48</v>
      </c>
      <c r="I6957" s="92" t="n">
        <v>24</v>
      </c>
      <c r="J6957" s="93" t="n">
        <v>175</v>
      </c>
      <c r="K6957" s="94" t="n">
        <f aca="false">I6957 * J6957</f>
        <v>4200</v>
      </c>
      <c r="L6957" s="94" t="n">
        <f aca="false">K6957 *M6957</f>
        <v>1974</v>
      </c>
      <c r="M6957" s="95" t="n">
        <v>0.47</v>
      </c>
      <c r="N6957" s="88" t="s">
        <v>23</v>
      </c>
      <c r="O6957" s="91" t="s">
        <v>219</v>
      </c>
      <c r="P6957" s="0" t="str">
        <f aca="false">RIGHT(H6957,LEN(H6957) - FIND(" ", H6957))</f>
        <v>Street Footwear</v>
      </c>
    </row>
    <row r="6958" customFormat="false" ht="14.25" hidden="false" customHeight="true" outlineLevel="0" collapsed="false">
      <c r="B6958" s="88" t="s">
        <v>30</v>
      </c>
      <c r="C6958" s="89" t="n">
        <v>1197831</v>
      </c>
      <c r="D6958" s="90" t="n">
        <v>44445</v>
      </c>
      <c r="E6958" s="88" t="s">
        <v>40</v>
      </c>
      <c r="F6958" s="88" t="s">
        <v>66</v>
      </c>
      <c r="G6958" s="88" t="s">
        <v>90</v>
      </c>
      <c r="H6958" s="91" t="s">
        <v>32</v>
      </c>
      <c r="I6958" s="92" t="n">
        <v>44</v>
      </c>
      <c r="J6958" s="93" t="n">
        <v>206</v>
      </c>
      <c r="K6958" s="94" t="n">
        <f aca="false">I6958 * J6958</f>
        <v>9064</v>
      </c>
      <c r="L6958" s="94" t="n">
        <f aca="false">K6958 *M6958</f>
        <v>5800.96</v>
      </c>
      <c r="M6958" s="95" t="n">
        <v>0.64</v>
      </c>
      <c r="N6958" s="88" t="s">
        <v>23</v>
      </c>
      <c r="O6958" s="91" t="s">
        <v>218</v>
      </c>
      <c r="P6958" s="0" t="str">
        <f aca="false">RIGHT(H6958,LEN(H6958) - FIND(" ", H6958))</f>
        <v>Street Footwear</v>
      </c>
    </row>
    <row r="6959" customFormat="false" ht="14.25" hidden="false" customHeight="true" outlineLevel="0" collapsed="false">
      <c r="B6959" s="88" t="s">
        <v>22</v>
      </c>
      <c r="C6959" s="89" t="n">
        <v>1185732</v>
      </c>
      <c r="D6959" s="90" t="n">
        <v>44445</v>
      </c>
      <c r="E6959" s="88" t="s">
        <v>26</v>
      </c>
      <c r="F6959" s="88" t="s">
        <v>132</v>
      </c>
      <c r="G6959" s="88" t="s">
        <v>139</v>
      </c>
      <c r="H6959" s="91" t="s">
        <v>32</v>
      </c>
      <c r="I6959" s="92" t="n">
        <v>46</v>
      </c>
      <c r="J6959" s="93" t="n">
        <v>124</v>
      </c>
      <c r="K6959" s="94" t="n">
        <f aca="false">I6959 * J6959</f>
        <v>5704</v>
      </c>
      <c r="L6959" s="94" t="n">
        <f aca="false">K6959 *M6959</f>
        <v>2794.96</v>
      </c>
      <c r="M6959" s="95" t="n">
        <v>0.49</v>
      </c>
      <c r="N6959" s="88" t="s">
        <v>23</v>
      </c>
      <c r="O6959" s="91" t="s">
        <v>218</v>
      </c>
      <c r="P6959" s="0" t="str">
        <f aca="false">RIGHT(H6959,LEN(H6959) - FIND(" ", H6959))</f>
        <v>Street Footwear</v>
      </c>
    </row>
    <row r="6960" customFormat="false" ht="14.25" hidden="false" customHeight="true" outlineLevel="0" collapsed="false">
      <c r="B6960" s="88" t="s">
        <v>22</v>
      </c>
      <c r="C6960" s="89" t="n">
        <v>1185732</v>
      </c>
      <c r="D6960" s="90" t="n">
        <v>44445</v>
      </c>
      <c r="E6960" s="88" t="s">
        <v>26</v>
      </c>
      <c r="F6960" s="88" t="s">
        <v>132</v>
      </c>
      <c r="G6960" s="88" t="s">
        <v>139</v>
      </c>
      <c r="H6960" s="91" t="s">
        <v>24</v>
      </c>
      <c r="I6960" s="92" t="n">
        <v>41</v>
      </c>
      <c r="J6960" s="93" t="n">
        <v>72</v>
      </c>
      <c r="K6960" s="94" t="n">
        <f aca="false">I6960 * J6960</f>
        <v>2952</v>
      </c>
      <c r="L6960" s="94" t="n">
        <f aca="false">K6960 *M6960</f>
        <v>1476</v>
      </c>
      <c r="M6960" s="95" t="n">
        <v>0.5</v>
      </c>
      <c r="N6960" s="88" t="s">
        <v>23</v>
      </c>
      <c r="O6960" s="91" t="s">
        <v>218</v>
      </c>
      <c r="P6960" s="0" t="str">
        <f aca="false">RIGHT(H6960,LEN(H6960) - FIND(" ", H6960))</f>
        <v>Athletic Footwear</v>
      </c>
    </row>
    <row r="6961" customFormat="false" ht="14.25" hidden="false" customHeight="true" outlineLevel="0" collapsed="false">
      <c r="B6961" s="88" t="s">
        <v>22</v>
      </c>
      <c r="C6961" s="89" t="n">
        <v>1185732</v>
      </c>
      <c r="D6961" s="90" t="n">
        <v>44445</v>
      </c>
      <c r="E6961" s="88" t="s">
        <v>26</v>
      </c>
      <c r="F6961" s="88" t="s">
        <v>132</v>
      </c>
      <c r="G6961" s="88" t="s">
        <v>139</v>
      </c>
      <c r="H6961" s="91" t="s">
        <v>48</v>
      </c>
      <c r="I6961" s="92" t="n">
        <v>39</v>
      </c>
      <c r="J6961" s="93" t="n">
        <v>51</v>
      </c>
      <c r="K6961" s="94" t="n">
        <f aca="false">I6961 * J6961</f>
        <v>1989</v>
      </c>
      <c r="L6961" s="94" t="n">
        <f aca="false">K6961 *M6961</f>
        <v>1054.17</v>
      </c>
      <c r="M6961" s="95" t="n">
        <v>0.53</v>
      </c>
      <c r="N6961" s="88" t="s">
        <v>23</v>
      </c>
      <c r="O6961" s="91" t="s">
        <v>219</v>
      </c>
      <c r="P6961" s="0" t="str">
        <f aca="false">RIGHT(H6961,LEN(H6961) - FIND(" ", H6961))</f>
        <v>Street Footwear</v>
      </c>
    </row>
    <row r="6962" customFormat="false" ht="14.25" hidden="false" customHeight="true" outlineLevel="0" collapsed="false">
      <c r="B6962" s="88" t="s">
        <v>22</v>
      </c>
      <c r="C6962" s="89" t="n">
        <v>1185732</v>
      </c>
      <c r="D6962" s="90" t="n">
        <v>44445</v>
      </c>
      <c r="E6962" s="88" t="s">
        <v>26</v>
      </c>
      <c r="F6962" s="88" t="s">
        <v>132</v>
      </c>
      <c r="G6962" s="88" t="s">
        <v>139</v>
      </c>
      <c r="H6962" s="91" t="s">
        <v>44</v>
      </c>
      <c r="I6962" s="92" t="n">
        <v>37</v>
      </c>
      <c r="J6962" s="93" t="n">
        <v>38</v>
      </c>
      <c r="K6962" s="94" t="n">
        <f aca="false">I6962 * J6962</f>
        <v>1406</v>
      </c>
      <c r="L6962" s="94" t="n">
        <f aca="false">K6962 *M6962</f>
        <v>745.18</v>
      </c>
      <c r="M6962" s="95" t="n">
        <v>0.53</v>
      </c>
      <c r="N6962" s="88" t="s">
        <v>23</v>
      </c>
      <c r="O6962" s="91" t="s">
        <v>219</v>
      </c>
      <c r="P6962" s="0" t="str">
        <f aca="false">RIGHT(H6962,LEN(H6962) - FIND(" ", H6962))</f>
        <v>Athletic Footwear</v>
      </c>
    </row>
    <row r="6963" customFormat="false" ht="14.25" hidden="false" customHeight="true" outlineLevel="0" collapsed="false">
      <c r="B6963" s="88" t="s">
        <v>22</v>
      </c>
      <c r="C6963" s="89" t="n">
        <v>1185732</v>
      </c>
      <c r="D6963" s="90" t="n">
        <v>44445</v>
      </c>
      <c r="E6963" s="88" t="s">
        <v>26</v>
      </c>
      <c r="F6963" s="88" t="s">
        <v>132</v>
      </c>
      <c r="G6963" s="88" t="s">
        <v>139</v>
      </c>
      <c r="H6963" s="91" t="s">
        <v>16</v>
      </c>
      <c r="I6963" s="92" t="n">
        <v>47</v>
      </c>
      <c r="J6963" s="93" t="n">
        <v>41</v>
      </c>
      <c r="K6963" s="94" t="n">
        <f aca="false">I6963 * J6963</f>
        <v>1927</v>
      </c>
      <c r="L6963" s="94" t="n">
        <f aca="false">K6963 *M6963</f>
        <v>790.07</v>
      </c>
      <c r="M6963" s="95" t="n">
        <v>0.41</v>
      </c>
      <c r="N6963" s="88" t="s">
        <v>23</v>
      </c>
      <c r="O6963" s="91" t="s">
        <v>218</v>
      </c>
      <c r="P6963" s="0" t="str">
        <f aca="false">RIGHT(H6963,LEN(H6963) - FIND(" ", H6963))</f>
        <v>Apparel</v>
      </c>
    </row>
    <row r="6964" customFormat="false" ht="14.25" hidden="false" customHeight="true" outlineLevel="0" collapsed="false">
      <c r="B6964" s="88" t="s">
        <v>22</v>
      </c>
      <c r="C6964" s="89" t="n">
        <v>1185732</v>
      </c>
      <c r="D6964" s="90" t="n">
        <v>44445</v>
      </c>
      <c r="E6964" s="88" t="s">
        <v>26</v>
      </c>
      <c r="F6964" s="88" t="s">
        <v>132</v>
      </c>
      <c r="G6964" s="88" t="s">
        <v>139</v>
      </c>
      <c r="H6964" s="91" t="s">
        <v>38</v>
      </c>
      <c r="I6964" s="92" t="n">
        <v>50</v>
      </c>
      <c r="J6964" s="93" t="n">
        <v>73</v>
      </c>
      <c r="K6964" s="94" t="n">
        <f aca="false">I6964 * J6964</f>
        <v>3650</v>
      </c>
      <c r="L6964" s="94" t="n">
        <f aca="false">K6964 *M6964</f>
        <v>1934.5</v>
      </c>
      <c r="M6964" s="95" t="n">
        <v>0.53</v>
      </c>
      <c r="N6964" s="88" t="s">
        <v>23</v>
      </c>
      <c r="O6964" s="91" t="s">
        <v>219</v>
      </c>
      <c r="P6964" s="0" t="str">
        <f aca="false">RIGHT(H6964,LEN(H6964) - FIND(" ", H6964))</f>
        <v>Apparel</v>
      </c>
    </row>
    <row r="6965" customFormat="false" ht="14.25" hidden="false" customHeight="true" outlineLevel="0" collapsed="false">
      <c r="B6965" s="88" t="s">
        <v>13</v>
      </c>
      <c r="C6965" s="89" t="n">
        <v>1185732</v>
      </c>
      <c r="D6965" s="90" t="n">
        <v>44445</v>
      </c>
      <c r="E6965" s="88" t="s">
        <v>26</v>
      </c>
      <c r="F6965" s="88" t="s">
        <v>149</v>
      </c>
      <c r="G6965" s="88" t="s">
        <v>150</v>
      </c>
      <c r="H6965" s="91" t="s">
        <v>32</v>
      </c>
      <c r="I6965" s="92" t="n">
        <v>45</v>
      </c>
      <c r="J6965" s="93" t="n">
        <v>111</v>
      </c>
      <c r="K6965" s="94" t="n">
        <f aca="false">I6965 * J6965</f>
        <v>4995</v>
      </c>
      <c r="L6965" s="94" t="n">
        <f aca="false">K6965 *M6965</f>
        <v>2247.75</v>
      </c>
      <c r="M6965" s="95" t="n">
        <v>0.45</v>
      </c>
      <c r="N6965" s="88" t="s">
        <v>23</v>
      </c>
      <c r="O6965" s="91" t="s">
        <v>218</v>
      </c>
      <c r="P6965" s="0" t="str">
        <f aca="false">RIGHT(H6965,LEN(H6965) - FIND(" ", H6965))</f>
        <v>Street Footwear</v>
      </c>
    </row>
    <row r="6966" customFormat="false" ht="14.25" hidden="false" customHeight="true" outlineLevel="0" collapsed="false">
      <c r="B6966" s="88" t="s">
        <v>13</v>
      </c>
      <c r="C6966" s="89" t="n">
        <v>1185732</v>
      </c>
      <c r="D6966" s="90" t="n">
        <v>44445</v>
      </c>
      <c r="E6966" s="88" t="s">
        <v>26</v>
      </c>
      <c r="F6966" s="88" t="s">
        <v>149</v>
      </c>
      <c r="G6966" s="88" t="s">
        <v>150</v>
      </c>
      <c r="H6966" s="91" t="s">
        <v>24</v>
      </c>
      <c r="I6966" s="92" t="n">
        <v>43</v>
      </c>
      <c r="J6966" s="93" t="n">
        <v>56</v>
      </c>
      <c r="K6966" s="94" t="n">
        <f aca="false">I6966 * J6966</f>
        <v>2408</v>
      </c>
      <c r="L6966" s="94" t="n">
        <f aca="false">K6966 *M6966</f>
        <v>1155.84</v>
      </c>
      <c r="M6966" s="95" t="n">
        <v>0.48</v>
      </c>
      <c r="N6966" s="88" t="s">
        <v>23</v>
      </c>
      <c r="O6966" s="91" t="s">
        <v>218</v>
      </c>
      <c r="P6966" s="0" t="str">
        <f aca="false">RIGHT(H6966,LEN(H6966) - FIND(" ", H6966))</f>
        <v>Athletic Footwear</v>
      </c>
    </row>
    <row r="6967" customFormat="false" ht="14.25" hidden="false" customHeight="true" outlineLevel="0" collapsed="false">
      <c r="B6967" s="88" t="s">
        <v>13</v>
      </c>
      <c r="C6967" s="89" t="n">
        <v>1185732</v>
      </c>
      <c r="D6967" s="90" t="n">
        <v>44445</v>
      </c>
      <c r="E6967" s="88" t="s">
        <v>26</v>
      </c>
      <c r="F6967" s="88" t="s">
        <v>149</v>
      </c>
      <c r="G6967" s="88" t="s">
        <v>150</v>
      </c>
      <c r="H6967" s="91" t="s">
        <v>48</v>
      </c>
      <c r="I6967" s="92" t="n">
        <v>36</v>
      </c>
      <c r="J6967" s="93" t="n">
        <v>38</v>
      </c>
      <c r="K6967" s="94" t="n">
        <f aca="false">I6967 * J6967</f>
        <v>1368</v>
      </c>
      <c r="L6967" s="94" t="n">
        <f aca="false">K6967 *M6967</f>
        <v>697.68</v>
      </c>
      <c r="M6967" s="95" t="n">
        <v>0.51</v>
      </c>
      <c r="N6967" s="88" t="s">
        <v>23</v>
      </c>
      <c r="O6967" s="91" t="s">
        <v>219</v>
      </c>
      <c r="P6967" s="0" t="str">
        <f aca="false">RIGHT(H6967,LEN(H6967) - FIND(" ", H6967))</f>
        <v>Street Footwear</v>
      </c>
    </row>
    <row r="6968" customFormat="false" ht="14.25" hidden="false" customHeight="true" outlineLevel="0" collapsed="false">
      <c r="B6968" s="88" t="s">
        <v>13</v>
      </c>
      <c r="C6968" s="89" t="n">
        <v>1185732</v>
      </c>
      <c r="D6968" s="90" t="n">
        <v>44445</v>
      </c>
      <c r="E6968" s="88" t="s">
        <v>26</v>
      </c>
      <c r="F6968" s="88" t="s">
        <v>149</v>
      </c>
      <c r="G6968" s="88" t="s">
        <v>150</v>
      </c>
      <c r="H6968" s="91" t="s">
        <v>44</v>
      </c>
      <c r="I6968" s="92" t="n">
        <v>39</v>
      </c>
      <c r="J6968" s="93" t="n">
        <v>27</v>
      </c>
      <c r="K6968" s="94" t="n">
        <f aca="false">I6968 * J6968</f>
        <v>1053</v>
      </c>
      <c r="L6968" s="94" t="n">
        <f aca="false">K6968 *M6968</f>
        <v>568.62</v>
      </c>
      <c r="M6968" s="95" t="n">
        <v>0.54</v>
      </c>
      <c r="N6968" s="88" t="s">
        <v>23</v>
      </c>
      <c r="O6968" s="91" t="s">
        <v>219</v>
      </c>
      <c r="P6968" s="0" t="str">
        <f aca="false">RIGHT(H6968,LEN(H6968) - FIND(" ", H6968))</f>
        <v>Athletic Footwear</v>
      </c>
    </row>
    <row r="6969" customFormat="false" ht="14.25" hidden="false" customHeight="true" outlineLevel="0" collapsed="false">
      <c r="B6969" s="88" t="s">
        <v>13</v>
      </c>
      <c r="C6969" s="89" t="n">
        <v>1185732</v>
      </c>
      <c r="D6969" s="90" t="n">
        <v>44445</v>
      </c>
      <c r="E6969" s="88" t="s">
        <v>26</v>
      </c>
      <c r="F6969" s="88" t="s">
        <v>149</v>
      </c>
      <c r="G6969" s="88" t="s">
        <v>150</v>
      </c>
      <c r="H6969" s="91" t="s">
        <v>16</v>
      </c>
      <c r="I6969" s="92" t="n">
        <v>47</v>
      </c>
      <c r="J6969" s="93" t="n">
        <v>27</v>
      </c>
      <c r="K6969" s="94" t="n">
        <f aca="false">I6969 * J6969</f>
        <v>1269</v>
      </c>
      <c r="L6969" s="94" t="n">
        <f aca="false">K6969 *M6969</f>
        <v>520.29</v>
      </c>
      <c r="M6969" s="95" t="n">
        <v>0.41</v>
      </c>
      <c r="N6969" s="88" t="s">
        <v>23</v>
      </c>
      <c r="O6969" s="91" t="s">
        <v>218</v>
      </c>
      <c r="P6969" s="0" t="str">
        <f aca="false">RIGHT(H6969,LEN(H6969) - FIND(" ", H6969))</f>
        <v>Apparel</v>
      </c>
    </row>
    <row r="6970" customFormat="false" ht="14.25" hidden="false" customHeight="true" outlineLevel="0" collapsed="false">
      <c r="B6970" s="88" t="s">
        <v>13</v>
      </c>
      <c r="C6970" s="89" t="n">
        <v>1185732</v>
      </c>
      <c r="D6970" s="90" t="n">
        <v>44445</v>
      </c>
      <c r="E6970" s="88" t="s">
        <v>26</v>
      </c>
      <c r="F6970" s="88" t="s">
        <v>149</v>
      </c>
      <c r="G6970" s="88" t="s">
        <v>150</v>
      </c>
      <c r="H6970" s="91" t="s">
        <v>38</v>
      </c>
      <c r="I6970" s="92" t="n">
        <v>52</v>
      </c>
      <c r="J6970" s="93" t="n">
        <v>58</v>
      </c>
      <c r="K6970" s="94" t="n">
        <f aca="false">I6970 * J6970</f>
        <v>3016</v>
      </c>
      <c r="L6970" s="94" t="n">
        <f aca="false">K6970 *M6970</f>
        <v>1538.16</v>
      </c>
      <c r="M6970" s="95" t="n">
        <v>0.51</v>
      </c>
      <c r="N6970" s="88" t="s">
        <v>23</v>
      </c>
      <c r="O6970" s="91" t="s">
        <v>219</v>
      </c>
      <c r="P6970" s="0" t="str">
        <f aca="false">RIGHT(H6970,LEN(H6970) - FIND(" ", H6970))</f>
        <v>Apparel</v>
      </c>
    </row>
    <row r="6971" customFormat="false" ht="14.25" hidden="false" customHeight="true" outlineLevel="0" collapsed="false">
      <c r="B6971" s="88" t="s">
        <v>30</v>
      </c>
      <c r="C6971" s="89" t="n">
        <v>1197831</v>
      </c>
      <c r="D6971" s="90" t="n">
        <v>44445</v>
      </c>
      <c r="E6971" s="88" t="s">
        <v>40</v>
      </c>
      <c r="F6971" s="88" t="s">
        <v>59</v>
      </c>
      <c r="G6971" s="88" t="s">
        <v>106</v>
      </c>
      <c r="H6971" s="91" t="s">
        <v>48</v>
      </c>
      <c r="I6971" s="92" t="n">
        <v>19</v>
      </c>
      <c r="J6971" s="93" t="n">
        <v>200</v>
      </c>
      <c r="K6971" s="94" t="n">
        <f aca="false">I6971 * J6971</f>
        <v>3800</v>
      </c>
      <c r="L6971" s="94" t="n">
        <f aca="false">K6971 *M6971</f>
        <v>1520</v>
      </c>
      <c r="M6971" s="95" t="n">
        <v>0.4</v>
      </c>
      <c r="N6971" s="88" t="s">
        <v>31</v>
      </c>
      <c r="O6971" s="91" t="s">
        <v>219</v>
      </c>
      <c r="P6971" s="0" t="str">
        <f aca="false">RIGHT(H6971,LEN(H6971) - FIND(" ", H6971))</f>
        <v>Street Footwear</v>
      </c>
    </row>
    <row r="6972" customFormat="false" ht="14.25" hidden="false" customHeight="true" outlineLevel="0" collapsed="false">
      <c r="B6972" s="88" t="s">
        <v>30</v>
      </c>
      <c r="C6972" s="89" t="n">
        <v>1197831</v>
      </c>
      <c r="D6972" s="90" t="n">
        <v>44445</v>
      </c>
      <c r="E6972" s="88" t="s">
        <v>40</v>
      </c>
      <c r="F6972" s="88" t="s">
        <v>66</v>
      </c>
      <c r="G6972" s="88" t="s">
        <v>90</v>
      </c>
      <c r="H6972" s="91" t="s">
        <v>32</v>
      </c>
      <c r="I6972" s="92" t="n">
        <v>31</v>
      </c>
      <c r="J6972" s="93" t="n">
        <v>256</v>
      </c>
      <c r="K6972" s="94" t="n">
        <f aca="false">I6972 * J6972</f>
        <v>7936</v>
      </c>
      <c r="L6972" s="94" t="n">
        <f aca="false">K6972 *M6972</f>
        <v>4206.08</v>
      </c>
      <c r="M6972" s="95" t="n">
        <v>0.53</v>
      </c>
      <c r="N6972" s="88" t="s">
        <v>31</v>
      </c>
      <c r="O6972" s="91" t="s">
        <v>218</v>
      </c>
      <c r="P6972" s="0" t="str">
        <f aca="false">RIGHT(H6972,LEN(H6972) - FIND(" ", H6972))</f>
        <v>Street Footwear</v>
      </c>
    </row>
    <row r="6973" customFormat="false" ht="14.25" hidden="false" customHeight="true" outlineLevel="0" collapsed="false">
      <c r="B6973" s="88" t="s">
        <v>13</v>
      </c>
      <c r="C6973" s="89" t="n">
        <v>1185732</v>
      </c>
      <c r="D6973" s="90" t="n">
        <v>44445</v>
      </c>
      <c r="E6973" s="88" t="s">
        <v>26</v>
      </c>
      <c r="F6973" s="88" t="s">
        <v>149</v>
      </c>
      <c r="G6973" s="88" t="s">
        <v>150</v>
      </c>
      <c r="H6973" s="91" t="s">
        <v>32</v>
      </c>
      <c r="I6973" s="92" t="n">
        <v>39</v>
      </c>
      <c r="J6973" s="93" t="n">
        <v>128</v>
      </c>
      <c r="K6973" s="94" t="n">
        <f aca="false">I6973 * J6973</f>
        <v>4992</v>
      </c>
      <c r="L6973" s="94" t="n">
        <f aca="false">K6973 *M6973</f>
        <v>2096.64</v>
      </c>
      <c r="M6973" s="95" t="n">
        <v>0.42</v>
      </c>
      <c r="N6973" s="88" t="s">
        <v>31</v>
      </c>
      <c r="O6973" s="91" t="s">
        <v>218</v>
      </c>
      <c r="P6973" s="0" t="str">
        <f aca="false">RIGHT(H6973,LEN(H6973) - FIND(" ", H6973))</f>
        <v>Street Footwear</v>
      </c>
    </row>
    <row r="6974" customFormat="false" ht="14.25" hidden="false" customHeight="true" outlineLevel="0" collapsed="false">
      <c r="B6974" s="88" t="s">
        <v>13</v>
      </c>
      <c r="C6974" s="89" t="n">
        <v>1185732</v>
      </c>
      <c r="D6974" s="90" t="n">
        <v>44445</v>
      </c>
      <c r="E6974" s="88" t="s">
        <v>26</v>
      </c>
      <c r="F6974" s="88" t="s">
        <v>149</v>
      </c>
      <c r="G6974" s="88" t="s">
        <v>150</v>
      </c>
      <c r="H6974" s="91" t="s">
        <v>24</v>
      </c>
      <c r="I6974" s="92" t="n">
        <v>30</v>
      </c>
      <c r="J6974" s="93" t="n">
        <v>79</v>
      </c>
      <c r="K6974" s="94" t="n">
        <f aca="false">I6974 * J6974</f>
        <v>2370</v>
      </c>
      <c r="L6974" s="94" t="n">
        <f aca="false">K6974 *M6974</f>
        <v>876.9</v>
      </c>
      <c r="M6974" s="95" t="n">
        <v>0.37</v>
      </c>
      <c r="N6974" s="88" t="s">
        <v>31</v>
      </c>
      <c r="O6974" s="91" t="s">
        <v>218</v>
      </c>
      <c r="P6974" s="0" t="str">
        <f aca="false">RIGHT(H6974,LEN(H6974) - FIND(" ", H6974))</f>
        <v>Athletic Footwear</v>
      </c>
    </row>
    <row r="6975" customFormat="false" ht="14.25" hidden="false" customHeight="true" outlineLevel="0" collapsed="false">
      <c r="B6975" s="88" t="s">
        <v>13</v>
      </c>
      <c r="C6975" s="89" t="n">
        <v>1185732</v>
      </c>
      <c r="D6975" s="90" t="n">
        <v>44445</v>
      </c>
      <c r="E6975" s="88" t="s">
        <v>26</v>
      </c>
      <c r="F6975" s="88" t="s">
        <v>149</v>
      </c>
      <c r="G6975" s="88" t="s">
        <v>150</v>
      </c>
      <c r="H6975" s="91" t="s">
        <v>48</v>
      </c>
      <c r="I6975" s="92" t="n">
        <v>29</v>
      </c>
      <c r="J6975" s="93" t="n">
        <v>39</v>
      </c>
      <c r="K6975" s="94" t="n">
        <f aca="false">I6975 * J6975</f>
        <v>1131</v>
      </c>
      <c r="L6975" s="94" t="n">
        <f aca="false">K6975 *M6975</f>
        <v>486.33</v>
      </c>
      <c r="M6975" s="95" t="n">
        <v>0.43</v>
      </c>
      <c r="N6975" s="88" t="s">
        <v>31</v>
      </c>
      <c r="O6975" s="91" t="s">
        <v>219</v>
      </c>
      <c r="P6975" s="0" t="str">
        <f aca="false">RIGHT(H6975,LEN(H6975) - FIND(" ", H6975))</f>
        <v>Street Footwear</v>
      </c>
    </row>
    <row r="6976" customFormat="false" ht="14.25" hidden="false" customHeight="true" outlineLevel="0" collapsed="false">
      <c r="B6976" s="88" t="s">
        <v>13</v>
      </c>
      <c r="C6976" s="89" t="n">
        <v>1185732</v>
      </c>
      <c r="D6976" s="90" t="n">
        <v>44445</v>
      </c>
      <c r="E6976" s="88" t="s">
        <v>26</v>
      </c>
      <c r="F6976" s="88" t="s">
        <v>149</v>
      </c>
      <c r="G6976" s="88" t="s">
        <v>150</v>
      </c>
      <c r="H6976" s="91" t="s">
        <v>44</v>
      </c>
      <c r="I6976" s="92" t="n">
        <v>30</v>
      </c>
      <c r="J6976" s="93" t="n">
        <v>32</v>
      </c>
      <c r="K6976" s="94" t="n">
        <f aca="false">I6976 * J6976</f>
        <v>960</v>
      </c>
      <c r="L6976" s="94" t="n">
        <f aca="false">K6976 *M6976</f>
        <v>441.6</v>
      </c>
      <c r="M6976" s="95" t="n">
        <v>0.46</v>
      </c>
      <c r="N6976" s="88" t="s">
        <v>31</v>
      </c>
      <c r="O6976" s="91" t="s">
        <v>219</v>
      </c>
      <c r="P6976" s="0" t="str">
        <f aca="false">RIGHT(H6976,LEN(H6976) - FIND(" ", H6976))</f>
        <v>Athletic Footwear</v>
      </c>
    </row>
    <row r="6977" customFormat="false" ht="14.25" hidden="false" customHeight="true" outlineLevel="0" collapsed="false">
      <c r="B6977" s="88" t="s">
        <v>13</v>
      </c>
      <c r="C6977" s="89" t="n">
        <v>1185732</v>
      </c>
      <c r="D6977" s="90" t="n">
        <v>44445</v>
      </c>
      <c r="E6977" s="88" t="s">
        <v>26</v>
      </c>
      <c r="F6977" s="88" t="s">
        <v>149</v>
      </c>
      <c r="G6977" s="88" t="s">
        <v>150</v>
      </c>
      <c r="H6977" s="91" t="s">
        <v>16</v>
      </c>
      <c r="I6977" s="92" t="n">
        <v>34</v>
      </c>
      <c r="J6977" s="93" t="n">
        <v>33</v>
      </c>
      <c r="K6977" s="94" t="n">
        <f aca="false">I6977 * J6977</f>
        <v>1122</v>
      </c>
      <c r="L6977" s="94" t="n">
        <f aca="false">K6977 *M6977</f>
        <v>403.92</v>
      </c>
      <c r="M6977" s="95" t="n">
        <v>0.36</v>
      </c>
      <c r="N6977" s="88" t="s">
        <v>31</v>
      </c>
      <c r="O6977" s="91" t="s">
        <v>218</v>
      </c>
      <c r="P6977" s="0" t="str">
        <f aca="false">RIGHT(H6977,LEN(H6977) - FIND(" ", H6977))</f>
        <v>Apparel</v>
      </c>
    </row>
    <row r="6978" customFormat="false" ht="14.25" hidden="false" customHeight="true" outlineLevel="0" collapsed="false">
      <c r="B6978" s="88" t="s">
        <v>13</v>
      </c>
      <c r="C6978" s="89" t="n">
        <v>1185732</v>
      </c>
      <c r="D6978" s="90" t="n">
        <v>44445</v>
      </c>
      <c r="E6978" s="88" t="s">
        <v>26</v>
      </c>
      <c r="F6978" s="88" t="s">
        <v>149</v>
      </c>
      <c r="G6978" s="88" t="s">
        <v>150</v>
      </c>
      <c r="H6978" s="91" t="s">
        <v>38</v>
      </c>
      <c r="I6978" s="92" t="n">
        <v>41</v>
      </c>
      <c r="J6978" s="93" t="n">
        <v>64</v>
      </c>
      <c r="K6978" s="94" t="n">
        <f aca="false">I6978 * J6978</f>
        <v>2624</v>
      </c>
      <c r="L6978" s="94" t="n">
        <f aca="false">K6978 *M6978</f>
        <v>1180.8</v>
      </c>
      <c r="M6978" s="95" t="n">
        <v>0.45</v>
      </c>
      <c r="N6978" s="88" t="s">
        <v>31</v>
      </c>
      <c r="O6978" s="91" t="s">
        <v>219</v>
      </c>
      <c r="P6978" s="0" t="str">
        <f aca="false">RIGHT(H6978,LEN(H6978) - FIND(" ", H6978))</f>
        <v>Apparel</v>
      </c>
    </row>
    <row r="6979" customFormat="false" ht="14.25" hidden="false" customHeight="true" outlineLevel="0" collapsed="false">
      <c r="B6979" s="88" t="s">
        <v>30</v>
      </c>
      <c r="C6979" s="89" t="n">
        <v>1197831</v>
      </c>
      <c r="D6979" s="90" t="n">
        <v>44446</v>
      </c>
      <c r="E6979" s="88" t="s">
        <v>40</v>
      </c>
      <c r="F6979" s="88" t="s">
        <v>59</v>
      </c>
      <c r="G6979" s="88" t="s">
        <v>106</v>
      </c>
      <c r="H6979" s="91" t="s">
        <v>44</v>
      </c>
      <c r="I6979" s="92" t="n">
        <v>35</v>
      </c>
      <c r="J6979" s="93" t="n">
        <v>550</v>
      </c>
      <c r="K6979" s="94" t="n">
        <f aca="false">I6979 * J6979</f>
        <v>19250</v>
      </c>
      <c r="L6979" s="94" t="n">
        <f aca="false">K6979 *M6979</f>
        <v>8662.5</v>
      </c>
      <c r="M6979" s="95" t="n">
        <v>0.45</v>
      </c>
      <c r="N6979" s="88" t="s">
        <v>31</v>
      </c>
      <c r="O6979" s="91" t="s">
        <v>219</v>
      </c>
      <c r="P6979" s="0" t="str">
        <f aca="false">RIGHT(H6979,LEN(H6979) - FIND(" ", H6979))</f>
        <v>Athletic Footwear</v>
      </c>
    </row>
    <row r="6980" customFormat="false" ht="14.25" hidden="false" customHeight="true" outlineLevel="0" collapsed="false">
      <c r="B6980" s="88" t="s">
        <v>30</v>
      </c>
      <c r="C6980" s="89" t="n">
        <v>1197831</v>
      </c>
      <c r="D6980" s="90" t="n">
        <v>44446</v>
      </c>
      <c r="E6980" s="88" t="s">
        <v>40</v>
      </c>
      <c r="F6980" s="88" t="s">
        <v>66</v>
      </c>
      <c r="G6980" s="88" t="s">
        <v>90</v>
      </c>
      <c r="H6980" s="91" t="s">
        <v>24</v>
      </c>
      <c r="I6980" s="92" t="n">
        <v>50</v>
      </c>
      <c r="J6980" s="93" t="n">
        <v>825</v>
      </c>
      <c r="K6980" s="94" t="n">
        <f aca="false">I6980 * J6980</f>
        <v>41250</v>
      </c>
      <c r="L6980" s="94" t="n">
        <f aca="false">K6980 *M6980</f>
        <v>20625</v>
      </c>
      <c r="M6980" s="95" t="n">
        <v>0.5</v>
      </c>
      <c r="N6980" s="88" t="s">
        <v>31</v>
      </c>
      <c r="O6980" s="91" t="s">
        <v>218</v>
      </c>
      <c r="P6980" s="0" t="str">
        <f aca="false">RIGHT(H6980,LEN(H6980) - FIND(" ", H6980))</f>
        <v>Athletic Footwear</v>
      </c>
    </row>
    <row r="6981" customFormat="false" ht="14.25" hidden="false" customHeight="true" outlineLevel="0" collapsed="false">
      <c r="B6981" s="88" t="s">
        <v>13</v>
      </c>
      <c r="C6981" s="89" t="n">
        <v>1185732</v>
      </c>
      <c r="D6981" s="90" t="n">
        <v>44446</v>
      </c>
      <c r="E6981" s="88" t="s">
        <v>29</v>
      </c>
      <c r="F6981" s="88" t="s">
        <v>103</v>
      </c>
      <c r="G6981" s="88" t="s">
        <v>108</v>
      </c>
      <c r="H6981" s="91" t="s">
        <v>32</v>
      </c>
      <c r="I6981" s="92" t="n">
        <v>35</v>
      </c>
      <c r="J6981" s="93" t="n">
        <v>475</v>
      </c>
      <c r="K6981" s="94" t="n">
        <f aca="false">I6981 * J6981</f>
        <v>16625</v>
      </c>
      <c r="L6981" s="94" t="n">
        <f aca="false">K6981 *M6981</f>
        <v>4987.5</v>
      </c>
      <c r="M6981" s="95" t="n">
        <v>0.3</v>
      </c>
      <c r="N6981" s="88" t="s">
        <v>14</v>
      </c>
      <c r="O6981" s="91" t="s">
        <v>218</v>
      </c>
      <c r="P6981" s="0" t="str">
        <f aca="false">RIGHT(H6981,LEN(H6981) - FIND(" ", H6981))</f>
        <v>Street Footwear</v>
      </c>
    </row>
    <row r="6982" customFormat="false" ht="14.25" hidden="false" customHeight="true" outlineLevel="0" collapsed="false">
      <c r="B6982" s="88" t="s">
        <v>13</v>
      </c>
      <c r="C6982" s="89" t="n">
        <v>1185732</v>
      </c>
      <c r="D6982" s="90" t="n">
        <v>44446</v>
      </c>
      <c r="E6982" s="88" t="s">
        <v>29</v>
      </c>
      <c r="F6982" s="88" t="s">
        <v>103</v>
      </c>
      <c r="G6982" s="88" t="s">
        <v>108</v>
      </c>
      <c r="H6982" s="91" t="s">
        <v>24</v>
      </c>
      <c r="I6982" s="92" t="n">
        <v>30</v>
      </c>
      <c r="J6982" s="93" t="n">
        <v>275</v>
      </c>
      <c r="K6982" s="94" t="n">
        <f aca="false">I6982 * J6982</f>
        <v>8250</v>
      </c>
      <c r="L6982" s="94" t="n">
        <f aca="false">K6982 *M6982</f>
        <v>2887.5</v>
      </c>
      <c r="M6982" s="95" t="n">
        <v>0.35</v>
      </c>
      <c r="N6982" s="88" t="s">
        <v>14</v>
      </c>
      <c r="O6982" s="91" t="s">
        <v>218</v>
      </c>
      <c r="P6982" s="0" t="str">
        <f aca="false">RIGHT(H6982,LEN(H6982) - FIND(" ", H6982))</f>
        <v>Athletic Footwear</v>
      </c>
    </row>
    <row r="6983" customFormat="false" ht="14.25" hidden="false" customHeight="true" outlineLevel="0" collapsed="false">
      <c r="B6983" s="88" t="s">
        <v>13</v>
      </c>
      <c r="C6983" s="89" t="n">
        <v>1185732</v>
      </c>
      <c r="D6983" s="90" t="n">
        <v>44446</v>
      </c>
      <c r="E6983" s="88" t="s">
        <v>29</v>
      </c>
      <c r="F6983" s="88" t="s">
        <v>103</v>
      </c>
      <c r="G6983" s="88" t="s">
        <v>108</v>
      </c>
      <c r="H6983" s="91" t="s">
        <v>48</v>
      </c>
      <c r="I6983" s="92" t="n">
        <v>25</v>
      </c>
      <c r="J6983" s="93" t="n">
        <v>175</v>
      </c>
      <c r="K6983" s="94" t="n">
        <f aca="false">I6983 * J6983</f>
        <v>4375</v>
      </c>
      <c r="L6983" s="94" t="n">
        <f aca="false">K6983 *M6983</f>
        <v>1312.5</v>
      </c>
      <c r="M6983" s="95" t="n">
        <v>0.3</v>
      </c>
      <c r="N6983" s="88" t="s">
        <v>14</v>
      </c>
      <c r="O6983" s="91" t="s">
        <v>219</v>
      </c>
      <c r="P6983" s="0" t="str">
        <f aca="false">RIGHT(H6983,LEN(H6983) - FIND(" ", H6983))</f>
        <v>Street Footwear</v>
      </c>
    </row>
    <row r="6984" customFormat="false" ht="14.25" hidden="false" customHeight="true" outlineLevel="0" collapsed="false">
      <c r="B6984" s="88" t="s">
        <v>13</v>
      </c>
      <c r="C6984" s="89" t="n">
        <v>1185732</v>
      </c>
      <c r="D6984" s="90" t="n">
        <v>44446</v>
      </c>
      <c r="E6984" s="88" t="s">
        <v>29</v>
      </c>
      <c r="F6984" s="88" t="s">
        <v>103</v>
      </c>
      <c r="G6984" s="88" t="s">
        <v>108</v>
      </c>
      <c r="H6984" s="91" t="s">
        <v>44</v>
      </c>
      <c r="I6984" s="92" t="n">
        <v>25</v>
      </c>
      <c r="J6984" s="93" t="n">
        <v>150</v>
      </c>
      <c r="K6984" s="94" t="n">
        <f aca="false">I6984 * J6984</f>
        <v>3750</v>
      </c>
      <c r="L6984" s="94" t="n">
        <f aca="false">K6984 *M6984</f>
        <v>1125</v>
      </c>
      <c r="M6984" s="95" t="n">
        <v>0.3</v>
      </c>
      <c r="N6984" s="88" t="s">
        <v>14</v>
      </c>
      <c r="O6984" s="91" t="s">
        <v>219</v>
      </c>
      <c r="P6984" s="0" t="str">
        <f aca="false">RIGHT(H6984,LEN(H6984) - FIND(" ", H6984))</f>
        <v>Athletic Footwear</v>
      </c>
    </row>
    <row r="6985" customFormat="false" ht="14.25" hidden="false" customHeight="true" outlineLevel="0" collapsed="false">
      <c r="B6985" s="88" t="s">
        <v>13</v>
      </c>
      <c r="C6985" s="89" t="n">
        <v>1185732</v>
      </c>
      <c r="D6985" s="90" t="n">
        <v>44446</v>
      </c>
      <c r="E6985" s="88" t="s">
        <v>29</v>
      </c>
      <c r="F6985" s="88" t="s">
        <v>103</v>
      </c>
      <c r="G6985" s="88" t="s">
        <v>108</v>
      </c>
      <c r="H6985" s="91" t="s">
        <v>16</v>
      </c>
      <c r="I6985" s="92" t="n">
        <v>35</v>
      </c>
      <c r="J6985" s="93" t="n">
        <v>150</v>
      </c>
      <c r="K6985" s="94" t="n">
        <f aca="false">I6985 * J6985</f>
        <v>5250</v>
      </c>
      <c r="L6985" s="94" t="n">
        <f aca="false">K6985 *M6985</f>
        <v>2625</v>
      </c>
      <c r="M6985" s="95" t="n">
        <v>0.5</v>
      </c>
      <c r="N6985" s="88" t="s">
        <v>14</v>
      </c>
      <c r="O6985" s="91" t="s">
        <v>218</v>
      </c>
      <c r="P6985" s="0" t="str">
        <f aca="false">RIGHT(H6985,LEN(H6985) - FIND(" ", H6985))</f>
        <v>Apparel</v>
      </c>
    </row>
    <row r="6986" customFormat="false" ht="14.25" hidden="false" customHeight="true" outlineLevel="0" collapsed="false">
      <c r="B6986" s="88" t="s">
        <v>13</v>
      </c>
      <c r="C6986" s="89" t="n">
        <v>1185732</v>
      </c>
      <c r="D6986" s="90" t="n">
        <v>44446</v>
      </c>
      <c r="E6986" s="88" t="s">
        <v>29</v>
      </c>
      <c r="F6986" s="88" t="s">
        <v>103</v>
      </c>
      <c r="G6986" s="88" t="s">
        <v>108</v>
      </c>
      <c r="H6986" s="91" t="s">
        <v>38</v>
      </c>
      <c r="I6986" s="92" t="n">
        <v>40</v>
      </c>
      <c r="J6986" s="93" t="n">
        <v>225</v>
      </c>
      <c r="K6986" s="94" t="n">
        <f aca="false">I6986 * J6986</f>
        <v>9000</v>
      </c>
      <c r="L6986" s="94" t="n">
        <f aca="false">K6986 *M6986</f>
        <v>3600</v>
      </c>
      <c r="M6986" s="95" t="n">
        <v>0.4</v>
      </c>
      <c r="N6986" s="88" t="s">
        <v>14</v>
      </c>
      <c r="O6986" s="91" t="s">
        <v>219</v>
      </c>
      <c r="P6986" s="0" t="str">
        <f aca="false">RIGHT(H6986,LEN(H6986) - FIND(" ", H6986))</f>
        <v>Apparel</v>
      </c>
    </row>
    <row r="6987" customFormat="false" ht="14.25" hidden="false" customHeight="true" outlineLevel="0" collapsed="false">
      <c r="B6987" s="88" t="s">
        <v>30</v>
      </c>
      <c r="C6987" s="89" t="n">
        <v>1197831</v>
      </c>
      <c r="D6987" s="90" t="n">
        <v>44446</v>
      </c>
      <c r="E6987" s="88" t="s">
        <v>40</v>
      </c>
      <c r="F6987" s="88" t="s">
        <v>59</v>
      </c>
      <c r="G6987" s="88" t="s">
        <v>106</v>
      </c>
      <c r="H6987" s="91" t="s">
        <v>44</v>
      </c>
      <c r="I6987" s="92" t="n">
        <v>34</v>
      </c>
      <c r="J6987" s="93" t="n">
        <v>154</v>
      </c>
      <c r="K6987" s="94" t="n">
        <f aca="false">I6987 * J6987</f>
        <v>5236</v>
      </c>
      <c r="L6987" s="94" t="n">
        <f aca="false">K6987 *M6987</f>
        <v>3141.6</v>
      </c>
      <c r="M6987" s="95" t="n">
        <v>0.6</v>
      </c>
      <c r="N6987" s="88" t="s">
        <v>23</v>
      </c>
      <c r="O6987" s="91" t="s">
        <v>219</v>
      </c>
      <c r="P6987" s="0" t="str">
        <f aca="false">RIGHT(H6987,LEN(H6987) - FIND(" ", H6987))</f>
        <v>Athletic Footwear</v>
      </c>
    </row>
    <row r="6988" customFormat="false" ht="14.25" hidden="false" customHeight="true" outlineLevel="0" collapsed="false">
      <c r="B6988" s="88" t="s">
        <v>30</v>
      </c>
      <c r="C6988" s="89" t="n">
        <v>1197831</v>
      </c>
      <c r="D6988" s="90" t="n">
        <v>44446</v>
      </c>
      <c r="E6988" s="88" t="s">
        <v>40</v>
      </c>
      <c r="F6988" s="88" t="s">
        <v>66</v>
      </c>
      <c r="G6988" s="88" t="s">
        <v>90</v>
      </c>
      <c r="H6988" s="91" t="s">
        <v>24</v>
      </c>
      <c r="I6988" s="92" t="n">
        <v>49</v>
      </c>
      <c r="J6988" s="93" t="n">
        <v>215</v>
      </c>
      <c r="K6988" s="94" t="n">
        <f aca="false">I6988 * J6988</f>
        <v>10535</v>
      </c>
      <c r="L6988" s="94" t="n">
        <f aca="false">K6988 *M6988</f>
        <v>6742.4</v>
      </c>
      <c r="M6988" s="95" t="n">
        <v>0.64</v>
      </c>
      <c r="N6988" s="88" t="s">
        <v>23</v>
      </c>
      <c r="O6988" s="91" t="s">
        <v>218</v>
      </c>
      <c r="P6988" s="0" t="str">
        <f aca="false">RIGHT(H6988,LEN(H6988) - FIND(" ", H6988))</f>
        <v>Athletic Footwear</v>
      </c>
    </row>
    <row r="6989" customFormat="false" ht="14.25" hidden="false" customHeight="true" outlineLevel="0" collapsed="false">
      <c r="B6989" s="88" t="s">
        <v>13</v>
      </c>
      <c r="C6989" s="89" t="n">
        <v>1185732</v>
      </c>
      <c r="D6989" s="90" t="n">
        <v>44446</v>
      </c>
      <c r="E6989" s="88" t="s">
        <v>29</v>
      </c>
      <c r="F6989" s="88" t="s">
        <v>103</v>
      </c>
      <c r="G6989" s="88" t="s">
        <v>108</v>
      </c>
      <c r="H6989" s="91" t="s">
        <v>32</v>
      </c>
      <c r="I6989" s="92" t="n">
        <v>34</v>
      </c>
      <c r="J6989" s="93" t="n">
        <v>133</v>
      </c>
      <c r="K6989" s="94" t="n">
        <f aca="false">I6989 * J6989</f>
        <v>4522</v>
      </c>
      <c r="L6989" s="94" t="n">
        <f aca="false">K6989 *M6989</f>
        <v>1808.8</v>
      </c>
      <c r="M6989" s="95" t="n">
        <v>0.4</v>
      </c>
      <c r="N6989" s="88" t="s">
        <v>23</v>
      </c>
      <c r="O6989" s="91" t="s">
        <v>218</v>
      </c>
      <c r="P6989" s="0" t="str">
        <f aca="false">RIGHT(H6989,LEN(H6989) - FIND(" ", H6989))</f>
        <v>Street Footwear</v>
      </c>
    </row>
    <row r="6990" customFormat="false" ht="14.25" hidden="false" customHeight="true" outlineLevel="0" collapsed="false">
      <c r="B6990" s="88" t="s">
        <v>13</v>
      </c>
      <c r="C6990" s="89" t="n">
        <v>1185732</v>
      </c>
      <c r="D6990" s="90" t="n">
        <v>44446</v>
      </c>
      <c r="E6990" s="88" t="s">
        <v>29</v>
      </c>
      <c r="F6990" s="88" t="s">
        <v>103</v>
      </c>
      <c r="G6990" s="88" t="s">
        <v>108</v>
      </c>
      <c r="H6990" s="91" t="s">
        <v>24</v>
      </c>
      <c r="I6990" s="92" t="n">
        <v>27</v>
      </c>
      <c r="J6990" s="93" t="n">
        <v>77</v>
      </c>
      <c r="K6990" s="94" t="n">
        <f aca="false">I6990 * J6990</f>
        <v>2079</v>
      </c>
      <c r="L6990" s="94" t="n">
        <f aca="false">K6990 *M6990</f>
        <v>977.13</v>
      </c>
      <c r="M6990" s="95" t="n">
        <v>0.47</v>
      </c>
      <c r="N6990" s="88" t="s">
        <v>23</v>
      </c>
      <c r="O6990" s="91" t="s">
        <v>218</v>
      </c>
      <c r="P6990" s="0" t="str">
        <f aca="false">RIGHT(H6990,LEN(H6990) - FIND(" ", H6990))</f>
        <v>Athletic Footwear</v>
      </c>
    </row>
    <row r="6991" customFormat="false" ht="14.25" hidden="false" customHeight="true" outlineLevel="0" collapsed="false">
      <c r="B6991" s="88" t="s">
        <v>13</v>
      </c>
      <c r="C6991" s="89" t="n">
        <v>1185732</v>
      </c>
      <c r="D6991" s="90" t="n">
        <v>44446</v>
      </c>
      <c r="E6991" s="88" t="s">
        <v>29</v>
      </c>
      <c r="F6991" s="88" t="s">
        <v>103</v>
      </c>
      <c r="G6991" s="88" t="s">
        <v>108</v>
      </c>
      <c r="H6991" s="91" t="s">
        <v>48</v>
      </c>
      <c r="I6991" s="92" t="n">
        <v>24</v>
      </c>
      <c r="J6991" s="93" t="n">
        <v>49</v>
      </c>
      <c r="K6991" s="94" t="n">
        <f aca="false">I6991 * J6991</f>
        <v>1176</v>
      </c>
      <c r="L6991" s="94" t="n">
        <f aca="false">K6991 *M6991</f>
        <v>470.4</v>
      </c>
      <c r="M6991" s="95" t="n">
        <v>0.4</v>
      </c>
      <c r="N6991" s="88" t="s">
        <v>23</v>
      </c>
      <c r="O6991" s="91" t="s">
        <v>219</v>
      </c>
      <c r="P6991" s="0" t="str">
        <f aca="false">RIGHT(H6991,LEN(H6991) - FIND(" ", H6991))</f>
        <v>Street Footwear</v>
      </c>
    </row>
    <row r="6992" customFormat="false" ht="14.25" hidden="false" customHeight="true" outlineLevel="0" collapsed="false">
      <c r="B6992" s="88" t="s">
        <v>13</v>
      </c>
      <c r="C6992" s="89" t="n">
        <v>1185732</v>
      </c>
      <c r="D6992" s="90" t="n">
        <v>44446</v>
      </c>
      <c r="E6992" s="88" t="s">
        <v>29</v>
      </c>
      <c r="F6992" s="88" t="s">
        <v>103</v>
      </c>
      <c r="G6992" s="88" t="s">
        <v>108</v>
      </c>
      <c r="H6992" s="91" t="s">
        <v>44</v>
      </c>
      <c r="I6992" s="92" t="n">
        <v>23</v>
      </c>
      <c r="J6992" s="93" t="n">
        <v>38</v>
      </c>
      <c r="K6992" s="94" t="n">
        <f aca="false">I6992 * J6992</f>
        <v>874</v>
      </c>
      <c r="L6992" s="94" t="n">
        <f aca="false">K6992 *M6992</f>
        <v>393.3</v>
      </c>
      <c r="M6992" s="95" t="n">
        <v>0.45</v>
      </c>
      <c r="N6992" s="88" t="s">
        <v>23</v>
      </c>
      <c r="O6992" s="91" t="s">
        <v>219</v>
      </c>
      <c r="P6992" s="0" t="str">
        <f aca="false">RIGHT(H6992,LEN(H6992) - FIND(" ", H6992))</f>
        <v>Athletic Footwear</v>
      </c>
    </row>
    <row r="6993" customFormat="false" ht="14.25" hidden="false" customHeight="true" outlineLevel="0" collapsed="false">
      <c r="B6993" s="88" t="s">
        <v>13</v>
      </c>
      <c r="C6993" s="89" t="n">
        <v>1185732</v>
      </c>
      <c r="D6993" s="90" t="n">
        <v>44446</v>
      </c>
      <c r="E6993" s="88" t="s">
        <v>29</v>
      </c>
      <c r="F6993" s="88" t="s">
        <v>103</v>
      </c>
      <c r="G6993" s="88" t="s">
        <v>108</v>
      </c>
      <c r="H6993" s="91" t="s">
        <v>16</v>
      </c>
      <c r="I6993" s="92" t="n">
        <v>34</v>
      </c>
      <c r="J6993" s="93" t="n">
        <v>45</v>
      </c>
      <c r="K6993" s="94" t="n">
        <f aca="false">I6993 * J6993</f>
        <v>1530</v>
      </c>
      <c r="L6993" s="94" t="n">
        <f aca="false">K6993 *M6993</f>
        <v>933.3</v>
      </c>
      <c r="M6993" s="95" t="n">
        <v>0.61</v>
      </c>
      <c r="N6993" s="88" t="s">
        <v>23</v>
      </c>
      <c r="O6993" s="91" t="s">
        <v>218</v>
      </c>
      <c r="P6993" s="0" t="str">
        <f aca="false">RIGHT(H6993,LEN(H6993) - FIND(" ", H6993))</f>
        <v>Apparel</v>
      </c>
    </row>
    <row r="6994" customFormat="false" ht="14.25" hidden="false" customHeight="true" outlineLevel="0" collapsed="false">
      <c r="B6994" s="88" t="s">
        <v>13</v>
      </c>
      <c r="C6994" s="89" t="n">
        <v>1185732</v>
      </c>
      <c r="D6994" s="90" t="n">
        <v>44446</v>
      </c>
      <c r="E6994" s="88" t="s">
        <v>29</v>
      </c>
      <c r="F6994" s="88" t="s">
        <v>103</v>
      </c>
      <c r="G6994" s="88" t="s">
        <v>108</v>
      </c>
      <c r="H6994" s="91" t="s">
        <v>38</v>
      </c>
      <c r="I6994" s="92" t="n">
        <v>36</v>
      </c>
      <c r="J6994" s="93" t="n">
        <v>61</v>
      </c>
      <c r="K6994" s="94" t="n">
        <f aca="false">I6994 * J6994</f>
        <v>2196</v>
      </c>
      <c r="L6994" s="94" t="n">
        <f aca="false">K6994 *M6994</f>
        <v>1098</v>
      </c>
      <c r="M6994" s="95" t="n">
        <v>0.5</v>
      </c>
      <c r="N6994" s="88" t="s">
        <v>23</v>
      </c>
      <c r="O6994" s="91" t="s">
        <v>219</v>
      </c>
      <c r="P6994" s="0" t="str">
        <f aca="false">RIGHT(H6994,LEN(H6994) - FIND(" ", H6994))</f>
        <v>Apparel</v>
      </c>
    </row>
    <row r="6995" customFormat="false" ht="14.25" hidden="false" customHeight="true" outlineLevel="0" collapsed="false">
      <c r="B6995" s="88" t="s">
        <v>30</v>
      </c>
      <c r="C6995" s="89" t="n">
        <v>1197831</v>
      </c>
      <c r="D6995" s="90" t="n">
        <v>44446</v>
      </c>
      <c r="E6995" s="88" t="s">
        <v>40</v>
      </c>
      <c r="F6995" s="88" t="s">
        <v>59</v>
      </c>
      <c r="G6995" s="88" t="s">
        <v>106</v>
      </c>
      <c r="H6995" s="91" t="s">
        <v>44</v>
      </c>
      <c r="I6995" s="92" t="n">
        <v>27</v>
      </c>
      <c r="J6995" s="93" t="n">
        <v>182</v>
      </c>
      <c r="K6995" s="94" t="n">
        <f aca="false">I6995 * J6995</f>
        <v>4914</v>
      </c>
      <c r="L6995" s="94" t="n">
        <f aca="false">K6995 *M6995</f>
        <v>2407.86</v>
      </c>
      <c r="M6995" s="95" t="n">
        <v>0.49</v>
      </c>
      <c r="N6995" s="88" t="s">
        <v>31</v>
      </c>
      <c r="O6995" s="91" t="s">
        <v>219</v>
      </c>
      <c r="P6995" s="0" t="str">
        <f aca="false">RIGHT(H6995,LEN(H6995) - FIND(" ", H6995))</f>
        <v>Athletic Footwear</v>
      </c>
    </row>
    <row r="6996" customFormat="false" ht="14.25" hidden="false" customHeight="true" outlineLevel="0" collapsed="false">
      <c r="B6996" s="88" t="s">
        <v>30</v>
      </c>
      <c r="C6996" s="89" t="n">
        <v>1197831</v>
      </c>
      <c r="D6996" s="90" t="n">
        <v>44446</v>
      </c>
      <c r="E6996" s="88" t="s">
        <v>40</v>
      </c>
      <c r="F6996" s="88" t="s">
        <v>66</v>
      </c>
      <c r="G6996" s="88" t="s">
        <v>90</v>
      </c>
      <c r="H6996" s="91" t="s">
        <v>24</v>
      </c>
      <c r="I6996" s="92" t="n">
        <v>37</v>
      </c>
      <c r="J6996" s="93" t="n">
        <v>264</v>
      </c>
      <c r="K6996" s="94" t="n">
        <f aca="false">I6996 * J6996</f>
        <v>9768</v>
      </c>
      <c r="L6996" s="94" t="n">
        <f aca="false">K6996 *M6996</f>
        <v>5372.4</v>
      </c>
      <c r="M6996" s="95" t="n">
        <v>0.55</v>
      </c>
      <c r="N6996" s="88" t="s">
        <v>31</v>
      </c>
      <c r="O6996" s="91" t="s">
        <v>218</v>
      </c>
      <c r="P6996" s="0" t="str">
        <f aca="false">RIGHT(H6996,LEN(H6996) - FIND(" ", H6996))</f>
        <v>Athletic Footwear</v>
      </c>
    </row>
    <row r="6997" customFormat="false" ht="14.25" hidden="false" customHeight="true" outlineLevel="0" collapsed="false">
      <c r="B6997" s="88" t="s">
        <v>30</v>
      </c>
      <c r="C6997" s="89" t="n">
        <v>1197831</v>
      </c>
      <c r="D6997" s="90" t="n">
        <v>44447</v>
      </c>
      <c r="E6997" s="88" t="s">
        <v>40</v>
      </c>
      <c r="F6997" s="88" t="s">
        <v>59</v>
      </c>
      <c r="G6997" s="88" t="s">
        <v>106</v>
      </c>
      <c r="H6997" s="91" t="s">
        <v>16</v>
      </c>
      <c r="I6997" s="92" t="n">
        <v>50</v>
      </c>
      <c r="J6997" s="93" t="n">
        <v>450</v>
      </c>
      <c r="K6997" s="94" t="n">
        <f aca="false">I6997 * J6997</f>
        <v>22500</v>
      </c>
      <c r="L6997" s="94" t="n">
        <f aca="false">K6997 *M6997</f>
        <v>6750</v>
      </c>
      <c r="M6997" s="95" t="n">
        <v>0.3</v>
      </c>
      <c r="N6997" s="88" t="s">
        <v>31</v>
      </c>
      <c r="O6997" s="91" t="s">
        <v>218</v>
      </c>
      <c r="P6997" s="0" t="str">
        <f aca="false">RIGHT(H6997,LEN(H6997) - FIND(" ", H6997))</f>
        <v>Apparel</v>
      </c>
    </row>
    <row r="6998" customFormat="false" ht="14.25" hidden="false" customHeight="true" outlineLevel="0" collapsed="false">
      <c r="B6998" s="88" t="s">
        <v>30</v>
      </c>
      <c r="C6998" s="89" t="n">
        <v>1197831</v>
      </c>
      <c r="D6998" s="90" t="n">
        <v>44447</v>
      </c>
      <c r="E6998" s="88" t="s">
        <v>40</v>
      </c>
      <c r="F6998" s="88" t="s">
        <v>66</v>
      </c>
      <c r="G6998" s="88" t="s">
        <v>90</v>
      </c>
      <c r="H6998" s="91" t="s">
        <v>48</v>
      </c>
      <c r="I6998" s="92" t="n">
        <v>45</v>
      </c>
      <c r="J6998" s="93" t="n">
        <v>975</v>
      </c>
      <c r="K6998" s="94" t="n">
        <f aca="false">I6998 * J6998</f>
        <v>43875</v>
      </c>
      <c r="L6998" s="94" t="n">
        <f aca="false">K6998 *M6998</f>
        <v>21937.5</v>
      </c>
      <c r="M6998" s="95" t="n">
        <v>0.5</v>
      </c>
      <c r="N6998" s="88" t="s">
        <v>31</v>
      </c>
      <c r="O6998" s="91" t="s">
        <v>219</v>
      </c>
      <c r="P6998" s="0" t="str">
        <f aca="false">RIGHT(H6998,LEN(H6998) - FIND(" ", H6998))</f>
        <v>Street Footwear</v>
      </c>
    </row>
    <row r="6999" customFormat="false" ht="14.25" hidden="false" customHeight="true" outlineLevel="0" collapsed="false">
      <c r="B6999" s="88" t="s">
        <v>43</v>
      </c>
      <c r="C6999" s="89" t="n">
        <v>1185732</v>
      </c>
      <c r="D6999" s="90" t="n">
        <v>44447</v>
      </c>
      <c r="E6999" s="88" t="s">
        <v>26</v>
      </c>
      <c r="F6999" s="88" t="s">
        <v>50</v>
      </c>
      <c r="G6999" s="88" t="s">
        <v>67</v>
      </c>
      <c r="H6999" s="91" t="s">
        <v>32</v>
      </c>
      <c r="I6999" s="92" t="n">
        <v>55</v>
      </c>
      <c r="J6999" s="93" t="n">
        <v>850</v>
      </c>
      <c r="K6999" s="94" t="n">
        <f aca="false">I6999 * J6999</f>
        <v>46750</v>
      </c>
      <c r="L6999" s="94" t="n">
        <f aca="false">K6999 *M6999</f>
        <v>21037.5</v>
      </c>
      <c r="M6999" s="95" t="n">
        <v>0.45</v>
      </c>
      <c r="N6999" s="88" t="s">
        <v>14</v>
      </c>
      <c r="O6999" s="91" t="s">
        <v>218</v>
      </c>
      <c r="P6999" s="0" t="str">
        <f aca="false">RIGHT(H6999,LEN(H6999) - FIND(" ", H6999))</f>
        <v>Street Footwear</v>
      </c>
    </row>
    <row r="7000" customFormat="false" ht="14.25" hidden="false" customHeight="true" outlineLevel="0" collapsed="false">
      <c r="B7000" s="88" t="s">
        <v>43</v>
      </c>
      <c r="C7000" s="89" t="n">
        <v>1185732</v>
      </c>
      <c r="D7000" s="90" t="n">
        <v>44447</v>
      </c>
      <c r="E7000" s="88" t="s">
        <v>26</v>
      </c>
      <c r="F7000" s="88" t="s">
        <v>50</v>
      </c>
      <c r="G7000" s="88" t="s">
        <v>67</v>
      </c>
      <c r="H7000" s="91" t="s">
        <v>24</v>
      </c>
      <c r="I7000" s="92" t="n">
        <v>50</v>
      </c>
      <c r="J7000" s="93" t="n">
        <v>650</v>
      </c>
      <c r="K7000" s="94" t="n">
        <f aca="false">I7000 * J7000</f>
        <v>32500</v>
      </c>
      <c r="L7000" s="94" t="n">
        <f aca="false">K7000 *M7000</f>
        <v>11375</v>
      </c>
      <c r="M7000" s="95" t="n">
        <v>0.35</v>
      </c>
      <c r="N7000" s="88" t="s">
        <v>14</v>
      </c>
      <c r="O7000" s="91" t="s">
        <v>218</v>
      </c>
      <c r="P7000" s="0" t="str">
        <f aca="false">RIGHT(H7000,LEN(H7000) - FIND(" ", H7000))</f>
        <v>Athletic Footwear</v>
      </c>
    </row>
    <row r="7001" customFormat="false" ht="14.25" hidden="false" customHeight="true" outlineLevel="0" collapsed="false">
      <c r="B7001" s="88" t="s">
        <v>43</v>
      </c>
      <c r="C7001" s="89" t="n">
        <v>1185732</v>
      </c>
      <c r="D7001" s="90" t="n">
        <v>44447</v>
      </c>
      <c r="E7001" s="88" t="s">
        <v>26</v>
      </c>
      <c r="F7001" s="88" t="s">
        <v>50</v>
      </c>
      <c r="G7001" s="88" t="s">
        <v>67</v>
      </c>
      <c r="H7001" s="91" t="s">
        <v>48</v>
      </c>
      <c r="I7001" s="92" t="n">
        <v>45</v>
      </c>
      <c r="J7001" s="93" t="n">
        <v>550</v>
      </c>
      <c r="K7001" s="94" t="n">
        <f aca="false">I7001 * J7001</f>
        <v>24750</v>
      </c>
      <c r="L7001" s="94" t="n">
        <f aca="false">K7001 *M7001</f>
        <v>6187.5</v>
      </c>
      <c r="M7001" s="95" t="n">
        <v>0.25</v>
      </c>
      <c r="N7001" s="88" t="s">
        <v>14</v>
      </c>
      <c r="O7001" s="91" t="s">
        <v>219</v>
      </c>
      <c r="P7001" s="0" t="str">
        <f aca="false">RIGHT(H7001,LEN(H7001) - FIND(" ", H7001))</f>
        <v>Street Footwear</v>
      </c>
    </row>
    <row r="7002" customFormat="false" ht="14.25" hidden="false" customHeight="true" outlineLevel="0" collapsed="false">
      <c r="B7002" s="88" t="s">
        <v>43</v>
      </c>
      <c r="C7002" s="89" t="n">
        <v>1185732</v>
      </c>
      <c r="D7002" s="90" t="n">
        <v>44447</v>
      </c>
      <c r="E7002" s="88" t="s">
        <v>26</v>
      </c>
      <c r="F7002" s="88" t="s">
        <v>50</v>
      </c>
      <c r="G7002" s="88" t="s">
        <v>67</v>
      </c>
      <c r="H7002" s="91" t="s">
        <v>44</v>
      </c>
      <c r="I7002" s="92" t="n">
        <v>45</v>
      </c>
      <c r="J7002" s="93" t="n">
        <v>525</v>
      </c>
      <c r="K7002" s="94" t="n">
        <f aca="false">I7002 * J7002</f>
        <v>23625</v>
      </c>
      <c r="L7002" s="94" t="n">
        <f aca="false">K7002 *M7002</f>
        <v>7087.5</v>
      </c>
      <c r="M7002" s="95" t="n">
        <v>0.3</v>
      </c>
      <c r="N7002" s="88" t="s">
        <v>14</v>
      </c>
      <c r="O7002" s="91" t="s">
        <v>219</v>
      </c>
      <c r="P7002" s="0" t="str">
        <f aca="false">RIGHT(H7002,LEN(H7002) - FIND(" ", H7002))</f>
        <v>Athletic Footwear</v>
      </c>
    </row>
    <row r="7003" customFormat="false" ht="14.25" hidden="false" customHeight="true" outlineLevel="0" collapsed="false">
      <c r="B7003" s="88" t="s">
        <v>43</v>
      </c>
      <c r="C7003" s="89" t="n">
        <v>1185732</v>
      </c>
      <c r="D7003" s="90" t="n">
        <v>44447</v>
      </c>
      <c r="E7003" s="88" t="s">
        <v>26</v>
      </c>
      <c r="F7003" s="88" t="s">
        <v>50</v>
      </c>
      <c r="G7003" s="88" t="s">
        <v>67</v>
      </c>
      <c r="H7003" s="91" t="s">
        <v>16</v>
      </c>
      <c r="I7003" s="92" t="n">
        <v>55</v>
      </c>
      <c r="J7003" s="93" t="n">
        <v>525</v>
      </c>
      <c r="K7003" s="94" t="n">
        <f aca="false">I7003 * J7003</f>
        <v>28875</v>
      </c>
      <c r="L7003" s="94" t="n">
        <f aca="false">K7003 *M7003</f>
        <v>10106.25</v>
      </c>
      <c r="M7003" s="95" t="n">
        <v>0.35</v>
      </c>
      <c r="N7003" s="88" t="s">
        <v>14</v>
      </c>
      <c r="O7003" s="91" t="s">
        <v>218</v>
      </c>
      <c r="P7003" s="0" t="str">
        <f aca="false">RIGHT(H7003,LEN(H7003) - FIND(" ", H7003))</f>
        <v>Apparel</v>
      </c>
    </row>
    <row r="7004" customFormat="false" ht="14.25" hidden="false" customHeight="true" outlineLevel="0" collapsed="false">
      <c r="B7004" s="88" t="s">
        <v>43</v>
      </c>
      <c r="C7004" s="89" t="n">
        <v>1185732</v>
      </c>
      <c r="D7004" s="90" t="n">
        <v>44447</v>
      </c>
      <c r="E7004" s="88" t="s">
        <v>26</v>
      </c>
      <c r="F7004" s="88" t="s">
        <v>50</v>
      </c>
      <c r="G7004" s="88" t="s">
        <v>67</v>
      </c>
      <c r="H7004" s="91" t="s">
        <v>38</v>
      </c>
      <c r="I7004" s="92" t="n">
        <v>60</v>
      </c>
      <c r="J7004" s="93" t="n">
        <v>625</v>
      </c>
      <c r="K7004" s="94" t="n">
        <f aca="false">I7004 * J7004</f>
        <v>37500</v>
      </c>
      <c r="L7004" s="94" t="n">
        <f aca="false">K7004 *M7004</f>
        <v>18750</v>
      </c>
      <c r="M7004" s="95" t="n">
        <v>0.5</v>
      </c>
      <c r="N7004" s="88" t="s">
        <v>14</v>
      </c>
      <c r="O7004" s="91" t="s">
        <v>219</v>
      </c>
      <c r="P7004" s="0" t="str">
        <f aca="false">RIGHT(H7004,LEN(H7004) - FIND(" ", H7004))</f>
        <v>Apparel</v>
      </c>
    </row>
    <row r="7005" customFormat="false" ht="14.25" hidden="false" customHeight="true" outlineLevel="0" collapsed="false">
      <c r="B7005" s="88" t="s">
        <v>30</v>
      </c>
      <c r="C7005" s="89" t="n">
        <v>1197831</v>
      </c>
      <c r="D7005" s="90" t="n">
        <v>44447</v>
      </c>
      <c r="E7005" s="88" t="s">
        <v>40</v>
      </c>
      <c r="F7005" s="88" t="s">
        <v>59</v>
      </c>
      <c r="G7005" s="88" t="s">
        <v>106</v>
      </c>
      <c r="H7005" s="91" t="s">
        <v>16</v>
      </c>
      <c r="I7005" s="92" t="n">
        <v>49</v>
      </c>
      <c r="J7005" s="93" t="n">
        <v>131</v>
      </c>
      <c r="K7005" s="94" t="n">
        <f aca="false">I7005 * J7005</f>
        <v>6419</v>
      </c>
      <c r="L7005" s="94" t="n">
        <f aca="false">K7005 *M7005</f>
        <v>2888.55</v>
      </c>
      <c r="M7005" s="95" t="n">
        <v>0.45</v>
      </c>
      <c r="N7005" s="88" t="s">
        <v>23</v>
      </c>
      <c r="O7005" s="91" t="s">
        <v>218</v>
      </c>
      <c r="P7005" s="0" t="str">
        <f aca="false">RIGHT(H7005,LEN(H7005) - FIND(" ", H7005))</f>
        <v>Apparel</v>
      </c>
    </row>
    <row r="7006" customFormat="false" ht="14.25" hidden="false" customHeight="true" outlineLevel="0" collapsed="false">
      <c r="B7006" s="88" t="s">
        <v>30</v>
      </c>
      <c r="C7006" s="89" t="n">
        <v>1197831</v>
      </c>
      <c r="D7006" s="90" t="n">
        <v>44447</v>
      </c>
      <c r="E7006" s="88" t="s">
        <v>40</v>
      </c>
      <c r="F7006" s="88" t="s">
        <v>66</v>
      </c>
      <c r="G7006" s="88" t="s">
        <v>90</v>
      </c>
      <c r="H7006" s="91" t="s">
        <v>48</v>
      </c>
      <c r="I7006" s="92" t="n">
        <v>41</v>
      </c>
      <c r="J7006" s="93" t="n">
        <v>254</v>
      </c>
      <c r="K7006" s="94" t="n">
        <f aca="false">I7006 * J7006</f>
        <v>10414</v>
      </c>
      <c r="L7006" s="94" t="n">
        <f aca="false">K7006 *M7006</f>
        <v>6560.82</v>
      </c>
      <c r="M7006" s="95" t="n">
        <v>0.63</v>
      </c>
      <c r="N7006" s="88" t="s">
        <v>23</v>
      </c>
      <c r="O7006" s="91" t="s">
        <v>219</v>
      </c>
      <c r="P7006" s="0" t="str">
        <f aca="false">RIGHT(H7006,LEN(H7006) - FIND(" ", H7006))</f>
        <v>Street Footwear</v>
      </c>
    </row>
    <row r="7007" customFormat="false" ht="14.25" hidden="false" customHeight="true" outlineLevel="0" collapsed="false">
      <c r="B7007" s="88" t="s">
        <v>43</v>
      </c>
      <c r="C7007" s="89" t="n">
        <v>1185732</v>
      </c>
      <c r="D7007" s="90" t="n">
        <v>44447</v>
      </c>
      <c r="E7007" s="88" t="s">
        <v>26</v>
      </c>
      <c r="F7007" s="88" t="s">
        <v>50</v>
      </c>
      <c r="G7007" s="88" t="s">
        <v>67</v>
      </c>
      <c r="H7007" s="91" t="s">
        <v>32</v>
      </c>
      <c r="I7007" s="92" t="n">
        <v>50</v>
      </c>
      <c r="J7007" s="93" t="n">
        <v>238</v>
      </c>
      <c r="K7007" s="94" t="n">
        <f aca="false">I7007 * J7007</f>
        <v>11900</v>
      </c>
      <c r="L7007" s="94" t="n">
        <f aca="false">K7007 *M7007</f>
        <v>7021</v>
      </c>
      <c r="M7007" s="95" t="n">
        <v>0.59</v>
      </c>
      <c r="N7007" s="88" t="s">
        <v>23</v>
      </c>
      <c r="O7007" s="91" t="s">
        <v>218</v>
      </c>
      <c r="P7007" s="0" t="str">
        <f aca="false">RIGHT(H7007,LEN(H7007) - FIND(" ", H7007))</f>
        <v>Street Footwear</v>
      </c>
    </row>
    <row r="7008" customFormat="false" ht="14.25" hidden="false" customHeight="true" outlineLevel="0" collapsed="false">
      <c r="B7008" s="88" t="s">
        <v>43</v>
      </c>
      <c r="C7008" s="89" t="n">
        <v>1185732</v>
      </c>
      <c r="D7008" s="90" t="n">
        <v>44447</v>
      </c>
      <c r="E7008" s="88" t="s">
        <v>26</v>
      </c>
      <c r="F7008" s="88" t="s">
        <v>50</v>
      </c>
      <c r="G7008" s="88" t="s">
        <v>67</v>
      </c>
      <c r="H7008" s="91" t="s">
        <v>24</v>
      </c>
      <c r="I7008" s="92" t="n">
        <v>48</v>
      </c>
      <c r="J7008" s="93" t="n">
        <v>163</v>
      </c>
      <c r="K7008" s="94" t="n">
        <f aca="false">I7008 * J7008</f>
        <v>7824</v>
      </c>
      <c r="L7008" s="94" t="n">
        <f aca="false">K7008 *M7008</f>
        <v>3520.8</v>
      </c>
      <c r="M7008" s="95" t="n">
        <v>0.45</v>
      </c>
      <c r="N7008" s="88" t="s">
        <v>23</v>
      </c>
      <c r="O7008" s="91" t="s">
        <v>218</v>
      </c>
      <c r="P7008" s="0" t="str">
        <f aca="false">RIGHT(H7008,LEN(H7008) - FIND(" ", H7008))</f>
        <v>Athletic Footwear</v>
      </c>
    </row>
    <row r="7009" customFormat="false" ht="14.25" hidden="false" customHeight="true" outlineLevel="0" collapsed="false">
      <c r="B7009" s="88" t="s">
        <v>43</v>
      </c>
      <c r="C7009" s="89" t="n">
        <v>1185732</v>
      </c>
      <c r="D7009" s="90" t="n">
        <v>44447</v>
      </c>
      <c r="E7009" s="88" t="s">
        <v>26</v>
      </c>
      <c r="F7009" s="88" t="s">
        <v>50</v>
      </c>
      <c r="G7009" s="88" t="s">
        <v>67</v>
      </c>
      <c r="H7009" s="91" t="s">
        <v>48</v>
      </c>
      <c r="I7009" s="92" t="n">
        <v>41</v>
      </c>
      <c r="J7009" s="93" t="n">
        <v>138</v>
      </c>
      <c r="K7009" s="94" t="n">
        <f aca="false">I7009 * J7009</f>
        <v>5658</v>
      </c>
      <c r="L7009" s="94" t="n">
        <f aca="false">K7009 *M7009</f>
        <v>1980.3</v>
      </c>
      <c r="M7009" s="95" t="n">
        <v>0.35</v>
      </c>
      <c r="N7009" s="88" t="s">
        <v>23</v>
      </c>
      <c r="O7009" s="91" t="s">
        <v>219</v>
      </c>
      <c r="P7009" s="0" t="str">
        <f aca="false">RIGHT(H7009,LEN(H7009) - FIND(" ", H7009))</f>
        <v>Street Footwear</v>
      </c>
    </row>
    <row r="7010" customFormat="false" ht="14.25" hidden="false" customHeight="true" outlineLevel="0" collapsed="false">
      <c r="B7010" s="88" t="s">
        <v>43</v>
      </c>
      <c r="C7010" s="89" t="n">
        <v>1185732</v>
      </c>
      <c r="D7010" s="90" t="n">
        <v>44447</v>
      </c>
      <c r="E7010" s="88" t="s">
        <v>26</v>
      </c>
      <c r="F7010" s="88" t="s">
        <v>50</v>
      </c>
      <c r="G7010" s="88" t="s">
        <v>67</v>
      </c>
      <c r="H7010" s="91" t="s">
        <v>44</v>
      </c>
      <c r="I7010" s="92" t="n">
        <v>44</v>
      </c>
      <c r="J7010" s="93" t="n">
        <v>137</v>
      </c>
      <c r="K7010" s="94" t="n">
        <f aca="false">I7010 * J7010</f>
        <v>6028</v>
      </c>
      <c r="L7010" s="94" t="n">
        <f aca="false">K7010 *M7010</f>
        <v>2471.48</v>
      </c>
      <c r="M7010" s="95" t="n">
        <v>0.41</v>
      </c>
      <c r="N7010" s="88" t="s">
        <v>23</v>
      </c>
      <c r="O7010" s="91" t="s">
        <v>219</v>
      </c>
      <c r="P7010" s="0" t="str">
        <f aca="false">RIGHT(H7010,LEN(H7010) - FIND(" ", H7010))</f>
        <v>Athletic Footwear</v>
      </c>
    </row>
    <row r="7011" customFormat="false" ht="14.25" hidden="false" customHeight="true" outlineLevel="0" collapsed="false">
      <c r="B7011" s="88" t="s">
        <v>43</v>
      </c>
      <c r="C7011" s="89" t="n">
        <v>1185732</v>
      </c>
      <c r="D7011" s="90" t="n">
        <v>44447</v>
      </c>
      <c r="E7011" s="88" t="s">
        <v>26</v>
      </c>
      <c r="F7011" s="88" t="s">
        <v>50</v>
      </c>
      <c r="G7011" s="88" t="s">
        <v>67</v>
      </c>
      <c r="H7011" s="91" t="s">
        <v>16</v>
      </c>
      <c r="I7011" s="92" t="n">
        <v>51</v>
      </c>
      <c r="J7011" s="93" t="n">
        <v>131</v>
      </c>
      <c r="K7011" s="94" t="n">
        <f aca="false">I7011 * J7011</f>
        <v>6681</v>
      </c>
      <c r="L7011" s="94" t="n">
        <f aca="false">K7011 *M7011</f>
        <v>3206.88</v>
      </c>
      <c r="M7011" s="95" t="n">
        <v>0.48</v>
      </c>
      <c r="N7011" s="88" t="s">
        <v>23</v>
      </c>
      <c r="O7011" s="91" t="s">
        <v>218</v>
      </c>
      <c r="P7011" s="0" t="str">
        <f aca="false">RIGHT(H7011,LEN(H7011) - FIND(" ", H7011))</f>
        <v>Apparel</v>
      </c>
    </row>
    <row r="7012" customFormat="false" ht="14.25" hidden="false" customHeight="true" outlineLevel="0" collapsed="false">
      <c r="B7012" s="88" t="s">
        <v>43</v>
      </c>
      <c r="C7012" s="89" t="n">
        <v>1185732</v>
      </c>
      <c r="D7012" s="90" t="n">
        <v>44447</v>
      </c>
      <c r="E7012" s="88" t="s">
        <v>26</v>
      </c>
      <c r="F7012" s="88" t="s">
        <v>50</v>
      </c>
      <c r="G7012" s="88" t="s">
        <v>67</v>
      </c>
      <c r="H7012" s="91" t="s">
        <v>38</v>
      </c>
      <c r="I7012" s="92" t="n">
        <v>59</v>
      </c>
      <c r="J7012" s="93" t="n">
        <v>156</v>
      </c>
      <c r="K7012" s="94" t="n">
        <f aca="false">I7012 * J7012</f>
        <v>9204</v>
      </c>
      <c r="L7012" s="94" t="n">
        <f aca="false">K7012 *M7012</f>
        <v>5522.4</v>
      </c>
      <c r="M7012" s="95" t="n">
        <v>0.6</v>
      </c>
      <c r="N7012" s="88" t="s">
        <v>23</v>
      </c>
      <c r="O7012" s="91" t="s">
        <v>219</v>
      </c>
      <c r="P7012" s="0" t="str">
        <f aca="false">RIGHT(H7012,LEN(H7012) - FIND(" ", H7012))</f>
        <v>Apparel</v>
      </c>
    </row>
    <row r="7013" customFormat="false" ht="14.25" hidden="false" customHeight="true" outlineLevel="0" collapsed="false">
      <c r="B7013" s="88" t="s">
        <v>30</v>
      </c>
      <c r="C7013" s="89" t="n">
        <v>1197831</v>
      </c>
      <c r="D7013" s="90" t="n">
        <v>44447</v>
      </c>
      <c r="E7013" s="88" t="s">
        <v>40</v>
      </c>
      <c r="F7013" s="88" t="s">
        <v>59</v>
      </c>
      <c r="G7013" s="88" t="s">
        <v>106</v>
      </c>
      <c r="H7013" s="91" t="s">
        <v>16</v>
      </c>
      <c r="I7013" s="92" t="n">
        <v>38</v>
      </c>
      <c r="J7013" s="93" t="n">
        <v>153</v>
      </c>
      <c r="K7013" s="94" t="n">
        <f aca="false">I7013 * J7013</f>
        <v>5814</v>
      </c>
      <c r="L7013" s="94" t="n">
        <f aca="false">K7013 *M7013</f>
        <v>2093.04</v>
      </c>
      <c r="M7013" s="95" t="n">
        <v>0.36</v>
      </c>
      <c r="N7013" s="88" t="s">
        <v>31</v>
      </c>
      <c r="O7013" s="91" t="s">
        <v>218</v>
      </c>
      <c r="P7013" s="0" t="str">
        <f aca="false">RIGHT(H7013,LEN(H7013) - FIND(" ", H7013))</f>
        <v>Apparel</v>
      </c>
    </row>
    <row r="7014" customFormat="false" ht="14.25" hidden="false" customHeight="true" outlineLevel="0" collapsed="false">
      <c r="B7014" s="88" t="s">
        <v>30</v>
      </c>
      <c r="C7014" s="89" t="n">
        <v>1197831</v>
      </c>
      <c r="D7014" s="90" t="n">
        <v>44447</v>
      </c>
      <c r="E7014" s="88" t="s">
        <v>40</v>
      </c>
      <c r="F7014" s="88" t="s">
        <v>66</v>
      </c>
      <c r="G7014" s="88" t="s">
        <v>90</v>
      </c>
      <c r="H7014" s="91" t="s">
        <v>48</v>
      </c>
      <c r="I7014" s="92" t="n">
        <v>31</v>
      </c>
      <c r="J7014" s="93" t="n">
        <v>322</v>
      </c>
      <c r="K7014" s="94" t="n">
        <f aca="false">I7014 * J7014</f>
        <v>9982</v>
      </c>
      <c r="L7014" s="94" t="n">
        <f aca="false">K7014 *M7014</f>
        <v>5589.92</v>
      </c>
      <c r="M7014" s="95" t="n">
        <v>0.56</v>
      </c>
      <c r="N7014" s="88" t="s">
        <v>31</v>
      </c>
      <c r="O7014" s="91" t="s">
        <v>219</v>
      </c>
      <c r="P7014" s="0" t="str">
        <f aca="false">RIGHT(H7014,LEN(H7014) - FIND(" ", H7014))</f>
        <v>Street Footwear</v>
      </c>
    </row>
    <row r="7015" customFormat="false" ht="14.25" hidden="false" customHeight="true" outlineLevel="0" collapsed="false">
      <c r="B7015" s="88" t="s">
        <v>30</v>
      </c>
      <c r="C7015" s="89" t="n">
        <v>1197831</v>
      </c>
      <c r="D7015" s="90" t="n">
        <v>44448</v>
      </c>
      <c r="E7015" s="88" t="s">
        <v>40</v>
      </c>
      <c r="F7015" s="88" t="s">
        <v>59</v>
      </c>
      <c r="G7015" s="88" t="s">
        <v>106</v>
      </c>
      <c r="H7015" s="91" t="s">
        <v>38</v>
      </c>
      <c r="I7015" s="92" t="n">
        <v>45</v>
      </c>
      <c r="J7015" s="93" t="n">
        <v>800</v>
      </c>
      <c r="K7015" s="94" t="n">
        <f aca="false">I7015 * J7015</f>
        <v>36000</v>
      </c>
      <c r="L7015" s="94" t="n">
        <f aca="false">K7015 *M7015</f>
        <v>18000</v>
      </c>
      <c r="M7015" s="95" t="n">
        <v>0.5</v>
      </c>
      <c r="N7015" s="88" t="s">
        <v>31</v>
      </c>
      <c r="O7015" s="91" t="s">
        <v>219</v>
      </c>
      <c r="P7015" s="0" t="str">
        <f aca="false">RIGHT(H7015,LEN(H7015) - FIND(" ", H7015))</f>
        <v>Apparel</v>
      </c>
    </row>
    <row r="7016" customFormat="false" ht="14.25" hidden="false" customHeight="true" outlineLevel="0" collapsed="false">
      <c r="B7016" s="88" t="s">
        <v>30</v>
      </c>
      <c r="C7016" s="89" t="n">
        <v>1197831</v>
      </c>
      <c r="D7016" s="90" t="n">
        <v>44448</v>
      </c>
      <c r="E7016" s="88" t="s">
        <v>40</v>
      </c>
      <c r="F7016" s="88" t="s">
        <v>66</v>
      </c>
      <c r="G7016" s="88" t="s">
        <v>90</v>
      </c>
      <c r="H7016" s="91" t="s">
        <v>44</v>
      </c>
      <c r="I7016" s="92" t="n">
        <v>45</v>
      </c>
      <c r="J7016" s="93" t="n">
        <v>575</v>
      </c>
      <c r="K7016" s="94" t="n">
        <f aca="false">I7016 * J7016</f>
        <v>25875</v>
      </c>
      <c r="L7016" s="94" t="n">
        <f aca="false">K7016 *M7016</f>
        <v>15525</v>
      </c>
      <c r="M7016" s="95" t="n">
        <v>0.6</v>
      </c>
      <c r="N7016" s="88" t="s">
        <v>31</v>
      </c>
      <c r="O7016" s="91" t="s">
        <v>219</v>
      </c>
      <c r="P7016" s="0" t="str">
        <f aca="false">RIGHT(H7016,LEN(H7016) - FIND(" ", H7016))</f>
        <v>Athletic Footwear</v>
      </c>
    </row>
    <row r="7017" customFormat="false" ht="14.25" hidden="false" customHeight="true" outlineLevel="0" collapsed="false">
      <c r="B7017" s="88" t="s">
        <v>15</v>
      </c>
      <c r="C7017" s="89" t="n">
        <v>1185732</v>
      </c>
      <c r="D7017" s="90" t="n">
        <v>44448</v>
      </c>
      <c r="E7017" s="88" t="s">
        <v>29</v>
      </c>
      <c r="F7017" s="88" t="s">
        <v>143</v>
      </c>
      <c r="G7017" s="88" t="s">
        <v>104</v>
      </c>
      <c r="H7017" s="91" t="s">
        <v>32</v>
      </c>
      <c r="I7017" s="92" t="n">
        <v>55</v>
      </c>
      <c r="J7017" s="93" t="n">
        <v>775</v>
      </c>
      <c r="K7017" s="94" t="n">
        <f aca="false">I7017 * J7017</f>
        <v>42625</v>
      </c>
      <c r="L7017" s="94" t="n">
        <f aca="false">K7017 *M7017</f>
        <v>17050</v>
      </c>
      <c r="M7017" s="95" t="n">
        <v>0.4</v>
      </c>
      <c r="N7017" s="88" t="s">
        <v>23</v>
      </c>
      <c r="O7017" s="91" t="s">
        <v>218</v>
      </c>
      <c r="P7017" s="0" t="str">
        <f aca="false">RIGHT(H7017,LEN(H7017) - FIND(" ", H7017))</f>
        <v>Street Footwear</v>
      </c>
    </row>
    <row r="7018" customFormat="false" ht="14.25" hidden="false" customHeight="true" outlineLevel="0" collapsed="false">
      <c r="B7018" s="88" t="s">
        <v>15</v>
      </c>
      <c r="C7018" s="89" t="n">
        <v>1185732</v>
      </c>
      <c r="D7018" s="90" t="n">
        <v>44448</v>
      </c>
      <c r="E7018" s="88" t="s">
        <v>29</v>
      </c>
      <c r="F7018" s="88" t="s">
        <v>143</v>
      </c>
      <c r="G7018" s="88" t="s">
        <v>104</v>
      </c>
      <c r="H7018" s="91" t="s">
        <v>24</v>
      </c>
      <c r="I7018" s="92" t="n">
        <v>50</v>
      </c>
      <c r="J7018" s="93" t="n">
        <v>575</v>
      </c>
      <c r="K7018" s="94" t="n">
        <f aca="false">I7018 * J7018</f>
        <v>28750</v>
      </c>
      <c r="L7018" s="94" t="n">
        <f aca="false">K7018 *M7018</f>
        <v>10062.5</v>
      </c>
      <c r="M7018" s="95" t="n">
        <v>0.35</v>
      </c>
      <c r="N7018" s="88" t="s">
        <v>23</v>
      </c>
      <c r="O7018" s="91" t="s">
        <v>218</v>
      </c>
      <c r="P7018" s="0" t="str">
        <f aca="false">RIGHT(H7018,LEN(H7018) - FIND(" ", H7018))</f>
        <v>Athletic Footwear</v>
      </c>
    </row>
    <row r="7019" customFormat="false" ht="14.25" hidden="false" customHeight="true" outlineLevel="0" collapsed="false">
      <c r="B7019" s="88" t="s">
        <v>15</v>
      </c>
      <c r="C7019" s="89" t="n">
        <v>1185732</v>
      </c>
      <c r="D7019" s="90" t="n">
        <v>44448</v>
      </c>
      <c r="E7019" s="88" t="s">
        <v>29</v>
      </c>
      <c r="F7019" s="88" t="s">
        <v>143</v>
      </c>
      <c r="G7019" s="88" t="s">
        <v>104</v>
      </c>
      <c r="H7019" s="91" t="s">
        <v>48</v>
      </c>
      <c r="I7019" s="92" t="n">
        <v>25</v>
      </c>
      <c r="J7019" s="93" t="n">
        <v>475</v>
      </c>
      <c r="K7019" s="94" t="n">
        <f aca="false">I7019 * J7019</f>
        <v>11875</v>
      </c>
      <c r="L7019" s="94" t="n">
        <f aca="false">K7019 *M7019</f>
        <v>4750</v>
      </c>
      <c r="M7019" s="95" t="n">
        <v>0.4</v>
      </c>
      <c r="N7019" s="88" t="s">
        <v>23</v>
      </c>
      <c r="O7019" s="91" t="s">
        <v>219</v>
      </c>
      <c r="P7019" s="0" t="str">
        <f aca="false">RIGHT(H7019,LEN(H7019) - FIND(" ", H7019))</f>
        <v>Street Footwear</v>
      </c>
    </row>
    <row r="7020" customFormat="false" ht="14.25" hidden="false" customHeight="true" outlineLevel="0" collapsed="false">
      <c r="B7020" s="88" t="s">
        <v>15</v>
      </c>
      <c r="C7020" s="89" t="n">
        <v>1185732</v>
      </c>
      <c r="D7020" s="90" t="n">
        <v>44448</v>
      </c>
      <c r="E7020" s="88" t="s">
        <v>29</v>
      </c>
      <c r="F7020" s="88" t="s">
        <v>143</v>
      </c>
      <c r="G7020" s="88" t="s">
        <v>104</v>
      </c>
      <c r="H7020" s="91" t="s">
        <v>44</v>
      </c>
      <c r="I7020" s="92" t="n">
        <v>25</v>
      </c>
      <c r="J7020" s="93" t="n">
        <v>450</v>
      </c>
      <c r="K7020" s="94" t="n">
        <f aca="false">I7020 * J7020</f>
        <v>11250</v>
      </c>
      <c r="L7020" s="94" t="n">
        <f aca="false">K7020 *M7020</f>
        <v>4500</v>
      </c>
      <c r="M7020" s="95" t="n">
        <v>0.4</v>
      </c>
      <c r="N7020" s="88" t="s">
        <v>23</v>
      </c>
      <c r="O7020" s="91" t="s">
        <v>219</v>
      </c>
      <c r="P7020" s="0" t="str">
        <f aca="false">RIGHT(H7020,LEN(H7020) - FIND(" ", H7020))</f>
        <v>Athletic Footwear</v>
      </c>
    </row>
    <row r="7021" customFormat="false" ht="14.25" hidden="false" customHeight="true" outlineLevel="0" collapsed="false">
      <c r="B7021" s="88" t="s">
        <v>15</v>
      </c>
      <c r="C7021" s="89" t="n">
        <v>1185732</v>
      </c>
      <c r="D7021" s="90" t="n">
        <v>44448</v>
      </c>
      <c r="E7021" s="88" t="s">
        <v>29</v>
      </c>
      <c r="F7021" s="88" t="s">
        <v>143</v>
      </c>
      <c r="G7021" s="88" t="s">
        <v>104</v>
      </c>
      <c r="H7021" s="91" t="s">
        <v>16</v>
      </c>
      <c r="I7021" s="92" t="n">
        <v>35</v>
      </c>
      <c r="J7021" s="93" t="n">
        <v>450</v>
      </c>
      <c r="K7021" s="94" t="n">
        <f aca="false">I7021 * J7021</f>
        <v>15750</v>
      </c>
      <c r="L7021" s="94" t="n">
        <f aca="false">K7021 *M7021</f>
        <v>5512.5</v>
      </c>
      <c r="M7021" s="95" t="n">
        <v>0.35</v>
      </c>
      <c r="N7021" s="88" t="s">
        <v>23</v>
      </c>
      <c r="O7021" s="91" t="s">
        <v>218</v>
      </c>
      <c r="P7021" s="0" t="str">
        <f aca="false">RIGHT(H7021,LEN(H7021) - FIND(" ", H7021))</f>
        <v>Apparel</v>
      </c>
    </row>
    <row r="7022" customFormat="false" ht="14.25" hidden="false" customHeight="true" outlineLevel="0" collapsed="false">
      <c r="B7022" s="88" t="s">
        <v>15</v>
      </c>
      <c r="C7022" s="89" t="n">
        <v>1185732</v>
      </c>
      <c r="D7022" s="90" t="n">
        <v>44448</v>
      </c>
      <c r="E7022" s="88" t="s">
        <v>29</v>
      </c>
      <c r="F7022" s="88" t="s">
        <v>143</v>
      </c>
      <c r="G7022" s="88" t="s">
        <v>104</v>
      </c>
      <c r="H7022" s="91" t="s">
        <v>38</v>
      </c>
      <c r="I7022" s="92" t="n">
        <v>40</v>
      </c>
      <c r="J7022" s="93" t="n">
        <v>550</v>
      </c>
      <c r="K7022" s="94" t="n">
        <f aca="false">I7022 * J7022</f>
        <v>22000</v>
      </c>
      <c r="L7022" s="94" t="n">
        <f aca="false">K7022 *M7022</f>
        <v>11000</v>
      </c>
      <c r="M7022" s="95" t="n">
        <v>0.5</v>
      </c>
      <c r="N7022" s="88" t="s">
        <v>23</v>
      </c>
      <c r="O7022" s="91" t="s">
        <v>219</v>
      </c>
      <c r="P7022" s="0" t="str">
        <f aca="false">RIGHT(H7022,LEN(H7022) - FIND(" ", H7022))</f>
        <v>Apparel</v>
      </c>
    </row>
    <row r="7023" customFormat="false" ht="14.25" hidden="false" customHeight="true" outlineLevel="0" collapsed="false">
      <c r="B7023" s="88" t="s">
        <v>30</v>
      </c>
      <c r="C7023" s="89" t="n">
        <v>1197831</v>
      </c>
      <c r="D7023" s="90" t="n">
        <v>44448</v>
      </c>
      <c r="E7023" s="88" t="s">
        <v>40</v>
      </c>
      <c r="F7023" s="88" t="s">
        <v>59</v>
      </c>
      <c r="G7023" s="88" t="s">
        <v>106</v>
      </c>
      <c r="H7023" s="91" t="s">
        <v>38</v>
      </c>
      <c r="I7023" s="92" t="n">
        <v>43</v>
      </c>
      <c r="J7023" s="93" t="n">
        <v>224</v>
      </c>
      <c r="K7023" s="94" t="n">
        <f aca="false">I7023 * J7023</f>
        <v>9632</v>
      </c>
      <c r="L7023" s="94" t="n">
        <f aca="false">K7023 *M7023</f>
        <v>6260.8</v>
      </c>
      <c r="M7023" s="95" t="n">
        <v>0.65</v>
      </c>
      <c r="N7023" s="88" t="s">
        <v>23</v>
      </c>
      <c r="O7023" s="91" t="s">
        <v>219</v>
      </c>
      <c r="P7023" s="0" t="str">
        <f aca="false">RIGHT(H7023,LEN(H7023) - FIND(" ", H7023))</f>
        <v>Apparel</v>
      </c>
    </row>
    <row r="7024" customFormat="false" ht="14.25" hidden="false" customHeight="true" outlineLevel="0" collapsed="false">
      <c r="B7024" s="88" t="s">
        <v>30</v>
      </c>
      <c r="C7024" s="89" t="n">
        <v>1197831</v>
      </c>
      <c r="D7024" s="90" t="n">
        <v>44448</v>
      </c>
      <c r="E7024" s="88" t="s">
        <v>40</v>
      </c>
      <c r="F7024" s="88" t="s">
        <v>66</v>
      </c>
      <c r="G7024" s="88" t="s">
        <v>90</v>
      </c>
      <c r="H7024" s="91" t="s">
        <v>44</v>
      </c>
      <c r="I7024" s="92" t="n">
        <v>44</v>
      </c>
      <c r="J7024" s="93" t="n">
        <v>173</v>
      </c>
      <c r="K7024" s="94" t="n">
        <f aca="false">I7024 * J7024</f>
        <v>7612</v>
      </c>
      <c r="L7024" s="94" t="n">
        <f aca="false">K7024 *M7024</f>
        <v>5632.88</v>
      </c>
      <c r="M7024" s="95" t="n">
        <v>0.74</v>
      </c>
      <c r="N7024" s="88" t="s">
        <v>23</v>
      </c>
      <c r="O7024" s="91" t="s">
        <v>219</v>
      </c>
      <c r="P7024" s="0" t="str">
        <f aca="false">RIGHT(H7024,LEN(H7024) - FIND(" ", H7024))</f>
        <v>Athletic Footwear</v>
      </c>
    </row>
    <row r="7025" customFormat="false" ht="14.25" hidden="false" customHeight="true" outlineLevel="0" collapsed="false">
      <c r="B7025" s="88" t="s">
        <v>15</v>
      </c>
      <c r="C7025" s="89" t="n">
        <v>1185732</v>
      </c>
      <c r="D7025" s="90" t="n">
        <v>44448</v>
      </c>
      <c r="E7025" s="88" t="s">
        <v>29</v>
      </c>
      <c r="F7025" s="88" t="s">
        <v>143</v>
      </c>
      <c r="G7025" s="88" t="s">
        <v>104</v>
      </c>
      <c r="H7025" s="91" t="s">
        <v>32</v>
      </c>
      <c r="I7025" s="92" t="n">
        <v>50</v>
      </c>
      <c r="J7025" s="93" t="n">
        <v>225</v>
      </c>
      <c r="K7025" s="94" t="n">
        <f aca="false">I7025 * J7025</f>
        <v>11250</v>
      </c>
      <c r="L7025" s="94" t="n">
        <f aca="false">K7025 *M7025</f>
        <v>6075</v>
      </c>
      <c r="M7025" s="95" t="n">
        <v>0.54</v>
      </c>
      <c r="N7025" s="88" t="s">
        <v>23</v>
      </c>
      <c r="O7025" s="91" t="s">
        <v>218</v>
      </c>
      <c r="P7025" s="0" t="str">
        <f aca="false">RIGHT(H7025,LEN(H7025) - FIND(" ", H7025))</f>
        <v>Street Footwear</v>
      </c>
    </row>
    <row r="7026" customFormat="false" ht="14.25" hidden="false" customHeight="true" outlineLevel="0" collapsed="false">
      <c r="B7026" s="88" t="s">
        <v>15</v>
      </c>
      <c r="C7026" s="89" t="n">
        <v>1185732</v>
      </c>
      <c r="D7026" s="90" t="n">
        <v>44448</v>
      </c>
      <c r="E7026" s="88" t="s">
        <v>29</v>
      </c>
      <c r="F7026" s="88" t="s">
        <v>143</v>
      </c>
      <c r="G7026" s="88" t="s">
        <v>104</v>
      </c>
      <c r="H7026" s="91" t="s">
        <v>24</v>
      </c>
      <c r="I7026" s="92" t="n">
        <v>47</v>
      </c>
      <c r="J7026" s="93" t="n">
        <v>173</v>
      </c>
      <c r="K7026" s="94" t="n">
        <f aca="false">I7026 * J7026</f>
        <v>8131</v>
      </c>
      <c r="L7026" s="94" t="n">
        <f aca="false">K7026 *M7026</f>
        <v>3821.57</v>
      </c>
      <c r="M7026" s="95" t="n">
        <v>0.47</v>
      </c>
      <c r="N7026" s="88" t="s">
        <v>23</v>
      </c>
      <c r="O7026" s="91" t="s">
        <v>218</v>
      </c>
      <c r="P7026" s="0" t="str">
        <f aca="false">RIGHT(H7026,LEN(H7026) - FIND(" ", H7026))</f>
        <v>Athletic Footwear</v>
      </c>
    </row>
    <row r="7027" customFormat="false" ht="14.25" hidden="false" customHeight="true" outlineLevel="0" collapsed="false">
      <c r="B7027" s="88" t="s">
        <v>15</v>
      </c>
      <c r="C7027" s="89" t="n">
        <v>1185732</v>
      </c>
      <c r="D7027" s="90" t="n">
        <v>44448</v>
      </c>
      <c r="E7027" s="88" t="s">
        <v>29</v>
      </c>
      <c r="F7027" s="88" t="s">
        <v>143</v>
      </c>
      <c r="G7027" s="88" t="s">
        <v>104</v>
      </c>
      <c r="H7027" s="91" t="s">
        <v>48</v>
      </c>
      <c r="I7027" s="92" t="n">
        <v>23</v>
      </c>
      <c r="J7027" s="93" t="n">
        <v>138</v>
      </c>
      <c r="K7027" s="94" t="n">
        <f aca="false">I7027 * J7027</f>
        <v>3174</v>
      </c>
      <c r="L7027" s="94" t="n">
        <f aca="false">K7027 *M7027</f>
        <v>1745.7</v>
      </c>
      <c r="M7027" s="95" t="n">
        <v>0.55</v>
      </c>
      <c r="N7027" s="88" t="s">
        <v>23</v>
      </c>
      <c r="O7027" s="91" t="s">
        <v>219</v>
      </c>
      <c r="P7027" s="0" t="str">
        <f aca="false">RIGHT(H7027,LEN(H7027) - FIND(" ", H7027))</f>
        <v>Street Footwear</v>
      </c>
    </row>
    <row r="7028" customFormat="false" ht="14.25" hidden="false" customHeight="true" outlineLevel="0" collapsed="false">
      <c r="B7028" s="88" t="s">
        <v>15</v>
      </c>
      <c r="C7028" s="89" t="n">
        <v>1185732</v>
      </c>
      <c r="D7028" s="90" t="n">
        <v>44448</v>
      </c>
      <c r="E7028" s="88" t="s">
        <v>29</v>
      </c>
      <c r="F7028" s="88" t="s">
        <v>143</v>
      </c>
      <c r="G7028" s="88" t="s">
        <v>104</v>
      </c>
      <c r="H7028" s="91" t="s">
        <v>44</v>
      </c>
      <c r="I7028" s="92" t="n">
        <v>24</v>
      </c>
      <c r="J7028" s="93" t="n">
        <v>113</v>
      </c>
      <c r="K7028" s="94" t="n">
        <f aca="false">I7028 * J7028</f>
        <v>2712</v>
      </c>
      <c r="L7028" s="94" t="n">
        <f aca="false">K7028 *M7028</f>
        <v>1383.12</v>
      </c>
      <c r="M7028" s="95" t="n">
        <v>0.51</v>
      </c>
      <c r="N7028" s="88" t="s">
        <v>23</v>
      </c>
      <c r="O7028" s="91" t="s">
        <v>219</v>
      </c>
      <c r="P7028" s="0" t="str">
        <f aca="false">RIGHT(H7028,LEN(H7028) - FIND(" ", H7028))</f>
        <v>Athletic Footwear</v>
      </c>
    </row>
    <row r="7029" customFormat="false" ht="14.25" hidden="false" customHeight="true" outlineLevel="0" collapsed="false">
      <c r="B7029" s="88" t="s">
        <v>15</v>
      </c>
      <c r="C7029" s="89" t="n">
        <v>1185732</v>
      </c>
      <c r="D7029" s="90" t="n">
        <v>44448</v>
      </c>
      <c r="E7029" s="88" t="s">
        <v>29</v>
      </c>
      <c r="F7029" s="88" t="s">
        <v>143</v>
      </c>
      <c r="G7029" s="88" t="s">
        <v>104</v>
      </c>
      <c r="H7029" s="91" t="s">
        <v>16</v>
      </c>
      <c r="I7029" s="92" t="n">
        <v>32</v>
      </c>
      <c r="J7029" s="93" t="n">
        <v>122</v>
      </c>
      <c r="K7029" s="94" t="n">
        <f aca="false">I7029 * J7029</f>
        <v>3904</v>
      </c>
      <c r="L7029" s="94" t="n">
        <f aca="false">K7029 *M7029</f>
        <v>1873.92</v>
      </c>
      <c r="M7029" s="95" t="n">
        <v>0.48</v>
      </c>
      <c r="N7029" s="88" t="s">
        <v>23</v>
      </c>
      <c r="O7029" s="91" t="s">
        <v>218</v>
      </c>
      <c r="P7029" s="0" t="str">
        <f aca="false">RIGHT(H7029,LEN(H7029) - FIND(" ", H7029))</f>
        <v>Apparel</v>
      </c>
    </row>
    <row r="7030" customFormat="false" ht="14.25" hidden="false" customHeight="true" outlineLevel="0" collapsed="false">
      <c r="B7030" s="88" t="s">
        <v>15</v>
      </c>
      <c r="C7030" s="89" t="n">
        <v>1185732</v>
      </c>
      <c r="D7030" s="90" t="n">
        <v>44448</v>
      </c>
      <c r="E7030" s="88" t="s">
        <v>29</v>
      </c>
      <c r="F7030" s="88" t="s">
        <v>143</v>
      </c>
      <c r="G7030" s="88" t="s">
        <v>104</v>
      </c>
      <c r="H7030" s="91" t="s">
        <v>38</v>
      </c>
      <c r="I7030" s="92" t="n">
        <v>37</v>
      </c>
      <c r="J7030" s="93" t="n">
        <v>138</v>
      </c>
      <c r="K7030" s="94" t="n">
        <f aca="false">I7030 * J7030</f>
        <v>5106</v>
      </c>
      <c r="L7030" s="94" t="n">
        <f aca="false">K7030 *M7030</f>
        <v>3165.72</v>
      </c>
      <c r="M7030" s="95" t="n">
        <v>0.62</v>
      </c>
      <c r="N7030" s="88" t="s">
        <v>23</v>
      </c>
      <c r="O7030" s="91" t="s">
        <v>219</v>
      </c>
      <c r="P7030" s="0" t="str">
        <f aca="false">RIGHT(H7030,LEN(H7030) - FIND(" ", H7030))</f>
        <v>Apparel</v>
      </c>
    </row>
    <row r="7031" customFormat="false" ht="14.25" hidden="false" customHeight="true" outlineLevel="0" collapsed="false">
      <c r="B7031" s="88" t="s">
        <v>30</v>
      </c>
      <c r="C7031" s="89" t="n">
        <v>1197831</v>
      </c>
      <c r="D7031" s="90" t="n">
        <v>44448</v>
      </c>
      <c r="E7031" s="88" t="s">
        <v>40</v>
      </c>
      <c r="F7031" s="88" t="s">
        <v>59</v>
      </c>
      <c r="G7031" s="88" t="s">
        <v>106</v>
      </c>
      <c r="H7031" s="91" t="s">
        <v>38</v>
      </c>
      <c r="I7031" s="92" t="n">
        <v>34</v>
      </c>
      <c r="J7031" s="93" t="n">
        <v>264</v>
      </c>
      <c r="K7031" s="94" t="n">
        <f aca="false">I7031 * J7031</f>
        <v>8976</v>
      </c>
      <c r="L7031" s="94" t="n">
        <f aca="false">K7031 *M7031</f>
        <v>4667.52</v>
      </c>
      <c r="M7031" s="95" t="n">
        <v>0.52</v>
      </c>
      <c r="N7031" s="88" t="s">
        <v>31</v>
      </c>
      <c r="O7031" s="91" t="s">
        <v>219</v>
      </c>
      <c r="P7031" s="0" t="str">
        <f aca="false">RIGHT(H7031,LEN(H7031) - FIND(" ", H7031))</f>
        <v>Apparel</v>
      </c>
    </row>
    <row r="7032" customFormat="false" ht="14.25" hidden="false" customHeight="true" outlineLevel="0" collapsed="false">
      <c r="B7032" s="88" t="s">
        <v>30</v>
      </c>
      <c r="C7032" s="89" t="n">
        <v>1197831</v>
      </c>
      <c r="D7032" s="90" t="n">
        <v>44448</v>
      </c>
      <c r="E7032" s="88" t="s">
        <v>40</v>
      </c>
      <c r="F7032" s="88" t="s">
        <v>66</v>
      </c>
      <c r="G7032" s="88" t="s">
        <v>90</v>
      </c>
      <c r="H7032" s="91" t="s">
        <v>44</v>
      </c>
      <c r="I7032" s="92" t="n">
        <v>36</v>
      </c>
      <c r="J7032" s="93" t="n">
        <v>196</v>
      </c>
      <c r="K7032" s="94" t="n">
        <f aca="false">I7032 * J7032</f>
        <v>7056</v>
      </c>
      <c r="L7032" s="94" t="n">
        <f aca="false">K7032 *M7032</f>
        <v>4727.52</v>
      </c>
      <c r="M7032" s="95" t="n">
        <v>0.67</v>
      </c>
      <c r="N7032" s="88" t="s">
        <v>31</v>
      </c>
      <c r="O7032" s="91" t="s">
        <v>219</v>
      </c>
      <c r="P7032" s="0" t="str">
        <f aca="false">RIGHT(H7032,LEN(H7032) - FIND(" ", H7032))</f>
        <v>Athletic Footwear</v>
      </c>
    </row>
    <row r="7033" customFormat="false" ht="14.25" hidden="false" customHeight="true" outlineLevel="0" collapsed="false">
      <c r="B7033" s="88" t="s">
        <v>30</v>
      </c>
      <c r="C7033" s="89" t="n">
        <v>1197831</v>
      </c>
      <c r="D7033" s="90" t="n">
        <v>44449</v>
      </c>
      <c r="E7033" s="88" t="s">
        <v>40</v>
      </c>
      <c r="F7033" s="88" t="s">
        <v>59</v>
      </c>
      <c r="G7033" s="88" t="s">
        <v>106</v>
      </c>
      <c r="H7033" s="91" t="s">
        <v>32</v>
      </c>
      <c r="I7033" s="92" t="n">
        <v>45</v>
      </c>
      <c r="J7033" s="93" t="n">
        <v>800</v>
      </c>
      <c r="K7033" s="94" t="n">
        <f aca="false">I7033 * J7033</f>
        <v>36000</v>
      </c>
      <c r="L7033" s="94" t="n">
        <f aca="false">K7033 *M7033</f>
        <v>12600</v>
      </c>
      <c r="M7033" s="95" t="n">
        <v>0.35</v>
      </c>
      <c r="N7033" s="88" t="s">
        <v>31</v>
      </c>
      <c r="O7033" s="91" t="s">
        <v>218</v>
      </c>
      <c r="P7033" s="0" t="str">
        <f aca="false">RIGHT(H7033,LEN(H7033) - FIND(" ", H7033))</f>
        <v>Street Footwear</v>
      </c>
    </row>
    <row r="7034" customFormat="false" ht="14.25" hidden="false" customHeight="true" outlineLevel="0" collapsed="false">
      <c r="B7034" s="88" t="s">
        <v>30</v>
      </c>
      <c r="C7034" s="89" t="n">
        <v>1197831</v>
      </c>
      <c r="D7034" s="90" t="n">
        <v>44449</v>
      </c>
      <c r="E7034" s="88" t="s">
        <v>40</v>
      </c>
      <c r="F7034" s="88" t="s">
        <v>66</v>
      </c>
      <c r="G7034" s="88" t="s">
        <v>90</v>
      </c>
      <c r="H7034" s="91" t="s">
        <v>16</v>
      </c>
      <c r="I7034" s="92" t="n">
        <v>50</v>
      </c>
      <c r="J7034" s="93" t="n">
        <v>525</v>
      </c>
      <c r="K7034" s="94" t="n">
        <f aca="false">I7034 * J7034</f>
        <v>26250</v>
      </c>
      <c r="L7034" s="94" t="n">
        <f aca="false">K7034 *M7034</f>
        <v>11812.5</v>
      </c>
      <c r="M7034" s="95" t="n">
        <v>0.45</v>
      </c>
      <c r="N7034" s="88" t="s">
        <v>31</v>
      </c>
      <c r="O7034" s="91" t="s">
        <v>218</v>
      </c>
      <c r="P7034" s="0" t="str">
        <f aca="false">RIGHT(H7034,LEN(H7034) - FIND(" ", H7034))</f>
        <v>Apparel</v>
      </c>
    </row>
    <row r="7035" customFormat="false" ht="14.25" hidden="false" customHeight="true" outlineLevel="0" collapsed="false">
      <c r="B7035" s="88" t="s">
        <v>22</v>
      </c>
      <c r="C7035" s="89" t="n">
        <v>1185732</v>
      </c>
      <c r="D7035" s="90" t="n">
        <v>44449</v>
      </c>
      <c r="E7035" s="88" t="s">
        <v>18</v>
      </c>
      <c r="F7035" s="88" t="s">
        <v>167</v>
      </c>
      <c r="G7035" s="88" t="s">
        <v>99</v>
      </c>
      <c r="H7035" s="91" t="s">
        <v>32</v>
      </c>
      <c r="I7035" s="92" t="n">
        <v>50</v>
      </c>
      <c r="J7035" s="93" t="n">
        <v>800</v>
      </c>
      <c r="K7035" s="94" t="n">
        <f aca="false">I7035 * J7035</f>
        <v>40000</v>
      </c>
      <c r="L7035" s="94" t="n">
        <f aca="false">K7035 *M7035</f>
        <v>20000</v>
      </c>
      <c r="M7035" s="95" t="n">
        <v>0.5</v>
      </c>
      <c r="N7035" s="88" t="s">
        <v>14</v>
      </c>
      <c r="O7035" s="91" t="s">
        <v>218</v>
      </c>
      <c r="P7035" s="0" t="str">
        <f aca="false">RIGHT(H7035,LEN(H7035) - FIND(" ", H7035))</f>
        <v>Street Footwear</v>
      </c>
    </row>
    <row r="7036" customFormat="false" ht="14.25" hidden="false" customHeight="true" outlineLevel="0" collapsed="false">
      <c r="B7036" s="88" t="s">
        <v>22</v>
      </c>
      <c r="C7036" s="89" t="n">
        <v>1185732</v>
      </c>
      <c r="D7036" s="90" t="n">
        <v>44449</v>
      </c>
      <c r="E7036" s="88" t="s">
        <v>18</v>
      </c>
      <c r="F7036" s="88" t="s">
        <v>167</v>
      </c>
      <c r="G7036" s="88" t="s">
        <v>99</v>
      </c>
      <c r="H7036" s="91" t="s">
        <v>24</v>
      </c>
      <c r="I7036" s="92" t="n">
        <v>45</v>
      </c>
      <c r="J7036" s="93" t="n">
        <v>600</v>
      </c>
      <c r="K7036" s="94" t="n">
        <f aca="false">I7036 * J7036</f>
        <v>27000</v>
      </c>
      <c r="L7036" s="94" t="n">
        <f aca="false">K7036 *M7036</f>
        <v>8100</v>
      </c>
      <c r="M7036" s="95" t="n">
        <v>0.3</v>
      </c>
      <c r="N7036" s="88" t="s">
        <v>14</v>
      </c>
      <c r="O7036" s="91" t="s">
        <v>218</v>
      </c>
      <c r="P7036" s="0" t="str">
        <f aca="false">RIGHT(H7036,LEN(H7036) - FIND(" ", H7036))</f>
        <v>Athletic Footwear</v>
      </c>
    </row>
    <row r="7037" customFormat="false" ht="14.25" hidden="false" customHeight="true" outlineLevel="0" collapsed="false">
      <c r="B7037" s="88" t="s">
        <v>22</v>
      </c>
      <c r="C7037" s="89" t="n">
        <v>1185732</v>
      </c>
      <c r="D7037" s="90" t="n">
        <v>44449</v>
      </c>
      <c r="E7037" s="88" t="s">
        <v>18</v>
      </c>
      <c r="F7037" s="88" t="s">
        <v>167</v>
      </c>
      <c r="G7037" s="88" t="s">
        <v>99</v>
      </c>
      <c r="H7037" s="91" t="s">
        <v>48</v>
      </c>
      <c r="I7037" s="92" t="n">
        <v>40</v>
      </c>
      <c r="J7037" s="93" t="n">
        <v>525</v>
      </c>
      <c r="K7037" s="94" t="n">
        <f aca="false">I7037 * J7037</f>
        <v>21000</v>
      </c>
      <c r="L7037" s="94" t="n">
        <f aca="false">K7037 *M7037</f>
        <v>7350</v>
      </c>
      <c r="M7037" s="95" t="n">
        <v>0.35</v>
      </c>
      <c r="N7037" s="88" t="s">
        <v>14</v>
      </c>
      <c r="O7037" s="91" t="s">
        <v>219</v>
      </c>
      <c r="P7037" s="0" t="str">
        <f aca="false">RIGHT(H7037,LEN(H7037) - FIND(" ", H7037))</f>
        <v>Street Footwear</v>
      </c>
    </row>
    <row r="7038" customFormat="false" ht="14.25" hidden="false" customHeight="true" outlineLevel="0" collapsed="false">
      <c r="B7038" s="88" t="s">
        <v>22</v>
      </c>
      <c r="C7038" s="89" t="n">
        <v>1185732</v>
      </c>
      <c r="D7038" s="90" t="n">
        <v>44449</v>
      </c>
      <c r="E7038" s="88" t="s">
        <v>18</v>
      </c>
      <c r="F7038" s="88" t="s">
        <v>167</v>
      </c>
      <c r="G7038" s="88" t="s">
        <v>99</v>
      </c>
      <c r="H7038" s="91" t="s">
        <v>44</v>
      </c>
      <c r="I7038" s="92" t="n">
        <v>40</v>
      </c>
      <c r="J7038" s="93" t="n">
        <v>500</v>
      </c>
      <c r="K7038" s="94" t="n">
        <f aca="false">I7038 * J7038</f>
        <v>20000</v>
      </c>
      <c r="L7038" s="94" t="n">
        <f aca="false">K7038 *M7038</f>
        <v>7000</v>
      </c>
      <c r="M7038" s="95" t="n">
        <v>0.35</v>
      </c>
      <c r="N7038" s="88" t="s">
        <v>14</v>
      </c>
      <c r="O7038" s="91" t="s">
        <v>219</v>
      </c>
      <c r="P7038" s="0" t="str">
        <f aca="false">RIGHT(H7038,LEN(H7038) - FIND(" ", H7038))</f>
        <v>Athletic Footwear</v>
      </c>
    </row>
    <row r="7039" customFormat="false" ht="14.25" hidden="false" customHeight="true" outlineLevel="0" collapsed="false">
      <c r="B7039" s="88" t="s">
        <v>22</v>
      </c>
      <c r="C7039" s="89" t="n">
        <v>1185732</v>
      </c>
      <c r="D7039" s="90" t="n">
        <v>44449</v>
      </c>
      <c r="E7039" s="88" t="s">
        <v>18</v>
      </c>
      <c r="F7039" s="88" t="s">
        <v>167</v>
      </c>
      <c r="G7039" s="88" t="s">
        <v>99</v>
      </c>
      <c r="H7039" s="91" t="s">
        <v>16</v>
      </c>
      <c r="I7039" s="92" t="n">
        <v>50</v>
      </c>
      <c r="J7039" s="93" t="n">
        <v>500</v>
      </c>
      <c r="K7039" s="94" t="n">
        <f aca="false">I7039 * J7039</f>
        <v>25000</v>
      </c>
      <c r="L7039" s="94" t="n">
        <f aca="false">K7039 *M7039</f>
        <v>7500</v>
      </c>
      <c r="M7039" s="95" t="n">
        <v>0.3</v>
      </c>
      <c r="N7039" s="88" t="s">
        <v>14</v>
      </c>
      <c r="O7039" s="91" t="s">
        <v>218</v>
      </c>
      <c r="P7039" s="0" t="str">
        <f aca="false">RIGHT(H7039,LEN(H7039) - FIND(" ", H7039))</f>
        <v>Apparel</v>
      </c>
    </row>
    <row r="7040" customFormat="false" ht="14.25" hidden="false" customHeight="true" outlineLevel="0" collapsed="false">
      <c r="B7040" s="88" t="s">
        <v>22</v>
      </c>
      <c r="C7040" s="89" t="n">
        <v>1185732</v>
      </c>
      <c r="D7040" s="90" t="n">
        <v>44449</v>
      </c>
      <c r="E7040" s="88" t="s">
        <v>18</v>
      </c>
      <c r="F7040" s="88" t="s">
        <v>167</v>
      </c>
      <c r="G7040" s="88" t="s">
        <v>99</v>
      </c>
      <c r="H7040" s="91" t="s">
        <v>38</v>
      </c>
      <c r="I7040" s="92" t="n">
        <v>55</v>
      </c>
      <c r="J7040" s="93" t="n">
        <v>600</v>
      </c>
      <c r="K7040" s="94" t="n">
        <f aca="false">I7040 * J7040</f>
        <v>33000</v>
      </c>
      <c r="L7040" s="94" t="n">
        <f aca="false">K7040 *M7040</f>
        <v>8250</v>
      </c>
      <c r="M7040" s="95" t="n">
        <v>0.25</v>
      </c>
      <c r="N7040" s="88" t="s">
        <v>14</v>
      </c>
      <c r="O7040" s="91" t="s">
        <v>219</v>
      </c>
      <c r="P7040" s="0" t="str">
        <f aca="false">RIGHT(H7040,LEN(H7040) - FIND(" ", H7040))</f>
        <v>Apparel</v>
      </c>
    </row>
    <row r="7041" customFormat="false" ht="14.25" hidden="false" customHeight="true" outlineLevel="0" collapsed="false">
      <c r="B7041" s="88" t="s">
        <v>30</v>
      </c>
      <c r="C7041" s="89" t="n">
        <v>1185732</v>
      </c>
      <c r="D7041" s="90" t="n">
        <v>44449</v>
      </c>
      <c r="E7041" s="88" t="s">
        <v>29</v>
      </c>
      <c r="F7041" s="88" t="s">
        <v>141</v>
      </c>
      <c r="G7041" s="88" t="s">
        <v>112</v>
      </c>
      <c r="H7041" s="91" t="s">
        <v>32</v>
      </c>
      <c r="I7041" s="92" t="n">
        <v>40</v>
      </c>
      <c r="J7041" s="93" t="n">
        <v>475</v>
      </c>
      <c r="K7041" s="94" t="n">
        <f aca="false">I7041 * J7041</f>
        <v>19000</v>
      </c>
      <c r="L7041" s="94" t="n">
        <f aca="false">K7041 *M7041</f>
        <v>6650</v>
      </c>
      <c r="M7041" s="95" t="n">
        <v>0.35</v>
      </c>
      <c r="N7041" s="88" t="s">
        <v>14</v>
      </c>
      <c r="O7041" s="91" t="s">
        <v>218</v>
      </c>
      <c r="P7041" s="0" t="str">
        <f aca="false">RIGHT(H7041,LEN(H7041) - FIND(" ", H7041))</f>
        <v>Street Footwear</v>
      </c>
    </row>
    <row r="7042" customFormat="false" ht="14.25" hidden="false" customHeight="true" outlineLevel="0" collapsed="false">
      <c r="B7042" s="88" t="s">
        <v>30</v>
      </c>
      <c r="C7042" s="89" t="n">
        <v>1185732</v>
      </c>
      <c r="D7042" s="90" t="n">
        <v>44449</v>
      </c>
      <c r="E7042" s="88" t="s">
        <v>29</v>
      </c>
      <c r="F7042" s="88" t="s">
        <v>141</v>
      </c>
      <c r="G7042" s="88" t="s">
        <v>112</v>
      </c>
      <c r="H7042" s="91" t="s">
        <v>24</v>
      </c>
      <c r="I7042" s="92" t="n">
        <v>35</v>
      </c>
      <c r="J7042" s="93" t="n">
        <v>275</v>
      </c>
      <c r="K7042" s="94" t="n">
        <f aca="false">I7042 * J7042</f>
        <v>9625</v>
      </c>
      <c r="L7042" s="94" t="n">
        <f aca="false">K7042 *M7042</f>
        <v>2887.5</v>
      </c>
      <c r="M7042" s="95" t="n">
        <v>0.3</v>
      </c>
      <c r="N7042" s="88" t="s">
        <v>14</v>
      </c>
      <c r="O7042" s="91" t="s">
        <v>218</v>
      </c>
      <c r="P7042" s="0" t="str">
        <f aca="false">RIGHT(H7042,LEN(H7042) - FIND(" ", H7042))</f>
        <v>Athletic Footwear</v>
      </c>
    </row>
    <row r="7043" customFormat="false" ht="14.25" hidden="false" customHeight="true" outlineLevel="0" collapsed="false">
      <c r="B7043" s="88" t="s">
        <v>30</v>
      </c>
      <c r="C7043" s="89" t="n">
        <v>1185732</v>
      </c>
      <c r="D7043" s="90" t="n">
        <v>44449</v>
      </c>
      <c r="E7043" s="88" t="s">
        <v>29</v>
      </c>
      <c r="F7043" s="88" t="s">
        <v>141</v>
      </c>
      <c r="G7043" s="88" t="s">
        <v>112</v>
      </c>
      <c r="H7043" s="91" t="s">
        <v>48</v>
      </c>
      <c r="I7043" s="92" t="n">
        <v>30</v>
      </c>
      <c r="J7043" s="93" t="n">
        <v>175</v>
      </c>
      <c r="K7043" s="94" t="n">
        <f aca="false">I7043 * J7043</f>
        <v>5250</v>
      </c>
      <c r="L7043" s="94" t="n">
        <f aca="false">K7043 *M7043</f>
        <v>1575</v>
      </c>
      <c r="M7043" s="95" t="n">
        <v>0.3</v>
      </c>
      <c r="N7043" s="88" t="s">
        <v>14</v>
      </c>
      <c r="O7043" s="91" t="s">
        <v>219</v>
      </c>
      <c r="P7043" s="0" t="str">
        <f aca="false">RIGHT(H7043,LEN(H7043) - FIND(" ", H7043))</f>
        <v>Street Footwear</v>
      </c>
    </row>
    <row r="7044" customFormat="false" ht="14.25" hidden="false" customHeight="true" outlineLevel="0" collapsed="false">
      <c r="B7044" s="88" t="s">
        <v>30</v>
      </c>
      <c r="C7044" s="89" t="n">
        <v>1185732</v>
      </c>
      <c r="D7044" s="90" t="n">
        <v>44449</v>
      </c>
      <c r="E7044" s="88" t="s">
        <v>29</v>
      </c>
      <c r="F7044" s="88" t="s">
        <v>141</v>
      </c>
      <c r="G7044" s="88" t="s">
        <v>112</v>
      </c>
      <c r="H7044" s="91" t="s">
        <v>44</v>
      </c>
      <c r="I7044" s="92" t="n">
        <v>30</v>
      </c>
      <c r="J7044" s="93" t="n">
        <v>150</v>
      </c>
      <c r="K7044" s="94" t="n">
        <f aca="false">I7044 * J7044</f>
        <v>4500</v>
      </c>
      <c r="L7044" s="94" t="n">
        <f aca="false">K7044 *M7044</f>
        <v>1350</v>
      </c>
      <c r="M7044" s="95" t="n">
        <v>0.3</v>
      </c>
      <c r="N7044" s="88" t="s">
        <v>14</v>
      </c>
      <c r="O7044" s="91" t="s">
        <v>219</v>
      </c>
      <c r="P7044" s="0" t="str">
        <f aca="false">RIGHT(H7044,LEN(H7044) - FIND(" ", H7044))</f>
        <v>Athletic Footwear</v>
      </c>
    </row>
    <row r="7045" customFormat="false" ht="14.25" hidden="false" customHeight="true" outlineLevel="0" collapsed="false">
      <c r="B7045" s="88" t="s">
        <v>30</v>
      </c>
      <c r="C7045" s="89" t="n">
        <v>1185732</v>
      </c>
      <c r="D7045" s="90" t="n">
        <v>44449</v>
      </c>
      <c r="E7045" s="88" t="s">
        <v>29</v>
      </c>
      <c r="F7045" s="88" t="s">
        <v>141</v>
      </c>
      <c r="G7045" s="88" t="s">
        <v>112</v>
      </c>
      <c r="H7045" s="91" t="s">
        <v>16</v>
      </c>
      <c r="I7045" s="92" t="n">
        <v>40</v>
      </c>
      <c r="J7045" s="93" t="n">
        <v>150</v>
      </c>
      <c r="K7045" s="94" t="n">
        <f aca="false">I7045 * J7045</f>
        <v>6000</v>
      </c>
      <c r="L7045" s="94" t="n">
        <f aca="false">K7045 *M7045</f>
        <v>2100</v>
      </c>
      <c r="M7045" s="95" t="n">
        <v>0.35</v>
      </c>
      <c r="N7045" s="88" t="s">
        <v>14</v>
      </c>
      <c r="O7045" s="91" t="s">
        <v>218</v>
      </c>
      <c r="P7045" s="0" t="str">
        <f aca="false">RIGHT(H7045,LEN(H7045) - FIND(" ", H7045))</f>
        <v>Apparel</v>
      </c>
    </row>
    <row r="7046" customFormat="false" ht="14.25" hidden="false" customHeight="true" outlineLevel="0" collapsed="false">
      <c r="B7046" s="88" t="s">
        <v>30</v>
      </c>
      <c r="C7046" s="89" t="n">
        <v>1185732</v>
      </c>
      <c r="D7046" s="90" t="n">
        <v>44449</v>
      </c>
      <c r="E7046" s="88" t="s">
        <v>29</v>
      </c>
      <c r="F7046" s="88" t="s">
        <v>141</v>
      </c>
      <c r="G7046" s="88" t="s">
        <v>112</v>
      </c>
      <c r="H7046" s="91" t="s">
        <v>38</v>
      </c>
      <c r="I7046" s="92" t="n">
        <v>45</v>
      </c>
      <c r="J7046" s="93" t="n">
        <v>225</v>
      </c>
      <c r="K7046" s="94" t="n">
        <f aca="false">I7046 * J7046</f>
        <v>10125</v>
      </c>
      <c r="L7046" s="94" t="n">
        <f aca="false">K7046 *M7046</f>
        <v>4050</v>
      </c>
      <c r="M7046" s="95" t="n">
        <v>0.4</v>
      </c>
      <c r="N7046" s="88" t="s">
        <v>14</v>
      </c>
      <c r="O7046" s="91" t="s">
        <v>219</v>
      </c>
      <c r="P7046" s="0" t="str">
        <f aca="false">RIGHT(H7046,LEN(H7046) - FIND(" ", H7046))</f>
        <v>Apparel</v>
      </c>
    </row>
    <row r="7047" customFormat="false" ht="14.25" hidden="false" customHeight="true" outlineLevel="0" collapsed="false">
      <c r="B7047" s="88" t="s">
        <v>15</v>
      </c>
      <c r="C7047" s="89" t="n">
        <v>1185732</v>
      </c>
      <c r="D7047" s="90" t="n">
        <v>44449</v>
      </c>
      <c r="E7047" s="88" t="s">
        <v>26</v>
      </c>
      <c r="F7047" s="88" t="s">
        <v>159</v>
      </c>
      <c r="G7047" s="88" t="s">
        <v>95</v>
      </c>
      <c r="H7047" s="91" t="s">
        <v>32</v>
      </c>
      <c r="I7047" s="92" t="n">
        <v>60</v>
      </c>
      <c r="J7047" s="93" t="n">
        <v>525</v>
      </c>
      <c r="K7047" s="94" t="n">
        <f aca="false">I7047 * J7047</f>
        <v>31500</v>
      </c>
      <c r="L7047" s="94" t="n">
        <f aca="false">K7047 *M7047</f>
        <v>14175</v>
      </c>
      <c r="M7047" s="95" t="n">
        <v>0.45</v>
      </c>
      <c r="N7047" s="88" t="s">
        <v>14</v>
      </c>
      <c r="O7047" s="91" t="s">
        <v>218</v>
      </c>
      <c r="P7047" s="0" t="str">
        <f aca="false">RIGHT(H7047,LEN(H7047) - FIND(" ", H7047))</f>
        <v>Street Footwear</v>
      </c>
    </row>
    <row r="7048" customFormat="false" ht="14.25" hidden="false" customHeight="true" outlineLevel="0" collapsed="false">
      <c r="B7048" s="88" t="s">
        <v>15</v>
      </c>
      <c r="C7048" s="89" t="n">
        <v>1185732</v>
      </c>
      <c r="D7048" s="90" t="n">
        <v>44449</v>
      </c>
      <c r="E7048" s="88" t="s">
        <v>26</v>
      </c>
      <c r="F7048" s="88" t="s">
        <v>159</v>
      </c>
      <c r="G7048" s="88" t="s">
        <v>95</v>
      </c>
      <c r="H7048" s="91" t="s">
        <v>24</v>
      </c>
      <c r="I7048" s="92" t="n">
        <v>55</v>
      </c>
      <c r="J7048" s="93" t="n">
        <v>325</v>
      </c>
      <c r="K7048" s="94" t="n">
        <f aca="false">I7048 * J7048</f>
        <v>17875</v>
      </c>
      <c r="L7048" s="94" t="n">
        <f aca="false">K7048 *M7048</f>
        <v>8043.75</v>
      </c>
      <c r="M7048" s="95" t="n">
        <v>0.45</v>
      </c>
      <c r="N7048" s="88" t="s">
        <v>14</v>
      </c>
      <c r="O7048" s="91" t="s">
        <v>218</v>
      </c>
      <c r="P7048" s="0" t="str">
        <f aca="false">RIGHT(H7048,LEN(H7048) - FIND(" ", H7048))</f>
        <v>Athletic Footwear</v>
      </c>
    </row>
    <row r="7049" customFormat="false" ht="14.25" hidden="false" customHeight="true" outlineLevel="0" collapsed="false">
      <c r="B7049" s="88" t="s">
        <v>15</v>
      </c>
      <c r="C7049" s="89" t="n">
        <v>1185732</v>
      </c>
      <c r="D7049" s="90" t="n">
        <v>44449</v>
      </c>
      <c r="E7049" s="88" t="s">
        <v>26</v>
      </c>
      <c r="F7049" s="88" t="s">
        <v>159</v>
      </c>
      <c r="G7049" s="88" t="s">
        <v>95</v>
      </c>
      <c r="H7049" s="91" t="s">
        <v>48</v>
      </c>
      <c r="I7049" s="92" t="n">
        <v>50</v>
      </c>
      <c r="J7049" s="93" t="n">
        <v>225</v>
      </c>
      <c r="K7049" s="94" t="n">
        <f aca="false">I7049 * J7049</f>
        <v>11250</v>
      </c>
      <c r="L7049" s="94" t="n">
        <f aca="false">K7049 *M7049</f>
        <v>3937.5</v>
      </c>
      <c r="M7049" s="95" t="n">
        <v>0.35</v>
      </c>
      <c r="N7049" s="88" t="s">
        <v>14</v>
      </c>
      <c r="O7049" s="91" t="s">
        <v>219</v>
      </c>
      <c r="P7049" s="0" t="str">
        <f aca="false">RIGHT(H7049,LEN(H7049) - FIND(" ", H7049))</f>
        <v>Street Footwear</v>
      </c>
    </row>
    <row r="7050" customFormat="false" ht="14.25" hidden="false" customHeight="true" outlineLevel="0" collapsed="false">
      <c r="B7050" s="88" t="s">
        <v>15</v>
      </c>
      <c r="C7050" s="89" t="n">
        <v>1185732</v>
      </c>
      <c r="D7050" s="90" t="n">
        <v>44449</v>
      </c>
      <c r="E7050" s="88" t="s">
        <v>26</v>
      </c>
      <c r="F7050" s="88" t="s">
        <v>159</v>
      </c>
      <c r="G7050" s="88" t="s">
        <v>95</v>
      </c>
      <c r="H7050" s="91" t="s">
        <v>44</v>
      </c>
      <c r="I7050" s="92" t="n">
        <v>50</v>
      </c>
      <c r="J7050" s="93" t="n">
        <v>200</v>
      </c>
      <c r="K7050" s="94" t="n">
        <f aca="false">I7050 * J7050</f>
        <v>10000</v>
      </c>
      <c r="L7050" s="94" t="n">
        <f aca="false">K7050 *M7050</f>
        <v>3500</v>
      </c>
      <c r="M7050" s="95" t="n">
        <v>0.35</v>
      </c>
      <c r="N7050" s="88" t="s">
        <v>14</v>
      </c>
      <c r="O7050" s="91" t="s">
        <v>219</v>
      </c>
      <c r="P7050" s="0" t="str">
        <f aca="false">RIGHT(H7050,LEN(H7050) - FIND(" ", H7050))</f>
        <v>Athletic Footwear</v>
      </c>
    </row>
    <row r="7051" customFormat="false" ht="14.25" hidden="false" customHeight="true" outlineLevel="0" collapsed="false">
      <c r="B7051" s="88" t="s">
        <v>15</v>
      </c>
      <c r="C7051" s="89" t="n">
        <v>1185732</v>
      </c>
      <c r="D7051" s="90" t="n">
        <v>44449</v>
      </c>
      <c r="E7051" s="88" t="s">
        <v>26</v>
      </c>
      <c r="F7051" s="88" t="s">
        <v>159</v>
      </c>
      <c r="G7051" s="88" t="s">
        <v>95</v>
      </c>
      <c r="H7051" s="91" t="s">
        <v>16</v>
      </c>
      <c r="I7051" s="92" t="n">
        <v>60</v>
      </c>
      <c r="J7051" s="93" t="n">
        <v>200</v>
      </c>
      <c r="K7051" s="94" t="n">
        <f aca="false">I7051 * J7051</f>
        <v>12000</v>
      </c>
      <c r="L7051" s="94" t="n">
        <f aca="false">K7051 *M7051</f>
        <v>4200</v>
      </c>
      <c r="M7051" s="95" t="n">
        <v>0.35</v>
      </c>
      <c r="N7051" s="88" t="s">
        <v>14</v>
      </c>
      <c r="O7051" s="91" t="s">
        <v>218</v>
      </c>
      <c r="P7051" s="0" t="str">
        <f aca="false">RIGHT(H7051,LEN(H7051) - FIND(" ", H7051))</f>
        <v>Apparel</v>
      </c>
    </row>
    <row r="7052" customFormat="false" ht="14.25" hidden="false" customHeight="true" outlineLevel="0" collapsed="false">
      <c r="B7052" s="88" t="s">
        <v>15</v>
      </c>
      <c r="C7052" s="89" t="n">
        <v>1185732</v>
      </c>
      <c r="D7052" s="90" t="n">
        <v>44449</v>
      </c>
      <c r="E7052" s="88" t="s">
        <v>26</v>
      </c>
      <c r="F7052" s="88" t="s">
        <v>159</v>
      </c>
      <c r="G7052" s="88" t="s">
        <v>95</v>
      </c>
      <c r="H7052" s="91" t="s">
        <v>38</v>
      </c>
      <c r="I7052" s="92" t="n">
        <v>65</v>
      </c>
      <c r="J7052" s="93" t="n">
        <v>300</v>
      </c>
      <c r="K7052" s="94" t="n">
        <f aca="false">I7052 * J7052</f>
        <v>19500</v>
      </c>
      <c r="L7052" s="94" t="n">
        <f aca="false">K7052 *M7052</f>
        <v>7800</v>
      </c>
      <c r="M7052" s="95" t="n">
        <v>0.4</v>
      </c>
      <c r="N7052" s="88" t="s">
        <v>14</v>
      </c>
      <c r="O7052" s="91" t="s">
        <v>219</v>
      </c>
      <c r="P7052" s="0" t="str">
        <f aca="false">RIGHT(H7052,LEN(H7052) - FIND(" ", H7052))</f>
        <v>Apparel</v>
      </c>
    </row>
    <row r="7053" customFormat="false" ht="14.25" hidden="false" customHeight="true" outlineLevel="0" collapsed="false">
      <c r="B7053" s="88" t="s">
        <v>30</v>
      </c>
      <c r="C7053" s="89" t="n">
        <v>1197831</v>
      </c>
      <c r="D7053" s="90" t="n">
        <v>44449</v>
      </c>
      <c r="E7053" s="88" t="s">
        <v>40</v>
      </c>
      <c r="F7053" s="88" t="s">
        <v>59</v>
      </c>
      <c r="G7053" s="88" t="s">
        <v>106</v>
      </c>
      <c r="H7053" s="91" t="s">
        <v>32</v>
      </c>
      <c r="I7053" s="92" t="n">
        <v>41</v>
      </c>
      <c r="J7053" s="93" t="n">
        <v>224</v>
      </c>
      <c r="K7053" s="94" t="n">
        <f aca="false">I7053 * J7053</f>
        <v>9184</v>
      </c>
      <c r="L7053" s="94" t="n">
        <f aca="false">K7053 *M7053</f>
        <v>4132.8</v>
      </c>
      <c r="M7053" s="95" t="n">
        <v>0.45</v>
      </c>
      <c r="N7053" s="88" t="s">
        <v>23</v>
      </c>
      <c r="O7053" s="91" t="s">
        <v>218</v>
      </c>
      <c r="P7053" s="0" t="str">
        <f aca="false">RIGHT(H7053,LEN(H7053) - FIND(" ", H7053))</f>
        <v>Street Footwear</v>
      </c>
    </row>
    <row r="7054" customFormat="false" ht="14.25" hidden="false" customHeight="true" outlineLevel="0" collapsed="false">
      <c r="B7054" s="88" t="s">
        <v>30</v>
      </c>
      <c r="C7054" s="89" t="n">
        <v>1197831</v>
      </c>
      <c r="D7054" s="90" t="n">
        <v>44449</v>
      </c>
      <c r="E7054" s="88" t="s">
        <v>40</v>
      </c>
      <c r="F7054" s="88" t="s">
        <v>66</v>
      </c>
      <c r="G7054" s="88" t="s">
        <v>90</v>
      </c>
      <c r="H7054" s="91" t="s">
        <v>16</v>
      </c>
      <c r="I7054" s="92" t="n">
        <v>45</v>
      </c>
      <c r="J7054" s="93" t="n">
        <v>131</v>
      </c>
      <c r="K7054" s="94" t="n">
        <f aca="false">I7054 * J7054</f>
        <v>5895</v>
      </c>
      <c r="L7054" s="94" t="n">
        <f aca="false">K7054 *M7054</f>
        <v>3419.1</v>
      </c>
      <c r="M7054" s="95" t="n">
        <v>0.58</v>
      </c>
      <c r="N7054" s="88" t="s">
        <v>23</v>
      </c>
      <c r="O7054" s="91" t="s">
        <v>218</v>
      </c>
      <c r="P7054" s="0" t="str">
        <f aca="false">RIGHT(H7054,LEN(H7054) - FIND(" ", H7054))</f>
        <v>Apparel</v>
      </c>
    </row>
    <row r="7055" customFormat="false" ht="14.25" hidden="false" customHeight="true" outlineLevel="0" collapsed="false">
      <c r="B7055" s="88" t="s">
        <v>22</v>
      </c>
      <c r="C7055" s="89" t="n">
        <v>1185732</v>
      </c>
      <c r="D7055" s="90" t="n">
        <v>44449</v>
      </c>
      <c r="E7055" s="88" t="s">
        <v>18</v>
      </c>
      <c r="F7055" s="88" t="s">
        <v>167</v>
      </c>
      <c r="G7055" s="88" t="s">
        <v>99</v>
      </c>
      <c r="H7055" s="91" t="s">
        <v>32</v>
      </c>
      <c r="I7055" s="92" t="n">
        <v>48</v>
      </c>
      <c r="J7055" s="93" t="n">
        <v>208</v>
      </c>
      <c r="K7055" s="94" t="n">
        <f aca="false">I7055 * J7055</f>
        <v>9984</v>
      </c>
      <c r="L7055" s="94" t="n">
        <f aca="false">K7055 *M7055</f>
        <v>6389.76</v>
      </c>
      <c r="M7055" s="95" t="n">
        <v>0.64</v>
      </c>
      <c r="N7055" s="88" t="s">
        <v>23</v>
      </c>
      <c r="O7055" s="91" t="s">
        <v>218</v>
      </c>
      <c r="P7055" s="0" t="str">
        <f aca="false">RIGHT(H7055,LEN(H7055) - FIND(" ", H7055))</f>
        <v>Street Footwear</v>
      </c>
    </row>
    <row r="7056" customFormat="false" ht="14.25" hidden="false" customHeight="true" outlineLevel="0" collapsed="false">
      <c r="B7056" s="88" t="s">
        <v>22</v>
      </c>
      <c r="C7056" s="89" t="n">
        <v>1185732</v>
      </c>
      <c r="D7056" s="90" t="n">
        <v>44449</v>
      </c>
      <c r="E7056" s="88" t="s">
        <v>18</v>
      </c>
      <c r="F7056" s="88" t="s">
        <v>167</v>
      </c>
      <c r="G7056" s="88" t="s">
        <v>99</v>
      </c>
      <c r="H7056" s="91" t="s">
        <v>24</v>
      </c>
      <c r="I7056" s="92" t="n">
        <v>44</v>
      </c>
      <c r="J7056" s="93" t="n">
        <v>150</v>
      </c>
      <c r="K7056" s="94" t="n">
        <f aca="false">I7056 * J7056</f>
        <v>6600</v>
      </c>
      <c r="L7056" s="94" t="n">
        <f aca="false">K7056 *M7056</f>
        <v>2838</v>
      </c>
      <c r="M7056" s="95" t="n">
        <v>0.43</v>
      </c>
      <c r="N7056" s="88" t="s">
        <v>23</v>
      </c>
      <c r="O7056" s="91" t="s">
        <v>218</v>
      </c>
      <c r="P7056" s="0" t="str">
        <f aca="false">RIGHT(H7056,LEN(H7056) - FIND(" ", H7056))</f>
        <v>Athletic Footwear</v>
      </c>
    </row>
    <row r="7057" customFormat="false" ht="14.25" hidden="false" customHeight="true" outlineLevel="0" collapsed="false">
      <c r="B7057" s="88" t="s">
        <v>22</v>
      </c>
      <c r="C7057" s="89" t="n">
        <v>1185732</v>
      </c>
      <c r="D7057" s="90" t="n">
        <v>44449</v>
      </c>
      <c r="E7057" s="88" t="s">
        <v>18</v>
      </c>
      <c r="F7057" s="88" t="s">
        <v>167</v>
      </c>
      <c r="G7057" s="88" t="s">
        <v>99</v>
      </c>
      <c r="H7057" s="91" t="s">
        <v>48</v>
      </c>
      <c r="I7057" s="92" t="n">
        <v>38</v>
      </c>
      <c r="J7057" s="93" t="n">
        <v>137</v>
      </c>
      <c r="K7057" s="94" t="n">
        <f aca="false">I7057 * J7057</f>
        <v>5206</v>
      </c>
      <c r="L7057" s="94" t="n">
        <f aca="false">K7057 *M7057</f>
        <v>2394.76</v>
      </c>
      <c r="M7057" s="95" t="n">
        <v>0.46</v>
      </c>
      <c r="N7057" s="88" t="s">
        <v>23</v>
      </c>
      <c r="O7057" s="91" t="s">
        <v>219</v>
      </c>
      <c r="P7057" s="0" t="str">
        <f aca="false">RIGHT(H7057,LEN(H7057) - FIND(" ", H7057))</f>
        <v>Street Footwear</v>
      </c>
    </row>
    <row r="7058" customFormat="false" ht="14.25" hidden="false" customHeight="true" outlineLevel="0" collapsed="false">
      <c r="B7058" s="88" t="s">
        <v>22</v>
      </c>
      <c r="C7058" s="89" t="n">
        <v>1185732</v>
      </c>
      <c r="D7058" s="90" t="n">
        <v>44449</v>
      </c>
      <c r="E7058" s="88" t="s">
        <v>18</v>
      </c>
      <c r="F7058" s="88" t="s">
        <v>167</v>
      </c>
      <c r="G7058" s="88" t="s">
        <v>99</v>
      </c>
      <c r="H7058" s="91" t="s">
        <v>44</v>
      </c>
      <c r="I7058" s="92" t="n">
        <v>38</v>
      </c>
      <c r="J7058" s="93" t="n">
        <v>135</v>
      </c>
      <c r="K7058" s="94" t="n">
        <f aca="false">I7058 * J7058</f>
        <v>5130</v>
      </c>
      <c r="L7058" s="94" t="n">
        <f aca="false">K7058 *M7058</f>
        <v>2513.7</v>
      </c>
      <c r="M7058" s="95" t="n">
        <v>0.49</v>
      </c>
      <c r="N7058" s="88" t="s">
        <v>23</v>
      </c>
      <c r="O7058" s="91" t="s">
        <v>219</v>
      </c>
      <c r="P7058" s="0" t="str">
        <f aca="false">RIGHT(H7058,LEN(H7058) - FIND(" ", H7058))</f>
        <v>Athletic Footwear</v>
      </c>
    </row>
    <row r="7059" customFormat="false" ht="14.25" hidden="false" customHeight="true" outlineLevel="0" collapsed="false">
      <c r="B7059" s="88" t="s">
        <v>22</v>
      </c>
      <c r="C7059" s="89" t="n">
        <v>1185732</v>
      </c>
      <c r="D7059" s="90" t="n">
        <v>44449</v>
      </c>
      <c r="E7059" s="88" t="s">
        <v>18</v>
      </c>
      <c r="F7059" s="88" t="s">
        <v>167</v>
      </c>
      <c r="G7059" s="88" t="s">
        <v>99</v>
      </c>
      <c r="H7059" s="91" t="s">
        <v>16</v>
      </c>
      <c r="I7059" s="92" t="n">
        <v>48</v>
      </c>
      <c r="J7059" s="93" t="n">
        <v>125</v>
      </c>
      <c r="K7059" s="94" t="n">
        <f aca="false">I7059 * J7059</f>
        <v>6000</v>
      </c>
      <c r="L7059" s="94" t="n">
        <f aca="false">K7059 *M7059</f>
        <v>2580</v>
      </c>
      <c r="M7059" s="95" t="n">
        <v>0.43</v>
      </c>
      <c r="N7059" s="88" t="s">
        <v>23</v>
      </c>
      <c r="O7059" s="91" t="s">
        <v>218</v>
      </c>
      <c r="P7059" s="0" t="str">
        <f aca="false">RIGHT(H7059,LEN(H7059) - FIND(" ", H7059))</f>
        <v>Apparel</v>
      </c>
    </row>
    <row r="7060" customFormat="false" ht="14.25" hidden="false" customHeight="true" outlineLevel="0" collapsed="false">
      <c r="B7060" s="88" t="s">
        <v>22</v>
      </c>
      <c r="C7060" s="89" t="n">
        <v>1185732</v>
      </c>
      <c r="D7060" s="90" t="n">
        <v>44449</v>
      </c>
      <c r="E7060" s="88" t="s">
        <v>18</v>
      </c>
      <c r="F7060" s="88" t="s">
        <v>167</v>
      </c>
      <c r="G7060" s="88" t="s">
        <v>99</v>
      </c>
      <c r="H7060" s="91" t="s">
        <v>38</v>
      </c>
      <c r="I7060" s="92" t="n">
        <v>52</v>
      </c>
      <c r="J7060" s="93" t="n">
        <v>174</v>
      </c>
      <c r="K7060" s="94" t="n">
        <f aca="false">I7060 * J7060</f>
        <v>9048</v>
      </c>
      <c r="L7060" s="94" t="n">
        <f aca="false">K7060 *M7060</f>
        <v>3619.2</v>
      </c>
      <c r="M7060" s="95" t="n">
        <v>0.4</v>
      </c>
      <c r="N7060" s="88" t="s">
        <v>23</v>
      </c>
      <c r="O7060" s="91" t="s">
        <v>219</v>
      </c>
      <c r="P7060" s="0" t="str">
        <f aca="false">RIGHT(H7060,LEN(H7060) - FIND(" ", H7060))</f>
        <v>Apparel</v>
      </c>
    </row>
    <row r="7061" customFormat="false" ht="14.25" hidden="false" customHeight="true" outlineLevel="0" collapsed="false">
      <c r="B7061" s="88" t="s">
        <v>30</v>
      </c>
      <c r="C7061" s="89" t="n">
        <v>1185732</v>
      </c>
      <c r="D7061" s="90" t="n">
        <v>44449</v>
      </c>
      <c r="E7061" s="88" t="s">
        <v>29</v>
      </c>
      <c r="F7061" s="88" t="s">
        <v>141</v>
      </c>
      <c r="G7061" s="88" t="s">
        <v>112</v>
      </c>
      <c r="H7061" s="91" t="s">
        <v>32</v>
      </c>
      <c r="I7061" s="92" t="n">
        <v>36</v>
      </c>
      <c r="J7061" s="93" t="n">
        <v>133</v>
      </c>
      <c r="K7061" s="94" t="n">
        <f aca="false">I7061 * J7061</f>
        <v>4788</v>
      </c>
      <c r="L7061" s="94" t="n">
        <f aca="false">K7061 *M7061</f>
        <v>2394</v>
      </c>
      <c r="M7061" s="95" t="n">
        <v>0.5</v>
      </c>
      <c r="N7061" s="88" t="s">
        <v>23</v>
      </c>
      <c r="O7061" s="91" t="s">
        <v>218</v>
      </c>
      <c r="P7061" s="0" t="str">
        <f aca="false">RIGHT(H7061,LEN(H7061) - FIND(" ", H7061))</f>
        <v>Street Footwear</v>
      </c>
    </row>
    <row r="7062" customFormat="false" ht="14.25" hidden="false" customHeight="true" outlineLevel="0" collapsed="false">
      <c r="B7062" s="88" t="s">
        <v>30</v>
      </c>
      <c r="C7062" s="89" t="n">
        <v>1185732</v>
      </c>
      <c r="D7062" s="90" t="n">
        <v>44449</v>
      </c>
      <c r="E7062" s="88" t="s">
        <v>29</v>
      </c>
      <c r="F7062" s="88" t="s">
        <v>141</v>
      </c>
      <c r="G7062" s="88" t="s">
        <v>112</v>
      </c>
      <c r="H7062" s="91" t="s">
        <v>24</v>
      </c>
      <c r="I7062" s="92" t="n">
        <v>34</v>
      </c>
      <c r="J7062" s="93" t="n">
        <v>72</v>
      </c>
      <c r="K7062" s="94" t="n">
        <f aca="false">I7062 * J7062</f>
        <v>2448</v>
      </c>
      <c r="L7062" s="94" t="n">
        <f aca="false">K7062 *M7062</f>
        <v>1052.64</v>
      </c>
      <c r="M7062" s="95" t="n">
        <v>0.43</v>
      </c>
      <c r="N7062" s="88" t="s">
        <v>23</v>
      </c>
      <c r="O7062" s="91" t="s">
        <v>218</v>
      </c>
      <c r="P7062" s="0" t="str">
        <f aca="false">RIGHT(H7062,LEN(H7062) - FIND(" ", H7062))</f>
        <v>Athletic Footwear</v>
      </c>
    </row>
    <row r="7063" customFormat="false" ht="14.25" hidden="false" customHeight="true" outlineLevel="0" collapsed="false">
      <c r="B7063" s="88" t="s">
        <v>30</v>
      </c>
      <c r="C7063" s="89" t="n">
        <v>1185732</v>
      </c>
      <c r="D7063" s="90" t="n">
        <v>44449</v>
      </c>
      <c r="E7063" s="88" t="s">
        <v>29</v>
      </c>
      <c r="F7063" s="88" t="s">
        <v>141</v>
      </c>
      <c r="G7063" s="88" t="s">
        <v>112</v>
      </c>
      <c r="H7063" s="91" t="s">
        <v>48</v>
      </c>
      <c r="I7063" s="92" t="n">
        <v>27</v>
      </c>
      <c r="J7063" s="93" t="n">
        <v>51</v>
      </c>
      <c r="K7063" s="94" t="n">
        <f aca="false">I7063 * J7063</f>
        <v>1377</v>
      </c>
      <c r="L7063" s="94" t="n">
        <f aca="false">K7063 *M7063</f>
        <v>605.88</v>
      </c>
      <c r="M7063" s="95" t="n">
        <v>0.44</v>
      </c>
      <c r="N7063" s="88" t="s">
        <v>23</v>
      </c>
      <c r="O7063" s="91" t="s">
        <v>219</v>
      </c>
      <c r="P7063" s="0" t="str">
        <f aca="false">RIGHT(H7063,LEN(H7063) - FIND(" ", H7063))</f>
        <v>Street Footwear</v>
      </c>
    </row>
    <row r="7064" customFormat="false" ht="14.25" hidden="false" customHeight="true" outlineLevel="0" collapsed="false">
      <c r="B7064" s="88" t="s">
        <v>30</v>
      </c>
      <c r="C7064" s="89" t="n">
        <v>1185732</v>
      </c>
      <c r="D7064" s="90" t="n">
        <v>44449</v>
      </c>
      <c r="E7064" s="88" t="s">
        <v>29</v>
      </c>
      <c r="F7064" s="88" t="s">
        <v>141</v>
      </c>
      <c r="G7064" s="88" t="s">
        <v>112</v>
      </c>
      <c r="H7064" s="91" t="s">
        <v>44</v>
      </c>
      <c r="I7064" s="92" t="n">
        <v>28</v>
      </c>
      <c r="J7064" s="93" t="n">
        <v>44</v>
      </c>
      <c r="K7064" s="94" t="n">
        <f aca="false">I7064 * J7064</f>
        <v>1232</v>
      </c>
      <c r="L7064" s="94" t="n">
        <f aca="false">K7064 *M7064</f>
        <v>505.12</v>
      </c>
      <c r="M7064" s="95" t="n">
        <v>0.41</v>
      </c>
      <c r="N7064" s="88" t="s">
        <v>23</v>
      </c>
      <c r="O7064" s="91" t="s">
        <v>219</v>
      </c>
      <c r="P7064" s="0" t="str">
        <f aca="false">RIGHT(H7064,LEN(H7064) - FIND(" ", H7064))</f>
        <v>Athletic Footwear</v>
      </c>
    </row>
    <row r="7065" customFormat="false" ht="14.25" hidden="false" customHeight="true" outlineLevel="0" collapsed="false">
      <c r="B7065" s="88" t="s">
        <v>30</v>
      </c>
      <c r="C7065" s="89" t="n">
        <v>1185732</v>
      </c>
      <c r="D7065" s="90" t="n">
        <v>44449</v>
      </c>
      <c r="E7065" s="88" t="s">
        <v>29</v>
      </c>
      <c r="F7065" s="88" t="s">
        <v>141</v>
      </c>
      <c r="G7065" s="88" t="s">
        <v>112</v>
      </c>
      <c r="H7065" s="91" t="s">
        <v>16</v>
      </c>
      <c r="I7065" s="92" t="n">
        <v>36</v>
      </c>
      <c r="J7065" s="93" t="n">
        <v>42</v>
      </c>
      <c r="K7065" s="94" t="n">
        <f aca="false">I7065 * J7065</f>
        <v>1512</v>
      </c>
      <c r="L7065" s="94" t="n">
        <f aca="false">K7065 *M7065</f>
        <v>740.88</v>
      </c>
      <c r="M7065" s="95" t="n">
        <v>0.49</v>
      </c>
      <c r="N7065" s="88" t="s">
        <v>23</v>
      </c>
      <c r="O7065" s="91" t="s">
        <v>218</v>
      </c>
      <c r="P7065" s="0" t="str">
        <f aca="false">RIGHT(H7065,LEN(H7065) - FIND(" ", H7065))</f>
        <v>Apparel</v>
      </c>
    </row>
    <row r="7066" customFormat="false" ht="14.25" hidden="false" customHeight="true" outlineLevel="0" collapsed="false">
      <c r="B7066" s="88" t="s">
        <v>30</v>
      </c>
      <c r="C7066" s="89" t="n">
        <v>1185732</v>
      </c>
      <c r="D7066" s="90" t="n">
        <v>44449</v>
      </c>
      <c r="E7066" s="88" t="s">
        <v>29</v>
      </c>
      <c r="F7066" s="88" t="s">
        <v>141</v>
      </c>
      <c r="G7066" s="88" t="s">
        <v>112</v>
      </c>
      <c r="H7066" s="91" t="s">
        <v>38</v>
      </c>
      <c r="I7066" s="92" t="n">
        <v>44</v>
      </c>
      <c r="J7066" s="93" t="n">
        <v>63</v>
      </c>
      <c r="K7066" s="94" t="n">
        <f aca="false">I7066 * J7066</f>
        <v>2772</v>
      </c>
      <c r="L7066" s="94" t="n">
        <f aca="false">K7066 *M7066</f>
        <v>1524.6</v>
      </c>
      <c r="M7066" s="95" t="n">
        <v>0.55</v>
      </c>
      <c r="N7066" s="88" t="s">
        <v>23</v>
      </c>
      <c r="O7066" s="91" t="s">
        <v>219</v>
      </c>
      <c r="P7066" s="0" t="str">
        <f aca="false">RIGHT(H7066,LEN(H7066) - FIND(" ", H7066))</f>
        <v>Apparel</v>
      </c>
    </row>
    <row r="7067" customFormat="false" ht="14.25" hidden="false" customHeight="true" outlineLevel="0" collapsed="false">
      <c r="B7067" s="88" t="s">
        <v>15</v>
      </c>
      <c r="C7067" s="89" t="n">
        <v>1185732</v>
      </c>
      <c r="D7067" s="90" t="n">
        <v>44449</v>
      </c>
      <c r="E7067" s="88" t="s">
        <v>26</v>
      </c>
      <c r="F7067" s="88" t="s">
        <v>159</v>
      </c>
      <c r="G7067" s="88" t="s">
        <v>95</v>
      </c>
      <c r="H7067" s="91" t="s">
        <v>32</v>
      </c>
      <c r="I7067" s="92" t="n">
        <v>56</v>
      </c>
      <c r="J7067" s="93" t="n">
        <v>137</v>
      </c>
      <c r="K7067" s="94" t="n">
        <f aca="false">I7067 * J7067</f>
        <v>7672</v>
      </c>
      <c r="L7067" s="94" t="n">
        <f aca="false">K7067 *M7067</f>
        <v>4373.04</v>
      </c>
      <c r="M7067" s="95" t="n">
        <v>0.57</v>
      </c>
      <c r="N7067" s="88" t="s">
        <v>23</v>
      </c>
      <c r="O7067" s="91" t="s">
        <v>218</v>
      </c>
      <c r="P7067" s="0" t="str">
        <f aca="false">RIGHT(H7067,LEN(H7067) - FIND(" ", H7067))</f>
        <v>Street Footwear</v>
      </c>
    </row>
    <row r="7068" customFormat="false" ht="14.25" hidden="false" customHeight="true" outlineLevel="0" collapsed="false">
      <c r="B7068" s="88" t="s">
        <v>15</v>
      </c>
      <c r="C7068" s="89" t="n">
        <v>1185732</v>
      </c>
      <c r="D7068" s="90" t="n">
        <v>44449</v>
      </c>
      <c r="E7068" s="88" t="s">
        <v>26</v>
      </c>
      <c r="F7068" s="88" t="s">
        <v>159</v>
      </c>
      <c r="G7068" s="88" t="s">
        <v>95</v>
      </c>
      <c r="H7068" s="91" t="s">
        <v>24</v>
      </c>
      <c r="I7068" s="92" t="n">
        <v>50</v>
      </c>
      <c r="J7068" s="93" t="n">
        <v>85</v>
      </c>
      <c r="K7068" s="94" t="n">
        <f aca="false">I7068 * J7068</f>
        <v>4250</v>
      </c>
      <c r="L7068" s="94" t="n">
        <f aca="false">K7068 *M7068</f>
        <v>2550</v>
      </c>
      <c r="M7068" s="95" t="n">
        <v>0.6</v>
      </c>
      <c r="N7068" s="88" t="s">
        <v>23</v>
      </c>
      <c r="O7068" s="91" t="s">
        <v>218</v>
      </c>
      <c r="P7068" s="0" t="str">
        <f aca="false">RIGHT(H7068,LEN(H7068) - FIND(" ", H7068))</f>
        <v>Athletic Footwear</v>
      </c>
    </row>
    <row r="7069" customFormat="false" ht="14.25" hidden="false" customHeight="true" outlineLevel="0" collapsed="false">
      <c r="B7069" s="88" t="s">
        <v>15</v>
      </c>
      <c r="C7069" s="89" t="n">
        <v>1185732</v>
      </c>
      <c r="D7069" s="90" t="n">
        <v>44449</v>
      </c>
      <c r="E7069" s="88" t="s">
        <v>26</v>
      </c>
      <c r="F7069" s="88" t="s">
        <v>159</v>
      </c>
      <c r="G7069" s="88" t="s">
        <v>95</v>
      </c>
      <c r="H7069" s="91" t="s">
        <v>48</v>
      </c>
      <c r="I7069" s="92" t="n">
        <v>46</v>
      </c>
      <c r="J7069" s="93" t="n">
        <v>56</v>
      </c>
      <c r="K7069" s="94" t="n">
        <f aca="false">I7069 * J7069</f>
        <v>2576</v>
      </c>
      <c r="L7069" s="94" t="n">
        <f aca="false">K7069 *M7069</f>
        <v>1288</v>
      </c>
      <c r="M7069" s="95" t="n">
        <v>0.5</v>
      </c>
      <c r="N7069" s="88" t="s">
        <v>23</v>
      </c>
      <c r="O7069" s="91" t="s">
        <v>219</v>
      </c>
      <c r="P7069" s="0" t="str">
        <f aca="false">RIGHT(H7069,LEN(H7069) - FIND(" ", H7069))</f>
        <v>Street Footwear</v>
      </c>
    </row>
    <row r="7070" customFormat="false" ht="14.25" hidden="false" customHeight="true" outlineLevel="0" collapsed="false">
      <c r="B7070" s="88" t="s">
        <v>15</v>
      </c>
      <c r="C7070" s="89" t="n">
        <v>1185732</v>
      </c>
      <c r="D7070" s="90" t="n">
        <v>44449</v>
      </c>
      <c r="E7070" s="88" t="s">
        <v>26</v>
      </c>
      <c r="F7070" s="88" t="s">
        <v>159</v>
      </c>
      <c r="G7070" s="88" t="s">
        <v>95</v>
      </c>
      <c r="H7070" s="91" t="s">
        <v>44</v>
      </c>
      <c r="I7070" s="92" t="n">
        <v>45</v>
      </c>
      <c r="J7070" s="93" t="n">
        <v>52</v>
      </c>
      <c r="K7070" s="94" t="n">
        <f aca="false">I7070 * J7070</f>
        <v>2340</v>
      </c>
      <c r="L7070" s="94" t="n">
        <f aca="false">K7070 *M7070</f>
        <v>1146.6</v>
      </c>
      <c r="M7070" s="95" t="n">
        <v>0.49</v>
      </c>
      <c r="N7070" s="88" t="s">
        <v>23</v>
      </c>
      <c r="O7070" s="91" t="s">
        <v>219</v>
      </c>
      <c r="P7070" s="0" t="str">
        <f aca="false">RIGHT(H7070,LEN(H7070) - FIND(" ", H7070))</f>
        <v>Athletic Footwear</v>
      </c>
    </row>
    <row r="7071" customFormat="false" ht="14.25" hidden="false" customHeight="true" outlineLevel="0" collapsed="false">
      <c r="B7071" s="88" t="s">
        <v>15</v>
      </c>
      <c r="C7071" s="89" t="n">
        <v>1185732</v>
      </c>
      <c r="D7071" s="90" t="n">
        <v>44449</v>
      </c>
      <c r="E7071" s="88" t="s">
        <v>26</v>
      </c>
      <c r="F7071" s="88" t="s">
        <v>159</v>
      </c>
      <c r="G7071" s="88" t="s">
        <v>95</v>
      </c>
      <c r="H7071" s="91" t="s">
        <v>16</v>
      </c>
      <c r="I7071" s="92" t="n">
        <v>58</v>
      </c>
      <c r="J7071" s="93" t="n">
        <v>50</v>
      </c>
      <c r="K7071" s="94" t="n">
        <f aca="false">I7071 * J7071</f>
        <v>2900</v>
      </c>
      <c r="L7071" s="94" t="n">
        <f aca="false">K7071 *M7071</f>
        <v>1363</v>
      </c>
      <c r="M7071" s="95" t="n">
        <v>0.47</v>
      </c>
      <c r="N7071" s="88" t="s">
        <v>23</v>
      </c>
      <c r="O7071" s="91" t="s">
        <v>218</v>
      </c>
      <c r="P7071" s="0" t="str">
        <f aca="false">RIGHT(H7071,LEN(H7071) - FIND(" ", H7071))</f>
        <v>Apparel</v>
      </c>
    </row>
    <row r="7072" customFormat="false" ht="14.25" hidden="false" customHeight="true" outlineLevel="0" collapsed="false">
      <c r="B7072" s="88" t="s">
        <v>15</v>
      </c>
      <c r="C7072" s="89" t="n">
        <v>1185732</v>
      </c>
      <c r="D7072" s="90" t="n">
        <v>44449</v>
      </c>
      <c r="E7072" s="88" t="s">
        <v>26</v>
      </c>
      <c r="F7072" s="88" t="s">
        <v>159</v>
      </c>
      <c r="G7072" s="88" t="s">
        <v>95</v>
      </c>
      <c r="H7072" s="91" t="s">
        <v>38</v>
      </c>
      <c r="I7072" s="92" t="n">
        <v>59</v>
      </c>
      <c r="J7072" s="93" t="n">
        <v>78</v>
      </c>
      <c r="K7072" s="94" t="n">
        <f aca="false">I7072 * J7072</f>
        <v>4602</v>
      </c>
      <c r="L7072" s="94" t="n">
        <f aca="false">K7072 *M7072</f>
        <v>2531.1</v>
      </c>
      <c r="M7072" s="95" t="n">
        <v>0.55</v>
      </c>
      <c r="N7072" s="88" t="s">
        <v>23</v>
      </c>
      <c r="O7072" s="91" t="s">
        <v>219</v>
      </c>
      <c r="P7072" s="0" t="str">
        <f aca="false">RIGHT(H7072,LEN(H7072) - FIND(" ", H7072))</f>
        <v>Apparel</v>
      </c>
    </row>
    <row r="7073" customFormat="false" ht="14.25" hidden="false" customHeight="true" outlineLevel="0" collapsed="false">
      <c r="B7073" s="88" t="s">
        <v>30</v>
      </c>
      <c r="C7073" s="89" t="n">
        <v>1197831</v>
      </c>
      <c r="D7073" s="90" t="n">
        <v>44449</v>
      </c>
      <c r="E7073" s="88" t="s">
        <v>40</v>
      </c>
      <c r="F7073" s="88" t="s">
        <v>59</v>
      </c>
      <c r="G7073" s="88" t="s">
        <v>106</v>
      </c>
      <c r="H7073" s="91" t="s">
        <v>32</v>
      </c>
      <c r="I7073" s="92" t="n">
        <v>30</v>
      </c>
      <c r="J7073" s="93" t="n">
        <v>256</v>
      </c>
      <c r="K7073" s="94" t="n">
        <f aca="false">I7073 * J7073</f>
        <v>7680</v>
      </c>
      <c r="L7073" s="94" t="n">
        <f aca="false">K7073 *M7073</f>
        <v>2841.6</v>
      </c>
      <c r="M7073" s="95" t="n">
        <v>0.37</v>
      </c>
      <c r="N7073" s="88" t="s">
        <v>31</v>
      </c>
      <c r="O7073" s="91" t="s">
        <v>218</v>
      </c>
      <c r="P7073" s="0" t="str">
        <f aca="false">RIGHT(H7073,LEN(H7073) - FIND(" ", H7073))</f>
        <v>Street Footwear</v>
      </c>
    </row>
    <row r="7074" customFormat="false" ht="14.25" hidden="false" customHeight="true" outlineLevel="0" collapsed="false">
      <c r="B7074" s="88" t="s">
        <v>30</v>
      </c>
      <c r="C7074" s="89" t="n">
        <v>1197831</v>
      </c>
      <c r="D7074" s="90" t="n">
        <v>44449</v>
      </c>
      <c r="E7074" s="88" t="s">
        <v>40</v>
      </c>
      <c r="F7074" s="88" t="s">
        <v>66</v>
      </c>
      <c r="G7074" s="88" t="s">
        <v>90</v>
      </c>
      <c r="H7074" s="91" t="s">
        <v>16</v>
      </c>
      <c r="I7074" s="92" t="n">
        <v>35</v>
      </c>
      <c r="J7074" s="93" t="n">
        <v>179</v>
      </c>
      <c r="K7074" s="94" t="n">
        <f aca="false">I7074 * J7074</f>
        <v>6265</v>
      </c>
      <c r="L7074" s="94" t="n">
        <f aca="false">K7074 *M7074</f>
        <v>3257.8</v>
      </c>
      <c r="M7074" s="95" t="n">
        <v>0.52</v>
      </c>
      <c r="N7074" s="88" t="s">
        <v>31</v>
      </c>
      <c r="O7074" s="91" t="s">
        <v>218</v>
      </c>
      <c r="P7074" s="0" t="str">
        <f aca="false">RIGHT(H7074,LEN(H7074) - FIND(" ", H7074))</f>
        <v>Apparel</v>
      </c>
    </row>
    <row r="7075" customFormat="false" ht="14.25" hidden="false" customHeight="true" outlineLevel="0" collapsed="false">
      <c r="B7075" s="88" t="s">
        <v>15</v>
      </c>
      <c r="C7075" s="89" t="n">
        <v>1185732</v>
      </c>
      <c r="D7075" s="90" t="n">
        <v>44449</v>
      </c>
      <c r="E7075" s="88" t="s">
        <v>26</v>
      </c>
      <c r="F7075" s="88" t="s">
        <v>159</v>
      </c>
      <c r="G7075" s="88" t="s">
        <v>95</v>
      </c>
      <c r="H7075" s="91" t="s">
        <v>32</v>
      </c>
      <c r="I7075" s="92" t="n">
        <v>44</v>
      </c>
      <c r="J7075" s="93" t="n">
        <v>179</v>
      </c>
      <c r="K7075" s="94" t="n">
        <f aca="false">I7075 * J7075</f>
        <v>7876</v>
      </c>
      <c r="L7075" s="94" t="n">
        <f aca="false">K7075 *M7075</f>
        <v>3859.24</v>
      </c>
      <c r="M7075" s="95" t="n">
        <v>0.49</v>
      </c>
      <c r="N7075" s="88" t="s">
        <v>31</v>
      </c>
      <c r="O7075" s="91" t="s">
        <v>218</v>
      </c>
      <c r="P7075" s="0" t="str">
        <f aca="false">RIGHT(H7075,LEN(H7075) - FIND(" ", H7075))</f>
        <v>Street Footwear</v>
      </c>
    </row>
    <row r="7076" customFormat="false" ht="14.25" hidden="false" customHeight="true" outlineLevel="0" collapsed="false">
      <c r="B7076" s="88" t="s">
        <v>15</v>
      </c>
      <c r="C7076" s="89" t="n">
        <v>1185732</v>
      </c>
      <c r="D7076" s="90" t="n">
        <v>44449</v>
      </c>
      <c r="E7076" s="88" t="s">
        <v>26</v>
      </c>
      <c r="F7076" s="88" t="s">
        <v>159</v>
      </c>
      <c r="G7076" s="88" t="s">
        <v>95</v>
      </c>
      <c r="H7076" s="91" t="s">
        <v>24</v>
      </c>
      <c r="I7076" s="92" t="n">
        <v>42</v>
      </c>
      <c r="J7076" s="93" t="n">
        <v>111</v>
      </c>
      <c r="K7076" s="94" t="n">
        <f aca="false">I7076 * J7076</f>
        <v>4662</v>
      </c>
      <c r="L7076" s="94" t="n">
        <f aca="false">K7076 *M7076</f>
        <v>2377.62</v>
      </c>
      <c r="M7076" s="95" t="n">
        <v>0.51</v>
      </c>
      <c r="N7076" s="88" t="s">
        <v>31</v>
      </c>
      <c r="O7076" s="91" t="s">
        <v>218</v>
      </c>
      <c r="P7076" s="0" t="str">
        <f aca="false">RIGHT(H7076,LEN(H7076) - FIND(" ", H7076))</f>
        <v>Athletic Footwear</v>
      </c>
    </row>
    <row r="7077" customFormat="false" ht="14.25" hidden="false" customHeight="true" outlineLevel="0" collapsed="false">
      <c r="B7077" s="88" t="s">
        <v>15</v>
      </c>
      <c r="C7077" s="89" t="n">
        <v>1185732</v>
      </c>
      <c r="D7077" s="90" t="n">
        <v>44449</v>
      </c>
      <c r="E7077" s="88" t="s">
        <v>26</v>
      </c>
      <c r="F7077" s="88" t="s">
        <v>159</v>
      </c>
      <c r="G7077" s="88" t="s">
        <v>95</v>
      </c>
      <c r="H7077" s="91" t="s">
        <v>48</v>
      </c>
      <c r="I7077" s="92" t="n">
        <v>40</v>
      </c>
      <c r="J7077" s="93" t="n">
        <v>72</v>
      </c>
      <c r="K7077" s="94" t="n">
        <f aca="false">I7077 * J7077</f>
        <v>2880</v>
      </c>
      <c r="L7077" s="94" t="n">
        <f aca="false">K7077 *M7077</f>
        <v>1209.6</v>
      </c>
      <c r="M7077" s="95" t="n">
        <v>0.42</v>
      </c>
      <c r="N7077" s="88" t="s">
        <v>31</v>
      </c>
      <c r="O7077" s="91" t="s">
        <v>219</v>
      </c>
      <c r="P7077" s="0" t="str">
        <f aca="false">RIGHT(H7077,LEN(H7077) - FIND(" ", H7077))</f>
        <v>Street Footwear</v>
      </c>
    </row>
    <row r="7078" customFormat="false" ht="14.25" hidden="false" customHeight="true" outlineLevel="0" collapsed="false">
      <c r="B7078" s="88" t="s">
        <v>15</v>
      </c>
      <c r="C7078" s="89" t="n">
        <v>1185732</v>
      </c>
      <c r="D7078" s="90" t="n">
        <v>44449</v>
      </c>
      <c r="E7078" s="88" t="s">
        <v>26</v>
      </c>
      <c r="F7078" s="88" t="s">
        <v>159</v>
      </c>
      <c r="G7078" s="88" t="s">
        <v>95</v>
      </c>
      <c r="H7078" s="91" t="s">
        <v>44</v>
      </c>
      <c r="I7078" s="92" t="n">
        <v>35</v>
      </c>
      <c r="J7078" s="93" t="n">
        <v>66</v>
      </c>
      <c r="K7078" s="94" t="n">
        <f aca="false">I7078 * J7078</f>
        <v>2310</v>
      </c>
      <c r="L7078" s="94" t="n">
        <f aca="false">K7078 *M7078</f>
        <v>924</v>
      </c>
      <c r="M7078" s="95" t="n">
        <v>0.4</v>
      </c>
      <c r="N7078" s="88" t="s">
        <v>31</v>
      </c>
      <c r="O7078" s="91" t="s">
        <v>219</v>
      </c>
      <c r="P7078" s="0" t="str">
        <f aca="false">RIGHT(H7078,LEN(H7078) - FIND(" ", H7078))</f>
        <v>Athletic Footwear</v>
      </c>
    </row>
    <row r="7079" customFormat="false" ht="14.25" hidden="false" customHeight="true" outlineLevel="0" collapsed="false">
      <c r="B7079" s="88" t="s">
        <v>15</v>
      </c>
      <c r="C7079" s="89" t="n">
        <v>1185732</v>
      </c>
      <c r="D7079" s="90" t="n">
        <v>44449</v>
      </c>
      <c r="E7079" s="88" t="s">
        <v>26</v>
      </c>
      <c r="F7079" s="88" t="s">
        <v>159</v>
      </c>
      <c r="G7079" s="88" t="s">
        <v>95</v>
      </c>
      <c r="H7079" s="91" t="s">
        <v>16</v>
      </c>
      <c r="I7079" s="92" t="n">
        <v>48</v>
      </c>
      <c r="J7079" s="93" t="n">
        <v>68</v>
      </c>
      <c r="K7079" s="94" t="n">
        <f aca="false">I7079 * J7079</f>
        <v>3264</v>
      </c>
      <c r="L7079" s="94" t="n">
        <f aca="false">K7079 *M7079</f>
        <v>1207.68</v>
      </c>
      <c r="M7079" s="95" t="n">
        <v>0.37</v>
      </c>
      <c r="N7079" s="88" t="s">
        <v>31</v>
      </c>
      <c r="O7079" s="91" t="s">
        <v>218</v>
      </c>
      <c r="P7079" s="0" t="str">
        <f aca="false">RIGHT(H7079,LEN(H7079) - FIND(" ", H7079))</f>
        <v>Apparel</v>
      </c>
    </row>
    <row r="7080" customFormat="false" ht="14.25" hidden="false" customHeight="true" outlineLevel="0" collapsed="false">
      <c r="B7080" s="88" t="s">
        <v>15</v>
      </c>
      <c r="C7080" s="89" t="n">
        <v>1185732</v>
      </c>
      <c r="D7080" s="90" t="n">
        <v>44449</v>
      </c>
      <c r="E7080" s="88" t="s">
        <v>26</v>
      </c>
      <c r="F7080" s="88" t="s">
        <v>159</v>
      </c>
      <c r="G7080" s="88" t="s">
        <v>95</v>
      </c>
      <c r="H7080" s="91" t="s">
        <v>38</v>
      </c>
      <c r="I7080" s="92" t="n">
        <v>45</v>
      </c>
      <c r="J7080" s="93" t="n">
        <v>93</v>
      </c>
      <c r="K7080" s="94" t="n">
        <f aca="false">I7080 * J7080</f>
        <v>4185</v>
      </c>
      <c r="L7080" s="94" t="n">
        <f aca="false">K7080 *M7080</f>
        <v>1925.1</v>
      </c>
      <c r="M7080" s="95" t="n">
        <v>0.46</v>
      </c>
      <c r="N7080" s="88" t="s">
        <v>31</v>
      </c>
      <c r="O7080" s="91" t="s">
        <v>219</v>
      </c>
      <c r="P7080" s="0" t="str">
        <f aca="false">RIGHT(H7080,LEN(H7080) - FIND(" ", H7080))</f>
        <v>Apparel</v>
      </c>
    </row>
    <row r="7081" customFormat="false" ht="14.25" hidden="false" customHeight="true" outlineLevel="0" collapsed="false">
      <c r="B7081" s="88" t="s">
        <v>30</v>
      </c>
      <c r="C7081" s="89" t="n">
        <v>1197831</v>
      </c>
      <c r="D7081" s="90" t="n">
        <v>44450</v>
      </c>
      <c r="E7081" s="88" t="s">
        <v>40</v>
      </c>
      <c r="F7081" s="88" t="s">
        <v>59</v>
      </c>
      <c r="G7081" s="88" t="s">
        <v>106</v>
      </c>
      <c r="H7081" s="91" t="s">
        <v>24</v>
      </c>
      <c r="I7081" s="92" t="n">
        <v>50</v>
      </c>
      <c r="J7081" s="93" t="n">
        <v>800</v>
      </c>
      <c r="K7081" s="94" t="n">
        <f aca="false">I7081 * J7081</f>
        <v>40000</v>
      </c>
      <c r="L7081" s="94" t="n">
        <f aca="false">K7081 *M7081</f>
        <v>14000</v>
      </c>
      <c r="M7081" s="95" t="n">
        <v>0.35</v>
      </c>
      <c r="N7081" s="88" t="s">
        <v>31</v>
      </c>
      <c r="O7081" s="91" t="s">
        <v>218</v>
      </c>
      <c r="P7081" s="0" t="str">
        <f aca="false">RIGHT(H7081,LEN(H7081) - FIND(" ", H7081))</f>
        <v>Athletic Footwear</v>
      </c>
    </row>
    <row r="7082" customFormat="false" ht="14.25" hidden="false" customHeight="true" outlineLevel="0" collapsed="false">
      <c r="B7082" s="88" t="s">
        <v>30</v>
      </c>
      <c r="C7082" s="89" t="n">
        <v>1197831</v>
      </c>
      <c r="D7082" s="90" t="n">
        <v>44450</v>
      </c>
      <c r="E7082" s="88" t="s">
        <v>40</v>
      </c>
      <c r="F7082" s="88" t="s">
        <v>66</v>
      </c>
      <c r="G7082" s="88" t="s">
        <v>90</v>
      </c>
      <c r="H7082" s="91" t="s">
        <v>38</v>
      </c>
      <c r="I7082" s="92" t="n">
        <v>60</v>
      </c>
      <c r="J7082" s="93" t="n">
        <v>800</v>
      </c>
      <c r="K7082" s="94" t="n">
        <f aca="false">I7082 * J7082</f>
        <v>48000</v>
      </c>
      <c r="L7082" s="94" t="n">
        <f aca="false">K7082 *M7082</f>
        <v>31200</v>
      </c>
      <c r="M7082" s="95" t="n">
        <v>0.65</v>
      </c>
      <c r="N7082" s="88" t="s">
        <v>31</v>
      </c>
      <c r="O7082" s="91" t="s">
        <v>219</v>
      </c>
      <c r="P7082" s="0" t="str">
        <f aca="false">RIGHT(H7082,LEN(H7082) - FIND(" ", H7082))</f>
        <v>Apparel</v>
      </c>
    </row>
    <row r="7083" customFormat="false" ht="14.25" hidden="false" customHeight="true" outlineLevel="0" collapsed="false">
      <c r="B7083" s="88" t="s">
        <v>37</v>
      </c>
      <c r="C7083" s="89" t="n">
        <v>1128299</v>
      </c>
      <c r="D7083" s="90" t="n">
        <v>44450</v>
      </c>
      <c r="E7083" s="88" t="s">
        <v>18</v>
      </c>
      <c r="F7083" s="88" t="s">
        <v>94</v>
      </c>
      <c r="G7083" s="88" t="s">
        <v>116</v>
      </c>
      <c r="H7083" s="91" t="s">
        <v>32</v>
      </c>
      <c r="I7083" s="92" t="n">
        <v>65</v>
      </c>
      <c r="J7083" s="93" t="n">
        <v>550</v>
      </c>
      <c r="K7083" s="94" t="n">
        <f aca="false">I7083 * J7083</f>
        <v>35750</v>
      </c>
      <c r="L7083" s="94" t="n">
        <f aca="false">K7083 *M7083</f>
        <v>8937.5</v>
      </c>
      <c r="M7083" s="95" t="n">
        <v>0.25</v>
      </c>
      <c r="N7083" s="88" t="s">
        <v>31</v>
      </c>
      <c r="O7083" s="91" t="s">
        <v>218</v>
      </c>
      <c r="P7083" s="0" t="str">
        <f aca="false">RIGHT(H7083,LEN(H7083) - FIND(" ", H7083))</f>
        <v>Street Footwear</v>
      </c>
    </row>
    <row r="7084" customFormat="false" ht="14.25" hidden="false" customHeight="true" outlineLevel="0" collapsed="false">
      <c r="B7084" s="88" t="s">
        <v>37</v>
      </c>
      <c r="C7084" s="89" t="n">
        <v>1128299</v>
      </c>
      <c r="D7084" s="90" t="n">
        <v>44450</v>
      </c>
      <c r="E7084" s="88" t="s">
        <v>18</v>
      </c>
      <c r="F7084" s="88" t="s">
        <v>94</v>
      </c>
      <c r="G7084" s="88" t="s">
        <v>116</v>
      </c>
      <c r="H7084" s="91" t="s">
        <v>24</v>
      </c>
      <c r="I7084" s="92" t="n">
        <v>70</v>
      </c>
      <c r="J7084" s="93" t="n">
        <v>550</v>
      </c>
      <c r="K7084" s="94" t="n">
        <f aca="false">I7084 * J7084</f>
        <v>38500</v>
      </c>
      <c r="L7084" s="94" t="n">
        <f aca="false">K7084 *M7084</f>
        <v>7700</v>
      </c>
      <c r="M7084" s="95" t="n">
        <v>0.2</v>
      </c>
      <c r="N7084" s="88" t="s">
        <v>31</v>
      </c>
      <c r="O7084" s="91" t="s">
        <v>218</v>
      </c>
      <c r="P7084" s="0" t="str">
        <f aca="false">RIGHT(H7084,LEN(H7084) - FIND(" ", H7084))</f>
        <v>Athletic Footwear</v>
      </c>
    </row>
    <row r="7085" customFormat="false" ht="14.25" hidden="false" customHeight="true" outlineLevel="0" collapsed="false">
      <c r="B7085" s="88" t="s">
        <v>37</v>
      </c>
      <c r="C7085" s="89" t="n">
        <v>1128299</v>
      </c>
      <c r="D7085" s="90" t="n">
        <v>44450</v>
      </c>
      <c r="E7085" s="88" t="s">
        <v>18</v>
      </c>
      <c r="F7085" s="88" t="s">
        <v>94</v>
      </c>
      <c r="G7085" s="88" t="s">
        <v>116</v>
      </c>
      <c r="H7085" s="91" t="s">
        <v>48</v>
      </c>
      <c r="I7085" s="92" t="n">
        <v>65</v>
      </c>
      <c r="J7085" s="93" t="n">
        <v>375</v>
      </c>
      <c r="K7085" s="94" t="n">
        <f aca="false">I7085 * J7085</f>
        <v>24375</v>
      </c>
      <c r="L7085" s="94" t="n">
        <f aca="false">K7085 *M7085</f>
        <v>6093.75</v>
      </c>
      <c r="M7085" s="95" t="n">
        <v>0.25</v>
      </c>
      <c r="N7085" s="88" t="s">
        <v>31</v>
      </c>
      <c r="O7085" s="91" t="s">
        <v>219</v>
      </c>
      <c r="P7085" s="0" t="str">
        <f aca="false">RIGHT(H7085,LEN(H7085) - FIND(" ", H7085))</f>
        <v>Street Footwear</v>
      </c>
    </row>
    <row r="7086" customFormat="false" ht="14.25" hidden="false" customHeight="true" outlineLevel="0" collapsed="false">
      <c r="B7086" s="88" t="s">
        <v>37</v>
      </c>
      <c r="C7086" s="89" t="n">
        <v>1128299</v>
      </c>
      <c r="D7086" s="90" t="n">
        <v>44450</v>
      </c>
      <c r="E7086" s="88" t="s">
        <v>18</v>
      </c>
      <c r="F7086" s="88" t="s">
        <v>94</v>
      </c>
      <c r="G7086" s="88" t="s">
        <v>116</v>
      </c>
      <c r="H7086" s="91" t="s">
        <v>44</v>
      </c>
      <c r="I7086" s="92" t="n">
        <v>65</v>
      </c>
      <c r="J7086" s="93" t="n">
        <v>325</v>
      </c>
      <c r="K7086" s="94" t="n">
        <f aca="false">I7086 * J7086</f>
        <v>21125</v>
      </c>
      <c r="L7086" s="94" t="n">
        <f aca="false">K7086 *M7086</f>
        <v>5281.25</v>
      </c>
      <c r="M7086" s="95" t="n">
        <v>0.25</v>
      </c>
      <c r="N7086" s="88" t="s">
        <v>31</v>
      </c>
      <c r="O7086" s="91" t="s">
        <v>219</v>
      </c>
      <c r="P7086" s="0" t="str">
        <f aca="false">RIGHT(H7086,LEN(H7086) - FIND(" ", H7086))</f>
        <v>Athletic Footwear</v>
      </c>
    </row>
    <row r="7087" customFormat="false" ht="14.25" hidden="false" customHeight="true" outlineLevel="0" collapsed="false">
      <c r="B7087" s="88" t="s">
        <v>37</v>
      </c>
      <c r="C7087" s="89" t="n">
        <v>1128299</v>
      </c>
      <c r="D7087" s="90" t="n">
        <v>44450</v>
      </c>
      <c r="E7087" s="88" t="s">
        <v>18</v>
      </c>
      <c r="F7087" s="88" t="s">
        <v>94</v>
      </c>
      <c r="G7087" s="88" t="s">
        <v>116</v>
      </c>
      <c r="H7087" s="91" t="s">
        <v>16</v>
      </c>
      <c r="I7087" s="92" t="n">
        <v>75</v>
      </c>
      <c r="J7087" s="93" t="n">
        <v>350</v>
      </c>
      <c r="K7087" s="94" t="n">
        <f aca="false">I7087 * J7087</f>
        <v>26250</v>
      </c>
      <c r="L7087" s="94" t="n">
        <f aca="false">K7087 *M7087</f>
        <v>3937.5</v>
      </c>
      <c r="M7087" s="95" t="n">
        <v>0.15</v>
      </c>
      <c r="N7087" s="88" t="s">
        <v>31</v>
      </c>
      <c r="O7087" s="91" t="s">
        <v>218</v>
      </c>
      <c r="P7087" s="0" t="str">
        <f aca="false">RIGHT(H7087,LEN(H7087) - FIND(" ", H7087))</f>
        <v>Apparel</v>
      </c>
    </row>
    <row r="7088" customFormat="false" ht="14.25" hidden="false" customHeight="true" outlineLevel="0" collapsed="false">
      <c r="B7088" s="88" t="s">
        <v>37</v>
      </c>
      <c r="C7088" s="89" t="n">
        <v>1128299</v>
      </c>
      <c r="D7088" s="90" t="n">
        <v>44450</v>
      </c>
      <c r="E7088" s="88" t="s">
        <v>18</v>
      </c>
      <c r="F7088" s="88" t="s">
        <v>94</v>
      </c>
      <c r="G7088" s="88" t="s">
        <v>116</v>
      </c>
      <c r="H7088" s="91" t="s">
        <v>38</v>
      </c>
      <c r="I7088" s="92" t="n">
        <v>60</v>
      </c>
      <c r="J7088" s="93" t="n">
        <v>375</v>
      </c>
      <c r="K7088" s="94" t="n">
        <f aca="false">I7088 * J7088</f>
        <v>22500</v>
      </c>
      <c r="L7088" s="94" t="n">
        <f aca="false">K7088 *M7088</f>
        <v>9000</v>
      </c>
      <c r="M7088" s="95" t="n">
        <v>0.4</v>
      </c>
      <c r="N7088" s="88" t="s">
        <v>31</v>
      </c>
      <c r="O7088" s="91" t="s">
        <v>219</v>
      </c>
      <c r="P7088" s="0" t="str">
        <f aca="false">RIGHT(H7088,LEN(H7088) - FIND(" ", H7088))</f>
        <v>Apparel</v>
      </c>
    </row>
    <row r="7089" customFormat="false" ht="14.25" hidden="false" customHeight="true" outlineLevel="0" collapsed="false">
      <c r="B7089" s="88" t="s">
        <v>43</v>
      </c>
      <c r="C7089" s="89" t="n">
        <v>1185732</v>
      </c>
      <c r="D7089" s="90" t="n">
        <v>44450</v>
      </c>
      <c r="E7089" s="88" t="s">
        <v>29</v>
      </c>
      <c r="F7089" s="88" t="s">
        <v>100</v>
      </c>
      <c r="G7089" s="88" t="s">
        <v>118</v>
      </c>
      <c r="H7089" s="91" t="s">
        <v>32</v>
      </c>
      <c r="I7089" s="92" t="n">
        <v>35</v>
      </c>
      <c r="J7089" s="93" t="n">
        <v>475</v>
      </c>
      <c r="K7089" s="94" t="n">
        <f aca="false">I7089 * J7089</f>
        <v>16625</v>
      </c>
      <c r="L7089" s="94" t="n">
        <f aca="false">K7089 *M7089</f>
        <v>6650</v>
      </c>
      <c r="M7089" s="95" t="n">
        <v>0.4</v>
      </c>
      <c r="N7089" s="88" t="s">
        <v>14</v>
      </c>
      <c r="O7089" s="91" t="s">
        <v>218</v>
      </c>
      <c r="P7089" s="0" t="str">
        <f aca="false">RIGHT(H7089,LEN(H7089) - FIND(" ", H7089))</f>
        <v>Street Footwear</v>
      </c>
    </row>
    <row r="7090" customFormat="false" ht="14.25" hidden="false" customHeight="true" outlineLevel="0" collapsed="false">
      <c r="B7090" s="88" t="s">
        <v>43</v>
      </c>
      <c r="C7090" s="89" t="n">
        <v>1185732</v>
      </c>
      <c r="D7090" s="90" t="n">
        <v>44450</v>
      </c>
      <c r="E7090" s="88" t="s">
        <v>29</v>
      </c>
      <c r="F7090" s="88" t="s">
        <v>100</v>
      </c>
      <c r="G7090" s="88" t="s">
        <v>118</v>
      </c>
      <c r="H7090" s="91" t="s">
        <v>24</v>
      </c>
      <c r="I7090" s="92" t="n">
        <v>30</v>
      </c>
      <c r="J7090" s="93" t="n">
        <v>275</v>
      </c>
      <c r="K7090" s="94" t="n">
        <f aca="false">I7090 * J7090</f>
        <v>8250</v>
      </c>
      <c r="L7090" s="94" t="n">
        <f aca="false">K7090 *M7090</f>
        <v>3300</v>
      </c>
      <c r="M7090" s="95" t="n">
        <v>0.4</v>
      </c>
      <c r="N7090" s="88" t="s">
        <v>14</v>
      </c>
      <c r="O7090" s="91" t="s">
        <v>218</v>
      </c>
      <c r="P7090" s="0" t="str">
        <f aca="false">RIGHT(H7090,LEN(H7090) - FIND(" ", H7090))</f>
        <v>Athletic Footwear</v>
      </c>
    </row>
    <row r="7091" customFormat="false" ht="14.25" hidden="false" customHeight="true" outlineLevel="0" collapsed="false">
      <c r="B7091" s="88" t="s">
        <v>43</v>
      </c>
      <c r="C7091" s="89" t="n">
        <v>1185732</v>
      </c>
      <c r="D7091" s="90" t="n">
        <v>44450</v>
      </c>
      <c r="E7091" s="88" t="s">
        <v>29</v>
      </c>
      <c r="F7091" s="88" t="s">
        <v>100</v>
      </c>
      <c r="G7091" s="88" t="s">
        <v>118</v>
      </c>
      <c r="H7091" s="91" t="s">
        <v>48</v>
      </c>
      <c r="I7091" s="92" t="n">
        <v>25</v>
      </c>
      <c r="J7091" s="93" t="n">
        <v>175</v>
      </c>
      <c r="K7091" s="94" t="n">
        <f aca="false">I7091 * J7091</f>
        <v>4375</v>
      </c>
      <c r="L7091" s="94" t="n">
        <f aca="false">K7091 *M7091</f>
        <v>1531.25</v>
      </c>
      <c r="M7091" s="95" t="n">
        <v>0.35</v>
      </c>
      <c r="N7091" s="88" t="s">
        <v>14</v>
      </c>
      <c r="O7091" s="91" t="s">
        <v>219</v>
      </c>
      <c r="P7091" s="0" t="str">
        <f aca="false">RIGHT(H7091,LEN(H7091) - FIND(" ", H7091))</f>
        <v>Street Footwear</v>
      </c>
    </row>
    <row r="7092" customFormat="false" ht="14.25" hidden="false" customHeight="true" outlineLevel="0" collapsed="false">
      <c r="B7092" s="88" t="s">
        <v>43</v>
      </c>
      <c r="C7092" s="89" t="n">
        <v>1185732</v>
      </c>
      <c r="D7092" s="90" t="n">
        <v>44450</v>
      </c>
      <c r="E7092" s="88" t="s">
        <v>29</v>
      </c>
      <c r="F7092" s="88" t="s">
        <v>100</v>
      </c>
      <c r="G7092" s="88" t="s">
        <v>118</v>
      </c>
      <c r="H7092" s="91" t="s">
        <v>44</v>
      </c>
      <c r="I7092" s="92" t="n">
        <v>25</v>
      </c>
      <c r="J7092" s="93" t="n">
        <v>150</v>
      </c>
      <c r="K7092" s="94" t="n">
        <f aca="false">I7092 * J7092</f>
        <v>3750</v>
      </c>
      <c r="L7092" s="94" t="n">
        <f aca="false">K7092 *M7092</f>
        <v>1312.5</v>
      </c>
      <c r="M7092" s="95" t="n">
        <v>0.35</v>
      </c>
      <c r="N7092" s="88" t="s">
        <v>14</v>
      </c>
      <c r="O7092" s="91" t="s">
        <v>219</v>
      </c>
      <c r="P7092" s="0" t="str">
        <f aca="false">RIGHT(H7092,LEN(H7092) - FIND(" ", H7092))</f>
        <v>Athletic Footwear</v>
      </c>
    </row>
    <row r="7093" customFormat="false" ht="14.25" hidden="false" customHeight="true" outlineLevel="0" collapsed="false">
      <c r="B7093" s="88" t="s">
        <v>43</v>
      </c>
      <c r="C7093" s="89" t="n">
        <v>1185732</v>
      </c>
      <c r="D7093" s="90" t="n">
        <v>44450</v>
      </c>
      <c r="E7093" s="88" t="s">
        <v>29</v>
      </c>
      <c r="F7093" s="88" t="s">
        <v>100</v>
      </c>
      <c r="G7093" s="88" t="s">
        <v>118</v>
      </c>
      <c r="H7093" s="91" t="s">
        <v>16</v>
      </c>
      <c r="I7093" s="92" t="n">
        <v>35</v>
      </c>
      <c r="J7093" s="93" t="n">
        <v>150</v>
      </c>
      <c r="K7093" s="94" t="n">
        <f aca="false">I7093 * J7093</f>
        <v>5250</v>
      </c>
      <c r="L7093" s="94" t="n">
        <f aca="false">K7093 *M7093</f>
        <v>1575</v>
      </c>
      <c r="M7093" s="95" t="n">
        <v>0.3</v>
      </c>
      <c r="N7093" s="88" t="s">
        <v>14</v>
      </c>
      <c r="O7093" s="91" t="s">
        <v>218</v>
      </c>
      <c r="P7093" s="0" t="str">
        <f aca="false">RIGHT(H7093,LEN(H7093) - FIND(" ", H7093))</f>
        <v>Apparel</v>
      </c>
    </row>
    <row r="7094" customFormat="false" ht="14.25" hidden="false" customHeight="true" outlineLevel="0" collapsed="false">
      <c r="B7094" s="88" t="s">
        <v>43</v>
      </c>
      <c r="C7094" s="89" t="n">
        <v>1185732</v>
      </c>
      <c r="D7094" s="90" t="n">
        <v>44450</v>
      </c>
      <c r="E7094" s="88" t="s">
        <v>29</v>
      </c>
      <c r="F7094" s="88" t="s">
        <v>100</v>
      </c>
      <c r="G7094" s="88" t="s">
        <v>118</v>
      </c>
      <c r="H7094" s="91" t="s">
        <v>38</v>
      </c>
      <c r="I7094" s="92" t="n">
        <v>40</v>
      </c>
      <c r="J7094" s="93" t="n">
        <v>225</v>
      </c>
      <c r="K7094" s="94" t="n">
        <f aca="false">I7094 * J7094</f>
        <v>9000</v>
      </c>
      <c r="L7094" s="94" t="n">
        <f aca="false">K7094 *M7094</f>
        <v>3600</v>
      </c>
      <c r="M7094" s="95" t="n">
        <v>0.4</v>
      </c>
      <c r="N7094" s="88" t="s">
        <v>14</v>
      </c>
      <c r="O7094" s="91" t="s">
        <v>219</v>
      </c>
      <c r="P7094" s="0" t="str">
        <f aca="false">RIGHT(H7094,LEN(H7094) - FIND(" ", H7094))</f>
        <v>Apparel</v>
      </c>
    </row>
    <row r="7095" customFormat="false" ht="14.25" hidden="false" customHeight="true" outlineLevel="0" collapsed="false">
      <c r="B7095" s="88" t="s">
        <v>30</v>
      </c>
      <c r="C7095" s="89" t="n">
        <v>1197831</v>
      </c>
      <c r="D7095" s="90" t="n">
        <v>44450</v>
      </c>
      <c r="E7095" s="88" t="s">
        <v>40</v>
      </c>
      <c r="F7095" s="88" t="s">
        <v>59</v>
      </c>
      <c r="G7095" s="88" t="s">
        <v>106</v>
      </c>
      <c r="H7095" s="91" t="s">
        <v>24</v>
      </c>
      <c r="I7095" s="92" t="n">
        <v>49</v>
      </c>
      <c r="J7095" s="93" t="n">
        <v>200</v>
      </c>
      <c r="K7095" s="94" t="n">
        <f aca="false">I7095 * J7095</f>
        <v>9800</v>
      </c>
      <c r="L7095" s="94" t="n">
        <f aca="false">K7095 *M7095</f>
        <v>4704</v>
      </c>
      <c r="M7095" s="95" t="n">
        <v>0.48</v>
      </c>
      <c r="N7095" s="88" t="s">
        <v>23</v>
      </c>
      <c r="O7095" s="91" t="s">
        <v>218</v>
      </c>
      <c r="P7095" s="0" t="str">
        <f aca="false">RIGHT(H7095,LEN(H7095) - FIND(" ", H7095))</f>
        <v>Athletic Footwear</v>
      </c>
    </row>
    <row r="7096" customFormat="false" ht="14.25" hidden="false" customHeight="true" outlineLevel="0" collapsed="false">
      <c r="B7096" s="88" t="s">
        <v>30</v>
      </c>
      <c r="C7096" s="89" t="n">
        <v>1197831</v>
      </c>
      <c r="D7096" s="90" t="n">
        <v>44450</v>
      </c>
      <c r="E7096" s="88" t="s">
        <v>40</v>
      </c>
      <c r="F7096" s="88" t="s">
        <v>66</v>
      </c>
      <c r="G7096" s="88" t="s">
        <v>90</v>
      </c>
      <c r="H7096" s="91" t="s">
        <v>38</v>
      </c>
      <c r="I7096" s="92" t="n">
        <v>56</v>
      </c>
      <c r="J7096" s="93" t="n">
        <v>240</v>
      </c>
      <c r="K7096" s="94" t="n">
        <f aca="false">I7096 * J7096</f>
        <v>13440</v>
      </c>
      <c r="L7096" s="94" t="n">
        <f aca="false">K7096 *M7096</f>
        <v>10752</v>
      </c>
      <c r="M7096" s="95" t="n">
        <v>0.8</v>
      </c>
      <c r="N7096" s="88" t="s">
        <v>23</v>
      </c>
      <c r="O7096" s="91" t="s">
        <v>219</v>
      </c>
      <c r="P7096" s="0" t="str">
        <f aca="false">RIGHT(H7096,LEN(H7096) - FIND(" ", H7096))</f>
        <v>Apparel</v>
      </c>
    </row>
    <row r="7097" customFormat="false" ht="14.25" hidden="false" customHeight="true" outlineLevel="0" collapsed="false">
      <c r="B7097" s="88" t="s">
        <v>37</v>
      </c>
      <c r="C7097" s="89" t="n">
        <v>1128299</v>
      </c>
      <c r="D7097" s="90" t="n">
        <v>44450</v>
      </c>
      <c r="E7097" s="88" t="s">
        <v>18</v>
      </c>
      <c r="F7097" s="88" t="s">
        <v>94</v>
      </c>
      <c r="G7097" s="88" t="s">
        <v>116</v>
      </c>
      <c r="H7097" s="91" t="s">
        <v>32</v>
      </c>
      <c r="I7097" s="92" t="n">
        <v>62</v>
      </c>
      <c r="J7097" s="93" t="n">
        <v>149</v>
      </c>
      <c r="K7097" s="94" t="n">
        <f aca="false">I7097 * J7097</f>
        <v>9238</v>
      </c>
      <c r="L7097" s="94" t="n">
        <f aca="false">K7097 *M7097</f>
        <v>3325.68</v>
      </c>
      <c r="M7097" s="95" t="n">
        <v>0.36</v>
      </c>
      <c r="N7097" s="88" t="s">
        <v>23</v>
      </c>
      <c r="O7097" s="91" t="s">
        <v>218</v>
      </c>
      <c r="P7097" s="0" t="str">
        <f aca="false">RIGHT(H7097,LEN(H7097) - FIND(" ", H7097))</f>
        <v>Street Footwear</v>
      </c>
    </row>
    <row r="7098" customFormat="false" ht="14.25" hidden="false" customHeight="true" outlineLevel="0" collapsed="false">
      <c r="B7098" s="88" t="s">
        <v>37</v>
      </c>
      <c r="C7098" s="89" t="n">
        <v>1128299</v>
      </c>
      <c r="D7098" s="90" t="n">
        <v>44450</v>
      </c>
      <c r="E7098" s="88" t="s">
        <v>18</v>
      </c>
      <c r="F7098" s="88" t="s">
        <v>94</v>
      </c>
      <c r="G7098" s="88" t="s">
        <v>116</v>
      </c>
      <c r="H7098" s="91" t="s">
        <v>24</v>
      </c>
      <c r="I7098" s="92" t="n">
        <v>69</v>
      </c>
      <c r="J7098" s="93" t="n">
        <v>149</v>
      </c>
      <c r="K7098" s="94" t="n">
        <f aca="false">I7098 * J7098</f>
        <v>10281</v>
      </c>
      <c r="L7098" s="94" t="n">
        <f aca="false">K7098 *M7098</f>
        <v>3392.73</v>
      </c>
      <c r="M7098" s="95" t="n">
        <v>0.33</v>
      </c>
      <c r="N7098" s="88" t="s">
        <v>23</v>
      </c>
      <c r="O7098" s="91" t="s">
        <v>218</v>
      </c>
      <c r="P7098" s="0" t="str">
        <f aca="false">RIGHT(H7098,LEN(H7098) - FIND(" ", H7098))</f>
        <v>Athletic Footwear</v>
      </c>
    </row>
    <row r="7099" customFormat="false" ht="14.25" hidden="false" customHeight="true" outlineLevel="0" collapsed="false">
      <c r="B7099" s="88" t="s">
        <v>37</v>
      </c>
      <c r="C7099" s="89" t="n">
        <v>1128299</v>
      </c>
      <c r="D7099" s="90" t="n">
        <v>44450</v>
      </c>
      <c r="E7099" s="88" t="s">
        <v>18</v>
      </c>
      <c r="F7099" s="88" t="s">
        <v>94</v>
      </c>
      <c r="G7099" s="88" t="s">
        <v>116</v>
      </c>
      <c r="H7099" s="91" t="s">
        <v>48</v>
      </c>
      <c r="I7099" s="92" t="n">
        <v>64</v>
      </c>
      <c r="J7099" s="93" t="n">
        <v>105</v>
      </c>
      <c r="K7099" s="94" t="n">
        <f aca="false">I7099 * J7099</f>
        <v>6720</v>
      </c>
      <c r="L7099" s="94" t="n">
        <f aca="false">K7099 *M7099</f>
        <v>2620.8</v>
      </c>
      <c r="M7099" s="95" t="n">
        <v>0.39</v>
      </c>
      <c r="N7099" s="88" t="s">
        <v>23</v>
      </c>
      <c r="O7099" s="91" t="s">
        <v>219</v>
      </c>
      <c r="P7099" s="0" t="str">
        <f aca="false">RIGHT(H7099,LEN(H7099) - FIND(" ", H7099))</f>
        <v>Street Footwear</v>
      </c>
    </row>
    <row r="7100" customFormat="false" ht="14.25" hidden="false" customHeight="true" outlineLevel="0" collapsed="false">
      <c r="B7100" s="88" t="s">
        <v>37</v>
      </c>
      <c r="C7100" s="89" t="n">
        <v>1128299</v>
      </c>
      <c r="D7100" s="90" t="n">
        <v>44450</v>
      </c>
      <c r="E7100" s="88" t="s">
        <v>18</v>
      </c>
      <c r="F7100" s="88" t="s">
        <v>94</v>
      </c>
      <c r="G7100" s="88" t="s">
        <v>116</v>
      </c>
      <c r="H7100" s="91" t="s">
        <v>44</v>
      </c>
      <c r="I7100" s="92" t="n">
        <v>62</v>
      </c>
      <c r="J7100" s="93" t="n">
        <v>85</v>
      </c>
      <c r="K7100" s="94" t="n">
        <f aca="false">I7100 * J7100</f>
        <v>5270</v>
      </c>
      <c r="L7100" s="94" t="n">
        <f aca="false">K7100 *M7100</f>
        <v>2108</v>
      </c>
      <c r="M7100" s="95" t="n">
        <v>0.4</v>
      </c>
      <c r="N7100" s="88" t="s">
        <v>23</v>
      </c>
      <c r="O7100" s="91" t="s">
        <v>219</v>
      </c>
      <c r="P7100" s="0" t="str">
        <f aca="false">RIGHT(H7100,LEN(H7100) - FIND(" ", H7100))</f>
        <v>Athletic Footwear</v>
      </c>
    </row>
    <row r="7101" customFormat="false" ht="14.25" hidden="false" customHeight="true" outlineLevel="0" collapsed="false">
      <c r="B7101" s="88" t="s">
        <v>37</v>
      </c>
      <c r="C7101" s="89" t="n">
        <v>1128299</v>
      </c>
      <c r="D7101" s="90" t="n">
        <v>44450</v>
      </c>
      <c r="E7101" s="88" t="s">
        <v>18</v>
      </c>
      <c r="F7101" s="88" t="s">
        <v>94</v>
      </c>
      <c r="G7101" s="88" t="s">
        <v>116</v>
      </c>
      <c r="H7101" s="91" t="s">
        <v>16</v>
      </c>
      <c r="I7101" s="92" t="n">
        <v>71</v>
      </c>
      <c r="J7101" s="93" t="n">
        <v>91</v>
      </c>
      <c r="K7101" s="94" t="n">
        <f aca="false">I7101 * J7101</f>
        <v>6461</v>
      </c>
      <c r="L7101" s="94" t="n">
        <f aca="false">K7101 *M7101</f>
        <v>1938.3</v>
      </c>
      <c r="M7101" s="95" t="n">
        <v>0.3</v>
      </c>
      <c r="N7101" s="88" t="s">
        <v>23</v>
      </c>
      <c r="O7101" s="91" t="s">
        <v>218</v>
      </c>
      <c r="P7101" s="0" t="str">
        <f aca="false">RIGHT(H7101,LEN(H7101) - FIND(" ", H7101))</f>
        <v>Apparel</v>
      </c>
    </row>
    <row r="7102" customFormat="false" ht="14.25" hidden="false" customHeight="true" outlineLevel="0" collapsed="false">
      <c r="B7102" s="88" t="s">
        <v>37</v>
      </c>
      <c r="C7102" s="89" t="n">
        <v>1128299</v>
      </c>
      <c r="D7102" s="90" t="n">
        <v>44450</v>
      </c>
      <c r="E7102" s="88" t="s">
        <v>18</v>
      </c>
      <c r="F7102" s="88" t="s">
        <v>94</v>
      </c>
      <c r="G7102" s="88" t="s">
        <v>116</v>
      </c>
      <c r="H7102" s="91" t="s">
        <v>38</v>
      </c>
      <c r="I7102" s="92" t="n">
        <v>56</v>
      </c>
      <c r="J7102" s="93" t="n">
        <v>105</v>
      </c>
      <c r="K7102" s="94" t="n">
        <f aca="false">I7102 * J7102</f>
        <v>5880</v>
      </c>
      <c r="L7102" s="94" t="n">
        <f aca="false">K7102 *M7102</f>
        <v>3116.4</v>
      </c>
      <c r="M7102" s="95" t="n">
        <v>0.53</v>
      </c>
      <c r="N7102" s="88" t="s">
        <v>23</v>
      </c>
      <c r="O7102" s="91" t="s">
        <v>219</v>
      </c>
      <c r="P7102" s="0" t="str">
        <f aca="false">RIGHT(H7102,LEN(H7102) - FIND(" ", H7102))</f>
        <v>Apparel</v>
      </c>
    </row>
    <row r="7103" customFormat="false" ht="14.25" hidden="false" customHeight="true" outlineLevel="0" collapsed="false">
      <c r="B7103" s="88" t="s">
        <v>43</v>
      </c>
      <c r="C7103" s="89" t="n">
        <v>1185732</v>
      </c>
      <c r="D7103" s="90" t="n">
        <v>44450</v>
      </c>
      <c r="E7103" s="88" t="s">
        <v>29</v>
      </c>
      <c r="F7103" s="88" t="s">
        <v>100</v>
      </c>
      <c r="G7103" s="88" t="s">
        <v>118</v>
      </c>
      <c r="H7103" s="91" t="s">
        <v>32</v>
      </c>
      <c r="I7103" s="92" t="n">
        <v>33</v>
      </c>
      <c r="J7103" s="93" t="n">
        <v>133</v>
      </c>
      <c r="K7103" s="94" t="n">
        <f aca="false">I7103 * J7103</f>
        <v>4389</v>
      </c>
      <c r="L7103" s="94" t="n">
        <f aca="false">K7103 *M7103</f>
        <v>2370.06</v>
      </c>
      <c r="M7103" s="95" t="n">
        <v>0.54</v>
      </c>
      <c r="N7103" s="88" t="s">
        <v>23</v>
      </c>
      <c r="O7103" s="91" t="s">
        <v>218</v>
      </c>
      <c r="P7103" s="0" t="str">
        <f aca="false">RIGHT(H7103,LEN(H7103) - FIND(" ", H7103))</f>
        <v>Street Footwear</v>
      </c>
    </row>
    <row r="7104" customFormat="false" ht="14.25" hidden="false" customHeight="true" outlineLevel="0" collapsed="false">
      <c r="B7104" s="88" t="s">
        <v>43</v>
      </c>
      <c r="C7104" s="89" t="n">
        <v>1185732</v>
      </c>
      <c r="D7104" s="90" t="n">
        <v>44450</v>
      </c>
      <c r="E7104" s="88" t="s">
        <v>29</v>
      </c>
      <c r="F7104" s="88" t="s">
        <v>100</v>
      </c>
      <c r="G7104" s="88" t="s">
        <v>118</v>
      </c>
      <c r="H7104" s="91" t="s">
        <v>24</v>
      </c>
      <c r="I7104" s="92" t="n">
        <v>29</v>
      </c>
      <c r="J7104" s="93" t="n">
        <v>74</v>
      </c>
      <c r="K7104" s="94" t="n">
        <f aca="false">I7104 * J7104</f>
        <v>2146</v>
      </c>
      <c r="L7104" s="94" t="n">
        <f aca="false">K7104 *M7104</f>
        <v>1073</v>
      </c>
      <c r="M7104" s="95" t="n">
        <v>0.5</v>
      </c>
      <c r="N7104" s="88" t="s">
        <v>23</v>
      </c>
      <c r="O7104" s="91" t="s">
        <v>218</v>
      </c>
      <c r="P7104" s="0" t="str">
        <f aca="false">RIGHT(H7104,LEN(H7104) - FIND(" ", H7104))</f>
        <v>Athletic Footwear</v>
      </c>
    </row>
    <row r="7105" customFormat="false" ht="14.25" hidden="false" customHeight="true" outlineLevel="0" collapsed="false">
      <c r="B7105" s="88" t="s">
        <v>43</v>
      </c>
      <c r="C7105" s="89" t="n">
        <v>1185732</v>
      </c>
      <c r="D7105" s="90" t="n">
        <v>44450</v>
      </c>
      <c r="E7105" s="88" t="s">
        <v>29</v>
      </c>
      <c r="F7105" s="88" t="s">
        <v>100</v>
      </c>
      <c r="G7105" s="88" t="s">
        <v>118</v>
      </c>
      <c r="H7105" s="91" t="s">
        <v>48</v>
      </c>
      <c r="I7105" s="92" t="n">
        <v>23</v>
      </c>
      <c r="J7105" s="93" t="n">
        <v>49</v>
      </c>
      <c r="K7105" s="94" t="n">
        <f aca="false">I7105 * J7105</f>
        <v>1127</v>
      </c>
      <c r="L7105" s="94" t="n">
        <f aca="false">K7105 *M7105</f>
        <v>529.69</v>
      </c>
      <c r="M7105" s="95" t="n">
        <v>0.47</v>
      </c>
      <c r="N7105" s="88" t="s">
        <v>23</v>
      </c>
      <c r="O7105" s="91" t="s">
        <v>219</v>
      </c>
      <c r="P7105" s="0" t="str">
        <f aca="false">RIGHT(H7105,LEN(H7105) - FIND(" ", H7105))</f>
        <v>Street Footwear</v>
      </c>
    </row>
    <row r="7106" customFormat="false" ht="14.25" hidden="false" customHeight="true" outlineLevel="0" collapsed="false">
      <c r="B7106" s="88" t="s">
        <v>43</v>
      </c>
      <c r="C7106" s="89" t="n">
        <v>1185732</v>
      </c>
      <c r="D7106" s="90" t="n">
        <v>44450</v>
      </c>
      <c r="E7106" s="88" t="s">
        <v>29</v>
      </c>
      <c r="F7106" s="88" t="s">
        <v>100</v>
      </c>
      <c r="G7106" s="88" t="s">
        <v>118</v>
      </c>
      <c r="H7106" s="91" t="s">
        <v>44</v>
      </c>
      <c r="I7106" s="92" t="n">
        <v>24</v>
      </c>
      <c r="J7106" s="93" t="n">
        <v>41</v>
      </c>
      <c r="K7106" s="94" t="n">
        <f aca="false">I7106 * J7106</f>
        <v>984</v>
      </c>
      <c r="L7106" s="94" t="n">
        <f aca="false">K7106 *M7106</f>
        <v>462.48</v>
      </c>
      <c r="M7106" s="95" t="n">
        <v>0.47</v>
      </c>
      <c r="N7106" s="88" t="s">
        <v>23</v>
      </c>
      <c r="O7106" s="91" t="s">
        <v>219</v>
      </c>
      <c r="P7106" s="0" t="str">
        <f aca="false">RIGHT(H7106,LEN(H7106) - FIND(" ", H7106))</f>
        <v>Athletic Footwear</v>
      </c>
    </row>
    <row r="7107" customFormat="false" ht="14.25" hidden="false" customHeight="true" outlineLevel="0" collapsed="false">
      <c r="B7107" s="88" t="s">
        <v>43</v>
      </c>
      <c r="C7107" s="89" t="n">
        <v>1185732</v>
      </c>
      <c r="D7107" s="90" t="n">
        <v>44450</v>
      </c>
      <c r="E7107" s="88" t="s">
        <v>29</v>
      </c>
      <c r="F7107" s="88" t="s">
        <v>100</v>
      </c>
      <c r="G7107" s="88" t="s">
        <v>118</v>
      </c>
      <c r="H7107" s="91" t="s">
        <v>16</v>
      </c>
      <c r="I7107" s="92" t="n">
        <v>33</v>
      </c>
      <c r="J7107" s="93" t="n">
        <v>42</v>
      </c>
      <c r="K7107" s="94" t="n">
        <f aca="false">I7107 * J7107</f>
        <v>1386</v>
      </c>
      <c r="L7107" s="94" t="n">
        <f aca="false">K7107 *M7107</f>
        <v>554.4</v>
      </c>
      <c r="M7107" s="95" t="n">
        <v>0.4</v>
      </c>
      <c r="N7107" s="88" t="s">
        <v>23</v>
      </c>
      <c r="O7107" s="91" t="s">
        <v>218</v>
      </c>
      <c r="P7107" s="0" t="str">
        <f aca="false">RIGHT(H7107,LEN(H7107) - FIND(" ", H7107))</f>
        <v>Apparel</v>
      </c>
    </row>
    <row r="7108" customFormat="false" ht="14.25" hidden="false" customHeight="true" outlineLevel="0" collapsed="false">
      <c r="B7108" s="88" t="s">
        <v>43</v>
      </c>
      <c r="C7108" s="89" t="n">
        <v>1185732</v>
      </c>
      <c r="D7108" s="90" t="n">
        <v>44450</v>
      </c>
      <c r="E7108" s="88" t="s">
        <v>29</v>
      </c>
      <c r="F7108" s="88" t="s">
        <v>100</v>
      </c>
      <c r="G7108" s="88" t="s">
        <v>118</v>
      </c>
      <c r="H7108" s="91" t="s">
        <v>38</v>
      </c>
      <c r="I7108" s="92" t="n">
        <v>36</v>
      </c>
      <c r="J7108" s="93" t="n">
        <v>68</v>
      </c>
      <c r="K7108" s="94" t="n">
        <f aca="false">I7108 * J7108</f>
        <v>2448</v>
      </c>
      <c r="L7108" s="94" t="n">
        <f aca="false">K7108 *M7108</f>
        <v>1272.96</v>
      </c>
      <c r="M7108" s="95" t="n">
        <v>0.52</v>
      </c>
      <c r="N7108" s="88" t="s">
        <v>23</v>
      </c>
      <c r="O7108" s="91" t="s">
        <v>219</v>
      </c>
      <c r="P7108" s="0" t="str">
        <f aca="false">RIGHT(H7108,LEN(H7108) - FIND(" ", H7108))</f>
        <v>Apparel</v>
      </c>
    </row>
    <row r="7109" customFormat="false" ht="14.25" hidden="false" customHeight="true" outlineLevel="0" collapsed="false">
      <c r="B7109" s="88" t="s">
        <v>30</v>
      </c>
      <c r="C7109" s="89" t="n">
        <v>1197831</v>
      </c>
      <c r="D7109" s="90" t="n">
        <v>44450</v>
      </c>
      <c r="E7109" s="88" t="s">
        <v>40</v>
      </c>
      <c r="F7109" s="88" t="s">
        <v>59</v>
      </c>
      <c r="G7109" s="88" t="s">
        <v>106</v>
      </c>
      <c r="H7109" s="91" t="s">
        <v>24</v>
      </c>
      <c r="I7109" s="92" t="n">
        <v>40</v>
      </c>
      <c r="J7109" s="93" t="n">
        <v>280</v>
      </c>
      <c r="K7109" s="94" t="n">
        <f aca="false">I7109 * J7109</f>
        <v>11200</v>
      </c>
      <c r="L7109" s="94" t="n">
        <f aca="false">K7109 *M7109</f>
        <v>4592</v>
      </c>
      <c r="M7109" s="95" t="n">
        <v>0.41</v>
      </c>
      <c r="N7109" s="88" t="s">
        <v>31</v>
      </c>
      <c r="O7109" s="91" t="s">
        <v>218</v>
      </c>
      <c r="P7109" s="0" t="str">
        <f aca="false">RIGHT(H7109,LEN(H7109) - FIND(" ", H7109))</f>
        <v>Athletic Footwear</v>
      </c>
    </row>
    <row r="7110" customFormat="false" ht="14.25" hidden="false" customHeight="true" outlineLevel="0" collapsed="false">
      <c r="B7110" s="88" t="s">
        <v>30</v>
      </c>
      <c r="C7110" s="89" t="n">
        <v>1197831</v>
      </c>
      <c r="D7110" s="90" t="n">
        <v>44450</v>
      </c>
      <c r="E7110" s="88" t="s">
        <v>40</v>
      </c>
      <c r="F7110" s="88" t="s">
        <v>66</v>
      </c>
      <c r="G7110" s="88" t="s">
        <v>90</v>
      </c>
      <c r="H7110" s="91" t="s">
        <v>38</v>
      </c>
      <c r="I7110" s="92" t="n">
        <v>47</v>
      </c>
      <c r="J7110" s="93" t="n">
        <v>280</v>
      </c>
      <c r="K7110" s="94" t="n">
        <f aca="false">I7110 * J7110</f>
        <v>13160</v>
      </c>
      <c r="L7110" s="94" t="n">
        <f aca="false">K7110 *M7110</f>
        <v>9212</v>
      </c>
      <c r="M7110" s="95" t="n">
        <v>0.7</v>
      </c>
      <c r="N7110" s="88" t="s">
        <v>31</v>
      </c>
      <c r="O7110" s="91" t="s">
        <v>219</v>
      </c>
      <c r="P7110" s="0" t="str">
        <f aca="false">RIGHT(H7110,LEN(H7110) - FIND(" ", H7110))</f>
        <v>Apparel</v>
      </c>
    </row>
    <row r="7111" customFormat="false" ht="14.25" hidden="false" customHeight="true" outlineLevel="0" collapsed="false">
      <c r="B7111" s="88" t="s">
        <v>30</v>
      </c>
      <c r="C7111" s="89" t="n">
        <v>1197831</v>
      </c>
      <c r="D7111" s="90" t="n">
        <v>44451</v>
      </c>
      <c r="E7111" s="88" t="s">
        <v>40</v>
      </c>
      <c r="F7111" s="88" t="s">
        <v>59</v>
      </c>
      <c r="G7111" s="88" t="s">
        <v>106</v>
      </c>
      <c r="H7111" s="91" t="s">
        <v>48</v>
      </c>
      <c r="I7111" s="92" t="n">
        <v>45</v>
      </c>
      <c r="J7111" s="93" t="n">
        <v>650</v>
      </c>
      <c r="K7111" s="94" t="n">
        <f aca="false">I7111 * J7111</f>
        <v>29250</v>
      </c>
      <c r="L7111" s="94" t="n">
        <f aca="false">K7111 *M7111</f>
        <v>10237.5</v>
      </c>
      <c r="M7111" s="95" t="n">
        <v>0.35</v>
      </c>
      <c r="N7111" s="88" t="s">
        <v>31</v>
      </c>
      <c r="O7111" s="91" t="s">
        <v>219</v>
      </c>
      <c r="P7111" s="0" t="str">
        <f aca="false">RIGHT(H7111,LEN(H7111) - FIND(" ", H7111))</f>
        <v>Street Footwear</v>
      </c>
    </row>
    <row r="7112" customFormat="false" ht="14.25" hidden="false" customHeight="true" outlineLevel="0" collapsed="false">
      <c r="B7112" s="88" t="s">
        <v>30</v>
      </c>
      <c r="C7112" s="89" t="n">
        <v>1197831</v>
      </c>
      <c r="D7112" s="90" t="n">
        <v>44451</v>
      </c>
      <c r="E7112" s="88" t="s">
        <v>40</v>
      </c>
      <c r="F7112" s="88" t="s">
        <v>66</v>
      </c>
      <c r="G7112" s="88" t="s">
        <v>90</v>
      </c>
      <c r="H7112" s="91" t="s">
        <v>32</v>
      </c>
      <c r="I7112" s="92" t="n">
        <v>40</v>
      </c>
      <c r="J7112" s="93" t="n">
        <v>750</v>
      </c>
      <c r="K7112" s="94" t="n">
        <f aca="false">I7112 * J7112</f>
        <v>30000</v>
      </c>
      <c r="L7112" s="94" t="n">
        <f aca="false">K7112 *M7112</f>
        <v>15000</v>
      </c>
      <c r="M7112" s="95" t="n">
        <v>0.5</v>
      </c>
      <c r="N7112" s="88" t="s">
        <v>31</v>
      </c>
      <c r="O7112" s="91" t="s">
        <v>218</v>
      </c>
      <c r="P7112" s="0" t="str">
        <f aca="false">RIGHT(H7112,LEN(H7112) - FIND(" ", H7112))</f>
        <v>Street Footwear</v>
      </c>
    </row>
    <row r="7113" customFormat="false" ht="14.25" hidden="false" customHeight="true" outlineLevel="0" collapsed="false">
      <c r="B7113" s="88" t="s">
        <v>43</v>
      </c>
      <c r="C7113" s="89" t="n">
        <v>1185732</v>
      </c>
      <c r="D7113" s="90" t="n">
        <v>44451</v>
      </c>
      <c r="E7113" s="88" t="s">
        <v>18</v>
      </c>
      <c r="F7113" s="88" t="s">
        <v>157</v>
      </c>
      <c r="G7113" s="88" t="s">
        <v>154</v>
      </c>
      <c r="H7113" s="91" t="s">
        <v>32</v>
      </c>
      <c r="I7113" s="92" t="n">
        <v>30</v>
      </c>
      <c r="J7113" s="93" t="n">
        <v>650</v>
      </c>
      <c r="K7113" s="94" t="n">
        <f aca="false">I7113 * J7113</f>
        <v>19500</v>
      </c>
      <c r="L7113" s="94" t="n">
        <f aca="false">K7113 *M7113</f>
        <v>7800</v>
      </c>
      <c r="M7113" s="95" t="n">
        <v>0.4</v>
      </c>
      <c r="N7113" s="88" t="s">
        <v>14</v>
      </c>
      <c r="O7113" s="91" t="s">
        <v>218</v>
      </c>
      <c r="P7113" s="0" t="str">
        <f aca="false">RIGHT(H7113,LEN(H7113) - FIND(" ", H7113))</f>
        <v>Street Footwear</v>
      </c>
    </row>
    <row r="7114" customFormat="false" ht="14.25" hidden="false" customHeight="true" outlineLevel="0" collapsed="false">
      <c r="B7114" s="88" t="s">
        <v>43</v>
      </c>
      <c r="C7114" s="89" t="n">
        <v>1185732</v>
      </c>
      <c r="D7114" s="90" t="n">
        <v>44451</v>
      </c>
      <c r="E7114" s="88" t="s">
        <v>18</v>
      </c>
      <c r="F7114" s="88" t="s">
        <v>157</v>
      </c>
      <c r="G7114" s="88" t="s">
        <v>154</v>
      </c>
      <c r="H7114" s="91" t="s">
        <v>24</v>
      </c>
      <c r="I7114" s="92" t="n">
        <v>25</v>
      </c>
      <c r="J7114" s="93" t="n">
        <v>450</v>
      </c>
      <c r="K7114" s="94" t="n">
        <f aca="false">I7114 * J7114</f>
        <v>11250</v>
      </c>
      <c r="L7114" s="94" t="n">
        <f aca="false">K7114 *M7114</f>
        <v>3937.5</v>
      </c>
      <c r="M7114" s="95" t="n">
        <v>0.35</v>
      </c>
      <c r="N7114" s="88" t="s">
        <v>14</v>
      </c>
      <c r="O7114" s="91" t="s">
        <v>218</v>
      </c>
      <c r="P7114" s="0" t="str">
        <f aca="false">RIGHT(H7114,LEN(H7114) - FIND(" ", H7114))</f>
        <v>Athletic Footwear</v>
      </c>
    </row>
    <row r="7115" customFormat="false" ht="14.25" hidden="false" customHeight="true" outlineLevel="0" collapsed="false">
      <c r="B7115" s="88" t="s">
        <v>43</v>
      </c>
      <c r="C7115" s="89" t="n">
        <v>1185732</v>
      </c>
      <c r="D7115" s="90" t="n">
        <v>44451</v>
      </c>
      <c r="E7115" s="88" t="s">
        <v>18</v>
      </c>
      <c r="F7115" s="88" t="s">
        <v>157</v>
      </c>
      <c r="G7115" s="88" t="s">
        <v>154</v>
      </c>
      <c r="H7115" s="91" t="s">
        <v>48</v>
      </c>
      <c r="I7115" s="92" t="n">
        <v>10</v>
      </c>
      <c r="J7115" s="93" t="n">
        <v>350</v>
      </c>
      <c r="K7115" s="94" t="n">
        <f aca="false">I7115 * J7115</f>
        <v>3500</v>
      </c>
      <c r="L7115" s="94" t="n">
        <f aca="false">K7115 *M7115</f>
        <v>1225</v>
      </c>
      <c r="M7115" s="95" t="n">
        <v>0.35</v>
      </c>
      <c r="N7115" s="88" t="s">
        <v>14</v>
      </c>
      <c r="O7115" s="91" t="s">
        <v>219</v>
      </c>
      <c r="P7115" s="0" t="str">
        <f aca="false">RIGHT(H7115,LEN(H7115) - FIND(" ", H7115))</f>
        <v>Street Footwear</v>
      </c>
    </row>
    <row r="7116" customFormat="false" ht="14.25" hidden="false" customHeight="true" outlineLevel="0" collapsed="false">
      <c r="B7116" s="88" t="s">
        <v>43</v>
      </c>
      <c r="C7116" s="89" t="n">
        <v>1185732</v>
      </c>
      <c r="D7116" s="90" t="n">
        <v>44451</v>
      </c>
      <c r="E7116" s="88" t="s">
        <v>18</v>
      </c>
      <c r="F7116" s="88" t="s">
        <v>157</v>
      </c>
      <c r="G7116" s="88" t="s">
        <v>154</v>
      </c>
      <c r="H7116" s="91" t="s">
        <v>44</v>
      </c>
      <c r="I7116" s="92" t="n">
        <v>10</v>
      </c>
      <c r="J7116" s="93" t="n">
        <v>325</v>
      </c>
      <c r="K7116" s="94" t="n">
        <f aca="false">I7116 * J7116</f>
        <v>3250</v>
      </c>
      <c r="L7116" s="94" t="n">
        <f aca="false">K7116 *M7116</f>
        <v>1300</v>
      </c>
      <c r="M7116" s="95" t="n">
        <v>0.4</v>
      </c>
      <c r="N7116" s="88" t="s">
        <v>14</v>
      </c>
      <c r="O7116" s="91" t="s">
        <v>219</v>
      </c>
      <c r="P7116" s="0" t="str">
        <f aca="false">RIGHT(H7116,LEN(H7116) - FIND(" ", H7116))</f>
        <v>Athletic Footwear</v>
      </c>
    </row>
    <row r="7117" customFormat="false" ht="14.25" hidden="false" customHeight="true" outlineLevel="0" collapsed="false">
      <c r="B7117" s="88" t="s">
        <v>43</v>
      </c>
      <c r="C7117" s="89" t="n">
        <v>1185732</v>
      </c>
      <c r="D7117" s="90" t="n">
        <v>44451</v>
      </c>
      <c r="E7117" s="88" t="s">
        <v>18</v>
      </c>
      <c r="F7117" s="88" t="s">
        <v>157</v>
      </c>
      <c r="G7117" s="88" t="s">
        <v>154</v>
      </c>
      <c r="H7117" s="91" t="s">
        <v>16</v>
      </c>
      <c r="I7117" s="92" t="n">
        <v>20</v>
      </c>
      <c r="J7117" s="93" t="n">
        <v>325</v>
      </c>
      <c r="K7117" s="94" t="n">
        <f aca="false">I7117 * J7117</f>
        <v>6500</v>
      </c>
      <c r="L7117" s="94" t="n">
        <f aca="false">K7117 *M7117</f>
        <v>2275</v>
      </c>
      <c r="M7117" s="95" t="n">
        <v>0.35</v>
      </c>
      <c r="N7117" s="88" t="s">
        <v>14</v>
      </c>
      <c r="O7117" s="91" t="s">
        <v>218</v>
      </c>
      <c r="P7117" s="0" t="str">
        <f aca="false">RIGHT(H7117,LEN(H7117) - FIND(" ", H7117))</f>
        <v>Apparel</v>
      </c>
    </row>
    <row r="7118" customFormat="false" ht="14.25" hidden="false" customHeight="true" outlineLevel="0" collapsed="false">
      <c r="B7118" s="88" t="s">
        <v>43</v>
      </c>
      <c r="C7118" s="89" t="n">
        <v>1185732</v>
      </c>
      <c r="D7118" s="90" t="n">
        <v>44451</v>
      </c>
      <c r="E7118" s="88" t="s">
        <v>18</v>
      </c>
      <c r="F7118" s="88" t="s">
        <v>157</v>
      </c>
      <c r="G7118" s="88" t="s">
        <v>154</v>
      </c>
      <c r="H7118" s="91" t="s">
        <v>38</v>
      </c>
      <c r="I7118" s="92" t="n">
        <v>25</v>
      </c>
      <c r="J7118" s="93" t="n">
        <v>400</v>
      </c>
      <c r="K7118" s="94" t="n">
        <f aca="false">I7118 * J7118</f>
        <v>10000</v>
      </c>
      <c r="L7118" s="94" t="n">
        <f aca="false">K7118 *M7118</f>
        <v>5000</v>
      </c>
      <c r="M7118" s="95" t="n">
        <v>0.5</v>
      </c>
      <c r="N7118" s="88" t="s">
        <v>14</v>
      </c>
      <c r="O7118" s="91" t="s">
        <v>219</v>
      </c>
      <c r="P7118" s="0" t="str">
        <f aca="false">RIGHT(H7118,LEN(H7118) - FIND(" ", H7118))</f>
        <v>Apparel</v>
      </c>
    </row>
    <row r="7119" customFormat="false" ht="14.25" hidden="false" customHeight="true" outlineLevel="0" collapsed="false">
      <c r="B7119" s="88" t="s">
        <v>22</v>
      </c>
      <c r="C7119" s="89" t="n">
        <v>1197831</v>
      </c>
      <c r="D7119" s="90" t="n">
        <v>44451</v>
      </c>
      <c r="E7119" s="88" t="s">
        <v>29</v>
      </c>
      <c r="F7119" s="88" t="s">
        <v>105</v>
      </c>
      <c r="G7119" s="88" t="s">
        <v>160</v>
      </c>
      <c r="H7119" s="91" t="s">
        <v>32</v>
      </c>
      <c r="I7119" s="92" t="n">
        <v>50</v>
      </c>
      <c r="J7119" s="93" t="n">
        <v>550</v>
      </c>
      <c r="K7119" s="94" t="n">
        <f aca="false">I7119 * J7119</f>
        <v>27500</v>
      </c>
      <c r="L7119" s="94" t="n">
        <f aca="false">K7119 *M7119</f>
        <v>9625</v>
      </c>
      <c r="M7119" s="95" t="n">
        <v>0.35</v>
      </c>
      <c r="N7119" s="88" t="s">
        <v>23</v>
      </c>
      <c r="O7119" s="91" t="s">
        <v>218</v>
      </c>
      <c r="P7119" s="0" t="str">
        <f aca="false">RIGHT(H7119,LEN(H7119) - FIND(" ", H7119))</f>
        <v>Street Footwear</v>
      </c>
    </row>
    <row r="7120" customFormat="false" ht="14.25" hidden="false" customHeight="true" outlineLevel="0" collapsed="false">
      <c r="B7120" s="88" t="s">
        <v>22</v>
      </c>
      <c r="C7120" s="89" t="n">
        <v>1197831</v>
      </c>
      <c r="D7120" s="90" t="n">
        <v>44451</v>
      </c>
      <c r="E7120" s="88" t="s">
        <v>29</v>
      </c>
      <c r="F7120" s="88" t="s">
        <v>105</v>
      </c>
      <c r="G7120" s="88" t="s">
        <v>160</v>
      </c>
      <c r="H7120" s="91" t="s">
        <v>24</v>
      </c>
      <c r="I7120" s="92" t="n">
        <v>40</v>
      </c>
      <c r="J7120" s="93" t="n">
        <v>350</v>
      </c>
      <c r="K7120" s="94" t="n">
        <f aca="false">I7120 * J7120</f>
        <v>14000</v>
      </c>
      <c r="L7120" s="94" t="n">
        <f aca="false">K7120 *M7120</f>
        <v>4900</v>
      </c>
      <c r="M7120" s="95" t="n">
        <v>0.35</v>
      </c>
      <c r="N7120" s="88" t="s">
        <v>23</v>
      </c>
      <c r="O7120" s="91" t="s">
        <v>218</v>
      </c>
      <c r="P7120" s="0" t="str">
        <f aca="false">RIGHT(H7120,LEN(H7120) - FIND(" ", H7120))</f>
        <v>Athletic Footwear</v>
      </c>
    </row>
    <row r="7121" customFormat="false" ht="14.25" hidden="false" customHeight="true" outlineLevel="0" collapsed="false">
      <c r="B7121" s="88" t="s">
        <v>22</v>
      </c>
      <c r="C7121" s="89" t="n">
        <v>1197831</v>
      </c>
      <c r="D7121" s="90" t="n">
        <v>44451</v>
      </c>
      <c r="E7121" s="88" t="s">
        <v>29</v>
      </c>
      <c r="F7121" s="88" t="s">
        <v>105</v>
      </c>
      <c r="G7121" s="88" t="s">
        <v>160</v>
      </c>
      <c r="H7121" s="91" t="s">
        <v>48</v>
      </c>
      <c r="I7121" s="92" t="n">
        <v>15</v>
      </c>
      <c r="J7121" s="93" t="n">
        <v>250</v>
      </c>
      <c r="K7121" s="94" t="n">
        <f aca="false">I7121 * J7121</f>
        <v>3750</v>
      </c>
      <c r="L7121" s="94" t="n">
        <f aca="false">K7121 *M7121</f>
        <v>1312.5</v>
      </c>
      <c r="M7121" s="95" t="n">
        <v>0.35</v>
      </c>
      <c r="N7121" s="88" t="s">
        <v>23</v>
      </c>
      <c r="O7121" s="91" t="s">
        <v>219</v>
      </c>
      <c r="P7121" s="0" t="str">
        <f aca="false">RIGHT(H7121,LEN(H7121) - FIND(" ", H7121))</f>
        <v>Street Footwear</v>
      </c>
    </row>
    <row r="7122" customFormat="false" ht="14.25" hidden="false" customHeight="true" outlineLevel="0" collapsed="false">
      <c r="B7122" s="88" t="s">
        <v>22</v>
      </c>
      <c r="C7122" s="89" t="n">
        <v>1197831</v>
      </c>
      <c r="D7122" s="90" t="n">
        <v>44451</v>
      </c>
      <c r="E7122" s="88" t="s">
        <v>29</v>
      </c>
      <c r="F7122" s="88" t="s">
        <v>105</v>
      </c>
      <c r="G7122" s="88" t="s">
        <v>160</v>
      </c>
      <c r="H7122" s="91" t="s">
        <v>44</v>
      </c>
      <c r="I7122" s="92" t="n">
        <v>15</v>
      </c>
      <c r="J7122" s="93" t="n">
        <v>225</v>
      </c>
      <c r="K7122" s="94" t="n">
        <f aca="false">I7122 * J7122</f>
        <v>3375</v>
      </c>
      <c r="L7122" s="94" t="n">
        <f aca="false">K7122 *M7122</f>
        <v>1181.25</v>
      </c>
      <c r="M7122" s="95" t="n">
        <v>0.35</v>
      </c>
      <c r="N7122" s="88" t="s">
        <v>23</v>
      </c>
      <c r="O7122" s="91" t="s">
        <v>219</v>
      </c>
      <c r="P7122" s="0" t="str">
        <f aca="false">RIGHT(H7122,LEN(H7122) - FIND(" ", H7122))</f>
        <v>Athletic Footwear</v>
      </c>
    </row>
    <row r="7123" customFormat="false" ht="14.25" hidden="false" customHeight="true" outlineLevel="0" collapsed="false">
      <c r="B7123" s="88" t="s">
        <v>22</v>
      </c>
      <c r="C7123" s="89" t="n">
        <v>1197831</v>
      </c>
      <c r="D7123" s="90" t="n">
        <v>44451</v>
      </c>
      <c r="E7123" s="88" t="s">
        <v>29</v>
      </c>
      <c r="F7123" s="88" t="s">
        <v>105</v>
      </c>
      <c r="G7123" s="88" t="s">
        <v>160</v>
      </c>
      <c r="H7123" s="91" t="s">
        <v>16</v>
      </c>
      <c r="I7123" s="92" t="n">
        <v>25</v>
      </c>
      <c r="J7123" s="93" t="n">
        <v>225</v>
      </c>
      <c r="K7123" s="94" t="n">
        <f aca="false">I7123 * J7123</f>
        <v>5625</v>
      </c>
      <c r="L7123" s="94" t="n">
        <f aca="false">K7123 *M7123</f>
        <v>1968.75</v>
      </c>
      <c r="M7123" s="95" t="n">
        <v>0.35</v>
      </c>
      <c r="N7123" s="88" t="s">
        <v>23</v>
      </c>
      <c r="O7123" s="91" t="s">
        <v>218</v>
      </c>
      <c r="P7123" s="0" t="str">
        <f aca="false">RIGHT(H7123,LEN(H7123) - FIND(" ", H7123))</f>
        <v>Apparel</v>
      </c>
    </row>
    <row r="7124" customFormat="false" ht="14.25" hidden="false" customHeight="true" outlineLevel="0" collapsed="false">
      <c r="B7124" s="88" t="s">
        <v>22</v>
      </c>
      <c r="C7124" s="89" t="n">
        <v>1197831</v>
      </c>
      <c r="D7124" s="90" t="n">
        <v>44451</v>
      </c>
      <c r="E7124" s="88" t="s">
        <v>29</v>
      </c>
      <c r="F7124" s="88" t="s">
        <v>105</v>
      </c>
      <c r="G7124" s="88" t="s">
        <v>160</v>
      </c>
      <c r="H7124" s="91" t="s">
        <v>38</v>
      </c>
      <c r="I7124" s="92" t="n">
        <v>30</v>
      </c>
      <c r="J7124" s="93" t="n">
        <v>325</v>
      </c>
      <c r="K7124" s="94" t="n">
        <f aca="false">I7124 * J7124</f>
        <v>9750</v>
      </c>
      <c r="L7124" s="94" t="n">
        <f aca="false">K7124 *M7124</f>
        <v>3412.5</v>
      </c>
      <c r="M7124" s="95" t="n">
        <v>0.35</v>
      </c>
      <c r="N7124" s="88" t="s">
        <v>23</v>
      </c>
      <c r="O7124" s="91" t="s">
        <v>219</v>
      </c>
      <c r="P7124" s="0" t="str">
        <f aca="false">RIGHT(H7124,LEN(H7124) - FIND(" ", H7124))</f>
        <v>Apparel</v>
      </c>
    </row>
    <row r="7125" customFormat="false" ht="14.25" hidden="false" customHeight="true" outlineLevel="0" collapsed="false">
      <c r="B7125" s="88" t="s">
        <v>30</v>
      </c>
      <c r="C7125" s="89" t="n">
        <v>1197831</v>
      </c>
      <c r="D7125" s="90" t="n">
        <v>44451</v>
      </c>
      <c r="E7125" s="88" t="s">
        <v>40</v>
      </c>
      <c r="F7125" s="88" t="s">
        <v>59</v>
      </c>
      <c r="G7125" s="88" t="s">
        <v>106</v>
      </c>
      <c r="H7125" s="91" t="s">
        <v>48</v>
      </c>
      <c r="I7125" s="92" t="n">
        <v>44</v>
      </c>
      <c r="J7125" s="93" t="n">
        <v>176</v>
      </c>
      <c r="K7125" s="94" t="n">
        <f aca="false">I7125 * J7125</f>
        <v>7744</v>
      </c>
      <c r="L7125" s="94" t="n">
        <f aca="false">K7125 *M7125</f>
        <v>3639.68</v>
      </c>
      <c r="M7125" s="95" t="n">
        <v>0.47</v>
      </c>
      <c r="N7125" s="88" t="s">
        <v>23</v>
      </c>
      <c r="O7125" s="91" t="s">
        <v>219</v>
      </c>
      <c r="P7125" s="0" t="str">
        <f aca="false">RIGHT(H7125,LEN(H7125) - FIND(" ", H7125))</f>
        <v>Street Footwear</v>
      </c>
    </row>
    <row r="7126" customFormat="false" ht="14.25" hidden="false" customHeight="true" outlineLevel="0" collapsed="false">
      <c r="B7126" s="88" t="s">
        <v>30</v>
      </c>
      <c r="C7126" s="89" t="n">
        <v>1197831</v>
      </c>
      <c r="D7126" s="90" t="n">
        <v>44451</v>
      </c>
      <c r="E7126" s="88" t="s">
        <v>40</v>
      </c>
      <c r="F7126" s="88" t="s">
        <v>66</v>
      </c>
      <c r="G7126" s="88" t="s">
        <v>90</v>
      </c>
      <c r="H7126" s="91" t="s">
        <v>32</v>
      </c>
      <c r="I7126" s="92" t="n">
        <v>38</v>
      </c>
      <c r="J7126" s="93" t="n">
        <v>225</v>
      </c>
      <c r="K7126" s="94" t="n">
        <f aca="false">I7126 * J7126</f>
        <v>8550</v>
      </c>
      <c r="L7126" s="94" t="n">
        <f aca="false">K7126 *M7126</f>
        <v>5215.5</v>
      </c>
      <c r="M7126" s="95" t="n">
        <v>0.61</v>
      </c>
      <c r="N7126" s="88" t="s">
        <v>23</v>
      </c>
      <c r="O7126" s="91" t="s">
        <v>218</v>
      </c>
      <c r="P7126" s="0" t="str">
        <f aca="false">RIGHT(H7126,LEN(H7126) - FIND(" ", H7126))</f>
        <v>Street Footwear</v>
      </c>
    </row>
    <row r="7127" customFormat="false" ht="14.25" hidden="false" customHeight="true" outlineLevel="0" collapsed="false">
      <c r="B7127" s="88" t="s">
        <v>43</v>
      </c>
      <c r="C7127" s="89" t="n">
        <v>1185732</v>
      </c>
      <c r="D7127" s="90" t="n">
        <v>44451</v>
      </c>
      <c r="E7127" s="88" t="s">
        <v>18</v>
      </c>
      <c r="F7127" s="88" t="s">
        <v>157</v>
      </c>
      <c r="G7127" s="88" t="s">
        <v>154</v>
      </c>
      <c r="H7127" s="91" t="s">
        <v>32</v>
      </c>
      <c r="I7127" s="92" t="n">
        <v>29</v>
      </c>
      <c r="J7127" s="93" t="n">
        <v>169</v>
      </c>
      <c r="K7127" s="94" t="n">
        <f aca="false">I7127 * J7127</f>
        <v>4901</v>
      </c>
      <c r="L7127" s="94" t="n">
        <f aca="false">K7127 *M7127</f>
        <v>2548.52</v>
      </c>
      <c r="M7127" s="95" t="n">
        <v>0.52</v>
      </c>
      <c r="N7127" s="88" t="s">
        <v>23</v>
      </c>
      <c r="O7127" s="91" t="s">
        <v>218</v>
      </c>
      <c r="P7127" s="0" t="str">
        <f aca="false">RIGHT(H7127,LEN(H7127) - FIND(" ", H7127))</f>
        <v>Street Footwear</v>
      </c>
    </row>
    <row r="7128" customFormat="false" ht="14.25" hidden="false" customHeight="true" outlineLevel="0" collapsed="false">
      <c r="B7128" s="88" t="s">
        <v>43</v>
      </c>
      <c r="C7128" s="89" t="n">
        <v>1185732</v>
      </c>
      <c r="D7128" s="90" t="n">
        <v>44451</v>
      </c>
      <c r="E7128" s="88" t="s">
        <v>18</v>
      </c>
      <c r="F7128" s="88" t="s">
        <v>157</v>
      </c>
      <c r="G7128" s="88" t="s">
        <v>154</v>
      </c>
      <c r="H7128" s="91" t="s">
        <v>24</v>
      </c>
      <c r="I7128" s="92" t="n">
        <v>23</v>
      </c>
      <c r="J7128" s="93" t="n">
        <v>122</v>
      </c>
      <c r="K7128" s="94" t="n">
        <f aca="false">I7128 * J7128</f>
        <v>2806</v>
      </c>
      <c r="L7128" s="94" t="n">
        <f aca="false">K7128 *M7128</f>
        <v>1262.7</v>
      </c>
      <c r="M7128" s="95" t="n">
        <v>0.45</v>
      </c>
      <c r="N7128" s="88" t="s">
        <v>23</v>
      </c>
      <c r="O7128" s="91" t="s">
        <v>218</v>
      </c>
      <c r="P7128" s="0" t="str">
        <f aca="false">RIGHT(H7128,LEN(H7128) - FIND(" ", H7128))</f>
        <v>Athletic Footwear</v>
      </c>
    </row>
    <row r="7129" customFormat="false" ht="14.25" hidden="false" customHeight="true" outlineLevel="0" collapsed="false">
      <c r="B7129" s="88" t="s">
        <v>43</v>
      </c>
      <c r="C7129" s="89" t="n">
        <v>1185732</v>
      </c>
      <c r="D7129" s="90" t="n">
        <v>44451</v>
      </c>
      <c r="E7129" s="88" t="s">
        <v>18</v>
      </c>
      <c r="F7129" s="88" t="s">
        <v>157</v>
      </c>
      <c r="G7129" s="88" t="s">
        <v>154</v>
      </c>
      <c r="H7129" s="91" t="s">
        <v>48</v>
      </c>
      <c r="I7129" s="92" t="n">
        <v>9</v>
      </c>
      <c r="J7129" s="93" t="n">
        <v>91</v>
      </c>
      <c r="K7129" s="94" t="n">
        <f aca="false">I7129 * J7129</f>
        <v>819</v>
      </c>
      <c r="L7129" s="94" t="n">
        <f aca="false">K7129 *M7129</f>
        <v>409.5</v>
      </c>
      <c r="M7129" s="95" t="n">
        <v>0.5</v>
      </c>
      <c r="N7129" s="88" t="s">
        <v>23</v>
      </c>
      <c r="O7129" s="91" t="s">
        <v>219</v>
      </c>
      <c r="P7129" s="0" t="str">
        <f aca="false">RIGHT(H7129,LEN(H7129) - FIND(" ", H7129))</f>
        <v>Street Footwear</v>
      </c>
    </row>
    <row r="7130" customFormat="false" ht="14.25" hidden="false" customHeight="true" outlineLevel="0" collapsed="false">
      <c r="B7130" s="88" t="s">
        <v>43</v>
      </c>
      <c r="C7130" s="89" t="n">
        <v>1185732</v>
      </c>
      <c r="D7130" s="90" t="n">
        <v>44451</v>
      </c>
      <c r="E7130" s="88" t="s">
        <v>18</v>
      </c>
      <c r="F7130" s="88" t="s">
        <v>157</v>
      </c>
      <c r="G7130" s="88" t="s">
        <v>154</v>
      </c>
      <c r="H7130" s="91" t="s">
        <v>44</v>
      </c>
      <c r="I7130" s="92" t="n">
        <v>10</v>
      </c>
      <c r="J7130" s="93" t="n">
        <v>88</v>
      </c>
      <c r="K7130" s="94" t="n">
        <f aca="false">I7130 * J7130</f>
        <v>880</v>
      </c>
      <c r="L7130" s="94" t="n">
        <f aca="false">K7130 *M7130</f>
        <v>448.8</v>
      </c>
      <c r="M7130" s="95" t="n">
        <v>0.51</v>
      </c>
      <c r="N7130" s="88" t="s">
        <v>23</v>
      </c>
      <c r="O7130" s="91" t="s">
        <v>219</v>
      </c>
      <c r="P7130" s="0" t="str">
        <f aca="false">RIGHT(H7130,LEN(H7130) - FIND(" ", H7130))</f>
        <v>Athletic Footwear</v>
      </c>
    </row>
    <row r="7131" customFormat="false" ht="14.25" hidden="false" customHeight="true" outlineLevel="0" collapsed="false">
      <c r="B7131" s="88" t="s">
        <v>43</v>
      </c>
      <c r="C7131" s="89" t="n">
        <v>1185732</v>
      </c>
      <c r="D7131" s="90" t="n">
        <v>44451</v>
      </c>
      <c r="E7131" s="88" t="s">
        <v>18</v>
      </c>
      <c r="F7131" s="88" t="s">
        <v>157</v>
      </c>
      <c r="G7131" s="88" t="s">
        <v>154</v>
      </c>
      <c r="H7131" s="91" t="s">
        <v>16</v>
      </c>
      <c r="I7131" s="92" t="n">
        <v>19</v>
      </c>
      <c r="J7131" s="93" t="n">
        <v>88</v>
      </c>
      <c r="K7131" s="94" t="n">
        <f aca="false">I7131 * J7131</f>
        <v>1672</v>
      </c>
      <c r="L7131" s="94" t="n">
        <f aca="false">K7131 *M7131</f>
        <v>836</v>
      </c>
      <c r="M7131" s="95" t="n">
        <v>0.5</v>
      </c>
      <c r="N7131" s="88" t="s">
        <v>23</v>
      </c>
      <c r="O7131" s="91" t="s">
        <v>218</v>
      </c>
      <c r="P7131" s="0" t="str">
        <f aca="false">RIGHT(H7131,LEN(H7131) - FIND(" ", H7131))</f>
        <v>Apparel</v>
      </c>
    </row>
    <row r="7132" customFormat="false" ht="14.25" hidden="false" customHeight="true" outlineLevel="0" collapsed="false">
      <c r="B7132" s="88" t="s">
        <v>43</v>
      </c>
      <c r="C7132" s="89" t="n">
        <v>1185732</v>
      </c>
      <c r="D7132" s="90" t="n">
        <v>44451</v>
      </c>
      <c r="E7132" s="88" t="s">
        <v>18</v>
      </c>
      <c r="F7132" s="88" t="s">
        <v>157</v>
      </c>
      <c r="G7132" s="88" t="s">
        <v>154</v>
      </c>
      <c r="H7132" s="91" t="s">
        <v>38</v>
      </c>
      <c r="I7132" s="92" t="n">
        <v>24</v>
      </c>
      <c r="J7132" s="93" t="n">
        <v>120</v>
      </c>
      <c r="K7132" s="94" t="n">
        <f aca="false">I7132 * J7132</f>
        <v>2880</v>
      </c>
      <c r="L7132" s="94" t="n">
        <f aca="false">K7132 *M7132</f>
        <v>1843.2</v>
      </c>
      <c r="M7132" s="95" t="n">
        <v>0.64</v>
      </c>
      <c r="N7132" s="88" t="s">
        <v>23</v>
      </c>
      <c r="O7132" s="91" t="s">
        <v>219</v>
      </c>
      <c r="P7132" s="0" t="str">
        <f aca="false">RIGHT(H7132,LEN(H7132) - FIND(" ", H7132))</f>
        <v>Apparel</v>
      </c>
    </row>
    <row r="7133" customFormat="false" ht="14.25" hidden="false" customHeight="true" outlineLevel="0" collapsed="false">
      <c r="B7133" s="88" t="s">
        <v>22</v>
      </c>
      <c r="C7133" s="89" t="n">
        <v>1197831</v>
      </c>
      <c r="D7133" s="90" t="n">
        <v>44451</v>
      </c>
      <c r="E7133" s="88" t="s">
        <v>29</v>
      </c>
      <c r="F7133" s="88" t="s">
        <v>105</v>
      </c>
      <c r="G7133" s="88" t="s">
        <v>160</v>
      </c>
      <c r="H7133" s="91" t="s">
        <v>32</v>
      </c>
      <c r="I7133" s="92" t="n">
        <v>47</v>
      </c>
      <c r="J7133" s="93" t="n">
        <v>165</v>
      </c>
      <c r="K7133" s="94" t="n">
        <f aca="false">I7133 * J7133</f>
        <v>7755</v>
      </c>
      <c r="L7133" s="94" t="n">
        <f aca="false">K7133 *M7133</f>
        <v>3877.5</v>
      </c>
      <c r="M7133" s="95" t="n">
        <v>0.5</v>
      </c>
      <c r="N7133" s="88" t="s">
        <v>23</v>
      </c>
      <c r="O7133" s="91" t="s">
        <v>218</v>
      </c>
      <c r="P7133" s="0" t="str">
        <f aca="false">RIGHT(H7133,LEN(H7133) - FIND(" ", H7133))</f>
        <v>Street Footwear</v>
      </c>
    </row>
    <row r="7134" customFormat="false" ht="14.25" hidden="false" customHeight="true" outlineLevel="0" collapsed="false">
      <c r="B7134" s="88" t="s">
        <v>22</v>
      </c>
      <c r="C7134" s="89" t="n">
        <v>1197831</v>
      </c>
      <c r="D7134" s="90" t="n">
        <v>44451</v>
      </c>
      <c r="E7134" s="88" t="s">
        <v>29</v>
      </c>
      <c r="F7134" s="88" t="s">
        <v>105</v>
      </c>
      <c r="G7134" s="88" t="s">
        <v>160</v>
      </c>
      <c r="H7134" s="91" t="s">
        <v>24</v>
      </c>
      <c r="I7134" s="92" t="n">
        <v>38</v>
      </c>
      <c r="J7134" s="93" t="n">
        <v>91</v>
      </c>
      <c r="K7134" s="94" t="n">
        <f aca="false">I7134 * J7134</f>
        <v>3458</v>
      </c>
      <c r="L7134" s="94" t="n">
        <f aca="false">K7134 *M7134</f>
        <v>1556.1</v>
      </c>
      <c r="M7134" s="95" t="n">
        <v>0.45</v>
      </c>
      <c r="N7134" s="88" t="s">
        <v>23</v>
      </c>
      <c r="O7134" s="91" t="s">
        <v>218</v>
      </c>
      <c r="P7134" s="0" t="str">
        <f aca="false">RIGHT(H7134,LEN(H7134) - FIND(" ", H7134))</f>
        <v>Athletic Footwear</v>
      </c>
    </row>
    <row r="7135" customFormat="false" ht="14.25" hidden="false" customHeight="true" outlineLevel="0" collapsed="false">
      <c r="B7135" s="88" t="s">
        <v>22</v>
      </c>
      <c r="C7135" s="89" t="n">
        <v>1197831</v>
      </c>
      <c r="D7135" s="90" t="n">
        <v>44451</v>
      </c>
      <c r="E7135" s="88" t="s">
        <v>29</v>
      </c>
      <c r="F7135" s="88" t="s">
        <v>105</v>
      </c>
      <c r="G7135" s="88" t="s">
        <v>160</v>
      </c>
      <c r="H7135" s="91" t="s">
        <v>48</v>
      </c>
      <c r="I7135" s="92" t="n">
        <v>15</v>
      </c>
      <c r="J7135" s="93" t="n">
        <v>75</v>
      </c>
      <c r="K7135" s="94" t="n">
        <f aca="false">I7135 * J7135</f>
        <v>1125</v>
      </c>
      <c r="L7135" s="94" t="n">
        <f aca="false">K7135 *M7135</f>
        <v>528.75</v>
      </c>
      <c r="M7135" s="95" t="n">
        <v>0.47</v>
      </c>
      <c r="N7135" s="88" t="s">
        <v>23</v>
      </c>
      <c r="O7135" s="91" t="s">
        <v>219</v>
      </c>
      <c r="P7135" s="0" t="str">
        <f aca="false">RIGHT(H7135,LEN(H7135) - FIND(" ", H7135))</f>
        <v>Street Footwear</v>
      </c>
    </row>
    <row r="7136" customFormat="false" ht="14.25" hidden="false" customHeight="true" outlineLevel="0" collapsed="false">
      <c r="B7136" s="88" t="s">
        <v>22</v>
      </c>
      <c r="C7136" s="89" t="n">
        <v>1197831</v>
      </c>
      <c r="D7136" s="90" t="n">
        <v>44451</v>
      </c>
      <c r="E7136" s="88" t="s">
        <v>29</v>
      </c>
      <c r="F7136" s="88" t="s">
        <v>105</v>
      </c>
      <c r="G7136" s="88" t="s">
        <v>160</v>
      </c>
      <c r="H7136" s="91" t="s">
        <v>44</v>
      </c>
      <c r="I7136" s="92" t="n">
        <v>14</v>
      </c>
      <c r="J7136" s="93" t="n">
        <v>65</v>
      </c>
      <c r="K7136" s="94" t="n">
        <f aca="false">I7136 * J7136</f>
        <v>910</v>
      </c>
      <c r="L7136" s="94" t="n">
        <f aca="false">K7136 *M7136</f>
        <v>427.7</v>
      </c>
      <c r="M7136" s="95" t="n">
        <v>0.47</v>
      </c>
      <c r="N7136" s="88" t="s">
        <v>23</v>
      </c>
      <c r="O7136" s="91" t="s">
        <v>219</v>
      </c>
      <c r="P7136" s="0" t="str">
        <f aca="false">RIGHT(H7136,LEN(H7136) - FIND(" ", H7136))</f>
        <v>Athletic Footwear</v>
      </c>
    </row>
    <row r="7137" customFormat="false" ht="14.25" hidden="false" customHeight="true" outlineLevel="0" collapsed="false">
      <c r="B7137" s="88" t="s">
        <v>22</v>
      </c>
      <c r="C7137" s="89" t="n">
        <v>1197831</v>
      </c>
      <c r="D7137" s="90" t="n">
        <v>44451</v>
      </c>
      <c r="E7137" s="88" t="s">
        <v>29</v>
      </c>
      <c r="F7137" s="88" t="s">
        <v>105</v>
      </c>
      <c r="G7137" s="88" t="s">
        <v>160</v>
      </c>
      <c r="H7137" s="91" t="s">
        <v>16</v>
      </c>
      <c r="I7137" s="92" t="n">
        <v>24</v>
      </c>
      <c r="J7137" s="93" t="n">
        <v>61</v>
      </c>
      <c r="K7137" s="94" t="n">
        <f aca="false">I7137 * J7137</f>
        <v>1464</v>
      </c>
      <c r="L7137" s="94" t="n">
        <f aca="false">K7137 *M7137</f>
        <v>717.36</v>
      </c>
      <c r="M7137" s="95" t="n">
        <v>0.49</v>
      </c>
      <c r="N7137" s="88" t="s">
        <v>23</v>
      </c>
      <c r="O7137" s="91" t="s">
        <v>218</v>
      </c>
      <c r="P7137" s="0" t="str">
        <f aca="false">RIGHT(H7137,LEN(H7137) - FIND(" ", H7137))</f>
        <v>Apparel</v>
      </c>
    </row>
    <row r="7138" customFormat="false" ht="14.25" hidden="false" customHeight="true" outlineLevel="0" collapsed="false">
      <c r="B7138" s="88" t="s">
        <v>22</v>
      </c>
      <c r="C7138" s="89" t="n">
        <v>1197831</v>
      </c>
      <c r="D7138" s="90" t="n">
        <v>44451</v>
      </c>
      <c r="E7138" s="88" t="s">
        <v>29</v>
      </c>
      <c r="F7138" s="88" t="s">
        <v>105</v>
      </c>
      <c r="G7138" s="88" t="s">
        <v>160</v>
      </c>
      <c r="H7138" s="91" t="s">
        <v>38</v>
      </c>
      <c r="I7138" s="92" t="n">
        <v>29</v>
      </c>
      <c r="J7138" s="93" t="n">
        <v>94</v>
      </c>
      <c r="K7138" s="94" t="n">
        <f aca="false">I7138 * J7138</f>
        <v>2726</v>
      </c>
      <c r="L7138" s="94" t="n">
        <f aca="false">K7138 *M7138</f>
        <v>1335.74</v>
      </c>
      <c r="M7138" s="95" t="n">
        <v>0.49</v>
      </c>
      <c r="N7138" s="88" t="s">
        <v>23</v>
      </c>
      <c r="O7138" s="91" t="s">
        <v>219</v>
      </c>
      <c r="P7138" s="0" t="str">
        <f aca="false">RIGHT(H7138,LEN(H7138) - FIND(" ", H7138))</f>
        <v>Apparel</v>
      </c>
    </row>
    <row r="7139" customFormat="false" ht="14.25" hidden="false" customHeight="true" outlineLevel="0" collapsed="false">
      <c r="B7139" s="88" t="s">
        <v>30</v>
      </c>
      <c r="C7139" s="89" t="n">
        <v>1197831</v>
      </c>
      <c r="D7139" s="90" t="n">
        <v>44451</v>
      </c>
      <c r="E7139" s="88" t="s">
        <v>40</v>
      </c>
      <c r="F7139" s="88" t="s">
        <v>59</v>
      </c>
      <c r="G7139" s="88" t="s">
        <v>106</v>
      </c>
      <c r="H7139" s="91" t="s">
        <v>48</v>
      </c>
      <c r="I7139" s="92" t="n">
        <v>30</v>
      </c>
      <c r="J7139" s="93" t="n">
        <v>215</v>
      </c>
      <c r="K7139" s="94" t="n">
        <f aca="false">I7139 * J7139</f>
        <v>6450</v>
      </c>
      <c r="L7139" s="94" t="n">
        <f aca="false">K7139 *M7139</f>
        <v>2515.5</v>
      </c>
      <c r="M7139" s="95" t="n">
        <v>0.39</v>
      </c>
      <c r="N7139" s="88" t="s">
        <v>31</v>
      </c>
      <c r="O7139" s="91" t="s">
        <v>219</v>
      </c>
      <c r="P7139" s="0" t="str">
        <f aca="false">RIGHT(H7139,LEN(H7139) - FIND(" ", H7139))</f>
        <v>Street Footwear</v>
      </c>
    </row>
    <row r="7140" customFormat="false" ht="14.25" hidden="false" customHeight="true" outlineLevel="0" collapsed="false">
      <c r="B7140" s="88" t="s">
        <v>30</v>
      </c>
      <c r="C7140" s="89" t="n">
        <v>1197831</v>
      </c>
      <c r="D7140" s="90" t="n">
        <v>44451</v>
      </c>
      <c r="E7140" s="88" t="s">
        <v>40</v>
      </c>
      <c r="F7140" s="88" t="s">
        <v>66</v>
      </c>
      <c r="G7140" s="88" t="s">
        <v>90</v>
      </c>
      <c r="H7140" s="91" t="s">
        <v>32</v>
      </c>
      <c r="I7140" s="92" t="n">
        <v>27</v>
      </c>
      <c r="J7140" s="93" t="n">
        <v>233</v>
      </c>
      <c r="K7140" s="94" t="n">
        <f aca="false">I7140 * J7140</f>
        <v>6291</v>
      </c>
      <c r="L7140" s="94" t="n">
        <f aca="false">K7140 *M7140</f>
        <v>3460.05</v>
      </c>
      <c r="M7140" s="95" t="n">
        <v>0.55</v>
      </c>
      <c r="N7140" s="88" t="s">
        <v>31</v>
      </c>
      <c r="O7140" s="91" t="s">
        <v>218</v>
      </c>
      <c r="P7140" s="0" t="str">
        <f aca="false">RIGHT(H7140,LEN(H7140) - FIND(" ", H7140))</f>
        <v>Street Footwear</v>
      </c>
    </row>
    <row r="7141" customFormat="false" ht="14.25" hidden="false" customHeight="true" outlineLevel="0" collapsed="false">
      <c r="B7141" s="88" t="s">
        <v>43</v>
      </c>
      <c r="C7141" s="89" t="n">
        <v>1185732</v>
      </c>
      <c r="D7141" s="90" t="n">
        <v>44451</v>
      </c>
      <c r="E7141" s="88" t="s">
        <v>18</v>
      </c>
      <c r="F7141" s="88" t="s">
        <v>157</v>
      </c>
      <c r="G7141" s="88" t="s">
        <v>154</v>
      </c>
      <c r="H7141" s="91" t="s">
        <v>32</v>
      </c>
      <c r="I7141" s="92" t="n">
        <v>23</v>
      </c>
      <c r="J7141" s="93" t="n">
        <v>228</v>
      </c>
      <c r="K7141" s="94" t="n">
        <f aca="false">I7141 * J7141</f>
        <v>5244</v>
      </c>
      <c r="L7141" s="94" t="n">
        <f aca="false">K7141 *M7141</f>
        <v>2359.8</v>
      </c>
      <c r="M7141" s="95" t="n">
        <v>0.45</v>
      </c>
      <c r="N7141" s="88" t="s">
        <v>31</v>
      </c>
      <c r="O7141" s="91" t="s">
        <v>218</v>
      </c>
      <c r="P7141" s="0" t="str">
        <f aca="false">RIGHT(H7141,LEN(H7141) - FIND(" ", H7141))</f>
        <v>Street Footwear</v>
      </c>
    </row>
    <row r="7142" customFormat="false" ht="14.25" hidden="false" customHeight="true" outlineLevel="0" collapsed="false">
      <c r="B7142" s="88" t="s">
        <v>43</v>
      </c>
      <c r="C7142" s="89" t="n">
        <v>1185732</v>
      </c>
      <c r="D7142" s="90" t="n">
        <v>44451</v>
      </c>
      <c r="E7142" s="88" t="s">
        <v>18</v>
      </c>
      <c r="F7142" s="88" t="s">
        <v>157</v>
      </c>
      <c r="G7142" s="88" t="s">
        <v>154</v>
      </c>
      <c r="H7142" s="91" t="s">
        <v>24</v>
      </c>
      <c r="I7142" s="92" t="n">
        <v>19</v>
      </c>
      <c r="J7142" s="93" t="n">
        <v>158</v>
      </c>
      <c r="K7142" s="94" t="n">
        <f aca="false">I7142 * J7142</f>
        <v>3002</v>
      </c>
      <c r="L7142" s="94" t="n">
        <f aca="false">K7142 *M7142</f>
        <v>1140.76</v>
      </c>
      <c r="M7142" s="95" t="n">
        <v>0.38</v>
      </c>
      <c r="N7142" s="88" t="s">
        <v>31</v>
      </c>
      <c r="O7142" s="91" t="s">
        <v>218</v>
      </c>
      <c r="P7142" s="0" t="str">
        <f aca="false">RIGHT(H7142,LEN(H7142) - FIND(" ", H7142))</f>
        <v>Athletic Footwear</v>
      </c>
    </row>
    <row r="7143" customFormat="false" ht="14.25" hidden="false" customHeight="true" outlineLevel="0" collapsed="false">
      <c r="B7143" s="88" t="s">
        <v>43</v>
      </c>
      <c r="C7143" s="89" t="n">
        <v>1185732</v>
      </c>
      <c r="D7143" s="90" t="n">
        <v>44451</v>
      </c>
      <c r="E7143" s="88" t="s">
        <v>18</v>
      </c>
      <c r="F7143" s="88" t="s">
        <v>157</v>
      </c>
      <c r="G7143" s="88" t="s">
        <v>154</v>
      </c>
      <c r="H7143" s="91" t="s">
        <v>48</v>
      </c>
      <c r="I7143" s="92" t="n">
        <v>7</v>
      </c>
      <c r="J7143" s="93" t="n">
        <v>105</v>
      </c>
      <c r="K7143" s="94" t="n">
        <f aca="false">I7143 * J7143</f>
        <v>735</v>
      </c>
      <c r="L7143" s="94" t="n">
        <f aca="false">K7143 *M7143</f>
        <v>308.7</v>
      </c>
      <c r="M7143" s="95" t="n">
        <v>0.42</v>
      </c>
      <c r="N7143" s="88" t="s">
        <v>31</v>
      </c>
      <c r="O7143" s="91" t="s">
        <v>219</v>
      </c>
      <c r="P7143" s="0" t="str">
        <f aca="false">RIGHT(H7143,LEN(H7143) - FIND(" ", H7143))</f>
        <v>Street Footwear</v>
      </c>
    </row>
    <row r="7144" customFormat="false" ht="14.25" hidden="false" customHeight="true" outlineLevel="0" collapsed="false">
      <c r="B7144" s="88" t="s">
        <v>43</v>
      </c>
      <c r="C7144" s="89" t="n">
        <v>1185732</v>
      </c>
      <c r="D7144" s="90" t="n">
        <v>44451</v>
      </c>
      <c r="E7144" s="88" t="s">
        <v>18</v>
      </c>
      <c r="F7144" s="88" t="s">
        <v>157</v>
      </c>
      <c r="G7144" s="88" t="s">
        <v>154</v>
      </c>
      <c r="H7144" s="91" t="s">
        <v>44</v>
      </c>
      <c r="I7144" s="92" t="n">
        <v>7</v>
      </c>
      <c r="J7144" s="93" t="n">
        <v>111</v>
      </c>
      <c r="K7144" s="94" t="n">
        <f aca="false">I7144 * J7144</f>
        <v>777</v>
      </c>
      <c r="L7144" s="94" t="n">
        <f aca="false">K7144 *M7144</f>
        <v>357.42</v>
      </c>
      <c r="M7144" s="95" t="n">
        <v>0.46</v>
      </c>
      <c r="N7144" s="88" t="s">
        <v>31</v>
      </c>
      <c r="O7144" s="91" t="s">
        <v>219</v>
      </c>
      <c r="P7144" s="0" t="str">
        <f aca="false">RIGHT(H7144,LEN(H7144) - FIND(" ", H7144))</f>
        <v>Athletic Footwear</v>
      </c>
    </row>
    <row r="7145" customFormat="false" ht="14.25" hidden="false" customHeight="true" outlineLevel="0" collapsed="false">
      <c r="B7145" s="88" t="s">
        <v>43</v>
      </c>
      <c r="C7145" s="89" t="n">
        <v>1185732</v>
      </c>
      <c r="D7145" s="90" t="n">
        <v>44451</v>
      </c>
      <c r="E7145" s="88" t="s">
        <v>18</v>
      </c>
      <c r="F7145" s="88" t="s">
        <v>157</v>
      </c>
      <c r="G7145" s="88" t="s">
        <v>154</v>
      </c>
      <c r="H7145" s="91" t="s">
        <v>16</v>
      </c>
      <c r="I7145" s="92" t="n">
        <v>16</v>
      </c>
      <c r="J7145" s="93" t="n">
        <v>114</v>
      </c>
      <c r="K7145" s="94" t="n">
        <f aca="false">I7145 * J7145</f>
        <v>1824</v>
      </c>
      <c r="L7145" s="94" t="n">
        <f aca="false">K7145 *M7145</f>
        <v>747.84</v>
      </c>
      <c r="M7145" s="95" t="n">
        <v>0.41</v>
      </c>
      <c r="N7145" s="88" t="s">
        <v>31</v>
      </c>
      <c r="O7145" s="91" t="s">
        <v>218</v>
      </c>
      <c r="P7145" s="0" t="str">
        <f aca="false">RIGHT(H7145,LEN(H7145) - FIND(" ", H7145))</f>
        <v>Apparel</v>
      </c>
    </row>
    <row r="7146" customFormat="false" ht="14.25" hidden="false" customHeight="true" outlineLevel="0" collapsed="false">
      <c r="B7146" s="88" t="s">
        <v>43</v>
      </c>
      <c r="C7146" s="89" t="n">
        <v>1185732</v>
      </c>
      <c r="D7146" s="90" t="n">
        <v>44451</v>
      </c>
      <c r="E7146" s="88" t="s">
        <v>18</v>
      </c>
      <c r="F7146" s="88" t="s">
        <v>157</v>
      </c>
      <c r="G7146" s="88" t="s">
        <v>154</v>
      </c>
      <c r="H7146" s="91" t="s">
        <v>38</v>
      </c>
      <c r="I7146" s="92" t="n">
        <v>18</v>
      </c>
      <c r="J7146" s="93" t="n">
        <v>132</v>
      </c>
      <c r="K7146" s="94" t="n">
        <f aca="false">I7146 * J7146</f>
        <v>2376</v>
      </c>
      <c r="L7146" s="94" t="n">
        <f aca="false">K7146 *M7146</f>
        <v>1354.32</v>
      </c>
      <c r="M7146" s="95" t="n">
        <v>0.57</v>
      </c>
      <c r="N7146" s="88" t="s">
        <v>31</v>
      </c>
      <c r="O7146" s="91" t="s">
        <v>219</v>
      </c>
      <c r="P7146" s="0" t="str">
        <f aca="false">RIGHT(H7146,LEN(H7146) - FIND(" ", H7146))</f>
        <v>Apparel</v>
      </c>
    </row>
    <row r="7147" customFormat="false" ht="14.25" hidden="false" customHeight="true" outlineLevel="0" collapsed="false">
      <c r="B7147" s="88" t="s">
        <v>30</v>
      </c>
      <c r="C7147" s="89" t="n">
        <v>1197831</v>
      </c>
      <c r="D7147" s="90" t="n">
        <v>44452</v>
      </c>
      <c r="E7147" s="88" t="s">
        <v>40</v>
      </c>
      <c r="F7147" s="88" t="s">
        <v>59</v>
      </c>
      <c r="G7147" s="88" t="s">
        <v>106</v>
      </c>
      <c r="H7147" s="91" t="s">
        <v>44</v>
      </c>
      <c r="I7147" s="92" t="n">
        <v>45</v>
      </c>
      <c r="J7147" s="93" t="n">
        <v>600</v>
      </c>
      <c r="K7147" s="94" t="n">
        <f aca="false">I7147 * J7147</f>
        <v>27000</v>
      </c>
      <c r="L7147" s="94" t="n">
        <f aca="false">K7147 *M7147</f>
        <v>12150</v>
      </c>
      <c r="M7147" s="95" t="n">
        <v>0.45</v>
      </c>
      <c r="N7147" s="88" t="s">
        <v>31</v>
      </c>
      <c r="O7147" s="91" t="s">
        <v>219</v>
      </c>
      <c r="P7147" s="0" t="str">
        <f aca="false">RIGHT(H7147,LEN(H7147) - FIND(" ", H7147))</f>
        <v>Athletic Footwear</v>
      </c>
    </row>
    <row r="7148" customFormat="false" ht="14.25" hidden="false" customHeight="true" outlineLevel="0" collapsed="false">
      <c r="B7148" s="88" t="s">
        <v>30</v>
      </c>
      <c r="C7148" s="89" t="n">
        <v>1197831</v>
      </c>
      <c r="D7148" s="90" t="n">
        <v>44452</v>
      </c>
      <c r="E7148" s="88" t="s">
        <v>40</v>
      </c>
      <c r="F7148" s="88" t="s">
        <v>66</v>
      </c>
      <c r="G7148" s="88" t="s">
        <v>90</v>
      </c>
      <c r="H7148" s="91" t="s">
        <v>24</v>
      </c>
      <c r="I7148" s="92" t="n">
        <v>55</v>
      </c>
      <c r="J7148" s="93" t="n">
        <v>750</v>
      </c>
      <c r="K7148" s="94" t="n">
        <f aca="false">I7148 * J7148</f>
        <v>41250</v>
      </c>
      <c r="L7148" s="94" t="n">
        <f aca="false">K7148 *M7148</f>
        <v>20625</v>
      </c>
      <c r="M7148" s="95" t="n">
        <v>0.5</v>
      </c>
      <c r="N7148" s="88" t="s">
        <v>31</v>
      </c>
      <c r="O7148" s="91" t="s">
        <v>218</v>
      </c>
      <c r="P7148" s="0" t="str">
        <f aca="false">RIGHT(H7148,LEN(H7148) - FIND(" ", H7148))</f>
        <v>Athletic Footwear</v>
      </c>
    </row>
    <row r="7149" customFormat="false" ht="14.25" hidden="false" customHeight="true" outlineLevel="0" collapsed="false">
      <c r="B7149" s="88" t="s">
        <v>13</v>
      </c>
      <c r="C7149" s="89" t="n">
        <v>1185732</v>
      </c>
      <c r="D7149" s="90" t="n">
        <v>44452</v>
      </c>
      <c r="E7149" s="88" t="s">
        <v>29</v>
      </c>
      <c r="F7149" s="88" t="s">
        <v>153</v>
      </c>
      <c r="G7149" s="88" t="s">
        <v>156</v>
      </c>
      <c r="H7149" s="91" t="s">
        <v>32</v>
      </c>
      <c r="I7149" s="92" t="n">
        <v>45</v>
      </c>
      <c r="J7149" s="93" t="n">
        <v>475</v>
      </c>
      <c r="K7149" s="94" t="n">
        <f aca="false">I7149 * J7149</f>
        <v>21375</v>
      </c>
      <c r="L7149" s="94" t="n">
        <f aca="false">K7149 *M7149</f>
        <v>7481.25</v>
      </c>
      <c r="M7149" s="95" t="n">
        <v>0.35</v>
      </c>
      <c r="N7149" s="88" t="s">
        <v>23</v>
      </c>
      <c r="O7149" s="91" t="s">
        <v>218</v>
      </c>
      <c r="P7149" s="0" t="str">
        <f aca="false">RIGHT(H7149,LEN(H7149) - FIND(" ", H7149))</f>
        <v>Street Footwear</v>
      </c>
    </row>
    <row r="7150" customFormat="false" ht="14.25" hidden="false" customHeight="true" outlineLevel="0" collapsed="false">
      <c r="B7150" s="88" t="s">
        <v>13</v>
      </c>
      <c r="C7150" s="89" t="n">
        <v>1185732</v>
      </c>
      <c r="D7150" s="90" t="n">
        <v>44452</v>
      </c>
      <c r="E7150" s="88" t="s">
        <v>29</v>
      </c>
      <c r="F7150" s="88" t="s">
        <v>153</v>
      </c>
      <c r="G7150" s="88" t="s">
        <v>156</v>
      </c>
      <c r="H7150" s="91" t="s">
        <v>24</v>
      </c>
      <c r="I7150" s="92" t="n">
        <v>40</v>
      </c>
      <c r="J7150" s="93" t="n">
        <v>275</v>
      </c>
      <c r="K7150" s="94" t="n">
        <f aca="false">I7150 * J7150</f>
        <v>11000</v>
      </c>
      <c r="L7150" s="94" t="n">
        <f aca="false">K7150 *M7150</f>
        <v>3300</v>
      </c>
      <c r="M7150" s="95" t="n">
        <v>0.3</v>
      </c>
      <c r="N7150" s="88" t="s">
        <v>23</v>
      </c>
      <c r="O7150" s="91" t="s">
        <v>218</v>
      </c>
      <c r="P7150" s="0" t="str">
        <f aca="false">RIGHT(H7150,LEN(H7150) - FIND(" ", H7150))</f>
        <v>Athletic Footwear</v>
      </c>
    </row>
    <row r="7151" customFormat="false" ht="14.25" hidden="false" customHeight="true" outlineLevel="0" collapsed="false">
      <c r="B7151" s="88" t="s">
        <v>13</v>
      </c>
      <c r="C7151" s="89" t="n">
        <v>1185732</v>
      </c>
      <c r="D7151" s="90" t="n">
        <v>44452</v>
      </c>
      <c r="E7151" s="88" t="s">
        <v>29</v>
      </c>
      <c r="F7151" s="88" t="s">
        <v>153</v>
      </c>
      <c r="G7151" s="88" t="s">
        <v>156</v>
      </c>
      <c r="H7151" s="91" t="s">
        <v>48</v>
      </c>
      <c r="I7151" s="92" t="n">
        <v>35</v>
      </c>
      <c r="J7151" s="93" t="n">
        <v>175</v>
      </c>
      <c r="K7151" s="94" t="n">
        <f aca="false">I7151 * J7151</f>
        <v>6125</v>
      </c>
      <c r="L7151" s="94" t="n">
        <f aca="false">K7151 *M7151</f>
        <v>1837.5</v>
      </c>
      <c r="M7151" s="95" t="n">
        <v>0.3</v>
      </c>
      <c r="N7151" s="88" t="s">
        <v>23</v>
      </c>
      <c r="O7151" s="91" t="s">
        <v>219</v>
      </c>
      <c r="P7151" s="0" t="str">
        <f aca="false">RIGHT(H7151,LEN(H7151) - FIND(" ", H7151))</f>
        <v>Street Footwear</v>
      </c>
    </row>
    <row r="7152" customFormat="false" ht="14.25" hidden="false" customHeight="true" outlineLevel="0" collapsed="false">
      <c r="B7152" s="88" t="s">
        <v>13</v>
      </c>
      <c r="C7152" s="89" t="n">
        <v>1185732</v>
      </c>
      <c r="D7152" s="90" t="n">
        <v>44452</v>
      </c>
      <c r="E7152" s="88" t="s">
        <v>29</v>
      </c>
      <c r="F7152" s="88" t="s">
        <v>153</v>
      </c>
      <c r="G7152" s="88" t="s">
        <v>156</v>
      </c>
      <c r="H7152" s="91" t="s">
        <v>44</v>
      </c>
      <c r="I7152" s="92" t="n">
        <v>35</v>
      </c>
      <c r="J7152" s="93" t="n">
        <v>150</v>
      </c>
      <c r="K7152" s="94" t="n">
        <f aca="false">I7152 * J7152</f>
        <v>5250</v>
      </c>
      <c r="L7152" s="94" t="n">
        <f aca="false">K7152 *M7152</f>
        <v>1575</v>
      </c>
      <c r="M7152" s="95" t="n">
        <v>0.3</v>
      </c>
      <c r="N7152" s="88" t="s">
        <v>23</v>
      </c>
      <c r="O7152" s="91" t="s">
        <v>219</v>
      </c>
      <c r="P7152" s="0" t="str">
        <f aca="false">RIGHT(H7152,LEN(H7152) - FIND(" ", H7152))</f>
        <v>Athletic Footwear</v>
      </c>
    </row>
    <row r="7153" customFormat="false" ht="14.25" hidden="false" customHeight="true" outlineLevel="0" collapsed="false">
      <c r="B7153" s="88" t="s">
        <v>13</v>
      </c>
      <c r="C7153" s="89" t="n">
        <v>1185732</v>
      </c>
      <c r="D7153" s="90" t="n">
        <v>44452</v>
      </c>
      <c r="E7153" s="88" t="s">
        <v>29</v>
      </c>
      <c r="F7153" s="88" t="s">
        <v>153</v>
      </c>
      <c r="G7153" s="88" t="s">
        <v>156</v>
      </c>
      <c r="H7153" s="91" t="s">
        <v>16</v>
      </c>
      <c r="I7153" s="92" t="n">
        <v>45</v>
      </c>
      <c r="J7153" s="93" t="n">
        <v>150</v>
      </c>
      <c r="K7153" s="94" t="n">
        <f aca="false">I7153 * J7153</f>
        <v>6750</v>
      </c>
      <c r="L7153" s="94" t="n">
        <f aca="false">K7153 *M7153</f>
        <v>2362.5</v>
      </c>
      <c r="M7153" s="95" t="n">
        <v>0.35</v>
      </c>
      <c r="N7153" s="88" t="s">
        <v>23</v>
      </c>
      <c r="O7153" s="91" t="s">
        <v>218</v>
      </c>
      <c r="P7153" s="0" t="str">
        <f aca="false">RIGHT(H7153,LEN(H7153) - FIND(" ", H7153))</f>
        <v>Apparel</v>
      </c>
    </row>
    <row r="7154" customFormat="false" ht="14.25" hidden="false" customHeight="true" outlineLevel="0" collapsed="false">
      <c r="B7154" s="88" t="s">
        <v>13</v>
      </c>
      <c r="C7154" s="89" t="n">
        <v>1185732</v>
      </c>
      <c r="D7154" s="90" t="n">
        <v>44452</v>
      </c>
      <c r="E7154" s="88" t="s">
        <v>29</v>
      </c>
      <c r="F7154" s="88" t="s">
        <v>153</v>
      </c>
      <c r="G7154" s="88" t="s">
        <v>156</v>
      </c>
      <c r="H7154" s="91" t="s">
        <v>38</v>
      </c>
      <c r="I7154" s="92" t="n">
        <v>50</v>
      </c>
      <c r="J7154" s="93" t="n">
        <v>225</v>
      </c>
      <c r="K7154" s="94" t="n">
        <f aca="false">I7154 * J7154</f>
        <v>11250</v>
      </c>
      <c r="L7154" s="94" t="n">
        <f aca="false">K7154 *M7154</f>
        <v>4500</v>
      </c>
      <c r="M7154" s="95" t="n">
        <v>0.4</v>
      </c>
      <c r="N7154" s="88" t="s">
        <v>23</v>
      </c>
      <c r="O7154" s="91" t="s">
        <v>219</v>
      </c>
      <c r="P7154" s="0" t="str">
        <f aca="false">RIGHT(H7154,LEN(H7154) - FIND(" ", H7154))</f>
        <v>Apparel</v>
      </c>
    </row>
    <row r="7155" customFormat="false" ht="14.25" hidden="false" customHeight="true" outlineLevel="0" collapsed="false">
      <c r="B7155" s="88" t="s">
        <v>13</v>
      </c>
      <c r="C7155" s="89" t="n">
        <v>1185732</v>
      </c>
      <c r="D7155" s="90" t="n">
        <v>44452</v>
      </c>
      <c r="E7155" s="88" t="s">
        <v>26</v>
      </c>
      <c r="F7155" s="88" t="s">
        <v>89</v>
      </c>
      <c r="G7155" s="88" t="s">
        <v>162</v>
      </c>
      <c r="H7155" s="91" t="s">
        <v>32</v>
      </c>
      <c r="I7155" s="92" t="n">
        <v>55</v>
      </c>
      <c r="J7155" s="93" t="n">
        <v>525</v>
      </c>
      <c r="K7155" s="94" t="n">
        <f aca="false">I7155 * J7155</f>
        <v>28875</v>
      </c>
      <c r="L7155" s="94" t="n">
        <f aca="false">K7155 *M7155</f>
        <v>10106.25</v>
      </c>
      <c r="M7155" s="95" t="n">
        <v>0.35</v>
      </c>
      <c r="N7155" s="88" t="s">
        <v>14</v>
      </c>
      <c r="O7155" s="91" t="s">
        <v>218</v>
      </c>
      <c r="P7155" s="0" t="str">
        <f aca="false">RIGHT(H7155,LEN(H7155) - FIND(" ", H7155))</f>
        <v>Street Footwear</v>
      </c>
    </row>
    <row r="7156" customFormat="false" ht="14.25" hidden="false" customHeight="true" outlineLevel="0" collapsed="false">
      <c r="B7156" s="88" t="s">
        <v>13</v>
      </c>
      <c r="C7156" s="89" t="n">
        <v>1185732</v>
      </c>
      <c r="D7156" s="90" t="n">
        <v>44452</v>
      </c>
      <c r="E7156" s="88" t="s">
        <v>26</v>
      </c>
      <c r="F7156" s="88" t="s">
        <v>89</v>
      </c>
      <c r="G7156" s="88" t="s">
        <v>162</v>
      </c>
      <c r="H7156" s="91" t="s">
        <v>24</v>
      </c>
      <c r="I7156" s="92" t="n">
        <v>50</v>
      </c>
      <c r="J7156" s="93" t="n">
        <v>325</v>
      </c>
      <c r="K7156" s="94" t="n">
        <f aca="false">I7156 * J7156</f>
        <v>16250</v>
      </c>
      <c r="L7156" s="94" t="n">
        <f aca="false">K7156 *M7156</f>
        <v>5687.5</v>
      </c>
      <c r="M7156" s="95" t="n">
        <v>0.35</v>
      </c>
      <c r="N7156" s="88" t="s">
        <v>14</v>
      </c>
      <c r="O7156" s="91" t="s">
        <v>218</v>
      </c>
      <c r="P7156" s="0" t="str">
        <f aca="false">RIGHT(H7156,LEN(H7156) - FIND(" ", H7156))</f>
        <v>Athletic Footwear</v>
      </c>
    </row>
    <row r="7157" customFormat="false" ht="14.25" hidden="false" customHeight="true" outlineLevel="0" collapsed="false">
      <c r="B7157" s="88" t="s">
        <v>13</v>
      </c>
      <c r="C7157" s="89" t="n">
        <v>1185732</v>
      </c>
      <c r="D7157" s="90" t="n">
        <v>44452</v>
      </c>
      <c r="E7157" s="88" t="s">
        <v>26</v>
      </c>
      <c r="F7157" s="88" t="s">
        <v>89</v>
      </c>
      <c r="G7157" s="88" t="s">
        <v>162</v>
      </c>
      <c r="H7157" s="91" t="s">
        <v>48</v>
      </c>
      <c r="I7157" s="92" t="n">
        <v>45</v>
      </c>
      <c r="J7157" s="93" t="n">
        <v>225</v>
      </c>
      <c r="K7157" s="94" t="n">
        <f aca="false">I7157 * J7157</f>
        <v>10125</v>
      </c>
      <c r="L7157" s="94" t="n">
        <f aca="false">K7157 *M7157</f>
        <v>4050</v>
      </c>
      <c r="M7157" s="95" t="n">
        <v>0.4</v>
      </c>
      <c r="N7157" s="88" t="s">
        <v>14</v>
      </c>
      <c r="O7157" s="91" t="s">
        <v>219</v>
      </c>
      <c r="P7157" s="0" t="str">
        <f aca="false">RIGHT(H7157,LEN(H7157) - FIND(" ", H7157))</f>
        <v>Street Footwear</v>
      </c>
    </row>
    <row r="7158" customFormat="false" ht="14.25" hidden="false" customHeight="true" outlineLevel="0" collapsed="false">
      <c r="B7158" s="88" t="s">
        <v>13</v>
      </c>
      <c r="C7158" s="89" t="n">
        <v>1185732</v>
      </c>
      <c r="D7158" s="90" t="n">
        <v>44452</v>
      </c>
      <c r="E7158" s="88" t="s">
        <v>26</v>
      </c>
      <c r="F7158" s="88" t="s">
        <v>89</v>
      </c>
      <c r="G7158" s="88" t="s">
        <v>162</v>
      </c>
      <c r="H7158" s="91" t="s">
        <v>44</v>
      </c>
      <c r="I7158" s="92" t="n">
        <v>45</v>
      </c>
      <c r="J7158" s="93" t="n">
        <v>200</v>
      </c>
      <c r="K7158" s="94" t="n">
        <f aca="false">I7158 * J7158</f>
        <v>9000</v>
      </c>
      <c r="L7158" s="94" t="n">
        <f aca="false">K7158 *M7158</f>
        <v>3600</v>
      </c>
      <c r="M7158" s="95" t="n">
        <v>0.4</v>
      </c>
      <c r="N7158" s="88" t="s">
        <v>14</v>
      </c>
      <c r="O7158" s="91" t="s">
        <v>219</v>
      </c>
      <c r="P7158" s="0" t="str">
        <f aca="false">RIGHT(H7158,LEN(H7158) - FIND(" ", H7158))</f>
        <v>Athletic Footwear</v>
      </c>
    </row>
    <row r="7159" customFormat="false" ht="14.25" hidden="false" customHeight="true" outlineLevel="0" collapsed="false">
      <c r="B7159" s="88" t="s">
        <v>13</v>
      </c>
      <c r="C7159" s="89" t="n">
        <v>1185732</v>
      </c>
      <c r="D7159" s="90" t="n">
        <v>44452</v>
      </c>
      <c r="E7159" s="88" t="s">
        <v>26</v>
      </c>
      <c r="F7159" s="88" t="s">
        <v>89</v>
      </c>
      <c r="G7159" s="88" t="s">
        <v>162</v>
      </c>
      <c r="H7159" s="91" t="s">
        <v>16</v>
      </c>
      <c r="I7159" s="92" t="n">
        <v>55</v>
      </c>
      <c r="J7159" s="93" t="n">
        <v>200</v>
      </c>
      <c r="K7159" s="94" t="n">
        <f aca="false">I7159 * J7159</f>
        <v>11000</v>
      </c>
      <c r="L7159" s="94" t="n">
        <f aca="false">K7159 *M7159</f>
        <v>3300</v>
      </c>
      <c r="M7159" s="95" t="n">
        <v>0.3</v>
      </c>
      <c r="N7159" s="88" t="s">
        <v>14</v>
      </c>
      <c r="O7159" s="91" t="s">
        <v>218</v>
      </c>
      <c r="P7159" s="0" t="str">
        <f aca="false">RIGHT(H7159,LEN(H7159) - FIND(" ", H7159))</f>
        <v>Apparel</v>
      </c>
    </row>
    <row r="7160" customFormat="false" ht="14.25" hidden="false" customHeight="true" outlineLevel="0" collapsed="false">
      <c r="B7160" s="88" t="s">
        <v>13</v>
      </c>
      <c r="C7160" s="89" t="n">
        <v>1185732</v>
      </c>
      <c r="D7160" s="90" t="n">
        <v>44452</v>
      </c>
      <c r="E7160" s="88" t="s">
        <v>26</v>
      </c>
      <c r="F7160" s="88" t="s">
        <v>89</v>
      </c>
      <c r="G7160" s="88" t="s">
        <v>162</v>
      </c>
      <c r="H7160" s="91" t="s">
        <v>38</v>
      </c>
      <c r="I7160" s="92" t="n">
        <v>60</v>
      </c>
      <c r="J7160" s="93" t="n">
        <v>300</v>
      </c>
      <c r="K7160" s="94" t="n">
        <f aca="false">I7160 * J7160</f>
        <v>18000</v>
      </c>
      <c r="L7160" s="94" t="n">
        <f aca="false">K7160 *M7160</f>
        <v>7200</v>
      </c>
      <c r="M7160" s="95" t="n">
        <v>0.4</v>
      </c>
      <c r="N7160" s="88" t="s">
        <v>14</v>
      </c>
      <c r="O7160" s="91" t="s">
        <v>219</v>
      </c>
      <c r="P7160" s="0" t="str">
        <f aca="false">RIGHT(H7160,LEN(H7160) - FIND(" ", H7160))</f>
        <v>Apparel</v>
      </c>
    </row>
    <row r="7161" customFormat="false" ht="14.25" hidden="false" customHeight="true" outlineLevel="0" collapsed="false">
      <c r="B7161" s="88" t="s">
        <v>30</v>
      </c>
      <c r="C7161" s="89" t="n">
        <v>1185732</v>
      </c>
      <c r="D7161" s="90" t="n">
        <v>44452</v>
      </c>
      <c r="E7161" s="88" t="s">
        <v>26</v>
      </c>
      <c r="F7161" s="88" t="s">
        <v>115</v>
      </c>
      <c r="G7161" s="88" t="s">
        <v>93</v>
      </c>
      <c r="H7161" s="91" t="s">
        <v>32</v>
      </c>
      <c r="I7161" s="92" t="n">
        <v>55</v>
      </c>
      <c r="J7161" s="93" t="n">
        <v>450</v>
      </c>
      <c r="K7161" s="94" t="n">
        <f aca="false">I7161 * J7161</f>
        <v>24750</v>
      </c>
      <c r="L7161" s="94" t="n">
        <f aca="false">K7161 *M7161</f>
        <v>7425</v>
      </c>
      <c r="M7161" s="95" t="n">
        <v>0.3</v>
      </c>
      <c r="N7161" s="88" t="s">
        <v>14</v>
      </c>
      <c r="O7161" s="91" t="s">
        <v>218</v>
      </c>
      <c r="P7161" s="0" t="str">
        <f aca="false">RIGHT(H7161,LEN(H7161) - FIND(" ", H7161))</f>
        <v>Street Footwear</v>
      </c>
    </row>
    <row r="7162" customFormat="false" ht="14.25" hidden="false" customHeight="true" outlineLevel="0" collapsed="false">
      <c r="B7162" s="88" t="s">
        <v>30</v>
      </c>
      <c r="C7162" s="89" t="n">
        <v>1185732</v>
      </c>
      <c r="D7162" s="90" t="n">
        <v>44452</v>
      </c>
      <c r="E7162" s="88" t="s">
        <v>26</v>
      </c>
      <c r="F7162" s="88" t="s">
        <v>115</v>
      </c>
      <c r="G7162" s="88" t="s">
        <v>93</v>
      </c>
      <c r="H7162" s="91" t="s">
        <v>24</v>
      </c>
      <c r="I7162" s="92" t="n">
        <v>50</v>
      </c>
      <c r="J7162" s="93" t="n">
        <v>250</v>
      </c>
      <c r="K7162" s="94" t="n">
        <f aca="false">I7162 * J7162</f>
        <v>12500</v>
      </c>
      <c r="L7162" s="94" t="n">
        <f aca="false">K7162 *M7162</f>
        <v>3750</v>
      </c>
      <c r="M7162" s="95" t="n">
        <v>0.3</v>
      </c>
      <c r="N7162" s="88" t="s">
        <v>14</v>
      </c>
      <c r="O7162" s="91" t="s">
        <v>218</v>
      </c>
      <c r="P7162" s="0" t="str">
        <f aca="false">RIGHT(H7162,LEN(H7162) - FIND(" ", H7162))</f>
        <v>Athletic Footwear</v>
      </c>
    </row>
    <row r="7163" customFormat="false" ht="14.25" hidden="false" customHeight="true" outlineLevel="0" collapsed="false">
      <c r="B7163" s="88" t="s">
        <v>30</v>
      </c>
      <c r="C7163" s="89" t="n">
        <v>1185732</v>
      </c>
      <c r="D7163" s="90" t="n">
        <v>44452</v>
      </c>
      <c r="E7163" s="88" t="s">
        <v>26</v>
      </c>
      <c r="F7163" s="88" t="s">
        <v>115</v>
      </c>
      <c r="G7163" s="88" t="s">
        <v>93</v>
      </c>
      <c r="H7163" s="91" t="s">
        <v>48</v>
      </c>
      <c r="I7163" s="92" t="n">
        <v>45</v>
      </c>
      <c r="J7163" s="93" t="n">
        <v>150</v>
      </c>
      <c r="K7163" s="94" t="n">
        <f aca="false">I7163 * J7163</f>
        <v>6750</v>
      </c>
      <c r="L7163" s="94" t="n">
        <f aca="false">K7163 *M7163</f>
        <v>1687.5</v>
      </c>
      <c r="M7163" s="95" t="n">
        <v>0.25</v>
      </c>
      <c r="N7163" s="88" t="s">
        <v>14</v>
      </c>
      <c r="O7163" s="91" t="s">
        <v>219</v>
      </c>
      <c r="P7163" s="0" t="str">
        <f aca="false">RIGHT(H7163,LEN(H7163) - FIND(" ", H7163))</f>
        <v>Street Footwear</v>
      </c>
    </row>
    <row r="7164" customFormat="false" ht="14.25" hidden="false" customHeight="true" outlineLevel="0" collapsed="false">
      <c r="B7164" s="88" t="s">
        <v>30</v>
      </c>
      <c r="C7164" s="89" t="n">
        <v>1185732</v>
      </c>
      <c r="D7164" s="90" t="n">
        <v>44452</v>
      </c>
      <c r="E7164" s="88" t="s">
        <v>26</v>
      </c>
      <c r="F7164" s="88" t="s">
        <v>115</v>
      </c>
      <c r="G7164" s="88" t="s">
        <v>93</v>
      </c>
      <c r="H7164" s="91" t="s">
        <v>44</v>
      </c>
      <c r="I7164" s="92" t="n">
        <v>45</v>
      </c>
      <c r="J7164" s="93" t="n">
        <v>125</v>
      </c>
      <c r="K7164" s="94" t="n">
        <f aca="false">I7164 * J7164</f>
        <v>5625</v>
      </c>
      <c r="L7164" s="94" t="n">
        <f aca="false">K7164 *M7164</f>
        <v>1406.25</v>
      </c>
      <c r="M7164" s="95" t="n">
        <v>0.25</v>
      </c>
      <c r="N7164" s="88" t="s">
        <v>14</v>
      </c>
      <c r="O7164" s="91" t="s">
        <v>219</v>
      </c>
      <c r="P7164" s="0" t="str">
        <f aca="false">RIGHT(H7164,LEN(H7164) - FIND(" ", H7164))</f>
        <v>Athletic Footwear</v>
      </c>
    </row>
    <row r="7165" customFormat="false" ht="14.25" hidden="false" customHeight="true" outlineLevel="0" collapsed="false">
      <c r="B7165" s="88" t="s">
        <v>30</v>
      </c>
      <c r="C7165" s="89" t="n">
        <v>1185732</v>
      </c>
      <c r="D7165" s="90" t="n">
        <v>44452</v>
      </c>
      <c r="E7165" s="88" t="s">
        <v>26</v>
      </c>
      <c r="F7165" s="88" t="s">
        <v>115</v>
      </c>
      <c r="G7165" s="88" t="s">
        <v>93</v>
      </c>
      <c r="H7165" s="91" t="s">
        <v>16</v>
      </c>
      <c r="I7165" s="92" t="n">
        <v>55</v>
      </c>
      <c r="J7165" s="93" t="n">
        <v>125</v>
      </c>
      <c r="K7165" s="94" t="n">
        <f aca="false">I7165 * J7165</f>
        <v>6875</v>
      </c>
      <c r="L7165" s="94" t="n">
        <f aca="false">K7165 *M7165</f>
        <v>1718.75</v>
      </c>
      <c r="M7165" s="95" t="n">
        <v>0.25</v>
      </c>
      <c r="N7165" s="88" t="s">
        <v>14</v>
      </c>
      <c r="O7165" s="91" t="s">
        <v>218</v>
      </c>
      <c r="P7165" s="0" t="str">
        <f aca="false">RIGHT(H7165,LEN(H7165) - FIND(" ", H7165))</f>
        <v>Apparel</v>
      </c>
    </row>
    <row r="7166" customFormat="false" ht="14.25" hidden="false" customHeight="true" outlineLevel="0" collapsed="false">
      <c r="B7166" s="88" t="s">
        <v>30</v>
      </c>
      <c r="C7166" s="89" t="n">
        <v>1185732</v>
      </c>
      <c r="D7166" s="90" t="n">
        <v>44452</v>
      </c>
      <c r="E7166" s="88" t="s">
        <v>26</v>
      </c>
      <c r="F7166" s="88" t="s">
        <v>115</v>
      </c>
      <c r="G7166" s="88" t="s">
        <v>93</v>
      </c>
      <c r="H7166" s="91" t="s">
        <v>38</v>
      </c>
      <c r="I7166" s="92" t="n">
        <v>60</v>
      </c>
      <c r="J7166" s="93" t="n">
        <v>225</v>
      </c>
      <c r="K7166" s="94" t="n">
        <f aca="false">I7166 * J7166</f>
        <v>13500</v>
      </c>
      <c r="L7166" s="94" t="n">
        <f aca="false">K7166 *M7166</f>
        <v>4050</v>
      </c>
      <c r="M7166" s="95" t="n">
        <v>0.3</v>
      </c>
      <c r="N7166" s="88" t="s">
        <v>14</v>
      </c>
      <c r="O7166" s="91" t="s">
        <v>219</v>
      </c>
      <c r="P7166" s="0" t="str">
        <f aca="false">RIGHT(H7166,LEN(H7166) - FIND(" ", H7166))</f>
        <v>Apparel</v>
      </c>
    </row>
    <row r="7167" customFormat="false" ht="14.25" hidden="false" customHeight="true" outlineLevel="0" collapsed="false">
      <c r="B7167" s="88" t="s">
        <v>30</v>
      </c>
      <c r="C7167" s="89" t="n">
        <v>1197831</v>
      </c>
      <c r="D7167" s="90" t="n">
        <v>44452</v>
      </c>
      <c r="E7167" s="88" t="s">
        <v>40</v>
      </c>
      <c r="F7167" s="88" t="s">
        <v>59</v>
      </c>
      <c r="G7167" s="88" t="s">
        <v>106</v>
      </c>
      <c r="H7167" s="91" t="s">
        <v>44</v>
      </c>
      <c r="I7167" s="92" t="n">
        <v>43</v>
      </c>
      <c r="J7167" s="93" t="n">
        <v>174</v>
      </c>
      <c r="K7167" s="94" t="n">
        <f aca="false">I7167 * J7167</f>
        <v>7482</v>
      </c>
      <c r="L7167" s="94" t="n">
        <f aca="false">K7167 *M7167</f>
        <v>4115.1</v>
      </c>
      <c r="M7167" s="95" t="n">
        <v>0.55</v>
      </c>
      <c r="N7167" s="88" t="s">
        <v>23</v>
      </c>
      <c r="O7167" s="91" t="s">
        <v>219</v>
      </c>
      <c r="P7167" s="0" t="str">
        <f aca="false">RIGHT(H7167,LEN(H7167) - FIND(" ", H7167))</f>
        <v>Athletic Footwear</v>
      </c>
    </row>
    <row r="7168" customFormat="false" ht="14.25" hidden="false" customHeight="true" outlineLevel="0" collapsed="false">
      <c r="B7168" s="88" t="s">
        <v>30</v>
      </c>
      <c r="C7168" s="89" t="n">
        <v>1197831</v>
      </c>
      <c r="D7168" s="90" t="n">
        <v>44452</v>
      </c>
      <c r="E7168" s="88" t="s">
        <v>40</v>
      </c>
      <c r="F7168" s="88" t="s">
        <v>66</v>
      </c>
      <c r="G7168" s="88" t="s">
        <v>90</v>
      </c>
      <c r="H7168" s="91" t="s">
        <v>24</v>
      </c>
      <c r="I7168" s="92" t="n">
        <v>52</v>
      </c>
      <c r="J7168" s="93" t="n">
        <v>210</v>
      </c>
      <c r="K7168" s="94" t="n">
        <f aca="false">I7168 * J7168</f>
        <v>10920</v>
      </c>
      <c r="L7168" s="94" t="n">
        <f aca="false">K7168 *M7168</f>
        <v>7098</v>
      </c>
      <c r="M7168" s="95" t="n">
        <v>0.65</v>
      </c>
      <c r="N7168" s="88" t="s">
        <v>23</v>
      </c>
      <c r="O7168" s="91" t="s">
        <v>218</v>
      </c>
      <c r="P7168" s="0" t="str">
        <f aca="false">RIGHT(H7168,LEN(H7168) - FIND(" ", H7168))</f>
        <v>Athletic Footwear</v>
      </c>
    </row>
    <row r="7169" customFormat="false" ht="14.25" hidden="false" customHeight="true" outlineLevel="0" collapsed="false">
      <c r="B7169" s="88" t="s">
        <v>13</v>
      </c>
      <c r="C7169" s="89" t="n">
        <v>1185732</v>
      </c>
      <c r="D7169" s="90" t="n">
        <v>44452</v>
      </c>
      <c r="E7169" s="88" t="s">
        <v>29</v>
      </c>
      <c r="F7169" s="88" t="s">
        <v>153</v>
      </c>
      <c r="G7169" s="88" t="s">
        <v>156</v>
      </c>
      <c r="H7169" s="91" t="s">
        <v>32</v>
      </c>
      <c r="I7169" s="92" t="n">
        <v>42</v>
      </c>
      <c r="J7169" s="93" t="n">
        <v>138</v>
      </c>
      <c r="K7169" s="94" t="n">
        <f aca="false">I7169 * J7169</f>
        <v>5796</v>
      </c>
      <c r="L7169" s="94" t="n">
        <f aca="false">K7169 *M7169</f>
        <v>2608.2</v>
      </c>
      <c r="M7169" s="95" t="n">
        <v>0.45</v>
      </c>
      <c r="N7169" s="88" t="s">
        <v>23</v>
      </c>
      <c r="O7169" s="91" t="s">
        <v>218</v>
      </c>
      <c r="P7169" s="0" t="str">
        <f aca="false">RIGHT(H7169,LEN(H7169) - FIND(" ", H7169))</f>
        <v>Street Footwear</v>
      </c>
    </row>
    <row r="7170" customFormat="false" ht="14.25" hidden="false" customHeight="true" outlineLevel="0" collapsed="false">
      <c r="B7170" s="88" t="s">
        <v>13</v>
      </c>
      <c r="C7170" s="89" t="n">
        <v>1185732</v>
      </c>
      <c r="D7170" s="90" t="n">
        <v>44452</v>
      </c>
      <c r="E7170" s="88" t="s">
        <v>29</v>
      </c>
      <c r="F7170" s="88" t="s">
        <v>153</v>
      </c>
      <c r="G7170" s="88" t="s">
        <v>156</v>
      </c>
      <c r="H7170" s="91" t="s">
        <v>24</v>
      </c>
      <c r="I7170" s="92" t="n">
        <v>39</v>
      </c>
      <c r="J7170" s="93" t="n">
        <v>80</v>
      </c>
      <c r="K7170" s="94" t="n">
        <f aca="false">I7170 * J7170</f>
        <v>3120</v>
      </c>
      <c r="L7170" s="94" t="n">
        <f aca="false">K7170 *M7170</f>
        <v>1248</v>
      </c>
      <c r="M7170" s="95" t="n">
        <v>0.4</v>
      </c>
      <c r="N7170" s="88" t="s">
        <v>23</v>
      </c>
      <c r="O7170" s="91" t="s">
        <v>218</v>
      </c>
      <c r="P7170" s="0" t="str">
        <f aca="false">RIGHT(H7170,LEN(H7170) - FIND(" ", H7170))</f>
        <v>Athletic Footwear</v>
      </c>
    </row>
    <row r="7171" customFormat="false" ht="14.25" hidden="false" customHeight="true" outlineLevel="0" collapsed="false">
      <c r="B7171" s="88" t="s">
        <v>13</v>
      </c>
      <c r="C7171" s="89" t="n">
        <v>1185732</v>
      </c>
      <c r="D7171" s="90" t="n">
        <v>44452</v>
      </c>
      <c r="E7171" s="88" t="s">
        <v>29</v>
      </c>
      <c r="F7171" s="88" t="s">
        <v>153</v>
      </c>
      <c r="G7171" s="88" t="s">
        <v>156</v>
      </c>
      <c r="H7171" s="91" t="s">
        <v>48</v>
      </c>
      <c r="I7171" s="92" t="n">
        <v>32</v>
      </c>
      <c r="J7171" s="93" t="n">
        <v>53</v>
      </c>
      <c r="K7171" s="94" t="n">
        <f aca="false">I7171 * J7171</f>
        <v>1696</v>
      </c>
      <c r="L7171" s="94" t="n">
        <f aca="false">K7171 *M7171</f>
        <v>678.4</v>
      </c>
      <c r="M7171" s="95" t="n">
        <v>0.4</v>
      </c>
      <c r="N7171" s="88" t="s">
        <v>23</v>
      </c>
      <c r="O7171" s="91" t="s">
        <v>219</v>
      </c>
      <c r="P7171" s="0" t="str">
        <f aca="false">RIGHT(H7171,LEN(H7171) - FIND(" ", H7171))</f>
        <v>Street Footwear</v>
      </c>
    </row>
    <row r="7172" customFormat="false" ht="14.25" hidden="false" customHeight="true" outlineLevel="0" collapsed="false">
      <c r="B7172" s="88" t="s">
        <v>13</v>
      </c>
      <c r="C7172" s="89" t="n">
        <v>1185732</v>
      </c>
      <c r="D7172" s="90" t="n">
        <v>44452</v>
      </c>
      <c r="E7172" s="88" t="s">
        <v>29</v>
      </c>
      <c r="F7172" s="88" t="s">
        <v>153</v>
      </c>
      <c r="G7172" s="88" t="s">
        <v>156</v>
      </c>
      <c r="H7172" s="91" t="s">
        <v>44</v>
      </c>
      <c r="I7172" s="92" t="n">
        <v>34</v>
      </c>
      <c r="J7172" s="93" t="n">
        <v>39</v>
      </c>
      <c r="K7172" s="94" t="n">
        <f aca="false">I7172 * J7172</f>
        <v>1326</v>
      </c>
      <c r="L7172" s="94" t="n">
        <f aca="false">K7172 *M7172</f>
        <v>530.4</v>
      </c>
      <c r="M7172" s="95" t="n">
        <v>0.4</v>
      </c>
      <c r="N7172" s="88" t="s">
        <v>23</v>
      </c>
      <c r="O7172" s="91" t="s">
        <v>219</v>
      </c>
      <c r="P7172" s="0" t="str">
        <f aca="false">RIGHT(H7172,LEN(H7172) - FIND(" ", H7172))</f>
        <v>Athletic Footwear</v>
      </c>
    </row>
    <row r="7173" customFormat="false" ht="14.25" hidden="false" customHeight="true" outlineLevel="0" collapsed="false">
      <c r="B7173" s="88" t="s">
        <v>13</v>
      </c>
      <c r="C7173" s="89" t="n">
        <v>1185732</v>
      </c>
      <c r="D7173" s="90" t="n">
        <v>44452</v>
      </c>
      <c r="E7173" s="88" t="s">
        <v>29</v>
      </c>
      <c r="F7173" s="88" t="s">
        <v>153</v>
      </c>
      <c r="G7173" s="88" t="s">
        <v>156</v>
      </c>
      <c r="H7173" s="91" t="s">
        <v>16</v>
      </c>
      <c r="I7173" s="92" t="n">
        <v>41</v>
      </c>
      <c r="J7173" s="93" t="n">
        <v>42</v>
      </c>
      <c r="K7173" s="94" t="n">
        <f aca="false">I7173 * J7173</f>
        <v>1722</v>
      </c>
      <c r="L7173" s="94" t="n">
        <f aca="false">K7173 *M7173</f>
        <v>861</v>
      </c>
      <c r="M7173" s="95" t="n">
        <v>0.5</v>
      </c>
      <c r="N7173" s="88" t="s">
        <v>23</v>
      </c>
      <c r="O7173" s="91" t="s">
        <v>218</v>
      </c>
      <c r="P7173" s="0" t="str">
        <f aca="false">RIGHT(H7173,LEN(H7173) - FIND(" ", H7173))</f>
        <v>Apparel</v>
      </c>
    </row>
    <row r="7174" customFormat="false" ht="14.25" hidden="false" customHeight="true" outlineLevel="0" collapsed="false">
      <c r="B7174" s="88" t="s">
        <v>13</v>
      </c>
      <c r="C7174" s="89" t="n">
        <v>1185732</v>
      </c>
      <c r="D7174" s="90" t="n">
        <v>44452</v>
      </c>
      <c r="E7174" s="88" t="s">
        <v>29</v>
      </c>
      <c r="F7174" s="88" t="s">
        <v>153</v>
      </c>
      <c r="G7174" s="88" t="s">
        <v>156</v>
      </c>
      <c r="H7174" s="91" t="s">
        <v>38</v>
      </c>
      <c r="I7174" s="92" t="n">
        <v>46</v>
      </c>
      <c r="J7174" s="93" t="n">
        <v>65</v>
      </c>
      <c r="K7174" s="94" t="n">
        <f aca="false">I7174 * J7174</f>
        <v>2990</v>
      </c>
      <c r="L7174" s="94" t="n">
        <f aca="false">K7174 *M7174</f>
        <v>1495</v>
      </c>
      <c r="M7174" s="95" t="n">
        <v>0.5</v>
      </c>
      <c r="N7174" s="88" t="s">
        <v>23</v>
      </c>
      <c r="O7174" s="91" t="s">
        <v>219</v>
      </c>
      <c r="P7174" s="0" t="str">
        <f aca="false">RIGHT(H7174,LEN(H7174) - FIND(" ", H7174))</f>
        <v>Apparel</v>
      </c>
    </row>
    <row r="7175" customFormat="false" ht="14.25" hidden="false" customHeight="true" outlineLevel="0" collapsed="false">
      <c r="B7175" s="88" t="s">
        <v>13</v>
      </c>
      <c r="C7175" s="89" t="n">
        <v>1185732</v>
      </c>
      <c r="D7175" s="90" t="n">
        <v>44452</v>
      </c>
      <c r="E7175" s="88" t="s">
        <v>26</v>
      </c>
      <c r="F7175" s="88" t="s">
        <v>89</v>
      </c>
      <c r="G7175" s="88" t="s">
        <v>162</v>
      </c>
      <c r="H7175" s="91" t="s">
        <v>32</v>
      </c>
      <c r="I7175" s="92" t="n">
        <v>50</v>
      </c>
      <c r="J7175" s="93" t="n">
        <v>142</v>
      </c>
      <c r="K7175" s="94" t="n">
        <f aca="false">I7175 * J7175</f>
        <v>7100</v>
      </c>
      <c r="L7175" s="94" t="n">
        <f aca="false">K7175 *M7175</f>
        <v>3479</v>
      </c>
      <c r="M7175" s="95" t="n">
        <v>0.49</v>
      </c>
      <c r="N7175" s="88" t="s">
        <v>23</v>
      </c>
      <c r="O7175" s="91" t="s">
        <v>218</v>
      </c>
      <c r="P7175" s="0" t="str">
        <f aca="false">RIGHT(H7175,LEN(H7175) - FIND(" ", H7175))</f>
        <v>Street Footwear</v>
      </c>
    </row>
    <row r="7176" customFormat="false" ht="14.25" hidden="false" customHeight="true" outlineLevel="0" collapsed="false">
      <c r="B7176" s="88" t="s">
        <v>13</v>
      </c>
      <c r="C7176" s="89" t="n">
        <v>1185732</v>
      </c>
      <c r="D7176" s="90" t="n">
        <v>44452</v>
      </c>
      <c r="E7176" s="88" t="s">
        <v>26</v>
      </c>
      <c r="F7176" s="88" t="s">
        <v>89</v>
      </c>
      <c r="G7176" s="88" t="s">
        <v>162</v>
      </c>
      <c r="H7176" s="91" t="s">
        <v>24</v>
      </c>
      <c r="I7176" s="92" t="n">
        <v>47</v>
      </c>
      <c r="J7176" s="93" t="n">
        <v>85</v>
      </c>
      <c r="K7176" s="94" t="n">
        <f aca="false">I7176 * J7176</f>
        <v>3995</v>
      </c>
      <c r="L7176" s="94" t="n">
        <f aca="false">K7176 *M7176</f>
        <v>1797.75</v>
      </c>
      <c r="M7176" s="95" t="n">
        <v>0.45</v>
      </c>
      <c r="N7176" s="88" t="s">
        <v>23</v>
      </c>
      <c r="O7176" s="91" t="s">
        <v>218</v>
      </c>
      <c r="P7176" s="0" t="str">
        <f aca="false">RIGHT(H7176,LEN(H7176) - FIND(" ", H7176))</f>
        <v>Athletic Footwear</v>
      </c>
    </row>
    <row r="7177" customFormat="false" ht="14.25" hidden="false" customHeight="true" outlineLevel="0" collapsed="false">
      <c r="B7177" s="88" t="s">
        <v>13</v>
      </c>
      <c r="C7177" s="89" t="n">
        <v>1185732</v>
      </c>
      <c r="D7177" s="90" t="n">
        <v>44452</v>
      </c>
      <c r="E7177" s="88" t="s">
        <v>26</v>
      </c>
      <c r="F7177" s="88" t="s">
        <v>89</v>
      </c>
      <c r="G7177" s="88" t="s">
        <v>162</v>
      </c>
      <c r="H7177" s="91" t="s">
        <v>48</v>
      </c>
      <c r="I7177" s="92" t="n">
        <v>43</v>
      </c>
      <c r="J7177" s="93" t="n">
        <v>61</v>
      </c>
      <c r="K7177" s="94" t="n">
        <f aca="false">I7177 * J7177</f>
        <v>2623</v>
      </c>
      <c r="L7177" s="94" t="n">
        <f aca="false">K7177 *M7177</f>
        <v>1337.73</v>
      </c>
      <c r="M7177" s="95" t="n">
        <v>0.51</v>
      </c>
      <c r="N7177" s="88" t="s">
        <v>23</v>
      </c>
      <c r="O7177" s="91" t="s">
        <v>219</v>
      </c>
      <c r="P7177" s="0" t="str">
        <f aca="false">RIGHT(H7177,LEN(H7177) - FIND(" ", H7177))</f>
        <v>Street Footwear</v>
      </c>
    </row>
    <row r="7178" customFormat="false" ht="14.25" hidden="false" customHeight="true" outlineLevel="0" collapsed="false">
      <c r="B7178" s="88" t="s">
        <v>13</v>
      </c>
      <c r="C7178" s="89" t="n">
        <v>1185732</v>
      </c>
      <c r="D7178" s="90" t="n">
        <v>44452</v>
      </c>
      <c r="E7178" s="88" t="s">
        <v>26</v>
      </c>
      <c r="F7178" s="88" t="s">
        <v>89</v>
      </c>
      <c r="G7178" s="88" t="s">
        <v>162</v>
      </c>
      <c r="H7178" s="91" t="s">
        <v>44</v>
      </c>
      <c r="I7178" s="92" t="n">
        <v>41</v>
      </c>
      <c r="J7178" s="93" t="n">
        <v>60</v>
      </c>
      <c r="K7178" s="94" t="n">
        <f aca="false">I7178 * J7178</f>
        <v>2460</v>
      </c>
      <c r="L7178" s="94" t="n">
        <f aca="false">K7178 *M7178</f>
        <v>1254.6</v>
      </c>
      <c r="M7178" s="95" t="n">
        <v>0.51</v>
      </c>
      <c r="N7178" s="88" t="s">
        <v>23</v>
      </c>
      <c r="O7178" s="91" t="s">
        <v>219</v>
      </c>
      <c r="P7178" s="0" t="str">
        <f aca="false">RIGHT(H7178,LEN(H7178) - FIND(" ", H7178))</f>
        <v>Athletic Footwear</v>
      </c>
    </row>
    <row r="7179" customFormat="false" ht="14.25" hidden="false" customHeight="true" outlineLevel="0" collapsed="false">
      <c r="B7179" s="88" t="s">
        <v>13</v>
      </c>
      <c r="C7179" s="89" t="n">
        <v>1185732</v>
      </c>
      <c r="D7179" s="90" t="n">
        <v>44452</v>
      </c>
      <c r="E7179" s="88" t="s">
        <v>26</v>
      </c>
      <c r="F7179" s="88" t="s">
        <v>89</v>
      </c>
      <c r="G7179" s="88" t="s">
        <v>162</v>
      </c>
      <c r="H7179" s="91" t="s">
        <v>16</v>
      </c>
      <c r="I7179" s="92" t="n">
        <v>50</v>
      </c>
      <c r="J7179" s="93" t="n">
        <v>60</v>
      </c>
      <c r="K7179" s="94" t="n">
        <f aca="false">I7179 * J7179</f>
        <v>3000</v>
      </c>
      <c r="L7179" s="94" t="n">
        <f aca="false">K7179 *M7179</f>
        <v>1320</v>
      </c>
      <c r="M7179" s="95" t="n">
        <v>0.44</v>
      </c>
      <c r="N7179" s="88" t="s">
        <v>23</v>
      </c>
      <c r="O7179" s="91" t="s">
        <v>218</v>
      </c>
      <c r="P7179" s="0" t="str">
        <f aca="false">RIGHT(H7179,LEN(H7179) - FIND(" ", H7179))</f>
        <v>Apparel</v>
      </c>
    </row>
    <row r="7180" customFormat="false" ht="14.25" hidden="false" customHeight="true" outlineLevel="0" collapsed="false">
      <c r="B7180" s="88" t="s">
        <v>13</v>
      </c>
      <c r="C7180" s="89" t="n">
        <v>1185732</v>
      </c>
      <c r="D7180" s="90" t="n">
        <v>44452</v>
      </c>
      <c r="E7180" s="88" t="s">
        <v>26</v>
      </c>
      <c r="F7180" s="88" t="s">
        <v>89</v>
      </c>
      <c r="G7180" s="88" t="s">
        <v>162</v>
      </c>
      <c r="H7180" s="91" t="s">
        <v>38</v>
      </c>
      <c r="I7180" s="92" t="n">
        <v>58</v>
      </c>
      <c r="J7180" s="93" t="n">
        <v>84</v>
      </c>
      <c r="K7180" s="94" t="n">
        <f aca="false">I7180 * J7180</f>
        <v>4872</v>
      </c>
      <c r="L7180" s="94" t="n">
        <f aca="false">K7180 *M7180</f>
        <v>2630.88</v>
      </c>
      <c r="M7180" s="95" t="n">
        <v>0.54</v>
      </c>
      <c r="N7180" s="88" t="s">
        <v>23</v>
      </c>
      <c r="O7180" s="91" t="s">
        <v>219</v>
      </c>
      <c r="P7180" s="0" t="str">
        <f aca="false">RIGHT(H7180,LEN(H7180) - FIND(" ", H7180))</f>
        <v>Apparel</v>
      </c>
    </row>
    <row r="7181" customFormat="false" ht="14.25" hidden="false" customHeight="true" outlineLevel="0" collapsed="false">
      <c r="B7181" s="88" t="s">
        <v>30</v>
      </c>
      <c r="C7181" s="89" t="n">
        <v>1185732</v>
      </c>
      <c r="D7181" s="90" t="n">
        <v>44452</v>
      </c>
      <c r="E7181" s="88" t="s">
        <v>26</v>
      </c>
      <c r="F7181" s="88" t="s">
        <v>115</v>
      </c>
      <c r="G7181" s="88" t="s">
        <v>93</v>
      </c>
      <c r="H7181" s="91" t="s">
        <v>32</v>
      </c>
      <c r="I7181" s="92" t="n">
        <v>53</v>
      </c>
      <c r="J7181" s="93" t="n">
        <v>135</v>
      </c>
      <c r="K7181" s="94" t="n">
        <f aca="false">I7181 * J7181</f>
        <v>7155</v>
      </c>
      <c r="L7181" s="94" t="n">
        <f aca="false">K7181 *M7181</f>
        <v>3005.1</v>
      </c>
      <c r="M7181" s="95" t="n">
        <v>0.42</v>
      </c>
      <c r="N7181" s="88" t="s">
        <v>23</v>
      </c>
      <c r="O7181" s="91" t="s">
        <v>218</v>
      </c>
      <c r="P7181" s="0" t="str">
        <f aca="false">RIGHT(H7181,LEN(H7181) - FIND(" ", H7181))</f>
        <v>Street Footwear</v>
      </c>
    </row>
    <row r="7182" customFormat="false" ht="14.25" hidden="false" customHeight="true" outlineLevel="0" collapsed="false">
      <c r="B7182" s="88" t="s">
        <v>30</v>
      </c>
      <c r="C7182" s="89" t="n">
        <v>1185732</v>
      </c>
      <c r="D7182" s="90" t="n">
        <v>44452</v>
      </c>
      <c r="E7182" s="88" t="s">
        <v>26</v>
      </c>
      <c r="F7182" s="88" t="s">
        <v>115</v>
      </c>
      <c r="G7182" s="88" t="s">
        <v>93</v>
      </c>
      <c r="H7182" s="91" t="s">
        <v>24</v>
      </c>
      <c r="I7182" s="92" t="n">
        <v>49</v>
      </c>
      <c r="J7182" s="93" t="n">
        <v>63</v>
      </c>
      <c r="K7182" s="94" t="n">
        <f aca="false">I7182 * J7182</f>
        <v>3087</v>
      </c>
      <c r="L7182" s="94" t="n">
        <f aca="false">K7182 *M7182</f>
        <v>1234.8</v>
      </c>
      <c r="M7182" s="95" t="n">
        <v>0.4</v>
      </c>
      <c r="N7182" s="88" t="s">
        <v>23</v>
      </c>
      <c r="O7182" s="91" t="s">
        <v>218</v>
      </c>
      <c r="P7182" s="0" t="str">
        <f aca="false">RIGHT(H7182,LEN(H7182) - FIND(" ", H7182))</f>
        <v>Athletic Footwear</v>
      </c>
    </row>
    <row r="7183" customFormat="false" ht="14.25" hidden="false" customHeight="true" outlineLevel="0" collapsed="false">
      <c r="B7183" s="88" t="s">
        <v>30</v>
      </c>
      <c r="C7183" s="89" t="n">
        <v>1185732</v>
      </c>
      <c r="D7183" s="90" t="n">
        <v>44452</v>
      </c>
      <c r="E7183" s="88" t="s">
        <v>26</v>
      </c>
      <c r="F7183" s="88" t="s">
        <v>115</v>
      </c>
      <c r="G7183" s="88" t="s">
        <v>93</v>
      </c>
      <c r="H7183" s="91" t="s">
        <v>48</v>
      </c>
      <c r="I7183" s="92" t="n">
        <v>41</v>
      </c>
      <c r="J7183" s="93" t="n">
        <v>39</v>
      </c>
      <c r="K7183" s="94" t="n">
        <f aca="false">I7183 * J7183</f>
        <v>1599</v>
      </c>
      <c r="L7183" s="94" t="n">
        <f aca="false">K7183 *M7183</f>
        <v>591.63</v>
      </c>
      <c r="M7183" s="95" t="n">
        <v>0.37</v>
      </c>
      <c r="N7183" s="88" t="s">
        <v>23</v>
      </c>
      <c r="O7183" s="91" t="s">
        <v>219</v>
      </c>
      <c r="P7183" s="0" t="str">
        <f aca="false">RIGHT(H7183,LEN(H7183) - FIND(" ", H7183))</f>
        <v>Street Footwear</v>
      </c>
    </row>
    <row r="7184" customFormat="false" ht="14.25" hidden="false" customHeight="true" outlineLevel="0" collapsed="false">
      <c r="B7184" s="88" t="s">
        <v>30</v>
      </c>
      <c r="C7184" s="89" t="n">
        <v>1185732</v>
      </c>
      <c r="D7184" s="90" t="n">
        <v>44452</v>
      </c>
      <c r="E7184" s="88" t="s">
        <v>26</v>
      </c>
      <c r="F7184" s="88" t="s">
        <v>115</v>
      </c>
      <c r="G7184" s="88" t="s">
        <v>93</v>
      </c>
      <c r="H7184" s="91" t="s">
        <v>44</v>
      </c>
      <c r="I7184" s="92" t="n">
        <v>42</v>
      </c>
      <c r="J7184" s="93" t="n">
        <v>36</v>
      </c>
      <c r="K7184" s="94" t="n">
        <f aca="false">I7184 * J7184</f>
        <v>1512</v>
      </c>
      <c r="L7184" s="94" t="n">
        <f aca="false">K7184 *M7184</f>
        <v>604.8</v>
      </c>
      <c r="M7184" s="95" t="n">
        <v>0.4</v>
      </c>
      <c r="N7184" s="88" t="s">
        <v>23</v>
      </c>
      <c r="O7184" s="91" t="s">
        <v>219</v>
      </c>
      <c r="P7184" s="0" t="str">
        <f aca="false">RIGHT(H7184,LEN(H7184) - FIND(" ", H7184))</f>
        <v>Athletic Footwear</v>
      </c>
    </row>
    <row r="7185" customFormat="false" ht="14.25" hidden="false" customHeight="true" outlineLevel="0" collapsed="false">
      <c r="B7185" s="88" t="s">
        <v>30</v>
      </c>
      <c r="C7185" s="89" t="n">
        <v>1185732</v>
      </c>
      <c r="D7185" s="90" t="n">
        <v>44452</v>
      </c>
      <c r="E7185" s="88" t="s">
        <v>26</v>
      </c>
      <c r="F7185" s="88" t="s">
        <v>115</v>
      </c>
      <c r="G7185" s="88" t="s">
        <v>93</v>
      </c>
      <c r="H7185" s="91" t="s">
        <v>16</v>
      </c>
      <c r="I7185" s="92" t="n">
        <v>52</v>
      </c>
      <c r="J7185" s="93" t="n">
        <v>34</v>
      </c>
      <c r="K7185" s="94" t="n">
        <f aca="false">I7185 * J7185</f>
        <v>1768</v>
      </c>
      <c r="L7185" s="94" t="n">
        <f aca="false">K7185 *M7185</f>
        <v>636.48</v>
      </c>
      <c r="M7185" s="95" t="n">
        <v>0.36</v>
      </c>
      <c r="N7185" s="88" t="s">
        <v>23</v>
      </c>
      <c r="O7185" s="91" t="s">
        <v>218</v>
      </c>
      <c r="P7185" s="0" t="str">
        <f aca="false">RIGHT(H7185,LEN(H7185) - FIND(" ", H7185))</f>
        <v>Apparel</v>
      </c>
    </row>
    <row r="7186" customFormat="false" ht="14.25" hidden="false" customHeight="true" outlineLevel="0" collapsed="false">
      <c r="B7186" s="88" t="s">
        <v>30</v>
      </c>
      <c r="C7186" s="89" t="n">
        <v>1185732</v>
      </c>
      <c r="D7186" s="90" t="n">
        <v>44452</v>
      </c>
      <c r="E7186" s="88" t="s">
        <v>26</v>
      </c>
      <c r="F7186" s="88" t="s">
        <v>115</v>
      </c>
      <c r="G7186" s="88" t="s">
        <v>93</v>
      </c>
      <c r="H7186" s="91" t="s">
        <v>38</v>
      </c>
      <c r="I7186" s="92" t="n">
        <v>57</v>
      </c>
      <c r="J7186" s="93" t="n">
        <v>63</v>
      </c>
      <c r="K7186" s="94" t="n">
        <f aca="false">I7186 * J7186</f>
        <v>3591</v>
      </c>
      <c r="L7186" s="94" t="n">
        <f aca="false">K7186 *M7186</f>
        <v>1615.95</v>
      </c>
      <c r="M7186" s="95" t="n">
        <v>0.45</v>
      </c>
      <c r="N7186" s="88" t="s">
        <v>23</v>
      </c>
      <c r="O7186" s="91" t="s">
        <v>219</v>
      </c>
      <c r="P7186" s="0" t="str">
        <f aca="false">RIGHT(H7186,LEN(H7186) - FIND(" ", H7186))</f>
        <v>Apparel</v>
      </c>
    </row>
    <row r="7187" customFormat="false" ht="14.25" hidden="false" customHeight="true" outlineLevel="0" collapsed="false">
      <c r="B7187" s="88" t="s">
        <v>30</v>
      </c>
      <c r="C7187" s="89" t="n">
        <v>1197831</v>
      </c>
      <c r="D7187" s="90" t="n">
        <v>44452</v>
      </c>
      <c r="E7187" s="88" t="s">
        <v>40</v>
      </c>
      <c r="F7187" s="88" t="s">
        <v>59</v>
      </c>
      <c r="G7187" s="88" t="s">
        <v>106</v>
      </c>
      <c r="H7187" s="91" t="s">
        <v>44</v>
      </c>
      <c r="I7187" s="92" t="n">
        <v>29</v>
      </c>
      <c r="J7187" s="93" t="n">
        <v>192</v>
      </c>
      <c r="K7187" s="94" t="n">
        <f aca="false">I7187 * J7187</f>
        <v>5568</v>
      </c>
      <c r="L7187" s="94" t="n">
        <f aca="false">K7187 *M7187</f>
        <v>2728.32</v>
      </c>
      <c r="M7187" s="95" t="n">
        <v>0.49</v>
      </c>
      <c r="N7187" s="88" t="s">
        <v>31</v>
      </c>
      <c r="O7187" s="91" t="s">
        <v>219</v>
      </c>
      <c r="P7187" s="0" t="str">
        <f aca="false">RIGHT(H7187,LEN(H7187) - FIND(" ", H7187))</f>
        <v>Athletic Footwear</v>
      </c>
    </row>
    <row r="7188" customFormat="false" ht="14.25" hidden="false" customHeight="true" outlineLevel="0" collapsed="false">
      <c r="B7188" s="88" t="s">
        <v>30</v>
      </c>
      <c r="C7188" s="89" t="n">
        <v>1197831</v>
      </c>
      <c r="D7188" s="90" t="n">
        <v>44452</v>
      </c>
      <c r="E7188" s="88" t="s">
        <v>40</v>
      </c>
      <c r="F7188" s="88" t="s">
        <v>66</v>
      </c>
      <c r="G7188" s="88" t="s">
        <v>90</v>
      </c>
      <c r="H7188" s="91" t="s">
        <v>24</v>
      </c>
      <c r="I7188" s="92" t="n">
        <v>39</v>
      </c>
      <c r="J7188" s="93" t="n">
        <v>233</v>
      </c>
      <c r="K7188" s="94" t="n">
        <f aca="false">I7188 * J7188</f>
        <v>9087</v>
      </c>
      <c r="L7188" s="94" t="n">
        <f aca="false">K7188 *M7188</f>
        <v>4906.98</v>
      </c>
      <c r="M7188" s="95" t="n">
        <v>0.54</v>
      </c>
      <c r="N7188" s="88" t="s">
        <v>31</v>
      </c>
      <c r="O7188" s="91" t="s">
        <v>218</v>
      </c>
      <c r="P7188" s="0" t="str">
        <f aca="false">RIGHT(H7188,LEN(H7188) - FIND(" ", H7188))</f>
        <v>Athletic Footwear</v>
      </c>
    </row>
    <row r="7189" customFormat="false" ht="14.25" hidden="false" customHeight="true" outlineLevel="0" collapsed="false">
      <c r="B7189" s="88" t="s">
        <v>30</v>
      </c>
      <c r="C7189" s="89" t="n">
        <v>1185732</v>
      </c>
      <c r="D7189" s="90" t="n">
        <v>44452</v>
      </c>
      <c r="E7189" s="88" t="s">
        <v>26</v>
      </c>
      <c r="F7189" s="88" t="s">
        <v>115</v>
      </c>
      <c r="G7189" s="88" t="s">
        <v>93</v>
      </c>
      <c r="H7189" s="91" t="s">
        <v>32</v>
      </c>
      <c r="I7189" s="92" t="n">
        <v>36</v>
      </c>
      <c r="J7189" s="93" t="n">
        <v>153</v>
      </c>
      <c r="K7189" s="94" t="n">
        <f aca="false">I7189 * J7189</f>
        <v>5508</v>
      </c>
      <c r="L7189" s="94" t="n">
        <f aca="false">K7189 *M7189</f>
        <v>1872.72</v>
      </c>
      <c r="M7189" s="95" t="n">
        <v>0.34</v>
      </c>
      <c r="N7189" s="88" t="s">
        <v>31</v>
      </c>
      <c r="O7189" s="91" t="s">
        <v>218</v>
      </c>
      <c r="P7189" s="0" t="str">
        <f aca="false">RIGHT(H7189,LEN(H7189) - FIND(" ", H7189))</f>
        <v>Street Footwear</v>
      </c>
    </row>
    <row r="7190" customFormat="false" ht="14.25" hidden="false" customHeight="true" outlineLevel="0" collapsed="false">
      <c r="B7190" s="88" t="s">
        <v>30</v>
      </c>
      <c r="C7190" s="89" t="n">
        <v>1185732</v>
      </c>
      <c r="D7190" s="90" t="n">
        <v>44452</v>
      </c>
      <c r="E7190" s="88" t="s">
        <v>26</v>
      </c>
      <c r="F7190" s="88" t="s">
        <v>115</v>
      </c>
      <c r="G7190" s="88" t="s">
        <v>93</v>
      </c>
      <c r="H7190" s="91" t="s">
        <v>24</v>
      </c>
      <c r="I7190" s="92" t="n">
        <v>35</v>
      </c>
      <c r="J7190" s="93" t="n">
        <v>88</v>
      </c>
      <c r="K7190" s="94" t="n">
        <f aca="false">I7190 * J7190</f>
        <v>3080</v>
      </c>
      <c r="L7190" s="94" t="n">
        <f aca="false">K7190 *M7190</f>
        <v>1139.6</v>
      </c>
      <c r="M7190" s="95" t="n">
        <v>0.37</v>
      </c>
      <c r="N7190" s="88" t="s">
        <v>31</v>
      </c>
      <c r="O7190" s="91" t="s">
        <v>218</v>
      </c>
      <c r="P7190" s="0" t="str">
        <f aca="false">RIGHT(H7190,LEN(H7190) - FIND(" ", H7190))</f>
        <v>Athletic Footwear</v>
      </c>
    </row>
    <row r="7191" customFormat="false" ht="14.25" hidden="false" customHeight="true" outlineLevel="0" collapsed="false">
      <c r="B7191" s="88" t="s">
        <v>30</v>
      </c>
      <c r="C7191" s="89" t="n">
        <v>1185732</v>
      </c>
      <c r="D7191" s="90" t="n">
        <v>44452</v>
      </c>
      <c r="E7191" s="88" t="s">
        <v>26</v>
      </c>
      <c r="F7191" s="88" t="s">
        <v>115</v>
      </c>
      <c r="G7191" s="88" t="s">
        <v>93</v>
      </c>
      <c r="H7191" s="91" t="s">
        <v>48</v>
      </c>
      <c r="I7191" s="92" t="n">
        <v>30</v>
      </c>
      <c r="J7191" s="93" t="n">
        <v>47</v>
      </c>
      <c r="K7191" s="94" t="n">
        <f aca="false">I7191 * J7191</f>
        <v>1410</v>
      </c>
      <c r="L7191" s="94" t="n">
        <f aca="false">K7191 *M7191</f>
        <v>423</v>
      </c>
      <c r="M7191" s="95" t="n">
        <v>0.3</v>
      </c>
      <c r="N7191" s="88" t="s">
        <v>31</v>
      </c>
      <c r="O7191" s="91" t="s">
        <v>219</v>
      </c>
      <c r="P7191" s="0" t="str">
        <f aca="false">RIGHT(H7191,LEN(H7191) - FIND(" ", H7191))</f>
        <v>Street Footwear</v>
      </c>
    </row>
    <row r="7192" customFormat="false" ht="14.25" hidden="false" customHeight="true" outlineLevel="0" collapsed="false">
      <c r="B7192" s="88" t="s">
        <v>30</v>
      </c>
      <c r="C7192" s="89" t="n">
        <v>1185732</v>
      </c>
      <c r="D7192" s="90" t="n">
        <v>44452</v>
      </c>
      <c r="E7192" s="88" t="s">
        <v>26</v>
      </c>
      <c r="F7192" s="88" t="s">
        <v>115</v>
      </c>
      <c r="G7192" s="88" t="s">
        <v>93</v>
      </c>
      <c r="H7192" s="91" t="s">
        <v>44</v>
      </c>
      <c r="I7192" s="92" t="n">
        <v>34</v>
      </c>
      <c r="J7192" s="93" t="n">
        <v>39</v>
      </c>
      <c r="K7192" s="94" t="n">
        <f aca="false">I7192 * J7192</f>
        <v>1326</v>
      </c>
      <c r="L7192" s="94" t="n">
        <f aca="false">K7192 *M7192</f>
        <v>358.02</v>
      </c>
      <c r="M7192" s="95" t="n">
        <v>0.27</v>
      </c>
      <c r="N7192" s="88" t="s">
        <v>31</v>
      </c>
      <c r="O7192" s="91" t="s">
        <v>219</v>
      </c>
      <c r="P7192" s="0" t="str">
        <f aca="false">RIGHT(H7192,LEN(H7192) - FIND(" ", H7192))</f>
        <v>Athletic Footwear</v>
      </c>
    </row>
    <row r="7193" customFormat="false" ht="14.25" hidden="false" customHeight="true" outlineLevel="0" collapsed="false">
      <c r="B7193" s="88" t="s">
        <v>30</v>
      </c>
      <c r="C7193" s="89" t="n">
        <v>1185732</v>
      </c>
      <c r="D7193" s="90" t="n">
        <v>44452</v>
      </c>
      <c r="E7193" s="88" t="s">
        <v>26</v>
      </c>
      <c r="F7193" s="88" t="s">
        <v>115</v>
      </c>
      <c r="G7193" s="88" t="s">
        <v>93</v>
      </c>
      <c r="H7193" s="91" t="s">
        <v>16</v>
      </c>
      <c r="I7193" s="92" t="n">
        <v>39</v>
      </c>
      <c r="J7193" s="93" t="n">
        <v>41</v>
      </c>
      <c r="K7193" s="94" t="n">
        <f aca="false">I7193 * J7193</f>
        <v>1599</v>
      </c>
      <c r="L7193" s="94" t="n">
        <f aca="false">K7193 *M7193</f>
        <v>495.69</v>
      </c>
      <c r="M7193" s="95" t="n">
        <v>0.31</v>
      </c>
      <c r="N7193" s="88" t="s">
        <v>31</v>
      </c>
      <c r="O7193" s="91" t="s">
        <v>218</v>
      </c>
      <c r="P7193" s="0" t="str">
        <f aca="false">RIGHT(H7193,LEN(H7193) - FIND(" ", H7193))</f>
        <v>Apparel</v>
      </c>
    </row>
    <row r="7194" customFormat="false" ht="14.25" hidden="false" customHeight="true" outlineLevel="0" collapsed="false">
      <c r="B7194" s="88" t="s">
        <v>30</v>
      </c>
      <c r="C7194" s="89" t="n">
        <v>1185732</v>
      </c>
      <c r="D7194" s="90" t="n">
        <v>44452</v>
      </c>
      <c r="E7194" s="88" t="s">
        <v>26</v>
      </c>
      <c r="F7194" s="88" t="s">
        <v>115</v>
      </c>
      <c r="G7194" s="88" t="s">
        <v>93</v>
      </c>
      <c r="H7194" s="91" t="s">
        <v>38</v>
      </c>
      <c r="I7194" s="92" t="n">
        <v>41</v>
      </c>
      <c r="J7194" s="93" t="n">
        <v>77</v>
      </c>
      <c r="K7194" s="94" t="n">
        <f aca="false">I7194 * J7194</f>
        <v>3157</v>
      </c>
      <c r="L7194" s="94" t="n">
        <f aca="false">K7194 *M7194</f>
        <v>1041.81</v>
      </c>
      <c r="M7194" s="95" t="n">
        <v>0.33</v>
      </c>
      <c r="N7194" s="88" t="s">
        <v>31</v>
      </c>
      <c r="O7194" s="91" t="s">
        <v>219</v>
      </c>
      <c r="P7194" s="0" t="str">
        <f aca="false">RIGHT(H7194,LEN(H7194) - FIND(" ", H7194))</f>
        <v>Apparel</v>
      </c>
    </row>
    <row r="7195" customFormat="false" ht="14.25" hidden="false" customHeight="true" outlineLevel="0" collapsed="false">
      <c r="B7195" s="88" t="s">
        <v>30</v>
      </c>
      <c r="C7195" s="89" t="n">
        <v>1197831</v>
      </c>
      <c r="D7195" s="90" t="n">
        <v>44453</v>
      </c>
      <c r="E7195" s="88" t="s">
        <v>40</v>
      </c>
      <c r="F7195" s="88" t="s">
        <v>59</v>
      </c>
      <c r="G7195" s="88" t="s">
        <v>106</v>
      </c>
      <c r="H7195" s="91" t="s">
        <v>16</v>
      </c>
      <c r="I7195" s="92" t="n">
        <v>50</v>
      </c>
      <c r="J7195" s="93" t="n">
        <v>500</v>
      </c>
      <c r="K7195" s="94" t="n">
        <f aca="false">I7195 * J7195</f>
        <v>25000</v>
      </c>
      <c r="L7195" s="94" t="n">
        <f aca="false">K7195 *M7195</f>
        <v>7500</v>
      </c>
      <c r="M7195" s="95" t="n">
        <v>0.3</v>
      </c>
      <c r="N7195" s="88" t="s">
        <v>31</v>
      </c>
      <c r="O7195" s="91" t="s">
        <v>218</v>
      </c>
      <c r="P7195" s="0" t="str">
        <f aca="false">RIGHT(H7195,LEN(H7195) - FIND(" ", H7195))</f>
        <v>Apparel</v>
      </c>
    </row>
    <row r="7196" customFormat="false" ht="14.25" hidden="false" customHeight="true" outlineLevel="0" collapsed="false">
      <c r="B7196" s="88" t="s">
        <v>30</v>
      </c>
      <c r="C7196" s="89" t="n">
        <v>1197831</v>
      </c>
      <c r="D7196" s="90" t="n">
        <v>44453</v>
      </c>
      <c r="E7196" s="88" t="s">
        <v>40</v>
      </c>
      <c r="F7196" s="88" t="s">
        <v>66</v>
      </c>
      <c r="G7196" s="88" t="s">
        <v>90</v>
      </c>
      <c r="H7196" s="91" t="s">
        <v>48</v>
      </c>
      <c r="I7196" s="92" t="n">
        <v>55</v>
      </c>
      <c r="J7196" s="93" t="n">
        <v>925</v>
      </c>
      <c r="K7196" s="94" t="n">
        <f aca="false">I7196 * J7196</f>
        <v>50875</v>
      </c>
      <c r="L7196" s="94" t="n">
        <f aca="false">K7196 *M7196</f>
        <v>25437.5</v>
      </c>
      <c r="M7196" s="95" t="n">
        <v>0.5</v>
      </c>
      <c r="N7196" s="88" t="s">
        <v>31</v>
      </c>
      <c r="O7196" s="91" t="s">
        <v>219</v>
      </c>
      <c r="P7196" s="0" t="str">
        <f aca="false">RIGHT(H7196,LEN(H7196) - FIND(" ", H7196))</f>
        <v>Street Footwear</v>
      </c>
    </row>
    <row r="7197" customFormat="false" ht="14.25" hidden="false" customHeight="true" outlineLevel="0" collapsed="false">
      <c r="B7197" s="88" t="s">
        <v>30</v>
      </c>
      <c r="C7197" s="89" t="n">
        <v>1128299</v>
      </c>
      <c r="D7197" s="90" t="n">
        <v>44453</v>
      </c>
      <c r="E7197" s="88" t="s">
        <v>34</v>
      </c>
      <c r="F7197" s="88" t="s">
        <v>92</v>
      </c>
      <c r="G7197" s="88" t="s">
        <v>81</v>
      </c>
      <c r="H7197" s="91" t="s">
        <v>32</v>
      </c>
      <c r="I7197" s="92" t="n">
        <v>45</v>
      </c>
      <c r="J7197" s="93" t="n">
        <v>600</v>
      </c>
      <c r="K7197" s="94" t="n">
        <f aca="false">I7197 * J7197</f>
        <v>27000</v>
      </c>
      <c r="L7197" s="94" t="n">
        <f aca="false">K7197 *M7197</f>
        <v>10800</v>
      </c>
      <c r="M7197" s="95" t="n">
        <v>0.4</v>
      </c>
      <c r="N7197" s="88" t="s">
        <v>23</v>
      </c>
      <c r="O7197" s="91" t="s">
        <v>218</v>
      </c>
      <c r="P7197" s="0" t="str">
        <f aca="false">RIGHT(H7197,LEN(H7197) - FIND(" ", H7197))</f>
        <v>Street Footwear</v>
      </c>
    </row>
    <row r="7198" customFormat="false" ht="14.25" hidden="false" customHeight="true" outlineLevel="0" collapsed="false">
      <c r="B7198" s="88" t="s">
        <v>30</v>
      </c>
      <c r="C7198" s="89" t="n">
        <v>1128299</v>
      </c>
      <c r="D7198" s="90" t="n">
        <v>44453</v>
      </c>
      <c r="E7198" s="88" t="s">
        <v>34</v>
      </c>
      <c r="F7198" s="88" t="s">
        <v>92</v>
      </c>
      <c r="G7198" s="88" t="s">
        <v>81</v>
      </c>
      <c r="H7198" s="91" t="s">
        <v>24</v>
      </c>
      <c r="I7198" s="92" t="n">
        <v>50</v>
      </c>
      <c r="J7198" s="93" t="n">
        <v>600</v>
      </c>
      <c r="K7198" s="94" t="n">
        <f aca="false">I7198 * J7198</f>
        <v>30000</v>
      </c>
      <c r="L7198" s="94" t="n">
        <f aca="false">K7198 *M7198</f>
        <v>12000</v>
      </c>
      <c r="M7198" s="95" t="n">
        <v>0.4</v>
      </c>
      <c r="N7198" s="88" t="s">
        <v>23</v>
      </c>
      <c r="O7198" s="91" t="s">
        <v>218</v>
      </c>
      <c r="P7198" s="0" t="str">
        <f aca="false">RIGHT(H7198,LEN(H7198) - FIND(" ", H7198))</f>
        <v>Athletic Footwear</v>
      </c>
    </row>
    <row r="7199" customFormat="false" ht="14.25" hidden="false" customHeight="true" outlineLevel="0" collapsed="false">
      <c r="B7199" s="88" t="s">
        <v>30</v>
      </c>
      <c r="C7199" s="89" t="n">
        <v>1128299</v>
      </c>
      <c r="D7199" s="90" t="n">
        <v>44453</v>
      </c>
      <c r="E7199" s="88" t="s">
        <v>34</v>
      </c>
      <c r="F7199" s="88" t="s">
        <v>92</v>
      </c>
      <c r="G7199" s="88" t="s">
        <v>81</v>
      </c>
      <c r="H7199" s="91" t="s">
        <v>48</v>
      </c>
      <c r="I7199" s="92" t="n">
        <v>45</v>
      </c>
      <c r="J7199" s="93" t="n">
        <v>450</v>
      </c>
      <c r="K7199" s="94" t="n">
        <f aca="false">I7199 * J7199</f>
        <v>20250</v>
      </c>
      <c r="L7199" s="94" t="n">
        <f aca="false">K7199 *M7199</f>
        <v>7087.5</v>
      </c>
      <c r="M7199" s="95" t="n">
        <v>0.35</v>
      </c>
      <c r="N7199" s="88" t="s">
        <v>23</v>
      </c>
      <c r="O7199" s="91" t="s">
        <v>219</v>
      </c>
      <c r="P7199" s="0" t="str">
        <f aca="false">RIGHT(H7199,LEN(H7199) - FIND(" ", H7199))</f>
        <v>Street Footwear</v>
      </c>
    </row>
    <row r="7200" customFormat="false" ht="14.25" hidden="false" customHeight="true" outlineLevel="0" collapsed="false">
      <c r="B7200" s="88" t="s">
        <v>30</v>
      </c>
      <c r="C7200" s="89" t="n">
        <v>1128299</v>
      </c>
      <c r="D7200" s="90" t="n">
        <v>44453</v>
      </c>
      <c r="E7200" s="88" t="s">
        <v>34</v>
      </c>
      <c r="F7200" s="88" t="s">
        <v>92</v>
      </c>
      <c r="G7200" s="88" t="s">
        <v>81</v>
      </c>
      <c r="H7200" s="91" t="s">
        <v>44</v>
      </c>
      <c r="I7200" s="92" t="n">
        <v>45</v>
      </c>
      <c r="J7200" s="93" t="n">
        <v>400</v>
      </c>
      <c r="K7200" s="94" t="n">
        <f aca="false">I7200 * J7200</f>
        <v>18000</v>
      </c>
      <c r="L7200" s="94" t="n">
        <f aca="false">K7200 *M7200</f>
        <v>7200</v>
      </c>
      <c r="M7200" s="95" t="n">
        <v>0.4</v>
      </c>
      <c r="N7200" s="88" t="s">
        <v>23</v>
      </c>
      <c r="O7200" s="91" t="s">
        <v>219</v>
      </c>
      <c r="P7200" s="0" t="str">
        <f aca="false">RIGHT(H7200,LEN(H7200) - FIND(" ", H7200))</f>
        <v>Athletic Footwear</v>
      </c>
    </row>
    <row r="7201" customFormat="false" ht="14.25" hidden="false" customHeight="true" outlineLevel="0" collapsed="false">
      <c r="B7201" s="88" t="s">
        <v>30</v>
      </c>
      <c r="C7201" s="89" t="n">
        <v>1128299</v>
      </c>
      <c r="D7201" s="90" t="n">
        <v>44453</v>
      </c>
      <c r="E7201" s="88" t="s">
        <v>34</v>
      </c>
      <c r="F7201" s="88" t="s">
        <v>92</v>
      </c>
      <c r="G7201" s="88" t="s">
        <v>81</v>
      </c>
      <c r="H7201" s="91" t="s">
        <v>16</v>
      </c>
      <c r="I7201" s="92" t="n">
        <v>55</v>
      </c>
      <c r="J7201" s="93" t="n">
        <v>400</v>
      </c>
      <c r="K7201" s="94" t="n">
        <f aca="false">I7201 * J7201</f>
        <v>22000</v>
      </c>
      <c r="L7201" s="94" t="n">
        <f aca="false">K7201 *M7201</f>
        <v>7700</v>
      </c>
      <c r="M7201" s="95" t="n">
        <v>0.35</v>
      </c>
      <c r="N7201" s="88" t="s">
        <v>23</v>
      </c>
      <c r="O7201" s="91" t="s">
        <v>218</v>
      </c>
      <c r="P7201" s="0" t="str">
        <f aca="false">RIGHT(H7201,LEN(H7201) - FIND(" ", H7201))</f>
        <v>Apparel</v>
      </c>
    </row>
    <row r="7202" customFormat="false" ht="14.25" hidden="false" customHeight="true" outlineLevel="0" collapsed="false">
      <c r="B7202" s="88" t="s">
        <v>30</v>
      </c>
      <c r="C7202" s="89" t="n">
        <v>1128299</v>
      </c>
      <c r="D7202" s="90" t="n">
        <v>44453</v>
      </c>
      <c r="E7202" s="88" t="s">
        <v>34</v>
      </c>
      <c r="F7202" s="88" t="s">
        <v>92</v>
      </c>
      <c r="G7202" s="88" t="s">
        <v>81</v>
      </c>
      <c r="H7202" s="91" t="s">
        <v>38</v>
      </c>
      <c r="I7202" s="92" t="n">
        <v>60</v>
      </c>
      <c r="J7202" s="93" t="n">
        <v>450</v>
      </c>
      <c r="K7202" s="94" t="n">
        <f aca="false">I7202 * J7202</f>
        <v>27000</v>
      </c>
      <c r="L7202" s="94" t="n">
        <f aca="false">K7202 *M7202</f>
        <v>6750</v>
      </c>
      <c r="M7202" s="95" t="n">
        <v>0.25</v>
      </c>
      <c r="N7202" s="88" t="s">
        <v>23</v>
      </c>
      <c r="O7202" s="91" t="s">
        <v>219</v>
      </c>
      <c r="P7202" s="0" t="str">
        <f aca="false">RIGHT(H7202,LEN(H7202) - FIND(" ", H7202))</f>
        <v>Apparel</v>
      </c>
    </row>
    <row r="7203" customFormat="false" ht="14.25" hidden="false" customHeight="true" outlineLevel="0" collapsed="false">
      <c r="B7203" s="88" t="s">
        <v>30</v>
      </c>
      <c r="C7203" s="89" t="n">
        <v>1197831</v>
      </c>
      <c r="D7203" s="90" t="n">
        <v>44453</v>
      </c>
      <c r="E7203" s="88" t="s">
        <v>40</v>
      </c>
      <c r="F7203" s="88" t="s">
        <v>59</v>
      </c>
      <c r="G7203" s="88" t="s">
        <v>106</v>
      </c>
      <c r="H7203" s="91" t="s">
        <v>16</v>
      </c>
      <c r="I7203" s="92" t="n">
        <v>45</v>
      </c>
      <c r="J7203" s="93" t="n">
        <v>145</v>
      </c>
      <c r="K7203" s="94" t="n">
        <f aca="false">I7203 * J7203</f>
        <v>6525</v>
      </c>
      <c r="L7203" s="94" t="n">
        <f aca="false">K7203 *M7203</f>
        <v>2805.75</v>
      </c>
      <c r="M7203" s="95" t="n">
        <v>0.43</v>
      </c>
      <c r="N7203" s="88" t="s">
        <v>23</v>
      </c>
      <c r="O7203" s="91" t="s">
        <v>218</v>
      </c>
      <c r="P7203" s="0" t="str">
        <f aca="false">RIGHT(H7203,LEN(H7203) - FIND(" ", H7203))</f>
        <v>Apparel</v>
      </c>
    </row>
    <row r="7204" customFormat="false" ht="14.25" hidden="false" customHeight="true" outlineLevel="0" collapsed="false">
      <c r="B7204" s="88" t="s">
        <v>30</v>
      </c>
      <c r="C7204" s="89" t="n">
        <v>1197831</v>
      </c>
      <c r="D7204" s="90" t="n">
        <v>44453</v>
      </c>
      <c r="E7204" s="88" t="s">
        <v>40</v>
      </c>
      <c r="F7204" s="88" t="s">
        <v>66</v>
      </c>
      <c r="G7204" s="88" t="s">
        <v>90</v>
      </c>
      <c r="H7204" s="91" t="s">
        <v>48</v>
      </c>
      <c r="I7204" s="92" t="n">
        <v>51</v>
      </c>
      <c r="J7204" s="93" t="n">
        <v>268</v>
      </c>
      <c r="K7204" s="94" t="n">
        <f aca="false">I7204 * J7204</f>
        <v>13668</v>
      </c>
      <c r="L7204" s="94" t="n">
        <f aca="false">K7204 *M7204</f>
        <v>8200.8</v>
      </c>
      <c r="M7204" s="95" t="n">
        <v>0.6</v>
      </c>
      <c r="N7204" s="88" t="s">
        <v>23</v>
      </c>
      <c r="O7204" s="91" t="s">
        <v>219</v>
      </c>
      <c r="P7204" s="0" t="str">
        <f aca="false">RIGHT(H7204,LEN(H7204) - FIND(" ", H7204))</f>
        <v>Street Footwear</v>
      </c>
    </row>
    <row r="7205" customFormat="false" ht="14.25" hidden="false" customHeight="true" outlineLevel="0" collapsed="false">
      <c r="B7205" s="88" t="s">
        <v>30</v>
      </c>
      <c r="C7205" s="89" t="n">
        <v>1128299</v>
      </c>
      <c r="D7205" s="90" t="n">
        <v>44453</v>
      </c>
      <c r="E7205" s="88" t="s">
        <v>34</v>
      </c>
      <c r="F7205" s="88" t="s">
        <v>92</v>
      </c>
      <c r="G7205" s="88" t="s">
        <v>81</v>
      </c>
      <c r="H7205" s="91" t="s">
        <v>32</v>
      </c>
      <c r="I7205" s="92" t="n">
        <v>43</v>
      </c>
      <c r="J7205" s="93" t="n">
        <v>180</v>
      </c>
      <c r="K7205" s="94" t="n">
        <f aca="false">I7205 * J7205</f>
        <v>7740</v>
      </c>
      <c r="L7205" s="94" t="n">
        <f aca="false">K7205 *M7205</f>
        <v>4179.6</v>
      </c>
      <c r="M7205" s="95" t="n">
        <v>0.54</v>
      </c>
      <c r="N7205" s="88" t="s">
        <v>23</v>
      </c>
      <c r="O7205" s="91" t="s">
        <v>218</v>
      </c>
      <c r="P7205" s="0" t="str">
        <f aca="false">RIGHT(H7205,LEN(H7205) - FIND(" ", H7205))</f>
        <v>Street Footwear</v>
      </c>
    </row>
    <row r="7206" customFormat="false" ht="14.25" hidden="false" customHeight="true" outlineLevel="0" collapsed="false">
      <c r="B7206" s="88" t="s">
        <v>30</v>
      </c>
      <c r="C7206" s="89" t="n">
        <v>1128299</v>
      </c>
      <c r="D7206" s="90" t="n">
        <v>44453</v>
      </c>
      <c r="E7206" s="88" t="s">
        <v>34</v>
      </c>
      <c r="F7206" s="88" t="s">
        <v>92</v>
      </c>
      <c r="G7206" s="88" t="s">
        <v>81</v>
      </c>
      <c r="H7206" s="91" t="s">
        <v>24</v>
      </c>
      <c r="I7206" s="92" t="n">
        <v>47</v>
      </c>
      <c r="J7206" s="93" t="n">
        <v>156</v>
      </c>
      <c r="K7206" s="94" t="n">
        <f aca="false">I7206 * J7206</f>
        <v>7332</v>
      </c>
      <c r="L7206" s="94" t="n">
        <f aca="false">K7206 *M7206</f>
        <v>4032.6</v>
      </c>
      <c r="M7206" s="95" t="n">
        <v>0.55</v>
      </c>
      <c r="N7206" s="88" t="s">
        <v>23</v>
      </c>
      <c r="O7206" s="91" t="s">
        <v>218</v>
      </c>
      <c r="P7206" s="0" t="str">
        <f aca="false">RIGHT(H7206,LEN(H7206) - FIND(" ", H7206))</f>
        <v>Athletic Footwear</v>
      </c>
    </row>
    <row r="7207" customFormat="false" ht="14.25" hidden="false" customHeight="true" outlineLevel="0" collapsed="false">
      <c r="B7207" s="88" t="s">
        <v>30</v>
      </c>
      <c r="C7207" s="89" t="n">
        <v>1128299</v>
      </c>
      <c r="D7207" s="90" t="n">
        <v>44453</v>
      </c>
      <c r="E7207" s="88" t="s">
        <v>34</v>
      </c>
      <c r="F7207" s="88" t="s">
        <v>92</v>
      </c>
      <c r="G7207" s="88" t="s">
        <v>81</v>
      </c>
      <c r="H7207" s="91" t="s">
        <v>48</v>
      </c>
      <c r="I7207" s="92" t="n">
        <v>42</v>
      </c>
      <c r="J7207" s="93" t="n">
        <v>135</v>
      </c>
      <c r="K7207" s="94" t="n">
        <f aca="false">I7207 * J7207</f>
        <v>5670</v>
      </c>
      <c r="L7207" s="94" t="n">
        <f aca="false">K7207 *M7207</f>
        <v>2664.9</v>
      </c>
      <c r="M7207" s="95" t="n">
        <v>0.47</v>
      </c>
      <c r="N7207" s="88" t="s">
        <v>23</v>
      </c>
      <c r="O7207" s="91" t="s">
        <v>219</v>
      </c>
      <c r="P7207" s="0" t="str">
        <f aca="false">RIGHT(H7207,LEN(H7207) - FIND(" ", H7207))</f>
        <v>Street Footwear</v>
      </c>
    </row>
    <row r="7208" customFormat="false" ht="14.25" hidden="false" customHeight="true" outlineLevel="0" collapsed="false">
      <c r="B7208" s="88" t="s">
        <v>30</v>
      </c>
      <c r="C7208" s="89" t="n">
        <v>1128299</v>
      </c>
      <c r="D7208" s="90" t="n">
        <v>44453</v>
      </c>
      <c r="E7208" s="88" t="s">
        <v>34</v>
      </c>
      <c r="F7208" s="88" t="s">
        <v>92</v>
      </c>
      <c r="G7208" s="88" t="s">
        <v>81</v>
      </c>
      <c r="H7208" s="91" t="s">
        <v>44</v>
      </c>
      <c r="I7208" s="92" t="n">
        <v>43</v>
      </c>
      <c r="J7208" s="93" t="n">
        <v>120</v>
      </c>
      <c r="K7208" s="94" t="n">
        <f aca="false">I7208 * J7208</f>
        <v>5160</v>
      </c>
      <c r="L7208" s="94" t="n">
        <f aca="false">K7208 *M7208</f>
        <v>2786.4</v>
      </c>
      <c r="M7208" s="95" t="n">
        <v>0.54</v>
      </c>
      <c r="N7208" s="88" t="s">
        <v>23</v>
      </c>
      <c r="O7208" s="91" t="s">
        <v>219</v>
      </c>
      <c r="P7208" s="0" t="str">
        <f aca="false">RIGHT(H7208,LEN(H7208) - FIND(" ", H7208))</f>
        <v>Athletic Footwear</v>
      </c>
    </row>
    <row r="7209" customFormat="false" ht="14.25" hidden="false" customHeight="true" outlineLevel="0" collapsed="false">
      <c r="B7209" s="88" t="s">
        <v>30</v>
      </c>
      <c r="C7209" s="89" t="n">
        <v>1128299</v>
      </c>
      <c r="D7209" s="90" t="n">
        <v>44453</v>
      </c>
      <c r="E7209" s="88" t="s">
        <v>34</v>
      </c>
      <c r="F7209" s="88" t="s">
        <v>92</v>
      </c>
      <c r="G7209" s="88" t="s">
        <v>81</v>
      </c>
      <c r="H7209" s="91" t="s">
        <v>16</v>
      </c>
      <c r="I7209" s="92" t="n">
        <v>54</v>
      </c>
      <c r="J7209" s="93" t="n">
        <v>100</v>
      </c>
      <c r="K7209" s="94" t="n">
        <f aca="false">I7209 * J7209</f>
        <v>5400</v>
      </c>
      <c r="L7209" s="94" t="n">
        <f aca="false">K7209 *M7209</f>
        <v>2592</v>
      </c>
      <c r="M7209" s="95" t="n">
        <v>0.48</v>
      </c>
      <c r="N7209" s="88" t="s">
        <v>23</v>
      </c>
      <c r="O7209" s="91" t="s">
        <v>218</v>
      </c>
      <c r="P7209" s="0" t="str">
        <f aca="false">RIGHT(H7209,LEN(H7209) - FIND(" ", H7209))</f>
        <v>Apparel</v>
      </c>
    </row>
    <row r="7210" customFormat="false" ht="14.25" hidden="false" customHeight="true" outlineLevel="0" collapsed="false">
      <c r="B7210" s="88" t="s">
        <v>30</v>
      </c>
      <c r="C7210" s="89" t="n">
        <v>1128299</v>
      </c>
      <c r="D7210" s="90" t="n">
        <v>44453</v>
      </c>
      <c r="E7210" s="88" t="s">
        <v>34</v>
      </c>
      <c r="F7210" s="88" t="s">
        <v>92</v>
      </c>
      <c r="G7210" s="88" t="s">
        <v>81</v>
      </c>
      <c r="H7210" s="91" t="s">
        <v>38</v>
      </c>
      <c r="I7210" s="92" t="n">
        <v>59</v>
      </c>
      <c r="J7210" s="93" t="n">
        <v>131</v>
      </c>
      <c r="K7210" s="94" t="n">
        <f aca="false">I7210 * J7210</f>
        <v>7729</v>
      </c>
      <c r="L7210" s="94" t="n">
        <f aca="false">K7210 *M7210</f>
        <v>3091.6</v>
      </c>
      <c r="M7210" s="95" t="n">
        <v>0.4</v>
      </c>
      <c r="N7210" s="88" t="s">
        <v>23</v>
      </c>
      <c r="O7210" s="91" t="s">
        <v>219</v>
      </c>
      <c r="P7210" s="0" t="str">
        <f aca="false">RIGHT(H7210,LEN(H7210) - FIND(" ", H7210))</f>
        <v>Apparel</v>
      </c>
    </row>
    <row r="7211" customFormat="false" ht="14.25" hidden="false" customHeight="true" outlineLevel="0" collapsed="false">
      <c r="B7211" s="88" t="s">
        <v>30</v>
      </c>
      <c r="C7211" s="89" t="n">
        <v>1197831</v>
      </c>
      <c r="D7211" s="90" t="n">
        <v>44453</v>
      </c>
      <c r="E7211" s="88" t="s">
        <v>40</v>
      </c>
      <c r="F7211" s="88" t="s">
        <v>59</v>
      </c>
      <c r="G7211" s="88" t="s">
        <v>106</v>
      </c>
      <c r="H7211" s="91" t="s">
        <v>16</v>
      </c>
      <c r="I7211" s="92" t="n">
        <v>40</v>
      </c>
      <c r="J7211" s="93" t="n">
        <v>150</v>
      </c>
      <c r="K7211" s="94" t="n">
        <f aca="false">I7211 * J7211</f>
        <v>6000</v>
      </c>
      <c r="L7211" s="94" t="n">
        <f aca="false">K7211 *M7211</f>
        <v>2220</v>
      </c>
      <c r="M7211" s="95" t="n">
        <v>0.37</v>
      </c>
      <c r="N7211" s="88" t="s">
        <v>31</v>
      </c>
      <c r="O7211" s="91" t="s">
        <v>218</v>
      </c>
      <c r="P7211" s="0" t="str">
        <f aca="false">RIGHT(H7211,LEN(H7211) - FIND(" ", H7211))</f>
        <v>Apparel</v>
      </c>
    </row>
    <row r="7212" customFormat="false" ht="14.25" hidden="false" customHeight="true" outlineLevel="0" collapsed="false">
      <c r="B7212" s="88" t="s">
        <v>30</v>
      </c>
      <c r="C7212" s="89" t="n">
        <v>1197831</v>
      </c>
      <c r="D7212" s="90" t="n">
        <v>44453</v>
      </c>
      <c r="E7212" s="88" t="s">
        <v>40</v>
      </c>
      <c r="F7212" s="88" t="s">
        <v>66</v>
      </c>
      <c r="G7212" s="88" t="s">
        <v>90</v>
      </c>
      <c r="H7212" s="91" t="s">
        <v>48</v>
      </c>
      <c r="I7212" s="92" t="n">
        <v>36</v>
      </c>
      <c r="J7212" s="93" t="n">
        <v>278</v>
      </c>
      <c r="K7212" s="94" t="n">
        <f aca="false">I7212 * J7212</f>
        <v>10008</v>
      </c>
      <c r="L7212" s="94" t="n">
        <f aca="false">K7212 *M7212</f>
        <v>5304.24</v>
      </c>
      <c r="M7212" s="95" t="n">
        <v>0.53</v>
      </c>
      <c r="N7212" s="88" t="s">
        <v>31</v>
      </c>
      <c r="O7212" s="91" t="s">
        <v>219</v>
      </c>
      <c r="P7212" s="0" t="str">
        <f aca="false">RIGHT(H7212,LEN(H7212) - FIND(" ", H7212))</f>
        <v>Street Footwear</v>
      </c>
    </row>
    <row r="7213" customFormat="false" ht="14.25" hidden="false" customHeight="true" outlineLevel="0" collapsed="false">
      <c r="B7213" s="88" t="s">
        <v>30</v>
      </c>
      <c r="C7213" s="89" t="n">
        <v>1128299</v>
      </c>
      <c r="D7213" s="90" t="n">
        <v>44453</v>
      </c>
      <c r="E7213" s="88" t="s">
        <v>34</v>
      </c>
      <c r="F7213" s="88" t="s">
        <v>92</v>
      </c>
      <c r="G7213" s="88" t="s">
        <v>81</v>
      </c>
      <c r="H7213" s="91" t="s">
        <v>32</v>
      </c>
      <c r="I7213" s="92" t="n">
        <v>31</v>
      </c>
      <c r="J7213" s="93" t="n">
        <v>204</v>
      </c>
      <c r="K7213" s="94" t="n">
        <f aca="false">I7213 * J7213</f>
        <v>6324</v>
      </c>
      <c r="L7213" s="94" t="n">
        <f aca="false">K7213 *M7213</f>
        <v>2909.04</v>
      </c>
      <c r="M7213" s="95" t="n">
        <v>0.46</v>
      </c>
      <c r="N7213" s="88" t="s">
        <v>31</v>
      </c>
      <c r="O7213" s="91" t="s">
        <v>218</v>
      </c>
      <c r="P7213" s="0" t="str">
        <f aca="false">RIGHT(H7213,LEN(H7213) - FIND(" ", H7213))</f>
        <v>Street Footwear</v>
      </c>
    </row>
    <row r="7214" customFormat="false" ht="14.25" hidden="false" customHeight="true" outlineLevel="0" collapsed="false">
      <c r="B7214" s="88" t="s">
        <v>30</v>
      </c>
      <c r="C7214" s="89" t="n">
        <v>1128299</v>
      </c>
      <c r="D7214" s="90" t="n">
        <v>44453</v>
      </c>
      <c r="E7214" s="88" t="s">
        <v>34</v>
      </c>
      <c r="F7214" s="88" t="s">
        <v>92</v>
      </c>
      <c r="G7214" s="88" t="s">
        <v>81</v>
      </c>
      <c r="H7214" s="91" t="s">
        <v>24</v>
      </c>
      <c r="I7214" s="92" t="n">
        <v>38</v>
      </c>
      <c r="J7214" s="93" t="n">
        <v>198</v>
      </c>
      <c r="K7214" s="94" t="n">
        <f aca="false">I7214 * J7214</f>
        <v>7524</v>
      </c>
      <c r="L7214" s="94" t="n">
        <f aca="false">K7214 *M7214</f>
        <v>3310.56</v>
      </c>
      <c r="M7214" s="95" t="n">
        <v>0.44</v>
      </c>
      <c r="N7214" s="88" t="s">
        <v>31</v>
      </c>
      <c r="O7214" s="91" t="s">
        <v>218</v>
      </c>
      <c r="P7214" s="0" t="str">
        <f aca="false">RIGHT(H7214,LEN(H7214) - FIND(" ", H7214))</f>
        <v>Athletic Footwear</v>
      </c>
    </row>
    <row r="7215" customFormat="false" ht="14.25" hidden="false" customHeight="true" outlineLevel="0" collapsed="false">
      <c r="B7215" s="88" t="s">
        <v>30</v>
      </c>
      <c r="C7215" s="89" t="n">
        <v>1128299</v>
      </c>
      <c r="D7215" s="90" t="n">
        <v>44453</v>
      </c>
      <c r="E7215" s="88" t="s">
        <v>34</v>
      </c>
      <c r="F7215" s="88" t="s">
        <v>92</v>
      </c>
      <c r="G7215" s="88" t="s">
        <v>81</v>
      </c>
      <c r="H7215" s="91" t="s">
        <v>48</v>
      </c>
      <c r="I7215" s="92" t="n">
        <v>32</v>
      </c>
      <c r="J7215" s="93" t="n">
        <v>135</v>
      </c>
      <c r="K7215" s="94" t="n">
        <f aca="false">I7215 * J7215</f>
        <v>4320</v>
      </c>
      <c r="L7215" s="94" t="n">
        <f aca="false">K7215 *M7215</f>
        <v>1598.4</v>
      </c>
      <c r="M7215" s="95" t="n">
        <v>0.37</v>
      </c>
      <c r="N7215" s="88" t="s">
        <v>31</v>
      </c>
      <c r="O7215" s="91" t="s">
        <v>219</v>
      </c>
      <c r="P7215" s="0" t="str">
        <f aca="false">RIGHT(H7215,LEN(H7215) - FIND(" ", H7215))</f>
        <v>Street Footwear</v>
      </c>
    </row>
    <row r="7216" customFormat="false" ht="14.25" hidden="false" customHeight="true" outlineLevel="0" collapsed="false">
      <c r="B7216" s="88" t="s">
        <v>30</v>
      </c>
      <c r="C7216" s="89" t="n">
        <v>1128299</v>
      </c>
      <c r="D7216" s="90" t="n">
        <v>44453</v>
      </c>
      <c r="E7216" s="88" t="s">
        <v>34</v>
      </c>
      <c r="F7216" s="88" t="s">
        <v>92</v>
      </c>
      <c r="G7216" s="88" t="s">
        <v>81</v>
      </c>
      <c r="H7216" s="91" t="s">
        <v>44</v>
      </c>
      <c r="I7216" s="92" t="n">
        <v>35</v>
      </c>
      <c r="J7216" s="93" t="n">
        <v>120</v>
      </c>
      <c r="K7216" s="94" t="n">
        <f aca="false">I7216 * J7216</f>
        <v>4200</v>
      </c>
      <c r="L7216" s="94" t="n">
        <f aca="false">K7216 *M7216</f>
        <v>1932</v>
      </c>
      <c r="M7216" s="95" t="n">
        <v>0.46</v>
      </c>
      <c r="N7216" s="88" t="s">
        <v>31</v>
      </c>
      <c r="O7216" s="91" t="s">
        <v>219</v>
      </c>
      <c r="P7216" s="0" t="str">
        <f aca="false">RIGHT(H7216,LEN(H7216) - FIND(" ", H7216))</f>
        <v>Athletic Footwear</v>
      </c>
    </row>
    <row r="7217" customFormat="false" ht="14.25" hidden="false" customHeight="true" outlineLevel="0" collapsed="false">
      <c r="B7217" s="88" t="s">
        <v>30</v>
      </c>
      <c r="C7217" s="89" t="n">
        <v>1128299</v>
      </c>
      <c r="D7217" s="90" t="n">
        <v>44453</v>
      </c>
      <c r="E7217" s="88" t="s">
        <v>34</v>
      </c>
      <c r="F7217" s="88" t="s">
        <v>92</v>
      </c>
      <c r="G7217" s="88" t="s">
        <v>81</v>
      </c>
      <c r="H7217" s="91" t="s">
        <v>16</v>
      </c>
      <c r="I7217" s="92" t="n">
        <v>36</v>
      </c>
      <c r="J7217" s="93" t="n">
        <v>132</v>
      </c>
      <c r="K7217" s="94" t="n">
        <f aca="false">I7217 * J7217</f>
        <v>4752</v>
      </c>
      <c r="L7217" s="94" t="n">
        <f aca="false">K7217 *M7217</f>
        <v>1758.24</v>
      </c>
      <c r="M7217" s="95" t="n">
        <v>0.37</v>
      </c>
      <c r="N7217" s="88" t="s">
        <v>31</v>
      </c>
      <c r="O7217" s="91" t="s">
        <v>218</v>
      </c>
      <c r="P7217" s="0" t="str">
        <f aca="false">RIGHT(H7217,LEN(H7217) - FIND(" ", H7217))</f>
        <v>Apparel</v>
      </c>
    </row>
    <row r="7218" customFormat="false" ht="14.25" hidden="false" customHeight="true" outlineLevel="0" collapsed="false">
      <c r="B7218" s="88" t="s">
        <v>30</v>
      </c>
      <c r="C7218" s="89" t="n">
        <v>1128299</v>
      </c>
      <c r="D7218" s="90" t="n">
        <v>44453</v>
      </c>
      <c r="E7218" s="88" t="s">
        <v>34</v>
      </c>
      <c r="F7218" s="88" t="s">
        <v>92</v>
      </c>
      <c r="G7218" s="88" t="s">
        <v>81</v>
      </c>
      <c r="H7218" s="91" t="s">
        <v>38</v>
      </c>
      <c r="I7218" s="92" t="n">
        <v>46</v>
      </c>
      <c r="J7218" s="93" t="n">
        <v>135</v>
      </c>
      <c r="K7218" s="94" t="n">
        <f aca="false">I7218 * J7218</f>
        <v>6210</v>
      </c>
      <c r="L7218" s="94" t="n">
        <f aca="false">K7218 *M7218</f>
        <v>1863</v>
      </c>
      <c r="M7218" s="95" t="n">
        <v>0.3</v>
      </c>
      <c r="N7218" s="88" t="s">
        <v>31</v>
      </c>
      <c r="O7218" s="91" t="s">
        <v>219</v>
      </c>
      <c r="P7218" s="0" t="str">
        <f aca="false">RIGHT(H7218,LEN(H7218) - FIND(" ", H7218))</f>
        <v>Apparel</v>
      </c>
    </row>
    <row r="7219" customFormat="false" ht="14.25" hidden="false" customHeight="true" outlineLevel="0" collapsed="false">
      <c r="B7219" s="88" t="s">
        <v>30</v>
      </c>
      <c r="C7219" s="89" t="n">
        <v>1197831</v>
      </c>
      <c r="D7219" s="90" t="n">
        <v>44454</v>
      </c>
      <c r="E7219" s="88" t="s">
        <v>40</v>
      </c>
      <c r="F7219" s="88" t="s">
        <v>59</v>
      </c>
      <c r="G7219" s="88" t="s">
        <v>106</v>
      </c>
      <c r="H7219" s="91" t="s">
        <v>38</v>
      </c>
      <c r="I7219" s="92" t="n">
        <v>55</v>
      </c>
      <c r="J7219" s="93" t="n">
        <v>875</v>
      </c>
      <c r="K7219" s="94" t="n">
        <f aca="false">I7219 * J7219</f>
        <v>48125</v>
      </c>
      <c r="L7219" s="94" t="n">
        <f aca="false">K7219 *M7219</f>
        <v>24062.5</v>
      </c>
      <c r="M7219" s="95" t="n">
        <v>0.5</v>
      </c>
      <c r="N7219" s="88" t="s">
        <v>31</v>
      </c>
      <c r="O7219" s="91" t="s">
        <v>219</v>
      </c>
      <c r="P7219" s="0" t="str">
        <f aca="false">RIGHT(H7219,LEN(H7219) - FIND(" ", H7219))</f>
        <v>Apparel</v>
      </c>
    </row>
    <row r="7220" customFormat="false" ht="14.25" hidden="false" customHeight="true" outlineLevel="0" collapsed="false">
      <c r="B7220" s="88" t="s">
        <v>30</v>
      </c>
      <c r="C7220" s="89" t="n">
        <v>1197831</v>
      </c>
      <c r="D7220" s="90" t="n">
        <v>44454</v>
      </c>
      <c r="E7220" s="88" t="s">
        <v>40</v>
      </c>
      <c r="F7220" s="88" t="s">
        <v>66</v>
      </c>
      <c r="G7220" s="88" t="s">
        <v>90</v>
      </c>
      <c r="H7220" s="91" t="s">
        <v>44</v>
      </c>
      <c r="I7220" s="92" t="n">
        <v>50</v>
      </c>
      <c r="J7220" s="93" t="n">
        <v>425</v>
      </c>
      <c r="K7220" s="94" t="n">
        <f aca="false">I7220 * J7220</f>
        <v>21250</v>
      </c>
      <c r="L7220" s="94" t="n">
        <f aca="false">K7220 *M7220</f>
        <v>12750</v>
      </c>
      <c r="M7220" s="95" t="n">
        <v>0.6</v>
      </c>
      <c r="N7220" s="88" t="s">
        <v>31</v>
      </c>
      <c r="O7220" s="91" t="s">
        <v>219</v>
      </c>
      <c r="P7220" s="0" t="str">
        <f aca="false">RIGHT(H7220,LEN(H7220) - FIND(" ", H7220))</f>
        <v>Athletic Footwear</v>
      </c>
    </row>
    <row r="7221" customFormat="false" ht="14.25" hidden="false" customHeight="true" outlineLevel="0" collapsed="false">
      <c r="B7221" s="88" t="s">
        <v>30</v>
      </c>
      <c r="C7221" s="89" t="n">
        <v>1185732</v>
      </c>
      <c r="D7221" s="90" t="n">
        <v>44454</v>
      </c>
      <c r="E7221" s="88" t="s">
        <v>29</v>
      </c>
      <c r="F7221" s="88" t="s">
        <v>117</v>
      </c>
      <c r="G7221" s="88" t="s">
        <v>110</v>
      </c>
      <c r="H7221" s="91" t="s">
        <v>32</v>
      </c>
      <c r="I7221" s="92" t="n">
        <v>45</v>
      </c>
      <c r="J7221" s="93" t="n">
        <v>800</v>
      </c>
      <c r="K7221" s="94" t="n">
        <f aca="false">I7221 * J7221</f>
        <v>36000</v>
      </c>
      <c r="L7221" s="94" t="n">
        <f aca="false">K7221 *M7221</f>
        <v>18000</v>
      </c>
      <c r="M7221" s="95" t="n">
        <v>0.5</v>
      </c>
      <c r="N7221" s="88" t="s">
        <v>14</v>
      </c>
      <c r="O7221" s="91" t="s">
        <v>218</v>
      </c>
      <c r="P7221" s="0" t="str">
        <f aca="false">RIGHT(H7221,LEN(H7221) - FIND(" ", H7221))</f>
        <v>Street Footwear</v>
      </c>
    </row>
    <row r="7222" customFormat="false" ht="14.25" hidden="false" customHeight="true" outlineLevel="0" collapsed="false">
      <c r="B7222" s="88" t="s">
        <v>30</v>
      </c>
      <c r="C7222" s="89" t="n">
        <v>1185732</v>
      </c>
      <c r="D7222" s="90" t="n">
        <v>44454</v>
      </c>
      <c r="E7222" s="88" t="s">
        <v>29</v>
      </c>
      <c r="F7222" s="88" t="s">
        <v>117</v>
      </c>
      <c r="G7222" s="88" t="s">
        <v>110</v>
      </c>
      <c r="H7222" s="91" t="s">
        <v>24</v>
      </c>
      <c r="I7222" s="92" t="n">
        <v>40</v>
      </c>
      <c r="J7222" s="93" t="n">
        <v>600</v>
      </c>
      <c r="K7222" s="94" t="n">
        <f aca="false">I7222 * J7222</f>
        <v>24000</v>
      </c>
      <c r="L7222" s="94" t="n">
        <f aca="false">K7222 *M7222</f>
        <v>9600</v>
      </c>
      <c r="M7222" s="95" t="n">
        <v>0.4</v>
      </c>
      <c r="N7222" s="88" t="s">
        <v>14</v>
      </c>
      <c r="O7222" s="91" t="s">
        <v>218</v>
      </c>
      <c r="P7222" s="0" t="str">
        <f aca="false">RIGHT(H7222,LEN(H7222) - FIND(" ", H7222))</f>
        <v>Athletic Footwear</v>
      </c>
    </row>
    <row r="7223" customFormat="false" ht="14.25" hidden="false" customHeight="true" outlineLevel="0" collapsed="false">
      <c r="B7223" s="88" t="s">
        <v>30</v>
      </c>
      <c r="C7223" s="89" t="n">
        <v>1185732</v>
      </c>
      <c r="D7223" s="90" t="n">
        <v>44454</v>
      </c>
      <c r="E7223" s="88" t="s">
        <v>29</v>
      </c>
      <c r="F7223" s="88" t="s">
        <v>117</v>
      </c>
      <c r="G7223" s="88" t="s">
        <v>110</v>
      </c>
      <c r="H7223" s="91" t="s">
        <v>48</v>
      </c>
      <c r="I7223" s="92" t="n">
        <v>35</v>
      </c>
      <c r="J7223" s="93" t="n">
        <v>500</v>
      </c>
      <c r="K7223" s="94" t="n">
        <f aca="false">I7223 * J7223</f>
        <v>17500</v>
      </c>
      <c r="L7223" s="94" t="n">
        <f aca="false">K7223 *M7223</f>
        <v>5250</v>
      </c>
      <c r="M7223" s="95" t="n">
        <v>0.3</v>
      </c>
      <c r="N7223" s="88" t="s">
        <v>14</v>
      </c>
      <c r="O7223" s="91" t="s">
        <v>219</v>
      </c>
      <c r="P7223" s="0" t="str">
        <f aca="false">RIGHT(H7223,LEN(H7223) - FIND(" ", H7223))</f>
        <v>Street Footwear</v>
      </c>
    </row>
    <row r="7224" customFormat="false" ht="14.25" hidden="false" customHeight="true" outlineLevel="0" collapsed="false">
      <c r="B7224" s="88" t="s">
        <v>30</v>
      </c>
      <c r="C7224" s="89" t="n">
        <v>1185732</v>
      </c>
      <c r="D7224" s="90" t="n">
        <v>44454</v>
      </c>
      <c r="E7224" s="88" t="s">
        <v>29</v>
      </c>
      <c r="F7224" s="88" t="s">
        <v>117</v>
      </c>
      <c r="G7224" s="88" t="s">
        <v>110</v>
      </c>
      <c r="H7224" s="91" t="s">
        <v>44</v>
      </c>
      <c r="I7224" s="92" t="n">
        <v>35</v>
      </c>
      <c r="J7224" s="93" t="n">
        <v>475</v>
      </c>
      <c r="K7224" s="94" t="n">
        <f aca="false">I7224 * J7224</f>
        <v>16625</v>
      </c>
      <c r="L7224" s="94" t="n">
        <f aca="false">K7224 *M7224</f>
        <v>5818.75</v>
      </c>
      <c r="M7224" s="95" t="n">
        <v>0.35</v>
      </c>
      <c r="N7224" s="88" t="s">
        <v>14</v>
      </c>
      <c r="O7224" s="91" t="s">
        <v>219</v>
      </c>
      <c r="P7224" s="0" t="str">
        <f aca="false">RIGHT(H7224,LEN(H7224) - FIND(" ", H7224))</f>
        <v>Athletic Footwear</v>
      </c>
    </row>
    <row r="7225" customFormat="false" ht="14.25" hidden="false" customHeight="true" outlineLevel="0" collapsed="false">
      <c r="B7225" s="88" t="s">
        <v>30</v>
      </c>
      <c r="C7225" s="89" t="n">
        <v>1185732</v>
      </c>
      <c r="D7225" s="90" t="n">
        <v>44454</v>
      </c>
      <c r="E7225" s="88" t="s">
        <v>29</v>
      </c>
      <c r="F7225" s="88" t="s">
        <v>117</v>
      </c>
      <c r="G7225" s="88" t="s">
        <v>110</v>
      </c>
      <c r="H7225" s="91" t="s">
        <v>16</v>
      </c>
      <c r="I7225" s="92" t="n">
        <v>45</v>
      </c>
      <c r="J7225" s="93" t="n">
        <v>475</v>
      </c>
      <c r="K7225" s="94" t="n">
        <f aca="false">I7225 * J7225</f>
        <v>21375</v>
      </c>
      <c r="L7225" s="94" t="n">
        <f aca="false">K7225 *M7225</f>
        <v>8550</v>
      </c>
      <c r="M7225" s="95" t="n">
        <v>0.4</v>
      </c>
      <c r="N7225" s="88" t="s">
        <v>14</v>
      </c>
      <c r="O7225" s="91" t="s">
        <v>218</v>
      </c>
      <c r="P7225" s="0" t="str">
        <f aca="false">RIGHT(H7225,LEN(H7225) - FIND(" ", H7225))</f>
        <v>Apparel</v>
      </c>
    </row>
    <row r="7226" customFormat="false" ht="14.25" hidden="false" customHeight="true" outlineLevel="0" collapsed="false">
      <c r="B7226" s="88" t="s">
        <v>30</v>
      </c>
      <c r="C7226" s="89" t="n">
        <v>1185732</v>
      </c>
      <c r="D7226" s="90" t="n">
        <v>44454</v>
      </c>
      <c r="E7226" s="88" t="s">
        <v>29</v>
      </c>
      <c r="F7226" s="88" t="s">
        <v>117</v>
      </c>
      <c r="G7226" s="88" t="s">
        <v>110</v>
      </c>
      <c r="H7226" s="91" t="s">
        <v>38</v>
      </c>
      <c r="I7226" s="92" t="n">
        <v>50</v>
      </c>
      <c r="J7226" s="93" t="n">
        <v>575</v>
      </c>
      <c r="K7226" s="94" t="n">
        <f aca="false">I7226 * J7226</f>
        <v>28750</v>
      </c>
      <c r="L7226" s="94" t="n">
        <f aca="false">K7226 *M7226</f>
        <v>15812.5</v>
      </c>
      <c r="M7226" s="95" t="n">
        <v>0.55</v>
      </c>
      <c r="N7226" s="88" t="s">
        <v>14</v>
      </c>
      <c r="O7226" s="91" t="s">
        <v>219</v>
      </c>
      <c r="P7226" s="0" t="str">
        <f aca="false">RIGHT(H7226,LEN(H7226) - FIND(" ", H7226))</f>
        <v>Apparel</v>
      </c>
    </row>
    <row r="7227" customFormat="false" ht="14.25" hidden="false" customHeight="true" outlineLevel="0" collapsed="false">
      <c r="B7227" s="88" t="s">
        <v>30</v>
      </c>
      <c r="C7227" s="89" t="n">
        <v>1197831</v>
      </c>
      <c r="D7227" s="90" t="n">
        <v>44454</v>
      </c>
      <c r="E7227" s="88" t="s">
        <v>40</v>
      </c>
      <c r="F7227" s="88" t="s">
        <v>59</v>
      </c>
      <c r="G7227" s="88" t="s">
        <v>106</v>
      </c>
      <c r="H7227" s="91" t="s">
        <v>38</v>
      </c>
      <c r="I7227" s="92" t="n">
        <v>53</v>
      </c>
      <c r="J7227" s="93" t="n">
        <v>263</v>
      </c>
      <c r="K7227" s="94" t="n">
        <f aca="false">I7227 * J7227</f>
        <v>13939</v>
      </c>
      <c r="L7227" s="94" t="n">
        <f aca="false">K7227 *M7227</f>
        <v>8781.57</v>
      </c>
      <c r="M7227" s="95" t="n">
        <v>0.63</v>
      </c>
      <c r="N7227" s="88" t="s">
        <v>23</v>
      </c>
      <c r="O7227" s="91" t="s">
        <v>219</v>
      </c>
      <c r="P7227" s="0" t="str">
        <f aca="false">RIGHT(H7227,LEN(H7227) - FIND(" ", H7227))</f>
        <v>Apparel</v>
      </c>
    </row>
    <row r="7228" customFormat="false" ht="14.25" hidden="false" customHeight="true" outlineLevel="0" collapsed="false">
      <c r="B7228" s="88" t="s">
        <v>30</v>
      </c>
      <c r="C7228" s="89" t="n">
        <v>1197831</v>
      </c>
      <c r="D7228" s="90" t="n">
        <v>44454</v>
      </c>
      <c r="E7228" s="88" t="s">
        <v>40</v>
      </c>
      <c r="F7228" s="88" t="s">
        <v>66</v>
      </c>
      <c r="G7228" s="88" t="s">
        <v>90</v>
      </c>
      <c r="H7228" s="91" t="s">
        <v>44</v>
      </c>
      <c r="I7228" s="92" t="n">
        <v>46</v>
      </c>
      <c r="J7228" s="93" t="n">
        <v>119</v>
      </c>
      <c r="K7228" s="94" t="n">
        <f aca="false">I7228 * J7228</f>
        <v>5474</v>
      </c>
      <c r="L7228" s="94" t="n">
        <f aca="false">K7228 *M7228</f>
        <v>3886.54</v>
      </c>
      <c r="M7228" s="95" t="n">
        <v>0.71</v>
      </c>
      <c r="N7228" s="88" t="s">
        <v>23</v>
      </c>
      <c r="O7228" s="91" t="s">
        <v>219</v>
      </c>
      <c r="P7228" s="0" t="str">
        <f aca="false">RIGHT(H7228,LEN(H7228) - FIND(" ", H7228))</f>
        <v>Athletic Footwear</v>
      </c>
    </row>
    <row r="7229" customFormat="false" ht="14.25" hidden="false" customHeight="true" outlineLevel="0" collapsed="false">
      <c r="B7229" s="88" t="s">
        <v>30</v>
      </c>
      <c r="C7229" s="89" t="n">
        <v>1185732</v>
      </c>
      <c r="D7229" s="90" t="n">
        <v>44454</v>
      </c>
      <c r="E7229" s="88" t="s">
        <v>29</v>
      </c>
      <c r="F7229" s="88" t="s">
        <v>117</v>
      </c>
      <c r="G7229" s="88" t="s">
        <v>110</v>
      </c>
      <c r="H7229" s="91" t="s">
        <v>32</v>
      </c>
      <c r="I7229" s="92" t="n">
        <v>42</v>
      </c>
      <c r="J7229" s="93" t="n">
        <v>232</v>
      </c>
      <c r="K7229" s="94" t="n">
        <f aca="false">I7229 * J7229</f>
        <v>9744</v>
      </c>
      <c r="L7229" s="94" t="n">
        <f aca="false">K7229 *M7229</f>
        <v>6138.72</v>
      </c>
      <c r="M7229" s="95" t="n">
        <v>0.63</v>
      </c>
      <c r="N7229" s="88" t="s">
        <v>23</v>
      </c>
      <c r="O7229" s="91" t="s">
        <v>218</v>
      </c>
      <c r="P7229" s="0" t="str">
        <f aca="false">RIGHT(H7229,LEN(H7229) - FIND(" ", H7229))</f>
        <v>Street Footwear</v>
      </c>
    </row>
    <row r="7230" customFormat="false" ht="14.25" hidden="false" customHeight="true" outlineLevel="0" collapsed="false">
      <c r="B7230" s="88" t="s">
        <v>30</v>
      </c>
      <c r="C7230" s="89" t="n">
        <v>1185732</v>
      </c>
      <c r="D7230" s="90" t="n">
        <v>44454</v>
      </c>
      <c r="E7230" s="88" t="s">
        <v>29</v>
      </c>
      <c r="F7230" s="88" t="s">
        <v>117</v>
      </c>
      <c r="G7230" s="88" t="s">
        <v>110</v>
      </c>
      <c r="H7230" s="91" t="s">
        <v>24</v>
      </c>
      <c r="I7230" s="92" t="n">
        <v>37</v>
      </c>
      <c r="J7230" s="93" t="n">
        <v>174</v>
      </c>
      <c r="K7230" s="94" t="n">
        <f aca="false">I7230 * J7230</f>
        <v>6438</v>
      </c>
      <c r="L7230" s="94" t="n">
        <f aca="false">K7230 *M7230</f>
        <v>3283.38</v>
      </c>
      <c r="M7230" s="95" t="n">
        <v>0.51</v>
      </c>
      <c r="N7230" s="88" t="s">
        <v>23</v>
      </c>
      <c r="O7230" s="91" t="s">
        <v>218</v>
      </c>
      <c r="P7230" s="0" t="str">
        <f aca="false">RIGHT(H7230,LEN(H7230) - FIND(" ", H7230))</f>
        <v>Athletic Footwear</v>
      </c>
    </row>
    <row r="7231" customFormat="false" ht="14.25" hidden="false" customHeight="true" outlineLevel="0" collapsed="false">
      <c r="B7231" s="88" t="s">
        <v>30</v>
      </c>
      <c r="C7231" s="89" t="n">
        <v>1185732</v>
      </c>
      <c r="D7231" s="90" t="n">
        <v>44454</v>
      </c>
      <c r="E7231" s="88" t="s">
        <v>29</v>
      </c>
      <c r="F7231" s="88" t="s">
        <v>117</v>
      </c>
      <c r="G7231" s="88" t="s">
        <v>110</v>
      </c>
      <c r="H7231" s="91" t="s">
        <v>48</v>
      </c>
      <c r="I7231" s="92" t="n">
        <v>34</v>
      </c>
      <c r="J7231" s="93" t="n">
        <v>145</v>
      </c>
      <c r="K7231" s="94" t="n">
        <f aca="false">I7231 * J7231</f>
        <v>4930</v>
      </c>
      <c r="L7231" s="94" t="n">
        <f aca="false">K7231 *M7231</f>
        <v>2070.6</v>
      </c>
      <c r="M7231" s="95" t="n">
        <v>0.42</v>
      </c>
      <c r="N7231" s="88" t="s">
        <v>23</v>
      </c>
      <c r="O7231" s="91" t="s">
        <v>219</v>
      </c>
      <c r="P7231" s="0" t="str">
        <f aca="false">RIGHT(H7231,LEN(H7231) - FIND(" ", H7231))</f>
        <v>Street Footwear</v>
      </c>
    </row>
    <row r="7232" customFormat="false" ht="14.25" hidden="false" customHeight="true" outlineLevel="0" collapsed="false">
      <c r="B7232" s="88" t="s">
        <v>30</v>
      </c>
      <c r="C7232" s="89" t="n">
        <v>1185732</v>
      </c>
      <c r="D7232" s="90" t="n">
        <v>44454</v>
      </c>
      <c r="E7232" s="88" t="s">
        <v>29</v>
      </c>
      <c r="F7232" s="88" t="s">
        <v>117</v>
      </c>
      <c r="G7232" s="88" t="s">
        <v>110</v>
      </c>
      <c r="H7232" s="91" t="s">
        <v>44</v>
      </c>
      <c r="I7232" s="92" t="n">
        <v>34</v>
      </c>
      <c r="J7232" s="93" t="n">
        <v>119</v>
      </c>
      <c r="K7232" s="94" t="n">
        <f aca="false">I7232 * J7232</f>
        <v>4046</v>
      </c>
      <c r="L7232" s="94" t="n">
        <f aca="false">K7232 *M7232</f>
        <v>1820.7</v>
      </c>
      <c r="M7232" s="95" t="n">
        <v>0.45</v>
      </c>
      <c r="N7232" s="88" t="s">
        <v>23</v>
      </c>
      <c r="O7232" s="91" t="s">
        <v>219</v>
      </c>
      <c r="P7232" s="0" t="str">
        <f aca="false">RIGHT(H7232,LEN(H7232) - FIND(" ", H7232))</f>
        <v>Athletic Footwear</v>
      </c>
    </row>
    <row r="7233" customFormat="false" ht="14.25" hidden="false" customHeight="true" outlineLevel="0" collapsed="false">
      <c r="B7233" s="88" t="s">
        <v>30</v>
      </c>
      <c r="C7233" s="89" t="n">
        <v>1185732</v>
      </c>
      <c r="D7233" s="90" t="n">
        <v>44454</v>
      </c>
      <c r="E7233" s="88" t="s">
        <v>29</v>
      </c>
      <c r="F7233" s="88" t="s">
        <v>117</v>
      </c>
      <c r="G7233" s="88" t="s">
        <v>110</v>
      </c>
      <c r="H7233" s="91" t="s">
        <v>16</v>
      </c>
      <c r="I7233" s="92" t="n">
        <v>41</v>
      </c>
      <c r="J7233" s="93" t="n">
        <v>128</v>
      </c>
      <c r="K7233" s="94" t="n">
        <f aca="false">I7233 * J7233</f>
        <v>5248</v>
      </c>
      <c r="L7233" s="94" t="n">
        <f aca="false">K7233 *M7233</f>
        <v>2624</v>
      </c>
      <c r="M7233" s="95" t="n">
        <v>0.5</v>
      </c>
      <c r="N7233" s="88" t="s">
        <v>23</v>
      </c>
      <c r="O7233" s="91" t="s">
        <v>218</v>
      </c>
      <c r="P7233" s="0" t="str">
        <f aca="false">RIGHT(H7233,LEN(H7233) - FIND(" ", H7233))</f>
        <v>Apparel</v>
      </c>
    </row>
    <row r="7234" customFormat="false" ht="14.25" hidden="false" customHeight="true" outlineLevel="0" collapsed="false">
      <c r="B7234" s="88" t="s">
        <v>30</v>
      </c>
      <c r="C7234" s="89" t="n">
        <v>1185732</v>
      </c>
      <c r="D7234" s="90" t="n">
        <v>44454</v>
      </c>
      <c r="E7234" s="88" t="s">
        <v>29</v>
      </c>
      <c r="F7234" s="88" t="s">
        <v>117</v>
      </c>
      <c r="G7234" s="88" t="s">
        <v>110</v>
      </c>
      <c r="H7234" s="91" t="s">
        <v>38</v>
      </c>
      <c r="I7234" s="92" t="n">
        <v>48</v>
      </c>
      <c r="J7234" s="93" t="n">
        <v>173</v>
      </c>
      <c r="K7234" s="94" t="n">
        <f aca="false">I7234 * J7234</f>
        <v>8304</v>
      </c>
      <c r="L7234" s="94" t="n">
        <f aca="false">K7234 *M7234</f>
        <v>5397.6</v>
      </c>
      <c r="M7234" s="95" t="n">
        <v>0.65</v>
      </c>
      <c r="N7234" s="88" t="s">
        <v>23</v>
      </c>
      <c r="O7234" s="91" t="s">
        <v>219</v>
      </c>
      <c r="P7234" s="0" t="str">
        <f aca="false">RIGHT(H7234,LEN(H7234) - FIND(" ", H7234))</f>
        <v>Apparel</v>
      </c>
    </row>
    <row r="7235" customFormat="false" ht="14.25" hidden="false" customHeight="true" outlineLevel="0" collapsed="false">
      <c r="B7235" s="88" t="s">
        <v>30</v>
      </c>
      <c r="C7235" s="89" t="n">
        <v>1197831</v>
      </c>
      <c r="D7235" s="90" t="n">
        <v>44454</v>
      </c>
      <c r="E7235" s="88" t="s">
        <v>40</v>
      </c>
      <c r="F7235" s="88" t="s">
        <v>59</v>
      </c>
      <c r="G7235" s="88" t="s">
        <v>106</v>
      </c>
      <c r="H7235" s="91" t="s">
        <v>38</v>
      </c>
      <c r="I7235" s="92" t="n">
        <v>42</v>
      </c>
      <c r="J7235" s="93" t="n">
        <v>280</v>
      </c>
      <c r="K7235" s="94" t="n">
        <f aca="false">I7235 * J7235</f>
        <v>11760</v>
      </c>
      <c r="L7235" s="94" t="n">
        <f aca="false">K7235 *M7235</f>
        <v>6468</v>
      </c>
      <c r="M7235" s="95" t="n">
        <v>0.55</v>
      </c>
      <c r="N7235" s="88" t="s">
        <v>31</v>
      </c>
      <c r="O7235" s="91" t="s">
        <v>219</v>
      </c>
      <c r="P7235" s="0" t="str">
        <f aca="false">RIGHT(H7235,LEN(H7235) - FIND(" ", H7235))</f>
        <v>Apparel</v>
      </c>
    </row>
    <row r="7236" customFormat="false" ht="14.25" hidden="false" customHeight="true" outlineLevel="0" collapsed="false">
      <c r="B7236" s="88" t="s">
        <v>30</v>
      </c>
      <c r="C7236" s="89" t="n">
        <v>1197831</v>
      </c>
      <c r="D7236" s="90" t="n">
        <v>44454</v>
      </c>
      <c r="E7236" s="88" t="s">
        <v>40</v>
      </c>
      <c r="F7236" s="88" t="s">
        <v>66</v>
      </c>
      <c r="G7236" s="88" t="s">
        <v>90</v>
      </c>
      <c r="H7236" s="91" t="s">
        <v>44</v>
      </c>
      <c r="I7236" s="92" t="n">
        <v>37</v>
      </c>
      <c r="J7236" s="93" t="n">
        <v>140</v>
      </c>
      <c r="K7236" s="94" t="n">
        <f aca="false">I7236 * J7236</f>
        <v>5180</v>
      </c>
      <c r="L7236" s="94" t="n">
        <f aca="false">K7236 *M7236</f>
        <v>3315.2</v>
      </c>
      <c r="M7236" s="95" t="n">
        <v>0.64</v>
      </c>
      <c r="N7236" s="88" t="s">
        <v>31</v>
      </c>
      <c r="O7236" s="91" t="s">
        <v>219</v>
      </c>
      <c r="P7236" s="0" t="str">
        <f aca="false">RIGHT(H7236,LEN(H7236) - FIND(" ", H7236))</f>
        <v>Athletic Footwear</v>
      </c>
    </row>
    <row r="7237" customFormat="false" ht="14.25" hidden="false" customHeight="true" outlineLevel="0" collapsed="false">
      <c r="B7237" s="88" t="s">
        <v>30</v>
      </c>
      <c r="C7237" s="89" t="n">
        <v>1197831</v>
      </c>
      <c r="D7237" s="90" t="n">
        <v>44455</v>
      </c>
      <c r="E7237" s="88" t="s">
        <v>40</v>
      </c>
      <c r="F7237" s="88" t="s">
        <v>59</v>
      </c>
      <c r="G7237" s="88" t="s">
        <v>106</v>
      </c>
      <c r="H7237" s="91" t="s">
        <v>32</v>
      </c>
      <c r="I7237" s="92" t="n">
        <v>45</v>
      </c>
      <c r="J7237" s="93" t="n">
        <v>825</v>
      </c>
      <c r="K7237" s="94" t="n">
        <f aca="false">I7237 * J7237</f>
        <v>37125</v>
      </c>
      <c r="L7237" s="94" t="n">
        <f aca="false">K7237 *M7237</f>
        <v>14850</v>
      </c>
      <c r="M7237" s="95" t="n">
        <v>0.4</v>
      </c>
      <c r="N7237" s="88" t="s">
        <v>31</v>
      </c>
      <c r="O7237" s="91" t="s">
        <v>218</v>
      </c>
      <c r="P7237" s="0" t="str">
        <f aca="false">RIGHT(H7237,LEN(H7237) - FIND(" ", H7237))</f>
        <v>Street Footwear</v>
      </c>
    </row>
    <row r="7238" customFormat="false" ht="14.25" hidden="false" customHeight="true" outlineLevel="0" collapsed="false">
      <c r="B7238" s="88" t="s">
        <v>30</v>
      </c>
      <c r="C7238" s="89" t="n">
        <v>1197831</v>
      </c>
      <c r="D7238" s="90" t="n">
        <v>44455</v>
      </c>
      <c r="E7238" s="88" t="s">
        <v>40</v>
      </c>
      <c r="F7238" s="88" t="s">
        <v>66</v>
      </c>
      <c r="G7238" s="88" t="s">
        <v>90</v>
      </c>
      <c r="H7238" s="91" t="s">
        <v>16</v>
      </c>
      <c r="I7238" s="92" t="n">
        <v>55</v>
      </c>
      <c r="J7238" s="93" t="n">
        <v>425</v>
      </c>
      <c r="K7238" s="94" t="n">
        <f aca="false">I7238 * J7238</f>
        <v>23375</v>
      </c>
      <c r="L7238" s="94" t="n">
        <f aca="false">K7238 *M7238</f>
        <v>10518.75</v>
      </c>
      <c r="M7238" s="95" t="n">
        <v>0.45</v>
      </c>
      <c r="N7238" s="88" t="s">
        <v>31</v>
      </c>
      <c r="O7238" s="91" t="s">
        <v>218</v>
      </c>
      <c r="P7238" s="0" t="str">
        <f aca="false">RIGHT(H7238,LEN(H7238) - FIND(" ", H7238))</f>
        <v>Apparel</v>
      </c>
    </row>
    <row r="7239" customFormat="false" ht="14.25" hidden="false" customHeight="true" outlineLevel="0" collapsed="false">
      <c r="B7239" s="88" t="s">
        <v>37</v>
      </c>
      <c r="C7239" s="89" t="n">
        <v>1185732</v>
      </c>
      <c r="D7239" s="90" t="n">
        <v>44455</v>
      </c>
      <c r="E7239" s="88" t="s">
        <v>40</v>
      </c>
      <c r="F7239" s="88" t="s">
        <v>119</v>
      </c>
      <c r="G7239" s="88" t="s">
        <v>120</v>
      </c>
      <c r="H7239" s="91" t="s">
        <v>32</v>
      </c>
      <c r="I7239" s="92" t="n">
        <v>50</v>
      </c>
      <c r="J7239" s="93" t="n">
        <v>725</v>
      </c>
      <c r="K7239" s="94" t="n">
        <f aca="false">I7239 * J7239</f>
        <v>36250</v>
      </c>
      <c r="L7239" s="94" t="n">
        <f aca="false">K7239 *M7239</f>
        <v>14500</v>
      </c>
      <c r="M7239" s="95" t="n">
        <v>0.4</v>
      </c>
      <c r="N7239" s="88" t="s">
        <v>23</v>
      </c>
      <c r="O7239" s="91" t="s">
        <v>218</v>
      </c>
      <c r="P7239" s="0" t="str">
        <f aca="false">RIGHT(H7239,LEN(H7239) - FIND(" ", H7239))</f>
        <v>Street Footwear</v>
      </c>
    </row>
    <row r="7240" customFormat="false" ht="14.25" hidden="false" customHeight="true" outlineLevel="0" collapsed="false">
      <c r="B7240" s="88" t="s">
        <v>37</v>
      </c>
      <c r="C7240" s="89" t="n">
        <v>1185732</v>
      </c>
      <c r="D7240" s="90" t="n">
        <v>44455</v>
      </c>
      <c r="E7240" s="88" t="s">
        <v>40</v>
      </c>
      <c r="F7240" s="88" t="s">
        <v>119</v>
      </c>
      <c r="G7240" s="88" t="s">
        <v>120</v>
      </c>
      <c r="H7240" s="91" t="s">
        <v>24</v>
      </c>
      <c r="I7240" s="92" t="n">
        <v>45</v>
      </c>
      <c r="J7240" s="93" t="n">
        <v>525</v>
      </c>
      <c r="K7240" s="94" t="n">
        <f aca="false">I7240 * J7240</f>
        <v>23625</v>
      </c>
      <c r="L7240" s="94" t="n">
        <f aca="false">K7240 *M7240</f>
        <v>8268.75</v>
      </c>
      <c r="M7240" s="95" t="n">
        <v>0.35</v>
      </c>
      <c r="N7240" s="88" t="s">
        <v>23</v>
      </c>
      <c r="O7240" s="91" t="s">
        <v>218</v>
      </c>
      <c r="P7240" s="0" t="str">
        <f aca="false">RIGHT(H7240,LEN(H7240) - FIND(" ", H7240))</f>
        <v>Athletic Footwear</v>
      </c>
    </row>
    <row r="7241" customFormat="false" ht="14.25" hidden="false" customHeight="true" outlineLevel="0" collapsed="false">
      <c r="B7241" s="88" t="s">
        <v>37</v>
      </c>
      <c r="C7241" s="89" t="n">
        <v>1185732</v>
      </c>
      <c r="D7241" s="90" t="n">
        <v>44455</v>
      </c>
      <c r="E7241" s="88" t="s">
        <v>40</v>
      </c>
      <c r="F7241" s="88" t="s">
        <v>119</v>
      </c>
      <c r="G7241" s="88" t="s">
        <v>120</v>
      </c>
      <c r="H7241" s="91" t="s">
        <v>48</v>
      </c>
      <c r="I7241" s="92" t="n">
        <v>20</v>
      </c>
      <c r="J7241" s="93" t="n">
        <v>425</v>
      </c>
      <c r="K7241" s="94" t="n">
        <f aca="false">I7241 * J7241</f>
        <v>8500</v>
      </c>
      <c r="L7241" s="94" t="n">
        <f aca="false">K7241 *M7241</f>
        <v>3400</v>
      </c>
      <c r="M7241" s="95" t="n">
        <v>0.4</v>
      </c>
      <c r="N7241" s="88" t="s">
        <v>23</v>
      </c>
      <c r="O7241" s="91" t="s">
        <v>219</v>
      </c>
      <c r="P7241" s="0" t="str">
        <f aca="false">RIGHT(H7241,LEN(H7241) - FIND(" ", H7241))</f>
        <v>Street Footwear</v>
      </c>
    </row>
    <row r="7242" customFormat="false" ht="14.25" hidden="false" customHeight="true" outlineLevel="0" collapsed="false">
      <c r="B7242" s="88" t="s">
        <v>37</v>
      </c>
      <c r="C7242" s="89" t="n">
        <v>1185732</v>
      </c>
      <c r="D7242" s="90" t="n">
        <v>44455</v>
      </c>
      <c r="E7242" s="88" t="s">
        <v>40</v>
      </c>
      <c r="F7242" s="88" t="s">
        <v>119</v>
      </c>
      <c r="G7242" s="88" t="s">
        <v>120</v>
      </c>
      <c r="H7242" s="91" t="s">
        <v>44</v>
      </c>
      <c r="I7242" s="92" t="n">
        <v>20</v>
      </c>
      <c r="J7242" s="93" t="n">
        <v>400</v>
      </c>
      <c r="K7242" s="94" t="n">
        <f aca="false">I7242 * J7242</f>
        <v>8000</v>
      </c>
      <c r="L7242" s="94" t="n">
        <f aca="false">K7242 *M7242</f>
        <v>3200</v>
      </c>
      <c r="M7242" s="95" t="n">
        <v>0.4</v>
      </c>
      <c r="N7242" s="88" t="s">
        <v>23</v>
      </c>
      <c r="O7242" s="91" t="s">
        <v>219</v>
      </c>
      <c r="P7242" s="0" t="str">
        <f aca="false">RIGHT(H7242,LEN(H7242) - FIND(" ", H7242))</f>
        <v>Athletic Footwear</v>
      </c>
    </row>
    <row r="7243" customFormat="false" ht="14.25" hidden="false" customHeight="true" outlineLevel="0" collapsed="false">
      <c r="B7243" s="88" t="s">
        <v>37</v>
      </c>
      <c r="C7243" s="89" t="n">
        <v>1185732</v>
      </c>
      <c r="D7243" s="90" t="n">
        <v>44455</v>
      </c>
      <c r="E7243" s="88" t="s">
        <v>40</v>
      </c>
      <c r="F7243" s="88" t="s">
        <v>119</v>
      </c>
      <c r="G7243" s="88" t="s">
        <v>120</v>
      </c>
      <c r="H7243" s="91" t="s">
        <v>16</v>
      </c>
      <c r="I7243" s="92" t="n">
        <v>30</v>
      </c>
      <c r="J7243" s="93" t="n">
        <v>400</v>
      </c>
      <c r="K7243" s="94" t="n">
        <f aca="false">I7243 * J7243</f>
        <v>12000</v>
      </c>
      <c r="L7243" s="94" t="n">
        <f aca="false">K7243 *M7243</f>
        <v>4200</v>
      </c>
      <c r="M7243" s="95" t="n">
        <v>0.35</v>
      </c>
      <c r="N7243" s="88" t="s">
        <v>23</v>
      </c>
      <c r="O7243" s="91" t="s">
        <v>218</v>
      </c>
      <c r="P7243" s="0" t="str">
        <f aca="false">RIGHT(H7243,LEN(H7243) - FIND(" ", H7243))</f>
        <v>Apparel</v>
      </c>
    </row>
    <row r="7244" customFormat="false" ht="14.25" hidden="false" customHeight="true" outlineLevel="0" collapsed="false">
      <c r="B7244" s="88" t="s">
        <v>37</v>
      </c>
      <c r="C7244" s="89" t="n">
        <v>1185732</v>
      </c>
      <c r="D7244" s="90" t="n">
        <v>44455</v>
      </c>
      <c r="E7244" s="88" t="s">
        <v>40</v>
      </c>
      <c r="F7244" s="88" t="s">
        <v>119</v>
      </c>
      <c r="G7244" s="88" t="s">
        <v>120</v>
      </c>
      <c r="H7244" s="91" t="s">
        <v>38</v>
      </c>
      <c r="I7244" s="92" t="n">
        <v>35</v>
      </c>
      <c r="J7244" s="93" t="n">
        <v>500</v>
      </c>
      <c r="K7244" s="94" t="n">
        <f aca="false">I7244 * J7244</f>
        <v>17500</v>
      </c>
      <c r="L7244" s="94" t="n">
        <f aca="false">K7244 *M7244</f>
        <v>8750</v>
      </c>
      <c r="M7244" s="95" t="n">
        <v>0.5</v>
      </c>
      <c r="N7244" s="88" t="s">
        <v>23</v>
      </c>
      <c r="O7244" s="91" t="s">
        <v>219</v>
      </c>
      <c r="P7244" s="0" t="str">
        <f aca="false">RIGHT(H7244,LEN(H7244) - FIND(" ", H7244))</f>
        <v>Apparel</v>
      </c>
    </row>
    <row r="7245" customFormat="false" ht="14.25" hidden="false" customHeight="true" outlineLevel="0" collapsed="false">
      <c r="B7245" s="88" t="s">
        <v>30</v>
      </c>
      <c r="C7245" s="89" t="n">
        <v>1197831</v>
      </c>
      <c r="D7245" s="90" t="n">
        <v>44455</v>
      </c>
      <c r="E7245" s="88" t="s">
        <v>40</v>
      </c>
      <c r="F7245" s="88" t="s">
        <v>59</v>
      </c>
      <c r="G7245" s="88" t="s">
        <v>106</v>
      </c>
      <c r="H7245" s="91" t="s">
        <v>32</v>
      </c>
      <c r="I7245" s="92" t="n">
        <v>41</v>
      </c>
      <c r="J7245" s="93" t="n">
        <v>231</v>
      </c>
      <c r="K7245" s="94" t="n">
        <f aca="false">I7245 * J7245</f>
        <v>9471</v>
      </c>
      <c r="L7245" s="94" t="n">
        <f aca="false">K7245 *M7245</f>
        <v>4924.92</v>
      </c>
      <c r="M7245" s="95" t="n">
        <v>0.52</v>
      </c>
      <c r="N7245" s="88" t="s">
        <v>23</v>
      </c>
      <c r="O7245" s="91" t="s">
        <v>218</v>
      </c>
      <c r="P7245" s="0" t="str">
        <f aca="false">RIGHT(H7245,LEN(H7245) - FIND(" ", H7245))</f>
        <v>Street Footwear</v>
      </c>
    </row>
    <row r="7246" customFormat="false" ht="14.25" hidden="false" customHeight="true" outlineLevel="0" collapsed="false">
      <c r="B7246" s="88" t="s">
        <v>30</v>
      </c>
      <c r="C7246" s="89" t="n">
        <v>1197831</v>
      </c>
      <c r="D7246" s="90" t="n">
        <v>44455</v>
      </c>
      <c r="E7246" s="88" t="s">
        <v>40</v>
      </c>
      <c r="F7246" s="88" t="s">
        <v>66</v>
      </c>
      <c r="G7246" s="88" t="s">
        <v>90</v>
      </c>
      <c r="H7246" s="91" t="s">
        <v>16</v>
      </c>
      <c r="I7246" s="92" t="n">
        <v>50</v>
      </c>
      <c r="J7246" s="93" t="n">
        <v>123</v>
      </c>
      <c r="K7246" s="94" t="n">
        <f aca="false">I7246 * J7246</f>
        <v>6150</v>
      </c>
      <c r="L7246" s="94" t="n">
        <f aca="false">K7246 *M7246</f>
        <v>3628.5</v>
      </c>
      <c r="M7246" s="95" t="n">
        <v>0.59</v>
      </c>
      <c r="N7246" s="88" t="s">
        <v>23</v>
      </c>
      <c r="O7246" s="91" t="s">
        <v>218</v>
      </c>
      <c r="P7246" s="0" t="str">
        <f aca="false">RIGHT(H7246,LEN(H7246) - FIND(" ", H7246))</f>
        <v>Apparel</v>
      </c>
    </row>
    <row r="7247" customFormat="false" ht="14.25" hidden="false" customHeight="true" outlineLevel="0" collapsed="false">
      <c r="B7247" s="88" t="s">
        <v>37</v>
      </c>
      <c r="C7247" s="89" t="n">
        <v>1185732</v>
      </c>
      <c r="D7247" s="90" t="n">
        <v>44455</v>
      </c>
      <c r="E7247" s="88" t="s">
        <v>40</v>
      </c>
      <c r="F7247" s="88" t="s">
        <v>119</v>
      </c>
      <c r="G7247" s="88" t="s">
        <v>120</v>
      </c>
      <c r="H7247" s="91" t="s">
        <v>32</v>
      </c>
      <c r="I7247" s="92" t="n">
        <v>47</v>
      </c>
      <c r="J7247" s="93" t="n">
        <v>203</v>
      </c>
      <c r="K7247" s="94" t="n">
        <f aca="false">I7247 * J7247</f>
        <v>9541</v>
      </c>
      <c r="L7247" s="94" t="n">
        <f aca="false">K7247 *M7247</f>
        <v>5152.14</v>
      </c>
      <c r="M7247" s="95" t="n">
        <v>0.54</v>
      </c>
      <c r="N7247" s="88" t="s">
        <v>23</v>
      </c>
      <c r="O7247" s="91" t="s">
        <v>218</v>
      </c>
      <c r="P7247" s="0" t="str">
        <f aca="false">RIGHT(H7247,LEN(H7247) - FIND(" ", H7247))</f>
        <v>Street Footwear</v>
      </c>
    </row>
    <row r="7248" customFormat="false" ht="14.25" hidden="false" customHeight="true" outlineLevel="0" collapsed="false">
      <c r="B7248" s="88" t="s">
        <v>37</v>
      </c>
      <c r="C7248" s="89" t="n">
        <v>1185732</v>
      </c>
      <c r="D7248" s="90" t="n">
        <v>44455</v>
      </c>
      <c r="E7248" s="88" t="s">
        <v>40</v>
      </c>
      <c r="F7248" s="88" t="s">
        <v>119</v>
      </c>
      <c r="G7248" s="88" t="s">
        <v>120</v>
      </c>
      <c r="H7248" s="91" t="s">
        <v>24</v>
      </c>
      <c r="I7248" s="92" t="n">
        <v>42</v>
      </c>
      <c r="J7248" s="93" t="n">
        <v>147</v>
      </c>
      <c r="K7248" s="94" t="n">
        <f aca="false">I7248 * J7248</f>
        <v>6174</v>
      </c>
      <c r="L7248" s="94" t="n">
        <f aca="false">K7248 *M7248</f>
        <v>2778.3</v>
      </c>
      <c r="M7248" s="95" t="n">
        <v>0.45</v>
      </c>
      <c r="N7248" s="88" t="s">
        <v>23</v>
      </c>
      <c r="O7248" s="91" t="s">
        <v>218</v>
      </c>
      <c r="P7248" s="0" t="str">
        <f aca="false">RIGHT(H7248,LEN(H7248) - FIND(" ", H7248))</f>
        <v>Athletic Footwear</v>
      </c>
    </row>
    <row r="7249" customFormat="false" ht="14.25" hidden="false" customHeight="true" outlineLevel="0" collapsed="false">
      <c r="B7249" s="88" t="s">
        <v>37</v>
      </c>
      <c r="C7249" s="89" t="n">
        <v>1185732</v>
      </c>
      <c r="D7249" s="90" t="n">
        <v>44455</v>
      </c>
      <c r="E7249" s="88" t="s">
        <v>40</v>
      </c>
      <c r="F7249" s="88" t="s">
        <v>119</v>
      </c>
      <c r="G7249" s="88" t="s">
        <v>120</v>
      </c>
      <c r="H7249" s="91" t="s">
        <v>48</v>
      </c>
      <c r="I7249" s="92" t="n">
        <v>19</v>
      </c>
      <c r="J7249" s="93" t="n">
        <v>123</v>
      </c>
      <c r="K7249" s="94" t="n">
        <f aca="false">I7249 * J7249</f>
        <v>2337</v>
      </c>
      <c r="L7249" s="94" t="n">
        <f aca="false">K7249 *M7249</f>
        <v>1168.5</v>
      </c>
      <c r="M7249" s="95" t="n">
        <v>0.5</v>
      </c>
      <c r="N7249" s="88" t="s">
        <v>23</v>
      </c>
      <c r="O7249" s="91" t="s">
        <v>219</v>
      </c>
      <c r="P7249" s="0" t="str">
        <f aca="false">RIGHT(H7249,LEN(H7249) - FIND(" ", H7249))</f>
        <v>Street Footwear</v>
      </c>
    </row>
    <row r="7250" customFormat="false" ht="14.25" hidden="false" customHeight="true" outlineLevel="0" collapsed="false">
      <c r="B7250" s="88" t="s">
        <v>37</v>
      </c>
      <c r="C7250" s="89" t="n">
        <v>1185732</v>
      </c>
      <c r="D7250" s="90" t="n">
        <v>44455</v>
      </c>
      <c r="E7250" s="88" t="s">
        <v>40</v>
      </c>
      <c r="F7250" s="88" t="s">
        <v>119</v>
      </c>
      <c r="G7250" s="88" t="s">
        <v>120</v>
      </c>
      <c r="H7250" s="91" t="s">
        <v>44</v>
      </c>
      <c r="I7250" s="92" t="n">
        <v>19</v>
      </c>
      <c r="J7250" s="93" t="n">
        <v>100</v>
      </c>
      <c r="K7250" s="94" t="n">
        <f aca="false">I7250 * J7250</f>
        <v>1900</v>
      </c>
      <c r="L7250" s="94" t="n">
        <f aca="false">K7250 *M7250</f>
        <v>1045</v>
      </c>
      <c r="M7250" s="95" t="n">
        <v>0.55</v>
      </c>
      <c r="N7250" s="88" t="s">
        <v>23</v>
      </c>
      <c r="O7250" s="91" t="s">
        <v>219</v>
      </c>
      <c r="P7250" s="0" t="str">
        <f aca="false">RIGHT(H7250,LEN(H7250) - FIND(" ", H7250))</f>
        <v>Athletic Footwear</v>
      </c>
    </row>
    <row r="7251" customFormat="false" ht="14.25" hidden="false" customHeight="true" outlineLevel="0" collapsed="false">
      <c r="B7251" s="88" t="s">
        <v>37</v>
      </c>
      <c r="C7251" s="89" t="n">
        <v>1185732</v>
      </c>
      <c r="D7251" s="90" t="n">
        <v>44455</v>
      </c>
      <c r="E7251" s="88" t="s">
        <v>40</v>
      </c>
      <c r="F7251" s="88" t="s">
        <v>119</v>
      </c>
      <c r="G7251" s="88" t="s">
        <v>120</v>
      </c>
      <c r="H7251" s="91" t="s">
        <v>16</v>
      </c>
      <c r="I7251" s="92" t="n">
        <v>29</v>
      </c>
      <c r="J7251" s="93" t="n">
        <v>108</v>
      </c>
      <c r="K7251" s="94" t="n">
        <f aca="false">I7251 * J7251</f>
        <v>3132</v>
      </c>
      <c r="L7251" s="94" t="n">
        <f aca="false">K7251 *M7251</f>
        <v>1503.36</v>
      </c>
      <c r="M7251" s="95" t="n">
        <v>0.48</v>
      </c>
      <c r="N7251" s="88" t="s">
        <v>23</v>
      </c>
      <c r="O7251" s="91" t="s">
        <v>218</v>
      </c>
      <c r="P7251" s="0" t="str">
        <f aca="false">RIGHT(H7251,LEN(H7251) - FIND(" ", H7251))</f>
        <v>Apparel</v>
      </c>
    </row>
    <row r="7252" customFormat="false" ht="14.25" hidden="false" customHeight="true" outlineLevel="0" collapsed="false">
      <c r="B7252" s="88" t="s">
        <v>37</v>
      </c>
      <c r="C7252" s="89" t="n">
        <v>1185732</v>
      </c>
      <c r="D7252" s="90" t="n">
        <v>44455</v>
      </c>
      <c r="E7252" s="88" t="s">
        <v>40</v>
      </c>
      <c r="F7252" s="88" t="s">
        <v>119</v>
      </c>
      <c r="G7252" s="88" t="s">
        <v>120</v>
      </c>
      <c r="H7252" s="91" t="s">
        <v>38</v>
      </c>
      <c r="I7252" s="92" t="n">
        <v>32</v>
      </c>
      <c r="J7252" s="93" t="n">
        <v>130</v>
      </c>
      <c r="K7252" s="94" t="n">
        <f aca="false">I7252 * J7252</f>
        <v>4160</v>
      </c>
      <c r="L7252" s="94" t="n">
        <f aca="false">K7252 *M7252</f>
        <v>2579.2</v>
      </c>
      <c r="M7252" s="95" t="n">
        <v>0.62</v>
      </c>
      <c r="N7252" s="88" t="s">
        <v>23</v>
      </c>
      <c r="O7252" s="91" t="s">
        <v>219</v>
      </c>
      <c r="P7252" s="0" t="str">
        <f aca="false">RIGHT(H7252,LEN(H7252) - FIND(" ", H7252))</f>
        <v>Apparel</v>
      </c>
    </row>
    <row r="7253" customFormat="false" ht="14.25" hidden="false" customHeight="true" outlineLevel="0" collapsed="false">
      <c r="B7253" s="88" t="s">
        <v>30</v>
      </c>
      <c r="C7253" s="89" t="n">
        <v>1197831</v>
      </c>
      <c r="D7253" s="90" t="n">
        <v>44455</v>
      </c>
      <c r="E7253" s="88" t="s">
        <v>40</v>
      </c>
      <c r="F7253" s="88" t="s">
        <v>59</v>
      </c>
      <c r="G7253" s="88" t="s">
        <v>106</v>
      </c>
      <c r="H7253" s="91" t="s">
        <v>32</v>
      </c>
      <c r="I7253" s="92" t="n">
        <v>34</v>
      </c>
      <c r="J7253" s="93" t="n">
        <v>256</v>
      </c>
      <c r="K7253" s="94" t="n">
        <f aca="false">I7253 * J7253</f>
        <v>8704</v>
      </c>
      <c r="L7253" s="94" t="n">
        <f aca="false">K7253 *M7253</f>
        <v>3655.68</v>
      </c>
      <c r="M7253" s="95" t="n">
        <v>0.42</v>
      </c>
      <c r="N7253" s="88" t="s">
        <v>31</v>
      </c>
      <c r="O7253" s="91" t="s">
        <v>218</v>
      </c>
      <c r="P7253" s="0" t="str">
        <f aca="false">RIGHT(H7253,LEN(H7253) - FIND(" ", H7253))</f>
        <v>Street Footwear</v>
      </c>
    </row>
    <row r="7254" customFormat="false" ht="14.25" hidden="false" customHeight="true" outlineLevel="0" collapsed="false">
      <c r="B7254" s="88" t="s">
        <v>30</v>
      </c>
      <c r="C7254" s="89" t="n">
        <v>1197831</v>
      </c>
      <c r="D7254" s="90" t="n">
        <v>44455</v>
      </c>
      <c r="E7254" s="88" t="s">
        <v>40</v>
      </c>
      <c r="F7254" s="88" t="s">
        <v>66</v>
      </c>
      <c r="G7254" s="88" t="s">
        <v>90</v>
      </c>
      <c r="H7254" s="91" t="s">
        <v>16</v>
      </c>
      <c r="I7254" s="92" t="n">
        <v>42</v>
      </c>
      <c r="J7254" s="93" t="n">
        <v>140</v>
      </c>
      <c r="K7254" s="94" t="n">
        <f aca="false">I7254 * J7254</f>
        <v>5880</v>
      </c>
      <c r="L7254" s="94" t="n">
        <f aca="false">K7254 *M7254</f>
        <v>2940</v>
      </c>
      <c r="M7254" s="95" t="n">
        <v>0.5</v>
      </c>
      <c r="N7254" s="88" t="s">
        <v>31</v>
      </c>
      <c r="O7254" s="91" t="s">
        <v>218</v>
      </c>
      <c r="P7254" s="0" t="str">
        <f aca="false">RIGHT(H7254,LEN(H7254) - FIND(" ", H7254))</f>
        <v>Apparel</v>
      </c>
    </row>
    <row r="7255" customFormat="false" ht="14.25" hidden="false" customHeight="true" outlineLevel="0" collapsed="false">
      <c r="B7255" s="88" t="s">
        <v>37</v>
      </c>
      <c r="C7255" s="89" t="n">
        <v>1185732</v>
      </c>
      <c r="D7255" s="90" t="n">
        <v>44455</v>
      </c>
      <c r="E7255" s="88" t="s">
        <v>40</v>
      </c>
      <c r="F7255" s="88" t="s">
        <v>119</v>
      </c>
      <c r="G7255" s="88" t="s">
        <v>120</v>
      </c>
      <c r="H7255" s="91" t="s">
        <v>32</v>
      </c>
      <c r="I7255" s="92" t="n">
        <v>40</v>
      </c>
      <c r="J7255" s="93" t="n">
        <v>232</v>
      </c>
      <c r="K7255" s="94" t="n">
        <f aca="false">I7255 * J7255</f>
        <v>9280</v>
      </c>
      <c r="L7255" s="94" t="n">
        <f aca="false">K7255 *M7255</f>
        <v>4083.2</v>
      </c>
      <c r="M7255" s="95" t="n">
        <v>0.44</v>
      </c>
      <c r="N7255" s="88" t="s">
        <v>31</v>
      </c>
      <c r="O7255" s="91" t="s">
        <v>218</v>
      </c>
      <c r="P7255" s="0" t="str">
        <f aca="false">RIGHT(H7255,LEN(H7255) - FIND(" ", H7255))</f>
        <v>Street Footwear</v>
      </c>
    </row>
    <row r="7256" customFormat="false" ht="14.25" hidden="false" customHeight="true" outlineLevel="0" collapsed="false">
      <c r="B7256" s="88" t="s">
        <v>37</v>
      </c>
      <c r="C7256" s="89" t="n">
        <v>1185732</v>
      </c>
      <c r="D7256" s="90" t="n">
        <v>44455</v>
      </c>
      <c r="E7256" s="88" t="s">
        <v>40</v>
      </c>
      <c r="F7256" s="88" t="s">
        <v>119</v>
      </c>
      <c r="G7256" s="88" t="s">
        <v>120</v>
      </c>
      <c r="H7256" s="91" t="s">
        <v>24</v>
      </c>
      <c r="I7256" s="92" t="n">
        <v>33</v>
      </c>
      <c r="J7256" s="93" t="n">
        <v>158</v>
      </c>
      <c r="K7256" s="94" t="n">
        <f aca="false">I7256 * J7256</f>
        <v>5214</v>
      </c>
      <c r="L7256" s="94" t="n">
        <f aca="false">K7256 *M7256</f>
        <v>2137.74</v>
      </c>
      <c r="M7256" s="95" t="n">
        <v>0.41</v>
      </c>
      <c r="N7256" s="88" t="s">
        <v>31</v>
      </c>
      <c r="O7256" s="91" t="s">
        <v>218</v>
      </c>
      <c r="P7256" s="0" t="str">
        <f aca="false">RIGHT(H7256,LEN(H7256) - FIND(" ", H7256))</f>
        <v>Athletic Footwear</v>
      </c>
    </row>
    <row r="7257" customFormat="false" ht="14.25" hidden="false" customHeight="true" outlineLevel="0" collapsed="false">
      <c r="B7257" s="88" t="s">
        <v>37</v>
      </c>
      <c r="C7257" s="89" t="n">
        <v>1185732</v>
      </c>
      <c r="D7257" s="90" t="n">
        <v>44455</v>
      </c>
      <c r="E7257" s="88" t="s">
        <v>40</v>
      </c>
      <c r="F7257" s="88" t="s">
        <v>119</v>
      </c>
      <c r="G7257" s="88" t="s">
        <v>120</v>
      </c>
      <c r="H7257" s="91" t="s">
        <v>48</v>
      </c>
      <c r="I7257" s="92" t="n">
        <v>15</v>
      </c>
      <c r="J7257" s="93" t="n">
        <v>145</v>
      </c>
      <c r="K7257" s="94" t="n">
        <f aca="false">I7257 * J7257</f>
        <v>2175</v>
      </c>
      <c r="L7257" s="94" t="n">
        <f aca="false">K7257 *M7257</f>
        <v>1022.25</v>
      </c>
      <c r="M7257" s="95" t="n">
        <v>0.47</v>
      </c>
      <c r="N7257" s="88" t="s">
        <v>31</v>
      </c>
      <c r="O7257" s="91" t="s">
        <v>219</v>
      </c>
      <c r="P7257" s="0" t="str">
        <f aca="false">RIGHT(H7257,LEN(H7257) - FIND(" ", H7257))</f>
        <v>Street Footwear</v>
      </c>
    </row>
    <row r="7258" customFormat="false" ht="14.25" hidden="false" customHeight="true" outlineLevel="0" collapsed="false">
      <c r="B7258" s="88" t="s">
        <v>37</v>
      </c>
      <c r="C7258" s="89" t="n">
        <v>1185732</v>
      </c>
      <c r="D7258" s="90" t="n">
        <v>44455</v>
      </c>
      <c r="E7258" s="88" t="s">
        <v>40</v>
      </c>
      <c r="F7258" s="88" t="s">
        <v>119</v>
      </c>
      <c r="G7258" s="88" t="s">
        <v>120</v>
      </c>
      <c r="H7258" s="91" t="s">
        <v>44</v>
      </c>
      <c r="I7258" s="92" t="n">
        <v>16</v>
      </c>
      <c r="J7258" s="93" t="n">
        <v>120</v>
      </c>
      <c r="K7258" s="94" t="n">
        <f aca="false">I7258 * J7258</f>
        <v>1920</v>
      </c>
      <c r="L7258" s="94" t="n">
        <f aca="false">K7258 *M7258</f>
        <v>864</v>
      </c>
      <c r="M7258" s="95" t="n">
        <v>0.45</v>
      </c>
      <c r="N7258" s="88" t="s">
        <v>31</v>
      </c>
      <c r="O7258" s="91" t="s">
        <v>219</v>
      </c>
      <c r="P7258" s="0" t="str">
        <f aca="false">RIGHT(H7258,LEN(H7258) - FIND(" ", H7258))</f>
        <v>Athletic Footwear</v>
      </c>
    </row>
    <row r="7259" customFormat="false" ht="14.25" hidden="false" customHeight="true" outlineLevel="0" collapsed="false">
      <c r="B7259" s="88" t="s">
        <v>37</v>
      </c>
      <c r="C7259" s="89" t="n">
        <v>1185732</v>
      </c>
      <c r="D7259" s="90" t="n">
        <v>44455</v>
      </c>
      <c r="E7259" s="88" t="s">
        <v>40</v>
      </c>
      <c r="F7259" s="88" t="s">
        <v>119</v>
      </c>
      <c r="G7259" s="88" t="s">
        <v>120</v>
      </c>
      <c r="H7259" s="91" t="s">
        <v>16</v>
      </c>
      <c r="I7259" s="92" t="n">
        <v>22</v>
      </c>
      <c r="J7259" s="93" t="n">
        <v>132</v>
      </c>
      <c r="K7259" s="94" t="n">
        <f aca="false">I7259 * J7259</f>
        <v>2904</v>
      </c>
      <c r="L7259" s="94" t="n">
        <f aca="false">K7259 *M7259</f>
        <v>1103.52</v>
      </c>
      <c r="M7259" s="95" t="n">
        <v>0.38</v>
      </c>
      <c r="N7259" s="88" t="s">
        <v>31</v>
      </c>
      <c r="O7259" s="91" t="s">
        <v>218</v>
      </c>
      <c r="P7259" s="0" t="str">
        <f aca="false">RIGHT(H7259,LEN(H7259) - FIND(" ", H7259))</f>
        <v>Apparel</v>
      </c>
    </row>
    <row r="7260" customFormat="false" ht="14.25" hidden="false" customHeight="true" outlineLevel="0" collapsed="false">
      <c r="B7260" s="88" t="s">
        <v>37</v>
      </c>
      <c r="C7260" s="89" t="n">
        <v>1185732</v>
      </c>
      <c r="D7260" s="90" t="n">
        <v>44455</v>
      </c>
      <c r="E7260" s="88" t="s">
        <v>40</v>
      </c>
      <c r="F7260" s="88" t="s">
        <v>119</v>
      </c>
      <c r="G7260" s="88" t="s">
        <v>120</v>
      </c>
      <c r="H7260" s="91" t="s">
        <v>38</v>
      </c>
      <c r="I7260" s="92" t="n">
        <v>26</v>
      </c>
      <c r="J7260" s="93" t="n">
        <v>160</v>
      </c>
      <c r="K7260" s="94" t="n">
        <f aca="false">I7260 * J7260</f>
        <v>4160</v>
      </c>
      <c r="L7260" s="94" t="n">
        <f aca="false">K7260 *M7260</f>
        <v>2329.6</v>
      </c>
      <c r="M7260" s="95" t="n">
        <v>0.56</v>
      </c>
      <c r="N7260" s="88" t="s">
        <v>31</v>
      </c>
      <c r="O7260" s="91" t="s">
        <v>219</v>
      </c>
      <c r="P7260" s="0" t="str">
        <f aca="false">RIGHT(H7260,LEN(H7260) - FIND(" ", H7260))</f>
        <v>Apparel</v>
      </c>
    </row>
    <row r="7261" customFormat="false" ht="14.25" hidden="false" customHeight="true" outlineLevel="0" collapsed="false">
      <c r="B7261" s="88" t="s">
        <v>30</v>
      </c>
      <c r="C7261" s="89" t="n">
        <v>1197831</v>
      </c>
      <c r="D7261" s="90" t="n">
        <v>44456</v>
      </c>
      <c r="E7261" s="88" t="s">
        <v>40</v>
      </c>
      <c r="F7261" s="88" t="s">
        <v>59</v>
      </c>
      <c r="G7261" s="88" t="s">
        <v>106</v>
      </c>
      <c r="H7261" s="91" t="s">
        <v>24</v>
      </c>
      <c r="I7261" s="92" t="n">
        <v>50</v>
      </c>
      <c r="J7261" s="93" t="n">
        <v>825</v>
      </c>
      <c r="K7261" s="94" t="n">
        <f aca="false">I7261 * J7261</f>
        <v>41250</v>
      </c>
      <c r="L7261" s="94" t="n">
        <f aca="false">K7261 *M7261</f>
        <v>16500</v>
      </c>
      <c r="M7261" s="95" t="n">
        <v>0.4</v>
      </c>
      <c r="N7261" s="88" t="s">
        <v>31</v>
      </c>
      <c r="O7261" s="91" t="s">
        <v>218</v>
      </c>
      <c r="P7261" s="0" t="str">
        <f aca="false">RIGHT(H7261,LEN(H7261) - FIND(" ", H7261))</f>
        <v>Athletic Footwear</v>
      </c>
    </row>
    <row r="7262" customFormat="false" ht="14.25" hidden="false" customHeight="true" outlineLevel="0" collapsed="false">
      <c r="B7262" s="88" t="s">
        <v>30</v>
      </c>
      <c r="C7262" s="89" t="n">
        <v>1197831</v>
      </c>
      <c r="D7262" s="90" t="n">
        <v>44456</v>
      </c>
      <c r="E7262" s="88" t="s">
        <v>40</v>
      </c>
      <c r="F7262" s="88" t="s">
        <v>66</v>
      </c>
      <c r="G7262" s="88" t="s">
        <v>90</v>
      </c>
      <c r="H7262" s="91" t="s">
        <v>38</v>
      </c>
      <c r="I7262" s="92" t="n">
        <v>60</v>
      </c>
      <c r="J7262" s="93" t="n">
        <v>675</v>
      </c>
      <c r="K7262" s="94" t="n">
        <f aca="false">I7262 * J7262</f>
        <v>40500</v>
      </c>
      <c r="L7262" s="94" t="n">
        <f aca="false">K7262 *M7262</f>
        <v>26325</v>
      </c>
      <c r="M7262" s="95" t="n">
        <v>0.65</v>
      </c>
      <c r="N7262" s="88" t="s">
        <v>31</v>
      </c>
      <c r="O7262" s="91" t="s">
        <v>219</v>
      </c>
      <c r="P7262" s="0" t="str">
        <f aca="false">RIGHT(H7262,LEN(H7262) - FIND(" ", H7262))</f>
        <v>Apparel</v>
      </c>
    </row>
    <row r="7263" customFormat="false" ht="14.25" hidden="false" customHeight="true" outlineLevel="0" collapsed="false">
      <c r="B7263" s="88" t="s">
        <v>15</v>
      </c>
      <c r="C7263" s="89" t="n">
        <v>1185732</v>
      </c>
      <c r="D7263" s="90" t="n">
        <v>44456</v>
      </c>
      <c r="E7263" s="88" t="s">
        <v>26</v>
      </c>
      <c r="F7263" s="88" t="s">
        <v>111</v>
      </c>
      <c r="G7263" s="88" t="s">
        <v>166</v>
      </c>
      <c r="H7263" s="91" t="s">
        <v>38</v>
      </c>
      <c r="I7263" s="92" t="n">
        <v>60</v>
      </c>
      <c r="J7263" s="93" t="n">
        <v>225</v>
      </c>
      <c r="K7263" s="94" t="n">
        <f aca="false">I7263 * J7263</f>
        <v>13500</v>
      </c>
      <c r="L7263" s="94" t="n">
        <f aca="false">K7263 *M7263</f>
        <v>5400</v>
      </c>
      <c r="M7263" s="95" t="n">
        <v>0.4</v>
      </c>
      <c r="N7263" s="88" t="s">
        <v>31</v>
      </c>
      <c r="O7263" s="91" t="s">
        <v>219</v>
      </c>
      <c r="P7263" s="0" t="str">
        <f aca="false">RIGHT(H7263,LEN(H7263) - FIND(" ", H7263))</f>
        <v>Apparel</v>
      </c>
    </row>
    <row r="7264" customFormat="false" ht="14.25" hidden="false" customHeight="true" outlineLevel="0" collapsed="false">
      <c r="B7264" s="88" t="s">
        <v>15</v>
      </c>
      <c r="C7264" s="89" t="n">
        <v>1185732</v>
      </c>
      <c r="D7264" s="90" t="n">
        <v>44456</v>
      </c>
      <c r="E7264" s="88" t="s">
        <v>26</v>
      </c>
      <c r="F7264" s="88" t="s">
        <v>130</v>
      </c>
      <c r="G7264" s="88" t="s">
        <v>133</v>
      </c>
      <c r="H7264" s="91" t="s">
        <v>32</v>
      </c>
      <c r="I7264" s="92" t="n">
        <v>65</v>
      </c>
      <c r="J7264" s="93" t="n">
        <v>550</v>
      </c>
      <c r="K7264" s="94" t="n">
        <f aca="false">I7264 * J7264</f>
        <v>35750</v>
      </c>
      <c r="L7264" s="94" t="n">
        <f aca="false">K7264 *M7264</f>
        <v>14300</v>
      </c>
      <c r="M7264" s="95" t="n">
        <v>0.4</v>
      </c>
      <c r="N7264" s="88" t="s">
        <v>31</v>
      </c>
      <c r="O7264" s="91" t="s">
        <v>218</v>
      </c>
      <c r="P7264" s="0" t="str">
        <f aca="false">RIGHT(H7264,LEN(H7264) - FIND(" ", H7264))</f>
        <v>Street Footwear</v>
      </c>
    </row>
    <row r="7265" customFormat="false" ht="14.25" hidden="false" customHeight="true" outlineLevel="0" collapsed="false">
      <c r="B7265" s="88" t="s">
        <v>15</v>
      </c>
      <c r="C7265" s="89" t="n">
        <v>1185732</v>
      </c>
      <c r="D7265" s="90" t="n">
        <v>44456</v>
      </c>
      <c r="E7265" s="88" t="s">
        <v>26</v>
      </c>
      <c r="F7265" s="88" t="s">
        <v>130</v>
      </c>
      <c r="G7265" s="88" t="s">
        <v>133</v>
      </c>
      <c r="H7265" s="91" t="s">
        <v>24</v>
      </c>
      <c r="I7265" s="92" t="n">
        <v>60</v>
      </c>
      <c r="J7265" s="93" t="n">
        <v>350</v>
      </c>
      <c r="K7265" s="94" t="n">
        <f aca="false">I7265 * J7265</f>
        <v>21000</v>
      </c>
      <c r="L7265" s="94" t="n">
        <f aca="false">K7265 *M7265</f>
        <v>8400</v>
      </c>
      <c r="M7265" s="95" t="n">
        <v>0.4</v>
      </c>
      <c r="N7265" s="88" t="s">
        <v>31</v>
      </c>
      <c r="O7265" s="91" t="s">
        <v>218</v>
      </c>
      <c r="P7265" s="0" t="str">
        <f aca="false">RIGHT(H7265,LEN(H7265) - FIND(" ", H7265))</f>
        <v>Athletic Footwear</v>
      </c>
    </row>
    <row r="7266" customFormat="false" ht="14.25" hidden="false" customHeight="true" outlineLevel="0" collapsed="false">
      <c r="B7266" s="88" t="s">
        <v>15</v>
      </c>
      <c r="C7266" s="89" t="n">
        <v>1185732</v>
      </c>
      <c r="D7266" s="90" t="n">
        <v>44456</v>
      </c>
      <c r="E7266" s="88" t="s">
        <v>26</v>
      </c>
      <c r="F7266" s="88" t="s">
        <v>130</v>
      </c>
      <c r="G7266" s="88" t="s">
        <v>133</v>
      </c>
      <c r="H7266" s="91" t="s">
        <v>48</v>
      </c>
      <c r="I7266" s="92" t="n">
        <v>55</v>
      </c>
      <c r="J7266" s="93" t="n">
        <v>250</v>
      </c>
      <c r="K7266" s="94" t="n">
        <f aca="false">I7266 * J7266</f>
        <v>13750</v>
      </c>
      <c r="L7266" s="94" t="n">
        <f aca="false">K7266 *M7266</f>
        <v>4125</v>
      </c>
      <c r="M7266" s="95" t="n">
        <v>0.3</v>
      </c>
      <c r="N7266" s="88" t="s">
        <v>31</v>
      </c>
      <c r="O7266" s="91" t="s">
        <v>219</v>
      </c>
      <c r="P7266" s="0" t="str">
        <f aca="false">RIGHT(H7266,LEN(H7266) - FIND(" ", H7266))</f>
        <v>Street Footwear</v>
      </c>
    </row>
    <row r="7267" customFormat="false" ht="14.25" hidden="false" customHeight="true" outlineLevel="0" collapsed="false">
      <c r="B7267" s="88" t="s">
        <v>15</v>
      </c>
      <c r="C7267" s="89" t="n">
        <v>1185732</v>
      </c>
      <c r="D7267" s="90" t="n">
        <v>44456</v>
      </c>
      <c r="E7267" s="88" t="s">
        <v>26</v>
      </c>
      <c r="F7267" s="88" t="s">
        <v>130</v>
      </c>
      <c r="G7267" s="88" t="s">
        <v>133</v>
      </c>
      <c r="H7267" s="91" t="s">
        <v>44</v>
      </c>
      <c r="I7267" s="92" t="n">
        <v>55</v>
      </c>
      <c r="J7267" s="93" t="n">
        <v>225</v>
      </c>
      <c r="K7267" s="94" t="n">
        <f aca="false">I7267 * J7267</f>
        <v>12375</v>
      </c>
      <c r="L7267" s="94" t="n">
        <f aca="false">K7267 *M7267</f>
        <v>3712.5</v>
      </c>
      <c r="M7267" s="95" t="n">
        <v>0.3</v>
      </c>
      <c r="N7267" s="88" t="s">
        <v>31</v>
      </c>
      <c r="O7267" s="91" t="s">
        <v>219</v>
      </c>
      <c r="P7267" s="0" t="str">
        <f aca="false">RIGHT(H7267,LEN(H7267) - FIND(" ", H7267))</f>
        <v>Athletic Footwear</v>
      </c>
    </row>
    <row r="7268" customFormat="false" ht="14.25" hidden="false" customHeight="true" outlineLevel="0" collapsed="false">
      <c r="B7268" s="88" t="s">
        <v>15</v>
      </c>
      <c r="C7268" s="89" t="n">
        <v>1185732</v>
      </c>
      <c r="D7268" s="90" t="n">
        <v>44456</v>
      </c>
      <c r="E7268" s="88" t="s">
        <v>26</v>
      </c>
      <c r="F7268" s="88" t="s">
        <v>130</v>
      </c>
      <c r="G7268" s="88" t="s">
        <v>133</v>
      </c>
      <c r="H7268" s="91" t="s">
        <v>16</v>
      </c>
      <c r="I7268" s="92" t="n">
        <v>65</v>
      </c>
      <c r="J7268" s="93" t="n">
        <v>225</v>
      </c>
      <c r="K7268" s="94" t="n">
        <f aca="false">I7268 * J7268</f>
        <v>14625</v>
      </c>
      <c r="L7268" s="94" t="n">
        <f aca="false">K7268 *M7268</f>
        <v>4387.5</v>
      </c>
      <c r="M7268" s="95" t="n">
        <v>0.3</v>
      </c>
      <c r="N7268" s="88" t="s">
        <v>31</v>
      </c>
      <c r="O7268" s="91" t="s">
        <v>218</v>
      </c>
      <c r="P7268" s="0" t="str">
        <f aca="false">RIGHT(H7268,LEN(H7268) - FIND(" ", H7268))</f>
        <v>Apparel</v>
      </c>
    </row>
    <row r="7269" customFormat="false" ht="14.25" hidden="false" customHeight="true" outlineLevel="0" collapsed="false">
      <c r="B7269" s="88" t="s">
        <v>15</v>
      </c>
      <c r="C7269" s="89" t="n">
        <v>1185732</v>
      </c>
      <c r="D7269" s="90" t="n">
        <v>44456</v>
      </c>
      <c r="E7269" s="88" t="s">
        <v>26</v>
      </c>
      <c r="F7269" s="88" t="s">
        <v>130</v>
      </c>
      <c r="G7269" s="88" t="s">
        <v>133</v>
      </c>
      <c r="H7269" s="91" t="s">
        <v>38</v>
      </c>
      <c r="I7269" s="92" t="n">
        <v>70</v>
      </c>
      <c r="J7269" s="93" t="n">
        <v>325</v>
      </c>
      <c r="K7269" s="94" t="n">
        <f aca="false">I7269 * J7269</f>
        <v>22750</v>
      </c>
      <c r="L7269" s="94" t="n">
        <f aca="false">K7269 *M7269</f>
        <v>7962.5</v>
      </c>
      <c r="M7269" s="95" t="n">
        <v>0.35</v>
      </c>
      <c r="N7269" s="88" t="s">
        <v>31</v>
      </c>
      <c r="O7269" s="91" t="s">
        <v>219</v>
      </c>
      <c r="P7269" s="0" t="str">
        <f aca="false">RIGHT(H7269,LEN(H7269) - FIND(" ", H7269))</f>
        <v>Apparel</v>
      </c>
    </row>
    <row r="7270" customFormat="false" ht="14.25" hidden="false" customHeight="true" outlineLevel="0" collapsed="false">
      <c r="B7270" s="88" t="s">
        <v>30</v>
      </c>
      <c r="C7270" s="89" t="n">
        <v>1197831</v>
      </c>
      <c r="D7270" s="90" t="n">
        <v>44456</v>
      </c>
      <c r="E7270" s="88" t="s">
        <v>40</v>
      </c>
      <c r="F7270" s="88" t="s">
        <v>59</v>
      </c>
      <c r="G7270" s="88" t="s">
        <v>106</v>
      </c>
      <c r="H7270" s="91" t="s">
        <v>24</v>
      </c>
      <c r="I7270" s="92" t="n">
        <v>48</v>
      </c>
      <c r="J7270" s="93" t="n">
        <v>215</v>
      </c>
      <c r="K7270" s="94" t="n">
        <f aca="false">I7270 * J7270</f>
        <v>10320</v>
      </c>
      <c r="L7270" s="94" t="n">
        <f aca="false">K7270 *M7270</f>
        <v>5572.8</v>
      </c>
      <c r="M7270" s="95" t="n">
        <v>0.54</v>
      </c>
      <c r="N7270" s="88" t="s">
        <v>23</v>
      </c>
      <c r="O7270" s="91" t="s">
        <v>218</v>
      </c>
      <c r="P7270" s="0" t="str">
        <f aca="false">RIGHT(H7270,LEN(H7270) - FIND(" ", H7270))</f>
        <v>Athletic Footwear</v>
      </c>
    </row>
    <row r="7271" customFormat="false" ht="14.25" hidden="false" customHeight="true" outlineLevel="0" collapsed="false">
      <c r="B7271" s="88" t="s">
        <v>30</v>
      </c>
      <c r="C7271" s="89" t="n">
        <v>1197831</v>
      </c>
      <c r="D7271" s="90" t="n">
        <v>44456</v>
      </c>
      <c r="E7271" s="88" t="s">
        <v>40</v>
      </c>
      <c r="F7271" s="88" t="s">
        <v>66</v>
      </c>
      <c r="G7271" s="88" t="s">
        <v>90</v>
      </c>
      <c r="H7271" s="91" t="s">
        <v>38</v>
      </c>
      <c r="I7271" s="92" t="n">
        <v>59</v>
      </c>
      <c r="J7271" s="93" t="n">
        <v>182</v>
      </c>
      <c r="K7271" s="94" t="n">
        <f aca="false">I7271 * J7271</f>
        <v>10738</v>
      </c>
      <c r="L7271" s="94" t="n">
        <f aca="false">K7271 *M7271</f>
        <v>8268.26</v>
      </c>
      <c r="M7271" s="95" t="n">
        <v>0.77</v>
      </c>
      <c r="N7271" s="88" t="s">
        <v>23</v>
      </c>
      <c r="O7271" s="91" t="s">
        <v>219</v>
      </c>
      <c r="P7271" s="0" t="str">
        <f aca="false">RIGHT(H7271,LEN(H7271) - FIND(" ", H7271))</f>
        <v>Apparel</v>
      </c>
    </row>
    <row r="7272" customFormat="false" ht="14.25" hidden="false" customHeight="true" outlineLevel="0" collapsed="false">
      <c r="B7272" s="88" t="s">
        <v>15</v>
      </c>
      <c r="C7272" s="89" t="n">
        <v>1185732</v>
      </c>
      <c r="D7272" s="90" t="n">
        <v>44456</v>
      </c>
      <c r="E7272" s="88" t="s">
        <v>26</v>
      </c>
      <c r="F7272" s="88" t="s">
        <v>111</v>
      </c>
      <c r="G7272" s="88" t="s">
        <v>166</v>
      </c>
      <c r="H7272" s="91" t="s">
        <v>38</v>
      </c>
      <c r="I7272" s="92" t="n">
        <v>57</v>
      </c>
      <c r="J7272" s="93" t="n">
        <v>59</v>
      </c>
      <c r="K7272" s="94" t="n">
        <f aca="false">I7272 * J7272</f>
        <v>3363</v>
      </c>
      <c r="L7272" s="94" t="n">
        <f aca="false">K7272 *M7272</f>
        <v>1748.76</v>
      </c>
      <c r="M7272" s="95" t="n">
        <v>0.52</v>
      </c>
      <c r="N7272" s="88" t="s">
        <v>23</v>
      </c>
      <c r="O7272" s="91" t="s">
        <v>219</v>
      </c>
      <c r="P7272" s="0" t="str">
        <f aca="false">RIGHT(H7272,LEN(H7272) - FIND(" ", H7272))</f>
        <v>Apparel</v>
      </c>
    </row>
    <row r="7273" customFormat="false" ht="14.25" hidden="false" customHeight="true" outlineLevel="0" collapsed="false">
      <c r="B7273" s="88" t="s">
        <v>15</v>
      </c>
      <c r="C7273" s="89" t="n">
        <v>1185732</v>
      </c>
      <c r="D7273" s="90" t="n">
        <v>44456</v>
      </c>
      <c r="E7273" s="88" t="s">
        <v>26</v>
      </c>
      <c r="F7273" s="88" t="s">
        <v>130</v>
      </c>
      <c r="G7273" s="88" t="s">
        <v>133</v>
      </c>
      <c r="H7273" s="91" t="s">
        <v>32</v>
      </c>
      <c r="I7273" s="92" t="n">
        <v>59</v>
      </c>
      <c r="J7273" s="93" t="n">
        <v>154</v>
      </c>
      <c r="K7273" s="94" t="n">
        <f aca="false">I7273 * J7273</f>
        <v>9086</v>
      </c>
      <c r="L7273" s="94" t="n">
        <f aca="false">K7273 *M7273</f>
        <v>4724.72</v>
      </c>
      <c r="M7273" s="95" t="n">
        <v>0.52</v>
      </c>
      <c r="N7273" s="88" t="s">
        <v>23</v>
      </c>
      <c r="O7273" s="91" t="s">
        <v>218</v>
      </c>
      <c r="P7273" s="0" t="str">
        <f aca="false">RIGHT(H7273,LEN(H7273) - FIND(" ", H7273))</f>
        <v>Street Footwear</v>
      </c>
    </row>
    <row r="7274" customFormat="false" ht="14.25" hidden="false" customHeight="true" outlineLevel="0" collapsed="false">
      <c r="B7274" s="88" t="s">
        <v>15</v>
      </c>
      <c r="C7274" s="89" t="n">
        <v>1185732</v>
      </c>
      <c r="D7274" s="90" t="n">
        <v>44456</v>
      </c>
      <c r="E7274" s="88" t="s">
        <v>26</v>
      </c>
      <c r="F7274" s="88" t="s">
        <v>130</v>
      </c>
      <c r="G7274" s="88" t="s">
        <v>133</v>
      </c>
      <c r="H7274" s="91" t="s">
        <v>24</v>
      </c>
      <c r="I7274" s="92" t="n">
        <v>54</v>
      </c>
      <c r="J7274" s="93" t="n">
        <v>95</v>
      </c>
      <c r="K7274" s="94" t="n">
        <f aca="false">I7274 * J7274</f>
        <v>5130</v>
      </c>
      <c r="L7274" s="94" t="n">
        <f aca="false">K7274 *M7274</f>
        <v>2667.6</v>
      </c>
      <c r="M7274" s="95" t="n">
        <v>0.52</v>
      </c>
      <c r="N7274" s="88" t="s">
        <v>23</v>
      </c>
      <c r="O7274" s="91" t="s">
        <v>218</v>
      </c>
      <c r="P7274" s="0" t="str">
        <f aca="false">RIGHT(H7274,LEN(H7274) - FIND(" ", H7274))</f>
        <v>Athletic Footwear</v>
      </c>
    </row>
    <row r="7275" customFormat="false" ht="14.25" hidden="false" customHeight="true" outlineLevel="0" collapsed="false">
      <c r="B7275" s="88" t="s">
        <v>15</v>
      </c>
      <c r="C7275" s="89" t="n">
        <v>1185732</v>
      </c>
      <c r="D7275" s="90" t="n">
        <v>44456</v>
      </c>
      <c r="E7275" s="88" t="s">
        <v>26</v>
      </c>
      <c r="F7275" s="88" t="s">
        <v>130</v>
      </c>
      <c r="G7275" s="88" t="s">
        <v>133</v>
      </c>
      <c r="H7275" s="91" t="s">
        <v>48</v>
      </c>
      <c r="I7275" s="92" t="n">
        <v>52</v>
      </c>
      <c r="J7275" s="93" t="n">
        <v>75</v>
      </c>
      <c r="K7275" s="94" t="n">
        <f aca="false">I7275 * J7275</f>
        <v>3900</v>
      </c>
      <c r="L7275" s="94" t="n">
        <f aca="false">K7275 *M7275</f>
        <v>1677</v>
      </c>
      <c r="M7275" s="95" t="n">
        <v>0.43</v>
      </c>
      <c r="N7275" s="88" t="s">
        <v>23</v>
      </c>
      <c r="O7275" s="91" t="s">
        <v>219</v>
      </c>
      <c r="P7275" s="0" t="str">
        <f aca="false">RIGHT(H7275,LEN(H7275) - FIND(" ", H7275))</f>
        <v>Street Footwear</v>
      </c>
    </row>
    <row r="7276" customFormat="false" ht="14.25" hidden="false" customHeight="true" outlineLevel="0" collapsed="false">
      <c r="B7276" s="88" t="s">
        <v>15</v>
      </c>
      <c r="C7276" s="89" t="n">
        <v>1185732</v>
      </c>
      <c r="D7276" s="90" t="n">
        <v>44456</v>
      </c>
      <c r="E7276" s="88" t="s">
        <v>26</v>
      </c>
      <c r="F7276" s="88" t="s">
        <v>130</v>
      </c>
      <c r="G7276" s="88" t="s">
        <v>133</v>
      </c>
      <c r="H7276" s="91" t="s">
        <v>44</v>
      </c>
      <c r="I7276" s="92" t="n">
        <v>53</v>
      </c>
      <c r="J7276" s="93" t="n">
        <v>56</v>
      </c>
      <c r="K7276" s="94" t="n">
        <f aca="false">I7276 * J7276</f>
        <v>2968</v>
      </c>
      <c r="L7276" s="94" t="n">
        <f aca="false">K7276 *M7276</f>
        <v>1246.56</v>
      </c>
      <c r="M7276" s="95" t="n">
        <v>0.42</v>
      </c>
      <c r="N7276" s="88" t="s">
        <v>23</v>
      </c>
      <c r="O7276" s="91" t="s">
        <v>219</v>
      </c>
      <c r="P7276" s="0" t="str">
        <f aca="false">RIGHT(H7276,LEN(H7276) - FIND(" ", H7276))</f>
        <v>Athletic Footwear</v>
      </c>
    </row>
    <row r="7277" customFormat="false" ht="14.25" hidden="false" customHeight="true" outlineLevel="0" collapsed="false">
      <c r="B7277" s="88" t="s">
        <v>15</v>
      </c>
      <c r="C7277" s="89" t="n">
        <v>1185732</v>
      </c>
      <c r="D7277" s="90" t="n">
        <v>44456</v>
      </c>
      <c r="E7277" s="88" t="s">
        <v>26</v>
      </c>
      <c r="F7277" s="88" t="s">
        <v>130</v>
      </c>
      <c r="G7277" s="88" t="s">
        <v>133</v>
      </c>
      <c r="H7277" s="91" t="s">
        <v>16</v>
      </c>
      <c r="I7277" s="92" t="n">
        <v>64</v>
      </c>
      <c r="J7277" s="93" t="n">
        <v>63</v>
      </c>
      <c r="K7277" s="94" t="n">
        <f aca="false">I7277 * J7277</f>
        <v>4032</v>
      </c>
      <c r="L7277" s="94" t="n">
        <f aca="false">K7277 *M7277</f>
        <v>1733.76</v>
      </c>
      <c r="M7277" s="95" t="n">
        <v>0.43</v>
      </c>
      <c r="N7277" s="88" t="s">
        <v>23</v>
      </c>
      <c r="O7277" s="91" t="s">
        <v>218</v>
      </c>
      <c r="P7277" s="0" t="str">
        <f aca="false">RIGHT(H7277,LEN(H7277) - FIND(" ", H7277))</f>
        <v>Apparel</v>
      </c>
    </row>
    <row r="7278" customFormat="false" ht="14.25" hidden="false" customHeight="true" outlineLevel="0" collapsed="false">
      <c r="B7278" s="88" t="s">
        <v>15</v>
      </c>
      <c r="C7278" s="89" t="n">
        <v>1185732</v>
      </c>
      <c r="D7278" s="90" t="n">
        <v>44456</v>
      </c>
      <c r="E7278" s="88" t="s">
        <v>26</v>
      </c>
      <c r="F7278" s="88" t="s">
        <v>130</v>
      </c>
      <c r="G7278" s="88" t="s">
        <v>133</v>
      </c>
      <c r="H7278" s="91" t="s">
        <v>38</v>
      </c>
      <c r="I7278" s="92" t="n">
        <v>68</v>
      </c>
      <c r="J7278" s="93" t="n">
        <v>98</v>
      </c>
      <c r="K7278" s="94" t="n">
        <f aca="false">I7278 * J7278</f>
        <v>6664</v>
      </c>
      <c r="L7278" s="94" t="n">
        <f aca="false">K7278 *M7278</f>
        <v>3065.44</v>
      </c>
      <c r="M7278" s="95" t="n">
        <v>0.46</v>
      </c>
      <c r="N7278" s="88" t="s">
        <v>23</v>
      </c>
      <c r="O7278" s="91" t="s">
        <v>219</v>
      </c>
      <c r="P7278" s="0" t="str">
        <f aca="false">RIGHT(H7278,LEN(H7278) - FIND(" ", H7278))</f>
        <v>Apparel</v>
      </c>
    </row>
    <row r="7279" customFormat="false" ht="14.25" hidden="false" customHeight="true" outlineLevel="0" collapsed="false">
      <c r="B7279" s="88" t="s">
        <v>30</v>
      </c>
      <c r="C7279" s="89" t="n">
        <v>1197831</v>
      </c>
      <c r="D7279" s="90" t="n">
        <v>44456</v>
      </c>
      <c r="E7279" s="88" t="s">
        <v>40</v>
      </c>
      <c r="F7279" s="88" t="s">
        <v>59</v>
      </c>
      <c r="G7279" s="88" t="s">
        <v>106</v>
      </c>
      <c r="H7279" s="91" t="s">
        <v>24</v>
      </c>
      <c r="I7279" s="92" t="n">
        <v>34</v>
      </c>
      <c r="J7279" s="93" t="n">
        <v>264</v>
      </c>
      <c r="K7279" s="94" t="n">
        <f aca="false">I7279 * J7279</f>
        <v>8976</v>
      </c>
      <c r="L7279" s="94" t="n">
        <f aca="false">K7279 *M7279</f>
        <v>3769.92</v>
      </c>
      <c r="M7279" s="95" t="n">
        <v>0.42</v>
      </c>
      <c r="N7279" s="88" t="s">
        <v>31</v>
      </c>
      <c r="O7279" s="91" t="s">
        <v>218</v>
      </c>
      <c r="P7279" s="0" t="str">
        <f aca="false">RIGHT(H7279,LEN(H7279) - FIND(" ", H7279))</f>
        <v>Athletic Footwear</v>
      </c>
    </row>
    <row r="7280" customFormat="false" ht="14.25" hidden="false" customHeight="true" outlineLevel="0" collapsed="false">
      <c r="B7280" s="88" t="s">
        <v>30</v>
      </c>
      <c r="C7280" s="89" t="n">
        <v>1197831</v>
      </c>
      <c r="D7280" s="90" t="n">
        <v>44456</v>
      </c>
      <c r="E7280" s="88" t="s">
        <v>40</v>
      </c>
      <c r="F7280" s="88" t="s">
        <v>66</v>
      </c>
      <c r="G7280" s="88" t="s">
        <v>90</v>
      </c>
      <c r="H7280" s="91" t="s">
        <v>38</v>
      </c>
      <c r="I7280" s="92" t="n">
        <v>39</v>
      </c>
      <c r="J7280" s="93" t="n">
        <v>203</v>
      </c>
      <c r="K7280" s="94" t="n">
        <f aca="false">I7280 * J7280</f>
        <v>7917</v>
      </c>
      <c r="L7280" s="94" t="n">
        <f aca="false">K7280 *M7280</f>
        <v>5621.07</v>
      </c>
      <c r="M7280" s="95" t="n">
        <v>0.71</v>
      </c>
      <c r="N7280" s="88" t="s">
        <v>31</v>
      </c>
      <c r="O7280" s="91" t="s">
        <v>219</v>
      </c>
      <c r="P7280" s="0" t="str">
        <f aca="false">RIGHT(H7280,LEN(H7280) - FIND(" ", H7280))</f>
        <v>Apparel</v>
      </c>
    </row>
    <row r="7281" customFormat="false" ht="14.25" hidden="false" customHeight="true" outlineLevel="0" collapsed="false">
      <c r="B7281" s="88" t="s">
        <v>15</v>
      </c>
      <c r="C7281" s="89" t="n">
        <v>1185732</v>
      </c>
      <c r="D7281" s="90" t="n">
        <v>44456</v>
      </c>
      <c r="E7281" s="88" t="s">
        <v>26</v>
      </c>
      <c r="F7281" s="88" t="s">
        <v>130</v>
      </c>
      <c r="G7281" s="88" t="s">
        <v>133</v>
      </c>
      <c r="H7281" s="91" t="s">
        <v>32</v>
      </c>
      <c r="I7281" s="92" t="n">
        <v>51</v>
      </c>
      <c r="J7281" s="93" t="n">
        <v>193</v>
      </c>
      <c r="K7281" s="94" t="n">
        <f aca="false">I7281 * J7281</f>
        <v>9843</v>
      </c>
      <c r="L7281" s="94" t="n">
        <f aca="false">K7281 *M7281</f>
        <v>4330.92</v>
      </c>
      <c r="M7281" s="95" t="n">
        <v>0.44</v>
      </c>
      <c r="N7281" s="88" t="s">
        <v>31</v>
      </c>
      <c r="O7281" s="91" t="s">
        <v>218</v>
      </c>
      <c r="P7281" s="0" t="str">
        <f aca="false">RIGHT(H7281,LEN(H7281) - FIND(" ", H7281))</f>
        <v>Street Footwear</v>
      </c>
    </row>
    <row r="7282" customFormat="false" ht="14.25" hidden="false" customHeight="true" outlineLevel="0" collapsed="false">
      <c r="B7282" s="88" t="s">
        <v>15</v>
      </c>
      <c r="C7282" s="89" t="n">
        <v>1185732</v>
      </c>
      <c r="D7282" s="90" t="n">
        <v>44456</v>
      </c>
      <c r="E7282" s="88" t="s">
        <v>26</v>
      </c>
      <c r="F7282" s="88" t="s">
        <v>130</v>
      </c>
      <c r="G7282" s="88" t="s">
        <v>133</v>
      </c>
      <c r="H7282" s="91" t="s">
        <v>24</v>
      </c>
      <c r="I7282" s="92" t="n">
        <v>43</v>
      </c>
      <c r="J7282" s="93" t="n">
        <v>116</v>
      </c>
      <c r="K7282" s="94" t="n">
        <f aca="false">I7282 * J7282</f>
        <v>4988</v>
      </c>
      <c r="L7282" s="94" t="n">
        <f aca="false">K7282 *M7282</f>
        <v>2094.96</v>
      </c>
      <c r="M7282" s="95" t="n">
        <v>0.42</v>
      </c>
      <c r="N7282" s="88" t="s">
        <v>31</v>
      </c>
      <c r="O7282" s="91" t="s">
        <v>218</v>
      </c>
      <c r="P7282" s="0" t="str">
        <f aca="false">RIGHT(H7282,LEN(H7282) - FIND(" ", H7282))</f>
        <v>Athletic Footwear</v>
      </c>
    </row>
    <row r="7283" customFormat="false" ht="14.25" hidden="false" customHeight="true" outlineLevel="0" collapsed="false">
      <c r="B7283" s="88" t="s">
        <v>15</v>
      </c>
      <c r="C7283" s="89" t="n">
        <v>1185732</v>
      </c>
      <c r="D7283" s="90" t="n">
        <v>44456</v>
      </c>
      <c r="E7283" s="88" t="s">
        <v>26</v>
      </c>
      <c r="F7283" s="88" t="s">
        <v>130</v>
      </c>
      <c r="G7283" s="88" t="s">
        <v>133</v>
      </c>
      <c r="H7283" s="91" t="s">
        <v>48</v>
      </c>
      <c r="I7283" s="92" t="n">
        <v>43</v>
      </c>
      <c r="J7283" s="93" t="n">
        <v>78</v>
      </c>
      <c r="K7283" s="94" t="n">
        <f aca="false">I7283 * J7283</f>
        <v>3354</v>
      </c>
      <c r="L7283" s="94" t="n">
        <f aca="false">K7283 *M7283</f>
        <v>1106.82</v>
      </c>
      <c r="M7283" s="95" t="n">
        <v>0.33</v>
      </c>
      <c r="N7283" s="88" t="s">
        <v>31</v>
      </c>
      <c r="O7283" s="91" t="s">
        <v>219</v>
      </c>
      <c r="P7283" s="0" t="str">
        <f aca="false">RIGHT(H7283,LEN(H7283) - FIND(" ", H7283))</f>
        <v>Street Footwear</v>
      </c>
    </row>
    <row r="7284" customFormat="false" ht="14.25" hidden="false" customHeight="true" outlineLevel="0" collapsed="false">
      <c r="B7284" s="88" t="s">
        <v>15</v>
      </c>
      <c r="C7284" s="89" t="n">
        <v>1185732</v>
      </c>
      <c r="D7284" s="90" t="n">
        <v>44456</v>
      </c>
      <c r="E7284" s="88" t="s">
        <v>26</v>
      </c>
      <c r="F7284" s="88" t="s">
        <v>130</v>
      </c>
      <c r="G7284" s="88" t="s">
        <v>133</v>
      </c>
      <c r="H7284" s="91" t="s">
        <v>44</v>
      </c>
      <c r="I7284" s="92" t="n">
        <v>41</v>
      </c>
      <c r="J7284" s="93" t="n">
        <v>74</v>
      </c>
      <c r="K7284" s="94" t="n">
        <f aca="false">I7284 * J7284</f>
        <v>3034</v>
      </c>
      <c r="L7284" s="94" t="n">
        <f aca="false">K7284 *M7284</f>
        <v>1122.58</v>
      </c>
      <c r="M7284" s="95" t="n">
        <v>0.37</v>
      </c>
      <c r="N7284" s="88" t="s">
        <v>31</v>
      </c>
      <c r="O7284" s="91" t="s">
        <v>219</v>
      </c>
      <c r="P7284" s="0" t="str">
        <f aca="false">RIGHT(H7284,LEN(H7284) - FIND(" ", H7284))</f>
        <v>Athletic Footwear</v>
      </c>
    </row>
    <row r="7285" customFormat="false" ht="14.25" hidden="false" customHeight="true" outlineLevel="0" collapsed="false">
      <c r="B7285" s="88" t="s">
        <v>15</v>
      </c>
      <c r="C7285" s="89" t="n">
        <v>1185732</v>
      </c>
      <c r="D7285" s="90" t="n">
        <v>44456</v>
      </c>
      <c r="E7285" s="88" t="s">
        <v>26</v>
      </c>
      <c r="F7285" s="88" t="s">
        <v>130</v>
      </c>
      <c r="G7285" s="88" t="s">
        <v>133</v>
      </c>
      <c r="H7285" s="91" t="s">
        <v>16</v>
      </c>
      <c r="I7285" s="92" t="n">
        <v>48</v>
      </c>
      <c r="J7285" s="93" t="n">
        <v>70</v>
      </c>
      <c r="K7285" s="94" t="n">
        <f aca="false">I7285 * J7285</f>
        <v>3360</v>
      </c>
      <c r="L7285" s="94" t="n">
        <f aca="false">K7285 *M7285</f>
        <v>1209.6</v>
      </c>
      <c r="M7285" s="95" t="n">
        <v>0.36</v>
      </c>
      <c r="N7285" s="88" t="s">
        <v>31</v>
      </c>
      <c r="O7285" s="91" t="s">
        <v>218</v>
      </c>
      <c r="P7285" s="0" t="str">
        <f aca="false">RIGHT(H7285,LEN(H7285) - FIND(" ", H7285))</f>
        <v>Apparel</v>
      </c>
    </row>
    <row r="7286" customFormat="false" ht="14.25" hidden="false" customHeight="true" outlineLevel="0" collapsed="false">
      <c r="B7286" s="88" t="s">
        <v>15</v>
      </c>
      <c r="C7286" s="89" t="n">
        <v>1185732</v>
      </c>
      <c r="D7286" s="90" t="n">
        <v>44456</v>
      </c>
      <c r="E7286" s="88" t="s">
        <v>26</v>
      </c>
      <c r="F7286" s="88" t="s">
        <v>130</v>
      </c>
      <c r="G7286" s="88" t="s">
        <v>133</v>
      </c>
      <c r="H7286" s="91" t="s">
        <v>38</v>
      </c>
      <c r="I7286" s="92" t="n">
        <v>53</v>
      </c>
      <c r="J7286" s="93" t="n">
        <v>104</v>
      </c>
      <c r="K7286" s="94" t="n">
        <f aca="false">I7286 * J7286</f>
        <v>5512</v>
      </c>
      <c r="L7286" s="94" t="n">
        <f aca="false">K7286 *M7286</f>
        <v>2039.44</v>
      </c>
      <c r="M7286" s="95" t="n">
        <v>0.37</v>
      </c>
      <c r="N7286" s="88" t="s">
        <v>31</v>
      </c>
      <c r="O7286" s="91" t="s">
        <v>219</v>
      </c>
      <c r="P7286" s="0" t="str">
        <f aca="false">RIGHT(H7286,LEN(H7286) - FIND(" ", H7286))</f>
        <v>Apparel</v>
      </c>
    </row>
    <row r="7287" customFormat="false" ht="14.25" hidden="false" customHeight="true" outlineLevel="0" collapsed="false">
      <c r="B7287" s="88" t="s">
        <v>30</v>
      </c>
      <c r="C7287" s="89" t="n">
        <v>1197831</v>
      </c>
      <c r="D7287" s="90" t="n">
        <v>44457</v>
      </c>
      <c r="E7287" s="88" t="s">
        <v>40</v>
      </c>
      <c r="F7287" s="88" t="s">
        <v>59</v>
      </c>
      <c r="G7287" s="88" t="s">
        <v>106</v>
      </c>
      <c r="H7287" s="91" t="s">
        <v>48</v>
      </c>
      <c r="I7287" s="92" t="n">
        <v>45</v>
      </c>
      <c r="J7287" s="93" t="n">
        <v>975</v>
      </c>
      <c r="K7287" s="94" t="n">
        <f aca="false">I7287 * J7287</f>
        <v>43875</v>
      </c>
      <c r="L7287" s="94" t="n">
        <f aca="false">K7287 *M7287</f>
        <v>17550</v>
      </c>
      <c r="M7287" s="95" t="n">
        <v>0.4</v>
      </c>
      <c r="N7287" s="88" t="s">
        <v>31</v>
      </c>
      <c r="O7287" s="91" t="s">
        <v>219</v>
      </c>
      <c r="P7287" s="0" t="str">
        <f aca="false">RIGHT(H7287,LEN(H7287) - FIND(" ", H7287))</f>
        <v>Street Footwear</v>
      </c>
    </row>
    <row r="7288" customFormat="false" ht="14.25" hidden="false" customHeight="true" outlineLevel="0" collapsed="false">
      <c r="B7288" s="88" t="s">
        <v>30</v>
      </c>
      <c r="C7288" s="89" t="n">
        <v>1197831</v>
      </c>
      <c r="D7288" s="90" t="n">
        <v>44457</v>
      </c>
      <c r="E7288" s="88" t="s">
        <v>40</v>
      </c>
      <c r="F7288" s="88" t="s">
        <v>66</v>
      </c>
      <c r="G7288" s="88" t="s">
        <v>90</v>
      </c>
      <c r="H7288" s="91" t="s">
        <v>32</v>
      </c>
      <c r="I7288" s="92" t="n">
        <v>55</v>
      </c>
      <c r="J7288" s="93" t="n">
        <v>625</v>
      </c>
      <c r="K7288" s="94" t="n">
        <f aca="false">I7288 * J7288</f>
        <v>34375</v>
      </c>
      <c r="L7288" s="94" t="n">
        <f aca="false">K7288 *M7288</f>
        <v>17187.5</v>
      </c>
      <c r="M7288" s="95" t="n">
        <v>0.5</v>
      </c>
      <c r="N7288" s="88" t="s">
        <v>31</v>
      </c>
      <c r="O7288" s="91" t="s">
        <v>218</v>
      </c>
      <c r="P7288" s="0" t="str">
        <f aca="false">RIGHT(H7288,LEN(H7288) - FIND(" ", H7288))</f>
        <v>Street Footwear</v>
      </c>
    </row>
    <row r="7289" customFormat="false" ht="14.25" hidden="false" customHeight="true" outlineLevel="0" collapsed="false">
      <c r="B7289" s="88" t="s">
        <v>37</v>
      </c>
      <c r="C7289" s="89" t="n">
        <v>1128299</v>
      </c>
      <c r="D7289" s="90" t="n">
        <v>44457</v>
      </c>
      <c r="E7289" s="88" t="s">
        <v>34</v>
      </c>
      <c r="F7289" s="88" t="s">
        <v>35</v>
      </c>
      <c r="G7289" s="88" t="s">
        <v>146</v>
      </c>
      <c r="H7289" s="91" t="s">
        <v>32</v>
      </c>
      <c r="I7289" s="92" t="n">
        <v>60</v>
      </c>
      <c r="J7289" s="93" t="n">
        <v>500</v>
      </c>
      <c r="K7289" s="94" t="n">
        <f aca="false">I7289 * J7289</f>
        <v>30000</v>
      </c>
      <c r="L7289" s="94" t="n">
        <f aca="false">K7289 *M7289</f>
        <v>9000</v>
      </c>
      <c r="M7289" s="95" t="n">
        <v>0.3</v>
      </c>
      <c r="N7289" s="88" t="s">
        <v>14</v>
      </c>
      <c r="O7289" s="91" t="s">
        <v>218</v>
      </c>
      <c r="P7289" s="0" t="str">
        <f aca="false">RIGHT(H7289,LEN(H7289) - FIND(" ", H7289))</f>
        <v>Street Footwear</v>
      </c>
    </row>
    <row r="7290" customFormat="false" ht="14.25" hidden="false" customHeight="true" outlineLevel="0" collapsed="false">
      <c r="B7290" s="88" t="s">
        <v>37</v>
      </c>
      <c r="C7290" s="89" t="n">
        <v>1128299</v>
      </c>
      <c r="D7290" s="90" t="n">
        <v>44457</v>
      </c>
      <c r="E7290" s="88" t="s">
        <v>34</v>
      </c>
      <c r="F7290" s="88" t="s">
        <v>35</v>
      </c>
      <c r="G7290" s="88" t="s">
        <v>146</v>
      </c>
      <c r="H7290" s="91" t="s">
        <v>24</v>
      </c>
      <c r="I7290" s="92" t="n">
        <v>65</v>
      </c>
      <c r="J7290" s="93" t="n">
        <v>500</v>
      </c>
      <c r="K7290" s="94" t="n">
        <f aca="false">I7290 * J7290</f>
        <v>32500</v>
      </c>
      <c r="L7290" s="94" t="n">
        <f aca="false">K7290 *M7290</f>
        <v>8125</v>
      </c>
      <c r="M7290" s="95" t="n">
        <v>0.25</v>
      </c>
      <c r="N7290" s="88" t="s">
        <v>14</v>
      </c>
      <c r="O7290" s="91" t="s">
        <v>218</v>
      </c>
      <c r="P7290" s="0" t="str">
        <f aca="false">RIGHT(H7290,LEN(H7290) - FIND(" ", H7290))</f>
        <v>Athletic Footwear</v>
      </c>
    </row>
    <row r="7291" customFormat="false" ht="14.25" hidden="false" customHeight="true" outlineLevel="0" collapsed="false">
      <c r="B7291" s="88" t="s">
        <v>37</v>
      </c>
      <c r="C7291" s="89" t="n">
        <v>1128299</v>
      </c>
      <c r="D7291" s="90" t="n">
        <v>44457</v>
      </c>
      <c r="E7291" s="88" t="s">
        <v>34</v>
      </c>
      <c r="F7291" s="88" t="s">
        <v>35</v>
      </c>
      <c r="G7291" s="88" t="s">
        <v>146</v>
      </c>
      <c r="H7291" s="91" t="s">
        <v>48</v>
      </c>
      <c r="I7291" s="92" t="n">
        <v>60</v>
      </c>
      <c r="J7291" s="93" t="n">
        <v>300</v>
      </c>
      <c r="K7291" s="94" t="n">
        <f aca="false">I7291 * J7291</f>
        <v>18000</v>
      </c>
      <c r="L7291" s="94" t="n">
        <f aca="false">K7291 *M7291</f>
        <v>5400</v>
      </c>
      <c r="M7291" s="95" t="n">
        <v>0.3</v>
      </c>
      <c r="N7291" s="88" t="s">
        <v>14</v>
      </c>
      <c r="O7291" s="91" t="s">
        <v>219</v>
      </c>
      <c r="P7291" s="0" t="str">
        <f aca="false">RIGHT(H7291,LEN(H7291) - FIND(" ", H7291))</f>
        <v>Street Footwear</v>
      </c>
    </row>
    <row r="7292" customFormat="false" ht="14.25" hidden="false" customHeight="true" outlineLevel="0" collapsed="false">
      <c r="B7292" s="88" t="s">
        <v>37</v>
      </c>
      <c r="C7292" s="89" t="n">
        <v>1128299</v>
      </c>
      <c r="D7292" s="90" t="n">
        <v>44457</v>
      </c>
      <c r="E7292" s="88" t="s">
        <v>34</v>
      </c>
      <c r="F7292" s="88" t="s">
        <v>35</v>
      </c>
      <c r="G7292" s="88" t="s">
        <v>146</v>
      </c>
      <c r="H7292" s="91" t="s">
        <v>44</v>
      </c>
      <c r="I7292" s="92" t="n">
        <v>60</v>
      </c>
      <c r="J7292" s="93" t="n">
        <v>250</v>
      </c>
      <c r="K7292" s="94" t="n">
        <f aca="false">I7292 * J7292</f>
        <v>15000</v>
      </c>
      <c r="L7292" s="94" t="n">
        <f aca="false">K7292 *M7292</f>
        <v>4500</v>
      </c>
      <c r="M7292" s="95" t="n">
        <v>0.3</v>
      </c>
      <c r="N7292" s="88" t="s">
        <v>14</v>
      </c>
      <c r="O7292" s="91" t="s">
        <v>219</v>
      </c>
      <c r="P7292" s="0" t="str">
        <f aca="false">RIGHT(H7292,LEN(H7292) - FIND(" ", H7292))</f>
        <v>Athletic Footwear</v>
      </c>
    </row>
    <row r="7293" customFormat="false" ht="14.25" hidden="false" customHeight="true" outlineLevel="0" collapsed="false">
      <c r="B7293" s="88" t="s">
        <v>37</v>
      </c>
      <c r="C7293" s="89" t="n">
        <v>1128299</v>
      </c>
      <c r="D7293" s="90" t="n">
        <v>44457</v>
      </c>
      <c r="E7293" s="88" t="s">
        <v>34</v>
      </c>
      <c r="F7293" s="88" t="s">
        <v>35</v>
      </c>
      <c r="G7293" s="88" t="s">
        <v>146</v>
      </c>
      <c r="H7293" s="91" t="s">
        <v>16</v>
      </c>
      <c r="I7293" s="92" t="n">
        <v>70</v>
      </c>
      <c r="J7293" s="93" t="n">
        <v>275</v>
      </c>
      <c r="K7293" s="94" t="n">
        <f aca="false">I7293 * J7293</f>
        <v>19250</v>
      </c>
      <c r="L7293" s="94" t="n">
        <f aca="false">K7293 *M7293</f>
        <v>3850</v>
      </c>
      <c r="M7293" s="95" t="n">
        <v>0.2</v>
      </c>
      <c r="N7293" s="88" t="s">
        <v>14</v>
      </c>
      <c r="O7293" s="91" t="s">
        <v>218</v>
      </c>
      <c r="P7293" s="0" t="str">
        <f aca="false">RIGHT(H7293,LEN(H7293) - FIND(" ", H7293))</f>
        <v>Apparel</v>
      </c>
    </row>
    <row r="7294" customFormat="false" ht="14.25" hidden="false" customHeight="true" outlineLevel="0" collapsed="false">
      <c r="B7294" s="88" t="s">
        <v>37</v>
      </c>
      <c r="C7294" s="89" t="n">
        <v>1128299</v>
      </c>
      <c r="D7294" s="90" t="n">
        <v>44457</v>
      </c>
      <c r="E7294" s="88" t="s">
        <v>34</v>
      </c>
      <c r="F7294" s="88" t="s">
        <v>35</v>
      </c>
      <c r="G7294" s="88" t="s">
        <v>146</v>
      </c>
      <c r="H7294" s="91" t="s">
        <v>38</v>
      </c>
      <c r="I7294" s="92" t="n">
        <v>55</v>
      </c>
      <c r="J7294" s="93" t="n">
        <v>300</v>
      </c>
      <c r="K7294" s="94" t="n">
        <f aca="false">I7294 * J7294</f>
        <v>16500</v>
      </c>
      <c r="L7294" s="94" t="n">
        <f aca="false">K7294 *M7294</f>
        <v>7425</v>
      </c>
      <c r="M7294" s="95" t="n">
        <v>0.45</v>
      </c>
      <c r="N7294" s="88" t="s">
        <v>14</v>
      </c>
      <c r="O7294" s="91" t="s">
        <v>219</v>
      </c>
      <c r="P7294" s="0" t="str">
        <f aca="false">RIGHT(H7294,LEN(H7294) - FIND(" ", H7294))</f>
        <v>Apparel</v>
      </c>
    </row>
    <row r="7295" customFormat="false" ht="14.25" hidden="false" customHeight="true" outlineLevel="0" collapsed="false">
      <c r="B7295" s="88" t="s">
        <v>43</v>
      </c>
      <c r="C7295" s="89" t="n">
        <v>1128299</v>
      </c>
      <c r="D7295" s="90" t="n">
        <v>44457</v>
      </c>
      <c r="E7295" s="88" t="s">
        <v>40</v>
      </c>
      <c r="F7295" s="88" t="s">
        <v>109</v>
      </c>
      <c r="G7295" s="88" t="s">
        <v>136</v>
      </c>
      <c r="H7295" s="91" t="s">
        <v>32</v>
      </c>
      <c r="I7295" s="92" t="n">
        <v>45</v>
      </c>
      <c r="J7295" s="93" t="n">
        <v>500</v>
      </c>
      <c r="K7295" s="94" t="n">
        <f aca="false">I7295 * J7295</f>
        <v>22500</v>
      </c>
      <c r="L7295" s="94" t="n">
        <f aca="false">K7295 *M7295</f>
        <v>9000</v>
      </c>
      <c r="M7295" s="95" t="n">
        <v>0.4</v>
      </c>
      <c r="N7295" s="88" t="s">
        <v>23</v>
      </c>
      <c r="O7295" s="91" t="s">
        <v>218</v>
      </c>
      <c r="P7295" s="0" t="str">
        <f aca="false">RIGHT(H7295,LEN(H7295) - FIND(" ", H7295))</f>
        <v>Street Footwear</v>
      </c>
    </row>
    <row r="7296" customFormat="false" ht="14.25" hidden="false" customHeight="true" outlineLevel="0" collapsed="false">
      <c r="B7296" s="88" t="s">
        <v>43</v>
      </c>
      <c r="C7296" s="89" t="n">
        <v>1128299</v>
      </c>
      <c r="D7296" s="90" t="n">
        <v>44457</v>
      </c>
      <c r="E7296" s="88" t="s">
        <v>40</v>
      </c>
      <c r="F7296" s="88" t="s">
        <v>109</v>
      </c>
      <c r="G7296" s="88" t="s">
        <v>136</v>
      </c>
      <c r="H7296" s="91" t="s">
        <v>24</v>
      </c>
      <c r="I7296" s="92" t="n">
        <v>50</v>
      </c>
      <c r="J7296" s="93" t="n">
        <v>500</v>
      </c>
      <c r="K7296" s="94" t="n">
        <f aca="false">I7296 * J7296</f>
        <v>25000</v>
      </c>
      <c r="L7296" s="94" t="n">
        <f aca="false">K7296 *M7296</f>
        <v>10000</v>
      </c>
      <c r="M7296" s="95" t="n">
        <v>0.4</v>
      </c>
      <c r="N7296" s="88" t="s">
        <v>23</v>
      </c>
      <c r="O7296" s="91" t="s">
        <v>218</v>
      </c>
      <c r="P7296" s="0" t="str">
        <f aca="false">RIGHT(H7296,LEN(H7296) - FIND(" ", H7296))</f>
        <v>Athletic Footwear</v>
      </c>
    </row>
    <row r="7297" customFormat="false" ht="14.25" hidden="false" customHeight="true" outlineLevel="0" collapsed="false">
      <c r="B7297" s="88" t="s">
        <v>43</v>
      </c>
      <c r="C7297" s="89" t="n">
        <v>1128299</v>
      </c>
      <c r="D7297" s="90" t="n">
        <v>44457</v>
      </c>
      <c r="E7297" s="88" t="s">
        <v>40</v>
      </c>
      <c r="F7297" s="88" t="s">
        <v>109</v>
      </c>
      <c r="G7297" s="88" t="s">
        <v>136</v>
      </c>
      <c r="H7297" s="91" t="s">
        <v>48</v>
      </c>
      <c r="I7297" s="92" t="n">
        <v>45</v>
      </c>
      <c r="J7297" s="93" t="n">
        <v>300</v>
      </c>
      <c r="K7297" s="94" t="n">
        <f aca="false">I7297 * J7297</f>
        <v>13500</v>
      </c>
      <c r="L7297" s="94" t="n">
        <f aca="false">K7297 *M7297</f>
        <v>5400</v>
      </c>
      <c r="M7297" s="95" t="n">
        <v>0.4</v>
      </c>
      <c r="N7297" s="88" t="s">
        <v>23</v>
      </c>
      <c r="O7297" s="91" t="s">
        <v>219</v>
      </c>
      <c r="P7297" s="0" t="str">
        <f aca="false">RIGHT(H7297,LEN(H7297) - FIND(" ", H7297))</f>
        <v>Street Footwear</v>
      </c>
    </row>
    <row r="7298" customFormat="false" ht="14.25" hidden="false" customHeight="true" outlineLevel="0" collapsed="false">
      <c r="B7298" s="88" t="s">
        <v>43</v>
      </c>
      <c r="C7298" s="89" t="n">
        <v>1128299</v>
      </c>
      <c r="D7298" s="90" t="n">
        <v>44457</v>
      </c>
      <c r="E7298" s="88" t="s">
        <v>40</v>
      </c>
      <c r="F7298" s="88" t="s">
        <v>109</v>
      </c>
      <c r="G7298" s="88" t="s">
        <v>136</v>
      </c>
      <c r="H7298" s="91" t="s">
        <v>44</v>
      </c>
      <c r="I7298" s="92" t="n">
        <v>45</v>
      </c>
      <c r="J7298" s="93" t="n">
        <v>250</v>
      </c>
      <c r="K7298" s="94" t="n">
        <f aca="false">I7298 * J7298</f>
        <v>11250</v>
      </c>
      <c r="L7298" s="94" t="n">
        <f aca="false">K7298 *M7298</f>
        <v>4500</v>
      </c>
      <c r="M7298" s="95" t="n">
        <v>0.4</v>
      </c>
      <c r="N7298" s="88" t="s">
        <v>23</v>
      </c>
      <c r="O7298" s="91" t="s">
        <v>219</v>
      </c>
      <c r="P7298" s="0" t="str">
        <f aca="false">RIGHT(H7298,LEN(H7298) - FIND(" ", H7298))</f>
        <v>Athletic Footwear</v>
      </c>
    </row>
    <row r="7299" customFormat="false" ht="14.25" hidden="false" customHeight="true" outlineLevel="0" collapsed="false">
      <c r="B7299" s="88" t="s">
        <v>43</v>
      </c>
      <c r="C7299" s="89" t="n">
        <v>1128299</v>
      </c>
      <c r="D7299" s="90" t="n">
        <v>44457</v>
      </c>
      <c r="E7299" s="88" t="s">
        <v>40</v>
      </c>
      <c r="F7299" s="88" t="s">
        <v>109</v>
      </c>
      <c r="G7299" s="88" t="s">
        <v>136</v>
      </c>
      <c r="H7299" s="91" t="s">
        <v>16</v>
      </c>
      <c r="I7299" s="92" t="n">
        <v>55</v>
      </c>
      <c r="J7299" s="93" t="n">
        <v>275</v>
      </c>
      <c r="K7299" s="94" t="n">
        <f aca="false">I7299 * J7299</f>
        <v>15125</v>
      </c>
      <c r="L7299" s="94" t="n">
        <f aca="false">K7299 *M7299</f>
        <v>6806.25</v>
      </c>
      <c r="M7299" s="95" t="n">
        <v>0.45</v>
      </c>
      <c r="N7299" s="88" t="s">
        <v>23</v>
      </c>
      <c r="O7299" s="91" t="s">
        <v>218</v>
      </c>
      <c r="P7299" s="0" t="str">
        <f aca="false">RIGHT(H7299,LEN(H7299) - FIND(" ", H7299))</f>
        <v>Apparel</v>
      </c>
    </row>
    <row r="7300" customFormat="false" ht="14.25" hidden="false" customHeight="true" outlineLevel="0" collapsed="false">
      <c r="B7300" s="88" t="s">
        <v>43</v>
      </c>
      <c r="C7300" s="89" t="n">
        <v>1128299</v>
      </c>
      <c r="D7300" s="90" t="n">
        <v>44457</v>
      </c>
      <c r="E7300" s="88" t="s">
        <v>40</v>
      </c>
      <c r="F7300" s="88" t="s">
        <v>109</v>
      </c>
      <c r="G7300" s="88" t="s">
        <v>136</v>
      </c>
      <c r="H7300" s="91" t="s">
        <v>38</v>
      </c>
      <c r="I7300" s="92" t="n">
        <v>40</v>
      </c>
      <c r="J7300" s="93" t="n">
        <v>300</v>
      </c>
      <c r="K7300" s="94" t="n">
        <f aca="false">I7300 * J7300</f>
        <v>12000</v>
      </c>
      <c r="L7300" s="94" t="n">
        <f aca="false">K7300 *M7300</f>
        <v>4200</v>
      </c>
      <c r="M7300" s="95" t="n">
        <v>0.35</v>
      </c>
      <c r="N7300" s="88" t="s">
        <v>23</v>
      </c>
      <c r="O7300" s="91" t="s">
        <v>219</v>
      </c>
      <c r="P7300" s="0" t="str">
        <f aca="false">RIGHT(H7300,LEN(H7300) - FIND(" ", H7300))</f>
        <v>Apparel</v>
      </c>
    </row>
    <row r="7301" customFormat="false" ht="14.25" hidden="false" customHeight="true" outlineLevel="0" collapsed="false">
      <c r="B7301" s="88" t="s">
        <v>43</v>
      </c>
      <c r="C7301" s="89" t="n">
        <v>1185732</v>
      </c>
      <c r="D7301" s="90" t="n">
        <v>44457</v>
      </c>
      <c r="E7301" s="88" t="s">
        <v>26</v>
      </c>
      <c r="F7301" s="88" t="s">
        <v>163</v>
      </c>
      <c r="G7301" s="88" t="s">
        <v>171</v>
      </c>
      <c r="H7301" s="91" t="s">
        <v>32</v>
      </c>
      <c r="I7301" s="92" t="n">
        <v>35</v>
      </c>
      <c r="J7301" s="93" t="n">
        <v>550</v>
      </c>
      <c r="K7301" s="94" t="n">
        <f aca="false">I7301 * J7301</f>
        <v>19250</v>
      </c>
      <c r="L7301" s="94" t="n">
        <f aca="false">K7301 *M7301</f>
        <v>7700</v>
      </c>
      <c r="M7301" s="95" t="n">
        <v>0.4</v>
      </c>
      <c r="N7301" s="88" t="s">
        <v>14</v>
      </c>
      <c r="O7301" s="91" t="s">
        <v>218</v>
      </c>
      <c r="P7301" s="0" t="str">
        <f aca="false">RIGHT(H7301,LEN(H7301) - FIND(" ", H7301))</f>
        <v>Street Footwear</v>
      </c>
    </row>
    <row r="7302" customFormat="false" ht="14.25" hidden="false" customHeight="true" outlineLevel="0" collapsed="false">
      <c r="B7302" s="88" t="s">
        <v>43</v>
      </c>
      <c r="C7302" s="89" t="n">
        <v>1185732</v>
      </c>
      <c r="D7302" s="90" t="n">
        <v>44457</v>
      </c>
      <c r="E7302" s="88" t="s">
        <v>26</v>
      </c>
      <c r="F7302" s="88" t="s">
        <v>163</v>
      </c>
      <c r="G7302" s="88" t="s">
        <v>171</v>
      </c>
      <c r="H7302" s="91" t="s">
        <v>24</v>
      </c>
      <c r="I7302" s="92" t="n">
        <v>30</v>
      </c>
      <c r="J7302" s="93" t="n">
        <v>350</v>
      </c>
      <c r="K7302" s="94" t="n">
        <f aca="false">I7302 * J7302</f>
        <v>10500</v>
      </c>
      <c r="L7302" s="94" t="n">
        <f aca="false">K7302 *M7302</f>
        <v>4200</v>
      </c>
      <c r="M7302" s="95" t="n">
        <v>0.4</v>
      </c>
      <c r="N7302" s="88" t="s">
        <v>14</v>
      </c>
      <c r="O7302" s="91" t="s">
        <v>218</v>
      </c>
      <c r="P7302" s="0" t="str">
        <f aca="false">RIGHT(H7302,LEN(H7302) - FIND(" ", H7302))</f>
        <v>Athletic Footwear</v>
      </c>
    </row>
    <row r="7303" customFormat="false" ht="14.25" hidden="false" customHeight="true" outlineLevel="0" collapsed="false">
      <c r="B7303" s="88" t="s">
        <v>43</v>
      </c>
      <c r="C7303" s="89" t="n">
        <v>1185732</v>
      </c>
      <c r="D7303" s="90" t="n">
        <v>44457</v>
      </c>
      <c r="E7303" s="88" t="s">
        <v>26</v>
      </c>
      <c r="F7303" s="88" t="s">
        <v>163</v>
      </c>
      <c r="G7303" s="88" t="s">
        <v>171</v>
      </c>
      <c r="H7303" s="91" t="s">
        <v>48</v>
      </c>
      <c r="I7303" s="92" t="n">
        <v>25</v>
      </c>
      <c r="J7303" s="93" t="n">
        <v>250</v>
      </c>
      <c r="K7303" s="94" t="n">
        <f aca="false">I7303 * J7303</f>
        <v>6250</v>
      </c>
      <c r="L7303" s="94" t="n">
        <f aca="false">K7303 *M7303</f>
        <v>2500</v>
      </c>
      <c r="M7303" s="95" t="n">
        <v>0.4</v>
      </c>
      <c r="N7303" s="88" t="s">
        <v>14</v>
      </c>
      <c r="O7303" s="91" t="s">
        <v>219</v>
      </c>
      <c r="P7303" s="0" t="str">
        <f aca="false">RIGHT(H7303,LEN(H7303) - FIND(" ", H7303))</f>
        <v>Street Footwear</v>
      </c>
    </row>
    <row r="7304" customFormat="false" ht="14.25" hidden="false" customHeight="true" outlineLevel="0" collapsed="false">
      <c r="B7304" s="88" t="s">
        <v>43</v>
      </c>
      <c r="C7304" s="89" t="n">
        <v>1185732</v>
      </c>
      <c r="D7304" s="90" t="n">
        <v>44457</v>
      </c>
      <c r="E7304" s="88" t="s">
        <v>26</v>
      </c>
      <c r="F7304" s="88" t="s">
        <v>163</v>
      </c>
      <c r="G7304" s="88" t="s">
        <v>171</v>
      </c>
      <c r="H7304" s="91" t="s">
        <v>44</v>
      </c>
      <c r="I7304" s="92" t="n">
        <v>25</v>
      </c>
      <c r="J7304" s="93" t="n">
        <v>225</v>
      </c>
      <c r="K7304" s="94" t="n">
        <f aca="false">I7304 * J7304</f>
        <v>5625</v>
      </c>
      <c r="L7304" s="94" t="n">
        <f aca="false">K7304 *M7304</f>
        <v>2250</v>
      </c>
      <c r="M7304" s="95" t="n">
        <v>0.4</v>
      </c>
      <c r="N7304" s="88" t="s">
        <v>14</v>
      </c>
      <c r="O7304" s="91" t="s">
        <v>219</v>
      </c>
      <c r="P7304" s="0" t="str">
        <f aca="false">RIGHT(H7304,LEN(H7304) - FIND(" ", H7304))</f>
        <v>Athletic Footwear</v>
      </c>
    </row>
    <row r="7305" customFormat="false" ht="14.25" hidden="false" customHeight="true" outlineLevel="0" collapsed="false">
      <c r="B7305" s="88" t="s">
        <v>43</v>
      </c>
      <c r="C7305" s="89" t="n">
        <v>1185732</v>
      </c>
      <c r="D7305" s="90" t="n">
        <v>44457</v>
      </c>
      <c r="E7305" s="88" t="s">
        <v>26</v>
      </c>
      <c r="F7305" s="88" t="s">
        <v>163</v>
      </c>
      <c r="G7305" s="88" t="s">
        <v>171</v>
      </c>
      <c r="H7305" s="91" t="s">
        <v>16</v>
      </c>
      <c r="I7305" s="92" t="n">
        <v>35</v>
      </c>
      <c r="J7305" s="93" t="n">
        <v>225</v>
      </c>
      <c r="K7305" s="94" t="n">
        <f aca="false">I7305 * J7305</f>
        <v>7875</v>
      </c>
      <c r="L7305" s="94" t="n">
        <f aca="false">K7305 *M7305</f>
        <v>3150</v>
      </c>
      <c r="M7305" s="95" t="n">
        <v>0.4</v>
      </c>
      <c r="N7305" s="88" t="s">
        <v>14</v>
      </c>
      <c r="O7305" s="91" t="s">
        <v>218</v>
      </c>
      <c r="P7305" s="0" t="str">
        <f aca="false">RIGHT(H7305,LEN(H7305) - FIND(" ", H7305))</f>
        <v>Apparel</v>
      </c>
    </row>
    <row r="7306" customFormat="false" ht="14.25" hidden="false" customHeight="true" outlineLevel="0" collapsed="false">
      <c r="B7306" s="88" t="s">
        <v>43</v>
      </c>
      <c r="C7306" s="89" t="n">
        <v>1185732</v>
      </c>
      <c r="D7306" s="90" t="n">
        <v>44457</v>
      </c>
      <c r="E7306" s="88" t="s">
        <v>26</v>
      </c>
      <c r="F7306" s="88" t="s">
        <v>163</v>
      </c>
      <c r="G7306" s="88" t="s">
        <v>171</v>
      </c>
      <c r="H7306" s="91" t="s">
        <v>38</v>
      </c>
      <c r="I7306" s="92" t="n">
        <v>40</v>
      </c>
      <c r="J7306" s="93" t="n">
        <v>300</v>
      </c>
      <c r="K7306" s="94" t="n">
        <f aca="false">I7306 * J7306</f>
        <v>12000</v>
      </c>
      <c r="L7306" s="94" t="n">
        <f aca="false">K7306 *M7306</f>
        <v>4800</v>
      </c>
      <c r="M7306" s="95" t="n">
        <v>0.4</v>
      </c>
      <c r="N7306" s="88" t="s">
        <v>14</v>
      </c>
      <c r="O7306" s="91" t="s">
        <v>219</v>
      </c>
      <c r="P7306" s="0" t="str">
        <f aca="false">RIGHT(H7306,LEN(H7306) - FIND(" ", H7306))</f>
        <v>Apparel</v>
      </c>
    </row>
    <row r="7307" customFormat="false" ht="14.25" hidden="false" customHeight="true" outlineLevel="0" collapsed="false">
      <c r="B7307" s="88" t="s">
        <v>30</v>
      </c>
      <c r="C7307" s="89" t="n">
        <v>1197831</v>
      </c>
      <c r="D7307" s="90" t="n">
        <v>44457</v>
      </c>
      <c r="E7307" s="88" t="s">
        <v>40</v>
      </c>
      <c r="F7307" s="88" t="s">
        <v>59</v>
      </c>
      <c r="G7307" s="88" t="s">
        <v>106</v>
      </c>
      <c r="H7307" s="91" t="s">
        <v>48</v>
      </c>
      <c r="I7307" s="92" t="n">
        <v>44</v>
      </c>
      <c r="J7307" s="93" t="n">
        <v>254</v>
      </c>
      <c r="K7307" s="94" t="n">
        <f aca="false">I7307 * J7307</f>
        <v>11176</v>
      </c>
      <c r="L7307" s="94" t="n">
        <f aca="false">K7307 *M7307</f>
        <v>6146.8</v>
      </c>
      <c r="M7307" s="95" t="n">
        <v>0.55</v>
      </c>
      <c r="N7307" s="88" t="s">
        <v>23</v>
      </c>
      <c r="O7307" s="91" t="s">
        <v>219</v>
      </c>
      <c r="P7307" s="0" t="str">
        <f aca="false">RIGHT(H7307,LEN(H7307) - FIND(" ", H7307))</f>
        <v>Street Footwear</v>
      </c>
    </row>
    <row r="7308" customFormat="false" ht="14.25" hidden="false" customHeight="true" outlineLevel="0" collapsed="false">
      <c r="B7308" s="88" t="s">
        <v>30</v>
      </c>
      <c r="C7308" s="89" t="n">
        <v>1197831</v>
      </c>
      <c r="D7308" s="90" t="n">
        <v>44457</v>
      </c>
      <c r="E7308" s="88" t="s">
        <v>40</v>
      </c>
      <c r="F7308" s="88" t="s">
        <v>66</v>
      </c>
      <c r="G7308" s="88" t="s">
        <v>90</v>
      </c>
      <c r="H7308" s="91" t="s">
        <v>32</v>
      </c>
      <c r="I7308" s="92" t="n">
        <v>51</v>
      </c>
      <c r="J7308" s="93" t="n">
        <v>175</v>
      </c>
      <c r="K7308" s="94" t="n">
        <f aca="false">I7308 * J7308</f>
        <v>8925</v>
      </c>
      <c r="L7308" s="94" t="n">
        <f aca="false">K7308 *M7308</f>
        <v>5355</v>
      </c>
      <c r="M7308" s="95" t="n">
        <v>0.6</v>
      </c>
      <c r="N7308" s="88" t="s">
        <v>23</v>
      </c>
      <c r="O7308" s="91" t="s">
        <v>218</v>
      </c>
      <c r="P7308" s="0" t="str">
        <f aca="false">RIGHT(H7308,LEN(H7308) - FIND(" ", H7308))</f>
        <v>Street Footwear</v>
      </c>
    </row>
    <row r="7309" customFormat="false" ht="14.25" hidden="false" customHeight="true" outlineLevel="0" collapsed="false">
      <c r="B7309" s="88" t="s">
        <v>37</v>
      </c>
      <c r="C7309" s="89" t="n">
        <v>1128299</v>
      </c>
      <c r="D7309" s="90" t="n">
        <v>44457</v>
      </c>
      <c r="E7309" s="88" t="s">
        <v>34</v>
      </c>
      <c r="F7309" s="88" t="s">
        <v>35</v>
      </c>
      <c r="G7309" s="88" t="s">
        <v>146</v>
      </c>
      <c r="H7309" s="91" t="s">
        <v>32</v>
      </c>
      <c r="I7309" s="92" t="n">
        <v>58</v>
      </c>
      <c r="J7309" s="93" t="n">
        <v>140</v>
      </c>
      <c r="K7309" s="94" t="n">
        <f aca="false">I7309 * J7309</f>
        <v>8120</v>
      </c>
      <c r="L7309" s="94" t="n">
        <f aca="false">K7309 *M7309</f>
        <v>3248</v>
      </c>
      <c r="M7309" s="95" t="n">
        <v>0.4</v>
      </c>
      <c r="N7309" s="88" t="s">
        <v>23</v>
      </c>
      <c r="O7309" s="91" t="s">
        <v>218</v>
      </c>
      <c r="P7309" s="0" t="str">
        <f aca="false">RIGHT(H7309,LEN(H7309) - FIND(" ", H7309))</f>
        <v>Street Footwear</v>
      </c>
    </row>
    <row r="7310" customFormat="false" ht="14.25" hidden="false" customHeight="true" outlineLevel="0" collapsed="false">
      <c r="B7310" s="88" t="s">
        <v>37</v>
      </c>
      <c r="C7310" s="89" t="n">
        <v>1128299</v>
      </c>
      <c r="D7310" s="90" t="n">
        <v>44457</v>
      </c>
      <c r="E7310" s="88" t="s">
        <v>34</v>
      </c>
      <c r="F7310" s="88" t="s">
        <v>35</v>
      </c>
      <c r="G7310" s="88" t="s">
        <v>146</v>
      </c>
      <c r="H7310" s="91" t="s">
        <v>24</v>
      </c>
      <c r="I7310" s="92" t="n">
        <v>60</v>
      </c>
      <c r="J7310" s="93" t="n">
        <v>135</v>
      </c>
      <c r="K7310" s="94" t="n">
        <f aca="false">I7310 * J7310</f>
        <v>8100</v>
      </c>
      <c r="L7310" s="94" t="n">
        <f aca="false">K7310 *M7310</f>
        <v>2997</v>
      </c>
      <c r="M7310" s="95" t="n">
        <v>0.37</v>
      </c>
      <c r="N7310" s="88" t="s">
        <v>23</v>
      </c>
      <c r="O7310" s="91" t="s">
        <v>218</v>
      </c>
      <c r="P7310" s="0" t="str">
        <f aca="false">RIGHT(H7310,LEN(H7310) - FIND(" ", H7310))</f>
        <v>Athletic Footwear</v>
      </c>
    </row>
    <row r="7311" customFormat="false" ht="14.25" hidden="false" customHeight="true" outlineLevel="0" collapsed="false">
      <c r="B7311" s="88" t="s">
        <v>37</v>
      </c>
      <c r="C7311" s="89" t="n">
        <v>1128299</v>
      </c>
      <c r="D7311" s="90" t="n">
        <v>44457</v>
      </c>
      <c r="E7311" s="88" t="s">
        <v>34</v>
      </c>
      <c r="F7311" s="88" t="s">
        <v>35</v>
      </c>
      <c r="G7311" s="88" t="s">
        <v>146</v>
      </c>
      <c r="H7311" s="91" t="s">
        <v>48</v>
      </c>
      <c r="I7311" s="92" t="n">
        <v>54</v>
      </c>
      <c r="J7311" s="93" t="n">
        <v>75</v>
      </c>
      <c r="K7311" s="94" t="n">
        <f aca="false">I7311 * J7311</f>
        <v>4050</v>
      </c>
      <c r="L7311" s="94" t="n">
        <f aca="false">K7311 *M7311</f>
        <v>1822.5</v>
      </c>
      <c r="M7311" s="95" t="n">
        <v>0.45</v>
      </c>
      <c r="N7311" s="88" t="s">
        <v>23</v>
      </c>
      <c r="O7311" s="91" t="s">
        <v>219</v>
      </c>
      <c r="P7311" s="0" t="str">
        <f aca="false">RIGHT(H7311,LEN(H7311) - FIND(" ", H7311))</f>
        <v>Street Footwear</v>
      </c>
    </row>
    <row r="7312" customFormat="false" ht="14.25" hidden="false" customHeight="true" outlineLevel="0" collapsed="false">
      <c r="B7312" s="88" t="s">
        <v>37</v>
      </c>
      <c r="C7312" s="89" t="n">
        <v>1128299</v>
      </c>
      <c r="D7312" s="90" t="n">
        <v>44457</v>
      </c>
      <c r="E7312" s="88" t="s">
        <v>34</v>
      </c>
      <c r="F7312" s="88" t="s">
        <v>35</v>
      </c>
      <c r="G7312" s="88" t="s">
        <v>146</v>
      </c>
      <c r="H7312" s="91" t="s">
        <v>44</v>
      </c>
      <c r="I7312" s="92" t="n">
        <v>54</v>
      </c>
      <c r="J7312" s="93" t="n">
        <v>65</v>
      </c>
      <c r="K7312" s="94" t="n">
        <f aca="false">I7312 * J7312</f>
        <v>3510</v>
      </c>
      <c r="L7312" s="94" t="n">
        <f aca="false">K7312 *M7312</f>
        <v>1544.4</v>
      </c>
      <c r="M7312" s="95" t="n">
        <v>0.44</v>
      </c>
      <c r="N7312" s="88" t="s">
        <v>23</v>
      </c>
      <c r="O7312" s="91" t="s">
        <v>219</v>
      </c>
      <c r="P7312" s="0" t="str">
        <f aca="false">RIGHT(H7312,LEN(H7312) - FIND(" ", H7312))</f>
        <v>Athletic Footwear</v>
      </c>
    </row>
    <row r="7313" customFormat="false" ht="14.25" hidden="false" customHeight="true" outlineLevel="0" collapsed="false">
      <c r="B7313" s="88" t="s">
        <v>37</v>
      </c>
      <c r="C7313" s="89" t="n">
        <v>1128299</v>
      </c>
      <c r="D7313" s="90" t="n">
        <v>44457</v>
      </c>
      <c r="E7313" s="88" t="s">
        <v>34</v>
      </c>
      <c r="F7313" s="88" t="s">
        <v>35</v>
      </c>
      <c r="G7313" s="88" t="s">
        <v>146</v>
      </c>
      <c r="H7313" s="91" t="s">
        <v>16</v>
      </c>
      <c r="I7313" s="92" t="n">
        <v>64</v>
      </c>
      <c r="J7313" s="93" t="n">
        <v>74</v>
      </c>
      <c r="K7313" s="94" t="n">
        <f aca="false">I7313 * J7313</f>
        <v>4736</v>
      </c>
      <c r="L7313" s="94" t="n">
        <f aca="false">K7313 *M7313</f>
        <v>1468.16</v>
      </c>
      <c r="M7313" s="95" t="n">
        <v>0.31</v>
      </c>
      <c r="N7313" s="88" t="s">
        <v>23</v>
      </c>
      <c r="O7313" s="91" t="s">
        <v>218</v>
      </c>
      <c r="P7313" s="0" t="str">
        <f aca="false">RIGHT(H7313,LEN(H7313) - FIND(" ", H7313))</f>
        <v>Apparel</v>
      </c>
    </row>
    <row r="7314" customFormat="false" ht="14.25" hidden="false" customHeight="true" outlineLevel="0" collapsed="false">
      <c r="B7314" s="88" t="s">
        <v>37</v>
      </c>
      <c r="C7314" s="89" t="n">
        <v>1128299</v>
      </c>
      <c r="D7314" s="90" t="n">
        <v>44457</v>
      </c>
      <c r="E7314" s="88" t="s">
        <v>34</v>
      </c>
      <c r="F7314" s="88" t="s">
        <v>35</v>
      </c>
      <c r="G7314" s="88" t="s">
        <v>146</v>
      </c>
      <c r="H7314" s="91" t="s">
        <v>38</v>
      </c>
      <c r="I7314" s="92" t="n">
        <v>51</v>
      </c>
      <c r="J7314" s="93" t="n">
        <v>75</v>
      </c>
      <c r="K7314" s="94" t="n">
        <f aca="false">I7314 * J7314</f>
        <v>3825</v>
      </c>
      <c r="L7314" s="94" t="n">
        <f aca="false">K7314 *M7314</f>
        <v>2103.75</v>
      </c>
      <c r="M7314" s="95" t="n">
        <v>0.55</v>
      </c>
      <c r="N7314" s="88" t="s">
        <v>23</v>
      </c>
      <c r="O7314" s="91" t="s">
        <v>219</v>
      </c>
      <c r="P7314" s="0" t="str">
        <f aca="false">RIGHT(H7314,LEN(H7314) - FIND(" ", H7314))</f>
        <v>Apparel</v>
      </c>
    </row>
    <row r="7315" customFormat="false" ht="14.25" hidden="false" customHeight="true" outlineLevel="0" collapsed="false">
      <c r="B7315" s="88" t="s">
        <v>43</v>
      </c>
      <c r="C7315" s="89" t="n">
        <v>1128299</v>
      </c>
      <c r="D7315" s="90" t="n">
        <v>44457</v>
      </c>
      <c r="E7315" s="88" t="s">
        <v>40</v>
      </c>
      <c r="F7315" s="88" t="s">
        <v>109</v>
      </c>
      <c r="G7315" s="88" t="s">
        <v>136</v>
      </c>
      <c r="H7315" s="91" t="s">
        <v>32</v>
      </c>
      <c r="I7315" s="92" t="n">
        <v>43</v>
      </c>
      <c r="J7315" s="93" t="n">
        <v>145</v>
      </c>
      <c r="K7315" s="94" t="n">
        <f aca="false">I7315 * J7315</f>
        <v>6235</v>
      </c>
      <c r="L7315" s="94" t="n">
        <f aca="false">K7315 *M7315</f>
        <v>3429.25</v>
      </c>
      <c r="M7315" s="95" t="n">
        <v>0.55</v>
      </c>
      <c r="N7315" s="88" t="s">
        <v>23</v>
      </c>
      <c r="O7315" s="91" t="s">
        <v>218</v>
      </c>
      <c r="P7315" s="0" t="str">
        <f aca="false">RIGHT(H7315,LEN(H7315) - FIND(" ", H7315))</f>
        <v>Street Footwear</v>
      </c>
    </row>
    <row r="7316" customFormat="false" ht="14.25" hidden="false" customHeight="true" outlineLevel="0" collapsed="false">
      <c r="B7316" s="88" t="s">
        <v>43</v>
      </c>
      <c r="C7316" s="89" t="n">
        <v>1128299</v>
      </c>
      <c r="D7316" s="90" t="n">
        <v>44457</v>
      </c>
      <c r="E7316" s="88" t="s">
        <v>40</v>
      </c>
      <c r="F7316" s="88" t="s">
        <v>109</v>
      </c>
      <c r="G7316" s="88" t="s">
        <v>136</v>
      </c>
      <c r="H7316" s="91" t="s">
        <v>24</v>
      </c>
      <c r="I7316" s="92" t="n">
        <v>46</v>
      </c>
      <c r="J7316" s="93" t="n">
        <v>125</v>
      </c>
      <c r="K7316" s="94" t="n">
        <f aca="false">I7316 * J7316</f>
        <v>5750</v>
      </c>
      <c r="L7316" s="94" t="n">
        <f aca="false">K7316 *M7316</f>
        <v>2932.5</v>
      </c>
      <c r="M7316" s="95" t="n">
        <v>0.51</v>
      </c>
      <c r="N7316" s="88" t="s">
        <v>23</v>
      </c>
      <c r="O7316" s="91" t="s">
        <v>218</v>
      </c>
      <c r="P7316" s="0" t="str">
        <f aca="false">RIGHT(H7316,LEN(H7316) - FIND(" ", H7316))</f>
        <v>Athletic Footwear</v>
      </c>
    </row>
    <row r="7317" customFormat="false" ht="14.25" hidden="false" customHeight="true" outlineLevel="0" collapsed="false">
      <c r="B7317" s="88" t="s">
        <v>43</v>
      </c>
      <c r="C7317" s="89" t="n">
        <v>1128299</v>
      </c>
      <c r="D7317" s="90" t="n">
        <v>44457</v>
      </c>
      <c r="E7317" s="88" t="s">
        <v>40</v>
      </c>
      <c r="F7317" s="88" t="s">
        <v>109</v>
      </c>
      <c r="G7317" s="88" t="s">
        <v>136</v>
      </c>
      <c r="H7317" s="91" t="s">
        <v>48</v>
      </c>
      <c r="I7317" s="92" t="n">
        <v>43</v>
      </c>
      <c r="J7317" s="93" t="n">
        <v>78</v>
      </c>
      <c r="K7317" s="94" t="n">
        <f aca="false">I7317 * J7317</f>
        <v>3354</v>
      </c>
      <c r="L7317" s="94" t="n">
        <f aca="false">K7317 *M7317</f>
        <v>1744.08</v>
      </c>
      <c r="M7317" s="95" t="n">
        <v>0.52</v>
      </c>
      <c r="N7317" s="88" t="s">
        <v>23</v>
      </c>
      <c r="O7317" s="91" t="s">
        <v>219</v>
      </c>
      <c r="P7317" s="0" t="str">
        <f aca="false">RIGHT(H7317,LEN(H7317) - FIND(" ", H7317))</f>
        <v>Street Footwear</v>
      </c>
    </row>
    <row r="7318" customFormat="false" ht="14.25" hidden="false" customHeight="true" outlineLevel="0" collapsed="false">
      <c r="B7318" s="88" t="s">
        <v>43</v>
      </c>
      <c r="C7318" s="89" t="n">
        <v>1128299</v>
      </c>
      <c r="D7318" s="90" t="n">
        <v>44457</v>
      </c>
      <c r="E7318" s="88" t="s">
        <v>40</v>
      </c>
      <c r="F7318" s="88" t="s">
        <v>109</v>
      </c>
      <c r="G7318" s="88" t="s">
        <v>136</v>
      </c>
      <c r="H7318" s="91" t="s">
        <v>44</v>
      </c>
      <c r="I7318" s="92" t="n">
        <v>41</v>
      </c>
      <c r="J7318" s="93" t="n">
        <v>63</v>
      </c>
      <c r="K7318" s="94" t="n">
        <f aca="false">I7318 * J7318</f>
        <v>2583</v>
      </c>
      <c r="L7318" s="94" t="n">
        <f aca="false">K7318 *M7318</f>
        <v>1317.33</v>
      </c>
      <c r="M7318" s="95" t="n">
        <v>0.51</v>
      </c>
      <c r="N7318" s="88" t="s">
        <v>23</v>
      </c>
      <c r="O7318" s="91" t="s">
        <v>219</v>
      </c>
      <c r="P7318" s="0" t="str">
        <f aca="false">RIGHT(H7318,LEN(H7318) - FIND(" ", H7318))</f>
        <v>Athletic Footwear</v>
      </c>
    </row>
    <row r="7319" customFormat="false" ht="14.25" hidden="false" customHeight="true" outlineLevel="0" collapsed="false">
      <c r="B7319" s="88" t="s">
        <v>43</v>
      </c>
      <c r="C7319" s="89" t="n">
        <v>1128299</v>
      </c>
      <c r="D7319" s="90" t="n">
        <v>44457</v>
      </c>
      <c r="E7319" s="88" t="s">
        <v>40</v>
      </c>
      <c r="F7319" s="88" t="s">
        <v>109</v>
      </c>
      <c r="G7319" s="88" t="s">
        <v>136</v>
      </c>
      <c r="H7319" s="91" t="s">
        <v>16</v>
      </c>
      <c r="I7319" s="92" t="n">
        <v>51</v>
      </c>
      <c r="J7319" s="93" t="n">
        <v>77</v>
      </c>
      <c r="K7319" s="94" t="n">
        <f aca="false">I7319 * J7319</f>
        <v>3927</v>
      </c>
      <c r="L7319" s="94" t="n">
        <f aca="false">K7319 *M7319</f>
        <v>2159.85</v>
      </c>
      <c r="M7319" s="95" t="n">
        <v>0.55</v>
      </c>
      <c r="N7319" s="88" t="s">
        <v>23</v>
      </c>
      <c r="O7319" s="91" t="s">
        <v>218</v>
      </c>
      <c r="P7319" s="0" t="str">
        <f aca="false">RIGHT(H7319,LEN(H7319) - FIND(" ", H7319))</f>
        <v>Apparel</v>
      </c>
    </row>
    <row r="7320" customFormat="false" ht="14.25" hidden="false" customHeight="true" outlineLevel="0" collapsed="false">
      <c r="B7320" s="88" t="s">
        <v>43</v>
      </c>
      <c r="C7320" s="89" t="n">
        <v>1128299</v>
      </c>
      <c r="D7320" s="90" t="n">
        <v>44457</v>
      </c>
      <c r="E7320" s="88" t="s">
        <v>40</v>
      </c>
      <c r="F7320" s="88" t="s">
        <v>109</v>
      </c>
      <c r="G7320" s="88" t="s">
        <v>136</v>
      </c>
      <c r="H7320" s="91" t="s">
        <v>38</v>
      </c>
      <c r="I7320" s="92" t="n">
        <v>39</v>
      </c>
      <c r="J7320" s="93" t="n">
        <v>75</v>
      </c>
      <c r="K7320" s="94" t="n">
        <f aca="false">I7320 * J7320</f>
        <v>2925</v>
      </c>
      <c r="L7320" s="94" t="n">
        <f aca="false">K7320 *M7320</f>
        <v>1462.5</v>
      </c>
      <c r="M7320" s="95" t="n">
        <v>0.5</v>
      </c>
      <c r="N7320" s="88" t="s">
        <v>23</v>
      </c>
      <c r="O7320" s="91" t="s">
        <v>219</v>
      </c>
      <c r="P7320" s="0" t="str">
        <f aca="false">RIGHT(H7320,LEN(H7320) - FIND(" ", H7320))</f>
        <v>Apparel</v>
      </c>
    </row>
    <row r="7321" customFormat="false" ht="14.25" hidden="false" customHeight="true" outlineLevel="0" collapsed="false">
      <c r="B7321" s="88" t="s">
        <v>43</v>
      </c>
      <c r="C7321" s="89" t="n">
        <v>1185732</v>
      </c>
      <c r="D7321" s="90" t="n">
        <v>44457</v>
      </c>
      <c r="E7321" s="88" t="s">
        <v>26</v>
      </c>
      <c r="F7321" s="88" t="s">
        <v>163</v>
      </c>
      <c r="G7321" s="88" t="s">
        <v>171</v>
      </c>
      <c r="H7321" s="91" t="s">
        <v>32</v>
      </c>
      <c r="I7321" s="92" t="n">
        <v>34</v>
      </c>
      <c r="J7321" s="93" t="n">
        <v>154</v>
      </c>
      <c r="K7321" s="94" t="n">
        <f aca="false">I7321 * J7321</f>
        <v>5236</v>
      </c>
      <c r="L7321" s="94" t="n">
        <f aca="false">K7321 *M7321</f>
        <v>2670.36</v>
      </c>
      <c r="M7321" s="95" t="n">
        <v>0.51</v>
      </c>
      <c r="N7321" s="88" t="s">
        <v>23</v>
      </c>
      <c r="O7321" s="91" t="s">
        <v>218</v>
      </c>
      <c r="P7321" s="0" t="str">
        <f aca="false">RIGHT(H7321,LEN(H7321) - FIND(" ", H7321))</f>
        <v>Street Footwear</v>
      </c>
    </row>
    <row r="7322" customFormat="false" ht="14.25" hidden="false" customHeight="true" outlineLevel="0" collapsed="false">
      <c r="B7322" s="88" t="s">
        <v>43</v>
      </c>
      <c r="C7322" s="89" t="n">
        <v>1185732</v>
      </c>
      <c r="D7322" s="90" t="n">
        <v>44457</v>
      </c>
      <c r="E7322" s="88" t="s">
        <v>26</v>
      </c>
      <c r="F7322" s="88" t="s">
        <v>163</v>
      </c>
      <c r="G7322" s="88" t="s">
        <v>171</v>
      </c>
      <c r="H7322" s="91" t="s">
        <v>24</v>
      </c>
      <c r="I7322" s="92" t="n">
        <v>29</v>
      </c>
      <c r="J7322" s="93" t="n">
        <v>91</v>
      </c>
      <c r="K7322" s="94" t="n">
        <f aca="false">I7322 * J7322</f>
        <v>2639</v>
      </c>
      <c r="L7322" s="94" t="n">
        <f aca="false">K7322 *M7322</f>
        <v>1398.67</v>
      </c>
      <c r="M7322" s="95" t="n">
        <v>0.53</v>
      </c>
      <c r="N7322" s="88" t="s">
        <v>23</v>
      </c>
      <c r="O7322" s="91" t="s">
        <v>218</v>
      </c>
      <c r="P7322" s="0" t="str">
        <f aca="false">RIGHT(H7322,LEN(H7322) - FIND(" ", H7322))</f>
        <v>Athletic Footwear</v>
      </c>
    </row>
    <row r="7323" customFormat="false" ht="14.25" hidden="false" customHeight="true" outlineLevel="0" collapsed="false">
      <c r="B7323" s="88" t="s">
        <v>43</v>
      </c>
      <c r="C7323" s="89" t="n">
        <v>1185732</v>
      </c>
      <c r="D7323" s="90" t="n">
        <v>44457</v>
      </c>
      <c r="E7323" s="88" t="s">
        <v>26</v>
      </c>
      <c r="F7323" s="88" t="s">
        <v>163</v>
      </c>
      <c r="G7323" s="88" t="s">
        <v>171</v>
      </c>
      <c r="H7323" s="91" t="s">
        <v>48</v>
      </c>
      <c r="I7323" s="92" t="n">
        <v>24</v>
      </c>
      <c r="J7323" s="93" t="n">
        <v>68</v>
      </c>
      <c r="K7323" s="94" t="n">
        <f aca="false">I7323 * J7323</f>
        <v>1632</v>
      </c>
      <c r="L7323" s="94" t="n">
        <f aca="false">K7323 *M7323</f>
        <v>881.28</v>
      </c>
      <c r="M7323" s="95" t="n">
        <v>0.54</v>
      </c>
      <c r="N7323" s="88" t="s">
        <v>23</v>
      </c>
      <c r="O7323" s="91" t="s">
        <v>219</v>
      </c>
      <c r="P7323" s="0" t="str">
        <f aca="false">RIGHT(H7323,LEN(H7323) - FIND(" ", H7323))</f>
        <v>Street Footwear</v>
      </c>
    </row>
    <row r="7324" customFormat="false" ht="14.25" hidden="false" customHeight="true" outlineLevel="0" collapsed="false">
      <c r="B7324" s="88" t="s">
        <v>43</v>
      </c>
      <c r="C7324" s="89" t="n">
        <v>1185732</v>
      </c>
      <c r="D7324" s="90" t="n">
        <v>44457</v>
      </c>
      <c r="E7324" s="88" t="s">
        <v>26</v>
      </c>
      <c r="F7324" s="88" t="s">
        <v>163</v>
      </c>
      <c r="G7324" s="88" t="s">
        <v>171</v>
      </c>
      <c r="H7324" s="91" t="s">
        <v>44</v>
      </c>
      <c r="I7324" s="92" t="n">
        <v>23</v>
      </c>
      <c r="J7324" s="93" t="n">
        <v>59</v>
      </c>
      <c r="K7324" s="94" t="n">
        <f aca="false">I7324 * J7324</f>
        <v>1357</v>
      </c>
      <c r="L7324" s="94" t="n">
        <f aca="false">K7324 *M7324</f>
        <v>678.5</v>
      </c>
      <c r="M7324" s="95" t="n">
        <v>0.5</v>
      </c>
      <c r="N7324" s="88" t="s">
        <v>23</v>
      </c>
      <c r="O7324" s="91" t="s">
        <v>219</v>
      </c>
      <c r="P7324" s="0" t="str">
        <f aca="false">RIGHT(H7324,LEN(H7324) - FIND(" ", H7324))</f>
        <v>Athletic Footwear</v>
      </c>
    </row>
    <row r="7325" customFormat="false" ht="14.25" hidden="false" customHeight="true" outlineLevel="0" collapsed="false">
      <c r="B7325" s="88" t="s">
        <v>43</v>
      </c>
      <c r="C7325" s="89" t="n">
        <v>1185732</v>
      </c>
      <c r="D7325" s="90" t="n">
        <v>44457</v>
      </c>
      <c r="E7325" s="88" t="s">
        <v>26</v>
      </c>
      <c r="F7325" s="88" t="s">
        <v>163</v>
      </c>
      <c r="G7325" s="88" t="s">
        <v>171</v>
      </c>
      <c r="H7325" s="91" t="s">
        <v>16</v>
      </c>
      <c r="I7325" s="92" t="n">
        <v>32</v>
      </c>
      <c r="J7325" s="93" t="n">
        <v>61</v>
      </c>
      <c r="K7325" s="94" t="n">
        <f aca="false">I7325 * J7325</f>
        <v>1952</v>
      </c>
      <c r="L7325" s="94" t="n">
        <f aca="false">K7325 *M7325</f>
        <v>1015.04</v>
      </c>
      <c r="M7325" s="95" t="n">
        <v>0.52</v>
      </c>
      <c r="N7325" s="88" t="s">
        <v>23</v>
      </c>
      <c r="O7325" s="91" t="s">
        <v>218</v>
      </c>
      <c r="P7325" s="0" t="str">
        <f aca="false">RIGHT(H7325,LEN(H7325) - FIND(" ", H7325))</f>
        <v>Apparel</v>
      </c>
    </row>
    <row r="7326" customFormat="false" ht="14.25" hidden="false" customHeight="true" outlineLevel="0" collapsed="false">
      <c r="B7326" s="88" t="s">
        <v>43</v>
      </c>
      <c r="C7326" s="89" t="n">
        <v>1185732</v>
      </c>
      <c r="D7326" s="90" t="n">
        <v>44457</v>
      </c>
      <c r="E7326" s="88" t="s">
        <v>26</v>
      </c>
      <c r="F7326" s="88" t="s">
        <v>163</v>
      </c>
      <c r="G7326" s="88" t="s">
        <v>171</v>
      </c>
      <c r="H7326" s="91" t="s">
        <v>38</v>
      </c>
      <c r="I7326" s="92" t="n">
        <v>36</v>
      </c>
      <c r="J7326" s="93" t="n">
        <v>75</v>
      </c>
      <c r="K7326" s="94" t="n">
        <f aca="false">I7326 * J7326</f>
        <v>2700</v>
      </c>
      <c r="L7326" s="94" t="n">
        <f aca="false">K7326 *M7326</f>
        <v>1377</v>
      </c>
      <c r="M7326" s="95" t="n">
        <v>0.51</v>
      </c>
      <c r="N7326" s="88" t="s">
        <v>23</v>
      </c>
      <c r="O7326" s="91" t="s">
        <v>219</v>
      </c>
      <c r="P7326" s="0" t="str">
        <f aca="false">RIGHT(H7326,LEN(H7326) - FIND(" ", H7326))</f>
        <v>Apparel</v>
      </c>
    </row>
    <row r="7327" customFormat="false" ht="14.25" hidden="false" customHeight="true" outlineLevel="0" collapsed="false">
      <c r="B7327" s="88" t="s">
        <v>30</v>
      </c>
      <c r="C7327" s="89" t="n">
        <v>1197831</v>
      </c>
      <c r="D7327" s="90" t="n">
        <v>44457</v>
      </c>
      <c r="E7327" s="88" t="s">
        <v>40</v>
      </c>
      <c r="F7327" s="88" t="s">
        <v>59</v>
      </c>
      <c r="G7327" s="88" t="s">
        <v>106</v>
      </c>
      <c r="H7327" s="91" t="s">
        <v>48</v>
      </c>
      <c r="I7327" s="92" t="n">
        <v>33</v>
      </c>
      <c r="J7327" s="93" t="n">
        <v>322</v>
      </c>
      <c r="K7327" s="94" t="n">
        <f aca="false">I7327 * J7327</f>
        <v>10626</v>
      </c>
      <c r="L7327" s="94" t="n">
        <f aca="false">K7327 *M7327</f>
        <v>4462.92</v>
      </c>
      <c r="M7327" s="95" t="n">
        <v>0.42</v>
      </c>
      <c r="N7327" s="88" t="s">
        <v>31</v>
      </c>
      <c r="O7327" s="91" t="s">
        <v>219</v>
      </c>
      <c r="P7327" s="0" t="str">
        <f aca="false">RIGHT(H7327,LEN(H7327) - FIND(" ", H7327))</f>
        <v>Street Footwear</v>
      </c>
    </row>
    <row r="7328" customFormat="false" ht="14.25" hidden="false" customHeight="true" outlineLevel="0" collapsed="false">
      <c r="B7328" s="88" t="s">
        <v>30</v>
      </c>
      <c r="C7328" s="89" t="n">
        <v>1197831</v>
      </c>
      <c r="D7328" s="90" t="n">
        <v>44457</v>
      </c>
      <c r="E7328" s="88" t="s">
        <v>40</v>
      </c>
      <c r="F7328" s="88" t="s">
        <v>66</v>
      </c>
      <c r="G7328" s="88" t="s">
        <v>90</v>
      </c>
      <c r="H7328" s="91" t="s">
        <v>32</v>
      </c>
      <c r="I7328" s="92" t="n">
        <v>38</v>
      </c>
      <c r="J7328" s="93" t="n">
        <v>206</v>
      </c>
      <c r="K7328" s="94" t="n">
        <f aca="false">I7328 * J7328</f>
        <v>7828</v>
      </c>
      <c r="L7328" s="94" t="n">
        <f aca="false">K7328 *M7328</f>
        <v>4305.4</v>
      </c>
      <c r="M7328" s="95" t="n">
        <v>0.55</v>
      </c>
      <c r="N7328" s="88" t="s">
        <v>31</v>
      </c>
      <c r="O7328" s="91" t="s">
        <v>218</v>
      </c>
      <c r="P7328" s="0" t="str">
        <f aca="false">RIGHT(H7328,LEN(H7328) - FIND(" ", H7328))</f>
        <v>Street Footwear</v>
      </c>
    </row>
    <row r="7329" customFormat="false" ht="14.25" hidden="false" customHeight="true" outlineLevel="0" collapsed="false">
      <c r="B7329" s="88" t="s">
        <v>37</v>
      </c>
      <c r="C7329" s="89" t="n">
        <v>1128299</v>
      </c>
      <c r="D7329" s="90" t="n">
        <v>44457</v>
      </c>
      <c r="E7329" s="88" t="s">
        <v>34</v>
      </c>
      <c r="F7329" s="88" t="s">
        <v>35</v>
      </c>
      <c r="G7329" s="88" t="s">
        <v>146</v>
      </c>
      <c r="H7329" s="91" t="s">
        <v>32</v>
      </c>
      <c r="I7329" s="92" t="n">
        <v>44</v>
      </c>
      <c r="J7329" s="93" t="n">
        <v>155</v>
      </c>
      <c r="K7329" s="94" t="n">
        <f aca="false">I7329 * J7329</f>
        <v>6820</v>
      </c>
      <c r="L7329" s="94" t="n">
        <f aca="false">K7329 *M7329</f>
        <v>2523.4</v>
      </c>
      <c r="M7329" s="95" t="n">
        <v>0.37</v>
      </c>
      <c r="N7329" s="88" t="s">
        <v>31</v>
      </c>
      <c r="O7329" s="91" t="s">
        <v>218</v>
      </c>
      <c r="P7329" s="0" t="str">
        <f aca="false">RIGHT(H7329,LEN(H7329) - FIND(" ", H7329))</f>
        <v>Street Footwear</v>
      </c>
    </row>
    <row r="7330" customFormat="false" ht="14.25" hidden="false" customHeight="true" outlineLevel="0" collapsed="false">
      <c r="B7330" s="88" t="s">
        <v>37</v>
      </c>
      <c r="C7330" s="89" t="n">
        <v>1128299</v>
      </c>
      <c r="D7330" s="90" t="n">
        <v>44457</v>
      </c>
      <c r="E7330" s="88" t="s">
        <v>34</v>
      </c>
      <c r="F7330" s="88" t="s">
        <v>35</v>
      </c>
      <c r="G7330" s="88" t="s">
        <v>146</v>
      </c>
      <c r="H7330" s="91" t="s">
        <v>24</v>
      </c>
      <c r="I7330" s="92" t="n">
        <v>45</v>
      </c>
      <c r="J7330" s="93" t="n">
        <v>150</v>
      </c>
      <c r="K7330" s="94" t="n">
        <f aca="false">I7330 * J7330</f>
        <v>6750</v>
      </c>
      <c r="L7330" s="94" t="n">
        <f aca="false">K7330 *M7330</f>
        <v>2092.5</v>
      </c>
      <c r="M7330" s="95" t="n">
        <v>0.31</v>
      </c>
      <c r="N7330" s="88" t="s">
        <v>31</v>
      </c>
      <c r="O7330" s="91" t="s">
        <v>218</v>
      </c>
      <c r="P7330" s="0" t="str">
        <f aca="false">RIGHT(H7330,LEN(H7330) - FIND(" ", H7330))</f>
        <v>Athletic Footwear</v>
      </c>
    </row>
    <row r="7331" customFormat="false" ht="14.25" hidden="false" customHeight="true" outlineLevel="0" collapsed="false">
      <c r="B7331" s="88" t="s">
        <v>37</v>
      </c>
      <c r="C7331" s="89" t="n">
        <v>1128299</v>
      </c>
      <c r="D7331" s="90" t="n">
        <v>44457</v>
      </c>
      <c r="E7331" s="88" t="s">
        <v>34</v>
      </c>
      <c r="F7331" s="88" t="s">
        <v>35</v>
      </c>
      <c r="G7331" s="88" t="s">
        <v>146</v>
      </c>
      <c r="H7331" s="91" t="s">
        <v>48</v>
      </c>
      <c r="I7331" s="92" t="n">
        <v>39</v>
      </c>
      <c r="J7331" s="93" t="n">
        <v>96</v>
      </c>
      <c r="K7331" s="94" t="n">
        <f aca="false">I7331 * J7331</f>
        <v>3744</v>
      </c>
      <c r="L7331" s="94" t="n">
        <f aca="false">K7331 *M7331</f>
        <v>1235.52</v>
      </c>
      <c r="M7331" s="95" t="n">
        <v>0.33</v>
      </c>
      <c r="N7331" s="88" t="s">
        <v>31</v>
      </c>
      <c r="O7331" s="91" t="s">
        <v>219</v>
      </c>
      <c r="P7331" s="0" t="str">
        <f aca="false">RIGHT(H7331,LEN(H7331) - FIND(" ", H7331))</f>
        <v>Street Footwear</v>
      </c>
    </row>
    <row r="7332" customFormat="false" ht="14.25" hidden="false" customHeight="true" outlineLevel="0" collapsed="false">
      <c r="B7332" s="88" t="s">
        <v>37</v>
      </c>
      <c r="C7332" s="89" t="n">
        <v>1128299</v>
      </c>
      <c r="D7332" s="90" t="n">
        <v>44457</v>
      </c>
      <c r="E7332" s="88" t="s">
        <v>34</v>
      </c>
      <c r="F7332" s="88" t="s">
        <v>35</v>
      </c>
      <c r="G7332" s="88" t="s">
        <v>146</v>
      </c>
      <c r="H7332" s="91" t="s">
        <v>44</v>
      </c>
      <c r="I7332" s="92" t="n">
        <v>44</v>
      </c>
      <c r="J7332" s="93" t="n">
        <v>78</v>
      </c>
      <c r="K7332" s="94" t="n">
        <f aca="false">I7332 * J7332</f>
        <v>3432</v>
      </c>
      <c r="L7332" s="94" t="n">
        <f aca="false">K7332 *M7332</f>
        <v>1269.84</v>
      </c>
      <c r="M7332" s="95" t="n">
        <v>0.37</v>
      </c>
      <c r="N7332" s="88" t="s">
        <v>31</v>
      </c>
      <c r="O7332" s="91" t="s">
        <v>219</v>
      </c>
      <c r="P7332" s="0" t="str">
        <f aca="false">RIGHT(H7332,LEN(H7332) - FIND(" ", H7332))</f>
        <v>Athletic Footwear</v>
      </c>
    </row>
    <row r="7333" customFormat="false" ht="14.25" hidden="false" customHeight="true" outlineLevel="0" collapsed="false">
      <c r="B7333" s="88" t="s">
        <v>37</v>
      </c>
      <c r="C7333" s="89" t="n">
        <v>1128299</v>
      </c>
      <c r="D7333" s="90" t="n">
        <v>44457</v>
      </c>
      <c r="E7333" s="88" t="s">
        <v>34</v>
      </c>
      <c r="F7333" s="88" t="s">
        <v>35</v>
      </c>
      <c r="G7333" s="88" t="s">
        <v>146</v>
      </c>
      <c r="H7333" s="91" t="s">
        <v>16</v>
      </c>
      <c r="I7333" s="92" t="n">
        <v>54</v>
      </c>
      <c r="J7333" s="93" t="n">
        <v>94</v>
      </c>
      <c r="K7333" s="94" t="n">
        <f aca="false">I7333 * J7333</f>
        <v>5076</v>
      </c>
      <c r="L7333" s="94" t="n">
        <f aca="false">K7333 *M7333</f>
        <v>1167.48</v>
      </c>
      <c r="M7333" s="95" t="n">
        <v>0.23</v>
      </c>
      <c r="N7333" s="88" t="s">
        <v>31</v>
      </c>
      <c r="O7333" s="91" t="s">
        <v>218</v>
      </c>
      <c r="P7333" s="0" t="str">
        <f aca="false">RIGHT(H7333,LEN(H7333) - FIND(" ", H7333))</f>
        <v>Apparel</v>
      </c>
    </row>
    <row r="7334" customFormat="false" ht="14.25" hidden="false" customHeight="true" outlineLevel="0" collapsed="false">
      <c r="B7334" s="88" t="s">
        <v>37</v>
      </c>
      <c r="C7334" s="89" t="n">
        <v>1128299</v>
      </c>
      <c r="D7334" s="90" t="n">
        <v>44457</v>
      </c>
      <c r="E7334" s="88" t="s">
        <v>34</v>
      </c>
      <c r="F7334" s="88" t="s">
        <v>35</v>
      </c>
      <c r="G7334" s="88" t="s">
        <v>146</v>
      </c>
      <c r="H7334" s="91" t="s">
        <v>38</v>
      </c>
      <c r="I7334" s="92" t="n">
        <v>42</v>
      </c>
      <c r="J7334" s="93" t="n">
        <v>99</v>
      </c>
      <c r="K7334" s="94" t="n">
        <f aca="false">I7334 * J7334</f>
        <v>4158</v>
      </c>
      <c r="L7334" s="94" t="n">
        <f aca="false">K7334 *M7334</f>
        <v>2037.42</v>
      </c>
      <c r="M7334" s="95" t="n">
        <v>0.49</v>
      </c>
      <c r="N7334" s="88" t="s">
        <v>31</v>
      </c>
      <c r="O7334" s="91" t="s">
        <v>219</v>
      </c>
      <c r="P7334" s="0" t="str">
        <f aca="false">RIGHT(H7334,LEN(H7334) - FIND(" ", H7334))</f>
        <v>Apparel</v>
      </c>
    </row>
    <row r="7335" customFormat="false" ht="14.25" hidden="false" customHeight="true" outlineLevel="0" collapsed="false">
      <c r="B7335" s="88" t="s">
        <v>43</v>
      </c>
      <c r="C7335" s="89" t="n">
        <v>1128299</v>
      </c>
      <c r="D7335" s="90" t="n">
        <v>44457</v>
      </c>
      <c r="E7335" s="88" t="s">
        <v>40</v>
      </c>
      <c r="F7335" s="88" t="s">
        <v>109</v>
      </c>
      <c r="G7335" s="88" t="s">
        <v>136</v>
      </c>
      <c r="H7335" s="91" t="s">
        <v>32</v>
      </c>
      <c r="I7335" s="92" t="n">
        <v>33</v>
      </c>
      <c r="J7335" s="93" t="n">
        <v>175</v>
      </c>
      <c r="K7335" s="94" t="n">
        <f aca="false">I7335 * J7335</f>
        <v>5775</v>
      </c>
      <c r="L7335" s="94" t="n">
        <f aca="false">K7335 *M7335</f>
        <v>2425.5</v>
      </c>
      <c r="M7335" s="95" t="n">
        <v>0.42</v>
      </c>
      <c r="N7335" s="88" t="s">
        <v>31</v>
      </c>
      <c r="O7335" s="91" t="s">
        <v>218</v>
      </c>
      <c r="P7335" s="0" t="str">
        <f aca="false">RIGHT(H7335,LEN(H7335) - FIND(" ", H7335))</f>
        <v>Street Footwear</v>
      </c>
    </row>
    <row r="7336" customFormat="false" ht="14.25" hidden="false" customHeight="true" outlineLevel="0" collapsed="false">
      <c r="B7336" s="88" t="s">
        <v>43</v>
      </c>
      <c r="C7336" s="89" t="n">
        <v>1128299</v>
      </c>
      <c r="D7336" s="90" t="n">
        <v>44457</v>
      </c>
      <c r="E7336" s="88" t="s">
        <v>40</v>
      </c>
      <c r="F7336" s="88" t="s">
        <v>109</v>
      </c>
      <c r="G7336" s="88" t="s">
        <v>136</v>
      </c>
      <c r="H7336" s="91" t="s">
        <v>24</v>
      </c>
      <c r="I7336" s="92" t="n">
        <v>40</v>
      </c>
      <c r="J7336" s="93" t="n">
        <v>175</v>
      </c>
      <c r="K7336" s="94" t="n">
        <f aca="false">I7336 * J7336</f>
        <v>7000</v>
      </c>
      <c r="L7336" s="94" t="n">
        <f aca="false">K7336 *M7336</f>
        <v>3010</v>
      </c>
      <c r="M7336" s="95" t="n">
        <v>0.43</v>
      </c>
      <c r="N7336" s="88" t="s">
        <v>31</v>
      </c>
      <c r="O7336" s="91" t="s">
        <v>218</v>
      </c>
      <c r="P7336" s="0" t="str">
        <f aca="false">RIGHT(H7336,LEN(H7336) - FIND(" ", H7336))</f>
        <v>Athletic Footwear</v>
      </c>
    </row>
    <row r="7337" customFormat="false" ht="14.25" hidden="false" customHeight="true" outlineLevel="0" collapsed="false">
      <c r="B7337" s="88" t="s">
        <v>43</v>
      </c>
      <c r="C7337" s="89" t="n">
        <v>1128299</v>
      </c>
      <c r="D7337" s="90" t="n">
        <v>44457</v>
      </c>
      <c r="E7337" s="88" t="s">
        <v>40</v>
      </c>
      <c r="F7337" s="88" t="s">
        <v>109</v>
      </c>
      <c r="G7337" s="88" t="s">
        <v>136</v>
      </c>
      <c r="H7337" s="91" t="s">
        <v>48</v>
      </c>
      <c r="I7337" s="92" t="n">
        <v>30</v>
      </c>
      <c r="J7337" s="93" t="n">
        <v>96</v>
      </c>
      <c r="K7337" s="94" t="n">
        <f aca="false">I7337 * J7337</f>
        <v>2880</v>
      </c>
      <c r="L7337" s="94" t="n">
        <f aca="false">K7337 *M7337</f>
        <v>1324.8</v>
      </c>
      <c r="M7337" s="95" t="n">
        <v>0.46</v>
      </c>
      <c r="N7337" s="88" t="s">
        <v>31</v>
      </c>
      <c r="O7337" s="91" t="s">
        <v>219</v>
      </c>
      <c r="P7337" s="0" t="str">
        <f aca="false">RIGHT(H7337,LEN(H7337) - FIND(" ", H7337))</f>
        <v>Street Footwear</v>
      </c>
    </row>
    <row r="7338" customFormat="false" ht="14.25" hidden="false" customHeight="true" outlineLevel="0" collapsed="false">
      <c r="B7338" s="88" t="s">
        <v>43</v>
      </c>
      <c r="C7338" s="89" t="n">
        <v>1128299</v>
      </c>
      <c r="D7338" s="90" t="n">
        <v>44457</v>
      </c>
      <c r="E7338" s="88" t="s">
        <v>40</v>
      </c>
      <c r="F7338" s="88" t="s">
        <v>109</v>
      </c>
      <c r="G7338" s="88" t="s">
        <v>136</v>
      </c>
      <c r="H7338" s="91" t="s">
        <v>44</v>
      </c>
      <c r="I7338" s="92" t="n">
        <v>34</v>
      </c>
      <c r="J7338" s="93" t="n">
        <v>80</v>
      </c>
      <c r="K7338" s="94" t="n">
        <f aca="false">I7338 * J7338</f>
        <v>2720</v>
      </c>
      <c r="L7338" s="94" t="n">
        <f aca="false">K7338 *M7338</f>
        <v>1142.4</v>
      </c>
      <c r="M7338" s="95" t="n">
        <v>0.42</v>
      </c>
      <c r="N7338" s="88" t="s">
        <v>31</v>
      </c>
      <c r="O7338" s="91" t="s">
        <v>219</v>
      </c>
      <c r="P7338" s="0" t="str">
        <f aca="false">RIGHT(H7338,LEN(H7338) - FIND(" ", H7338))</f>
        <v>Athletic Footwear</v>
      </c>
    </row>
    <row r="7339" customFormat="false" ht="14.25" hidden="false" customHeight="true" outlineLevel="0" collapsed="false">
      <c r="B7339" s="88" t="s">
        <v>43</v>
      </c>
      <c r="C7339" s="89" t="n">
        <v>1128299</v>
      </c>
      <c r="D7339" s="90" t="n">
        <v>44457</v>
      </c>
      <c r="E7339" s="88" t="s">
        <v>40</v>
      </c>
      <c r="F7339" s="88" t="s">
        <v>109</v>
      </c>
      <c r="G7339" s="88" t="s">
        <v>136</v>
      </c>
      <c r="H7339" s="91" t="s">
        <v>16</v>
      </c>
      <c r="I7339" s="92" t="n">
        <v>41</v>
      </c>
      <c r="J7339" s="93" t="n">
        <v>83</v>
      </c>
      <c r="K7339" s="94" t="n">
        <f aca="false">I7339 * J7339</f>
        <v>3403</v>
      </c>
      <c r="L7339" s="94" t="n">
        <f aca="false">K7339 *M7339</f>
        <v>1633.44</v>
      </c>
      <c r="M7339" s="95" t="n">
        <v>0.48</v>
      </c>
      <c r="N7339" s="88" t="s">
        <v>31</v>
      </c>
      <c r="O7339" s="91" t="s">
        <v>218</v>
      </c>
      <c r="P7339" s="0" t="str">
        <f aca="false">RIGHT(H7339,LEN(H7339) - FIND(" ", H7339))</f>
        <v>Apparel</v>
      </c>
    </row>
    <row r="7340" customFormat="false" ht="14.25" hidden="false" customHeight="true" outlineLevel="0" collapsed="false">
      <c r="B7340" s="88" t="s">
        <v>43</v>
      </c>
      <c r="C7340" s="89" t="n">
        <v>1128299</v>
      </c>
      <c r="D7340" s="90" t="n">
        <v>44457</v>
      </c>
      <c r="E7340" s="88" t="s">
        <v>40</v>
      </c>
      <c r="F7340" s="88" t="s">
        <v>109</v>
      </c>
      <c r="G7340" s="88" t="s">
        <v>136</v>
      </c>
      <c r="H7340" s="91" t="s">
        <v>38</v>
      </c>
      <c r="I7340" s="92" t="n">
        <v>30</v>
      </c>
      <c r="J7340" s="93" t="n">
        <v>90</v>
      </c>
      <c r="K7340" s="94" t="n">
        <f aca="false">I7340 * J7340</f>
        <v>2700</v>
      </c>
      <c r="L7340" s="94" t="n">
        <f aca="false">K7340 *M7340</f>
        <v>1080</v>
      </c>
      <c r="M7340" s="95" t="n">
        <v>0.4</v>
      </c>
      <c r="N7340" s="88" t="s">
        <v>31</v>
      </c>
      <c r="O7340" s="91" t="s">
        <v>219</v>
      </c>
      <c r="P7340" s="0" t="str">
        <f aca="false">RIGHT(H7340,LEN(H7340) - FIND(" ", H7340))</f>
        <v>Apparel</v>
      </c>
    </row>
    <row r="7341" customFormat="false" ht="14.25" hidden="false" customHeight="true" outlineLevel="0" collapsed="false">
      <c r="B7341" s="88" t="s">
        <v>30</v>
      </c>
      <c r="C7341" s="89" t="n">
        <v>1197831</v>
      </c>
      <c r="D7341" s="90" t="n">
        <v>44458</v>
      </c>
      <c r="E7341" s="88" t="s">
        <v>40</v>
      </c>
      <c r="F7341" s="88" t="s">
        <v>59</v>
      </c>
      <c r="G7341" s="88" t="s">
        <v>106</v>
      </c>
      <c r="H7341" s="91" t="s">
        <v>44</v>
      </c>
      <c r="I7341" s="92" t="n">
        <v>45</v>
      </c>
      <c r="J7341" s="93" t="n">
        <v>575</v>
      </c>
      <c r="K7341" s="94" t="n">
        <f aca="false">I7341 * J7341</f>
        <v>25875</v>
      </c>
      <c r="L7341" s="94" t="n">
        <f aca="false">K7341 *M7341</f>
        <v>12937.5</v>
      </c>
      <c r="M7341" s="95" t="n">
        <v>0.5</v>
      </c>
      <c r="N7341" s="88" t="s">
        <v>31</v>
      </c>
      <c r="O7341" s="91" t="s">
        <v>219</v>
      </c>
      <c r="P7341" s="0" t="str">
        <f aca="false">RIGHT(H7341,LEN(H7341) - FIND(" ", H7341))</f>
        <v>Athletic Footwear</v>
      </c>
    </row>
    <row r="7342" customFormat="false" ht="14.25" hidden="false" customHeight="true" outlineLevel="0" collapsed="false">
      <c r="B7342" s="88" t="s">
        <v>30</v>
      </c>
      <c r="C7342" s="89" t="n">
        <v>1197831</v>
      </c>
      <c r="D7342" s="90" t="n">
        <v>44458</v>
      </c>
      <c r="E7342" s="88" t="s">
        <v>40</v>
      </c>
      <c r="F7342" s="88" t="s">
        <v>66</v>
      </c>
      <c r="G7342" s="88" t="s">
        <v>90</v>
      </c>
      <c r="H7342" s="91" t="s">
        <v>24</v>
      </c>
      <c r="I7342" s="92" t="n">
        <v>55</v>
      </c>
      <c r="J7342" s="93" t="n">
        <v>575</v>
      </c>
      <c r="K7342" s="94" t="n">
        <f aca="false">I7342 * J7342</f>
        <v>31625</v>
      </c>
      <c r="L7342" s="94" t="n">
        <f aca="false">K7342 *M7342</f>
        <v>15812.5</v>
      </c>
      <c r="M7342" s="95" t="n">
        <v>0.5</v>
      </c>
      <c r="N7342" s="88" t="s">
        <v>31</v>
      </c>
      <c r="O7342" s="91" t="s">
        <v>218</v>
      </c>
      <c r="P7342" s="0" t="str">
        <f aca="false">RIGHT(H7342,LEN(H7342) - FIND(" ", H7342))</f>
        <v>Athletic Footwear</v>
      </c>
    </row>
    <row r="7343" customFormat="false" ht="14.25" hidden="false" customHeight="true" outlineLevel="0" collapsed="false">
      <c r="B7343" s="88" t="s">
        <v>13</v>
      </c>
      <c r="C7343" s="89" t="n">
        <v>1185732</v>
      </c>
      <c r="D7343" s="90" t="n">
        <v>44458</v>
      </c>
      <c r="E7343" s="88" t="s">
        <v>29</v>
      </c>
      <c r="F7343" s="88" t="s">
        <v>121</v>
      </c>
      <c r="G7343" s="88" t="s">
        <v>158</v>
      </c>
      <c r="H7343" s="91" t="s">
        <v>32</v>
      </c>
      <c r="I7343" s="92" t="n">
        <v>35</v>
      </c>
      <c r="J7343" s="93" t="n">
        <v>600</v>
      </c>
      <c r="K7343" s="94" t="n">
        <f aca="false">I7343 * J7343</f>
        <v>21000</v>
      </c>
      <c r="L7343" s="94" t="n">
        <f aca="false">K7343 *M7343</f>
        <v>8400</v>
      </c>
      <c r="M7343" s="95" t="n">
        <v>0.4</v>
      </c>
      <c r="N7343" s="88" t="s">
        <v>14</v>
      </c>
      <c r="O7343" s="91" t="s">
        <v>218</v>
      </c>
      <c r="P7343" s="0" t="str">
        <f aca="false">RIGHT(H7343,LEN(H7343) - FIND(" ", H7343))</f>
        <v>Street Footwear</v>
      </c>
    </row>
    <row r="7344" customFormat="false" ht="14.25" hidden="false" customHeight="true" outlineLevel="0" collapsed="false">
      <c r="B7344" s="88" t="s">
        <v>13</v>
      </c>
      <c r="C7344" s="89" t="n">
        <v>1185732</v>
      </c>
      <c r="D7344" s="90" t="n">
        <v>44458</v>
      </c>
      <c r="E7344" s="88" t="s">
        <v>29</v>
      </c>
      <c r="F7344" s="88" t="s">
        <v>121</v>
      </c>
      <c r="G7344" s="88" t="s">
        <v>158</v>
      </c>
      <c r="H7344" s="91" t="s">
        <v>24</v>
      </c>
      <c r="I7344" s="92" t="n">
        <v>30</v>
      </c>
      <c r="J7344" s="93" t="n">
        <v>400</v>
      </c>
      <c r="K7344" s="94" t="n">
        <f aca="false">I7344 * J7344</f>
        <v>12000</v>
      </c>
      <c r="L7344" s="94" t="n">
        <f aca="false">K7344 *M7344</f>
        <v>4200</v>
      </c>
      <c r="M7344" s="95" t="n">
        <v>0.35</v>
      </c>
      <c r="N7344" s="88" t="s">
        <v>14</v>
      </c>
      <c r="O7344" s="91" t="s">
        <v>218</v>
      </c>
      <c r="P7344" s="0" t="str">
        <f aca="false">RIGHT(H7344,LEN(H7344) - FIND(" ", H7344))</f>
        <v>Athletic Footwear</v>
      </c>
    </row>
    <row r="7345" customFormat="false" ht="14.25" hidden="false" customHeight="true" outlineLevel="0" collapsed="false">
      <c r="B7345" s="88" t="s">
        <v>13</v>
      </c>
      <c r="C7345" s="89" t="n">
        <v>1185732</v>
      </c>
      <c r="D7345" s="90" t="n">
        <v>44458</v>
      </c>
      <c r="E7345" s="88" t="s">
        <v>29</v>
      </c>
      <c r="F7345" s="88" t="s">
        <v>121</v>
      </c>
      <c r="G7345" s="88" t="s">
        <v>158</v>
      </c>
      <c r="H7345" s="91" t="s">
        <v>48</v>
      </c>
      <c r="I7345" s="92" t="n">
        <v>15</v>
      </c>
      <c r="J7345" s="93" t="n">
        <v>300</v>
      </c>
      <c r="K7345" s="94" t="n">
        <f aca="false">I7345 * J7345</f>
        <v>4500</v>
      </c>
      <c r="L7345" s="94" t="n">
        <f aca="false">K7345 *M7345</f>
        <v>1575</v>
      </c>
      <c r="M7345" s="95" t="n">
        <v>0.35</v>
      </c>
      <c r="N7345" s="88" t="s">
        <v>14</v>
      </c>
      <c r="O7345" s="91" t="s">
        <v>219</v>
      </c>
      <c r="P7345" s="0" t="str">
        <f aca="false">RIGHT(H7345,LEN(H7345) - FIND(" ", H7345))</f>
        <v>Street Footwear</v>
      </c>
    </row>
    <row r="7346" customFormat="false" ht="14.25" hidden="false" customHeight="true" outlineLevel="0" collapsed="false">
      <c r="B7346" s="88" t="s">
        <v>13</v>
      </c>
      <c r="C7346" s="89" t="n">
        <v>1185732</v>
      </c>
      <c r="D7346" s="90" t="n">
        <v>44458</v>
      </c>
      <c r="E7346" s="88" t="s">
        <v>29</v>
      </c>
      <c r="F7346" s="88" t="s">
        <v>121</v>
      </c>
      <c r="G7346" s="88" t="s">
        <v>158</v>
      </c>
      <c r="H7346" s="91" t="s">
        <v>44</v>
      </c>
      <c r="I7346" s="92" t="n">
        <v>15</v>
      </c>
      <c r="J7346" s="93" t="n">
        <v>275</v>
      </c>
      <c r="K7346" s="94" t="n">
        <f aca="false">I7346 * J7346</f>
        <v>4125</v>
      </c>
      <c r="L7346" s="94" t="n">
        <f aca="false">K7346 *M7346</f>
        <v>1650</v>
      </c>
      <c r="M7346" s="95" t="n">
        <v>0.4</v>
      </c>
      <c r="N7346" s="88" t="s">
        <v>14</v>
      </c>
      <c r="O7346" s="91" t="s">
        <v>219</v>
      </c>
      <c r="P7346" s="0" t="str">
        <f aca="false">RIGHT(H7346,LEN(H7346) - FIND(" ", H7346))</f>
        <v>Athletic Footwear</v>
      </c>
    </row>
    <row r="7347" customFormat="false" ht="14.25" hidden="false" customHeight="true" outlineLevel="0" collapsed="false">
      <c r="B7347" s="88" t="s">
        <v>13</v>
      </c>
      <c r="C7347" s="89" t="n">
        <v>1185732</v>
      </c>
      <c r="D7347" s="90" t="n">
        <v>44458</v>
      </c>
      <c r="E7347" s="88" t="s">
        <v>29</v>
      </c>
      <c r="F7347" s="88" t="s">
        <v>121</v>
      </c>
      <c r="G7347" s="88" t="s">
        <v>158</v>
      </c>
      <c r="H7347" s="91" t="s">
        <v>16</v>
      </c>
      <c r="I7347" s="92" t="n">
        <v>25</v>
      </c>
      <c r="J7347" s="93" t="n">
        <v>275</v>
      </c>
      <c r="K7347" s="94" t="n">
        <f aca="false">I7347 * J7347</f>
        <v>6875</v>
      </c>
      <c r="L7347" s="94" t="n">
        <f aca="false">K7347 *M7347</f>
        <v>2406.25</v>
      </c>
      <c r="M7347" s="95" t="n">
        <v>0.35</v>
      </c>
      <c r="N7347" s="88" t="s">
        <v>14</v>
      </c>
      <c r="O7347" s="91" t="s">
        <v>218</v>
      </c>
      <c r="P7347" s="0" t="str">
        <f aca="false">RIGHT(H7347,LEN(H7347) - FIND(" ", H7347))</f>
        <v>Apparel</v>
      </c>
    </row>
    <row r="7348" customFormat="false" ht="14.25" hidden="false" customHeight="true" outlineLevel="0" collapsed="false">
      <c r="B7348" s="88" t="s">
        <v>13</v>
      </c>
      <c r="C7348" s="89" t="n">
        <v>1185732</v>
      </c>
      <c r="D7348" s="90" t="n">
        <v>44458</v>
      </c>
      <c r="E7348" s="88" t="s">
        <v>29</v>
      </c>
      <c r="F7348" s="88" t="s">
        <v>121</v>
      </c>
      <c r="G7348" s="88" t="s">
        <v>158</v>
      </c>
      <c r="H7348" s="91" t="s">
        <v>38</v>
      </c>
      <c r="I7348" s="92" t="n">
        <v>30</v>
      </c>
      <c r="J7348" s="93" t="n">
        <v>350</v>
      </c>
      <c r="K7348" s="94" t="n">
        <f aca="false">I7348 * J7348</f>
        <v>10500</v>
      </c>
      <c r="L7348" s="94" t="n">
        <f aca="false">K7348 *M7348</f>
        <v>5250</v>
      </c>
      <c r="M7348" s="95" t="n">
        <v>0.5</v>
      </c>
      <c r="N7348" s="88" t="s">
        <v>14</v>
      </c>
      <c r="O7348" s="91" t="s">
        <v>219</v>
      </c>
      <c r="P7348" s="0" t="str">
        <f aca="false">RIGHT(H7348,LEN(H7348) - FIND(" ", H7348))</f>
        <v>Apparel</v>
      </c>
    </row>
    <row r="7349" customFormat="false" ht="14.25" hidden="false" customHeight="true" outlineLevel="0" collapsed="false">
      <c r="B7349" s="88" t="s">
        <v>37</v>
      </c>
      <c r="C7349" s="89" t="n">
        <v>1197831</v>
      </c>
      <c r="D7349" s="90" t="n">
        <v>44458</v>
      </c>
      <c r="E7349" s="88" t="s">
        <v>40</v>
      </c>
      <c r="F7349" s="88" t="s">
        <v>80</v>
      </c>
      <c r="G7349" s="88" t="s">
        <v>125</v>
      </c>
      <c r="H7349" s="91" t="s">
        <v>32</v>
      </c>
      <c r="I7349" s="92" t="n">
        <v>50</v>
      </c>
      <c r="J7349" s="93" t="n">
        <v>650</v>
      </c>
      <c r="K7349" s="94" t="n">
        <f aca="false">I7349 * J7349</f>
        <v>32500</v>
      </c>
      <c r="L7349" s="94" t="n">
        <f aca="false">K7349 *M7349</f>
        <v>13000</v>
      </c>
      <c r="M7349" s="95" t="n">
        <v>0.4</v>
      </c>
      <c r="N7349" s="88" t="s">
        <v>23</v>
      </c>
      <c r="O7349" s="91" t="s">
        <v>218</v>
      </c>
      <c r="P7349" s="0" t="str">
        <f aca="false">RIGHT(H7349,LEN(H7349) - FIND(" ", H7349))</f>
        <v>Street Footwear</v>
      </c>
    </row>
    <row r="7350" customFormat="false" ht="14.25" hidden="false" customHeight="true" outlineLevel="0" collapsed="false">
      <c r="B7350" s="88" t="s">
        <v>37</v>
      </c>
      <c r="C7350" s="89" t="n">
        <v>1197831</v>
      </c>
      <c r="D7350" s="90" t="n">
        <v>44458</v>
      </c>
      <c r="E7350" s="88" t="s">
        <v>40</v>
      </c>
      <c r="F7350" s="88" t="s">
        <v>80</v>
      </c>
      <c r="G7350" s="88" t="s">
        <v>125</v>
      </c>
      <c r="H7350" s="91" t="s">
        <v>24</v>
      </c>
      <c r="I7350" s="92" t="n">
        <v>40</v>
      </c>
      <c r="J7350" s="93" t="n">
        <v>450</v>
      </c>
      <c r="K7350" s="94" t="n">
        <f aca="false">I7350 * J7350</f>
        <v>18000</v>
      </c>
      <c r="L7350" s="94" t="n">
        <f aca="false">K7350 *M7350</f>
        <v>6300</v>
      </c>
      <c r="M7350" s="95" t="n">
        <v>0.35</v>
      </c>
      <c r="N7350" s="88" t="s">
        <v>23</v>
      </c>
      <c r="O7350" s="91" t="s">
        <v>218</v>
      </c>
      <c r="P7350" s="0" t="str">
        <f aca="false">RIGHT(H7350,LEN(H7350) - FIND(" ", H7350))</f>
        <v>Athletic Footwear</v>
      </c>
    </row>
    <row r="7351" customFormat="false" ht="14.25" hidden="false" customHeight="true" outlineLevel="0" collapsed="false">
      <c r="B7351" s="88" t="s">
        <v>37</v>
      </c>
      <c r="C7351" s="89" t="n">
        <v>1197831</v>
      </c>
      <c r="D7351" s="90" t="n">
        <v>44458</v>
      </c>
      <c r="E7351" s="88" t="s">
        <v>40</v>
      </c>
      <c r="F7351" s="88" t="s">
        <v>80</v>
      </c>
      <c r="G7351" s="88" t="s">
        <v>125</v>
      </c>
      <c r="H7351" s="91" t="s">
        <v>48</v>
      </c>
      <c r="I7351" s="92" t="n">
        <v>15</v>
      </c>
      <c r="J7351" s="93" t="n">
        <v>350</v>
      </c>
      <c r="K7351" s="94" t="n">
        <f aca="false">I7351 * J7351</f>
        <v>5250</v>
      </c>
      <c r="L7351" s="94" t="n">
        <f aca="false">K7351 *M7351</f>
        <v>2100</v>
      </c>
      <c r="M7351" s="95" t="n">
        <v>0.4</v>
      </c>
      <c r="N7351" s="88" t="s">
        <v>23</v>
      </c>
      <c r="O7351" s="91" t="s">
        <v>219</v>
      </c>
      <c r="P7351" s="0" t="str">
        <f aca="false">RIGHT(H7351,LEN(H7351) - FIND(" ", H7351))</f>
        <v>Street Footwear</v>
      </c>
    </row>
    <row r="7352" customFormat="false" ht="14.25" hidden="false" customHeight="true" outlineLevel="0" collapsed="false">
      <c r="B7352" s="88" t="s">
        <v>37</v>
      </c>
      <c r="C7352" s="89" t="n">
        <v>1197831</v>
      </c>
      <c r="D7352" s="90" t="n">
        <v>44458</v>
      </c>
      <c r="E7352" s="88" t="s">
        <v>40</v>
      </c>
      <c r="F7352" s="88" t="s">
        <v>80</v>
      </c>
      <c r="G7352" s="88" t="s">
        <v>125</v>
      </c>
      <c r="H7352" s="91" t="s">
        <v>44</v>
      </c>
      <c r="I7352" s="92" t="n">
        <v>15</v>
      </c>
      <c r="J7352" s="93" t="n">
        <v>325</v>
      </c>
      <c r="K7352" s="94" t="n">
        <f aca="false">I7352 * J7352</f>
        <v>4875</v>
      </c>
      <c r="L7352" s="94" t="n">
        <f aca="false">K7352 *M7352</f>
        <v>1950</v>
      </c>
      <c r="M7352" s="95" t="n">
        <v>0.4</v>
      </c>
      <c r="N7352" s="88" t="s">
        <v>23</v>
      </c>
      <c r="O7352" s="91" t="s">
        <v>219</v>
      </c>
      <c r="P7352" s="0" t="str">
        <f aca="false">RIGHT(H7352,LEN(H7352) - FIND(" ", H7352))</f>
        <v>Athletic Footwear</v>
      </c>
    </row>
    <row r="7353" customFormat="false" ht="14.25" hidden="false" customHeight="true" outlineLevel="0" collapsed="false">
      <c r="B7353" s="88" t="s">
        <v>37</v>
      </c>
      <c r="C7353" s="89" t="n">
        <v>1197831</v>
      </c>
      <c r="D7353" s="90" t="n">
        <v>44458</v>
      </c>
      <c r="E7353" s="88" t="s">
        <v>40</v>
      </c>
      <c r="F7353" s="88" t="s">
        <v>80</v>
      </c>
      <c r="G7353" s="88" t="s">
        <v>125</v>
      </c>
      <c r="H7353" s="91" t="s">
        <v>16</v>
      </c>
      <c r="I7353" s="92" t="n">
        <v>25</v>
      </c>
      <c r="J7353" s="93" t="n">
        <v>325</v>
      </c>
      <c r="K7353" s="94" t="n">
        <f aca="false">I7353 * J7353</f>
        <v>8125</v>
      </c>
      <c r="L7353" s="94" t="n">
        <f aca="false">K7353 *M7353</f>
        <v>2843.75</v>
      </c>
      <c r="M7353" s="95" t="n">
        <v>0.35</v>
      </c>
      <c r="N7353" s="88" t="s">
        <v>23</v>
      </c>
      <c r="O7353" s="91" t="s">
        <v>218</v>
      </c>
      <c r="P7353" s="0" t="str">
        <f aca="false">RIGHT(H7353,LEN(H7353) - FIND(" ", H7353))</f>
        <v>Apparel</v>
      </c>
    </row>
    <row r="7354" customFormat="false" ht="14.25" hidden="false" customHeight="true" outlineLevel="0" collapsed="false">
      <c r="B7354" s="88" t="s">
        <v>37</v>
      </c>
      <c r="C7354" s="89" t="n">
        <v>1197831</v>
      </c>
      <c r="D7354" s="90" t="n">
        <v>44458</v>
      </c>
      <c r="E7354" s="88" t="s">
        <v>40</v>
      </c>
      <c r="F7354" s="88" t="s">
        <v>80</v>
      </c>
      <c r="G7354" s="88" t="s">
        <v>125</v>
      </c>
      <c r="H7354" s="91" t="s">
        <v>38</v>
      </c>
      <c r="I7354" s="92" t="n">
        <v>30</v>
      </c>
      <c r="J7354" s="93" t="n">
        <v>425</v>
      </c>
      <c r="K7354" s="94" t="n">
        <f aca="false">I7354 * J7354</f>
        <v>12750</v>
      </c>
      <c r="L7354" s="94" t="n">
        <f aca="false">K7354 *M7354</f>
        <v>5100</v>
      </c>
      <c r="M7354" s="95" t="n">
        <v>0.4</v>
      </c>
      <c r="N7354" s="88" t="s">
        <v>23</v>
      </c>
      <c r="O7354" s="91" t="s">
        <v>219</v>
      </c>
      <c r="P7354" s="0" t="str">
        <f aca="false">RIGHT(H7354,LEN(H7354) - FIND(" ", H7354))</f>
        <v>Apparel</v>
      </c>
    </row>
    <row r="7355" customFormat="false" ht="14.25" hidden="false" customHeight="true" outlineLevel="0" collapsed="false">
      <c r="B7355" s="88" t="s">
        <v>43</v>
      </c>
      <c r="C7355" s="89" t="n">
        <v>1197831</v>
      </c>
      <c r="D7355" s="90" t="n">
        <v>44458</v>
      </c>
      <c r="E7355" s="88" t="s">
        <v>40</v>
      </c>
      <c r="F7355" s="88" t="s">
        <v>145</v>
      </c>
      <c r="G7355" s="88" t="s">
        <v>142</v>
      </c>
      <c r="H7355" s="91" t="s">
        <v>32</v>
      </c>
      <c r="I7355" s="92" t="n">
        <v>50</v>
      </c>
      <c r="J7355" s="93" t="n">
        <v>575</v>
      </c>
      <c r="K7355" s="94" t="n">
        <f aca="false">I7355 * J7355</f>
        <v>28750</v>
      </c>
      <c r="L7355" s="94" t="n">
        <f aca="false">K7355 *M7355</f>
        <v>11500</v>
      </c>
      <c r="M7355" s="95" t="n">
        <v>0.4</v>
      </c>
      <c r="N7355" s="88" t="s">
        <v>23</v>
      </c>
      <c r="O7355" s="91" t="s">
        <v>218</v>
      </c>
      <c r="P7355" s="0" t="str">
        <f aca="false">RIGHT(H7355,LEN(H7355) - FIND(" ", H7355))</f>
        <v>Street Footwear</v>
      </c>
    </row>
    <row r="7356" customFormat="false" ht="14.25" hidden="false" customHeight="true" outlineLevel="0" collapsed="false">
      <c r="B7356" s="88" t="s">
        <v>43</v>
      </c>
      <c r="C7356" s="89" t="n">
        <v>1197831</v>
      </c>
      <c r="D7356" s="90" t="n">
        <v>44458</v>
      </c>
      <c r="E7356" s="88" t="s">
        <v>40</v>
      </c>
      <c r="F7356" s="88" t="s">
        <v>145</v>
      </c>
      <c r="G7356" s="88" t="s">
        <v>142</v>
      </c>
      <c r="H7356" s="91" t="s">
        <v>24</v>
      </c>
      <c r="I7356" s="92" t="n">
        <v>40</v>
      </c>
      <c r="J7356" s="93" t="n">
        <v>375</v>
      </c>
      <c r="K7356" s="94" t="n">
        <f aca="false">I7356 * J7356</f>
        <v>15000</v>
      </c>
      <c r="L7356" s="94" t="n">
        <f aca="false">K7356 *M7356</f>
        <v>5250</v>
      </c>
      <c r="M7356" s="95" t="n">
        <v>0.35</v>
      </c>
      <c r="N7356" s="88" t="s">
        <v>23</v>
      </c>
      <c r="O7356" s="91" t="s">
        <v>218</v>
      </c>
      <c r="P7356" s="0" t="str">
        <f aca="false">RIGHT(H7356,LEN(H7356) - FIND(" ", H7356))</f>
        <v>Athletic Footwear</v>
      </c>
    </row>
    <row r="7357" customFormat="false" ht="14.25" hidden="false" customHeight="true" outlineLevel="0" collapsed="false">
      <c r="B7357" s="88" t="s">
        <v>43</v>
      </c>
      <c r="C7357" s="89" t="n">
        <v>1197831</v>
      </c>
      <c r="D7357" s="90" t="n">
        <v>44458</v>
      </c>
      <c r="E7357" s="88" t="s">
        <v>40</v>
      </c>
      <c r="F7357" s="88" t="s">
        <v>145</v>
      </c>
      <c r="G7357" s="88" t="s">
        <v>142</v>
      </c>
      <c r="H7357" s="91" t="s">
        <v>48</v>
      </c>
      <c r="I7357" s="92" t="n">
        <v>15</v>
      </c>
      <c r="J7357" s="93" t="n">
        <v>275</v>
      </c>
      <c r="K7357" s="94" t="n">
        <f aca="false">I7357 * J7357</f>
        <v>4125</v>
      </c>
      <c r="L7357" s="94" t="n">
        <f aca="false">K7357 *M7357</f>
        <v>1650</v>
      </c>
      <c r="M7357" s="95" t="n">
        <v>0.4</v>
      </c>
      <c r="N7357" s="88" t="s">
        <v>23</v>
      </c>
      <c r="O7357" s="91" t="s">
        <v>219</v>
      </c>
      <c r="P7357" s="0" t="str">
        <f aca="false">RIGHT(H7357,LEN(H7357) - FIND(" ", H7357))</f>
        <v>Street Footwear</v>
      </c>
    </row>
    <row r="7358" customFormat="false" ht="14.25" hidden="false" customHeight="true" outlineLevel="0" collapsed="false">
      <c r="B7358" s="88" t="s">
        <v>43</v>
      </c>
      <c r="C7358" s="89" t="n">
        <v>1197831</v>
      </c>
      <c r="D7358" s="90" t="n">
        <v>44458</v>
      </c>
      <c r="E7358" s="88" t="s">
        <v>40</v>
      </c>
      <c r="F7358" s="88" t="s">
        <v>145</v>
      </c>
      <c r="G7358" s="88" t="s">
        <v>142</v>
      </c>
      <c r="H7358" s="91" t="s">
        <v>44</v>
      </c>
      <c r="I7358" s="92" t="n">
        <v>15</v>
      </c>
      <c r="J7358" s="93" t="n">
        <v>250</v>
      </c>
      <c r="K7358" s="94" t="n">
        <f aca="false">I7358 * J7358</f>
        <v>3750</v>
      </c>
      <c r="L7358" s="94" t="n">
        <f aca="false">K7358 *M7358</f>
        <v>1500</v>
      </c>
      <c r="M7358" s="95" t="n">
        <v>0.4</v>
      </c>
      <c r="N7358" s="88" t="s">
        <v>23</v>
      </c>
      <c r="O7358" s="91" t="s">
        <v>219</v>
      </c>
      <c r="P7358" s="0" t="str">
        <f aca="false">RIGHT(H7358,LEN(H7358) - FIND(" ", H7358))</f>
        <v>Athletic Footwear</v>
      </c>
    </row>
    <row r="7359" customFormat="false" ht="14.25" hidden="false" customHeight="true" outlineLevel="0" collapsed="false">
      <c r="B7359" s="88" t="s">
        <v>43</v>
      </c>
      <c r="C7359" s="89" t="n">
        <v>1197831</v>
      </c>
      <c r="D7359" s="90" t="n">
        <v>44458</v>
      </c>
      <c r="E7359" s="88" t="s">
        <v>40</v>
      </c>
      <c r="F7359" s="88" t="s">
        <v>145</v>
      </c>
      <c r="G7359" s="88" t="s">
        <v>142</v>
      </c>
      <c r="H7359" s="91" t="s">
        <v>16</v>
      </c>
      <c r="I7359" s="92" t="n">
        <v>25</v>
      </c>
      <c r="J7359" s="93" t="n">
        <v>250</v>
      </c>
      <c r="K7359" s="94" t="n">
        <f aca="false">I7359 * J7359</f>
        <v>6250</v>
      </c>
      <c r="L7359" s="94" t="n">
        <f aca="false">K7359 *M7359</f>
        <v>2187.5</v>
      </c>
      <c r="M7359" s="95" t="n">
        <v>0.35</v>
      </c>
      <c r="N7359" s="88" t="s">
        <v>23</v>
      </c>
      <c r="O7359" s="91" t="s">
        <v>218</v>
      </c>
      <c r="P7359" s="0" t="str">
        <f aca="false">RIGHT(H7359,LEN(H7359) - FIND(" ", H7359))</f>
        <v>Apparel</v>
      </c>
    </row>
    <row r="7360" customFormat="false" ht="14.25" hidden="false" customHeight="true" outlineLevel="0" collapsed="false">
      <c r="B7360" s="88" t="s">
        <v>43</v>
      </c>
      <c r="C7360" s="89" t="n">
        <v>1197831</v>
      </c>
      <c r="D7360" s="90" t="n">
        <v>44458</v>
      </c>
      <c r="E7360" s="88" t="s">
        <v>40</v>
      </c>
      <c r="F7360" s="88" t="s">
        <v>145</v>
      </c>
      <c r="G7360" s="88" t="s">
        <v>142</v>
      </c>
      <c r="H7360" s="91" t="s">
        <v>38</v>
      </c>
      <c r="I7360" s="92" t="n">
        <v>30</v>
      </c>
      <c r="J7360" s="93" t="n">
        <v>350</v>
      </c>
      <c r="K7360" s="94" t="n">
        <f aca="false">I7360 * J7360</f>
        <v>10500</v>
      </c>
      <c r="L7360" s="94" t="n">
        <f aca="false">K7360 *M7360</f>
        <v>4200</v>
      </c>
      <c r="M7360" s="95" t="n">
        <v>0.4</v>
      </c>
      <c r="N7360" s="88" t="s">
        <v>23</v>
      </c>
      <c r="O7360" s="91" t="s">
        <v>219</v>
      </c>
      <c r="P7360" s="0" t="str">
        <f aca="false">RIGHT(H7360,LEN(H7360) - FIND(" ", H7360))</f>
        <v>Apparel</v>
      </c>
    </row>
    <row r="7361" customFormat="false" ht="14.25" hidden="false" customHeight="true" outlineLevel="0" collapsed="false">
      <c r="B7361" s="88" t="s">
        <v>30</v>
      </c>
      <c r="C7361" s="89" t="n">
        <v>1197831</v>
      </c>
      <c r="D7361" s="90" t="n">
        <v>44458</v>
      </c>
      <c r="E7361" s="88" t="s">
        <v>40</v>
      </c>
      <c r="F7361" s="88" t="s">
        <v>59</v>
      </c>
      <c r="G7361" s="88" t="s">
        <v>106</v>
      </c>
      <c r="H7361" s="91" t="s">
        <v>44</v>
      </c>
      <c r="I7361" s="92" t="n">
        <v>43</v>
      </c>
      <c r="J7361" s="93" t="n">
        <v>150</v>
      </c>
      <c r="K7361" s="94" t="n">
        <f aca="false">I7361 * J7361</f>
        <v>6450</v>
      </c>
      <c r="L7361" s="94" t="n">
        <f aca="false">K7361 *M7361</f>
        <v>3934.5</v>
      </c>
      <c r="M7361" s="95" t="n">
        <v>0.61</v>
      </c>
      <c r="N7361" s="88" t="s">
        <v>23</v>
      </c>
      <c r="O7361" s="91" t="s">
        <v>219</v>
      </c>
      <c r="P7361" s="0" t="str">
        <f aca="false">RIGHT(H7361,LEN(H7361) - FIND(" ", H7361))</f>
        <v>Athletic Footwear</v>
      </c>
    </row>
    <row r="7362" customFormat="false" ht="14.25" hidden="false" customHeight="true" outlineLevel="0" collapsed="false">
      <c r="B7362" s="88" t="s">
        <v>30</v>
      </c>
      <c r="C7362" s="89" t="n">
        <v>1197831</v>
      </c>
      <c r="D7362" s="90" t="n">
        <v>44458</v>
      </c>
      <c r="E7362" s="88" t="s">
        <v>40</v>
      </c>
      <c r="F7362" s="88" t="s">
        <v>66</v>
      </c>
      <c r="G7362" s="88" t="s">
        <v>90</v>
      </c>
      <c r="H7362" s="91" t="s">
        <v>24</v>
      </c>
      <c r="I7362" s="92" t="n">
        <v>50</v>
      </c>
      <c r="J7362" s="93" t="n">
        <v>144</v>
      </c>
      <c r="K7362" s="94" t="n">
        <f aca="false">I7362 * J7362</f>
        <v>7200</v>
      </c>
      <c r="L7362" s="94" t="n">
        <f aca="false">K7362 *M7362</f>
        <v>4536</v>
      </c>
      <c r="M7362" s="95" t="n">
        <v>0.63</v>
      </c>
      <c r="N7362" s="88" t="s">
        <v>23</v>
      </c>
      <c r="O7362" s="91" t="s">
        <v>218</v>
      </c>
      <c r="P7362" s="0" t="str">
        <f aca="false">RIGHT(H7362,LEN(H7362) - FIND(" ", H7362))</f>
        <v>Athletic Footwear</v>
      </c>
    </row>
    <row r="7363" customFormat="false" ht="14.25" hidden="false" customHeight="true" outlineLevel="0" collapsed="false">
      <c r="B7363" s="88" t="s">
        <v>13</v>
      </c>
      <c r="C7363" s="89" t="n">
        <v>1185732</v>
      </c>
      <c r="D7363" s="90" t="n">
        <v>44458</v>
      </c>
      <c r="E7363" s="88" t="s">
        <v>29</v>
      </c>
      <c r="F7363" s="88" t="s">
        <v>121</v>
      </c>
      <c r="G7363" s="88" t="s">
        <v>158</v>
      </c>
      <c r="H7363" s="91" t="s">
        <v>32</v>
      </c>
      <c r="I7363" s="92" t="n">
        <v>32</v>
      </c>
      <c r="J7363" s="93" t="n">
        <v>174</v>
      </c>
      <c r="K7363" s="94" t="n">
        <f aca="false">I7363 * J7363</f>
        <v>5568</v>
      </c>
      <c r="L7363" s="94" t="n">
        <f aca="false">K7363 *M7363</f>
        <v>2784</v>
      </c>
      <c r="M7363" s="95" t="n">
        <v>0.5</v>
      </c>
      <c r="N7363" s="88" t="s">
        <v>23</v>
      </c>
      <c r="O7363" s="91" t="s">
        <v>218</v>
      </c>
      <c r="P7363" s="0" t="str">
        <f aca="false">RIGHT(H7363,LEN(H7363) - FIND(" ", H7363))</f>
        <v>Street Footwear</v>
      </c>
    </row>
    <row r="7364" customFormat="false" ht="14.25" hidden="false" customHeight="true" outlineLevel="0" collapsed="false">
      <c r="B7364" s="88" t="s">
        <v>13</v>
      </c>
      <c r="C7364" s="89" t="n">
        <v>1185732</v>
      </c>
      <c r="D7364" s="90" t="n">
        <v>44458</v>
      </c>
      <c r="E7364" s="88" t="s">
        <v>29</v>
      </c>
      <c r="F7364" s="88" t="s">
        <v>121</v>
      </c>
      <c r="G7364" s="88" t="s">
        <v>158</v>
      </c>
      <c r="H7364" s="91" t="s">
        <v>24</v>
      </c>
      <c r="I7364" s="92" t="n">
        <v>28</v>
      </c>
      <c r="J7364" s="93" t="n">
        <v>100</v>
      </c>
      <c r="K7364" s="94" t="n">
        <f aca="false">I7364 * J7364</f>
        <v>2800</v>
      </c>
      <c r="L7364" s="94" t="n">
        <f aca="false">K7364 *M7364</f>
        <v>1316</v>
      </c>
      <c r="M7364" s="95" t="n">
        <v>0.47</v>
      </c>
      <c r="N7364" s="88" t="s">
        <v>23</v>
      </c>
      <c r="O7364" s="91" t="s">
        <v>218</v>
      </c>
      <c r="P7364" s="0" t="str">
        <f aca="false">RIGHT(H7364,LEN(H7364) - FIND(" ", H7364))</f>
        <v>Athletic Footwear</v>
      </c>
    </row>
    <row r="7365" customFormat="false" ht="14.25" hidden="false" customHeight="true" outlineLevel="0" collapsed="false">
      <c r="B7365" s="88" t="s">
        <v>13</v>
      </c>
      <c r="C7365" s="89" t="n">
        <v>1185732</v>
      </c>
      <c r="D7365" s="90" t="n">
        <v>44458</v>
      </c>
      <c r="E7365" s="88" t="s">
        <v>29</v>
      </c>
      <c r="F7365" s="88" t="s">
        <v>121</v>
      </c>
      <c r="G7365" s="88" t="s">
        <v>158</v>
      </c>
      <c r="H7365" s="91" t="s">
        <v>48</v>
      </c>
      <c r="I7365" s="92" t="n">
        <v>14</v>
      </c>
      <c r="J7365" s="93" t="n">
        <v>75</v>
      </c>
      <c r="K7365" s="94" t="n">
        <f aca="false">I7365 * J7365</f>
        <v>1050</v>
      </c>
      <c r="L7365" s="94" t="n">
        <f aca="false">K7365 *M7365</f>
        <v>514.5</v>
      </c>
      <c r="M7365" s="95" t="n">
        <v>0.49</v>
      </c>
      <c r="N7365" s="88" t="s">
        <v>23</v>
      </c>
      <c r="O7365" s="91" t="s">
        <v>219</v>
      </c>
      <c r="P7365" s="0" t="str">
        <f aca="false">RIGHT(H7365,LEN(H7365) - FIND(" ", H7365))</f>
        <v>Street Footwear</v>
      </c>
    </row>
    <row r="7366" customFormat="false" ht="14.25" hidden="false" customHeight="true" outlineLevel="0" collapsed="false">
      <c r="B7366" s="88" t="s">
        <v>13</v>
      </c>
      <c r="C7366" s="89" t="n">
        <v>1185732</v>
      </c>
      <c r="D7366" s="90" t="n">
        <v>44458</v>
      </c>
      <c r="E7366" s="88" t="s">
        <v>29</v>
      </c>
      <c r="F7366" s="88" t="s">
        <v>121</v>
      </c>
      <c r="G7366" s="88" t="s">
        <v>158</v>
      </c>
      <c r="H7366" s="91" t="s">
        <v>44</v>
      </c>
      <c r="I7366" s="92" t="n">
        <v>14</v>
      </c>
      <c r="J7366" s="93" t="n">
        <v>83</v>
      </c>
      <c r="K7366" s="94" t="n">
        <f aca="false">I7366 * J7366</f>
        <v>1162</v>
      </c>
      <c r="L7366" s="94" t="n">
        <f aca="false">K7366 *M7366</f>
        <v>615.86</v>
      </c>
      <c r="M7366" s="95" t="n">
        <v>0.53</v>
      </c>
      <c r="N7366" s="88" t="s">
        <v>23</v>
      </c>
      <c r="O7366" s="91" t="s">
        <v>219</v>
      </c>
      <c r="P7366" s="0" t="str">
        <f aca="false">RIGHT(H7366,LEN(H7366) - FIND(" ", H7366))</f>
        <v>Athletic Footwear</v>
      </c>
    </row>
    <row r="7367" customFormat="false" ht="14.25" hidden="false" customHeight="true" outlineLevel="0" collapsed="false">
      <c r="B7367" s="88" t="s">
        <v>13</v>
      </c>
      <c r="C7367" s="89" t="n">
        <v>1185732</v>
      </c>
      <c r="D7367" s="90" t="n">
        <v>44458</v>
      </c>
      <c r="E7367" s="88" t="s">
        <v>29</v>
      </c>
      <c r="F7367" s="88" t="s">
        <v>121</v>
      </c>
      <c r="G7367" s="88" t="s">
        <v>158</v>
      </c>
      <c r="H7367" s="91" t="s">
        <v>16</v>
      </c>
      <c r="I7367" s="92" t="n">
        <v>23</v>
      </c>
      <c r="J7367" s="93" t="n">
        <v>77</v>
      </c>
      <c r="K7367" s="94" t="n">
        <f aca="false">I7367 * J7367</f>
        <v>1771</v>
      </c>
      <c r="L7367" s="94" t="n">
        <f aca="false">K7367 *M7367</f>
        <v>832.37</v>
      </c>
      <c r="M7367" s="95" t="n">
        <v>0.47</v>
      </c>
      <c r="N7367" s="88" t="s">
        <v>23</v>
      </c>
      <c r="O7367" s="91" t="s">
        <v>218</v>
      </c>
      <c r="P7367" s="0" t="str">
        <f aca="false">RIGHT(H7367,LEN(H7367) - FIND(" ", H7367))</f>
        <v>Apparel</v>
      </c>
    </row>
    <row r="7368" customFormat="false" ht="14.25" hidden="false" customHeight="true" outlineLevel="0" collapsed="false">
      <c r="B7368" s="88" t="s">
        <v>13</v>
      </c>
      <c r="C7368" s="89" t="n">
        <v>1185732</v>
      </c>
      <c r="D7368" s="90" t="n">
        <v>44458</v>
      </c>
      <c r="E7368" s="88" t="s">
        <v>29</v>
      </c>
      <c r="F7368" s="88" t="s">
        <v>121</v>
      </c>
      <c r="G7368" s="88" t="s">
        <v>158</v>
      </c>
      <c r="H7368" s="91" t="s">
        <v>38</v>
      </c>
      <c r="I7368" s="92" t="n">
        <v>28</v>
      </c>
      <c r="J7368" s="93" t="n">
        <v>95</v>
      </c>
      <c r="K7368" s="94" t="n">
        <f aca="false">I7368 * J7368</f>
        <v>2660</v>
      </c>
      <c r="L7368" s="94" t="n">
        <f aca="false">K7368 *M7368</f>
        <v>1702.4</v>
      </c>
      <c r="M7368" s="95" t="n">
        <v>0.64</v>
      </c>
      <c r="N7368" s="88" t="s">
        <v>23</v>
      </c>
      <c r="O7368" s="91" t="s">
        <v>219</v>
      </c>
      <c r="P7368" s="0" t="str">
        <f aca="false">RIGHT(H7368,LEN(H7368) - FIND(" ", H7368))</f>
        <v>Apparel</v>
      </c>
    </row>
    <row r="7369" customFormat="false" ht="14.25" hidden="false" customHeight="true" outlineLevel="0" collapsed="false">
      <c r="B7369" s="88" t="s">
        <v>37</v>
      </c>
      <c r="C7369" s="89" t="n">
        <v>1197831</v>
      </c>
      <c r="D7369" s="90" t="n">
        <v>44458</v>
      </c>
      <c r="E7369" s="88" t="s">
        <v>40</v>
      </c>
      <c r="F7369" s="88" t="s">
        <v>80</v>
      </c>
      <c r="G7369" s="88" t="s">
        <v>125</v>
      </c>
      <c r="H7369" s="91" t="s">
        <v>32</v>
      </c>
      <c r="I7369" s="92" t="n">
        <v>48</v>
      </c>
      <c r="J7369" s="93" t="n">
        <v>182</v>
      </c>
      <c r="K7369" s="94" t="n">
        <f aca="false">I7369 * J7369</f>
        <v>8736</v>
      </c>
      <c r="L7369" s="94" t="n">
        <f aca="false">K7369 *M7369</f>
        <v>4542.72</v>
      </c>
      <c r="M7369" s="95" t="n">
        <v>0.52</v>
      </c>
      <c r="N7369" s="88" t="s">
        <v>23</v>
      </c>
      <c r="O7369" s="91" t="s">
        <v>218</v>
      </c>
      <c r="P7369" s="0" t="str">
        <f aca="false">RIGHT(H7369,LEN(H7369) - FIND(" ", H7369))</f>
        <v>Street Footwear</v>
      </c>
    </row>
    <row r="7370" customFormat="false" ht="14.25" hidden="false" customHeight="true" outlineLevel="0" collapsed="false">
      <c r="B7370" s="88" t="s">
        <v>37</v>
      </c>
      <c r="C7370" s="89" t="n">
        <v>1197831</v>
      </c>
      <c r="D7370" s="90" t="n">
        <v>44458</v>
      </c>
      <c r="E7370" s="88" t="s">
        <v>40</v>
      </c>
      <c r="F7370" s="88" t="s">
        <v>80</v>
      </c>
      <c r="G7370" s="88" t="s">
        <v>125</v>
      </c>
      <c r="H7370" s="91" t="s">
        <v>24</v>
      </c>
      <c r="I7370" s="92" t="n">
        <v>39</v>
      </c>
      <c r="J7370" s="93" t="n">
        <v>126</v>
      </c>
      <c r="K7370" s="94" t="n">
        <f aca="false">I7370 * J7370</f>
        <v>4914</v>
      </c>
      <c r="L7370" s="94" t="n">
        <f aca="false">K7370 *M7370</f>
        <v>2358.72</v>
      </c>
      <c r="M7370" s="95" t="n">
        <v>0.48</v>
      </c>
      <c r="N7370" s="88" t="s">
        <v>23</v>
      </c>
      <c r="O7370" s="91" t="s">
        <v>218</v>
      </c>
      <c r="P7370" s="0" t="str">
        <f aca="false">RIGHT(H7370,LEN(H7370) - FIND(" ", H7370))</f>
        <v>Athletic Footwear</v>
      </c>
    </row>
    <row r="7371" customFormat="false" ht="14.25" hidden="false" customHeight="true" outlineLevel="0" collapsed="false">
      <c r="B7371" s="88" t="s">
        <v>37</v>
      </c>
      <c r="C7371" s="89" t="n">
        <v>1197831</v>
      </c>
      <c r="D7371" s="90" t="n">
        <v>44458</v>
      </c>
      <c r="E7371" s="88" t="s">
        <v>40</v>
      </c>
      <c r="F7371" s="88" t="s">
        <v>80</v>
      </c>
      <c r="G7371" s="88" t="s">
        <v>125</v>
      </c>
      <c r="H7371" s="91" t="s">
        <v>48</v>
      </c>
      <c r="I7371" s="92" t="n">
        <v>14</v>
      </c>
      <c r="J7371" s="93" t="n">
        <v>88</v>
      </c>
      <c r="K7371" s="94" t="n">
        <f aca="false">I7371 * J7371</f>
        <v>1232</v>
      </c>
      <c r="L7371" s="94" t="n">
        <f aca="false">K7371 *M7371</f>
        <v>640.64</v>
      </c>
      <c r="M7371" s="95" t="n">
        <v>0.52</v>
      </c>
      <c r="N7371" s="88" t="s">
        <v>23</v>
      </c>
      <c r="O7371" s="91" t="s">
        <v>219</v>
      </c>
      <c r="P7371" s="0" t="str">
        <f aca="false">RIGHT(H7371,LEN(H7371) - FIND(" ", H7371))</f>
        <v>Street Footwear</v>
      </c>
    </row>
    <row r="7372" customFormat="false" ht="14.25" hidden="false" customHeight="true" outlineLevel="0" collapsed="false">
      <c r="B7372" s="88" t="s">
        <v>37</v>
      </c>
      <c r="C7372" s="89" t="n">
        <v>1197831</v>
      </c>
      <c r="D7372" s="90" t="n">
        <v>44458</v>
      </c>
      <c r="E7372" s="88" t="s">
        <v>40</v>
      </c>
      <c r="F7372" s="88" t="s">
        <v>80</v>
      </c>
      <c r="G7372" s="88" t="s">
        <v>125</v>
      </c>
      <c r="H7372" s="91" t="s">
        <v>44</v>
      </c>
      <c r="I7372" s="92" t="n">
        <v>14</v>
      </c>
      <c r="J7372" s="93" t="n">
        <v>88</v>
      </c>
      <c r="K7372" s="94" t="n">
        <f aca="false">I7372 * J7372</f>
        <v>1232</v>
      </c>
      <c r="L7372" s="94" t="n">
        <f aca="false">K7372 *M7372</f>
        <v>640.64</v>
      </c>
      <c r="M7372" s="95" t="n">
        <v>0.52</v>
      </c>
      <c r="N7372" s="88" t="s">
        <v>23</v>
      </c>
      <c r="O7372" s="91" t="s">
        <v>219</v>
      </c>
      <c r="P7372" s="0" t="str">
        <f aca="false">RIGHT(H7372,LEN(H7372) - FIND(" ", H7372))</f>
        <v>Athletic Footwear</v>
      </c>
    </row>
    <row r="7373" customFormat="false" ht="14.25" hidden="false" customHeight="true" outlineLevel="0" collapsed="false">
      <c r="B7373" s="88" t="s">
        <v>37</v>
      </c>
      <c r="C7373" s="89" t="n">
        <v>1197831</v>
      </c>
      <c r="D7373" s="90" t="n">
        <v>44458</v>
      </c>
      <c r="E7373" s="88" t="s">
        <v>40</v>
      </c>
      <c r="F7373" s="88" t="s">
        <v>80</v>
      </c>
      <c r="G7373" s="88" t="s">
        <v>125</v>
      </c>
      <c r="H7373" s="91" t="s">
        <v>16</v>
      </c>
      <c r="I7373" s="92" t="n">
        <v>23</v>
      </c>
      <c r="J7373" s="93" t="n">
        <v>94</v>
      </c>
      <c r="K7373" s="94" t="n">
        <f aca="false">I7373 * J7373</f>
        <v>2162</v>
      </c>
      <c r="L7373" s="94" t="n">
        <f aca="false">K7373 *M7373</f>
        <v>1081</v>
      </c>
      <c r="M7373" s="95" t="n">
        <v>0.5</v>
      </c>
      <c r="N7373" s="88" t="s">
        <v>23</v>
      </c>
      <c r="O7373" s="91" t="s">
        <v>218</v>
      </c>
      <c r="P7373" s="0" t="str">
        <f aca="false">RIGHT(H7373,LEN(H7373) - FIND(" ", H7373))</f>
        <v>Apparel</v>
      </c>
    </row>
    <row r="7374" customFormat="false" ht="14.25" hidden="false" customHeight="true" outlineLevel="0" collapsed="false">
      <c r="B7374" s="88" t="s">
        <v>37</v>
      </c>
      <c r="C7374" s="89" t="n">
        <v>1197831</v>
      </c>
      <c r="D7374" s="90" t="n">
        <v>44458</v>
      </c>
      <c r="E7374" s="88" t="s">
        <v>40</v>
      </c>
      <c r="F7374" s="88" t="s">
        <v>80</v>
      </c>
      <c r="G7374" s="88" t="s">
        <v>125</v>
      </c>
      <c r="H7374" s="91" t="s">
        <v>38</v>
      </c>
      <c r="I7374" s="92" t="n">
        <v>29</v>
      </c>
      <c r="J7374" s="93" t="n">
        <v>119</v>
      </c>
      <c r="K7374" s="94" t="n">
        <f aca="false">I7374 * J7374</f>
        <v>3451</v>
      </c>
      <c r="L7374" s="94" t="n">
        <f aca="false">K7374 *M7374</f>
        <v>1863.54</v>
      </c>
      <c r="M7374" s="95" t="n">
        <v>0.54</v>
      </c>
      <c r="N7374" s="88" t="s">
        <v>23</v>
      </c>
      <c r="O7374" s="91" t="s">
        <v>219</v>
      </c>
      <c r="P7374" s="0" t="str">
        <f aca="false">RIGHT(H7374,LEN(H7374) - FIND(" ", H7374))</f>
        <v>Apparel</v>
      </c>
    </row>
    <row r="7375" customFormat="false" ht="14.25" hidden="false" customHeight="true" outlineLevel="0" collapsed="false">
      <c r="B7375" s="88" t="s">
        <v>43</v>
      </c>
      <c r="C7375" s="89" t="n">
        <v>1197831</v>
      </c>
      <c r="D7375" s="90" t="n">
        <v>44458</v>
      </c>
      <c r="E7375" s="88" t="s">
        <v>40</v>
      </c>
      <c r="F7375" s="88" t="s">
        <v>145</v>
      </c>
      <c r="G7375" s="88" t="s">
        <v>142</v>
      </c>
      <c r="H7375" s="91" t="s">
        <v>32</v>
      </c>
      <c r="I7375" s="92" t="n">
        <v>49</v>
      </c>
      <c r="J7375" s="93" t="n">
        <v>150</v>
      </c>
      <c r="K7375" s="94" t="n">
        <f aca="false">I7375 * J7375</f>
        <v>7350</v>
      </c>
      <c r="L7375" s="94" t="n">
        <f aca="false">K7375 *M7375</f>
        <v>3969</v>
      </c>
      <c r="M7375" s="95" t="n">
        <v>0.54</v>
      </c>
      <c r="N7375" s="88" t="s">
        <v>23</v>
      </c>
      <c r="O7375" s="91" t="s">
        <v>218</v>
      </c>
      <c r="P7375" s="0" t="str">
        <f aca="false">RIGHT(H7375,LEN(H7375) - FIND(" ", H7375))</f>
        <v>Street Footwear</v>
      </c>
    </row>
    <row r="7376" customFormat="false" ht="14.25" hidden="false" customHeight="true" outlineLevel="0" collapsed="false">
      <c r="B7376" s="88" t="s">
        <v>43</v>
      </c>
      <c r="C7376" s="89" t="n">
        <v>1197831</v>
      </c>
      <c r="D7376" s="90" t="n">
        <v>44458</v>
      </c>
      <c r="E7376" s="88" t="s">
        <v>40</v>
      </c>
      <c r="F7376" s="88" t="s">
        <v>145</v>
      </c>
      <c r="G7376" s="88" t="s">
        <v>142</v>
      </c>
      <c r="H7376" s="91" t="s">
        <v>24</v>
      </c>
      <c r="I7376" s="92" t="n">
        <v>38</v>
      </c>
      <c r="J7376" s="93" t="n">
        <v>98</v>
      </c>
      <c r="K7376" s="94" t="n">
        <f aca="false">I7376 * J7376</f>
        <v>3724</v>
      </c>
      <c r="L7376" s="94" t="n">
        <f aca="false">K7376 *M7376</f>
        <v>1675.8</v>
      </c>
      <c r="M7376" s="95" t="n">
        <v>0.45</v>
      </c>
      <c r="N7376" s="88" t="s">
        <v>23</v>
      </c>
      <c r="O7376" s="91" t="s">
        <v>218</v>
      </c>
      <c r="P7376" s="0" t="str">
        <f aca="false">RIGHT(H7376,LEN(H7376) - FIND(" ", H7376))</f>
        <v>Athletic Footwear</v>
      </c>
    </row>
    <row r="7377" customFormat="false" ht="14.25" hidden="false" customHeight="true" outlineLevel="0" collapsed="false">
      <c r="B7377" s="88" t="s">
        <v>43</v>
      </c>
      <c r="C7377" s="89" t="n">
        <v>1197831</v>
      </c>
      <c r="D7377" s="90" t="n">
        <v>44458</v>
      </c>
      <c r="E7377" s="88" t="s">
        <v>40</v>
      </c>
      <c r="F7377" s="88" t="s">
        <v>145</v>
      </c>
      <c r="G7377" s="88" t="s">
        <v>142</v>
      </c>
      <c r="H7377" s="91" t="s">
        <v>48</v>
      </c>
      <c r="I7377" s="92" t="n">
        <v>14</v>
      </c>
      <c r="J7377" s="93" t="n">
        <v>69</v>
      </c>
      <c r="K7377" s="94" t="n">
        <f aca="false">I7377 * J7377</f>
        <v>966</v>
      </c>
      <c r="L7377" s="94" t="n">
        <f aca="false">K7377 *M7377</f>
        <v>492.66</v>
      </c>
      <c r="M7377" s="95" t="n">
        <v>0.51</v>
      </c>
      <c r="N7377" s="88" t="s">
        <v>23</v>
      </c>
      <c r="O7377" s="91" t="s">
        <v>219</v>
      </c>
      <c r="P7377" s="0" t="str">
        <f aca="false">RIGHT(H7377,LEN(H7377) - FIND(" ", H7377))</f>
        <v>Street Footwear</v>
      </c>
    </row>
    <row r="7378" customFormat="false" ht="14.25" hidden="false" customHeight="true" outlineLevel="0" collapsed="false">
      <c r="B7378" s="88" t="s">
        <v>43</v>
      </c>
      <c r="C7378" s="89" t="n">
        <v>1197831</v>
      </c>
      <c r="D7378" s="90" t="n">
        <v>44458</v>
      </c>
      <c r="E7378" s="88" t="s">
        <v>40</v>
      </c>
      <c r="F7378" s="88" t="s">
        <v>145</v>
      </c>
      <c r="G7378" s="88" t="s">
        <v>142</v>
      </c>
      <c r="H7378" s="91" t="s">
        <v>44</v>
      </c>
      <c r="I7378" s="92" t="n">
        <v>14</v>
      </c>
      <c r="J7378" s="93" t="n">
        <v>63</v>
      </c>
      <c r="K7378" s="94" t="n">
        <f aca="false">I7378 * J7378</f>
        <v>882</v>
      </c>
      <c r="L7378" s="94" t="n">
        <f aca="false">K7378 *M7378</f>
        <v>449.82</v>
      </c>
      <c r="M7378" s="95" t="n">
        <v>0.51</v>
      </c>
      <c r="N7378" s="88" t="s">
        <v>23</v>
      </c>
      <c r="O7378" s="91" t="s">
        <v>219</v>
      </c>
      <c r="P7378" s="0" t="str">
        <f aca="false">RIGHT(H7378,LEN(H7378) - FIND(" ", H7378))</f>
        <v>Athletic Footwear</v>
      </c>
    </row>
    <row r="7379" customFormat="false" ht="14.25" hidden="false" customHeight="true" outlineLevel="0" collapsed="false">
      <c r="B7379" s="88" t="s">
        <v>43</v>
      </c>
      <c r="C7379" s="89" t="n">
        <v>1197831</v>
      </c>
      <c r="D7379" s="90" t="n">
        <v>44458</v>
      </c>
      <c r="E7379" s="88" t="s">
        <v>40</v>
      </c>
      <c r="F7379" s="88" t="s">
        <v>145</v>
      </c>
      <c r="G7379" s="88" t="s">
        <v>142</v>
      </c>
      <c r="H7379" s="91" t="s">
        <v>16</v>
      </c>
      <c r="I7379" s="92" t="n">
        <v>23</v>
      </c>
      <c r="J7379" s="93" t="n">
        <v>68</v>
      </c>
      <c r="K7379" s="94" t="n">
        <f aca="false">I7379 * J7379</f>
        <v>1564</v>
      </c>
      <c r="L7379" s="94" t="n">
        <f aca="false">K7379 *M7379</f>
        <v>703.8</v>
      </c>
      <c r="M7379" s="95" t="n">
        <v>0.45</v>
      </c>
      <c r="N7379" s="88" t="s">
        <v>23</v>
      </c>
      <c r="O7379" s="91" t="s">
        <v>218</v>
      </c>
      <c r="P7379" s="0" t="str">
        <f aca="false">RIGHT(H7379,LEN(H7379) - FIND(" ", H7379))</f>
        <v>Apparel</v>
      </c>
    </row>
    <row r="7380" customFormat="false" ht="14.25" hidden="false" customHeight="true" outlineLevel="0" collapsed="false">
      <c r="B7380" s="88" t="s">
        <v>43</v>
      </c>
      <c r="C7380" s="89" t="n">
        <v>1197831</v>
      </c>
      <c r="D7380" s="90" t="n">
        <v>44458</v>
      </c>
      <c r="E7380" s="88" t="s">
        <v>40</v>
      </c>
      <c r="F7380" s="88" t="s">
        <v>145</v>
      </c>
      <c r="G7380" s="88" t="s">
        <v>142</v>
      </c>
      <c r="H7380" s="91" t="s">
        <v>38</v>
      </c>
      <c r="I7380" s="92" t="n">
        <v>28</v>
      </c>
      <c r="J7380" s="93" t="n">
        <v>91</v>
      </c>
      <c r="K7380" s="94" t="n">
        <f aca="false">I7380 * J7380</f>
        <v>2548</v>
      </c>
      <c r="L7380" s="94" t="n">
        <f aca="false">K7380 *M7380</f>
        <v>1324.96</v>
      </c>
      <c r="M7380" s="95" t="n">
        <v>0.52</v>
      </c>
      <c r="N7380" s="88" t="s">
        <v>23</v>
      </c>
      <c r="O7380" s="91" t="s">
        <v>219</v>
      </c>
      <c r="P7380" s="0" t="str">
        <f aca="false">RIGHT(H7380,LEN(H7380) - FIND(" ", H7380))</f>
        <v>Apparel</v>
      </c>
    </row>
    <row r="7381" customFormat="false" ht="14.25" hidden="false" customHeight="true" outlineLevel="0" collapsed="false">
      <c r="B7381" s="88" t="s">
        <v>30</v>
      </c>
      <c r="C7381" s="89" t="n">
        <v>1197831</v>
      </c>
      <c r="D7381" s="90" t="n">
        <v>44458</v>
      </c>
      <c r="E7381" s="88" t="s">
        <v>40</v>
      </c>
      <c r="F7381" s="88" t="s">
        <v>59</v>
      </c>
      <c r="G7381" s="88" t="s">
        <v>106</v>
      </c>
      <c r="H7381" s="91" t="s">
        <v>44</v>
      </c>
      <c r="I7381" s="92" t="n">
        <v>32</v>
      </c>
      <c r="J7381" s="93" t="n">
        <v>201</v>
      </c>
      <c r="K7381" s="94" t="n">
        <f aca="false">I7381 * J7381</f>
        <v>6432</v>
      </c>
      <c r="L7381" s="94" t="n">
        <f aca="false">K7381 *M7381</f>
        <v>3537.6</v>
      </c>
      <c r="M7381" s="95" t="n">
        <v>0.55</v>
      </c>
      <c r="N7381" s="88" t="s">
        <v>31</v>
      </c>
      <c r="O7381" s="91" t="s">
        <v>219</v>
      </c>
      <c r="P7381" s="0" t="str">
        <f aca="false">RIGHT(H7381,LEN(H7381) - FIND(" ", H7381))</f>
        <v>Athletic Footwear</v>
      </c>
    </row>
    <row r="7382" customFormat="false" ht="14.25" hidden="false" customHeight="true" outlineLevel="0" collapsed="false">
      <c r="B7382" s="88" t="s">
        <v>30</v>
      </c>
      <c r="C7382" s="89" t="n">
        <v>1197831</v>
      </c>
      <c r="D7382" s="90" t="n">
        <v>44458</v>
      </c>
      <c r="E7382" s="88" t="s">
        <v>40</v>
      </c>
      <c r="F7382" s="88" t="s">
        <v>66</v>
      </c>
      <c r="G7382" s="88" t="s">
        <v>90</v>
      </c>
      <c r="H7382" s="91" t="s">
        <v>24</v>
      </c>
      <c r="I7382" s="92" t="n">
        <v>36</v>
      </c>
      <c r="J7382" s="93" t="n">
        <v>173</v>
      </c>
      <c r="K7382" s="94" t="n">
        <f aca="false">I7382 * J7382</f>
        <v>6228</v>
      </c>
      <c r="L7382" s="94" t="n">
        <f aca="false">K7382 *M7382</f>
        <v>3425.4</v>
      </c>
      <c r="M7382" s="95" t="n">
        <v>0.55</v>
      </c>
      <c r="N7382" s="88" t="s">
        <v>31</v>
      </c>
      <c r="O7382" s="91" t="s">
        <v>218</v>
      </c>
      <c r="P7382" s="0" t="str">
        <f aca="false">RIGHT(H7382,LEN(H7382) - FIND(" ", H7382))</f>
        <v>Athletic Footwear</v>
      </c>
    </row>
    <row r="7383" customFormat="false" ht="14.25" hidden="false" customHeight="true" outlineLevel="0" collapsed="false">
      <c r="B7383" s="88" t="s">
        <v>37</v>
      </c>
      <c r="C7383" s="89" t="n">
        <v>1197831</v>
      </c>
      <c r="D7383" s="90" t="n">
        <v>44458</v>
      </c>
      <c r="E7383" s="88" t="s">
        <v>40</v>
      </c>
      <c r="F7383" s="88" t="s">
        <v>80</v>
      </c>
      <c r="G7383" s="88" t="s">
        <v>125</v>
      </c>
      <c r="H7383" s="91" t="s">
        <v>32</v>
      </c>
      <c r="I7383" s="92" t="n">
        <v>35</v>
      </c>
      <c r="J7383" s="93" t="n">
        <v>221</v>
      </c>
      <c r="K7383" s="94" t="n">
        <f aca="false">I7383 * J7383</f>
        <v>7735</v>
      </c>
      <c r="L7383" s="94" t="n">
        <f aca="false">K7383 *M7383</f>
        <v>3326.05</v>
      </c>
      <c r="M7383" s="95" t="n">
        <v>0.43</v>
      </c>
      <c r="N7383" s="88" t="s">
        <v>31</v>
      </c>
      <c r="O7383" s="91" t="s">
        <v>218</v>
      </c>
      <c r="P7383" s="0" t="str">
        <f aca="false">RIGHT(H7383,LEN(H7383) - FIND(" ", H7383))</f>
        <v>Street Footwear</v>
      </c>
    </row>
    <row r="7384" customFormat="false" ht="14.25" hidden="false" customHeight="true" outlineLevel="0" collapsed="false">
      <c r="B7384" s="88" t="s">
        <v>37</v>
      </c>
      <c r="C7384" s="89" t="n">
        <v>1197831</v>
      </c>
      <c r="D7384" s="90" t="n">
        <v>44458</v>
      </c>
      <c r="E7384" s="88" t="s">
        <v>40</v>
      </c>
      <c r="F7384" s="88" t="s">
        <v>80</v>
      </c>
      <c r="G7384" s="88" t="s">
        <v>125</v>
      </c>
      <c r="H7384" s="91" t="s">
        <v>24</v>
      </c>
      <c r="I7384" s="92" t="n">
        <v>26</v>
      </c>
      <c r="J7384" s="93" t="n">
        <v>135</v>
      </c>
      <c r="K7384" s="94" t="n">
        <f aca="false">I7384 * J7384</f>
        <v>3510</v>
      </c>
      <c r="L7384" s="94" t="n">
        <f aca="false">K7384 *M7384</f>
        <v>1439.1</v>
      </c>
      <c r="M7384" s="95" t="n">
        <v>0.41</v>
      </c>
      <c r="N7384" s="88" t="s">
        <v>31</v>
      </c>
      <c r="O7384" s="91" t="s">
        <v>218</v>
      </c>
      <c r="P7384" s="0" t="str">
        <f aca="false">RIGHT(H7384,LEN(H7384) - FIND(" ", H7384))</f>
        <v>Athletic Footwear</v>
      </c>
    </row>
    <row r="7385" customFormat="false" ht="14.25" hidden="false" customHeight="true" outlineLevel="0" collapsed="false">
      <c r="B7385" s="88" t="s">
        <v>37</v>
      </c>
      <c r="C7385" s="89" t="n">
        <v>1197831</v>
      </c>
      <c r="D7385" s="90" t="n">
        <v>44458</v>
      </c>
      <c r="E7385" s="88" t="s">
        <v>40</v>
      </c>
      <c r="F7385" s="88" t="s">
        <v>80</v>
      </c>
      <c r="G7385" s="88" t="s">
        <v>125</v>
      </c>
      <c r="H7385" s="91" t="s">
        <v>48</v>
      </c>
      <c r="I7385" s="92" t="n">
        <v>11</v>
      </c>
      <c r="J7385" s="93" t="n">
        <v>123</v>
      </c>
      <c r="K7385" s="94" t="n">
        <f aca="false">I7385 * J7385</f>
        <v>1353</v>
      </c>
      <c r="L7385" s="94" t="n">
        <f aca="false">K7385 *M7385</f>
        <v>635.91</v>
      </c>
      <c r="M7385" s="95" t="n">
        <v>0.47</v>
      </c>
      <c r="N7385" s="88" t="s">
        <v>31</v>
      </c>
      <c r="O7385" s="91" t="s">
        <v>219</v>
      </c>
      <c r="P7385" s="0" t="str">
        <f aca="false">RIGHT(H7385,LEN(H7385) - FIND(" ", H7385))</f>
        <v>Street Footwear</v>
      </c>
    </row>
    <row r="7386" customFormat="false" ht="14.25" hidden="false" customHeight="true" outlineLevel="0" collapsed="false">
      <c r="B7386" s="88" t="s">
        <v>37</v>
      </c>
      <c r="C7386" s="89" t="n">
        <v>1197831</v>
      </c>
      <c r="D7386" s="90" t="n">
        <v>44458</v>
      </c>
      <c r="E7386" s="88" t="s">
        <v>40</v>
      </c>
      <c r="F7386" s="88" t="s">
        <v>80</v>
      </c>
      <c r="G7386" s="88" t="s">
        <v>125</v>
      </c>
      <c r="H7386" s="91" t="s">
        <v>44</v>
      </c>
      <c r="I7386" s="92" t="n">
        <v>12</v>
      </c>
      <c r="J7386" s="93" t="n">
        <v>104</v>
      </c>
      <c r="K7386" s="94" t="n">
        <f aca="false">I7386 * J7386</f>
        <v>1248</v>
      </c>
      <c r="L7386" s="94" t="n">
        <f aca="false">K7386 *M7386</f>
        <v>524.16</v>
      </c>
      <c r="M7386" s="95" t="n">
        <v>0.42</v>
      </c>
      <c r="N7386" s="88" t="s">
        <v>31</v>
      </c>
      <c r="O7386" s="91" t="s">
        <v>219</v>
      </c>
      <c r="P7386" s="0" t="str">
        <f aca="false">RIGHT(H7386,LEN(H7386) - FIND(" ", H7386))</f>
        <v>Athletic Footwear</v>
      </c>
    </row>
    <row r="7387" customFormat="false" ht="14.25" hidden="false" customHeight="true" outlineLevel="0" collapsed="false">
      <c r="B7387" s="88" t="s">
        <v>37</v>
      </c>
      <c r="C7387" s="89" t="n">
        <v>1197831</v>
      </c>
      <c r="D7387" s="90" t="n">
        <v>44458</v>
      </c>
      <c r="E7387" s="88" t="s">
        <v>40</v>
      </c>
      <c r="F7387" s="88" t="s">
        <v>80</v>
      </c>
      <c r="G7387" s="88" t="s">
        <v>125</v>
      </c>
      <c r="H7387" s="91" t="s">
        <v>16</v>
      </c>
      <c r="I7387" s="92" t="n">
        <v>18</v>
      </c>
      <c r="J7387" s="93" t="n">
        <v>111</v>
      </c>
      <c r="K7387" s="94" t="n">
        <f aca="false">I7387 * J7387</f>
        <v>1998</v>
      </c>
      <c r="L7387" s="94" t="n">
        <f aca="false">K7387 *M7387</f>
        <v>779.22</v>
      </c>
      <c r="M7387" s="95" t="n">
        <v>0.39</v>
      </c>
      <c r="N7387" s="88" t="s">
        <v>31</v>
      </c>
      <c r="O7387" s="91" t="s">
        <v>218</v>
      </c>
      <c r="P7387" s="0" t="str">
        <f aca="false">RIGHT(H7387,LEN(H7387) - FIND(" ", H7387))</f>
        <v>Apparel</v>
      </c>
    </row>
    <row r="7388" customFormat="false" ht="14.25" hidden="false" customHeight="true" outlineLevel="0" collapsed="false">
      <c r="B7388" s="88" t="s">
        <v>37</v>
      </c>
      <c r="C7388" s="89" t="n">
        <v>1197831</v>
      </c>
      <c r="D7388" s="90" t="n">
        <v>44458</v>
      </c>
      <c r="E7388" s="88" t="s">
        <v>40</v>
      </c>
      <c r="F7388" s="88" t="s">
        <v>80</v>
      </c>
      <c r="G7388" s="88" t="s">
        <v>125</v>
      </c>
      <c r="H7388" s="91" t="s">
        <v>38</v>
      </c>
      <c r="I7388" s="92" t="n">
        <v>22</v>
      </c>
      <c r="J7388" s="93" t="n">
        <v>140</v>
      </c>
      <c r="K7388" s="94" t="n">
        <f aca="false">I7388 * J7388</f>
        <v>3080</v>
      </c>
      <c r="L7388" s="94" t="n">
        <f aca="false">K7388 *M7388</f>
        <v>1293.6</v>
      </c>
      <c r="M7388" s="95" t="n">
        <v>0.42</v>
      </c>
      <c r="N7388" s="88" t="s">
        <v>31</v>
      </c>
      <c r="O7388" s="91" t="s">
        <v>219</v>
      </c>
      <c r="P7388" s="0" t="str">
        <f aca="false">RIGHT(H7388,LEN(H7388) - FIND(" ", H7388))</f>
        <v>Apparel</v>
      </c>
    </row>
    <row r="7389" customFormat="false" ht="14.25" hidden="false" customHeight="true" outlineLevel="0" collapsed="false">
      <c r="B7389" s="88" t="s">
        <v>43</v>
      </c>
      <c r="C7389" s="89" t="n">
        <v>1197831</v>
      </c>
      <c r="D7389" s="90" t="n">
        <v>44458</v>
      </c>
      <c r="E7389" s="88" t="s">
        <v>40</v>
      </c>
      <c r="F7389" s="88" t="s">
        <v>145</v>
      </c>
      <c r="G7389" s="88" t="s">
        <v>142</v>
      </c>
      <c r="H7389" s="91" t="s">
        <v>32</v>
      </c>
      <c r="I7389" s="92" t="n">
        <v>35</v>
      </c>
      <c r="J7389" s="93" t="n">
        <v>196</v>
      </c>
      <c r="K7389" s="94" t="n">
        <f aca="false">I7389 * J7389</f>
        <v>6860</v>
      </c>
      <c r="L7389" s="94" t="n">
        <f aca="false">K7389 *M7389</f>
        <v>3155.6</v>
      </c>
      <c r="M7389" s="95" t="n">
        <v>0.46</v>
      </c>
      <c r="N7389" s="88" t="s">
        <v>31</v>
      </c>
      <c r="O7389" s="91" t="s">
        <v>218</v>
      </c>
      <c r="P7389" s="0" t="str">
        <f aca="false">RIGHT(H7389,LEN(H7389) - FIND(" ", H7389))</f>
        <v>Street Footwear</v>
      </c>
    </row>
    <row r="7390" customFormat="false" ht="14.25" hidden="false" customHeight="true" outlineLevel="0" collapsed="false">
      <c r="B7390" s="88" t="s">
        <v>43</v>
      </c>
      <c r="C7390" s="89" t="n">
        <v>1197831</v>
      </c>
      <c r="D7390" s="90" t="n">
        <v>44458</v>
      </c>
      <c r="E7390" s="88" t="s">
        <v>40</v>
      </c>
      <c r="F7390" s="88" t="s">
        <v>145</v>
      </c>
      <c r="G7390" s="88" t="s">
        <v>142</v>
      </c>
      <c r="H7390" s="91" t="s">
        <v>24</v>
      </c>
      <c r="I7390" s="92" t="n">
        <v>28</v>
      </c>
      <c r="J7390" s="93" t="n">
        <v>128</v>
      </c>
      <c r="K7390" s="94" t="n">
        <f aca="false">I7390 * J7390</f>
        <v>3584</v>
      </c>
      <c r="L7390" s="94" t="n">
        <f aca="false">K7390 *M7390</f>
        <v>1469.44</v>
      </c>
      <c r="M7390" s="95" t="n">
        <v>0.41</v>
      </c>
      <c r="N7390" s="88" t="s">
        <v>31</v>
      </c>
      <c r="O7390" s="91" t="s">
        <v>218</v>
      </c>
      <c r="P7390" s="0" t="str">
        <f aca="false">RIGHT(H7390,LEN(H7390) - FIND(" ", H7390))</f>
        <v>Athletic Footwear</v>
      </c>
    </row>
    <row r="7391" customFormat="false" ht="14.25" hidden="false" customHeight="true" outlineLevel="0" collapsed="false">
      <c r="B7391" s="88" t="s">
        <v>43</v>
      </c>
      <c r="C7391" s="89" t="n">
        <v>1197831</v>
      </c>
      <c r="D7391" s="90" t="n">
        <v>44458</v>
      </c>
      <c r="E7391" s="88" t="s">
        <v>40</v>
      </c>
      <c r="F7391" s="88" t="s">
        <v>145</v>
      </c>
      <c r="G7391" s="88" t="s">
        <v>142</v>
      </c>
      <c r="H7391" s="91" t="s">
        <v>48</v>
      </c>
      <c r="I7391" s="92" t="n">
        <v>12</v>
      </c>
      <c r="J7391" s="93" t="n">
        <v>91</v>
      </c>
      <c r="K7391" s="94" t="n">
        <f aca="false">I7391 * J7391</f>
        <v>1092</v>
      </c>
      <c r="L7391" s="94" t="n">
        <f aca="false">K7391 *M7391</f>
        <v>458.64</v>
      </c>
      <c r="M7391" s="95" t="n">
        <v>0.42</v>
      </c>
      <c r="N7391" s="88" t="s">
        <v>31</v>
      </c>
      <c r="O7391" s="91" t="s">
        <v>219</v>
      </c>
      <c r="P7391" s="0" t="str">
        <f aca="false">RIGHT(H7391,LEN(H7391) - FIND(" ", H7391))</f>
        <v>Street Footwear</v>
      </c>
    </row>
    <row r="7392" customFormat="false" ht="14.25" hidden="false" customHeight="true" outlineLevel="0" collapsed="false">
      <c r="B7392" s="88" t="s">
        <v>43</v>
      </c>
      <c r="C7392" s="89" t="n">
        <v>1197831</v>
      </c>
      <c r="D7392" s="90" t="n">
        <v>44458</v>
      </c>
      <c r="E7392" s="88" t="s">
        <v>40</v>
      </c>
      <c r="F7392" s="88" t="s">
        <v>145</v>
      </c>
      <c r="G7392" s="88" t="s">
        <v>142</v>
      </c>
      <c r="H7392" s="91" t="s">
        <v>44</v>
      </c>
      <c r="I7392" s="92" t="n">
        <v>12</v>
      </c>
      <c r="J7392" s="93" t="n">
        <v>83</v>
      </c>
      <c r="K7392" s="94" t="n">
        <f aca="false">I7392 * J7392</f>
        <v>996</v>
      </c>
      <c r="L7392" s="94" t="n">
        <f aca="false">K7392 *M7392</f>
        <v>418.32</v>
      </c>
      <c r="M7392" s="95" t="n">
        <v>0.42</v>
      </c>
      <c r="N7392" s="88" t="s">
        <v>31</v>
      </c>
      <c r="O7392" s="91" t="s">
        <v>219</v>
      </c>
      <c r="P7392" s="0" t="str">
        <f aca="false">RIGHT(H7392,LEN(H7392) - FIND(" ", H7392))</f>
        <v>Athletic Footwear</v>
      </c>
    </row>
    <row r="7393" customFormat="false" ht="14.25" hidden="false" customHeight="true" outlineLevel="0" collapsed="false">
      <c r="B7393" s="88" t="s">
        <v>43</v>
      </c>
      <c r="C7393" s="89" t="n">
        <v>1197831</v>
      </c>
      <c r="D7393" s="90" t="n">
        <v>44458</v>
      </c>
      <c r="E7393" s="88" t="s">
        <v>40</v>
      </c>
      <c r="F7393" s="88" t="s">
        <v>145</v>
      </c>
      <c r="G7393" s="88" t="s">
        <v>142</v>
      </c>
      <c r="H7393" s="91" t="s">
        <v>16</v>
      </c>
      <c r="I7393" s="92" t="n">
        <v>20</v>
      </c>
      <c r="J7393" s="93" t="n">
        <v>78</v>
      </c>
      <c r="K7393" s="94" t="n">
        <f aca="false">I7393 * J7393</f>
        <v>1560</v>
      </c>
      <c r="L7393" s="94" t="n">
        <f aca="false">K7393 *M7393</f>
        <v>592.8</v>
      </c>
      <c r="M7393" s="95" t="n">
        <v>0.38</v>
      </c>
      <c r="N7393" s="88" t="s">
        <v>31</v>
      </c>
      <c r="O7393" s="91" t="s">
        <v>218</v>
      </c>
      <c r="P7393" s="0" t="str">
        <f aca="false">RIGHT(H7393,LEN(H7393) - FIND(" ", H7393))</f>
        <v>Apparel</v>
      </c>
    </row>
    <row r="7394" customFormat="false" ht="14.25" hidden="false" customHeight="true" outlineLevel="0" collapsed="false">
      <c r="B7394" s="88" t="s">
        <v>43</v>
      </c>
      <c r="C7394" s="89" t="n">
        <v>1197831</v>
      </c>
      <c r="D7394" s="90" t="n">
        <v>44458</v>
      </c>
      <c r="E7394" s="88" t="s">
        <v>40</v>
      </c>
      <c r="F7394" s="88" t="s">
        <v>145</v>
      </c>
      <c r="G7394" s="88" t="s">
        <v>142</v>
      </c>
      <c r="H7394" s="91" t="s">
        <v>38</v>
      </c>
      <c r="I7394" s="92" t="n">
        <v>23</v>
      </c>
      <c r="J7394" s="93" t="n">
        <v>119</v>
      </c>
      <c r="K7394" s="94" t="n">
        <f aca="false">I7394 * J7394</f>
        <v>2737</v>
      </c>
      <c r="L7394" s="94" t="n">
        <f aca="false">K7394 *M7394</f>
        <v>1286.39</v>
      </c>
      <c r="M7394" s="95" t="n">
        <v>0.47</v>
      </c>
      <c r="N7394" s="88" t="s">
        <v>31</v>
      </c>
      <c r="O7394" s="91" t="s">
        <v>219</v>
      </c>
      <c r="P7394" s="0" t="str">
        <f aca="false">RIGHT(H7394,LEN(H7394) - FIND(" ", H7394))</f>
        <v>Apparel</v>
      </c>
    </row>
    <row r="7395" customFormat="false" ht="14.25" hidden="false" customHeight="true" outlineLevel="0" collapsed="false">
      <c r="B7395" s="88" t="s">
        <v>30</v>
      </c>
      <c r="C7395" s="89" t="n">
        <v>1197831</v>
      </c>
      <c r="D7395" s="90" t="n">
        <v>44459</v>
      </c>
      <c r="E7395" s="88" t="s">
        <v>40</v>
      </c>
      <c r="F7395" s="88" t="s">
        <v>59</v>
      </c>
      <c r="G7395" s="88" t="s">
        <v>106</v>
      </c>
      <c r="H7395" s="91" t="s">
        <v>16</v>
      </c>
      <c r="I7395" s="92" t="n">
        <v>50</v>
      </c>
      <c r="J7395" s="93" t="n">
        <v>575</v>
      </c>
      <c r="K7395" s="94" t="n">
        <f aca="false">I7395 * J7395</f>
        <v>28750</v>
      </c>
      <c r="L7395" s="94" t="n">
        <f aca="false">K7395 *M7395</f>
        <v>10062.5</v>
      </c>
      <c r="M7395" s="95" t="n">
        <v>0.35</v>
      </c>
      <c r="N7395" s="88" t="s">
        <v>31</v>
      </c>
      <c r="O7395" s="91" t="s">
        <v>218</v>
      </c>
      <c r="P7395" s="0" t="str">
        <f aca="false">RIGHT(H7395,LEN(H7395) - FIND(" ", H7395))</f>
        <v>Apparel</v>
      </c>
    </row>
    <row r="7396" customFormat="false" ht="14.25" hidden="false" customHeight="true" outlineLevel="0" collapsed="false">
      <c r="B7396" s="88" t="s">
        <v>30</v>
      </c>
      <c r="C7396" s="89" t="n">
        <v>1197831</v>
      </c>
      <c r="D7396" s="90" t="n">
        <v>44459</v>
      </c>
      <c r="E7396" s="88" t="s">
        <v>40</v>
      </c>
      <c r="F7396" s="88" t="s">
        <v>66</v>
      </c>
      <c r="G7396" s="88" t="s">
        <v>90</v>
      </c>
      <c r="H7396" s="91" t="s">
        <v>48</v>
      </c>
      <c r="I7396" s="92" t="n">
        <v>60</v>
      </c>
      <c r="J7396" s="93" t="n">
        <v>625</v>
      </c>
      <c r="K7396" s="94" t="n">
        <f aca="false">I7396 * J7396</f>
        <v>37500</v>
      </c>
      <c r="L7396" s="94" t="n">
        <f aca="false">K7396 *M7396</f>
        <v>18750</v>
      </c>
      <c r="M7396" s="95" t="n">
        <v>0.5</v>
      </c>
      <c r="N7396" s="88" t="s">
        <v>31</v>
      </c>
      <c r="O7396" s="91" t="s">
        <v>219</v>
      </c>
      <c r="P7396" s="0" t="str">
        <f aca="false">RIGHT(H7396,LEN(H7396) - FIND(" ", H7396))</f>
        <v>Street Footwear</v>
      </c>
    </row>
    <row r="7397" customFormat="false" ht="14.25" hidden="false" customHeight="true" outlineLevel="0" collapsed="false">
      <c r="B7397" s="88" t="s">
        <v>15</v>
      </c>
      <c r="C7397" s="89" t="n">
        <v>1185732</v>
      </c>
      <c r="D7397" s="90" t="n">
        <v>44459</v>
      </c>
      <c r="E7397" s="88" t="s">
        <v>18</v>
      </c>
      <c r="F7397" s="88" t="s">
        <v>70</v>
      </c>
      <c r="G7397" s="88" t="s">
        <v>76</v>
      </c>
      <c r="H7397" s="91" t="s">
        <v>32</v>
      </c>
      <c r="I7397" s="92" t="n">
        <v>65</v>
      </c>
      <c r="J7397" s="93" t="n">
        <v>525</v>
      </c>
      <c r="K7397" s="94" t="n">
        <f aca="false">I7397 * J7397</f>
        <v>34125</v>
      </c>
      <c r="L7397" s="94" t="n">
        <f aca="false">K7397 *M7397</f>
        <v>11943.75</v>
      </c>
      <c r="M7397" s="95" t="n">
        <v>0.35</v>
      </c>
      <c r="N7397" s="88" t="s">
        <v>31</v>
      </c>
      <c r="O7397" s="91" t="s">
        <v>218</v>
      </c>
      <c r="P7397" s="0" t="str">
        <f aca="false">RIGHT(H7397,LEN(H7397) - FIND(" ", H7397))</f>
        <v>Street Footwear</v>
      </c>
    </row>
    <row r="7398" customFormat="false" ht="14.25" hidden="false" customHeight="true" outlineLevel="0" collapsed="false">
      <c r="B7398" s="88" t="s">
        <v>15</v>
      </c>
      <c r="C7398" s="89" t="n">
        <v>1185732</v>
      </c>
      <c r="D7398" s="90" t="n">
        <v>44459</v>
      </c>
      <c r="E7398" s="88" t="s">
        <v>18</v>
      </c>
      <c r="F7398" s="88" t="s">
        <v>70</v>
      </c>
      <c r="G7398" s="88" t="s">
        <v>76</v>
      </c>
      <c r="H7398" s="91" t="s">
        <v>24</v>
      </c>
      <c r="I7398" s="92" t="n">
        <v>60</v>
      </c>
      <c r="J7398" s="93" t="n">
        <v>325</v>
      </c>
      <c r="K7398" s="94" t="n">
        <f aca="false">I7398 * J7398</f>
        <v>19500</v>
      </c>
      <c r="L7398" s="94" t="n">
        <f aca="false">K7398 *M7398</f>
        <v>6825</v>
      </c>
      <c r="M7398" s="95" t="n">
        <v>0.35</v>
      </c>
      <c r="N7398" s="88" t="s">
        <v>31</v>
      </c>
      <c r="O7398" s="91" t="s">
        <v>218</v>
      </c>
      <c r="P7398" s="0" t="str">
        <f aca="false">RIGHT(H7398,LEN(H7398) - FIND(" ", H7398))</f>
        <v>Athletic Footwear</v>
      </c>
    </row>
    <row r="7399" customFormat="false" ht="14.25" hidden="false" customHeight="true" outlineLevel="0" collapsed="false">
      <c r="B7399" s="88" t="s">
        <v>15</v>
      </c>
      <c r="C7399" s="89" t="n">
        <v>1185732</v>
      </c>
      <c r="D7399" s="90" t="n">
        <v>44459</v>
      </c>
      <c r="E7399" s="88" t="s">
        <v>18</v>
      </c>
      <c r="F7399" s="88" t="s">
        <v>70</v>
      </c>
      <c r="G7399" s="88" t="s">
        <v>76</v>
      </c>
      <c r="H7399" s="91" t="s">
        <v>48</v>
      </c>
      <c r="I7399" s="92" t="n">
        <v>55</v>
      </c>
      <c r="J7399" s="93" t="n">
        <v>225</v>
      </c>
      <c r="K7399" s="94" t="n">
        <f aca="false">I7399 * J7399</f>
        <v>12375</v>
      </c>
      <c r="L7399" s="94" t="n">
        <f aca="false">K7399 *M7399</f>
        <v>3093.75</v>
      </c>
      <c r="M7399" s="95" t="n">
        <v>0.25</v>
      </c>
      <c r="N7399" s="88" t="s">
        <v>31</v>
      </c>
      <c r="O7399" s="91" t="s">
        <v>219</v>
      </c>
      <c r="P7399" s="0" t="str">
        <f aca="false">RIGHT(H7399,LEN(H7399) - FIND(" ", H7399))</f>
        <v>Street Footwear</v>
      </c>
    </row>
    <row r="7400" customFormat="false" ht="14.25" hidden="false" customHeight="true" outlineLevel="0" collapsed="false">
      <c r="B7400" s="88" t="s">
        <v>15</v>
      </c>
      <c r="C7400" s="89" t="n">
        <v>1185732</v>
      </c>
      <c r="D7400" s="90" t="n">
        <v>44459</v>
      </c>
      <c r="E7400" s="88" t="s">
        <v>18</v>
      </c>
      <c r="F7400" s="88" t="s">
        <v>70</v>
      </c>
      <c r="G7400" s="88" t="s">
        <v>76</v>
      </c>
      <c r="H7400" s="91" t="s">
        <v>44</v>
      </c>
      <c r="I7400" s="92" t="n">
        <v>55</v>
      </c>
      <c r="J7400" s="93" t="n">
        <v>200</v>
      </c>
      <c r="K7400" s="94" t="n">
        <f aca="false">I7400 * J7400</f>
        <v>11000</v>
      </c>
      <c r="L7400" s="94" t="n">
        <f aca="false">K7400 *M7400</f>
        <v>2750</v>
      </c>
      <c r="M7400" s="95" t="n">
        <v>0.25</v>
      </c>
      <c r="N7400" s="88" t="s">
        <v>31</v>
      </c>
      <c r="O7400" s="91" t="s">
        <v>219</v>
      </c>
      <c r="P7400" s="0" t="str">
        <f aca="false">RIGHT(H7400,LEN(H7400) - FIND(" ", H7400))</f>
        <v>Athletic Footwear</v>
      </c>
    </row>
    <row r="7401" customFormat="false" ht="14.25" hidden="false" customHeight="true" outlineLevel="0" collapsed="false">
      <c r="B7401" s="88" t="s">
        <v>15</v>
      </c>
      <c r="C7401" s="89" t="n">
        <v>1185732</v>
      </c>
      <c r="D7401" s="90" t="n">
        <v>44459</v>
      </c>
      <c r="E7401" s="88" t="s">
        <v>18</v>
      </c>
      <c r="F7401" s="88" t="s">
        <v>70</v>
      </c>
      <c r="G7401" s="88" t="s">
        <v>76</v>
      </c>
      <c r="H7401" s="91" t="s">
        <v>16</v>
      </c>
      <c r="I7401" s="92" t="n">
        <v>65</v>
      </c>
      <c r="J7401" s="93" t="n">
        <v>200</v>
      </c>
      <c r="K7401" s="94" t="n">
        <f aca="false">I7401 * J7401</f>
        <v>13000</v>
      </c>
      <c r="L7401" s="94" t="n">
        <f aca="false">K7401 *M7401</f>
        <v>3250</v>
      </c>
      <c r="M7401" s="95" t="n">
        <v>0.25</v>
      </c>
      <c r="N7401" s="88" t="s">
        <v>31</v>
      </c>
      <c r="O7401" s="91" t="s">
        <v>218</v>
      </c>
      <c r="P7401" s="0" t="str">
        <f aca="false">RIGHT(H7401,LEN(H7401) - FIND(" ", H7401))</f>
        <v>Apparel</v>
      </c>
    </row>
    <row r="7402" customFormat="false" ht="14.25" hidden="false" customHeight="true" outlineLevel="0" collapsed="false">
      <c r="B7402" s="88" t="s">
        <v>15</v>
      </c>
      <c r="C7402" s="89" t="n">
        <v>1185732</v>
      </c>
      <c r="D7402" s="90" t="n">
        <v>44459</v>
      </c>
      <c r="E7402" s="88" t="s">
        <v>18</v>
      </c>
      <c r="F7402" s="88" t="s">
        <v>70</v>
      </c>
      <c r="G7402" s="88" t="s">
        <v>76</v>
      </c>
      <c r="H7402" s="91" t="s">
        <v>38</v>
      </c>
      <c r="I7402" s="92" t="n">
        <v>70</v>
      </c>
      <c r="J7402" s="93" t="n">
        <v>300</v>
      </c>
      <c r="K7402" s="94" t="n">
        <f aca="false">I7402 * J7402</f>
        <v>21000</v>
      </c>
      <c r="L7402" s="94" t="n">
        <f aca="false">K7402 *M7402</f>
        <v>6300</v>
      </c>
      <c r="M7402" s="95" t="n">
        <v>0.3</v>
      </c>
      <c r="N7402" s="88" t="s">
        <v>31</v>
      </c>
      <c r="O7402" s="91" t="s">
        <v>219</v>
      </c>
      <c r="P7402" s="0" t="str">
        <f aca="false">RIGHT(H7402,LEN(H7402) - FIND(" ", H7402))</f>
        <v>Apparel</v>
      </c>
    </row>
    <row r="7403" customFormat="false" ht="14.25" hidden="false" customHeight="true" outlineLevel="0" collapsed="false">
      <c r="B7403" s="88" t="s">
        <v>30</v>
      </c>
      <c r="C7403" s="89" t="n">
        <v>1185732</v>
      </c>
      <c r="D7403" s="90" t="n">
        <v>44459</v>
      </c>
      <c r="E7403" s="88" t="s">
        <v>26</v>
      </c>
      <c r="F7403" s="88" t="s">
        <v>113</v>
      </c>
      <c r="G7403" s="88" t="s">
        <v>85</v>
      </c>
      <c r="H7403" s="91" t="s">
        <v>32</v>
      </c>
      <c r="I7403" s="92" t="n">
        <v>50</v>
      </c>
      <c r="J7403" s="93" t="n">
        <v>425</v>
      </c>
      <c r="K7403" s="94" t="n">
        <f aca="false">I7403 * J7403</f>
        <v>21250</v>
      </c>
      <c r="L7403" s="94" t="n">
        <f aca="false">K7403 *M7403</f>
        <v>8500</v>
      </c>
      <c r="M7403" s="95" t="n">
        <v>0.4</v>
      </c>
      <c r="N7403" s="88" t="s">
        <v>14</v>
      </c>
      <c r="O7403" s="91" t="s">
        <v>218</v>
      </c>
      <c r="P7403" s="0" t="str">
        <f aca="false">RIGHT(H7403,LEN(H7403) - FIND(" ", H7403))</f>
        <v>Street Footwear</v>
      </c>
    </row>
    <row r="7404" customFormat="false" ht="14.25" hidden="false" customHeight="true" outlineLevel="0" collapsed="false">
      <c r="B7404" s="88" t="s">
        <v>30</v>
      </c>
      <c r="C7404" s="89" t="n">
        <v>1185732</v>
      </c>
      <c r="D7404" s="90" t="n">
        <v>44459</v>
      </c>
      <c r="E7404" s="88" t="s">
        <v>26</v>
      </c>
      <c r="F7404" s="88" t="s">
        <v>113</v>
      </c>
      <c r="G7404" s="88" t="s">
        <v>85</v>
      </c>
      <c r="H7404" s="91" t="s">
        <v>24</v>
      </c>
      <c r="I7404" s="92" t="n">
        <v>45</v>
      </c>
      <c r="J7404" s="93" t="n">
        <v>225</v>
      </c>
      <c r="K7404" s="94" t="n">
        <f aca="false">I7404 * J7404</f>
        <v>10125</v>
      </c>
      <c r="L7404" s="94" t="n">
        <f aca="false">K7404 *M7404</f>
        <v>3543.75</v>
      </c>
      <c r="M7404" s="95" t="n">
        <v>0.35</v>
      </c>
      <c r="N7404" s="88" t="s">
        <v>14</v>
      </c>
      <c r="O7404" s="91" t="s">
        <v>218</v>
      </c>
      <c r="P7404" s="0" t="str">
        <f aca="false">RIGHT(H7404,LEN(H7404) - FIND(" ", H7404))</f>
        <v>Athletic Footwear</v>
      </c>
    </row>
    <row r="7405" customFormat="false" ht="14.25" hidden="false" customHeight="true" outlineLevel="0" collapsed="false">
      <c r="B7405" s="88" t="s">
        <v>30</v>
      </c>
      <c r="C7405" s="89" t="n">
        <v>1185732</v>
      </c>
      <c r="D7405" s="90" t="n">
        <v>44459</v>
      </c>
      <c r="E7405" s="88" t="s">
        <v>26</v>
      </c>
      <c r="F7405" s="88" t="s">
        <v>113</v>
      </c>
      <c r="G7405" s="88" t="s">
        <v>85</v>
      </c>
      <c r="H7405" s="91" t="s">
        <v>48</v>
      </c>
      <c r="I7405" s="92" t="n">
        <v>40</v>
      </c>
      <c r="J7405" s="93" t="n">
        <v>125</v>
      </c>
      <c r="K7405" s="94" t="n">
        <f aca="false">I7405 * J7405</f>
        <v>5000</v>
      </c>
      <c r="L7405" s="94" t="n">
        <f aca="false">K7405 *M7405</f>
        <v>1750</v>
      </c>
      <c r="M7405" s="95" t="n">
        <v>0.35</v>
      </c>
      <c r="N7405" s="88" t="s">
        <v>14</v>
      </c>
      <c r="O7405" s="91" t="s">
        <v>219</v>
      </c>
      <c r="P7405" s="0" t="str">
        <f aca="false">RIGHT(H7405,LEN(H7405) - FIND(" ", H7405))</f>
        <v>Street Footwear</v>
      </c>
    </row>
    <row r="7406" customFormat="false" ht="14.25" hidden="false" customHeight="true" outlineLevel="0" collapsed="false">
      <c r="B7406" s="88" t="s">
        <v>30</v>
      </c>
      <c r="C7406" s="89" t="n">
        <v>1185732</v>
      </c>
      <c r="D7406" s="90" t="n">
        <v>44459</v>
      </c>
      <c r="E7406" s="88" t="s">
        <v>26</v>
      </c>
      <c r="F7406" s="88" t="s">
        <v>113</v>
      </c>
      <c r="G7406" s="88" t="s">
        <v>85</v>
      </c>
      <c r="H7406" s="91" t="s">
        <v>44</v>
      </c>
      <c r="I7406" s="92" t="n">
        <v>40</v>
      </c>
      <c r="J7406" s="93" t="n">
        <v>100</v>
      </c>
      <c r="K7406" s="94" t="n">
        <f aca="false">I7406 * J7406</f>
        <v>4000</v>
      </c>
      <c r="L7406" s="94" t="n">
        <f aca="false">K7406 *M7406</f>
        <v>1400</v>
      </c>
      <c r="M7406" s="95" t="n">
        <v>0.35</v>
      </c>
      <c r="N7406" s="88" t="s">
        <v>14</v>
      </c>
      <c r="O7406" s="91" t="s">
        <v>219</v>
      </c>
      <c r="P7406" s="0" t="str">
        <f aca="false">RIGHT(H7406,LEN(H7406) - FIND(" ", H7406))</f>
        <v>Athletic Footwear</v>
      </c>
    </row>
    <row r="7407" customFormat="false" ht="14.25" hidden="false" customHeight="true" outlineLevel="0" collapsed="false">
      <c r="B7407" s="88" t="s">
        <v>30</v>
      </c>
      <c r="C7407" s="89" t="n">
        <v>1185732</v>
      </c>
      <c r="D7407" s="90" t="n">
        <v>44459</v>
      </c>
      <c r="E7407" s="88" t="s">
        <v>26</v>
      </c>
      <c r="F7407" s="88" t="s">
        <v>113</v>
      </c>
      <c r="G7407" s="88" t="s">
        <v>85</v>
      </c>
      <c r="H7407" s="91" t="s">
        <v>16</v>
      </c>
      <c r="I7407" s="92" t="n">
        <v>50</v>
      </c>
      <c r="J7407" s="93" t="n">
        <v>100</v>
      </c>
      <c r="K7407" s="94" t="n">
        <f aca="false">I7407 * J7407</f>
        <v>5000</v>
      </c>
      <c r="L7407" s="94" t="n">
        <f aca="false">K7407 *M7407</f>
        <v>1500</v>
      </c>
      <c r="M7407" s="95" t="n">
        <v>0.3</v>
      </c>
      <c r="N7407" s="88" t="s">
        <v>14</v>
      </c>
      <c r="O7407" s="91" t="s">
        <v>218</v>
      </c>
      <c r="P7407" s="0" t="str">
        <f aca="false">RIGHT(H7407,LEN(H7407) - FIND(" ", H7407))</f>
        <v>Apparel</v>
      </c>
    </row>
    <row r="7408" customFormat="false" ht="14.25" hidden="false" customHeight="true" outlineLevel="0" collapsed="false">
      <c r="B7408" s="88" t="s">
        <v>30</v>
      </c>
      <c r="C7408" s="89" t="n">
        <v>1185732</v>
      </c>
      <c r="D7408" s="90" t="n">
        <v>44459</v>
      </c>
      <c r="E7408" s="88" t="s">
        <v>26</v>
      </c>
      <c r="F7408" s="88" t="s">
        <v>113</v>
      </c>
      <c r="G7408" s="88" t="s">
        <v>85</v>
      </c>
      <c r="H7408" s="91" t="s">
        <v>38</v>
      </c>
      <c r="I7408" s="92" t="n">
        <v>55</v>
      </c>
      <c r="J7408" s="93" t="n">
        <v>200</v>
      </c>
      <c r="K7408" s="94" t="n">
        <f aca="false">I7408 * J7408</f>
        <v>11000</v>
      </c>
      <c r="L7408" s="94" t="n">
        <f aca="false">K7408 *M7408</f>
        <v>3300</v>
      </c>
      <c r="M7408" s="95" t="n">
        <v>0.3</v>
      </c>
      <c r="N7408" s="88" t="s">
        <v>14</v>
      </c>
      <c r="O7408" s="91" t="s">
        <v>219</v>
      </c>
      <c r="P7408" s="0" t="str">
        <f aca="false">RIGHT(H7408,LEN(H7408) - FIND(" ", H7408))</f>
        <v>Apparel</v>
      </c>
    </row>
    <row r="7409" customFormat="false" ht="14.25" hidden="false" customHeight="true" outlineLevel="0" collapsed="false">
      <c r="B7409" s="88" t="s">
        <v>30</v>
      </c>
      <c r="C7409" s="89" t="n">
        <v>1197831</v>
      </c>
      <c r="D7409" s="90" t="n">
        <v>44459</v>
      </c>
      <c r="E7409" s="88" t="s">
        <v>40</v>
      </c>
      <c r="F7409" s="88" t="s">
        <v>59</v>
      </c>
      <c r="G7409" s="88" t="s">
        <v>106</v>
      </c>
      <c r="H7409" s="91" t="s">
        <v>16</v>
      </c>
      <c r="I7409" s="92" t="n">
        <v>47</v>
      </c>
      <c r="J7409" s="93" t="n">
        <v>167</v>
      </c>
      <c r="K7409" s="94" t="n">
        <f aca="false">I7409 * J7409</f>
        <v>7849</v>
      </c>
      <c r="L7409" s="94" t="n">
        <f aca="false">K7409 *M7409</f>
        <v>3610.54</v>
      </c>
      <c r="M7409" s="95" t="n">
        <v>0.46</v>
      </c>
      <c r="N7409" s="88" t="s">
        <v>23</v>
      </c>
      <c r="O7409" s="91" t="s">
        <v>218</v>
      </c>
      <c r="P7409" s="0" t="str">
        <f aca="false">RIGHT(H7409,LEN(H7409) - FIND(" ", H7409))</f>
        <v>Apparel</v>
      </c>
    </row>
    <row r="7410" customFormat="false" ht="14.25" hidden="false" customHeight="true" outlineLevel="0" collapsed="false">
      <c r="B7410" s="88" t="s">
        <v>30</v>
      </c>
      <c r="C7410" s="89" t="n">
        <v>1197831</v>
      </c>
      <c r="D7410" s="90" t="n">
        <v>44459</v>
      </c>
      <c r="E7410" s="88" t="s">
        <v>40</v>
      </c>
      <c r="F7410" s="88" t="s">
        <v>66</v>
      </c>
      <c r="G7410" s="88" t="s">
        <v>90</v>
      </c>
      <c r="H7410" s="91" t="s">
        <v>48</v>
      </c>
      <c r="I7410" s="92" t="n">
        <v>59</v>
      </c>
      <c r="J7410" s="93" t="n">
        <v>188</v>
      </c>
      <c r="K7410" s="94" t="n">
        <f aca="false">I7410 * J7410</f>
        <v>11092</v>
      </c>
      <c r="L7410" s="94" t="n">
        <f aca="false">K7410 *M7410</f>
        <v>6987.96</v>
      </c>
      <c r="M7410" s="95" t="n">
        <v>0.63</v>
      </c>
      <c r="N7410" s="88" t="s">
        <v>23</v>
      </c>
      <c r="O7410" s="91" t="s">
        <v>219</v>
      </c>
      <c r="P7410" s="0" t="str">
        <f aca="false">RIGHT(H7410,LEN(H7410) - FIND(" ", H7410))</f>
        <v>Street Footwear</v>
      </c>
    </row>
    <row r="7411" customFormat="false" ht="14.25" hidden="false" customHeight="true" outlineLevel="0" collapsed="false">
      <c r="B7411" s="88" t="s">
        <v>15</v>
      </c>
      <c r="C7411" s="89" t="n">
        <v>1185732</v>
      </c>
      <c r="D7411" s="90" t="n">
        <v>44459</v>
      </c>
      <c r="E7411" s="88" t="s">
        <v>18</v>
      </c>
      <c r="F7411" s="88" t="s">
        <v>70</v>
      </c>
      <c r="G7411" s="88" t="s">
        <v>76</v>
      </c>
      <c r="H7411" s="91" t="s">
        <v>32</v>
      </c>
      <c r="I7411" s="92" t="n">
        <v>64</v>
      </c>
      <c r="J7411" s="93" t="n">
        <v>131</v>
      </c>
      <c r="K7411" s="94" t="n">
        <f aca="false">I7411 * J7411</f>
        <v>8384</v>
      </c>
      <c r="L7411" s="94" t="n">
        <f aca="false">K7411 *M7411</f>
        <v>4024.32</v>
      </c>
      <c r="M7411" s="95" t="n">
        <v>0.48</v>
      </c>
      <c r="N7411" s="88" t="s">
        <v>23</v>
      </c>
      <c r="O7411" s="91" t="s">
        <v>218</v>
      </c>
      <c r="P7411" s="0" t="str">
        <f aca="false">RIGHT(H7411,LEN(H7411) - FIND(" ", H7411))</f>
        <v>Street Footwear</v>
      </c>
    </row>
    <row r="7412" customFormat="false" ht="14.25" hidden="false" customHeight="true" outlineLevel="0" collapsed="false">
      <c r="B7412" s="88" t="s">
        <v>15</v>
      </c>
      <c r="C7412" s="89" t="n">
        <v>1185732</v>
      </c>
      <c r="D7412" s="90" t="n">
        <v>44459</v>
      </c>
      <c r="E7412" s="88" t="s">
        <v>18</v>
      </c>
      <c r="F7412" s="88" t="s">
        <v>70</v>
      </c>
      <c r="G7412" s="88" t="s">
        <v>76</v>
      </c>
      <c r="H7412" s="91" t="s">
        <v>24</v>
      </c>
      <c r="I7412" s="92" t="n">
        <v>55</v>
      </c>
      <c r="J7412" s="93" t="n">
        <v>91</v>
      </c>
      <c r="K7412" s="94" t="n">
        <f aca="false">I7412 * J7412</f>
        <v>5005</v>
      </c>
      <c r="L7412" s="94" t="n">
        <f aca="false">K7412 *M7412</f>
        <v>2402.4</v>
      </c>
      <c r="M7412" s="95" t="n">
        <v>0.48</v>
      </c>
      <c r="N7412" s="88" t="s">
        <v>23</v>
      </c>
      <c r="O7412" s="91" t="s">
        <v>218</v>
      </c>
      <c r="P7412" s="0" t="str">
        <f aca="false">RIGHT(H7412,LEN(H7412) - FIND(" ", H7412))</f>
        <v>Athletic Footwear</v>
      </c>
    </row>
    <row r="7413" customFormat="false" ht="14.25" hidden="false" customHeight="true" outlineLevel="0" collapsed="false">
      <c r="B7413" s="88" t="s">
        <v>15</v>
      </c>
      <c r="C7413" s="89" t="n">
        <v>1185732</v>
      </c>
      <c r="D7413" s="90" t="n">
        <v>44459</v>
      </c>
      <c r="E7413" s="88" t="s">
        <v>18</v>
      </c>
      <c r="F7413" s="88" t="s">
        <v>70</v>
      </c>
      <c r="G7413" s="88" t="s">
        <v>76</v>
      </c>
      <c r="H7413" s="91" t="s">
        <v>48</v>
      </c>
      <c r="I7413" s="92" t="n">
        <v>50</v>
      </c>
      <c r="J7413" s="93" t="n">
        <v>59</v>
      </c>
      <c r="K7413" s="94" t="n">
        <f aca="false">I7413 * J7413</f>
        <v>2950</v>
      </c>
      <c r="L7413" s="94" t="n">
        <f aca="false">K7413 *M7413</f>
        <v>1121</v>
      </c>
      <c r="M7413" s="95" t="n">
        <v>0.38</v>
      </c>
      <c r="N7413" s="88" t="s">
        <v>23</v>
      </c>
      <c r="O7413" s="91" t="s">
        <v>219</v>
      </c>
      <c r="P7413" s="0" t="str">
        <f aca="false">RIGHT(H7413,LEN(H7413) - FIND(" ", H7413))</f>
        <v>Street Footwear</v>
      </c>
    </row>
    <row r="7414" customFormat="false" ht="14.25" hidden="false" customHeight="true" outlineLevel="0" collapsed="false">
      <c r="B7414" s="88" t="s">
        <v>15</v>
      </c>
      <c r="C7414" s="89" t="n">
        <v>1185732</v>
      </c>
      <c r="D7414" s="90" t="n">
        <v>44459</v>
      </c>
      <c r="E7414" s="88" t="s">
        <v>18</v>
      </c>
      <c r="F7414" s="88" t="s">
        <v>70</v>
      </c>
      <c r="G7414" s="88" t="s">
        <v>76</v>
      </c>
      <c r="H7414" s="91" t="s">
        <v>44</v>
      </c>
      <c r="I7414" s="92" t="n">
        <v>50</v>
      </c>
      <c r="J7414" s="93" t="n">
        <v>56</v>
      </c>
      <c r="K7414" s="94" t="n">
        <f aca="false">I7414 * J7414</f>
        <v>2800</v>
      </c>
      <c r="L7414" s="94" t="n">
        <f aca="false">K7414 *M7414</f>
        <v>1092</v>
      </c>
      <c r="M7414" s="95" t="n">
        <v>0.39</v>
      </c>
      <c r="N7414" s="88" t="s">
        <v>23</v>
      </c>
      <c r="O7414" s="91" t="s">
        <v>219</v>
      </c>
      <c r="P7414" s="0" t="str">
        <f aca="false">RIGHT(H7414,LEN(H7414) - FIND(" ", H7414))</f>
        <v>Athletic Footwear</v>
      </c>
    </row>
    <row r="7415" customFormat="false" ht="14.25" hidden="false" customHeight="true" outlineLevel="0" collapsed="false">
      <c r="B7415" s="88" t="s">
        <v>15</v>
      </c>
      <c r="C7415" s="89" t="n">
        <v>1185732</v>
      </c>
      <c r="D7415" s="90" t="n">
        <v>44459</v>
      </c>
      <c r="E7415" s="88" t="s">
        <v>18</v>
      </c>
      <c r="F7415" s="88" t="s">
        <v>70</v>
      </c>
      <c r="G7415" s="88" t="s">
        <v>76</v>
      </c>
      <c r="H7415" s="91" t="s">
        <v>16</v>
      </c>
      <c r="I7415" s="92" t="n">
        <v>62</v>
      </c>
      <c r="J7415" s="93" t="n">
        <v>60</v>
      </c>
      <c r="K7415" s="94" t="n">
        <f aca="false">I7415 * J7415</f>
        <v>3720</v>
      </c>
      <c r="L7415" s="94" t="n">
        <f aca="false">K7415 *M7415</f>
        <v>1488</v>
      </c>
      <c r="M7415" s="95" t="n">
        <v>0.4</v>
      </c>
      <c r="N7415" s="88" t="s">
        <v>23</v>
      </c>
      <c r="O7415" s="91" t="s">
        <v>218</v>
      </c>
      <c r="P7415" s="0" t="str">
        <f aca="false">RIGHT(H7415,LEN(H7415) - FIND(" ", H7415))</f>
        <v>Apparel</v>
      </c>
    </row>
    <row r="7416" customFormat="false" ht="14.25" hidden="false" customHeight="true" outlineLevel="0" collapsed="false">
      <c r="B7416" s="88" t="s">
        <v>15</v>
      </c>
      <c r="C7416" s="89" t="n">
        <v>1185732</v>
      </c>
      <c r="D7416" s="90" t="n">
        <v>44459</v>
      </c>
      <c r="E7416" s="88" t="s">
        <v>18</v>
      </c>
      <c r="F7416" s="88" t="s">
        <v>70</v>
      </c>
      <c r="G7416" s="88" t="s">
        <v>76</v>
      </c>
      <c r="H7416" s="91" t="s">
        <v>38</v>
      </c>
      <c r="I7416" s="92" t="n">
        <v>64</v>
      </c>
      <c r="J7416" s="93" t="n">
        <v>84</v>
      </c>
      <c r="K7416" s="94" t="n">
        <f aca="false">I7416 * J7416</f>
        <v>5376</v>
      </c>
      <c r="L7416" s="94" t="n">
        <f aca="false">K7416 *M7416</f>
        <v>2204.16</v>
      </c>
      <c r="M7416" s="95" t="n">
        <v>0.41</v>
      </c>
      <c r="N7416" s="88" t="s">
        <v>23</v>
      </c>
      <c r="O7416" s="91" t="s">
        <v>219</v>
      </c>
      <c r="P7416" s="0" t="str">
        <f aca="false">RIGHT(H7416,LEN(H7416) - FIND(" ", H7416))</f>
        <v>Apparel</v>
      </c>
    </row>
    <row r="7417" customFormat="false" ht="14.25" hidden="false" customHeight="true" outlineLevel="0" collapsed="false">
      <c r="B7417" s="88" t="s">
        <v>30</v>
      </c>
      <c r="C7417" s="89" t="n">
        <v>1185732</v>
      </c>
      <c r="D7417" s="90" t="n">
        <v>44459</v>
      </c>
      <c r="E7417" s="88" t="s">
        <v>26</v>
      </c>
      <c r="F7417" s="88" t="s">
        <v>113</v>
      </c>
      <c r="G7417" s="88" t="s">
        <v>85</v>
      </c>
      <c r="H7417" s="91" t="s">
        <v>32</v>
      </c>
      <c r="I7417" s="92" t="n">
        <v>49</v>
      </c>
      <c r="J7417" s="93" t="n">
        <v>128</v>
      </c>
      <c r="K7417" s="94" t="n">
        <f aca="false">I7417 * J7417</f>
        <v>6272</v>
      </c>
      <c r="L7417" s="94" t="n">
        <f aca="false">K7417 *M7417</f>
        <v>3198.72</v>
      </c>
      <c r="M7417" s="95" t="n">
        <v>0.51</v>
      </c>
      <c r="N7417" s="88" t="s">
        <v>23</v>
      </c>
      <c r="O7417" s="91" t="s">
        <v>218</v>
      </c>
      <c r="P7417" s="0" t="str">
        <f aca="false">RIGHT(H7417,LEN(H7417) - FIND(" ", H7417))</f>
        <v>Street Footwear</v>
      </c>
    </row>
    <row r="7418" customFormat="false" ht="14.25" hidden="false" customHeight="true" outlineLevel="0" collapsed="false">
      <c r="B7418" s="88" t="s">
        <v>30</v>
      </c>
      <c r="C7418" s="89" t="n">
        <v>1185732</v>
      </c>
      <c r="D7418" s="90" t="n">
        <v>44459</v>
      </c>
      <c r="E7418" s="88" t="s">
        <v>26</v>
      </c>
      <c r="F7418" s="88" t="s">
        <v>113</v>
      </c>
      <c r="G7418" s="88" t="s">
        <v>85</v>
      </c>
      <c r="H7418" s="91" t="s">
        <v>24</v>
      </c>
      <c r="I7418" s="92" t="n">
        <v>44</v>
      </c>
      <c r="J7418" s="93" t="n">
        <v>63</v>
      </c>
      <c r="K7418" s="94" t="n">
        <f aca="false">I7418 * J7418</f>
        <v>2772</v>
      </c>
      <c r="L7418" s="94" t="n">
        <f aca="false">K7418 *M7418</f>
        <v>1247.4</v>
      </c>
      <c r="M7418" s="95" t="n">
        <v>0.45</v>
      </c>
      <c r="N7418" s="88" t="s">
        <v>23</v>
      </c>
      <c r="O7418" s="91" t="s">
        <v>218</v>
      </c>
      <c r="P7418" s="0" t="str">
        <f aca="false">RIGHT(H7418,LEN(H7418) - FIND(" ", H7418))</f>
        <v>Athletic Footwear</v>
      </c>
    </row>
    <row r="7419" customFormat="false" ht="14.25" hidden="false" customHeight="true" outlineLevel="0" collapsed="false">
      <c r="B7419" s="88" t="s">
        <v>30</v>
      </c>
      <c r="C7419" s="89" t="n">
        <v>1185732</v>
      </c>
      <c r="D7419" s="90" t="n">
        <v>44459</v>
      </c>
      <c r="E7419" s="88" t="s">
        <v>26</v>
      </c>
      <c r="F7419" s="88" t="s">
        <v>113</v>
      </c>
      <c r="G7419" s="88" t="s">
        <v>85</v>
      </c>
      <c r="H7419" s="91" t="s">
        <v>48</v>
      </c>
      <c r="I7419" s="92" t="n">
        <v>38</v>
      </c>
      <c r="J7419" s="93" t="n">
        <v>36</v>
      </c>
      <c r="K7419" s="94" t="n">
        <f aca="false">I7419 * J7419</f>
        <v>1368</v>
      </c>
      <c r="L7419" s="94" t="n">
        <f aca="false">K7419 *M7419</f>
        <v>684</v>
      </c>
      <c r="M7419" s="95" t="n">
        <v>0.5</v>
      </c>
      <c r="N7419" s="88" t="s">
        <v>23</v>
      </c>
      <c r="O7419" s="91" t="s">
        <v>219</v>
      </c>
      <c r="P7419" s="0" t="str">
        <f aca="false">RIGHT(H7419,LEN(H7419) - FIND(" ", H7419))</f>
        <v>Street Footwear</v>
      </c>
    </row>
    <row r="7420" customFormat="false" ht="14.25" hidden="false" customHeight="true" outlineLevel="0" collapsed="false">
      <c r="B7420" s="88" t="s">
        <v>30</v>
      </c>
      <c r="C7420" s="89" t="n">
        <v>1185732</v>
      </c>
      <c r="D7420" s="90" t="n">
        <v>44459</v>
      </c>
      <c r="E7420" s="88" t="s">
        <v>26</v>
      </c>
      <c r="F7420" s="88" t="s">
        <v>113</v>
      </c>
      <c r="G7420" s="88" t="s">
        <v>85</v>
      </c>
      <c r="H7420" s="91" t="s">
        <v>44</v>
      </c>
      <c r="I7420" s="92" t="n">
        <v>36</v>
      </c>
      <c r="J7420" s="93" t="n">
        <v>25</v>
      </c>
      <c r="K7420" s="94" t="n">
        <f aca="false">I7420 * J7420</f>
        <v>900</v>
      </c>
      <c r="L7420" s="94" t="n">
        <f aca="false">K7420 *M7420</f>
        <v>405</v>
      </c>
      <c r="M7420" s="95" t="n">
        <v>0.45</v>
      </c>
      <c r="N7420" s="88" t="s">
        <v>23</v>
      </c>
      <c r="O7420" s="91" t="s">
        <v>219</v>
      </c>
      <c r="P7420" s="0" t="str">
        <f aca="false">RIGHT(H7420,LEN(H7420) - FIND(" ", H7420))</f>
        <v>Athletic Footwear</v>
      </c>
    </row>
    <row r="7421" customFormat="false" ht="14.25" hidden="false" customHeight="true" outlineLevel="0" collapsed="false">
      <c r="B7421" s="88" t="s">
        <v>30</v>
      </c>
      <c r="C7421" s="89" t="n">
        <v>1185732</v>
      </c>
      <c r="D7421" s="90" t="n">
        <v>44459</v>
      </c>
      <c r="E7421" s="88" t="s">
        <v>26</v>
      </c>
      <c r="F7421" s="88" t="s">
        <v>113</v>
      </c>
      <c r="G7421" s="88" t="s">
        <v>85</v>
      </c>
      <c r="H7421" s="91" t="s">
        <v>16</v>
      </c>
      <c r="I7421" s="92" t="n">
        <v>48</v>
      </c>
      <c r="J7421" s="93" t="n">
        <v>30</v>
      </c>
      <c r="K7421" s="94" t="n">
        <f aca="false">I7421 * J7421</f>
        <v>1440</v>
      </c>
      <c r="L7421" s="94" t="n">
        <f aca="false">K7421 *M7421</f>
        <v>619.2</v>
      </c>
      <c r="M7421" s="95" t="n">
        <v>0.43</v>
      </c>
      <c r="N7421" s="88" t="s">
        <v>23</v>
      </c>
      <c r="O7421" s="91" t="s">
        <v>218</v>
      </c>
      <c r="P7421" s="0" t="str">
        <f aca="false">RIGHT(H7421,LEN(H7421) - FIND(" ", H7421))</f>
        <v>Apparel</v>
      </c>
    </row>
    <row r="7422" customFormat="false" ht="14.25" hidden="false" customHeight="true" outlineLevel="0" collapsed="false">
      <c r="B7422" s="88" t="s">
        <v>30</v>
      </c>
      <c r="C7422" s="89" t="n">
        <v>1185732</v>
      </c>
      <c r="D7422" s="90" t="n">
        <v>44459</v>
      </c>
      <c r="E7422" s="88" t="s">
        <v>26</v>
      </c>
      <c r="F7422" s="88" t="s">
        <v>113</v>
      </c>
      <c r="G7422" s="88" t="s">
        <v>85</v>
      </c>
      <c r="H7422" s="91" t="s">
        <v>38</v>
      </c>
      <c r="I7422" s="92" t="n">
        <v>54</v>
      </c>
      <c r="J7422" s="93" t="n">
        <v>50</v>
      </c>
      <c r="K7422" s="94" t="n">
        <f aca="false">I7422 * J7422</f>
        <v>2700</v>
      </c>
      <c r="L7422" s="94" t="n">
        <f aca="false">K7422 *M7422</f>
        <v>1080</v>
      </c>
      <c r="M7422" s="95" t="n">
        <v>0.4</v>
      </c>
      <c r="N7422" s="88" t="s">
        <v>23</v>
      </c>
      <c r="O7422" s="91" t="s">
        <v>219</v>
      </c>
      <c r="P7422" s="0" t="str">
        <f aca="false">RIGHT(H7422,LEN(H7422) - FIND(" ", H7422))</f>
        <v>Apparel</v>
      </c>
    </row>
    <row r="7423" customFormat="false" ht="14.25" hidden="false" customHeight="true" outlineLevel="0" collapsed="false">
      <c r="B7423" s="88" t="s">
        <v>30</v>
      </c>
      <c r="C7423" s="89" t="n">
        <v>1197831</v>
      </c>
      <c r="D7423" s="90" t="n">
        <v>44459</v>
      </c>
      <c r="E7423" s="88" t="s">
        <v>40</v>
      </c>
      <c r="F7423" s="88" t="s">
        <v>59</v>
      </c>
      <c r="G7423" s="88" t="s">
        <v>106</v>
      </c>
      <c r="H7423" s="91" t="s">
        <v>16</v>
      </c>
      <c r="I7423" s="92" t="n">
        <v>39</v>
      </c>
      <c r="J7423" s="93" t="n">
        <v>184</v>
      </c>
      <c r="K7423" s="94" t="n">
        <f aca="false">I7423 * J7423</f>
        <v>7176</v>
      </c>
      <c r="L7423" s="94" t="n">
        <f aca="false">K7423 *M7423</f>
        <v>2726.88</v>
      </c>
      <c r="M7423" s="95" t="n">
        <v>0.38</v>
      </c>
      <c r="N7423" s="88" t="s">
        <v>31</v>
      </c>
      <c r="O7423" s="91" t="s">
        <v>218</v>
      </c>
      <c r="P7423" s="0" t="str">
        <f aca="false">RIGHT(H7423,LEN(H7423) - FIND(" ", H7423))</f>
        <v>Apparel</v>
      </c>
    </row>
    <row r="7424" customFormat="false" ht="14.25" hidden="false" customHeight="true" outlineLevel="0" collapsed="false">
      <c r="B7424" s="88" t="s">
        <v>30</v>
      </c>
      <c r="C7424" s="89" t="n">
        <v>1197831</v>
      </c>
      <c r="D7424" s="90" t="n">
        <v>44459</v>
      </c>
      <c r="E7424" s="88" t="s">
        <v>40</v>
      </c>
      <c r="F7424" s="88" t="s">
        <v>66</v>
      </c>
      <c r="G7424" s="88" t="s">
        <v>90</v>
      </c>
      <c r="H7424" s="91" t="s">
        <v>48</v>
      </c>
      <c r="I7424" s="92" t="n">
        <v>47</v>
      </c>
      <c r="J7424" s="93" t="n">
        <v>213</v>
      </c>
      <c r="K7424" s="94" t="n">
        <f aca="false">I7424 * J7424</f>
        <v>10011</v>
      </c>
      <c r="L7424" s="94" t="n">
        <f aca="false">K7424 *M7424</f>
        <v>5606.16</v>
      </c>
      <c r="M7424" s="95" t="n">
        <v>0.56</v>
      </c>
      <c r="N7424" s="88" t="s">
        <v>31</v>
      </c>
      <c r="O7424" s="91" t="s">
        <v>219</v>
      </c>
      <c r="P7424" s="0" t="str">
        <f aca="false">RIGHT(H7424,LEN(H7424) - FIND(" ", H7424))</f>
        <v>Street Footwear</v>
      </c>
    </row>
    <row r="7425" customFormat="false" ht="14.25" hidden="false" customHeight="true" outlineLevel="0" collapsed="false">
      <c r="B7425" s="88" t="s">
        <v>30</v>
      </c>
      <c r="C7425" s="89" t="n">
        <v>1197831</v>
      </c>
      <c r="D7425" s="90" t="n">
        <v>44460</v>
      </c>
      <c r="E7425" s="88" t="s">
        <v>40</v>
      </c>
      <c r="F7425" s="88" t="s">
        <v>59</v>
      </c>
      <c r="G7425" s="88" t="s">
        <v>106</v>
      </c>
      <c r="H7425" s="91" t="s">
        <v>38</v>
      </c>
      <c r="I7425" s="92" t="n">
        <v>60</v>
      </c>
      <c r="J7425" s="93" t="n">
        <v>850</v>
      </c>
      <c r="K7425" s="94" t="n">
        <f aca="false">I7425 * J7425</f>
        <v>51000</v>
      </c>
      <c r="L7425" s="94" t="n">
        <f aca="false">K7425 *M7425</f>
        <v>28050</v>
      </c>
      <c r="M7425" s="95" t="n">
        <v>0.55</v>
      </c>
      <c r="N7425" s="88" t="s">
        <v>31</v>
      </c>
      <c r="O7425" s="91" t="s">
        <v>219</v>
      </c>
      <c r="P7425" s="0" t="str">
        <f aca="false">RIGHT(H7425,LEN(H7425) - FIND(" ", H7425))</f>
        <v>Apparel</v>
      </c>
    </row>
    <row r="7426" customFormat="false" ht="14.25" hidden="false" customHeight="true" outlineLevel="0" collapsed="false">
      <c r="B7426" s="88" t="s">
        <v>30</v>
      </c>
      <c r="C7426" s="89" t="n">
        <v>1197831</v>
      </c>
      <c r="D7426" s="90" t="n">
        <v>44460</v>
      </c>
      <c r="E7426" s="88" t="s">
        <v>40</v>
      </c>
      <c r="F7426" s="88" t="s">
        <v>66</v>
      </c>
      <c r="G7426" s="88" t="s">
        <v>90</v>
      </c>
      <c r="H7426" s="91" t="s">
        <v>44</v>
      </c>
      <c r="I7426" s="92" t="n">
        <v>60</v>
      </c>
      <c r="J7426" s="93" t="n">
        <v>350</v>
      </c>
      <c r="K7426" s="94" t="n">
        <f aca="false">I7426 * J7426</f>
        <v>21000</v>
      </c>
      <c r="L7426" s="94" t="n">
        <f aca="false">K7426 *M7426</f>
        <v>12600</v>
      </c>
      <c r="M7426" s="95" t="n">
        <v>0.6</v>
      </c>
      <c r="N7426" s="88" t="s">
        <v>31</v>
      </c>
      <c r="O7426" s="91" t="s">
        <v>219</v>
      </c>
      <c r="P7426" s="0" t="str">
        <f aca="false">RIGHT(H7426,LEN(H7426) - FIND(" ", H7426))</f>
        <v>Athletic Footwear</v>
      </c>
    </row>
    <row r="7427" customFormat="false" ht="14.25" hidden="false" customHeight="true" outlineLevel="0" collapsed="false">
      <c r="B7427" s="88" t="s">
        <v>30</v>
      </c>
      <c r="C7427" s="89" t="n">
        <v>1197831</v>
      </c>
      <c r="D7427" s="90" t="n">
        <v>44460</v>
      </c>
      <c r="E7427" s="88" t="s">
        <v>40</v>
      </c>
      <c r="F7427" s="88" t="s">
        <v>59</v>
      </c>
      <c r="G7427" s="88" t="s">
        <v>106</v>
      </c>
      <c r="H7427" s="91" t="s">
        <v>38</v>
      </c>
      <c r="I7427" s="92" t="n">
        <v>54</v>
      </c>
      <c r="J7427" s="93" t="n">
        <v>255</v>
      </c>
      <c r="K7427" s="94" t="n">
        <f aca="false">I7427 * J7427</f>
        <v>13770</v>
      </c>
      <c r="L7427" s="94" t="n">
        <f aca="false">K7427 *M7427</f>
        <v>9225.9</v>
      </c>
      <c r="M7427" s="95" t="n">
        <v>0.67</v>
      </c>
      <c r="N7427" s="88" t="s">
        <v>23</v>
      </c>
      <c r="O7427" s="91" t="s">
        <v>219</v>
      </c>
      <c r="P7427" s="0" t="str">
        <f aca="false">RIGHT(H7427,LEN(H7427) - FIND(" ", H7427))</f>
        <v>Apparel</v>
      </c>
    </row>
    <row r="7428" customFormat="false" ht="14.25" hidden="false" customHeight="true" outlineLevel="0" collapsed="false">
      <c r="B7428" s="88" t="s">
        <v>30</v>
      </c>
      <c r="C7428" s="89" t="n">
        <v>1197831</v>
      </c>
      <c r="D7428" s="90" t="n">
        <v>44460</v>
      </c>
      <c r="E7428" s="88" t="s">
        <v>40</v>
      </c>
      <c r="F7428" s="88" t="s">
        <v>66</v>
      </c>
      <c r="G7428" s="88" t="s">
        <v>90</v>
      </c>
      <c r="H7428" s="91" t="s">
        <v>44</v>
      </c>
      <c r="I7428" s="92" t="n">
        <v>58</v>
      </c>
      <c r="J7428" s="93" t="n">
        <v>95</v>
      </c>
      <c r="K7428" s="94" t="n">
        <f aca="false">I7428 * J7428</f>
        <v>5510</v>
      </c>
      <c r="L7428" s="94" t="n">
        <f aca="false">K7428 *M7428</f>
        <v>3912.1</v>
      </c>
      <c r="M7428" s="95" t="n">
        <v>0.71</v>
      </c>
      <c r="N7428" s="88" t="s">
        <v>23</v>
      </c>
      <c r="O7428" s="91" t="s">
        <v>219</v>
      </c>
      <c r="P7428" s="0" t="str">
        <f aca="false">RIGHT(H7428,LEN(H7428) - FIND(" ", H7428))</f>
        <v>Athletic Footwear</v>
      </c>
    </row>
    <row r="7429" customFormat="false" ht="14.25" hidden="false" customHeight="true" outlineLevel="0" collapsed="false">
      <c r="B7429" s="88" t="s">
        <v>30</v>
      </c>
      <c r="C7429" s="89" t="n">
        <v>1197831</v>
      </c>
      <c r="D7429" s="90" t="n">
        <v>44460</v>
      </c>
      <c r="E7429" s="88" t="s">
        <v>40</v>
      </c>
      <c r="F7429" s="88" t="s">
        <v>59</v>
      </c>
      <c r="G7429" s="88" t="s">
        <v>106</v>
      </c>
      <c r="H7429" s="91" t="s">
        <v>38</v>
      </c>
      <c r="I7429" s="92" t="n">
        <v>47</v>
      </c>
      <c r="J7429" s="93" t="n">
        <v>272</v>
      </c>
      <c r="K7429" s="94" t="n">
        <f aca="false">I7429 * J7429</f>
        <v>12784</v>
      </c>
      <c r="L7429" s="94" t="n">
        <f aca="false">K7429 *M7429</f>
        <v>7286.88</v>
      </c>
      <c r="M7429" s="95" t="n">
        <v>0.57</v>
      </c>
      <c r="N7429" s="88" t="s">
        <v>31</v>
      </c>
      <c r="O7429" s="91" t="s">
        <v>219</v>
      </c>
      <c r="P7429" s="0" t="str">
        <f aca="false">RIGHT(H7429,LEN(H7429) - FIND(" ", H7429))</f>
        <v>Apparel</v>
      </c>
    </row>
    <row r="7430" customFormat="false" ht="14.25" hidden="false" customHeight="true" outlineLevel="0" collapsed="false">
      <c r="B7430" s="88" t="s">
        <v>30</v>
      </c>
      <c r="C7430" s="89" t="n">
        <v>1197831</v>
      </c>
      <c r="D7430" s="90" t="n">
        <v>44460</v>
      </c>
      <c r="E7430" s="88" t="s">
        <v>40</v>
      </c>
      <c r="F7430" s="88" t="s">
        <v>66</v>
      </c>
      <c r="G7430" s="88" t="s">
        <v>90</v>
      </c>
      <c r="H7430" s="91" t="s">
        <v>44</v>
      </c>
      <c r="I7430" s="92" t="n">
        <v>44</v>
      </c>
      <c r="J7430" s="93" t="n">
        <v>105</v>
      </c>
      <c r="K7430" s="94" t="n">
        <f aca="false">I7430 * J7430</f>
        <v>4620</v>
      </c>
      <c r="L7430" s="94" t="n">
        <f aca="false">K7430 *M7430</f>
        <v>3049.2</v>
      </c>
      <c r="M7430" s="95" t="n">
        <v>0.66</v>
      </c>
      <c r="N7430" s="88" t="s">
        <v>31</v>
      </c>
      <c r="O7430" s="91" t="s">
        <v>219</v>
      </c>
      <c r="P7430" s="0" t="str">
        <f aca="false">RIGHT(H7430,LEN(H7430) - FIND(" ", H7430))</f>
        <v>Athletic Footwear</v>
      </c>
    </row>
    <row r="7431" customFormat="false" ht="14.25" hidden="false" customHeight="true" outlineLevel="0" collapsed="false">
      <c r="B7431" s="88" t="s">
        <v>30</v>
      </c>
      <c r="C7431" s="89" t="n">
        <v>1197831</v>
      </c>
      <c r="D7431" s="90" t="n">
        <v>44461</v>
      </c>
      <c r="E7431" s="88" t="s">
        <v>40</v>
      </c>
      <c r="F7431" s="88" t="s">
        <v>59</v>
      </c>
      <c r="G7431" s="88" t="s">
        <v>106</v>
      </c>
      <c r="H7431" s="91" t="s">
        <v>32</v>
      </c>
      <c r="I7431" s="92" t="n">
        <v>50</v>
      </c>
      <c r="J7431" s="93" t="n">
        <v>800</v>
      </c>
      <c r="K7431" s="94" t="n">
        <f aca="false">I7431 * J7431</f>
        <v>40000</v>
      </c>
      <c r="L7431" s="94" t="n">
        <f aca="false">K7431 *M7431</f>
        <v>16000</v>
      </c>
      <c r="M7431" s="95" t="n">
        <v>0.4</v>
      </c>
      <c r="N7431" s="88" t="s">
        <v>31</v>
      </c>
      <c r="O7431" s="91" t="s">
        <v>218</v>
      </c>
      <c r="P7431" s="0" t="str">
        <f aca="false">RIGHT(H7431,LEN(H7431) - FIND(" ", H7431))</f>
        <v>Street Footwear</v>
      </c>
    </row>
    <row r="7432" customFormat="false" ht="14.25" hidden="false" customHeight="true" outlineLevel="0" collapsed="false">
      <c r="B7432" s="88" t="s">
        <v>30</v>
      </c>
      <c r="C7432" s="89" t="n">
        <v>1197831</v>
      </c>
      <c r="D7432" s="90" t="n">
        <v>44461</v>
      </c>
      <c r="E7432" s="88" t="s">
        <v>40</v>
      </c>
      <c r="F7432" s="88" t="s">
        <v>66</v>
      </c>
      <c r="G7432" s="88" t="s">
        <v>90</v>
      </c>
      <c r="H7432" s="91" t="s">
        <v>16</v>
      </c>
      <c r="I7432" s="92" t="n">
        <v>45</v>
      </c>
      <c r="J7432" s="93" t="n">
        <v>350</v>
      </c>
      <c r="K7432" s="94" t="n">
        <f aca="false">I7432 * J7432</f>
        <v>15750</v>
      </c>
      <c r="L7432" s="94" t="n">
        <f aca="false">K7432 *M7432</f>
        <v>7087.5</v>
      </c>
      <c r="M7432" s="95" t="n">
        <v>0.45</v>
      </c>
      <c r="N7432" s="88" t="s">
        <v>31</v>
      </c>
      <c r="O7432" s="91" t="s">
        <v>218</v>
      </c>
      <c r="P7432" s="0" t="str">
        <f aca="false">RIGHT(H7432,LEN(H7432) - FIND(" ", H7432))</f>
        <v>Apparel</v>
      </c>
    </row>
    <row r="7433" customFormat="false" ht="14.25" hidden="false" customHeight="true" outlineLevel="0" collapsed="false">
      <c r="B7433" s="88" t="s">
        <v>30</v>
      </c>
      <c r="C7433" s="89" t="n">
        <v>1197831</v>
      </c>
      <c r="D7433" s="90" t="n">
        <v>44461</v>
      </c>
      <c r="E7433" s="88" t="s">
        <v>40</v>
      </c>
      <c r="F7433" s="88" t="s">
        <v>59</v>
      </c>
      <c r="G7433" s="88" t="s">
        <v>106</v>
      </c>
      <c r="H7433" s="91" t="s">
        <v>32</v>
      </c>
      <c r="I7433" s="92" t="n">
        <v>49</v>
      </c>
      <c r="J7433" s="93" t="n">
        <v>208</v>
      </c>
      <c r="K7433" s="94" t="n">
        <f aca="false">I7433 * J7433</f>
        <v>10192</v>
      </c>
      <c r="L7433" s="94" t="n">
        <f aca="false">K7433 *M7433</f>
        <v>5197.92</v>
      </c>
      <c r="M7433" s="95" t="n">
        <v>0.51</v>
      </c>
      <c r="N7433" s="88" t="s">
        <v>23</v>
      </c>
      <c r="O7433" s="91" t="s">
        <v>218</v>
      </c>
      <c r="P7433" s="0" t="str">
        <f aca="false">RIGHT(H7433,LEN(H7433) - FIND(" ", H7433))</f>
        <v>Street Footwear</v>
      </c>
    </row>
    <row r="7434" customFormat="false" ht="14.25" hidden="false" customHeight="true" outlineLevel="0" collapsed="false">
      <c r="B7434" s="88" t="s">
        <v>30</v>
      </c>
      <c r="C7434" s="89" t="n">
        <v>1197831</v>
      </c>
      <c r="D7434" s="90" t="n">
        <v>44461</v>
      </c>
      <c r="E7434" s="88" t="s">
        <v>40</v>
      </c>
      <c r="F7434" s="88" t="s">
        <v>66</v>
      </c>
      <c r="G7434" s="88" t="s">
        <v>90</v>
      </c>
      <c r="H7434" s="91" t="s">
        <v>16</v>
      </c>
      <c r="I7434" s="92" t="n">
        <v>41</v>
      </c>
      <c r="J7434" s="93" t="n">
        <v>88</v>
      </c>
      <c r="K7434" s="94" t="n">
        <f aca="false">I7434 * J7434</f>
        <v>3608</v>
      </c>
      <c r="L7434" s="94" t="n">
        <f aca="false">K7434 *M7434</f>
        <v>2056.56</v>
      </c>
      <c r="M7434" s="95" t="n">
        <v>0.57</v>
      </c>
      <c r="N7434" s="88" t="s">
        <v>23</v>
      </c>
      <c r="O7434" s="91" t="s">
        <v>218</v>
      </c>
      <c r="P7434" s="0" t="str">
        <f aca="false">RIGHT(H7434,LEN(H7434) - FIND(" ", H7434))</f>
        <v>Apparel</v>
      </c>
    </row>
    <row r="7435" customFormat="false" ht="14.25" hidden="false" customHeight="true" outlineLevel="0" collapsed="false">
      <c r="B7435" s="88" t="s">
        <v>30</v>
      </c>
      <c r="C7435" s="89" t="n">
        <v>1197831</v>
      </c>
      <c r="D7435" s="90" t="n">
        <v>44461</v>
      </c>
      <c r="E7435" s="88" t="s">
        <v>40</v>
      </c>
      <c r="F7435" s="88" t="s">
        <v>59</v>
      </c>
      <c r="G7435" s="88" t="s">
        <v>106</v>
      </c>
      <c r="H7435" s="91" t="s">
        <v>32</v>
      </c>
      <c r="I7435" s="92" t="n">
        <v>34</v>
      </c>
      <c r="J7435" s="93" t="n">
        <v>248</v>
      </c>
      <c r="K7435" s="94" t="n">
        <f aca="false">I7435 * J7435</f>
        <v>8432</v>
      </c>
      <c r="L7435" s="94" t="n">
        <f aca="false">K7435 *M7435</f>
        <v>3625.76</v>
      </c>
      <c r="M7435" s="95" t="n">
        <v>0.43</v>
      </c>
      <c r="N7435" s="88" t="s">
        <v>31</v>
      </c>
      <c r="O7435" s="91" t="s">
        <v>218</v>
      </c>
      <c r="P7435" s="0" t="str">
        <f aca="false">RIGHT(H7435,LEN(H7435) - FIND(" ", H7435))</f>
        <v>Street Footwear</v>
      </c>
    </row>
    <row r="7436" customFormat="false" ht="14.25" hidden="false" customHeight="true" outlineLevel="0" collapsed="false">
      <c r="B7436" s="88" t="s">
        <v>30</v>
      </c>
      <c r="C7436" s="89" t="n">
        <v>1197831</v>
      </c>
      <c r="D7436" s="90" t="n">
        <v>44461</v>
      </c>
      <c r="E7436" s="88" t="s">
        <v>40</v>
      </c>
      <c r="F7436" s="88" t="s">
        <v>66</v>
      </c>
      <c r="G7436" s="88" t="s">
        <v>90</v>
      </c>
      <c r="H7436" s="91" t="s">
        <v>16</v>
      </c>
      <c r="I7436" s="92" t="n">
        <v>35</v>
      </c>
      <c r="J7436" s="93" t="n">
        <v>116</v>
      </c>
      <c r="K7436" s="94" t="n">
        <f aca="false">I7436 * J7436</f>
        <v>4060</v>
      </c>
      <c r="L7436" s="94" t="n">
        <f aca="false">K7436 *M7436</f>
        <v>1948.8</v>
      </c>
      <c r="M7436" s="95" t="n">
        <v>0.48</v>
      </c>
      <c r="N7436" s="88" t="s">
        <v>31</v>
      </c>
      <c r="O7436" s="91" t="s">
        <v>218</v>
      </c>
      <c r="P7436" s="0" t="str">
        <f aca="false">RIGHT(H7436,LEN(H7436) - FIND(" ", H7436))</f>
        <v>Apparel</v>
      </c>
    </row>
    <row r="7437" customFormat="false" ht="14.25" hidden="false" customHeight="true" outlineLevel="0" collapsed="false">
      <c r="B7437" s="88" t="s">
        <v>30</v>
      </c>
      <c r="C7437" s="89" t="n">
        <v>1197831</v>
      </c>
      <c r="D7437" s="90" t="n">
        <v>44462</v>
      </c>
      <c r="E7437" s="88" t="s">
        <v>40</v>
      </c>
      <c r="F7437" s="88" t="s">
        <v>59</v>
      </c>
      <c r="G7437" s="88" t="s">
        <v>106</v>
      </c>
      <c r="H7437" s="91" t="s">
        <v>24</v>
      </c>
      <c r="I7437" s="92" t="n">
        <v>55</v>
      </c>
      <c r="J7437" s="93" t="n">
        <v>800</v>
      </c>
      <c r="K7437" s="94" t="n">
        <f aca="false">I7437 * J7437</f>
        <v>44000</v>
      </c>
      <c r="L7437" s="94" t="n">
        <f aca="false">K7437 *M7437</f>
        <v>17600</v>
      </c>
      <c r="M7437" s="95" t="n">
        <v>0.4</v>
      </c>
      <c r="N7437" s="88" t="s">
        <v>31</v>
      </c>
      <c r="O7437" s="91" t="s">
        <v>218</v>
      </c>
      <c r="P7437" s="0" t="str">
        <f aca="false">RIGHT(H7437,LEN(H7437) - FIND(" ", H7437))</f>
        <v>Athletic Footwear</v>
      </c>
    </row>
    <row r="7438" customFormat="false" ht="14.25" hidden="false" customHeight="true" outlineLevel="0" collapsed="false">
      <c r="B7438" s="88" t="s">
        <v>30</v>
      </c>
      <c r="C7438" s="89" t="n">
        <v>1197831</v>
      </c>
      <c r="D7438" s="90" t="n">
        <v>44462</v>
      </c>
      <c r="E7438" s="88" t="s">
        <v>40</v>
      </c>
      <c r="F7438" s="88" t="s">
        <v>66</v>
      </c>
      <c r="G7438" s="88" t="s">
        <v>90</v>
      </c>
      <c r="H7438" s="91" t="s">
        <v>38</v>
      </c>
      <c r="I7438" s="92" t="n">
        <v>40</v>
      </c>
      <c r="J7438" s="93" t="n">
        <v>575</v>
      </c>
      <c r="K7438" s="94" t="n">
        <f aca="false">I7438 * J7438</f>
        <v>23000</v>
      </c>
      <c r="L7438" s="94" t="n">
        <f aca="false">K7438 *M7438</f>
        <v>14950</v>
      </c>
      <c r="M7438" s="95" t="n">
        <v>0.65</v>
      </c>
      <c r="N7438" s="88" t="s">
        <v>31</v>
      </c>
      <c r="O7438" s="91" t="s">
        <v>219</v>
      </c>
      <c r="P7438" s="0" t="str">
        <f aca="false">RIGHT(H7438,LEN(H7438) - FIND(" ", H7438))</f>
        <v>Apparel</v>
      </c>
    </row>
    <row r="7439" customFormat="false" ht="14.25" hidden="false" customHeight="true" outlineLevel="0" collapsed="false">
      <c r="B7439" s="88" t="s">
        <v>15</v>
      </c>
      <c r="C7439" s="89" t="n">
        <v>1185732</v>
      </c>
      <c r="D7439" s="90" t="n">
        <v>44462</v>
      </c>
      <c r="E7439" s="88" t="s">
        <v>34</v>
      </c>
      <c r="F7439" s="88" t="s">
        <v>107</v>
      </c>
      <c r="G7439" s="88" t="s">
        <v>131</v>
      </c>
      <c r="H7439" s="91" t="s">
        <v>32</v>
      </c>
      <c r="I7439" s="92" t="n">
        <v>50</v>
      </c>
      <c r="J7439" s="93" t="n">
        <v>525</v>
      </c>
      <c r="K7439" s="94" t="n">
        <f aca="false">I7439 * J7439</f>
        <v>26250</v>
      </c>
      <c r="L7439" s="94" t="n">
        <f aca="false">K7439 *M7439</f>
        <v>10500</v>
      </c>
      <c r="M7439" s="95" t="n">
        <v>0.4</v>
      </c>
      <c r="N7439" s="88" t="s">
        <v>23</v>
      </c>
      <c r="O7439" s="91" t="s">
        <v>218</v>
      </c>
      <c r="P7439" s="0" t="str">
        <f aca="false">RIGHT(H7439,LEN(H7439) - FIND(" ", H7439))</f>
        <v>Street Footwear</v>
      </c>
    </row>
    <row r="7440" customFormat="false" ht="14.25" hidden="false" customHeight="true" outlineLevel="0" collapsed="false">
      <c r="B7440" s="88" t="s">
        <v>15</v>
      </c>
      <c r="C7440" s="89" t="n">
        <v>1185732</v>
      </c>
      <c r="D7440" s="90" t="n">
        <v>44462</v>
      </c>
      <c r="E7440" s="88" t="s">
        <v>34</v>
      </c>
      <c r="F7440" s="88" t="s">
        <v>107</v>
      </c>
      <c r="G7440" s="88" t="s">
        <v>131</v>
      </c>
      <c r="H7440" s="91" t="s">
        <v>24</v>
      </c>
      <c r="I7440" s="92" t="n">
        <v>45</v>
      </c>
      <c r="J7440" s="93" t="n">
        <v>325</v>
      </c>
      <c r="K7440" s="94" t="n">
        <f aca="false">I7440 * J7440</f>
        <v>14625</v>
      </c>
      <c r="L7440" s="94" t="n">
        <f aca="false">K7440 *M7440</f>
        <v>5118.75</v>
      </c>
      <c r="M7440" s="95" t="n">
        <v>0.35</v>
      </c>
      <c r="N7440" s="88" t="s">
        <v>23</v>
      </c>
      <c r="O7440" s="91" t="s">
        <v>218</v>
      </c>
      <c r="P7440" s="0" t="str">
        <f aca="false">RIGHT(H7440,LEN(H7440) - FIND(" ", H7440))</f>
        <v>Athletic Footwear</v>
      </c>
    </row>
    <row r="7441" customFormat="false" ht="14.25" hidden="false" customHeight="true" outlineLevel="0" collapsed="false">
      <c r="B7441" s="88" t="s">
        <v>15</v>
      </c>
      <c r="C7441" s="89" t="n">
        <v>1185732</v>
      </c>
      <c r="D7441" s="90" t="n">
        <v>44462</v>
      </c>
      <c r="E7441" s="88" t="s">
        <v>34</v>
      </c>
      <c r="F7441" s="88" t="s">
        <v>107</v>
      </c>
      <c r="G7441" s="88" t="s">
        <v>131</v>
      </c>
      <c r="H7441" s="91" t="s">
        <v>48</v>
      </c>
      <c r="I7441" s="92" t="n">
        <v>35</v>
      </c>
      <c r="J7441" s="93" t="n">
        <v>225</v>
      </c>
      <c r="K7441" s="94" t="n">
        <f aca="false">I7441 * J7441</f>
        <v>7875</v>
      </c>
      <c r="L7441" s="94" t="n">
        <f aca="false">K7441 *M7441</f>
        <v>3150</v>
      </c>
      <c r="M7441" s="95" t="n">
        <v>0.4</v>
      </c>
      <c r="N7441" s="88" t="s">
        <v>23</v>
      </c>
      <c r="O7441" s="91" t="s">
        <v>219</v>
      </c>
      <c r="P7441" s="0" t="str">
        <f aca="false">RIGHT(H7441,LEN(H7441) - FIND(" ", H7441))</f>
        <v>Street Footwear</v>
      </c>
    </row>
    <row r="7442" customFormat="false" ht="14.25" hidden="false" customHeight="true" outlineLevel="0" collapsed="false">
      <c r="B7442" s="88" t="s">
        <v>15</v>
      </c>
      <c r="C7442" s="89" t="n">
        <v>1185732</v>
      </c>
      <c r="D7442" s="90" t="n">
        <v>44462</v>
      </c>
      <c r="E7442" s="88" t="s">
        <v>34</v>
      </c>
      <c r="F7442" s="88" t="s">
        <v>107</v>
      </c>
      <c r="G7442" s="88" t="s">
        <v>131</v>
      </c>
      <c r="H7442" s="91" t="s">
        <v>44</v>
      </c>
      <c r="I7442" s="92" t="n">
        <v>35</v>
      </c>
      <c r="J7442" s="93" t="n">
        <v>200</v>
      </c>
      <c r="K7442" s="94" t="n">
        <f aca="false">I7442 * J7442</f>
        <v>7000</v>
      </c>
      <c r="L7442" s="94" t="n">
        <f aca="false">K7442 *M7442</f>
        <v>2800</v>
      </c>
      <c r="M7442" s="95" t="n">
        <v>0.4</v>
      </c>
      <c r="N7442" s="88" t="s">
        <v>23</v>
      </c>
      <c r="O7442" s="91" t="s">
        <v>219</v>
      </c>
      <c r="P7442" s="0" t="str">
        <f aca="false">RIGHT(H7442,LEN(H7442) - FIND(" ", H7442))</f>
        <v>Athletic Footwear</v>
      </c>
    </row>
    <row r="7443" customFormat="false" ht="14.25" hidden="false" customHeight="true" outlineLevel="0" collapsed="false">
      <c r="B7443" s="88" t="s">
        <v>15</v>
      </c>
      <c r="C7443" s="89" t="n">
        <v>1185732</v>
      </c>
      <c r="D7443" s="90" t="n">
        <v>44462</v>
      </c>
      <c r="E7443" s="88" t="s">
        <v>34</v>
      </c>
      <c r="F7443" s="88" t="s">
        <v>107</v>
      </c>
      <c r="G7443" s="88" t="s">
        <v>131</v>
      </c>
      <c r="H7443" s="91" t="s">
        <v>16</v>
      </c>
      <c r="I7443" s="92" t="n">
        <v>45</v>
      </c>
      <c r="J7443" s="93" t="n">
        <v>200</v>
      </c>
      <c r="K7443" s="94" t="n">
        <f aca="false">I7443 * J7443</f>
        <v>9000</v>
      </c>
      <c r="L7443" s="94" t="n">
        <f aca="false">K7443 *M7443</f>
        <v>3150</v>
      </c>
      <c r="M7443" s="95" t="n">
        <v>0.35</v>
      </c>
      <c r="N7443" s="88" t="s">
        <v>23</v>
      </c>
      <c r="O7443" s="91" t="s">
        <v>218</v>
      </c>
      <c r="P7443" s="0" t="str">
        <f aca="false">RIGHT(H7443,LEN(H7443) - FIND(" ", H7443))</f>
        <v>Apparel</v>
      </c>
    </row>
    <row r="7444" customFormat="false" ht="14.25" hidden="false" customHeight="true" outlineLevel="0" collapsed="false">
      <c r="B7444" s="88" t="s">
        <v>15</v>
      </c>
      <c r="C7444" s="89" t="n">
        <v>1185732</v>
      </c>
      <c r="D7444" s="90" t="n">
        <v>44462</v>
      </c>
      <c r="E7444" s="88" t="s">
        <v>34</v>
      </c>
      <c r="F7444" s="88" t="s">
        <v>107</v>
      </c>
      <c r="G7444" s="88" t="s">
        <v>131</v>
      </c>
      <c r="H7444" s="91" t="s">
        <v>38</v>
      </c>
      <c r="I7444" s="92" t="n">
        <v>50</v>
      </c>
      <c r="J7444" s="93" t="n">
        <v>275</v>
      </c>
      <c r="K7444" s="94" t="n">
        <f aca="false">I7444 * J7444</f>
        <v>13750</v>
      </c>
      <c r="L7444" s="94" t="n">
        <f aca="false">K7444 *M7444</f>
        <v>5500</v>
      </c>
      <c r="M7444" s="95" t="n">
        <v>0.4</v>
      </c>
      <c r="N7444" s="88" t="s">
        <v>23</v>
      </c>
      <c r="O7444" s="91" t="s">
        <v>219</v>
      </c>
      <c r="P7444" s="0" t="str">
        <f aca="false">RIGHT(H7444,LEN(H7444) - FIND(" ", H7444))</f>
        <v>Apparel</v>
      </c>
    </row>
    <row r="7445" customFormat="false" ht="14.25" hidden="false" customHeight="true" outlineLevel="0" collapsed="false">
      <c r="B7445" s="88" t="s">
        <v>30</v>
      </c>
      <c r="C7445" s="89" t="n">
        <v>1197831</v>
      </c>
      <c r="D7445" s="90" t="n">
        <v>44462</v>
      </c>
      <c r="E7445" s="88" t="s">
        <v>40</v>
      </c>
      <c r="F7445" s="88" t="s">
        <v>59</v>
      </c>
      <c r="G7445" s="88" t="s">
        <v>106</v>
      </c>
      <c r="H7445" s="91" t="s">
        <v>24</v>
      </c>
      <c r="I7445" s="92" t="n">
        <v>53</v>
      </c>
      <c r="J7445" s="93" t="n">
        <v>208</v>
      </c>
      <c r="K7445" s="94" t="n">
        <f aca="false">I7445 * J7445</f>
        <v>11024</v>
      </c>
      <c r="L7445" s="94" t="n">
        <f aca="false">K7445 *M7445</f>
        <v>5512</v>
      </c>
      <c r="M7445" s="95" t="n">
        <v>0.5</v>
      </c>
      <c r="N7445" s="88" t="s">
        <v>23</v>
      </c>
      <c r="O7445" s="91" t="s">
        <v>218</v>
      </c>
      <c r="P7445" s="0" t="str">
        <f aca="false">RIGHT(H7445,LEN(H7445) - FIND(" ", H7445))</f>
        <v>Athletic Footwear</v>
      </c>
    </row>
    <row r="7446" customFormat="false" ht="14.25" hidden="false" customHeight="true" outlineLevel="0" collapsed="false">
      <c r="B7446" s="88" t="s">
        <v>30</v>
      </c>
      <c r="C7446" s="89" t="n">
        <v>1197831</v>
      </c>
      <c r="D7446" s="90" t="n">
        <v>44462</v>
      </c>
      <c r="E7446" s="88" t="s">
        <v>40</v>
      </c>
      <c r="F7446" s="88" t="s">
        <v>66</v>
      </c>
      <c r="G7446" s="88" t="s">
        <v>90</v>
      </c>
      <c r="H7446" s="91" t="s">
        <v>38</v>
      </c>
      <c r="I7446" s="92" t="n">
        <v>37</v>
      </c>
      <c r="J7446" s="93" t="n">
        <v>150</v>
      </c>
      <c r="K7446" s="94" t="n">
        <f aca="false">I7446 * J7446</f>
        <v>5550</v>
      </c>
      <c r="L7446" s="94" t="n">
        <f aca="false">K7446 *M7446</f>
        <v>4273.5</v>
      </c>
      <c r="M7446" s="95" t="n">
        <v>0.77</v>
      </c>
      <c r="N7446" s="88" t="s">
        <v>23</v>
      </c>
      <c r="O7446" s="91" t="s">
        <v>219</v>
      </c>
      <c r="P7446" s="0" t="str">
        <f aca="false">RIGHT(H7446,LEN(H7446) - FIND(" ", H7446))</f>
        <v>Apparel</v>
      </c>
    </row>
    <row r="7447" customFormat="false" ht="14.25" hidden="false" customHeight="true" outlineLevel="0" collapsed="false">
      <c r="B7447" s="88" t="s">
        <v>15</v>
      </c>
      <c r="C7447" s="89" t="n">
        <v>1185732</v>
      </c>
      <c r="D7447" s="90" t="n">
        <v>44462</v>
      </c>
      <c r="E7447" s="88" t="s">
        <v>34</v>
      </c>
      <c r="F7447" s="88" t="s">
        <v>107</v>
      </c>
      <c r="G7447" s="88" t="s">
        <v>131</v>
      </c>
      <c r="H7447" s="91" t="s">
        <v>32</v>
      </c>
      <c r="I7447" s="92" t="n">
        <v>48</v>
      </c>
      <c r="J7447" s="93" t="n">
        <v>137</v>
      </c>
      <c r="K7447" s="94" t="n">
        <f aca="false">I7447 * J7447</f>
        <v>6576</v>
      </c>
      <c r="L7447" s="94" t="n">
        <f aca="false">K7447 *M7447</f>
        <v>3485.28</v>
      </c>
      <c r="M7447" s="95" t="n">
        <v>0.53</v>
      </c>
      <c r="N7447" s="88" t="s">
        <v>23</v>
      </c>
      <c r="O7447" s="91" t="s">
        <v>218</v>
      </c>
      <c r="P7447" s="0" t="str">
        <f aca="false">RIGHT(H7447,LEN(H7447) - FIND(" ", H7447))</f>
        <v>Street Footwear</v>
      </c>
    </row>
    <row r="7448" customFormat="false" ht="14.25" hidden="false" customHeight="true" outlineLevel="0" collapsed="false">
      <c r="B7448" s="88" t="s">
        <v>15</v>
      </c>
      <c r="C7448" s="89" t="n">
        <v>1185732</v>
      </c>
      <c r="D7448" s="90" t="n">
        <v>44462</v>
      </c>
      <c r="E7448" s="88" t="s">
        <v>34</v>
      </c>
      <c r="F7448" s="88" t="s">
        <v>107</v>
      </c>
      <c r="G7448" s="88" t="s">
        <v>131</v>
      </c>
      <c r="H7448" s="91" t="s">
        <v>24</v>
      </c>
      <c r="I7448" s="92" t="n">
        <v>44</v>
      </c>
      <c r="J7448" s="93" t="n">
        <v>94</v>
      </c>
      <c r="K7448" s="94" t="n">
        <f aca="false">I7448 * J7448</f>
        <v>4136</v>
      </c>
      <c r="L7448" s="94" t="n">
        <f aca="false">K7448 *M7448</f>
        <v>2026.64</v>
      </c>
      <c r="M7448" s="95" t="n">
        <v>0.49</v>
      </c>
      <c r="N7448" s="88" t="s">
        <v>23</v>
      </c>
      <c r="O7448" s="91" t="s">
        <v>218</v>
      </c>
      <c r="P7448" s="0" t="str">
        <f aca="false">RIGHT(H7448,LEN(H7448) - FIND(" ", H7448))</f>
        <v>Athletic Footwear</v>
      </c>
    </row>
    <row r="7449" customFormat="false" ht="14.25" hidden="false" customHeight="true" outlineLevel="0" collapsed="false">
      <c r="B7449" s="88" t="s">
        <v>15</v>
      </c>
      <c r="C7449" s="89" t="n">
        <v>1185732</v>
      </c>
      <c r="D7449" s="90" t="n">
        <v>44462</v>
      </c>
      <c r="E7449" s="88" t="s">
        <v>34</v>
      </c>
      <c r="F7449" s="88" t="s">
        <v>107</v>
      </c>
      <c r="G7449" s="88" t="s">
        <v>131</v>
      </c>
      <c r="H7449" s="91" t="s">
        <v>48</v>
      </c>
      <c r="I7449" s="92" t="n">
        <v>33</v>
      </c>
      <c r="J7449" s="93" t="n">
        <v>65</v>
      </c>
      <c r="K7449" s="94" t="n">
        <f aca="false">I7449 * J7449</f>
        <v>2145</v>
      </c>
      <c r="L7449" s="94" t="n">
        <f aca="false">K7449 *M7449</f>
        <v>1136.85</v>
      </c>
      <c r="M7449" s="95" t="n">
        <v>0.53</v>
      </c>
      <c r="N7449" s="88" t="s">
        <v>23</v>
      </c>
      <c r="O7449" s="91" t="s">
        <v>219</v>
      </c>
      <c r="P7449" s="0" t="str">
        <f aca="false">RIGHT(H7449,LEN(H7449) - FIND(" ", H7449))</f>
        <v>Street Footwear</v>
      </c>
    </row>
    <row r="7450" customFormat="false" ht="14.25" hidden="false" customHeight="true" outlineLevel="0" collapsed="false">
      <c r="B7450" s="88" t="s">
        <v>15</v>
      </c>
      <c r="C7450" s="89" t="n">
        <v>1185732</v>
      </c>
      <c r="D7450" s="90" t="n">
        <v>44462</v>
      </c>
      <c r="E7450" s="88" t="s">
        <v>34</v>
      </c>
      <c r="F7450" s="88" t="s">
        <v>107</v>
      </c>
      <c r="G7450" s="88" t="s">
        <v>131</v>
      </c>
      <c r="H7450" s="91" t="s">
        <v>44</v>
      </c>
      <c r="I7450" s="92" t="n">
        <v>32</v>
      </c>
      <c r="J7450" s="93" t="n">
        <v>54</v>
      </c>
      <c r="K7450" s="94" t="n">
        <f aca="false">I7450 * J7450</f>
        <v>1728</v>
      </c>
      <c r="L7450" s="94" t="n">
        <f aca="false">K7450 *M7450</f>
        <v>881.28</v>
      </c>
      <c r="M7450" s="95" t="n">
        <v>0.51</v>
      </c>
      <c r="N7450" s="88" t="s">
        <v>23</v>
      </c>
      <c r="O7450" s="91" t="s">
        <v>219</v>
      </c>
      <c r="P7450" s="0" t="str">
        <f aca="false">RIGHT(H7450,LEN(H7450) - FIND(" ", H7450))</f>
        <v>Athletic Footwear</v>
      </c>
    </row>
    <row r="7451" customFormat="false" ht="14.25" hidden="false" customHeight="true" outlineLevel="0" collapsed="false">
      <c r="B7451" s="88" t="s">
        <v>15</v>
      </c>
      <c r="C7451" s="89" t="n">
        <v>1185732</v>
      </c>
      <c r="D7451" s="90" t="n">
        <v>44462</v>
      </c>
      <c r="E7451" s="88" t="s">
        <v>34</v>
      </c>
      <c r="F7451" s="88" t="s">
        <v>107</v>
      </c>
      <c r="G7451" s="88" t="s">
        <v>131</v>
      </c>
      <c r="H7451" s="91" t="s">
        <v>16</v>
      </c>
      <c r="I7451" s="92" t="n">
        <v>43</v>
      </c>
      <c r="J7451" s="93" t="n">
        <v>58</v>
      </c>
      <c r="K7451" s="94" t="n">
        <f aca="false">I7451 * J7451</f>
        <v>2494</v>
      </c>
      <c r="L7451" s="94" t="n">
        <f aca="false">K7451 *M7451</f>
        <v>1172.18</v>
      </c>
      <c r="M7451" s="95" t="n">
        <v>0.47</v>
      </c>
      <c r="N7451" s="88" t="s">
        <v>23</v>
      </c>
      <c r="O7451" s="91" t="s">
        <v>218</v>
      </c>
      <c r="P7451" s="0" t="str">
        <f aca="false">RIGHT(H7451,LEN(H7451) - FIND(" ", H7451))</f>
        <v>Apparel</v>
      </c>
    </row>
    <row r="7452" customFormat="false" ht="14.25" hidden="false" customHeight="true" outlineLevel="0" collapsed="false">
      <c r="B7452" s="88" t="s">
        <v>15</v>
      </c>
      <c r="C7452" s="89" t="n">
        <v>1185732</v>
      </c>
      <c r="D7452" s="90" t="n">
        <v>44462</v>
      </c>
      <c r="E7452" s="88" t="s">
        <v>34</v>
      </c>
      <c r="F7452" s="88" t="s">
        <v>107</v>
      </c>
      <c r="G7452" s="88" t="s">
        <v>131</v>
      </c>
      <c r="H7452" s="91" t="s">
        <v>38</v>
      </c>
      <c r="I7452" s="92" t="n">
        <v>49</v>
      </c>
      <c r="J7452" s="93" t="n">
        <v>74</v>
      </c>
      <c r="K7452" s="94" t="n">
        <f aca="false">I7452 * J7452</f>
        <v>3626</v>
      </c>
      <c r="L7452" s="94" t="n">
        <f aca="false">K7452 *M7452</f>
        <v>1885.52</v>
      </c>
      <c r="M7452" s="95" t="n">
        <v>0.52</v>
      </c>
      <c r="N7452" s="88" t="s">
        <v>23</v>
      </c>
      <c r="O7452" s="91" t="s">
        <v>219</v>
      </c>
      <c r="P7452" s="0" t="str">
        <f aca="false">RIGHT(H7452,LEN(H7452) - FIND(" ", H7452))</f>
        <v>Apparel</v>
      </c>
    </row>
    <row r="7453" customFormat="false" ht="14.25" hidden="false" customHeight="true" outlineLevel="0" collapsed="false">
      <c r="B7453" s="88" t="s">
        <v>30</v>
      </c>
      <c r="C7453" s="89" t="n">
        <v>1197831</v>
      </c>
      <c r="D7453" s="90" t="n">
        <v>44462</v>
      </c>
      <c r="E7453" s="88" t="s">
        <v>40</v>
      </c>
      <c r="F7453" s="88" t="s">
        <v>59</v>
      </c>
      <c r="G7453" s="88" t="s">
        <v>106</v>
      </c>
      <c r="H7453" s="91" t="s">
        <v>24</v>
      </c>
      <c r="I7453" s="92" t="n">
        <v>43</v>
      </c>
      <c r="J7453" s="93" t="n">
        <v>256</v>
      </c>
      <c r="K7453" s="94" t="n">
        <f aca="false">I7453 * J7453</f>
        <v>11008</v>
      </c>
      <c r="L7453" s="94" t="n">
        <f aca="false">K7453 *M7453</f>
        <v>5063.68</v>
      </c>
      <c r="M7453" s="95" t="n">
        <v>0.46</v>
      </c>
      <c r="N7453" s="88" t="s">
        <v>31</v>
      </c>
      <c r="O7453" s="91" t="s">
        <v>218</v>
      </c>
      <c r="P7453" s="0" t="str">
        <f aca="false">RIGHT(H7453,LEN(H7453) - FIND(" ", H7453))</f>
        <v>Athletic Footwear</v>
      </c>
    </row>
    <row r="7454" customFormat="false" ht="14.25" hidden="false" customHeight="true" outlineLevel="0" collapsed="false">
      <c r="B7454" s="88" t="s">
        <v>30</v>
      </c>
      <c r="C7454" s="89" t="n">
        <v>1197831</v>
      </c>
      <c r="D7454" s="90" t="n">
        <v>44462</v>
      </c>
      <c r="E7454" s="88" t="s">
        <v>40</v>
      </c>
      <c r="F7454" s="88" t="s">
        <v>66</v>
      </c>
      <c r="G7454" s="88" t="s">
        <v>90</v>
      </c>
      <c r="H7454" s="91" t="s">
        <v>38</v>
      </c>
      <c r="I7454" s="92" t="n">
        <v>26</v>
      </c>
      <c r="J7454" s="93" t="n">
        <v>190</v>
      </c>
      <c r="K7454" s="94" t="n">
        <f aca="false">I7454 * J7454</f>
        <v>4940</v>
      </c>
      <c r="L7454" s="94" t="n">
        <f aca="false">K7454 *M7454</f>
        <v>3556.8</v>
      </c>
      <c r="M7454" s="95" t="n">
        <v>0.72</v>
      </c>
      <c r="N7454" s="88" t="s">
        <v>31</v>
      </c>
      <c r="O7454" s="91" t="s">
        <v>219</v>
      </c>
      <c r="P7454" s="0" t="str">
        <f aca="false">RIGHT(H7454,LEN(H7454) - FIND(" ", H7454))</f>
        <v>Apparel</v>
      </c>
    </row>
    <row r="7455" customFormat="false" ht="14.25" hidden="false" customHeight="true" outlineLevel="0" collapsed="false">
      <c r="B7455" s="88" t="s">
        <v>30</v>
      </c>
      <c r="C7455" s="89" t="n">
        <v>1197831</v>
      </c>
      <c r="D7455" s="90" t="n">
        <v>44463</v>
      </c>
      <c r="E7455" s="88" t="s">
        <v>40</v>
      </c>
      <c r="F7455" s="88" t="s">
        <v>59</v>
      </c>
      <c r="G7455" s="88" t="s">
        <v>106</v>
      </c>
      <c r="H7455" s="91" t="s">
        <v>48</v>
      </c>
      <c r="I7455" s="92" t="n">
        <v>50</v>
      </c>
      <c r="J7455" s="93" t="n">
        <v>975</v>
      </c>
      <c r="K7455" s="94" t="n">
        <f aca="false">I7455 * J7455</f>
        <v>48750</v>
      </c>
      <c r="L7455" s="94" t="n">
        <f aca="false">K7455 *M7455</f>
        <v>19500</v>
      </c>
      <c r="M7455" s="95" t="n">
        <v>0.4</v>
      </c>
      <c r="N7455" s="88" t="s">
        <v>31</v>
      </c>
      <c r="O7455" s="91" t="s">
        <v>219</v>
      </c>
      <c r="P7455" s="0" t="str">
        <f aca="false">RIGHT(H7455,LEN(H7455) - FIND(" ", H7455))</f>
        <v>Street Footwear</v>
      </c>
    </row>
    <row r="7456" customFormat="false" ht="14.25" hidden="false" customHeight="true" outlineLevel="0" collapsed="false">
      <c r="B7456" s="88" t="s">
        <v>30</v>
      </c>
      <c r="C7456" s="89" t="n">
        <v>1197831</v>
      </c>
      <c r="D7456" s="90" t="n">
        <v>44463</v>
      </c>
      <c r="E7456" s="88" t="s">
        <v>40</v>
      </c>
      <c r="F7456" s="88" t="s">
        <v>66</v>
      </c>
      <c r="G7456" s="88" t="s">
        <v>90</v>
      </c>
      <c r="H7456" s="91" t="s">
        <v>32</v>
      </c>
      <c r="I7456" s="92" t="n">
        <v>30</v>
      </c>
      <c r="J7456" s="93" t="n">
        <v>525</v>
      </c>
      <c r="K7456" s="94" t="n">
        <f aca="false">I7456 * J7456</f>
        <v>15750</v>
      </c>
      <c r="L7456" s="94" t="n">
        <f aca="false">K7456 *M7456</f>
        <v>7875</v>
      </c>
      <c r="M7456" s="95" t="n">
        <v>0.5</v>
      </c>
      <c r="N7456" s="88" t="s">
        <v>31</v>
      </c>
      <c r="O7456" s="91" t="s">
        <v>218</v>
      </c>
      <c r="P7456" s="0" t="str">
        <f aca="false">RIGHT(H7456,LEN(H7456) - FIND(" ", H7456))</f>
        <v>Street Footwear</v>
      </c>
    </row>
    <row r="7457" customFormat="false" ht="14.25" hidden="false" customHeight="true" outlineLevel="0" collapsed="false">
      <c r="B7457" s="88" t="s">
        <v>13</v>
      </c>
      <c r="C7457" s="89" t="n">
        <v>1128299</v>
      </c>
      <c r="D7457" s="90" t="n">
        <v>44463</v>
      </c>
      <c r="E7457" s="88" t="s">
        <v>18</v>
      </c>
      <c r="F7457" s="88" t="s">
        <v>75</v>
      </c>
      <c r="G7457" s="88" t="s">
        <v>148</v>
      </c>
      <c r="H7457" s="91" t="s">
        <v>32</v>
      </c>
      <c r="I7457" s="92" t="n">
        <v>45</v>
      </c>
      <c r="J7457" s="93" t="n">
        <v>575</v>
      </c>
      <c r="K7457" s="94" t="n">
        <f aca="false">I7457 * J7457</f>
        <v>25875</v>
      </c>
      <c r="L7457" s="94" t="n">
        <f aca="false">K7457 *M7457</f>
        <v>9056.25</v>
      </c>
      <c r="M7457" s="95" t="n">
        <v>0.35</v>
      </c>
      <c r="N7457" s="88" t="s">
        <v>23</v>
      </c>
      <c r="O7457" s="91" t="s">
        <v>218</v>
      </c>
      <c r="P7457" s="0" t="str">
        <f aca="false">RIGHT(H7457,LEN(H7457) - FIND(" ", H7457))</f>
        <v>Street Footwear</v>
      </c>
    </row>
    <row r="7458" customFormat="false" ht="14.25" hidden="false" customHeight="true" outlineLevel="0" collapsed="false">
      <c r="B7458" s="88" t="s">
        <v>13</v>
      </c>
      <c r="C7458" s="89" t="n">
        <v>1128299</v>
      </c>
      <c r="D7458" s="90" t="n">
        <v>44463</v>
      </c>
      <c r="E7458" s="88" t="s">
        <v>18</v>
      </c>
      <c r="F7458" s="88" t="s">
        <v>75</v>
      </c>
      <c r="G7458" s="88" t="s">
        <v>148</v>
      </c>
      <c r="H7458" s="91" t="s">
        <v>24</v>
      </c>
      <c r="I7458" s="92" t="n">
        <v>50</v>
      </c>
      <c r="J7458" s="93" t="n">
        <v>575</v>
      </c>
      <c r="K7458" s="94" t="n">
        <f aca="false">I7458 * J7458</f>
        <v>28750</v>
      </c>
      <c r="L7458" s="94" t="n">
        <f aca="false">K7458 *M7458</f>
        <v>11500</v>
      </c>
      <c r="M7458" s="95" t="n">
        <v>0.4</v>
      </c>
      <c r="N7458" s="88" t="s">
        <v>23</v>
      </c>
      <c r="O7458" s="91" t="s">
        <v>218</v>
      </c>
      <c r="P7458" s="0" t="str">
        <f aca="false">RIGHT(H7458,LEN(H7458) - FIND(" ", H7458))</f>
        <v>Athletic Footwear</v>
      </c>
    </row>
    <row r="7459" customFormat="false" ht="14.25" hidden="false" customHeight="true" outlineLevel="0" collapsed="false">
      <c r="B7459" s="88" t="s">
        <v>13</v>
      </c>
      <c r="C7459" s="89" t="n">
        <v>1128299</v>
      </c>
      <c r="D7459" s="90" t="n">
        <v>44463</v>
      </c>
      <c r="E7459" s="88" t="s">
        <v>18</v>
      </c>
      <c r="F7459" s="88" t="s">
        <v>75</v>
      </c>
      <c r="G7459" s="88" t="s">
        <v>148</v>
      </c>
      <c r="H7459" s="91" t="s">
        <v>48</v>
      </c>
      <c r="I7459" s="92" t="n">
        <v>45</v>
      </c>
      <c r="J7459" s="93" t="n">
        <v>425</v>
      </c>
      <c r="K7459" s="94" t="n">
        <f aca="false">I7459 * J7459</f>
        <v>19125</v>
      </c>
      <c r="L7459" s="94" t="n">
        <f aca="false">K7459 *M7459</f>
        <v>6693.75</v>
      </c>
      <c r="M7459" s="95" t="n">
        <v>0.35</v>
      </c>
      <c r="N7459" s="88" t="s">
        <v>23</v>
      </c>
      <c r="O7459" s="91" t="s">
        <v>219</v>
      </c>
      <c r="P7459" s="0" t="str">
        <f aca="false">RIGHT(H7459,LEN(H7459) - FIND(" ", H7459))</f>
        <v>Street Footwear</v>
      </c>
    </row>
    <row r="7460" customFormat="false" ht="14.25" hidden="false" customHeight="true" outlineLevel="0" collapsed="false">
      <c r="B7460" s="88" t="s">
        <v>13</v>
      </c>
      <c r="C7460" s="89" t="n">
        <v>1128299</v>
      </c>
      <c r="D7460" s="90" t="n">
        <v>44463</v>
      </c>
      <c r="E7460" s="88" t="s">
        <v>18</v>
      </c>
      <c r="F7460" s="88" t="s">
        <v>75</v>
      </c>
      <c r="G7460" s="88" t="s">
        <v>148</v>
      </c>
      <c r="H7460" s="91" t="s">
        <v>44</v>
      </c>
      <c r="I7460" s="92" t="n">
        <v>45</v>
      </c>
      <c r="J7460" s="93" t="n">
        <v>375</v>
      </c>
      <c r="K7460" s="94" t="n">
        <f aca="false">I7460 * J7460</f>
        <v>16875</v>
      </c>
      <c r="L7460" s="94" t="n">
        <f aca="false">K7460 *M7460</f>
        <v>5906.25</v>
      </c>
      <c r="M7460" s="95" t="n">
        <v>0.35</v>
      </c>
      <c r="N7460" s="88" t="s">
        <v>23</v>
      </c>
      <c r="O7460" s="91" t="s">
        <v>219</v>
      </c>
      <c r="P7460" s="0" t="str">
        <f aca="false">RIGHT(H7460,LEN(H7460) - FIND(" ", H7460))</f>
        <v>Athletic Footwear</v>
      </c>
    </row>
    <row r="7461" customFormat="false" ht="14.25" hidden="false" customHeight="true" outlineLevel="0" collapsed="false">
      <c r="B7461" s="88" t="s">
        <v>13</v>
      </c>
      <c r="C7461" s="89" t="n">
        <v>1128299</v>
      </c>
      <c r="D7461" s="90" t="n">
        <v>44463</v>
      </c>
      <c r="E7461" s="88" t="s">
        <v>18</v>
      </c>
      <c r="F7461" s="88" t="s">
        <v>75</v>
      </c>
      <c r="G7461" s="88" t="s">
        <v>148</v>
      </c>
      <c r="H7461" s="91" t="s">
        <v>16</v>
      </c>
      <c r="I7461" s="92" t="n">
        <v>55</v>
      </c>
      <c r="J7461" s="93" t="n">
        <v>375</v>
      </c>
      <c r="K7461" s="94" t="n">
        <f aca="false">I7461 * J7461</f>
        <v>20625</v>
      </c>
      <c r="L7461" s="94" t="n">
        <f aca="false">K7461 *M7461</f>
        <v>6187.5</v>
      </c>
      <c r="M7461" s="95" t="n">
        <v>0.3</v>
      </c>
      <c r="N7461" s="88" t="s">
        <v>23</v>
      </c>
      <c r="O7461" s="91" t="s">
        <v>218</v>
      </c>
      <c r="P7461" s="0" t="str">
        <f aca="false">RIGHT(H7461,LEN(H7461) - FIND(" ", H7461))</f>
        <v>Apparel</v>
      </c>
    </row>
    <row r="7462" customFormat="false" ht="14.25" hidden="false" customHeight="true" outlineLevel="0" collapsed="false">
      <c r="B7462" s="88" t="s">
        <v>13</v>
      </c>
      <c r="C7462" s="89" t="n">
        <v>1128299</v>
      </c>
      <c r="D7462" s="90" t="n">
        <v>44463</v>
      </c>
      <c r="E7462" s="88" t="s">
        <v>18</v>
      </c>
      <c r="F7462" s="88" t="s">
        <v>75</v>
      </c>
      <c r="G7462" s="88" t="s">
        <v>148</v>
      </c>
      <c r="H7462" s="91" t="s">
        <v>38</v>
      </c>
      <c r="I7462" s="92" t="n">
        <v>60</v>
      </c>
      <c r="J7462" s="93" t="n">
        <v>425</v>
      </c>
      <c r="K7462" s="94" t="n">
        <f aca="false">I7462 * J7462</f>
        <v>25500</v>
      </c>
      <c r="L7462" s="94" t="n">
        <f aca="false">K7462 *M7462</f>
        <v>6375</v>
      </c>
      <c r="M7462" s="95" t="n">
        <v>0.25</v>
      </c>
      <c r="N7462" s="88" t="s">
        <v>23</v>
      </c>
      <c r="O7462" s="91" t="s">
        <v>219</v>
      </c>
      <c r="P7462" s="0" t="str">
        <f aca="false">RIGHT(H7462,LEN(H7462) - FIND(" ", H7462))</f>
        <v>Apparel</v>
      </c>
    </row>
    <row r="7463" customFormat="false" ht="14.25" hidden="false" customHeight="true" outlineLevel="0" collapsed="false">
      <c r="B7463" s="88" t="s">
        <v>30</v>
      </c>
      <c r="C7463" s="89" t="n">
        <v>1197831</v>
      </c>
      <c r="D7463" s="90" t="n">
        <v>44463</v>
      </c>
      <c r="E7463" s="88" t="s">
        <v>40</v>
      </c>
      <c r="F7463" s="88" t="s">
        <v>59</v>
      </c>
      <c r="G7463" s="88" t="s">
        <v>106</v>
      </c>
      <c r="H7463" s="91" t="s">
        <v>48</v>
      </c>
      <c r="I7463" s="92" t="n">
        <v>46</v>
      </c>
      <c r="J7463" s="93" t="n">
        <v>273</v>
      </c>
      <c r="K7463" s="94" t="n">
        <f aca="false">I7463 * J7463</f>
        <v>12558</v>
      </c>
      <c r="L7463" s="94" t="n">
        <f aca="false">K7463 *M7463</f>
        <v>6906.9</v>
      </c>
      <c r="M7463" s="95" t="n">
        <v>0.55</v>
      </c>
      <c r="N7463" s="88" t="s">
        <v>23</v>
      </c>
      <c r="O7463" s="91" t="s">
        <v>219</v>
      </c>
      <c r="P7463" s="0" t="str">
        <f aca="false">RIGHT(H7463,LEN(H7463) - FIND(" ", H7463))</f>
        <v>Street Footwear</v>
      </c>
    </row>
    <row r="7464" customFormat="false" ht="14.25" hidden="false" customHeight="true" outlineLevel="0" collapsed="false">
      <c r="B7464" s="88" t="s">
        <v>30</v>
      </c>
      <c r="C7464" s="89" t="n">
        <v>1197831</v>
      </c>
      <c r="D7464" s="90" t="n">
        <v>44463</v>
      </c>
      <c r="E7464" s="88" t="s">
        <v>40</v>
      </c>
      <c r="F7464" s="88" t="s">
        <v>66</v>
      </c>
      <c r="G7464" s="88" t="s">
        <v>90</v>
      </c>
      <c r="H7464" s="91" t="s">
        <v>32</v>
      </c>
      <c r="I7464" s="92" t="n">
        <v>29</v>
      </c>
      <c r="J7464" s="93" t="n">
        <v>131</v>
      </c>
      <c r="K7464" s="94" t="n">
        <f aca="false">I7464 * J7464</f>
        <v>3799</v>
      </c>
      <c r="L7464" s="94" t="n">
        <f aca="false">K7464 *M7464</f>
        <v>2279.4</v>
      </c>
      <c r="M7464" s="95" t="n">
        <v>0.6</v>
      </c>
      <c r="N7464" s="88" t="s">
        <v>23</v>
      </c>
      <c r="O7464" s="91" t="s">
        <v>218</v>
      </c>
      <c r="P7464" s="0" t="str">
        <f aca="false">RIGHT(H7464,LEN(H7464) - FIND(" ", H7464))</f>
        <v>Street Footwear</v>
      </c>
    </row>
    <row r="7465" customFormat="false" ht="14.25" hidden="false" customHeight="true" outlineLevel="0" collapsed="false">
      <c r="B7465" s="88" t="s">
        <v>13</v>
      </c>
      <c r="C7465" s="89" t="n">
        <v>1128299</v>
      </c>
      <c r="D7465" s="90" t="n">
        <v>44463</v>
      </c>
      <c r="E7465" s="88" t="s">
        <v>18</v>
      </c>
      <c r="F7465" s="88" t="s">
        <v>75</v>
      </c>
      <c r="G7465" s="88" t="s">
        <v>148</v>
      </c>
      <c r="H7465" s="91" t="s">
        <v>32</v>
      </c>
      <c r="I7465" s="92" t="n">
        <v>41</v>
      </c>
      <c r="J7465" s="93" t="n">
        <v>167</v>
      </c>
      <c r="K7465" s="94" t="n">
        <f aca="false">I7465 * J7465</f>
        <v>6847</v>
      </c>
      <c r="L7465" s="94" t="n">
        <f aca="false">K7465 *M7465</f>
        <v>3355.03</v>
      </c>
      <c r="M7465" s="95" t="n">
        <v>0.49</v>
      </c>
      <c r="N7465" s="88" t="s">
        <v>23</v>
      </c>
      <c r="O7465" s="91" t="s">
        <v>218</v>
      </c>
      <c r="P7465" s="0" t="str">
        <f aca="false">RIGHT(H7465,LEN(H7465) - FIND(" ", H7465))</f>
        <v>Street Footwear</v>
      </c>
    </row>
    <row r="7466" customFormat="false" ht="14.25" hidden="false" customHeight="true" outlineLevel="0" collapsed="false">
      <c r="B7466" s="88" t="s">
        <v>13</v>
      </c>
      <c r="C7466" s="89" t="n">
        <v>1128299</v>
      </c>
      <c r="D7466" s="90" t="n">
        <v>44463</v>
      </c>
      <c r="E7466" s="88" t="s">
        <v>18</v>
      </c>
      <c r="F7466" s="88" t="s">
        <v>75</v>
      </c>
      <c r="G7466" s="88" t="s">
        <v>148</v>
      </c>
      <c r="H7466" s="91" t="s">
        <v>24</v>
      </c>
      <c r="I7466" s="92" t="n">
        <v>45</v>
      </c>
      <c r="J7466" s="93" t="n">
        <v>161</v>
      </c>
      <c r="K7466" s="94" t="n">
        <f aca="false">I7466 * J7466</f>
        <v>7245</v>
      </c>
      <c r="L7466" s="94" t="n">
        <f aca="false">K7466 *M7466</f>
        <v>3839.85</v>
      </c>
      <c r="M7466" s="95" t="n">
        <v>0.53</v>
      </c>
      <c r="N7466" s="88" t="s">
        <v>23</v>
      </c>
      <c r="O7466" s="91" t="s">
        <v>218</v>
      </c>
      <c r="P7466" s="0" t="str">
        <f aca="false">RIGHT(H7466,LEN(H7466) - FIND(" ", H7466))</f>
        <v>Athletic Footwear</v>
      </c>
    </row>
    <row r="7467" customFormat="false" ht="14.25" hidden="false" customHeight="true" outlineLevel="0" collapsed="false">
      <c r="B7467" s="88" t="s">
        <v>13</v>
      </c>
      <c r="C7467" s="89" t="n">
        <v>1128299</v>
      </c>
      <c r="D7467" s="90" t="n">
        <v>44463</v>
      </c>
      <c r="E7467" s="88" t="s">
        <v>18</v>
      </c>
      <c r="F7467" s="88" t="s">
        <v>75</v>
      </c>
      <c r="G7467" s="88" t="s">
        <v>148</v>
      </c>
      <c r="H7467" s="91" t="s">
        <v>48</v>
      </c>
      <c r="I7467" s="92" t="n">
        <v>43</v>
      </c>
      <c r="J7467" s="93" t="n">
        <v>128</v>
      </c>
      <c r="K7467" s="94" t="n">
        <f aca="false">I7467 * J7467</f>
        <v>5504</v>
      </c>
      <c r="L7467" s="94" t="n">
        <f aca="false">K7467 *M7467</f>
        <v>2476.8</v>
      </c>
      <c r="M7467" s="95" t="n">
        <v>0.45</v>
      </c>
      <c r="N7467" s="88" t="s">
        <v>23</v>
      </c>
      <c r="O7467" s="91" t="s">
        <v>219</v>
      </c>
      <c r="P7467" s="0" t="str">
        <f aca="false">RIGHT(H7467,LEN(H7467) - FIND(" ", H7467))</f>
        <v>Street Footwear</v>
      </c>
    </row>
    <row r="7468" customFormat="false" ht="14.25" hidden="false" customHeight="true" outlineLevel="0" collapsed="false">
      <c r="B7468" s="88" t="s">
        <v>13</v>
      </c>
      <c r="C7468" s="89" t="n">
        <v>1128299</v>
      </c>
      <c r="D7468" s="90" t="n">
        <v>44463</v>
      </c>
      <c r="E7468" s="88" t="s">
        <v>18</v>
      </c>
      <c r="F7468" s="88" t="s">
        <v>75</v>
      </c>
      <c r="G7468" s="88" t="s">
        <v>148</v>
      </c>
      <c r="H7468" s="91" t="s">
        <v>44</v>
      </c>
      <c r="I7468" s="92" t="n">
        <v>41</v>
      </c>
      <c r="J7468" s="93" t="n">
        <v>113</v>
      </c>
      <c r="K7468" s="94" t="n">
        <f aca="false">I7468 * J7468</f>
        <v>4633</v>
      </c>
      <c r="L7468" s="94" t="n">
        <f aca="false">K7468 *M7468</f>
        <v>2177.51</v>
      </c>
      <c r="M7468" s="95" t="n">
        <v>0.47</v>
      </c>
      <c r="N7468" s="88" t="s">
        <v>23</v>
      </c>
      <c r="O7468" s="91" t="s">
        <v>219</v>
      </c>
      <c r="P7468" s="0" t="str">
        <f aca="false">RIGHT(H7468,LEN(H7468) - FIND(" ", H7468))</f>
        <v>Athletic Footwear</v>
      </c>
    </row>
    <row r="7469" customFormat="false" ht="14.25" hidden="false" customHeight="true" outlineLevel="0" collapsed="false">
      <c r="B7469" s="88" t="s">
        <v>13</v>
      </c>
      <c r="C7469" s="89" t="n">
        <v>1128299</v>
      </c>
      <c r="D7469" s="90" t="n">
        <v>44463</v>
      </c>
      <c r="E7469" s="88" t="s">
        <v>18</v>
      </c>
      <c r="F7469" s="88" t="s">
        <v>75</v>
      </c>
      <c r="G7469" s="88" t="s">
        <v>148</v>
      </c>
      <c r="H7469" s="91" t="s">
        <v>16</v>
      </c>
      <c r="I7469" s="92" t="n">
        <v>54</v>
      </c>
      <c r="J7469" s="93" t="n">
        <v>105</v>
      </c>
      <c r="K7469" s="94" t="n">
        <f aca="false">I7469 * J7469</f>
        <v>5670</v>
      </c>
      <c r="L7469" s="94" t="n">
        <f aca="false">K7469 *M7469</f>
        <v>2494.8</v>
      </c>
      <c r="M7469" s="95" t="n">
        <v>0.44</v>
      </c>
      <c r="N7469" s="88" t="s">
        <v>23</v>
      </c>
      <c r="O7469" s="91" t="s">
        <v>218</v>
      </c>
      <c r="P7469" s="0" t="str">
        <f aca="false">RIGHT(H7469,LEN(H7469) - FIND(" ", H7469))</f>
        <v>Apparel</v>
      </c>
    </row>
    <row r="7470" customFormat="false" ht="14.25" hidden="false" customHeight="true" outlineLevel="0" collapsed="false">
      <c r="B7470" s="88" t="s">
        <v>13</v>
      </c>
      <c r="C7470" s="89" t="n">
        <v>1128299</v>
      </c>
      <c r="D7470" s="90" t="n">
        <v>44463</v>
      </c>
      <c r="E7470" s="88" t="s">
        <v>18</v>
      </c>
      <c r="F7470" s="88" t="s">
        <v>75</v>
      </c>
      <c r="G7470" s="88" t="s">
        <v>148</v>
      </c>
      <c r="H7470" s="91" t="s">
        <v>38</v>
      </c>
      <c r="I7470" s="92" t="n">
        <v>56</v>
      </c>
      <c r="J7470" s="93" t="n">
        <v>119</v>
      </c>
      <c r="K7470" s="94" t="n">
        <f aca="false">I7470 * J7470</f>
        <v>6664</v>
      </c>
      <c r="L7470" s="94" t="n">
        <f aca="false">K7470 *M7470</f>
        <v>2465.68</v>
      </c>
      <c r="M7470" s="95" t="n">
        <v>0.37</v>
      </c>
      <c r="N7470" s="88" t="s">
        <v>23</v>
      </c>
      <c r="O7470" s="91" t="s">
        <v>219</v>
      </c>
      <c r="P7470" s="0" t="str">
        <f aca="false">RIGHT(H7470,LEN(H7470) - FIND(" ", H7470))</f>
        <v>Apparel</v>
      </c>
    </row>
    <row r="7471" customFormat="false" ht="14.25" hidden="false" customHeight="true" outlineLevel="0" collapsed="false">
      <c r="B7471" s="88" t="s">
        <v>30</v>
      </c>
      <c r="C7471" s="89" t="n">
        <v>1197831</v>
      </c>
      <c r="D7471" s="90" t="n">
        <v>44463</v>
      </c>
      <c r="E7471" s="88" t="s">
        <v>40</v>
      </c>
      <c r="F7471" s="88" t="s">
        <v>59</v>
      </c>
      <c r="G7471" s="88" t="s">
        <v>106</v>
      </c>
      <c r="H7471" s="91" t="s">
        <v>48</v>
      </c>
      <c r="I7471" s="92" t="n">
        <v>35</v>
      </c>
      <c r="J7471" s="93" t="n">
        <v>332</v>
      </c>
      <c r="K7471" s="94" t="n">
        <f aca="false">I7471 * J7471</f>
        <v>11620</v>
      </c>
      <c r="L7471" s="94" t="n">
        <f aca="false">K7471 *M7471</f>
        <v>5461.4</v>
      </c>
      <c r="M7471" s="95" t="n">
        <v>0.47</v>
      </c>
      <c r="N7471" s="88" t="s">
        <v>31</v>
      </c>
      <c r="O7471" s="91" t="s">
        <v>219</v>
      </c>
      <c r="P7471" s="0" t="str">
        <f aca="false">RIGHT(H7471,LEN(H7471) - FIND(" ", H7471))</f>
        <v>Street Footwear</v>
      </c>
    </row>
    <row r="7472" customFormat="false" ht="14.25" hidden="false" customHeight="true" outlineLevel="0" collapsed="false">
      <c r="B7472" s="88" t="s">
        <v>30</v>
      </c>
      <c r="C7472" s="89" t="n">
        <v>1197831</v>
      </c>
      <c r="D7472" s="90" t="n">
        <v>44463</v>
      </c>
      <c r="E7472" s="88" t="s">
        <v>40</v>
      </c>
      <c r="F7472" s="88" t="s">
        <v>66</v>
      </c>
      <c r="G7472" s="88" t="s">
        <v>90</v>
      </c>
      <c r="H7472" s="91" t="s">
        <v>32</v>
      </c>
      <c r="I7472" s="92" t="n">
        <v>20</v>
      </c>
      <c r="J7472" s="93" t="n">
        <v>184</v>
      </c>
      <c r="K7472" s="94" t="n">
        <f aca="false">I7472 * J7472</f>
        <v>3680</v>
      </c>
      <c r="L7472" s="94" t="n">
        <f aca="false">K7472 *M7472</f>
        <v>1913.6</v>
      </c>
      <c r="M7472" s="95" t="n">
        <v>0.52</v>
      </c>
      <c r="N7472" s="88" t="s">
        <v>31</v>
      </c>
      <c r="O7472" s="91" t="s">
        <v>218</v>
      </c>
      <c r="P7472" s="0" t="str">
        <f aca="false">RIGHT(H7472,LEN(H7472) - FIND(" ", H7472))</f>
        <v>Street Footwear</v>
      </c>
    </row>
    <row r="7473" customFormat="false" ht="14.25" hidden="false" customHeight="true" outlineLevel="0" collapsed="false">
      <c r="B7473" s="88" t="s">
        <v>13</v>
      </c>
      <c r="C7473" s="89" t="n">
        <v>1128299</v>
      </c>
      <c r="D7473" s="90" t="n">
        <v>44463</v>
      </c>
      <c r="E7473" s="88" t="s">
        <v>18</v>
      </c>
      <c r="F7473" s="88" t="s">
        <v>75</v>
      </c>
      <c r="G7473" s="88" t="s">
        <v>148</v>
      </c>
      <c r="H7473" s="91" t="s">
        <v>32</v>
      </c>
      <c r="I7473" s="92" t="n">
        <v>35</v>
      </c>
      <c r="J7473" s="93" t="n">
        <v>184</v>
      </c>
      <c r="K7473" s="94" t="n">
        <f aca="false">I7473 * J7473</f>
        <v>6440</v>
      </c>
      <c r="L7473" s="94" t="n">
        <f aca="false">K7473 *M7473</f>
        <v>2704.8</v>
      </c>
      <c r="M7473" s="95" t="n">
        <v>0.42</v>
      </c>
      <c r="N7473" s="88" t="s">
        <v>31</v>
      </c>
      <c r="O7473" s="91" t="s">
        <v>218</v>
      </c>
      <c r="P7473" s="0" t="str">
        <f aca="false">RIGHT(H7473,LEN(H7473) - FIND(" ", H7473))</f>
        <v>Street Footwear</v>
      </c>
    </row>
    <row r="7474" customFormat="false" ht="14.25" hidden="false" customHeight="true" outlineLevel="0" collapsed="false">
      <c r="B7474" s="88" t="s">
        <v>13</v>
      </c>
      <c r="C7474" s="89" t="n">
        <v>1128299</v>
      </c>
      <c r="D7474" s="90" t="n">
        <v>44463</v>
      </c>
      <c r="E7474" s="88" t="s">
        <v>18</v>
      </c>
      <c r="F7474" s="88" t="s">
        <v>75</v>
      </c>
      <c r="G7474" s="88" t="s">
        <v>148</v>
      </c>
      <c r="H7474" s="91" t="s">
        <v>24</v>
      </c>
      <c r="I7474" s="92" t="n">
        <v>34</v>
      </c>
      <c r="J7474" s="93" t="n">
        <v>201</v>
      </c>
      <c r="K7474" s="94" t="n">
        <f aca="false">I7474 * J7474</f>
        <v>6834</v>
      </c>
      <c r="L7474" s="94" t="n">
        <f aca="false">K7474 *M7474</f>
        <v>3211.98</v>
      </c>
      <c r="M7474" s="95" t="n">
        <v>0.47</v>
      </c>
      <c r="N7474" s="88" t="s">
        <v>31</v>
      </c>
      <c r="O7474" s="91" t="s">
        <v>218</v>
      </c>
      <c r="P7474" s="0" t="str">
        <f aca="false">RIGHT(H7474,LEN(H7474) - FIND(" ", H7474))</f>
        <v>Athletic Footwear</v>
      </c>
    </row>
    <row r="7475" customFormat="false" ht="14.25" hidden="false" customHeight="true" outlineLevel="0" collapsed="false">
      <c r="B7475" s="88" t="s">
        <v>13</v>
      </c>
      <c r="C7475" s="89" t="n">
        <v>1128299</v>
      </c>
      <c r="D7475" s="90" t="n">
        <v>44463</v>
      </c>
      <c r="E7475" s="88" t="s">
        <v>18</v>
      </c>
      <c r="F7475" s="88" t="s">
        <v>75</v>
      </c>
      <c r="G7475" s="88" t="s">
        <v>148</v>
      </c>
      <c r="H7475" s="91" t="s">
        <v>48</v>
      </c>
      <c r="I7475" s="92" t="n">
        <v>34</v>
      </c>
      <c r="J7475" s="93" t="n">
        <v>145</v>
      </c>
      <c r="K7475" s="94" t="n">
        <f aca="false">I7475 * J7475</f>
        <v>4930</v>
      </c>
      <c r="L7475" s="94" t="n">
        <f aca="false">K7475 *M7475</f>
        <v>1824.1</v>
      </c>
      <c r="M7475" s="95" t="n">
        <v>0.37</v>
      </c>
      <c r="N7475" s="88" t="s">
        <v>31</v>
      </c>
      <c r="O7475" s="91" t="s">
        <v>219</v>
      </c>
      <c r="P7475" s="0" t="str">
        <f aca="false">RIGHT(H7475,LEN(H7475) - FIND(" ", H7475))</f>
        <v>Street Footwear</v>
      </c>
    </row>
    <row r="7476" customFormat="false" ht="14.25" hidden="false" customHeight="true" outlineLevel="0" collapsed="false">
      <c r="B7476" s="88" t="s">
        <v>13</v>
      </c>
      <c r="C7476" s="89" t="n">
        <v>1128299</v>
      </c>
      <c r="D7476" s="90" t="n">
        <v>44463</v>
      </c>
      <c r="E7476" s="88" t="s">
        <v>18</v>
      </c>
      <c r="F7476" s="88" t="s">
        <v>75</v>
      </c>
      <c r="G7476" s="88" t="s">
        <v>148</v>
      </c>
      <c r="H7476" s="91" t="s">
        <v>44</v>
      </c>
      <c r="I7476" s="92" t="n">
        <v>33</v>
      </c>
      <c r="J7476" s="93" t="n">
        <v>124</v>
      </c>
      <c r="K7476" s="94" t="n">
        <f aca="false">I7476 * J7476</f>
        <v>4092</v>
      </c>
      <c r="L7476" s="94" t="n">
        <f aca="false">K7476 *M7476</f>
        <v>1514.04</v>
      </c>
      <c r="M7476" s="95" t="n">
        <v>0.37</v>
      </c>
      <c r="N7476" s="88" t="s">
        <v>31</v>
      </c>
      <c r="O7476" s="91" t="s">
        <v>219</v>
      </c>
      <c r="P7476" s="0" t="str">
        <f aca="false">RIGHT(H7476,LEN(H7476) - FIND(" ", H7476))</f>
        <v>Athletic Footwear</v>
      </c>
    </row>
    <row r="7477" customFormat="false" ht="14.25" hidden="false" customHeight="true" outlineLevel="0" collapsed="false">
      <c r="B7477" s="88" t="s">
        <v>13</v>
      </c>
      <c r="C7477" s="89" t="n">
        <v>1128299</v>
      </c>
      <c r="D7477" s="90" t="n">
        <v>44463</v>
      </c>
      <c r="E7477" s="88" t="s">
        <v>18</v>
      </c>
      <c r="F7477" s="88" t="s">
        <v>75</v>
      </c>
      <c r="G7477" s="88" t="s">
        <v>148</v>
      </c>
      <c r="H7477" s="91" t="s">
        <v>16</v>
      </c>
      <c r="I7477" s="92" t="n">
        <v>41</v>
      </c>
      <c r="J7477" s="93" t="n">
        <v>128</v>
      </c>
      <c r="K7477" s="94" t="n">
        <f aca="false">I7477 * J7477</f>
        <v>5248</v>
      </c>
      <c r="L7477" s="94" t="n">
        <f aca="false">K7477 *M7477</f>
        <v>1731.84</v>
      </c>
      <c r="M7477" s="95" t="n">
        <v>0.33</v>
      </c>
      <c r="N7477" s="88" t="s">
        <v>31</v>
      </c>
      <c r="O7477" s="91" t="s">
        <v>218</v>
      </c>
      <c r="P7477" s="0" t="str">
        <f aca="false">RIGHT(H7477,LEN(H7477) - FIND(" ", H7477))</f>
        <v>Apparel</v>
      </c>
    </row>
    <row r="7478" customFormat="false" ht="14.25" hidden="false" customHeight="true" outlineLevel="0" collapsed="false">
      <c r="B7478" s="88" t="s">
        <v>13</v>
      </c>
      <c r="C7478" s="89" t="n">
        <v>1128299</v>
      </c>
      <c r="D7478" s="90" t="n">
        <v>44463</v>
      </c>
      <c r="E7478" s="88" t="s">
        <v>18</v>
      </c>
      <c r="F7478" s="88" t="s">
        <v>75</v>
      </c>
      <c r="G7478" s="88" t="s">
        <v>148</v>
      </c>
      <c r="H7478" s="91" t="s">
        <v>38</v>
      </c>
      <c r="I7478" s="92" t="n">
        <v>43</v>
      </c>
      <c r="J7478" s="93" t="n">
        <v>132</v>
      </c>
      <c r="K7478" s="94" t="n">
        <f aca="false">I7478 * J7478</f>
        <v>5676</v>
      </c>
      <c r="L7478" s="94" t="n">
        <f aca="false">K7478 *M7478</f>
        <v>1816.32</v>
      </c>
      <c r="M7478" s="95" t="n">
        <v>0.32</v>
      </c>
      <c r="N7478" s="88" t="s">
        <v>31</v>
      </c>
      <c r="O7478" s="91" t="s">
        <v>219</v>
      </c>
      <c r="P7478" s="0" t="str">
        <f aca="false">RIGHT(H7478,LEN(H7478) - FIND(" ", H7478))</f>
        <v>Apparel</v>
      </c>
    </row>
    <row r="7479" customFormat="false" ht="14.25" hidden="false" customHeight="true" outlineLevel="0" collapsed="false">
      <c r="B7479" s="88" t="s">
        <v>30</v>
      </c>
      <c r="C7479" s="89" t="n">
        <v>1197831</v>
      </c>
      <c r="D7479" s="90" t="n">
        <v>44464</v>
      </c>
      <c r="E7479" s="88" t="s">
        <v>40</v>
      </c>
      <c r="F7479" s="88" t="s">
        <v>59</v>
      </c>
      <c r="G7479" s="88" t="s">
        <v>106</v>
      </c>
      <c r="H7479" s="91" t="s">
        <v>44</v>
      </c>
      <c r="I7479" s="92" t="n">
        <v>50</v>
      </c>
      <c r="J7479" s="93" t="n">
        <v>525</v>
      </c>
      <c r="K7479" s="94" t="n">
        <f aca="false">I7479 * J7479</f>
        <v>26250</v>
      </c>
      <c r="L7479" s="94" t="n">
        <f aca="false">K7479 *M7479</f>
        <v>13125</v>
      </c>
      <c r="M7479" s="95" t="n">
        <v>0.5</v>
      </c>
      <c r="N7479" s="88" t="s">
        <v>31</v>
      </c>
      <c r="O7479" s="91" t="s">
        <v>219</v>
      </c>
      <c r="P7479" s="0" t="str">
        <f aca="false">RIGHT(H7479,LEN(H7479) - FIND(" ", H7479))</f>
        <v>Athletic Footwear</v>
      </c>
    </row>
    <row r="7480" customFormat="false" ht="14.25" hidden="false" customHeight="true" outlineLevel="0" collapsed="false">
      <c r="B7480" s="88" t="s">
        <v>30</v>
      </c>
      <c r="C7480" s="89" t="n">
        <v>1197831</v>
      </c>
      <c r="D7480" s="90" t="n">
        <v>44464</v>
      </c>
      <c r="E7480" s="88" t="s">
        <v>40</v>
      </c>
      <c r="F7480" s="88" t="s">
        <v>66</v>
      </c>
      <c r="G7480" s="88" t="s">
        <v>90</v>
      </c>
      <c r="H7480" s="91" t="s">
        <v>24</v>
      </c>
      <c r="I7480" s="92" t="n">
        <v>30</v>
      </c>
      <c r="J7480" s="93" t="n">
        <v>525</v>
      </c>
      <c r="K7480" s="94" t="n">
        <f aca="false">I7480 * J7480</f>
        <v>15750</v>
      </c>
      <c r="L7480" s="94" t="n">
        <f aca="false">K7480 *M7480</f>
        <v>7875</v>
      </c>
      <c r="M7480" s="95" t="n">
        <v>0.5</v>
      </c>
      <c r="N7480" s="88" t="s">
        <v>31</v>
      </c>
      <c r="O7480" s="91" t="s">
        <v>218</v>
      </c>
      <c r="P7480" s="0" t="str">
        <f aca="false">RIGHT(H7480,LEN(H7480) - FIND(" ", H7480))</f>
        <v>Athletic Footwear</v>
      </c>
    </row>
    <row r="7481" customFormat="false" ht="14.25" hidden="false" customHeight="true" outlineLevel="0" collapsed="false">
      <c r="B7481" s="88" t="s">
        <v>13</v>
      </c>
      <c r="C7481" s="89" t="n">
        <v>1128299</v>
      </c>
      <c r="D7481" s="90" t="n">
        <v>44464</v>
      </c>
      <c r="E7481" s="88" t="s">
        <v>34</v>
      </c>
      <c r="F7481" s="88" t="s">
        <v>161</v>
      </c>
      <c r="G7481" s="88" t="s">
        <v>152</v>
      </c>
      <c r="H7481" s="91" t="s">
        <v>32</v>
      </c>
      <c r="I7481" s="92" t="n">
        <v>50</v>
      </c>
      <c r="J7481" s="93" t="n">
        <v>450</v>
      </c>
      <c r="K7481" s="94" t="n">
        <f aca="false">I7481 * J7481</f>
        <v>22500</v>
      </c>
      <c r="L7481" s="94" t="n">
        <f aca="false">K7481 *M7481</f>
        <v>7875</v>
      </c>
      <c r="M7481" s="95" t="n">
        <v>0.35</v>
      </c>
      <c r="N7481" s="88" t="s">
        <v>14</v>
      </c>
      <c r="O7481" s="91" t="s">
        <v>218</v>
      </c>
      <c r="P7481" s="0" t="str">
        <f aca="false">RIGHT(H7481,LEN(H7481) - FIND(" ", H7481))</f>
        <v>Street Footwear</v>
      </c>
    </row>
    <row r="7482" customFormat="false" ht="14.25" hidden="false" customHeight="true" outlineLevel="0" collapsed="false">
      <c r="B7482" s="88" t="s">
        <v>13</v>
      </c>
      <c r="C7482" s="89" t="n">
        <v>1128299</v>
      </c>
      <c r="D7482" s="90" t="n">
        <v>44464</v>
      </c>
      <c r="E7482" s="88" t="s">
        <v>34</v>
      </c>
      <c r="F7482" s="88" t="s">
        <v>161</v>
      </c>
      <c r="G7482" s="88" t="s">
        <v>152</v>
      </c>
      <c r="H7482" s="91" t="s">
        <v>24</v>
      </c>
      <c r="I7482" s="92" t="n">
        <v>55</v>
      </c>
      <c r="J7482" s="93" t="n">
        <v>450</v>
      </c>
      <c r="K7482" s="94" t="n">
        <f aca="false">I7482 * J7482</f>
        <v>24750</v>
      </c>
      <c r="L7482" s="94" t="n">
        <f aca="false">K7482 *M7482</f>
        <v>8662.5</v>
      </c>
      <c r="M7482" s="95" t="n">
        <v>0.35</v>
      </c>
      <c r="N7482" s="88" t="s">
        <v>14</v>
      </c>
      <c r="O7482" s="91" t="s">
        <v>218</v>
      </c>
      <c r="P7482" s="0" t="str">
        <f aca="false">RIGHT(H7482,LEN(H7482) - FIND(" ", H7482))</f>
        <v>Athletic Footwear</v>
      </c>
    </row>
    <row r="7483" customFormat="false" ht="14.25" hidden="false" customHeight="true" outlineLevel="0" collapsed="false">
      <c r="B7483" s="88" t="s">
        <v>13</v>
      </c>
      <c r="C7483" s="89" t="n">
        <v>1128299</v>
      </c>
      <c r="D7483" s="90" t="n">
        <v>44464</v>
      </c>
      <c r="E7483" s="88" t="s">
        <v>34</v>
      </c>
      <c r="F7483" s="88" t="s">
        <v>161</v>
      </c>
      <c r="G7483" s="88" t="s">
        <v>152</v>
      </c>
      <c r="H7483" s="91" t="s">
        <v>48</v>
      </c>
      <c r="I7483" s="92" t="n">
        <v>50</v>
      </c>
      <c r="J7483" s="93" t="n">
        <v>250</v>
      </c>
      <c r="K7483" s="94" t="n">
        <f aca="false">I7483 * J7483</f>
        <v>12500</v>
      </c>
      <c r="L7483" s="94" t="n">
        <f aca="false">K7483 *M7483</f>
        <v>4375</v>
      </c>
      <c r="M7483" s="95" t="n">
        <v>0.35</v>
      </c>
      <c r="N7483" s="88" t="s">
        <v>14</v>
      </c>
      <c r="O7483" s="91" t="s">
        <v>219</v>
      </c>
      <c r="P7483" s="0" t="str">
        <f aca="false">RIGHT(H7483,LEN(H7483) - FIND(" ", H7483))</f>
        <v>Street Footwear</v>
      </c>
    </row>
    <row r="7484" customFormat="false" ht="14.25" hidden="false" customHeight="true" outlineLevel="0" collapsed="false">
      <c r="B7484" s="88" t="s">
        <v>13</v>
      </c>
      <c r="C7484" s="89" t="n">
        <v>1128299</v>
      </c>
      <c r="D7484" s="90" t="n">
        <v>44464</v>
      </c>
      <c r="E7484" s="88" t="s">
        <v>34</v>
      </c>
      <c r="F7484" s="88" t="s">
        <v>161</v>
      </c>
      <c r="G7484" s="88" t="s">
        <v>152</v>
      </c>
      <c r="H7484" s="91" t="s">
        <v>44</v>
      </c>
      <c r="I7484" s="92" t="n">
        <v>50</v>
      </c>
      <c r="J7484" s="93" t="n">
        <v>200</v>
      </c>
      <c r="K7484" s="94" t="n">
        <f aca="false">I7484 * J7484</f>
        <v>10000</v>
      </c>
      <c r="L7484" s="94" t="n">
        <f aca="false">K7484 *M7484</f>
        <v>3500</v>
      </c>
      <c r="M7484" s="95" t="n">
        <v>0.35</v>
      </c>
      <c r="N7484" s="88" t="s">
        <v>14</v>
      </c>
      <c r="O7484" s="91" t="s">
        <v>219</v>
      </c>
      <c r="P7484" s="0" t="str">
        <f aca="false">RIGHT(H7484,LEN(H7484) - FIND(" ", H7484))</f>
        <v>Athletic Footwear</v>
      </c>
    </row>
    <row r="7485" customFormat="false" ht="14.25" hidden="false" customHeight="true" outlineLevel="0" collapsed="false">
      <c r="B7485" s="88" t="s">
        <v>13</v>
      </c>
      <c r="C7485" s="89" t="n">
        <v>1128299</v>
      </c>
      <c r="D7485" s="90" t="n">
        <v>44464</v>
      </c>
      <c r="E7485" s="88" t="s">
        <v>34</v>
      </c>
      <c r="F7485" s="88" t="s">
        <v>161</v>
      </c>
      <c r="G7485" s="88" t="s">
        <v>152</v>
      </c>
      <c r="H7485" s="91" t="s">
        <v>16</v>
      </c>
      <c r="I7485" s="92" t="n">
        <v>60</v>
      </c>
      <c r="J7485" s="93" t="n">
        <v>225</v>
      </c>
      <c r="K7485" s="94" t="n">
        <f aca="false">I7485 * J7485</f>
        <v>13500</v>
      </c>
      <c r="L7485" s="94" t="n">
        <f aca="false">K7485 *M7485</f>
        <v>5400</v>
      </c>
      <c r="M7485" s="95" t="n">
        <v>0.4</v>
      </c>
      <c r="N7485" s="88" t="s">
        <v>14</v>
      </c>
      <c r="O7485" s="91" t="s">
        <v>218</v>
      </c>
      <c r="P7485" s="0" t="str">
        <f aca="false">RIGHT(H7485,LEN(H7485) - FIND(" ", H7485))</f>
        <v>Apparel</v>
      </c>
    </row>
    <row r="7486" customFormat="false" ht="14.25" hidden="false" customHeight="true" outlineLevel="0" collapsed="false">
      <c r="B7486" s="88" t="s">
        <v>13</v>
      </c>
      <c r="C7486" s="89" t="n">
        <v>1128299</v>
      </c>
      <c r="D7486" s="90" t="n">
        <v>44464</v>
      </c>
      <c r="E7486" s="88" t="s">
        <v>34</v>
      </c>
      <c r="F7486" s="88" t="s">
        <v>161</v>
      </c>
      <c r="G7486" s="88" t="s">
        <v>152</v>
      </c>
      <c r="H7486" s="91" t="s">
        <v>38</v>
      </c>
      <c r="I7486" s="92" t="n">
        <v>45</v>
      </c>
      <c r="J7486" s="93" t="n">
        <v>250</v>
      </c>
      <c r="K7486" s="94" t="n">
        <f aca="false">I7486 * J7486</f>
        <v>11250</v>
      </c>
      <c r="L7486" s="94" t="n">
        <f aca="false">K7486 *M7486</f>
        <v>3375</v>
      </c>
      <c r="M7486" s="95" t="n">
        <v>0.3</v>
      </c>
      <c r="N7486" s="88" t="s">
        <v>14</v>
      </c>
      <c r="O7486" s="91" t="s">
        <v>219</v>
      </c>
      <c r="P7486" s="0" t="str">
        <f aca="false">RIGHT(H7486,LEN(H7486) - FIND(" ", H7486))</f>
        <v>Apparel</v>
      </c>
    </row>
    <row r="7487" customFormat="false" ht="14.25" hidden="false" customHeight="true" outlineLevel="0" collapsed="false">
      <c r="B7487" s="88" t="s">
        <v>43</v>
      </c>
      <c r="C7487" s="89" t="n">
        <v>1128299</v>
      </c>
      <c r="D7487" s="90" t="n">
        <v>44464</v>
      </c>
      <c r="E7487" s="88" t="s">
        <v>18</v>
      </c>
      <c r="F7487" s="88" t="s">
        <v>147</v>
      </c>
      <c r="G7487" s="88" t="s">
        <v>168</v>
      </c>
      <c r="H7487" s="91" t="s">
        <v>32</v>
      </c>
      <c r="I7487" s="92" t="n">
        <v>50</v>
      </c>
      <c r="J7487" s="93" t="n">
        <v>450</v>
      </c>
      <c r="K7487" s="94" t="n">
        <f aca="false">I7487 * J7487</f>
        <v>22500</v>
      </c>
      <c r="L7487" s="94" t="n">
        <f aca="false">K7487 *M7487</f>
        <v>7875</v>
      </c>
      <c r="M7487" s="95" t="n">
        <v>0.35</v>
      </c>
      <c r="N7487" s="88" t="s">
        <v>14</v>
      </c>
      <c r="O7487" s="91" t="s">
        <v>218</v>
      </c>
      <c r="P7487" s="0" t="str">
        <f aca="false">RIGHT(H7487,LEN(H7487) - FIND(" ", H7487))</f>
        <v>Street Footwear</v>
      </c>
    </row>
    <row r="7488" customFormat="false" ht="14.25" hidden="false" customHeight="true" outlineLevel="0" collapsed="false">
      <c r="B7488" s="88" t="s">
        <v>43</v>
      </c>
      <c r="C7488" s="89" t="n">
        <v>1128299</v>
      </c>
      <c r="D7488" s="90" t="n">
        <v>44464</v>
      </c>
      <c r="E7488" s="88" t="s">
        <v>18</v>
      </c>
      <c r="F7488" s="88" t="s">
        <v>147</v>
      </c>
      <c r="G7488" s="88" t="s">
        <v>168</v>
      </c>
      <c r="H7488" s="91" t="s">
        <v>24</v>
      </c>
      <c r="I7488" s="92" t="n">
        <v>55</v>
      </c>
      <c r="J7488" s="93" t="n">
        <v>450</v>
      </c>
      <c r="K7488" s="94" t="n">
        <f aca="false">I7488 * J7488</f>
        <v>24750</v>
      </c>
      <c r="L7488" s="94" t="n">
        <f aca="false">K7488 *M7488</f>
        <v>8662.5</v>
      </c>
      <c r="M7488" s="95" t="n">
        <v>0.35</v>
      </c>
      <c r="N7488" s="88" t="s">
        <v>14</v>
      </c>
      <c r="O7488" s="91" t="s">
        <v>218</v>
      </c>
      <c r="P7488" s="0" t="str">
        <f aca="false">RIGHT(H7488,LEN(H7488) - FIND(" ", H7488))</f>
        <v>Athletic Footwear</v>
      </c>
    </row>
    <row r="7489" customFormat="false" ht="14.25" hidden="false" customHeight="true" outlineLevel="0" collapsed="false">
      <c r="B7489" s="88" t="s">
        <v>43</v>
      </c>
      <c r="C7489" s="89" t="n">
        <v>1128299</v>
      </c>
      <c r="D7489" s="90" t="n">
        <v>44464</v>
      </c>
      <c r="E7489" s="88" t="s">
        <v>18</v>
      </c>
      <c r="F7489" s="88" t="s">
        <v>147</v>
      </c>
      <c r="G7489" s="88" t="s">
        <v>168</v>
      </c>
      <c r="H7489" s="91" t="s">
        <v>48</v>
      </c>
      <c r="I7489" s="92" t="n">
        <v>50</v>
      </c>
      <c r="J7489" s="93" t="n">
        <v>250</v>
      </c>
      <c r="K7489" s="94" t="n">
        <f aca="false">I7489 * J7489</f>
        <v>12500</v>
      </c>
      <c r="L7489" s="94" t="n">
        <f aca="false">K7489 *M7489</f>
        <v>4375</v>
      </c>
      <c r="M7489" s="95" t="n">
        <v>0.35</v>
      </c>
      <c r="N7489" s="88" t="s">
        <v>14</v>
      </c>
      <c r="O7489" s="91" t="s">
        <v>219</v>
      </c>
      <c r="P7489" s="0" t="str">
        <f aca="false">RIGHT(H7489,LEN(H7489) - FIND(" ", H7489))</f>
        <v>Street Footwear</v>
      </c>
    </row>
    <row r="7490" customFormat="false" ht="14.25" hidden="false" customHeight="true" outlineLevel="0" collapsed="false">
      <c r="B7490" s="88" t="s">
        <v>43</v>
      </c>
      <c r="C7490" s="89" t="n">
        <v>1128299</v>
      </c>
      <c r="D7490" s="90" t="n">
        <v>44464</v>
      </c>
      <c r="E7490" s="88" t="s">
        <v>18</v>
      </c>
      <c r="F7490" s="88" t="s">
        <v>147</v>
      </c>
      <c r="G7490" s="88" t="s">
        <v>168</v>
      </c>
      <c r="H7490" s="91" t="s">
        <v>44</v>
      </c>
      <c r="I7490" s="92" t="n">
        <v>50</v>
      </c>
      <c r="J7490" s="93" t="n">
        <v>200</v>
      </c>
      <c r="K7490" s="94" t="n">
        <f aca="false">I7490 * J7490</f>
        <v>10000</v>
      </c>
      <c r="L7490" s="94" t="n">
        <f aca="false">K7490 *M7490</f>
        <v>3500</v>
      </c>
      <c r="M7490" s="95" t="n">
        <v>0.35</v>
      </c>
      <c r="N7490" s="88" t="s">
        <v>14</v>
      </c>
      <c r="O7490" s="91" t="s">
        <v>219</v>
      </c>
      <c r="P7490" s="0" t="str">
        <f aca="false">RIGHT(H7490,LEN(H7490) - FIND(" ", H7490))</f>
        <v>Athletic Footwear</v>
      </c>
    </row>
    <row r="7491" customFormat="false" ht="14.25" hidden="false" customHeight="true" outlineLevel="0" collapsed="false">
      <c r="B7491" s="88" t="s">
        <v>43</v>
      </c>
      <c r="C7491" s="89" t="n">
        <v>1128299</v>
      </c>
      <c r="D7491" s="90" t="n">
        <v>44464</v>
      </c>
      <c r="E7491" s="88" t="s">
        <v>18</v>
      </c>
      <c r="F7491" s="88" t="s">
        <v>147</v>
      </c>
      <c r="G7491" s="88" t="s">
        <v>168</v>
      </c>
      <c r="H7491" s="91" t="s">
        <v>16</v>
      </c>
      <c r="I7491" s="92" t="n">
        <v>60</v>
      </c>
      <c r="J7491" s="93" t="n">
        <v>225</v>
      </c>
      <c r="K7491" s="94" t="n">
        <f aca="false">I7491 * J7491</f>
        <v>13500</v>
      </c>
      <c r="L7491" s="94" t="n">
        <f aca="false">K7491 *M7491</f>
        <v>5400</v>
      </c>
      <c r="M7491" s="95" t="n">
        <v>0.4</v>
      </c>
      <c r="N7491" s="88" t="s">
        <v>14</v>
      </c>
      <c r="O7491" s="91" t="s">
        <v>218</v>
      </c>
      <c r="P7491" s="0" t="str">
        <f aca="false">RIGHT(H7491,LEN(H7491) - FIND(" ", H7491))</f>
        <v>Apparel</v>
      </c>
    </row>
    <row r="7492" customFormat="false" ht="14.25" hidden="false" customHeight="true" outlineLevel="0" collapsed="false">
      <c r="B7492" s="88" t="s">
        <v>43</v>
      </c>
      <c r="C7492" s="89" t="n">
        <v>1128299</v>
      </c>
      <c r="D7492" s="90" t="n">
        <v>44464</v>
      </c>
      <c r="E7492" s="88" t="s">
        <v>18</v>
      </c>
      <c r="F7492" s="88" t="s">
        <v>147</v>
      </c>
      <c r="G7492" s="88" t="s">
        <v>168</v>
      </c>
      <c r="H7492" s="91" t="s">
        <v>38</v>
      </c>
      <c r="I7492" s="92" t="n">
        <v>45</v>
      </c>
      <c r="J7492" s="93" t="n">
        <v>250</v>
      </c>
      <c r="K7492" s="94" t="n">
        <f aca="false">I7492 * J7492</f>
        <v>11250</v>
      </c>
      <c r="L7492" s="94" t="n">
        <f aca="false">K7492 *M7492</f>
        <v>3375</v>
      </c>
      <c r="M7492" s="95" t="n">
        <v>0.3</v>
      </c>
      <c r="N7492" s="88" t="s">
        <v>14</v>
      </c>
      <c r="O7492" s="91" t="s">
        <v>219</v>
      </c>
      <c r="P7492" s="0" t="str">
        <f aca="false">RIGHT(H7492,LEN(H7492) - FIND(" ", H7492))</f>
        <v>Apparel</v>
      </c>
    </row>
    <row r="7493" customFormat="false" ht="14.25" hidden="false" customHeight="true" outlineLevel="0" collapsed="false">
      <c r="B7493" s="88" t="s">
        <v>30</v>
      </c>
      <c r="C7493" s="89" t="n">
        <v>1197831</v>
      </c>
      <c r="D7493" s="90" t="n">
        <v>44464</v>
      </c>
      <c r="E7493" s="88" t="s">
        <v>40</v>
      </c>
      <c r="F7493" s="88" t="s">
        <v>59</v>
      </c>
      <c r="G7493" s="88" t="s">
        <v>106</v>
      </c>
      <c r="H7493" s="91" t="s">
        <v>44</v>
      </c>
      <c r="I7493" s="92" t="n">
        <v>47</v>
      </c>
      <c r="J7493" s="93" t="n">
        <v>147</v>
      </c>
      <c r="K7493" s="94" t="n">
        <f aca="false">I7493 * J7493</f>
        <v>6909</v>
      </c>
      <c r="L7493" s="94" t="n">
        <f aca="false">K7493 *M7493</f>
        <v>4490.85</v>
      </c>
      <c r="M7493" s="95" t="n">
        <v>0.65</v>
      </c>
      <c r="N7493" s="88" t="s">
        <v>23</v>
      </c>
      <c r="O7493" s="91" t="s">
        <v>219</v>
      </c>
      <c r="P7493" s="0" t="str">
        <f aca="false">RIGHT(H7493,LEN(H7493) - FIND(" ", H7493))</f>
        <v>Athletic Footwear</v>
      </c>
    </row>
    <row r="7494" customFormat="false" ht="14.25" hidden="false" customHeight="true" outlineLevel="0" collapsed="false">
      <c r="B7494" s="88" t="s">
        <v>30</v>
      </c>
      <c r="C7494" s="89" t="n">
        <v>1197831</v>
      </c>
      <c r="D7494" s="90" t="n">
        <v>44464</v>
      </c>
      <c r="E7494" s="88" t="s">
        <v>40</v>
      </c>
      <c r="F7494" s="88" t="s">
        <v>66</v>
      </c>
      <c r="G7494" s="88" t="s">
        <v>90</v>
      </c>
      <c r="H7494" s="91" t="s">
        <v>24</v>
      </c>
      <c r="I7494" s="92" t="n">
        <v>29</v>
      </c>
      <c r="J7494" s="93" t="n">
        <v>158</v>
      </c>
      <c r="K7494" s="94" t="n">
        <f aca="false">I7494 * J7494</f>
        <v>4582</v>
      </c>
      <c r="L7494" s="94" t="n">
        <f aca="false">K7494 *M7494</f>
        <v>2886.66</v>
      </c>
      <c r="M7494" s="95" t="n">
        <v>0.63</v>
      </c>
      <c r="N7494" s="88" t="s">
        <v>23</v>
      </c>
      <c r="O7494" s="91" t="s">
        <v>218</v>
      </c>
      <c r="P7494" s="0" t="str">
        <f aca="false">RIGHT(H7494,LEN(H7494) - FIND(" ", H7494))</f>
        <v>Athletic Footwear</v>
      </c>
    </row>
    <row r="7495" customFormat="false" ht="14.25" hidden="false" customHeight="true" outlineLevel="0" collapsed="false">
      <c r="B7495" s="88" t="s">
        <v>13</v>
      </c>
      <c r="C7495" s="89" t="n">
        <v>1128299</v>
      </c>
      <c r="D7495" s="90" t="n">
        <v>44464</v>
      </c>
      <c r="E7495" s="88" t="s">
        <v>34</v>
      </c>
      <c r="F7495" s="88" t="s">
        <v>161</v>
      </c>
      <c r="G7495" s="88" t="s">
        <v>152</v>
      </c>
      <c r="H7495" s="91" t="s">
        <v>32</v>
      </c>
      <c r="I7495" s="92" t="n">
        <v>46</v>
      </c>
      <c r="J7495" s="93" t="n">
        <v>113</v>
      </c>
      <c r="K7495" s="94" t="n">
        <f aca="false">I7495 * J7495</f>
        <v>5198</v>
      </c>
      <c r="L7495" s="94" t="n">
        <f aca="false">K7495 *M7495</f>
        <v>2599</v>
      </c>
      <c r="M7495" s="95" t="n">
        <v>0.5</v>
      </c>
      <c r="N7495" s="88" t="s">
        <v>23</v>
      </c>
      <c r="O7495" s="91" t="s">
        <v>218</v>
      </c>
      <c r="P7495" s="0" t="str">
        <f aca="false">RIGHT(H7495,LEN(H7495) - FIND(" ", H7495))</f>
        <v>Street Footwear</v>
      </c>
    </row>
    <row r="7496" customFormat="false" ht="14.25" hidden="false" customHeight="true" outlineLevel="0" collapsed="false">
      <c r="B7496" s="88" t="s">
        <v>13</v>
      </c>
      <c r="C7496" s="89" t="n">
        <v>1128299</v>
      </c>
      <c r="D7496" s="90" t="n">
        <v>44464</v>
      </c>
      <c r="E7496" s="88" t="s">
        <v>34</v>
      </c>
      <c r="F7496" s="88" t="s">
        <v>161</v>
      </c>
      <c r="G7496" s="88" t="s">
        <v>152</v>
      </c>
      <c r="H7496" s="91" t="s">
        <v>24</v>
      </c>
      <c r="I7496" s="92" t="n">
        <v>52</v>
      </c>
      <c r="J7496" s="93" t="n">
        <v>113</v>
      </c>
      <c r="K7496" s="94" t="n">
        <f aca="false">I7496 * J7496</f>
        <v>5876</v>
      </c>
      <c r="L7496" s="94" t="n">
        <f aca="false">K7496 *M7496</f>
        <v>2702.96</v>
      </c>
      <c r="M7496" s="95" t="n">
        <v>0.46</v>
      </c>
      <c r="N7496" s="88" t="s">
        <v>23</v>
      </c>
      <c r="O7496" s="91" t="s">
        <v>218</v>
      </c>
      <c r="P7496" s="0" t="str">
        <f aca="false">RIGHT(H7496,LEN(H7496) - FIND(" ", H7496))</f>
        <v>Athletic Footwear</v>
      </c>
    </row>
    <row r="7497" customFormat="false" ht="14.25" hidden="false" customHeight="true" outlineLevel="0" collapsed="false">
      <c r="B7497" s="88" t="s">
        <v>13</v>
      </c>
      <c r="C7497" s="89" t="n">
        <v>1128299</v>
      </c>
      <c r="D7497" s="90" t="n">
        <v>44464</v>
      </c>
      <c r="E7497" s="88" t="s">
        <v>34</v>
      </c>
      <c r="F7497" s="88" t="s">
        <v>161</v>
      </c>
      <c r="G7497" s="88" t="s">
        <v>152</v>
      </c>
      <c r="H7497" s="91" t="s">
        <v>48</v>
      </c>
      <c r="I7497" s="92" t="n">
        <v>47</v>
      </c>
      <c r="J7497" s="93" t="n">
        <v>65</v>
      </c>
      <c r="K7497" s="94" t="n">
        <f aca="false">I7497 * J7497</f>
        <v>3055</v>
      </c>
      <c r="L7497" s="94" t="n">
        <f aca="false">K7497 *M7497</f>
        <v>1435.85</v>
      </c>
      <c r="M7497" s="95" t="n">
        <v>0.47</v>
      </c>
      <c r="N7497" s="88" t="s">
        <v>23</v>
      </c>
      <c r="O7497" s="91" t="s">
        <v>219</v>
      </c>
      <c r="P7497" s="0" t="str">
        <f aca="false">RIGHT(H7497,LEN(H7497) - FIND(" ", H7497))</f>
        <v>Street Footwear</v>
      </c>
    </row>
    <row r="7498" customFormat="false" ht="14.25" hidden="false" customHeight="true" outlineLevel="0" collapsed="false">
      <c r="B7498" s="88" t="s">
        <v>13</v>
      </c>
      <c r="C7498" s="89" t="n">
        <v>1128299</v>
      </c>
      <c r="D7498" s="90" t="n">
        <v>44464</v>
      </c>
      <c r="E7498" s="88" t="s">
        <v>34</v>
      </c>
      <c r="F7498" s="88" t="s">
        <v>161</v>
      </c>
      <c r="G7498" s="88" t="s">
        <v>152</v>
      </c>
      <c r="H7498" s="91" t="s">
        <v>44</v>
      </c>
      <c r="I7498" s="92" t="n">
        <v>45</v>
      </c>
      <c r="J7498" s="93" t="n">
        <v>54</v>
      </c>
      <c r="K7498" s="94" t="n">
        <f aca="false">I7498 * J7498</f>
        <v>2430</v>
      </c>
      <c r="L7498" s="94" t="n">
        <f aca="false">K7498 *M7498</f>
        <v>1190.7</v>
      </c>
      <c r="M7498" s="95" t="n">
        <v>0.49</v>
      </c>
      <c r="N7498" s="88" t="s">
        <v>23</v>
      </c>
      <c r="O7498" s="91" t="s">
        <v>219</v>
      </c>
      <c r="P7498" s="0" t="str">
        <f aca="false">RIGHT(H7498,LEN(H7498) - FIND(" ", H7498))</f>
        <v>Athletic Footwear</v>
      </c>
    </row>
    <row r="7499" customFormat="false" ht="14.25" hidden="false" customHeight="true" outlineLevel="0" collapsed="false">
      <c r="B7499" s="88" t="s">
        <v>13</v>
      </c>
      <c r="C7499" s="89" t="n">
        <v>1128299</v>
      </c>
      <c r="D7499" s="90" t="n">
        <v>44464</v>
      </c>
      <c r="E7499" s="88" t="s">
        <v>34</v>
      </c>
      <c r="F7499" s="88" t="s">
        <v>161</v>
      </c>
      <c r="G7499" s="88" t="s">
        <v>152</v>
      </c>
      <c r="H7499" s="91" t="s">
        <v>16</v>
      </c>
      <c r="I7499" s="92" t="n">
        <v>58</v>
      </c>
      <c r="J7499" s="93" t="n">
        <v>56</v>
      </c>
      <c r="K7499" s="94" t="n">
        <f aca="false">I7499 * J7499</f>
        <v>3248</v>
      </c>
      <c r="L7499" s="94" t="n">
        <f aca="false">K7499 *M7499</f>
        <v>1624</v>
      </c>
      <c r="M7499" s="95" t="n">
        <v>0.5</v>
      </c>
      <c r="N7499" s="88" t="s">
        <v>23</v>
      </c>
      <c r="O7499" s="91" t="s">
        <v>218</v>
      </c>
      <c r="P7499" s="0" t="str">
        <f aca="false">RIGHT(H7499,LEN(H7499) - FIND(" ", H7499))</f>
        <v>Apparel</v>
      </c>
    </row>
    <row r="7500" customFormat="false" ht="14.25" hidden="false" customHeight="true" outlineLevel="0" collapsed="false">
      <c r="B7500" s="88" t="s">
        <v>13</v>
      </c>
      <c r="C7500" s="89" t="n">
        <v>1128299</v>
      </c>
      <c r="D7500" s="90" t="n">
        <v>44464</v>
      </c>
      <c r="E7500" s="88" t="s">
        <v>34</v>
      </c>
      <c r="F7500" s="88" t="s">
        <v>161</v>
      </c>
      <c r="G7500" s="88" t="s">
        <v>152</v>
      </c>
      <c r="H7500" s="91" t="s">
        <v>38</v>
      </c>
      <c r="I7500" s="92" t="n">
        <v>42</v>
      </c>
      <c r="J7500" s="93" t="n">
        <v>70</v>
      </c>
      <c r="K7500" s="94" t="n">
        <f aca="false">I7500 * J7500</f>
        <v>2940</v>
      </c>
      <c r="L7500" s="94" t="n">
        <f aca="false">K7500 *M7500</f>
        <v>1264.2</v>
      </c>
      <c r="M7500" s="95" t="n">
        <v>0.43</v>
      </c>
      <c r="N7500" s="88" t="s">
        <v>23</v>
      </c>
      <c r="O7500" s="91" t="s">
        <v>219</v>
      </c>
      <c r="P7500" s="0" t="str">
        <f aca="false">RIGHT(H7500,LEN(H7500) - FIND(" ", H7500))</f>
        <v>Apparel</v>
      </c>
    </row>
    <row r="7501" customFormat="false" ht="14.25" hidden="false" customHeight="true" outlineLevel="0" collapsed="false">
      <c r="B7501" s="88" t="s">
        <v>43</v>
      </c>
      <c r="C7501" s="89" t="n">
        <v>1128299</v>
      </c>
      <c r="D7501" s="90" t="n">
        <v>44464</v>
      </c>
      <c r="E7501" s="88" t="s">
        <v>18</v>
      </c>
      <c r="F7501" s="88" t="s">
        <v>147</v>
      </c>
      <c r="G7501" s="88" t="s">
        <v>168</v>
      </c>
      <c r="H7501" s="91" t="s">
        <v>32</v>
      </c>
      <c r="I7501" s="92" t="n">
        <v>46</v>
      </c>
      <c r="J7501" s="93" t="n">
        <v>122</v>
      </c>
      <c r="K7501" s="94" t="n">
        <f aca="false">I7501 * J7501</f>
        <v>5612</v>
      </c>
      <c r="L7501" s="94" t="n">
        <f aca="false">K7501 *M7501</f>
        <v>2525.4</v>
      </c>
      <c r="M7501" s="95" t="n">
        <v>0.45</v>
      </c>
      <c r="N7501" s="88" t="s">
        <v>23</v>
      </c>
      <c r="O7501" s="91" t="s">
        <v>218</v>
      </c>
      <c r="P7501" s="0" t="str">
        <f aca="false">RIGHT(H7501,LEN(H7501) - FIND(" ", H7501))</f>
        <v>Street Footwear</v>
      </c>
    </row>
    <row r="7502" customFormat="false" ht="14.25" hidden="false" customHeight="true" outlineLevel="0" collapsed="false">
      <c r="B7502" s="88" t="s">
        <v>43</v>
      </c>
      <c r="C7502" s="89" t="n">
        <v>1128299</v>
      </c>
      <c r="D7502" s="90" t="n">
        <v>44464</v>
      </c>
      <c r="E7502" s="88" t="s">
        <v>18</v>
      </c>
      <c r="F7502" s="88" t="s">
        <v>147</v>
      </c>
      <c r="G7502" s="88" t="s">
        <v>168</v>
      </c>
      <c r="H7502" s="91" t="s">
        <v>24</v>
      </c>
      <c r="I7502" s="92" t="n">
        <v>51</v>
      </c>
      <c r="J7502" s="93" t="n">
        <v>122</v>
      </c>
      <c r="K7502" s="94" t="n">
        <f aca="false">I7502 * J7502</f>
        <v>6222</v>
      </c>
      <c r="L7502" s="94" t="n">
        <f aca="false">K7502 *M7502</f>
        <v>2862.12</v>
      </c>
      <c r="M7502" s="95" t="n">
        <v>0.46</v>
      </c>
      <c r="N7502" s="88" t="s">
        <v>23</v>
      </c>
      <c r="O7502" s="91" t="s">
        <v>218</v>
      </c>
      <c r="P7502" s="0" t="str">
        <f aca="false">RIGHT(H7502,LEN(H7502) - FIND(" ", H7502))</f>
        <v>Athletic Footwear</v>
      </c>
    </row>
    <row r="7503" customFormat="false" ht="14.25" hidden="false" customHeight="true" outlineLevel="0" collapsed="false">
      <c r="B7503" s="88" t="s">
        <v>43</v>
      </c>
      <c r="C7503" s="89" t="n">
        <v>1128299</v>
      </c>
      <c r="D7503" s="90" t="n">
        <v>44464</v>
      </c>
      <c r="E7503" s="88" t="s">
        <v>18</v>
      </c>
      <c r="F7503" s="88" t="s">
        <v>147</v>
      </c>
      <c r="G7503" s="88" t="s">
        <v>168</v>
      </c>
      <c r="H7503" s="91" t="s">
        <v>48</v>
      </c>
      <c r="I7503" s="92" t="n">
        <v>49</v>
      </c>
      <c r="J7503" s="93" t="n">
        <v>75</v>
      </c>
      <c r="K7503" s="94" t="n">
        <f aca="false">I7503 * J7503</f>
        <v>3675</v>
      </c>
      <c r="L7503" s="94" t="n">
        <f aca="false">K7503 *M7503</f>
        <v>1653.75</v>
      </c>
      <c r="M7503" s="95" t="n">
        <v>0.45</v>
      </c>
      <c r="N7503" s="88" t="s">
        <v>23</v>
      </c>
      <c r="O7503" s="91" t="s">
        <v>219</v>
      </c>
      <c r="P7503" s="0" t="str">
        <f aca="false">RIGHT(H7503,LEN(H7503) - FIND(" ", H7503))</f>
        <v>Street Footwear</v>
      </c>
    </row>
    <row r="7504" customFormat="false" ht="14.25" hidden="false" customHeight="true" outlineLevel="0" collapsed="false">
      <c r="B7504" s="88" t="s">
        <v>43</v>
      </c>
      <c r="C7504" s="89" t="n">
        <v>1128299</v>
      </c>
      <c r="D7504" s="90" t="n">
        <v>44464</v>
      </c>
      <c r="E7504" s="88" t="s">
        <v>18</v>
      </c>
      <c r="F7504" s="88" t="s">
        <v>147</v>
      </c>
      <c r="G7504" s="88" t="s">
        <v>168</v>
      </c>
      <c r="H7504" s="91" t="s">
        <v>44</v>
      </c>
      <c r="I7504" s="92" t="n">
        <v>49</v>
      </c>
      <c r="J7504" s="93" t="n">
        <v>52</v>
      </c>
      <c r="K7504" s="94" t="n">
        <f aca="false">I7504 * J7504</f>
        <v>2548</v>
      </c>
      <c r="L7504" s="94" t="n">
        <f aca="false">K7504 *M7504</f>
        <v>1172.08</v>
      </c>
      <c r="M7504" s="95" t="n">
        <v>0.46</v>
      </c>
      <c r="N7504" s="88" t="s">
        <v>23</v>
      </c>
      <c r="O7504" s="91" t="s">
        <v>219</v>
      </c>
      <c r="P7504" s="0" t="str">
        <f aca="false">RIGHT(H7504,LEN(H7504) - FIND(" ", H7504))</f>
        <v>Athletic Footwear</v>
      </c>
    </row>
    <row r="7505" customFormat="false" ht="14.25" hidden="false" customHeight="true" outlineLevel="0" collapsed="false">
      <c r="B7505" s="88" t="s">
        <v>43</v>
      </c>
      <c r="C7505" s="89" t="n">
        <v>1128299</v>
      </c>
      <c r="D7505" s="90" t="n">
        <v>44464</v>
      </c>
      <c r="E7505" s="88" t="s">
        <v>18</v>
      </c>
      <c r="F7505" s="88" t="s">
        <v>147</v>
      </c>
      <c r="G7505" s="88" t="s">
        <v>168</v>
      </c>
      <c r="H7505" s="91" t="s">
        <v>16</v>
      </c>
      <c r="I7505" s="92" t="n">
        <v>58</v>
      </c>
      <c r="J7505" s="93" t="n">
        <v>59</v>
      </c>
      <c r="K7505" s="94" t="n">
        <f aca="false">I7505 * J7505</f>
        <v>3422</v>
      </c>
      <c r="L7505" s="94" t="n">
        <f aca="false">K7505 *M7505</f>
        <v>1813.66</v>
      </c>
      <c r="M7505" s="95" t="n">
        <v>0.53</v>
      </c>
      <c r="N7505" s="88" t="s">
        <v>23</v>
      </c>
      <c r="O7505" s="91" t="s">
        <v>218</v>
      </c>
      <c r="P7505" s="0" t="str">
        <f aca="false">RIGHT(H7505,LEN(H7505) - FIND(" ", H7505))</f>
        <v>Apparel</v>
      </c>
    </row>
    <row r="7506" customFormat="false" ht="14.25" hidden="false" customHeight="true" outlineLevel="0" collapsed="false">
      <c r="B7506" s="88" t="s">
        <v>43</v>
      </c>
      <c r="C7506" s="89" t="n">
        <v>1128299</v>
      </c>
      <c r="D7506" s="90" t="n">
        <v>44464</v>
      </c>
      <c r="E7506" s="88" t="s">
        <v>18</v>
      </c>
      <c r="F7506" s="88" t="s">
        <v>147</v>
      </c>
      <c r="G7506" s="88" t="s">
        <v>168</v>
      </c>
      <c r="H7506" s="91" t="s">
        <v>38</v>
      </c>
      <c r="I7506" s="92" t="n">
        <v>41</v>
      </c>
      <c r="J7506" s="93" t="n">
        <v>73</v>
      </c>
      <c r="K7506" s="94" t="n">
        <f aca="false">I7506 * J7506</f>
        <v>2993</v>
      </c>
      <c r="L7506" s="94" t="n">
        <f aca="false">K7506 *M7506</f>
        <v>1257.06</v>
      </c>
      <c r="M7506" s="95" t="n">
        <v>0.42</v>
      </c>
      <c r="N7506" s="88" t="s">
        <v>23</v>
      </c>
      <c r="O7506" s="91" t="s">
        <v>219</v>
      </c>
      <c r="P7506" s="0" t="str">
        <f aca="false">RIGHT(H7506,LEN(H7506) - FIND(" ", H7506))</f>
        <v>Apparel</v>
      </c>
    </row>
    <row r="7507" customFormat="false" ht="14.25" hidden="false" customHeight="true" outlineLevel="0" collapsed="false">
      <c r="B7507" s="88" t="s">
        <v>30</v>
      </c>
      <c r="C7507" s="89" t="n">
        <v>1197831</v>
      </c>
      <c r="D7507" s="90" t="n">
        <v>44464</v>
      </c>
      <c r="E7507" s="88" t="s">
        <v>40</v>
      </c>
      <c r="F7507" s="88" t="s">
        <v>59</v>
      </c>
      <c r="G7507" s="88" t="s">
        <v>106</v>
      </c>
      <c r="H7507" s="91" t="s">
        <v>44</v>
      </c>
      <c r="I7507" s="92" t="n">
        <v>38</v>
      </c>
      <c r="J7507" s="93" t="n">
        <v>158</v>
      </c>
      <c r="K7507" s="94" t="n">
        <f aca="false">I7507 * J7507</f>
        <v>6004</v>
      </c>
      <c r="L7507" s="94" t="n">
        <f aca="false">K7507 *M7507</f>
        <v>3242.16</v>
      </c>
      <c r="M7507" s="95" t="n">
        <v>0.54</v>
      </c>
      <c r="N7507" s="88" t="s">
        <v>31</v>
      </c>
      <c r="O7507" s="91" t="s">
        <v>219</v>
      </c>
      <c r="P7507" s="0" t="str">
        <f aca="false">RIGHT(H7507,LEN(H7507) - FIND(" ", H7507))</f>
        <v>Athletic Footwear</v>
      </c>
    </row>
    <row r="7508" customFormat="false" ht="14.25" hidden="false" customHeight="true" outlineLevel="0" collapsed="false">
      <c r="B7508" s="88" t="s">
        <v>30</v>
      </c>
      <c r="C7508" s="89" t="n">
        <v>1197831</v>
      </c>
      <c r="D7508" s="90" t="n">
        <v>44464</v>
      </c>
      <c r="E7508" s="88" t="s">
        <v>40</v>
      </c>
      <c r="F7508" s="88" t="s">
        <v>66</v>
      </c>
      <c r="G7508" s="88" t="s">
        <v>90</v>
      </c>
      <c r="H7508" s="91" t="s">
        <v>24</v>
      </c>
      <c r="I7508" s="92" t="n">
        <v>23</v>
      </c>
      <c r="J7508" s="93" t="n">
        <v>173</v>
      </c>
      <c r="K7508" s="94" t="n">
        <f aca="false">I7508 * J7508</f>
        <v>3979</v>
      </c>
      <c r="L7508" s="94" t="n">
        <f aca="false">K7508 *M7508</f>
        <v>2188.45</v>
      </c>
      <c r="M7508" s="95" t="n">
        <v>0.55</v>
      </c>
      <c r="N7508" s="88" t="s">
        <v>31</v>
      </c>
      <c r="O7508" s="91" t="s">
        <v>218</v>
      </c>
      <c r="P7508" s="0" t="str">
        <f aca="false">RIGHT(H7508,LEN(H7508) - FIND(" ", H7508))</f>
        <v>Athletic Footwear</v>
      </c>
    </row>
    <row r="7509" customFormat="false" ht="14.25" hidden="false" customHeight="true" outlineLevel="0" collapsed="false">
      <c r="B7509" s="88" t="s">
        <v>13</v>
      </c>
      <c r="C7509" s="89" t="n">
        <v>1128299</v>
      </c>
      <c r="D7509" s="90" t="n">
        <v>44464</v>
      </c>
      <c r="E7509" s="88" t="s">
        <v>34</v>
      </c>
      <c r="F7509" s="88" t="s">
        <v>161</v>
      </c>
      <c r="G7509" s="88" t="s">
        <v>152</v>
      </c>
      <c r="H7509" s="91" t="s">
        <v>32</v>
      </c>
      <c r="I7509" s="92" t="n">
        <v>35</v>
      </c>
      <c r="J7509" s="93" t="n">
        <v>149</v>
      </c>
      <c r="K7509" s="94" t="n">
        <f aca="false">I7509 * J7509</f>
        <v>5215</v>
      </c>
      <c r="L7509" s="94" t="n">
        <f aca="false">K7509 *M7509</f>
        <v>2190.3</v>
      </c>
      <c r="M7509" s="95" t="n">
        <v>0.42</v>
      </c>
      <c r="N7509" s="88" t="s">
        <v>31</v>
      </c>
      <c r="O7509" s="91" t="s">
        <v>218</v>
      </c>
      <c r="P7509" s="0" t="str">
        <f aca="false">RIGHT(H7509,LEN(H7509) - FIND(" ", H7509))</f>
        <v>Street Footwear</v>
      </c>
    </row>
    <row r="7510" customFormat="false" ht="14.25" hidden="false" customHeight="true" outlineLevel="0" collapsed="false">
      <c r="B7510" s="88" t="s">
        <v>13</v>
      </c>
      <c r="C7510" s="89" t="n">
        <v>1128299</v>
      </c>
      <c r="D7510" s="90" t="n">
        <v>44464</v>
      </c>
      <c r="E7510" s="88" t="s">
        <v>34</v>
      </c>
      <c r="F7510" s="88" t="s">
        <v>161</v>
      </c>
      <c r="G7510" s="88" t="s">
        <v>152</v>
      </c>
      <c r="H7510" s="91" t="s">
        <v>24</v>
      </c>
      <c r="I7510" s="92" t="n">
        <v>43</v>
      </c>
      <c r="J7510" s="93" t="n">
        <v>153</v>
      </c>
      <c r="K7510" s="94" t="n">
        <f aca="false">I7510 * J7510</f>
        <v>6579</v>
      </c>
      <c r="L7510" s="94" t="n">
        <f aca="false">K7510 *M7510</f>
        <v>2565.81</v>
      </c>
      <c r="M7510" s="95" t="n">
        <v>0.39</v>
      </c>
      <c r="N7510" s="88" t="s">
        <v>31</v>
      </c>
      <c r="O7510" s="91" t="s">
        <v>218</v>
      </c>
      <c r="P7510" s="0" t="str">
        <f aca="false">RIGHT(H7510,LEN(H7510) - FIND(" ", H7510))</f>
        <v>Athletic Footwear</v>
      </c>
    </row>
    <row r="7511" customFormat="false" ht="14.25" hidden="false" customHeight="true" outlineLevel="0" collapsed="false">
      <c r="B7511" s="88" t="s">
        <v>13</v>
      </c>
      <c r="C7511" s="89" t="n">
        <v>1128299</v>
      </c>
      <c r="D7511" s="90" t="n">
        <v>44464</v>
      </c>
      <c r="E7511" s="88" t="s">
        <v>34</v>
      </c>
      <c r="F7511" s="88" t="s">
        <v>161</v>
      </c>
      <c r="G7511" s="88" t="s">
        <v>152</v>
      </c>
      <c r="H7511" s="91" t="s">
        <v>48</v>
      </c>
      <c r="I7511" s="92" t="n">
        <v>34</v>
      </c>
      <c r="J7511" s="93" t="n">
        <v>78</v>
      </c>
      <c r="K7511" s="94" t="n">
        <f aca="false">I7511 * J7511</f>
        <v>2652</v>
      </c>
      <c r="L7511" s="94" t="n">
        <f aca="false">K7511 *M7511</f>
        <v>1060.8</v>
      </c>
      <c r="M7511" s="95" t="n">
        <v>0.4</v>
      </c>
      <c r="N7511" s="88" t="s">
        <v>31</v>
      </c>
      <c r="O7511" s="91" t="s">
        <v>219</v>
      </c>
      <c r="P7511" s="0" t="str">
        <f aca="false">RIGHT(H7511,LEN(H7511) - FIND(" ", H7511))</f>
        <v>Street Footwear</v>
      </c>
    </row>
    <row r="7512" customFormat="false" ht="14.25" hidden="false" customHeight="true" outlineLevel="0" collapsed="false">
      <c r="B7512" s="88" t="s">
        <v>13</v>
      </c>
      <c r="C7512" s="89" t="n">
        <v>1128299</v>
      </c>
      <c r="D7512" s="90" t="n">
        <v>44464</v>
      </c>
      <c r="E7512" s="88" t="s">
        <v>34</v>
      </c>
      <c r="F7512" s="88" t="s">
        <v>161</v>
      </c>
      <c r="G7512" s="88" t="s">
        <v>152</v>
      </c>
      <c r="H7512" s="91" t="s">
        <v>44</v>
      </c>
      <c r="I7512" s="92" t="n">
        <v>37</v>
      </c>
      <c r="J7512" s="93" t="n">
        <v>70</v>
      </c>
      <c r="K7512" s="94" t="n">
        <f aca="false">I7512 * J7512</f>
        <v>2590</v>
      </c>
      <c r="L7512" s="94" t="n">
        <f aca="false">K7512 *M7512</f>
        <v>1036</v>
      </c>
      <c r="M7512" s="95" t="n">
        <v>0.4</v>
      </c>
      <c r="N7512" s="88" t="s">
        <v>31</v>
      </c>
      <c r="O7512" s="91" t="s">
        <v>219</v>
      </c>
      <c r="P7512" s="0" t="str">
        <f aca="false">RIGHT(H7512,LEN(H7512) - FIND(" ", H7512))</f>
        <v>Athletic Footwear</v>
      </c>
    </row>
    <row r="7513" customFormat="false" ht="14.25" hidden="false" customHeight="true" outlineLevel="0" collapsed="false">
      <c r="B7513" s="88" t="s">
        <v>13</v>
      </c>
      <c r="C7513" s="89" t="n">
        <v>1128299</v>
      </c>
      <c r="D7513" s="90" t="n">
        <v>44464</v>
      </c>
      <c r="E7513" s="88" t="s">
        <v>34</v>
      </c>
      <c r="F7513" s="88" t="s">
        <v>161</v>
      </c>
      <c r="G7513" s="88" t="s">
        <v>152</v>
      </c>
      <c r="H7513" s="91" t="s">
        <v>16</v>
      </c>
      <c r="I7513" s="92" t="n">
        <v>39</v>
      </c>
      <c r="J7513" s="93" t="n">
        <v>74</v>
      </c>
      <c r="K7513" s="94" t="n">
        <f aca="false">I7513 * J7513</f>
        <v>2886</v>
      </c>
      <c r="L7513" s="94" t="n">
        <f aca="false">K7513 *M7513</f>
        <v>1356.42</v>
      </c>
      <c r="M7513" s="95" t="n">
        <v>0.47</v>
      </c>
      <c r="N7513" s="88" t="s">
        <v>31</v>
      </c>
      <c r="O7513" s="91" t="s">
        <v>218</v>
      </c>
      <c r="P7513" s="0" t="str">
        <f aca="false">RIGHT(H7513,LEN(H7513) - FIND(" ", H7513))</f>
        <v>Apparel</v>
      </c>
    </row>
    <row r="7514" customFormat="false" ht="14.25" hidden="false" customHeight="true" outlineLevel="0" collapsed="false">
      <c r="B7514" s="88" t="s">
        <v>13</v>
      </c>
      <c r="C7514" s="89" t="n">
        <v>1128299</v>
      </c>
      <c r="D7514" s="90" t="n">
        <v>44464</v>
      </c>
      <c r="E7514" s="88" t="s">
        <v>34</v>
      </c>
      <c r="F7514" s="88" t="s">
        <v>161</v>
      </c>
      <c r="G7514" s="88" t="s">
        <v>152</v>
      </c>
      <c r="H7514" s="91" t="s">
        <v>38</v>
      </c>
      <c r="I7514" s="92" t="n">
        <v>33</v>
      </c>
      <c r="J7514" s="93" t="n">
        <v>83</v>
      </c>
      <c r="K7514" s="94" t="n">
        <f aca="false">I7514 * J7514</f>
        <v>2739</v>
      </c>
      <c r="L7514" s="94" t="n">
        <f aca="false">K7514 *M7514</f>
        <v>986.04</v>
      </c>
      <c r="M7514" s="95" t="n">
        <v>0.36</v>
      </c>
      <c r="N7514" s="88" t="s">
        <v>31</v>
      </c>
      <c r="O7514" s="91" t="s">
        <v>219</v>
      </c>
      <c r="P7514" s="0" t="str">
        <f aca="false">RIGHT(H7514,LEN(H7514) - FIND(" ", H7514))</f>
        <v>Apparel</v>
      </c>
    </row>
    <row r="7515" customFormat="false" ht="14.25" hidden="false" customHeight="true" outlineLevel="0" collapsed="false">
      <c r="B7515" s="88" t="s">
        <v>43</v>
      </c>
      <c r="C7515" s="89" t="n">
        <v>1128299</v>
      </c>
      <c r="D7515" s="90" t="n">
        <v>44464</v>
      </c>
      <c r="E7515" s="88" t="s">
        <v>18</v>
      </c>
      <c r="F7515" s="88" t="s">
        <v>147</v>
      </c>
      <c r="G7515" s="88" t="s">
        <v>168</v>
      </c>
      <c r="H7515" s="91" t="s">
        <v>32</v>
      </c>
      <c r="I7515" s="92" t="n">
        <v>34</v>
      </c>
      <c r="J7515" s="93" t="n">
        <v>149</v>
      </c>
      <c r="K7515" s="94" t="n">
        <f aca="false">I7515 * J7515</f>
        <v>5066</v>
      </c>
      <c r="L7515" s="94" t="n">
        <f aca="false">K7515 *M7515</f>
        <v>1874.42</v>
      </c>
      <c r="M7515" s="95" t="n">
        <v>0.37</v>
      </c>
      <c r="N7515" s="88" t="s">
        <v>31</v>
      </c>
      <c r="O7515" s="91" t="s">
        <v>218</v>
      </c>
      <c r="P7515" s="0" t="str">
        <f aca="false">RIGHT(H7515,LEN(H7515) - FIND(" ", H7515))</f>
        <v>Street Footwear</v>
      </c>
    </row>
    <row r="7516" customFormat="false" ht="14.25" hidden="false" customHeight="true" outlineLevel="0" collapsed="false">
      <c r="B7516" s="88" t="s">
        <v>43</v>
      </c>
      <c r="C7516" s="89" t="n">
        <v>1128299</v>
      </c>
      <c r="D7516" s="90" t="n">
        <v>44464</v>
      </c>
      <c r="E7516" s="88" t="s">
        <v>18</v>
      </c>
      <c r="F7516" s="88" t="s">
        <v>147</v>
      </c>
      <c r="G7516" s="88" t="s">
        <v>168</v>
      </c>
      <c r="H7516" s="91" t="s">
        <v>24</v>
      </c>
      <c r="I7516" s="92" t="n">
        <v>43</v>
      </c>
      <c r="J7516" s="93" t="n">
        <v>158</v>
      </c>
      <c r="K7516" s="94" t="n">
        <f aca="false">I7516 * J7516</f>
        <v>6794</v>
      </c>
      <c r="L7516" s="94" t="n">
        <f aca="false">K7516 *M7516</f>
        <v>2581.72</v>
      </c>
      <c r="M7516" s="95" t="n">
        <v>0.38</v>
      </c>
      <c r="N7516" s="88" t="s">
        <v>31</v>
      </c>
      <c r="O7516" s="91" t="s">
        <v>218</v>
      </c>
      <c r="P7516" s="0" t="str">
        <f aca="false">RIGHT(H7516,LEN(H7516) - FIND(" ", H7516))</f>
        <v>Athletic Footwear</v>
      </c>
    </row>
    <row r="7517" customFormat="false" ht="14.25" hidden="false" customHeight="true" outlineLevel="0" collapsed="false">
      <c r="B7517" s="88" t="s">
        <v>43</v>
      </c>
      <c r="C7517" s="89" t="n">
        <v>1128299</v>
      </c>
      <c r="D7517" s="90" t="n">
        <v>44464</v>
      </c>
      <c r="E7517" s="88" t="s">
        <v>18</v>
      </c>
      <c r="F7517" s="88" t="s">
        <v>147</v>
      </c>
      <c r="G7517" s="88" t="s">
        <v>168</v>
      </c>
      <c r="H7517" s="91" t="s">
        <v>48</v>
      </c>
      <c r="I7517" s="92" t="n">
        <v>39</v>
      </c>
      <c r="J7517" s="93" t="n">
        <v>83</v>
      </c>
      <c r="K7517" s="94" t="n">
        <f aca="false">I7517 * J7517</f>
        <v>3237</v>
      </c>
      <c r="L7517" s="94" t="n">
        <f aca="false">K7517 *M7517</f>
        <v>1359.54</v>
      </c>
      <c r="M7517" s="95" t="n">
        <v>0.42</v>
      </c>
      <c r="N7517" s="88" t="s">
        <v>31</v>
      </c>
      <c r="O7517" s="91" t="s">
        <v>219</v>
      </c>
      <c r="P7517" s="0" t="str">
        <f aca="false">RIGHT(H7517,LEN(H7517) - FIND(" ", H7517))</f>
        <v>Street Footwear</v>
      </c>
    </row>
    <row r="7518" customFormat="false" ht="14.25" hidden="false" customHeight="true" outlineLevel="0" collapsed="false">
      <c r="B7518" s="88" t="s">
        <v>43</v>
      </c>
      <c r="C7518" s="89" t="n">
        <v>1128299</v>
      </c>
      <c r="D7518" s="90" t="n">
        <v>44464</v>
      </c>
      <c r="E7518" s="88" t="s">
        <v>18</v>
      </c>
      <c r="F7518" s="88" t="s">
        <v>147</v>
      </c>
      <c r="G7518" s="88" t="s">
        <v>168</v>
      </c>
      <c r="H7518" s="91" t="s">
        <v>44</v>
      </c>
      <c r="I7518" s="92" t="n">
        <v>38</v>
      </c>
      <c r="J7518" s="93" t="n">
        <v>62</v>
      </c>
      <c r="K7518" s="94" t="n">
        <f aca="false">I7518 * J7518</f>
        <v>2356</v>
      </c>
      <c r="L7518" s="94" t="n">
        <f aca="false">K7518 *M7518</f>
        <v>989.52</v>
      </c>
      <c r="M7518" s="95" t="n">
        <v>0.42</v>
      </c>
      <c r="N7518" s="88" t="s">
        <v>31</v>
      </c>
      <c r="O7518" s="91" t="s">
        <v>219</v>
      </c>
      <c r="P7518" s="0" t="str">
        <f aca="false">RIGHT(H7518,LEN(H7518) - FIND(" ", H7518))</f>
        <v>Athletic Footwear</v>
      </c>
    </row>
    <row r="7519" customFormat="false" ht="14.25" hidden="false" customHeight="true" outlineLevel="0" collapsed="false">
      <c r="B7519" s="88" t="s">
        <v>43</v>
      </c>
      <c r="C7519" s="89" t="n">
        <v>1128299</v>
      </c>
      <c r="D7519" s="90" t="n">
        <v>44464</v>
      </c>
      <c r="E7519" s="88" t="s">
        <v>18</v>
      </c>
      <c r="F7519" s="88" t="s">
        <v>147</v>
      </c>
      <c r="G7519" s="88" t="s">
        <v>168</v>
      </c>
      <c r="H7519" s="91" t="s">
        <v>16</v>
      </c>
      <c r="I7519" s="92" t="n">
        <v>48</v>
      </c>
      <c r="J7519" s="93" t="n">
        <v>77</v>
      </c>
      <c r="K7519" s="94" t="n">
        <f aca="false">I7519 * J7519</f>
        <v>3696</v>
      </c>
      <c r="L7519" s="94" t="n">
        <f aca="false">K7519 *M7519</f>
        <v>1552.32</v>
      </c>
      <c r="M7519" s="95" t="n">
        <v>0.42</v>
      </c>
      <c r="N7519" s="88" t="s">
        <v>31</v>
      </c>
      <c r="O7519" s="91" t="s">
        <v>218</v>
      </c>
      <c r="P7519" s="0" t="str">
        <f aca="false">RIGHT(H7519,LEN(H7519) - FIND(" ", H7519))</f>
        <v>Apparel</v>
      </c>
    </row>
    <row r="7520" customFormat="false" ht="14.25" hidden="false" customHeight="true" outlineLevel="0" collapsed="false">
      <c r="B7520" s="88" t="s">
        <v>43</v>
      </c>
      <c r="C7520" s="89" t="n">
        <v>1128299</v>
      </c>
      <c r="D7520" s="90" t="n">
        <v>44464</v>
      </c>
      <c r="E7520" s="88" t="s">
        <v>18</v>
      </c>
      <c r="F7520" s="88" t="s">
        <v>147</v>
      </c>
      <c r="G7520" s="88" t="s">
        <v>168</v>
      </c>
      <c r="H7520" s="91" t="s">
        <v>38</v>
      </c>
      <c r="I7520" s="92" t="n">
        <v>36</v>
      </c>
      <c r="J7520" s="93" t="n">
        <v>85</v>
      </c>
      <c r="K7520" s="94" t="n">
        <f aca="false">I7520 * J7520</f>
        <v>3060</v>
      </c>
      <c r="L7520" s="94" t="n">
        <f aca="false">K7520 *M7520</f>
        <v>979.2</v>
      </c>
      <c r="M7520" s="95" t="n">
        <v>0.32</v>
      </c>
      <c r="N7520" s="88" t="s">
        <v>31</v>
      </c>
      <c r="O7520" s="91" t="s">
        <v>219</v>
      </c>
      <c r="P7520" s="0" t="str">
        <f aca="false">RIGHT(H7520,LEN(H7520) - FIND(" ", H7520))</f>
        <v>Apparel</v>
      </c>
    </row>
    <row r="7521" customFormat="false" ht="14.25" hidden="false" customHeight="true" outlineLevel="0" collapsed="false">
      <c r="B7521" s="88" t="s">
        <v>30</v>
      </c>
      <c r="C7521" s="89" t="n">
        <v>1197831</v>
      </c>
      <c r="D7521" s="90" t="n">
        <v>44465</v>
      </c>
      <c r="E7521" s="88" t="s">
        <v>40</v>
      </c>
      <c r="F7521" s="88" t="s">
        <v>59</v>
      </c>
      <c r="G7521" s="88" t="s">
        <v>106</v>
      </c>
      <c r="H7521" s="91" t="s">
        <v>16</v>
      </c>
      <c r="I7521" s="92" t="n">
        <v>55</v>
      </c>
      <c r="J7521" s="93" t="n">
        <v>525</v>
      </c>
      <c r="K7521" s="94" t="n">
        <f aca="false">I7521 * J7521</f>
        <v>28875</v>
      </c>
      <c r="L7521" s="94" t="n">
        <f aca="false">K7521 *M7521</f>
        <v>10106.25</v>
      </c>
      <c r="M7521" s="95" t="n">
        <v>0.35</v>
      </c>
      <c r="N7521" s="88" t="s">
        <v>31</v>
      </c>
      <c r="O7521" s="91" t="s">
        <v>218</v>
      </c>
      <c r="P7521" s="0" t="str">
        <f aca="false">RIGHT(H7521,LEN(H7521) - FIND(" ", H7521))</f>
        <v>Apparel</v>
      </c>
    </row>
    <row r="7522" customFormat="false" ht="14.25" hidden="false" customHeight="true" outlineLevel="0" collapsed="false">
      <c r="B7522" s="88" t="s">
        <v>30</v>
      </c>
      <c r="C7522" s="89" t="n">
        <v>1197831</v>
      </c>
      <c r="D7522" s="90" t="n">
        <v>44465</v>
      </c>
      <c r="E7522" s="88" t="s">
        <v>40</v>
      </c>
      <c r="F7522" s="88" t="s">
        <v>66</v>
      </c>
      <c r="G7522" s="88" t="s">
        <v>90</v>
      </c>
      <c r="H7522" s="91" t="s">
        <v>48</v>
      </c>
      <c r="I7522" s="92" t="n">
        <v>35</v>
      </c>
      <c r="J7522" s="93" t="n">
        <v>475</v>
      </c>
      <c r="K7522" s="94" t="n">
        <f aca="false">I7522 * J7522</f>
        <v>16625</v>
      </c>
      <c r="L7522" s="94" t="n">
        <f aca="false">K7522 *M7522</f>
        <v>8312.5</v>
      </c>
      <c r="M7522" s="95" t="n">
        <v>0.5</v>
      </c>
      <c r="N7522" s="88" t="s">
        <v>31</v>
      </c>
      <c r="O7522" s="91" t="s">
        <v>219</v>
      </c>
      <c r="P7522" s="0" t="str">
        <f aca="false">RIGHT(H7522,LEN(H7522) - FIND(" ", H7522))</f>
        <v>Street Footwear</v>
      </c>
    </row>
    <row r="7523" customFormat="false" ht="14.25" hidden="false" customHeight="true" outlineLevel="0" collapsed="false">
      <c r="B7523" s="88" t="s">
        <v>30</v>
      </c>
      <c r="C7523" s="89" t="n">
        <v>1197831</v>
      </c>
      <c r="D7523" s="90" t="n">
        <v>44465</v>
      </c>
      <c r="E7523" s="88" t="s">
        <v>40</v>
      </c>
      <c r="F7523" s="88" t="s">
        <v>59</v>
      </c>
      <c r="G7523" s="88" t="s">
        <v>106</v>
      </c>
      <c r="H7523" s="91" t="s">
        <v>16</v>
      </c>
      <c r="I7523" s="92" t="n">
        <v>53</v>
      </c>
      <c r="J7523" s="93" t="n">
        <v>142</v>
      </c>
      <c r="K7523" s="94" t="n">
        <f aca="false">I7523 * J7523</f>
        <v>7526</v>
      </c>
      <c r="L7523" s="94" t="n">
        <f aca="false">K7523 *M7523</f>
        <v>3612.48</v>
      </c>
      <c r="M7523" s="95" t="n">
        <v>0.48</v>
      </c>
      <c r="N7523" s="88" t="s">
        <v>23</v>
      </c>
      <c r="O7523" s="91" t="s">
        <v>218</v>
      </c>
      <c r="P7523" s="0" t="str">
        <f aca="false">RIGHT(H7523,LEN(H7523) - FIND(" ", H7523))</f>
        <v>Apparel</v>
      </c>
    </row>
    <row r="7524" customFormat="false" ht="14.25" hidden="false" customHeight="true" outlineLevel="0" collapsed="false">
      <c r="B7524" s="88" t="s">
        <v>30</v>
      </c>
      <c r="C7524" s="89" t="n">
        <v>1197831</v>
      </c>
      <c r="D7524" s="90" t="n">
        <v>44465</v>
      </c>
      <c r="E7524" s="88" t="s">
        <v>40</v>
      </c>
      <c r="F7524" s="88" t="s">
        <v>66</v>
      </c>
      <c r="G7524" s="88" t="s">
        <v>90</v>
      </c>
      <c r="H7524" s="91" t="s">
        <v>48</v>
      </c>
      <c r="I7524" s="92" t="n">
        <v>32</v>
      </c>
      <c r="J7524" s="93" t="n">
        <v>124</v>
      </c>
      <c r="K7524" s="94" t="n">
        <f aca="false">I7524 * J7524</f>
        <v>3968</v>
      </c>
      <c r="L7524" s="94" t="n">
        <f aca="false">K7524 *M7524</f>
        <v>2380.8</v>
      </c>
      <c r="M7524" s="95" t="n">
        <v>0.6</v>
      </c>
      <c r="N7524" s="88" t="s">
        <v>23</v>
      </c>
      <c r="O7524" s="91" t="s">
        <v>219</v>
      </c>
      <c r="P7524" s="0" t="str">
        <f aca="false">RIGHT(H7524,LEN(H7524) - FIND(" ", H7524))</f>
        <v>Street Footwear</v>
      </c>
    </row>
    <row r="7525" customFormat="false" ht="14.25" hidden="false" customHeight="true" outlineLevel="0" collapsed="false">
      <c r="B7525" s="88" t="s">
        <v>30</v>
      </c>
      <c r="C7525" s="89" t="n">
        <v>1197831</v>
      </c>
      <c r="D7525" s="90" t="n">
        <v>44465</v>
      </c>
      <c r="E7525" s="88" t="s">
        <v>40</v>
      </c>
      <c r="F7525" s="88" t="s">
        <v>59</v>
      </c>
      <c r="G7525" s="88" t="s">
        <v>106</v>
      </c>
      <c r="H7525" s="91" t="s">
        <v>16</v>
      </c>
      <c r="I7525" s="92" t="n">
        <v>43</v>
      </c>
      <c r="J7525" s="93" t="n">
        <v>158</v>
      </c>
      <c r="K7525" s="94" t="n">
        <f aca="false">I7525 * J7525</f>
        <v>6794</v>
      </c>
      <c r="L7525" s="94" t="n">
        <f aca="false">K7525 *M7525</f>
        <v>2785.54</v>
      </c>
      <c r="M7525" s="95" t="n">
        <v>0.41</v>
      </c>
      <c r="N7525" s="88" t="s">
        <v>31</v>
      </c>
      <c r="O7525" s="91" t="s">
        <v>218</v>
      </c>
      <c r="P7525" s="0" t="str">
        <f aca="false">RIGHT(H7525,LEN(H7525) - FIND(" ", H7525))</f>
        <v>Apparel</v>
      </c>
    </row>
    <row r="7526" customFormat="false" ht="14.25" hidden="false" customHeight="true" outlineLevel="0" collapsed="false">
      <c r="B7526" s="88" t="s">
        <v>30</v>
      </c>
      <c r="C7526" s="89" t="n">
        <v>1197831</v>
      </c>
      <c r="D7526" s="90" t="n">
        <v>44465</v>
      </c>
      <c r="E7526" s="88" t="s">
        <v>40</v>
      </c>
      <c r="F7526" s="88" t="s">
        <v>66</v>
      </c>
      <c r="G7526" s="88" t="s">
        <v>90</v>
      </c>
      <c r="H7526" s="91" t="s">
        <v>48</v>
      </c>
      <c r="I7526" s="92" t="n">
        <v>24</v>
      </c>
      <c r="J7526" s="93" t="n">
        <v>166</v>
      </c>
      <c r="K7526" s="94" t="n">
        <f aca="false">I7526 * J7526</f>
        <v>3984</v>
      </c>
      <c r="L7526" s="94" t="n">
        <f aca="false">K7526 *M7526</f>
        <v>2151.36</v>
      </c>
      <c r="M7526" s="95" t="n">
        <v>0.54</v>
      </c>
      <c r="N7526" s="88" t="s">
        <v>31</v>
      </c>
      <c r="O7526" s="91" t="s">
        <v>219</v>
      </c>
      <c r="P7526" s="0" t="str">
        <f aca="false">RIGHT(H7526,LEN(H7526) - FIND(" ", H7526))</f>
        <v>Street Footwear</v>
      </c>
    </row>
    <row r="7527" customFormat="false" ht="14.25" hidden="false" customHeight="true" outlineLevel="0" collapsed="false">
      <c r="B7527" s="88" t="s">
        <v>30</v>
      </c>
      <c r="C7527" s="89" t="n">
        <v>1197831</v>
      </c>
      <c r="D7527" s="90" t="n">
        <v>44466</v>
      </c>
      <c r="E7527" s="88" t="s">
        <v>40</v>
      </c>
      <c r="F7527" s="88" t="s">
        <v>59</v>
      </c>
      <c r="G7527" s="88" t="s">
        <v>106</v>
      </c>
      <c r="H7527" s="91" t="s">
        <v>38</v>
      </c>
      <c r="I7527" s="92" t="n">
        <v>60</v>
      </c>
      <c r="J7527" s="93" t="n">
        <v>775</v>
      </c>
      <c r="K7527" s="94" t="n">
        <f aca="false">I7527 * J7527</f>
        <v>46500</v>
      </c>
      <c r="L7527" s="94" t="n">
        <f aca="false">K7527 *M7527</f>
        <v>25575</v>
      </c>
      <c r="M7527" s="95" t="n">
        <v>0.55</v>
      </c>
      <c r="N7527" s="88" t="s">
        <v>31</v>
      </c>
      <c r="O7527" s="91" t="s">
        <v>219</v>
      </c>
      <c r="P7527" s="0" t="str">
        <f aca="false">RIGHT(H7527,LEN(H7527) - FIND(" ", H7527))</f>
        <v>Apparel</v>
      </c>
    </row>
    <row r="7528" customFormat="false" ht="14.25" hidden="false" customHeight="true" outlineLevel="0" collapsed="false">
      <c r="B7528" s="88" t="s">
        <v>30</v>
      </c>
      <c r="C7528" s="89" t="n">
        <v>1197831</v>
      </c>
      <c r="D7528" s="90" t="n">
        <v>44466</v>
      </c>
      <c r="E7528" s="88" t="s">
        <v>40</v>
      </c>
      <c r="F7528" s="88" t="s">
        <v>66</v>
      </c>
      <c r="G7528" s="88" t="s">
        <v>90</v>
      </c>
      <c r="H7528" s="91" t="s">
        <v>44</v>
      </c>
      <c r="I7528" s="92" t="n">
        <v>35</v>
      </c>
      <c r="J7528" s="93" t="n">
        <v>325</v>
      </c>
      <c r="K7528" s="94" t="n">
        <f aca="false">I7528 * J7528</f>
        <v>11375</v>
      </c>
      <c r="L7528" s="94" t="n">
        <f aca="false">K7528 *M7528</f>
        <v>6825</v>
      </c>
      <c r="M7528" s="95" t="n">
        <v>0.6</v>
      </c>
      <c r="N7528" s="88" t="s">
        <v>31</v>
      </c>
      <c r="O7528" s="91" t="s">
        <v>219</v>
      </c>
      <c r="P7528" s="0" t="str">
        <f aca="false">RIGHT(H7528,LEN(H7528) - FIND(" ", H7528))</f>
        <v>Athletic Footwear</v>
      </c>
    </row>
    <row r="7529" customFormat="false" ht="14.25" hidden="false" customHeight="true" outlineLevel="0" collapsed="false">
      <c r="B7529" s="88" t="s">
        <v>22</v>
      </c>
      <c r="C7529" s="89" t="n">
        <v>1128299</v>
      </c>
      <c r="D7529" s="90" t="n">
        <v>44466</v>
      </c>
      <c r="E7529" s="88" t="s">
        <v>18</v>
      </c>
      <c r="F7529" s="88" t="s">
        <v>134</v>
      </c>
      <c r="G7529" s="88" t="s">
        <v>71</v>
      </c>
      <c r="H7529" s="91" t="s">
        <v>32</v>
      </c>
      <c r="I7529" s="92" t="n">
        <v>50</v>
      </c>
      <c r="J7529" s="93" t="n">
        <v>625</v>
      </c>
      <c r="K7529" s="94" t="n">
        <f aca="false">I7529 * J7529</f>
        <v>31250</v>
      </c>
      <c r="L7529" s="94" t="n">
        <f aca="false">K7529 *M7529</f>
        <v>10937.5</v>
      </c>
      <c r="M7529" s="95" t="n">
        <v>0.35</v>
      </c>
      <c r="N7529" s="88" t="s">
        <v>23</v>
      </c>
      <c r="O7529" s="91" t="s">
        <v>218</v>
      </c>
      <c r="P7529" s="0" t="str">
        <f aca="false">RIGHT(H7529,LEN(H7529) - FIND(" ", H7529))</f>
        <v>Street Footwear</v>
      </c>
    </row>
    <row r="7530" customFormat="false" ht="14.25" hidden="false" customHeight="true" outlineLevel="0" collapsed="false">
      <c r="B7530" s="88" t="s">
        <v>22</v>
      </c>
      <c r="C7530" s="89" t="n">
        <v>1128299</v>
      </c>
      <c r="D7530" s="90" t="n">
        <v>44466</v>
      </c>
      <c r="E7530" s="88" t="s">
        <v>18</v>
      </c>
      <c r="F7530" s="88" t="s">
        <v>134</v>
      </c>
      <c r="G7530" s="88" t="s">
        <v>71</v>
      </c>
      <c r="H7530" s="91" t="s">
        <v>24</v>
      </c>
      <c r="I7530" s="92" t="n">
        <v>55</v>
      </c>
      <c r="J7530" s="93" t="n">
        <v>625</v>
      </c>
      <c r="K7530" s="94" t="n">
        <f aca="false">I7530 * J7530</f>
        <v>34375</v>
      </c>
      <c r="L7530" s="94" t="n">
        <f aca="false">K7530 *M7530</f>
        <v>13750</v>
      </c>
      <c r="M7530" s="95" t="n">
        <v>0.4</v>
      </c>
      <c r="N7530" s="88" t="s">
        <v>23</v>
      </c>
      <c r="O7530" s="91" t="s">
        <v>218</v>
      </c>
      <c r="P7530" s="0" t="str">
        <f aca="false">RIGHT(H7530,LEN(H7530) - FIND(" ", H7530))</f>
        <v>Athletic Footwear</v>
      </c>
    </row>
    <row r="7531" customFormat="false" ht="14.25" hidden="false" customHeight="true" outlineLevel="0" collapsed="false">
      <c r="B7531" s="88" t="s">
        <v>22</v>
      </c>
      <c r="C7531" s="89" t="n">
        <v>1128299</v>
      </c>
      <c r="D7531" s="90" t="n">
        <v>44466</v>
      </c>
      <c r="E7531" s="88" t="s">
        <v>18</v>
      </c>
      <c r="F7531" s="88" t="s">
        <v>134</v>
      </c>
      <c r="G7531" s="88" t="s">
        <v>71</v>
      </c>
      <c r="H7531" s="91" t="s">
        <v>48</v>
      </c>
      <c r="I7531" s="92" t="n">
        <v>50</v>
      </c>
      <c r="J7531" s="93" t="n">
        <v>475</v>
      </c>
      <c r="K7531" s="94" t="n">
        <f aca="false">I7531 * J7531</f>
        <v>23750</v>
      </c>
      <c r="L7531" s="94" t="n">
        <f aca="false">K7531 *M7531</f>
        <v>8312.5</v>
      </c>
      <c r="M7531" s="95" t="n">
        <v>0.35</v>
      </c>
      <c r="N7531" s="88" t="s">
        <v>23</v>
      </c>
      <c r="O7531" s="91" t="s">
        <v>219</v>
      </c>
      <c r="P7531" s="0" t="str">
        <f aca="false">RIGHT(H7531,LEN(H7531) - FIND(" ", H7531))</f>
        <v>Street Footwear</v>
      </c>
    </row>
    <row r="7532" customFormat="false" ht="14.25" hidden="false" customHeight="true" outlineLevel="0" collapsed="false">
      <c r="B7532" s="88" t="s">
        <v>22</v>
      </c>
      <c r="C7532" s="89" t="n">
        <v>1128299</v>
      </c>
      <c r="D7532" s="90" t="n">
        <v>44466</v>
      </c>
      <c r="E7532" s="88" t="s">
        <v>18</v>
      </c>
      <c r="F7532" s="88" t="s">
        <v>134</v>
      </c>
      <c r="G7532" s="88" t="s">
        <v>71</v>
      </c>
      <c r="H7532" s="91" t="s">
        <v>44</v>
      </c>
      <c r="I7532" s="92" t="n">
        <v>50</v>
      </c>
      <c r="J7532" s="93" t="n">
        <v>425</v>
      </c>
      <c r="K7532" s="94" t="n">
        <f aca="false">I7532 * J7532</f>
        <v>21250</v>
      </c>
      <c r="L7532" s="94" t="n">
        <f aca="false">K7532 *M7532</f>
        <v>7437.5</v>
      </c>
      <c r="M7532" s="95" t="n">
        <v>0.35</v>
      </c>
      <c r="N7532" s="88" t="s">
        <v>23</v>
      </c>
      <c r="O7532" s="91" t="s">
        <v>219</v>
      </c>
      <c r="P7532" s="0" t="str">
        <f aca="false">RIGHT(H7532,LEN(H7532) - FIND(" ", H7532))</f>
        <v>Athletic Footwear</v>
      </c>
    </row>
    <row r="7533" customFormat="false" ht="14.25" hidden="false" customHeight="true" outlineLevel="0" collapsed="false">
      <c r="B7533" s="88" t="s">
        <v>22</v>
      </c>
      <c r="C7533" s="89" t="n">
        <v>1128299</v>
      </c>
      <c r="D7533" s="90" t="n">
        <v>44466</v>
      </c>
      <c r="E7533" s="88" t="s">
        <v>18</v>
      </c>
      <c r="F7533" s="88" t="s">
        <v>134</v>
      </c>
      <c r="G7533" s="88" t="s">
        <v>71</v>
      </c>
      <c r="H7533" s="91" t="s">
        <v>16</v>
      </c>
      <c r="I7533" s="92" t="n">
        <v>60</v>
      </c>
      <c r="J7533" s="93" t="n">
        <v>425</v>
      </c>
      <c r="K7533" s="94" t="n">
        <f aca="false">I7533 * J7533</f>
        <v>25500</v>
      </c>
      <c r="L7533" s="94" t="n">
        <f aca="false">K7533 *M7533</f>
        <v>7650</v>
      </c>
      <c r="M7533" s="95" t="n">
        <v>0.3</v>
      </c>
      <c r="N7533" s="88" t="s">
        <v>23</v>
      </c>
      <c r="O7533" s="91" t="s">
        <v>218</v>
      </c>
      <c r="P7533" s="0" t="str">
        <f aca="false">RIGHT(H7533,LEN(H7533) - FIND(" ", H7533))</f>
        <v>Apparel</v>
      </c>
    </row>
    <row r="7534" customFormat="false" ht="14.25" hidden="false" customHeight="true" outlineLevel="0" collapsed="false">
      <c r="B7534" s="88" t="s">
        <v>22</v>
      </c>
      <c r="C7534" s="89" t="n">
        <v>1128299</v>
      </c>
      <c r="D7534" s="90" t="n">
        <v>44466</v>
      </c>
      <c r="E7534" s="88" t="s">
        <v>18</v>
      </c>
      <c r="F7534" s="88" t="s">
        <v>134</v>
      </c>
      <c r="G7534" s="88" t="s">
        <v>71</v>
      </c>
      <c r="H7534" s="91" t="s">
        <v>38</v>
      </c>
      <c r="I7534" s="92" t="n">
        <v>65</v>
      </c>
      <c r="J7534" s="93" t="n">
        <v>475</v>
      </c>
      <c r="K7534" s="94" t="n">
        <f aca="false">I7534 * J7534</f>
        <v>30875</v>
      </c>
      <c r="L7534" s="94" t="n">
        <f aca="false">K7534 *M7534</f>
        <v>7718.75</v>
      </c>
      <c r="M7534" s="95" t="n">
        <v>0.25</v>
      </c>
      <c r="N7534" s="88" t="s">
        <v>23</v>
      </c>
      <c r="O7534" s="91" t="s">
        <v>219</v>
      </c>
      <c r="P7534" s="0" t="str">
        <f aca="false">RIGHT(H7534,LEN(H7534) - FIND(" ", H7534))</f>
        <v>Apparel</v>
      </c>
    </row>
    <row r="7535" customFormat="false" ht="14.25" hidden="false" customHeight="true" outlineLevel="0" collapsed="false">
      <c r="B7535" s="88" t="s">
        <v>30</v>
      </c>
      <c r="C7535" s="89" t="n">
        <v>1197831</v>
      </c>
      <c r="D7535" s="90" t="n">
        <v>44466</v>
      </c>
      <c r="E7535" s="88" t="s">
        <v>40</v>
      </c>
      <c r="F7535" s="88" t="s">
        <v>59</v>
      </c>
      <c r="G7535" s="88" t="s">
        <v>106</v>
      </c>
      <c r="H7535" s="91" t="s">
        <v>38</v>
      </c>
      <c r="I7535" s="92" t="n">
        <v>56</v>
      </c>
      <c r="J7535" s="93" t="n">
        <v>233</v>
      </c>
      <c r="K7535" s="94" t="n">
        <f aca="false">I7535 * J7535</f>
        <v>13048</v>
      </c>
      <c r="L7535" s="94" t="n">
        <f aca="false">K7535 *M7535</f>
        <v>9133.6</v>
      </c>
      <c r="M7535" s="95" t="n">
        <v>0.7</v>
      </c>
      <c r="N7535" s="88" t="s">
        <v>23</v>
      </c>
      <c r="O7535" s="91" t="s">
        <v>219</v>
      </c>
      <c r="P7535" s="0" t="str">
        <f aca="false">RIGHT(H7535,LEN(H7535) - FIND(" ", H7535))</f>
        <v>Apparel</v>
      </c>
    </row>
    <row r="7536" customFormat="false" ht="14.25" hidden="false" customHeight="true" outlineLevel="0" collapsed="false">
      <c r="B7536" s="88" t="s">
        <v>30</v>
      </c>
      <c r="C7536" s="89" t="n">
        <v>1197831</v>
      </c>
      <c r="D7536" s="90" t="n">
        <v>44466</v>
      </c>
      <c r="E7536" s="88" t="s">
        <v>40</v>
      </c>
      <c r="F7536" s="88" t="s">
        <v>66</v>
      </c>
      <c r="G7536" s="88" t="s">
        <v>90</v>
      </c>
      <c r="H7536" s="91" t="s">
        <v>44</v>
      </c>
      <c r="I7536" s="92" t="n">
        <v>32</v>
      </c>
      <c r="J7536" s="93" t="n">
        <v>91</v>
      </c>
      <c r="K7536" s="94" t="n">
        <f aca="false">I7536 * J7536</f>
        <v>2912</v>
      </c>
      <c r="L7536" s="94" t="n">
        <f aca="false">K7536 *M7536</f>
        <v>2125.76</v>
      </c>
      <c r="M7536" s="95" t="n">
        <v>0.73</v>
      </c>
      <c r="N7536" s="88" t="s">
        <v>23</v>
      </c>
      <c r="O7536" s="91" t="s">
        <v>219</v>
      </c>
      <c r="P7536" s="0" t="str">
        <f aca="false">RIGHT(H7536,LEN(H7536) - FIND(" ", H7536))</f>
        <v>Athletic Footwear</v>
      </c>
    </row>
    <row r="7537" customFormat="false" ht="14.25" hidden="false" customHeight="true" outlineLevel="0" collapsed="false">
      <c r="B7537" s="88" t="s">
        <v>22</v>
      </c>
      <c r="C7537" s="89" t="n">
        <v>1128299</v>
      </c>
      <c r="D7537" s="90" t="n">
        <v>44466</v>
      </c>
      <c r="E7537" s="88" t="s">
        <v>18</v>
      </c>
      <c r="F7537" s="88" t="s">
        <v>134</v>
      </c>
      <c r="G7537" s="88" t="s">
        <v>71</v>
      </c>
      <c r="H7537" s="91" t="s">
        <v>32</v>
      </c>
      <c r="I7537" s="92" t="n">
        <v>49</v>
      </c>
      <c r="J7537" s="93" t="n">
        <v>163</v>
      </c>
      <c r="K7537" s="94" t="n">
        <f aca="false">I7537 * J7537</f>
        <v>7987</v>
      </c>
      <c r="L7537" s="94" t="n">
        <f aca="false">K7537 *M7537</f>
        <v>3594.15</v>
      </c>
      <c r="M7537" s="95" t="n">
        <v>0.45</v>
      </c>
      <c r="N7537" s="88" t="s">
        <v>23</v>
      </c>
      <c r="O7537" s="91" t="s">
        <v>218</v>
      </c>
      <c r="P7537" s="0" t="str">
        <f aca="false">RIGHT(H7537,LEN(H7537) - FIND(" ", H7537))</f>
        <v>Street Footwear</v>
      </c>
    </row>
    <row r="7538" customFormat="false" ht="14.25" hidden="false" customHeight="true" outlineLevel="0" collapsed="false">
      <c r="B7538" s="88" t="s">
        <v>22</v>
      </c>
      <c r="C7538" s="89" t="n">
        <v>1128299</v>
      </c>
      <c r="D7538" s="90" t="n">
        <v>44466</v>
      </c>
      <c r="E7538" s="88" t="s">
        <v>18</v>
      </c>
      <c r="F7538" s="88" t="s">
        <v>134</v>
      </c>
      <c r="G7538" s="88" t="s">
        <v>71</v>
      </c>
      <c r="H7538" s="91" t="s">
        <v>24</v>
      </c>
      <c r="I7538" s="92" t="n">
        <v>51</v>
      </c>
      <c r="J7538" s="93" t="n">
        <v>156</v>
      </c>
      <c r="K7538" s="94" t="n">
        <f aca="false">I7538 * J7538</f>
        <v>7956</v>
      </c>
      <c r="L7538" s="94" t="n">
        <f aca="false">K7538 *M7538</f>
        <v>4057.56</v>
      </c>
      <c r="M7538" s="95" t="n">
        <v>0.51</v>
      </c>
      <c r="N7538" s="88" t="s">
        <v>23</v>
      </c>
      <c r="O7538" s="91" t="s">
        <v>218</v>
      </c>
      <c r="P7538" s="0" t="str">
        <f aca="false">RIGHT(H7538,LEN(H7538) - FIND(" ", H7538))</f>
        <v>Athletic Footwear</v>
      </c>
    </row>
    <row r="7539" customFormat="false" ht="14.25" hidden="false" customHeight="true" outlineLevel="0" collapsed="false">
      <c r="B7539" s="88" t="s">
        <v>22</v>
      </c>
      <c r="C7539" s="89" t="n">
        <v>1128299</v>
      </c>
      <c r="D7539" s="90" t="n">
        <v>44466</v>
      </c>
      <c r="E7539" s="88" t="s">
        <v>18</v>
      </c>
      <c r="F7539" s="88" t="s">
        <v>134</v>
      </c>
      <c r="G7539" s="88" t="s">
        <v>71</v>
      </c>
      <c r="H7539" s="91" t="s">
        <v>48</v>
      </c>
      <c r="I7539" s="92" t="n">
        <v>46</v>
      </c>
      <c r="J7539" s="93" t="n">
        <v>143</v>
      </c>
      <c r="K7539" s="94" t="n">
        <f aca="false">I7539 * J7539</f>
        <v>6578</v>
      </c>
      <c r="L7539" s="94" t="n">
        <f aca="false">K7539 *M7539</f>
        <v>3091.66</v>
      </c>
      <c r="M7539" s="95" t="n">
        <v>0.47</v>
      </c>
      <c r="N7539" s="88" t="s">
        <v>23</v>
      </c>
      <c r="O7539" s="91" t="s">
        <v>219</v>
      </c>
      <c r="P7539" s="0" t="str">
        <f aca="false">RIGHT(H7539,LEN(H7539) - FIND(" ", H7539))</f>
        <v>Street Footwear</v>
      </c>
    </row>
    <row r="7540" customFormat="false" ht="14.25" hidden="false" customHeight="true" outlineLevel="0" collapsed="false">
      <c r="B7540" s="88" t="s">
        <v>22</v>
      </c>
      <c r="C7540" s="89" t="n">
        <v>1128299</v>
      </c>
      <c r="D7540" s="90" t="n">
        <v>44466</v>
      </c>
      <c r="E7540" s="88" t="s">
        <v>18</v>
      </c>
      <c r="F7540" s="88" t="s">
        <v>134</v>
      </c>
      <c r="G7540" s="88" t="s">
        <v>71</v>
      </c>
      <c r="H7540" s="91" t="s">
        <v>44</v>
      </c>
      <c r="I7540" s="92" t="n">
        <v>49</v>
      </c>
      <c r="J7540" s="93" t="n">
        <v>123</v>
      </c>
      <c r="K7540" s="94" t="n">
        <f aca="false">I7540 * J7540</f>
        <v>6027</v>
      </c>
      <c r="L7540" s="94" t="n">
        <f aca="false">K7540 *M7540</f>
        <v>2832.69</v>
      </c>
      <c r="M7540" s="95" t="n">
        <v>0.47</v>
      </c>
      <c r="N7540" s="88" t="s">
        <v>23</v>
      </c>
      <c r="O7540" s="91" t="s">
        <v>219</v>
      </c>
      <c r="P7540" s="0" t="str">
        <f aca="false">RIGHT(H7540,LEN(H7540) - FIND(" ", H7540))</f>
        <v>Athletic Footwear</v>
      </c>
    </row>
    <row r="7541" customFormat="false" ht="14.25" hidden="false" customHeight="true" outlineLevel="0" collapsed="false">
      <c r="B7541" s="88" t="s">
        <v>22</v>
      </c>
      <c r="C7541" s="89" t="n">
        <v>1128299</v>
      </c>
      <c r="D7541" s="90" t="n">
        <v>44466</v>
      </c>
      <c r="E7541" s="88" t="s">
        <v>18</v>
      </c>
      <c r="F7541" s="88" t="s">
        <v>134</v>
      </c>
      <c r="G7541" s="88" t="s">
        <v>71</v>
      </c>
      <c r="H7541" s="91" t="s">
        <v>16</v>
      </c>
      <c r="I7541" s="92" t="n">
        <v>54</v>
      </c>
      <c r="J7541" s="93" t="n">
        <v>111</v>
      </c>
      <c r="K7541" s="94" t="n">
        <f aca="false">I7541 * J7541</f>
        <v>5994</v>
      </c>
      <c r="L7541" s="94" t="n">
        <f aca="false">K7541 *M7541</f>
        <v>2397.6</v>
      </c>
      <c r="M7541" s="95" t="n">
        <v>0.4</v>
      </c>
      <c r="N7541" s="88" t="s">
        <v>23</v>
      </c>
      <c r="O7541" s="91" t="s">
        <v>218</v>
      </c>
      <c r="P7541" s="0" t="str">
        <f aca="false">RIGHT(H7541,LEN(H7541) - FIND(" ", H7541))</f>
        <v>Apparel</v>
      </c>
    </row>
    <row r="7542" customFormat="false" ht="14.25" hidden="false" customHeight="true" outlineLevel="0" collapsed="false">
      <c r="B7542" s="88" t="s">
        <v>22</v>
      </c>
      <c r="C7542" s="89" t="n">
        <v>1128299</v>
      </c>
      <c r="D7542" s="90" t="n">
        <v>44466</v>
      </c>
      <c r="E7542" s="88" t="s">
        <v>18</v>
      </c>
      <c r="F7542" s="88" t="s">
        <v>134</v>
      </c>
      <c r="G7542" s="88" t="s">
        <v>71</v>
      </c>
      <c r="H7542" s="91" t="s">
        <v>38</v>
      </c>
      <c r="I7542" s="92" t="n">
        <v>59</v>
      </c>
      <c r="J7542" s="93" t="n">
        <v>133</v>
      </c>
      <c r="K7542" s="94" t="n">
        <f aca="false">I7542 * J7542</f>
        <v>7847</v>
      </c>
      <c r="L7542" s="94" t="n">
        <f aca="false">K7542 *M7542</f>
        <v>2824.92</v>
      </c>
      <c r="M7542" s="95" t="n">
        <v>0.36</v>
      </c>
      <c r="N7542" s="88" t="s">
        <v>23</v>
      </c>
      <c r="O7542" s="91" t="s">
        <v>219</v>
      </c>
      <c r="P7542" s="0" t="str">
        <f aca="false">RIGHT(H7542,LEN(H7542) - FIND(" ", H7542))</f>
        <v>Apparel</v>
      </c>
    </row>
    <row r="7543" customFormat="false" ht="14.25" hidden="false" customHeight="true" outlineLevel="0" collapsed="false">
      <c r="B7543" s="88" t="s">
        <v>30</v>
      </c>
      <c r="C7543" s="89" t="n">
        <v>1197831</v>
      </c>
      <c r="D7543" s="90" t="n">
        <v>44466</v>
      </c>
      <c r="E7543" s="88" t="s">
        <v>40</v>
      </c>
      <c r="F7543" s="88" t="s">
        <v>59</v>
      </c>
      <c r="G7543" s="88" t="s">
        <v>106</v>
      </c>
      <c r="H7543" s="91" t="s">
        <v>38</v>
      </c>
      <c r="I7543" s="92" t="n">
        <v>43</v>
      </c>
      <c r="J7543" s="93" t="n">
        <v>240</v>
      </c>
      <c r="K7543" s="94" t="n">
        <f aca="false">I7543 * J7543</f>
        <v>10320</v>
      </c>
      <c r="L7543" s="94" t="n">
        <f aca="false">K7543 *M7543</f>
        <v>6192</v>
      </c>
      <c r="M7543" s="95" t="n">
        <v>0.6</v>
      </c>
      <c r="N7543" s="88" t="s">
        <v>31</v>
      </c>
      <c r="O7543" s="91" t="s">
        <v>219</v>
      </c>
      <c r="P7543" s="0" t="str">
        <f aca="false">RIGHT(H7543,LEN(H7543) - FIND(" ", H7543))</f>
        <v>Apparel</v>
      </c>
    </row>
    <row r="7544" customFormat="false" ht="14.25" hidden="false" customHeight="true" outlineLevel="0" collapsed="false">
      <c r="B7544" s="88" t="s">
        <v>30</v>
      </c>
      <c r="C7544" s="89" t="n">
        <v>1197831</v>
      </c>
      <c r="D7544" s="90" t="n">
        <v>44466</v>
      </c>
      <c r="E7544" s="88" t="s">
        <v>40</v>
      </c>
      <c r="F7544" s="88" t="s">
        <v>66</v>
      </c>
      <c r="G7544" s="88" t="s">
        <v>90</v>
      </c>
      <c r="H7544" s="91" t="s">
        <v>44</v>
      </c>
      <c r="I7544" s="92" t="n">
        <v>26</v>
      </c>
      <c r="J7544" s="93" t="n">
        <v>98</v>
      </c>
      <c r="K7544" s="94" t="n">
        <f aca="false">I7544 * J7544</f>
        <v>2548</v>
      </c>
      <c r="L7544" s="94" t="n">
        <f aca="false">K7544 *M7544</f>
        <v>1707.16</v>
      </c>
      <c r="M7544" s="95" t="n">
        <v>0.67</v>
      </c>
      <c r="N7544" s="88" t="s">
        <v>31</v>
      </c>
      <c r="O7544" s="91" t="s">
        <v>219</v>
      </c>
      <c r="P7544" s="0" t="str">
        <f aca="false">RIGHT(H7544,LEN(H7544) - FIND(" ", H7544))</f>
        <v>Athletic Footwear</v>
      </c>
    </row>
    <row r="7545" customFormat="false" ht="14.25" hidden="false" customHeight="true" outlineLevel="0" collapsed="false">
      <c r="B7545" s="88" t="s">
        <v>22</v>
      </c>
      <c r="C7545" s="89" t="n">
        <v>1128299</v>
      </c>
      <c r="D7545" s="90" t="n">
        <v>44466</v>
      </c>
      <c r="E7545" s="88" t="s">
        <v>18</v>
      </c>
      <c r="F7545" s="88" t="s">
        <v>134</v>
      </c>
      <c r="G7545" s="88" t="s">
        <v>71</v>
      </c>
      <c r="H7545" s="91" t="s">
        <v>32</v>
      </c>
      <c r="I7545" s="92" t="n">
        <v>37</v>
      </c>
      <c r="J7545" s="93" t="n">
        <v>206</v>
      </c>
      <c r="K7545" s="94" t="n">
        <f aca="false">I7545 * J7545</f>
        <v>7622</v>
      </c>
      <c r="L7545" s="94" t="n">
        <f aca="false">K7545 *M7545</f>
        <v>3201.24</v>
      </c>
      <c r="M7545" s="95" t="n">
        <v>0.42</v>
      </c>
      <c r="N7545" s="88" t="s">
        <v>31</v>
      </c>
      <c r="O7545" s="91" t="s">
        <v>218</v>
      </c>
      <c r="P7545" s="0" t="str">
        <f aca="false">RIGHT(H7545,LEN(H7545) - FIND(" ", H7545))</f>
        <v>Street Footwear</v>
      </c>
    </row>
    <row r="7546" customFormat="false" ht="14.25" hidden="false" customHeight="true" outlineLevel="0" collapsed="false">
      <c r="B7546" s="88" t="s">
        <v>22</v>
      </c>
      <c r="C7546" s="89" t="n">
        <v>1128299</v>
      </c>
      <c r="D7546" s="90" t="n">
        <v>44466</v>
      </c>
      <c r="E7546" s="88" t="s">
        <v>18</v>
      </c>
      <c r="F7546" s="88" t="s">
        <v>134</v>
      </c>
      <c r="G7546" s="88" t="s">
        <v>71</v>
      </c>
      <c r="H7546" s="91" t="s">
        <v>24</v>
      </c>
      <c r="I7546" s="92" t="n">
        <v>39</v>
      </c>
      <c r="J7546" s="93" t="n">
        <v>188</v>
      </c>
      <c r="K7546" s="94" t="n">
        <f aca="false">I7546 * J7546</f>
        <v>7332</v>
      </c>
      <c r="L7546" s="94" t="n">
        <f aca="false">K7546 *M7546</f>
        <v>3372.72</v>
      </c>
      <c r="M7546" s="95" t="n">
        <v>0.46</v>
      </c>
      <c r="N7546" s="88" t="s">
        <v>31</v>
      </c>
      <c r="O7546" s="91" t="s">
        <v>218</v>
      </c>
      <c r="P7546" s="0" t="str">
        <f aca="false">RIGHT(H7546,LEN(H7546) - FIND(" ", H7546))</f>
        <v>Athletic Footwear</v>
      </c>
    </row>
    <row r="7547" customFormat="false" ht="14.25" hidden="false" customHeight="true" outlineLevel="0" collapsed="false">
      <c r="B7547" s="88" t="s">
        <v>22</v>
      </c>
      <c r="C7547" s="89" t="n">
        <v>1128299</v>
      </c>
      <c r="D7547" s="90" t="n">
        <v>44466</v>
      </c>
      <c r="E7547" s="88" t="s">
        <v>18</v>
      </c>
      <c r="F7547" s="88" t="s">
        <v>134</v>
      </c>
      <c r="G7547" s="88" t="s">
        <v>71</v>
      </c>
      <c r="H7547" s="91" t="s">
        <v>48</v>
      </c>
      <c r="I7547" s="92" t="n">
        <v>39</v>
      </c>
      <c r="J7547" s="93" t="n">
        <v>147</v>
      </c>
      <c r="K7547" s="94" t="n">
        <f aca="false">I7547 * J7547</f>
        <v>5733</v>
      </c>
      <c r="L7547" s="94" t="n">
        <f aca="false">K7547 *M7547</f>
        <v>2407.86</v>
      </c>
      <c r="M7547" s="95" t="n">
        <v>0.42</v>
      </c>
      <c r="N7547" s="88" t="s">
        <v>31</v>
      </c>
      <c r="O7547" s="91" t="s">
        <v>219</v>
      </c>
      <c r="P7547" s="0" t="str">
        <f aca="false">RIGHT(H7547,LEN(H7547) - FIND(" ", H7547))</f>
        <v>Street Footwear</v>
      </c>
    </row>
    <row r="7548" customFormat="false" ht="14.25" hidden="false" customHeight="true" outlineLevel="0" collapsed="false">
      <c r="B7548" s="88" t="s">
        <v>22</v>
      </c>
      <c r="C7548" s="89" t="n">
        <v>1128299</v>
      </c>
      <c r="D7548" s="90" t="n">
        <v>44466</v>
      </c>
      <c r="E7548" s="88" t="s">
        <v>18</v>
      </c>
      <c r="F7548" s="88" t="s">
        <v>134</v>
      </c>
      <c r="G7548" s="88" t="s">
        <v>71</v>
      </c>
      <c r="H7548" s="91" t="s">
        <v>44</v>
      </c>
      <c r="I7548" s="92" t="n">
        <v>37</v>
      </c>
      <c r="J7548" s="93" t="n">
        <v>145</v>
      </c>
      <c r="K7548" s="94" t="n">
        <f aca="false">I7548 * J7548</f>
        <v>5365</v>
      </c>
      <c r="L7548" s="94" t="n">
        <f aca="false">K7548 *M7548</f>
        <v>2199.65</v>
      </c>
      <c r="M7548" s="95" t="n">
        <v>0.41</v>
      </c>
      <c r="N7548" s="88" t="s">
        <v>31</v>
      </c>
      <c r="O7548" s="91" t="s">
        <v>219</v>
      </c>
      <c r="P7548" s="0" t="str">
        <f aca="false">RIGHT(H7548,LEN(H7548) - FIND(" ", H7548))</f>
        <v>Athletic Footwear</v>
      </c>
    </row>
    <row r="7549" customFormat="false" ht="14.25" hidden="false" customHeight="true" outlineLevel="0" collapsed="false">
      <c r="B7549" s="88" t="s">
        <v>22</v>
      </c>
      <c r="C7549" s="89" t="n">
        <v>1128299</v>
      </c>
      <c r="D7549" s="90" t="n">
        <v>44466</v>
      </c>
      <c r="E7549" s="88" t="s">
        <v>18</v>
      </c>
      <c r="F7549" s="88" t="s">
        <v>134</v>
      </c>
      <c r="G7549" s="88" t="s">
        <v>71</v>
      </c>
      <c r="H7549" s="91" t="s">
        <v>16</v>
      </c>
      <c r="I7549" s="92" t="n">
        <v>40</v>
      </c>
      <c r="J7549" s="93" t="n">
        <v>145</v>
      </c>
      <c r="K7549" s="94" t="n">
        <f aca="false">I7549 * J7549</f>
        <v>5800</v>
      </c>
      <c r="L7549" s="94" t="n">
        <f aca="false">K7549 *M7549</f>
        <v>2030</v>
      </c>
      <c r="M7549" s="95" t="n">
        <v>0.35</v>
      </c>
      <c r="N7549" s="88" t="s">
        <v>31</v>
      </c>
      <c r="O7549" s="91" t="s">
        <v>218</v>
      </c>
      <c r="P7549" s="0" t="str">
        <f aca="false">RIGHT(H7549,LEN(H7549) - FIND(" ", H7549))</f>
        <v>Apparel</v>
      </c>
    </row>
    <row r="7550" customFormat="false" ht="14.25" hidden="false" customHeight="true" outlineLevel="0" collapsed="false">
      <c r="B7550" s="88" t="s">
        <v>22</v>
      </c>
      <c r="C7550" s="89" t="n">
        <v>1128299</v>
      </c>
      <c r="D7550" s="90" t="n">
        <v>44466</v>
      </c>
      <c r="E7550" s="88" t="s">
        <v>18</v>
      </c>
      <c r="F7550" s="88" t="s">
        <v>134</v>
      </c>
      <c r="G7550" s="88" t="s">
        <v>71</v>
      </c>
      <c r="H7550" s="91" t="s">
        <v>38</v>
      </c>
      <c r="I7550" s="92" t="n">
        <v>48</v>
      </c>
      <c r="J7550" s="93" t="n">
        <v>157</v>
      </c>
      <c r="K7550" s="94" t="n">
        <f aca="false">I7550 * J7550</f>
        <v>7536</v>
      </c>
      <c r="L7550" s="94" t="n">
        <f aca="false">K7550 *M7550</f>
        <v>2260.8</v>
      </c>
      <c r="M7550" s="95" t="n">
        <v>0.3</v>
      </c>
      <c r="N7550" s="88" t="s">
        <v>31</v>
      </c>
      <c r="O7550" s="91" t="s">
        <v>219</v>
      </c>
      <c r="P7550" s="0" t="str">
        <f aca="false">RIGHT(H7550,LEN(H7550) - FIND(" ", H7550))</f>
        <v>Apparel</v>
      </c>
    </row>
    <row r="7551" customFormat="false" ht="14.25" hidden="false" customHeight="true" outlineLevel="0" collapsed="false">
      <c r="B7551" s="88" t="s">
        <v>30</v>
      </c>
      <c r="C7551" s="89" t="n">
        <v>1197831</v>
      </c>
      <c r="D7551" s="90" t="n">
        <v>44467</v>
      </c>
      <c r="E7551" s="88" t="s">
        <v>40</v>
      </c>
      <c r="F7551" s="88" t="s">
        <v>59</v>
      </c>
      <c r="G7551" s="88" t="s">
        <v>106</v>
      </c>
      <c r="H7551" s="91" t="s">
        <v>32</v>
      </c>
      <c r="I7551" s="92" t="n">
        <v>55</v>
      </c>
      <c r="J7551" s="93" t="n">
        <v>725</v>
      </c>
      <c r="K7551" s="94" t="n">
        <f aca="false">I7551 * J7551</f>
        <v>39875</v>
      </c>
      <c r="L7551" s="94" t="n">
        <f aca="false">K7551 *M7551</f>
        <v>15950</v>
      </c>
      <c r="M7551" s="95" t="n">
        <v>0.4</v>
      </c>
      <c r="N7551" s="88" t="s">
        <v>31</v>
      </c>
      <c r="O7551" s="91" t="s">
        <v>218</v>
      </c>
      <c r="P7551" s="0" t="str">
        <f aca="false">RIGHT(H7551,LEN(H7551) - FIND(" ", H7551))</f>
        <v>Street Footwear</v>
      </c>
    </row>
    <row r="7552" customFormat="false" ht="14.25" hidden="false" customHeight="true" outlineLevel="0" collapsed="false">
      <c r="B7552" s="88" t="s">
        <v>30</v>
      </c>
      <c r="C7552" s="89" t="n">
        <v>1197831</v>
      </c>
      <c r="D7552" s="90" t="n">
        <v>44467</v>
      </c>
      <c r="E7552" s="88" t="s">
        <v>40</v>
      </c>
      <c r="F7552" s="88" t="s">
        <v>66</v>
      </c>
      <c r="G7552" s="88" t="s">
        <v>90</v>
      </c>
      <c r="H7552" s="91" t="s">
        <v>16</v>
      </c>
      <c r="I7552" s="92" t="n">
        <v>30</v>
      </c>
      <c r="J7552" s="93" t="n">
        <v>300</v>
      </c>
      <c r="K7552" s="94" t="n">
        <f aca="false">I7552 * J7552</f>
        <v>9000</v>
      </c>
      <c r="L7552" s="94" t="n">
        <f aca="false">K7552 *M7552</f>
        <v>4050</v>
      </c>
      <c r="M7552" s="95" t="n">
        <v>0.45</v>
      </c>
      <c r="N7552" s="88" t="s">
        <v>31</v>
      </c>
      <c r="O7552" s="91" t="s">
        <v>218</v>
      </c>
      <c r="P7552" s="0" t="str">
        <f aca="false">RIGHT(H7552,LEN(H7552) - FIND(" ", H7552))</f>
        <v>Apparel</v>
      </c>
    </row>
    <row r="7553" customFormat="false" ht="14.25" hidden="false" customHeight="true" outlineLevel="0" collapsed="false">
      <c r="B7553" s="88" t="s">
        <v>30</v>
      </c>
      <c r="C7553" s="89" t="n">
        <v>1197831</v>
      </c>
      <c r="D7553" s="90" t="n">
        <v>44467</v>
      </c>
      <c r="E7553" s="88" t="s">
        <v>40</v>
      </c>
      <c r="F7553" s="88" t="s">
        <v>59</v>
      </c>
      <c r="G7553" s="88" t="s">
        <v>106</v>
      </c>
      <c r="H7553" s="91" t="s">
        <v>32</v>
      </c>
      <c r="I7553" s="92" t="n">
        <v>53</v>
      </c>
      <c r="J7553" s="93" t="n">
        <v>181</v>
      </c>
      <c r="K7553" s="94" t="n">
        <f aca="false">I7553 * J7553</f>
        <v>9593</v>
      </c>
      <c r="L7553" s="94" t="n">
        <f aca="false">K7553 *M7553</f>
        <v>5276.15</v>
      </c>
      <c r="M7553" s="95" t="n">
        <v>0.55</v>
      </c>
      <c r="N7553" s="88" t="s">
        <v>23</v>
      </c>
      <c r="O7553" s="91" t="s">
        <v>218</v>
      </c>
      <c r="P7553" s="0" t="str">
        <f aca="false">RIGHT(H7553,LEN(H7553) - FIND(" ", H7553))</f>
        <v>Street Footwear</v>
      </c>
    </row>
    <row r="7554" customFormat="false" ht="14.25" hidden="false" customHeight="true" outlineLevel="0" collapsed="false">
      <c r="B7554" s="88" t="s">
        <v>30</v>
      </c>
      <c r="C7554" s="89" t="n">
        <v>1197831</v>
      </c>
      <c r="D7554" s="90" t="n">
        <v>44467</v>
      </c>
      <c r="E7554" s="88" t="s">
        <v>40</v>
      </c>
      <c r="F7554" s="88" t="s">
        <v>66</v>
      </c>
      <c r="G7554" s="88" t="s">
        <v>90</v>
      </c>
      <c r="H7554" s="91" t="s">
        <v>16</v>
      </c>
      <c r="I7554" s="92" t="n">
        <v>29</v>
      </c>
      <c r="J7554" s="93" t="n">
        <v>78</v>
      </c>
      <c r="K7554" s="94" t="n">
        <f aca="false">I7554 * J7554</f>
        <v>2262</v>
      </c>
      <c r="L7554" s="94" t="n">
        <f aca="false">K7554 *M7554</f>
        <v>1357.2</v>
      </c>
      <c r="M7554" s="95" t="n">
        <v>0.6</v>
      </c>
      <c r="N7554" s="88" t="s">
        <v>23</v>
      </c>
      <c r="O7554" s="91" t="s">
        <v>218</v>
      </c>
      <c r="P7554" s="0" t="str">
        <f aca="false">RIGHT(H7554,LEN(H7554) - FIND(" ", H7554))</f>
        <v>Apparel</v>
      </c>
    </row>
    <row r="7555" customFormat="false" ht="14.25" hidden="false" customHeight="true" outlineLevel="0" collapsed="false">
      <c r="B7555" s="88" t="s">
        <v>30</v>
      </c>
      <c r="C7555" s="89" t="n">
        <v>1197831</v>
      </c>
      <c r="D7555" s="90" t="n">
        <v>44467</v>
      </c>
      <c r="E7555" s="88" t="s">
        <v>40</v>
      </c>
      <c r="F7555" s="88" t="s">
        <v>59</v>
      </c>
      <c r="G7555" s="88" t="s">
        <v>106</v>
      </c>
      <c r="H7555" s="91" t="s">
        <v>32</v>
      </c>
      <c r="I7555" s="92" t="n">
        <v>38</v>
      </c>
      <c r="J7555" s="93" t="n">
        <v>232</v>
      </c>
      <c r="K7555" s="94" t="n">
        <f aca="false">I7555 * J7555</f>
        <v>8816</v>
      </c>
      <c r="L7555" s="94" t="n">
        <f aca="false">K7555 *M7555</f>
        <v>4055.36</v>
      </c>
      <c r="M7555" s="95" t="n">
        <v>0.46</v>
      </c>
      <c r="N7555" s="88" t="s">
        <v>31</v>
      </c>
      <c r="O7555" s="91" t="s">
        <v>218</v>
      </c>
      <c r="P7555" s="0" t="str">
        <f aca="false">RIGHT(H7555,LEN(H7555) - FIND(" ", H7555))</f>
        <v>Street Footwear</v>
      </c>
    </row>
    <row r="7556" customFormat="false" ht="14.25" hidden="false" customHeight="true" outlineLevel="0" collapsed="false">
      <c r="B7556" s="88" t="s">
        <v>30</v>
      </c>
      <c r="C7556" s="89" t="n">
        <v>1197831</v>
      </c>
      <c r="D7556" s="90" t="n">
        <v>44467</v>
      </c>
      <c r="E7556" s="88" t="s">
        <v>40</v>
      </c>
      <c r="F7556" s="88" t="s">
        <v>66</v>
      </c>
      <c r="G7556" s="88" t="s">
        <v>90</v>
      </c>
      <c r="H7556" s="91" t="s">
        <v>16</v>
      </c>
      <c r="I7556" s="92" t="n">
        <v>22</v>
      </c>
      <c r="J7556" s="93" t="n">
        <v>105</v>
      </c>
      <c r="K7556" s="94" t="n">
        <f aca="false">I7556 * J7556</f>
        <v>2310</v>
      </c>
      <c r="L7556" s="94" t="n">
        <f aca="false">K7556 *M7556</f>
        <v>1131.9</v>
      </c>
      <c r="M7556" s="95" t="n">
        <v>0.49</v>
      </c>
      <c r="N7556" s="88" t="s">
        <v>31</v>
      </c>
      <c r="O7556" s="91" t="s">
        <v>218</v>
      </c>
      <c r="P7556" s="0" t="str">
        <f aca="false">RIGHT(H7556,LEN(H7556) - FIND(" ", H7556))</f>
        <v>Apparel</v>
      </c>
    </row>
    <row r="7557" customFormat="false" ht="14.25" hidden="false" customHeight="true" outlineLevel="0" collapsed="false">
      <c r="B7557" s="88" t="s">
        <v>30</v>
      </c>
      <c r="C7557" s="89" t="n">
        <v>1197831</v>
      </c>
      <c r="D7557" s="90" t="n">
        <v>44468</v>
      </c>
      <c r="E7557" s="88" t="s">
        <v>40</v>
      </c>
      <c r="F7557" s="88" t="s">
        <v>59</v>
      </c>
      <c r="G7557" s="88" t="s">
        <v>106</v>
      </c>
      <c r="H7557" s="91" t="s">
        <v>24</v>
      </c>
      <c r="I7557" s="92" t="n">
        <v>55</v>
      </c>
      <c r="J7557" s="93" t="n">
        <v>675</v>
      </c>
      <c r="K7557" s="94" t="n">
        <f aca="false">I7557 * J7557</f>
        <v>37125</v>
      </c>
      <c r="L7557" s="94" t="n">
        <f aca="false">K7557 *M7557</f>
        <v>14850</v>
      </c>
      <c r="M7557" s="95" t="n">
        <v>0.4</v>
      </c>
      <c r="N7557" s="88" t="s">
        <v>31</v>
      </c>
      <c r="O7557" s="91" t="s">
        <v>218</v>
      </c>
      <c r="P7557" s="0" t="str">
        <f aca="false">RIGHT(H7557,LEN(H7557) - FIND(" ", H7557))</f>
        <v>Athletic Footwear</v>
      </c>
    </row>
    <row r="7558" customFormat="false" ht="14.25" hidden="false" customHeight="true" outlineLevel="0" collapsed="false">
      <c r="B7558" s="88" t="s">
        <v>30</v>
      </c>
      <c r="C7558" s="89" t="n">
        <v>1197831</v>
      </c>
      <c r="D7558" s="90" t="n">
        <v>44468</v>
      </c>
      <c r="E7558" s="88" t="s">
        <v>40</v>
      </c>
      <c r="F7558" s="88" t="s">
        <v>66</v>
      </c>
      <c r="G7558" s="88" t="s">
        <v>90</v>
      </c>
      <c r="H7558" s="91" t="s">
        <v>38</v>
      </c>
      <c r="I7558" s="92" t="n">
        <v>40</v>
      </c>
      <c r="J7558" s="93" t="n">
        <v>475</v>
      </c>
      <c r="K7558" s="94" t="n">
        <f aca="false">I7558 * J7558</f>
        <v>19000</v>
      </c>
      <c r="L7558" s="94" t="n">
        <f aca="false">K7558 *M7558</f>
        <v>12350</v>
      </c>
      <c r="M7558" s="95" t="n">
        <v>0.65</v>
      </c>
      <c r="N7558" s="88" t="s">
        <v>31</v>
      </c>
      <c r="O7558" s="91" t="s">
        <v>219</v>
      </c>
      <c r="P7558" s="0" t="str">
        <f aca="false">RIGHT(H7558,LEN(H7558) - FIND(" ", H7558))</f>
        <v>Apparel</v>
      </c>
    </row>
    <row r="7559" customFormat="false" ht="14.25" hidden="false" customHeight="true" outlineLevel="0" collapsed="false">
      <c r="B7559" s="88" t="s">
        <v>30</v>
      </c>
      <c r="C7559" s="89" t="n">
        <v>1197831</v>
      </c>
      <c r="D7559" s="90" t="n">
        <v>44468</v>
      </c>
      <c r="E7559" s="88" t="s">
        <v>40</v>
      </c>
      <c r="F7559" s="88" t="s">
        <v>59</v>
      </c>
      <c r="G7559" s="88" t="s">
        <v>106</v>
      </c>
      <c r="H7559" s="91" t="s">
        <v>24</v>
      </c>
      <c r="I7559" s="92" t="n">
        <v>54</v>
      </c>
      <c r="J7559" s="93" t="n">
        <v>176</v>
      </c>
      <c r="K7559" s="94" t="n">
        <f aca="false">I7559 * J7559</f>
        <v>9504</v>
      </c>
      <c r="L7559" s="94" t="n">
        <f aca="false">K7559 *M7559</f>
        <v>4847.04</v>
      </c>
      <c r="M7559" s="95" t="n">
        <v>0.51</v>
      </c>
      <c r="N7559" s="88" t="s">
        <v>23</v>
      </c>
      <c r="O7559" s="91" t="s">
        <v>218</v>
      </c>
      <c r="P7559" s="0" t="str">
        <f aca="false">RIGHT(H7559,LEN(H7559) - FIND(" ", H7559))</f>
        <v>Athletic Footwear</v>
      </c>
    </row>
    <row r="7560" customFormat="false" ht="14.25" hidden="false" customHeight="true" outlineLevel="0" collapsed="false">
      <c r="B7560" s="88" t="s">
        <v>30</v>
      </c>
      <c r="C7560" s="89" t="n">
        <v>1197831</v>
      </c>
      <c r="D7560" s="90" t="n">
        <v>44468</v>
      </c>
      <c r="E7560" s="88" t="s">
        <v>40</v>
      </c>
      <c r="F7560" s="88" t="s">
        <v>66</v>
      </c>
      <c r="G7560" s="88" t="s">
        <v>90</v>
      </c>
      <c r="H7560" s="91" t="s">
        <v>38</v>
      </c>
      <c r="I7560" s="92" t="n">
        <v>36</v>
      </c>
      <c r="J7560" s="93" t="n">
        <v>143</v>
      </c>
      <c r="K7560" s="94" t="n">
        <f aca="false">I7560 * J7560</f>
        <v>5148</v>
      </c>
      <c r="L7560" s="94" t="n">
        <f aca="false">K7560 *M7560</f>
        <v>3861</v>
      </c>
      <c r="M7560" s="95" t="n">
        <v>0.75</v>
      </c>
      <c r="N7560" s="88" t="s">
        <v>23</v>
      </c>
      <c r="O7560" s="91" t="s">
        <v>219</v>
      </c>
      <c r="P7560" s="0" t="str">
        <f aca="false">RIGHT(H7560,LEN(H7560) - FIND(" ", H7560))</f>
        <v>Apparel</v>
      </c>
    </row>
    <row r="7561" customFormat="false" ht="14.25" hidden="false" customHeight="true" outlineLevel="0" collapsed="false">
      <c r="B7561" s="88" t="s">
        <v>30</v>
      </c>
      <c r="C7561" s="89" t="n">
        <v>1197831</v>
      </c>
      <c r="D7561" s="90" t="n">
        <v>44468</v>
      </c>
      <c r="E7561" s="88" t="s">
        <v>40</v>
      </c>
      <c r="F7561" s="88" t="s">
        <v>59</v>
      </c>
      <c r="G7561" s="88" t="s">
        <v>106</v>
      </c>
      <c r="H7561" s="91" t="s">
        <v>24</v>
      </c>
      <c r="I7561" s="92" t="n">
        <v>38</v>
      </c>
      <c r="J7561" s="93" t="n">
        <v>203</v>
      </c>
      <c r="K7561" s="94" t="n">
        <f aca="false">I7561 * J7561</f>
        <v>7714</v>
      </c>
      <c r="L7561" s="94" t="n">
        <f aca="false">K7561 *M7561</f>
        <v>3625.58</v>
      </c>
      <c r="M7561" s="95" t="n">
        <v>0.47</v>
      </c>
      <c r="N7561" s="88" t="s">
        <v>31</v>
      </c>
      <c r="O7561" s="91" t="s">
        <v>218</v>
      </c>
      <c r="P7561" s="0" t="str">
        <f aca="false">RIGHT(H7561,LEN(H7561) - FIND(" ", H7561))</f>
        <v>Athletic Footwear</v>
      </c>
    </row>
    <row r="7562" customFormat="false" ht="14.25" hidden="false" customHeight="true" outlineLevel="0" collapsed="false">
      <c r="B7562" s="88" t="s">
        <v>30</v>
      </c>
      <c r="C7562" s="89" t="n">
        <v>1197831</v>
      </c>
      <c r="D7562" s="90" t="n">
        <v>44468</v>
      </c>
      <c r="E7562" s="88" t="s">
        <v>40</v>
      </c>
      <c r="F7562" s="88" t="s">
        <v>66</v>
      </c>
      <c r="G7562" s="88" t="s">
        <v>90</v>
      </c>
      <c r="H7562" s="91" t="s">
        <v>38</v>
      </c>
      <c r="I7562" s="92" t="n">
        <v>26</v>
      </c>
      <c r="J7562" s="93" t="n">
        <v>147</v>
      </c>
      <c r="K7562" s="94" t="n">
        <f aca="false">I7562 * J7562</f>
        <v>3822</v>
      </c>
      <c r="L7562" s="94" t="n">
        <f aca="false">K7562 *M7562</f>
        <v>2751.84</v>
      </c>
      <c r="M7562" s="95" t="n">
        <v>0.72</v>
      </c>
      <c r="N7562" s="88" t="s">
        <v>31</v>
      </c>
      <c r="O7562" s="91" t="s">
        <v>219</v>
      </c>
      <c r="P7562" s="0" t="str">
        <f aca="false">RIGHT(H7562,LEN(H7562) - FIND(" ", H7562))</f>
        <v>Apparel</v>
      </c>
    </row>
    <row r="7563" customFormat="false" ht="14.25" hidden="false" customHeight="true" outlineLevel="0" collapsed="false">
      <c r="B7563" s="88" t="s">
        <v>30</v>
      </c>
      <c r="C7563" s="89" t="n">
        <v>1197831</v>
      </c>
      <c r="D7563" s="90" t="n">
        <v>44469</v>
      </c>
      <c r="E7563" s="88" t="s">
        <v>40</v>
      </c>
      <c r="F7563" s="88" t="s">
        <v>59</v>
      </c>
      <c r="G7563" s="88" t="s">
        <v>106</v>
      </c>
      <c r="H7563" s="91" t="s">
        <v>48</v>
      </c>
      <c r="I7563" s="92" t="n">
        <v>60</v>
      </c>
      <c r="J7563" s="93" t="n">
        <v>725</v>
      </c>
      <c r="K7563" s="94" t="n">
        <f aca="false">I7563 * J7563</f>
        <v>43500</v>
      </c>
      <c r="L7563" s="94" t="n">
        <f aca="false">K7563 *M7563</f>
        <v>17400</v>
      </c>
      <c r="M7563" s="95" t="n">
        <v>0.4</v>
      </c>
      <c r="N7563" s="88" t="s">
        <v>31</v>
      </c>
      <c r="O7563" s="91" t="s">
        <v>219</v>
      </c>
      <c r="P7563" s="0" t="str">
        <f aca="false">RIGHT(H7563,LEN(H7563) - FIND(" ", H7563))</f>
        <v>Street Footwear</v>
      </c>
    </row>
    <row r="7564" customFormat="false" ht="14.25" hidden="false" customHeight="true" outlineLevel="0" collapsed="false">
      <c r="B7564" s="88" t="s">
        <v>30</v>
      </c>
      <c r="C7564" s="89" t="n">
        <v>1197831</v>
      </c>
      <c r="D7564" s="90" t="n">
        <v>44469</v>
      </c>
      <c r="E7564" s="88" t="s">
        <v>40</v>
      </c>
      <c r="F7564" s="88" t="s">
        <v>66</v>
      </c>
      <c r="G7564" s="88" t="s">
        <v>90</v>
      </c>
      <c r="H7564" s="91" t="s">
        <v>32</v>
      </c>
      <c r="I7564" s="92" t="n">
        <v>20</v>
      </c>
      <c r="J7564" s="93" t="n">
        <v>625</v>
      </c>
      <c r="K7564" s="94" t="n">
        <f aca="false">I7564 * J7564</f>
        <v>12500</v>
      </c>
      <c r="L7564" s="94" t="n">
        <f aca="false">K7564 *M7564</f>
        <v>6250</v>
      </c>
      <c r="M7564" s="95" t="n">
        <v>0.5</v>
      </c>
      <c r="N7564" s="88" t="s">
        <v>31</v>
      </c>
      <c r="O7564" s="91" t="s">
        <v>218</v>
      </c>
      <c r="P7564" s="0" t="str">
        <f aca="false">RIGHT(H7564,LEN(H7564) - FIND(" ", H7564))</f>
        <v>Street Footwear</v>
      </c>
    </row>
    <row r="7565" customFormat="false" ht="14.25" hidden="false" customHeight="true" outlineLevel="0" collapsed="false">
      <c r="B7565" s="88" t="s">
        <v>30</v>
      </c>
      <c r="C7565" s="89" t="n">
        <v>1197831</v>
      </c>
      <c r="D7565" s="90" t="n">
        <v>44469</v>
      </c>
      <c r="E7565" s="88" t="s">
        <v>40</v>
      </c>
      <c r="F7565" s="88" t="s">
        <v>59</v>
      </c>
      <c r="G7565" s="88" t="s">
        <v>106</v>
      </c>
      <c r="H7565" s="91" t="s">
        <v>48</v>
      </c>
      <c r="I7565" s="92" t="n">
        <v>59</v>
      </c>
      <c r="J7565" s="93" t="n">
        <v>203</v>
      </c>
      <c r="K7565" s="94" t="n">
        <f aca="false">I7565 * J7565</f>
        <v>11977</v>
      </c>
      <c r="L7565" s="94" t="n">
        <f aca="false">K7565 *M7565</f>
        <v>6347.81</v>
      </c>
      <c r="M7565" s="95" t="n">
        <v>0.53</v>
      </c>
      <c r="N7565" s="88" t="s">
        <v>23</v>
      </c>
      <c r="O7565" s="91" t="s">
        <v>219</v>
      </c>
      <c r="P7565" s="0" t="str">
        <f aca="false">RIGHT(H7565,LEN(H7565) - FIND(" ", H7565))</f>
        <v>Street Footwear</v>
      </c>
    </row>
    <row r="7566" customFormat="false" ht="14.25" hidden="false" customHeight="true" outlineLevel="0" collapsed="false">
      <c r="B7566" s="88" t="s">
        <v>30</v>
      </c>
      <c r="C7566" s="89" t="n">
        <v>1197831</v>
      </c>
      <c r="D7566" s="90" t="n">
        <v>44469</v>
      </c>
      <c r="E7566" s="88" t="s">
        <v>40</v>
      </c>
      <c r="F7566" s="88" t="s">
        <v>66</v>
      </c>
      <c r="G7566" s="88" t="s">
        <v>90</v>
      </c>
      <c r="H7566" s="91" t="s">
        <v>32</v>
      </c>
      <c r="I7566" s="92" t="n">
        <v>18</v>
      </c>
      <c r="J7566" s="93" t="n">
        <v>169</v>
      </c>
      <c r="K7566" s="94" t="n">
        <f aca="false">I7566 * J7566</f>
        <v>3042</v>
      </c>
      <c r="L7566" s="94" t="n">
        <f aca="false">K7566 *M7566</f>
        <v>1946.88</v>
      </c>
      <c r="M7566" s="95" t="n">
        <v>0.64</v>
      </c>
      <c r="N7566" s="88" t="s">
        <v>23</v>
      </c>
      <c r="O7566" s="91" t="s">
        <v>218</v>
      </c>
      <c r="P7566" s="0" t="str">
        <f aca="false">RIGHT(H7566,LEN(H7566) - FIND(" ", H7566))</f>
        <v>Street Footwear</v>
      </c>
    </row>
    <row r="7567" customFormat="false" ht="14.25" hidden="false" customHeight="true" outlineLevel="0" collapsed="false">
      <c r="B7567" s="88" t="s">
        <v>30</v>
      </c>
      <c r="C7567" s="89" t="n">
        <v>1197831</v>
      </c>
      <c r="D7567" s="90" t="n">
        <v>44469</v>
      </c>
      <c r="E7567" s="88" t="s">
        <v>40</v>
      </c>
      <c r="F7567" s="88" t="s">
        <v>59</v>
      </c>
      <c r="G7567" s="88" t="s">
        <v>106</v>
      </c>
      <c r="H7567" s="91" t="s">
        <v>48</v>
      </c>
      <c r="I7567" s="92" t="n">
        <v>47</v>
      </c>
      <c r="J7567" s="93" t="n">
        <v>254</v>
      </c>
      <c r="K7567" s="94" t="n">
        <f aca="false">I7567 * J7567</f>
        <v>11938</v>
      </c>
      <c r="L7567" s="94" t="n">
        <f aca="false">K7567 *M7567</f>
        <v>5372.1</v>
      </c>
      <c r="M7567" s="95" t="n">
        <v>0.45</v>
      </c>
      <c r="N7567" s="88" t="s">
        <v>31</v>
      </c>
      <c r="O7567" s="91" t="s">
        <v>219</v>
      </c>
      <c r="P7567" s="0" t="str">
        <f aca="false">RIGHT(H7567,LEN(H7567) - FIND(" ", H7567))</f>
        <v>Street Footwear</v>
      </c>
    </row>
    <row r="7568" customFormat="false" ht="14.25" hidden="false" customHeight="true" outlineLevel="0" collapsed="false">
      <c r="B7568" s="88" t="s">
        <v>30</v>
      </c>
      <c r="C7568" s="89" t="n">
        <v>1197831</v>
      </c>
      <c r="D7568" s="90" t="n">
        <v>44469</v>
      </c>
      <c r="E7568" s="88" t="s">
        <v>40</v>
      </c>
      <c r="F7568" s="88" t="s">
        <v>66</v>
      </c>
      <c r="G7568" s="88" t="s">
        <v>90</v>
      </c>
      <c r="H7568" s="91" t="s">
        <v>32</v>
      </c>
      <c r="I7568" s="92" t="n">
        <v>14</v>
      </c>
      <c r="J7568" s="93" t="n">
        <v>188</v>
      </c>
      <c r="K7568" s="94" t="n">
        <f aca="false">I7568 * J7568</f>
        <v>2632</v>
      </c>
      <c r="L7568" s="94" t="n">
        <f aca="false">K7568 *M7568</f>
        <v>1500.24</v>
      </c>
      <c r="M7568" s="95" t="n">
        <v>0.57</v>
      </c>
      <c r="N7568" s="88" t="s">
        <v>31</v>
      </c>
      <c r="O7568" s="91" t="s">
        <v>218</v>
      </c>
      <c r="P7568" s="0" t="str">
        <f aca="false">RIGHT(H7568,LEN(H7568) - FIND(" ", H7568))</f>
        <v>Street Footwear</v>
      </c>
    </row>
    <row r="7569" customFormat="false" ht="14.25" hidden="false" customHeight="true" outlineLevel="0" collapsed="false">
      <c r="B7569" s="88" t="s">
        <v>30</v>
      </c>
      <c r="C7569" s="89" t="n">
        <v>1197831</v>
      </c>
      <c r="D7569" s="90" t="n">
        <v>44470</v>
      </c>
      <c r="E7569" s="88" t="s">
        <v>40</v>
      </c>
      <c r="F7569" s="88" t="s">
        <v>59</v>
      </c>
      <c r="G7569" s="88" t="s">
        <v>106</v>
      </c>
      <c r="H7569" s="91" t="s">
        <v>44</v>
      </c>
      <c r="I7569" s="92" t="n">
        <v>60</v>
      </c>
      <c r="J7569" s="93" t="n">
        <v>450</v>
      </c>
      <c r="K7569" s="94" t="n">
        <f aca="false">I7569 * J7569</f>
        <v>27000</v>
      </c>
      <c r="L7569" s="94" t="n">
        <f aca="false">K7569 *M7569</f>
        <v>13500</v>
      </c>
      <c r="M7569" s="95" t="n">
        <v>0.5</v>
      </c>
      <c r="N7569" s="88" t="s">
        <v>31</v>
      </c>
      <c r="O7569" s="91" t="s">
        <v>219</v>
      </c>
      <c r="P7569" s="0" t="str">
        <f aca="false">RIGHT(H7569,LEN(H7569) - FIND(" ", H7569))</f>
        <v>Athletic Footwear</v>
      </c>
    </row>
    <row r="7570" customFormat="false" ht="14.25" hidden="false" customHeight="true" outlineLevel="0" collapsed="false">
      <c r="B7570" s="88" t="s">
        <v>30</v>
      </c>
      <c r="C7570" s="89" t="n">
        <v>1197831</v>
      </c>
      <c r="D7570" s="90" t="n">
        <v>44470</v>
      </c>
      <c r="E7570" s="88" t="s">
        <v>40</v>
      </c>
      <c r="F7570" s="88" t="s">
        <v>66</v>
      </c>
      <c r="G7570" s="88" t="s">
        <v>90</v>
      </c>
      <c r="H7570" s="91" t="s">
        <v>24</v>
      </c>
      <c r="I7570" s="92" t="n">
        <v>20</v>
      </c>
      <c r="J7570" s="93" t="n">
        <v>625</v>
      </c>
      <c r="K7570" s="94" t="n">
        <f aca="false">I7570 * J7570</f>
        <v>12500</v>
      </c>
      <c r="L7570" s="94" t="n">
        <f aca="false">K7570 *M7570</f>
        <v>6250</v>
      </c>
      <c r="M7570" s="95" t="n">
        <v>0.5</v>
      </c>
      <c r="N7570" s="88" t="s">
        <v>31</v>
      </c>
      <c r="O7570" s="91" t="s">
        <v>218</v>
      </c>
      <c r="P7570" s="0" t="str">
        <f aca="false">RIGHT(H7570,LEN(H7570) - FIND(" ", H7570))</f>
        <v>Athletic Footwear</v>
      </c>
    </row>
    <row r="7571" customFormat="false" ht="14.25" hidden="false" customHeight="true" outlineLevel="0" collapsed="false">
      <c r="B7571" s="88" t="s">
        <v>30</v>
      </c>
      <c r="C7571" s="89" t="n">
        <v>1197831</v>
      </c>
      <c r="D7571" s="90" t="n">
        <v>44470</v>
      </c>
      <c r="E7571" s="88" t="s">
        <v>40</v>
      </c>
      <c r="F7571" s="88" t="s">
        <v>59</v>
      </c>
      <c r="G7571" s="88" t="s">
        <v>106</v>
      </c>
      <c r="H7571" s="91" t="s">
        <v>44</v>
      </c>
      <c r="I7571" s="92" t="n">
        <v>56</v>
      </c>
      <c r="J7571" s="93" t="n">
        <v>126</v>
      </c>
      <c r="K7571" s="94" t="n">
        <f aca="false">I7571 * J7571</f>
        <v>7056</v>
      </c>
      <c r="L7571" s="94" t="n">
        <f aca="false">K7571 *M7571</f>
        <v>4586.4</v>
      </c>
      <c r="M7571" s="95" t="n">
        <v>0.65</v>
      </c>
      <c r="N7571" s="88" t="s">
        <v>23</v>
      </c>
      <c r="O7571" s="91" t="s">
        <v>219</v>
      </c>
      <c r="P7571" s="0" t="str">
        <f aca="false">RIGHT(H7571,LEN(H7571) - FIND(" ", H7571))</f>
        <v>Athletic Footwear</v>
      </c>
    </row>
    <row r="7572" customFormat="false" ht="14.25" hidden="false" customHeight="true" outlineLevel="0" collapsed="false">
      <c r="B7572" s="88" t="s">
        <v>30</v>
      </c>
      <c r="C7572" s="89" t="n">
        <v>1197831</v>
      </c>
      <c r="D7572" s="90" t="n">
        <v>44470</v>
      </c>
      <c r="E7572" s="88" t="s">
        <v>40</v>
      </c>
      <c r="F7572" s="88" t="s">
        <v>66</v>
      </c>
      <c r="G7572" s="88" t="s">
        <v>90</v>
      </c>
      <c r="H7572" s="91" t="s">
        <v>24</v>
      </c>
      <c r="I7572" s="92" t="n">
        <v>19</v>
      </c>
      <c r="J7572" s="93" t="n">
        <v>169</v>
      </c>
      <c r="K7572" s="94" t="n">
        <f aca="false">I7572 * J7572</f>
        <v>3211</v>
      </c>
      <c r="L7572" s="94" t="n">
        <f aca="false">K7572 *M7572</f>
        <v>1958.71</v>
      </c>
      <c r="M7572" s="95" t="n">
        <v>0.61</v>
      </c>
      <c r="N7572" s="88" t="s">
        <v>23</v>
      </c>
      <c r="O7572" s="91" t="s">
        <v>218</v>
      </c>
      <c r="P7572" s="0" t="str">
        <f aca="false">RIGHT(H7572,LEN(H7572) - FIND(" ", H7572))</f>
        <v>Athletic Footwear</v>
      </c>
    </row>
    <row r="7573" customFormat="false" ht="14.25" hidden="false" customHeight="true" outlineLevel="0" collapsed="false">
      <c r="B7573" s="88" t="s">
        <v>30</v>
      </c>
      <c r="C7573" s="89" t="n">
        <v>1197831</v>
      </c>
      <c r="D7573" s="90" t="n">
        <v>44470</v>
      </c>
      <c r="E7573" s="88" t="s">
        <v>40</v>
      </c>
      <c r="F7573" s="88" t="s">
        <v>59</v>
      </c>
      <c r="G7573" s="88" t="s">
        <v>106</v>
      </c>
      <c r="H7573" s="91" t="s">
        <v>44</v>
      </c>
      <c r="I7573" s="92" t="n">
        <v>41</v>
      </c>
      <c r="J7573" s="93" t="n">
        <v>135</v>
      </c>
      <c r="K7573" s="94" t="n">
        <f aca="false">I7573 * J7573</f>
        <v>5535</v>
      </c>
      <c r="L7573" s="94" t="n">
        <f aca="false">K7573 *M7573</f>
        <v>3044.25</v>
      </c>
      <c r="M7573" s="95" t="n">
        <v>0.55</v>
      </c>
      <c r="N7573" s="88" t="s">
        <v>31</v>
      </c>
      <c r="O7573" s="91" t="s">
        <v>219</v>
      </c>
      <c r="P7573" s="0" t="str">
        <f aca="false">RIGHT(H7573,LEN(H7573) - FIND(" ", H7573))</f>
        <v>Athletic Footwear</v>
      </c>
    </row>
    <row r="7574" customFormat="false" ht="14.25" hidden="false" customHeight="true" outlineLevel="0" collapsed="false">
      <c r="B7574" s="88" t="s">
        <v>30</v>
      </c>
      <c r="C7574" s="89" t="n">
        <v>1197831</v>
      </c>
      <c r="D7574" s="90" t="n">
        <v>44470</v>
      </c>
      <c r="E7574" s="88" t="s">
        <v>40</v>
      </c>
      <c r="F7574" s="88" t="s">
        <v>66</v>
      </c>
      <c r="G7574" s="88" t="s">
        <v>90</v>
      </c>
      <c r="H7574" s="91" t="s">
        <v>24</v>
      </c>
      <c r="I7574" s="92" t="n">
        <v>14</v>
      </c>
      <c r="J7574" s="93" t="n">
        <v>200</v>
      </c>
      <c r="K7574" s="94" t="n">
        <f aca="false">I7574 * J7574</f>
        <v>2800</v>
      </c>
      <c r="L7574" s="94" t="n">
        <f aca="false">K7574 *M7574</f>
        <v>1456</v>
      </c>
      <c r="M7574" s="95" t="n">
        <v>0.52</v>
      </c>
      <c r="N7574" s="88" t="s">
        <v>31</v>
      </c>
      <c r="O7574" s="91" t="s">
        <v>218</v>
      </c>
      <c r="P7574" s="0" t="str">
        <f aca="false">RIGHT(H7574,LEN(H7574) - FIND(" ", H7574))</f>
        <v>Athletic Footwear</v>
      </c>
    </row>
    <row r="7575" customFormat="false" ht="14.25" hidden="false" customHeight="true" outlineLevel="0" collapsed="false">
      <c r="B7575" s="88" t="s">
        <v>30</v>
      </c>
      <c r="C7575" s="89" t="n">
        <v>1197831</v>
      </c>
      <c r="D7575" s="90" t="n">
        <v>44471</v>
      </c>
      <c r="E7575" s="88" t="s">
        <v>40</v>
      </c>
      <c r="F7575" s="88" t="s">
        <v>59</v>
      </c>
      <c r="G7575" s="88" t="s">
        <v>106</v>
      </c>
      <c r="H7575" s="91" t="s">
        <v>16</v>
      </c>
      <c r="I7575" s="92" t="n">
        <v>55</v>
      </c>
      <c r="J7575" s="93" t="n">
        <v>450</v>
      </c>
      <c r="K7575" s="94" t="n">
        <f aca="false">I7575 * J7575</f>
        <v>24750</v>
      </c>
      <c r="L7575" s="94" t="n">
        <f aca="false">K7575 *M7575</f>
        <v>8662.5</v>
      </c>
      <c r="M7575" s="95" t="n">
        <v>0.35</v>
      </c>
      <c r="N7575" s="88" t="s">
        <v>31</v>
      </c>
      <c r="O7575" s="91" t="s">
        <v>218</v>
      </c>
      <c r="P7575" s="0" t="str">
        <f aca="false">RIGHT(H7575,LEN(H7575) - FIND(" ", H7575))</f>
        <v>Apparel</v>
      </c>
    </row>
    <row r="7576" customFormat="false" ht="14.25" hidden="false" customHeight="true" outlineLevel="0" collapsed="false">
      <c r="B7576" s="88" t="s">
        <v>30</v>
      </c>
      <c r="C7576" s="89" t="n">
        <v>1197831</v>
      </c>
      <c r="D7576" s="90" t="n">
        <v>44471</v>
      </c>
      <c r="E7576" s="88" t="s">
        <v>40</v>
      </c>
      <c r="F7576" s="88" t="s">
        <v>66</v>
      </c>
      <c r="G7576" s="88" t="s">
        <v>90</v>
      </c>
      <c r="H7576" s="91" t="s">
        <v>48</v>
      </c>
      <c r="I7576" s="92" t="n">
        <v>45</v>
      </c>
      <c r="J7576" s="93" t="n">
        <v>575</v>
      </c>
      <c r="K7576" s="94" t="n">
        <f aca="false">I7576 * J7576</f>
        <v>25875</v>
      </c>
      <c r="L7576" s="94" t="n">
        <f aca="false">K7576 *M7576</f>
        <v>12937.5</v>
      </c>
      <c r="M7576" s="95" t="n">
        <v>0.5</v>
      </c>
      <c r="N7576" s="88" t="s">
        <v>31</v>
      </c>
      <c r="O7576" s="91" t="s">
        <v>219</v>
      </c>
      <c r="P7576" s="0" t="str">
        <f aca="false">RIGHT(H7576,LEN(H7576) - FIND(" ", H7576))</f>
        <v>Street Footwear</v>
      </c>
    </row>
    <row r="7577" customFormat="false" ht="14.25" hidden="false" customHeight="true" outlineLevel="0" collapsed="false">
      <c r="B7577" s="88" t="s">
        <v>30</v>
      </c>
      <c r="C7577" s="89" t="n">
        <v>1197831</v>
      </c>
      <c r="D7577" s="90" t="n">
        <v>44471</v>
      </c>
      <c r="E7577" s="88" t="s">
        <v>40</v>
      </c>
      <c r="F7577" s="88" t="s">
        <v>59</v>
      </c>
      <c r="G7577" s="88" t="s">
        <v>106</v>
      </c>
      <c r="H7577" s="91" t="s">
        <v>16</v>
      </c>
      <c r="I7577" s="92" t="n">
        <v>53</v>
      </c>
      <c r="J7577" s="93" t="n">
        <v>135</v>
      </c>
      <c r="K7577" s="94" t="n">
        <f aca="false">I7577 * J7577</f>
        <v>7155</v>
      </c>
      <c r="L7577" s="94" t="n">
        <f aca="false">K7577 *M7577</f>
        <v>3505.95</v>
      </c>
      <c r="M7577" s="95" t="n">
        <v>0.49</v>
      </c>
      <c r="N7577" s="88" t="s">
        <v>23</v>
      </c>
      <c r="O7577" s="91" t="s">
        <v>218</v>
      </c>
      <c r="P7577" s="0" t="str">
        <f aca="false">RIGHT(H7577,LEN(H7577) - FIND(" ", H7577))</f>
        <v>Apparel</v>
      </c>
    </row>
    <row r="7578" customFormat="false" ht="14.25" hidden="false" customHeight="true" outlineLevel="0" collapsed="false">
      <c r="B7578" s="88" t="s">
        <v>30</v>
      </c>
      <c r="C7578" s="89" t="n">
        <v>1197831</v>
      </c>
      <c r="D7578" s="90" t="n">
        <v>44471</v>
      </c>
      <c r="E7578" s="88" t="s">
        <v>40</v>
      </c>
      <c r="F7578" s="88" t="s">
        <v>66</v>
      </c>
      <c r="G7578" s="88" t="s">
        <v>90</v>
      </c>
      <c r="H7578" s="91" t="s">
        <v>48</v>
      </c>
      <c r="I7578" s="92" t="n">
        <v>43</v>
      </c>
      <c r="J7578" s="93" t="n">
        <v>144</v>
      </c>
      <c r="K7578" s="94" t="n">
        <f aca="false">I7578 * J7578</f>
        <v>6192</v>
      </c>
      <c r="L7578" s="94" t="n">
        <f aca="false">K7578 *M7578</f>
        <v>3962.88</v>
      </c>
      <c r="M7578" s="95" t="n">
        <v>0.64</v>
      </c>
      <c r="N7578" s="88" t="s">
        <v>23</v>
      </c>
      <c r="O7578" s="91" t="s">
        <v>219</v>
      </c>
      <c r="P7578" s="0" t="str">
        <f aca="false">RIGHT(H7578,LEN(H7578) - FIND(" ", H7578))</f>
        <v>Street Footwear</v>
      </c>
    </row>
    <row r="7579" customFormat="false" ht="14.25" hidden="false" customHeight="true" outlineLevel="0" collapsed="false">
      <c r="B7579" s="88" t="s">
        <v>30</v>
      </c>
      <c r="C7579" s="89" t="n">
        <v>1197831</v>
      </c>
      <c r="D7579" s="90" t="n">
        <v>44471</v>
      </c>
      <c r="E7579" s="88" t="s">
        <v>40</v>
      </c>
      <c r="F7579" s="88" t="s">
        <v>59</v>
      </c>
      <c r="G7579" s="88" t="s">
        <v>106</v>
      </c>
      <c r="H7579" s="91" t="s">
        <v>16</v>
      </c>
      <c r="I7579" s="92" t="n">
        <v>37</v>
      </c>
      <c r="J7579" s="93" t="n">
        <v>149</v>
      </c>
      <c r="K7579" s="94" t="n">
        <f aca="false">I7579 * J7579</f>
        <v>5513</v>
      </c>
      <c r="L7579" s="94" t="n">
        <f aca="false">K7579 *M7579</f>
        <v>2205.2</v>
      </c>
      <c r="M7579" s="95" t="n">
        <v>0.4</v>
      </c>
      <c r="N7579" s="88" t="s">
        <v>31</v>
      </c>
      <c r="O7579" s="91" t="s">
        <v>218</v>
      </c>
      <c r="P7579" s="0" t="str">
        <f aca="false">RIGHT(H7579,LEN(H7579) - FIND(" ", H7579))</f>
        <v>Apparel</v>
      </c>
    </row>
    <row r="7580" customFormat="false" ht="14.25" hidden="false" customHeight="true" outlineLevel="0" collapsed="false">
      <c r="B7580" s="88" t="s">
        <v>30</v>
      </c>
      <c r="C7580" s="89" t="n">
        <v>1197831</v>
      </c>
      <c r="D7580" s="90" t="n">
        <v>44471</v>
      </c>
      <c r="E7580" s="88" t="s">
        <v>40</v>
      </c>
      <c r="F7580" s="88" t="s">
        <v>66</v>
      </c>
      <c r="G7580" s="88" t="s">
        <v>90</v>
      </c>
      <c r="H7580" s="91" t="s">
        <v>48</v>
      </c>
      <c r="I7580" s="92" t="n">
        <v>33</v>
      </c>
      <c r="J7580" s="93" t="n">
        <v>196</v>
      </c>
      <c r="K7580" s="94" t="n">
        <f aca="false">I7580 * J7580</f>
        <v>6468</v>
      </c>
      <c r="L7580" s="94" t="n">
        <f aca="false">K7580 *M7580</f>
        <v>3557.4</v>
      </c>
      <c r="M7580" s="95" t="n">
        <v>0.55</v>
      </c>
      <c r="N7580" s="88" t="s">
        <v>31</v>
      </c>
      <c r="O7580" s="91" t="s">
        <v>219</v>
      </c>
      <c r="P7580" s="0" t="str">
        <f aca="false">RIGHT(H7580,LEN(H7580) - FIND(" ", H7580))</f>
        <v>Street Footwear</v>
      </c>
    </row>
    <row r="7581" customFormat="false" ht="14.25" hidden="false" customHeight="true" outlineLevel="0" collapsed="false">
      <c r="B7581" s="88" t="s">
        <v>30</v>
      </c>
      <c r="C7581" s="89" t="n">
        <v>1197831</v>
      </c>
      <c r="D7581" s="90" t="n">
        <v>44472</v>
      </c>
      <c r="E7581" s="88" t="s">
        <v>40</v>
      </c>
      <c r="F7581" s="88" t="s">
        <v>59</v>
      </c>
      <c r="G7581" s="88" t="s">
        <v>106</v>
      </c>
      <c r="H7581" s="91" t="s">
        <v>38</v>
      </c>
      <c r="I7581" s="92" t="n">
        <v>50</v>
      </c>
      <c r="J7581" s="93" t="n">
        <v>675</v>
      </c>
      <c r="K7581" s="94" t="n">
        <f aca="false">I7581 * J7581</f>
        <v>33750</v>
      </c>
      <c r="L7581" s="94" t="n">
        <f aca="false">K7581 *M7581</f>
        <v>18562.5</v>
      </c>
      <c r="M7581" s="95" t="n">
        <v>0.55</v>
      </c>
      <c r="N7581" s="88" t="s">
        <v>31</v>
      </c>
      <c r="O7581" s="91" t="s">
        <v>219</v>
      </c>
      <c r="P7581" s="0" t="str">
        <f aca="false">RIGHT(H7581,LEN(H7581) - FIND(" ", H7581))</f>
        <v>Apparel</v>
      </c>
    </row>
    <row r="7582" customFormat="false" ht="14.25" hidden="false" customHeight="true" outlineLevel="0" collapsed="false">
      <c r="B7582" s="88" t="s">
        <v>30</v>
      </c>
      <c r="C7582" s="89" t="n">
        <v>1197831</v>
      </c>
      <c r="D7582" s="90" t="n">
        <v>44472</v>
      </c>
      <c r="E7582" s="88" t="s">
        <v>40</v>
      </c>
      <c r="F7582" s="88" t="s">
        <v>66</v>
      </c>
      <c r="G7582" s="88" t="s">
        <v>90</v>
      </c>
      <c r="H7582" s="91" t="s">
        <v>44</v>
      </c>
      <c r="I7582" s="92" t="n">
        <v>45</v>
      </c>
      <c r="J7582" s="93" t="n">
        <v>450</v>
      </c>
      <c r="K7582" s="94" t="n">
        <f aca="false">I7582 * J7582</f>
        <v>20250</v>
      </c>
      <c r="L7582" s="94" t="n">
        <f aca="false">K7582 *M7582</f>
        <v>12150</v>
      </c>
      <c r="M7582" s="95" t="n">
        <v>0.6</v>
      </c>
      <c r="N7582" s="88" t="s">
        <v>31</v>
      </c>
      <c r="O7582" s="91" t="s">
        <v>219</v>
      </c>
      <c r="P7582" s="0" t="str">
        <f aca="false">RIGHT(H7582,LEN(H7582) - FIND(" ", H7582))</f>
        <v>Athletic Footwear</v>
      </c>
    </row>
    <row r="7583" customFormat="false" ht="14.25" hidden="false" customHeight="true" outlineLevel="0" collapsed="false">
      <c r="B7583" s="88" t="s">
        <v>43</v>
      </c>
      <c r="C7583" s="89" t="n">
        <v>1185732</v>
      </c>
      <c r="D7583" s="90" t="n">
        <v>44472</v>
      </c>
      <c r="E7583" s="88" t="s">
        <v>29</v>
      </c>
      <c r="F7583" s="88" t="s">
        <v>165</v>
      </c>
      <c r="G7583" s="88" t="s">
        <v>135</v>
      </c>
      <c r="H7583" s="91" t="s">
        <v>32</v>
      </c>
      <c r="I7583" s="92" t="n">
        <v>45</v>
      </c>
      <c r="J7583" s="93" t="n">
        <v>375</v>
      </c>
      <c r="K7583" s="94" t="n">
        <f aca="false">I7583 * J7583</f>
        <v>16875</v>
      </c>
      <c r="L7583" s="94" t="n">
        <f aca="false">K7583 *M7583</f>
        <v>5062.5</v>
      </c>
      <c r="M7583" s="95" t="n">
        <v>0.3</v>
      </c>
      <c r="N7583" s="88" t="s">
        <v>14</v>
      </c>
      <c r="O7583" s="91" t="s">
        <v>218</v>
      </c>
      <c r="P7583" s="0" t="str">
        <f aca="false">RIGHT(H7583,LEN(H7583) - FIND(" ", H7583))</f>
        <v>Street Footwear</v>
      </c>
    </row>
    <row r="7584" customFormat="false" ht="14.25" hidden="false" customHeight="true" outlineLevel="0" collapsed="false">
      <c r="B7584" s="88" t="s">
        <v>43</v>
      </c>
      <c r="C7584" s="89" t="n">
        <v>1185732</v>
      </c>
      <c r="D7584" s="90" t="n">
        <v>44472</v>
      </c>
      <c r="E7584" s="88" t="s">
        <v>29</v>
      </c>
      <c r="F7584" s="88" t="s">
        <v>165</v>
      </c>
      <c r="G7584" s="88" t="s">
        <v>135</v>
      </c>
      <c r="H7584" s="91" t="s">
        <v>24</v>
      </c>
      <c r="I7584" s="92" t="n">
        <v>35</v>
      </c>
      <c r="J7584" s="93" t="n">
        <v>225</v>
      </c>
      <c r="K7584" s="94" t="n">
        <f aca="false">I7584 * J7584</f>
        <v>7875</v>
      </c>
      <c r="L7584" s="94" t="n">
        <f aca="false">K7584 *M7584</f>
        <v>2756.25</v>
      </c>
      <c r="M7584" s="95" t="n">
        <v>0.35</v>
      </c>
      <c r="N7584" s="88" t="s">
        <v>14</v>
      </c>
      <c r="O7584" s="91" t="s">
        <v>218</v>
      </c>
      <c r="P7584" s="0" t="str">
        <f aca="false">RIGHT(H7584,LEN(H7584) - FIND(" ", H7584))</f>
        <v>Athletic Footwear</v>
      </c>
    </row>
    <row r="7585" customFormat="false" ht="14.25" hidden="false" customHeight="true" outlineLevel="0" collapsed="false">
      <c r="B7585" s="88" t="s">
        <v>43</v>
      </c>
      <c r="C7585" s="89" t="n">
        <v>1185732</v>
      </c>
      <c r="D7585" s="90" t="n">
        <v>44472</v>
      </c>
      <c r="E7585" s="88" t="s">
        <v>29</v>
      </c>
      <c r="F7585" s="88" t="s">
        <v>165</v>
      </c>
      <c r="G7585" s="88" t="s">
        <v>135</v>
      </c>
      <c r="H7585" s="91" t="s">
        <v>48</v>
      </c>
      <c r="I7585" s="92" t="n">
        <v>35</v>
      </c>
      <c r="J7585" s="93" t="n">
        <v>125</v>
      </c>
      <c r="K7585" s="94" t="n">
        <f aca="false">I7585 * J7585</f>
        <v>4375</v>
      </c>
      <c r="L7585" s="94" t="n">
        <f aca="false">K7585 *M7585</f>
        <v>1312.5</v>
      </c>
      <c r="M7585" s="95" t="n">
        <v>0.3</v>
      </c>
      <c r="N7585" s="88" t="s">
        <v>14</v>
      </c>
      <c r="O7585" s="91" t="s">
        <v>219</v>
      </c>
      <c r="P7585" s="0" t="str">
        <f aca="false">RIGHT(H7585,LEN(H7585) - FIND(" ", H7585))</f>
        <v>Street Footwear</v>
      </c>
    </row>
    <row r="7586" customFormat="false" ht="14.25" hidden="false" customHeight="true" outlineLevel="0" collapsed="false">
      <c r="B7586" s="88" t="s">
        <v>43</v>
      </c>
      <c r="C7586" s="89" t="n">
        <v>1185732</v>
      </c>
      <c r="D7586" s="90" t="n">
        <v>44472</v>
      </c>
      <c r="E7586" s="88" t="s">
        <v>29</v>
      </c>
      <c r="F7586" s="88" t="s">
        <v>165</v>
      </c>
      <c r="G7586" s="88" t="s">
        <v>135</v>
      </c>
      <c r="H7586" s="91" t="s">
        <v>44</v>
      </c>
      <c r="I7586" s="92" t="n">
        <v>35</v>
      </c>
      <c r="J7586" s="93" t="n">
        <v>125</v>
      </c>
      <c r="K7586" s="94" t="n">
        <f aca="false">I7586 * J7586</f>
        <v>4375</v>
      </c>
      <c r="L7586" s="94" t="n">
        <f aca="false">K7586 *M7586</f>
        <v>1312.5</v>
      </c>
      <c r="M7586" s="95" t="n">
        <v>0.3</v>
      </c>
      <c r="N7586" s="88" t="s">
        <v>14</v>
      </c>
      <c r="O7586" s="91" t="s">
        <v>219</v>
      </c>
      <c r="P7586" s="0" t="str">
        <f aca="false">RIGHT(H7586,LEN(H7586) - FIND(" ", H7586))</f>
        <v>Athletic Footwear</v>
      </c>
    </row>
    <row r="7587" customFormat="false" ht="14.25" hidden="false" customHeight="true" outlineLevel="0" collapsed="false">
      <c r="B7587" s="88" t="s">
        <v>43</v>
      </c>
      <c r="C7587" s="89" t="n">
        <v>1185732</v>
      </c>
      <c r="D7587" s="90" t="n">
        <v>44472</v>
      </c>
      <c r="E7587" s="88" t="s">
        <v>29</v>
      </c>
      <c r="F7587" s="88" t="s">
        <v>165</v>
      </c>
      <c r="G7587" s="88" t="s">
        <v>135</v>
      </c>
      <c r="H7587" s="91" t="s">
        <v>16</v>
      </c>
      <c r="I7587" s="92" t="n">
        <v>45</v>
      </c>
      <c r="J7587" s="93" t="n">
        <v>125</v>
      </c>
      <c r="K7587" s="94" t="n">
        <f aca="false">I7587 * J7587</f>
        <v>5625</v>
      </c>
      <c r="L7587" s="94" t="n">
        <f aca="false">K7587 *M7587</f>
        <v>2812.5</v>
      </c>
      <c r="M7587" s="95" t="n">
        <v>0.5</v>
      </c>
      <c r="N7587" s="88" t="s">
        <v>14</v>
      </c>
      <c r="O7587" s="91" t="s">
        <v>218</v>
      </c>
      <c r="P7587" s="0" t="str">
        <f aca="false">RIGHT(H7587,LEN(H7587) - FIND(" ", H7587))</f>
        <v>Apparel</v>
      </c>
    </row>
    <row r="7588" customFormat="false" ht="14.25" hidden="false" customHeight="true" outlineLevel="0" collapsed="false">
      <c r="B7588" s="88" t="s">
        <v>43</v>
      </c>
      <c r="C7588" s="89" t="n">
        <v>1185732</v>
      </c>
      <c r="D7588" s="90" t="n">
        <v>44472</v>
      </c>
      <c r="E7588" s="88" t="s">
        <v>29</v>
      </c>
      <c r="F7588" s="88" t="s">
        <v>165</v>
      </c>
      <c r="G7588" s="88" t="s">
        <v>135</v>
      </c>
      <c r="H7588" s="91" t="s">
        <v>38</v>
      </c>
      <c r="I7588" s="92" t="n">
        <v>50</v>
      </c>
      <c r="J7588" s="93" t="n">
        <v>250</v>
      </c>
      <c r="K7588" s="94" t="n">
        <f aca="false">I7588 * J7588</f>
        <v>12500</v>
      </c>
      <c r="L7588" s="94" t="n">
        <f aca="false">K7588 *M7588</f>
        <v>5000</v>
      </c>
      <c r="M7588" s="95" t="n">
        <v>0.4</v>
      </c>
      <c r="N7588" s="88" t="s">
        <v>14</v>
      </c>
      <c r="O7588" s="91" t="s">
        <v>219</v>
      </c>
      <c r="P7588" s="0" t="str">
        <f aca="false">RIGHT(H7588,LEN(H7588) - FIND(" ", H7588))</f>
        <v>Apparel</v>
      </c>
    </row>
    <row r="7589" customFormat="false" ht="14.25" hidden="false" customHeight="true" outlineLevel="0" collapsed="false">
      <c r="B7589" s="88" t="s">
        <v>30</v>
      </c>
      <c r="C7589" s="89" t="n">
        <v>1197831</v>
      </c>
      <c r="D7589" s="90" t="n">
        <v>44472</v>
      </c>
      <c r="E7589" s="88" t="s">
        <v>40</v>
      </c>
      <c r="F7589" s="88" t="s">
        <v>59</v>
      </c>
      <c r="G7589" s="88" t="s">
        <v>106</v>
      </c>
      <c r="H7589" s="91" t="s">
        <v>38</v>
      </c>
      <c r="I7589" s="92" t="n">
        <v>48</v>
      </c>
      <c r="J7589" s="93" t="n">
        <v>203</v>
      </c>
      <c r="K7589" s="94" t="n">
        <f aca="false">I7589 * J7589</f>
        <v>9744</v>
      </c>
      <c r="L7589" s="94" t="n">
        <f aca="false">K7589 *M7589</f>
        <v>6820.8</v>
      </c>
      <c r="M7589" s="95" t="n">
        <v>0.7</v>
      </c>
      <c r="N7589" s="88" t="s">
        <v>23</v>
      </c>
      <c r="O7589" s="91" t="s">
        <v>219</v>
      </c>
      <c r="P7589" s="0" t="str">
        <f aca="false">RIGHT(H7589,LEN(H7589) - FIND(" ", H7589))</f>
        <v>Apparel</v>
      </c>
    </row>
    <row r="7590" customFormat="false" ht="14.25" hidden="false" customHeight="true" outlineLevel="0" collapsed="false">
      <c r="B7590" s="88" t="s">
        <v>30</v>
      </c>
      <c r="C7590" s="89" t="n">
        <v>1197831</v>
      </c>
      <c r="D7590" s="90" t="n">
        <v>44472</v>
      </c>
      <c r="E7590" s="88" t="s">
        <v>40</v>
      </c>
      <c r="F7590" s="88" t="s">
        <v>66</v>
      </c>
      <c r="G7590" s="88" t="s">
        <v>90</v>
      </c>
      <c r="H7590" s="91" t="s">
        <v>44</v>
      </c>
      <c r="I7590" s="92" t="n">
        <v>44</v>
      </c>
      <c r="J7590" s="93" t="n">
        <v>131</v>
      </c>
      <c r="K7590" s="94" t="n">
        <f aca="false">I7590 * J7590</f>
        <v>5764</v>
      </c>
      <c r="L7590" s="94" t="n">
        <f aca="false">K7590 *M7590</f>
        <v>4207.72</v>
      </c>
      <c r="M7590" s="95" t="n">
        <v>0.73</v>
      </c>
      <c r="N7590" s="88" t="s">
        <v>23</v>
      </c>
      <c r="O7590" s="91" t="s">
        <v>219</v>
      </c>
      <c r="P7590" s="0" t="str">
        <f aca="false">RIGHT(H7590,LEN(H7590) - FIND(" ", H7590))</f>
        <v>Athletic Footwear</v>
      </c>
    </row>
    <row r="7591" customFormat="false" ht="14.25" hidden="false" customHeight="true" outlineLevel="0" collapsed="false">
      <c r="B7591" s="88" t="s">
        <v>43</v>
      </c>
      <c r="C7591" s="89" t="n">
        <v>1185732</v>
      </c>
      <c r="D7591" s="90" t="n">
        <v>44472</v>
      </c>
      <c r="E7591" s="88" t="s">
        <v>29</v>
      </c>
      <c r="F7591" s="88" t="s">
        <v>165</v>
      </c>
      <c r="G7591" s="88" t="s">
        <v>135</v>
      </c>
      <c r="H7591" s="91" t="s">
        <v>32</v>
      </c>
      <c r="I7591" s="92" t="n">
        <v>43</v>
      </c>
      <c r="J7591" s="93" t="n">
        <v>113</v>
      </c>
      <c r="K7591" s="94" t="n">
        <f aca="false">I7591 * J7591</f>
        <v>4859</v>
      </c>
      <c r="L7591" s="94" t="n">
        <f aca="false">K7591 *M7591</f>
        <v>2040.78</v>
      </c>
      <c r="M7591" s="95" t="n">
        <v>0.42</v>
      </c>
      <c r="N7591" s="88" t="s">
        <v>23</v>
      </c>
      <c r="O7591" s="91" t="s">
        <v>218</v>
      </c>
      <c r="P7591" s="0" t="str">
        <f aca="false">RIGHT(H7591,LEN(H7591) - FIND(" ", H7591))</f>
        <v>Street Footwear</v>
      </c>
    </row>
    <row r="7592" customFormat="false" ht="14.25" hidden="false" customHeight="true" outlineLevel="0" collapsed="false">
      <c r="B7592" s="88" t="s">
        <v>43</v>
      </c>
      <c r="C7592" s="89" t="n">
        <v>1185732</v>
      </c>
      <c r="D7592" s="90" t="n">
        <v>44472</v>
      </c>
      <c r="E7592" s="88" t="s">
        <v>29</v>
      </c>
      <c r="F7592" s="88" t="s">
        <v>165</v>
      </c>
      <c r="G7592" s="88" t="s">
        <v>135</v>
      </c>
      <c r="H7592" s="91" t="s">
        <v>24</v>
      </c>
      <c r="I7592" s="92" t="n">
        <v>33</v>
      </c>
      <c r="J7592" s="93" t="n">
        <v>68</v>
      </c>
      <c r="K7592" s="94" t="n">
        <f aca="false">I7592 * J7592</f>
        <v>2244</v>
      </c>
      <c r="L7592" s="94" t="n">
        <f aca="false">K7592 *M7592</f>
        <v>1077.12</v>
      </c>
      <c r="M7592" s="95" t="n">
        <v>0.48</v>
      </c>
      <c r="N7592" s="88" t="s">
        <v>23</v>
      </c>
      <c r="O7592" s="91" t="s">
        <v>218</v>
      </c>
      <c r="P7592" s="0" t="str">
        <f aca="false">RIGHT(H7592,LEN(H7592) - FIND(" ", H7592))</f>
        <v>Athletic Footwear</v>
      </c>
    </row>
    <row r="7593" customFormat="false" ht="14.25" hidden="false" customHeight="true" outlineLevel="0" collapsed="false">
      <c r="B7593" s="88" t="s">
        <v>43</v>
      </c>
      <c r="C7593" s="89" t="n">
        <v>1185732</v>
      </c>
      <c r="D7593" s="90" t="n">
        <v>44472</v>
      </c>
      <c r="E7593" s="88" t="s">
        <v>29</v>
      </c>
      <c r="F7593" s="88" t="s">
        <v>165</v>
      </c>
      <c r="G7593" s="88" t="s">
        <v>135</v>
      </c>
      <c r="H7593" s="91" t="s">
        <v>48</v>
      </c>
      <c r="I7593" s="92" t="n">
        <v>34</v>
      </c>
      <c r="J7593" s="93" t="n">
        <v>33</v>
      </c>
      <c r="K7593" s="94" t="n">
        <f aca="false">I7593 * J7593</f>
        <v>1122</v>
      </c>
      <c r="L7593" s="94" t="n">
        <f aca="false">K7593 *M7593</f>
        <v>482.46</v>
      </c>
      <c r="M7593" s="95" t="n">
        <v>0.43</v>
      </c>
      <c r="N7593" s="88" t="s">
        <v>23</v>
      </c>
      <c r="O7593" s="91" t="s">
        <v>219</v>
      </c>
      <c r="P7593" s="0" t="str">
        <f aca="false">RIGHT(H7593,LEN(H7593) - FIND(" ", H7593))</f>
        <v>Street Footwear</v>
      </c>
    </row>
    <row r="7594" customFormat="false" ht="14.25" hidden="false" customHeight="true" outlineLevel="0" collapsed="false">
      <c r="B7594" s="88" t="s">
        <v>43</v>
      </c>
      <c r="C7594" s="89" t="n">
        <v>1185732</v>
      </c>
      <c r="D7594" s="90" t="n">
        <v>44472</v>
      </c>
      <c r="E7594" s="88" t="s">
        <v>29</v>
      </c>
      <c r="F7594" s="88" t="s">
        <v>165</v>
      </c>
      <c r="G7594" s="88" t="s">
        <v>135</v>
      </c>
      <c r="H7594" s="91" t="s">
        <v>44</v>
      </c>
      <c r="I7594" s="92" t="n">
        <v>32</v>
      </c>
      <c r="J7594" s="93" t="n">
        <v>33</v>
      </c>
      <c r="K7594" s="94" t="n">
        <f aca="false">I7594 * J7594</f>
        <v>1056</v>
      </c>
      <c r="L7594" s="94" t="n">
        <f aca="false">K7594 *M7594</f>
        <v>432.96</v>
      </c>
      <c r="M7594" s="95" t="n">
        <v>0.41</v>
      </c>
      <c r="N7594" s="88" t="s">
        <v>23</v>
      </c>
      <c r="O7594" s="91" t="s">
        <v>219</v>
      </c>
      <c r="P7594" s="0" t="str">
        <f aca="false">RIGHT(H7594,LEN(H7594) - FIND(" ", H7594))</f>
        <v>Athletic Footwear</v>
      </c>
    </row>
    <row r="7595" customFormat="false" ht="14.25" hidden="false" customHeight="true" outlineLevel="0" collapsed="false">
      <c r="B7595" s="88" t="s">
        <v>43</v>
      </c>
      <c r="C7595" s="89" t="n">
        <v>1185732</v>
      </c>
      <c r="D7595" s="90" t="n">
        <v>44472</v>
      </c>
      <c r="E7595" s="88" t="s">
        <v>29</v>
      </c>
      <c r="F7595" s="88" t="s">
        <v>165</v>
      </c>
      <c r="G7595" s="88" t="s">
        <v>135</v>
      </c>
      <c r="H7595" s="91" t="s">
        <v>16</v>
      </c>
      <c r="I7595" s="92" t="n">
        <v>44</v>
      </c>
      <c r="J7595" s="93" t="n">
        <v>33</v>
      </c>
      <c r="K7595" s="94" t="n">
        <f aca="false">I7595 * J7595</f>
        <v>1452</v>
      </c>
      <c r="L7595" s="94" t="n">
        <f aca="false">K7595 *M7595</f>
        <v>914.76</v>
      </c>
      <c r="M7595" s="95" t="n">
        <v>0.63</v>
      </c>
      <c r="N7595" s="88" t="s">
        <v>23</v>
      </c>
      <c r="O7595" s="91" t="s">
        <v>218</v>
      </c>
      <c r="P7595" s="0" t="str">
        <f aca="false">RIGHT(H7595,LEN(H7595) - FIND(" ", H7595))</f>
        <v>Apparel</v>
      </c>
    </row>
    <row r="7596" customFormat="false" ht="14.25" hidden="false" customHeight="true" outlineLevel="0" collapsed="false">
      <c r="B7596" s="88" t="s">
        <v>43</v>
      </c>
      <c r="C7596" s="89" t="n">
        <v>1185732</v>
      </c>
      <c r="D7596" s="90" t="n">
        <v>44472</v>
      </c>
      <c r="E7596" s="88" t="s">
        <v>29</v>
      </c>
      <c r="F7596" s="88" t="s">
        <v>165</v>
      </c>
      <c r="G7596" s="88" t="s">
        <v>135</v>
      </c>
      <c r="H7596" s="91" t="s">
        <v>38</v>
      </c>
      <c r="I7596" s="92" t="n">
        <v>46</v>
      </c>
      <c r="J7596" s="93" t="n">
        <v>65</v>
      </c>
      <c r="K7596" s="94" t="n">
        <f aca="false">I7596 * J7596</f>
        <v>2990</v>
      </c>
      <c r="L7596" s="94" t="n">
        <f aca="false">K7596 *M7596</f>
        <v>1524.9</v>
      </c>
      <c r="M7596" s="95" t="n">
        <v>0.51</v>
      </c>
      <c r="N7596" s="88" t="s">
        <v>23</v>
      </c>
      <c r="O7596" s="91" t="s">
        <v>219</v>
      </c>
      <c r="P7596" s="0" t="str">
        <f aca="false">RIGHT(H7596,LEN(H7596) - FIND(" ", H7596))</f>
        <v>Apparel</v>
      </c>
    </row>
    <row r="7597" customFormat="false" ht="14.25" hidden="false" customHeight="true" outlineLevel="0" collapsed="false">
      <c r="B7597" s="88" t="s">
        <v>30</v>
      </c>
      <c r="C7597" s="89" t="n">
        <v>1197831</v>
      </c>
      <c r="D7597" s="90" t="n">
        <v>44472</v>
      </c>
      <c r="E7597" s="88" t="s">
        <v>40</v>
      </c>
      <c r="F7597" s="88" t="s">
        <v>59</v>
      </c>
      <c r="G7597" s="88" t="s">
        <v>106</v>
      </c>
      <c r="H7597" s="91" t="s">
        <v>38</v>
      </c>
      <c r="I7597" s="92" t="n">
        <v>33</v>
      </c>
      <c r="J7597" s="93" t="n">
        <v>236</v>
      </c>
      <c r="K7597" s="94" t="n">
        <f aca="false">I7597 * J7597</f>
        <v>7788</v>
      </c>
      <c r="L7597" s="94" t="n">
        <f aca="false">K7597 *M7597</f>
        <v>4594.92</v>
      </c>
      <c r="M7597" s="95" t="n">
        <v>0.59</v>
      </c>
      <c r="N7597" s="88" t="s">
        <v>31</v>
      </c>
      <c r="O7597" s="91" t="s">
        <v>219</v>
      </c>
      <c r="P7597" s="0" t="str">
        <f aca="false">RIGHT(H7597,LEN(H7597) - FIND(" ", H7597))</f>
        <v>Apparel</v>
      </c>
    </row>
    <row r="7598" customFormat="false" ht="14.25" hidden="false" customHeight="true" outlineLevel="0" collapsed="false">
      <c r="B7598" s="88" t="s">
        <v>30</v>
      </c>
      <c r="C7598" s="89" t="n">
        <v>1197831</v>
      </c>
      <c r="D7598" s="90" t="n">
        <v>44472</v>
      </c>
      <c r="E7598" s="88" t="s">
        <v>40</v>
      </c>
      <c r="F7598" s="88" t="s">
        <v>66</v>
      </c>
      <c r="G7598" s="88" t="s">
        <v>90</v>
      </c>
      <c r="H7598" s="91" t="s">
        <v>44</v>
      </c>
      <c r="I7598" s="92" t="n">
        <v>36</v>
      </c>
      <c r="J7598" s="93" t="n">
        <v>135</v>
      </c>
      <c r="K7598" s="94" t="n">
        <f aca="false">I7598 * J7598</f>
        <v>4860</v>
      </c>
      <c r="L7598" s="94" t="n">
        <f aca="false">K7598 *M7598</f>
        <v>3256.2</v>
      </c>
      <c r="M7598" s="95" t="n">
        <v>0.67</v>
      </c>
      <c r="N7598" s="88" t="s">
        <v>31</v>
      </c>
      <c r="O7598" s="91" t="s">
        <v>219</v>
      </c>
      <c r="P7598" s="0" t="str">
        <f aca="false">RIGHT(H7598,LEN(H7598) - FIND(" ", H7598))</f>
        <v>Athletic Footwear</v>
      </c>
    </row>
    <row r="7599" customFormat="false" ht="14.25" hidden="false" customHeight="true" outlineLevel="0" collapsed="false">
      <c r="B7599" s="88" t="s">
        <v>30</v>
      </c>
      <c r="C7599" s="89" t="n">
        <v>1197831</v>
      </c>
      <c r="D7599" s="90" t="n">
        <v>44473</v>
      </c>
      <c r="E7599" s="88" t="s">
        <v>40</v>
      </c>
      <c r="F7599" s="88" t="s">
        <v>59</v>
      </c>
      <c r="G7599" s="88" t="s">
        <v>106</v>
      </c>
      <c r="H7599" s="91" t="s">
        <v>32</v>
      </c>
      <c r="I7599" s="92" t="n">
        <v>40</v>
      </c>
      <c r="J7599" s="93" t="n">
        <v>625</v>
      </c>
      <c r="K7599" s="94" t="n">
        <f aca="false">I7599 * J7599</f>
        <v>25000</v>
      </c>
      <c r="L7599" s="94" t="n">
        <f aca="false">K7599 *M7599</f>
        <v>10000</v>
      </c>
      <c r="M7599" s="95" t="n">
        <v>0.4</v>
      </c>
      <c r="N7599" s="88" t="s">
        <v>31</v>
      </c>
      <c r="O7599" s="91" t="s">
        <v>218</v>
      </c>
      <c r="P7599" s="0" t="str">
        <f aca="false">RIGHT(H7599,LEN(H7599) - FIND(" ", H7599))</f>
        <v>Street Footwear</v>
      </c>
    </row>
    <row r="7600" customFormat="false" ht="14.25" hidden="false" customHeight="true" outlineLevel="0" collapsed="false">
      <c r="B7600" s="88" t="s">
        <v>30</v>
      </c>
      <c r="C7600" s="89" t="n">
        <v>1197831</v>
      </c>
      <c r="D7600" s="90" t="n">
        <v>44473</v>
      </c>
      <c r="E7600" s="88" t="s">
        <v>40</v>
      </c>
      <c r="F7600" s="88" t="s">
        <v>66</v>
      </c>
      <c r="G7600" s="88" t="s">
        <v>90</v>
      </c>
      <c r="H7600" s="91" t="s">
        <v>16</v>
      </c>
      <c r="I7600" s="92" t="n">
        <v>50</v>
      </c>
      <c r="J7600" s="93" t="n">
        <v>425</v>
      </c>
      <c r="K7600" s="94" t="n">
        <f aca="false">I7600 * J7600</f>
        <v>21250</v>
      </c>
      <c r="L7600" s="94" t="n">
        <f aca="false">K7600 *M7600</f>
        <v>9562.5</v>
      </c>
      <c r="M7600" s="95" t="n">
        <v>0.45</v>
      </c>
      <c r="N7600" s="88" t="s">
        <v>31</v>
      </c>
      <c r="O7600" s="91" t="s">
        <v>218</v>
      </c>
      <c r="P7600" s="0" t="str">
        <f aca="false">RIGHT(H7600,LEN(H7600) - FIND(" ", H7600))</f>
        <v>Apparel</v>
      </c>
    </row>
    <row r="7601" customFormat="false" ht="14.25" hidden="false" customHeight="true" outlineLevel="0" collapsed="false">
      <c r="B7601" s="88" t="s">
        <v>30</v>
      </c>
      <c r="C7601" s="89" t="n">
        <v>1197831</v>
      </c>
      <c r="D7601" s="90" t="n">
        <v>44473</v>
      </c>
      <c r="E7601" s="88" t="s">
        <v>18</v>
      </c>
      <c r="F7601" s="88" t="s">
        <v>96</v>
      </c>
      <c r="G7601" s="88" t="s">
        <v>91</v>
      </c>
      <c r="H7601" s="91" t="s">
        <v>32</v>
      </c>
      <c r="I7601" s="92" t="n">
        <v>40</v>
      </c>
      <c r="J7601" s="93" t="n">
        <v>575</v>
      </c>
      <c r="K7601" s="94" t="n">
        <f aca="false">I7601 * J7601</f>
        <v>23000</v>
      </c>
      <c r="L7601" s="94" t="n">
        <f aca="false">K7601 *M7601</f>
        <v>9200</v>
      </c>
      <c r="M7601" s="95" t="n">
        <v>0.4</v>
      </c>
      <c r="N7601" s="88" t="s">
        <v>23</v>
      </c>
      <c r="O7601" s="91" t="s">
        <v>218</v>
      </c>
      <c r="P7601" s="0" t="str">
        <f aca="false">RIGHT(H7601,LEN(H7601) - FIND(" ", H7601))</f>
        <v>Street Footwear</v>
      </c>
    </row>
    <row r="7602" customFormat="false" ht="14.25" hidden="false" customHeight="true" outlineLevel="0" collapsed="false">
      <c r="B7602" s="88" t="s">
        <v>30</v>
      </c>
      <c r="C7602" s="89" t="n">
        <v>1197831</v>
      </c>
      <c r="D7602" s="90" t="n">
        <v>44473</v>
      </c>
      <c r="E7602" s="88" t="s">
        <v>18</v>
      </c>
      <c r="F7602" s="88" t="s">
        <v>96</v>
      </c>
      <c r="G7602" s="88" t="s">
        <v>91</v>
      </c>
      <c r="H7602" s="91" t="s">
        <v>24</v>
      </c>
      <c r="I7602" s="92" t="n">
        <v>40</v>
      </c>
      <c r="J7602" s="93" t="n">
        <v>575</v>
      </c>
      <c r="K7602" s="94" t="n">
        <f aca="false">I7602 * J7602</f>
        <v>23000</v>
      </c>
      <c r="L7602" s="94" t="n">
        <f aca="false">K7602 *M7602</f>
        <v>9200</v>
      </c>
      <c r="M7602" s="95" t="n">
        <v>0.4</v>
      </c>
      <c r="N7602" s="88" t="s">
        <v>23</v>
      </c>
      <c r="O7602" s="91" t="s">
        <v>218</v>
      </c>
      <c r="P7602" s="0" t="str">
        <f aca="false">RIGHT(H7602,LEN(H7602) - FIND(" ", H7602))</f>
        <v>Athletic Footwear</v>
      </c>
    </row>
    <row r="7603" customFormat="false" ht="14.25" hidden="false" customHeight="true" outlineLevel="0" collapsed="false">
      <c r="B7603" s="88" t="s">
        <v>30</v>
      </c>
      <c r="C7603" s="89" t="n">
        <v>1197831</v>
      </c>
      <c r="D7603" s="90" t="n">
        <v>44473</v>
      </c>
      <c r="E7603" s="88" t="s">
        <v>18</v>
      </c>
      <c r="F7603" s="88" t="s">
        <v>96</v>
      </c>
      <c r="G7603" s="88" t="s">
        <v>91</v>
      </c>
      <c r="H7603" s="91" t="s">
        <v>48</v>
      </c>
      <c r="I7603" s="92" t="n">
        <v>45</v>
      </c>
      <c r="J7603" s="93" t="n">
        <v>525</v>
      </c>
      <c r="K7603" s="94" t="n">
        <f aca="false">I7603 * J7603</f>
        <v>23625</v>
      </c>
      <c r="L7603" s="94" t="n">
        <f aca="false">K7603 *M7603</f>
        <v>9450</v>
      </c>
      <c r="M7603" s="95" t="n">
        <v>0.4</v>
      </c>
      <c r="N7603" s="88" t="s">
        <v>23</v>
      </c>
      <c r="O7603" s="91" t="s">
        <v>219</v>
      </c>
      <c r="P7603" s="0" t="str">
        <f aca="false">RIGHT(H7603,LEN(H7603) - FIND(" ", H7603))</f>
        <v>Street Footwear</v>
      </c>
    </row>
    <row r="7604" customFormat="false" ht="14.25" hidden="false" customHeight="true" outlineLevel="0" collapsed="false">
      <c r="B7604" s="88" t="s">
        <v>30</v>
      </c>
      <c r="C7604" s="89" t="n">
        <v>1197831</v>
      </c>
      <c r="D7604" s="90" t="n">
        <v>44473</v>
      </c>
      <c r="E7604" s="88" t="s">
        <v>18</v>
      </c>
      <c r="F7604" s="88" t="s">
        <v>96</v>
      </c>
      <c r="G7604" s="88" t="s">
        <v>91</v>
      </c>
      <c r="H7604" s="91" t="s">
        <v>44</v>
      </c>
      <c r="I7604" s="92" t="n">
        <v>45</v>
      </c>
      <c r="J7604" s="93" t="n">
        <v>375</v>
      </c>
      <c r="K7604" s="94" t="n">
        <f aca="false">I7604 * J7604</f>
        <v>16875</v>
      </c>
      <c r="L7604" s="94" t="n">
        <f aca="false">K7604 *M7604</f>
        <v>8437.5</v>
      </c>
      <c r="M7604" s="95" t="n">
        <v>0.5</v>
      </c>
      <c r="N7604" s="88" t="s">
        <v>23</v>
      </c>
      <c r="O7604" s="91" t="s">
        <v>219</v>
      </c>
      <c r="P7604" s="0" t="str">
        <f aca="false">RIGHT(H7604,LEN(H7604) - FIND(" ", H7604))</f>
        <v>Athletic Footwear</v>
      </c>
    </row>
    <row r="7605" customFormat="false" ht="14.25" hidden="false" customHeight="true" outlineLevel="0" collapsed="false">
      <c r="B7605" s="88" t="s">
        <v>30</v>
      </c>
      <c r="C7605" s="89" t="n">
        <v>1197831</v>
      </c>
      <c r="D7605" s="90" t="n">
        <v>44473</v>
      </c>
      <c r="E7605" s="88" t="s">
        <v>18</v>
      </c>
      <c r="F7605" s="88" t="s">
        <v>96</v>
      </c>
      <c r="G7605" s="88" t="s">
        <v>91</v>
      </c>
      <c r="H7605" s="91" t="s">
        <v>16</v>
      </c>
      <c r="I7605" s="92" t="n">
        <v>35</v>
      </c>
      <c r="J7605" s="93" t="n">
        <v>350</v>
      </c>
      <c r="K7605" s="94" t="n">
        <f aca="false">I7605 * J7605</f>
        <v>12250</v>
      </c>
      <c r="L7605" s="94" t="n">
        <f aca="false">K7605 *M7605</f>
        <v>4287.5</v>
      </c>
      <c r="M7605" s="95" t="n">
        <v>0.35</v>
      </c>
      <c r="N7605" s="88" t="s">
        <v>23</v>
      </c>
      <c r="O7605" s="91" t="s">
        <v>218</v>
      </c>
      <c r="P7605" s="0" t="str">
        <f aca="false">RIGHT(H7605,LEN(H7605) - FIND(" ", H7605))</f>
        <v>Apparel</v>
      </c>
    </row>
    <row r="7606" customFormat="false" ht="14.25" hidden="false" customHeight="true" outlineLevel="0" collapsed="false">
      <c r="B7606" s="88" t="s">
        <v>30</v>
      </c>
      <c r="C7606" s="89" t="n">
        <v>1197831</v>
      </c>
      <c r="D7606" s="90" t="n">
        <v>44473</v>
      </c>
      <c r="E7606" s="88" t="s">
        <v>18</v>
      </c>
      <c r="F7606" s="88" t="s">
        <v>96</v>
      </c>
      <c r="G7606" s="88" t="s">
        <v>91</v>
      </c>
      <c r="H7606" s="91" t="s">
        <v>38</v>
      </c>
      <c r="I7606" s="92" t="n">
        <v>45</v>
      </c>
      <c r="J7606" s="93" t="n">
        <v>525</v>
      </c>
      <c r="K7606" s="94" t="n">
        <f aca="false">I7606 * J7606</f>
        <v>23625</v>
      </c>
      <c r="L7606" s="94" t="n">
        <f aca="false">K7606 *M7606</f>
        <v>12993.75</v>
      </c>
      <c r="M7606" s="95" t="n">
        <v>0.55</v>
      </c>
      <c r="N7606" s="88" t="s">
        <v>23</v>
      </c>
      <c r="O7606" s="91" t="s">
        <v>219</v>
      </c>
      <c r="P7606" s="0" t="str">
        <f aca="false">RIGHT(H7606,LEN(H7606) - FIND(" ", H7606))</f>
        <v>Apparel</v>
      </c>
    </row>
    <row r="7607" customFormat="false" ht="14.25" hidden="false" customHeight="true" outlineLevel="0" collapsed="false">
      <c r="B7607" s="88" t="s">
        <v>30</v>
      </c>
      <c r="C7607" s="89" t="n">
        <v>1185732</v>
      </c>
      <c r="D7607" s="90" t="n">
        <v>44473</v>
      </c>
      <c r="E7607" s="88" t="s">
        <v>34</v>
      </c>
      <c r="F7607" s="88" t="s">
        <v>138</v>
      </c>
      <c r="G7607" s="88" t="s">
        <v>97</v>
      </c>
      <c r="H7607" s="91" t="s">
        <v>32</v>
      </c>
      <c r="I7607" s="92" t="n">
        <v>45</v>
      </c>
      <c r="J7607" s="93" t="n">
        <v>875</v>
      </c>
      <c r="K7607" s="94" t="n">
        <f aca="false">I7607 * J7607</f>
        <v>39375</v>
      </c>
      <c r="L7607" s="94" t="n">
        <f aca="false">K7607 *M7607</f>
        <v>15750</v>
      </c>
      <c r="M7607" s="95" t="n">
        <v>0.4</v>
      </c>
      <c r="N7607" s="88" t="s">
        <v>23</v>
      </c>
      <c r="O7607" s="91" t="s">
        <v>218</v>
      </c>
      <c r="P7607" s="0" t="str">
        <f aca="false">RIGHT(H7607,LEN(H7607) - FIND(" ", H7607))</f>
        <v>Street Footwear</v>
      </c>
    </row>
    <row r="7608" customFormat="false" ht="14.25" hidden="false" customHeight="true" outlineLevel="0" collapsed="false">
      <c r="B7608" s="88" t="s">
        <v>30</v>
      </c>
      <c r="C7608" s="89" t="n">
        <v>1185732</v>
      </c>
      <c r="D7608" s="90" t="n">
        <v>44473</v>
      </c>
      <c r="E7608" s="88" t="s">
        <v>34</v>
      </c>
      <c r="F7608" s="88" t="s">
        <v>138</v>
      </c>
      <c r="G7608" s="88" t="s">
        <v>97</v>
      </c>
      <c r="H7608" s="91" t="s">
        <v>24</v>
      </c>
      <c r="I7608" s="92" t="n">
        <v>35</v>
      </c>
      <c r="J7608" s="93" t="n">
        <v>700</v>
      </c>
      <c r="K7608" s="94" t="n">
        <f aca="false">I7608 * J7608</f>
        <v>24500</v>
      </c>
      <c r="L7608" s="94" t="n">
        <f aca="false">K7608 *M7608</f>
        <v>8575</v>
      </c>
      <c r="M7608" s="95" t="n">
        <v>0.35</v>
      </c>
      <c r="N7608" s="88" t="s">
        <v>23</v>
      </c>
      <c r="O7608" s="91" t="s">
        <v>218</v>
      </c>
      <c r="P7608" s="0" t="str">
        <f aca="false">RIGHT(H7608,LEN(H7608) - FIND(" ", H7608))</f>
        <v>Athletic Footwear</v>
      </c>
    </row>
    <row r="7609" customFormat="false" ht="14.25" hidden="false" customHeight="true" outlineLevel="0" collapsed="false">
      <c r="B7609" s="88" t="s">
        <v>30</v>
      </c>
      <c r="C7609" s="89" t="n">
        <v>1185732</v>
      </c>
      <c r="D7609" s="90" t="n">
        <v>44473</v>
      </c>
      <c r="E7609" s="88" t="s">
        <v>34</v>
      </c>
      <c r="F7609" s="88" t="s">
        <v>138</v>
      </c>
      <c r="G7609" s="88" t="s">
        <v>97</v>
      </c>
      <c r="H7609" s="91" t="s">
        <v>48</v>
      </c>
      <c r="I7609" s="92" t="n">
        <v>35</v>
      </c>
      <c r="J7609" s="93" t="n">
        <v>575</v>
      </c>
      <c r="K7609" s="94" t="n">
        <f aca="false">I7609 * J7609</f>
        <v>20125</v>
      </c>
      <c r="L7609" s="94" t="n">
        <f aca="false">K7609 *M7609</f>
        <v>8050</v>
      </c>
      <c r="M7609" s="95" t="n">
        <v>0.4</v>
      </c>
      <c r="N7609" s="88" t="s">
        <v>23</v>
      </c>
      <c r="O7609" s="91" t="s">
        <v>219</v>
      </c>
      <c r="P7609" s="0" t="str">
        <f aca="false">RIGHT(H7609,LEN(H7609) - FIND(" ", H7609))</f>
        <v>Street Footwear</v>
      </c>
    </row>
    <row r="7610" customFormat="false" ht="14.25" hidden="false" customHeight="true" outlineLevel="0" collapsed="false">
      <c r="B7610" s="88" t="s">
        <v>30</v>
      </c>
      <c r="C7610" s="89" t="n">
        <v>1185732</v>
      </c>
      <c r="D7610" s="90" t="n">
        <v>44473</v>
      </c>
      <c r="E7610" s="88" t="s">
        <v>34</v>
      </c>
      <c r="F7610" s="88" t="s">
        <v>138</v>
      </c>
      <c r="G7610" s="88" t="s">
        <v>97</v>
      </c>
      <c r="H7610" s="91" t="s">
        <v>44</v>
      </c>
      <c r="I7610" s="92" t="n">
        <v>35</v>
      </c>
      <c r="J7610" s="93" t="n">
        <v>550</v>
      </c>
      <c r="K7610" s="94" t="n">
        <f aca="false">I7610 * J7610</f>
        <v>19250</v>
      </c>
      <c r="L7610" s="94" t="n">
        <f aca="false">K7610 *M7610</f>
        <v>7700</v>
      </c>
      <c r="M7610" s="95" t="n">
        <v>0.4</v>
      </c>
      <c r="N7610" s="88" t="s">
        <v>23</v>
      </c>
      <c r="O7610" s="91" t="s">
        <v>219</v>
      </c>
      <c r="P7610" s="0" t="str">
        <f aca="false">RIGHT(H7610,LEN(H7610) - FIND(" ", H7610))</f>
        <v>Athletic Footwear</v>
      </c>
    </row>
    <row r="7611" customFormat="false" ht="14.25" hidden="false" customHeight="true" outlineLevel="0" collapsed="false">
      <c r="B7611" s="88" t="s">
        <v>30</v>
      </c>
      <c r="C7611" s="89" t="n">
        <v>1185732</v>
      </c>
      <c r="D7611" s="90" t="n">
        <v>44473</v>
      </c>
      <c r="E7611" s="88" t="s">
        <v>34</v>
      </c>
      <c r="F7611" s="88" t="s">
        <v>138</v>
      </c>
      <c r="G7611" s="88" t="s">
        <v>97</v>
      </c>
      <c r="H7611" s="91" t="s">
        <v>16</v>
      </c>
      <c r="I7611" s="92" t="n">
        <v>45</v>
      </c>
      <c r="J7611" s="93" t="n">
        <v>550</v>
      </c>
      <c r="K7611" s="94" t="n">
        <f aca="false">I7611 * J7611</f>
        <v>24750</v>
      </c>
      <c r="L7611" s="94" t="n">
        <f aca="false">K7611 *M7611</f>
        <v>8662.5</v>
      </c>
      <c r="M7611" s="95" t="n">
        <v>0.35</v>
      </c>
      <c r="N7611" s="88" t="s">
        <v>23</v>
      </c>
      <c r="O7611" s="91" t="s">
        <v>218</v>
      </c>
      <c r="P7611" s="0" t="str">
        <f aca="false">RIGHT(H7611,LEN(H7611) - FIND(" ", H7611))</f>
        <v>Apparel</v>
      </c>
    </row>
    <row r="7612" customFormat="false" ht="14.25" hidden="false" customHeight="true" outlineLevel="0" collapsed="false">
      <c r="B7612" s="88" t="s">
        <v>30</v>
      </c>
      <c r="C7612" s="89" t="n">
        <v>1185732</v>
      </c>
      <c r="D7612" s="90" t="n">
        <v>44473</v>
      </c>
      <c r="E7612" s="88" t="s">
        <v>34</v>
      </c>
      <c r="F7612" s="88" t="s">
        <v>138</v>
      </c>
      <c r="G7612" s="88" t="s">
        <v>97</v>
      </c>
      <c r="H7612" s="91" t="s">
        <v>38</v>
      </c>
      <c r="I7612" s="92" t="n">
        <v>50</v>
      </c>
      <c r="J7612" s="93" t="n">
        <v>675</v>
      </c>
      <c r="K7612" s="94" t="n">
        <f aca="false">I7612 * J7612</f>
        <v>33750</v>
      </c>
      <c r="L7612" s="94" t="n">
        <f aca="false">K7612 *M7612</f>
        <v>16875</v>
      </c>
      <c r="M7612" s="95" t="n">
        <v>0.5</v>
      </c>
      <c r="N7612" s="88" t="s">
        <v>23</v>
      </c>
      <c r="O7612" s="91" t="s">
        <v>219</v>
      </c>
      <c r="P7612" s="0" t="str">
        <f aca="false">RIGHT(H7612,LEN(H7612) - FIND(" ", H7612))</f>
        <v>Apparel</v>
      </c>
    </row>
    <row r="7613" customFormat="false" ht="14.25" hidden="false" customHeight="true" outlineLevel="0" collapsed="false">
      <c r="B7613" s="88" t="s">
        <v>30</v>
      </c>
      <c r="C7613" s="89" t="n">
        <v>1197831</v>
      </c>
      <c r="D7613" s="90" t="n">
        <v>44473</v>
      </c>
      <c r="E7613" s="88" t="s">
        <v>40</v>
      </c>
      <c r="F7613" s="88" t="s">
        <v>59</v>
      </c>
      <c r="G7613" s="88" t="s">
        <v>106</v>
      </c>
      <c r="H7613" s="91" t="s">
        <v>32</v>
      </c>
      <c r="I7613" s="92" t="n">
        <v>39</v>
      </c>
      <c r="J7613" s="93" t="n">
        <v>156</v>
      </c>
      <c r="K7613" s="94" t="n">
        <f aca="false">I7613 * J7613</f>
        <v>6084</v>
      </c>
      <c r="L7613" s="94" t="n">
        <f aca="false">K7613 *M7613</f>
        <v>3042</v>
      </c>
      <c r="M7613" s="95" t="n">
        <v>0.5</v>
      </c>
      <c r="N7613" s="88" t="s">
        <v>23</v>
      </c>
      <c r="O7613" s="91" t="s">
        <v>218</v>
      </c>
      <c r="P7613" s="0" t="str">
        <f aca="false">RIGHT(H7613,LEN(H7613) - FIND(" ", H7613))</f>
        <v>Street Footwear</v>
      </c>
    </row>
    <row r="7614" customFormat="false" ht="14.25" hidden="false" customHeight="true" outlineLevel="0" collapsed="false">
      <c r="B7614" s="88" t="s">
        <v>30</v>
      </c>
      <c r="C7614" s="89" t="n">
        <v>1197831</v>
      </c>
      <c r="D7614" s="90" t="n">
        <v>44473</v>
      </c>
      <c r="E7614" s="88" t="s">
        <v>40</v>
      </c>
      <c r="F7614" s="88" t="s">
        <v>66</v>
      </c>
      <c r="G7614" s="88" t="s">
        <v>90</v>
      </c>
      <c r="H7614" s="91" t="s">
        <v>16</v>
      </c>
      <c r="I7614" s="92" t="n">
        <v>48</v>
      </c>
      <c r="J7614" s="93" t="n">
        <v>111</v>
      </c>
      <c r="K7614" s="94" t="n">
        <f aca="false">I7614 * J7614</f>
        <v>5328</v>
      </c>
      <c r="L7614" s="94" t="n">
        <f aca="false">K7614 *M7614</f>
        <v>3143.52</v>
      </c>
      <c r="M7614" s="95" t="n">
        <v>0.59</v>
      </c>
      <c r="N7614" s="88" t="s">
        <v>23</v>
      </c>
      <c r="O7614" s="91" t="s">
        <v>218</v>
      </c>
      <c r="P7614" s="0" t="str">
        <f aca="false">RIGHT(H7614,LEN(H7614) - FIND(" ", H7614))</f>
        <v>Apparel</v>
      </c>
    </row>
    <row r="7615" customFormat="false" ht="14.25" hidden="false" customHeight="true" outlineLevel="0" collapsed="false">
      <c r="B7615" s="88" t="s">
        <v>30</v>
      </c>
      <c r="C7615" s="89" t="n">
        <v>1197831</v>
      </c>
      <c r="D7615" s="90" t="n">
        <v>44473</v>
      </c>
      <c r="E7615" s="88" t="s">
        <v>18</v>
      </c>
      <c r="F7615" s="88" t="s">
        <v>96</v>
      </c>
      <c r="G7615" s="88" t="s">
        <v>91</v>
      </c>
      <c r="H7615" s="91" t="s">
        <v>32</v>
      </c>
      <c r="I7615" s="92" t="n">
        <v>36</v>
      </c>
      <c r="J7615" s="93" t="n">
        <v>167</v>
      </c>
      <c r="K7615" s="94" t="n">
        <f aca="false">I7615 * J7615</f>
        <v>6012</v>
      </c>
      <c r="L7615" s="94" t="n">
        <f aca="false">K7615 *M7615</f>
        <v>3066.12</v>
      </c>
      <c r="M7615" s="95" t="n">
        <v>0.51</v>
      </c>
      <c r="N7615" s="88" t="s">
        <v>23</v>
      </c>
      <c r="O7615" s="91" t="s">
        <v>218</v>
      </c>
      <c r="P7615" s="0" t="str">
        <f aca="false">RIGHT(H7615,LEN(H7615) - FIND(" ", H7615))</f>
        <v>Street Footwear</v>
      </c>
    </row>
    <row r="7616" customFormat="false" ht="14.25" hidden="false" customHeight="true" outlineLevel="0" collapsed="false">
      <c r="B7616" s="88" t="s">
        <v>30</v>
      </c>
      <c r="C7616" s="89" t="n">
        <v>1197831</v>
      </c>
      <c r="D7616" s="90" t="n">
        <v>44473</v>
      </c>
      <c r="E7616" s="88" t="s">
        <v>18</v>
      </c>
      <c r="F7616" s="88" t="s">
        <v>96</v>
      </c>
      <c r="G7616" s="88" t="s">
        <v>91</v>
      </c>
      <c r="H7616" s="91" t="s">
        <v>24</v>
      </c>
      <c r="I7616" s="92" t="n">
        <v>37</v>
      </c>
      <c r="J7616" s="93" t="n">
        <v>173</v>
      </c>
      <c r="K7616" s="94" t="n">
        <f aca="false">I7616 * J7616</f>
        <v>6401</v>
      </c>
      <c r="L7616" s="94" t="n">
        <f aca="false">K7616 *M7616</f>
        <v>3456.54</v>
      </c>
      <c r="M7616" s="95" t="n">
        <v>0.54</v>
      </c>
      <c r="N7616" s="88" t="s">
        <v>23</v>
      </c>
      <c r="O7616" s="91" t="s">
        <v>218</v>
      </c>
      <c r="P7616" s="0" t="str">
        <f aca="false">RIGHT(H7616,LEN(H7616) - FIND(" ", H7616))</f>
        <v>Athletic Footwear</v>
      </c>
    </row>
    <row r="7617" customFormat="false" ht="14.25" hidden="false" customHeight="true" outlineLevel="0" collapsed="false">
      <c r="B7617" s="88" t="s">
        <v>30</v>
      </c>
      <c r="C7617" s="89" t="n">
        <v>1197831</v>
      </c>
      <c r="D7617" s="90" t="n">
        <v>44473</v>
      </c>
      <c r="E7617" s="88" t="s">
        <v>18</v>
      </c>
      <c r="F7617" s="88" t="s">
        <v>96</v>
      </c>
      <c r="G7617" s="88" t="s">
        <v>91</v>
      </c>
      <c r="H7617" s="91" t="s">
        <v>48</v>
      </c>
      <c r="I7617" s="92" t="n">
        <v>41</v>
      </c>
      <c r="J7617" s="93" t="n">
        <v>131</v>
      </c>
      <c r="K7617" s="94" t="n">
        <f aca="false">I7617 * J7617</f>
        <v>5371</v>
      </c>
      <c r="L7617" s="94" t="n">
        <f aca="false">K7617 *M7617</f>
        <v>2739.21</v>
      </c>
      <c r="M7617" s="95" t="n">
        <v>0.51</v>
      </c>
      <c r="N7617" s="88" t="s">
        <v>23</v>
      </c>
      <c r="O7617" s="91" t="s">
        <v>219</v>
      </c>
      <c r="P7617" s="0" t="str">
        <f aca="false">RIGHT(H7617,LEN(H7617) - FIND(" ", H7617))</f>
        <v>Street Footwear</v>
      </c>
    </row>
    <row r="7618" customFormat="false" ht="14.25" hidden="false" customHeight="true" outlineLevel="0" collapsed="false">
      <c r="B7618" s="88" t="s">
        <v>30</v>
      </c>
      <c r="C7618" s="89" t="n">
        <v>1197831</v>
      </c>
      <c r="D7618" s="90" t="n">
        <v>44473</v>
      </c>
      <c r="E7618" s="88" t="s">
        <v>18</v>
      </c>
      <c r="F7618" s="88" t="s">
        <v>96</v>
      </c>
      <c r="G7618" s="88" t="s">
        <v>91</v>
      </c>
      <c r="H7618" s="91" t="s">
        <v>44</v>
      </c>
      <c r="I7618" s="92" t="n">
        <v>44</v>
      </c>
      <c r="J7618" s="93" t="n">
        <v>101</v>
      </c>
      <c r="K7618" s="94" t="n">
        <f aca="false">I7618 * J7618</f>
        <v>4444</v>
      </c>
      <c r="L7618" s="94" t="n">
        <f aca="false">K7618 *M7618</f>
        <v>2888.6</v>
      </c>
      <c r="M7618" s="95" t="n">
        <v>0.65</v>
      </c>
      <c r="N7618" s="88" t="s">
        <v>23</v>
      </c>
      <c r="O7618" s="91" t="s">
        <v>219</v>
      </c>
      <c r="P7618" s="0" t="str">
        <f aca="false">RIGHT(H7618,LEN(H7618) - FIND(" ", H7618))</f>
        <v>Athletic Footwear</v>
      </c>
    </row>
    <row r="7619" customFormat="false" ht="14.25" hidden="false" customHeight="true" outlineLevel="0" collapsed="false">
      <c r="B7619" s="88" t="s">
        <v>30</v>
      </c>
      <c r="C7619" s="89" t="n">
        <v>1197831</v>
      </c>
      <c r="D7619" s="90" t="n">
        <v>44473</v>
      </c>
      <c r="E7619" s="88" t="s">
        <v>18</v>
      </c>
      <c r="F7619" s="88" t="s">
        <v>96</v>
      </c>
      <c r="G7619" s="88" t="s">
        <v>91</v>
      </c>
      <c r="H7619" s="91" t="s">
        <v>16</v>
      </c>
      <c r="I7619" s="92" t="n">
        <v>32</v>
      </c>
      <c r="J7619" s="93" t="n">
        <v>91</v>
      </c>
      <c r="K7619" s="94" t="n">
        <f aca="false">I7619 * J7619</f>
        <v>2912</v>
      </c>
      <c r="L7619" s="94" t="n">
        <f aca="false">K7619 *M7619</f>
        <v>1397.76</v>
      </c>
      <c r="M7619" s="95" t="n">
        <v>0.48</v>
      </c>
      <c r="N7619" s="88" t="s">
        <v>23</v>
      </c>
      <c r="O7619" s="91" t="s">
        <v>218</v>
      </c>
      <c r="P7619" s="0" t="str">
        <f aca="false">RIGHT(H7619,LEN(H7619) - FIND(" ", H7619))</f>
        <v>Apparel</v>
      </c>
    </row>
    <row r="7620" customFormat="false" ht="14.25" hidden="false" customHeight="true" outlineLevel="0" collapsed="false">
      <c r="B7620" s="88" t="s">
        <v>30</v>
      </c>
      <c r="C7620" s="89" t="n">
        <v>1197831</v>
      </c>
      <c r="D7620" s="90" t="n">
        <v>44473</v>
      </c>
      <c r="E7620" s="88" t="s">
        <v>18</v>
      </c>
      <c r="F7620" s="88" t="s">
        <v>96</v>
      </c>
      <c r="G7620" s="88" t="s">
        <v>91</v>
      </c>
      <c r="H7620" s="91" t="s">
        <v>38</v>
      </c>
      <c r="I7620" s="92" t="n">
        <v>42</v>
      </c>
      <c r="J7620" s="93" t="n">
        <v>142</v>
      </c>
      <c r="K7620" s="94" t="n">
        <f aca="false">I7620 * J7620</f>
        <v>5964</v>
      </c>
      <c r="L7620" s="94" t="n">
        <f aca="false">K7620 *M7620</f>
        <v>3936.24</v>
      </c>
      <c r="M7620" s="95" t="n">
        <v>0.66</v>
      </c>
      <c r="N7620" s="88" t="s">
        <v>23</v>
      </c>
      <c r="O7620" s="91" t="s">
        <v>219</v>
      </c>
      <c r="P7620" s="0" t="str">
        <f aca="false">RIGHT(H7620,LEN(H7620) - FIND(" ", H7620))</f>
        <v>Apparel</v>
      </c>
    </row>
    <row r="7621" customFormat="false" ht="14.25" hidden="false" customHeight="true" outlineLevel="0" collapsed="false">
      <c r="B7621" s="88" t="s">
        <v>30</v>
      </c>
      <c r="C7621" s="89" t="n">
        <v>1185732</v>
      </c>
      <c r="D7621" s="90" t="n">
        <v>44473</v>
      </c>
      <c r="E7621" s="88" t="s">
        <v>34</v>
      </c>
      <c r="F7621" s="88" t="s">
        <v>138</v>
      </c>
      <c r="G7621" s="88" t="s">
        <v>97</v>
      </c>
      <c r="H7621" s="91" t="s">
        <v>32</v>
      </c>
      <c r="I7621" s="92" t="n">
        <v>42</v>
      </c>
      <c r="J7621" s="93" t="n">
        <v>245</v>
      </c>
      <c r="K7621" s="94" t="n">
        <f aca="false">I7621 * J7621</f>
        <v>10290</v>
      </c>
      <c r="L7621" s="94" t="n">
        <f aca="false">K7621 *M7621</f>
        <v>5556.6</v>
      </c>
      <c r="M7621" s="95" t="n">
        <v>0.54</v>
      </c>
      <c r="N7621" s="88" t="s">
        <v>23</v>
      </c>
      <c r="O7621" s="91" t="s">
        <v>218</v>
      </c>
      <c r="P7621" s="0" t="str">
        <f aca="false">RIGHT(H7621,LEN(H7621) - FIND(" ", H7621))</f>
        <v>Street Footwear</v>
      </c>
    </row>
    <row r="7622" customFormat="false" ht="14.25" hidden="false" customHeight="true" outlineLevel="0" collapsed="false">
      <c r="B7622" s="88" t="s">
        <v>30</v>
      </c>
      <c r="C7622" s="89" t="n">
        <v>1185732</v>
      </c>
      <c r="D7622" s="90" t="n">
        <v>44473</v>
      </c>
      <c r="E7622" s="88" t="s">
        <v>34</v>
      </c>
      <c r="F7622" s="88" t="s">
        <v>138</v>
      </c>
      <c r="G7622" s="88" t="s">
        <v>97</v>
      </c>
      <c r="H7622" s="91" t="s">
        <v>24</v>
      </c>
      <c r="I7622" s="92" t="n">
        <v>33</v>
      </c>
      <c r="J7622" s="93" t="n">
        <v>196</v>
      </c>
      <c r="K7622" s="94" t="n">
        <f aca="false">I7622 * J7622</f>
        <v>6468</v>
      </c>
      <c r="L7622" s="94" t="n">
        <f aca="false">K7622 *M7622</f>
        <v>2975.28</v>
      </c>
      <c r="M7622" s="95" t="n">
        <v>0.46</v>
      </c>
      <c r="N7622" s="88" t="s">
        <v>23</v>
      </c>
      <c r="O7622" s="91" t="s">
        <v>218</v>
      </c>
      <c r="P7622" s="0" t="str">
        <f aca="false">RIGHT(H7622,LEN(H7622) - FIND(" ", H7622))</f>
        <v>Athletic Footwear</v>
      </c>
    </row>
    <row r="7623" customFormat="false" ht="14.25" hidden="false" customHeight="true" outlineLevel="0" collapsed="false">
      <c r="B7623" s="88" t="s">
        <v>30</v>
      </c>
      <c r="C7623" s="89" t="n">
        <v>1185732</v>
      </c>
      <c r="D7623" s="90" t="n">
        <v>44473</v>
      </c>
      <c r="E7623" s="88" t="s">
        <v>34</v>
      </c>
      <c r="F7623" s="88" t="s">
        <v>138</v>
      </c>
      <c r="G7623" s="88" t="s">
        <v>97</v>
      </c>
      <c r="H7623" s="91" t="s">
        <v>48</v>
      </c>
      <c r="I7623" s="92" t="n">
        <v>34</v>
      </c>
      <c r="J7623" s="93" t="n">
        <v>150</v>
      </c>
      <c r="K7623" s="94" t="n">
        <f aca="false">I7623 * J7623</f>
        <v>5100</v>
      </c>
      <c r="L7623" s="94" t="n">
        <f aca="false">K7623 *M7623</f>
        <v>2601</v>
      </c>
      <c r="M7623" s="95" t="n">
        <v>0.51</v>
      </c>
      <c r="N7623" s="88" t="s">
        <v>23</v>
      </c>
      <c r="O7623" s="91" t="s">
        <v>219</v>
      </c>
      <c r="P7623" s="0" t="str">
        <f aca="false">RIGHT(H7623,LEN(H7623) - FIND(" ", H7623))</f>
        <v>Street Footwear</v>
      </c>
    </row>
    <row r="7624" customFormat="false" ht="14.25" hidden="false" customHeight="true" outlineLevel="0" collapsed="false">
      <c r="B7624" s="88" t="s">
        <v>30</v>
      </c>
      <c r="C7624" s="89" t="n">
        <v>1185732</v>
      </c>
      <c r="D7624" s="90" t="n">
        <v>44473</v>
      </c>
      <c r="E7624" s="88" t="s">
        <v>34</v>
      </c>
      <c r="F7624" s="88" t="s">
        <v>138</v>
      </c>
      <c r="G7624" s="88" t="s">
        <v>97</v>
      </c>
      <c r="H7624" s="91" t="s">
        <v>44</v>
      </c>
      <c r="I7624" s="92" t="n">
        <v>34</v>
      </c>
      <c r="J7624" s="93" t="n">
        <v>160</v>
      </c>
      <c r="K7624" s="94" t="n">
        <f aca="false">I7624 * J7624</f>
        <v>5440</v>
      </c>
      <c r="L7624" s="94" t="n">
        <f aca="false">K7624 *M7624</f>
        <v>2937.6</v>
      </c>
      <c r="M7624" s="95" t="n">
        <v>0.54</v>
      </c>
      <c r="N7624" s="88" t="s">
        <v>23</v>
      </c>
      <c r="O7624" s="91" t="s">
        <v>219</v>
      </c>
      <c r="P7624" s="0" t="str">
        <f aca="false">RIGHT(H7624,LEN(H7624) - FIND(" ", H7624))</f>
        <v>Athletic Footwear</v>
      </c>
    </row>
    <row r="7625" customFormat="false" ht="14.25" hidden="false" customHeight="true" outlineLevel="0" collapsed="false">
      <c r="B7625" s="88" t="s">
        <v>30</v>
      </c>
      <c r="C7625" s="89" t="n">
        <v>1185732</v>
      </c>
      <c r="D7625" s="90" t="n">
        <v>44473</v>
      </c>
      <c r="E7625" s="88" t="s">
        <v>34</v>
      </c>
      <c r="F7625" s="88" t="s">
        <v>138</v>
      </c>
      <c r="G7625" s="88" t="s">
        <v>97</v>
      </c>
      <c r="H7625" s="91" t="s">
        <v>16</v>
      </c>
      <c r="I7625" s="92" t="n">
        <v>42</v>
      </c>
      <c r="J7625" s="93" t="n">
        <v>149</v>
      </c>
      <c r="K7625" s="94" t="n">
        <f aca="false">I7625 * J7625</f>
        <v>6258</v>
      </c>
      <c r="L7625" s="94" t="n">
        <f aca="false">K7625 *M7625</f>
        <v>2941.26</v>
      </c>
      <c r="M7625" s="95" t="n">
        <v>0.47</v>
      </c>
      <c r="N7625" s="88" t="s">
        <v>23</v>
      </c>
      <c r="O7625" s="91" t="s">
        <v>218</v>
      </c>
      <c r="P7625" s="0" t="str">
        <f aca="false">RIGHT(H7625,LEN(H7625) - FIND(" ", H7625))</f>
        <v>Apparel</v>
      </c>
    </row>
    <row r="7626" customFormat="false" ht="14.25" hidden="false" customHeight="true" outlineLevel="0" collapsed="false">
      <c r="B7626" s="88" t="s">
        <v>30</v>
      </c>
      <c r="C7626" s="89" t="n">
        <v>1185732</v>
      </c>
      <c r="D7626" s="90" t="n">
        <v>44473</v>
      </c>
      <c r="E7626" s="88" t="s">
        <v>34</v>
      </c>
      <c r="F7626" s="88" t="s">
        <v>138</v>
      </c>
      <c r="G7626" s="88" t="s">
        <v>97</v>
      </c>
      <c r="H7626" s="91" t="s">
        <v>38</v>
      </c>
      <c r="I7626" s="92" t="n">
        <v>48</v>
      </c>
      <c r="J7626" s="93" t="n">
        <v>176</v>
      </c>
      <c r="K7626" s="94" t="n">
        <f aca="false">I7626 * J7626</f>
        <v>8448</v>
      </c>
      <c r="L7626" s="94" t="n">
        <f aca="false">K7626 *M7626</f>
        <v>5322.24</v>
      </c>
      <c r="M7626" s="95" t="n">
        <v>0.63</v>
      </c>
      <c r="N7626" s="88" t="s">
        <v>23</v>
      </c>
      <c r="O7626" s="91" t="s">
        <v>219</v>
      </c>
      <c r="P7626" s="0" t="str">
        <f aca="false">RIGHT(H7626,LEN(H7626) - FIND(" ", H7626))</f>
        <v>Apparel</v>
      </c>
    </row>
    <row r="7627" customFormat="false" ht="14.25" hidden="false" customHeight="true" outlineLevel="0" collapsed="false">
      <c r="B7627" s="88" t="s">
        <v>30</v>
      </c>
      <c r="C7627" s="89" t="n">
        <v>1197831</v>
      </c>
      <c r="D7627" s="90" t="n">
        <v>44473</v>
      </c>
      <c r="E7627" s="88" t="s">
        <v>40</v>
      </c>
      <c r="F7627" s="88" t="s">
        <v>59</v>
      </c>
      <c r="G7627" s="88" t="s">
        <v>106</v>
      </c>
      <c r="H7627" s="91" t="s">
        <v>32</v>
      </c>
      <c r="I7627" s="92" t="n">
        <v>30</v>
      </c>
      <c r="J7627" s="93" t="n">
        <v>213</v>
      </c>
      <c r="K7627" s="94" t="n">
        <f aca="false">I7627 * J7627</f>
        <v>6390</v>
      </c>
      <c r="L7627" s="94" t="n">
        <f aca="false">K7627 *M7627</f>
        <v>2811.6</v>
      </c>
      <c r="M7627" s="95" t="n">
        <v>0.44</v>
      </c>
      <c r="N7627" s="88" t="s">
        <v>31</v>
      </c>
      <c r="O7627" s="91" t="s">
        <v>218</v>
      </c>
      <c r="P7627" s="0" t="str">
        <f aca="false">RIGHT(H7627,LEN(H7627) - FIND(" ", H7627))</f>
        <v>Street Footwear</v>
      </c>
    </row>
    <row r="7628" customFormat="false" ht="14.25" hidden="false" customHeight="true" outlineLevel="0" collapsed="false">
      <c r="B7628" s="88" t="s">
        <v>30</v>
      </c>
      <c r="C7628" s="89" t="n">
        <v>1197831</v>
      </c>
      <c r="D7628" s="90" t="n">
        <v>44473</v>
      </c>
      <c r="E7628" s="88" t="s">
        <v>40</v>
      </c>
      <c r="F7628" s="88" t="s">
        <v>66</v>
      </c>
      <c r="G7628" s="88" t="s">
        <v>90</v>
      </c>
      <c r="H7628" s="91" t="s">
        <v>16</v>
      </c>
      <c r="I7628" s="92" t="n">
        <v>37</v>
      </c>
      <c r="J7628" s="93" t="n">
        <v>149</v>
      </c>
      <c r="K7628" s="94" t="n">
        <f aca="false">I7628 * J7628</f>
        <v>5513</v>
      </c>
      <c r="L7628" s="94" t="n">
        <f aca="false">K7628 *M7628</f>
        <v>2646.24</v>
      </c>
      <c r="M7628" s="95" t="n">
        <v>0.48</v>
      </c>
      <c r="N7628" s="88" t="s">
        <v>31</v>
      </c>
      <c r="O7628" s="91" t="s">
        <v>218</v>
      </c>
      <c r="P7628" s="0" t="str">
        <f aca="false">RIGHT(H7628,LEN(H7628) - FIND(" ", H7628))</f>
        <v>Apparel</v>
      </c>
    </row>
    <row r="7629" customFormat="false" ht="14.25" hidden="false" customHeight="true" outlineLevel="0" collapsed="false">
      <c r="B7629" s="88" t="s">
        <v>30</v>
      </c>
      <c r="C7629" s="89" t="n">
        <v>1197831</v>
      </c>
      <c r="D7629" s="90" t="n">
        <v>44473</v>
      </c>
      <c r="E7629" s="88" t="s">
        <v>18</v>
      </c>
      <c r="F7629" s="88" t="s">
        <v>96</v>
      </c>
      <c r="G7629" s="88" t="s">
        <v>91</v>
      </c>
      <c r="H7629" s="91" t="s">
        <v>32</v>
      </c>
      <c r="I7629" s="92" t="n">
        <v>30</v>
      </c>
      <c r="J7629" s="93" t="n">
        <v>201</v>
      </c>
      <c r="K7629" s="94" t="n">
        <f aca="false">I7629 * J7629</f>
        <v>6030</v>
      </c>
      <c r="L7629" s="94" t="n">
        <f aca="false">K7629 *M7629</f>
        <v>2773.8</v>
      </c>
      <c r="M7629" s="95" t="n">
        <v>0.46</v>
      </c>
      <c r="N7629" s="88" t="s">
        <v>31</v>
      </c>
      <c r="O7629" s="91" t="s">
        <v>218</v>
      </c>
      <c r="P7629" s="0" t="str">
        <f aca="false">RIGHT(H7629,LEN(H7629) - FIND(" ", H7629))</f>
        <v>Street Footwear</v>
      </c>
    </row>
    <row r="7630" customFormat="false" ht="14.25" hidden="false" customHeight="true" outlineLevel="0" collapsed="false">
      <c r="B7630" s="88" t="s">
        <v>30</v>
      </c>
      <c r="C7630" s="89" t="n">
        <v>1197831</v>
      </c>
      <c r="D7630" s="90" t="n">
        <v>44473</v>
      </c>
      <c r="E7630" s="88" t="s">
        <v>18</v>
      </c>
      <c r="F7630" s="88" t="s">
        <v>96</v>
      </c>
      <c r="G7630" s="88" t="s">
        <v>91</v>
      </c>
      <c r="H7630" s="91" t="s">
        <v>24</v>
      </c>
      <c r="I7630" s="92" t="n">
        <v>27</v>
      </c>
      <c r="J7630" s="93" t="n">
        <v>190</v>
      </c>
      <c r="K7630" s="94" t="n">
        <f aca="false">I7630 * J7630</f>
        <v>5130</v>
      </c>
      <c r="L7630" s="94" t="n">
        <f aca="false">K7630 *M7630</f>
        <v>2205.9</v>
      </c>
      <c r="M7630" s="95" t="n">
        <v>0.43</v>
      </c>
      <c r="N7630" s="88" t="s">
        <v>31</v>
      </c>
      <c r="O7630" s="91" t="s">
        <v>218</v>
      </c>
      <c r="P7630" s="0" t="str">
        <f aca="false">RIGHT(H7630,LEN(H7630) - FIND(" ", H7630))</f>
        <v>Athletic Footwear</v>
      </c>
    </row>
    <row r="7631" customFormat="false" ht="14.25" hidden="false" customHeight="true" outlineLevel="0" collapsed="false">
      <c r="B7631" s="88" t="s">
        <v>30</v>
      </c>
      <c r="C7631" s="89" t="n">
        <v>1197831</v>
      </c>
      <c r="D7631" s="90" t="n">
        <v>44473</v>
      </c>
      <c r="E7631" s="88" t="s">
        <v>18</v>
      </c>
      <c r="F7631" s="88" t="s">
        <v>96</v>
      </c>
      <c r="G7631" s="88" t="s">
        <v>91</v>
      </c>
      <c r="H7631" s="91" t="s">
        <v>48</v>
      </c>
      <c r="I7631" s="92" t="n">
        <v>31</v>
      </c>
      <c r="J7631" s="93" t="n">
        <v>179</v>
      </c>
      <c r="K7631" s="94" t="n">
        <f aca="false">I7631 * J7631</f>
        <v>5549</v>
      </c>
      <c r="L7631" s="94" t="n">
        <f aca="false">K7631 *M7631</f>
        <v>2330.58</v>
      </c>
      <c r="M7631" s="95" t="n">
        <v>0.42</v>
      </c>
      <c r="N7631" s="88" t="s">
        <v>31</v>
      </c>
      <c r="O7631" s="91" t="s">
        <v>219</v>
      </c>
      <c r="P7631" s="0" t="str">
        <f aca="false">RIGHT(H7631,LEN(H7631) - FIND(" ", H7631))</f>
        <v>Street Footwear</v>
      </c>
    </row>
    <row r="7632" customFormat="false" ht="14.25" hidden="false" customHeight="true" outlineLevel="0" collapsed="false">
      <c r="B7632" s="88" t="s">
        <v>30</v>
      </c>
      <c r="C7632" s="89" t="n">
        <v>1197831</v>
      </c>
      <c r="D7632" s="90" t="n">
        <v>44473</v>
      </c>
      <c r="E7632" s="88" t="s">
        <v>18</v>
      </c>
      <c r="F7632" s="88" t="s">
        <v>96</v>
      </c>
      <c r="G7632" s="88" t="s">
        <v>91</v>
      </c>
      <c r="H7632" s="91" t="s">
        <v>44</v>
      </c>
      <c r="I7632" s="92" t="n">
        <v>35</v>
      </c>
      <c r="J7632" s="93" t="n">
        <v>116</v>
      </c>
      <c r="K7632" s="94" t="n">
        <f aca="false">I7632 * J7632</f>
        <v>4060</v>
      </c>
      <c r="L7632" s="94" t="n">
        <f aca="false">K7632 *M7632</f>
        <v>2151.8</v>
      </c>
      <c r="M7632" s="95" t="n">
        <v>0.53</v>
      </c>
      <c r="N7632" s="88" t="s">
        <v>31</v>
      </c>
      <c r="O7632" s="91" t="s">
        <v>219</v>
      </c>
      <c r="P7632" s="0" t="str">
        <f aca="false">RIGHT(H7632,LEN(H7632) - FIND(" ", H7632))</f>
        <v>Athletic Footwear</v>
      </c>
    </row>
    <row r="7633" customFormat="false" ht="14.25" hidden="false" customHeight="true" outlineLevel="0" collapsed="false">
      <c r="B7633" s="88" t="s">
        <v>30</v>
      </c>
      <c r="C7633" s="89" t="n">
        <v>1197831</v>
      </c>
      <c r="D7633" s="90" t="n">
        <v>44473</v>
      </c>
      <c r="E7633" s="88" t="s">
        <v>18</v>
      </c>
      <c r="F7633" s="88" t="s">
        <v>96</v>
      </c>
      <c r="G7633" s="88" t="s">
        <v>91</v>
      </c>
      <c r="H7633" s="91" t="s">
        <v>16</v>
      </c>
      <c r="I7633" s="92" t="n">
        <v>25</v>
      </c>
      <c r="J7633" s="93" t="n">
        <v>123</v>
      </c>
      <c r="K7633" s="94" t="n">
        <f aca="false">I7633 * J7633</f>
        <v>3075</v>
      </c>
      <c r="L7633" s="94" t="n">
        <f aca="false">K7633 *M7633</f>
        <v>1199.25</v>
      </c>
      <c r="M7633" s="95" t="n">
        <v>0.39</v>
      </c>
      <c r="N7633" s="88" t="s">
        <v>31</v>
      </c>
      <c r="O7633" s="91" t="s">
        <v>218</v>
      </c>
      <c r="P7633" s="0" t="str">
        <f aca="false">RIGHT(H7633,LEN(H7633) - FIND(" ", H7633))</f>
        <v>Apparel</v>
      </c>
    </row>
    <row r="7634" customFormat="false" ht="14.25" hidden="false" customHeight="true" outlineLevel="0" collapsed="false">
      <c r="B7634" s="88" t="s">
        <v>30</v>
      </c>
      <c r="C7634" s="89" t="n">
        <v>1197831</v>
      </c>
      <c r="D7634" s="90" t="n">
        <v>44473</v>
      </c>
      <c r="E7634" s="88" t="s">
        <v>18</v>
      </c>
      <c r="F7634" s="88" t="s">
        <v>96</v>
      </c>
      <c r="G7634" s="88" t="s">
        <v>91</v>
      </c>
      <c r="H7634" s="91" t="s">
        <v>38</v>
      </c>
      <c r="I7634" s="92" t="n">
        <v>34</v>
      </c>
      <c r="J7634" s="93" t="n">
        <v>179</v>
      </c>
      <c r="K7634" s="94" t="n">
        <f aca="false">I7634 * J7634</f>
        <v>6086</v>
      </c>
      <c r="L7634" s="94" t="n">
        <f aca="false">K7634 *M7634</f>
        <v>3590.74</v>
      </c>
      <c r="M7634" s="95" t="n">
        <v>0.59</v>
      </c>
      <c r="N7634" s="88" t="s">
        <v>31</v>
      </c>
      <c r="O7634" s="91" t="s">
        <v>219</v>
      </c>
      <c r="P7634" s="0" t="str">
        <f aca="false">RIGHT(H7634,LEN(H7634) - FIND(" ", H7634))</f>
        <v>Apparel</v>
      </c>
    </row>
    <row r="7635" customFormat="false" ht="14.25" hidden="false" customHeight="true" outlineLevel="0" collapsed="false">
      <c r="B7635" s="88" t="s">
        <v>30</v>
      </c>
      <c r="C7635" s="89" t="n">
        <v>1197831</v>
      </c>
      <c r="D7635" s="90" t="n">
        <v>44474</v>
      </c>
      <c r="E7635" s="88" t="s">
        <v>40</v>
      </c>
      <c r="F7635" s="88" t="s">
        <v>59</v>
      </c>
      <c r="G7635" s="88" t="s">
        <v>106</v>
      </c>
      <c r="H7635" s="91" t="s">
        <v>24</v>
      </c>
      <c r="I7635" s="92" t="n">
        <v>40</v>
      </c>
      <c r="J7635" s="93" t="n">
        <v>625</v>
      </c>
      <c r="K7635" s="94" t="n">
        <f aca="false">I7635 * J7635</f>
        <v>25000</v>
      </c>
      <c r="L7635" s="94" t="n">
        <f aca="false">K7635 *M7635</f>
        <v>10000</v>
      </c>
      <c r="M7635" s="95" t="n">
        <v>0.4</v>
      </c>
      <c r="N7635" s="88" t="s">
        <v>31</v>
      </c>
      <c r="O7635" s="91" t="s">
        <v>218</v>
      </c>
      <c r="P7635" s="0" t="str">
        <f aca="false">RIGHT(H7635,LEN(H7635) - FIND(" ", H7635))</f>
        <v>Athletic Footwear</v>
      </c>
    </row>
    <row r="7636" customFormat="false" ht="14.25" hidden="false" customHeight="true" outlineLevel="0" collapsed="false">
      <c r="B7636" s="88" t="s">
        <v>30</v>
      </c>
      <c r="C7636" s="89" t="n">
        <v>1197831</v>
      </c>
      <c r="D7636" s="90" t="n">
        <v>44474</v>
      </c>
      <c r="E7636" s="88" t="s">
        <v>40</v>
      </c>
      <c r="F7636" s="88" t="s">
        <v>66</v>
      </c>
      <c r="G7636" s="88" t="s">
        <v>90</v>
      </c>
      <c r="H7636" s="91" t="s">
        <v>38</v>
      </c>
      <c r="I7636" s="92" t="n">
        <v>60</v>
      </c>
      <c r="J7636" s="93" t="n">
        <v>625</v>
      </c>
      <c r="K7636" s="94" t="n">
        <f aca="false">I7636 * J7636</f>
        <v>37500</v>
      </c>
      <c r="L7636" s="94" t="n">
        <f aca="false">K7636 *M7636</f>
        <v>24375</v>
      </c>
      <c r="M7636" s="95" t="n">
        <v>0.65</v>
      </c>
      <c r="N7636" s="88" t="s">
        <v>31</v>
      </c>
      <c r="O7636" s="91" t="s">
        <v>219</v>
      </c>
      <c r="P7636" s="0" t="str">
        <f aca="false">RIGHT(H7636,LEN(H7636) - FIND(" ", H7636))</f>
        <v>Apparel</v>
      </c>
    </row>
    <row r="7637" customFormat="false" ht="14.25" hidden="false" customHeight="true" outlineLevel="0" collapsed="false">
      <c r="B7637" s="88" t="s">
        <v>30</v>
      </c>
      <c r="C7637" s="89" t="n">
        <v>1185732</v>
      </c>
      <c r="D7637" s="90" t="n">
        <v>44474</v>
      </c>
      <c r="E7637" s="88" t="s">
        <v>26</v>
      </c>
      <c r="F7637" s="88" t="s">
        <v>86</v>
      </c>
      <c r="G7637" s="88" t="s">
        <v>114</v>
      </c>
      <c r="H7637" s="91" t="s">
        <v>32</v>
      </c>
      <c r="I7637" s="92" t="n">
        <v>60</v>
      </c>
      <c r="J7637" s="93" t="n">
        <v>450</v>
      </c>
      <c r="K7637" s="94" t="n">
        <f aca="false">I7637 * J7637</f>
        <v>27000</v>
      </c>
      <c r="L7637" s="94" t="n">
        <f aca="false">K7637 *M7637</f>
        <v>10800</v>
      </c>
      <c r="M7637" s="95" t="n">
        <v>0.4</v>
      </c>
      <c r="N7637" s="88" t="s">
        <v>14</v>
      </c>
      <c r="O7637" s="91" t="s">
        <v>218</v>
      </c>
      <c r="P7637" s="0" t="str">
        <f aca="false">RIGHT(H7637,LEN(H7637) - FIND(" ", H7637))</f>
        <v>Street Footwear</v>
      </c>
    </row>
    <row r="7638" customFormat="false" ht="14.25" hidden="false" customHeight="true" outlineLevel="0" collapsed="false">
      <c r="B7638" s="88" t="s">
        <v>30</v>
      </c>
      <c r="C7638" s="89" t="n">
        <v>1185732</v>
      </c>
      <c r="D7638" s="90" t="n">
        <v>44474</v>
      </c>
      <c r="E7638" s="88" t="s">
        <v>26</v>
      </c>
      <c r="F7638" s="88" t="s">
        <v>86</v>
      </c>
      <c r="G7638" s="88" t="s">
        <v>114</v>
      </c>
      <c r="H7638" s="91" t="s">
        <v>24</v>
      </c>
      <c r="I7638" s="92" t="n">
        <v>55</v>
      </c>
      <c r="J7638" s="93" t="n">
        <v>275</v>
      </c>
      <c r="K7638" s="94" t="n">
        <f aca="false">I7638 * J7638</f>
        <v>15125</v>
      </c>
      <c r="L7638" s="94" t="n">
        <f aca="false">K7638 *M7638</f>
        <v>6050</v>
      </c>
      <c r="M7638" s="95" t="n">
        <v>0.4</v>
      </c>
      <c r="N7638" s="88" t="s">
        <v>14</v>
      </c>
      <c r="O7638" s="91" t="s">
        <v>218</v>
      </c>
      <c r="P7638" s="0" t="str">
        <f aca="false">RIGHT(H7638,LEN(H7638) - FIND(" ", H7638))</f>
        <v>Athletic Footwear</v>
      </c>
    </row>
    <row r="7639" customFormat="false" ht="14.25" hidden="false" customHeight="true" outlineLevel="0" collapsed="false">
      <c r="B7639" s="88" t="s">
        <v>30</v>
      </c>
      <c r="C7639" s="89" t="n">
        <v>1185732</v>
      </c>
      <c r="D7639" s="90" t="n">
        <v>44474</v>
      </c>
      <c r="E7639" s="88" t="s">
        <v>26</v>
      </c>
      <c r="F7639" s="88" t="s">
        <v>86</v>
      </c>
      <c r="G7639" s="88" t="s">
        <v>114</v>
      </c>
      <c r="H7639" s="91" t="s">
        <v>48</v>
      </c>
      <c r="I7639" s="92" t="n">
        <v>55</v>
      </c>
      <c r="J7639" s="93" t="n">
        <v>175</v>
      </c>
      <c r="K7639" s="94" t="n">
        <f aca="false">I7639 * J7639</f>
        <v>9625</v>
      </c>
      <c r="L7639" s="94" t="n">
        <f aca="false">K7639 *M7639</f>
        <v>2887.5</v>
      </c>
      <c r="M7639" s="95" t="n">
        <v>0.3</v>
      </c>
      <c r="N7639" s="88" t="s">
        <v>14</v>
      </c>
      <c r="O7639" s="91" t="s">
        <v>219</v>
      </c>
      <c r="P7639" s="0" t="str">
        <f aca="false">RIGHT(H7639,LEN(H7639) - FIND(" ", H7639))</f>
        <v>Street Footwear</v>
      </c>
    </row>
    <row r="7640" customFormat="false" ht="14.25" hidden="false" customHeight="true" outlineLevel="0" collapsed="false">
      <c r="B7640" s="88" t="s">
        <v>30</v>
      </c>
      <c r="C7640" s="89" t="n">
        <v>1185732</v>
      </c>
      <c r="D7640" s="90" t="n">
        <v>44474</v>
      </c>
      <c r="E7640" s="88" t="s">
        <v>26</v>
      </c>
      <c r="F7640" s="88" t="s">
        <v>86</v>
      </c>
      <c r="G7640" s="88" t="s">
        <v>114</v>
      </c>
      <c r="H7640" s="91" t="s">
        <v>44</v>
      </c>
      <c r="I7640" s="92" t="n">
        <v>55</v>
      </c>
      <c r="J7640" s="93" t="n">
        <v>150</v>
      </c>
      <c r="K7640" s="94" t="n">
        <f aca="false">I7640 * J7640</f>
        <v>8250</v>
      </c>
      <c r="L7640" s="94" t="n">
        <f aca="false">K7640 *M7640</f>
        <v>2475</v>
      </c>
      <c r="M7640" s="95" t="n">
        <v>0.3</v>
      </c>
      <c r="N7640" s="88" t="s">
        <v>14</v>
      </c>
      <c r="O7640" s="91" t="s">
        <v>219</v>
      </c>
      <c r="P7640" s="0" t="str">
        <f aca="false">RIGHT(H7640,LEN(H7640) - FIND(" ", H7640))</f>
        <v>Athletic Footwear</v>
      </c>
    </row>
    <row r="7641" customFormat="false" ht="14.25" hidden="false" customHeight="true" outlineLevel="0" collapsed="false">
      <c r="B7641" s="88" t="s">
        <v>30</v>
      </c>
      <c r="C7641" s="89" t="n">
        <v>1185732</v>
      </c>
      <c r="D7641" s="90" t="n">
        <v>44474</v>
      </c>
      <c r="E7641" s="88" t="s">
        <v>26</v>
      </c>
      <c r="F7641" s="88" t="s">
        <v>86</v>
      </c>
      <c r="G7641" s="88" t="s">
        <v>114</v>
      </c>
      <c r="H7641" s="91" t="s">
        <v>16</v>
      </c>
      <c r="I7641" s="92" t="n">
        <v>65</v>
      </c>
      <c r="J7641" s="93" t="n">
        <v>150</v>
      </c>
      <c r="K7641" s="94" t="n">
        <f aca="false">I7641 * J7641</f>
        <v>9750</v>
      </c>
      <c r="L7641" s="94" t="n">
        <f aca="false">K7641 *M7641</f>
        <v>2925</v>
      </c>
      <c r="M7641" s="95" t="n">
        <v>0.3</v>
      </c>
      <c r="N7641" s="88" t="s">
        <v>14</v>
      </c>
      <c r="O7641" s="91" t="s">
        <v>218</v>
      </c>
      <c r="P7641" s="0" t="str">
        <f aca="false">RIGHT(H7641,LEN(H7641) - FIND(" ", H7641))</f>
        <v>Apparel</v>
      </c>
    </row>
    <row r="7642" customFormat="false" ht="14.25" hidden="false" customHeight="true" outlineLevel="0" collapsed="false">
      <c r="B7642" s="88" t="s">
        <v>13</v>
      </c>
      <c r="C7642" s="89" t="n">
        <v>1185732</v>
      </c>
      <c r="D7642" s="90" t="n">
        <v>44474</v>
      </c>
      <c r="E7642" s="88" t="s">
        <v>26</v>
      </c>
      <c r="F7642" s="88" t="s">
        <v>86</v>
      </c>
      <c r="G7642" s="88" t="s">
        <v>114</v>
      </c>
      <c r="H7642" s="91" t="s">
        <v>38</v>
      </c>
      <c r="I7642" s="92" t="n">
        <v>70</v>
      </c>
      <c r="J7642" s="93" t="n">
        <v>275</v>
      </c>
      <c r="K7642" s="94" t="n">
        <f aca="false">I7642 * J7642</f>
        <v>19250</v>
      </c>
      <c r="L7642" s="94" t="n">
        <f aca="false">K7642 *M7642</f>
        <v>6737.5</v>
      </c>
      <c r="M7642" s="95" t="n">
        <v>0.35</v>
      </c>
      <c r="N7642" s="88" t="s">
        <v>14</v>
      </c>
      <c r="O7642" s="91" t="s">
        <v>219</v>
      </c>
      <c r="P7642" s="0" t="str">
        <f aca="false">RIGHT(H7642,LEN(H7642) - FIND(" ", H7642))</f>
        <v>Apparel</v>
      </c>
    </row>
    <row r="7643" customFormat="false" ht="14.25" hidden="false" customHeight="true" outlineLevel="0" collapsed="false">
      <c r="B7643" s="88" t="s">
        <v>30</v>
      </c>
      <c r="C7643" s="89" t="n">
        <v>1197831</v>
      </c>
      <c r="D7643" s="90" t="n">
        <v>44474</v>
      </c>
      <c r="E7643" s="88" t="s">
        <v>40</v>
      </c>
      <c r="F7643" s="88" t="s">
        <v>59</v>
      </c>
      <c r="G7643" s="88" t="s">
        <v>106</v>
      </c>
      <c r="H7643" s="91" t="s">
        <v>24</v>
      </c>
      <c r="I7643" s="92" t="n">
        <v>38</v>
      </c>
      <c r="J7643" s="93" t="n">
        <v>169</v>
      </c>
      <c r="K7643" s="94" t="n">
        <f aca="false">I7643 * J7643</f>
        <v>6422</v>
      </c>
      <c r="L7643" s="94" t="n">
        <f aca="false">K7643 *M7643</f>
        <v>3275.22</v>
      </c>
      <c r="M7643" s="95" t="n">
        <v>0.51</v>
      </c>
      <c r="N7643" s="88" t="s">
        <v>23</v>
      </c>
      <c r="O7643" s="91" t="s">
        <v>218</v>
      </c>
      <c r="P7643" s="0" t="str">
        <f aca="false">RIGHT(H7643,LEN(H7643) - FIND(" ", H7643))</f>
        <v>Athletic Footwear</v>
      </c>
    </row>
    <row r="7644" customFormat="false" ht="14.25" hidden="false" customHeight="true" outlineLevel="0" collapsed="false">
      <c r="B7644" s="88" t="s">
        <v>30</v>
      </c>
      <c r="C7644" s="89" t="n">
        <v>1197831</v>
      </c>
      <c r="D7644" s="90" t="n">
        <v>44474</v>
      </c>
      <c r="E7644" s="88" t="s">
        <v>40</v>
      </c>
      <c r="F7644" s="88" t="s">
        <v>66</v>
      </c>
      <c r="G7644" s="88" t="s">
        <v>90</v>
      </c>
      <c r="H7644" s="91" t="s">
        <v>38</v>
      </c>
      <c r="I7644" s="92" t="n">
        <v>56</v>
      </c>
      <c r="J7644" s="93" t="n">
        <v>188</v>
      </c>
      <c r="K7644" s="94" t="n">
        <f aca="false">I7644 * J7644</f>
        <v>10528</v>
      </c>
      <c r="L7644" s="94" t="n">
        <f aca="false">K7644 *M7644</f>
        <v>8317.12</v>
      </c>
      <c r="M7644" s="95" t="n">
        <v>0.79</v>
      </c>
      <c r="N7644" s="88" t="s">
        <v>23</v>
      </c>
      <c r="O7644" s="91" t="s">
        <v>219</v>
      </c>
      <c r="P7644" s="0" t="str">
        <f aca="false">RIGHT(H7644,LEN(H7644) - FIND(" ", H7644))</f>
        <v>Apparel</v>
      </c>
    </row>
    <row r="7645" customFormat="false" ht="14.25" hidden="false" customHeight="true" outlineLevel="0" collapsed="false">
      <c r="B7645" s="88" t="s">
        <v>30</v>
      </c>
      <c r="C7645" s="89" t="n">
        <v>1185732</v>
      </c>
      <c r="D7645" s="90" t="n">
        <v>44474</v>
      </c>
      <c r="E7645" s="88" t="s">
        <v>26</v>
      </c>
      <c r="F7645" s="88" t="s">
        <v>86</v>
      </c>
      <c r="G7645" s="88" t="s">
        <v>114</v>
      </c>
      <c r="H7645" s="91" t="s">
        <v>32</v>
      </c>
      <c r="I7645" s="92" t="n">
        <v>59</v>
      </c>
      <c r="J7645" s="93" t="n">
        <v>113</v>
      </c>
      <c r="K7645" s="94" t="n">
        <f aca="false">I7645 * J7645</f>
        <v>6667</v>
      </c>
      <c r="L7645" s="94" t="n">
        <f aca="false">K7645 *M7645</f>
        <v>3666.85</v>
      </c>
      <c r="M7645" s="95" t="n">
        <v>0.55</v>
      </c>
      <c r="N7645" s="88" t="s">
        <v>23</v>
      </c>
      <c r="O7645" s="91" t="s">
        <v>218</v>
      </c>
      <c r="P7645" s="0" t="str">
        <f aca="false">RIGHT(H7645,LEN(H7645) - FIND(" ", H7645))</f>
        <v>Street Footwear</v>
      </c>
    </row>
    <row r="7646" customFormat="false" ht="14.25" hidden="false" customHeight="true" outlineLevel="0" collapsed="false">
      <c r="B7646" s="88" t="s">
        <v>30</v>
      </c>
      <c r="C7646" s="89" t="n">
        <v>1185732</v>
      </c>
      <c r="D7646" s="90" t="n">
        <v>44474</v>
      </c>
      <c r="E7646" s="88" t="s">
        <v>26</v>
      </c>
      <c r="F7646" s="88" t="s">
        <v>86</v>
      </c>
      <c r="G7646" s="88" t="s">
        <v>114</v>
      </c>
      <c r="H7646" s="91" t="s">
        <v>24</v>
      </c>
      <c r="I7646" s="92" t="n">
        <v>52</v>
      </c>
      <c r="J7646" s="93" t="n">
        <v>72</v>
      </c>
      <c r="K7646" s="94" t="n">
        <f aca="false">I7646 * J7646</f>
        <v>3744</v>
      </c>
      <c r="L7646" s="94" t="n">
        <f aca="false">K7646 *M7646</f>
        <v>1872</v>
      </c>
      <c r="M7646" s="95" t="n">
        <v>0.5</v>
      </c>
      <c r="N7646" s="88" t="s">
        <v>23</v>
      </c>
      <c r="O7646" s="91" t="s">
        <v>218</v>
      </c>
      <c r="P7646" s="0" t="str">
        <f aca="false">RIGHT(H7646,LEN(H7646) - FIND(" ", H7646))</f>
        <v>Athletic Footwear</v>
      </c>
    </row>
    <row r="7647" customFormat="false" ht="14.25" hidden="false" customHeight="true" outlineLevel="0" collapsed="false">
      <c r="B7647" s="88" t="s">
        <v>30</v>
      </c>
      <c r="C7647" s="89" t="n">
        <v>1185732</v>
      </c>
      <c r="D7647" s="90" t="n">
        <v>44474</v>
      </c>
      <c r="E7647" s="88" t="s">
        <v>26</v>
      </c>
      <c r="F7647" s="88" t="s">
        <v>86</v>
      </c>
      <c r="G7647" s="88" t="s">
        <v>114</v>
      </c>
      <c r="H7647" s="91" t="s">
        <v>48</v>
      </c>
      <c r="I7647" s="92" t="n">
        <v>53</v>
      </c>
      <c r="J7647" s="93" t="n">
        <v>49</v>
      </c>
      <c r="K7647" s="94" t="n">
        <f aca="false">I7647 * J7647</f>
        <v>2597</v>
      </c>
      <c r="L7647" s="94" t="n">
        <f aca="false">K7647 *M7647</f>
        <v>1116.71</v>
      </c>
      <c r="M7647" s="95" t="n">
        <v>0.43</v>
      </c>
      <c r="N7647" s="88" t="s">
        <v>23</v>
      </c>
      <c r="O7647" s="91" t="s">
        <v>219</v>
      </c>
      <c r="P7647" s="0" t="str">
        <f aca="false">RIGHT(H7647,LEN(H7647) - FIND(" ", H7647))</f>
        <v>Street Footwear</v>
      </c>
    </row>
    <row r="7648" customFormat="false" ht="14.25" hidden="false" customHeight="true" outlineLevel="0" collapsed="false">
      <c r="B7648" s="88" t="s">
        <v>30</v>
      </c>
      <c r="C7648" s="89" t="n">
        <v>1185732</v>
      </c>
      <c r="D7648" s="90" t="n">
        <v>44474</v>
      </c>
      <c r="E7648" s="88" t="s">
        <v>26</v>
      </c>
      <c r="F7648" s="88" t="s">
        <v>86</v>
      </c>
      <c r="G7648" s="88" t="s">
        <v>114</v>
      </c>
      <c r="H7648" s="91" t="s">
        <v>44</v>
      </c>
      <c r="I7648" s="92" t="n">
        <v>50</v>
      </c>
      <c r="J7648" s="93" t="n">
        <v>38</v>
      </c>
      <c r="K7648" s="94" t="n">
        <f aca="false">I7648 * J7648</f>
        <v>1900</v>
      </c>
      <c r="L7648" s="94" t="n">
        <f aca="false">K7648 *M7648</f>
        <v>760</v>
      </c>
      <c r="M7648" s="95" t="n">
        <v>0.4</v>
      </c>
      <c r="N7648" s="88" t="s">
        <v>23</v>
      </c>
      <c r="O7648" s="91" t="s">
        <v>219</v>
      </c>
      <c r="P7648" s="0" t="str">
        <f aca="false">RIGHT(H7648,LEN(H7648) - FIND(" ", H7648))</f>
        <v>Athletic Footwear</v>
      </c>
    </row>
    <row r="7649" customFormat="false" ht="14.25" hidden="false" customHeight="true" outlineLevel="0" collapsed="false">
      <c r="B7649" s="88" t="s">
        <v>30</v>
      </c>
      <c r="C7649" s="89" t="n">
        <v>1185732</v>
      </c>
      <c r="D7649" s="90" t="n">
        <v>44474</v>
      </c>
      <c r="E7649" s="88" t="s">
        <v>26</v>
      </c>
      <c r="F7649" s="88" t="s">
        <v>86</v>
      </c>
      <c r="G7649" s="88" t="s">
        <v>114</v>
      </c>
      <c r="H7649" s="91" t="s">
        <v>16</v>
      </c>
      <c r="I7649" s="92" t="n">
        <v>64</v>
      </c>
      <c r="J7649" s="93" t="n">
        <v>42</v>
      </c>
      <c r="K7649" s="94" t="n">
        <f aca="false">I7649 * J7649</f>
        <v>2688</v>
      </c>
      <c r="L7649" s="94" t="n">
        <f aca="false">K7649 *M7649</f>
        <v>1128.96</v>
      </c>
      <c r="M7649" s="95" t="n">
        <v>0.42</v>
      </c>
      <c r="N7649" s="88" t="s">
        <v>23</v>
      </c>
      <c r="O7649" s="91" t="s">
        <v>218</v>
      </c>
      <c r="P7649" s="0" t="str">
        <f aca="false">RIGHT(H7649,LEN(H7649) - FIND(" ", H7649))</f>
        <v>Apparel</v>
      </c>
    </row>
    <row r="7650" customFormat="false" ht="14.25" hidden="false" customHeight="true" outlineLevel="0" collapsed="false">
      <c r="B7650" s="88" t="s">
        <v>13</v>
      </c>
      <c r="C7650" s="89" t="n">
        <v>1185732</v>
      </c>
      <c r="D7650" s="90" t="n">
        <v>44474</v>
      </c>
      <c r="E7650" s="88" t="s">
        <v>26</v>
      </c>
      <c r="F7650" s="88" t="s">
        <v>86</v>
      </c>
      <c r="G7650" s="88" t="s">
        <v>114</v>
      </c>
      <c r="H7650" s="91" t="s">
        <v>38</v>
      </c>
      <c r="I7650" s="92" t="n">
        <v>63</v>
      </c>
      <c r="J7650" s="93" t="n">
        <v>74</v>
      </c>
      <c r="K7650" s="94" t="n">
        <f aca="false">I7650 * J7650</f>
        <v>4662</v>
      </c>
      <c r="L7650" s="94" t="n">
        <f aca="false">K7650 *M7650</f>
        <v>2331</v>
      </c>
      <c r="M7650" s="95" t="n">
        <v>0.5</v>
      </c>
      <c r="N7650" s="88" t="s">
        <v>23</v>
      </c>
      <c r="O7650" s="91" t="s">
        <v>219</v>
      </c>
      <c r="P7650" s="0" t="str">
        <f aca="false">RIGHT(H7650,LEN(H7650) - FIND(" ", H7650))</f>
        <v>Apparel</v>
      </c>
    </row>
    <row r="7651" customFormat="false" ht="14.25" hidden="false" customHeight="true" outlineLevel="0" collapsed="false">
      <c r="B7651" s="88" t="s">
        <v>30</v>
      </c>
      <c r="C7651" s="89" t="n">
        <v>1197831</v>
      </c>
      <c r="D7651" s="90" t="n">
        <v>44474</v>
      </c>
      <c r="E7651" s="88" t="s">
        <v>40</v>
      </c>
      <c r="F7651" s="88" t="s">
        <v>59</v>
      </c>
      <c r="G7651" s="88" t="s">
        <v>106</v>
      </c>
      <c r="H7651" s="91" t="s">
        <v>24</v>
      </c>
      <c r="I7651" s="92" t="n">
        <v>29</v>
      </c>
      <c r="J7651" s="93" t="n">
        <v>219</v>
      </c>
      <c r="K7651" s="94" t="n">
        <f aca="false">I7651 * J7651</f>
        <v>6351</v>
      </c>
      <c r="L7651" s="94" t="n">
        <f aca="false">K7651 *M7651</f>
        <v>2984.97</v>
      </c>
      <c r="M7651" s="95" t="n">
        <v>0.47</v>
      </c>
      <c r="N7651" s="88" t="s">
        <v>31</v>
      </c>
      <c r="O7651" s="91" t="s">
        <v>218</v>
      </c>
      <c r="P7651" s="0" t="str">
        <f aca="false">RIGHT(H7651,LEN(H7651) - FIND(" ", H7651))</f>
        <v>Athletic Footwear</v>
      </c>
    </row>
    <row r="7652" customFormat="false" ht="14.25" hidden="false" customHeight="true" outlineLevel="0" collapsed="false">
      <c r="B7652" s="88" t="s">
        <v>30</v>
      </c>
      <c r="C7652" s="89" t="n">
        <v>1197831</v>
      </c>
      <c r="D7652" s="90" t="n">
        <v>44474</v>
      </c>
      <c r="E7652" s="88" t="s">
        <v>40</v>
      </c>
      <c r="F7652" s="88" t="s">
        <v>66</v>
      </c>
      <c r="G7652" s="88" t="s">
        <v>90</v>
      </c>
      <c r="H7652" s="91" t="s">
        <v>38</v>
      </c>
      <c r="I7652" s="92" t="n">
        <v>45</v>
      </c>
      <c r="J7652" s="93" t="n">
        <v>188</v>
      </c>
      <c r="K7652" s="94" t="n">
        <f aca="false">I7652 * J7652</f>
        <v>8460</v>
      </c>
      <c r="L7652" s="94" t="n">
        <f aca="false">K7652 *M7652</f>
        <v>5837.4</v>
      </c>
      <c r="M7652" s="95" t="n">
        <v>0.69</v>
      </c>
      <c r="N7652" s="88" t="s">
        <v>31</v>
      </c>
      <c r="O7652" s="91" t="s">
        <v>219</v>
      </c>
      <c r="P7652" s="0" t="str">
        <f aca="false">RIGHT(H7652,LEN(H7652) - FIND(" ", H7652))</f>
        <v>Apparel</v>
      </c>
    </row>
    <row r="7653" customFormat="false" ht="14.25" hidden="false" customHeight="true" outlineLevel="0" collapsed="false">
      <c r="B7653" s="88" t="s">
        <v>30</v>
      </c>
      <c r="C7653" s="89" t="n">
        <v>1185732</v>
      </c>
      <c r="D7653" s="90" t="n">
        <v>44474</v>
      </c>
      <c r="E7653" s="88" t="s">
        <v>26</v>
      </c>
      <c r="F7653" s="88" t="s">
        <v>86</v>
      </c>
      <c r="G7653" s="88" t="s">
        <v>114</v>
      </c>
      <c r="H7653" s="91" t="s">
        <v>32</v>
      </c>
      <c r="I7653" s="92" t="n">
        <v>46</v>
      </c>
      <c r="J7653" s="93" t="n">
        <v>153</v>
      </c>
      <c r="K7653" s="94" t="n">
        <f aca="false">I7653 * J7653</f>
        <v>7038</v>
      </c>
      <c r="L7653" s="94" t="n">
        <f aca="false">K7653 *M7653</f>
        <v>2955.96</v>
      </c>
      <c r="M7653" s="95" t="n">
        <v>0.42</v>
      </c>
      <c r="N7653" s="88" t="s">
        <v>31</v>
      </c>
      <c r="O7653" s="91" t="s">
        <v>218</v>
      </c>
      <c r="P7653" s="0" t="str">
        <f aca="false">RIGHT(H7653,LEN(H7653) - FIND(" ", H7653))</f>
        <v>Street Footwear</v>
      </c>
    </row>
    <row r="7654" customFormat="false" ht="14.25" hidden="false" customHeight="true" outlineLevel="0" collapsed="false">
      <c r="B7654" s="88" t="s">
        <v>30</v>
      </c>
      <c r="C7654" s="89" t="n">
        <v>1185732</v>
      </c>
      <c r="D7654" s="90" t="n">
        <v>44474</v>
      </c>
      <c r="E7654" s="88" t="s">
        <v>26</v>
      </c>
      <c r="F7654" s="88" t="s">
        <v>86</v>
      </c>
      <c r="G7654" s="88" t="s">
        <v>114</v>
      </c>
      <c r="H7654" s="91" t="s">
        <v>24</v>
      </c>
      <c r="I7654" s="92" t="n">
        <v>39</v>
      </c>
      <c r="J7654" s="93" t="n">
        <v>94</v>
      </c>
      <c r="K7654" s="94" t="n">
        <f aca="false">I7654 * J7654</f>
        <v>3666</v>
      </c>
      <c r="L7654" s="94" t="n">
        <f aca="false">K7654 *M7654</f>
        <v>1613.04</v>
      </c>
      <c r="M7654" s="95" t="n">
        <v>0.44</v>
      </c>
      <c r="N7654" s="88" t="s">
        <v>31</v>
      </c>
      <c r="O7654" s="91" t="s">
        <v>218</v>
      </c>
      <c r="P7654" s="0" t="str">
        <f aca="false">RIGHT(H7654,LEN(H7654) - FIND(" ", H7654))</f>
        <v>Athletic Footwear</v>
      </c>
    </row>
    <row r="7655" customFormat="false" ht="14.25" hidden="false" customHeight="true" outlineLevel="0" collapsed="false">
      <c r="B7655" s="88" t="s">
        <v>30</v>
      </c>
      <c r="C7655" s="89" t="n">
        <v>1185732</v>
      </c>
      <c r="D7655" s="90" t="n">
        <v>44474</v>
      </c>
      <c r="E7655" s="88" t="s">
        <v>26</v>
      </c>
      <c r="F7655" s="88" t="s">
        <v>86</v>
      </c>
      <c r="G7655" s="88" t="s">
        <v>114</v>
      </c>
      <c r="H7655" s="91" t="s">
        <v>48</v>
      </c>
      <c r="I7655" s="92" t="n">
        <v>36</v>
      </c>
      <c r="J7655" s="93" t="n">
        <v>61</v>
      </c>
      <c r="K7655" s="94" t="n">
        <f aca="false">I7655 * J7655</f>
        <v>2196</v>
      </c>
      <c r="L7655" s="94" t="n">
        <f aca="false">K7655 *M7655</f>
        <v>812.52</v>
      </c>
      <c r="M7655" s="95" t="n">
        <v>0.37</v>
      </c>
      <c r="N7655" s="88" t="s">
        <v>31</v>
      </c>
      <c r="O7655" s="91" t="s">
        <v>219</v>
      </c>
      <c r="P7655" s="0" t="str">
        <f aca="false">RIGHT(H7655,LEN(H7655) - FIND(" ", H7655))</f>
        <v>Street Footwear</v>
      </c>
    </row>
    <row r="7656" customFormat="false" ht="14.25" hidden="false" customHeight="true" outlineLevel="0" collapsed="false">
      <c r="B7656" s="88" t="s">
        <v>30</v>
      </c>
      <c r="C7656" s="89" t="n">
        <v>1185732</v>
      </c>
      <c r="D7656" s="90" t="n">
        <v>44474</v>
      </c>
      <c r="E7656" s="88" t="s">
        <v>26</v>
      </c>
      <c r="F7656" s="88" t="s">
        <v>86</v>
      </c>
      <c r="G7656" s="88" t="s">
        <v>114</v>
      </c>
      <c r="H7656" s="91" t="s">
        <v>44</v>
      </c>
      <c r="I7656" s="92" t="n">
        <v>43</v>
      </c>
      <c r="J7656" s="93" t="n">
        <v>45</v>
      </c>
      <c r="K7656" s="94" t="n">
        <f aca="false">I7656 * J7656</f>
        <v>1935</v>
      </c>
      <c r="L7656" s="94" t="n">
        <f aca="false">K7656 *M7656</f>
        <v>696.6</v>
      </c>
      <c r="M7656" s="95" t="n">
        <v>0.36</v>
      </c>
      <c r="N7656" s="88" t="s">
        <v>31</v>
      </c>
      <c r="O7656" s="91" t="s">
        <v>219</v>
      </c>
      <c r="P7656" s="0" t="str">
        <f aca="false">RIGHT(H7656,LEN(H7656) - FIND(" ", H7656))</f>
        <v>Athletic Footwear</v>
      </c>
    </row>
    <row r="7657" customFormat="false" ht="14.25" hidden="false" customHeight="true" outlineLevel="0" collapsed="false">
      <c r="B7657" s="88" t="s">
        <v>30</v>
      </c>
      <c r="C7657" s="89" t="n">
        <v>1185732</v>
      </c>
      <c r="D7657" s="90" t="n">
        <v>44474</v>
      </c>
      <c r="E7657" s="88" t="s">
        <v>26</v>
      </c>
      <c r="F7657" s="88" t="s">
        <v>86</v>
      </c>
      <c r="G7657" s="88" t="s">
        <v>114</v>
      </c>
      <c r="H7657" s="91" t="s">
        <v>16</v>
      </c>
      <c r="I7657" s="92" t="n">
        <v>50</v>
      </c>
      <c r="J7657" s="93" t="n">
        <v>45</v>
      </c>
      <c r="K7657" s="94" t="n">
        <f aca="false">I7657 * J7657</f>
        <v>2250</v>
      </c>
      <c r="L7657" s="94" t="n">
        <f aca="false">K7657 *M7657</f>
        <v>742.5</v>
      </c>
      <c r="M7657" s="95" t="n">
        <v>0.33</v>
      </c>
      <c r="N7657" s="88" t="s">
        <v>31</v>
      </c>
      <c r="O7657" s="91" t="s">
        <v>218</v>
      </c>
      <c r="P7657" s="0" t="str">
        <f aca="false">RIGHT(H7657,LEN(H7657) - FIND(" ", H7657))</f>
        <v>Apparel</v>
      </c>
    </row>
    <row r="7658" customFormat="false" ht="14.25" hidden="false" customHeight="true" outlineLevel="0" collapsed="false">
      <c r="B7658" s="88" t="s">
        <v>13</v>
      </c>
      <c r="C7658" s="89" t="n">
        <v>1185732</v>
      </c>
      <c r="D7658" s="90" t="n">
        <v>44474</v>
      </c>
      <c r="E7658" s="88" t="s">
        <v>26</v>
      </c>
      <c r="F7658" s="88" t="s">
        <v>86</v>
      </c>
      <c r="G7658" s="88" t="s">
        <v>114</v>
      </c>
      <c r="H7658" s="91" t="s">
        <v>38</v>
      </c>
      <c r="I7658" s="92" t="n">
        <v>46</v>
      </c>
      <c r="J7658" s="93" t="n">
        <v>94</v>
      </c>
      <c r="K7658" s="94" t="n">
        <f aca="false">I7658 * J7658</f>
        <v>4324</v>
      </c>
      <c r="L7658" s="94" t="n">
        <f aca="false">K7658 *M7658</f>
        <v>1816.08</v>
      </c>
      <c r="M7658" s="95" t="n">
        <v>0.42</v>
      </c>
      <c r="N7658" s="88" t="s">
        <v>31</v>
      </c>
      <c r="O7658" s="91" t="s">
        <v>219</v>
      </c>
      <c r="P7658" s="0" t="str">
        <f aca="false">RIGHT(H7658,LEN(H7658) - FIND(" ", H7658))</f>
        <v>Apparel</v>
      </c>
    </row>
    <row r="7659" customFormat="false" ht="14.25" hidden="false" customHeight="true" outlineLevel="0" collapsed="false">
      <c r="B7659" s="88" t="s">
        <v>30</v>
      </c>
      <c r="C7659" s="89" t="n">
        <v>1197831</v>
      </c>
      <c r="D7659" s="90" t="n">
        <v>44475</v>
      </c>
      <c r="E7659" s="88" t="s">
        <v>40</v>
      </c>
      <c r="F7659" s="88" t="s">
        <v>59</v>
      </c>
      <c r="G7659" s="88" t="s">
        <v>106</v>
      </c>
      <c r="H7659" s="91" t="s">
        <v>48</v>
      </c>
      <c r="I7659" s="92" t="n">
        <v>45</v>
      </c>
      <c r="J7659" s="93" t="n">
        <v>575</v>
      </c>
      <c r="K7659" s="94" t="n">
        <f aca="false">I7659 * J7659</f>
        <v>25875</v>
      </c>
      <c r="L7659" s="94" t="n">
        <f aca="false">K7659 *M7659</f>
        <v>10350</v>
      </c>
      <c r="M7659" s="95" t="n">
        <v>0.4</v>
      </c>
      <c r="N7659" s="88" t="s">
        <v>31</v>
      </c>
      <c r="O7659" s="91" t="s">
        <v>219</v>
      </c>
      <c r="P7659" s="0" t="str">
        <f aca="false">RIGHT(H7659,LEN(H7659) - FIND(" ", H7659))</f>
        <v>Street Footwear</v>
      </c>
    </row>
    <row r="7660" customFormat="false" ht="14.25" hidden="false" customHeight="true" outlineLevel="0" collapsed="false">
      <c r="B7660" s="88" t="s">
        <v>30</v>
      </c>
      <c r="C7660" s="89" t="n">
        <v>1197831</v>
      </c>
      <c r="D7660" s="90" t="n">
        <v>44475</v>
      </c>
      <c r="E7660" s="88" t="s">
        <v>40</v>
      </c>
      <c r="F7660" s="88" t="s">
        <v>66</v>
      </c>
      <c r="G7660" s="88" t="s">
        <v>90</v>
      </c>
      <c r="H7660" s="91" t="s">
        <v>32</v>
      </c>
      <c r="I7660" s="92" t="n">
        <v>60</v>
      </c>
      <c r="J7660" s="93" t="n">
        <v>775</v>
      </c>
      <c r="K7660" s="94" t="n">
        <f aca="false">I7660 * J7660</f>
        <v>46500</v>
      </c>
      <c r="L7660" s="94" t="n">
        <f aca="false">K7660 *M7660</f>
        <v>23250</v>
      </c>
      <c r="M7660" s="95" t="n">
        <v>0.5</v>
      </c>
      <c r="N7660" s="88" t="s">
        <v>31</v>
      </c>
      <c r="O7660" s="91" t="s">
        <v>218</v>
      </c>
      <c r="P7660" s="0" t="str">
        <f aca="false">RIGHT(H7660,LEN(H7660) - FIND(" ", H7660))</f>
        <v>Street Footwear</v>
      </c>
    </row>
    <row r="7661" customFormat="false" ht="14.25" hidden="false" customHeight="true" outlineLevel="0" collapsed="false">
      <c r="B7661" s="88" t="s">
        <v>13</v>
      </c>
      <c r="C7661" s="89" t="n">
        <v>1185732</v>
      </c>
      <c r="D7661" s="90" t="n">
        <v>44475</v>
      </c>
      <c r="E7661" s="88" t="s">
        <v>29</v>
      </c>
      <c r="F7661" s="88" t="s">
        <v>103</v>
      </c>
      <c r="G7661" s="88" t="s">
        <v>108</v>
      </c>
      <c r="H7661" s="91" t="s">
        <v>32</v>
      </c>
      <c r="I7661" s="92" t="n">
        <v>45</v>
      </c>
      <c r="J7661" s="93" t="n">
        <v>400</v>
      </c>
      <c r="K7661" s="94" t="n">
        <f aca="false">I7661 * J7661</f>
        <v>18000</v>
      </c>
      <c r="L7661" s="94" t="n">
        <f aca="false">K7661 *M7661</f>
        <v>5400</v>
      </c>
      <c r="M7661" s="95" t="n">
        <v>0.3</v>
      </c>
      <c r="N7661" s="88" t="s">
        <v>14</v>
      </c>
      <c r="O7661" s="91" t="s">
        <v>218</v>
      </c>
      <c r="P7661" s="0" t="str">
        <f aca="false">RIGHT(H7661,LEN(H7661) - FIND(" ", H7661))</f>
        <v>Street Footwear</v>
      </c>
    </row>
    <row r="7662" customFormat="false" ht="14.25" hidden="false" customHeight="true" outlineLevel="0" collapsed="false">
      <c r="B7662" s="88" t="s">
        <v>13</v>
      </c>
      <c r="C7662" s="89" t="n">
        <v>1185732</v>
      </c>
      <c r="D7662" s="90" t="n">
        <v>44475</v>
      </c>
      <c r="E7662" s="88" t="s">
        <v>29</v>
      </c>
      <c r="F7662" s="88" t="s">
        <v>103</v>
      </c>
      <c r="G7662" s="88" t="s">
        <v>108</v>
      </c>
      <c r="H7662" s="91" t="s">
        <v>24</v>
      </c>
      <c r="I7662" s="92" t="n">
        <v>35</v>
      </c>
      <c r="J7662" s="93" t="n">
        <v>250</v>
      </c>
      <c r="K7662" s="94" t="n">
        <f aca="false">I7662 * J7662</f>
        <v>8750</v>
      </c>
      <c r="L7662" s="94" t="n">
        <f aca="false">K7662 *M7662</f>
        <v>3062.5</v>
      </c>
      <c r="M7662" s="95" t="n">
        <v>0.35</v>
      </c>
      <c r="N7662" s="88" t="s">
        <v>14</v>
      </c>
      <c r="O7662" s="91" t="s">
        <v>218</v>
      </c>
      <c r="P7662" s="0" t="str">
        <f aca="false">RIGHT(H7662,LEN(H7662) - FIND(" ", H7662))</f>
        <v>Athletic Footwear</v>
      </c>
    </row>
    <row r="7663" customFormat="false" ht="14.25" hidden="false" customHeight="true" outlineLevel="0" collapsed="false">
      <c r="B7663" s="88" t="s">
        <v>13</v>
      </c>
      <c r="C7663" s="89" t="n">
        <v>1185732</v>
      </c>
      <c r="D7663" s="90" t="n">
        <v>44475</v>
      </c>
      <c r="E7663" s="88" t="s">
        <v>29</v>
      </c>
      <c r="F7663" s="88" t="s">
        <v>103</v>
      </c>
      <c r="G7663" s="88" t="s">
        <v>108</v>
      </c>
      <c r="H7663" s="91" t="s">
        <v>48</v>
      </c>
      <c r="I7663" s="92" t="n">
        <v>35</v>
      </c>
      <c r="J7663" s="93" t="n">
        <v>150</v>
      </c>
      <c r="K7663" s="94" t="n">
        <f aca="false">I7663 * J7663</f>
        <v>5250</v>
      </c>
      <c r="L7663" s="94" t="n">
        <f aca="false">K7663 *M7663</f>
        <v>1575</v>
      </c>
      <c r="M7663" s="95" t="n">
        <v>0.3</v>
      </c>
      <c r="N7663" s="88" t="s">
        <v>14</v>
      </c>
      <c r="O7663" s="91" t="s">
        <v>219</v>
      </c>
      <c r="P7663" s="0" t="str">
        <f aca="false">RIGHT(H7663,LEN(H7663) - FIND(" ", H7663))</f>
        <v>Street Footwear</v>
      </c>
    </row>
    <row r="7664" customFormat="false" ht="14.25" hidden="false" customHeight="true" outlineLevel="0" collapsed="false">
      <c r="B7664" s="88" t="s">
        <v>13</v>
      </c>
      <c r="C7664" s="89" t="n">
        <v>1185732</v>
      </c>
      <c r="D7664" s="90" t="n">
        <v>44475</v>
      </c>
      <c r="E7664" s="88" t="s">
        <v>29</v>
      </c>
      <c r="F7664" s="88" t="s">
        <v>103</v>
      </c>
      <c r="G7664" s="88" t="s">
        <v>108</v>
      </c>
      <c r="H7664" s="91" t="s">
        <v>44</v>
      </c>
      <c r="I7664" s="92" t="n">
        <v>35</v>
      </c>
      <c r="J7664" s="93" t="n">
        <v>125</v>
      </c>
      <c r="K7664" s="94" t="n">
        <f aca="false">I7664 * J7664</f>
        <v>4375</v>
      </c>
      <c r="L7664" s="94" t="n">
        <f aca="false">K7664 *M7664</f>
        <v>1312.5</v>
      </c>
      <c r="M7664" s="95" t="n">
        <v>0.3</v>
      </c>
      <c r="N7664" s="88" t="s">
        <v>14</v>
      </c>
      <c r="O7664" s="91" t="s">
        <v>219</v>
      </c>
      <c r="P7664" s="0" t="str">
        <f aca="false">RIGHT(H7664,LEN(H7664) - FIND(" ", H7664))</f>
        <v>Athletic Footwear</v>
      </c>
    </row>
    <row r="7665" customFormat="false" ht="14.25" hidden="false" customHeight="true" outlineLevel="0" collapsed="false">
      <c r="B7665" s="88" t="s">
        <v>13</v>
      </c>
      <c r="C7665" s="89" t="n">
        <v>1185732</v>
      </c>
      <c r="D7665" s="90" t="n">
        <v>44475</v>
      </c>
      <c r="E7665" s="88" t="s">
        <v>29</v>
      </c>
      <c r="F7665" s="88" t="s">
        <v>103</v>
      </c>
      <c r="G7665" s="88" t="s">
        <v>108</v>
      </c>
      <c r="H7665" s="91" t="s">
        <v>16</v>
      </c>
      <c r="I7665" s="92" t="n">
        <v>45</v>
      </c>
      <c r="J7665" s="93" t="n">
        <v>125</v>
      </c>
      <c r="K7665" s="94" t="n">
        <f aca="false">I7665 * J7665</f>
        <v>5625</v>
      </c>
      <c r="L7665" s="94" t="n">
        <f aca="false">K7665 *M7665</f>
        <v>2812.5</v>
      </c>
      <c r="M7665" s="95" t="n">
        <v>0.5</v>
      </c>
      <c r="N7665" s="88" t="s">
        <v>14</v>
      </c>
      <c r="O7665" s="91" t="s">
        <v>218</v>
      </c>
      <c r="P7665" s="0" t="str">
        <f aca="false">RIGHT(H7665,LEN(H7665) - FIND(" ", H7665))</f>
        <v>Apparel</v>
      </c>
    </row>
    <row r="7666" customFormat="false" ht="14.25" hidden="false" customHeight="true" outlineLevel="0" collapsed="false">
      <c r="B7666" s="88" t="s">
        <v>43</v>
      </c>
      <c r="C7666" s="89" t="n">
        <v>1185732</v>
      </c>
      <c r="D7666" s="90" t="n">
        <v>44475</v>
      </c>
      <c r="E7666" s="88" t="s">
        <v>29</v>
      </c>
      <c r="F7666" s="88" t="s">
        <v>103</v>
      </c>
      <c r="G7666" s="88" t="s">
        <v>108</v>
      </c>
      <c r="H7666" s="91" t="s">
        <v>38</v>
      </c>
      <c r="I7666" s="92" t="n">
        <v>50</v>
      </c>
      <c r="J7666" s="93" t="n">
        <v>250</v>
      </c>
      <c r="K7666" s="94" t="n">
        <f aca="false">I7666 * J7666</f>
        <v>12500</v>
      </c>
      <c r="L7666" s="94" t="n">
        <f aca="false">K7666 *M7666</f>
        <v>5000</v>
      </c>
      <c r="M7666" s="95" t="n">
        <v>0.4</v>
      </c>
      <c r="N7666" s="88" t="s">
        <v>14</v>
      </c>
      <c r="O7666" s="91" t="s">
        <v>219</v>
      </c>
      <c r="P7666" s="0" t="str">
        <f aca="false">RIGHT(H7666,LEN(H7666) - FIND(" ", H7666))</f>
        <v>Apparel</v>
      </c>
    </row>
    <row r="7667" customFormat="false" ht="14.25" hidden="false" customHeight="true" outlineLevel="0" collapsed="false">
      <c r="B7667" s="88" t="s">
        <v>30</v>
      </c>
      <c r="C7667" s="89" t="n">
        <v>1197831</v>
      </c>
      <c r="D7667" s="90" t="n">
        <v>44475</v>
      </c>
      <c r="E7667" s="88" t="s">
        <v>40</v>
      </c>
      <c r="F7667" s="88" t="s">
        <v>59</v>
      </c>
      <c r="G7667" s="88" t="s">
        <v>106</v>
      </c>
      <c r="H7667" s="91" t="s">
        <v>48</v>
      </c>
      <c r="I7667" s="92" t="n">
        <v>41</v>
      </c>
      <c r="J7667" s="93" t="n">
        <v>144</v>
      </c>
      <c r="K7667" s="94" t="n">
        <f aca="false">I7667 * J7667</f>
        <v>5904</v>
      </c>
      <c r="L7667" s="94" t="n">
        <f aca="false">K7667 *M7667</f>
        <v>3070.08</v>
      </c>
      <c r="M7667" s="95" t="n">
        <v>0.52</v>
      </c>
      <c r="N7667" s="88" t="s">
        <v>23</v>
      </c>
      <c r="O7667" s="91" t="s">
        <v>219</v>
      </c>
      <c r="P7667" s="0" t="str">
        <f aca="false">RIGHT(H7667,LEN(H7667) - FIND(" ", H7667))</f>
        <v>Street Footwear</v>
      </c>
    </row>
    <row r="7668" customFormat="false" ht="14.25" hidden="false" customHeight="true" outlineLevel="0" collapsed="false">
      <c r="B7668" s="88" t="s">
        <v>30</v>
      </c>
      <c r="C7668" s="89" t="n">
        <v>1197831</v>
      </c>
      <c r="D7668" s="90" t="n">
        <v>44475</v>
      </c>
      <c r="E7668" s="88" t="s">
        <v>40</v>
      </c>
      <c r="F7668" s="88" t="s">
        <v>66</v>
      </c>
      <c r="G7668" s="88" t="s">
        <v>90</v>
      </c>
      <c r="H7668" s="91" t="s">
        <v>32</v>
      </c>
      <c r="I7668" s="92" t="n">
        <v>56</v>
      </c>
      <c r="J7668" s="93" t="n">
        <v>233</v>
      </c>
      <c r="K7668" s="94" t="n">
        <f aca="false">I7668 * J7668</f>
        <v>13048</v>
      </c>
      <c r="L7668" s="94" t="n">
        <f aca="false">K7668 *M7668</f>
        <v>8220.24</v>
      </c>
      <c r="M7668" s="95" t="n">
        <v>0.63</v>
      </c>
      <c r="N7668" s="88" t="s">
        <v>23</v>
      </c>
      <c r="O7668" s="91" t="s">
        <v>218</v>
      </c>
      <c r="P7668" s="0" t="str">
        <f aca="false">RIGHT(H7668,LEN(H7668) - FIND(" ", H7668))</f>
        <v>Street Footwear</v>
      </c>
    </row>
    <row r="7669" customFormat="false" ht="14.25" hidden="false" customHeight="true" outlineLevel="0" collapsed="false">
      <c r="B7669" s="88" t="s">
        <v>13</v>
      </c>
      <c r="C7669" s="89" t="n">
        <v>1185732</v>
      </c>
      <c r="D7669" s="90" t="n">
        <v>44475</v>
      </c>
      <c r="E7669" s="88" t="s">
        <v>29</v>
      </c>
      <c r="F7669" s="88" t="s">
        <v>103</v>
      </c>
      <c r="G7669" s="88" t="s">
        <v>108</v>
      </c>
      <c r="H7669" s="91" t="s">
        <v>32</v>
      </c>
      <c r="I7669" s="92" t="n">
        <v>43</v>
      </c>
      <c r="J7669" s="93" t="n">
        <v>112</v>
      </c>
      <c r="K7669" s="94" t="n">
        <f aca="false">I7669 * J7669</f>
        <v>4816</v>
      </c>
      <c r="L7669" s="94" t="n">
        <f aca="false">K7669 *M7669</f>
        <v>1974.56</v>
      </c>
      <c r="M7669" s="95" t="n">
        <v>0.41</v>
      </c>
      <c r="N7669" s="88" t="s">
        <v>23</v>
      </c>
      <c r="O7669" s="91" t="s">
        <v>218</v>
      </c>
      <c r="P7669" s="0" t="str">
        <f aca="false">RIGHT(H7669,LEN(H7669) - FIND(" ", H7669))</f>
        <v>Street Footwear</v>
      </c>
    </row>
    <row r="7670" customFormat="false" ht="14.25" hidden="false" customHeight="true" outlineLevel="0" collapsed="false">
      <c r="B7670" s="88" t="s">
        <v>13</v>
      </c>
      <c r="C7670" s="89" t="n">
        <v>1185732</v>
      </c>
      <c r="D7670" s="90" t="n">
        <v>44475</v>
      </c>
      <c r="E7670" s="88" t="s">
        <v>29</v>
      </c>
      <c r="F7670" s="88" t="s">
        <v>103</v>
      </c>
      <c r="G7670" s="88" t="s">
        <v>108</v>
      </c>
      <c r="H7670" s="91" t="s">
        <v>24</v>
      </c>
      <c r="I7670" s="92" t="n">
        <v>32</v>
      </c>
      <c r="J7670" s="93" t="n">
        <v>75</v>
      </c>
      <c r="K7670" s="94" t="n">
        <f aca="false">I7670 * J7670</f>
        <v>2400</v>
      </c>
      <c r="L7670" s="94" t="n">
        <f aca="false">K7670 *M7670</f>
        <v>1104</v>
      </c>
      <c r="M7670" s="95" t="n">
        <v>0.46</v>
      </c>
      <c r="N7670" s="88" t="s">
        <v>23</v>
      </c>
      <c r="O7670" s="91" t="s">
        <v>218</v>
      </c>
      <c r="P7670" s="0" t="str">
        <f aca="false">RIGHT(H7670,LEN(H7670) - FIND(" ", H7670))</f>
        <v>Athletic Footwear</v>
      </c>
    </row>
    <row r="7671" customFormat="false" ht="14.25" hidden="false" customHeight="true" outlineLevel="0" collapsed="false">
      <c r="B7671" s="88" t="s">
        <v>13</v>
      </c>
      <c r="C7671" s="89" t="n">
        <v>1185732</v>
      </c>
      <c r="D7671" s="90" t="n">
        <v>44475</v>
      </c>
      <c r="E7671" s="88" t="s">
        <v>29</v>
      </c>
      <c r="F7671" s="88" t="s">
        <v>103</v>
      </c>
      <c r="G7671" s="88" t="s">
        <v>108</v>
      </c>
      <c r="H7671" s="91" t="s">
        <v>48</v>
      </c>
      <c r="I7671" s="92" t="n">
        <v>34</v>
      </c>
      <c r="J7671" s="93" t="n">
        <v>39</v>
      </c>
      <c r="K7671" s="94" t="n">
        <f aca="false">I7671 * J7671</f>
        <v>1326</v>
      </c>
      <c r="L7671" s="94" t="n">
        <f aca="false">K7671 *M7671</f>
        <v>543.66</v>
      </c>
      <c r="M7671" s="95" t="n">
        <v>0.41</v>
      </c>
      <c r="N7671" s="88" t="s">
        <v>23</v>
      </c>
      <c r="O7671" s="91" t="s">
        <v>219</v>
      </c>
      <c r="P7671" s="0" t="str">
        <f aca="false">RIGHT(H7671,LEN(H7671) - FIND(" ", H7671))</f>
        <v>Street Footwear</v>
      </c>
    </row>
    <row r="7672" customFormat="false" ht="14.25" hidden="false" customHeight="true" outlineLevel="0" collapsed="false">
      <c r="B7672" s="88" t="s">
        <v>13</v>
      </c>
      <c r="C7672" s="89" t="n">
        <v>1185732</v>
      </c>
      <c r="D7672" s="90" t="n">
        <v>44475</v>
      </c>
      <c r="E7672" s="88" t="s">
        <v>29</v>
      </c>
      <c r="F7672" s="88" t="s">
        <v>103</v>
      </c>
      <c r="G7672" s="88" t="s">
        <v>108</v>
      </c>
      <c r="H7672" s="91" t="s">
        <v>44</v>
      </c>
      <c r="I7672" s="92" t="n">
        <v>34</v>
      </c>
      <c r="J7672" s="93" t="n">
        <v>31</v>
      </c>
      <c r="K7672" s="94" t="n">
        <f aca="false">I7672 * J7672</f>
        <v>1054</v>
      </c>
      <c r="L7672" s="94" t="n">
        <f aca="false">K7672 *M7672</f>
        <v>442.68</v>
      </c>
      <c r="M7672" s="95" t="n">
        <v>0.42</v>
      </c>
      <c r="N7672" s="88" t="s">
        <v>23</v>
      </c>
      <c r="O7672" s="91" t="s">
        <v>219</v>
      </c>
      <c r="P7672" s="0" t="str">
        <f aca="false">RIGHT(H7672,LEN(H7672) - FIND(" ", H7672))</f>
        <v>Athletic Footwear</v>
      </c>
    </row>
    <row r="7673" customFormat="false" ht="14.25" hidden="false" customHeight="true" outlineLevel="0" collapsed="false">
      <c r="B7673" s="88" t="s">
        <v>13</v>
      </c>
      <c r="C7673" s="89" t="n">
        <v>1185732</v>
      </c>
      <c r="D7673" s="90" t="n">
        <v>44475</v>
      </c>
      <c r="E7673" s="88" t="s">
        <v>29</v>
      </c>
      <c r="F7673" s="88" t="s">
        <v>103</v>
      </c>
      <c r="G7673" s="88" t="s">
        <v>108</v>
      </c>
      <c r="H7673" s="91" t="s">
        <v>16</v>
      </c>
      <c r="I7673" s="92" t="n">
        <v>42</v>
      </c>
      <c r="J7673" s="93" t="n">
        <v>38</v>
      </c>
      <c r="K7673" s="94" t="n">
        <f aca="false">I7673 * J7673</f>
        <v>1596</v>
      </c>
      <c r="L7673" s="94" t="n">
        <f aca="false">K7673 *M7673</f>
        <v>1021.44</v>
      </c>
      <c r="M7673" s="95" t="n">
        <v>0.64</v>
      </c>
      <c r="N7673" s="88" t="s">
        <v>23</v>
      </c>
      <c r="O7673" s="91" t="s">
        <v>218</v>
      </c>
      <c r="P7673" s="0" t="str">
        <f aca="false">RIGHT(H7673,LEN(H7673) - FIND(" ", H7673))</f>
        <v>Apparel</v>
      </c>
    </row>
    <row r="7674" customFormat="false" ht="14.25" hidden="false" customHeight="true" outlineLevel="0" collapsed="false">
      <c r="B7674" s="88" t="s">
        <v>43</v>
      </c>
      <c r="C7674" s="89" t="n">
        <v>1185732</v>
      </c>
      <c r="D7674" s="90" t="n">
        <v>44475</v>
      </c>
      <c r="E7674" s="88" t="s">
        <v>29</v>
      </c>
      <c r="F7674" s="88" t="s">
        <v>103</v>
      </c>
      <c r="G7674" s="88" t="s">
        <v>108</v>
      </c>
      <c r="H7674" s="91" t="s">
        <v>38</v>
      </c>
      <c r="I7674" s="92" t="n">
        <v>49</v>
      </c>
      <c r="J7674" s="93" t="n">
        <v>73</v>
      </c>
      <c r="K7674" s="94" t="n">
        <f aca="false">I7674 * J7674</f>
        <v>3577</v>
      </c>
      <c r="L7674" s="94" t="n">
        <f aca="false">K7674 *M7674</f>
        <v>1895.81</v>
      </c>
      <c r="M7674" s="95" t="n">
        <v>0.53</v>
      </c>
      <c r="N7674" s="88" t="s">
        <v>23</v>
      </c>
      <c r="O7674" s="91" t="s">
        <v>219</v>
      </c>
      <c r="P7674" s="0" t="str">
        <f aca="false">RIGHT(H7674,LEN(H7674) - FIND(" ", H7674))</f>
        <v>Apparel</v>
      </c>
    </row>
    <row r="7675" customFormat="false" ht="14.25" hidden="false" customHeight="true" outlineLevel="0" collapsed="false">
      <c r="B7675" s="88" t="s">
        <v>30</v>
      </c>
      <c r="C7675" s="89" t="n">
        <v>1197831</v>
      </c>
      <c r="D7675" s="90" t="n">
        <v>44475</v>
      </c>
      <c r="E7675" s="88" t="s">
        <v>40</v>
      </c>
      <c r="F7675" s="88" t="s">
        <v>59</v>
      </c>
      <c r="G7675" s="88" t="s">
        <v>106</v>
      </c>
      <c r="H7675" s="91" t="s">
        <v>48</v>
      </c>
      <c r="I7675" s="92" t="n">
        <v>32</v>
      </c>
      <c r="J7675" s="93" t="n">
        <v>190</v>
      </c>
      <c r="K7675" s="94" t="n">
        <f aca="false">I7675 * J7675</f>
        <v>6080</v>
      </c>
      <c r="L7675" s="94" t="n">
        <f aca="false">K7675 *M7675</f>
        <v>2675.2</v>
      </c>
      <c r="M7675" s="95" t="n">
        <v>0.44</v>
      </c>
      <c r="N7675" s="88" t="s">
        <v>31</v>
      </c>
      <c r="O7675" s="91" t="s">
        <v>219</v>
      </c>
      <c r="P7675" s="0" t="str">
        <f aca="false">RIGHT(H7675,LEN(H7675) - FIND(" ", H7675))</f>
        <v>Street Footwear</v>
      </c>
    </row>
    <row r="7676" customFormat="false" ht="14.25" hidden="false" customHeight="true" outlineLevel="0" collapsed="false">
      <c r="B7676" s="88" t="s">
        <v>30</v>
      </c>
      <c r="C7676" s="89" t="n">
        <v>1197831</v>
      </c>
      <c r="D7676" s="90" t="n">
        <v>44475</v>
      </c>
      <c r="E7676" s="88" t="s">
        <v>40</v>
      </c>
      <c r="F7676" s="88" t="s">
        <v>66</v>
      </c>
      <c r="G7676" s="88" t="s">
        <v>90</v>
      </c>
      <c r="H7676" s="91" t="s">
        <v>32</v>
      </c>
      <c r="I7676" s="92" t="n">
        <v>46</v>
      </c>
      <c r="J7676" s="93" t="n">
        <v>240</v>
      </c>
      <c r="K7676" s="94" t="n">
        <f aca="false">I7676 * J7676</f>
        <v>11040</v>
      </c>
      <c r="L7676" s="94" t="n">
        <f aca="false">K7676 *M7676</f>
        <v>6182.4</v>
      </c>
      <c r="M7676" s="95" t="n">
        <v>0.56</v>
      </c>
      <c r="N7676" s="88" t="s">
        <v>31</v>
      </c>
      <c r="O7676" s="91" t="s">
        <v>218</v>
      </c>
      <c r="P7676" s="0" t="str">
        <f aca="false">RIGHT(H7676,LEN(H7676) - FIND(" ", H7676))</f>
        <v>Street Footwear</v>
      </c>
    </row>
    <row r="7677" customFormat="false" ht="14.25" hidden="false" customHeight="true" outlineLevel="0" collapsed="false">
      <c r="B7677" s="88" t="s">
        <v>30</v>
      </c>
      <c r="C7677" s="89" t="n">
        <v>1197831</v>
      </c>
      <c r="D7677" s="90" t="n">
        <v>44476</v>
      </c>
      <c r="E7677" s="88" t="s">
        <v>40</v>
      </c>
      <c r="F7677" s="88" t="s">
        <v>59</v>
      </c>
      <c r="G7677" s="88" t="s">
        <v>106</v>
      </c>
      <c r="H7677" s="91" t="s">
        <v>44</v>
      </c>
      <c r="I7677" s="92" t="n">
        <v>45</v>
      </c>
      <c r="J7677" s="93" t="n">
        <v>425</v>
      </c>
      <c r="K7677" s="94" t="n">
        <f aca="false">I7677 * J7677</f>
        <v>19125</v>
      </c>
      <c r="L7677" s="94" t="n">
        <f aca="false">K7677 *M7677</f>
        <v>9562.5</v>
      </c>
      <c r="M7677" s="95" t="n">
        <v>0.5</v>
      </c>
      <c r="N7677" s="88" t="s">
        <v>31</v>
      </c>
      <c r="O7677" s="91" t="s">
        <v>219</v>
      </c>
      <c r="P7677" s="0" t="str">
        <f aca="false">RIGHT(H7677,LEN(H7677) - FIND(" ", H7677))</f>
        <v>Athletic Footwear</v>
      </c>
    </row>
    <row r="7678" customFormat="false" ht="14.25" hidden="false" customHeight="true" outlineLevel="0" collapsed="false">
      <c r="B7678" s="88" t="s">
        <v>30</v>
      </c>
      <c r="C7678" s="89" t="n">
        <v>1197831</v>
      </c>
      <c r="D7678" s="90" t="n">
        <v>44476</v>
      </c>
      <c r="E7678" s="88" t="s">
        <v>40</v>
      </c>
      <c r="F7678" s="88" t="s">
        <v>66</v>
      </c>
      <c r="G7678" s="88" t="s">
        <v>90</v>
      </c>
      <c r="H7678" s="91" t="s">
        <v>24</v>
      </c>
      <c r="I7678" s="92" t="n">
        <v>60</v>
      </c>
      <c r="J7678" s="93" t="n">
        <v>775</v>
      </c>
      <c r="K7678" s="94" t="n">
        <f aca="false">I7678 * J7678</f>
        <v>46500</v>
      </c>
      <c r="L7678" s="94" t="n">
        <f aca="false">K7678 *M7678</f>
        <v>23250</v>
      </c>
      <c r="M7678" s="95" t="n">
        <v>0.5</v>
      </c>
      <c r="N7678" s="88" t="s">
        <v>31</v>
      </c>
      <c r="O7678" s="91" t="s">
        <v>218</v>
      </c>
      <c r="P7678" s="0" t="str">
        <f aca="false">RIGHT(H7678,LEN(H7678) - FIND(" ", H7678))</f>
        <v>Athletic Footwear</v>
      </c>
    </row>
    <row r="7679" customFormat="false" ht="14.25" hidden="false" customHeight="true" outlineLevel="0" collapsed="false">
      <c r="B7679" s="88" t="s">
        <v>13</v>
      </c>
      <c r="C7679" s="89" t="n">
        <v>1185732</v>
      </c>
      <c r="D7679" s="90" t="n">
        <v>44476</v>
      </c>
      <c r="E7679" s="88" t="s">
        <v>34</v>
      </c>
      <c r="F7679" s="88" t="s">
        <v>151</v>
      </c>
      <c r="G7679" s="88" t="s">
        <v>164</v>
      </c>
      <c r="H7679" s="91" t="s">
        <v>32</v>
      </c>
      <c r="I7679" s="92" t="n">
        <v>55</v>
      </c>
      <c r="J7679" s="93" t="n">
        <v>975</v>
      </c>
      <c r="K7679" s="94" t="n">
        <f aca="false">I7679 * J7679</f>
        <v>53625</v>
      </c>
      <c r="L7679" s="94" t="n">
        <f aca="false">K7679 *M7679</f>
        <v>24131.25</v>
      </c>
      <c r="M7679" s="95" t="n">
        <v>0.45</v>
      </c>
      <c r="N7679" s="88" t="s">
        <v>23</v>
      </c>
      <c r="O7679" s="91" t="s">
        <v>218</v>
      </c>
      <c r="P7679" s="0" t="str">
        <f aca="false">RIGHT(H7679,LEN(H7679) - FIND(" ", H7679))</f>
        <v>Street Footwear</v>
      </c>
    </row>
    <row r="7680" customFormat="false" ht="14.25" hidden="false" customHeight="true" outlineLevel="0" collapsed="false">
      <c r="B7680" s="88" t="s">
        <v>13</v>
      </c>
      <c r="C7680" s="89" t="n">
        <v>1185732</v>
      </c>
      <c r="D7680" s="90" t="n">
        <v>44476</v>
      </c>
      <c r="E7680" s="88" t="s">
        <v>34</v>
      </c>
      <c r="F7680" s="88" t="s">
        <v>151</v>
      </c>
      <c r="G7680" s="88" t="s">
        <v>164</v>
      </c>
      <c r="H7680" s="91" t="s">
        <v>24</v>
      </c>
      <c r="I7680" s="92" t="n">
        <v>45</v>
      </c>
      <c r="J7680" s="93" t="n">
        <v>800</v>
      </c>
      <c r="K7680" s="94" t="n">
        <f aca="false">I7680 * J7680</f>
        <v>36000</v>
      </c>
      <c r="L7680" s="94" t="n">
        <f aca="false">K7680 *M7680</f>
        <v>12600</v>
      </c>
      <c r="M7680" s="95" t="n">
        <v>0.35</v>
      </c>
      <c r="N7680" s="88" t="s">
        <v>23</v>
      </c>
      <c r="O7680" s="91" t="s">
        <v>218</v>
      </c>
      <c r="P7680" s="0" t="str">
        <f aca="false">RIGHT(H7680,LEN(H7680) - FIND(" ", H7680))</f>
        <v>Athletic Footwear</v>
      </c>
    </row>
    <row r="7681" customFormat="false" ht="14.25" hidden="false" customHeight="true" outlineLevel="0" collapsed="false">
      <c r="B7681" s="88" t="s">
        <v>13</v>
      </c>
      <c r="C7681" s="89" t="n">
        <v>1185732</v>
      </c>
      <c r="D7681" s="90" t="n">
        <v>44476</v>
      </c>
      <c r="E7681" s="88" t="s">
        <v>34</v>
      </c>
      <c r="F7681" s="88" t="s">
        <v>151</v>
      </c>
      <c r="G7681" s="88" t="s">
        <v>164</v>
      </c>
      <c r="H7681" s="91" t="s">
        <v>48</v>
      </c>
      <c r="I7681" s="92" t="n">
        <v>45</v>
      </c>
      <c r="J7681" s="93" t="n">
        <v>675</v>
      </c>
      <c r="K7681" s="94" t="n">
        <f aca="false">I7681 * J7681</f>
        <v>30375</v>
      </c>
      <c r="L7681" s="94" t="n">
        <f aca="false">K7681 *M7681</f>
        <v>7593.75</v>
      </c>
      <c r="M7681" s="95" t="n">
        <v>0.25</v>
      </c>
      <c r="N7681" s="88" t="s">
        <v>23</v>
      </c>
      <c r="O7681" s="91" t="s">
        <v>219</v>
      </c>
      <c r="P7681" s="0" t="str">
        <f aca="false">RIGHT(H7681,LEN(H7681) - FIND(" ", H7681))</f>
        <v>Street Footwear</v>
      </c>
    </row>
    <row r="7682" customFormat="false" ht="14.25" hidden="false" customHeight="true" outlineLevel="0" collapsed="false">
      <c r="B7682" s="88" t="s">
        <v>13</v>
      </c>
      <c r="C7682" s="89" t="n">
        <v>1185732</v>
      </c>
      <c r="D7682" s="90" t="n">
        <v>44476</v>
      </c>
      <c r="E7682" s="88" t="s">
        <v>34</v>
      </c>
      <c r="F7682" s="88" t="s">
        <v>151</v>
      </c>
      <c r="G7682" s="88" t="s">
        <v>164</v>
      </c>
      <c r="H7682" s="91" t="s">
        <v>44</v>
      </c>
      <c r="I7682" s="92" t="n">
        <v>45</v>
      </c>
      <c r="J7682" s="93" t="n">
        <v>650</v>
      </c>
      <c r="K7682" s="94" t="n">
        <f aca="false">I7682 * J7682</f>
        <v>29250</v>
      </c>
      <c r="L7682" s="94" t="n">
        <f aca="false">K7682 *M7682</f>
        <v>8775</v>
      </c>
      <c r="M7682" s="95" t="n">
        <v>0.3</v>
      </c>
      <c r="N7682" s="88" t="s">
        <v>23</v>
      </c>
      <c r="O7682" s="91" t="s">
        <v>219</v>
      </c>
      <c r="P7682" s="0" t="str">
        <f aca="false">RIGHT(H7682,LEN(H7682) - FIND(" ", H7682))</f>
        <v>Athletic Footwear</v>
      </c>
    </row>
    <row r="7683" customFormat="false" ht="14.25" hidden="false" customHeight="true" outlineLevel="0" collapsed="false">
      <c r="B7683" s="88" t="s">
        <v>13</v>
      </c>
      <c r="C7683" s="89" t="n">
        <v>1185732</v>
      </c>
      <c r="D7683" s="90" t="n">
        <v>44476</v>
      </c>
      <c r="E7683" s="88" t="s">
        <v>34</v>
      </c>
      <c r="F7683" s="88" t="s">
        <v>151</v>
      </c>
      <c r="G7683" s="88" t="s">
        <v>164</v>
      </c>
      <c r="H7683" s="91" t="s">
        <v>16</v>
      </c>
      <c r="I7683" s="92" t="n">
        <v>55</v>
      </c>
      <c r="J7683" s="93" t="n">
        <v>650</v>
      </c>
      <c r="K7683" s="94" t="n">
        <f aca="false">I7683 * J7683</f>
        <v>35750</v>
      </c>
      <c r="L7683" s="94" t="n">
        <f aca="false">K7683 *M7683</f>
        <v>12512.5</v>
      </c>
      <c r="M7683" s="95" t="n">
        <v>0.35</v>
      </c>
      <c r="N7683" s="88" t="s">
        <v>23</v>
      </c>
      <c r="O7683" s="91" t="s">
        <v>218</v>
      </c>
      <c r="P7683" s="0" t="str">
        <f aca="false">RIGHT(H7683,LEN(H7683) - FIND(" ", H7683))</f>
        <v>Apparel</v>
      </c>
    </row>
    <row r="7684" customFormat="false" ht="14.25" hidden="false" customHeight="true" outlineLevel="0" collapsed="false">
      <c r="B7684" s="88" t="s">
        <v>13</v>
      </c>
      <c r="C7684" s="89" t="n">
        <v>1185732</v>
      </c>
      <c r="D7684" s="90" t="n">
        <v>44476</v>
      </c>
      <c r="E7684" s="88" t="s">
        <v>34</v>
      </c>
      <c r="F7684" s="88" t="s">
        <v>151</v>
      </c>
      <c r="G7684" s="88" t="s">
        <v>164</v>
      </c>
      <c r="H7684" s="91" t="s">
        <v>38</v>
      </c>
      <c r="I7684" s="92" t="n">
        <v>60</v>
      </c>
      <c r="J7684" s="93" t="n">
        <v>775</v>
      </c>
      <c r="K7684" s="94" t="n">
        <f aca="false">I7684 * J7684</f>
        <v>46500</v>
      </c>
      <c r="L7684" s="94" t="n">
        <f aca="false">K7684 *M7684</f>
        <v>23250</v>
      </c>
      <c r="M7684" s="95" t="n">
        <v>0.5</v>
      </c>
      <c r="N7684" s="88" t="s">
        <v>23</v>
      </c>
      <c r="O7684" s="91" t="s">
        <v>219</v>
      </c>
      <c r="P7684" s="0" t="str">
        <f aca="false">RIGHT(H7684,LEN(H7684) - FIND(" ", H7684))</f>
        <v>Apparel</v>
      </c>
    </row>
    <row r="7685" customFormat="false" ht="14.25" hidden="false" customHeight="true" outlineLevel="0" collapsed="false">
      <c r="B7685" s="88" t="s">
        <v>30</v>
      </c>
      <c r="C7685" s="89" t="n">
        <v>1197831</v>
      </c>
      <c r="D7685" s="90" t="n">
        <v>44476</v>
      </c>
      <c r="E7685" s="88" t="s">
        <v>40</v>
      </c>
      <c r="F7685" s="88" t="s">
        <v>59</v>
      </c>
      <c r="G7685" s="88" t="s">
        <v>106</v>
      </c>
      <c r="H7685" s="91" t="s">
        <v>44</v>
      </c>
      <c r="I7685" s="92" t="n">
        <v>41</v>
      </c>
      <c r="J7685" s="93" t="n">
        <v>111</v>
      </c>
      <c r="K7685" s="94" t="n">
        <f aca="false">I7685 * J7685</f>
        <v>4551</v>
      </c>
      <c r="L7685" s="94" t="n">
        <f aca="false">K7685 *M7685</f>
        <v>2730.6</v>
      </c>
      <c r="M7685" s="95" t="n">
        <v>0.6</v>
      </c>
      <c r="N7685" s="88" t="s">
        <v>23</v>
      </c>
      <c r="O7685" s="91" t="s">
        <v>219</v>
      </c>
      <c r="P7685" s="0" t="str">
        <f aca="false">RIGHT(H7685,LEN(H7685) - FIND(" ", H7685))</f>
        <v>Athletic Footwear</v>
      </c>
    </row>
    <row r="7686" customFormat="false" ht="14.25" hidden="false" customHeight="true" outlineLevel="0" collapsed="false">
      <c r="B7686" s="88" t="s">
        <v>30</v>
      </c>
      <c r="C7686" s="89" t="n">
        <v>1197831</v>
      </c>
      <c r="D7686" s="90" t="n">
        <v>44476</v>
      </c>
      <c r="E7686" s="88" t="s">
        <v>40</v>
      </c>
      <c r="F7686" s="88" t="s">
        <v>66</v>
      </c>
      <c r="G7686" s="88" t="s">
        <v>90</v>
      </c>
      <c r="H7686" s="91" t="s">
        <v>24</v>
      </c>
      <c r="I7686" s="92" t="n">
        <v>58</v>
      </c>
      <c r="J7686" s="93" t="n">
        <v>225</v>
      </c>
      <c r="K7686" s="94" t="n">
        <f aca="false">I7686 * J7686</f>
        <v>13050</v>
      </c>
      <c r="L7686" s="94" t="n">
        <f aca="false">K7686 *M7686</f>
        <v>8352</v>
      </c>
      <c r="M7686" s="95" t="n">
        <v>0.64</v>
      </c>
      <c r="N7686" s="88" t="s">
        <v>23</v>
      </c>
      <c r="O7686" s="91" t="s">
        <v>218</v>
      </c>
      <c r="P7686" s="0" t="str">
        <f aca="false">RIGHT(H7686,LEN(H7686) - FIND(" ", H7686))</f>
        <v>Athletic Footwear</v>
      </c>
    </row>
    <row r="7687" customFormat="false" ht="14.25" hidden="false" customHeight="true" outlineLevel="0" collapsed="false">
      <c r="B7687" s="88" t="s">
        <v>13</v>
      </c>
      <c r="C7687" s="89" t="n">
        <v>1185732</v>
      </c>
      <c r="D7687" s="90" t="n">
        <v>44476</v>
      </c>
      <c r="E7687" s="88" t="s">
        <v>34</v>
      </c>
      <c r="F7687" s="88" t="s">
        <v>151</v>
      </c>
      <c r="G7687" s="88" t="s">
        <v>164</v>
      </c>
      <c r="H7687" s="91" t="s">
        <v>32</v>
      </c>
      <c r="I7687" s="92" t="n">
        <v>50</v>
      </c>
      <c r="J7687" s="93" t="n">
        <v>244</v>
      </c>
      <c r="K7687" s="94" t="n">
        <f aca="false">I7687 * J7687</f>
        <v>12200</v>
      </c>
      <c r="L7687" s="94" t="n">
        <f aca="false">K7687 *M7687</f>
        <v>7320</v>
      </c>
      <c r="M7687" s="95" t="n">
        <v>0.6</v>
      </c>
      <c r="N7687" s="88" t="s">
        <v>23</v>
      </c>
      <c r="O7687" s="91" t="s">
        <v>218</v>
      </c>
      <c r="P7687" s="0" t="str">
        <f aca="false">RIGHT(H7687,LEN(H7687) - FIND(" ", H7687))</f>
        <v>Street Footwear</v>
      </c>
    </row>
    <row r="7688" customFormat="false" ht="14.25" hidden="false" customHeight="true" outlineLevel="0" collapsed="false">
      <c r="B7688" s="88" t="s">
        <v>13</v>
      </c>
      <c r="C7688" s="89" t="n">
        <v>1185732</v>
      </c>
      <c r="D7688" s="90" t="n">
        <v>44476</v>
      </c>
      <c r="E7688" s="88" t="s">
        <v>34</v>
      </c>
      <c r="F7688" s="88" t="s">
        <v>151</v>
      </c>
      <c r="G7688" s="88" t="s">
        <v>164</v>
      </c>
      <c r="H7688" s="91" t="s">
        <v>24</v>
      </c>
      <c r="I7688" s="92" t="n">
        <v>42</v>
      </c>
      <c r="J7688" s="93" t="n">
        <v>208</v>
      </c>
      <c r="K7688" s="94" t="n">
        <f aca="false">I7688 * J7688</f>
        <v>8736</v>
      </c>
      <c r="L7688" s="94" t="n">
        <f aca="false">K7688 *M7688</f>
        <v>4368</v>
      </c>
      <c r="M7688" s="95" t="n">
        <v>0.5</v>
      </c>
      <c r="N7688" s="88" t="s">
        <v>23</v>
      </c>
      <c r="O7688" s="91" t="s">
        <v>218</v>
      </c>
      <c r="P7688" s="0" t="str">
        <f aca="false">RIGHT(H7688,LEN(H7688) - FIND(" ", H7688))</f>
        <v>Athletic Footwear</v>
      </c>
    </row>
    <row r="7689" customFormat="false" ht="14.25" hidden="false" customHeight="true" outlineLevel="0" collapsed="false">
      <c r="B7689" s="88" t="s">
        <v>13</v>
      </c>
      <c r="C7689" s="89" t="n">
        <v>1185732</v>
      </c>
      <c r="D7689" s="90" t="n">
        <v>44476</v>
      </c>
      <c r="E7689" s="88" t="s">
        <v>34</v>
      </c>
      <c r="F7689" s="88" t="s">
        <v>151</v>
      </c>
      <c r="G7689" s="88" t="s">
        <v>164</v>
      </c>
      <c r="H7689" s="91" t="s">
        <v>48</v>
      </c>
      <c r="I7689" s="92" t="n">
        <v>41</v>
      </c>
      <c r="J7689" s="93" t="n">
        <v>176</v>
      </c>
      <c r="K7689" s="94" t="n">
        <f aca="false">I7689 * J7689</f>
        <v>7216</v>
      </c>
      <c r="L7689" s="94" t="n">
        <f aca="false">K7689 *M7689</f>
        <v>2814.24</v>
      </c>
      <c r="M7689" s="95" t="n">
        <v>0.39</v>
      </c>
      <c r="N7689" s="88" t="s">
        <v>23</v>
      </c>
      <c r="O7689" s="91" t="s">
        <v>219</v>
      </c>
      <c r="P7689" s="0" t="str">
        <f aca="false">RIGHT(H7689,LEN(H7689) - FIND(" ", H7689))</f>
        <v>Street Footwear</v>
      </c>
    </row>
    <row r="7690" customFormat="false" ht="14.25" hidden="false" customHeight="true" outlineLevel="0" collapsed="false">
      <c r="B7690" s="88" t="s">
        <v>13</v>
      </c>
      <c r="C7690" s="89" t="n">
        <v>1185732</v>
      </c>
      <c r="D7690" s="90" t="n">
        <v>44476</v>
      </c>
      <c r="E7690" s="88" t="s">
        <v>34</v>
      </c>
      <c r="F7690" s="88" t="s">
        <v>151</v>
      </c>
      <c r="G7690" s="88" t="s">
        <v>164</v>
      </c>
      <c r="H7690" s="91" t="s">
        <v>44</v>
      </c>
      <c r="I7690" s="92" t="n">
        <v>41</v>
      </c>
      <c r="J7690" s="93" t="n">
        <v>176</v>
      </c>
      <c r="K7690" s="94" t="n">
        <f aca="false">I7690 * J7690</f>
        <v>7216</v>
      </c>
      <c r="L7690" s="94" t="n">
        <f aca="false">K7690 *M7690</f>
        <v>2886.4</v>
      </c>
      <c r="M7690" s="95" t="n">
        <v>0.4</v>
      </c>
      <c r="N7690" s="88" t="s">
        <v>23</v>
      </c>
      <c r="O7690" s="91" t="s">
        <v>219</v>
      </c>
      <c r="P7690" s="0" t="str">
        <f aca="false">RIGHT(H7690,LEN(H7690) - FIND(" ", H7690))</f>
        <v>Athletic Footwear</v>
      </c>
    </row>
    <row r="7691" customFormat="false" ht="14.25" hidden="false" customHeight="true" outlineLevel="0" collapsed="false">
      <c r="B7691" s="88" t="s">
        <v>13</v>
      </c>
      <c r="C7691" s="89" t="n">
        <v>1185732</v>
      </c>
      <c r="D7691" s="90" t="n">
        <v>44476</v>
      </c>
      <c r="E7691" s="88" t="s">
        <v>34</v>
      </c>
      <c r="F7691" s="88" t="s">
        <v>151</v>
      </c>
      <c r="G7691" s="88" t="s">
        <v>164</v>
      </c>
      <c r="H7691" s="91" t="s">
        <v>16</v>
      </c>
      <c r="I7691" s="92" t="n">
        <v>52</v>
      </c>
      <c r="J7691" s="93" t="n">
        <v>189</v>
      </c>
      <c r="K7691" s="94" t="n">
        <f aca="false">I7691 * J7691</f>
        <v>9828</v>
      </c>
      <c r="L7691" s="94" t="n">
        <f aca="false">K7691 *M7691</f>
        <v>4717.44</v>
      </c>
      <c r="M7691" s="95" t="n">
        <v>0.48</v>
      </c>
      <c r="N7691" s="88" t="s">
        <v>23</v>
      </c>
      <c r="O7691" s="91" t="s">
        <v>218</v>
      </c>
      <c r="P7691" s="0" t="str">
        <f aca="false">RIGHT(H7691,LEN(H7691) - FIND(" ", H7691))</f>
        <v>Apparel</v>
      </c>
    </row>
    <row r="7692" customFormat="false" ht="14.25" hidden="false" customHeight="true" outlineLevel="0" collapsed="false">
      <c r="B7692" s="88" t="s">
        <v>13</v>
      </c>
      <c r="C7692" s="89" t="n">
        <v>1185732</v>
      </c>
      <c r="D7692" s="90" t="n">
        <v>44476</v>
      </c>
      <c r="E7692" s="88" t="s">
        <v>34</v>
      </c>
      <c r="F7692" s="88" t="s">
        <v>151</v>
      </c>
      <c r="G7692" s="88" t="s">
        <v>164</v>
      </c>
      <c r="H7692" s="91" t="s">
        <v>38</v>
      </c>
      <c r="I7692" s="92" t="n">
        <v>56</v>
      </c>
      <c r="J7692" s="93" t="n">
        <v>225</v>
      </c>
      <c r="K7692" s="94" t="n">
        <f aca="false">I7692 * J7692</f>
        <v>12600</v>
      </c>
      <c r="L7692" s="94" t="n">
        <f aca="false">K7692 *M7692</f>
        <v>8190</v>
      </c>
      <c r="M7692" s="95" t="n">
        <v>0.65</v>
      </c>
      <c r="N7692" s="88" t="s">
        <v>23</v>
      </c>
      <c r="O7692" s="91" t="s">
        <v>219</v>
      </c>
      <c r="P7692" s="0" t="str">
        <f aca="false">RIGHT(H7692,LEN(H7692) - FIND(" ", H7692))</f>
        <v>Apparel</v>
      </c>
    </row>
    <row r="7693" customFormat="false" ht="14.25" hidden="false" customHeight="true" outlineLevel="0" collapsed="false">
      <c r="B7693" s="88" t="s">
        <v>30</v>
      </c>
      <c r="C7693" s="89" t="n">
        <v>1197831</v>
      </c>
      <c r="D7693" s="90" t="n">
        <v>44476</v>
      </c>
      <c r="E7693" s="88" t="s">
        <v>40</v>
      </c>
      <c r="F7693" s="88" t="s">
        <v>59</v>
      </c>
      <c r="G7693" s="88" t="s">
        <v>106</v>
      </c>
      <c r="H7693" s="91" t="s">
        <v>44</v>
      </c>
      <c r="I7693" s="92" t="n">
        <v>30</v>
      </c>
      <c r="J7693" s="93" t="n">
        <v>145</v>
      </c>
      <c r="K7693" s="94" t="n">
        <f aca="false">I7693 * J7693</f>
        <v>4350</v>
      </c>
      <c r="L7693" s="94" t="n">
        <f aca="false">K7693 *M7693</f>
        <v>2349</v>
      </c>
      <c r="M7693" s="95" t="n">
        <v>0.54</v>
      </c>
      <c r="N7693" s="88" t="s">
        <v>31</v>
      </c>
      <c r="O7693" s="91" t="s">
        <v>219</v>
      </c>
      <c r="P7693" s="0" t="str">
        <f aca="false">RIGHT(H7693,LEN(H7693) - FIND(" ", H7693))</f>
        <v>Athletic Footwear</v>
      </c>
    </row>
    <row r="7694" customFormat="false" ht="14.25" hidden="false" customHeight="true" outlineLevel="0" collapsed="false">
      <c r="B7694" s="88" t="s">
        <v>30</v>
      </c>
      <c r="C7694" s="89" t="n">
        <v>1197831</v>
      </c>
      <c r="D7694" s="90" t="n">
        <v>44476</v>
      </c>
      <c r="E7694" s="88" t="s">
        <v>40</v>
      </c>
      <c r="F7694" s="88" t="s">
        <v>66</v>
      </c>
      <c r="G7694" s="88" t="s">
        <v>90</v>
      </c>
      <c r="H7694" s="91" t="s">
        <v>24</v>
      </c>
      <c r="I7694" s="92" t="n">
        <v>40</v>
      </c>
      <c r="J7694" s="93" t="n">
        <v>248</v>
      </c>
      <c r="K7694" s="94" t="n">
        <f aca="false">I7694 * J7694</f>
        <v>9920</v>
      </c>
      <c r="L7694" s="94" t="n">
        <f aca="false">K7694 *M7694</f>
        <v>5257.6</v>
      </c>
      <c r="M7694" s="95" t="n">
        <v>0.53</v>
      </c>
      <c r="N7694" s="88" t="s">
        <v>31</v>
      </c>
      <c r="O7694" s="91" t="s">
        <v>218</v>
      </c>
      <c r="P7694" s="0" t="str">
        <f aca="false">RIGHT(H7694,LEN(H7694) - FIND(" ", H7694))</f>
        <v>Athletic Footwear</v>
      </c>
    </row>
    <row r="7695" customFormat="false" ht="14.25" hidden="false" customHeight="true" outlineLevel="0" collapsed="false">
      <c r="B7695" s="88" t="s">
        <v>30</v>
      </c>
      <c r="C7695" s="89" t="n">
        <v>1197831</v>
      </c>
      <c r="D7695" s="90" t="n">
        <v>44477</v>
      </c>
      <c r="E7695" s="88" t="s">
        <v>40</v>
      </c>
      <c r="F7695" s="88" t="s">
        <v>59</v>
      </c>
      <c r="G7695" s="88" t="s">
        <v>106</v>
      </c>
      <c r="H7695" s="91" t="s">
        <v>16</v>
      </c>
      <c r="I7695" s="92" t="n">
        <v>40</v>
      </c>
      <c r="J7695" s="93" t="n">
        <v>400</v>
      </c>
      <c r="K7695" s="94" t="n">
        <f aca="false">I7695 * J7695</f>
        <v>16000</v>
      </c>
      <c r="L7695" s="94" t="n">
        <f aca="false">K7695 *M7695</f>
        <v>5600</v>
      </c>
      <c r="M7695" s="95" t="n">
        <v>0.35</v>
      </c>
      <c r="N7695" s="88" t="s">
        <v>31</v>
      </c>
      <c r="O7695" s="91" t="s">
        <v>218</v>
      </c>
      <c r="P7695" s="0" t="str">
        <f aca="false">RIGHT(H7695,LEN(H7695) - FIND(" ", H7695))</f>
        <v>Apparel</v>
      </c>
    </row>
    <row r="7696" customFormat="false" ht="14.25" hidden="false" customHeight="true" outlineLevel="0" collapsed="false">
      <c r="B7696" s="88" t="s">
        <v>30</v>
      </c>
      <c r="C7696" s="89" t="n">
        <v>1197831</v>
      </c>
      <c r="D7696" s="90" t="n">
        <v>44477</v>
      </c>
      <c r="E7696" s="88" t="s">
        <v>40</v>
      </c>
      <c r="F7696" s="88" t="s">
        <v>66</v>
      </c>
      <c r="G7696" s="88" t="s">
        <v>90</v>
      </c>
      <c r="H7696" s="91" t="s">
        <v>48</v>
      </c>
      <c r="I7696" s="92" t="n">
        <v>65</v>
      </c>
      <c r="J7696" s="93" t="n">
        <v>700</v>
      </c>
      <c r="K7696" s="94" t="n">
        <f aca="false">I7696 * J7696</f>
        <v>45500</v>
      </c>
      <c r="L7696" s="94" t="n">
        <f aca="false">K7696 *M7696</f>
        <v>22750</v>
      </c>
      <c r="M7696" s="95" t="n">
        <v>0.5</v>
      </c>
      <c r="N7696" s="88" t="s">
        <v>31</v>
      </c>
      <c r="O7696" s="91" t="s">
        <v>219</v>
      </c>
      <c r="P7696" s="0" t="str">
        <f aca="false">RIGHT(H7696,LEN(H7696) - FIND(" ", H7696))</f>
        <v>Street Footwear</v>
      </c>
    </row>
    <row r="7697" customFormat="false" ht="14.25" hidden="false" customHeight="true" outlineLevel="0" collapsed="false">
      <c r="B7697" s="88" t="s">
        <v>22</v>
      </c>
      <c r="C7697" s="89" t="n">
        <v>1185732</v>
      </c>
      <c r="D7697" s="90" t="n">
        <v>44477</v>
      </c>
      <c r="E7697" s="88" t="s">
        <v>26</v>
      </c>
      <c r="F7697" s="88" t="s">
        <v>132</v>
      </c>
      <c r="G7697" s="88" t="s">
        <v>139</v>
      </c>
      <c r="H7697" s="91" t="s">
        <v>32</v>
      </c>
      <c r="I7697" s="92" t="n">
        <v>55</v>
      </c>
      <c r="J7697" s="93" t="n">
        <v>425</v>
      </c>
      <c r="K7697" s="94" t="n">
        <f aca="false">I7697 * J7697</f>
        <v>23375</v>
      </c>
      <c r="L7697" s="94" t="n">
        <f aca="false">K7697 *M7697</f>
        <v>8181.25</v>
      </c>
      <c r="M7697" s="95" t="n">
        <v>0.35</v>
      </c>
      <c r="N7697" s="88" t="s">
        <v>14</v>
      </c>
      <c r="O7697" s="91" t="s">
        <v>218</v>
      </c>
      <c r="P7697" s="0" t="str">
        <f aca="false">RIGHT(H7697,LEN(H7697) - FIND(" ", H7697))</f>
        <v>Street Footwear</v>
      </c>
    </row>
    <row r="7698" customFormat="false" ht="14.25" hidden="false" customHeight="true" outlineLevel="0" collapsed="false">
      <c r="B7698" s="88" t="s">
        <v>22</v>
      </c>
      <c r="C7698" s="89" t="n">
        <v>1185732</v>
      </c>
      <c r="D7698" s="90" t="n">
        <v>44477</v>
      </c>
      <c r="E7698" s="88" t="s">
        <v>26</v>
      </c>
      <c r="F7698" s="88" t="s">
        <v>132</v>
      </c>
      <c r="G7698" s="88" t="s">
        <v>139</v>
      </c>
      <c r="H7698" s="91" t="s">
        <v>24</v>
      </c>
      <c r="I7698" s="92" t="n">
        <v>50</v>
      </c>
      <c r="J7698" s="93" t="n">
        <v>250</v>
      </c>
      <c r="K7698" s="94" t="n">
        <f aca="false">I7698 * J7698</f>
        <v>12500</v>
      </c>
      <c r="L7698" s="94" t="n">
        <f aca="false">K7698 *M7698</f>
        <v>4375</v>
      </c>
      <c r="M7698" s="95" t="n">
        <v>0.35</v>
      </c>
      <c r="N7698" s="88" t="s">
        <v>14</v>
      </c>
      <c r="O7698" s="91" t="s">
        <v>218</v>
      </c>
      <c r="P7698" s="0" t="str">
        <f aca="false">RIGHT(H7698,LEN(H7698) - FIND(" ", H7698))</f>
        <v>Athletic Footwear</v>
      </c>
    </row>
    <row r="7699" customFormat="false" ht="14.25" hidden="false" customHeight="true" outlineLevel="0" collapsed="false">
      <c r="B7699" s="88" t="s">
        <v>22</v>
      </c>
      <c r="C7699" s="89" t="n">
        <v>1185732</v>
      </c>
      <c r="D7699" s="90" t="n">
        <v>44477</v>
      </c>
      <c r="E7699" s="88" t="s">
        <v>26</v>
      </c>
      <c r="F7699" s="88" t="s">
        <v>132</v>
      </c>
      <c r="G7699" s="88" t="s">
        <v>139</v>
      </c>
      <c r="H7699" s="91" t="s">
        <v>48</v>
      </c>
      <c r="I7699" s="92" t="n">
        <v>50</v>
      </c>
      <c r="J7699" s="93" t="n">
        <v>150</v>
      </c>
      <c r="K7699" s="94" t="n">
        <f aca="false">I7699 * J7699</f>
        <v>7500</v>
      </c>
      <c r="L7699" s="94" t="n">
        <f aca="false">K7699 *M7699</f>
        <v>3000</v>
      </c>
      <c r="M7699" s="95" t="n">
        <v>0.4</v>
      </c>
      <c r="N7699" s="88" t="s">
        <v>14</v>
      </c>
      <c r="O7699" s="91" t="s">
        <v>219</v>
      </c>
      <c r="P7699" s="0" t="str">
        <f aca="false">RIGHT(H7699,LEN(H7699) - FIND(" ", H7699))</f>
        <v>Street Footwear</v>
      </c>
    </row>
    <row r="7700" customFormat="false" ht="14.25" hidden="false" customHeight="true" outlineLevel="0" collapsed="false">
      <c r="B7700" s="88" t="s">
        <v>22</v>
      </c>
      <c r="C7700" s="89" t="n">
        <v>1185732</v>
      </c>
      <c r="D7700" s="90" t="n">
        <v>44477</v>
      </c>
      <c r="E7700" s="88" t="s">
        <v>26</v>
      </c>
      <c r="F7700" s="88" t="s">
        <v>132</v>
      </c>
      <c r="G7700" s="88" t="s">
        <v>139</v>
      </c>
      <c r="H7700" s="91" t="s">
        <v>44</v>
      </c>
      <c r="I7700" s="92" t="n">
        <v>50</v>
      </c>
      <c r="J7700" s="93" t="n">
        <v>125</v>
      </c>
      <c r="K7700" s="94" t="n">
        <f aca="false">I7700 * J7700</f>
        <v>6250</v>
      </c>
      <c r="L7700" s="94" t="n">
        <f aca="false">K7700 *M7700</f>
        <v>2500</v>
      </c>
      <c r="M7700" s="95" t="n">
        <v>0.4</v>
      </c>
      <c r="N7700" s="88" t="s">
        <v>14</v>
      </c>
      <c r="O7700" s="91" t="s">
        <v>219</v>
      </c>
      <c r="P7700" s="0" t="str">
        <f aca="false">RIGHT(H7700,LEN(H7700) - FIND(" ", H7700))</f>
        <v>Athletic Footwear</v>
      </c>
    </row>
    <row r="7701" customFormat="false" ht="14.25" hidden="false" customHeight="true" outlineLevel="0" collapsed="false">
      <c r="B7701" s="88" t="s">
        <v>22</v>
      </c>
      <c r="C7701" s="89" t="n">
        <v>1185732</v>
      </c>
      <c r="D7701" s="90" t="n">
        <v>44477</v>
      </c>
      <c r="E7701" s="88" t="s">
        <v>26</v>
      </c>
      <c r="F7701" s="88" t="s">
        <v>132</v>
      </c>
      <c r="G7701" s="88" t="s">
        <v>139</v>
      </c>
      <c r="H7701" s="91" t="s">
        <v>16</v>
      </c>
      <c r="I7701" s="92" t="n">
        <v>60</v>
      </c>
      <c r="J7701" s="93" t="n">
        <v>125</v>
      </c>
      <c r="K7701" s="94" t="n">
        <f aca="false">I7701 * J7701</f>
        <v>7500</v>
      </c>
      <c r="L7701" s="94" t="n">
        <f aca="false">K7701 *M7701</f>
        <v>2250</v>
      </c>
      <c r="M7701" s="95" t="n">
        <v>0.3</v>
      </c>
      <c r="N7701" s="88" t="s">
        <v>14</v>
      </c>
      <c r="O7701" s="91" t="s">
        <v>218</v>
      </c>
      <c r="P7701" s="0" t="str">
        <f aca="false">RIGHT(H7701,LEN(H7701) - FIND(" ", H7701))</f>
        <v>Apparel</v>
      </c>
    </row>
    <row r="7702" customFormat="false" ht="14.25" hidden="false" customHeight="true" outlineLevel="0" collapsed="false">
      <c r="B7702" s="88" t="s">
        <v>30</v>
      </c>
      <c r="C7702" s="89" t="n">
        <v>1185732</v>
      </c>
      <c r="D7702" s="90" t="n">
        <v>44477</v>
      </c>
      <c r="E7702" s="88" t="s">
        <v>26</v>
      </c>
      <c r="F7702" s="88" t="s">
        <v>132</v>
      </c>
      <c r="G7702" s="88" t="s">
        <v>139</v>
      </c>
      <c r="H7702" s="91" t="s">
        <v>38</v>
      </c>
      <c r="I7702" s="92" t="n">
        <v>65</v>
      </c>
      <c r="J7702" s="93" t="n">
        <v>250</v>
      </c>
      <c r="K7702" s="94" t="n">
        <f aca="false">I7702 * J7702</f>
        <v>16250</v>
      </c>
      <c r="L7702" s="94" t="n">
        <f aca="false">K7702 *M7702</f>
        <v>6500</v>
      </c>
      <c r="M7702" s="95" t="n">
        <v>0.4</v>
      </c>
      <c r="N7702" s="88" t="s">
        <v>14</v>
      </c>
      <c r="O7702" s="91" t="s">
        <v>219</v>
      </c>
      <c r="P7702" s="0" t="str">
        <f aca="false">RIGHT(H7702,LEN(H7702) - FIND(" ", H7702))</f>
        <v>Apparel</v>
      </c>
    </row>
    <row r="7703" customFormat="false" ht="14.25" hidden="false" customHeight="true" outlineLevel="0" collapsed="false">
      <c r="B7703" s="88" t="s">
        <v>13</v>
      </c>
      <c r="C7703" s="89" t="n">
        <v>1185732</v>
      </c>
      <c r="D7703" s="90" t="n">
        <v>44477</v>
      </c>
      <c r="E7703" s="88" t="s">
        <v>26</v>
      </c>
      <c r="F7703" s="88" t="s">
        <v>149</v>
      </c>
      <c r="G7703" s="88" t="s">
        <v>150</v>
      </c>
      <c r="H7703" s="91" t="s">
        <v>32</v>
      </c>
      <c r="I7703" s="92" t="n">
        <v>55</v>
      </c>
      <c r="J7703" s="93" t="n">
        <v>375</v>
      </c>
      <c r="K7703" s="94" t="n">
        <f aca="false">I7703 * J7703</f>
        <v>20625</v>
      </c>
      <c r="L7703" s="94" t="n">
        <f aca="false">K7703 *M7703</f>
        <v>7218.75</v>
      </c>
      <c r="M7703" s="95" t="n">
        <v>0.35</v>
      </c>
      <c r="N7703" s="88" t="s">
        <v>14</v>
      </c>
      <c r="O7703" s="91" t="s">
        <v>218</v>
      </c>
      <c r="P7703" s="0" t="str">
        <f aca="false">RIGHT(H7703,LEN(H7703) - FIND(" ", H7703))</f>
        <v>Street Footwear</v>
      </c>
    </row>
    <row r="7704" customFormat="false" ht="14.25" hidden="false" customHeight="true" outlineLevel="0" collapsed="false">
      <c r="B7704" s="88" t="s">
        <v>13</v>
      </c>
      <c r="C7704" s="89" t="n">
        <v>1185732</v>
      </c>
      <c r="D7704" s="90" t="n">
        <v>44477</v>
      </c>
      <c r="E7704" s="88" t="s">
        <v>26</v>
      </c>
      <c r="F7704" s="88" t="s">
        <v>149</v>
      </c>
      <c r="G7704" s="88" t="s">
        <v>150</v>
      </c>
      <c r="H7704" s="91" t="s">
        <v>24</v>
      </c>
      <c r="I7704" s="92" t="n">
        <v>50</v>
      </c>
      <c r="J7704" s="93" t="n">
        <v>200</v>
      </c>
      <c r="K7704" s="94" t="n">
        <f aca="false">I7704 * J7704</f>
        <v>10000</v>
      </c>
      <c r="L7704" s="94" t="n">
        <f aca="false">K7704 *M7704</f>
        <v>3500</v>
      </c>
      <c r="M7704" s="95" t="n">
        <v>0.35</v>
      </c>
      <c r="N7704" s="88" t="s">
        <v>14</v>
      </c>
      <c r="O7704" s="91" t="s">
        <v>218</v>
      </c>
      <c r="P7704" s="0" t="str">
        <f aca="false">RIGHT(H7704,LEN(H7704) - FIND(" ", H7704))</f>
        <v>Athletic Footwear</v>
      </c>
    </row>
    <row r="7705" customFormat="false" ht="14.25" hidden="false" customHeight="true" outlineLevel="0" collapsed="false">
      <c r="B7705" s="88" t="s">
        <v>13</v>
      </c>
      <c r="C7705" s="89" t="n">
        <v>1185732</v>
      </c>
      <c r="D7705" s="90" t="n">
        <v>44477</v>
      </c>
      <c r="E7705" s="88" t="s">
        <v>26</v>
      </c>
      <c r="F7705" s="88" t="s">
        <v>149</v>
      </c>
      <c r="G7705" s="88" t="s">
        <v>150</v>
      </c>
      <c r="H7705" s="91" t="s">
        <v>48</v>
      </c>
      <c r="I7705" s="92" t="n">
        <v>50</v>
      </c>
      <c r="J7705" s="93" t="n">
        <v>100</v>
      </c>
      <c r="K7705" s="94" t="n">
        <f aca="false">I7705 * J7705</f>
        <v>5000</v>
      </c>
      <c r="L7705" s="94" t="n">
        <f aca="false">K7705 *M7705</f>
        <v>2000</v>
      </c>
      <c r="M7705" s="95" t="n">
        <v>0.4</v>
      </c>
      <c r="N7705" s="88" t="s">
        <v>14</v>
      </c>
      <c r="O7705" s="91" t="s">
        <v>219</v>
      </c>
      <c r="P7705" s="0" t="str">
        <f aca="false">RIGHT(H7705,LEN(H7705) - FIND(" ", H7705))</f>
        <v>Street Footwear</v>
      </c>
    </row>
    <row r="7706" customFormat="false" ht="14.25" hidden="false" customHeight="true" outlineLevel="0" collapsed="false">
      <c r="B7706" s="88" t="s">
        <v>13</v>
      </c>
      <c r="C7706" s="89" t="n">
        <v>1185732</v>
      </c>
      <c r="D7706" s="90" t="n">
        <v>44477</v>
      </c>
      <c r="E7706" s="88" t="s">
        <v>26</v>
      </c>
      <c r="F7706" s="88" t="s">
        <v>149</v>
      </c>
      <c r="G7706" s="88" t="s">
        <v>150</v>
      </c>
      <c r="H7706" s="91" t="s">
        <v>44</v>
      </c>
      <c r="I7706" s="92" t="n">
        <v>50</v>
      </c>
      <c r="J7706" s="93" t="n">
        <v>75</v>
      </c>
      <c r="K7706" s="94" t="n">
        <f aca="false">I7706 * J7706</f>
        <v>3750</v>
      </c>
      <c r="L7706" s="94" t="n">
        <f aca="false">K7706 *M7706</f>
        <v>1500</v>
      </c>
      <c r="M7706" s="95" t="n">
        <v>0.4</v>
      </c>
      <c r="N7706" s="88" t="s">
        <v>14</v>
      </c>
      <c r="O7706" s="91" t="s">
        <v>219</v>
      </c>
      <c r="P7706" s="0" t="str">
        <f aca="false">RIGHT(H7706,LEN(H7706) - FIND(" ", H7706))</f>
        <v>Athletic Footwear</v>
      </c>
    </row>
    <row r="7707" customFormat="false" ht="14.25" hidden="false" customHeight="true" outlineLevel="0" collapsed="false">
      <c r="B7707" s="88" t="s">
        <v>13</v>
      </c>
      <c r="C7707" s="89" t="n">
        <v>1185732</v>
      </c>
      <c r="D7707" s="90" t="n">
        <v>44477</v>
      </c>
      <c r="E7707" s="88" t="s">
        <v>26</v>
      </c>
      <c r="F7707" s="88" t="s">
        <v>149</v>
      </c>
      <c r="G7707" s="88" t="s">
        <v>150</v>
      </c>
      <c r="H7707" s="91" t="s">
        <v>16</v>
      </c>
      <c r="I7707" s="92" t="n">
        <v>60</v>
      </c>
      <c r="J7707" s="93" t="n">
        <v>75</v>
      </c>
      <c r="K7707" s="94" t="n">
        <f aca="false">I7707 * J7707</f>
        <v>4500</v>
      </c>
      <c r="L7707" s="94" t="n">
        <f aca="false">K7707 *M7707</f>
        <v>1350</v>
      </c>
      <c r="M7707" s="95" t="n">
        <v>0.3</v>
      </c>
      <c r="N7707" s="88" t="s">
        <v>14</v>
      </c>
      <c r="O7707" s="91" t="s">
        <v>218</v>
      </c>
      <c r="P7707" s="0" t="str">
        <f aca="false">RIGHT(H7707,LEN(H7707) - FIND(" ", H7707))</f>
        <v>Apparel</v>
      </c>
    </row>
    <row r="7708" customFormat="false" ht="14.25" hidden="false" customHeight="true" outlineLevel="0" collapsed="false">
      <c r="B7708" s="88" t="s">
        <v>30</v>
      </c>
      <c r="C7708" s="89" t="n">
        <v>1185732</v>
      </c>
      <c r="D7708" s="90" t="n">
        <v>44477</v>
      </c>
      <c r="E7708" s="88" t="s">
        <v>26</v>
      </c>
      <c r="F7708" s="88" t="s">
        <v>149</v>
      </c>
      <c r="G7708" s="88" t="s">
        <v>150</v>
      </c>
      <c r="H7708" s="91" t="s">
        <v>38</v>
      </c>
      <c r="I7708" s="92" t="n">
        <v>65</v>
      </c>
      <c r="J7708" s="93" t="n">
        <v>200</v>
      </c>
      <c r="K7708" s="94" t="n">
        <f aca="false">I7708 * J7708</f>
        <v>13000</v>
      </c>
      <c r="L7708" s="94" t="n">
        <f aca="false">K7708 *M7708</f>
        <v>5200</v>
      </c>
      <c r="M7708" s="95" t="n">
        <v>0.4</v>
      </c>
      <c r="N7708" s="88" t="s">
        <v>14</v>
      </c>
      <c r="O7708" s="91" t="s">
        <v>219</v>
      </c>
      <c r="P7708" s="0" t="str">
        <f aca="false">RIGHT(H7708,LEN(H7708) - FIND(" ", H7708))</f>
        <v>Apparel</v>
      </c>
    </row>
    <row r="7709" customFormat="false" ht="14.25" hidden="false" customHeight="true" outlineLevel="0" collapsed="false">
      <c r="B7709" s="88" t="s">
        <v>30</v>
      </c>
      <c r="C7709" s="89" t="n">
        <v>1197831</v>
      </c>
      <c r="D7709" s="90" t="n">
        <v>44477</v>
      </c>
      <c r="E7709" s="88" t="s">
        <v>40</v>
      </c>
      <c r="F7709" s="88" t="s">
        <v>59</v>
      </c>
      <c r="G7709" s="88" t="s">
        <v>106</v>
      </c>
      <c r="H7709" s="91" t="s">
        <v>16</v>
      </c>
      <c r="I7709" s="92" t="n">
        <v>36</v>
      </c>
      <c r="J7709" s="93" t="n">
        <v>100</v>
      </c>
      <c r="K7709" s="94" t="n">
        <f aca="false">I7709 * J7709</f>
        <v>3600</v>
      </c>
      <c r="L7709" s="94" t="n">
        <f aca="false">K7709 *M7709</f>
        <v>1620</v>
      </c>
      <c r="M7709" s="95" t="n">
        <v>0.45</v>
      </c>
      <c r="N7709" s="88" t="s">
        <v>23</v>
      </c>
      <c r="O7709" s="91" t="s">
        <v>218</v>
      </c>
      <c r="P7709" s="0" t="str">
        <f aca="false">RIGHT(H7709,LEN(H7709) - FIND(" ", H7709))</f>
        <v>Apparel</v>
      </c>
    </row>
    <row r="7710" customFormat="false" ht="14.25" hidden="false" customHeight="true" outlineLevel="0" collapsed="false">
      <c r="B7710" s="88" t="s">
        <v>30</v>
      </c>
      <c r="C7710" s="89" t="n">
        <v>1197831</v>
      </c>
      <c r="D7710" s="90" t="n">
        <v>44477</v>
      </c>
      <c r="E7710" s="88" t="s">
        <v>40</v>
      </c>
      <c r="F7710" s="88" t="s">
        <v>66</v>
      </c>
      <c r="G7710" s="88" t="s">
        <v>90</v>
      </c>
      <c r="H7710" s="91" t="s">
        <v>48</v>
      </c>
      <c r="I7710" s="92" t="n">
        <v>64</v>
      </c>
      <c r="J7710" s="93" t="n">
        <v>175</v>
      </c>
      <c r="K7710" s="94" t="n">
        <f aca="false">I7710 * J7710</f>
        <v>11200</v>
      </c>
      <c r="L7710" s="94" t="n">
        <f aca="false">K7710 *M7710</f>
        <v>6944</v>
      </c>
      <c r="M7710" s="95" t="n">
        <v>0.62</v>
      </c>
      <c r="N7710" s="88" t="s">
        <v>23</v>
      </c>
      <c r="O7710" s="91" t="s">
        <v>219</v>
      </c>
      <c r="P7710" s="0" t="str">
        <f aca="false">RIGHT(H7710,LEN(H7710) - FIND(" ", H7710))</f>
        <v>Street Footwear</v>
      </c>
    </row>
    <row r="7711" customFormat="false" ht="14.25" hidden="false" customHeight="true" outlineLevel="0" collapsed="false">
      <c r="B7711" s="88" t="s">
        <v>22</v>
      </c>
      <c r="C7711" s="89" t="n">
        <v>1185732</v>
      </c>
      <c r="D7711" s="90" t="n">
        <v>44477</v>
      </c>
      <c r="E7711" s="88" t="s">
        <v>26</v>
      </c>
      <c r="F7711" s="88" t="s">
        <v>132</v>
      </c>
      <c r="G7711" s="88" t="s">
        <v>139</v>
      </c>
      <c r="H7711" s="91" t="s">
        <v>32</v>
      </c>
      <c r="I7711" s="92" t="n">
        <v>53</v>
      </c>
      <c r="J7711" s="93" t="n">
        <v>119</v>
      </c>
      <c r="K7711" s="94" t="n">
        <f aca="false">I7711 * J7711</f>
        <v>6307</v>
      </c>
      <c r="L7711" s="94" t="n">
        <f aca="false">K7711 *M7711</f>
        <v>2901.22</v>
      </c>
      <c r="M7711" s="95" t="n">
        <v>0.46</v>
      </c>
      <c r="N7711" s="88" t="s">
        <v>23</v>
      </c>
      <c r="O7711" s="91" t="s">
        <v>218</v>
      </c>
      <c r="P7711" s="0" t="str">
        <f aca="false">RIGHT(H7711,LEN(H7711) - FIND(" ", H7711))</f>
        <v>Street Footwear</v>
      </c>
    </row>
    <row r="7712" customFormat="false" ht="14.25" hidden="false" customHeight="true" outlineLevel="0" collapsed="false">
      <c r="B7712" s="88" t="s">
        <v>22</v>
      </c>
      <c r="C7712" s="89" t="n">
        <v>1185732</v>
      </c>
      <c r="D7712" s="90" t="n">
        <v>44477</v>
      </c>
      <c r="E7712" s="88" t="s">
        <v>26</v>
      </c>
      <c r="F7712" s="88" t="s">
        <v>132</v>
      </c>
      <c r="G7712" s="88" t="s">
        <v>139</v>
      </c>
      <c r="H7712" s="91" t="s">
        <v>24</v>
      </c>
      <c r="I7712" s="92" t="n">
        <v>48</v>
      </c>
      <c r="J7712" s="93" t="n">
        <v>63</v>
      </c>
      <c r="K7712" s="94" t="n">
        <f aca="false">I7712 * J7712</f>
        <v>3024</v>
      </c>
      <c r="L7712" s="94" t="n">
        <f aca="false">K7712 *M7712</f>
        <v>1512</v>
      </c>
      <c r="M7712" s="95" t="n">
        <v>0.5</v>
      </c>
      <c r="N7712" s="88" t="s">
        <v>23</v>
      </c>
      <c r="O7712" s="91" t="s">
        <v>218</v>
      </c>
      <c r="P7712" s="0" t="str">
        <f aca="false">RIGHT(H7712,LEN(H7712) - FIND(" ", H7712))</f>
        <v>Athletic Footwear</v>
      </c>
    </row>
    <row r="7713" customFormat="false" ht="14.25" hidden="false" customHeight="true" outlineLevel="0" collapsed="false">
      <c r="B7713" s="88" t="s">
        <v>22</v>
      </c>
      <c r="C7713" s="89" t="n">
        <v>1185732</v>
      </c>
      <c r="D7713" s="90" t="n">
        <v>44477</v>
      </c>
      <c r="E7713" s="88" t="s">
        <v>26</v>
      </c>
      <c r="F7713" s="88" t="s">
        <v>132</v>
      </c>
      <c r="G7713" s="88" t="s">
        <v>139</v>
      </c>
      <c r="H7713" s="91" t="s">
        <v>48</v>
      </c>
      <c r="I7713" s="92" t="n">
        <v>46</v>
      </c>
      <c r="J7713" s="93" t="n">
        <v>42</v>
      </c>
      <c r="K7713" s="94" t="n">
        <f aca="false">I7713 * J7713</f>
        <v>1932</v>
      </c>
      <c r="L7713" s="94" t="n">
        <f aca="false">K7713 *M7713</f>
        <v>966</v>
      </c>
      <c r="M7713" s="95" t="n">
        <v>0.5</v>
      </c>
      <c r="N7713" s="88" t="s">
        <v>23</v>
      </c>
      <c r="O7713" s="91" t="s">
        <v>219</v>
      </c>
      <c r="P7713" s="0" t="str">
        <f aca="false">RIGHT(H7713,LEN(H7713) - FIND(" ", H7713))</f>
        <v>Street Footwear</v>
      </c>
    </row>
    <row r="7714" customFormat="false" ht="14.25" hidden="false" customHeight="true" outlineLevel="0" collapsed="false">
      <c r="B7714" s="88" t="s">
        <v>22</v>
      </c>
      <c r="C7714" s="89" t="n">
        <v>1185732</v>
      </c>
      <c r="D7714" s="90" t="n">
        <v>44477</v>
      </c>
      <c r="E7714" s="88" t="s">
        <v>26</v>
      </c>
      <c r="F7714" s="88" t="s">
        <v>132</v>
      </c>
      <c r="G7714" s="88" t="s">
        <v>139</v>
      </c>
      <c r="H7714" s="91" t="s">
        <v>44</v>
      </c>
      <c r="I7714" s="92" t="n">
        <v>48</v>
      </c>
      <c r="J7714" s="93" t="n">
        <v>31</v>
      </c>
      <c r="K7714" s="94" t="n">
        <f aca="false">I7714 * J7714</f>
        <v>1488</v>
      </c>
      <c r="L7714" s="94" t="n">
        <f aca="false">K7714 *M7714</f>
        <v>773.76</v>
      </c>
      <c r="M7714" s="95" t="n">
        <v>0.52</v>
      </c>
      <c r="N7714" s="88" t="s">
        <v>23</v>
      </c>
      <c r="O7714" s="91" t="s">
        <v>219</v>
      </c>
      <c r="P7714" s="0" t="str">
        <f aca="false">RIGHT(H7714,LEN(H7714) - FIND(" ", H7714))</f>
        <v>Athletic Footwear</v>
      </c>
    </row>
    <row r="7715" customFormat="false" ht="14.25" hidden="false" customHeight="true" outlineLevel="0" collapsed="false">
      <c r="B7715" s="88" t="s">
        <v>22</v>
      </c>
      <c r="C7715" s="89" t="n">
        <v>1185732</v>
      </c>
      <c r="D7715" s="90" t="n">
        <v>44477</v>
      </c>
      <c r="E7715" s="88" t="s">
        <v>26</v>
      </c>
      <c r="F7715" s="88" t="s">
        <v>132</v>
      </c>
      <c r="G7715" s="88" t="s">
        <v>139</v>
      </c>
      <c r="H7715" s="91" t="s">
        <v>16</v>
      </c>
      <c r="I7715" s="92" t="n">
        <v>58</v>
      </c>
      <c r="J7715" s="93" t="n">
        <v>38</v>
      </c>
      <c r="K7715" s="94" t="n">
        <f aca="false">I7715 * J7715</f>
        <v>2204</v>
      </c>
      <c r="L7715" s="94" t="n">
        <f aca="false">K7715 *M7715</f>
        <v>903.64</v>
      </c>
      <c r="M7715" s="95" t="n">
        <v>0.41</v>
      </c>
      <c r="N7715" s="88" t="s">
        <v>23</v>
      </c>
      <c r="O7715" s="91" t="s">
        <v>218</v>
      </c>
      <c r="P7715" s="0" t="str">
        <f aca="false">RIGHT(H7715,LEN(H7715) - FIND(" ", H7715))</f>
        <v>Apparel</v>
      </c>
    </row>
    <row r="7716" customFormat="false" ht="14.25" hidden="false" customHeight="true" outlineLevel="0" collapsed="false">
      <c r="B7716" s="88" t="s">
        <v>30</v>
      </c>
      <c r="C7716" s="89" t="n">
        <v>1185732</v>
      </c>
      <c r="D7716" s="90" t="n">
        <v>44477</v>
      </c>
      <c r="E7716" s="88" t="s">
        <v>26</v>
      </c>
      <c r="F7716" s="88" t="s">
        <v>132</v>
      </c>
      <c r="G7716" s="88" t="s">
        <v>139</v>
      </c>
      <c r="H7716" s="91" t="s">
        <v>38</v>
      </c>
      <c r="I7716" s="92" t="n">
        <v>62</v>
      </c>
      <c r="J7716" s="93" t="n">
        <v>68</v>
      </c>
      <c r="K7716" s="94" t="n">
        <f aca="false">I7716 * J7716</f>
        <v>4216</v>
      </c>
      <c r="L7716" s="94" t="n">
        <f aca="false">K7716 *M7716</f>
        <v>2234.48</v>
      </c>
      <c r="M7716" s="95" t="n">
        <v>0.53</v>
      </c>
      <c r="N7716" s="88" t="s">
        <v>23</v>
      </c>
      <c r="O7716" s="91" t="s">
        <v>219</v>
      </c>
      <c r="P7716" s="0" t="str">
        <f aca="false">RIGHT(H7716,LEN(H7716) - FIND(" ", H7716))</f>
        <v>Apparel</v>
      </c>
    </row>
    <row r="7717" customFormat="false" ht="14.25" hidden="false" customHeight="true" outlineLevel="0" collapsed="false">
      <c r="B7717" s="88" t="s">
        <v>13</v>
      </c>
      <c r="C7717" s="89" t="n">
        <v>1185732</v>
      </c>
      <c r="D7717" s="90" t="n">
        <v>44477</v>
      </c>
      <c r="E7717" s="88" t="s">
        <v>26</v>
      </c>
      <c r="F7717" s="88" t="s">
        <v>149</v>
      </c>
      <c r="G7717" s="88" t="s">
        <v>150</v>
      </c>
      <c r="H7717" s="91" t="s">
        <v>32</v>
      </c>
      <c r="I7717" s="92" t="n">
        <v>53</v>
      </c>
      <c r="J7717" s="93" t="n">
        <v>94</v>
      </c>
      <c r="K7717" s="94" t="n">
        <f aca="false">I7717 * J7717</f>
        <v>4982</v>
      </c>
      <c r="L7717" s="94" t="n">
        <f aca="false">K7717 *M7717</f>
        <v>2491</v>
      </c>
      <c r="M7717" s="95" t="n">
        <v>0.5</v>
      </c>
      <c r="N7717" s="88" t="s">
        <v>23</v>
      </c>
      <c r="O7717" s="91" t="s">
        <v>218</v>
      </c>
      <c r="P7717" s="0" t="str">
        <f aca="false">RIGHT(H7717,LEN(H7717) - FIND(" ", H7717))</f>
        <v>Street Footwear</v>
      </c>
    </row>
    <row r="7718" customFormat="false" ht="14.25" hidden="false" customHeight="true" outlineLevel="0" collapsed="false">
      <c r="B7718" s="88" t="s">
        <v>13</v>
      </c>
      <c r="C7718" s="89" t="n">
        <v>1185732</v>
      </c>
      <c r="D7718" s="90" t="n">
        <v>44477</v>
      </c>
      <c r="E7718" s="88" t="s">
        <v>26</v>
      </c>
      <c r="F7718" s="88" t="s">
        <v>149</v>
      </c>
      <c r="G7718" s="88" t="s">
        <v>150</v>
      </c>
      <c r="H7718" s="91" t="s">
        <v>24</v>
      </c>
      <c r="I7718" s="92" t="n">
        <v>46</v>
      </c>
      <c r="J7718" s="93" t="n">
        <v>56</v>
      </c>
      <c r="K7718" s="94" t="n">
        <f aca="false">I7718 * J7718</f>
        <v>2576</v>
      </c>
      <c r="L7718" s="94" t="n">
        <f aca="false">K7718 *M7718</f>
        <v>1262.24</v>
      </c>
      <c r="M7718" s="95" t="n">
        <v>0.49</v>
      </c>
      <c r="N7718" s="88" t="s">
        <v>23</v>
      </c>
      <c r="O7718" s="91" t="s">
        <v>218</v>
      </c>
      <c r="P7718" s="0" t="str">
        <f aca="false">RIGHT(H7718,LEN(H7718) - FIND(" ", H7718))</f>
        <v>Athletic Footwear</v>
      </c>
    </row>
    <row r="7719" customFormat="false" ht="14.25" hidden="false" customHeight="true" outlineLevel="0" collapsed="false">
      <c r="B7719" s="88" t="s">
        <v>13</v>
      </c>
      <c r="C7719" s="89" t="n">
        <v>1185732</v>
      </c>
      <c r="D7719" s="90" t="n">
        <v>44477</v>
      </c>
      <c r="E7719" s="88" t="s">
        <v>26</v>
      </c>
      <c r="F7719" s="88" t="s">
        <v>149</v>
      </c>
      <c r="G7719" s="88" t="s">
        <v>150</v>
      </c>
      <c r="H7719" s="91" t="s">
        <v>48</v>
      </c>
      <c r="I7719" s="92" t="n">
        <v>45</v>
      </c>
      <c r="J7719" s="93" t="n">
        <v>29</v>
      </c>
      <c r="K7719" s="94" t="n">
        <f aca="false">I7719 * J7719</f>
        <v>1305</v>
      </c>
      <c r="L7719" s="94" t="n">
        <f aca="false">K7719 *M7719</f>
        <v>678.6</v>
      </c>
      <c r="M7719" s="95" t="n">
        <v>0.52</v>
      </c>
      <c r="N7719" s="88" t="s">
        <v>23</v>
      </c>
      <c r="O7719" s="91" t="s">
        <v>219</v>
      </c>
      <c r="P7719" s="0" t="str">
        <f aca="false">RIGHT(H7719,LEN(H7719) - FIND(" ", H7719))</f>
        <v>Street Footwear</v>
      </c>
    </row>
    <row r="7720" customFormat="false" ht="14.25" hidden="false" customHeight="true" outlineLevel="0" collapsed="false">
      <c r="B7720" s="88" t="s">
        <v>13</v>
      </c>
      <c r="C7720" s="89" t="n">
        <v>1185732</v>
      </c>
      <c r="D7720" s="90" t="n">
        <v>44477</v>
      </c>
      <c r="E7720" s="88" t="s">
        <v>26</v>
      </c>
      <c r="F7720" s="88" t="s">
        <v>149</v>
      </c>
      <c r="G7720" s="88" t="s">
        <v>150</v>
      </c>
      <c r="H7720" s="91" t="s">
        <v>44</v>
      </c>
      <c r="I7720" s="92" t="n">
        <v>47</v>
      </c>
      <c r="J7720" s="93" t="n">
        <v>23</v>
      </c>
      <c r="K7720" s="94" t="n">
        <f aca="false">I7720 * J7720</f>
        <v>1081</v>
      </c>
      <c r="L7720" s="94" t="n">
        <f aca="false">K7720 *M7720</f>
        <v>540.5</v>
      </c>
      <c r="M7720" s="95" t="n">
        <v>0.5</v>
      </c>
      <c r="N7720" s="88" t="s">
        <v>23</v>
      </c>
      <c r="O7720" s="91" t="s">
        <v>219</v>
      </c>
      <c r="P7720" s="0" t="str">
        <f aca="false">RIGHT(H7720,LEN(H7720) - FIND(" ", H7720))</f>
        <v>Athletic Footwear</v>
      </c>
    </row>
    <row r="7721" customFormat="false" ht="14.25" hidden="false" customHeight="true" outlineLevel="0" collapsed="false">
      <c r="B7721" s="88" t="s">
        <v>13</v>
      </c>
      <c r="C7721" s="89" t="n">
        <v>1185732</v>
      </c>
      <c r="D7721" s="90" t="n">
        <v>44477</v>
      </c>
      <c r="E7721" s="88" t="s">
        <v>26</v>
      </c>
      <c r="F7721" s="88" t="s">
        <v>149</v>
      </c>
      <c r="G7721" s="88" t="s">
        <v>150</v>
      </c>
      <c r="H7721" s="91" t="s">
        <v>16</v>
      </c>
      <c r="I7721" s="92" t="n">
        <v>55</v>
      </c>
      <c r="J7721" s="93" t="n">
        <v>19</v>
      </c>
      <c r="K7721" s="94" t="n">
        <f aca="false">I7721 * J7721</f>
        <v>1045</v>
      </c>
      <c r="L7721" s="94" t="n">
        <f aca="false">K7721 *M7721</f>
        <v>418</v>
      </c>
      <c r="M7721" s="95" t="n">
        <v>0.4</v>
      </c>
      <c r="N7721" s="88" t="s">
        <v>23</v>
      </c>
      <c r="O7721" s="91" t="s">
        <v>218</v>
      </c>
      <c r="P7721" s="0" t="str">
        <f aca="false">RIGHT(H7721,LEN(H7721) - FIND(" ", H7721))</f>
        <v>Apparel</v>
      </c>
    </row>
    <row r="7722" customFormat="false" ht="14.25" hidden="false" customHeight="true" outlineLevel="0" collapsed="false">
      <c r="B7722" s="88" t="s">
        <v>30</v>
      </c>
      <c r="C7722" s="89" t="n">
        <v>1185732</v>
      </c>
      <c r="D7722" s="90" t="n">
        <v>44477</v>
      </c>
      <c r="E7722" s="88" t="s">
        <v>26</v>
      </c>
      <c r="F7722" s="88" t="s">
        <v>149</v>
      </c>
      <c r="G7722" s="88" t="s">
        <v>150</v>
      </c>
      <c r="H7722" s="91" t="s">
        <v>38</v>
      </c>
      <c r="I7722" s="92" t="n">
        <v>64</v>
      </c>
      <c r="J7722" s="93" t="n">
        <v>58</v>
      </c>
      <c r="K7722" s="94" t="n">
        <f aca="false">I7722 * J7722</f>
        <v>3712</v>
      </c>
      <c r="L7722" s="94" t="n">
        <f aca="false">K7722 *M7722</f>
        <v>1893.12</v>
      </c>
      <c r="M7722" s="95" t="n">
        <v>0.51</v>
      </c>
      <c r="N7722" s="88" t="s">
        <v>23</v>
      </c>
      <c r="O7722" s="91" t="s">
        <v>219</v>
      </c>
      <c r="P7722" s="0" t="str">
        <f aca="false">RIGHT(H7722,LEN(H7722) - FIND(" ", H7722))</f>
        <v>Apparel</v>
      </c>
    </row>
    <row r="7723" customFormat="false" ht="14.25" hidden="false" customHeight="true" outlineLevel="0" collapsed="false">
      <c r="B7723" s="88" t="s">
        <v>30</v>
      </c>
      <c r="C7723" s="89" t="n">
        <v>1197831</v>
      </c>
      <c r="D7723" s="90" t="n">
        <v>44477</v>
      </c>
      <c r="E7723" s="88" t="s">
        <v>40</v>
      </c>
      <c r="F7723" s="88" t="s">
        <v>59</v>
      </c>
      <c r="G7723" s="88" t="s">
        <v>106</v>
      </c>
      <c r="H7723" s="91" t="s">
        <v>16</v>
      </c>
      <c r="I7723" s="92" t="n">
        <v>30</v>
      </c>
      <c r="J7723" s="93" t="n">
        <v>128</v>
      </c>
      <c r="K7723" s="94" t="n">
        <f aca="false">I7723 * J7723</f>
        <v>3840</v>
      </c>
      <c r="L7723" s="94" t="n">
        <f aca="false">K7723 *M7723</f>
        <v>1536</v>
      </c>
      <c r="M7723" s="95" t="n">
        <v>0.4</v>
      </c>
      <c r="N7723" s="88" t="s">
        <v>31</v>
      </c>
      <c r="O7723" s="91" t="s">
        <v>218</v>
      </c>
      <c r="P7723" s="0" t="str">
        <f aca="false">RIGHT(H7723,LEN(H7723) - FIND(" ", H7723))</f>
        <v>Apparel</v>
      </c>
    </row>
    <row r="7724" customFormat="false" ht="14.25" hidden="false" customHeight="true" outlineLevel="0" collapsed="false">
      <c r="B7724" s="88" t="s">
        <v>30</v>
      </c>
      <c r="C7724" s="89" t="n">
        <v>1197831</v>
      </c>
      <c r="D7724" s="90" t="n">
        <v>44477</v>
      </c>
      <c r="E7724" s="88" t="s">
        <v>40</v>
      </c>
      <c r="F7724" s="88" t="s">
        <v>66</v>
      </c>
      <c r="G7724" s="88" t="s">
        <v>90</v>
      </c>
      <c r="H7724" s="91" t="s">
        <v>48</v>
      </c>
      <c r="I7724" s="92" t="n">
        <v>47</v>
      </c>
      <c r="J7724" s="93" t="n">
        <v>217</v>
      </c>
      <c r="K7724" s="94" t="n">
        <f aca="false">I7724 * J7724</f>
        <v>10199</v>
      </c>
      <c r="L7724" s="94" t="n">
        <f aca="false">K7724 *M7724</f>
        <v>5507.46</v>
      </c>
      <c r="M7724" s="95" t="n">
        <v>0.54</v>
      </c>
      <c r="N7724" s="88" t="s">
        <v>31</v>
      </c>
      <c r="O7724" s="91" t="s">
        <v>219</v>
      </c>
      <c r="P7724" s="0" t="str">
        <f aca="false">RIGHT(H7724,LEN(H7724) - FIND(" ", H7724))</f>
        <v>Street Footwear</v>
      </c>
    </row>
    <row r="7725" customFormat="false" ht="14.25" hidden="false" customHeight="true" outlineLevel="0" collapsed="false">
      <c r="B7725" s="88" t="s">
        <v>13</v>
      </c>
      <c r="C7725" s="89" t="n">
        <v>1185732</v>
      </c>
      <c r="D7725" s="90" t="n">
        <v>44477</v>
      </c>
      <c r="E7725" s="88" t="s">
        <v>26</v>
      </c>
      <c r="F7725" s="88" t="s">
        <v>149</v>
      </c>
      <c r="G7725" s="88" t="s">
        <v>150</v>
      </c>
      <c r="H7725" s="91" t="s">
        <v>32</v>
      </c>
      <c r="I7725" s="92" t="n">
        <v>37</v>
      </c>
      <c r="J7725" s="93" t="n">
        <v>113</v>
      </c>
      <c r="K7725" s="94" t="n">
        <f aca="false">I7725 * J7725</f>
        <v>4181</v>
      </c>
      <c r="L7725" s="94" t="n">
        <f aca="false">K7725 *M7725</f>
        <v>1714.21</v>
      </c>
      <c r="M7725" s="95" t="n">
        <v>0.41</v>
      </c>
      <c r="N7725" s="88" t="s">
        <v>31</v>
      </c>
      <c r="O7725" s="91" t="s">
        <v>218</v>
      </c>
      <c r="P7725" s="0" t="str">
        <f aca="false">RIGHT(H7725,LEN(H7725) - FIND(" ", H7725))</f>
        <v>Street Footwear</v>
      </c>
    </row>
    <row r="7726" customFormat="false" ht="14.25" hidden="false" customHeight="true" outlineLevel="0" collapsed="false">
      <c r="B7726" s="88" t="s">
        <v>13</v>
      </c>
      <c r="C7726" s="89" t="n">
        <v>1185732</v>
      </c>
      <c r="D7726" s="90" t="n">
        <v>44477</v>
      </c>
      <c r="E7726" s="88" t="s">
        <v>26</v>
      </c>
      <c r="F7726" s="88" t="s">
        <v>149</v>
      </c>
      <c r="G7726" s="88" t="s">
        <v>150</v>
      </c>
      <c r="H7726" s="91" t="s">
        <v>24</v>
      </c>
      <c r="I7726" s="92" t="n">
        <v>38</v>
      </c>
      <c r="J7726" s="93" t="n">
        <v>68</v>
      </c>
      <c r="K7726" s="94" t="n">
        <f aca="false">I7726 * J7726</f>
        <v>2584</v>
      </c>
      <c r="L7726" s="94" t="n">
        <f aca="false">K7726 *M7726</f>
        <v>981.92</v>
      </c>
      <c r="M7726" s="95" t="n">
        <v>0.38</v>
      </c>
      <c r="N7726" s="88" t="s">
        <v>31</v>
      </c>
      <c r="O7726" s="91" t="s">
        <v>218</v>
      </c>
      <c r="P7726" s="0" t="str">
        <f aca="false">RIGHT(H7726,LEN(H7726) - FIND(" ", H7726))</f>
        <v>Athletic Footwear</v>
      </c>
    </row>
    <row r="7727" customFormat="false" ht="14.25" hidden="false" customHeight="true" outlineLevel="0" collapsed="false">
      <c r="B7727" s="88" t="s">
        <v>13</v>
      </c>
      <c r="C7727" s="89" t="n">
        <v>1185732</v>
      </c>
      <c r="D7727" s="90" t="n">
        <v>44477</v>
      </c>
      <c r="E7727" s="88" t="s">
        <v>26</v>
      </c>
      <c r="F7727" s="88" t="s">
        <v>149</v>
      </c>
      <c r="G7727" s="88" t="s">
        <v>150</v>
      </c>
      <c r="H7727" s="91" t="s">
        <v>48</v>
      </c>
      <c r="I7727" s="92" t="n">
        <v>40</v>
      </c>
      <c r="J7727" s="93" t="n">
        <v>30</v>
      </c>
      <c r="K7727" s="94" t="n">
        <f aca="false">I7727 * J7727</f>
        <v>1200</v>
      </c>
      <c r="L7727" s="94" t="n">
        <f aca="false">K7727 *M7727</f>
        <v>528</v>
      </c>
      <c r="M7727" s="95" t="n">
        <v>0.44</v>
      </c>
      <c r="N7727" s="88" t="s">
        <v>31</v>
      </c>
      <c r="O7727" s="91" t="s">
        <v>219</v>
      </c>
      <c r="P7727" s="0" t="str">
        <f aca="false">RIGHT(H7727,LEN(H7727) - FIND(" ", H7727))</f>
        <v>Street Footwear</v>
      </c>
    </row>
    <row r="7728" customFormat="false" ht="14.25" hidden="false" customHeight="true" outlineLevel="0" collapsed="false">
      <c r="B7728" s="88" t="s">
        <v>13</v>
      </c>
      <c r="C7728" s="89" t="n">
        <v>1185732</v>
      </c>
      <c r="D7728" s="90" t="n">
        <v>44477</v>
      </c>
      <c r="E7728" s="88" t="s">
        <v>26</v>
      </c>
      <c r="F7728" s="88" t="s">
        <v>149</v>
      </c>
      <c r="G7728" s="88" t="s">
        <v>150</v>
      </c>
      <c r="H7728" s="91" t="s">
        <v>44</v>
      </c>
      <c r="I7728" s="92" t="n">
        <v>39</v>
      </c>
      <c r="J7728" s="93" t="n">
        <v>23</v>
      </c>
      <c r="K7728" s="94" t="n">
        <f aca="false">I7728 * J7728</f>
        <v>897</v>
      </c>
      <c r="L7728" s="94" t="n">
        <f aca="false">K7728 *M7728</f>
        <v>403.65</v>
      </c>
      <c r="M7728" s="95" t="n">
        <v>0.45</v>
      </c>
      <c r="N7728" s="88" t="s">
        <v>31</v>
      </c>
      <c r="O7728" s="91" t="s">
        <v>219</v>
      </c>
      <c r="P7728" s="0" t="str">
        <f aca="false">RIGHT(H7728,LEN(H7728) - FIND(" ", H7728))</f>
        <v>Athletic Footwear</v>
      </c>
    </row>
    <row r="7729" customFormat="false" ht="14.25" hidden="false" customHeight="true" outlineLevel="0" collapsed="false">
      <c r="B7729" s="88" t="s">
        <v>13</v>
      </c>
      <c r="C7729" s="89" t="n">
        <v>1185732</v>
      </c>
      <c r="D7729" s="90" t="n">
        <v>44477</v>
      </c>
      <c r="E7729" s="88" t="s">
        <v>26</v>
      </c>
      <c r="F7729" s="88" t="s">
        <v>149</v>
      </c>
      <c r="G7729" s="88" t="s">
        <v>150</v>
      </c>
      <c r="H7729" s="91" t="s">
        <v>16</v>
      </c>
      <c r="I7729" s="92" t="n">
        <v>40</v>
      </c>
      <c r="J7729" s="93" t="n">
        <v>23</v>
      </c>
      <c r="K7729" s="94" t="n">
        <f aca="false">I7729 * J7729</f>
        <v>920</v>
      </c>
      <c r="L7729" s="94" t="n">
        <f aca="false">K7729 *M7729</f>
        <v>303.6</v>
      </c>
      <c r="M7729" s="95" t="n">
        <v>0.33</v>
      </c>
      <c r="N7729" s="88" t="s">
        <v>31</v>
      </c>
      <c r="O7729" s="91" t="s">
        <v>218</v>
      </c>
      <c r="P7729" s="0" t="str">
        <f aca="false">RIGHT(H7729,LEN(H7729) - FIND(" ", H7729))</f>
        <v>Apparel</v>
      </c>
    </row>
    <row r="7730" customFormat="false" ht="14.25" hidden="false" customHeight="true" outlineLevel="0" collapsed="false">
      <c r="B7730" s="88" t="s">
        <v>30</v>
      </c>
      <c r="C7730" s="89" t="n">
        <v>1185732</v>
      </c>
      <c r="D7730" s="90" t="n">
        <v>44477</v>
      </c>
      <c r="E7730" s="88" t="s">
        <v>26</v>
      </c>
      <c r="F7730" s="88" t="s">
        <v>149</v>
      </c>
      <c r="G7730" s="88" t="s">
        <v>150</v>
      </c>
      <c r="H7730" s="91" t="s">
        <v>38</v>
      </c>
      <c r="I7730" s="92" t="n">
        <v>47</v>
      </c>
      <c r="J7730" s="93" t="n">
        <v>66</v>
      </c>
      <c r="K7730" s="94" t="n">
        <f aca="false">I7730 * J7730</f>
        <v>3102</v>
      </c>
      <c r="L7730" s="94" t="n">
        <f aca="false">K7730 *M7730</f>
        <v>1364.88</v>
      </c>
      <c r="M7730" s="95" t="n">
        <v>0.44</v>
      </c>
      <c r="N7730" s="88" t="s">
        <v>31</v>
      </c>
      <c r="O7730" s="91" t="s">
        <v>219</v>
      </c>
      <c r="P7730" s="0" t="str">
        <f aca="false">RIGHT(H7730,LEN(H7730) - FIND(" ", H7730))</f>
        <v>Apparel</v>
      </c>
    </row>
    <row r="7731" customFormat="false" ht="14.25" hidden="false" customHeight="true" outlineLevel="0" collapsed="false">
      <c r="B7731" s="88" t="s">
        <v>30</v>
      </c>
      <c r="C7731" s="89" t="n">
        <v>1197831</v>
      </c>
      <c r="D7731" s="90" t="n">
        <v>44478</v>
      </c>
      <c r="E7731" s="88" t="s">
        <v>40</v>
      </c>
      <c r="F7731" s="88" t="s">
        <v>59</v>
      </c>
      <c r="G7731" s="88" t="s">
        <v>106</v>
      </c>
      <c r="H7731" s="91" t="s">
        <v>38</v>
      </c>
      <c r="I7731" s="92" t="n">
        <v>50</v>
      </c>
      <c r="J7731" s="93" t="n">
        <v>575</v>
      </c>
      <c r="K7731" s="94" t="n">
        <f aca="false">I7731 * J7731</f>
        <v>28750</v>
      </c>
      <c r="L7731" s="94" t="n">
        <f aca="false">K7731 *M7731</f>
        <v>15812.5</v>
      </c>
      <c r="M7731" s="95" t="n">
        <v>0.55</v>
      </c>
      <c r="N7731" s="88" t="s">
        <v>31</v>
      </c>
      <c r="O7731" s="91" t="s">
        <v>219</v>
      </c>
      <c r="P7731" s="0" t="str">
        <f aca="false">RIGHT(H7731,LEN(H7731) - FIND(" ", H7731))</f>
        <v>Apparel</v>
      </c>
    </row>
    <row r="7732" customFormat="false" ht="14.25" hidden="false" customHeight="true" outlineLevel="0" collapsed="false">
      <c r="B7732" s="88" t="s">
        <v>30</v>
      </c>
      <c r="C7732" s="89" t="n">
        <v>1197831</v>
      </c>
      <c r="D7732" s="90" t="n">
        <v>44478</v>
      </c>
      <c r="E7732" s="88" t="s">
        <v>40</v>
      </c>
      <c r="F7732" s="88" t="s">
        <v>66</v>
      </c>
      <c r="G7732" s="88" t="s">
        <v>90</v>
      </c>
      <c r="H7732" s="91" t="s">
        <v>44</v>
      </c>
      <c r="I7732" s="92" t="n">
        <v>65</v>
      </c>
      <c r="J7732" s="93" t="n">
        <v>550</v>
      </c>
      <c r="K7732" s="94" t="n">
        <f aca="false">I7732 * J7732</f>
        <v>35750</v>
      </c>
      <c r="L7732" s="94" t="n">
        <f aca="false">K7732 *M7732</f>
        <v>21450</v>
      </c>
      <c r="M7732" s="95" t="n">
        <v>0.6</v>
      </c>
      <c r="N7732" s="88" t="s">
        <v>31</v>
      </c>
      <c r="O7732" s="91" t="s">
        <v>219</v>
      </c>
      <c r="P7732" s="0" t="str">
        <f aca="false">RIGHT(H7732,LEN(H7732) - FIND(" ", H7732))</f>
        <v>Athletic Footwear</v>
      </c>
    </row>
    <row r="7733" customFormat="false" ht="14.25" hidden="false" customHeight="true" outlineLevel="0" collapsed="false">
      <c r="B7733" s="88" t="s">
        <v>30</v>
      </c>
      <c r="C7733" s="89" t="n">
        <v>1185732</v>
      </c>
      <c r="D7733" s="90" t="n">
        <v>44478</v>
      </c>
      <c r="E7733" s="88" t="s">
        <v>29</v>
      </c>
      <c r="F7733" s="88" t="s">
        <v>141</v>
      </c>
      <c r="G7733" s="88" t="s">
        <v>112</v>
      </c>
      <c r="H7733" s="91" t="s">
        <v>32</v>
      </c>
      <c r="I7733" s="92" t="n">
        <v>50</v>
      </c>
      <c r="J7733" s="93" t="n">
        <v>400</v>
      </c>
      <c r="K7733" s="94" t="n">
        <f aca="false">I7733 * J7733</f>
        <v>20000</v>
      </c>
      <c r="L7733" s="94" t="n">
        <f aca="false">K7733 *M7733</f>
        <v>7000</v>
      </c>
      <c r="M7733" s="95" t="n">
        <v>0.35</v>
      </c>
      <c r="N7733" s="88" t="s">
        <v>14</v>
      </c>
      <c r="O7733" s="91" t="s">
        <v>218</v>
      </c>
      <c r="P7733" s="0" t="str">
        <f aca="false">RIGHT(H7733,LEN(H7733) - FIND(" ", H7733))</f>
        <v>Street Footwear</v>
      </c>
    </row>
    <row r="7734" customFormat="false" ht="14.25" hidden="false" customHeight="true" outlineLevel="0" collapsed="false">
      <c r="B7734" s="88" t="s">
        <v>30</v>
      </c>
      <c r="C7734" s="89" t="n">
        <v>1185732</v>
      </c>
      <c r="D7734" s="90" t="n">
        <v>44478</v>
      </c>
      <c r="E7734" s="88" t="s">
        <v>29</v>
      </c>
      <c r="F7734" s="88" t="s">
        <v>141</v>
      </c>
      <c r="G7734" s="88" t="s">
        <v>112</v>
      </c>
      <c r="H7734" s="91" t="s">
        <v>24</v>
      </c>
      <c r="I7734" s="92" t="n">
        <v>40</v>
      </c>
      <c r="J7734" s="93" t="n">
        <v>250</v>
      </c>
      <c r="K7734" s="94" t="n">
        <f aca="false">I7734 * J7734</f>
        <v>10000</v>
      </c>
      <c r="L7734" s="94" t="n">
        <f aca="false">K7734 *M7734</f>
        <v>3000</v>
      </c>
      <c r="M7734" s="95" t="n">
        <v>0.3</v>
      </c>
      <c r="N7734" s="88" t="s">
        <v>14</v>
      </c>
      <c r="O7734" s="91" t="s">
        <v>218</v>
      </c>
      <c r="P7734" s="0" t="str">
        <f aca="false">RIGHT(H7734,LEN(H7734) - FIND(" ", H7734))</f>
        <v>Athletic Footwear</v>
      </c>
    </row>
    <row r="7735" customFormat="false" ht="14.25" hidden="false" customHeight="true" outlineLevel="0" collapsed="false">
      <c r="B7735" s="88" t="s">
        <v>30</v>
      </c>
      <c r="C7735" s="89" t="n">
        <v>1185732</v>
      </c>
      <c r="D7735" s="90" t="n">
        <v>44478</v>
      </c>
      <c r="E7735" s="88" t="s">
        <v>29</v>
      </c>
      <c r="F7735" s="88" t="s">
        <v>141</v>
      </c>
      <c r="G7735" s="88" t="s">
        <v>112</v>
      </c>
      <c r="H7735" s="91" t="s">
        <v>48</v>
      </c>
      <c r="I7735" s="92" t="n">
        <v>40</v>
      </c>
      <c r="J7735" s="93" t="n">
        <v>150</v>
      </c>
      <c r="K7735" s="94" t="n">
        <f aca="false">I7735 * J7735</f>
        <v>6000</v>
      </c>
      <c r="L7735" s="94" t="n">
        <f aca="false">K7735 *M7735</f>
        <v>1800</v>
      </c>
      <c r="M7735" s="95" t="n">
        <v>0.3</v>
      </c>
      <c r="N7735" s="88" t="s">
        <v>14</v>
      </c>
      <c r="O7735" s="91" t="s">
        <v>219</v>
      </c>
      <c r="P7735" s="0" t="str">
        <f aca="false">RIGHT(H7735,LEN(H7735) - FIND(" ", H7735))</f>
        <v>Street Footwear</v>
      </c>
    </row>
    <row r="7736" customFormat="false" ht="14.25" hidden="false" customHeight="true" outlineLevel="0" collapsed="false">
      <c r="B7736" s="88" t="s">
        <v>30</v>
      </c>
      <c r="C7736" s="89" t="n">
        <v>1185732</v>
      </c>
      <c r="D7736" s="90" t="n">
        <v>44478</v>
      </c>
      <c r="E7736" s="88" t="s">
        <v>29</v>
      </c>
      <c r="F7736" s="88" t="s">
        <v>141</v>
      </c>
      <c r="G7736" s="88" t="s">
        <v>112</v>
      </c>
      <c r="H7736" s="91" t="s">
        <v>44</v>
      </c>
      <c r="I7736" s="92" t="n">
        <v>40</v>
      </c>
      <c r="J7736" s="93" t="n">
        <v>125</v>
      </c>
      <c r="K7736" s="94" t="n">
        <f aca="false">I7736 * J7736</f>
        <v>5000</v>
      </c>
      <c r="L7736" s="94" t="n">
        <f aca="false">K7736 *M7736</f>
        <v>1500</v>
      </c>
      <c r="M7736" s="95" t="n">
        <v>0.3</v>
      </c>
      <c r="N7736" s="88" t="s">
        <v>14</v>
      </c>
      <c r="O7736" s="91" t="s">
        <v>219</v>
      </c>
      <c r="P7736" s="0" t="str">
        <f aca="false">RIGHT(H7736,LEN(H7736) - FIND(" ", H7736))</f>
        <v>Athletic Footwear</v>
      </c>
    </row>
    <row r="7737" customFormat="false" ht="14.25" hidden="false" customHeight="true" outlineLevel="0" collapsed="false">
      <c r="B7737" s="88" t="s">
        <v>30</v>
      </c>
      <c r="C7737" s="89" t="n">
        <v>1185732</v>
      </c>
      <c r="D7737" s="90" t="n">
        <v>44478</v>
      </c>
      <c r="E7737" s="88" t="s">
        <v>29</v>
      </c>
      <c r="F7737" s="88" t="s">
        <v>141</v>
      </c>
      <c r="G7737" s="88" t="s">
        <v>112</v>
      </c>
      <c r="H7737" s="91" t="s">
        <v>16</v>
      </c>
      <c r="I7737" s="92" t="n">
        <v>50</v>
      </c>
      <c r="J7737" s="93" t="n">
        <v>125</v>
      </c>
      <c r="K7737" s="94" t="n">
        <f aca="false">I7737 * J7737</f>
        <v>6250</v>
      </c>
      <c r="L7737" s="94" t="n">
        <f aca="false">K7737 *M7737</f>
        <v>2187.5</v>
      </c>
      <c r="M7737" s="95" t="n">
        <v>0.35</v>
      </c>
      <c r="N7737" s="88" t="s">
        <v>14</v>
      </c>
      <c r="O7737" s="91" t="s">
        <v>218</v>
      </c>
      <c r="P7737" s="0" t="str">
        <f aca="false">RIGHT(H7737,LEN(H7737) - FIND(" ", H7737))</f>
        <v>Apparel</v>
      </c>
    </row>
    <row r="7738" customFormat="false" ht="14.25" hidden="false" customHeight="true" outlineLevel="0" collapsed="false">
      <c r="B7738" s="88" t="s">
        <v>13</v>
      </c>
      <c r="C7738" s="89" t="n">
        <v>1185732</v>
      </c>
      <c r="D7738" s="90" t="n">
        <v>44478</v>
      </c>
      <c r="E7738" s="88" t="s">
        <v>29</v>
      </c>
      <c r="F7738" s="88" t="s">
        <v>141</v>
      </c>
      <c r="G7738" s="88" t="s">
        <v>112</v>
      </c>
      <c r="H7738" s="91" t="s">
        <v>38</v>
      </c>
      <c r="I7738" s="92" t="n">
        <v>55</v>
      </c>
      <c r="J7738" s="93" t="n">
        <v>250</v>
      </c>
      <c r="K7738" s="94" t="n">
        <f aca="false">I7738 * J7738</f>
        <v>13750</v>
      </c>
      <c r="L7738" s="94" t="n">
        <f aca="false">K7738 *M7738</f>
        <v>5500</v>
      </c>
      <c r="M7738" s="95" t="n">
        <v>0.4</v>
      </c>
      <c r="N7738" s="88" t="s">
        <v>14</v>
      </c>
      <c r="O7738" s="91" t="s">
        <v>219</v>
      </c>
      <c r="P7738" s="0" t="str">
        <f aca="false">RIGHT(H7738,LEN(H7738) - FIND(" ", H7738))</f>
        <v>Apparel</v>
      </c>
    </row>
    <row r="7739" customFormat="false" ht="14.25" hidden="false" customHeight="true" outlineLevel="0" collapsed="false">
      <c r="B7739" s="88" t="s">
        <v>30</v>
      </c>
      <c r="C7739" s="89" t="n">
        <v>1197831</v>
      </c>
      <c r="D7739" s="90" t="n">
        <v>44478</v>
      </c>
      <c r="E7739" s="88" t="s">
        <v>40</v>
      </c>
      <c r="F7739" s="88" t="s">
        <v>59</v>
      </c>
      <c r="G7739" s="88" t="s">
        <v>106</v>
      </c>
      <c r="H7739" s="91" t="s">
        <v>38</v>
      </c>
      <c r="I7739" s="92" t="n">
        <v>45</v>
      </c>
      <c r="J7739" s="93" t="n">
        <v>161</v>
      </c>
      <c r="K7739" s="94" t="n">
        <f aca="false">I7739 * J7739</f>
        <v>7245</v>
      </c>
      <c r="L7739" s="94" t="n">
        <f aca="false">K7739 *M7739</f>
        <v>5071.5</v>
      </c>
      <c r="M7739" s="95" t="n">
        <v>0.7</v>
      </c>
      <c r="N7739" s="88" t="s">
        <v>23</v>
      </c>
      <c r="O7739" s="91" t="s">
        <v>219</v>
      </c>
      <c r="P7739" s="0" t="str">
        <f aca="false">RIGHT(H7739,LEN(H7739) - FIND(" ", H7739))</f>
        <v>Apparel</v>
      </c>
    </row>
    <row r="7740" customFormat="false" ht="14.25" hidden="false" customHeight="true" outlineLevel="0" collapsed="false">
      <c r="B7740" s="88" t="s">
        <v>30</v>
      </c>
      <c r="C7740" s="89" t="n">
        <v>1197831</v>
      </c>
      <c r="D7740" s="90" t="n">
        <v>44478</v>
      </c>
      <c r="E7740" s="88" t="s">
        <v>40</v>
      </c>
      <c r="F7740" s="88" t="s">
        <v>66</v>
      </c>
      <c r="G7740" s="88" t="s">
        <v>90</v>
      </c>
      <c r="H7740" s="91" t="s">
        <v>44</v>
      </c>
      <c r="I7740" s="92" t="n">
        <v>63</v>
      </c>
      <c r="J7740" s="93" t="n">
        <v>143</v>
      </c>
      <c r="K7740" s="94" t="n">
        <f aca="false">I7740 * J7740</f>
        <v>9009</v>
      </c>
      <c r="L7740" s="94" t="n">
        <f aca="false">K7740 *M7740</f>
        <v>6756.75</v>
      </c>
      <c r="M7740" s="95" t="n">
        <v>0.75</v>
      </c>
      <c r="N7740" s="88" t="s">
        <v>23</v>
      </c>
      <c r="O7740" s="91" t="s">
        <v>219</v>
      </c>
      <c r="P7740" s="0" t="str">
        <f aca="false">RIGHT(H7740,LEN(H7740) - FIND(" ", H7740))</f>
        <v>Athletic Footwear</v>
      </c>
    </row>
    <row r="7741" customFormat="false" ht="14.25" hidden="false" customHeight="true" outlineLevel="0" collapsed="false">
      <c r="B7741" s="88" t="s">
        <v>30</v>
      </c>
      <c r="C7741" s="89" t="n">
        <v>1185732</v>
      </c>
      <c r="D7741" s="90" t="n">
        <v>44478</v>
      </c>
      <c r="E7741" s="88" t="s">
        <v>29</v>
      </c>
      <c r="F7741" s="88" t="s">
        <v>141</v>
      </c>
      <c r="G7741" s="88" t="s">
        <v>112</v>
      </c>
      <c r="H7741" s="91" t="s">
        <v>32</v>
      </c>
      <c r="I7741" s="92" t="n">
        <v>49</v>
      </c>
      <c r="J7741" s="93" t="n">
        <v>116</v>
      </c>
      <c r="K7741" s="94" t="n">
        <f aca="false">I7741 * J7741</f>
        <v>5684</v>
      </c>
      <c r="L7741" s="94" t="n">
        <f aca="false">K7741 *M7741</f>
        <v>2671.48</v>
      </c>
      <c r="M7741" s="95" t="n">
        <v>0.47</v>
      </c>
      <c r="N7741" s="88" t="s">
        <v>23</v>
      </c>
      <c r="O7741" s="91" t="s">
        <v>218</v>
      </c>
      <c r="P7741" s="0" t="str">
        <f aca="false">RIGHT(H7741,LEN(H7741) - FIND(" ", H7741))</f>
        <v>Street Footwear</v>
      </c>
    </row>
    <row r="7742" customFormat="false" ht="14.25" hidden="false" customHeight="true" outlineLevel="0" collapsed="false">
      <c r="B7742" s="88" t="s">
        <v>30</v>
      </c>
      <c r="C7742" s="89" t="n">
        <v>1185732</v>
      </c>
      <c r="D7742" s="90" t="n">
        <v>44478</v>
      </c>
      <c r="E7742" s="88" t="s">
        <v>29</v>
      </c>
      <c r="F7742" s="88" t="s">
        <v>141</v>
      </c>
      <c r="G7742" s="88" t="s">
        <v>112</v>
      </c>
      <c r="H7742" s="91" t="s">
        <v>24</v>
      </c>
      <c r="I7742" s="92" t="n">
        <v>36</v>
      </c>
      <c r="J7742" s="93" t="n">
        <v>73</v>
      </c>
      <c r="K7742" s="94" t="n">
        <f aca="false">I7742 * J7742</f>
        <v>2628</v>
      </c>
      <c r="L7742" s="94" t="n">
        <f aca="false">K7742 *M7742</f>
        <v>1077.48</v>
      </c>
      <c r="M7742" s="95" t="n">
        <v>0.41</v>
      </c>
      <c r="N7742" s="88" t="s">
        <v>23</v>
      </c>
      <c r="O7742" s="91" t="s">
        <v>218</v>
      </c>
      <c r="P7742" s="0" t="str">
        <f aca="false">RIGHT(H7742,LEN(H7742) - FIND(" ", H7742))</f>
        <v>Athletic Footwear</v>
      </c>
    </row>
    <row r="7743" customFormat="false" ht="14.25" hidden="false" customHeight="true" outlineLevel="0" collapsed="false">
      <c r="B7743" s="88" t="s">
        <v>30</v>
      </c>
      <c r="C7743" s="89" t="n">
        <v>1185732</v>
      </c>
      <c r="D7743" s="90" t="n">
        <v>44478</v>
      </c>
      <c r="E7743" s="88" t="s">
        <v>29</v>
      </c>
      <c r="F7743" s="88" t="s">
        <v>141</v>
      </c>
      <c r="G7743" s="88" t="s">
        <v>112</v>
      </c>
      <c r="H7743" s="91" t="s">
        <v>48</v>
      </c>
      <c r="I7743" s="92" t="n">
        <v>39</v>
      </c>
      <c r="J7743" s="93" t="n">
        <v>39</v>
      </c>
      <c r="K7743" s="94" t="n">
        <f aca="false">I7743 * J7743</f>
        <v>1521</v>
      </c>
      <c r="L7743" s="94" t="n">
        <f aca="false">K7743 *M7743</f>
        <v>669.24</v>
      </c>
      <c r="M7743" s="95" t="n">
        <v>0.44</v>
      </c>
      <c r="N7743" s="88" t="s">
        <v>23</v>
      </c>
      <c r="O7743" s="91" t="s">
        <v>219</v>
      </c>
      <c r="P7743" s="0" t="str">
        <f aca="false">RIGHT(H7743,LEN(H7743) - FIND(" ", H7743))</f>
        <v>Street Footwear</v>
      </c>
    </row>
    <row r="7744" customFormat="false" ht="14.25" hidden="false" customHeight="true" outlineLevel="0" collapsed="false">
      <c r="B7744" s="88" t="s">
        <v>30</v>
      </c>
      <c r="C7744" s="89" t="n">
        <v>1185732</v>
      </c>
      <c r="D7744" s="90" t="n">
        <v>44478</v>
      </c>
      <c r="E7744" s="88" t="s">
        <v>29</v>
      </c>
      <c r="F7744" s="88" t="s">
        <v>141</v>
      </c>
      <c r="G7744" s="88" t="s">
        <v>112</v>
      </c>
      <c r="H7744" s="91" t="s">
        <v>44</v>
      </c>
      <c r="I7744" s="92" t="n">
        <v>38</v>
      </c>
      <c r="J7744" s="93" t="n">
        <v>33</v>
      </c>
      <c r="K7744" s="94" t="n">
        <f aca="false">I7744 * J7744</f>
        <v>1254</v>
      </c>
      <c r="L7744" s="94" t="n">
        <f aca="false">K7744 *M7744</f>
        <v>501.6</v>
      </c>
      <c r="M7744" s="95" t="n">
        <v>0.4</v>
      </c>
      <c r="N7744" s="88" t="s">
        <v>23</v>
      </c>
      <c r="O7744" s="91" t="s">
        <v>219</v>
      </c>
      <c r="P7744" s="0" t="str">
        <f aca="false">RIGHT(H7744,LEN(H7744) - FIND(" ", H7744))</f>
        <v>Athletic Footwear</v>
      </c>
    </row>
    <row r="7745" customFormat="false" ht="14.25" hidden="false" customHeight="true" outlineLevel="0" collapsed="false">
      <c r="B7745" s="88" t="s">
        <v>30</v>
      </c>
      <c r="C7745" s="89" t="n">
        <v>1185732</v>
      </c>
      <c r="D7745" s="90" t="n">
        <v>44478</v>
      </c>
      <c r="E7745" s="88" t="s">
        <v>29</v>
      </c>
      <c r="F7745" s="88" t="s">
        <v>141</v>
      </c>
      <c r="G7745" s="88" t="s">
        <v>112</v>
      </c>
      <c r="H7745" s="91" t="s">
        <v>16</v>
      </c>
      <c r="I7745" s="92" t="n">
        <v>45</v>
      </c>
      <c r="J7745" s="93" t="n">
        <v>34</v>
      </c>
      <c r="K7745" s="94" t="n">
        <f aca="false">I7745 * J7745</f>
        <v>1530</v>
      </c>
      <c r="L7745" s="94" t="n">
        <f aca="false">K7745 *M7745</f>
        <v>719.1</v>
      </c>
      <c r="M7745" s="95" t="n">
        <v>0.47</v>
      </c>
      <c r="N7745" s="88" t="s">
        <v>23</v>
      </c>
      <c r="O7745" s="91" t="s">
        <v>218</v>
      </c>
      <c r="P7745" s="0" t="str">
        <f aca="false">RIGHT(H7745,LEN(H7745) - FIND(" ", H7745))</f>
        <v>Apparel</v>
      </c>
    </row>
    <row r="7746" customFormat="false" ht="14.25" hidden="false" customHeight="true" outlineLevel="0" collapsed="false">
      <c r="B7746" s="88" t="s">
        <v>13</v>
      </c>
      <c r="C7746" s="89" t="n">
        <v>1185732</v>
      </c>
      <c r="D7746" s="90" t="n">
        <v>44478</v>
      </c>
      <c r="E7746" s="88" t="s">
        <v>29</v>
      </c>
      <c r="F7746" s="88" t="s">
        <v>141</v>
      </c>
      <c r="G7746" s="88" t="s">
        <v>112</v>
      </c>
      <c r="H7746" s="91" t="s">
        <v>38</v>
      </c>
      <c r="I7746" s="92" t="n">
        <v>53</v>
      </c>
      <c r="J7746" s="93" t="n">
        <v>73</v>
      </c>
      <c r="K7746" s="94" t="n">
        <f aca="false">I7746 * J7746</f>
        <v>3869</v>
      </c>
      <c r="L7746" s="94" t="n">
        <f aca="false">K7746 *M7746</f>
        <v>2050.57</v>
      </c>
      <c r="M7746" s="95" t="n">
        <v>0.53</v>
      </c>
      <c r="N7746" s="88" t="s">
        <v>23</v>
      </c>
      <c r="O7746" s="91" t="s">
        <v>219</v>
      </c>
      <c r="P7746" s="0" t="str">
        <f aca="false">RIGHT(H7746,LEN(H7746) - FIND(" ", H7746))</f>
        <v>Apparel</v>
      </c>
    </row>
    <row r="7747" customFormat="false" ht="14.25" hidden="false" customHeight="true" outlineLevel="0" collapsed="false">
      <c r="B7747" s="88" t="s">
        <v>30</v>
      </c>
      <c r="C7747" s="89" t="n">
        <v>1197831</v>
      </c>
      <c r="D7747" s="90" t="n">
        <v>44478</v>
      </c>
      <c r="E7747" s="88" t="s">
        <v>40</v>
      </c>
      <c r="F7747" s="88" t="s">
        <v>59</v>
      </c>
      <c r="G7747" s="88" t="s">
        <v>106</v>
      </c>
      <c r="H7747" s="91" t="s">
        <v>38</v>
      </c>
      <c r="I7747" s="92" t="n">
        <v>39</v>
      </c>
      <c r="J7747" s="93" t="n">
        <v>190</v>
      </c>
      <c r="K7747" s="94" t="n">
        <f aca="false">I7747 * J7747</f>
        <v>7410</v>
      </c>
      <c r="L7747" s="94" t="n">
        <f aca="false">K7747 *M7747</f>
        <v>4297.8</v>
      </c>
      <c r="M7747" s="95" t="n">
        <v>0.58</v>
      </c>
      <c r="N7747" s="88" t="s">
        <v>31</v>
      </c>
      <c r="O7747" s="91" t="s">
        <v>219</v>
      </c>
      <c r="P7747" s="0" t="str">
        <f aca="false">RIGHT(H7747,LEN(H7747) - FIND(" ", H7747))</f>
        <v>Apparel</v>
      </c>
    </row>
    <row r="7748" customFormat="false" ht="14.25" hidden="false" customHeight="true" outlineLevel="0" collapsed="false">
      <c r="B7748" s="88" t="s">
        <v>30</v>
      </c>
      <c r="C7748" s="89" t="n">
        <v>1197831</v>
      </c>
      <c r="D7748" s="90" t="n">
        <v>44478</v>
      </c>
      <c r="E7748" s="88" t="s">
        <v>40</v>
      </c>
      <c r="F7748" s="88" t="s">
        <v>66</v>
      </c>
      <c r="G7748" s="88" t="s">
        <v>90</v>
      </c>
      <c r="H7748" s="91" t="s">
        <v>44</v>
      </c>
      <c r="I7748" s="92" t="n">
        <v>52</v>
      </c>
      <c r="J7748" s="93" t="n">
        <v>193</v>
      </c>
      <c r="K7748" s="94" t="n">
        <f aca="false">I7748 * J7748</f>
        <v>10036</v>
      </c>
      <c r="L7748" s="94" t="n">
        <f aca="false">K7748 *M7748</f>
        <v>6322.68</v>
      </c>
      <c r="M7748" s="95" t="n">
        <v>0.63</v>
      </c>
      <c r="N7748" s="88" t="s">
        <v>31</v>
      </c>
      <c r="O7748" s="91" t="s">
        <v>219</v>
      </c>
      <c r="P7748" s="0" t="str">
        <f aca="false">RIGHT(H7748,LEN(H7748) - FIND(" ", H7748))</f>
        <v>Athletic Footwear</v>
      </c>
    </row>
    <row r="7749" customFormat="false" ht="14.25" hidden="false" customHeight="true" outlineLevel="0" collapsed="false">
      <c r="B7749" s="88" t="s">
        <v>30</v>
      </c>
      <c r="C7749" s="89" t="n">
        <v>1197831</v>
      </c>
      <c r="D7749" s="90" t="n">
        <v>44479</v>
      </c>
      <c r="E7749" s="88" t="s">
        <v>40</v>
      </c>
      <c r="F7749" s="88" t="s">
        <v>59</v>
      </c>
      <c r="G7749" s="88" t="s">
        <v>106</v>
      </c>
      <c r="H7749" s="91" t="s">
        <v>32</v>
      </c>
      <c r="I7749" s="92" t="n">
        <v>40</v>
      </c>
      <c r="J7749" s="93" t="n">
        <v>725</v>
      </c>
      <c r="K7749" s="94" t="n">
        <f aca="false">I7749 * J7749</f>
        <v>29000</v>
      </c>
      <c r="L7749" s="94" t="n">
        <f aca="false">K7749 *M7749</f>
        <v>11600</v>
      </c>
      <c r="M7749" s="95" t="n">
        <v>0.4</v>
      </c>
      <c r="N7749" s="88" t="s">
        <v>31</v>
      </c>
      <c r="O7749" s="91" t="s">
        <v>218</v>
      </c>
      <c r="P7749" s="0" t="str">
        <f aca="false">RIGHT(H7749,LEN(H7749) - FIND(" ", H7749))</f>
        <v>Street Footwear</v>
      </c>
    </row>
    <row r="7750" customFormat="false" ht="14.25" hidden="false" customHeight="true" outlineLevel="0" collapsed="false">
      <c r="B7750" s="88" t="s">
        <v>30</v>
      </c>
      <c r="C7750" s="89" t="n">
        <v>1197831</v>
      </c>
      <c r="D7750" s="90" t="n">
        <v>44479</v>
      </c>
      <c r="E7750" s="88" t="s">
        <v>40</v>
      </c>
      <c r="F7750" s="88" t="s">
        <v>66</v>
      </c>
      <c r="G7750" s="88" t="s">
        <v>90</v>
      </c>
      <c r="H7750" s="91" t="s">
        <v>16</v>
      </c>
      <c r="I7750" s="92" t="n">
        <v>60</v>
      </c>
      <c r="J7750" s="93" t="n">
        <v>500</v>
      </c>
      <c r="K7750" s="94" t="n">
        <f aca="false">I7750 * J7750</f>
        <v>30000</v>
      </c>
      <c r="L7750" s="94" t="n">
        <f aca="false">K7750 *M7750</f>
        <v>13500</v>
      </c>
      <c r="M7750" s="95" t="n">
        <v>0.45</v>
      </c>
      <c r="N7750" s="88" t="s">
        <v>31</v>
      </c>
      <c r="O7750" s="91" t="s">
        <v>218</v>
      </c>
      <c r="P7750" s="0" t="str">
        <f aca="false">RIGHT(H7750,LEN(H7750) - FIND(" ", H7750))</f>
        <v>Apparel</v>
      </c>
    </row>
    <row r="7751" customFormat="false" ht="14.25" hidden="false" customHeight="true" outlineLevel="0" collapsed="false">
      <c r="B7751" s="88" t="s">
        <v>37</v>
      </c>
      <c r="C7751" s="89" t="n">
        <v>1128299</v>
      </c>
      <c r="D7751" s="90" t="n">
        <v>44479</v>
      </c>
      <c r="E7751" s="88" t="s">
        <v>18</v>
      </c>
      <c r="F7751" s="88" t="s">
        <v>94</v>
      </c>
      <c r="G7751" s="88" t="s">
        <v>116</v>
      </c>
      <c r="H7751" s="91" t="s">
        <v>32</v>
      </c>
      <c r="I7751" s="92" t="n">
        <v>55</v>
      </c>
      <c r="J7751" s="93" t="n">
        <v>475</v>
      </c>
      <c r="K7751" s="94" t="n">
        <f aca="false">I7751 * J7751</f>
        <v>26125</v>
      </c>
      <c r="L7751" s="94" t="n">
        <f aca="false">K7751 *M7751</f>
        <v>6531.25</v>
      </c>
      <c r="M7751" s="95" t="n">
        <v>0.25</v>
      </c>
      <c r="N7751" s="88" t="s">
        <v>31</v>
      </c>
      <c r="O7751" s="91" t="s">
        <v>218</v>
      </c>
      <c r="P7751" s="0" t="str">
        <f aca="false">RIGHT(H7751,LEN(H7751) - FIND(" ", H7751))</f>
        <v>Street Footwear</v>
      </c>
    </row>
    <row r="7752" customFormat="false" ht="14.25" hidden="false" customHeight="true" outlineLevel="0" collapsed="false">
      <c r="B7752" s="88" t="s">
        <v>37</v>
      </c>
      <c r="C7752" s="89" t="n">
        <v>1128299</v>
      </c>
      <c r="D7752" s="90" t="n">
        <v>44479</v>
      </c>
      <c r="E7752" s="88" t="s">
        <v>18</v>
      </c>
      <c r="F7752" s="88" t="s">
        <v>94</v>
      </c>
      <c r="G7752" s="88" t="s">
        <v>116</v>
      </c>
      <c r="H7752" s="91" t="s">
        <v>24</v>
      </c>
      <c r="I7752" s="92" t="n">
        <v>65</v>
      </c>
      <c r="J7752" s="93" t="n">
        <v>475</v>
      </c>
      <c r="K7752" s="94" t="n">
        <f aca="false">I7752 * J7752</f>
        <v>30875</v>
      </c>
      <c r="L7752" s="94" t="n">
        <f aca="false">K7752 *M7752</f>
        <v>6175</v>
      </c>
      <c r="M7752" s="95" t="n">
        <v>0.2</v>
      </c>
      <c r="N7752" s="88" t="s">
        <v>31</v>
      </c>
      <c r="O7752" s="91" t="s">
        <v>218</v>
      </c>
      <c r="P7752" s="0" t="str">
        <f aca="false">RIGHT(H7752,LEN(H7752) - FIND(" ", H7752))</f>
        <v>Athletic Footwear</v>
      </c>
    </row>
    <row r="7753" customFormat="false" ht="14.25" hidden="false" customHeight="true" outlineLevel="0" collapsed="false">
      <c r="B7753" s="88" t="s">
        <v>37</v>
      </c>
      <c r="C7753" s="89" t="n">
        <v>1128299</v>
      </c>
      <c r="D7753" s="90" t="n">
        <v>44479</v>
      </c>
      <c r="E7753" s="88" t="s">
        <v>18</v>
      </c>
      <c r="F7753" s="88" t="s">
        <v>94</v>
      </c>
      <c r="G7753" s="88" t="s">
        <v>116</v>
      </c>
      <c r="H7753" s="91" t="s">
        <v>48</v>
      </c>
      <c r="I7753" s="92" t="n">
        <v>60</v>
      </c>
      <c r="J7753" s="93" t="n">
        <v>300</v>
      </c>
      <c r="K7753" s="94" t="n">
        <f aca="false">I7753 * J7753</f>
        <v>18000</v>
      </c>
      <c r="L7753" s="94" t="n">
        <f aca="false">K7753 *M7753</f>
        <v>4500</v>
      </c>
      <c r="M7753" s="95" t="n">
        <v>0.25</v>
      </c>
      <c r="N7753" s="88" t="s">
        <v>31</v>
      </c>
      <c r="O7753" s="91" t="s">
        <v>219</v>
      </c>
      <c r="P7753" s="0" t="str">
        <f aca="false">RIGHT(H7753,LEN(H7753) - FIND(" ", H7753))</f>
        <v>Street Footwear</v>
      </c>
    </row>
    <row r="7754" customFormat="false" ht="14.25" hidden="false" customHeight="true" outlineLevel="0" collapsed="false">
      <c r="B7754" s="88" t="s">
        <v>37</v>
      </c>
      <c r="C7754" s="89" t="n">
        <v>1128299</v>
      </c>
      <c r="D7754" s="90" t="n">
        <v>44479</v>
      </c>
      <c r="E7754" s="88" t="s">
        <v>18</v>
      </c>
      <c r="F7754" s="88" t="s">
        <v>94</v>
      </c>
      <c r="G7754" s="88" t="s">
        <v>116</v>
      </c>
      <c r="H7754" s="91" t="s">
        <v>44</v>
      </c>
      <c r="I7754" s="92" t="n">
        <v>55</v>
      </c>
      <c r="J7754" s="93" t="n">
        <v>275</v>
      </c>
      <c r="K7754" s="94" t="n">
        <f aca="false">I7754 * J7754</f>
        <v>15125</v>
      </c>
      <c r="L7754" s="94" t="n">
        <f aca="false">K7754 *M7754</f>
        <v>3781.25</v>
      </c>
      <c r="M7754" s="95" t="n">
        <v>0.25</v>
      </c>
      <c r="N7754" s="88" t="s">
        <v>31</v>
      </c>
      <c r="O7754" s="91" t="s">
        <v>219</v>
      </c>
      <c r="P7754" s="0" t="str">
        <f aca="false">RIGHT(H7754,LEN(H7754) - FIND(" ", H7754))</f>
        <v>Athletic Footwear</v>
      </c>
    </row>
    <row r="7755" customFormat="false" ht="14.25" hidden="false" customHeight="true" outlineLevel="0" collapsed="false">
      <c r="B7755" s="88" t="s">
        <v>37</v>
      </c>
      <c r="C7755" s="89" t="n">
        <v>1128299</v>
      </c>
      <c r="D7755" s="90" t="n">
        <v>44479</v>
      </c>
      <c r="E7755" s="88" t="s">
        <v>18</v>
      </c>
      <c r="F7755" s="88" t="s">
        <v>94</v>
      </c>
      <c r="G7755" s="88" t="s">
        <v>116</v>
      </c>
      <c r="H7755" s="91" t="s">
        <v>16</v>
      </c>
      <c r="I7755" s="92" t="n">
        <v>65</v>
      </c>
      <c r="J7755" s="93" t="n">
        <v>250</v>
      </c>
      <c r="K7755" s="94" t="n">
        <f aca="false">I7755 * J7755</f>
        <v>16250</v>
      </c>
      <c r="L7755" s="94" t="n">
        <f aca="false">K7755 *M7755</f>
        <v>2437.5</v>
      </c>
      <c r="M7755" s="95" t="n">
        <v>0.15</v>
      </c>
      <c r="N7755" s="88" t="s">
        <v>31</v>
      </c>
      <c r="O7755" s="91" t="s">
        <v>218</v>
      </c>
      <c r="P7755" s="0" t="str">
        <f aca="false">RIGHT(H7755,LEN(H7755) - FIND(" ", H7755))</f>
        <v>Apparel</v>
      </c>
    </row>
    <row r="7756" customFormat="false" ht="14.25" hidden="false" customHeight="true" outlineLevel="0" collapsed="false">
      <c r="B7756" s="88" t="s">
        <v>37</v>
      </c>
      <c r="C7756" s="89" t="n">
        <v>1128299</v>
      </c>
      <c r="D7756" s="90" t="n">
        <v>44479</v>
      </c>
      <c r="E7756" s="88" t="s">
        <v>18</v>
      </c>
      <c r="F7756" s="88" t="s">
        <v>94</v>
      </c>
      <c r="G7756" s="88" t="s">
        <v>116</v>
      </c>
      <c r="H7756" s="91" t="s">
        <v>38</v>
      </c>
      <c r="I7756" s="92" t="n">
        <v>70</v>
      </c>
      <c r="J7756" s="93" t="n">
        <v>300</v>
      </c>
      <c r="K7756" s="94" t="n">
        <f aca="false">I7756 * J7756</f>
        <v>21000</v>
      </c>
      <c r="L7756" s="94" t="n">
        <f aca="false">K7756 *M7756</f>
        <v>8400</v>
      </c>
      <c r="M7756" s="95" t="n">
        <v>0.4</v>
      </c>
      <c r="N7756" s="88" t="s">
        <v>31</v>
      </c>
      <c r="O7756" s="91" t="s">
        <v>219</v>
      </c>
      <c r="P7756" s="0" t="str">
        <f aca="false">RIGHT(H7756,LEN(H7756) - FIND(" ", H7756))</f>
        <v>Apparel</v>
      </c>
    </row>
    <row r="7757" customFormat="false" ht="14.25" hidden="false" customHeight="true" outlineLevel="0" collapsed="false">
      <c r="B7757" s="88" t="s">
        <v>43</v>
      </c>
      <c r="C7757" s="89" t="n">
        <v>1185732</v>
      </c>
      <c r="D7757" s="90" t="n">
        <v>44479</v>
      </c>
      <c r="E7757" s="88" t="s">
        <v>26</v>
      </c>
      <c r="F7757" s="88" t="s">
        <v>50</v>
      </c>
      <c r="G7757" s="88" t="s">
        <v>67</v>
      </c>
      <c r="H7757" s="91" t="s">
        <v>32</v>
      </c>
      <c r="I7757" s="92" t="n">
        <v>60</v>
      </c>
      <c r="J7757" s="93" t="n">
        <v>800</v>
      </c>
      <c r="K7757" s="94" t="n">
        <f aca="false">I7757 * J7757</f>
        <v>48000</v>
      </c>
      <c r="L7757" s="94" t="n">
        <f aca="false">K7757 *M7757</f>
        <v>21600</v>
      </c>
      <c r="M7757" s="95" t="n">
        <v>0.45</v>
      </c>
      <c r="N7757" s="88" t="s">
        <v>14</v>
      </c>
      <c r="O7757" s="91" t="s">
        <v>218</v>
      </c>
      <c r="P7757" s="0" t="str">
        <f aca="false">RIGHT(H7757,LEN(H7757) - FIND(" ", H7757))</f>
        <v>Street Footwear</v>
      </c>
    </row>
    <row r="7758" customFormat="false" ht="14.25" hidden="false" customHeight="true" outlineLevel="0" collapsed="false">
      <c r="B7758" s="88" t="s">
        <v>43</v>
      </c>
      <c r="C7758" s="89" t="n">
        <v>1185732</v>
      </c>
      <c r="D7758" s="90" t="n">
        <v>44479</v>
      </c>
      <c r="E7758" s="88" t="s">
        <v>26</v>
      </c>
      <c r="F7758" s="88" t="s">
        <v>50</v>
      </c>
      <c r="G7758" s="88" t="s">
        <v>67</v>
      </c>
      <c r="H7758" s="91" t="s">
        <v>24</v>
      </c>
      <c r="I7758" s="92" t="n">
        <v>50</v>
      </c>
      <c r="J7758" s="93" t="n">
        <v>625</v>
      </c>
      <c r="K7758" s="94" t="n">
        <f aca="false">I7758 * J7758</f>
        <v>31250</v>
      </c>
      <c r="L7758" s="94" t="n">
        <f aca="false">K7758 *M7758</f>
        <v>10937.5</v>
      </c>
      <c r="M7758" s="95" t="n">
        <v>0.35</v>
      </c>
      <c r="N7758" s="88" t="s">
        <v>14</v>
      </c>
      <c r="O7758" s="91" t="s">
        <v>218</v>
      </c>
      <c r="P7758" s="0" t="str">
        <f aca="false">RIGHT(H7758,LEN(H7758) - FIND(" ", H7758))</f>
        <v>Athletic Footwear</v>
      </c>
    </row>
    <row r="7759" customFormat="false" ht="14.25" hidden="false" customHeight="true" outlineLevel="0" collapsed="false">
      <c r="B7759" s="88" t="s">
        <v>43</v>
      </c>
      <c r="C7759" s="89" t="n">
        <v>1185732</v>
      </c>
      <c r="D7759" s="90" t="n">
        <v>44479</v>
      </c>
      <c r="E7759" s="88" t="s">
        <v>26</v>
      </c>
      <c r="F7759" s="88" t="s">
        <v>50</v>
      </c>
      <c r="G7759" s="88" t="s">
        <v>67</v>
      </c>
      <c r="H7759" s="91" t="s">
        <v>48</v>
      </c>
      <c r="I7759" s="92" t="n">
        <v>50</v>
      </c>
      <c r="J7759" s="93" t="n">
        <v>525</v>
      </c>
      <c r="K7759" s="94" t="n">
        <f aca="false">I7759 * J7759</f>
        <v>26250</v>
      </c>
      <c r="L7759" s="94" t="n">
        <f aca="false">K7759 *M7759</f>
        <v>6562.5</v>
      </c>
      <c r="M7759" s="95" t="n">
        <v>0.25</v>
      </c>
      <c r="N7759" s="88" t="s">
        <v>14</v>
      </c>
      <c r="O7759" s="91" t="s">
        <v>219</v>
      </c>
      <c r="P7759" s="0" t="str">
        <f aca="false">RIGHT(H7759,LEN(H7759) - FIND(" ", H7759))</f>
        <v>Street Footwear</v>
      </c>
    </row>
    <row r="7760" customFormat="false" ht="14.25" hidden="false" customHeight="true" outlineLevel="0" collapsed="false">
      <c r="B7760" s="88" t="s">
        <v>43</v>
      </c>
      <c r="C7760" s="89" t="n">
        <v>1185732</v>
      </c>
      <c r="D7760" s="90" t="n">
        <v>44479</v>
      </c>
      <c r="E7760" s="88" t="s">
        <v>26</v>
      </c>
      <c r="F7760" s="88" t="s">
        <v>50</v>
      </c>
      <c r="G7760" s="88" t="s">
        <v>67</v>
      </c>
      <c r="H7760" s="91" t="s">
        <v>44</v>
      </c>
      <c r="I7760" s="92" t="n">
        <v>50</v>
      </c>
      <c r="J7760" s="93" t="n">
        <v>500</v>
      </c>
      <c r="K7760" s="94" t="n">
        <f aca="false">I7760 * J7760</f>
        <v>25000</v>
      </c>
      <c r="L7760" s="94" t="n">
        <f aca="false">K7760 *M7760</f>
        <v>7500</v>
      </c>
      <c r="M7760" s="95" t="n">
        <v>0.3</v>
      </c>
      <c r="N7760" s="88" t="s">
        <v>14</v>
      </c>
      <c r="O7760" s="91" t="s">
        <v>219</v>
      </c>
      <c r="P7760" s="0" t="str">
        <f aca="false">RIGHT(H7760,LEN(H7760) - FIND(" ", H7760))</f>
        <v>Athletic Footwear</v>
      </c>
    </row>
    <row r="7761" customFormat="false" ht="14.25" hidden="false" customHeight="true" outlineLevel="0" collapsed="false">
      <c r="B7761" s="88" t="s">
        <v>43</v>
      </c>
      <c r="C7761" s="89" t="n">
        <v>1185732</v>
      </c>
      <c r="D7761" s="90" t="n">
        <v>44479</v>
      </c>
      <c r="E7761" s="88" t="s">
        <v>26</v>
      </c>
      <c r="F7761" s="88" t="s">
        <v>50</v>
      </c>
      <c r="G7761" s="88" t="s">
        <v>67</v>
      </c>
      <c r="H7761" s="91" t="s">
        <v>16</v>
      </c>
      <c r="I7761" s="92" t="n">
        <v>60</v>
      </c>
      <c r="J7761" s="93" t="n">
        <v>500</v>
      </c>
      <c r="K7761" s="94" t="n">
        <f aca="false">I7761 * J7761</f>
        <v>30000</v>
      </c>
      <c r="L7761" s="94" t="n">
        <f aca="false">K7761 *M7761</f>
        <v>10500</v>
      </c>
      <c r="M7761" s="95" t="n">
        <v>0.35</v>
      </c>
      <c r="N7761" s="88" t="s">
        <v>14</v>
      </c>
      <c r="O7761" s="91" t="s">
        <v>218</v>
      </c>
      <c r="P7761" s="0" t="str">
        <f aca="false">RIGHT(H7761,LEN(H7761) - FIND(" ", H7761))</f>
        <v>Apparel</v>
      </c>
    </row>
    <row r="7762" customFormat="false" ht="14.25" hidden="false" customHeight="true" outlineLevel="0" collapsed="false">
      <c r="B7762" s="88" t="s">
        <v>43</v>
      </c>
      <c r="C7762" s="89" t="n">
        <v>1185732</v>
      </c>
      <c r="D7762" s="90" t="n">
        <v>44479</v>
      </c>
      <c r="E7762" s="88" t="s">
        <v>26</v>
      </c>
      <c r="F7762" s="88" t="s">
        <v>50</v>
      </c>
      <c r="G7762" s="88" t="s">
        <v>67</v>
      </c>
      <c r="H7762" s="91" t="s">
        <v>38</v>
      </c>
      <c r="I7762" s="92" t="n">
        <v>65</v>
      </c>
      <c r="J7762" s="93" t="n">
        <v>625</v>
      </c>
      <c r="K7762" s="94" t="n">
        <f aca="false">I7762 * J7762</f>
        <v>40625</v>
      </c>
      <c r="L7762" s="94" t="n">
        <f aca="false">K7762 *M7762</f>
        <v>20312.5</v>
      </c>
      <c r="M7762" s="95" t="n">
        <v>0.5</v>
      </c>
      <c r="N7762" s="88" t="s">
        <v>14</v>
      </c>
      <c r="O7762" s="91" t="s">
        <v>219</v>
      </c>
      <c r="P7762" s="0" t="str">
        <f aca="false">RIGHT(H7762,LEN(H7762) - FIND(" ", H7762))</f>
        <v>Apparel</v>
      </c>
    </row>
    <row r="7763" customFormat="false" ht="14.25" hidden="false" customHeight="true" outlineLevel="0" collapsed="false">
      <c r="B7763" s="88" t="s">
        <v>43</v>
      </c>
      <c r="C7763" s="89" t="n">
        <v>1185732</v>
      </c>
      <c r="D7763" s="90" t="n">
        <v>44479</v>
      </c>
      <c r="E7763" s="88" t="s">
        <v>29</v>
      </c>
      <c r="F7763" s="88" t="s">
        <v>100</v>
      </c>
      <c r="G7763" s="88" t="s">
        <v>118</v>
      </c>
      <c r="H7763" s="91" t="s">
        <v>32</v>
      </c>
      <c r="I7763" s="92" t="n">
        <v>45</v>
      </c>
      <c r="J7763" s="93" t="n">
        <v>400</v>
      </c>
      <c r="K7763" s="94" t="n">
        <f aca="false">I7763 * J7763</f>
        <v>18000</v>
      </c>
      <c r="L7763" s="94" t="n">
        <f aca="false">K7763 *M7763</f>
        <v>7200</v>
      </c>
      <c r="M7763" s="95" t="n">
        <v>0.4</v>
      </c>
      <c r="N7763" s="88" t="s">
        <v>14</v>
      </c>
      <c r="O7763" s="91" t="s">
        <v>218</v>
      </c>
      <c r="P7763" s="0" t="str">
        <f aca="false">RIGHT(H7763,LEN(H7763) - FIND(" ", H7763))</f>
        <v>Street Footwear</v>
      </c>
    </row>
    <row r="7764" customFormat="false" ht="14.25" hidden="false" customHeight="true" outlineLevel="0" collapsed="false">
      <c r="B7764" s="88" t="s">
        <v>43</v>
      </c>
      <c r="C7764" s="89" t="n">
        <v>1185732</v>
      </c>
      <c r="D7764" s="90" t="n">
        <v>44479</v>
      </c>
      <c r="E7764" s="88" t="s">
        <v>29</v>
      </c>
      <c r="F7764" s="88" t="s">
        <v>100</v>
      </c>
      <c r="G7764" s="88" t="s">
        <v>118</v>
      </c>
      <c r="H7764" s="91" t="s">
        <v>24</v>
      </c>
      <c r="I7764" s="92" t="n">
        <v>35</v>
      </c>
      <c r="J7764" s="93" t="n">
        <v>250</v>
      </c>
      <c r="K7764" s="94" t="n">
        <f aca="false">I7764 * J7764</f>
        <v>8750</v>
      </c>
      <c r="L7764" s="94" t="n">
        <f aca="false">K7764 *M7764</f>
        <v>3500</v>
      </c>
      <c r="M7764" s="95" t="n">
        <v>0.4</v>
      </c>
      <c r="N7764" s="88" t="s">
        <v>14</v>
      </c>
      <c r="O7764" s="91" t="s">
        <v>218</v>
      </c>
      <c r="P7764" s="0" t="str">
        <f aca="false">RIGHT(H7764,LEN(H7764) - FIND(" ", H7764))</f>
        <v>Athletic Footwear</v>
      </c>
    </row>
    <row r="7765" customFormat="false" ht="14.25" hidden="false" customHeight="true" outlineLevel="0" collapsed="false">
      <c r="B7765" s="88" t="s">
        <v>43</v>
      </c>
      <c r="C7765" s="89" t="n">
        <v>1185732</v>
      </c>
      <c r="D7765" s="90" t="n">
        <v>44479</v>
      </c>
      <c r="E7765" s="88" t="s">
        <v>29</v>
      </c>
      <c r="F7765" s="88" t="s">
        <v>100</v>
      </c>
      <c r="G7765" s="88" t="s">
        <v>118</v>
      </c>
      <c r="H7765" s="91" t="s">
        <v>48</v>
      </c>
      <c r="I7765" s="92" t="n">
        <v>35</v>
      </c>
      <c r="J7765" s="93" t="n">
        <v>150</v>
      </c>
      <c r="K7765" s="94" t="n">
        <f aca="false">I7765 * J7765</f>
        <v>5250</v>
      </c>
      <c r="L7765" s="94" t="n">
        <f aca="false">K7765 *M7765</f>
        <v>1837.5</v>
      </c>
      <c r="M7765" s="95" t="n">
        <v>0.35</v>
      </c>
      <c r="N7765" s="88" t="s">
        <v>14</v>
      </c>
      <c r="O7765" s="91" t="s">
        <v>219</v>
      </c>
      <c r="P7765" s="0" t="str">
        <f aca="false">RIGHT(H7765,LEN(H7765) - FIND(" ", H7765))</f>
        <v>Street Footwear</v>
      </c>
    </row>
    <row r="7766" customFormat="false" ht="14.25" hidden="false" customHeight="true" outlineLevel="0" collapsed="false">
      <c r="B7766" s="88" t="s">
        <v>43</v>
      </c>
      <c r="C7766" s="89" t="n">
        <v>1185732</v>
      </c>
      <c r="D7766" s="90" t="n">
        <v>44479</v>
      </c>
      <c r="E7766" s="88" t="s">
        <v>29</v>
      </c>
      <c r="F7766" s="88" t="s">
        <v>100</v>
      </c>
      <c r="G7766" s="88" t="s">
        <v>118</v>
      </c>
      <c r="H7766" s="91" t="s">
        <v>44</v>
      </c>
      <c r="I7766" s="92" t="n">
        <v>35</v>
      </c>
      <c r="J7766" s="93" t="n">
        <v>150</v>
      </c>
      <c r="K7766" s="94" t="n">
        <f aca="false">I7766 * J7766</f>
        <v>5250</v>
      </c>
      <c r="L7766" s="94" t="n">
        <f aca="false">K7766 *M7766</f>
        <v>1837.5</v>
      </c>
      <c r="M7766" s="95" t="n">
        <v>0.35</v>
      </c>
      <c r="N7766" s="88" t="s">
        <v>14</v>
      </c>
      <c r="O7766" s="91" t="s">
        <v>219</v>
      </c>
      <c r="P7766" s="0" t="str">
        <f aca="false">RIGHT(H7766,LEN(H7766) - FIND(" ", H7766))</f>
        <v>Athletic Footwear</v>
      </c>
    </row>
    <row r="7767" customFormat="false" ht="14.25" hidden="false" customHeight="true" outlineLevel="0" collapsed="false">
      <c r="B7767" s="88" t="s">
        <v>43</v>
      </c>
      <c r="C7767" s="89" t="n">
        <v>1185732</v>
      </c>
      <c r="D7767" s="90" t="n">
        <v>44479</v>
      </c>
      <c r="E7767" s="88" t="s">
        <v>29</v>
      </c>
      <c r="F7767" s="88" t="s">
        <v>100</v>
      </c>
      <c r="G7767" s="88" t="s">
        <v>118</v>
      </c>
      <c r="H7767" s="91" t="s">
        <v>16</v>
      </c>
      <c r="I7767" s="92" t="n">
        <v>45</v>
      </c>
      <c r="J7767" s="93" t="n">
        <v>150</v>
      </c>
      <c r="K7767" s="94" t="n">
        <f aca="false">I7767 * J7767</f>
        <v>6750</v>
      </c>
      <c r="L7767" s="94" t="n">
        <f aca="false">K7767 *M7767</f>
        <v>2025</v>
      </c>
      <c r="M7767" s="95" t="n">
        <v>0.3</v>
      </c>
      <c r="N7767" s="88" t="s">
        <v>14</v>
      </c>
      <c r="O7767" s="91" t="s">
        <v>218</v>
      </c>
      <c r="P7767" s="0" t="str">
        <f aca="false">RIGHT(H7767,LEN(H7767) - FIND(" ", H7767))</f>
        <v>Apparel</v>
      </c>
    </row>
    <row r="7768" customFormat="false" ht="14.25" hidden="false" customHeight="true" outlineLevel="0" collapsed="false">
      <c r="B7768" s="88" t="s">
        <v>43</v>
      </c>
      <c r="C7768" s="89" t="n">
        <v>1185732</v>
      </c>
      <c r="D7768" s="90" t="n">
        <v>44479</v>
      </c>
      <c r="E7768" s="88" t="s">
        <v>29</v>
      </c>
      <c r="F7768" s="88" t="s">
        <v>100</v>
      </c>
      <c r="G7768" s="88" t="s">
        <v>118</v>
      </c>
      <c r="H7768" s="91" t="s">
        <v>38</v>
      </c>
      <c r="I7768" s="92" t="n">
        <v>50</v>
      </c>
      <c r="J7768" s="93" t="n">
        <v>275</v>
      </c>
      <c r="K7768" s="94" t="n">
        <f aca="false">I7768 * J7768</f>
        <v>13750</v>
      </c>
      <c r="L7768" s="94" t="n">
        <f aca="false">K7768 *M7768</f>
        <v>5500</v>
      </c>
      <c r="M7768" s="95" t="n">
        <v>0.4</v>
      </c>
      <c r="N7768" s="88" t="s">
        <v>14</v>
      </c>
      <c r="O7768" s="91" t="s">
        <v>219</v>
      </c>
      <c r="P7768" s="0" t="str">
        <f aca="false">RIGHT(H7768,LEN(H7768) - FIND(" ", H7768))</f>
        <v>Apparel</v>
      </c>
    </row>
    <row r="7769" customFormat="false" ht="14.25" hidden="false" customHeight="true" outlineLevel="0" collapsed="false">
      <c r="B7769" s="88" t="s">
        <v>30</v>
      </c>
      <c r="C7769" s="89" t="n">
        <v>1197831</v>
      </c>
      <c r="D7769" s="90" t="n">
        <v>44479</v>
      </c>
      <c r="E7769" s="88" t="s">
        <v>40</v>
      </c>
      <c r="F7769" s="88" t="s">
        <v>59</v>
      </c>
      <c r="G7769" s="88" t="s">
        <v>106</v>
      </c>
      <c r="H7769" s="91" t="s">
        <v>32</v>
      </c>
      <c r="I7769" s="92" t="n">
        <v>38</v>
      </c>
      <c r="J7769" s="93" t="n">
        <v>181</v>
      </c>
      <c r="K7769" s="94" t="n">
        <f aca="false">I7769 * J7769</f>
        <v>6878</v>
      </c>
      <c r="L7769" s="94" t="n">
        <f aca="false">K7769 *M7769</f>
        <v>3782.9</v>
      </c>
      <c r="M7769" s="95" t="n">
        <v>0.55</v>
      </c>
      <c r="N7769" s="88" t="s">
        <v>23</v>
      </c>
      <c r="O7769" s="91" t="s">
        <v>218</v>
      </c>
      <c r="P7769" s="0" t="str">
        <f aca="false">RIGHT(H7769,LEN(H7769) - FIND(" ", H7769))</f>
        <v>Street Footwear</v>
      </c>
    </row>
    <row r="7770" customFormat="false" ht="14.25" hidden="false" customHeight="true" outlineLevel="0" collapsed="false">
      <c r="B7770" s="88" t="s">
        <v>30</v>
      </c>
      <c r="C7770" s="89" t="n">
        <v>1197831</v>
      </c>
      <c r="D7770" s="90" t="n">
        <v>44479</v>
      </c>
      <c r="E7770" s="88" t="s">
        <v>40</v>
      </c>
      <c r="F7770" s="88" t="s">
        <v>66</v>
      </c>
      <c r="G7770" s="88" t="s">
        <v>90</v>
      </c>
      <c r="H7770" s="91" t="s">
        <v>16</v>
      </c>
      <c r="I7770" s="92" t="n">
        <v>58</v>
      </c>
      <c r="J7770" s="93" t="n">
        <v>145</v>
      </c>
      <c r="K7770" s="94" t="n">
        <f aca="false">I7770 * J7770</f>
        <v>8410</v>
      </c>
      <c r="L7770" s="94" t="n">
        <f aca="false">K7770 *M7770</f>
        <v>4709.6</v>
      </c>
      <c r="M7770" s="95" t="n">
        <v>0.56</v>
      </c>
      <c r="N7770" s="88" t="s">
        <v>23</v>
      </c>
      <c r="O7770" s="91" t="s">
        <v>218</v>
      </c>
      <c r="P7770" s="0" t="str">
        <f aca="false">RIGHT(H7770,LEN(H7770) - FIND(" ", H7770))</f>
        <v>Apparel</v>
      </c>
    </row>
    <row r="7771" customFormat="false" ht="14.25" hidden="false" customHeight="true" outlineLevel="0" collapsed="false">
      <c r="B7771" s="88" t="s">
        <v>37</v>
      </c>
      <c r="C7771" s="89" t="n">
        <v>1128299</v>
      </c>
      <c r="D7771" s="90" t="n">
        <v>44479</v>
      </c>
      <c r="E7771" s="88" t="s">
        <v>18</v>
      </c>
      <c r="F7771" s="88" t="s">
        <v>94</v>
      </c>
      <c r="G7771" s="88" t="s">
        <v>116</v>
      </c>
      <c r="H7771" s="91" t="s">
        <v>32</v>
      </c>
      <c r="I7771" s="92" t="n">
        <v>52</v>
      </c>
      <c r="J7771" s="93" t="n">
        <v>124</v>
      </c>
      <c r="K7771" s="94" t="n">
        <f aca="false">I7771 * J7771</f>
        <v>6448</v>
      </c>
      <c r="L7771" s="94" t="n">
        <f aca="false">K7771 *M7771</f>
        <v>2579.2</v>
      </c>
      <c r="M7771" s="95" t="n">
        <v>0.4</v>
      </c>
      <c r="N7771" s="88" t="s">
        <v>23</v>
      </c>
      <c r="O7771" s="91" t="s">
        <v>218</v>
      </c>
      <c r="P7771" s="0" t="str">
        <f aca="false">RIGHT(H7771,LEN(H7771) - FIND(" ", H7771))</f>
        <v>Street Footwear</v>
      </c>
    </row>
    <row r="7772" customFormat="false" ht="14.25" hidden="false" customHeight="true" outlineLevel="0" collapsed="false">
      <c r="B7772" s="88" t="s">
        <v>37</v>
      </c>
      <c r="C7772" s="89" t="n">
        <v>1128299</v>
      </c>
      <c r="D7772" s="90" t="n">
        <v>44479</v>
      </c>
      <c r="E7772" s="88" t="s">
        <v>18</v>
      </c>
      <c r="F7772" s="88" t="s">
        <v>94</v>
      </c>
      <c r="G7772" s="88" t="s">
        <v>116</v>
      </c>
      <c r="H7772" s="91" t="s">
        <v>24</v>
      </c>
      <c r="I7772" s="92" t="n">
        <v>61</v>
      </c>
      <c r="J7772" s="93" t="n">
        <v>138</v>
      </c>
      <c r="K7772" s="94" t="n">
        <f aca="false">I7772 * J7772</f>
        <v>8418</v>
      </c>
      <c r="L7772" s="94" t="n">
        <f aca="false">K7772 *M7772</f>
        <v>2525.4</v>
      </c>
      <c r="M7772" s="95" t="n">
        <v>0.3</v>
      </c>
      <c r="N7772" s="88" t="s">
        <v>23</v>
      </c>
      <c r="O7772" s="91" t="s">
        <v>218</v>
      </c>
      <c r="P7772" s="0" t="str">
        <f aca="false">RIGHT(H7772,LEN(H7772) - FIND(" ", H7772))</f>
        <v>Athletic Footwear</v>
      </c>
    </row>
    <row r="7773" customFormat="false" ht="14.25" hidden="false" customHeight="true" outlineLevel="0" collapsed="false">
      <c r="B7773" s="88" t="s">
        <v>37</v>
      </c>
      <c r="C7773" s="89" t="n">
        <v>1128299</v>
      </c>
      <c r="D7773" s="90" t="n">
        <v>44479</v>
      </c>
      <c r="E7773" s="88" t="s">
        <v>18</v>
      </c>
      <c r="F7773" s="88" t="s">
        <v>94</v>
      </c>
      <c r="G7773" s="88" t="s">
        <v>116</v>
      </c>
      <c r="H7773" s="91" t="s">
        <v>48</v>
      </c>
      <c r="I7773" s="92" t="n">
        <v>56</v>
      </c>
      <c r="J7773" s="93" t="n">
        <v>87</v>
      </c>
      <c r="K7773" s="94" t="n">
        <f aca="false">I7773 * J7773</f>
        <v>4872</v>
      </c>
      <c r="L7773" s="94" t="n">
        <f aca="false">K7773 *M7773</f>
        <v>1705.2</v>
      </c>
      <c r="M7773" s="95" t="n">
        <v>0.35</v>
      </c>
      <c r="N7773" s="88" t="s">
        <v>23</v>
      </c>
      <c r="O7773" s="91" t="s">
        <v>219</v>
      </c>
      <c r="P7773" s="0" t="str">
        <f aca="false">RIGHT(H7773,LEN(H7773) - FIND(" ", H7773))</f>
        <v>Street Footwear</v>
      </c>
    </row>
    <row r="7774" customFormat="false" ht="14.25" hidden="false" customHeight="true" outlineLevel="0" collapsed="false">
      <c r="B7774" s="88" t="s">
        <v>37</v>
      </c>
      <c r="C7774" s="89" t="n">
        <v>1128299</v>
      </c>
      <c r="D7774" s="90" t="n">
        <v>44479</v>
      </c>
      <c r="E7774" s="88" t="s">
        <v>18</v>
      </c>
      <c r="F7774" s="88" t="s">
        <v>94</v>
      </c>
      <c r="G7774" s="88" t="s">
        <v>116</v>
      </c>
      <c r="H7774" s="91" t="s">
        <v>44</v>
      </c>
      <c r="I7774" s="92" t="n">
        <v>50</v>
      </c>
      <c r="J7774" s="93" t="n">
        <v>83</v>
      </c>
      <c r="K7774" s="94" t="n">
        <f aca="false">I7774 * J7774</f>
        <v>4150</v>
      </c>
      <c r="L7774" s="94" t="n">
        <f aca="false">K7774 *M7774</f>
        <v>1535.5</v>
      </c>
      <c r="M7774" s="95" t="n">
        <v>0.37</v>
      </c>
      <c r="N7774" s="88" t="s">
        <v>23</v>
      </c>
      <c r="O7774" s="91" t="s">
        <v>219</v>
      </c>
      <c r="P7774" s="0" t="str">
        <f aca="false">RIGHT(H7774,LEN(H7774) - FIND(" ", H7774))</f>
        <v>Athletic Footwear</v>
      </c>
    </row>
    <row r="7775" customFormat="false" ht="14.25" hidden="false" customHeight="true" outlineLevel="0" collapsed="false">
      <c r="B7775" s="88" t="s">
        <v>37</v>
      </c>
      <c r="C7775" s="89" t="n">
        <v>1128299</v>
      </c>
      <c r="D7775" s="90" t="n">
        <v>44479</v>
      </c>
      <c r="E7775" s="88" t="s">
        <v>18</v>
      </c>
      <c r="F7775" s="88" t="s">
        <v>94</v>
      </c>
      <c r="G7775" s="88" t="s">
        <v>116</v>
      </c>
      <c r="H7775" s="91" t="s">
        <v>16</v>
      </c>
      <c r="I7775" s="92" t="n">
        <v>63</v>
      </c>
      <c r="J7775" s="93" t="n">
        <v>70</v>
      </c>
      <c r="K7775" s="94" t="n">
        <f aca="false">I7775 * J7775</f>
        <v>4410</v>
      </c>
      <c r="L7775" s="94" t="n">
        <f aca="false">K7775 *M7775</f>
        <v>1234.8</v>
      </c>
      <c r="M7775" s="95" t="n">
        <v>0.28</v>
      </c>
      <c r="N7775" s="88" t="s">
        <v>23</v>
      </c>
      <c r="O7775" s="91" t="s">
        <v>218</v>
      </c>
      <c r="P7775" s="0" t="str">
        <f aca="false">RIGHT(H7775,LEN(H7775) - FIND(" ", H7775))</f>
        <v>Apparel</v>
      </c>
    </row>
    <row r="7776" customFormat="false" ht="14.25" hidden="false" customHeight="true" outlineLevel="0" collapsed="false">
      <c r="B7776" s="88" t="s">
        <v>37</v>
      </c>
      <c r="C7776" s="89" t="n">
        <v>1128299</v>
      </c>
      <c r="D7776" s="90" t="n">
        <v>44479</v>
      </c>
      <c r="E7776" s="88" t="s">
        <v>18</v>
      </c>
      <c r="F7776" s="88" t="s">
        <v>94</v>
      </c>
      <c r="G7776" s="88" t="s">
        <v>116</v>
      </c>
      <c r="H7776" s="91" t="s">
        <v>38</v>
      </c>
      <c r="I7776" s="92" t="n">
        <v>64</v>
      </c>
      <c r="J7776" s="93" t="n">
        <v>75</v>
      </c>
      <c r="K7776" s="94" t="n">
        <f aca="false">I7776 * J7776</f>
        <v>4800</v>
      </c>
      <c r="L7776" s="94" t="n">
        <f aca="false">K7776 *M7776</f>
        <v>2448</v>
      </c>
      <c r="M7776" s="95" t="n">
        <v>0.51</v>
      </c>
      <c r="N7776" s="88" t="s">
        <v>23</v>
      </c>
      <c r="O7776" s="91" t="s">
        <v>219</v>
      </c>
      <c r="P7776" s="0" t="str">
        <f aca="false">RIGHT(H7776,LEN(H7776) - FIND(" ", H7776))</f>
        <v>Apparel</v>
      </c>
    </row>
    <row r="7777" customFormat="false" ht="14.25" hidden="false" customHeight="true" outlineLevel="0" collapsed="false">
      <c r="B7777" s="88" t="s">
        <v>43</v>
      </c>
      <c r="C7777" s="89" t="n">
        <v>1185732</v>
      </c>
      <c r="D7777" s="90" t="n">
        <v>44479</v>
      </c>
      <c r="E7777" s="88" t="s">
        <v>26</v>
      </c>
      <c r="F7777" s="88" t="s">
        <v>50</v>
      </c>
      <c r="G7777" s="88" t="s">
        <v>67</v>
      </c>
      <c r="H7777" s="91" t="s">
        <v>32</v>
      </c>
      <c r="I7777" s="92" t="n">
        <v>57</v>
      </c>
      <c r="J7777" s="93" t="n">
        <v>208</v>
      </c>
      <c r="K7777" s="94" t="n">
        <f aca="false">I7777 * J7777</f>
        <v>11856</v>
      </c>
      <c r="L7777" s="94" t="n">
        <f aca="false">K7777 *M7777</f>
        <v>6757.92</v>
      </c>
      <c r="M7777" s="95" t="n">
        <v>0.57</v>
      </c>
      <c r="N7777" s="88" t="s">
        <v>23</v>
      </c>
      <c r="O7777" s="91" t="s">
        <v>218</v>
      </c>
      <c r="P7777" s="0" t="str">
        <f aca="false">RIGHT(H7777,LEN(H7777) - FIND(" ", H7777))</f>
        <v>Street Footwear</v>
      </c>
    </row>
    <row r="7778" customFormat="false" ht="14.25" hidden="false" customHeight="true" outlineLevel="0" collapsed="false">
      <c r="B7778" s="88" t="s">
        <v>43</v>
      </c>
      <c r="C7778" s="89" t="n">
        <v>1185732</v>
      </c>
      <c r="D7778" s="90" t="n">
        <v>44479</v>
      </c>
      <c r="E7778" s="88" t="s">
        <v>26</v>
      </c>
      <c r="F7778" s="88" t="s">
        <v>50</v>
      </c>
      <c r="G7778" s="88" t="s">
        <v>67</v>
      </c>
      <c r="H7778" s="91" t="s">
        <v>24</v>
      </c>
      <c r="I7778" s="92" t="n">
        <v>46</v>
      </c>
      <c r="J7778" s="93" t="n">
        <v>156</v>
      </c>
      <c r="K7778" s="94" t="n">
        <f aca="false">I7778 * J7778</f>
        <v>7176</v>
      </c>
      <c r="L7778" s="94" t="n">
        <f aca="false">K7778 *M7778</f>
        <v>3300.96</v>
      </c>
      <c r="M7778" s="95" t="n">
        <v>0.46</v>
      </c>
      <c r="N7778" s="88" t="s">
        <v>23</v>
      </c>
      <c r="O7778" s="91" t="s">
        <v>218</v>
      </c>
      <c r="P7778" s="0" t="str">
        <f aca="false">RIGHT(H7778,LEN(H7778) - FIND(" ", H7778))</f>
        <v>Athletic Footwear</v>
      </c>
    </row>
    <row r="7779" customFormat="false" ht="14.25" hidden="false" customHeight="true" outlineLevel="0" collapsed="false">
      <c r="B7779" s="88" t="s">
        <v>43</v>
      </c>
      <c r="C7779" s="89" t="n">
        <v>1185732</v>
      </c>
      <c r="D7779" s="90" t="n">
        <v>44479</v>
      </c>
      <c r="E7779" s="88" t="s">
        <v>26</v>
      </c>
      <c r="F7779" s="88" t="s">
        <v>50</v>
      </c>
      <c r="G7779" s="88" t="s">
        <v>67</v>
      </c>
      <c r="H7779" s="91" t="s">
        <v>48</v>
      </c>
      <c r="I7779" s="92" t="n">
        <v>46</v>
      </c>
      <c r="J7779" s="93" t="n">
        <v>137</v>
      </c>
      <c r="K7779" s="94" t="n">
        <f aca="false">I7779 * J7779</f>
        <v>6302</v>
      </c>
      <c r="L7779" s="94" t="n">
        <f aca="false">K7779 *M7779</f>
        <v>2520.8</v>
      </c>
      <c r="M7779" s="95" t="n">
        <v>0.4</v>
      </c>
      <c r="N7779" s="88" t="s">
        <v>23</v>
      </c>
      <c r="O7779" s="91" t="s">
        <v>219</v>
      </c>
      <c r="P7779" s="0" t="str">
        <f aca="false">RIGHT(H7779,LEN(H7779) - FIND(" ", H7779))</f>
        <v>Street Footwear</v>
      </c>
    </row>
    <row r="7780" customFormat="false" ht="14.25" hidden="false" customHeight="true" outlineLevel="0" collapsed="false">
      <c r="B7780" s="88" t="s">
        <v>43</v>
      </c>
      <c r="C7780" s="89" t="n">
        <v>1185732</v>
      </c>
      <c r="D7780" s="90" t="n">
        <v>44479</v>
      </c>
      <c r="E7780" s="88" t="s">
        <v>26</v>
      </c>
      <c r="F7780" s="88" t="s">
        <v>50</v>
      </c>
      <c r="G7780" s="88" t="s">
        <v>67</v>
      </c>
      <c r="H7780" s="91" t="s">
        <v>44</v>
      </c>
      <c r="I7780" s="92" t="n">
        <v>45</v>
      </c>
      <c r="J7780" s="93" t="n">
        <v>135</v>
      </c>
      <c r="K7780" s="94" t="n">
        <f aca="false">I7780 * J7780</f>
        <v>6075</v>
      </c>
      <c r="L7780" s="94" t="n">
        <f aca="false">K7780 *M7780</f>
        <v>2490.75</v>
      </c>
      <c r="M7780" s="95" t="n">
        <v>0.41</v>
      </c>
      <c r="N7780" s="88" t="s">
        <v>23</v>
      </c>
      <c r="O7780" s="91" t="s">
        <v>219</v>
      </c>
      <c r="P7780" s="0" t="str">
        <f aca="false">RIGHT(H7780,LEN(H7780) - FIND(" ", H7780))</f>
        <v>Athletic Footwear</v>
      </c>
    </row>
    <row r="7781" customFormat="false" ht="14.25" hidden="false" customHeight="true" outlineLevel="0" collapsed="false">
      <c r="B7781" s="88" t="s">
        <v>43</v>
      </c>
      <c r="C7781" s="89" t="n">
        <v>1185732</v>
      </c>
      <c r="D7781" s="90" t="n">
        <v>44479</v>
      </c>
      <c r="E7781" s="88" t="s">
        <v>26</v>
      </c>
      <c r="F7781" s="88" t="s">
        <v>50</v>
      </c>
      <c r="G7781" s="88" t="s">
        <v>67</v>
      </c>
      <c r="H7781" s="91" t="s">
        <v>16</v>
      </c>
      <c r="I7781" s="92" t="n">
        <v>59</v>
      </c>
      <c r="J7781" s="93" t="n">
        <v>150</v>
      </c>
      <c r="K7781" s="94" t="n">
        <f aca="false">I7781 * J7781</f>
        <v>8850</v>
      </c>
      <c r="L7781" s="94" t="n">
        <f aca="false">K7781 *M7781</f>
        <v>4159.5</v>
      </c>
      <c r="M7781" s="95" t="n">
        <v>0.47</v>
      </c>
      <c r="N7781" s="88" t="s">
        <v>23</v>
      </c>
      <c r="O7781" s="91" t="s">
        <v>218</v>
      </c>
      <c r="P7781" s="0" t="str">
        <f aca="false">RIGHT(H7781,LEN(H7781) - FIND(" ", H7781))</f>
        <v>Apparel</v>
      </c>
    </row>
    <row r="7782" customFormat="false" ht="14.25" hidden="false" customHeight="true" outlineLevel="0" collapsed="false">
      <c r="B7782" s="88" t="s">
        <v>43</v>
      </c>
      <c r="C7782" s="89" t="n">
        <v>1185732</v>
      </c>
      <c r="D7782" s="90" t="n">
        <v>44479</v>
      </c>
      <c r="E7782" s="88" t="s">
        <v>26</v>
      </c>
      <c r="F7782" s="88" t="s">
        <v>50</v>
      </c>
      <c r="G7782" s="88" t="s">
        <v>67</v>
      </c>
      <c r="H7782" s="91" t="s">
        <v>38</v>
      </c>
      <c r="I7782" s="92" t="n">
        <v>64</v>
      </c>
      <c r="J7782" s="93" t="n">
        <v>156</v>
      </c>
      <c r="K7782" s="94" t="n">
        <f aca="false">I7782 * J7782</f>
        <v>9984</v>
      </c>
      <c r="L7782" s="94" t="n">
        <f aca="false">K7782 *M7782</f>
        <v>6190.08</v>
      </c>
      <c r="M7782" s="95" t="n">
        <v>0.62</v>
      </c>
      <c r="N7782" s="88" t="s">
        <v>23</v>
      </c>
      <c r="O7782" s="91" t="s">
        <v>219</v>
      </c>
      <c r="P7782" s="0" t="str">
        <f aca="false">RIGHT(H7782,LEN(H7782) - FIND(" ", H7782))</f>
        <v>Apparel</v>
      </c>
    </row>
    <row r="7783" customFormat="false" ht="14.25" hidden="false" customHeight="true" outlineLevel="0" collapsed="false">
      <c r="B7783" s="88" t="s">
        <v>43</v>
      </c>
      <c r="C7783" s="89" t="n">
        <v>1185732</v>
      </c>
      <c r="D7783" s="90" t="n">
        <v>44479</v>
      </c>
      <c r="E7783" s="88" t="s">
        <v>29</v>
      </c>
      <c r="F7783" s="88" t="s">
        <v>100</v>
      </c>
      <c r="G7783" s="88" t="s">
        <v>118</v>
      </c>
      <c r="H7783" s="91" t="s">
        <v>32</v>
      </c>
      <c r="I7783" s="92" t="n">
        <v>41</v>
      </c>
      <c r="J7783" s="93" t="n">
        <v>116</v>
      </c>
      <c r="K7783" s="94" t="n">
        <f aca="false">I7783 * J7783</f>
        <v>4756</v>
      </c>
      <c r="L7783" s="94" t="n">
        <f aca="false">K7783 *M7783</f>
        <v>2520.68</v>
      </c>
      <c r="M7783" s="95" t="n">
        <v>0.53</v>
      </c>
      <c r="N7783" s="88" t="s">
        <v>23</v>
      </c>
      <c r="O7783" s="91" t="s">
        <v>218</v>
      </c>
      <c r="P7783" s="0" t="str">
        <f aca="false">RIGHT(H7783,LEN(H7783) - FIND(" ", H7783))</f>
        <v>Street Footwear</v>
      </c>
    </row>
    <row r="7784" customFormat="false" ht="14.25" hidden="false" customHeight="true" outlineLevel="0" collapsed="false">
      <c r="B7784" s="88" t="s">
        <v>43</v>
      </c>
      <c r="C7784" s="89" t="n">
        <v>1185732</v>
      </c>
      <c r="D7784" s="90" t="n">
        <v>44479</v>
      </c>
      <c r="E7784" s="88" t="s">
        <v>29</v>
      </c>
      <c r="F7784" s="88" t="s">
        <v>100</v>
      </c>
      <c r="G7784" s="88" t="s">
        <v>118</v>
      </c>
      <c r="H7784" s="91" t="s">
        <v>24</v>
      </c>
      <c r="I7784" s="92" t="n">
        <v>32</v>
      </c>
      <c r="J7784" s="93" t="n">
        <v>65</v>
      </c>
      <c r="K7784" s="94" t="n">
        <f aca="false">I7784 * J7784</f>
        <v>2080</v>
      </c>
      <c r="L7784" s="94" t="n">
        <f aca="false">K7784 *M7784</f>
        <v>1144</v>
      </c>
      <c r="M7784" s="95" t="n">
        <v>0.55</v>
      </c>
      <c r="N7784" s="88" t="s">
        <v>23</v>
      </c>
      <c r="O7784" s="91" t="s">
        <v>218</v>
      </c>
      <c r="P7784" s="0" t="str">
        <f aca="false">RIGHT(H7784,LEN(H7784) - FIND(" ", H7784))</f>
        <v>Athletic Footwear</v>
      </c>
    </row>
    <row r="7785" customFormat="false" ht="14.25" hidden="false" customHeight="true" outlineLevel="0" collapsed="false">
      <c r="B7785" s="88" t="s">
        <v>43</v>
      </c>
      <c r="C7785" s="89" t="n">
        <v>1185732</v>
      </c>
      <c r="D7785" s="90" t="n">
        <v>44479</v>
      </c>
      <c r="E7785" s="88" t="s">
        <v>29</v>
      </c>
      <c r="F7785" s="88" t="s">
        <v>100</v>
      </c>
      <c r="G7785" s="88" t="s">
        <v>118</v>
      </c>
      <c r="H7785" s="91" t="s">
        <v>48</v>
      </c>
      <c r="I7785" s="92" t="n">
        <v>32</v>
      </c>
      <c r="J7785" s="93" t="n">
        <v>38</v>
      </c>
      <c r="K7785" s="94" t="n">
        <f aca="false">I7785 * J7785</f>
        <v>1216</v>
      </c>
      <c r="L7785" s="94" t="n">
        <f aca="false">K7785 *M7785</f>
        <v>571.52</v>
      </c>
      <c r="M7785" s="95" t="n">
        <v>0.47</v>
      </c>
      <c r="N7785" s="88" t="s">
        <v>23</v>
      </c>
      <c r="O7785" s="91" t="s">
        <v>219</v>
      </c>
      <c r="P7785" s="0" t="str">
        <f aca="false">RIGHT(H7785,LEN(H7785) - FIND(" ", H7785))</f>
        <v>Street Footwear</v>
      </c>
    </row>
    <row r="7786" customFormat="false" ht="14.25" hidden="false" customHeight="true" outlineLevel="0" collapsed="false">
      <c r="B7786" s="88" t="s">
        <v>43</v>
      </c>
      <c r="C7786" s="89" t="n">
        <v>1185732</v>
      </c>
      <c r="D7786" s="90" t="n">
        <v>44479</v>
      </c>
      <c r="E7786" s="88" t="s">
        <v>29</v>
      </c>
      <c r="F7786" s="88" t="s">
        <v>100</v>
      </c>
      <c r="G7786" s="88" t="s">
        <v>118</v>
      </c>
      <c r="H7786" s="91" t="s">
        <v>44</v>
      </c>
      <c r="I7786" s="92" t="n">
        <v>33</v>
      </c>
      <c r="J7786" s="93" t="n">
        <v>44</v>
      </c>
      <c r="K7786" s="94" t="n">
        <f aca="false">I7786 * J7786</f>
        <v>1452</v>
      </c>
      <c r="L7786" s="94" t="n">
        <f aca="false">K7786 *M7786</f>
        <v>667.92</v>
      </c>
      <c r="M7786" s="95" t="n">
        <v>0.46</v>
      </c>
      <c r="N7786" s="88" t="s">
        <v>23</v>
      </c>
      <c r="O7786" s="91" t="s">
        <v>219</v>
      </c>
      <c r="P7786" s="0" t="str">
        <f aca="false">RIGHT(H7786,LEN(H7786) - FIND(" ", H7786))</f>
        <v>Athletic Footwear</v>
      </c>
    </row>
    <row r="7787" customFormat="false" ht="14.25" hidden="false" customHeight="true" outlineLevel="0" collapsed="false">
      <c r="B7787" s="88" t="s">
        <v>43</v>
      </c>
      <c r="C7787" s="89" t="n">
        <v>1185732</v>
      </c>
      <c r="D7787" s="90" t="n">
        <v>44479</v>
      </c>
      <c r="E7787" s="88" t="s">
        <v>29</v>
      </c>
      <c r="F7787" s="88" t="s">
        <v>100</v>
      </c>
      <c r="G7787" s="88" t="s">
        <v>118</v>
      </c>
      <c r="H7787" s="91" t="s">
        <v>16</v>
      </c>
      <c r="I7787" s="92" t="n">
        <v>41</v>
      </c>
      <c r="J7787" s="93" t="n">
        <v>38</v>
      </c>
      <c r="K7787" s="94" t="n">
        <f aca="false">I7787 * J7787</f>
        <v>1558</v>
      </c>
      <c r="L7787" s="94" t="n">
        <f aca="false">K7787 *M7787</f>
        <v>685.52</v>
      </c>
      <c r="M7787" s="95" t="n">
        <v>0.44</v>
      </c>
      <c r="N7787" s="88" t="s">
        <v>23</v>
      </c>
      <c r="O7787" s="91" t="s">
        <v>218</v>
      </c>
      <c r="P7787" s="0" t="str">
        <f aca="false">RIGHT(H7787,LEN(H7787) - FIND(" ", H7787))</f>
        <v>Apparel</v>
      </c>
    </row>
    <row r="7788" customFormat="false" ht="14.25" hidden="false" customHeight="true" outlineLevel="0" collapsed="false">
      <c r="B7788" s="88" t="s">
        <v>43</v>
      </c>
      <c r="C7788" s="89" t="n">
        <v>1185732</v>
      </c>
      <c r="D7788" s="90" t="n">
        <v>44479</v>
      </c>
      <c r="E7788" s="88" t="s">
        <v>29</v>
      </c>
      <c r="F7788" s="88" t="s">
        <v>100</v>
      </c>
      <c r="G7788" s="88" t="s">
        <v>118</v>
      </c>
      <c r="H7788" s="91" t="s">
        <v>38</v>
      </c>
      <c r="I7788" s="92" t="n">
        <v>48</v>
      </c>
      <c r="J7788" s="93" t="n">
        <v>83</v>
      </c>
      <c r="K7788" s="94" t="n">
        <f aca="false">I7788 * J7788</f>
        <v>3984</v>
      </c>
      <c r="L7788" s="94" t="n">
        <f aca="false">K7788 *M7788</f>
        <v>2111.52</v>
      </c>
      <c r="M7788" s="95" t="n">
        <v>0.53</v>
      </c>
      <c r="N7788" s="88" t="s">
        <v>23</v>
      </c>
      <c r="O7788" s="91" t="s">
        <v>219</v>
      </c>
      <c r="P7788" s="0" t="str">
        <f aca="false">RIGHT(H7788,LEN(H7788) - FIND(" ", H7788))</f>
        <v>Apparel</v>
      </c>
    </row>
    <row r="7789" customFormat="false" ht="14.25" hidden="false" customHeight="true" outlineLevel="0" collapsed="false">
      <c r="B7789" s="88" t="s">
        <v>30</v>
      </c>
      <c r="C7789" s="89" t="n">
        <v>1197831</v>
      </c>
      <c r="D7789" s="90" t="n">
        <v>44479</v>
      </c>
      <c r="E7789" s="88" t="s">
        <v>40</v>
      </c>
      <c r="F7789" s="88" t="s">
        <v>59</v>
      </c>
      <c r="G7789" s="88" t="s">
        <v>106</v>
      </c>
      <c r="H7789" s="91" t="s">
        <v>32</v>
      </c>
      <c r="I7789" s="92" t="n">
        <v>31</v>
      </c>
      <c r="J7789" s="93" t="n">
        <v>225</v>
      </c>
      <c r="K7789" s="94" t="n">
        <f aca="false">I7789 * J7789</f>
        <v>6975</v>
      </c>
      <c r="L7789" s="94" t="n">
        <f aca="false">K7789 *M7789</f>
        <v>2999.25</v>
      </c>
      <c r="M7789" s="95" t="n">
        <v>0.43</v>
      </c>
      <c r="N7789" s="88" t="s">
        <v>31</v>
      </c>
      <c r="O7789" s="91" t="s">
        <v>218</v>
      </c>
      <c r="P7789" s="0" t="str">
        <f aca="false">RIGHT(H7789,LEN(H7789) - FIND(" ", H7789))</f>
        <v>Street Footwear</v>
      </c>
    </row>
    <row r="7790" customFormat="false" ht="14.25" hidden="false" customHeight="true" outlineLevel="0" collapsed="false">
      <c r="B7790" s="88" t="s">
        <v>30</v>
      </c>
      <c r="C7790" s="89" t="n">
        <v>1197831</v>
      </c>
      <c r="D7790" s="90" t="n">
        <v>44479</v>
      </c>
      <c r="E7790" s="88" t="s">
        <v>40</v>
      </c>
      <c r="F7790" s="88" t="s">
        <v>66</v>
      </c>
      <c r="G7790" s="88" t="s">
        <v>90</v>
      </c>
      <c r="H7790" s="91" t="s">
        <v>16</v>
      </c>
      <c r="I7790" s="92" t="n">
        <v>40</v>
      </c>
      <c r="J7790" s="93" t="n">
        <v>155</v>
      </c>
      <c r="K7790" s="94" t="n">
        <f aca="false">I7790 * J7790</f>
        <v>6200</v>
      </c>
      <c r="L7790" s="94" t="n">
        <f aca="false">K7790 *M7790</f>
        <v>2914</v>
      </c>
      <c r="M7790" s="95" t="n">
        <v>0.47</v>
      </c>
      <c r="N7790" s="88" t="s">
        <v>31</v>
      </c>
      <c r="O7790" s="91" t="s">
        <v>218</v>
      </c>
      <c r="P7790" s="0" t="str">
        <f aca="false">RIGHT(H7790,LEN(H7790) - FIND(" ", H7790))</f>
        <v>Apparel</v>
      </c>
    </row>
    <row r="7791" customFormat="false" ht="14.25" hidden="false" customHeight="true" outlineLevel="0" collapsed="false">
      <c r="B7791" s="88" t="s">
        <v>30</v>
      </c>
      <c r="C7791" s="89" t="n">
        <v>1197831</v>
      </c>
      <c r="D7791" s="90" t="n">
        <v>44480</v>
      </c>
      <c r="E7791" s="88" t="s">
        <v>40</v>
      </c>
      <c r="F7791" s="88" t="s">
        <v>59</v>
      </c>
      <c r="G7791" s="88" t="s">
        <v>106</v>
      </c>
      <c r="H7791" s="91" t="s">
        <v>24</v>
      </c>
      <c r="I7791" s="92" t="n">
        <v>40</v>
      </c>
      <c r="J7791" s="93" t="n">
        <v>725</v>
      </c>
      <c r="K7791" s="94" t="n">
        <f aca="false">I7791 * J7791</f>
        <v>29000</v>
      </c>
      <c r="L7791" s="94" t="n">
        <f aca="false">K7791 *M7791</f>
        <v>11600</v>
      </c>
      <c r="M7791" s="95" t="n">
        <v>0.4</v>
      </c>
      <c r="N7791" s="88" t="s">
        <v>31</v>
      </c>
      <c r="O7791" s="91" t="s">
        <v>218</v>
      </c>
      <c r="P7791" s="0" t="str">
        <f aca="false">RIGHT(H7791,LEN(H7791) - FIND(" ", H7791))</f>
        <v>Athletic Footwear</v>
      </c>
    </row>
    <row r="7792" customFormat="false" ht="14.25" hidden="false" customHeight="true" outlineLevel="0" collapsed="false">
      <c r="B7792" s="88" t="s">
        <v>30</v>
      </c>
      <c r="C7792" s="89" t="n">
        <v>1197831</v>
      </c>
      <c r="D7792" s="90" t="n">
        <v>44480</v>
      </c>
      <c r="E7792" s="88" t="s">
        <v>40</v>
      </c>
      <c r="F7792" s="88" t="s">
        <v>66</v>
      </c>
      <c r="G7792" s="88" t="s">
        <v>90</v>
      </c>
      <c r="H7792" s="91" t="s">
        <v>38</v>
      </c>
      <c r="I7792" s="92" t="n">
        <v>70</v>
      </c>
      <c r="J7792" s="93" t="n">
        <v>750</v>
      </c>
      <c r="K7792" s="94" t="n">
        <f aca="false">I7792 * J7792</f>
        <v>52500</v>
      </c>
      <c r="L7792" s="94" t="n">
        <f aca="false">K7792 *M7792</f>
        <v>34125</v>
      </c>
      <c r="M7792" s="95" t="n">
        <v>0.65</v>
      </c>
      <c r="N7792" s="88" t="s">
        <v>31</v>
      </c>
      <c r="O7792" s="91" t="s">
        <v>219</v>
      </c>
      <c r="P7792" s="0" t="str">
        <f aca="false">RIGHT(H7792,LEN(H7792) - FIND(" ", H7792))</f>
        <v>Apparel</v>
      </c>
    </row>
    <row r="7793" customFormat="false" ht="14.25" hidden="false" customHeight="true" outlineLevel="0" collapsed="false">
      <c r="B7793" s="88" t="s">
        <v>43</v>
      </c>
      <c r="C7793" s="89" t="n">
        <v>1185732</v>
      </c>
      <c r="D7793" s="90" t="n">
        <v>44480</v>
      </c>
      <c r="E7793" s="88" t="s">
        <v>18</v>
      </c>
      <c r="F7793" s="88" t="s">
        <v>157</v>
      </c>
      <c r="G7793" s="88" t="s">
        <v>154</v>
      </c>
      <c r="H7793" s="91" t="s">
        <v>32</v>
      </c>
      <c r="I7793" s="92" t="n">
        <v>30</v>
      </c>
      <c r="J7793" s="93" t="n">
        <v>575</v>
      </c>
      <c r="K7793" s="94" t="n">
        <f aca="false">I7793 * J7793</f>
        <v>17250</v>
      </c>
      <c r="L7793" s="94" t="n">
        <f aca="false">K7793 *M7793</f>
        <v>6900</v>
      </c>
      <c r="M7793" s="95" t="n">
        <v>0.4</v>
      </c>
      <c r="N7793" s="88" t="s">
        <v>14</v>
      </c>
      <c r="O7793" s="91" t="s">
        <v>218</v>
      </c>
      <c r="P7793" s="0" t="str">
        <f aca="false">RIGHT(H7793,LEN(H7793) - FIND(" ", H7793))</f>
        <v>Street Footwear</v>
      </c>
    </row>
    <row r="7794" customFormat="false" ht="14.25" hidden="false" customHeight="true" outlineLevel="0" collapsed="false">
      <c r="B7794" s="88" t="s">
        <v>43</v>
      </c>
      <c r="C7794" s="89" t="n">
        <v>1185732</v>
      </c>
      <c r="D7794" s="90" t="n">
        <v>44480</v>
      </c>
      <c r="E7794" s="88" t="s">
        <v>18</v>
      </c>
      <c r="F7794" s="88" t="s">
        <v>157</v>
      </c>
      <c r="G7794" s="88" t="s">
        <v>154</v>
      </c>
      <c r="H7794" s="91" t="s">
        <v>24</v>
      </c>
      <c r="I7794" s="92" t="n">
        <v>20</v>
      </c>
      <c r="J7794" s="93" t="n">
        <v>400</v>
      </c>
      <c r="K7794" s="94" t="n">
        <f aca="false">I7794 * J7794</f>
        <v>8000</v>
      </c>
      <c r="L7794" s="94" t="n">
        <f aca="false">K7794 *M7794</f>
        <v>2800</v>
      </c>
      <c r="M7794" s="95" t="n">
        <v>0.35</v>
      </c>
      <c r="N7794" s="88" t="s">
        <v>14</v>
      </c>
      <c r="O7794" s="91" t="s">
        <v>218</v>
      </c>
      <c r="P7794" s="0" t="str">
        <f aca="false">RIGHT(H7794,LEN(H7794) - FIND(" ", H7794))</f>
        <v>Athletic Footwear</v>
      </c>
    </row>
    <row r="7795" customFormat="false" ht="14.25" hidden="false" customHeight="true" outlineLevel="0" collapsed="false">
      <c r="B7795" s="88" t="s">
        <v>43</v>
      </c>
      <c r="C7795" s="89" t="n">
        <v>1185732</v>
      </c>
      <c r="D7795" s="90" t="n">
        <v>44480</v>
      </c>
      <c r="E7795" s="88" t="s">
        <v>18</v>
      </c>
      <c r="F7795" s="88" t="s">
        <v>157</v>
      </c>
      <c r="G7795" s="88" t="s">
        <v>154</v>
      </c>
      <c r="H7795" s="91" t="s">
        <v>48</v>
      </c>
      <c r="I7795" s="92" t="n">
        <v>20</v>
      </c>
      <c r="J7795" s="93" t="n">
        <v>300</v>
      </c>
      <c r="K7795" s="94" t="n">
        <f aca="false">I7795 * J7795</f>
        <v>6000</v>
      </c>
      <c r="L7795" s="94" t="n">
        <f aca="false">K7795 *M7795</f>
        <v>2100</v>
      </c>
      <c r="M7795" s="95" t="n">
        <v>0.35</v>
      </c>
      <c r="N7795" s="88" t="s">
        <v>14</v>
      </c>
      <c r="O7795" s="91" t="s">
        <v>219</v>
      </c>
      <c r="P7795" s="0" t="str">
        <f aca="false">RIGHT(H7795,LEN(H7795) - FIND(" ", H7795))</f>
        <v>Street Footwear</v>
      </c>
    </row>
    <row r="7796" customFormat="false" ht="14.25" hidden="false" customHeight="true" outlineLevel="0" collapsed="false">
      <c r="B7796" s="88" t="s">
        <v>43</v>
      </c>
      <c r="C7796" s="89" t="n">
        <v>1185732</v>
      </c>
      <c r="D7796" s="90" t="n">
        <v>44480</v>
      </c>
      <c r="E7796" s="88" t="s">
        <v>18</v>
      </c>
      <c r="F7796" s="88" t="s">
        <v>157</v>
      </c>
      <c r="G7796" s="88" t="s">
        <v>154</v>
      </c>
      <c r="H7796" s="91" t="s">
        <v>44</v>
      </c>
      <c r="I7796" s="92" t="n">
        <v>20</v>
      </c>
      <c r="J7796" s="93" t="n">
        <v>275</v>
      </c>
      <c r="K7796" s="94" t="n">
        <f aca="false">I7796 * J7796</f>
        <v>5500</v>
      </c>
      <c r="L7796" s="94" t="n">
        <f aca="false">K7796 *M7796</f>
        <v>2200</v>
      </c>
      <c r="M7796" s="95" t="n">
        <v>0.4</v>
      </c>
      <c r="N7796" s="88" t="s">
        <v>14</v>
      </c>
      <c r="O7796" s="91" t="s">
        <v>219</v>
      </c>
      <c r="P7796" s="0" t="str">
        <f aca="false">RIGHT(H7796,LEN(H7796) - FIND(" ", H7796))</f>
        <v>Athletic Footwear</v>
      </c>
    </row>
    <row r="7797" customFormat="false" ht="14.25" hidden="false" customHeight="true" outlineLevel="0" collapsed="false">
      <c r="B7797" s="88" t="s">
        <v>43</v>
      </c>
      <c r="C7797" s="89" t="n">
        <v>1185732</v>
      </c>
      <c r="D7797" s="90" t="n">
        <v>44480</v>
      </c>
      <c r="E7797" s="88" t="s">
        <v>18</v>
      </c>
      <c r="F7797" s="88" t="s">
        <v>157</v>
      </c>
      <c r="G7797" s="88" t="s">
        <v>154</v>
      </c>
      <c r="H7797" s="91" t="s">
        <v>16</v>
      </c>
      <c r="I7797" s="92" t="n">
        <v>30</v>
      </c>
      <c r="J7797" s="93" t="n">
        <v>275</v>
      </c>
      <c r="K7797" s="94" t="n">
        <f aca="false">I7797 * J7797</f>
        <v>8250</v>
      </c>
      <c r="L7797" s="94" t="n">
        <f aca="false">K7797 *M7797</f>
        <v>2887.5</v>
      </c>
      <c r="M7797" s="95" t="n">
        <v>0.35</v>
      </c>
      <c r="N7797" s="88" t="s">
        <v>14</v>
      </c>
      <c r="O7797" s="91" t="s">
        <v>218</v>
      </c>
      <c r="P7797" s="0" t="str">
        <f aca="false">RIGHT(H7797,LEN(H7797) - FIND(" ", H7797))</f>
        <v>Apparel</v>
      </c>
    </row>
    <row r="7798" customFormat="false" ht="14.25" hidden="false" customHeight="true" outlineLevel="0" collapsed="false">
      <c r="B7798" s="88" t="s">
        <v>43</v>
      </c>
      <c r="C7798" s="89" t="n">
        <v>1185732</v>
      </c>
      <c r="D7798" s="90" t="n">
        <v>44480</v>
      </c>
      <c r="E7798" s="88" t="s">
        <v>18</v>
      </c>
      <c r="F7798" s="88" t="s">
        <v>157</v>
      </c>
      <c r="G7798" s="88" t="s">
        <v>154</v>
      </c>
      <c r="H7798" s="91" t="s">
        <v>38</v>
      </c>
      <c r="I7798" s="92" t="n">
        <v>35</v>
      </c>
      <c r="J7798" s="93" t="n">
        <v>400</v>
      </c>
      <c r="K7798" s="94" t="n">
        <f aca="false">I7798 * J7798</f>
        <v>14000</v>
      </c>
      <c r="L7798" s="94" t="n">
        <f aca="false">K7798 *M7798</f>
        <v>7000</v>
      </c>
      <c r="M7798" s="95" t="n">
        <v>0.5</v>
      </c>
      <c r="N7798" s="88" t="s">
        <v>14</v>
      </c>
      <c r="O7798" s="91" t="s">
        <v>219</v>
      </c>
      <c r="P7798" s="0" t="str">
        <f aca="false">RIGHT(H7798,LEN(H7798) - FIND(" ", H7798))</f>
        <v>Apparel</v>
      </c>
    </row>
    <row r="7799" customFormat="false" ht="14.25" hidden="false" customHeight="true" outlineLevel="0" collapsed="false">
      <c r="B7799" s="88" t="s">
        <v>15</v>
      </c>
      <c r="C7799" s="89" t="n">
        <v>1185732</v>
      </c>
      <c r="D7799" s="90" t="n">
        <v>44480</v>
      </c>
      <c r="E7799" s="88" t="s">
        <v>29</v>
      </c>
      <c r="F7799" s="88" t="s">
        <v>143</v>
      </c>
      <c r="G7799" s="88" t="s">
        <v>104</v>
      </c>
      <c r="H7799" s="91" t="s">
        <v>32</v>
      </c>
      <c r="I7799" s="92" t="n">
        <v>40</v>
      </c>
      <c r="J7799" s="93" t="n">
        <v>725</v>
      </c>
      <c r="K7799" s="94" t="n">
        <f aca="false">I7799 * J7799</f>
        <v>29000</v>
      </c>
      <c r="L7799" s="94" t="n">
        <f aca="false">K7799 *M7799</f>
        <v>11600</v>
      </c>
      <c r="M7799" s="95" t="n">
        <v>0.4</v>
      </c>
      <c r="N7799" s="88" t="s">
        <v>23</v>
      </c>
      <c r="O7799" s="91" t="s">
        <v>218</v>
      </c>
      <c r="P7799" s="0" t="str">
        <f aca="false">RIGHT(H7799,LEN(H7799) - FIND(" ", H7799))</f>
        <v>Street Footwear</v>
      </c>
    </row>
    <row r="7800" customFormat="false" ht="14.25" hidden="false" customHeight="true" outlineLevel="0" collapsed="false">
      <c r="B7800" s="88" t="s">
        <v>15</v>
      </c>
      <c r="C7800" s="89" t="n">
        <v>1185732</v>
      </c>
      <c r="D7800" s="90" t="n">
        <v>44480</v>
      </c>
      <c r="E7800" s="88" t="s">
        <v>29</v>
      </c>
      <c r="F7800" s="88" t="s">
        <v>143</v>
      </c>
      <c r="G7800" s="88" t="s">
        <v>104</v>
      </c>
      <c r="H7800" s="91" t="s">
        <v>24</v>
      </c>
      <c r="I7800" s="92" t="n">
        <v>30</v>
      </c>
      <c r="J7800" s="93" t="n">
        <v>550</v>
      </c>
      <c r="K7800" s="94" t="n">
        <f aca="false">I7800 * J7800</f>
        <v>16500</v>
      </c>
      <c r="L7800" s="94" t="n">
        <f aca="false">K7800 *M7800</f>
        <v>5775</v>
      </c>
      <c r="M7800" s="95" t="n">
        <v>0.35</v>
      </c>
      <c r="N7800" s="88" t="s">
        <v>23</v>
      </c>
      <c r="O7800" s="91" t="s">
        <v>218</v>
      </c>
      <c r="P7800" s="0" t="str">
        <f aca="false">RIGHT(H7800,LEN(H7800) - FIND(" ", H7800))</f>
        <v>Athletic Footwear</v>
      </c>
    </row>
    <row r="7801" customFormat="false" ht="14.25" hidden="false" customHeight="true" outlineLevel="0" collapsed="false">
      <c r="B7801" s="88" t="s">
        <v>15</v>
      </c>
      <c r="C7801" s="89" t="n">
        <v>1185732</v>
      </c>
      <c r="D7801" s="90" t="n">
        <v>44480</v>
      </c>
      <c r="E7801" s="88" t="s">
        <v>29</v>
      </c>
      <c r="F7801" s="88" t="s">
        <v>143</v>
      </c>
      <c r="G7801" s="88" t="s">
        <v>104</v>
      </c>
      <c r="H7801" s="91" t="s">
        <v>48</v>
      </c>
      <c r="I7801" s="92" t="n">
        <v>30</v>
      </c>
      <c r="J7801" s="93" t="n">
        <v>425</v>
      </c>
      <c r="K7801" s="94" t="n">
        <f aca="false">I7801 * J7801</f>
        <v>12750</v>
      </c>
      <c r="L7801" s="94" t="n">
        <f aca="false">K7801 *M7801</f>
        <v>5100</v>
      </c>
      <c r="M7801" s="95" t="n">
        <v>0.4</v>
      </c>
      <c r="N7801" s="88" t="s">
        <v>23</v>
      </c>
      <c r="O7801" s="91" t="s">
        <v>219</v>
      </c>
      <c r="P7801" s="0" t="str">
        <f aca="false">RIGHT(H7801,LEN(H7801) - FIND(" ", H7801))</f>
        <v>Street Footwear</v>
      </c>
    </row>
    <row r="7802" customFormat="false" ht="14.25" hidden="false" customHeight="true" outlineLevel="0" collapsed="false">
      <c r="B7802" s="88" t="s">
        <v>15</v>
      </c>
      <c r="C7802" s="89" t="n">
        <v>1185732</v>
      </c>
      <c r="D7802" s="90" t="n">
        <v>44480</v>
      </c>
      <c r="E7802" s="88" t="s">
        <v>29</v>
      </c>
      <c r="F7802" s="88" t="s">
        <v>143</v>
      </c>
      <c r="G7802" s="88" t="s">
        <v>104</v>
      </c>
      <c r="H7802" s="91" t="s">
        <v>44</v>
      </c>
      <c r="I7802" s="92" t="n">
        <v>30</v>
      </c>
      <c r="J7802" s="93" t="n">
        <v>400</v>
      </c>
      <c r="K7802" s="94" t="n">
        <f aca="false">I7802 * J7802</f>
        <v>12000</v>
      </c>
      <c r="L7802" s="94" t="n">
        <f aca="false">K7802 *M7802</f>
        <v>4800</v>
      </c>
      <c r="M7802" s="95" t="n">
        <v>0.4</v>
      </c>
      <c r="N7802" s="88" t="s">
        <v>23</v>
      </c>
      <c r="O7802" s="91" t="s">
        <v>219</v>
      </c>
      <c r="P7802" s="0" t="str">
        <f aca="false">RIGHT(H7802,LEN(H7802) - FIND(" ", H7802))</f>
        <v>Athletic Footwear</v>
      </c>
    </row>
    <row r="7803" customFormat="false" ht="14.25" hidden="false" customHeight="true" outlineLevel="0" collapsed="false">
      <c r="B7803" s="88" t="s">
        <v>15</v>
      </c>
      <c r="C7803" s="89" t="n">
        <v>1185732</v>
      </c>
      <c r="D7803" s="90" t="n">
        <v>44480</v>
      </c>
      <c r="E7803" s="88" t="s">
        <v>29</v>
      </c>
      <c r="F7803" s="88" t="s">
        <v>143</v>
      </c>
      <c r="G7803" s="88" t="s">
        <v>104</v>
      </c>
      <c r="H7803" s="91" t="s">
        <v>16</v>
      </c>
      <c r="I7803" s="92" t="n">
        <v>40</v>
      </c>
      <c r="J7803" s="93" t="n">
        <v>400</v>
      </c>
      <c r="K7803" s="94" t="n">
        <f aca="false">I7803 * J7803</f>
        <v>16000</v>
      </c>
      <c r="L7803" s="94" t="n">
        <f aca="false">K7803 *M7803</f>
        <v>5600</v>
      </c>
      <c r="M7803" s="95" t="n">
        <v>0.35</v>
      </c>
      <c r="N7803" s="88" t="s">
        <v>23</v>
      </c>
      <c r="O7803" s="91" t="s">
        <v>218</v>
      </c>
      <c r="P7803" s="0" t="str">
        <f aca="false">RIGHT(H7803,LEN(H7803) - FIND(" ", H7803))</f>
        <v>Apparel</v>
      </c>
    </row>
    <row r="7804" customFormat="false" ht="14.25" hidden="false" customHeight="true" outlineLevel="0" collapsed="false">
      <c r="B7804" s="88" t="s">
        <v>15</v>
      </c>
      <c r="C7804" s="89" t="n">
        <v>1185732</v>
      </c>
      <c r="D7804" s="90" t="n">
        <v>44480</v>
      </c>
      <c r="E7804" s="88" t="s">
        <v>29</v>
      </c>
      <c r="F7804" s="88" t="s">
        <v>143</v>
      </c>
      <c r="G7804" s="88" t="s">
        <v>104</v>
      </c>
      <c r="H7804" s="91" t="s">
        <v>38</v>
      </c>
      <c r="I7804" s="92" t="n">
        <v>40</v>
      </c>
      <c r="J7804" s="93" t="n">
        <v>525</v>
      </c>
      <c r="K7804" s="94" t="n">
        <f aca="false">I7804 * J7804</f>
        <v>21000</v>
      </c>
      <c r="L7804" s="94" t="n">
        <f aca="false">K7804 *M7804</f>
        <v>10500</v>
      </c>
      <c r="M7804" s="95" t="n">
        <v>0.5</v>
      </c>
      <c r="N7804" s="88" t="s">
        <v>23</v>
      </c>
      <c r="O7804" s="91" t="s">
        <v>219</v>
      </c>
      <c r="P7804" s="0" t="str">
        <f aca="false">RIGHT(H7804,LEN(H7804) - FIND(" ", H7804))</f>
        <v>Apparel</v>
      </c>
    </row>
    <row r="7805" customFormat="false" ht="14.25" hidden="false" customHeight="true" outlineLevel="0" collapsed="false">
      <c r="B7805" s="88" t="s">
        <v>30</v>
      </c>
      <c r="C7805" s="89" t="n">
        <v>1197831</v>
      </c>
      <c r="D7805" s="90" t="n">
        <v>44480</v>
      </c>
      <c r="E7805" s="88" t="s">
        <v>40</v>
      </c>
      <c r="F7805" s="88" t="s">
        <v>59</v>
      </c>
      <c r="G7805" s="88" t="s">
        <v>106</v>
      </c>
      <c r="H7805" s="91" t="s">
        <v>24</v>
      </c>
      <c r="I7805" s="92" t="n">
        <v>37</v>
      </c>
      <c r="J7805" s="93" t="n">
        <v>218</v>
      </c>
      <c r="K7805" s="94" t="n">
        <f aca="false">I7805 * J7805</f>
        <v>8066</v>
      </c>
      <c r="L7805" s="94" t="n">
        <f aca="false">K7805 *M7805</f>
        <v>4033</v>
      </c>
      <c r="M7805" s="95" t="n">
        <v>0.5</v>
      </c>
      <c r="N7805" s="88" t="s">
        <v>23</v>
      </c>
      <c r="O7805" s="91" t="s">
        <v>218</v>
      </c>
      <c r="P7805" s="0" t="str">
        <f aca="false">RIGHT(H7805,LEN(H7805) - FIND(" ", H7805))</f>
        <v>Athletic Footwear</v>
      </c>
    </row>
    <row r="7806" customFormat="false" ht="14.25" hidden="false" customHeight="true" outlineLevel="0" collapsed="false">
      <c r="B7806" s="88" t="s">
        <v>30</v>
      </c>
      <c r="C7806" s="89" t="n">
        <v>1197831</v>
      </c>
      <c r="D7806" s="90" t="n">
        <v>44480</v>
      </c>
      <c r="E7806" s="88" t="s">
        <v>40</v>
      </c>
      <c r="F7806" s="88" t="s">
        <v>66</v>
      </c>
      <c r="G7806" s="88" t="s">
        <v>90</v>
      </c>
      <c r="H7806" s="91" t="s">
        <v>38</v>
      </c>
      <c r="I7806" s="92" t="n">
        <v>68</v>
      </c>
      <c r="J7806" s="93" t="n">
        <v>203</v>
      </c>
      <c r="K7806" s="94" t="n">
        <f aca="false">I7806 * J7806</f>
        <v>13804</v>
      </c>
      <c r="L7806" s="94" t="n">
        <f aca="false">K7806 *M7806</f>
        <v>11043.2</v>
      </c>
      <c r="M7806" s="95" t="n">
        <v>0.8</v>
      </c>
      <c r="N7806" s="88" t="s">
        <v>23</v>
      </c>
      <c r="O7806" s="91" t="s">
        <v>219</v>
      </c>
      <c r="P7806" s="0" t="str">
        <f aca="false">RIGHT(H7806,LEN(H7806) - FIND(" ", H7806))</f>
        <v>Apparel</v>
      </c>
    </row>
    <row r="7807" customFormat="false" ht="14.25" hidden="false" customHeight="true" outlineLevel="0" collapsed="false">
      <c r="B7807" s="88" t="s">
        <v>43</v>
      </c>
      <c r="C7807" s="89" t="n">
        <v>1185732</v>
      </c>
      <c r="D7807" s="90" t="n">
        <v>44480</v>
      </c>
      <c r="E7807" s="88" t="s">
        <v>18</v>
      </c>
      <c r="F7807" s="88" t="s">
        <v>157</v>
      </c>
      <c r="G7807" s="88" t="s">
        <v>154</v>
      </c>
      <c r="H7807" s="91" t="s">
        <v>32</v>
      </c>
      <c r="I7807" s="92" t="n">
        <v>28</v>
      </c>
      <c r="J7807" s="93" t="n">
        <v>173</v>
      </c>
      <c r="K7807" s="94" t="n">
        <f aca="false">I7807 * J7807</f>
        <v>4844</v>
      </c>
      <c r="L7807" s="94" t="n">
        <f aca="false">K7807 *M7807</f>
        <v>2470.44</v>
      </c>
      <c r="M7807" s="95" t="n">
        <v>0.51</v>
      </c>
      <c r="N7807" s="88" t="s">
        <v>23</v>
      </c>
      <c r="O7807" s="91" t="s">
        <v>218</v>
      </c>
      <c r="P7807" s="0" t="str">
        <f aca="false">RIGHT(H7807,LEN(H7807) - FIND(" ", H7807))</f>
        <v>Street Footwear</v>
      </c>
    </row>
    <row r="7808" customFormat="false" ht="14.25" hidden="false" customHeight="true" outlineLevel="0" collapsed="false">
      <c r="B7808" s="88" t="s">
        <v>43</v>
      </c>
      <c r="C7808" s="89" t="n">
        <v>1185732</v>
      </c>
      <c r="D7808" s="90" t="n">
        <v>44480</v>
      </c>
      <c r="E7808" s="88" t="s">
        <v>18</v>
      </c>
      <c r="F7808" s="88" t="s">
        <v>157</v>
      </c>
      <c r="G7808" s="88" t="s">
        <v>154</v>
      </c>
      <c r="H7808" s="91" t="s">
        <v>24</v>
      </c>
      <c r="I7808" s="92" t="n">
        <v>19</v>
      </c>
      <c r="J7808" s="93" t="n">
        <v>100</v>
      </c>
      <c r="K7808" s="94" t="n">
        <f aca="false">I7808 * J7808</f>
        <v>1900</v>
      </c>
      <c r="L7808" s="94" t="n">
        <f aca="false">K7808 *M7808</f>
        <v>950</v>
      </c>
      <c r="M7808" s="95" t="n">
        <v>0.5</v>
      </c>
      <c r="N7808" s="88" t="s">
        <v>23</v>
      </c>
      <c r="O7808" s="91" t="s">
        <v>218</v>
      </c>
      <c r="P7808" s="0" t="str">
        <f aca="false">RIGHT(H7808,LEN(H7808) - FIND(" ", H7808))</f>
        <v>Athletic Footwear</v>
      </c>
    </row>
    <row r="7809" customFormat="false" ht="14.25" hidden="false" customHeight="true" outlineLevel="0" collapsed="false">
      <c r="B7809" s="88" t="s">
        <v>43</v>
      </c>
      <c r="C7809" s="89" t="n">
        <v>1185732</v>
      </c>
      <c r="D7809" s="90" t="n">
        <v>44480</v>
      </c>
      <c r="E7809" s="88" t="s">
        <v>18</v>
      </c>
      <c r="F7809" s="88" t="s">
        <v>157</v>
      </c>
      <c r="G7809" s="88" t="s">
        <v>154</v>
      </c>
      <c r="H7809" s="91" t="s">
        <v>48</v>
      </c>
      <c r="I7809" s="92" t="n">
        <v>19</v>
      </c>
      <c r="J7809" s="93" t="n">
        <v>87</v>
      </c>
      <c r="K7809" s="94" t="n">
        <f aca="false">I7809 * J7809</f>
        <v>1653</v>
      </c>
      <c r="L7809" s="94" t="n">
        <f aca="false">K7809 *M7809</f>
        <v>809.97</v>
      </c>
      <c r="M7809" s="95" t="n">
        <v>0.49</v>
      </c>
      <c r="N7809" s="88" t="s">
        <v>23</v>
      </c>
      <c r="O7809" s="91" t="s">
        <v>219</v>
      </c>
      <c r="P7809" s="0" t="str">
        <f aca="false">RIGHT(H7809,LEN(H7809) - FIND(" ", H7809))</f>
        <v>Street Footwear</v>
      </c>
    </row>
    <row r="7810" customFormat="false" ht="14.25" hidden="false" customHeight="true" outlineLevel="0" collapsed="false">
      <c r="B7810" s="88" t="s">
        <v>43</v>
      </c>
      <c r="C7810" s="89" t="n">
        <v>1185732</v>
      </c>
      <c r="D7810" s="90" t="n">
        <v>44480</v>
      </c>
      <c r="E7810" s="88" t="s">
        <v>18</v>
      </c>
      <c r="F7810" s="88" t="s">
        <v>157</v>
      </c>
      <c r="G7810" s="88" t="s">
        <v>154</v>
      </c>
      <c r="H7810" s="91" t="s">
        <v>44</v>
      </c>
      <c r="I7810" s="92" t="n">
        <v>19</v>
      </c>
      <c r="J7810" s="93" t="n">
        <v>72</v>
      </c>
      <c r="K7810" s="94" t="n">
        <f aca="false">I7810 * J7810</f>
        <v>1368</v>
      </c>
      <c r="L7810" s="94" t="n">
        <f aca="false">K7810 *M7810</f>
        <v>752.4</v>
      </c>
      <c r="M7810" s="95" t="n">
        <v>0.55</v>
      </c>
      <c r="N7810" s="88" t="s">
        <v>23</v>
      </c>
      <c r="O7810" s="91" t="s">
        <v>219</v>
      </c>
      <c r="P7810" s="0" t="str">
        <f aca="false">RIGHT(H7810,LEN(H7810) - FIND(" ", H7810))</f>
        <v>Athletic Footwear</v>
      </c>
    </row>
    <row r="7811" customFormat="false" ht="14.25" hidden="false" customHeight="true" outlineLevel="0" collapsed="false">
      <c r="B7811" s="88" t="s">
        <v>43</v>
      </c>
      <c r="C7811" s="89" t="n">
        <v>1185732</v>
      </c>
      <c r="D7811" s="90" t="n">
        <v>44480</v>
      </c>
      <c r="E7811" s="88" t="s">
        <v>18</v>
      </c>
      <c r="F7811" s="88" t="s">
        <v>157</v>
      </c>
      <c r="G7811" s="88" t="s">
        <v>154</v>
      </c>
      <c r="H7811" s="91" t="s">
        <v>16</v>
      </c>
      <c r="I7811" s="92" t="n">
        <v>29</v>
      </c>
      <c r="J7811" s="93" t="n">
        <v>83</v>
      </c>
      <c r="K7811" s="94" t="n">
        <f aca="false">I7811 * J7811</f>
        <v>2407</v>
      </c>
      <c r="L7811" s="94" t="n">
        <f aca="false">K7811 *M7811</f>
        <v>1203.5</v>
      </c>
      <c r="M7811" s="95" t="n">
        <v>0.5</v>
      </c>
      <c r="N7811" s="88" t="s">
        <v>23</v>
      </c>
      <c r="O7811" s="91" t="s">
        <v>218</v>
      </c>
      <c r="P7811" s="0" t="str">
        <f aca="false">RIGHT(H7811,LEN(H7811) - FIND(" ", H7811))</f>
        <v>Apparel</v>
      </c>
    </row>
    <row r="7812" customFormat="false" ht="14.25" hidden="false" customHeight="true" outlineLevel="0" collapsed="false">
      <c r="B7812" s="88" t="s">
        <v>43</v>
      </c>
      <c r="C7812" s="89" t="n">
        <v>1185732</v>
      </c>
      <c r="D7812" s="90" t="n">
        <v>44480</v>
      </c>
      <c r="E7812" s="88" t="s">
        <v>18</v>
      </c>
      <c r="F7812" s="88" t="s">
        <v>157</v>
      </c>
      <c r="G7812" s="88" t="s">
        <v>154</v>
      </c>
      <c r="H7812" s="91" t="s">
        <v>38</v>
      </c>
      <c r="I7812" s="92" t="n">
        <v>32</v>
      </c>
      <c r="J7812" s="93" t="n">
        <v>104</v>
      </c>
      <c r="K7812" s="94" t="n">
        <f aca="false">I7812 * J7812</f>
        <v>3328</v>
      </c>
      <c r="L7812" s="94" t="n">
        <f aca="false">K7812 *M7812</f>
        <v>2063.36</v>
      </c>
      <c r="M7812" s="95" t="n">
        <v>0.62</v>
      </c>
      <c r="N7812" s="88" t="s">
        <v>23</v>
      </c>
      <c r="O7812" s="91" t="s">
        <v>219</v>
      </c>
      <c r="P7812" s="0" t="str">
        <f aca="false">RIGHT(H7812,LEN(H7812) - FIND(" ", H7812))</f>
        <v>Apparel</v>
      </c>
    </row>
    <row r="7813" customFormat="false" ht="14.25" hidden="false" customHeight="true" outlineLevel="0" collapsed="false">
      <c r="B7813" s="88" t="s">
        <v>15</v>
      </c>
      <c r="C7813" s="89" t="n">
        <v>1185732</v>
      </c>
      <c r="D7813" s="90" t="n">
        <v>44480</v>
      </c>
      <c r="E7813" s="88" t="s">
        <v>29</v>
      </c>
      <c r="F7813" s="88" t="s">
        <v>143</v>
      </c>
      <c r="G7813" s="88" t="s">
        <v>104</v>
      </c>
      <c r="H7813" s="91" t="s">
        <v>32</v>
      </c>
      <c r="I7813" s="92" t="n">
        <v>36</v>
      </c>
      <c r="J7813" s="93" t="n">
        <v>210</v>
      </c>
      <c r="K7813" s="94" t="n">
        <f aca="false">I7813 * J7813</f>
        <v>7560</v>
      </c>
      <c r="L7813" s="94" t="n">
        <f aca="false">K7813 *M7813</f>
        <v>3931.2</v>
      </c>
      <c r="M7813" s="95" t="n">
        <v>0.52</v>
      </c>
      <c r="N7813" s="88" t="s">
        <v>23</v>
      </c>
      <c r="O7813" s="91" t="s">
        <v>218</v>
      </c>
      <c r="P7813" s="0" t="str">
        <f aca="false">RIGHT(H7813,LEN(H7813) - FIND(" ", H7813))</f>
        <v>Street Footwear</v>
      </c>
    </row>
    <row r="7814" customFormat="false" ht="14.25" hidden="false" customHeight="true" outlineLevel="0" collapsed="false">
      <c r="B7814" s="88" t="s">
        <v>15</v>
      </c>
      <c r="C7814" s="89" t="n">
        <v>1185732</v>
      </c>
      <c r="D7814" s="90" t="n">
        <v>44480</v>
      </c>
      <c r="E7814" s="88" t="s">
        <v>29</v>
      </c>
      <c r="F7814" s="88" t="s">
        <v>143</v>
      </c>
      <c r="G7814" s="88" t="s">
        <v>104</v>
      </c>
      <c r="H7814" s="91" t="s">
        <v>24</v>
      </c>
      <c r="I7814" s="92" t="n">
        <v>29</v>
      </c>
      <c r="J7814" s="93" t="n">
        <v>138</v>
      </c>
      <c r="K7814" s="94" t="n">
        <f aca="false">I7814 * J7814</f>
        <v>4002</v>
      </c>
      <c r="L7814" s="94" t="n">
        <f aca="false">K7814 *M7814</f>
        <v>1880.94</v>
      </c>
      <c r="M7814" s="95" t="n">
        <v>0.47</v>
      </c>
      <c r="N7814" s="88" t="s">
        <v>23</v>
      </c>
      <c r="O7814" s="91" t="s">
        <v>218</v>
      </c>
      <c r="P7814" s="0" t="str">
        <f aca="false">RIGHT(H7814,LEN(H7814) - FIND(" ", H7814))</f>
        <v>Athletic Footwear</v>
      </c>
    </row>
    <row r="7815" customFormat="false" ht="14.25" hidden="false" customHeight="true" outlineLevel="0" collapsed="false">
      <c r="B7815" s="88" t="s">
        <v>15</v>
      </c>
      <c r="C7815" s="89" t="n">
        <v>1185732</v>
      </c>
      <c r="D7815" s="90" t="n">
        <v>44480</v>
      </c>
      <c r="E7815" s="88" t="s">
        <v>29</v>
      </c>
      <c r="F7815" s="88" t="s">
        <v>143</v>
      </c>
      <c r="G7815" s="88" t="s">
        <v>104</v>
      </c>
      <c r="H7815" s="91" t="s">
        <v>48</v>
      </c>
      <c r="I7815" s="92" t="n">
        <v>27</v>
      </c>
      <c r="J7815" s="93" t="n">
        <v>106</v>
      </c>
      <c r="K7815" s="94" t="n">
        <f aca="false">I7815 * J7815</f>
        <v>2862</v>
      </c>
      <c r="L7815" s="94" t="n">
        <f aca="false">K7815 *M7815</f>
        <v>1516.86</v>
      </c>
      <c r="M7815" s="95" t="n">
        <v>0.53</v>
      </c>
      <c r="N7815" s="88" t="s">
        <v>23</v>
      </c>
      <c r="O7815" s="91" t="s">
        <v>219</v>
      </c>
      <c r="P7815" s="0" t="str">
        <f aca="false">RIGHT(H7815,LEN(H7815) - FIND(" ", H7815))</f>
        <v>Street Footwear</v>
      </c>
    </row>
    <row r="7816" customFormat="false" ht="14.25" hidden="false" customHeight="true" outlineLevel="0" collapsed="false">
      <c r="B7816" s="88" t="s">
        <v>15</v>
      </c>
      <c r="C7816" s="89" t="n">
        <v>1185732</v>
      </c>
      <c r="D7816" s="90" t="n">
        <v>44480</v>
      </c>
      <c r="E7816" s="88" t="s">
        <v>29</v>
      </c>
      <c r="F7816" s="88" t="s">
        <v>143</v>
      </c>
      <c r="G7816" s="88" t="s">
        <v>104</v>
      </c>
      <c r="H7816" s="91" t="s">
        <v>44</v>
      </c>
      <c r="I7816" s="92" t="n">
        <v>29</v>
      </c>
      <c r="J7816" s="93" t="n">
        <v>112</v>
      </c>
      <c r="K7816" s="94" t="n">
        <f aca="false">I7816 * J7816</f>
        <v>3248</v>
      </c>
      <c r="L7816" s="94" t="n">
        <f aca="false">K7816 *M7816</f>
        <v>1656.48</v>
      </c>
      <c r="M7816" s="95" t="n">
        <v>0.51</v>
      </c>
      <c r="N7816" s="88" t="s">
        <v>23</v>
      </c>
      <c r="O7816" s="91" t="s">
        <v>219</v>
      </c>
      <c r="P7816" s="0" t="str">
        <f aca="false">RIGHT(H7816,LEN(H7816) - FIND(" ", H7816))</f>
        <v>Athletic Footwear</v>
      </c>
    </row>
    <row r="7817" customFormat="false" ht="14.25" hidden="false" customHeight="true" outlineLevel="0" collapsed="false">
      <c r="B7817" s="88" t="s">
        <v>15</v>
      </c>
      <c r="C7817" s="89" t="n">
        <v>1185732</v>
      </c>
      <c r="D7817" s="90" t="n">
        <v>44480</v>
      </c>
      <c r="E7817" s="88" t="s">
        <v>29</v>
      </c>
      <c r="F7817" s="88" t="s">
        <v>143</v>
      </c>
      <c r="G7817" s="88" t="s">
        <v>104</v>
      </c>
      <c r="H7817" s="91" t="s">
        <v>16</v>
      </c>
      <c r="I7817" s="92" t="n">
        <v>37</v>
      </c>
      <c r="J7817" s="93" t="n">
        <v>116</v>
      </c>
      <c r="K7817" s="94" t="n">
        <f aca="false">I7817 * J7817</f>
        <v>4292</v>
      </c>
      <c r="L7817" s="94" t="n">
        <f aca="false">K7817 *M7817</f>
        <v>1974.32</v>
      </c>
      <c r="M7817" s="95" t="n">
        <v>0.46</v>
      </c>
      <c r="N7817" s="88" t="s">
        <v>23</v>
      </c>
      <c r="O7817" s="91" t="s">
        <v>218</v>
      </c>
      <c r="P7817" s="0" t="str">
        <f aca="false">RIGHT(H7817,LEN(H7817) - FIND(" ", H7817))</f>
        <v>Apparel</v>
      </c>
    </row>
    <row r="7818" customFormat="false" ht="14.25" hidden="false" customHeight="true" outlineLevel="0" collapsed="false">
      <c r="B7818" s="88" t="s">
        <v>15</v>
      </c>
      <c r="C7818" s="89" t="n">
        <v>1185732</v>
      </c>
      <c r="D7818" s="90" t="n">
        <v>44480</v>
      </c>
      <c r="E7818" s="88" t="s">
        <v>29</v>
      </c>
      <c r="F7818" s="88" t="s">
        <v>143</v>
      </c>
      <c r="G7818" s="88" t="s">
        <v>104</v>
      </c>
      <c r="H7818" s="91" t="s">
        <v>38</v>
      </c>
      <c r="I7818" s="92" t="n">
        <v>38</v>
      </c>
      <c r="J7818" s="93" t="n">
        <v>147</v>
      </c>
      <c r="K7818" s="94" t="n">
        <f aca="false">I7818 * J7818</f>
        <v>5586</v>
      </c>
      <c r="L7818" s="94" t="n">
        <f aca="false">K7818 *M7818</f>
        <v>3519.18</v>
      </c>
      <c r="M7818" s="95" t="n">
        <v>0.63</v>
      </c>
      <c r="N7818" s="88" t="s">
        <v>23</v>
      </c>
      <c r="O7818" s="91" t="s">
        <v>219</v>
      </c>
      <c r="P7818" s="0" t="str">
        <f aca="false">RIGHT(H7818,LEN(H7818) - FIND(" ", H7818))</f>
        <v>Apparel</v>
      </c>
    </row>
    <row r="7819" customFormat="false" ht="14.25" hidden="false" customHeight="true" outlineLevel="0" collapsed="false">
      <c r="B7819" s="88" t="s">
        <v>30</v>
      </c>
      <c r="C7819" s="89" t="n">
        <v>1197831</v>
      </c>
      <c r="D7819" s="90" t="n">
        <v>44480</v>
      </c>
      <c r="E7819" s="88" t="s">
        <v>40</v>
      </c>
      <c r="F7819" s="88" t="s">
        <v>59</v>
      </c>
      <c r="G7819" s="88" t="s">
        <v>106</v>
      </c>
      <c r="H7819" s="91" t="s">
        <v>24</v>
      </c>
      <c r="I7819" s="92" t="n">
        <v>27</v>
      </c>
      <c r="J7819" s="93" t="n">
        <v>218</v>
      </c>
      <c r="K7819" s="94" t="n">
        <f aca="false">I7819 * J7819</f>
        <v>5886</v>
      </c>
      <c r="L7819" s="94" t="n">
        <f aca="false">K7819 *M7819</f>
        <v>2648.7</v>
      </c>
      <c r="M7819" s="95" t="n">
        <v>0.45</v>
      </c>
      <c r="N7819" s="88" t="s">
        <v>31</v>
      </c>
      <c r="O7819" s="91" t="s">
        <v>218</v>
      </c>
      <c r="P7819" s="0" t="str">
        <f aca="false">RIGHT(H7819,LEN(H7819) - FIND(" ", H7819))</f>
        <v>Athletic Footwear</v>
      </c>
    </row>
    <row r="7820" customFormat="false" ht="14.25" hidden="false" customHeight="true" outlineLevel="0" collapsed="false">
      <c r="B7820" s="88" t="s">
        <v>30</v>
      </c>
      <c r="C7820" s="89" t="n">
        <v>1197831</v>
      </c>
      <c r="D7820" s="90" t="n">
        <v>44480</v>
      </c>
      <c r="E7820" s="88" t="s">
        <v>40</v>
      </c>
      <c r="F7820" s="88" t="s">
        <v>66</v>
      </c>
      <c r="G7820" s="88" t="s">
        <v>90</v>
      </c>
      <c r="H7820" s="91" t="s">
        <v>38</v>
      </c>
      <c r="I7820" s="92" t="n">
        <v>56</v>
      </c>
      <c r="J7820" s="93" t="n">
        <v>225</v>
      </c>
      <c r="K7820" s="94" t="n">
        <f aca="false">I7820 * J7820</f>
        <v>12600</v>
      </c>
      <c r="L7820" s="94" t="n">
        <f aca="false">K7820 *M7820</f>
        <v>9072</v>
      </c>
      <c r="M7820" s="95" t="n">
        <v>0.72</v>
      </c>
      <c r="N7820" s="88" t="s">
        <v>31</v>
      </c>
      <c r="O7820" s="91" t="s">
        <v>219</v>
      </c>
      <c r="P7820" s="0" t="str">
        <f aca="false">RIGHT(H7820,LEN(H7820) - FIND(" ", H7820))</f>
        <v>Apparel</v>
      </c>
    </row>
    <row r="7821" customFormat="false" ht="14.25" hidden="false" customHeight="true" outlineLevel="0" collapsed="false">
      <c r="B7821" s="88" t="s">
        <v>43</v>
      </c>
      <c r="C7821" s="89" t="n">
        <v>1185732</v>
      </c>
      <c r="D7821" s="90" t="n">
        <v>44480</v>
      </c>
      <c r="E7821" s="88" t="s">
        <v>18</v>
      </c>
      <c r="F7821" s="88" t="s">
        <v>157</v>
      </c>
      <c r="G7821" s="88" t="s">
        <v>154</v>
      </c>
      <c r="H7821" s="91" t="s">
        <v>32</v>
      </c>
      <c r="I7821" s="92" t="n">
        <v>24</v>
      </c>
      <c r="J7821" s="93" t="n">
        <v>201</v>
      </c>
      <c r="K7821" s="94" t="n">
        <f aca="false">I7821 * J7821</f>
        <v>4824</v>
      </c>
      <c r="L7821" s="94" t="n">
        <f aca="false">K7821 *M7821</f>
        <v>2267.28</v>
      </c>
      <c r="M7821" s="95" t="n">
        <v>0.47</v>
      </c>
      <c r="N7821" s="88" t="s">
        <v>31</v>
      </c>
      <c r="O7821" s="91" t="s">
        <v>218</v>
      </c>
      <c r="P7821" s="0" t="str">
        <f aca="false">RIGHT(H7821,LEN(H7821) - FIND(" ", H7821))</f>
        <v>Street Footwear</v>
      </c>
    </row>
    <row r="7822" customFormat="false" ht="14.25" hidden="false" customHeight="true" outlineLevel="0" collapsed="false">
      <c r="B7822" s="88" t="s">
        <v>43</v>
      </c>
      <c r="C7822" s="89" t="n">
        <v>1185732</v>
      </c>
      <c r="D7822" s="90" t="n">
        <v>44480</v>
      </c>
      <c r="E7822" s="88" t="s">
        <v>18</v>
      </c>
      <c r="F7822" s="88" t="s">
        <v>157</v>
      </c>
      <c r="G7822" s="88" t="s">
        <v>154</v>
      </c>
      <c r="H7822" s="91" t="s">
        <v>24</v>
      </c>
      <c r="I7822" s="92" t="n">
        <v>14</v>
      </c>
      <c r="J7822" s="93" t="n">
        <v>132</v>
      </c>
      <c r="K7822" s="94" t="n">
        <f aca="false">I7822 * J7822</f>
        <v>1848</v>
      </c>
      <c r="L7822" s="94" t="n">
        <f aca="false">K7822 *M7822</f>
        <v>739.2</v>
      </c>
      <c r="M7822" s="95" t="n">
        <v>0.4</v>
      </c>
      <c r="N7822" s="88" t="s">
        <v>31</v>
      </c>
      <c r="O7822" s="91" t="s">
        <v>218</v>
      </c>
      <c r="P7822" s="0" t="str">
        <f aca="false">RIGHT(H7822,LEN(H7822) - FIND(" ", H7822))</f>
        <v>Athletic Footwear</v>
      </c>
    </row>
    <row r="7823" customFormat="false" ht="14.25" hidden="false" customHeight="true" outlineLevel="0" collapsed="false">
      <c r="B7823" s="88" t="s">
        <v>43</v>
      </c>
      <c r="C7823" s="89" t="n">
        <v>1185732</v>
      </c>
      <c r="D7823" s="90" t="n">
        <v>44480</v>
      </c>
      <c r="E7823" s="88" t="s">
        <v>18</v>
      </c>
      <c r="F7823" s="88" t="s">
        <v>157</v>
      </c>
      <c r="G7823" s="88" t="s">
        <v>154</v>
      </c>
      <c r="H7823" s="91" t="s">
        <v>48</v>
      </c>
      <c r="I7823" s="92" t="n">
        <v>13</v>
      </c>
      <c r="J7823" s="93" t="n">
        <v>90</v>
      </c>
      <c r="K7823" s="94" t="n">
        <f aca="false">I7823 * J7823</f>
        <v>1170</v>
      </c>
      <c r="L7823" s="94" t="n">
        <f aca="false">K7823 *M7823</f>
        <v>479.7</v>
      </c>
      <c r="M7823" s="95" t="n">
        <v>0.41</v>
      </c>
      <c r="N7823" s="88" t="s">
        <v>31</v>
      </c>
      <c r="O7823" s="91" t="s">
        <v>219</v>
      </c>
      <c r="P7823" s="0" t="str">
        <f aca="false">RIGHT(H7823,LEN(H7823) - FIND(" ", H7823))</f>
        <v>Street Footwear</v>
      </c>
    </row>
    <row r="7824" customFormat="false" ht="14.25" hidden="false" customHeight="true" outlineLevel="0" collapsed="false">
      <c r="B7824" s="88" t="s">
        <v>43</v>
      </c>
      <c r="C7824" s="89" t="n">
        <v>1185732</v>
      </c>
      <c r="D7824" s="90" t="n">
        <v>44480</v>
      </c>
      <c r="E7824" s="88" t="s">
        <v>18</v>
      </c>
      <c r="F7824" s="88" t="s">
        <v>157</v>
      </c>
      <c r="G7824" s="88" t="s">
        <v>154</v>
      </c>
      <c r="H7824" s="91" t="s">
        <v>44</v>
      </c>
      <c r="I7824" s="92" t="n">
        <v>13</v>
      </c>
      <c r="J7824" s="93" t="n">
        <v>94</v>
      </c>
      <c r="K7824" s="94" t="n">
        <f aca="false">I7824 * J7824</f>
        <v>1222</v>
      </c>
      <c r="L7824" s="94" t="n">
        <f aca="false">K7824 *M7824</f>
        <v>562.12</v>
      </c>
      <c r="M7824" s="95" t="n">
        <v>0.46</v>
      </c>
      <c r="N7824" s="88" t="s">
        <v>31</v>
      </c>
      <c r="O7824" s="91" t="s">
        <v>219</v>
      </c>
      <c r="P7824" s="0" t="str">
        <f aca="false">RIGHT(H7824,LEN(H7824) - FIND(" ", H7824))</f>
        <v>Athletic Footwear</v>
      </c>
    </row>
    <row r="7825" customFormat="false" ht="14.25" hidden="false" customHeight="true" outlineLevel="0" collapsed="false">
      <c r="B7825" s="88" t="s">
        <v>43</v>
      </c>
      <c r="C7825" s="89" t="n">
        <v>1185732</v>
      </c>
      <c r="D7825" s="90" t="n">
        <v>44480</v>
      </c>
      <c r="E7825" s="88" t="s">
        <v>18</v>
      </c>
      <c r="F7825" s="88" t="s">
        <v>157</v>
      </c>
      <c r="G7825" s="88" t="s">
        <v>154</v>
      </c>
      <c r="H7825" s="91" t="s">
        <v>16</v>
      </c>
      <c r="I7825" s="92" t="n">
        <v>20</v>
      </c>
      <c r="J7825" s="93" t="n">
        <v>85</v>
      </c>
      <c r="K7825" s="94" t="n">
        <f aca="false">I7825 * J7825</f>
        <v>1700</v>
      </c>
      <c r="L7825" s="94" t="n">
        <f aca="false">K7825 *M7825</f>
        <v>663</v>
      </c>
      <c r="M7825" s="95" t="n">
        <v>0.39</v>
      </c>
      <c r="N7825" s="88" t="s">
        <v>31</v>
      </c>
      <c r="O7825" s="91" t="s">
        <v>218</v>
      </c>
      <c r="P7825" s="0" t="str">
        <f aca="false">RIGHT(H7825,LEN(H7825) - FIND(" ", H7825))</f>
        <v>Apparel</v>
      </c>
    </row>
    <row r="7826" customFormat="false" ht="14.25" hidden="false" customHeight="true" outlineLevel="0" collapsed="false">
      <c r="B7826" s="88" t="s">
        <v>43</v>
      </c>
      <c r="C7826" s="89" t="n">
        <v>1185732</v>
      </c>
      <c r="D7826" s="90" t="n">
        <v>44480</v>
      </c>
      <c r="E7826" s="88" t="s">
        <v>18</v>
      </c>
      <c r="F7826" s="88" t="s">
        <v>157</v>
      </c>
      <c r="G7826" s="88" t="s">
        <v>154</v>
      </c>
      <c r="H7826" s="91" t="s">
        <v>38</v>
      </c>
      <c r="I7826" s="92" t="n">
        <v>25</v>
      </c>
      <c r="J7826" s="93" t="n">
        <v>140</v>
      </c>
      <c r="K7826" s="94" t="n">
        <f aca="false">I7826 * J7826</f>
        <v>3500</v>
      </c>
      <c r="L7826" s="94" t="n">
        <f aca="false">K7826 *M7826</f>
        <v>1890</v>
      </c>
      <c r="M7826" s="95" t="n">
        <v>0.54</v>
      </c>
      <c r="N7826" s="88" t="s">
        <v>31</v>
      </c>
      <c r="O7826" s="91" t="s">
        <v>219</v>
      </c>
      <c r="P7826" s="0" t="str">
        <f aca="false">RIGHT(H7826,LEN(H7826) - FIND(" ", H7826))</f>
        <v>Apparel</v>
      </c>
    </row>
    <row r="7827" customFormat="false" ht="14.25" hidden="false" customHeight="true" outlineLevel="0" collapsed="false">
      <c r="B7827" s="88" t="s">
        <v>30</v>
      </c>
      <c r="C7827" s="89" t="n">
        <v>1197831</v>
      </c>
      <c r="D7827" s="90" t="n">
        <v>44481</v>
      </c>
      <c r="E7827" s="88" t="s">
        <v>40</v>
      </c>
      <c r="F7827" s="88" t="s">
        <v>59</v>
      </c>
      <c r="G7827" s="88" t="s">
        <v>106</v>
      </c>
      <c r="H7827" s="91" t="s">
        <v>48</v>
      </c>
      <c r="I7827" s="92" t="n">
        <v>65</v>
      </c>
      <c r="J7827" s="93" t="n">
        <v>650</v>
      </c>
      <c r="K7827" s="94" t="n">
        <f aca="false">I7827 * J7827</f>
        <v>42250</v>
      </c>
      <c r="L7827" s="94" t="n">
        <f aca="false">K7827 *M7827</f>
        <v>16900</v>
      </c>
      <c r="M7827" s="95" t="n">
        <v>0.4</v>
      </c>
      <c r="N7827" s="88" t="s">
        <v>31</v>
      </c>
      <c r="O7827" s="91" t="s">
        <v>219</v>
      </c>
      <c r="P7827" s="0" t="str">
        <f aca="false">RIGHT(H7827,LEN(H7827) - FIND(" ", H7827))</f>
        <v>Street Footwear</v>
      </c>
    </row>
    <row r="7828" customFormat="false" ht="14.25" hidden="false" customHeight="true" outlineLevel="0" collapsed="false">
      <c r="B7828" s="88" t="s">
        <v>15</v>
      </c>
      <c r="C7828" s="89" t="n">
        <v>1185732</v>
      </c>
      <c r="D7828" s="90" t="n">
        <v>44481</v>
      </c>
      <c r="E7828" s="88" t="s">
        <v>40</v>
      </c>
      <c r="F7828" s="88" t="s">
        <v>66</v>
      </c>
      <c r="G7828" s="88" t="s">
        <v>90</v>
      </c>
      <c r="H7828" s="91" t="s">
        <v>32</v>
      </c>
      <c r="I7828" s="92" t="n">
        <v>40</v>
      </c>
      <c r="J7828" s="93" t="n">
        <v>450</v>
      </c>
      <c r="K7828" s="94" t="n">
        <f aca="false">I7828 * J7828</f>
        <v>18000</v>
      </c>
      <c r="L7828" s="94" t="n">
        <f aca="false">K7828 *M7828</f>
        <v>6300</v>
      </c>
      <c r="M7828" s="95" t="n">
        <v>0.35</v>
      </c>
      <c r="N7828" s="88" t="s">
        <v>31</v>
      </c>
      <c r="O7828" s="91" t="s">
        <v>218</v>
      </c>
      <c r="P7828" s="0" t="str">
        <f aca="false">RIGHT(H7828,LEN(H7828) - FIND(" ", H7828))</f>
        <v>Street Footwear</v>
      </c>
    </row>
    <row r="7829" customFormat="false" ht="14.25" hidden="false" customHeight="true" outlineLevel="0" collapsed="false">
      <c r="B7829" s="88" t="s">
        <v>22</v>
      </c>
      <c r="C7829" s="89" t="n">
        <v>1185732</v>
      </c>
      <c r="D7829" s="90" t="n">
        <v>44481</v>
      </c>
      <c r="E7829" s="88" t="s">
        <v>18</v>
      </c>
      <c r="F7829" s="88" t="s">
        <v>167</v>
      </c>
      <c r="G7829" s="88" t="s">
        <v>99</v>
      </c>
      <c r="H7829" s="91" t="s">
        <v>32</v>
      </c>
      <c r="I7829" s="92" t="n">
        <v>55</v>
      </c>
      <c r="J7829" s="93" t="n">
        <v>775</v>
      </c>
      <c r="K7829" s="94" t="n">
        <f aca="false">I7829 * J7829</f>
        <v>42625</v>
      </c>
      <c r="L7829" s="94" t="n">
        <f aca="false">K7829 *M7829</f>
        <v>21312.5</v>
      </c>
      <c r="M7829" s="95" t="n">
        <v>0.5</v>
      </c>
      <c r="N7829" s="88" t="s">
        <v>14</v>
      </c>
      <c r="O7829" s="91" t="s">
        <v>218</v>
      </c>
      <c r="P7829" s="0" t="str">
        <f aca="false">RIGHT(H7829,LEN(H7829) - FIND(" ", H7829))</f>
        <v>Street Footwear</v>
      </c>
    </row>
    <row r="7830" customFormat="false" ht="14.25" hidden="false" customHeight="true" outlineLevel="0" collapsed="false">
      <c r="B7830" s="88" t="s">
        <v>22</v>
      </c>
      <c r="C7830" s="89" t="n">
        <v>1185732</v>
      </c>
      <c r="D7830" s="90" t="n">
        <v>44481</v>
      </c>
      <c r="E7830" s="88" t="s">
        <v>18</v>
      </c>
      <c r="F7830" s="88" t="s">
        <v>167</v>
      </c>
      <c r="G7830" s="88" t="s">
        <v>99</v>
      </c>
      <c r="H7830" s="91" t="s">
        <v>24</v>
      </c>
      <c r="I7830" s="92" t="n">
        <v>45</v>
      </c>
      <c r="J7830" s="93" t="n">
        <v>600</v>
      </c>
      <c r="K7830" s="94" t="n">
        <f aca="false">I7830 * J7830</f>
        <v>27000</v>
      </c>
      <c r="L7830" s="94" t="n">
        <f aca="false">K7830 *M7830</f>
        <v>8100</v>
      </c>
      <c r="M7830" s="95" t="n">
        <v>0.3</v>
      </c>
      <c r="N7830" s="88" t="s">
        <v>14</v>
      </c>
      <c r="O7830" s="91" t="s">
        <v>218</v>
      </c>
      <c r="P7830" s="0" t="str">
        <f aca="false">RIGHT(H7830,LEN(H7830) - FIND(" ", H7830))</f>
        <v>Athletic Footwear</v>
      </c>
    </row>
    <row r="7831" customFormat="false" ht="14.25" hidden="false" customHeight="true" outlineLevel="0" collapsed="false">
      <c r="B7831" s="88" t="s">
        <v>22</v>
      </c>
      <c r="C7831" s="89" t="n">
        <v>1185732</v>
      </c>
      <c r="D7831" s="90" t="n">
        <v>44481</v>
      </c>
      <c r="E7831" s="88" t="s">
        <v>18</v>
      </c>
      <c r="F7831" s="88" t="s">
        <v>167</v>
      </c>
      <c r="G7831" s="88" t="s">
        <v>99</v>
      </c>
      <c r="H7831" s="91" t="s">
        <v>48</v>
      </c>
      <c r="I7831" s="92" t="n">
        <v>45</v>
      </c>
      <c r="J7831" s="93" t="n">
        <v>500</v>
      </c>
      <c r="K7831" s="94" t="n">
        <f aca="false">I7831 * J7831</f>
        <v>22500</v>
      </c>
      <c r="L7831" s="94" t="n">
        <f aca="false">K7831 *M7831</f>
        <v>7875</v>
      </c>
      <c r="M7831" s="95" t="n">
        <v>0.35</v>
      </c>
      <c r="N7831" s="88" t="s">
        <v>14</v>
      </c>
      <c r="O7831" s="91" t="s">
        <v>219</v>
      </c>
      <c r="P7831" s="0" t="str">
        <f aca="false">RIGHT(H7831,LEN(H7831) - FIND(" ", H7831))</f>
        <v>Street Footwear</v>
      </c>
    </row>
    <row r="7832" customFormat="false" ht="14.25" hidden="false" customHeight="true" outlineLevel="0" collapsed="false">
      <c r="B7832" s="88" t="s">
        <v>22</v>
      </c>
      <c r="C7832" s="89" t="n">
        <v>1185732</v>
      </c>
      <c r="D7832" s="90" t="n">
        <v>44481</v>
      </c>
      <c r="E7832" s="88" t="s">
        <v>18</v>
      </c>
      <c r="F7832" s="88" t="s">
        <v>167</v>
      </c>
      <c r="G7832" s="88" t="s">
        <v>99</v>
      </c>
      <c r="H7832" s="91" t="s">
        <v>44</v>
      </c>
      <c r="I7832" s="92" t="n">
        <v>45</v>
      </c>
      <c r="J7832" s="93" t="n">
        <v>475</v>
      </c>
      <c r="K7832" s="94" t="n">
        <f aca="false">I7832 * J7832</f>
        <v>21375</v>
      </c>
      <c r="L7832" s="94" t="n">
        <f aca="false">K7832 *M7832</f>
        <v>7481.25</v>
      </c>
      <c r="M7832" s="95" t="n">
        <v>0.35</v>
      </c>
      <c r="N7832" s="88" t="s">
        <v>14</v>
      </c>
      <c r="O7832" s="91" t="s">
        <v>219</v>
      </c>
      <c r="P7832" s="0" t="str">
        <f aca="false">RIGHT(H7832,LEN(H7832) - FIND(" ", H7832))</f>
        <v>Athletic Footwear</v>
      </c>
    </row>
    <row r="7833" customFormat="false" ht="14.25" hidden="false" customHeight="true" outlineLevel="0" collapsed="false">
      <c r="B7833" s="88" t="s">
        <v>22</v>
      </c>
      <c r="C7833" s="89" t="n">
        <v>1185732</v>
      </c>
      <c r="D7833" s="90" t="n">
        <v>44481</v>
      </c>
      <c r="E7833" s="88" t="s">
        <v>18</v>
      </c>
      <c r="F7833" s="88" t="s">
        <v>167</v>
      </c>
      <c r="G7833" s="88" t="s">
        <v>99</v>
      </c>
      <c r="H7833" s="91" t="s">
        <v>16</v>
      </c>
      <c r="I7833" s="92" t="n">
        <v>55</v>
      </c>
      <c r="J7833" s="93" t="n">
        <v>475</v>
      </c>
      <c r="K7833" s="94" t="n">
        <f aca="false">I7833 * J7833</f>
        <v>26125</v>
      </c>
      <c r="L7833" s="94" t="n">
        <f aca="false">K7833 *M7833</f>
        <v>7837.5</v>
      </c>
      <c r="M7833" s="95" t="n">
        <v>0.3</v>
      </c>
      <c r="N7833" s="88" t="s">
        <v>14</v>
      </c>
      <c r="O7833" s="91" t="s">
        <v>218</v>
      </c>
      <c r="P7833" s="0" t="str">
        <f aca="false">RIGHT(H7833,LEN(H7833) - FIND(" ", H7833))</f>
        <v>Apparel</v>
      </c>
    </row>
    <row r="7834" customFormat="false" ht="14.25" hidden="false" customHeight="true" outlineLevel="0" collapsed="false">
      <c r="B7834" s="88" t="s">
        <v>22</v>
      </c>
      <c r="C7834" s="89" t="n">
        <v>1185732</v>
      </c>
      <c r="D7834" s="90" t="n">
        <v>44481</v>
      </c>
      <c r="E7834" s="88" t="s">
        <v>18</v>
      </c>
      <c r="F7834" s="88" t="s">
        <v>167</v>
      </c>
      <c r="G7834" s="88" t="s">
        <v>99</v>
      </c>
      <c r="H7834" s="91" t="s">
        <v>38</v>
      </c>
      <c r="I7834" s="92" t="n">
        <v>60</v>
      </c>
      <c r="J7834" s="93" t="n">
        <v>600</v>
      </c>
      <c r="K7834" s="94" t="n">
        <f aca="false">I7834 * J7834</f>
        <v>36000</v>
      </c>
      <c r="L7834" s="94" t="n">
        <f aca="false">K7834 *M7834</f>
        <v>9000</v>
      </c>
      <c r="M7834" s="95" t="n">
        <v>0.25</v>
      </c>
      <c r="N7834" s="88" t="s">
        <v>14</v>
      </c>
      <c r="O7834" s="91" t="s">
        <v>219</v>
      </c>
      <c r="P7834" s="0" t="str">
        <f aca="false">RIGHT(H7834,LEN(H7834) - FIND(" ", H7834))</f>
        <v>Apparel</v>
      </c>
    </row>
    <row r="7835" customFormat="false" ht="14.25" hidden="false" customHeight="true" outlineLevel="0" collapsed="false">
      <c r="B7835" s="88" t="s">
        <v>13</v>
      </c>
      <c r="C7835" s="89" t="n">
        <v>1185732</v>
      </c>
      <c r="D7835" s="90" t="n">
        <v>44481</v>
      </c>
      <c r="E7835" s="88" t="s">
        <v>29</v>
      </c>
      <c r="F7835" s="88" t="s">
        <v>153</v>
      </c>
      <c r="G7835" s="88" t="s">
        <v>156</v>
      </c>
      <c r="H7835" s="91" t="s">
        <v>32</v>
      </c>
      <c r="I7835" s="92" t="n">
        <v>55</v>
      </c>
      <c r="J7835" s="93" t="n">
        <v>400</v>
      </c>
      <c r="K7835" s="94" t="n">
        <f aca="false">I7835 * J7835</f>
        <v>22000</v>
      </c>
      <c r="L7835" s="94" t="n">
        <f aca="false">K7835 *M7835</f>
        <v>7700</v>
      </c>
      <c r="M7835" s="95" t="n">
        <v>0.35</v>
      </c>
      <c r="N7835" s="88" t="s">
        <v>23</v>
      </c>
      <c r="O7835" s="91" t="s">
        <v>218</v>
      </c>
      <c r="P7835" s="0" t="str">
        <f aca="false">RIGHT(H7835,LEN(H7835) - FIND(" ", H7835))</f>
        <v>Street Footwear</v>
      </c>
    </row>
    <row r="7836" customFormat="false" ht="14.25" hidden="false" customHeight="true" outlineLevel="0" collapsed="false">
      <c r="B7836" s="88" t="s">
        <v>13</v>
      </c>
      <c r="C7836" s="89" t="n">
        <v>1185732</v>
      </c>
      <c r="D7836" s="90" t="n">
        <v>44481</v>
      </c>
      <c r="E7836" s="88" t="s">
        <v>29</v>
      </c>
      <c r="F7836" s="88" t="s">
        <v>153</v>
      </c>
      <c r="G7836" s="88" t="s">
        <v>156</v>
      </c>
      <c r="H7836" s="91" t="s">
        <v>24</v>
      </c>
      <c r="I7836" s="92" t="n">
        <v>45</v>
      </c>
      <c r="J7836" s="93" t="n">
        <v>250</v>
      </c>
      <c r="K7836" s="94" t="n">
        <f aca="false">I7836 * J7836</f>
        <v>11250</v>
      </c>
      <c r="L7836" s="94" t="n">
        <f aca="false">K7836 *M7836</f>
        <v>3375</v>
      </c>
      <c r="M7836" s="95" t="n">
        <v>0.3</v>
      </c>
      <c r="N7836" s="88" t="s">
        <v>23</v>
      </c>
      <c r="O7836" s="91" t="s">
        <v>218</v>
      </c>
      <c r="P7836" s="0" t="str">
        <f aca="false">RIGHT(H7836,LEN(H7836) - FIND(" ", H7836))</f>
        <v>Athletic Footwear</v>
      </c>
    </row>
    <row r="7837" customFormat="false" ht="14.25" hidden="false" customHeight="true" outlineLevel="0" collapsed="false">
      <c r="B7837" s="88" t="s">
        <v>13</v>
      </c>
      <c r="C7837" s="89" t="n">
        <v>1185732</v>
      </c>
      <c r="D7837" s="90" t="n">
        <v>44481</v>
      </c>
      <c r="E7837" s="88" t="s">
        <v>29</v>
      </c>
      <c r="F7837" s="88" t="s">
        <v>153</v>
      </c>
      <c r="G7837" s="88" t="s">
        <v>156</v>
      </c>
      <c r="H7837" s="91" t="s">
        <v>48</v>
      </c>
      <c r="I7837" s="92" t="n">
        <v>45</v>
      </c>
      <c r="J7837" s="93" t="n">
        <v>150</v>
      </c>
      <c r="K7837" s="94" t="n">
        <f aca="false">I7837 * J7837</f>
        <v>6750</v>
      </c>
      <c r="L7837" s="94" t="n">
        <f aca="false">K7837 *M7837</f>
        <v>2025</v>
      </c>
      <c r="M7837" s="95" t="n">
        <v>0.3</v>
      </c>
      <c r="N7837" s="88" t="s">
        <v>23</v>
      </c>
      <c r="O7837" s="91" t="s">
        <v>219</v>
      </c>
      <c r="P7837" s="0" t="str">
        <f aca="false">RIGHT(H7837,LEN(H7837) - FIND(" ", H7837))</f>
        <v>Street Footwear</v>
      </c>
    </row>
    <row r="7838" customFormat="false" ht="14.25" hidden="false" customHeight="true" outlineLevel="0" collapsed="false">
      <c r="B7838" s="88" t="s">
        <v>13</v>
      </c>
      <c r="C7838" s="89" t="n">
        <v>1185732</v>
      </c>
      <c r="D7838" s="90" t="n">
        <v>44481</v>
      </c>
      <c r="E7838" s="88" t="s">
        <v>29</v>
      </c>
      <c r="F7838" s="88" t="s">
        <v>153</v>
      </c>
      <c r="G7838" s="88" t="s">
        <v>156</v>
      </c>
      <c r="H7838" s="91" t="s">
        <v>44</v>
      </c>
      <c r="I7838" s="92" t="n">
        <v>45</v>
      </c>
      <c r="J7838" s="93" t="n">
        <v>125</v>
      </c>
      <c r="K7838" s="94" t="n">
        <f aca="false">I7838 * J7838</f>
        <v>5625</v>
      </c>
      <c r="L7838" s="94" t="n">
        <f aca="false">K7838 *M7838</f>
        <v>1687.5</v>
      </c>
      <c r="M7838" s="95" t="n">
        <v>0.3</v>
      </c>
      <c r="N7838" s="88" t="s">
        <v>23</v>
      </c>
      <c r="O7838" s="91" t="s">
        <v>219</v>
      </c>
      <c r="P7838" s="0" t="str">
        <f aca="false">RIGHT(H7838,LEN(H7838) - FIND(" ", H7838))</f>
        <v>Athletic Footwear</v>
      </c>
    </row>
    <row r="7839" customFormat="false" ht="14.25" hidden="false" customHeight="true" outlineLevel="0" collapsed="false">
      <c r="B7839" s="88" t="s">
        <v>13</v>
      </c>
      <c r="C7839" s="89" t="n">
        <v>1185732</v>
      </c>
      <c r="D7839" s="90" t="n">
        <v>44481</v>
      </c>
      <c r="E7839" s="88" t="s">
        <v>29</v>
      </c>
      <c r="F7839" s="88" t="s">
        <v>153</v>
      </c>
      <c r="G7839" s="88" t="s">
        <v>156</v>
      </c>
      <c r="H7839" s="91" t="s">
        <v>16</v>
      </c>
      <c r="I7839" s="92" t="n">
        <v>55</v>
      </c>
      <c r="J7839" s="93" t="n">
        <v>125</v>
      </c>
      <c r="K7839" s="94" t="n">
        <f aca="false">I7839 * J7839</f>
        <v>6875</v>
      </c>
      <c r="L7839" s="94" t="n">
        <f aca="false">K7839 *M7839</f>
        <v>2406.25</v>
      </c>
      <c r="M7839" s="95" t="n">
        <v>0.35</v>
      </c>
      <c r="N7839" s="88" t="s">
        <v>23</v>
      </c>
      <c r="O7839" s="91" t="s">
        <v>218</v>
      </c>
      <c r="P7839" s="0" t="str">
        <f aca="false">RIGHT(H7839,LEN(H7839) - FIND(" ", H7839))</f>
        <v>Apparel</v>
      </c>
    </row>
    <row r="7840" customFormat="false" ht="14.25" hidden="false" customHeight="true" outlineLevel="0" collapsed="false">
      <c r="B7840" s="88" t="s">
        <v>30</v>
      </c>
      <c r="C7840" s="89" t="n">
        <v>1185732</v>
      </c>
      <c r="D7840" s="90" t="n">
        <v>44481</v>
      </c>
      <c r="E7840" s="88" t="s">
        <v>29</v>
      </c>
      <c r="F7840" s="88" t="s">
        <v>153</v>
      </c>
      <c r="G7840" s="88" t="s">
        <v>156</v>
      </c>
      <c r="H7840" s="91" t="s">
        <v>38</v>
      </c>
      <c r="I7840" s="92" t="n">
        <v>60</v>
      </c>
      <c r="J7840" s="93" t="n">
        <v>250</v>
      </c>
      <c r="K7840" s="94" t="n">
        <f aca="false">I7840 * J7840</f>
        <v>15000</v>
      </c>
      <c r="L7840" s="94" t="n">
        <f aca="false">K7840 *M7840</f>
        <v>6000</v>
      </c>
      <c r="M7840" s="95" t="n">
        <v>0.4</v>
      </c>
      <c r="N7840" s="88" t="s">
        <v>23</v>
      </c>
      <c r="O7840" s="91" t="s">
        <v>219</v>
      </c>
      <c r="P7840" s="0" t="str">
        <f aca="false">RIGHT(H7840,LEN(H7840) - FIND(" ", H7840))</f>
        <v>Apparel</v>
      </c>
    </row>
    <row r="7841" customFormat="false" ht="14.25" hidden="false" customHeight="true" outlineLevel="0" collapsed="false">
      <c r="B7841" s="88" t="s">
        <v>15</v>
      </c>
      <c r="C7841" s="89" t="n">
        <v>1185732</v>
      </c>
      <c r="D7841" s="90" t="n">
        <v>44481</v>
      </c>
      <c r="E7841" s="88" t="s">
        <v>26</v>
      </c>
      <c r="F7841" s="88" t="s">
        <v>159</v>
      </c>
      <c r="G7841" s="88" t="s">
        <v>95</v>
      </c>
      <c r="H7841" s="91" t="s">
        <v>32</v>
      </c>
      <c r="I7841" s="92" t="n">
        <v>65</v>
      </c>
      <c r="J7841" s="93" t="n">
        <v>475</v>
      </c>
      <c r="K7841" s="94" t="n">
        <f aca="false">I7841 * J7841</f>
        <v>30875</v>
      </c>
      <c r="L7841" s="94" t="n">
        <f aca="false">K7841 *M7841</f>
        <v>13893.75</v>
      </c>
      <c r="M7841" s="95" t="n">
        <v>0.45</v>
      </c>
      <c r="N7841" s="88" t="s">
        <v>14</v>
      </c>
      <c r="O7841" s="91" t="s">
        <v>218</v>
      </c>
      <c r="P7841" s="0" t="str">
        <f aca="false">RIGHT(H7841,LEN(H7841) - FIND(" ", H7841))</f>
        <v>Street Footwear</v>
      </c>
    </row>
    <row r="7842" customFormat="false" ht="14.25" hidden="false" customHeight="true" outlineLevel="0" collapsed="false">
      <c r="B7842" s="88" t="s">
        <v>15</v>
      </c>
      <c r="C7842" s="89" t="n">
        <v>1185732</v>
      </c>
      <c r="D7842" s="90" t="n">
        <v>44481</v>
      </c>
      <c r="E7842" s="88" t="s">
        <v>26</v>
      </c>
      <c r="F7842" s="88" t="s">
        <v>159</v>
      </c>
      <c r="G7842" s="88" t="s">
        <v>95</v>
      </c>
      <c r="H7842" s="91" t="s">
        <v>24</v>
      </c>
      <c r="I7842" s="92" t="n">
        <v>60</v>
      </c>
      <c r="J7842" s="93" t="n">
        <v>300</v>
      </c>
      <c r="K7842" s="94" t="n">
        <f aca="false">I7842 * J7842</f>
        <v>18000</v>
      </c>
      <c r="L7842" s="94" t="n">
        <f aca="false">K7842 *M7842</f>
        <v>8100</v>
      </c>
      <c r="M7842" s="95" t="n">
        <v>0.45</v>
      </c>
      <c r="N7842" s="88" t="s">
        <v>14</v>
      </c>
      <c r="O7842" s="91" t="s">
        <v>218</v>
      </c>
      <c r="P7842" s="0" t="str">
        <f aca="false">RIGHT(H7842,LEN(H7842) - FIND(" ", H7842))</f>
        <v>Athletic Footwear</v>
      </c>
    </row>
    <row r="7843" customFormat="false" ht="14.25" hidden="false" customHeight="true" outlineLevel="0" collapsed="false">
      <c r="B7843" s="88" t="s">
        <v>15</v>
      </c>
      <c r="C7843" s="89" t="n">
        <v>1185732</v>
      </c>
      <c r="D7843" s="90" t="n">
        <v>44481</v>
      </c>
      <c r="E7843" s="88" t="s">
        <v>26</v>
      </c>
      <c r="F7843" s="88" t="s">
        <v>159</v>
      </c>
      <c r="G7843" s="88" t="s">
        <v>95</v>
      </c>
      <c r="H7843" s="91" t="s">
        <v>48</v>
      </c>
      <c r="I7843" s="92" t="n">
        <v>60</v>
      </c>
      <c r="J7843" s="93" t="n">
        <v>200</v>
      </c>
      <c r="K7843" s="94" t="n">
        <f aca="false">I7843 * J7843</f>
        <v>12000</v>
      </c>
      <c r="L7843" s="94" t="n">
        <f aca="false">K7843 *M7843</f>
        <v>4200</v>
      </c>
      <c r="M7843" s="95" t="n">
        <v>0.35</v>
      </c>
      <c r="N7843" s="88" t="s">
        <v>14</v>
      </c>
      <c r="O7843" s="91" t="s">
        <v>219</v>
      </c>
      <c r="P7843" s="0" t="str">
        <f aca="false">RIGHT(H7843,LEN(H7843) - FIND(" ", H7843))</f>
        <v>Street Footwear</v>
      </c>
    </row>
    <row r="7844" customFormat="false" ht="14.25" hidden="false" customHeight="true" outlineLevel="0" collapsed="false">
      <c r="B7844" s="88" t="s">
        <v>15</v>
      </c>
      <c r="C7844" s="89" t="n">
        <v>1185732</v>
      </c>
      <c r="D7844" s="90" t="n">
        <v>44481</v>
      </c>
      <c r="E7844" s="88" t="s">
        <v>26</v>
      </c>
      <c r="F7844" s="88" t="s">
        <v>159</v>
      </c>
      <c r="G7844" s="88" t="s">
        <v>95</v>
      </c>
      <c r="H7844" s="91" t="s">
        <v>44</v>
      </c>
      <c r="I7844" s="92" t="n">
        <v>60</v>
      </c>
      <c r="J7844" s="93" t="n">
        <v>175</v>
      </c>
      <c r="K7844" s="94" t="n">
        <f aca="false">I7844 * J7844</f>
        <v>10500</v>
      </c>
      <c r="L7844" s="94" t="n">
        <f aca="false">K7844 *M7844</f>
        <v>3675</v>
      </c>
      <c r="M7844" s="95" t="n">
        <v>0.35</v>
      </c>
      <c r="N7844" s="88" t="s">
        <v>14</v>
      </c>
      <c r="O7844" s="91" t="s">
        <v>219</v>
      </c>
      <c r="P7844" s="0" t="str">
        <f aca="false">RIGHT(H7844,LEN(H7844) - FIND(" ", H7844))</f>
        <v>Athletic Footwear</v>
      </c>
    </row>
    <row r="7845" customFormat="false" ht="14.25" hidden="false" customHeight="true" outlineLevel="0" collapsed="false">
      <c r="B7845" s="88" t="s">
        <v>15</v>
      </c>
      <c r="C7845" s="89" t="n">
        <v>1185732</v>
      </c>
      <c r="D7845" s="90" t="n">
        <v>44481</v>
      </c>
      <c r="E7845" s="88" t="s">
        <v>26</v>
      </c>
      <c r="F7845" s="88" t="s">
        <v>159</v>
      </c>
      <c r="G7845" s="88" t="s">
        <v>95</v>
      </c>
      <c r="H7845" s="91" t="s">
        <v>16</v>
      </c>
      <c r="I7845" s="92" t="n">
        <v>70</v>
      </c>
      <c r="J7845" s="93" t="n">
        <v>175</v>
      </c>
      <c r="K7845" s="94" t="n">
        <f aca="false">I7845 * J7845</f>
        <v>12250</v>
      </c>
      <c r="L7845" s="94" t="n">
        <f aca="false">K7845 *M7845</f>
        <v>4287.5</v>
      </c>
      <c r="M7845" s="95" t="n">
        <v>0.35</v>
      </c>
      <c r="N7845" s="88" t="s">
        <v>14</v>
      </c>
      <c r="O7845" s="91" t="s">
        <v>218</v>
      </c>
      <c r="P7845" s="0" t="str">
        <f aca="false">RIGHT(H7845,LEN(H7845) - FIND(" ", H7845))</f>
        <v>Apparel</v>
      </c>
    </row>
    <row r="7846" customFormat="false" ht="14.25" hidden="false" customHeight="true" outlineLevel="0" collapsed="false">
      <c r="B7846" s="88" t="s">
        <v>43</v>
      </c>
      <c r="C7846" s="89" t="n">
        <v>1185732</v>
      </c>
      <c r="D7846" s="90" t="n">
        <v>44481</v>
      </c>
      <c r="E7846" s="88" t="s">
        <v>26</v>
      </c>
      <c r="F7846" s="88" t="s">
        <v>159</v>
      </c>
      <c r="G7846" s="88" t="s">
        <v>95</v>
      </c>
      <c r="H7846" s="91" t="s">
        <v>38</v>
      </c>
      <c r="I7846" s="92" t="n">
        <v>75</v>
      </c>
      <c r="J7846" s="93" t="n">
        <v>300</v>
      </c>
      <c r="K7846" s="94" t="n">
        <f aca="false">I7846 * J7846</f>
        <v>22500</v>
      </c>
      <c r="L7846" s="94" t="n">
        <f aca="false">K7846 *M7846</f>
        <v>9000</v>
      </c>
      <c r="M7846" s="95" t="n">
        <v>0.4</v>
      </c>
      <c r="N7846" s="88" t="s">
        <v>14</v>
      </c>
      <c r="O7846" s="91" t="s">
        <v>219</v>
      </c>
      <c r="P7846" s="0" t="str">
        <f aca="false">RIGHT(H7846,LEN(H7846) - FIND(" ", H7846))</f>
        <v>Apparel</v>
      </c>
    </row>
    <row r="7847" customFormat="false" ht="14.25" hidden="false" customHeight="true" outlineLevel="0" collapsed="false">
      <c r="B7847" s="88" t="s">
        <v>30</v>
      </c>
      <c r="C7847" s="89" t="n">
        <v>1197831</v>
      </c>
      <c r="D7847" s="90" t="n">
        <v>44481</v>
      </c>
      <c r="E7847" s="88" t="s">
        <v>40</v>
      </c>
      <c r="F7847" s="88" t="s">
        <v>59</v>
      </c>
      <c r="G7847" s="88" t="s">
        <v>106</v>
      </c>
      <c r="H7847" s="91" t="s">
        <v>48</v>
      </c>
      <c r="I7847" s="92" t="n">
        <v>63</v>
      </c>
      <c r="J7847" s="93" t="n">
        <v>176</v>
      </c>
      <c r="K7847" s="94" t="n">
        <f aca="false">I7847 * J7847</f>
        <v>11088</v>
      </c>
      <c r="L7847" s="94" t="n">
        <f aca="false">K7847 *M7847</f>
        <v>6098.4</v>
      </c>
      <c r="M7847" s="95" t="n">
        <v>0.55</v>
      </c>
      <c r="N7847" s="88" t="s">
        <v>23</v>
      </c>
      <c r="O7847" s="91" t="s">
        <v>219</v>
      </c>
      <c r="P7847" s="0" t="str">
        <f aca="false">RIGHT(H7847,LEN(H7847) - FIND(" ", H7847))</f>
        <v>Street Footwear</v>
      </c>
    </row>
    <row r="7848" customFormat="false" ht="14.25" hidden="false" customHeight="true" outlineLevel="0" collapsed="false">
      <c r="B7848" s="88" t="s">
        <v>15</v>
      </c>
      <c r="C7848" s="89" t="n">
        <v>1185732</v>
      </c>
      <c r="D7848" s="90" t="n">
        <v>44481</v>
      </c>
      <c r="E7848" s="88" t="s">
        <v>40</v>
      </c>
      <c r="F7848" s="88" t="s">
        <v>66</v>
      </c>
      <c r="G7848" s="88" t="s">
        <v>90</v>
      </c>
      <c r="H7848" s="91" t="s">
        <v>32</v>
      </c>
      <c r="I7848" s="92" t="n">
        <v>38</v>
      </c>
      <c r="J7848" s="93" t="n">
        <v>117</v>
      </c>
      <c r="K7848" s="94" t="n">
        <f aca="false">I7848 * J7848</f>
        <v>4446</v>
      </c>
      <c r="L7848" s="94" t="n">
        <f aca="false">K7848 *M7848</f>
        <v>2223</v>
      </c>
      <c r="M7848" s="95" t="n">
        <v>0.5</v>
      </c>
      <c r="N7848" s="88" t="s">
        <v>23</v>
      </c>
      <c r="O7848" s="91" t="s">
        <v>218</v>
      </c>
      <c r="P7848" s="0" t="str">
        <f aca="false">RIGHT(H7848,LEN(H7848) - FIND(" ", H7848))</f>
        <v>Street Footwear</v>
      </c>
    </row>
    <row r="7849" customFormat="false" ht="14.25" hidden="false" customHeight="true" outlineLevel="0" collapsed="false">
      <c r="B7849" s="88" t="s">
        <v>22</v>
      </c>
      <c r="C7849" s="89" t="n">
        <v>1185732</v>
      </c>
      <c r="D7849" s="90" t="n">
        <v>44481</v>
      </c>
      <c r="E7849" s="88" t="s">
        <v>18</v>
      </c>
      <c r="F7849" s="88" t="s">
        <v>167</v>
      </c>
      <c r="G7849" s="88" t="s">
        <v>99</v>
      </c>
      <c r="H7849" s="91" t="s">
        <v>32</v>
      </c>
      <c r="I7849" s="92" t="n">
        <v>50</v>
      </c>
      <c r="J7849" s="93" t="n">
        <v>202</v>
      </c>
      <c r="K7849" s="94" t="n">
        <f aca="false">I7849 * J7849</f>
        <v>10100</v>
      </c>
      <c r="L7849" s="94" t="n">
        <f aca="false">K7849 *M7849</f>
        <v>6464</v>
      </c>
      <c r="M7849" s="95" t="n">
        <v>0.64</v>
      </c>
      <c r="N7849" s="88" t="s">
        <v>23</v>
      </c>
      <c r="O7849" s="91" t="s">
        <v>218</v>
      </c>
      <c r="P7849" s="0" t="str">
        <f aca="false">RIGHT(H7849,LEN(H7849) - FIND(" ", H7849))</f>
        <v>Street Footwear</v>
      </c>
    </row>
    <row r="7850" customFormat="false" ht="14.25" hidden="false" customHeight="true" outlineLevel="0" collapsed="false">
      <c r="B7850" s="88" t="s">
        <v>22</v>
      </c>
      <c r="C7850" s="89" t="n">
        <v>1185732</v>
      </c>
      <c r="D7850" s="90" t="n">
        <v>44481</v>
      </c>
      <c r="E7850" s="88" t="s">
        <v>18</v>
      </c>
      <c r="F7850" s="88" t="s">
        <v>167</v>
      </c>
      <c r="G7850" s="88" t="s">
        <v>99</v>
      </c>
      <c r="H7850" s="91" t="s">
        <v>24</v>
      </c>
      <c r="I7850" s="92" t="n">
        <v>44</v>
      </c>
      <c r="J7850" s="93" t="n">
        <v>174</v>
      </c>
      <c r="K7850" s="94" t="n">
        <f aca="false">I7850 * J7850</f>
        <v>7656</v>
      </c>
      <c r="L7850" s="94" t="n">
        <f aca="false">K7850 *M7850</f>
        <v>3062.4</v>
      </c>
      <c r="M7850" s="95" t="n">
        <v>0.4</v>
      </c>
      <c r="N7850" s="88" t="s">
        <v>23</v>
      </c>
      <c r="O7850" s="91" t="s">
        <v>218</v>
      </c>
      <c r="P7850" s="0" t="str">
        <f aca="false">RIGHT(H7850,LEN(H7850) - FIND(" ", H7850))</f>
        <v>Athletic Footwear</v>
      </c>
    </row>
    <row r="7851" customFormat="false" ht="14.25" hidden="false" customHeight="true" outlineLevel="0" collapsed="false">
      <c r="B7851" s="88" t="s">
        <v>22</v>
      </c>
      <c r="C7851" s="89" t="n">
        <v>1185732</v>
      </c>
      <c r="D7851" s="90" t="n">
        <v>44481</v>
      </c>
      <c r="E7851" s="88" t="s">
        <v>18</v>
      </c>
      <c r="F7851" s="88" t="s">
        <v>167</v>
      </c>
      <c r="G7851" s="88" t="s">
        <v>99</v>
      </c>
      <c r="H7851" s="91" t="s">
        <v>48</v>
      </c>
      <c r="I7851" s="92" t="n">
        <v>42</v>
      </c>
      <c r="J7851" s="93" t="n">
        <v>125</v>
      </c>
      <c r="K7851" s="94" t="n">
        <f aca="false">I7851 * J7851</f>
        <v>5250</v>
      </c>
      <c r="L7851" s="94" t="n">
        <f aca="false">K7851 *M7851</f>
        <v>2415</v>
      </c>
      <c r="M7851" s="95" t="n">
        <v>0.46</v>
      </c>
      <c r="N7851" s="88" t="s">
        <v>23</v>
      </c>
      <c r="O7851" s="91" t="s">
        <v>219</v>
      </c>
      <c r="P7851" s="0" t="str">
        <f aca="false">RIGHT(H7851,LEN(H7851) - FIND(" ", H7851))</f>
        <v>Street Footwear</v>
      </c>
    </row>
    <row r="7852" customFormat="false" ht="14.25" hidden="false" customHeight="true" outlineLevel="0" collapsed="false">
      <c r="B7852" s="88" t="s">
        <v>22</v>
      </c>
      <c r="C7852" s="89" t="n">
        <v>1185732</v>
      </c>
      <c r="D7852" s="90" t="n">
        <v>44481</v>
      </c>
      <c r="E7852" s="88" t="s">
        <v>18</v>
      </c>
      <c r="F7852" s="88" t="s">
        <v>167</v>
      </c>
      <c r="G7852" s="88" t="s">
        <v>99</v>
      </c>
      <c r="H7852" s="91" t="s">
        <v>44</v>
      </c>
      <c r="I7852" s="92" t="n">
        <v>41</v>
      </c>
      <c r="J7852" s="93" t="n">
        <v>119</v>
      </c>
      <c r="K7852" s="94" t="n">
        <f aca="false">I7852 * J7852</f>
        <v>4879</v>
      </c>
      <c r="L7852" s="94" t="n">
        <f aca="false">K7852 *M7852</f>
        <v>2244.34</v>
      </c>
      <c r="M7852" s="95" t="n">
        <v>0.46</v>
      </c>
      <c r="N7852" s="88" t="s">
        <v>23</v>
      </c>
      <c r="O7852" s="91" t="s">
        <v>219</v>
      </c>
      <c r="P7852" s="0" t="str">
        <f aca="false">RIGHT(H7852,LEN(H7852) - FIND(" ", H7852))</f>
        <v>Athletic Footwear</v>
      </c>
    </row>
    <row r="7853" customFormat="false" ht="14.25" hidden="false" customHeight="true" outlineLevel="0" collapsed="false">
      <c r="B7853" s="88" t="s">
        <v>22</v>
      </c>
      <c r="C7853" s="89" t="n">
        <v>1185732</v>
      </c>
      <c r="D7853" s="90" t="n">
        <v>44481</v>
      </c>
      <c r="E7853" s="88" t="s">
        <v>18</v>
      </c>
      <c r="F7853" s="88" t="s">
        <v>167</v>
      </c>
      <c r="G7853" s="88" t="s">
        <v>99</v>
      </c>
      <c r="H7853" s="91" t="s">
        <v>16</v>
      </c>
      <c r="I7853" s="92" t="n">
        <v>54</v>
      </c>
      <c r="J7853" s="93" t="n">
        <v>128</v>
      </c>
      <c r="K7853" s="94" t="n">
        <f aca="false">I7853 * J7853</f>
        <v>6912</v>
      </c>
      <c r="L7853" s="94" t="n">
        <f aca="false">K7853 *M7853</f>
        <v>3041.28</v>
      </c>
      <c r="M7853" s="95" t="n">
        <v>0.44</v>
      </c>
      <c r="N7853" s="88" t="s">
        <v>23</v>
      </c>
      <c r="O7853" s="91" t="s">
        <v>218</v>
      </c>
      <c r="P7853" s="0" t="str">
        <f aca="false">RIGHT(H7853,LEN(H7853) - FIND(" ", H7853))</f>
        <v>Apparel</v>
      </c>
    </row>
    <row r="7854" customFormat="false" ht="14.25" hidden="false" customHeight="true" outlineLevel="0" collapsed="false">
      <c r="B7854" s="88" t="s">
        <v>22</v>
      </c>
      <c r="C7854" s="89" t="n">
        <v>1185732</v>
      </c>
      <c r="D7854" s="90" t="n">
        <v>44481</v>
      </c>
      <c r="E7854" s="88" t="s">
        <v>18</v>
      </c>
      <c r="F7854" s="88" t="s">
        <v>167</v>
      </c>
      <c r="G7854" s="88" t="s">
        <v>99</v>
      </c>
      <c r="H7854" s="91" t="s">
        <v>38</v>
      </c>
      <c r="I7854" s="92" t="n">
        <v>55</v>
      </c>
      <c r="J7854" s="93" t="n">
        <v>150</v>
      </c>
      <c r="K7854" s="94" t="n">
        <f aca="false">I7854 * J7854</f>
        <v>8250</v>
      </c>
      <c r="L7854" s="94" t="n">
        <f aca="false">K7854 *M7854</f>
        <v>3052.5</v>
      </c>
      <c r="M7854" s="95" t="n">
        <v>0.37</v>
      </c>
      <c r="N7854" s="88" t="s">
        <v>23</v>
      </c>
      <c r="O7854" s="91" t="s">
        <v>219</v>
      </c>
      <c r="P7854" s="0" t="str">
        <f aca="false">RIGHT(H7854,LEN(H7854) - FIND(" ", H7854))</f>
        <v>Apparel</v>
      </c>
    </row>
    <row r="7855" customFormat="false" ht="14.25" hidden="false" customHeight="true" outlineLevel="0" collapsed="false">
      <c r="B7855" s="88" t="s">
        <v>13</v>
      </c>
      <c r="C7855" s="89" t="n">
        <v>1185732</v>
      </c>
      <c r="D7855" s="90" t="n">
        <v>44481</v>
      </c>
      <c r="E7855" s="88" t="s">
        <v>29</v>
      </c>
      <c r="F7855" s="88" t="s">
        <v>153</v>
      </c>
      <c r="G7855" s="88" t="s">
        <v>156</v>
      </c>
      <c r="H7855" s="91" t="s">
        <v>32</v>
      </c>
      <c r="I7855" s="92" t="n">
        <v>54</v>
      </c>
      <c r="J7855" s="93" t="n">
        <v>104</v>
      </c>
      <c r="K7855" s="94" t="n">
        <f aca="false">I7855 * J7855</f>
        <v>5616</v>
      </c>
      <c r="L7855" s="94" t="n">
        <f aca="false">K7855 *M7855</f>
        <v>2583.36</v>
      </c>
      <c r="M7855" s="95" t="n">
        <v>0.46</v>
      </c>
      <c r="N7855" s="88" t="s">
        <v>23</v>
      </c>
      <c r="O7855" s="91" t="s">
        <v>218</v>
      </c>
      <c r="P7855" s="0" t="str">
        <f aca="false">RIGHT(H7855,LEN(H7855) - FIND(" ", H7855))</f>
        <v>Street Footwear</v>
      </c>
    </row>
    <row r="7856" customFormat="false" ht="14.25" hidden="false" customHeight="true" outlineLevel="0" collapsed="false">
      <c r="B7856" s="88" t="s">
        <v>13</v>
      </c>
      <c r="C7856" s="89" t="n">
        <v>1185732</v>
      </c>
      <c r="D7856" s="90" t="n">
        <v>44481</v>
      </c>
      <c r="E7856" s="88" t="s">
        <v>29</v>
      </c>
      <c r="F7856" s="88" t="s">
        <v>153</v>
      </c>
      <c r="G7856" s="88" t="s">
        <v>156</v>
      </c>
      <c r="H7856" s="91" t="s">
        <v>24</v>
      </c>
      <c r="I7856" s="92" t="n">
        <v>41</v>
      </c>
      <c r="J7856" s="93" t="n">
        <v>75</v>
      </c>
      <c r="K7856" s="94" t="n">
        <f aca="false">I7856 * J7856</f>
        <v>3075</v>
      </c>
      <c r="L7856" s="94" t="n">
        <f aca="false">K7856 *M7856</f>
        <v>1291.5</v>
      </c>
      <c r="M7856" s="95" t="n">
        <v>0.42</v>
      </c>
      <c r="N7856" s="88" t="s">
        <v>23</v>
      </c>
      <c r="O7856" s="91" t="s">
        <v>218</v>
      </c>
      <c r="P7856" s="0" t="str">
        <f aca="false">RIGHT(H7856,LEN(H7856) - FIND(" ", H7856))</f>
        <v>Athletic Footwear</v>
      </c>
    </row>
    <row r="7857" customFormat="false" ht="14.25" hidden="false" customHeight="true" outlineLevel="0" collapsed="false">
      <c r="B7857" s="88" t="s">
        <v>13</v>
      </c>
      <c r="C7857" s="89" t="n">
        <v>1185732</v>
      </c>
      <c r="D7857" s="90" t="n">
        <v>44481</v>
      </c>
      <c r="E7857" s="88" t="s">
        <v>29</v>
      </c>
      <c r="F7857" s="88" t="s">
        <v>153</v>
      </c>
      <c r="G7857" s="88" t="s">
        <v>156</v>
      </c>
      <c r="H7857" s="91" t="s">
        <v>48</v>
      </c>
      <c r="I7857" s="92" t="n">
        <v>43</v>
      </c>
      <c r="J7857" s="93" t="n">
        <v>42</v>
      </c>
      <c r="K7857" s="94" t="n">
        <f aca="false">I7857 * J7857</f>
        <v>1806</v>
      </c>
      <c r="L7857" s="94" t="n">
        <f aca="false">K7857 *M7857</f>
        <v>722.4</v>
      </c>
      <c r="M7857" s="95" t="n">
        <v>0.4</v>
      </c>
      <c r="N7857" s="88" t="s">
        <v>23</v>
      </c>
      <c r="O7857" s="91" t="s">
        <v>219</v>
      </c>
      <c r="P7857" s="0" t="str">
        <f aca="false">RIGHT(H7857,LEN(H7857) - FIND(" ", H7857))</f>
        <v>Street Footwear</v>
      </c>
    </row>
    <row r="7858" customFormat="false" ht="14.25" hidden="false" customHeight="true" outlineLevel="0" collapsed="false">
      <c r="B7858" s="88" t="s">
        <v>13</v>
      </c>
      <c r="C7858" s="89" t="n">
        <v>1185732</v>
      </c>
      <c r="D7858" s="90" t="n">
        <v>44481</v>
      </c>
      <c r="E7858" s="88" t="s">
        <v>29</v>
      </c>
      <c r="F7858" s="88" t="s">
        <v>153</v>
      </c>
      <c r="G7858" s="88" t="s">
        <v>156</v>
      </c>
      <c r="H7858" s="91" t="s">
        <v>44</v>
      </c>
      <c r="I7858" s="92" t="n">
        <v>43</v>
      </c>
      <c r="J7858" s="93" t="n">
        <v>36</v>
      </c>
      <c r="K7858" s="94" t="n">
        <f aca="false">I7858 * J7858</f>
        <v>1548</v>
      </c>
      <c r="L7858" s="94" t="n">
        <f aca="false">K7858 *M7858</f>
        <v>696.6</v>
      </c>
      <c r="M7858" s="95" t="n">
        <v>0.45</v>
      </c>
      <c r="N7858" s="88" t="s">
        <v>23</v>
      </c>
      <c r="O7858" s="91" t="s">
        <v>219</v>
      </c>
      <c r="P7858" s="0" t="str">
        <f aca="false">RIGHT(H7858,LEN(H7858) - FIND(" ", H7858))</f>
        <v>Athletic Footwear</v>
      </c>
    </row>
    <row r="7859" customFormat="false" ht="14.25" hidden="false" customHeight="true" outlineLevel="0" collapsed="false">
      <c r="B7859" s="88" t="s">
        <v>13</v>
      </c>
      <c r="C7859" s="89" t="n">
        <v>1185732</v>
      </c>
      <c r="D7859" s="90" t="n">
        <v>44481</v>
      </c>
      <c r="E7859" s="88" t="s">
        <v>29</v>
      </c>
      <c r="F7859" s="88" t="s">
        <v>153</v>
      </c>
      <c r="G7859" s="88" t="s">
        <v>156</v>
      </c>
      <c r="H7859" s="91" t="s">
        <v>16</v>
      </c>
      <c r="I7859" s="92" t="n">
        <v>54</v>
      </c>
      <c r="J7859" s="93" t="n">
        <v>38</v>
      </c>
      <c r="K7859" s="94" t="n">
        <f aca="false">I7859 * J7859</f>
        <v>2052</v>
      </c>
      <c r="L7859" s="94" t="n">
        <f aca="false">K7859 *M7859</f>
        <v>964.44</v>
      </c>
      <c r="M7859" s="95" t="n">
        <v>0.47</v>
      </c>
      <c r="N7859" s="88" t="s">
        <v>23</v>
      </c>
      <c r="O7859" s="91" t="s">
        <v>218</v>
      </c>
      <c r="P7859" s="0" t="str">
        <f aca="false">RIGHT(H7859,LEN(H7859) - FIND(" ", H7859))</f>
        <v>Apparel</v>
      </c>
    </row>
    <row r="7860" customFormat="false" ht="14.25" hidden="false" customHeight="true" outlineLevel="0" collapsed="false">
      <c r="B7860" s="88" t="s">
        <v>30</v>
      </c>
      <c r="C7860" s="89" t="n">
        <v>1185732</v>
      </c>
      <c r="D7860" s="90" t="n">
        <v>44481</v>
      </c>
      <c r="E7860" s="88" t="s">
        <v>29</v>
      </c>
      <c r="F7860" s="88" t="s">
        <v>153</v>
      </c>
      <c r="G7860" s="88" t="s">
        <v>156</v>
      </c>
      <c r="H7860" s="91" t="s">
        <v>38</v>
      </c>
      <c r="I7860" s="92" t="n">
        <v>55</v>
      </c>
      <c r="J7860" s="93" t="n">
        <v>70</v>
      </c>
      <c r="K7860" s="94" t="n">
        <f aca="false">I7860 * J7860</f>
        <v>3850</v>
      </c>
      <c r="L7860" s="94" t="n">
        <f aca="false">K7860 *M7860</f>
        <v>2117.5</v>
      </c>
      <c r="M7860" s="95" t="n">
        <v>0.55</v>
      </c>
      <c r="N7860" s="88" t="s">
        <v>23</v>
      </c>
      <c r="O7860" s="91" t="s">
        <v>219</v>
      </c>
      <c r="P7860" s="0" t="str">
        <f aca="false">RIGHT(H7860,LEN(H7860) - FIND(" ", H7860))</f>
        <v>Apparel</v>
      </c>
    </row>
    <row r="7861" customFormat="false" ht="14.25" hidden="false" customHeight="true" outlineLevel="0" collapsed="false">
      <c r="B7861" s="88" t="s">
        <v>15</v>
      </c>
      <c r="C7861" s="89" t="n">
        <v>1185732</v>
      </c>
      <c r="D7861" s="90" t="n">
        <v>44481</v>
      </c>
      <c r="E7861" s="88" t="s">
        <v>26</v>
      </c>
      <c r="F7861" s="88" t="s">
        <v>159</v>
      </c>
      <c r="G7861" s="88" t="s">
        <v>95</v>
      </c>
      <c r="H7861" s="91" t="s">
        <v>32</v>
      </c>
      <c r="I7861" s="92" t="n">
        <v>62</v>
      </c>
      <c r="J7861" s="93" t="n">
        <v>133</v>
      </c>
      <c r="K7861" s="94" t="n">
        <f aca="false">I7861 * J7861</f>
        <v>8246</v>
      </c>
      <c r="L7861" s="94" t="n">
        <f aca="false">K7861 *M7861</f>
        <v>4947.6</v>
      </c>
      <c r="M7861" s="95" t="n">
        <v>0.6</v>
      </c>
      <c r="N7861" s="88" t="s">
        <v>23</v>
      </c>
      <c r="O7861" s="91" t="s">
        <v>218</v>
      </c>
      <c r="P7861" s="0" t="str">
        <f aca="false">RIGHT(H7861,LEN(H7861) - FIND(" ", H7861))</f>
        <v>Street Footwear</v>
      </c>
    </row>
    <row r="7862" customFormat="false" ht="14.25" hidden="false" customHeight="true" outlineLevel="0" collapsed="false">
      <c r="B7862" s="88" t="s">
        <v>15</v>
      </c>
      <c r="C7862" s="89" t="n">
        <v>1185732</v>
      </c>
      <c r="D7862" s="90" t="n">
        <v>44481</v>
      </c>
      <c r="E7862" s="88" t="s">
        <v>26</v>
      </c>
      <c r="F7862" s="88" t="s">
        <v>159</v>
      </c>
      <c r="G7862" s="88" t="s">
        <v>95</v>
      </c>
      <c r="H7862" s="91" t="s">
        <v>24</v>
      </c>
      <c r="I7862" s="92" t="n">
        <v>54</v>
      </c>
      <c r="J7862" s="93" t="n">
        <v>75</v>
      </c>
      <c r="K7862" s="94" t="n">
        <f aca="false">I7862 * J7862</f>
        <v>4050</v>
      </c>
      <c r="L7862" s="94" t="n">
        <f aca="false">K7862 *M7862</f>
        <v>2389.5</v>
      </c>
      <c r="M7862" s="95" t="n">
        <v>0.59</v>
      </c>
      <c r="N7862" s="88" t="s">
        <v>23</v>
      </c>
      <c r="O7862" s="91" t="s">
        <v>218</v>
      </c>
      <c r="P7862" s="0" t="str">
        <f aca="false">RIGHT(H7862,LEN(H7862) - FIND(" ", H7862))</f>
        <v>Athletic Footwear</v>
      </c>
    </row>
    <row r="7863" customFormat="false" ht="14.25" hidden="false" customHeight="true" outlineLevel="0" collapsed="false">
      <c r="B7863" s="88" t="s">
        <v>15</v>
      </c>
      <c r="C7863" s="89" t="n">
        <v>1185732</v>
      </c>
      <c r="D7863" s="90" t="n">
        <v>44481</v>
      </c>
      <c r="E7863" s="88" t="s">
        <v>26</v>
      </c>
      <c r="F7863" s="88" t="s">
        <v>159</v>
      </c>
      <c r="G7863" s="88" t="s">
        <v>95</v>
      </c>
      <c r="H7863" s="91" t="s">
        <v>48</v>
      </c>
      <c r="I7863" s="92" t="n">
        <v>59</v>
      </c>
      <c r="J7863" s="93" t="n">
        <v>54</v>
      </c>
      <c r="K7863" s="94" t="n">
        <f aca="false">I7863 * J7863</f>
        <v>3186</v>
      </c>
      <c r="L7863" s="94" t="n">
        <f aca="false">K7863 *M7863</f>
        <v>1593</v>
      </c>
      <c r="M7863" s="95" t="n">
        <v>0.5</v>
      </c>
      <c r="N7863" s="88" t="s">
        <v>23</v>
      </c>
      <c r="O7863" s="91" t="s">
        <v>219</v>
      </c>
      <c r="P7863" s="0" t="str">
        <f aca="false">RIGHT(H7863,LEN(H7863) - FIND(" ", H7863))</f>
        <v>Street Footwear</v>
      </c>
    </row>
    <row r="7864" customFormat="false" ht="14.25" hidden="false" customHeight="true" outlineLevel="0" collapsed="false">
      <c r="B7864" s="88" t="s">
        <v>15</v>
      </c>
      <c r="C7864" s="89" t="n">
        <v>1185732</v>
      </c>
      <c r="D7864" s="90" t="n">
        <v>44481</v>
      </c>
      <c r="E7864" s="88" t="s">
        <v>26</v>
      </c>
      <c r="F7864" s="88" t="s">
        <v>159</v>
      </c>
      <c r="G7864" s="88" t="s">
        <v>95</v>
      </c>
      <c r="H7864" s="91" t="s">
        <v>44</v>
      </c>
      <c r="I7864" s="92" t="n">
        <v>55</v>
      </c>
      <c r="J7864" s="93" t="n">
        <v>46</v>
      </c>
      <c r="K7864" s="94" t="n">
        <f aca="false">I7864 * J7864</f>
        <v>2530</v>
      </c>
      <c r="L7864" s="94" t="n">
        <f aca="false">K7864 *M7864</f>
        <v>1214.4</v>
      </c>
      <c r="M7864" s="95" t="n">
        <v>0.48</v>
      </c>
      <c r="N7864" s="88" t="s">
        <v>23</v>
      </c>
      <c r="O7864" s="91" t="s">
        <v>219</v>
      </c>
      <c r="P7864" s="0" t="str">
        <f aca="false">RIGHT(H7864,LEN(H7864) - FIND(" ", H7864))</f>
        <v>Athletic Footwear</v>
      </c>
    </row>
    <row r="7865" customFormat="false" ht="14.25" hidden="false" customHeight="true" outlineLevel="0" collapsed="false">
      <c r="B7865" s="88" t="s">
        <v>15</v>
      </c>
      <c r="C7865" s="89" t="n">
        <v>1185732</v>
      </c>
      <c r="D7865" s="90" t="n">
        <v>44481</v>
      </c>
      <c r="E7865" s="88" t="s">
        <v>26</v>
      </c>
      <c r="F7865" s="88" t="s">
        <v>159</v>
      </c>
      <c r="G7865" s="88" t="s">
        <v>95</v>
      </c>
      <c r="H7865" s="91" t="s">
        <v>16</v>
      </c>
      <c r="I7865" s="92" t="n">
        <v>66</v>
      </c>
      <c r="J7865" s="93" t="n">
        <v>51</v>
      </c>
      <c r="K7865" s="94" t="n">
        <f aca="false">I7865 * J7865</f>
        <v>3366</v>
      </c>
      <c r="L7865" s="94" t="n">
        <f aca="false">K7865 *M7865</f>
        <v>1615.68</v>
      </c>
      <c r="M7865" s="95" t="n">
        <v>0.48</v>
      </c>
      <c r="N7865" s="88" t="s">
        <v>23</v>
      </c>
      <c r="O7865" s="91" t="s">
        <v>218</v>
      </c>
      <c r="P7865" s="0" t="str">
        <f aca="false">RIGHT(H7865,LEN(H7865) - FIND(" ", H7865))</f>
        <v>Apparel</v>
      </c>
    </row>
    <row r="7866" customFormat="false" ht="14.25" hidden="false" customHeight="true" outlineLevel="0" collapsed="false">
      <c r="B7866" s="88" t="s">
        <v>43</v>
      </c>
      <c r="C7866" s="89" t="n">
        <v>1185732</v>
      </c>
      <c r="D7866" s="90" t="n">
        <v>44481</v>
      </c>
      <c r="E7866" s="88" t="s">
        <v>26</v>
      </c>
      <c r="F7866" s="88" t="s">
        <v>159</v>
      </c>
      <c r="G7866" s="88" t="s">
        <v>95</v>
      </c>
      <c r="H7866" s="91" t="s">
        <v>38</v>
      </c>
      <c r="I7866" s="92" t="n">
        <v>71</v>
      </c>
      <c r="J7866" s="93" t="n">
        <v>81</v>
      </c>
      <c r="K7866" s="94" t="n">
        <f aca="false">I7866 * J7866</f>
        <v>5751</v>
      </c>
      <c r="L7866" s="94" t="n">
        <f aca="false">K7866 *M7866</f>
        <v>3048.03</v>
      </c>
      <c r="M7866" s="95" t="n">
        <v>0.53</v>
      </c>
      <c r="N7866" s="88" t="s">
        <v>23</v>
      </c>
      <c r="O7866" s="91" t="s">
        <v>219</v>
      </c>
      <c r="P7866" s="0" t="str">
        <f aca="false">RIGHT(H7866,LEN(H7866) - FIND(" ", H7866))</f>
        <v>Apparel</v>
      </c>
    </row>
    <row r="7867" customFormat="false" ht="14.25" hidden="false" customHeight="true" outlineLevel="0" collapsed="false">
      <c r="B7867" s="88" t="s">
        <v>30</v>
      </c>
      <c r="C7867" s="89" t="n">
        <v>1197831</v>
      </c>
      <c r="D7867" s="90" t="n">
        <v>44481</v>
      </c>
      <c r="E7867" s="88" t="s">
        <v>40</v>
      </c>
      <c r="F7867" s="88" t="s">
        <v>59</v>
      </c>
      <c r="G7867" s="88" t="s">
        <v>106</v>
      </c>
      <c r="H7867" s="91" t="s">
        <v>48</v>
      </c>
      <c r="I7867" s="92" t="n">
        <v>51</v>
      </c>
      <c r="J7867" s="93" t="n">
        <v>228</v>
      </c>
      <c r="K7867" s="94" t="n">
        <f aca="false">I7867 * J7867</f>
        <v>11628</v>
      </c>
      <c r="L7867" s="94" t="n">
        <f aca="false">K7867 *M7867</f>
        <v>5116.32</v>
      </c>
      <c r="M7867" s="95" t="n">
        <v>0.44</v>
      </c>
      <c r="N7867" s="88" t="s">
        <v>31</v>
      </c>
      <c r="O7867" s="91" t="s">
        <v>219</v>
      </c>
      <c r="P7867" s="0" t="str">
        <f aca="false">RIGHT(H7867,LEN(H7867) - FIND(" ", H7867))</f>
        <v>Street Footwear</v>
      </c>
    </row>
    <row r="7868" customFormat="false" ht="14.25" hidden="false" customHeight="true" outlineLevel="0" collapsed="false">
      <c r="B7868" s="88" t="s">
        <v>15</v>
      </c>
      <c r="C7868" s="89" t="n">
        <v>1185732</v>
      </c>
      <c r="D7868" s="90" t="n">
        <v>44481</v>
      </c>
      <c r="E7868" s="88" t="s">
        <v>40</v>
      </c>
      <c r="F7868" s="88" t="s">
        <v>66</v>
      </c>
      <c r="G7868" s="88" t="s">
        <v>90</v>
      </c>
      <c r="H7868" s="91" t="s">
        <v>32</v>
      </c>
      <c r="I7868" s="92" t="n">
        <v>27</v>
      </c>
      <c r="J7868" s="93" t="n">
        <v>140</v>
      </c>
      <c r="K7868" s="94" t="n">
        <f aca="false">I7868 * J7868</f>
        <v>3780</v>
      </c>
      <c r="L7868" s="94" t="n">
        <f aca="false">K7868 *M7868</f>
        <v>1474.2</v>
      </c>
      <c r="M7868" s="95" t="n">
        <v>0.39</v>
      </c>
      <c r="N7868" s="88" t="s">
        <v>31</v>
      </c>
      <c r="O7868" s="91" t="s">
        <v>218</v>
      </c>
      <c r="P7868" s="0" t="str">
        <f aca="false">RIGHT(H7868,LEN(H7868) - FIND(" ", H7868))</f>
        <v>Street Footwear</v>
      </c>
    </row>
    <row r="7869" customFormat="false" ht="14.25" hidden="false" customHeight="true" outlineLevel="0" collapsed="false">
      <c r="B7869" s="88" t="s">
        <v>15</v>
      </c>
      <c r="C7869" s="89" t="n">
        <v>1185732</v>
      </c>
      <c r="D7869" s="90" t="n">
        <v>44481</v>
      </c>
      <c r="E7869" s="88" t="s">
        <v>26</v>
      </c>
      <c r="F7869" s="88" t="s">
        <v>159</v>
      </c>
      <c r="G7869" s="88" t="s">
        <v>95</v>
      </c>
      <c r="H7869" s="91" t="s">
        <v>32</v>
      </c>
      <c r="I7869" s="92" t="n">
        <v>44</v>
      </c>
      <c r="J7869" s="93" t="n">
        <v>157</v>
      </c>
      <c r="K7869" s="94" t="n">
        <f aca="false">I7869 * J7869</f>
        <v>6908</v>
      </c>
      <c r="L7869" s="94" t="n">
        <f aca="false">K7869 *M7869</f>
        <v>3246.76</v>
      </c>
      <c r="M7869" s="95" t="n">
        <v>0.47</v>
      </c>
      <c r="N7869" s="88" t="s">
        <v>31</v>
      </c>
      <c r="O7869" s="91" t="s">
        <v>218</v>
      </c>
      <c r="P7869" s="0" t="str">
        <f aca="false">RIGHT(H7869,LEN(H7869) - FIND(" ", H7869))</f>
        <v>Street Footwear</v>
      </c>
    </row>
    <row r="7870" customFormat="false" ht="14.25" hidden="false" customHeight="true" outlineLevel="0" collapsed="false">
      <c r="B7870" s="88" t="s">
        <v>15</v>
      </c>
      <c r="C7870" s="89" t="n">
        <v>1185732</v>
      </c>
      <c r="D7870" s="90" t="n">
        <v>44481</v>
      </c>
      <c r="E7870" s="88" t="s">
        <v>26</v>
      </c>
      <c r="F7870" s="88" t="s">
        <v>159</v>
      </c>
      <c r="G7870" s="88" t="s">
        <v>95</v>
      </c>
      <c r="H7870" s="91" t="s">
        <v>24</v>
      </c>
      <c r="I7870" s="92" t="n">
        <v>44</v>
      </c>
      <c r="J7870" s="93" t="n">
        <v>99</v>
      </c>
      <c r="K7870" s="94" t="n">
        <f aca="false">I7870 * J7870</f>
        <v>4356</v>
      </c>
      <c r="L7870" s="94" t="n">
        <f aca="false">K7870 *M7870</f>
        <v>2134.44</v>
      </c>
      <c r="M7870" s="95" t="n">
        <v>0.49</v>
      </c>
      <c r="N7870" s="88" t="s">
        <v>31</v>
      </c>
      <c r="O7870" s="91" t="s">
        <v>218</v>
      </c>
      <c r="P7870" s="0" t="str">
        <f aca="false">RIGHT(H7870,LEN(H7870) - FIND(" ", H7870))</f>
        <v>Athletic Footwear</v>
      </c>
    </row>
    <row r="7871" customFormat="false" ht="14.25" hidden="false" customHeight="true" outlineLevel="0" collapsed="false">
      <c r="B7871" s="88" t="s">
        <v>15</v>
      </c>
      <c r="C7871" s="89" t="n">
        <v>1185732</v>
      </c>
      <c r="D7871" s="90" t="n">
        <v>44481</v>
      </c>
      <c r="E7871" s="88" t="s">
        <v>26</v>
      </c>
      <c r="F7871" s="88" t="s">
        <v>159</v>
      </c>
      <c r="G7871" s="88" t="s">
        <v>95</v>
      </c>
      <c r="H7871" s="91" t="s">
        <v>48</v>
      </c>
      <c r="I7871" s="92" t="n">
        <v>40</v>
      </c>
      <c r="J7871" s="93" t="n">
        <v>66</v>
      </c>
      <c r="K7871" s="94" t="n">
        <f aca="false">I7871 * J7871</f>
        <v>2640</v>
      </c>
      <c r="L7871" s="94" t="n">
        <f aca="false">K7871 *M7871</f>
        <v>976.8</v>
      </c>
      <c r="M7871" s="95" t="n">
        <v>0.37</v>
      </c>
      <c r="N7871" s="88" t="s">
        <v>31</v>
      </c>
      <c r="O7871" s="91" t="s">
        <v>219</v>
      </c>
      <c r="P7871" s="0" t="str">
        <f aca="false">RIGHT(H7871,LEN(H7871) - FIND(" ", H7871))</f>
        <v>Street Footwear</v>
      </c>
    </row>
    <row r="7872" customFormat="false" ht="14.25" hidden="false" customHeight="true" outlineLevel="0" collapsed="false">
      <c r="B7872" s="88" t="s">
        <v>15</v>
      </c>
      <c r="C7872" s="89" t="n">
        <v>1185732</v>
      </c>
      <c r="D7872" s="90" t="n">
        <v>44481</v>
      </c>
      <c r="E7872" s="88" t="s">
        <v>26</v>
      </c>
      <c r="F7872" s="88" t="s">
        <v>159</v>
      </c>
      <c r="G7872" s="88" t="s">
        <v>95</v>
      </c>
      <c r="H7872" s="91" t="s">
        <v>44</v>
      </c>
      <c r="I7872" s="92" t="n">
        <v>46</v>
      </c>
      <c r="J7872" s="93" t="n">
        <v>61</v>
      </c>
      <c r="K7872" s="94" t="n">
        <f aca="false">I7872 * J7872</f>
        <v>2806</v>
      </c>
      <c r="L7872" s="94" t="n">
        <f aca="false">K7872 *M7872</f>
        <v>1038.22</v>
      </c>
      <c r="M7872" s="95" t="n">
        <v>0.37</v>
      </c>
      <c r="N7872" s="88" t="s">
        <v>31</v>
      </c>
      <c r="O7872" s="91" t="s">
        <v>219</v>
      </c>
      <c r="P7872" s="0" t="str">
        <f aca="false">RIGHT(H7872,LEN(H7872) - FIND(" ", H7872))</f>
        <v>Athletic Footwear</v>
      </c>
    </row>
    <row r="7873" customFormat="false" ht="14.25" hidden="false" customHeight="true" outlineLevel="0" collapsed="false">
      <c r="B7873" s="88" t="s">
        <v>15</v>
      </c>
      <c r="C7873" s="89" t="n">
        <v>1185732</v>
      </c>
      <c r="D7873" s="90" t="n">
        <v>44481</v>
      </c>
      <c r="E7873" s="88" t="s">
        <v>26</v>
      </c>
      <c r="F7873" s="88" t="s">
        <v>159</v>
      </c>
      <c r="G7873" s="88" t="s">
        <v>95</v>
      </c>
      <c r="H7873" s="91" t="s">
        <v>16</v>
      </c>
      <c r="I7873" s="92" t="n">
        <v>55</v>
      </c>
      <c r="J7873" s="93" t="n">
        <v>58</v>
      </c>
      <c r="K7873" s="94" t="n">
        <f aca="false">I7873 * J7873</f>
        <v>3190</v>
      </c>
      <c r="L7873" s="94" t="n">
        <f aca="false">K7873 *M7873</f>
        <v>1180.3</v>
      </c>
      <c r="M7873" s="95" t="n">
        <v>0.37</v>
      </c>
      <c r="N7873" s="88" t="s">
        <v>31</v>
      </c>
      <c r="O7873" s="91" t="s">
        <v>218</v>
      </c>
      <c r="P7873" s="0" t="str">
        <f aca="false">RIGHT(H7873,LEN(H7873) - FIND(" ", H7873))</f>
        <v>Apparel</v>
      </c>
    </row>
    <row r="7874" customFormat="false" ht="14.25" hidden="false" customHeight="true" outlineLevel="0" collapsed="false">
      <c r="B7874" s="88" t="s">
        <v>43</v>
      </c>
      <c r="C7874" s="89" t="n">
        <v>1185732</v>
      </c>
      <c r="D7874" s="90" t="n">
        <v>44481</v>
      </c>
      <c r="E7874" s="88" t="s">
        <v>26</v>
      </c>
      <c r="F7874" s="88" t="s">
        <v>159</v>
      </c>
      <c r="G7874" s="88" t="s">
        <v>95</v>
      </c>
      <c r="H7874" s="91" t="s">
        <v>38</v>
      </c>
      <c r="I7874" s="92" t="n">
        <v>54</v>
      </c>
      <c r="J7874" s="93" t="n">
        <v>90</v>
      </c>
      <c r="K7874" s="94" t="n">
        <f aca="false">I7874 * J7874</f>
        <v>4860</v>
      </c>
      <c r="L7874" s="94" t="n">
        <f aca="false">K7874 *M7874</f>
        <v>2235.6</v>
      </c>
      <c r="M7874" s="95" t="n">
        <v>0.46</v>
      </c>
      <c r="N7874" s="88" t="s">
        <v>31</v>
      </c>
      <c r="O7874" s="91" t="s">
        <v>219</v>
      </c>
      <c r="P7874" s="0" t="str">
        <f aca="false">RIGHT(H7874,LEN(H7874) - FIND(" ", H7874))</f>
        <v>Apparel</v>
      </c>
    </row>
    <row r="7875" customFormat="false" ht="14.25" hidden="false" customHeight="true" outlineLevel="0" collapsed="false">
      <c r="B7875" s="88" t="s">
        <v>30</v>
      </c>
      <c r="C7875" s="89" t="n">
        <v>1197831</v>
      </c>
      <c r="D7875" s="90" t="n">
        <v>44482</v>
      </c>
      <c r="E7875" s="88" t="s">
        <v>40</v>
      </c>
      <c r="F7875" s="88" t="s">
        <v>59</v>
      </c>
      <c r="G7875" s="88" t="s">
        <v>106</v>
      </c>
      <c r="H7875" s="91" t="s">
        <v>44</v>
      </c>
      <c r="I7875" s="92" t="n">
        <v>65</v>
      </c>
      <c r="J7875" s="93" t="n">
        <v>500</v>
      </c>
      <c r="K7875" s="94" t="n">
        <f aca="false">I7875 * J7875</f>
        <v>32500</v>
      </c>
      <c r="L7875" s="94" t="n">
        <f aca="false">K7875 *M7875</f>
        <v>16250</v>
      </c>
      <c r="M7875" s="95" t="n">
        <v>0.5</v>
      </c>
      <c r="N7875" s="88" t="s">
        <v>31</v>
      </c>
      <c r="O7875" s="91" t="s">
        <v>219</v>
      </c>
      <c r="P7875" s="0" t="str">
        <f aca="false">RIGHT(H7875,LEN(H7875) - FIND(" ", H7875))</f>
        <v>Athletic Footwear</v>
      </c>
    </row>
    <row r="7876" customFormat="false" ht="14.25" hidden="false" customHeight="true" outlineLevel="0" collapsed="false">
      <c r="B7876" s="88" t="s">
        <v>15</v>
      </c>
      <c r="C7876" s="89" t="n">
        <v>1185732</v>
      </c>
      <c r="D7876" s="90" t="n">
        <v>44482</v>
      </c>
      <c r="E7876" s="88" t="s">
        <v>40</v>
      </c>
      <c r="F7876" s="88" t="s">
        <v>66</v>
      </c>
      <c r="G7876" s="88" t="s">
        <v>90</v>
      </c>
      <c r="H7876" s="91" t="s">
        <v>24</v>
      </c>
      <c r="I7876" s="92" t="n">
        <v>40</v>
      </c>
      <c r="J7876" s="93" t="n">
        <v>250</v>
      </c>
      <c r="K7876" s="94" t="n">
        <f aca="false">I7876 * J7876</f>
        <v>10000</v>
      </c>
      <c r="L7876" s="94" t="n">
        <f aca="false">K7876 *M7876</f>
        <v>3500</v>
      </c>
      <c r="M7876" s="95" t="n">
        <v>0.35</v>
      </c>
      <c r="N7876" s="88" t="s">
        <v>31</v>
      </c>
      <c r="O7876" s="91" t="s">
        <v>218</v>
      </c>
      <c r="P7876" s="0" t="str">
        <f aca="false">RIGHT(H7876,LEN(H7876) - FIND(" ", H7876))</f>
        <v>Athletic Footwear</v>
      </c>
    </row>
    <row r="7877" customFormat="false" ht="14.25" hidden="false" customHeight="true" outlineLevel="0" collapsed="false">
      <c r="B7877" s="88" t="s">
        <v>30</v>
      </c>
      <c r="C7877" s="89" t="n">
        <v>1128299</v>
      </c>
      <c r="D7877" s="90" t="n">
        <v>44482</v>
      </c>
      <c r="E7877" s="88" t="s">
        <v>34</v>
      </c>
      <c r="F7877" s="88" t="s">
        <v>92</v>
      </c>
      <c r="G7877" s="88" t="s">
        <v>81</v>
      </c>
      <c r="H7877" s="91" t="s">
        <v>32</v>
      </c>
      <c r="I7877" s="92" t="n">
        <v>45</v>
      </c>
      <c r="J7877" s="93" t="n">
        <v>525</v>
      </c>
      <c r="K7877" s="94" t="n">
        <f aca="false">I7877 * J7877</f>
        <v>23625</v>
      </c>
      <c r="L7877" s="94" t="n">
        <f aca="false">K7877 *M7877</f>
        <v>9450</v>
      </c>
      <c r="M7877" s="95" t="n">
        <v>0.4</v>
      </c>
      <c r="N7877" s="88" t="s">
        <v>23</v>
      </c>
      <c r="O7877" s="91" t="s">
        <v>218</v>
      </c>
      <c r="P7877" s="0" t="str">
        <f aca="false">RIGHT(H7877,LEN(H7877) - FIND(" ", H7877))</f>
        <v>Street Footwear</v>
      </c>
    </row>
    <row r="7878" customFormat="false" ht="14.25" hidden="false" customHeight="true" outlineLevel="0" collapsed="false">
      <c r="B7878" s="88" t="s">
        <v>30</v>
      </c>
      <c r="C7878" s="89" t="n">
        <v>1128299</v>
      </c>
      <c r="D7878" s="90" t="n">
        <v>44482</v>
      </c>
      <c r="E7878" s="88" t="s">
        <v>34</v>
      </c>
      <c r="F7878" s="88" t="s">
        <v>92</v>
      </c>
      <c r="G7878" s="88" t="s">
        <v>81</v>
      </c>
      <c r="H7878" s="91" t="s">
        <v>24</v>
      </c>
      <c r="I7878" s="92" t="n">
        <v>50</v>
      </c>
      <c r="J7878" s="93" t="n">
        <v>525</v>
      </c>
      <c r="K7878" s="94" t="n">
        <f aca="false">I7878 * J7878</f>
        <v>26250</v>
      </c>
      <c r="L7878" s="94" t="n">
        <f aca="false">K7878 *M7878</f>
        <v>10500</v>
      </c>
      <c r="M7878" s="95" t="n">
        <v>0.4</v>
      </c>
      <c r="N7878" s="88" t="s">
        <v>23</v>
      </c>
      <c r="O7878" s="91" t="s">
        <v>218</v>
      </c>
      <c r="P7878" s="0" t="str">
        <f aca="false">RIGHT(H7878,LEN(H7878) - FIND(" ", H7878))</f>
        <v>Athletic Footwear</v>
      </c>
    </row>
    <row r="7879" customFormat="false" ht="14.25" hidden="false" customHeight="true" outlineLevel="0" collapsed="false">
      <c r="B7879" s="88" t="s">
        <v>30</v>
      </c>
      <c r="C7879" s="89" t="n">
        <v>1128299</v>
      </c>
      <c r="D7879" s="90" t="n">
        <v>44482</v>
      </c>
      <c r="E7879" s="88" t="s">
        <v>34</v>
      </c>
      <c r="F7879" s="88" t="s">
        <v>92</v>
      </c>
      <c r="G7879" s="88" t="s">
        <v>81</v>
      </c>
      <c r="H7879" s="91" t="s">
        <v>48</v>
      </c>
      <c r="I7879" s="92" t="n">
        <v>45</v>
      </c>
      <c r="J7879" s="93" t="n">
        <v>350</v>
      </c>
      <c r="K7879" s="94" t="n">
        <f aca="false">I7879 * J7879</f>
        <v>15750</v>
      </c>
      <c r="L7879" s="94" t="n">
        <f aca="false">K7879 *M7879</f>
        <v>5512.5</v>
      </c>
      <c r="M7879" s="95" t="n">
        <v>0.35</v>
      </c>
      <c r="N7879" s="88" t="s">
        <v>23</v>
      </c>
      <c r="O7879" s="91" t="s">
        <v>219</v>
      </c>
      <c r="P7879" s="0" t="str">
        <f aca="false">RIGHT(H7879,LEN(H7879) - FIND(" ", H7879))</f>
        <v>Street Footwear</v>
      </c>
    </row>
    <row r="7880" customFormat="false" ht="14.25" hidden="false" customHeight="true" outlineLevel="0" collapsed="false">
      <c r="B7880" s="88" t="s">
        <v>30</v>
      </c>
      <c r="C7880" s="89" t="n">
        <v>1128299</v>
      </c>
      <c r="D7880" s="90" t="n">
        <v>44482</v>
      </c>
      <c r="E7880" s="88" t="s">
        <v>34</v>
      </c>
      <c r="F7880" s="88" t="s">
        <v>92</v>
      </c>
      <c r="G7880" s="88" t="s">
        <v>81</v>
      </c>
      <c r="H7880" s="91" t="s">
        <v>44</v>
      </c>
      <c r="I7880" s="92" t="n">
        <v>45</v>
      </c>
      <c r="J7880" s="93" t="n">
        <v>325</v>
      </c>
      <c r="K7880" s="94" t="n">
        <f aca="false">I7880 * J7880</f>
        <v>14625</v>
      </c>
      <c r="L7880" s="94" t="n">
        <f aca="false">K7880 *M7880</f>
        <v>5850</v>
      </c>
      <c r="M7880" s="95" t="n">
        <v>0.4</v>
      </c>
      <c r="N7880" s="88" t="s">
        <v>23</v>
      </c>
      <c r="O7880" s="91" t="s">
        <v>219</v>
      </c>
      <c r="P7880" s="0" t="str">
        <f aca="false">RIGHT(H7880,LEN(H7880) - FIND(" ", H7880))</f>
        <v>Athletic Footwear</v>
      </c>
    </row>
    <row r="7881" customFormat="false" ht="14.25" hidden="false" customHeight="true" outlineLevel="0" collapsed="false">
      <c r="B7881" s="88" t="s">
        <v>30</v>
      </c>
      <c r="C7881" s="89" t="n">
        <v>1128299</v>
      </c>
      <c r="D7881" s="90" t="n">
        <v>44482</v>
      </c>
      <c r="E7881" s="88" t="s">
        <v>34</v>
      </c>
      <c r="F7881" s="88" t="s">
        <v>92</v>
      </c>
      <c r="G7881" s="88" t="s">
        <v>81</v>
      </c>
      <c r="H7881" s="91" t="s">
        <v>16</v>
      </c>
      <c r="I7881" s="92" t="n">
        <v>55</v>
      </c>
      <c r="J7881" s="93" t="n">
        <v>300</v>
      </c>
      <c r="K7881" s="94" t="n">
        <f aca="false">I7881 * J7881</f>
        <v>16500</v>
      </c>
      <c r="L7881" s="94" t="n">
        <f aca="false">K7881 *M7881</f>
        <v>5775</v>
      </c>
      <c r="M7881" s="95" t="n">
        <v>0.35</v>
      </c>
      <c r="N7881" s="88" t="s">
        <v>23</v>
      </c>
      <c r="O7881" s="91" t="s">
        <v>218</v>
      </c>
      <c r="P7881" s="0" t="str">
        <f aca="false">RIGHT(H7881,LEN(H7881) - FIND(" ", H7881))</f>
        <v>Apparel</v>
      </c>
    </row>
    <row r="7882" customFormat="false" ht="14.25" hidden="false" customHeight="true" outlineLevel="0" collapsed="false">
      <c r="B7882" s="88" t="s">
        <v>30</v>
      </c>
      <c r="C7882" s="89" t="n">
        <v>1128299</v>
      </c>
      <c r="D7882" s="90" t="n">
        <v>44482</v>
      </c>
      <c r="E7882" s="88" t="s">
        <v>34</v>
      </c>
      <c r="F7882" s="88" t="s">
        <v>92</v>
      </c>
      <c r="G7882" s="88" t="s">
        <v>81</v>
      </c>
      <c r="H7882" s="91" t="s">
        <v>38</v>
      </c>
      <c r="I7882" s="92" t="n">
        <v>70</v>
      </c>
      <c r="J7882" s="93" t="n">
        <v>350</v>
      </c>
      <c r="K7882" s="94" t="n">
        <f aca="false">I7882 * J7882</f>
        <v>24500</v>
      </c>
      <c r="L7882" s="94" t="n">
        <f aca="false">K7882 *M7882</f>
        <v>6125</v>
      </c>
      <c r="M7882" s="95" t="n">
        <v>0.25</v>
      </c>
      <c r="N7882" s="88" t="s">
        <v>23</v>
      </c>
      <c r="O7882" s="91" t="s">
        <v>219</v>
      </c>
      <c r="P7882" s="0" t="str">
        <f aca="false">RIGHT(H7882,LEN(H7882) - FIND(" ", H7882))</f>
        <v>Apparel</v>
      </c>
    </row>
    <row r="7883" customFormat="false" ht="14.25" hidden="false" customHeight="true" outlineLevel="0" collapsed="false">
      <c r="B7883" s="88" t="s">
        <v>30</v>
      </c>
      <c r="C7883" s="89" t="n">
        <v>1197831</v>
      </c>
      <c r="D7883" s="90" t="n">
        <v>44482</v>
      </c>
      <c r="E7883" s="88" t="s">
        <v>40</v>
      </c>
      <c r="F7883" s="88" t="s">
        <v>59</v>
      </c>
      <c r="G7883" s="88" t="s">
        <v>106</v>
      </c>
      <c r="H7883" s="91" t="s">
        <v>44</v>
      </c>
      <c r="I7883" s="92" t="n">
        <v>59</v>
      </c>
      <c r="J7883" s="93" t="n">
        <v>145</v>
      </c>
      <c r="K7883" s="94" t="n">
        <f aca="false">I7883 * J7883</f>
        <v>8555</v>
      </c>
      <c r="L7883" s="94" t="n">
        <f aca="false">K7883 *M7883</f>
        <v>5304.1</v>
      </c>
      <c r="M7883" s="95" t="n">
        <v>0.62</v>
      </c>
      <c r="N7883" s="88" t="s">
        <v>23</v>
      </c>
      <c r="O7883" s="91" t="s">
        <v>219</v>
      </c>
      <c r="P7883" s="0" t="str">
        <f aca="false">RIGHT(H7883,LEN(H7883) - FIND(" ", H7883))</f>
        <v>Athletic Footwear</v>
      </c>
    </row>
    <row r="7884" customFormat="false" ht="14.25" hidden="false" customHeight="true" outlineLevel="0" collapsed="false">
      <c r="B7884" s="88" t="s">
        <v>15</v>
      </c>
      <c r="C7884" s="89" t="n">
        <v>1185732</v>
      </c>
      <c r="D7884" s="90" t="n">
        <v>44482</v>
      </c>
      <c r="E7884" s="88" t="s">
        <v>40</v>
      </c>
      <c r="F7884" s="88" t="s">
        <v>66</v>
      </c>
      <c r="G7884" s="88" t="s">
        <v>90</v>
      </c>
      <c r="H7884" s="91" t="s">
        <v>24</v>
      </c>
      <c r="I7884" s="92" t="n">
        <v>38</v>
      </c>
      <c r="J7884" s="93" t="n">
        <v>75</v>
      </c>
      <c r="K7884" s="94" t="n">
        <f aca="false">I7884 * J7884</f>
        <v>2850</v>
      </c>
      <c r="L7884" s="94" t="n">
        <f aca="false">K7884 *M7884</f>
        <v>1311</v>
      </c>
      <c r="M7884" s="95" t="n">
        <v>0.46</v>
      </c>
      <c r="N7884" s="88" t="s">
        <v>23</v>
      </c>
      <c r="O7884" s="91" t="s">
        <v>218</v>
      </c>
      <c r="P7884" s="0" t="str">
        <f aca="false">RIGHT(H7884,LEN(H7884) - FIND(" ", H7884))</f>
        <v>Athletic Footwear</v>
      </c>
    </row>
    <row r="7885" customFormat="false" ht="14.25" hidden="false" customHeight="true" outlineLevel="0" collapsed="false">
      <c r="B7885" s="88" t="s">
        <v>30</v>
      </c>
      <c r="C7885" s="89" t="n">
        <v>1128299</v>
      </c>
      <c r="D7885" s="90" t="n">
        <v>44482</v>
      </c>
      <c r="E7885" s="88" t="s">
        <v>34</v>
      </c>
      <c r="F7885" s="88" t="s">
        <v>92</v>
      </c>
      <c r="G7885" s="88" t="s">
        <v>81</v>
      </c>
      <c r="H7885" s="91" t="s">
        <v>32</v>
      </c>
      <c r="I7885" s="92" t="n">
        <v>42</v>
      </c>
      <c r="J7885" s="93" t="n">
        <v>131</v>
      </c>
      <c r="K7885" s="94" t="n">
        <f aca="false">I7885 * J7885</f>
        <v>5502</v>
      </c>
      <c r="L7885" s="94" t="n">
        <f aca="false">K7885 *M7885</f>
        <v>2806.02</v>
      </c>
      <c r="M7885" s="95" t="n">
        <v>0.51</v>
      </c>
      <c r="N7885" s="88" t="s">
        <v>23</v>
      </c>
      <c r="O7885" s="91" t="s">
        <v>218</v>
      </c>
      <c r="P7885" s="0" t="str">
        <f aca="false">RIGHT(H7885,LEN(H7885) - FIND(" ", H7885))</f>
        <v>Street Footwear</v>
      </c>
    </row>
    <row r="7886" customFormat="false" ht="14.25" hidden="false" customHeight="true" outlineLevel="0" collapsed="false">
      <c r="B7886" s="88" t="s">
        <v>30</v>
      </c>
      <c r="C7886" s="89" t="n">
        <v>1128299</v>
      </c>
      <c r="D7886" s="90" t="n">
        <v>44482</v>
      </c>
      <c r="E7886" s="88" t="s">
        <v>34</v>
      </c>
      <c r="F7886" s="88" t="s">
        <v>92</v>
      </c>
      <c r="G7886" s="88" t="s">
        <v>81</v>
      </c>
      <c r="H7886" s="91" t="s">
        <v>24</v>
      </c>
      <c r="I7886" s="92" t="n">
        <v>47</v>
      </c>
      <c r="J7886" s="93" t="n">
        <v>142</v>
      </c>
      <c r="K7886" s="94" t="n">
        <f aca="false">I7886 * J7886</f>
        <v>6674</v>
      </c>
      <c r="L7886" s="94" t="n">
        <f aca="false">K7886 *M7886</f>
        <v>3470.48</v>
      </c>
      <c r="M7886" s="95" t="n">
        <v>0.52</v>
      </c>
      <c r="N7886" s="88" t="s">
        <v>23</v>
      </c>
      <c r="O7886" s="91" t="s">
        <v>218</v>
      </c>
      <c r="P7886" s="0" t="str">
        <f aca="false">RIGHT(H7886,LEN(H7886) - FIND(" ", H7886))</f>
        <v>Athletic Footwear</v>
      </c>
    </row>
    <row r="7887" customFormat="false" ht="14.25" hidden="false" customHeight="true" outlineLevel="0" collapsed="false">
      <c r="B7887" s="88" t="s">
        <v>30</v>
      </c>
      <c r="C7887" s="89" t="n">
        <v>1128299</v>
      </c>
      <c r="D7887" s="90" t="n">
        <v>44482</v>
      </c>
      <c r="E7887" s="88" t="s">
        <v>34</v>
      </c>
      <c r="F7887" s="88" t="s">
        <v>92</v>
      </c>
      <c r="G7887" s="88" t="s">
        <v>81</v>
      </c>
      <c r="H7887" s="91" t="s">
        <v>48</v>
      </c>
      <c r="I7887" s="92" t="n">
        <v>42</v>
      </c>
      <c r="J7887" s="93" t="n">
        <v>105</v>
      </c>
      <c r="K7887" s="94" t="n">
        <f aca="false">I7887 * J7887</f>
        <v>4410</v>
      </c>
      <c r="L7887" s="94" t="n">
        <f aca="false">K7887 *M7887</f>
        <v>2072.7</v>
      </c>
      <c r="M7887" s="95" t="n">
        <v>0.47</v>
      </c>
      <c r="N7887" s="88" t="s">
        <v>23</v>
      </c>
      <c r="O7887" s="91" t="s">
        <v>219</v>
      </c>
      <c r="P7887" s="0" t="str">
        <f aca="false">RIGHT(H7887,LEN(H7887) - FIND(" ", H7887))</f>
        <v>Street Footwear</v>
      </c>
    </row>
    <row r="7888" customFormat="false" ht="14.25" hidden="false" customHeight="true" outlineLevel="0" collapsed="false">
      <c r="B7888" s="88" t="s">
        <v>30</v>
      </c>
      <c r="C7888" s="89" t="n">
        <v>1128299</v>
      </c>
      <c r="D7888" s="90" t="n">
        <v>44482</v>
      </c>
      <c r="E7888" s="88" t="s">
        <v>34</v>
      </c>
      <c r="F7888" s="88" t="s">
        <v>92</v>
      </c>
      <c r="G7888" s="88" t="s">
        <v>81</v>
      </c>
      <c r="H7888" s="91" t="s">
        <v>44</v>
      </c>
      <c r="I7888" s="92" t="n">
        <v>44</v>
      </c>
      <c r="J7888" s="93" t="n">
        <v>88</v>
      </c>
      <c r="K7888" s="94" t="n">
        <f aca="false">I7888 * J7888</f>
        <v>3872</v>
      </c>
      <c r="L7888" s="94" t="n">
        <f aca="false">K7888 *M7888</f>
        <v>1936</v>
      </c>
      <c r="M7888" s="95" t="n">
        <v>0.5</v>
      </c>
      <c r="N7888" s="88" t="s">
        <v>23</v>
      </c>
      <c r="O7888" s="91" t="s">
        <v>219</v>
      </c>
      <c r="P7888" s="0" t="str">
        <f aca="false">RIGHT(H7888,LEN(H7888) - FIND(" ", H7888))</f>
        <v>Athletic Footwear</v>
      </c>
    </row>
    <row r="7889" customFormat="false" ht="14.25" hidden="false" customHeight="true" outlineLevel="0" collapsed="false">
      <c r="B7889" s="88" t="s">
        <v>30</v>
      </c>
      <c r="C7889" s="89" t="n">
        <v>1128299</v>
      </c>
      <c r="D7889" s="90" t="n">
        <v>44482</v>
      </c>
      <c r="E7889" s="88" t="s">
        <v>34</v>
      </c>
      <c r="F7889" s="88" t="s">
        <v>92</v>
      </c>
      <c r="G7889" s="88" t="s">
        <v>81</v>
      </c>
      <c r="H7889" s="91" t="s">
        <v>16</v>
      </c>
      <c r="I7889" s="92" t="n">
        <v>50</v>
      </c>
      <c r="J7889" s="93" t="n">
        <v>90</v>
      </c>
      <c r="K7889" s="94" t="n">
        <f aca="false">I7889 * J7889</f>
        <v>4500</v>
      </c>
      <c r="L7889" s="94" t="n">
        <f aca="false">K7889 *M7889</f>
        <v>2070</v>
      </c>
      <c r="M7889" s="95" t="n">
        <v>0.46</v>
      </c>
      <c r="N7889" s="88" t="s">
        <v>23</v>
      </c>
      <c r="O7889" s="91" t="s">
        <v>218</v>
      </c>
      <c r="P7889" s="0" t="str">
        <f aca="false">RIGHT(H7889,LEN(H7889) - FIND(" ", H7889))</f>
        <v>Apparel</v>
      </c>
    </row>
    <row r="7890" customFormat="false" ht="14.25" hidden="false" customHeight="true" outlineLevel="0" collapsed="false">
      <c r="B7890" s="88" t="s">
        <v>30</v>
      </c>
      <c r="C7890" s="89" t="n">
        <v>1128299</v>
      </c>
      <c r="D7890" s="90" t="n">
        <v>44482</v>
      </c>
      <c r="E7890" s="88" t="s">
        <v>34</v>
      </c>
      <c r="F7890" s="88" t="s">
        <v>92</v>
      </c>
      <c r="G7890" s="88" t="s">
        <v>81</v>
      </c>
      <c r="H7890" s="91" t="s">
        <v>38</v>
      </c>
      <c r="I7890" s="92" t="n">
        <v>64</v>
      </c>
      <c r="J7890" s="93" t="n">
        <v>102</v>
      </c>
      <c r="K7890" s="94" t="n">
        <f aca="false">I7890 * J7890</f>
        <v>6528</v>
      </c>
      <c r="L7890" s="94" t="n">
        <f aca="false">K7890 *M7890</f>
        <v>2545.92</v>
      </c>
      <c r="M7890" s="95" t="n">
        <v>0.39</v>
      </c>
      <c r="N7890" s="88" t="s">
        <v>23</v>
      </c>
      <c r="O7890" s="91" t="s">
        <v>219</v>
      </c>
      <c r="P7890" s="0" t="str">
        <f aca="false">RIGHT(H7890,LEN(H7890) - FIND(" ", H7890))</f>
        <v>Apparel</v>
      </c>
    </row>
    <row r="7891" customFormat="false" ht="14.25" hidden="false" customHeight="true" outlineLevel="0" collapsed="false">
      <c r="B7891" s="88" t="s">
        <v>30</v>
      </c>
      <c r="C7891" s="89" t="n">
        <v>1197831</v>
      </c>
      <c r="D7891" s="90" t="n">
        <v>44482</v>
      </c>
      <c r="E7891" s="88" t="s">
        <v>40</v>
      </c>
      <c r="F7891" s="88" t="s">
        <v>59</v>
      </c>
      <c r="G7891" s="88" t="s">
        <v>106</v>
      </c>
      <c r="H7891" s="91" t="s">
        <v>44</v>
      </c>
      <c r="I7891" s="92" t="n">
        <v>50</v>
      </c>
      <c r="J7891" s="93" t="n">
        <v>160</v>
      </c>
      <c r="K7891" s="94" t="n">
        <f aca="false">I7891 * J7891</f>
        <v>8000</v>
      </c>
      <c r="L7891" s="94" t="n">
        <f aca="false">K7891 *M7891</f>
        <v>4160</v>
      </c>
      <c r="M7891" s="95" t="n">
        <v>0.52</v>
      </c>
      <c r="N7891" s="88" t="s">
        <v>31</v>
      </c>
      <c r="O7891" s="91" t="s">
        <v>219</v>
      </c>
      <c r="P7891" s="0" t="str">
        <f aca="false">RIGHT(H7891,LEN(H7891) - FIND(" ", H7891))</f>
        <v>Athletic Footwear</v>
      </c>
    </row>
    <row r="7892" customFormat="false" ht="14.25" hidden="false" customHeight="true" outlineLevel="0" collapsed="false">
      <c r="B7892" s="88" t="s">
        <v>15</v>
      </c>
      <c r="C7892" s="89" t="n">
        <v>1185732</v>
      </c>
      <c r="D7892" s="90" t="n">
        <v>44482</v>
      </c>
      <c r="E7892" s="88" t="s">
        <v>40</v>
      </c>
      <c r="F7892" s="88" t="s">
        <v>66</v>
      </c>
      <c r="G7892" s="88" t="s">
        <v>90</v>
      </c>
      <c r="H7892" s="91" t="s">
        <v>24</v>
      </c>
      <c r="I7892" s="92" t="n">
        <v>30</v>
      </c>
      <c r="J7892" s="93" t="n">
        <v>88</v>
      </c>
      <c r="K7892" s="94" t="n">
        <f aca="false">I7892 * J7892</f>
        <v>2640</v>
      </c>
      <c r="L7892" s="94" t="n">
        <f aca="false">K7892 *M7892</f>
        <v>1082.4</v>
      </c>
      <c r="M7892" s="95" t="n">
        <v>0.41</v>
      </c>
      <c r="N7892" s="88" t="s">
        <v>31</v>
      </c>
      <c r="O7892" s="91" t="s">
        <v>218</v>
      </c>
      <c r="P7892" s="0" t="str">
        <f aca="false">RIGHT(H7892,LEN(H7892) - FIND(" ", H7892))</f>
        <v>Athletic Footwear</v>
      </c>
    </row>
    <row r="7893" customFormat="false" ht="14.25" hidden="false" customHeight="true" outlineLevel="0" collapsed="false">
      <c r="B7893" s="88" t="s">
        <v>30</v>
      </c>
      <c r="C7893" s="89" t="n">
        <v>1128299</v>
      </c>
      <c r="D7893" s="90" t="n">
        <v>44482</v>
      </c>
      <c r="E7893" s="88" t="s">
        <v>34</v>
      </c>
      <c r="F7893" s="88" t="s">
        <v>92</v>
      </c>
      <c r="G7893" s="88" t="s">
        <v>81</v>
      </c>
      <c r="H7893" s="91" t="s">
        <v>32</v>
      </c>
      <c r="I7893" s="92" t="n">
        <v>34</v>
      </c>
      <c r="J7893" s="93" t="n">
        <v>173</v>
      </c>
      <c r="K7893" s="94" t="n">
        <f aca="false">I7893 * J7893</f>
        <v>5882</v>
      </c>
      <c r="L7893" s="94" t="n">
        <f aca="false">K7893 *M7893</f>
        <v>2705.72</v>
      </c>
      <c r="M7893" s="95" t="n">
        <v>0.46</v>
      </c>
      <c r="N7893" s="88" t="s">
        <v>31</v>
      </c>
      <c r="O7893" s="91" t="s">
        <v>218</v>
      </c>
      <c r="P7893" s="0" t="str">
        <f aca="false">RIGHT(H7893,LEN(H7893) - FIND(" ", H7893))</f>
        <v>Street Footwear</v>
      </c>
    </row>
    <row r="7894" customFormat="false" ht="14.25" hidden="false" customHeight="true" outlineLevel="0" collapsed="false">
      <c r="B7894" s="88" t="s">
        <v>30</v>
      </c>
      <c r="C7894" s="89" t="n">
        <v>1128299</v>
      </c>
      <c r="D7894" s="90" t="n">
        <v>44482</v>
      </c>
      <c r="E7894" s="88" t="s">
        <v>34</v>
      </c>
      <c r="F7894" s="88" t="s">
        <v>92</v>
      </c>
      <c r="G7894" s="88" t="s">
        <v>81</v>
      </c>
      <c r="H7894" s="91" t="s">
        <v>24</v>
      </c>
      <c r="I7894" s="92" t="n">
        <v>34</v>
      </c>
      <c r="J7894" s="93" t="n">
        <v>173</v>
      </c>
      <c r="K7894" s="94" t="n">
        <f aca="false">I7894 * J7894</f>
        <v>5882</v>
      </c>
      <c r="L7894" s="94" t="n">
        <f aca="false">K7894 *M7894</f>
        <v>2470.44</v>
      </c>
      <c r="M7894" s="95" t="n">
        <v>0.42</v>
      </c>
      <c r="N7894" s="88" t="s">
        <v>31</v>
      </c>
      <c r="O7894" s="91" t="s">
        <v>218</v>
      </c>
      <c r="P7894" s="0" t="str">
        <f aca="false">RIGHT(H7894,LEN(H7894) - FIND(" ", H7894))</f>
        <v>Athletic Footwear</v>
      </c>
    </row>
    <row r="7895" customFormat="false" ht="14.25" hidden="false" customHeight="true" outlineLevel="0" collapsed="false">
      <c r="B7895" s="88" t="s">
        <v>30</v>
      </c>
      <c r="C7895" s="89" t="n">
        <v>1128299</v>
      </c>
      <c r="D7895" s="90" t="n">
        <v>44482</v>
      </c>
      <c r="E7895" s="88" t="s">
        <v>34</v>
      </c>
      <c r="F7895" s="88" t="s">
        <v>92</v>
      </c>
      <c r="G7895" s="88" t="s">
        <v>81</v>
      </c>
      <c r="H7895" s="91" t="s">
        <v>48</v>
      </c>
      <c r="I7895" s="92" t="n">
        <v>32</v>
      </c>
      <c r="J7895" s="93" t="n">
        <v>123</v>
      </c>
      <c r="K7895" s="94" t="n">
        <f aca="false">I7895 * J7895</f>
        <v>3936</v>
      </c>
      <c r="L7895" s="94" t="n">
        <f aca="false">K7895 *M7895</f>
        <v>1495.68</v>
      </c>
      <c r="M7895" s="95" t="n">
        <v>0.38</v>
      </c>
      <c r="N7895" s="88" t="s">
        <v>31</v>
      </c>
      <c r="O7895" s="91" t="s">
        <v>219</v>
      </c>
      <c r="P7895" s="0" t="str">
        <f aca="false">RIGHT(H7895,LEN(H7895) - FIND(" ", H7895))</f>
        <v>Street Footwear</v>
      </c>
    </row>
    <row r="7896" customFormat="false" ht="14.25" hidden="false" customHeight="true" outlineLevel="0" collapsed="false">
      <c r="B7896" s="88" t="s">
        <v>30</v>
      </c>
      <c r="C7896" s="89" t="n">
        <v>1128299</v>
      </c>
      <c r="D7896" s="90" t="n">
        <v>44482</v>
      </c>
      <c r="E7896" s="88" t="s">
        <v>34</v>
      </c>
      <c r="F7896" s="88" t="s">
        <v>92</v>
      </c>
      <c r="G7896" s="88" t="s">
        <v>81</v>
      </c>
      <c r="H7896" s="91" t="s">
        <v>44</v>
      </c>
      <c r="I7896" s="92" t="n">
        <v>32</v>
      </c>
      <c r="J7896" s="93" t="n">
        <v>114</v>
      </c>
      <c r="K7896" s="94" t="n">
        <f aca="false">I7896 * J7896</f>
        <v>3648</v>
      </c>
      <c r="L7896" s="94" t="n">
        <f aca="false">K7896 *M7896</f>
        <v>1605.12</v>
      </c>
      <c r="M7896" s="95" t="n">
        <v>0.44</v>
      </c>
      <c r="N7896" s="88" t="s">
        <v>31</v>
      </c>
      <c r="O7896" s="91" t="s">
        <v>219</v>
      </c>
      <c r="P7896" s="0" t="str">
        <f aca="false">RIGHT(H7896,LEN(H7896) - FIND(" ", H7896))</f>
        <v>Athletic Footwear</v>
      </c>
    </row>
    <row r="7897" customFormat="false" ht="14.25" hidden="false" customHeight="true" outlineLevel="0" collapsed="false">
      <c r="B7897" s="88" t="s">
        <v>30</v>
      </c>
      <c r="C7897" s="89" t="n">
        <v>1128299</v>
      </c>
      <c r="D7897" s="90" t="n">
        <v>44482</v>
      </c>
      <c r="E7897" s="88" t="s">
        <v>34</v>
      </c>
      <c r="F7897" s="88" t="s">
        <v>92</v>
      </c>
      <c r="G7897" s="88" t="s">
        <v>81</v>
      </c>
      <c r="H7897" s="91" t="s">
        <v>16</v>
      </c>
      <c r="I7897" s="92" t="n">
        <v>41</v>
      </c>
      <c r="J7897" s="93" t="n">
        <v>102</v>
      </c>
      <c r="K7897" s="94" t="n">
        <f aca="false">I7897 * J7897</f>
        <v>4182</v>
      </c>
      <c r="L7897" s="94" t="n">
        <f aca="false">K7897 *M7897</f>
        <v>1672.8</v>
      </c>
      <c r="M7897" s="95" t="n">
        <v>0.4</v>
      </c>
      <c r="N7897" s="88" t="s">
        <v>31</v>
      </c>
      <c r="O7897" s="91" t="s">
        <v>218</v>
      </c>
      <c r="P7897" s="0" t="str">
        <f aca="false">RIGHT(H7897,LEN(H7897) - FIND(" ", H7897))</f>
        <v>Apparel</v>
      </c>
    </row>
    <row r="7898" customFormat="false" ht="14.25" hidden="false" customHeight="true" outlineLevel="0" collapsed="false">
      <c r="B7898" s="88" t="s">
        <v>30</v>
      </c>
      <c r="C7898" s="89" t="n">
        <v>1128299</v>
      </c>
      <c r="D7898" s="90" t="n">
        <v>44482</v>
      </c>
      <c r="E7898" s="88" t="s">
        <v>34</v>
      </c>
      <c r="F7898" s="88" t="s">
        <v>92</v>
      </c>
      <c r="G7898" s="88" t="s">
        <v>81</v>
      </c>
      <c r="H7898" s="91" t="s">
        <v>38</v>
      </c>
      <c r="I7898" s="92" t="n">
        <v>46</v>
      </c>
      <c r="J7898" s="93" t="n">
        <v>109</v>
      </c>
      <c r="K7898" s="94" t="n">
        <f aca="false">I7898 * J7898</f>
        <v>5014</v>
      </c>
      <c r="L7898" s="94" t="n">
        <f aca="false">K7898 *M7898</f>
        <v>1554.34</v>
      </c>
      <c r="M7898" s="95" t="n">
        <v>0.31</v>
      </c>
      <c r="N7898" s="88" t="s">
        <v>31</v>
      </c>
      <c r="O7898" s="91" t="s">
        <v>219</v>
      </c>
      <c r="P7898" s="0" t="str">
        <f aca="false">RIGHT(H7898,LEN(H7898) - FIND(" ", H7898))</f>
        <v>Apparel</v>
      </c>
    </row>
    <row r="7899" customFormat="false" ht="14.25" hidden="false" customHeight="true" outlineLevel="0" collapsed="false">
      <c r="B7899" s="88" t="s">
        <v>30</v>
      </c>
      <c r="C7899" s="89" t="n">
        <v>1197831</v>
      </c>
      <c r="D7899" s="90" t="n">
        <v>44483</v>
      </c>
      <c r="E7899" s="88" t="s">
        <v>40</v>
      </c>
      <c r="F7899" s="88" t="s">
        <v>59</v>
      </c>
      <c r="G7899" s="88" t="s">
        <v>106</v>
      </c>
      <c r="H7899" s="91" t="s">
        <v>16</v>
      </c>
      <c r="I7899" s="92" t="n">
        <v>60</v>
      </c>
      <c r="J7899" s="93" t="n">
        <v>475</v>
      </c>
      <c r="K7899" s="94" t="n">
        <f aca="false">I7899 * J7899</f>
        <v>28500</v>
      </c>
      <c r="L7899" s="94" t="n">
        <f aca="false">K7899 *M7899</f>
        <v>9975</v>
      </c>
      <c r="M7899" s="95" t="n">
        <v>0.35</v>
      </c>
      <c r="N7899" s="88" t="s">
        <v>31</v>
      </c>
      <c r="O7899" s="91" t="s">
        <v>218</v>
      </c>
      <c r="P7899" s="0" t="str">
        <f aca="false">RIGHT(H7899,LEN(H7899) - FIND(" ", H7899))</f>
        <v>Apparel</v>
      </c>
    </row>
    <row r="7900" customFormat="false" ht="14.25" hidden="false" customHeight="true" outlineLevel="0" collapsed="false">
      <c r="B7900" s="88" t="s">
        <v>15</v>
      </c>
      <c r="C7900" s="89" t="n">
        <v>1185732</v>
      </c>
      <c r="D7900" s="90" t="n">
        <v>44483</v>
      </c>
      <c r="E7900" s="88" t="s">
        <v>40</v>
      </c>
      <c r="F7900" s="88" t="s">
        <v>66</v>
      </c>
      <c r="G7900" s="88" t="s">
        <v>90</v>
      </c>
      <c r="H7900" s="91" t="s">
        <v>48</v>
      </c>
      <c r="I7900" s="92" t="n">
        <v>30</v>
      </c>
      <c r="J7900" s="93" t="n">
        <v>250</v>
      </c>
      <c r="K7900" s="94" t="n">
        <f aca="false">I7900 * J7900</f>
        <v>7500</v>
      </c>
      <c r="L7900" s="94" t="n">
        <f aca="false">K7900 *M7900</f>
        <v>3000</v>
      </c>
      <c r="M7900" s="95" t="n">
        <v>0.4</v>
      </c>
      <c r="N7900" s="88" t="s">
        <v>31</v>
      </c>
      <c r="O7900" s="91" t="s">
        <v>219</v>
      </c>
      <c r="P7900" s="0" t="str">
        <f aca="false">RIGHT(H7900,LEN(H7900) - FIND(" ", H7900))</f>
        <v>Street Footwear</v>
      </c>
    </row>
    <row r="7901" customFormat="false" ht="14.25" hidden="false" customHeight="true" outlineLevel="0" collapsed="false">
      <c r="B7901" s="88" t="s">
        <v>22</v>
      </c>
      <c r="C7901" s="89" t="n">
        <v>1197831</v>
      </c>
      <c r="D7901" s="90" t="n">
        <v>44483</v>
      </c>
      <c r="E7901" s="88" t="s">
        <v>29</v>
      </c>
      <c r="F7901" s="88" t="s">
        <v>105</v>
      </c>
      <c r="G7901" s="88" t="s">
        <v>160</v>
      </c>
      <c r="H7901" s="91" t="s">
        <v>32</v>
      </c>
      <c r="I7901" s="92" t="n">
        <v>30</v>
      </c>
      <c r="J7901" s="93" t="n">
        <v>500</v>
      </c>
      <c r="K7901" s="94" t="n">
        <f aca="false">I7901 * J7901</f>
        <v>15000</v>
      </c>
      <c r="L7901" s="94" t="n">
        <f aca="false">K7901 *M7901</f>
        <v>5250</v>
      </c>
      <c r="M7901" s="95" t="n">
        <v>0.35</v>
      </c>
      <c r="N7901" s="88" t="s">
        <v>23</v>
      </c>
      <c r="O7901" s="91" t="s">
        <v>218</v>
      </c>
      <c r="P7901" s="0" t="str">
        <f aca="false">RIGHT(H7901,LEN(H7901) - FIND(" ", H7901))</f>
        <v>Street Footwear</v>
      </c>
    </row>
    <row r="7902" customFormat="false" ht="14.25" hidden="false" customHeight="true" outlineLevel="0" collapsed="false">
      <c r="B7902" s="88" t="s">
        <v>22</v>
      </c>
      <c r="C7902" s="89" t="n">
        <v>1197831</v>
      </c>
      <c r="D7902" s="90" t="n">
        <v>44483</v>
      </c>
      <c r="E7902" s="88" t="s">
        <v>29</v>
      </c>
      <c r="F7902" s="88" t="s">
        <v>105</v>
      </c>
      <c r="G7902" s="88" t="s">
        <v>160</v>
      </c>
      <c r="H7902" s="91" t="s">
        <v>24</v>
      </c>
      <c r="I7902" s="92" t="n">
        <v>20</v>
      </c>
      <c r="J7902" s="93" t="n">
        <v>325</v>
      </c>
      <c r="K7902" s="94" t="n">
        <f aca="false">I7902 * J7902</f>
        <v>6500</v>
      </c>
      <c r="L7902" s="94" t="n">
        <f aca="false">K7902 *M7902</f>
        <v>2275</v>
      </c>
      <c r="M7902" s="95" t="n">
        <v>0.35</v>
      </c>
      <c r="N7902" s="88" t="s">
        <v>23</v>
      </c>
      <c r="O7902" s="91" t="s">
        <v>218</v>
      </c>
      <c r="P7902" s="0" t="str">
        <f aca="false">RIGHT(H7902,LEN(H7902) - FIND(" ", H7902))</f>
        <v>Athletic Footwear</v>
      </c>
    </row>
    <row r="7903" customFormat="false" ht="14.25" hidden="false" customHeight="true" outlineLevel="0" collapsed="false">
      <c r="B7903" s="88" t="s">
        <v>22</v>
      </c>
      <c r="C7903" s="89" t="n">
        <v>1197831</v>
      </c>
      <c r="D7903" s="90" t="n">
        <v>44483</v>
      </c>
      <c r="E7903" s="88" t="s">
        <v>29</v>
      </c>
      <c r="F7903" s="88" t="s">
        <v>105</v>
      </c>
      <c r="G7903" s="88" t="s">
        <v>160</v>
      </c>
      <c r="H7903" s="91" t="s">
        <v>48</v>
      </c>
      <c r="I7903" s="92" t="n">
        <v>20</v>
      </c>
      <c r="J7903" s="93" t="n">
        <v>200</v>
      </c>
      <c r="K7903" s="94" t="n">
        <f aca="false">I7903 * J7903</f>
        <v>4000</v>
      </c>
      <c r="L7903" s="94" t="n">
        <f aca="false">K7903 *M7903</f>
        <v>1400</v>
      </c>
      <c r="M7903" s="95" t="n">
        <v>0.35</v>
      </c>
      <c r="N7903" s="88" t="s">
        <v>23</v>
      </c>
      <c r="O7903" s="91" t="s">
        <v>219</v>
      </c>
      <c r="P7903" s="0" t="str">
        <f aca="false">RIGHT(H7903,LEN(H7903) - FIND(" ", H7903))</f>
        <v>Street Footwear</v>
      </c>
    </row>
    <row r="7904" customFormat="false" ht="14.25" hidden="false" customHeight="true" outlineLevel="0" collapsed="false">
      <c r="B7904" s="88" t="s">
        <v>22</v>
      </c>
      <c r="C7904" s="89" t="n">
        <v>1197831</v>
      </c>
      <c r="D7904" s="90" t="n">
        <v>44483</v>
      </c>
      <c r="E7904" s="88" t="s">
        <v>29</v>
      </c>
      <c r="F7904" s="88" t="s">
        <v>105</v>
      </c>
      <c r="G7904" s="88" t="s">
        <v>160</v>
      </c>
      <c r="H7904" s="91" t="s">
        <v>44</v>
      </c>
      <c r="I7904" s="92" t="n">
        <v>20</v>
      </c>
      <c r="J7904" s="93" t="n">
        <v>175</v>
      </c>
      <c r="K7904" s="94" t="n">
        <f aca="false">I7904 * J7904</f>
        <v>3500</v>
      </c>
      <c r="L7904" s="94" t="n">
        <f aca="false">K7904 *M7904</f>
        <v>1225</v>
      </c>
      <c r="M7904" s="95" t="n">
        <v>0.35</v>
      </c>
      <c r="N7904" s="88" t="s">
        <v>23</v>
      </c>
      <c r="O7904" s="91" t="s">
        <v>219</v>
      </c>
      <c r="P7904" s="0" t="str">
        <f aca="false">RIGHT(H7904,LEN(H7904) - FIND(" ", H7904))</f>
        <v>Athletic Footwear</v>
      </c>
    </row>
    <row r="7905" customFormat="false" ht="14.25" hidden="false" customHeight="true" outlineLevel="0" collapsed="false">
      <c r="B7905" s="88" t="s">
        <v>22</v>
      </c>
      <c r="C7905" s="89" t="n">
        <v>1197831</v>
      </c>
      <c r="D7905" s="90" t="n">
        <v>44483</v>
      </c>
      <c r="E7905" s="88" t="s">
        <v>29</v>
      </c>
      <c r="F7905" s="88" t="s">
        <v>105</v>
      </c>
      <c r="G7905" s="88" t="s">
        <v>160</v>
      </c>
      <c r="H7905" s="91" t="s">
        <v>16</v>
      </c>
      <c r="I7905" s="92" t="n">
        <v>30</v>
      </c>
      <c r="J7905" s="93" t="n">
        <v>175</v>
      </c>
      <c r="K7905" s="94" t="n">
        <f aca="false">I7905 * J7905</f>
        <v>5250</v>
      </c>
      <c r="L7905" s="94" t="n">
        <f aca="false">K7905 *M7905</f>
        <v>1837.5</v>
      </c>
      <c r="M7905" s="95" t="n">
        <v>0.35</v>
      </c>
      <c r="N7905" s="88" t="s">
        <v>23</v>
      </c>
      <c r="O7905" s="91" t="s">
        <v>218</v>
      </c>
      <c r="P7905" s="0" t="str">
        <f aca="false">RIGHT(H7905,LEN(H7905) - FIND(" ", H7905))</f>
        <v>Apparel</v>
      </c>
    </row>
    <row r="7906" customFormat="false" ht="14.25" hidden="false" customHeight="true" outlineLevel="0" collapsed="false">
      <c r="B7906" s="88" t="s">
        <v>13</v>
      </c>
      <c r="C7906" s="89" t="n">
        <v>1197831</v>
      </c>
      <c r="D7906" s="90" t="n">
        <v>44483</v>
      </c>
      <c r="E7906" s="88" t="s">
        <v>29</v>
      </c>
      <c r="F7906" s="88" t="s">
        <v>105</v>
      </c>
      <c r="G7906" s="88" t="s">
        <v>160</v>
      </c>
      <c r="H7906" s="91" t="s">
        <v>38</v>
      </c>
      <c r="I7906" s="92" t="n">
        <v>30</v>
      </c>
      <c r="J7906" s="93" t="n">
        <v>300</v>
      </c>
      <c r="K7906" s="94" t="n">
        <f aca="false">I7906 * J7906</f>
        <v>9000</v>
      </c>
      <c r="L7906" s="94" t="n">
        <f aca="false">K7906 *M7906</f>
        <v>3150</v>
      </c>
      <c r="M7906" s="95" t="n">
        <v>0.35</v>
      </c>
      <c r="N7906" s="88" t="s">
        <v>23</v>
      </c>
      <c r="O7906" s="91" t="s">
        <v>219</v>
      </c>
      <c r="P7906" s="0" t="str">
        <f aca="false">RIGHT(H7906,LEN(H7906) - FIND(" ", H7906))</f>
        <v>Apparel</v>
      </c>
    </row>
    <row r="7907" customFormat="false" ht="14.25" hidden="false" customHeight="true" outlineLevel="0" collapsed="false">
      <c r="B7907" s="88" t="s">
        <v>30</v>
      </c>
      <c r="C7907" s="89" t="n">
        <v>1197831</v>
      </c>
      <c r="D7907" s="90" t="n">
        <v>44483</v>
      </c>
      <c r="E7907" s="88" t="s">
        <v>40</v>
      </c>
      <c r="F7907" s="88" t="s">
        <v>59</v>
      </c>
      <c r="G7907" s="88" t="s">
        <v>106</v>
      </c>
      <c r="H7907" s="91" t="s">
        <v>16</v>
      </c>
      <c r="I7907" s="92" t="n">
        <v>56</v>
      </c>
      <c r="J7907" s="93" t="n">
        <v>138</v>
      </c>
      <c r="K7907" s="94" t="n">
        <f aca="false">I7907 * J7907</f>
        <v>7728</v>
      </c>
      <c r="L7907" s="94" t="n">
        <f aca="false">K7907 *M7907</f>
        <v>3709.44</v>
      </c>
      <c r="M7907" s="95" t="n">
        <v>0.48</v>
      </c>
      <c r="N7907" s="88" t="s">
        <v>23</v>
      </c>
      <c r="O7907" s="91" t="s">
        <v>218</v>
      </c>
      <c r="P7907" s="0" t="str">
        <f aca="false">RIGHT(H7907,LEN(H7907) - FIND(" ", H7907))</f>
        <v>Apparel</v>
      </c>
    </row>
    <row r="7908" customFormat="false" ht="14.25" hidden="false" customHeight="true" outlineLevel="0" collapsed="false">
      <c r="B7908" s="88" t="s">
        <v>15</v>
      </c>
      <c r="C7908" s="89" t="n">
        <v>1185732</v>
      </c>
      <c r="D7908" s="90" t="n">
        <v>44483</v>
      </c>
      <c r="E7908" s="88" t="s">
        <v>40</v>
      </c>
      <c r="F7908" s="88" t="s">
        <v>66</v>
      </c>
      <c r="G7908" s="88" t="s">
        <v>90</v>
      </c>
      <c r="H7908" s="91" t="s">
        <v>48</v>
      </c>
      <c r="I7908" s="92" t="n">
        <v>28</v>
      </c>
      <c r="J7908" s="93" t="n">
        <v>63</v>
      </c>
      <c r="K7908" s="94" t="n">
        <f aca="false">I7908 * J7908</f>
        <v>1764</v>
      </c>
      <c r="L7908" s="94" t="n">
        <f aca="false">K7908 *M7908</f>
        <v>917.28</v>
      </c>
      <c r="M7908" s="95" t="n">
        <v>0.52</v>
      </c>
      <c r="N7908" s="88" t="s">
        <v>23</v>
      </c>
      <c r="O7908" s="91" t="s">
        <v>219</v>
      </c>
      <c r="P7908" s="0" t="str">
        <f aca="false">RIGHT(H7908,LEN(H7908) - FIND(" ", H7908))</f>
        <v>Street Footwear</v>
      </c>
    </row>
    <row r="7909" customFormat="false" ht="14.25" hidden="false" customHeight="true" outlineLevel="0" collapsed="false">
      <c r="B7909" s="88" t="s">
        <v>22</v>
      </c>
      <c r="C7909" s="89" t="n">
        <v>1197831</v>
      </c>
      <c r="D7909" s="90" t="n">
        <v>44483</v>
      </c>
      <c r="E7909" s="88" t="s">
        <v>29</v>
      </c>
      <c r="F7909" s="88" t="s">
        <v>105</v>
      </c>
      <c r="G7909" s="88" t="s">
        <v>160</v>
      </c>
      <c r="H7909" s="91" t="s">
        <v>32</v>
      </c>
      <c r="I7909" s="92" t="n">
        <v>29</v>
      </c>
      <c r="J7909" s="93" t="n">
        <v>145</v>
      </c>
      <c r="K7909" s="94" t="n">
        <f aca="false">I7909 * J7909</f>
        <v>4205</v>
      </c>
      <c r="L7909" s="94" t="n">
        <f aca="false">K7909 *M7909</f>
        <v>1934.3</v>
      </c>
      <c r="M7909" s="95" t="n">
        <v>0.46</v>
      </c>
      <c r="N7909" s="88" t="s">
        <v>23</v>
      </c>
      <c r="O7909" s="91" t="s">
        <v>218</v>
      </c>
      <c r="P7909" s="0" t="str">
        <f aca="false">RIGHT(H7909,LEN(H7909) - FIND(" ", H7909))</f>
        <v>Street Footwear</v>
      </c>
    </row>
    <row r="7910" customFormat="false" ht="14.25" hidden="false" customHeight="true" outlineLevel="0" collapsed="false">
      <c r="B7910" s="88" t="s">
        <v>22</v>
      </c>
      <c r="C7910" s="89" t="n">
        <v>1197831</v>
      </c>
      <c r="D7910" s="90" t="n">
        <v>44483</v>
      </c>
      <c r="E7910" s="88" t="s">
        <v>29</v>
      </c>
      <c r="F7910" s="88" t="s">
        <v>105</v>
      </c>
      <c r="G7910" s="88" t="s">
        <v>160</v>
      </c>
      <c r="H7910" s="91" t="s">
        <v>24</v>
      </c>
      <c r="I7910" s="92" t="n">
        <v>19</v>
      </c>
      <c r="J7910" s="93" t="n">
        <v>85</v>
      </c>
      <c r="K7910" s="94" t="n">
        <f aca="false">I7910 * J7910</f>
        <v>1615</v>
      </c>
      <c r="L7910" s="94" t="n">
        <f aca="false">K7910 *M7910</f>
        <v>742.9</v>
      </c>
      <c r="M7910" s="95" t="n">
        <v>0.46</v>
      </c>
      <c r="N7910" s="88" t="s">
        <v>23</v>
      </c>
      <c r="O7910" s="91" t="s">
        <v>218</v>
      </c>
      <c r="P7910" s="0" t="str">
        <f aca="false">RIGHT(H7910,LEN(H7910) - FIND(" ", H7910))</f>
        <v>Athletic Footwear</v>
      </c>
    </row>
    <row r="7911" customFormat="false" ht="14.25" hidden="false" customHeight="true" outlineLevel="0" collapsed="false">
      <c r="B7911" s="88" t="s">
        <v>22</v>
      </c>
      <c r="C7911" s="89" t="n">
        <v>1197831</v>
      </c>
      <c r="D7911" s="90" t="n">
        <v>44483</v>
      </c>
      <c r="E7911" s="88" t="s">
        <v>29</v>
      </c>
      <c r="F7911" s="88" t="s">
        <v>105</v>
      </c>
      <c r="G7911" s="88" t="s">
        <v>160</v>
      </c>
      <c r="H7911" s="91" t="s">
        <v>48</v>
      </c>
      <c r="I7911" s="92" t="n">
        <v>19</v>
      </c>
      <c r="J7911" s="93" t="n">
        <v>60</v>
      </c>
      <c r="K7911" s="94" t="n">
        <f aca="false">I7911 * J7911</f>
        <v>1140</v>
      </c>
      <c r="L7911" s="94" t="n">
        <f aca="false">K7911 *M7911</f>
        <v>535.8</v>
      </c>
      <c r="M7911" s="95" t="n">
        <v>0.47</v>
      </c>
      <c r="N7911" s="88" t="s">
        <v>23</v>
      </c>
      <c r="O7911" s="91" t="s">
        <v>219</v>
      </c>
      <c r="P7911" s="0" t="str">
        <f aca="false">RIGHT(H7911,LEN(H7911) - FIND(" ", H7911))</f>
        <v>Street Footwear</v>
      </c>
    </row>
    <row r="7912" customFormat="false" ht="14.25" hidden="false" customHeight="true" outlineLevel="0" collapsed="false">
      <c r="B7912" s="88" t="s">
        <v>22</v>
      </c>
      <c r="C7912" s="89" t="n">
        <v>1197831</v>
      </c>
      <c r="D7912" s="90" t="n">
        <v>44483</v>
      </c>
      <c r="E7912" s="88" t="s">
        <v>29</v>
      </c>
      <c r="F7912" s="88" t="s">
        <v>105</v>
      </c>
      <c r="G7912" s="88" t="s">
        <v>160</v>
      </c>
      <c r="H7912" s="91" t="s">
        <v>44</v>
      </c>
      <c r="I7912" s="92" t="n">
        <v>19</v>
      </c>
      <c r="J7912" s="93" t="n">
        <v>47</v>
      </c>
      <c r="K7912" s="94" t="n">
        <f aca="false">I7912 * J7912</f>
        <v>893</v>
      </c>
      <c r="L7912" s="94" t="n">
        <f aca="false">K7912 *M7912</f>
        <v>428.64</v>
      </c>
      <c r="M7912" s="95" t="n">
        <v>0.48</v>
      </c>
      <c r="N7912" s="88" t="s">
        <v>23</v>
      </c>
      <c r="O7912" s="91" t="s">
        <v>219</v>
      </c>
      <c r="P7912" s="0" t="str">
        <f aca="false">RIGHT(H7912,LEN(H7912) - FIND(" ", H7912))</f>
        <v>Athletic Footwear</v>
      </c>
    </row>
    <row r="7913" customFormat="false" ht="14.25" hidden="false" customHeight="true" outlineLevel="0" collapsed="false">
      <c r="B7913" s="88" t="s">
        <v>22</v>
      </c>
      <c r="C7913" s="89" t="n">
        <v>1197831</v>
      </c>
      <c r="D7913" s="90" t="n">
        <v>44483</v>
      </c>
      <c r="E7913" s="88" t="s">
        <v>29</v>
      </c>
      <c r="F7913" s="88" t="s">
        <v>105</v>
      </c>
      <c r="G7913" s="88" t="s">
        <v>160</v>
      </c>
      <c r="H7913" s="91" t="s">
        <v>16</v>
      </c>
      <c r="I7913" s="92" t="n">
        <v>29</v>
      </c>
      <c r="J7913" s="93" t="n">
        <v>46</v>
      </c>
      <c r="K7913" s="94" t="n">
        <f aca="false">I7913 * J7913</f>
        <v>1334</v>
      </c>
      <c r="L7913" s="94" t="n">
        <f aca="false">K7913 *M7913</f>
        <v>653.66</v>
      </c>
      <c r="M7913" s="95" t="n">
        <v>0.49</v>
      </c>
      <c r="N7913" s="88" t="s">
        <v>23</v>
      </c>
      <c r="O7913" s="91" t="s">
        <v>218</v>
      </c>
      <c r="P7913" s="0" t="str">
        <f aca="false">RIGHT(H7913,LEN(H7913) - FIND(" ", H7913))</f>
        <v>Apparel</v>
      </c>
    </row>
    <row r="7914" customFormat="false" ht="14.25" hidden="false" customHeight="true" outlineLevel="0" collapsed="false">
      <c r="B7914" s="88" t="s">
        <v>13</v>
      </c>
      <c r="C7914" s="89" t="n">
        <v>1197831</v>
      </c>
      <c r="D7914" s="90" t="n">
        <v>44483</v>
      </c>
      <c r="E7914" s="88" t="s">
        <v>29</v>
      </c>
      <c r="F7914" s="88" t="s">
        <v>105</v>
      </c>
      <c r="G7914" s="88" t="s">
        <v>160</v>
      </c>
      <c r="H7914" s="91" t="s">
        <v>38</v>
      </c>
      <c r="I7914" s="92" t="n">
        <v>28</v>
      </c>
      <c r="J7914" s="93" t="n">
        <v>90</v>
      </c>
      <c r="K7914" s="94" t="n">
        <f aca="false">I7914 * J7914</f>
        <v>2520</v>
      </c>
      <c r="L7914" s="94" t="n">
        <f aca="false">K7914 *M7914</f>
        <v>1209.6</v>
      </c>
      <c r="M7914" s="95" t="n">
        <v>0.48</v>
      </c>
      <c r="N7914" s="88" t="s">
        <v>23</v>
      </c>
      <c r="O7914" s="91" t="s">
        <v>219</v>
      </c>
      <c r="P7914" s="0" t="str">
        <f aca="false">RIGHT(H7914,LEN(H7914) - FIND(" ", H7914))</f>
        <v>Apparel</v>
      </c>
    </row>
    <row r="7915" customFormat="false" ht="14.25" hidden="false" customHeight="true" outlineLevel="0" collapsed="false">
      <c r="B7915" s="88" t="s">
        <v>30</v>
      </c>
      <c r="C7915" s="89" t="n">
        <v>1197831</v>
      </c>
      <c r="D7915" s="90" t="n">
        <v>44483</v>
      </c>
      <c r="E7915" s="88" t="s">
        <v>40</v>
      </c>
      <c r="F7915" s="88" t="s">
        <v>59</v>
      </c>
      <c r="G7915" s="88" t="s">
        <v>106</v>
      </c>
      <c r="H7915" s="91" t="s">
        <v>16</v>
      </c>
      <c r="I7915" s="92" t="n">
        <v>46</v>
      </c>
      <c r="J7915" s="93" t="n">
        <v>162</v>
      </c>
      <c r="K7915" s="94" t="n">
        <f aca="false">I7915 * J7915</f>
        <v>7452</v>
      </c>
      <c r="L7915" s="94" t="n">
        <f aca="false">K7915 *M7915</f>
        <v>2906.28</v>
      </c>
      <c r="M7915" s="95" t="n">
        <v>0.39</v>
      </c>
      <c r="N7915" s="88" t="s">
        <v>31</v>
      </c>
      <c r="O7915" s="91" t="s">
        <v>218</v>
      </c>
      <c r="P7915" s="0" t="str">
        <f aca="false">RIGHT(H7915,LEN(H7915) - FIND(" ", H7915))</f>
        <v>Apparel</v>
      </c>
    </row>
    <row r="7916" customFormat="false" ht="14.25" hidden="false" customHeight="true" outlineLevel="0" collapsed="false">
      <c r="B7916" s="88" t="s">
        <v>15</v>
      </c>
      <c r="C7916" s="89" t="n">
        <v>1185732</v>
      </c>
      <c r="D7916" s="90" t="n">
        <v>44483</v>
      </c>
      <c r="E7916" s="88" t="s">
        <v>40</v>
      </c>
      <c r="F7916" s="88" t="s">
        <v>66</v>
      </c>
      <c r="G7916" s="88" t="s">
        <v>90</v>
      </c>
      <c r="H7916" s="91" t="s">
        <v>48</v>
      </c>
      <c r="I7916" s="92" t="n">
        <v>23</v>
      </c>
      <c r="J7916" s="93" t="n">
        <v>83</v>
      </c>
      <c r="K7916" s="94" t="n">
        <f aca="false">I7916 * J7916</f>
        <v>1909</v>
      </c>
      <c r="L7916" s="94" t="n">
        <f aca="false">K7916 *M7916</f>
        <v>801.78</v>
      </c>
      <c r="M7916" s="95" t="n">
        <v>0.42</v>
      </c>
      <c r="N7916" s="88" t="s">
        <v>31</v>
      </c>
      <c r="O7916" s="91" t="s">
        <v>219</v>
      </c>
      <c r="P7916" s="0" t="str">
        <f aca="false">RIGHT(H7916,LEN(H7916) - FIND(" ", H7916))</f>
        <v>Street Footwear</v>
      </c>
    </row>
    <row r="7917" customFormat="false" ht="14.25" hidden="false" customHeight="true" outlineLevel="0" collapsed="false">
      <c r="B7917" s="88" t="s">
        <v>30</v>
      </c>
      <c r="C7917" s="89" t="n">
        <v>1197831</v>
      </c>
      <c r="D7917" s="90" t="n">
        <v>44484</v>
      </c>
      <c r="E7917" s="88" t="s">
        <v>40</v>
      </c>
      <c r="F7917" s="88" t="s">
        <v>59</v>
      </c>
      <c r="G7917" s="88" t="s">
        <v>106</v>
      </c>
      <c r="H7917" s="91" t="s">
        <v>38</v>
      </c>
      <c r="I7917" s="92" t="n">
        <v>70</v>
      </c>
      <c r="J7917" s="93" t="n">
        <v>675</v>
      </c>
      <c r="K7917" s="94" t="n">
        <f aca="false">I7917 * J7917</f>
        <v>47250</v>
      </c>
      <c r="L7917" s="94" t="n">
        <f aca="false">K7917 *M7917</f>
        <v>25987.5</v>
      </c>
      <c r="M7917" s="95" t="n">
        <v>0.55</v>
      </c>
      <c r="N7917" s="88" t="s">
        <v>31</v>
      </c>
      <c r="O7917" s="91" t="s">
        <v>219</v>
      </c>
      <c r="P7917" s="0" t="str">
        <f aca="false">RIGHT(H7917,LEN(H7917) - FIND(" ", H7917))</f>
        <v>Apparel</v>
      </c>
    </row>
    <row r="7918" customFormat="false" ht="14.25" hidden="false" customHeight="true" outlineLevel="0" collapsed="false">
      <c r="B7918" s="88" t="s">
        <v>15</v>
      </c>
      <c r="C7918" s="89" t="n">
        <v>1185732</v>
      </c>
      <c r="D7918" s="90" t="n">
        <v>44484</v>
      </c>
      <c r="E7918" s="88" t="s">
        <v>40</v>
      </c>
      <c r="F7918" s="88" t="s">
        <v>66</v>
      </c>
      <c r="G7918" s="88" t="s">
        <v>90</v>
      </c>
      <c r="H7918" s="91" t="s">
        <v>44</v>
      </c>
      <c r="I7918" s="92" t="n">
        <v>35</v>
      </c>
      <c r="J7918" s="93" t="n">
        <v>100</v>
      </c>
      <c r="K7918" s="94" t="n">
        <f aca="false">I7918 * J7918</f>
        <v>3500</v>
      </c>
      <c r="L7918" s="94" t="n">
        <f aca="false">K7918 *M7918</f>
        <v>1050</v>
      </c>
      <c r="M7918" s="95" t="n">
        <v>0.3</v>
      </c>
      <c r="N7918" s="88" t="s">
        <v>31</v>
      </c>
      <c r="O7918" s="91" t="s">
        <v>219</v>
      </c>
      <c r="P7918" s="0" t="str">
        <f aca="false">RIGHT(H7918,LEN(H7918) - FIND(" ", H7918))</f>
        <v>Athletic Footwear</v>
      </c>
    </row>
    <row r="7919" customFormat="false" ht="14.25" hidden="false" customHeight="true" outlineLevel="0" collapsed="false">
      <c r="B7919" s="88" t="s">
        <v>13</v>
      </c>
      <c r="C7919" s="89" t="n">
        <v>1185732</v>
      </c>
      <c r="D7919" s="90" t="n">
        <v>44484</v>
      </c>
      <c r="E7919" s="88" t="s">
        <v>26</v>
      </c>
      <c r="F7919" s="88" t="s">
        <v>89</v>
      </c>
      <c r="G7919" s="88" t="s">
        <v>162</v>
      </c>
      <c r="H7919" s="91" t="s">
        <v>32</v>
      </c>
      <c r="I7919" s="92" t="n">
        <v>60</v>
      </c>
      <c r="J7919" s="93" t="n">
        <v>475</v>
      </c>
      <c r="K7919" s="94" t="n">
        <f aca="false">I7919 * J7919</f>
        <v>28500</v>
      </c>
      <c r="L7919" s="94" t="n">
        <f aca="false">K7919 *M7919</f>
        <v>9975</v>
      </c>
      <c r="M7919" s="95" t="n">
        <v>0.35</v>
      </c>
      <c r="N7919" s="88" t="s">
        <v>14</v>
      </c>
      <c r="O7919" s="91" t="s">
        <v>218</v>
      </c>
      <c r="P7919" s="0" t="str">
        <f aca="false">RIGHT(H7919,LEN(H7919) - FIND(" ", H7919))</f>
        <v>Street Footwear</v>
      </c>
    </row>
    <row r="7920" customFormat="false" ht="14.25" hidden="false" customHeight="true" outlineLevel="0" collapsed="false">
      <c r="B7920" s="88" t="s">
        <v>13</v>
      </c>
      <c r="C7920" s="89" t="n">
        <v>1185732</v>
      </c>
      <c r="D7920" s="90" t="n">
        <v>44484</v>
      </c>
      <c r="E7920" s="88" t="s">
        <v>26</v>
      </c>
      <c r="F7920" s="88" t="s">
        <v>89</v>
      </c>
      <c r="G7920" s="88" t="s">
        <v>162</v>
      </c>
      <c r="H7920" s="91" t="s">
        <v>24</v>
      </c>
      <c r="I7920" s="92" t="n">
        <v>55</v>
      </c>
      <c r="J7920" s="93" t="n">
        <v>300</v>
      </c>
      <c r="K7920" s="94" t="n">
        <f aca="false">I7920 * J7920</f>
        <v>16500</v>
      </c>
      <c r="L7920" s="94" t="n">
        <f aca="false">K7920 *M7920</f>
        <v>5775</v>
      </c>
      <c r="M7920" s="95" t="n">
        <v>0.35</v>
      </c>
      <c r="N7920" s="88" t="s">
        <v>14</v>
      </c>
      <c r="O7920" s="91" t="s">
        <v>218</v>
      </c>
      <c r="P7920" s="0" t="str">
        <f aca="false">RIGHT(H7920,LEN(H7920) - FIND(" ", H7920))</f>
        <v>Athletic Footwear</v>
      </c>
    </row>
    <row r="7921" customFormat="false" ht="14.25" hidden="false" customHeight="true" outlineLevel="0" collapsed="false">
      <c r="B7921" s="88" t="s">
        <v>13</v>
      </c>
      <c r="C7921" s="89" t="n">
        <v>1185732</v>
      </c>
      <c r="D7921" s="90" t="n">
        <v>44484</v>
      </c>
      <c r="E7921" s="88" t="s">
        <v>26</v>
      </c>
      <c r="F7921" s="88" t="s">
        <v>89</v>
      </c>
      <c r="G7921" s="88" t="s">
        <v>162</v>
      </c>
      <c r="H7921" s="91" t="s">
        <v>48</v>
      </c>
      <c r="I7921" s="92" t="n">
        <v>55</v>
      </c>
      <c r="J7921" s="93" t="n">
        <v>200</v>
      </c>
      <c r="K7921" s="94" t="n">
        <f aca="false">I7921 * J7921</f>
        <v>11000</v>
      </c>
      <c r="L7921" s="94" t="n">
        <f aca="false">K7921 *M7921</f>
        <v>4400</v>
      </c>
      <c r="M7921" s="95" t="n">
        <v>0.4</v>
      </c>
      <c r="N7921" s="88" t="s">
        <v>14</v>
      </c>
      <c r="O7921" s="91" t="s">
        <v>219</v>
      </c>
      <c r="P7921" s="0" t="str">
        <f aca="false">RIGHT(H7921,LEN(H7921) - FIND(" ", H7921))</f>
        <v>Street Footwear</v>
      </c>
    </row>
    <row r="7922" customFormat="false" ht="14.25" hidden="false" customHeight="true" outlineLevel="0" collapsed="false">
      <c r="B7922" s="88" t="s">
        <v>13</v>
      </c>
      <c r="C7922" s="89" t="n">
        <v>1185732</v>
      </c>
      <c r="D7922" s="90" t="n">
        <v>44484</v>
      </c>
      <c r="E7922" s="88" t="s">
        <v>26</v>
      </c>
      <c r="F7922" s="88" t="s">
        <v>89</v>
      </c>
      <c r="G7922" s="88" t="s">
        <v>162</v>
      </c>
      <c r="H7922" s="91" t="s">
        <v>44</v>
      </c>
      <c r="I7922" s="92" t="n">
        <v>55</v>
      </c>
      <c r="J7922" s="93" t="n">
        <v>175</v>
      </c>
      <c r="K7922" s="94" t="n">
        <f aca="false">I7922 * J7922</f>
        <v>9625</v>
      </c>
      <c r="L7922" s="94" t="n">
        <f aca="false">K7922 *M7922</f>
        <v>3850</v>
      </c>
      <c r="M7922" s="95" t="n">
        <v>0.4</v>
      </c>
      <c r="N7922" s="88" t="s">
        <v>14</v>
      </c>
      <c r="O7922" s="91" t="s">
        <v>219</v>
      </c>
      <c r="P7922" s="0" t="str">
        <f aca="false">RIGHT(H7922,LEN(H7922) - FIND(" ", H7922))</f>
        <v>Athletic Footwear</v>
      </c>
    </row>
    <row r="7923" customFormat="false" ht="14.25" hidden="false" customHeight="true" outlineLevel="0" collapsed="false">
      <c r="B7923" s="88" t="s">
        <v>13</v>
      </c>
      <c r="C7923" s="89" t="n">
        <v>1185732</v>
      </c>
      <c r="D7923" s="90" t="n">
        <v>44484</v>
      </c>
      <c r="E7923" s="88" t="s">
        <v>26</v>
      </c>
      <c r="F7923" s="88" t="s">
        <v>89</v>
      </c>
      <c r="G7923" s="88" t="s">
        <v>162</v>
      </c>
      <c r="H7923" s="91" t="s">
        <v>16</v>
      </c>
      <c r="I7923" s="92" t="n">
        <v>65</v>
      </c>
      <c r="J7923" s="93" t="n">
        <v>175</v>
      </c>
      <c r="K7923" s="94" t="n">
        <f aca="false">I7923 * J7923</f>
        <v>11375</v>
      </c>
      <c r="L7923" s="94" t="n">
        <f aca="false">K7923 *M7923</f>
        <v>3412.5</v>
      </c>
      <c r="M7923" s="95" t="n">
        <v>0.3</v>
      </c>
      <c r="N7923" s="88" t="s">
        <v>14</v>
      </c>
      <c r="O7923" s="91" t="s">
        <v>218</v>
      </c>
      <c r="P7923" s="0" t="str">
        <f aca="false">RIGHT(H7923,LEN(H7923) - FIND(" ", H7923))</f>
        <v>Apparel</v>
      </c>
    </row>
    <row r="7924" customFormat="false" ht="14.25" hidden="false" customHeight="true" outlineLevel="0" collapsed="false">
      <c r="B7924" s="88" t="s">
        <v>22</v>
      </c>
      <c r="C7924" s="89" t="n">
        <v>1185732</v>
      </c>
      <c r="D7924" s="90" t="n">
        <v>44484</v>
      </c>
      <c r="E7924" s="88" t="s">
        <v>26</v>
      </c>
      <c r="F7924" s="88" t="s">
        <v>89</v>
      </c>
      <c r="G7924" s="88" t="s">
        <v>162</v>
      </c>
      <c r="H7924" s="91" t="s">
        <v>38</v>
      </c>
      <c r="I7924" s="92" t="n">
        <v>70</v>
      </c>
      <c r="J7924" s="93" t="n">
        <v>300</v>
      </c>
      <c r="K7924" s="94" t="n">
        <f aca="false">I7924 * J7924</f>
        <v>21000</v>
      </c>
      <c r="L7924" s="94" t="n">
        <f aca="false">K7924 *M7924</f>
        <v>8400</v>
      </c>
      <c r="M7924" s="95" t="n">
        <v>0.4</v>
      </c>
      <c r="N7924" s="88" t="s">
        <v>14</v>
      </c>
      <c r="O7924" s="91" t="s">
        <v>219</v>
      </c>
      <c r="P7924" s="0" t="str">
        <f aca="false">RIGHT(H7924,LEN(H7924) - FIND(" ", H7924))</f>
        <v>Apparel</v>
      </c>
    </row>
    <row r="7925" customFormat="false" ht="14.25" hidden="false" customHeight="true" outlineLevel="0" collapsed="false">
      <c r="B7925" s="88" t="s">
        <v>30</v>
      </c>
      <c r="C7925" s="89" t="n">
        <v>1185732</v>
      </c>
      <c r="D7925" s="90" t="n">
        <v>44484</v>
      </c>
      <c r="E7925" s="88" t="s">
        <v>26</v>
      </c>
      <c r="F7925" s="88" t="s">
        <v>115</v>
      </c>
      <c r="G7925" s="88" t="s">
        <v>93</v>
      </c>
      <c r="H7925" s="91" t="s">
        <v>32</v>
      </c>
      <c r="I7925" s="92" t="n">
        <v>60</v>
      </c>
      <c r="J7925" s="93" t="n">
        <v>400</v>
      </c>
      <c r="K7925" s="94" t="n">
        <f aca="false">I7925 * J7925</f>
        <v>24000</v>
      </c>
      <c r="L7925" s="94" t="n">
        <f aca="false">K7925 *M7925</f>
        <v>7200</v>
      </c>
      <c r="M7925" s="95" t="n">
        <v>0.3</v>
      </c>
      <c r="N7925" s="88" t="s">
        <v>14</v>
      </c>
      <c r="O7925" s="91" t="s">
        <v>218</v>
      </c>
      <c r="P7925" s="0" t="str">
        <f aca="false">RIGHT(H7925,LEN(H7925) - FIND(" ", H7925))</f>
        <v>Street Footwear</v>
      </c>
    </row>
    <row r="7926" customFormat="false" ht="14.25" hidden="false" customHeight="true" outlineLevel="0" collapsed="false">
      <c r="B7926" s="88" t="s">
        <v>30</v>
      </c>
      <c r="C7926" s="89" t="n">
        <v>1185732</v>
      </c>
      <c r="D7926" s="90" t="n">
        <v>44484</v>
      </c>
      <c r="E7926" s="88" t="s">
        <v>26</v>
      </c>
      <c r="F7926" s="88" t="s">
        <v>115</v>
      </c>
      <c r="G7926" s="88" t="s">
        <v>93</v>
      </c>
      <c r="H7926" s="91" t="s">
        <v>24</v>
      </c>
      <c r="I7926" s="92" t="n">
        <v>55</v>
      </c>
      <c r="J7926" s="93" t="n">
        <v>225</v>
      </c>
      <c r="K7926" s="94" t="n">
        <f aca="false">I7926 * J7926</f>
        <v>12375</v>
      </c>
      <c r="L7926" s="94" t="n">
        <f aca="false">K7926 *M7926</f>
        <v>3712.5</v>
      </c>
      <c r="M7926" s="95" t="n">
        <v>0.3</v>
      </c>
      <c r="N7926" s="88" t="s">
        <v>14</v>
      </c>
      <c r="O7926" s="91" t="s">
        <v>218</v>
      </c>
      <c r="P7926" s="0" t="str">
        <f aca="false">RIGHT(H7926,LEN(H7926) - FIND(" ", H7926))</f>
        <v>Athletic Footwear</v>
      </c>
    </row>
    <row r="7927" customFormat="false" ht="14.25" hidden="false" customHeight="true" outlineLevel="0" collapsed="false">
      <c r="B7927" s="88" t="s">
        <v>30</v>
      </c>
      <c r="C7927" s="89" t="n">
        <v>1185732</v>
      </c>
      <c r="D7927" s="90" t="n">
        <v>44484</v>
      </c>
      <c r="E7927" s="88" t="s">
        <v>26</v>
      </c>
      <c r="F7927" s="88" t="s">
        <v>115</v>
      </c>
      <c r="G7927" s="88" t="s">
        <v>93</v>
      </c>
      <c r="H7927" s="91" t="s">
        <v>48</v>
      </c>
      <c r="I7927" s="92" t="n">
        <v>55</v>
      </c>
      <c r="J7927" s="93" t="n">
        <v>125</v>
      </c>
      <c r="K7927" s="94" t="n">
        <f aca="false">I7927 * J7927</f>
        <v>6875</v>
      </c>
      <c r="L7927" s="94" t="n">
        <f aca="false">K7927 *M7927</f>
        <v>1718.75</v>
      </c>
      <c r="M7927" s="95" t="n">
        <v>0.25</v>
      </c>
      <c r="N7927" s="88" t="s">
        <v>14</v>
      </c>
      <c r="O7927" s="91" t="s">
        <v>219</v>
      </c>
      <c r="P7927" s="0" t="str">
        <f aca="false">RIGHT(H7927,LEN(H7927) - FIND(" ", H7927))</f>
        <v>Street Footwear</v>
      </c>
    </row>
    <row r="7928" customFormat="false" ht="14.25" hidden="false" customHeight="true" outlineLevel="0" collapsed="false">
      <c r="B7928" s="88" t="s">
        <v>30</v>
      </c>
      <c r="C7928" s="89" t="n">
        <v>1185732</v>
      </c>
      <c r="D7928" s="90" t="n">
        <v>44484</v>
      </c>
      <c r="E7928" s="88" t="s">
        <v>26</v>
      </c>
      <c r="F7928" s="88" t="s">
        <v>115</v>
      </c>
      <c r="G7928" s="88" t="s">
        <v>93</v>
      </c>
      <c r="H7928" s="91" t="s">
        <v>44</v>
      </c>
      <c r="I7928" s="92" t="n">
        <v>55</v>
      </c>
      <c r="J7928" s="93" t="n">
        <v>100</v>
      </c>
      <c r="K7928" s="94" t="n">
        <f aca="false">I7928 * J7928</f>
        <v>5500</v>
      </c>
      <c r="L7928" s="94" t="n">
        <f aca="false">K7928 *M7928</f>
        <v>1375</v>
      </c>
      <c r="M7928" s="95" t="n">
        <v>0.25</v>
      </c>
      <c r="N7928" s="88" t="s">
        <v>14</v>
      </c>
      <c r="O7928" s="91" t="s">
        <v>219</v>
      </c>
      <c r="P7928" s="0" t="str">
        <f aca="false">RIGHT(H7928,LEN(H7928) - FIND(" ", H7928))</f>
        <v>Athletic Footwear</v>
      </c>
    </row>
    <row r="7929" customFormat="false" ht="14.25" hidden="false" customHeight="true" outlineLevel="0" collapsed="false">
      <c r="B7929" s="88" t="s">
        <v>30</v>
      </c>
      <c r="C7929" s="89" t="n">
        <v>1185732</v>
      </c>
      <c r="D7929" s="90" t="n">
        <v>44484</v>
      </c>
      <c r="E7929" s="88" t="s">
        <v>26</v>
      </c>
      <c r="F7929" s="88" t="s">
        <v>115</v>
      </c>
      <c r="G7929" s="88" t="s">
        <v>93</v>
      </c>
      <c r="H7929" s="91" t="s">
        <v>16</v>
      </c>
      <c r="I7929" s="92" t="n">
        <v>65</v>
      </c>
      <c r="J7929" s="93" t="n">
        <v>100</v>
      </c>
      <c r="K7929" s="94" t="n">
        <f aca="false">I7929 * J7929</f>
        <v>6500</v>
      </c>
      <c r="L7929" s="94" t="n">
        <f aca="false">K7929 *M7929</f>
        <v>1625</v>
      </c>
      <c r="M7929" s="95" t="n">
        <v>0.25</v>
      </c>
      <c r="N7929" s="88" t="s">
        <v>14</v>
      </c>
      <c r="O7929" s="91" t="s">
        <v>218</v>
      </c>
      <c r="P7929" s="0" t="str">
        <f aca="false">RIGHT(H7929,LEN(H7929) - FIND(" ", H7929))</f>
        <v>Apparel</v>
      </c>
    </row>
    <row r="7930" customFormat="false" ht="14.25" hidden="false" customHeight="true" outlineLevel="0" collapsed="false">
      <c r="B7930" s="88" t="s">
        <v>15</v>
      </c>
      <c r="C7930" s="89" t="n">
        <v>1185732</v>
      </c>
      <c r="D7930" s="90" t="n">
        <v>44484</v>
      </c>
      <c r="E7930" s="88" t="s">
        <v>26</v>
      </c>
      <c r="F7930" s="88" t="s">
        <v>115</v>
      </c>
      <c r="G7930" s="88" t="s">
        <v>93</v>
      </c>
      <c r="H7930" s="91" t="s">
        <v>38</v>
      </c>
      <c r="I7930" s="92" t="n">
        <v>70</v>
      </c>
      <c r="J7930" s="93" t="n">
        <v>225</v>
      </c>
      <c r="K7930" s="94" t="n">
        <f aca="false">I7930 * J7930</f>
        <v>15750</v>
      </c>
      <c r="L7930" s="94" t="n">
        <f aca="false">K7930 *M7930</f>
        <v>4725</v>
      </c>
      <c r="M7930" s="95" t="n">
        <v>0.3</v>
      </c>
      <c r="N7930" s="88" t="s">
        <v>14</v>
      </c>
      <c r="O7930" s="91" t="s">
        <v>219</v>
      </c>
      <c r="P7930" s="0" t="str">
        <f aca="false">RIGHT(H7930,LEN(H7930) - FIND(" ", H7930))</f>
        <v>Apparel</v>
      </c>
    </row>
    <row r="7931" customFormat="false" ht="14.25" hidden="false" customHeight="true" outlineLevel="0" collapsed="false">
      <c r="B7931" s="88" t="s">
        <v>30</v>
      </c>
      <c r="C7931" s="89" t="n">
        <v>1197831</v>
      </c>
      <c r="D7931" s="90" t="n">
        <v>44484</v>
      </c>
      <c r="E7931" s="88" t="s">
        <v>40</v>
      </c>
      <c r="F7931" s="88" t="s">
        <v>59</v>
      </c>
      <c r="G7931" s="88" t="s">
        <v>106</v>
      </c>
      <c r="H7931" s="91" t="s">
        <v>38</v>
      </c>
      <c r="I7931" s="92" t="n">
        <v>67</v>
      </c>
      <c r="J7931" s="93" t="n">
        <v>176</v>
      </c>
      <c r="K7931" s="94" t="n">
        <f aca="false">I7931 * J7931</f>
        <v>11792</v>
      </c>
      <c r="L7931" s="94" t="n">
        <f aca="false">K7931 *M7931</f>
        <v>7664.8</v>
      </c>
      <c r="M7931" s="95" t="n">
        <v>0.65</v>
      </c>
      <c r="N7931" s="88" t="s">
        <v>23</v>
      </c>
      <c r="O7931" s="91" t="s">
        <v>219</v>
      </c>
      <c r="P7931" s="0" t="str">
        <f aca="false">RIGHT(H7931,LEN(H7931) - FIND(" ", H7931))</f>
        <v>Apparel</v>
      </c>
    </row>
    <row r="7932" customFormat="false" ht="14.25" hidden="false" customHeight="true" outlineLevel="0" collapsed="false">
      <c r="B7932" s="88" t="s">
        <v>15</v>
      </c>
      <c r="C7932" s="89" t="n">
        <v>1185732</v>
      </c>
      <c r="D7932" s="90" t="n">
        <v>44484</v>
      </c>
      <c r="E7932" s="88" t="s">
        <v>40</v>
      </c>
      <c r="F7932" s="88" t="s">
        <v>66</v>
      </c>
      <c r="G7932" s="88" t="s">
        <v>90</v>
      </c>
      <c r="H7932" s="91" t="s">
        <v>44</v>
      </c>
      <c r="I7932" s="92" t="n">
        <v>34</v>
      </c>
      <c r="J7932" s="93" t="n">
        <v>28</v>
      </c>
      <c r="K7932" s="94" t="n">
        <f aca="false">I7932 * J7932</f>
        <v>952</v>
      </c>
      <c r="L7932" s="94" t="n">
        <f aca="false">K7932 *M7932</f>
        <v>390.32</v>
      </c>
      <c r="M7932" s="95" t="n">
        <v>0.41</v>
      </c>
      <c r="N7932" s="88" t="s">
        <v>23</v>
      </c>
      <c r="O7932" s="91" t="s">
        <v>219</v>
      </c>
      <c r="P7932" s="0" t="str">
        <f aca="false">RIGHT(H7932,LEN(H7932) - FIND(" ", H7932))</f>
        <v>Athletic Footwear</v>
      </c>
    </row>
    <row r="7933" customFormat="false" ht="14.25" hidden="false" customHeight="true" outlineLevel="0" collapsed="false">
      <c r="B7933" s="88" t="s">
        <v>13</v>
      </c>
      <c r="C7933" s="89" t="n">
        <v>1185732</v>
      </c>
      <c r="D7933" s="90" t="n">
        <v>44484</v>
      </c>
      <c r="E7933" s="88" t="s">
        <v>26</v>
      </c>
      <c r="F7933" s="88" t="s">
        <v>89</v>
      </c>
      <c r="G7933" s="88" t="s">
        <v>162</v>
      </c>
      <c r="H7933" s="91" t="s">
        <v>32</v>
      </c>
      <c r="I7933" s="92" t="n">
        <v>56</v>
      </c>
      <c r="J7933" s="93" t="n">
        <v>128</v>
      </c>
      <c r="K7933" s="94" t="n">
        <f aca="false">I7933 * J7933</f>
        <v>7168</v>
      </c>
      <c r="L7933" s="94" t="n">
        <f aca="false">K7933 *M7933</f>
        <v>3225.6</v>
      </c>
      <c r="M7933" s="95" t="n">
        <v>0.45</v>
      </c>
      <c r="N7933" s="88" t="s">
        <v>23</v>
      </c>
      <c r="O7933" s="91" t="s">
        <v>218</v>
      </c>
      <c r="P7933" s="0" t="str">
        <f aca="false">RIGHT(H7933,LEN(H7933) - FIND(" ", H7933))</f>
        <v>Street Footwear</v>
      </c>
    </row>
    <row r="7934" customFormat="false" ht="14.25" hidden="false" customHeight="true" outlineLevel="0" collapsed="false">
      <c r="B7934" s="88" t="s">
        <v>13</v>
      </c>
      <c r="C7934" s="89" t="n">
        <v>1185732</v>
      </c>
      <c r="D7934" s="90" t="n">
        <v>44484</v>
      </c>
      <c r="E7934" s="88" t="s">
        <v>26</v>
      </c>
      <c r="F7934" s="88" t="s">
        <v>89</v>
      </c>
      <c r="G7934" s="88" t="s">
        <v>162</v>
      </c>
      <c r="H7934" s="91" t="s">
        <v>24</v>
      </c>
      <c r="I7934" s="92" t="n">
        <v>51</v>
      </c>
      <c r="J7934" s="93" t="n">
        <v>90</v>
      </c>
      <c r="K7934" s="94" t="n">
        <f aca="false">I7934 * J7934</f>
        <v>4590</v>
      </c>
      <c r="L7934" s="94" t="n">
        <f aca="false">K7934 *M7934</f>
        <v>2111.4</v>
      </c>
      <c r="M7934" s="95" t="n">
        <v>0.46</v>
      </c>
      <c r="N7934" s="88" t="s">
        <v>23</v>
      </c>
      <c r="O7934" s="91" t="s">
        <v>218</v>
      </c>
      <c r="P7934" s="0" t="str">
        <f aca="false">RIGHT(H7934,LEN(H7934) - FIND(" ", H7934))</f>
        <v>Athletic Footwear</v>
      </c>
    </row>
    <row r="7935" customFormat="false" ht="14.25" hidden="false" customHeight="true" outlineLevel="0" collapsed="false">
      <c r="B7935" s="88" t="s">
        <v>13</v>
      </c>
      <c r="C7935" s="89" t="n">
        <v>1185732</v>
      </c>
      <c r="D7935" s="90" t="n">
        <v>44484</v>
      </c>
      <c r="E7935" s="88" t="s">
        <v>26</v>
      </c>
      <c r="F7935" s="88" t="s">
        <v>89</v>
      </c>
      <c r="G7935" s="88" t="s">
        <v>162</v>
      </c>
      <c r="H7935" s="91" t="s">
        <v>48</v>
      </c>
      <c r="I7935" s="92" t="n">
        <v>50</v>
      </c>
      <c r="J7935" s="93" t="n">
        <v>52</v>
      </c>
      <c r="K7935" s="94" t="n">
        <f aca="false">I7935 * J7935</f>
        <v>2600</v>
      </c>
      <c r="L7935" s="94" t="n">
        <f aca="false">K7935 *M7935</f>
        <v>1430</v>
      </c>
      <c r="M7935" s="95" t="n">
        <v>0.55</v>
      </c>
      <c r="N7935" s="88" t="s">
        <v>23</v>
      </c>
      <c r="O7935" s="91" t="s">
        <v>219</v>
      </c>
      <c r="P7935" s="0" t="str">
        <f aca="false">RIGHT(H7935,LEN(H7935) - FIND(" ", H7935))</f>
        <v>Street Footwear</v>
      </c>
    </row>
    <row r="7936" customFormat="false" ht="14.25" hidden="false" customHeight="true" outlineLevel="0" collapsed="false">
      <c r="B7936" s="88" t="s">
        <v>13</v>
      </c>
      <c r="C7936" s="89" t="n">
        <v>1185732</v>
      </c>
      <c r="D7936" s="90" t="n">
        <v>44484</v>
      </c>
      <c r="E7936" s="88" t="s">
        <v>26</v>
      </c>
      <c r="F7936" s="88" t="s">
        <v>89</v>
      </c>
      <c r="G7936" s="88" t="s">
        <v>162</v>
      </c>
      <c r="H7936" s="91" t="s">
        <v>44</v>
      </c>
      <c r="I7936" s="92" t="n">
        <v>52</v>
      </c>
      <c r="J7936" s="93" t="n">
        <v>44</v>
      </c>
      <c r="K7936" s="94" t="n">
        <f aca="false">I7936 * J7936</f>
        <v>2288</v>
      </c>
      <c r="L7936" s="94" t="n">
        <f aca="false">K7936 *M7936</f>
        <v>1144</v>
      </c>
      <c r="M7936" s="95" t="n">
        <v>0.5</v>
      </c>
      <c r="N7936" s="88" t="s">
        <v>23</v>
      </c>
      <c r="O7936" s="91" t="s">
        <v>219</v>
      </c>
      <c r="P7936" s="0" t="str">
        <f aca="false">RIGHT(H7936,LEN(H7936) - FIND(" ", H7936))</f>
        <v>Athletic Footwear</v>
      </c>
    </row>
    <row r="7937" customFormat="false" ht="14.25" hidden="false" customHeight="true" outlineLevel="0" collapsed="false">
      <c r="B7937" s="88" t="s">
        <v>13</v>
      </c>
      <c r="C7937" s="89" t="n">
        <v>1185732</v>
      </c>
      <c r="D7937" s="90" t="n">
        <v>44484</v>
      </c>
      <c r="E7937" s="88" t="s">
        <v>26</v>
      </c>
      <c r="F7937" s="88" t="s">
        <v>89</v>
      </c>
      <c r="G7937" s="88" t="s">
        <v>162</v>
      </c>
      <c r="H7937" s="91" t="s">
        <v>16</v>
      </c>
      <c r="I7937" s="92" t="n">
        <v>62</v>
      </c>
      <c r="J7937" s="93" t="n">
        <v>49</v>
      </c>
      <c r="K7937" s="94" t="n">
        <f aca="false">I7937 * J7937</f>
        <v>3038</v>
      </c>
      <c r="L7937" s="94" t="n">
        <f aca="false">K7937 *M7937</f>
        <v>1215.2</v>
      </c>
      <c r="M7937" s="95" t="n">
        <v>0.4</v>
      </c>
      <c r="N7937" s="88" t="s">
        <v>23</v>
      </c>
      <c r="O7937" s="91" t="s">
        <v>218</v>
      </c>
      <c r="P7937" s="0" t="str">
        <f aca="false">RIGHT(H7937,LEN(H7937) - FIND(" ", H7937))</f>
        <v>Apparel</v>
      </c>
    </row>
    <row r="7938" customFormat="false" ht="14.25" hidden="false" customHeight="true" outlineLevel="0" collapsed="false">
      <c r="B7938" s="88" t="s">
        <v>22</v>
      </c>
      <c r="C7938" s="89" t="n">
        <v>1185732</v>
      </c>
      <c r="D7938" s="90" t="n">
        <v>44484</v>
      </c>
      <c r="E7938" s="88" t="s">
        <v>26</v>
      </c>
      <c r="F7938" s="88" t="s">
        <v>89</v>
      </c>
      <c r="G7938" s="88" t="s">
        <v>162</v>
      </c>
      <c r="H7938" s="91" t="s">
        <v>38</v>
      </c>
      <c r="I7938" s="92" t="n">
        <v>63</v>
      </c>
      <c r="J7938" s="93" t="n">
        <v>78</v>
      </c>
      <c r="K7938" s="94" t="n">
        <f aca="false">I7938 * J7938</f>
        <v>4914</v>
      </c>
      <c r="L7938" s="94" t="n">
        <f aca="false">K7938 *M7938</f>
        <v>2702.7</v>
      </c>
      <c r="M7938" s="95" t="n">
        <v>0.55</v>
      </c>
      <c r="N7938" s="88" t="s">
        <v>23</v>
      </c>
      <c r="O7938" s="91" t="s">
        <v>219</v>
      </c>
      <c r="P7938" s="0" t="str">
        <f aca="false">RIGHT(H7938,LEN(H7938) - FIND(" ", H7938))</f>
        <v>Apparel</v>
      </c>
    </row>
    <row r="7939" customFormat="false" ht="14.25" hidden="false" customHeight="true" outlineLevel="0" collapsed="false">
      <c r="B7939" s="88" t="s">
        <v>30</v>
      </c>
      <c r="C7939" s="89" t="n">
        <v>1185732</v>
      </c>
      <c r="D7939" s="90" t="n">
        <v>44484</v>
      </c>
      <c r="E7939" s="88" t="s">
        <v>26</v>
      </c>
      <c r="F7939" s="88" t="s">
        <v>115</v>
      </c>
      <c r="G7939" s="88" t="s">
        <v>93</v>
      </c>
      <c r="H7939" s="91" t="s">
        <v>32</v>
      </c>
      <c r="I7939" s="92" t="n">
        <v>57</v>
      </c>
      <c r="J7939" s="93" t="n">
        <v>120</v>
      </c>
      <c r="K7939" s="94" t="n">
        <f aca="false">I7939 * J7939</f>
        <v>6840</v>
      </c>
      <c r="L7939" s="94" t="n">
        <f aca="false">K7939 *M7939</f>
        <v>3078</v>
      </c>
      <c r="M7939" s="95" t="n">
        <v>0.45</v>
      </c>
      <c r="N7939" s="88" t="s">
        <v>23</v>
      </c>
      <c r="O7939" s="91" t="s">
        <v>218</v>
      </c>
      <c r="P7939" s="0" t="str">
        <f aca="false">RIGHT(H7939,LEN(H7939) - FIND(" ", H7939))</f>
        <v>Street Footwear</v>
      </c>
    </row>
    <row r="7940" customFormat="false" ht="14.25" hidden="false" customHeight="true" outlineLevel="0" collapsed="false">
      <c r="B7940" s="88" t="s">
        <v>30</v>
      </c>
      <c r="C7940" s="89" t="n">
        <v>1185732</v>
      </c>
      <c r="D7940" s="90" t="n">
        <v>44484</v>
      </c>
      <c r="E7940" s="88" t="s">
        <v>26</v>
      </c>
      <c r="F7940" s="88" t="s">
        <v>115</v>
      </c>
      <c r="G7940" s="88" t="s">
        <v>93</v>
      </c>
      <c r="H7940" s="91" t="s">
        <v>24</v>
      </c>
      <c r="I7940" s="92" t="n">
        <v>53</v>
      </c>
      <c r="J7940" s="93" t="n">
        <v>56</v>
      </c>
      <c r="K7940" s="94" t="n">
        <f aca="false">I7940 * J7940</f>
        <v>2968</v>
      </c>
      <c r="L7940" s="94" t="n">
        <f aca="false">K7940 *M7940</f>
        <v>1335.6</v>
      </c>
      <c r="M7940" s="95" t="n">
        <v>0.45</v>
      </c>
      <c r="N7940" s="88" t="s">
        <v>23</v>
      </c>
      <c r="O7940" s="91" t="s">
        <v>218</v>
      </c>
      <c r="P7940" s="0" t="str">
        <f aca="false">RIGHT(H7940,LEN(H7940) - FIND(" ", H7940))</f>
        <v>Athletic Footwear</v>
      </c>
    </row>
    <row r="7941" customFormat="false" ht="14.25" hidden="false" customHeight="true" outlineLevel="0" collapsed="false">
      <c r="B7941" s="88" t="s">
        <v>30</v>
      </c>
      <c r="C7941" s="89" t="n">
        <v>1185732</v>
      </c>
      <c r="D7941" s="90" t="n">
        <v>44484</v>
      </c>
      <c r="E7941" s="88" t="s">
        <v>26</v>
      </c>
      <c r="F7941" s="88" t="s">
        <v>115</v>
      </c>
      <c r="G7941" s="88" t="s">
        <v>93</v>
      </c>
      <c r="H7941" s="91" t="s">
        <v>48</v>
      </c>
      <c r="I7941" s="92" t="n">
        <v>53</v>
      </c>
      <c r="J7941" s="93" t="n">
        <v>34</v>
      </c>
      <c r="K7941" s="94" t="n">
        <f aca="false">I7941 * J7941</f>
        <v>1802</v>
      </c>
      <c r="L7941" s="94" t="n">
        <f aca="false">K7941 *M7941</f>
        <v>630.7</v>
      </c>
      <c r="M7941" s="95" t="n">
        <v>0.35</v>
      </c>
      <c r="N7941" s="88" t="s">
        <v>23</v>
      </c>
      <c r="O7941" s="91" t="s">
        <v>219</v>
      </c>
      <c r="P7941" s="0" t="str">
        <f aca="false">RIGHT(H7941,LEN(H7941) - FIND(" ", H7941))</f>
        <v>Street Footwear</v>
      </c>
    </row>
    <row r="7942" customFormat="false" ht="14.25" hidden="false" customHeight="true" outlineLevel="0" collapsed="false">
      <c r="B7942" s="88" t="s">
        <v>30</v>
      </c>
      <c r="C7942" s="89" t="n">
        <v>1185732</v>
      </c>
      <c r="D7942" s="90" t="n">
        <v>44484</v>
      </c>
      <c r="E7942" s="88" t="s">
        <v>26</v>
      </c>
      <c r="F7942" s="88" t="s">
        <v>115</v>
      </c>
      <c r="G7942" s="88" t="s">
        <v>93</v>
      </c>
      <c r="H7942" s="91" t="s">
        <v>44</v>
      </c>
      <c r="I7942" s="92" t="n">
        <v>54</v>
      </c>
      <c r="J7942" s="93" t="n">
        <v>27</v>
      </c>
      <c r="K7942" s="94" t="n">
        <f aca="false">I7942 * J7942</f>
        <v>1458</v>
      </c>
      <c r="L7942" s="94" t="n">
        <f aca="false">K7942 *M7942</f>
        <v>554.04</v>
      </c>
      <c r="M7942" s="95" t="n">
        <v>0.38</v>
      </c>
      <c r="N7942" s="88" t="s">
        <v>23</v>
      </c>
      <c r="O7942" s="91" t="s">
        <v>219</v>
      </c>
      <c r="P7942" s="0" t="str">
        <f aca="false">RIGHT(H7942,LEN(H7942) - FIND(" ", H7942))</f>
        <v>Athletic Footwear</v>
      </c>
    </row>
    <row r="7943" customFormat="false" ht="14.25" hidden="false" customHeight="true" outlineLevel="0" collapsed="false">
      <c r="B7943" s="88" t="s">
        <v>30</v>
      </c>
      <c r="C7943" s="89" t="n">
        <v>1185732</v>
      </c>
      <c r="D7943" s="90" t="n">
        <v>44484</v>
      </c>
      <c r="E7943" s="88" t="s">
        <v>26</v>
      </c>
      <c r="F7943" s="88" t="s">
        <v>115</v>
      </c>
      <c r="G7943" s="88" t="s">
        <v>93</v>
      </c>
      <c r="H7943" s="91" t="s">
        <v>16</v>
      </c>
      <c r="I7943" s="92" t="n">
        <v>62</v>
      </c>
      <c r="J7943" s="93" t="n">
        <v>27</v>
      </c>
      <c r="K7943" s="94" t="n">
        <f aca="false">I7943 * J7943</f>
        <v>1674</v>
      </c>
      <c r="L7943" s="94" t="n">
        <f aca="false">K7943 *M7943</f>
        <v>585.9</v>
      </c>
      <c r="M7943" s="95" t="n">
        <v>0.35</v>
      </c>
      <c r="N7943" s="88" t="s">
        <v>23</v>
      </c>
      <c r="O7943" s="91" t="s">
        <v>218</v>
      </c>
      <c r="P7943" s="0" t="str">
        <f aca="false">RIGHT(H7943,LEN(H7943) - FIND(" ", H7943))</f>
        <v>Apparel</v>
      </c>
    </row>
    <row r="7944" customFormat="false" ht="14.25" hidden="false" customHeight="true" outlineLevel="0" collapsed="false">
      <c r="B7944" s="88" t="s">
        <v>15</v>
      </c>
      <c r="C7944" s="89" t="n">
        <v>1185732</v>
      </c>
      <c r="D7944" s="90" t="n">
        <v>44484</v>
      </c>
      <c r="E7944" s="88" t="s">
        <v>26</v>
      </c>
      <c r="F7944" s="88" t="s">
        <v>115</v>
      </c>
      <c r="G7944" s="88" t="s">
        <v>93</v>
      </c>
      <c r="H7944" s="91" t="s">
        <v>38</v>
      </c>
      <c r="I7944" s="92" t="n">
        <v>66</v>
      </c>
      <c r="J7944" s="93" t="n">
        <v>65</v>
      </c>
      <c r="K7944" s="94" t="n">
        <f aca="false">I7944 * J7944</f>
        <v>4290</v>
      </c>
      <c r="L7944" s="94" t="n">
        <f aca="false">K7944 *M7944</f>
        <v>1887.6</v>
      </c>
      <c r="M7944" s="95" t="n">
        <v>0.44</v>
      </c>
      <c r="N7944" s="88" t="s">
        <v>23</v>
      </c>
      <c r="O7944" s="91" t="s">
        <v>219</v>
      </c>
      <c r="P7944" s="0" t="str">
        <f aca="false">RIGHT(H7944,LEN(H7944) - FIND(" ", H7944))</f>
        <v>Apparel</v>
      </c>
    </row>
    <row r="7945" customFormat="false" ht="14.25" hidden="false" customHeight="true" outlineLevel="0" collapsed="false">
      <c r="B7945" s="88" t="s">
        <v>30</v>
      </c>
      <c r="C7945" s="89" t="n">
        <v>1197831</v>
      </c>
      <c r="D7945" s="90" t="n">
        <v>44484</v>
      </c>
      <c r="E7945" s="88" t="s">
        <v>40</v>
      </c>
      <c r="F7945" s="88" t="s">
        <v>59</v>
      </c>
      <c r="G7945" s="88" t="s">
        <v>106</v>
      </c>
      <c r="H7945" s="91" t="s">
        <v>38</v>
      </c>
      <c r="I7945" s="92" t="n">
        <v>51</v>
      </c>
      <c r="J7945" s="93" t="n">
        <v>236</v>
      </c>
      <c r="K7945" s="94" t="n">
        <f aca="false">I7945 * J7945</f>
        <v>12036</v>
      </c>
      <c r="L7945" s="94" t="n">
        <f aca="false">K7945 *M7945</f>
        <v>7341.96</v>
      </c>
      <c r="M7945" s="95" t="n">
        <v>0.61</v>
      </c>
      <c r="N7945" s="88" t="s">
        <v>31</v>
      </c>
      <c r="O7945" s="91" t="s">
        <v>219</v>
      </c>
      <c r="P7945" s="0" t="str">
        <f aca="false">RIGHT(H7945,LEN(H7945) - FIND(" ", H7945))</f>
        <v>Apparel</v>
      </c>
    </row>
    <row r="7946" customFormat="false" ht="14.25" hidden="false" customHeight="true" outlineLevel="0" collapsed="false">
      <c r="B7946" s="88" t="s">
        <v>15</v>
      </c>
      <c r="C7946" s="89" t="n">
        <v>1185732</v>
      </c>
      <c r="D7946" s="90" t="n">
        <v>44484</v>
      </c>
      <c r="E7946" s="88" t="s">
        <v>40</v>
      </c>
      <c r="F7946" s="88" t="s">
        <v>66</v>
      </c>
      <c r="G7946" s="88" t="s">
        <v>90</v>
      </c>
      <c r="H7946" s="91" t="s">
        <v>44</v>
      </c>
      <c r="I7946" s="92" t="n">
        <v>25</v>
      </c>
      <c r="J7946" s="93" t="n">
        <v>30</v>
      </c>
      <c r="K7946" s="94" t="n">
        <f aca="false">I7946 * J7946</f>
        <v>750</v>
      </c>
      <c r="L7946" s="94" t="n">
        <f aca="false">K7946 *M7946</f>
        <v>247.5</v>
      </c>
      <c r="M7946" s="95" t="n">
        <v>0.33</v>
      </c>
      <c r="N7946" s="88" t="s">
        <v>31</v>
      </c>
      <c r="O7946" s="91" t="s">
        <v>219</v>
      </c>
      <c r="P7946" s="0" t="str">
        <f aca="false">RIGHT(H7946,LEN(H7946) - FIND(" ", H7946))</f>
        <v>Athletic Footwear</v>
      </c>
    </row>
    <row r="7947" customFormat="false" ht="14.25" hidden="false" customHeight="true" outlineLevel="0" collapsed="false">
      <c r="B7947" s="88" t="s">
        <v>30</v>
      </c>
      <c r="C7947" s="89" t="n">
        <v>1185732</v>
      </c>
      <c r="D7947" s="90" t="n">
        <v>44484</v>
      </c>
      <c r="E7947" s="88" t="s">
        <v>26</v>
      </c>
      <c r="F7947" s="88" t="s">
        <v>115</v>
      </c>
      <c r="G7947" s="88" t="s">
        <v>93</v>
      </c>
      <c r="H7947" s="91" t="s">
        <v>32</v>
      </c>
      <c r="I7947" s="92" t="n">
        <v>40</v>
      </c>
      <c r="J7947" s="93" t="n">
        <v>132</v>
      </c>
      <c r="K7947" s="94" t="n">
        <f aca="false">I7947 * J7947</f>
        <v>5280</v>
      </c>
      <c r="L7947" s="94" t="n">
        <f aca="false">K7947 *M7947</f>
        <v>1742.4</v>
      </c>
      <c r="M7947" s="95" t="n">
        <v>0.33</v>
      </c>
      <c r="N7947" s="88" t="s">
        <v>31</v>
      </c>
      <c r="O7947" s="91" t="s">
        <v>218</v>
      </c>
      <c r="P7947" s="0" t="str">
        <f aca="false">RIGHT(H7947,LEN(H7947) - FIND(" ", H7947))</f>
        <v>Street Footwear</v>
      </c>
    </row>
    <row r="7948" customFormat="false" ht="14.25" hidden="false" customHeight="true" outlineLevel="0" collapsed="false">
      <c r="B7948" s="88" t="s">
        <v>30</v>
      </c>
      <c r="C7948" s="89" t="n">
        <v>1185732</v>
      </c>
      <c r="D7948" s="90" t="n">
        <v>44484</v>
      </c>
      <c r="E7948" s="88" t="s">
        <v>26</v>
      </c>
      <c r="F7948" s="88" t="s">
        <v>115</v>
      </c>
      <c r="G7948" s="88" t="s">
        <v>93</v>
      </c>
      <c r="H7948" s="91" t="s">
        <v>24</v>
      </c>
      <c r="I7948" s="92" t="n">
        <v>37</v>
      </c>
      <c r="J7948" s="93" t="n">
        <v>68</v>
      </c>
      <c r="K7948" s="94" t="n">
        <f aca="false">I7948 * J7948</f>
        <v>2516</v>
      </c>
      <c r="L7948" s="94" t="n">
        <f aca="false">K7948 *M7948</f>
        <v>880.6</v>
      </c>
      <c r="M7948" s="95" t="n">
        <v>0.35</v>
      </c>
      <c r="N7948" s="88" t="s">
        <v>31</v>
      </c>
      <c r="O7948" s="91" t="s">
        <v>218</v>
      </c>
      <c r="P7948" s="0" t="str">
        <f aca="false">RIGHT(H7948,LEN(H7948) - FIND(" ", H7948))</f>
        <v>Athletic Footwear</v>
      </c>
    </row>
    <row r="7949" customFormat="false" ht="14.25" hidden="false" customHeight="true" outlineLevel="0" collapsed="false">
      <c r="B7949" s="88" t="s">
        <v>30</v>
      </c>
      <c r="C7949" s="89" t="n">
        <v>1185732</v>
      </c>
      <c r="D7949" s="90" t="n">
        <v>44484</v>
      </c>
      <c r="E7949" s="88" t="s">
        <v>26</v>
      </c>
      <c r="F7949" s="88" t="s">
        <v>115</v>
      </c>
      <c r="G7949" s="88" t="s">
        <v>93</v>
      </c>
      <c r="H7949" s="91" t="s">
        <v>48</v>
      </c>
      <c r="I7949" s="92" t="n">
        <v>41</v>
      </c>
      <c r="J7949" s="93" t="n">
        <v>38</v>
      </c>
      <c r="K7949" s="94" t="n">
        <f aca="false">I7949 * J7949</f>
        <v>1558</v>
      </c>
      <c r="L7949" s="94" t="n">
        <f aca="false">K7949 *M7949</f>
        <v>467.4</v>
      </c>
      <c r="M7949" s="95" t="n">
        <v>0.3</v>
      </c>
      <c r="N7949" s="88" t="s">
        <v>31</v>
      </c>
      <c r="O7949" s="91" t="s">
        <v>219</v>
      </c>
      <c r="P7949" s="0" t="str">
        <f aca="false">RIGHT(H7949,LEN(H7949) - FIND(" ", H7949))</f>
        <v>Street Footwear</v>
      </c>
    </row>
    <row r="7950" customFormat="false" ht="14.25" hidden="false" customHeight="true" outlineLevel="0" collapsed="false">
      <c r="B7950" s="88" t="s">
        <v>30</v>
      </c>
      <c r="C7950" s="89" t="n">
        <v>1185732</v>
      </c>
      <c r="D7950" s="90" t="n">
        <v>44484</v>
      </c>
      <c r="E7950" s="88" t="s">
        <v>26</v>
      </c>
      <c r="F7950" s="88" t="s">
        <v>115</v>
      </c>
      <c r="G7950" s="88" t="s">
        <v>93</v>
      </c>
      <c r="H7950" s="91" t="s">
        <v>44</v>
      </c>
      <c r="I7950" s="92" t="n">
        <v>38</v>
      </c>
      <c r="J7950" s="93" t="n">
        <v>32</v>
      </c>
      <c r="K7950" s="94" t="n">
        <f aca="false">I7950 * J7950</f>
        <v>1216</v>
      </c>
      <c r="L7950" s="94" t="n">
        <f aca="false">K7950 *M7950</f>
        <v>328.32</v>
      </c>
      <c r="M7950" s="95" t="n">
        <v>0.27</v>
      </c>
      <c r="N7950" s="88" t="s">
        <v>31</v>
      </c>
      <c r="O7950" s="91" t="s">
        <v>219</v>
      </c>
      <c r="P7950" s="0" t="str">
        <f aca="false">RIGHT(H7950,LEN(H7950) - FIND(" ", H7950))</f>
        <v>Athletic Footwear</v>
      </c>
    </row>
    <row r="7951" customFormat="false" ht="14.25" hidden="false" customHeight="true" outlineLevel="0" collapsed="false">
      <c r="B7951" s="88" t="s">
        <v>30</v>
      </c>
      <c r="C7951" s="89" t="n">
        <v>1185732</v>
      </c>
      <c r="D7951" s="90" t="n">
        <v>44484</v>
      </c>
      <c r="E7951" s="88" t="s">
        <v>26</v>
      </c>
      <c r="F7951" s="88" t="s">
        <v>115</v>
      </c>
      <c r="G7951" s="88" t="s">
        <v>93</v>
      </c>
      <c r="H7951" s="91" t="s">
        <v>16</v>
      </c>
      <c r="I7951" s="92" t="n">
        <v>51</v>
      </c>
      <c r="J7951" s="93" t="n">
        <v>34</v>
      </c>
      <c r="K7951" s="94" t="n">
        <f aca="false">I7951 * J7951</f>
        <v>1734</v>
      </c>
      <c r="L7951" s="94" t="n">
        <f aca="false">K7951 *M7951</f>
        <v>485.52</v>
      </c>
      <c r="M7951" s="95" t="n">
        <v>0.28</v>
      </c>
      <c r="N7951" s="88" t="s">
        <v>31</v>
      </c>
      <c r="O7951" s="91" t="s">
        <v>218</v>
      </c>
      <c r="P7951" s="0" t="str">
        <f aca="false">RIGHT(H7951,LEN(H7951) - FIND(" ", H7951))</f>
        <v>Apparel</v>
      </c>
    </row>
    <row r="7952" customFormat="false" ht="14.25" hidden="false" customHeight="true" outlineLevel="0" collapsed="false">
      <c r="B7952" s="88" t="s">
        <v>15</v>
      </c>
      <c r="C7952" s="89" t="n">
        <v>1185732</v>
      </c>
      <c r="D7952" s="90" t="n">
        <v>44484</v>
      </c>
      <c r="E7952" s="88" t="s">
        <v>26</v>
      </c>
      <c r="F7952" s="88" t="s">
        <v>115</v>
      </c>
      <c r="G7952" s="88" t="s">
        <v>93</v>
      </c>
      <c r="H7952" s="91" t="s">
        <v>38</v>
      </c>
      <c r="I7952" s="92" t="n">
        <v>51</v>
      </c>
      <c r="J7952" s="93" t="n">
        <v>68</v>
      </c>
      <c r="K7952" s="94" t="n">
        <f aca="false">I7952 * J7952</f>
        <v>3468</v>
      </c>
      <c r="L7952" s="94" t="n">
        <f aca="false">K7952 *M7952</f>
        <v>1213.8</v>
      </c>
      <c r="M7952" s="95" t="n">
        <v>0.35</v>
      </c>
      <c r="N7952" s="88" t="s">
        <v>31</v>
      </c>
      <c r="O7952" s="91" t="s">
        <v>219</v>
      </c>
      <c r="P7952" s="0" t="str">
        <f aca="false">RIGHT(H7952,LEN(H7952) - FIND(" ", H7952))</f>
        <v>Apparel</v>
      </c>
    </row>
    <row r="7953" customFormat="false" ht="14.25" hidden="false" customHeight="true" outlineLevel="0" collapsed="false">
      <c r="B7953" s="88" t="s">
        <v>30</v>
      </c>
      <c r="C7953" s="89" t="n">
        <v>1197831</v>
      </c>
      <c r="D7953" s="90" t="n">
        <v>44485</v>
      </c>
      <c r="E7953" s="88" t="s">
        <v>40</v>
      </c>
      <c r="F7953" s="88" t="s">
        <v>59</v>
      </c>
      <c r="G7953" s="88" t="s">
        <v>106</v>
      </c>
      <c r="H7953" s="91" t="s">
        <v>32</v>
      </c>
      <c r="I7953" s="92" t="n">
        <v>60</v>
      </c>
      <c r="J7953" s="93" t="n">
        <v>825</v>
      </c>
      <c r="K7953" s="94" t="n">
        <f aca="false">I7953 * J7953</f>
        <v>49500</v>
      </c>
      <c r="L7953" s="94" t="n">
        <f aca="false">K7953 *M7953</f>
        <v>19800</v>
      </c>
      <c r="M7953" s="95" t="n">
        <v>0.4</v>
      </c>
      <c r="N7953" s="88" t="s">
        <v>31</v>
      </c>
      <c r="O7953" s="91" t="s">
        <v>218</v>
      </c>
      <c r="P7953" s="0" t="str">
        <f aca="false">RIGHT(H7953,LEN(H7953) - FIND(" ", H7953))</f>
        <v>Street Footwear</v>
      </c>
    </row>
    <row r="7954" customFormat="false" ht="14.25" hidden="false" customHeight="true" outlineLevel="0" collapsed="false">
      <c r="B7954" s="88" t="s">
        <v>15</v>
      </c>
      <c r="C7954" s="89" t="n">
        <v>1185732</v>
      </c>
      <c r="D7954" s="90" t="n">
        <v>44485</v>
      </c>
      <c r="E7954" s="88" t="s">
        <v>26</v>
      </c>
      <c r="F7954" s="88" t="s">
        <v>111</v>
      </c>
      <c r="G7954" s="88" t="s">
        <v>166</v>
      </c>
      <c r="H7954" s="91" t="s">
        <v>16</v>
      </c>
      <c r="I7954" s="92" t="n">
        <v>50</v>
      </c>
      <c r="J7954" s="93" t="n">
        <v>150</v>
      </c>
      <c r="K7954" s="94" t="n">
        <f aca="false">I7954 * J7954</f>
        <v>7500</v>
      </c>
      <c r="L7954" s="94" t="n">
        <f aca="false">K7954 *M7954</f>
        <v>1875</v>
      </c>
      <c r="M7954" s="95" t="n">
        <v>0.25</v>
      </c>
      <c r="N7954" s="88" t="s">
        <v>31</v>
      </c>
      <c r="O7954" s="91" t="s">
        <v>218</v>
      </c>
      <c r="P7954" s="0" t="str">
        <f aca="false">RIGHT(H7954,LEN(H7954) - FIND(" ", H7954))</f>
        <v>Apparel</v>
      </c>
    </row>
    <row r="7955" customFormat="false" ht="14.25" hidden="false" customHeight="true" outlineLevel="0" collapsed="false">
      <c r="B7955" s="88" t="s">
        <v>30</v>
      </c>
      <c r="C7955" s="89" t="n">
        <v>1197831</v>
      </c>
      <c r="D7955" s="90" t="n">
        <v>44485</v>
      </c>
      <c r="E7955" s="88" t="s">
        <v>40</v>
      </c>
      <c r="F7955" s="88" t="s">
        <v>59</v>
      </c>
      <c r="G7955" s="88" t="s">
        <v>106</v>
      </c>
      <c r="H7955" s="91" t="s">
        <v>32</v>
      </c>
      <c r="I7955" s="92" t="n">
        <v>59</v>
      </c>
      <c r="J7955" s="93" t="n">
        <v>223</v>
      </c>
      <c r="K7955" s="94" t="n">
        <f aca="false">I7955 * J7955</f>
        <v>13157</v>
      </c>
      <c r="L7955" s="94" t="n">
        <f aca="false">K7955 *M7955</f>
        <v>7104.78</v>
      </c>
      <c r="M7955" s="95" t="n">
        <v>0.54</v>
      </c>
      <c r="N7955" s="88" t="s">
        <v>23</v>
      </c>
      <c r="O7955" s="91" t="s">
        <v>218</v>
      </c>
      <c r="P7955" s="0" t="str">
        <f aca="false">RIGHT(H7955,LEN(H7955) - FIND(" ", H7955))</f>
        <v>Street Footwear</v>
      </c>
    </row>
    <row r="7956" customFormat="false" ht="14.25" hidden="false" customHeight="true" outlineLevel="0" collapsed="false">
      <c r="B7956" s="88" t="s">
        <v>15</v>
      </c>
      <c r="C7956" s="89" t="n">
        <v>1185732</v>
      </c>
      <c r="D7956" s="90" t="n">
        <v>44485</v>
      </c>
      <c r="E7956" s="88" t="s">
        <v>26</v>
      </c>
      <c r="F7956" s="88" t="s">
        <v>111</v>
      </c>
      <c r="G7956" s="88" t="s">
        <v>166</v>
      </c>
      <c r="H7956" s="91" t="s">
        <v>16</v>
      </c>
      <c r="I7956" s="92" t="n">
        <v>47</v>
      </c>
      <c r="J7956" s="93" t="n">
        <v>42</v>
      </c>
      <c r="K7956" s="94" t="n">
        <f aca="false">I7956 * J7956</f>
        <v>1974</v>
      </c>
      <c r="L7956" s="94" t="n">
        <f aca="false">K7956 *M7956</f>
        <v>769.86</v>
      </c>
      <c r="M7956" s="95" t="n">
        <v>0.39</v>
      </c>
      <c r="N7956" s="88" t="s">
        <v>23</v>
      </c>
      <c r="O7956" s="91" t="s">
        <v>218</v>
      </c>
      <c r="P7956" s="0" t="str">
        <f aca="false">RIGHT(H7956,LEN(H7956) - FIND(" ", H7956))</f>
        <v>Apparel</v>
      </c>
    </row>
    <row r="7957" customFormat="false" ht="14.25" hidden="false" customHeight="true" outlineLevel="0" collapsed="false">
      <c r="B7957" s="88" t="s">
        <v>30</v>
      </c>
      <c r="C7957" s="89" t="n">
        <v>1197831</v>
      </c>
      <c r="D7957" s="90" t="n">
        <v>44485</v>
      </c>
      <c r="E7957" s="88" t="s">
        <v>40</v>
      </c>
      <c r="F7957" s="88" t="s">
        <v>59</v>
      </c>
      <c r="G7957" s="88" t="s">
        <v>106</v>
      </c>
      <c r="H7957" s="91" t="s">
        <v>32</v>
      </c>
      <c r="I7957" s="92" t="n">
        <v>46</v>
      </c>
      <c r="J7957" s="93" t="n">
        <v>281</v>
      </c>
      <c r="K7957" s="94" t="n">
        <f aca="false">I7957 * J7957</f>
        <v>12926</v>
      </c>
      <c r="L7957" s="94" t="n">
        <f aca="false">K7957 *M7957</f>
        <v>6075.22</v>
      </c>
      <c r="M7957" s="95" t="n">
        <v>0.47</v>
      </c>
      <c r="N7957" s="88" t="s">
        <v>31</v>
      </c>
      <c r="O7957" s="91" t="s">
        <v>218</v>
      </c>
      <c r="P7957" s="0" t="str">
        <f aca="false">RIGHT(H7957,LEN(H7957) - FIND(" ", H7957))</f>
        <v>Street Footwear</v>
      </c>
    </row>
    <row r="7958" customFormat="false" ht="14.25" hidden="false" customHeight="true" outlineLevel="0" collapsed="false">
      <c r="B7958" s="88" t="s">
        <v>30</v>
      </c>
      <c r="C7958" s="89" t="n">
        <v>1197831</v>
      </c>
      <c r="D7958" s="90" t="n">
        <v>44486</v>
      </c>
      <c r="E7958" s="88" t="s">
        <v>40</v>
      </c>
      <c r="F7958" s="88" t="s">
        <v>59</v>
      </c>
      <c r="G7958" s="88" t="s">
        <v>106</v>
      </c>
      <c r="H7958" s="91" t="s">
        <v>24</v>
      </c>
      <c r="I7958" s="92" t="n">
        <v>60</v>
      </c>
      <c r="J7958" s="93" t="n">
        <v>825</v>
      </c>
      <c r="K7958" s="94" t="n">
        <f aca="false">I7958 * J7958</f>
        <v>49500</v>
      </c>
      <c r="L7958" s="94" t="n">
        <f aca="false">K7958 *M7958</f>
        <v>19800</v>
      </c>
      <c r="M7958" s="95" t="n">
        <v>0.4</v>
      </c>
      <c r="N7958" s="88" t="s">
        <v>31</v>
      </c>
      <c r="O7958" s="91" t="s">
        <v>218</v>
      </c>
      <c r="P7958" s="0" t="str">
        <f aca="false">RIGHT(H7958,LEN(H7958) - FIND(" ", H7958))</f>
        <v>Athletic Footwear</v>
      </c>
    </row>
    <row r="7959" customFormat="false" ht="14.25" hidden="false" customHeight="true" outlineLevel="0" collapsed="false">
      <c r="B7959" s="88" t="s">
        <v>15</v>
      </c>
      <c r="C7959" s="89" t="n">
        <v>1185732</v>
      </c>
      <c r="D7959" s="90" t="n">
        <v>44486</v>
      </c>
      <c r="E7959" s="88" t="s">
        <v>26</v>
      </c>
      <c r="F7959" s="88" t="s">
        <v>111</v>
      </c>
      <c r="G7959" s="88" t="s">
        <v>166</v>
      </c>
      <c r="H7959" s="91" t="s">
        <v>38</v>
      </c>
      <c r="I7959" s="92" t="n">
        <v>40</v>
      </c>
      <c r="J7959" s="93" t="n">
        <v>250</v>
      </c>
      <c r="K7959" s="94" t="n">
        <f aca="false">I7959 * J7959</f>
        <v>10000</v>
      </c>
      <c r="L7959" s="94" t="n">
        <f aca="false">K7959 *M7959</f>
        <v>4000</v>
      </c>
      <c r="M7959" s="95" t="n">
        <v>0.4</v>
      </c>
      <c r="N7959" s="88" t="s">
        <v>31</v>
      </c>
      <c r="O7959" s="91" t="s">
        <v>219</v>
      </c>
      <c r="P7959" s="0" t="str">
        <f aca="false">RIGHT(H7959,LEN(H7959) - FIND(" ", H7959))</f>
        <v>Apparel</v>
      </c>
    </row>
    <row r="7960" customFormat="false" ht="14.25" hidden="false" customHeight="true" outlineLevel="0" collapsed="false">
      <c r="B7960" s="88" t="s">
        <v>37</v>
      </c>
      <c r="C7960" s="89" t="n">
        <v>1128299</v>
      </c>
      <c r="D7960" s="90" t="n">
        <v>44486</v>
      </c>
      <c r="E7960" s="88" t="s">
        <v>34</v>
      </c>
      <c r="F7960" s="88" t="s">
        <v>35</v>
      </c>
      <c r="G7960" s="88" t="s">
        <v>146</v>
      </c>
      <c r="H7960" s="91" t="s">
        <v>32</v>
      </c>
      <c r="I7960" s="92" t="n">
        <v>50</v>
      </c>
      <c r="J7960" s="93" t="n">
        <v>400</v>
      </c>
      <c r="K7960" s="94" t="n">
        <f aca="false">I7960 * J7960</f>
        <v>20000</v>
      </c>
      <c r="L7960" s="94" t="n">
        <f aca="false">K7960 *M7960</f>
        <v>6000</v>
      </c>
      <c r="M7960" s="95" t="n">
        <v>0.3</v>
      </c>
      <c r="N7960" s="88" t="s">
        <v>14</v>
      </c>
      <c r="O7960" s="91" t="s">
        <v>218</v>
      </c>
      <c r="P7960" s="0" t="str">
        <f aca="false">RIGHT(H7960,LEN(H7960) - FIND(" ", H7960))</f>
        <v>Street Footwear</v>
      </c>
    </row>
    <row r="7961" customFormat="false" ht="14.25" hidden="false" customHeight="true" outlineLevel="0" collapsed="false">
      <c r="B7961" s="88" t="s">
        <v>37</v>
      </c>
      <c r="C7961" s="89" t="n">
        <v>1128299</v>
      </c>
      <c r="D7961" s="90" t="n">
        <v>44486</v>
      </c>
      <c r="E7961" s="88" t="s">
        <v>34</v>
      </c>
      <c r="F7961" s="88" t="s">
        <v>35</v>
      </c>
      <c r="G7961" s="88" t="s">
        <v>146</v>
      </c>
      <c r="H7961" s="91" t="s">
        <v>24</v>
      </c>
      <c r="I7961" s="92" t="n">
        <v>65</v>
      </c>
      <c r="J7961" s="93" t="n">
        <v>575</v>
      </c>
      <c r="K7961" s="94" t="n">
        <f aca="false">I7961 * J7961</f>
        <v>37375</v>
      </c>
      <c r="L7961" s="94" t="n">
        <f aca="false">K7961 *M7961</f>
        <v>9343.75</v>
      </c>
      <c r="M7961" s="95" t="n">
        <v>0.25</v>
      </c>
      <c r="N7961" s="88" t="s">
        <v>14</v>
      </c>
      <c r="O7961" s="91" t="s">
        <v>218</v>
      </c>
      <c r="P7961" s="0" t="str">
        <f aca="false">RIGHT(H7961,LEN(H7961) - FIND(" ", H7961))</f>
        <v>Athletic Footwear</v>
      </c>
    </row>
    <row r="7962" customFormat="false" ht="14.25" hidden="false" customHeight="true" outlineLevel="0" collapsed="false">
      <c r="B7962" s="88" t="s">
        <v>37</v>
      </c>
      <c r="C7962" s="89" t="n">
        <v>1128299</v>
      </c>
      <c r="D7962" s="90" t="n">
        <v>44486</v>
      </c>
      <c r="E7962" s="88" t="s">
        <v>34</v>
      </c>
      <c r="F7962" s="88" t="s">
        <v>35</v>
      </c>
      <c r="G7962" s="88" t="s">
        <v>146</v>
      </c>
      <c r="H7962" s="91" t="s">
        <v>48</v>
      </c>
      <c r="I7962" s="92" t="n">
        <v>60</v>
      </c>
      <c r="J7962" s="93" t="n">
        <v>400</v>
      </c>
      <c r="K7962" s="94" t="n">
        <f aca="false">I7962 * J7962</f>
        <v>24000</v>
      </c>
      <c r="L7962" s="94" t="n">
        <f aca="false">K7962 *M7962</f>
        <v>7200</v>
      </c>
      <c r="M7962" s="95" t="n">
        <v>0.3</v>
      </c>
      <c r="N7962" s="88" t="s">
        <v>14</v>
      </c>
      <c r="O7962" s="91" t="s">
        <v>219</v>
      </c>
      <c r="P7962" s="0" t="str">
        <f aca="false">RIGHT(H7962,LEN(H7962) - FIND(" ", H7962))</f>
        <v>Street Footwear</v>
      </c>
    </row>
    <row r="7963" customFormat="false" ht="14.25" hidden="false" customHeight="true" outlineLevel="0" collapsed="false">
      <c r="B7963" s="88" t="s">
        <v>37</v>
      </c>
      <c r="C7963" s="89" t="n">
        <v>1128299</v>
      </c>
      <c r="D7963" s="90" t="n">
        <v>44486</v>
      </c>
      <c r="E7963" s="88" t="s">
        <v>34</v>
      </c>
      <c r="F7963" s="88" t="s">
        <v>35</v>
      </c>
      <c r="G7963" s="88" t="s">
        <v>146</v>
      </c>
      <c r="H7963" s="91" t="s">
        <v>44</v>
      </c>
      <c r="I7963" s="92" t="n">
        <v>55</v>
      </c>
      <c r="J7963" s="93" t="n">
        <v>375</v>
      </c>
      <c r="K7963" s="94" t="n">
        <f aca="false">I7963 * J7963</f>
        <v>20625</v>
      </c>
      <c r="L7963" s="94" t="n">
        <f aca="false">K7963 *M7963</f>
        <v>6187.5</v>
      </c>
      <c r="M7963" s="95" t="n">
        <v>0.3</v>
      </c>
      <c r="N7963" s="88" t="s">
        <v>14</v>
      </c>
      <c r="O7963" s="91" t="s">
        <v>219</v>
      </c>
      <c r="P7963" s="0" t="str">
        <f aca="false">RIGHT(H7963,LEN(H7963) - FIND(" ", H7963))</f>
        <v>Athletic Footwear</v>
      </c>
    </row>
    <row r="7964" customFormat="false" ht="14.25" hidden="false" customHeight="true" outlineLevel="0" collapsed="false">
      <c r="B7964" s="88" t="s">
        <v>37</v>
      </c>
      <c r="C7964" s="89" t="n">
        <v>1128299</v>
      </c>
      <c r="D7964" s="90" t="n">
        <v>44486</v>
      </c>
      <c r="E7964" s="88" t="s">
        <v>34</v>
      </c>
      <c r="F7964" s="88" t="s">
        <v>35</v>
      </c>
      <c r="G7964" s="88" t="s">
        <v>146</v>
      </c>
      <c r="H7964" s="91" t="s">
        <v>16</v>
      </c>
      <c r="I7964" s="92" t="n">
        <v>65</v>
      </c>
      <c r="J7964" s="93" t="n">
        <v>350</v>
      </c>
      <c r="K7964" s="94" t="n">
        <f aca="false">I7964 * J7964</f>
        <v>22750</v>
      </c>
      <c r="L7964" s="94" t="n">
        <f aca="false">K7964 *M7964</f>
        <v>4550</v>
      </c>
      <c r="M7964" s="95" t="n">
        <v>0.2</v>
      </c>
      <c r="N7964" s="88" t="s">
        <v>14</v>
      </c>
      <c r="O7964" s="91" t="s">
        <v>218</v>
      </c>
      <c r="P7964" s="0" t="str">
        <f aca="false">RIGHT(H7964,LEN(H7964) - FIND(" ", H7964))</f>
        <v>Apparel</v>
      </c>
    </row>
    <row r="7965" customFormat="false" ht="14.25" hidden="false" customHeight="true" outlineLevel="0" collapsed="false">
      <c r="B7965" s="88" t="s">
        <v>37</v>
      </c>
      <c r="C7965" s="89" t="n">
        <v>1128299</v>
      </c>
      <c r="D7965" s="90" t="n">
        <v>44486</v>
      </c>
      <c r="E7965" s="88" t="s">
        <v>34</v>
      </c>
      <c r="F7965" s="88" t="s">
        <v>35</v>
      </c>
      <c r="G7965" s="88" t="s">
        <v>146</v>
      </c>
      <c r="H7965" s="91" t="s">
        <v>38</v>
      </c>
      <c r="I7965" s="92" t="n">
        <v>70</v>
      </c>
      <c r="J7965" s="93" t="n">
        <v>400</v>
      </c>
      <c r="K7965" s="94" t="n">
        <f aca="false">I7965 * J7965</f>
        <v>28000</v>
      </c>
      <c r="L7965" s="94" t="n">
        <f aca="false">K7965 *M7965</f>
        <v>12600</v>
      </c>
      <c r="M7965" s="95" t="n">
        <v>0.45</v>
      </c>
      <c r="N7965" s="88" t="s">
        <v>14</v>
      </c>
      <c r="O7965" s="91" t="s">
        <v>219</v>
      </c>
      <c r="P7965" s="0" t="str">
        <f aca="false">RIGHT(H7965,LEN(H7965) - FIND(" ", H7965))</f>
        <v>Apparel</v>
      </c>
    </row>
    <row r="7966" customFormat="false" ht="14.25" hidden="false" customHeight="true" outlineLevel="0" collapsed="false">
      <c r="B7966" s="88" t="s">
        <v>30</v>
      </c>
      <c r="C7966" s="89" t="n">
        <v>1185732</v>
      </c>
      <c r="D7966" s="90" t="n">
        <v>44486</v>
      </c>
      <c r="E7966" s="88" t="s">
        <v>29</v>
      </c>
      <c r="F7966" s="88" t="s">
        <v>117</v>
      </c>
      <c r="G7966" s="88" t="s">
        <v>110</v>
      </c>
      <c r="H7966" s="91" t="s">
        <v>32</v>
      </c>
      <c r="I7966" s="92" t="n">
        <v>50</v>
      </c>
      <c r="J7966" s="93" t="n">
        <v>750</v>
      </c>
      <c r="K7966" s="94" t="n">
        <f aca="false">I7966 * J7966</f>
        <v>37500</v>
      </c>
      <c r="L7966" s="94" t="n">
        <f aca="false">K7966 *M7966</f>
        <v>18750</v>
      </c>
      <c r="M7966" s="95" t="n">
        <v>0.5</v>
      </c>
      <c r="N7966" s="88" t="s">
        <v>14</v>
      </c>
      <c r="O7966" s="91" t="s">
        <v>218</v>
      </c>
      <c r="P7966" s="0" t="str">
        <f aca="false">RIGHT(H7966,LEN(H7966) - FIND(" ", H7966))</f>
        <v>Street Footwear</v>
      </c>
    </row>
    <row r="7967" customFormat="false" ht="14.25" hidden="false" customHeight="true" outlineLevel="0" collapsed="false">
      <c r="B7967" s="88" t="s">
        <v>30</v>
      </c>
      <c r="C7967" s="89" t="n">
        <v>1185732</v>
      </c>
      <c r="D7967" s="90" t="n">
        <v>44486</v>
      </c>
      <c r="E7967" s="88" t="s">
        <v>29</v>
      </c>
      <c r="F7967" s="88" t="s">
        <v>117</v>
      </c>
      <c r="G7967" s="88" t="s">
        <v>110</v>
      </c>
      <c r="H7967" s="91" t="s">
        <v>24</v>
      </c>
      <c r="I7967" s="92" t="n">
        <v>40</v>
      </c>
      <c r="J7967" s="93" t="n">
        <v>575</v>
      </c>
      <c r="K7967" s="94" t="n">
        <f aca="false">I7967 * J7967</f>
        <v>23000</v>
      </c>
      <c r="L7967" s="94" t="n">
        <f aca="false">K7967 *M7967</f>
        <v>9200</v>
      </c>
      <c r="M7967" s="95" t="n">
        <v>0.4</v>
      </c>
      <c r="N7967" s="88" t="s">
        <v>14</v>
      </c>
      <c r="O7967" s="91" t="s">
        <v>218</v>
      </c>
      <c r="P7967" s="0" t="str">
        <f aca="false">RIGHT(H7967,LEN(H7967) - FIND(" ", H7967))</f>
        <v>Athletic Footwear</v>
      </c>
    </row>
    <row r="7968" customFormat="false" ht="14.25" hidden="false" customHeight="true" outlineLevel="0" collapsed="false">
      <c r="B7968" s="88" t="s">
        <v>30</v>
      </c>
      <c r="C7968" s="89" t="n">
        <v>1185732</v>
      </c>
      <c r="D7968" s="90" t="n">
        <v>44486</v>
      </c>
      <c r="E7968" s="88" t="s">
        <v>29</v>
      </c>
      <c r="F7968" s="88" t="s">
        <v>117</v>
      </c>
      <c r="G7968" s="88" t="s">
        <v>110</v>
      </c>
      <c r="H7968" s="91" t="s">
        <v>48</v>
      </c>
      <c r="I7968" s="92" t="n">
        <v>40</v>
      </c>
      <c r="J7968" s="93" t="n">
        <v>425</v>
      </c>
      <c r="K7968" s="94" t="n">
        <f aca="false">I7968 * J7968</f>
        <v>17000</v>
      </c>
      <c r="L7968" s="94" t="n">
        <f aca="false">K7968 *M7968</f>
        <v>5100</v>
      </c>
      <c r="M7968" s="95" t="n">
        <v>0.3</v>
      </c>
      <c r="N7968" s="88" t="s">
        <v>14</v>
      </c>
      <c r="O7968" s="91" t="s">
        <v>219</v>
      </c>
      <c r="P7968" s="0" t="str">
        <f aca="false">RIGHT(H7968,LEN(H7968) - FIND(" ", H7968))</f>
        <v>Street Footwear</v>
      </c>
    </row>
    <row r="7969" customFormat="false" ht="14.25" hidden="false" customHeight="true" outlineLevel="0" collapsed="false">
      <c r="B7969" s="88" t="s">
        <v>30</v>
      </c>
      <c r="C7969" s="89" t="n">
        <v>1185732</v>
      </c>
      <c r="D7969" s="90" t="n">
        <v>44486</v>
      </c>
      <c r="E7969" s="88" t="s">
        <v>29</v>
      </c>
      <c r="F7969" s="88" t="s">
        <v>117</v>
      </c>
      <c r="G7969" s="88" t="s">
        <v>110</v>
      </c>
      <c r="H7969" s="91" t="s">
        <v>44</v>
      </c>
      <c r="I7969" s="92" t="n">
        <v>40</v>
      </c>
      <c r="J7969" s="93" t="n">
        <v>400</v>
      </c>
      <c r="K7969" s="94" t="n">
        <f aca="false">I7969 * J7969</f>
        <v>16000</v>
      </c>
      <c r="L7969" s="94" t="n">
        <f aca="false">K7969 *M7969</f>
        <v>5600</v>
      </c>
      <c r="M7969" s="95" t="n">
        <v>0.35</v>
      </c>
      <c r="N7969" s="88" t="s">
        <v>14</v>
      </c>
      <c r="O7969" s="91" t="s">
        <v>219</v>
      </c>
      <c r="P7969" s="0" t="str">
        <f aca="false">RIGHT(H7969,LEN(H7969) - FIND(" ", H7969))</f>
        <v>Athletic Footwear</v>
      </c>
    </row>
    <row r="7970" customFormat="false" ht="14.25" hidden="false" customHeight="true" outlineLevel="0" collapsed="false">
      <c r="B7970" s="88" t="s">
        <v>30</v>
      </c>
      <c r="C7970" s="89" t="n">
        <v>1185732</v>
      </c>
      <c r="D7970" s="90" t="n">
        <v>44486</v>
      </c>
      <c r="E7970" s="88" t="s">
        <v>29</v>
      </c>
      <c r="F7970" s="88" t="s">
        <v>117</v>
      </c>
      <c r="G7970" s="88" t="s">
        <v>110</v>
      </c>
      <c r="H7970" s="91" t="s">
        <v>16</v>
      </c>
      <c r="I7970" s="92" t="n">
        <v>50</v>
      </c>
      <c r="J7970" s="93" t="n">
        <v>400</v>
      </c>
      <c r="K7970" s="94" t="n">
        <f aca="false">I7970 * J7970</f>
        <v>20000</v>
      </c>
      <c r="L7970" s="94" t="n">
        <f aca="false">K7970 *M7970</f>
        <v>8000</v>
      </c>
      <c r="M7970" s="95" t="n">
        <v>0.4</v>
      </c>
      <c r="N7970" s="88" t="s">
        <v>14</v>
      </c>
      <c r="O7970" s="91" t="s">
        <v>218</v>
      </c>
      <c r="P7970" s="0" t="str">
        <f aca="false">RIGHT(H7970,LEN(H7970) - FIND(" ", H7970))</f>
        <v>Apparel</v>
      </c>
    </row>
    <row r="7971" customFormat="false" ht="14.25" hidden="false" customHeight="true" outlineLevel="0" collapsed="false">
      <c r="B7971" s="88" t="s">
        <v>30</v>
      </c>
      <c r="C7971" s="89" t="n">
        <v>1185732</v>
      </c>
      <c r="D7971" s="90" t="n">
        <v>44486</v>
      </c>
      <c r="E7971" s="88" t="s">
        <v>29</v>
      </c>
      <c r="F7971" s="88" t="s">
        <v>117</v>
      </c>
      <c r="G7971" s="88" t="s">
        <v>110</v>
      </c>
      <c r="H7971" s="91" t="s">
        <v>38</v>
      </c>
      <c r="I7971" s="92" t="n">
        <v>55</v>
      </c>
      <c r="J7971" s="93" t="n">
        <v>525</v>
      </c>
      <c r="K7971" s="94" t="n">
        <f aca="false">I7971 * J7971</f>
        <v>28875</v>
      </c>
      <c r="L7971" s="94" t="n">
        <f aca="false">K7971 *M7971</f>
        <v>15881.25</v>
      </c>
      <c r="M7971" s="95" t="n">
        <v>0.55</v>
      </c>
      <c r="N7971" s="88" t="s">
        <v>14</v>
      </c>
      <c r="O7971" s="91" t="s">
        <v>219</v>
      </c>
      <c r="P7971" s="0" t="str">
        <f aca="false">RIGHT(H7971,LEN(H7971) - FIND(" ", H7971))</f>
        <v>Apparel</v>
      </c>
    </row>
    <row r="7972" customFormat="false" ht="14.25" hidden="false" customHeight="true" outlineLevel="0" collapsed="false">
      <c r="B7972" s="88" t="s">
        <v>43</v>
      </c>
      <c r="C7972" s="89" t="n">
        <v>1128299</v>
      </c>
      <c r="D7972" s="90" t="n">
        <v>44486</v>
      </c>
      <c r="E7972" s="88" t="s">
        <v>40</v>
      </c>
      <c r="F7972" s="88" t="s">
        <v>109</v>
      </c>
      <c r="G7972" s="88" t="s">
        <v>136</v>
      </c>
      <c r="H7972" s="91" t="s">
        <v>32</v>
      </c>
      <c r="I7972" s="92" t="n">
        <v>35</v>
      </c>
      <c r="J7972" s="93" t="n">
        <v>400</v>
      </c>
      <c r="K7972" s="94" t="n">
        <f aca="false">I7972 * J7972</f>
        <v>14000</v>
      </c>
      <c r="L7972" s="94" t="n">
        <f aca="false">K7972 *M7972</f>
        <v>5600</v>
      </c>
      <c r="M7972" s="95" t="n">
        <v>0.4</v>
      </c>
      <c r="N7972" s="88" t="s">
        <v>23</v>
      </c>
      <c r="O7972" s="91" t="s">
        <v>218</v>
      </c>
      <c r="P7972" s="0" t="str">
        <f aca="false">RIGHT(H7972,LEN(H7972) - FIND(" ", H7972))</f>
        <v>Street Footwear</v>
      </c>
    </row>
    <row r="7973" customFormat="false" ht="14.25" hidden="false" customHeight="true" outlineLevel="0" collapsed="false">
      <c r="B7973" s="88" t="s">
        <v>43</v>
      </c>
      <c r="C7973" s="89" t="n">
        <v>1128299</v>
      </c>
      <c r="D7973" s="90" t="n">
        <v>44486</v>
      </c>
      <c r="E7973" s="88" t="s">
        <v>40</v>
      </c>
      <c r="F7973" s="88" t="s">
        <v>109</v>
      </c>
      <c r="G7973" s="88" t="s">
        <v>136</v>
      </c>
      <c r="H7973" s="91" t="s">
        <v>24</v>
      </c>
      <c r="I7973" s="92" t="n">
        <v>50</v>
      </c>
      <c r="J7973" s="93" t="n">
        <v>575</v>
      </c>
      <c r="K7973" s="94" t="n">
        <f aca="false">I7973 * J7973</f>
        <v>28750</v>
      </c>
      <c r="L7973" s="94" t="n">
        <f aca="false">K7973 *M7973</f>
        <v>11500</v>
      </c>
      <c r="M7973" s="95" t="n">
        <v>0.4</v>
      </c>
      <c r="N7973" s="88" t="s">
        <v>23</v>
      </c>
      <c r="O7973" s="91" t="s">
        <v>218</v>
      </c>
      <c r="P7973" s="0" t="str">
        <f aca="false">RIGHT(H7973,LEN(H7973) - FIND(" ", H7973))</f>
        <v>Athletic Footwear</v>
      </c>
    </row>
    <row r="7974" customFormat="false" ht="14.25" hidden="false" customHeight="true" outlineLevel="0" collapsed="false">
      <c r="B7974" s="88" t="s">
        <v>43</v>
      </c>
      <c r="C7974" s="89" t="n">
        <v>1128299</v>
      </c>
      <c r="D7974" s="90" t="n">
        <v>44486</v>
      </c>
      <c r="E7974" s="88" t="s">
        <v>40</v>
      </c>
      <c r="F7974" s="88" t="s">
        <v>109</v>
      </c>
      <c r="G7974" s="88" t="s">
        <v>136</v>
      </c>
      <c r="H7974" s="91" t="s">
        <v>48</v>
      </c>
      <c r="I7974" s="92" t="n">
        <v>45</v>
      </c>
      <c r="J7974" s="93" t="n">
        <v>400</v>
      </c>
      <c r="K7974" s="94" t="n">
        <f aca="false">I7974 * J7974</f>
        <v>18000</v>
      </c>
      <c r="L7974" s="94" t="n">
        <f aca="false">K7974 *M7974</f>
        <v>7200</v>
      </c>
      <c r="M7974" s="95" t="n">
        <v>0.4</v>
      </c>
      <c r="N7974" s="88" t="s">
        <v>23</v>
      </c>
      <c r="O7974" s="91" t="s">
        <v>219</v>
      </c>
      <c r="P7974" s="0" t="str">
        <f aca="false">RIGHT(H7974,LEN(H7974) - FIND(" ", H7974))</f>
        <v>Street Footwear</v>
      </c>
    </row>
    <row r="7975" customFormat="false" ht="14.25" hidden="false" customHeight="true" outlineLevel="0" collapsed="false">
      <c r="B7975" s="88" t="s">
        <v>43</v>
      </c>
      <c r="C7975" s="89" t="n">
        <v>1128299</v>
      </c>
      <c r="D7975" s="90" t="n">
        <v>44486</v>
      </c>
      <c r="E7975" s="88" t="s">
        <v>40</v>
      </c>
      <c r="F7975" s="88" t="s">
        <v>109</v>
      </c>
      <c r="G7975" s="88" t="s">
        <v>136</v>
      </c>
      <c r="H7975" s="91" t="s">
        <v>44</v>
      </c>
      <c r="I7975" s="92" t="n">
        <v>40</v>
      </c>
      <c r="J7975" s="93" t="n">
        <v>375</v>
      </c>
      <c r="K7975" s="94" t="n">
        <f aca="false">I7975 * J7975</f>
        <v>15000</v>
      </c>
      <c r="L7975" s="94" t="n">
        <f aca="false">K7975 *M7975</f>
        <v>6000</v>
      </c>
      <c r="M7975" s="95" t="n">
        <v>0.4</v>
      </c>
      <c r="N7975" s="88" t="s">
        <v>23</v>
      </c>
      <c r="O7975" s="91" t="s">
        <v>219</v>
      </c>
      <c r="P7975" s="0" t="str">
        <f aca="false">RIGHT(H7975,LEN(H7975) - FIND(" ", H7975))</f>
        <v>Athletic Footwear</v>
      </c>
    </row>
    <row r="7976" customFormat="false" ht="14.25" hidden="false" customHeight="true" outlineLevel="0" collapsed="false">
      <c r="B7976" s="88" t="s">
        <v>43</v>
      </c>
      <c r="C7976" s="89" t="n">
        <v>1128299</v>
      </c>
      <c r="D7976" s="90" t="n">
        <v>44486</v>
      </c>
      <c r="E7976" s="88" t="s">
        <v>40</v>
      </c>
      <c r="F7976" s="88" t="s">
        <v>109</v>
      </c>
      <c r="G7976" s="88" t="s">
        <v>136</v>
      </c>
      <c r="H7976" s="91" t="s">
        <v>16</v>
      </c>
      <c r="I7976" s="92" t="n">
        <v>50</v>
      </c>
      <c r="J7976" s="93" t="n">
        <v>350</v>
      </c>
      <c r="K7976" s="94" t="n">
        <f aca="false">I7976 * J7976</f>
        <v>17500</v>
      </c>
      <c r="L7976" s="94" t="n">
        <f aca="false">K7976 *M7976</f>
        <v>7875</v>
      </c>
      <c r="M7976" s="95" t="n">
        <v>0.45</v>
      </c>
      <c r="N7976" s="88" t="s">
        <v>23</v>
      </c>
      <c r="O7976" s="91" t="s">
        <v>218</v>
      </c>
      <c r="P7976" s="0" t="str">
        <f aca="false">RIGHT(H7976,LEN(H7976) - FIND(" ", H7976))</f>
        <v>Apparel</v>
      </c>
    </row>
    <row r="7977" customFormat="false" ht="14.25" hidden="false" customHeight="true" outlineLevel="0" collapsed="false">
      <c r="B7977" s="88" t="s">
        <v>43</v>
      </c>
      <c r="C7977" s="89" t="n">
        <v>1128299</v>
      </c>
      <c r="D7977" s="90" t="n">
        <v>44486</v>
      </c>
      <c r="E7977" s="88" t="s">
        <v>40</v>
      </c>
      <c r="F7977" s="88" t="s">
        <v>109</v>
      </c>
      <c r="G7977" s="88" t="s">
        <v>136</v>
      </c>
      <c r="H7977" s="91" t="s">
        <v>38</v>
      </c>
      <c r="I7977" s="92" t="n">
        <v>55</v>
      </c>
      <c r="J7977" s="93" t="n">
        <v>400</v>
      </c>
      <c r="K7977" s="94" t="n">
        <f aca="false">I7977 * J7977</f>
        <v>22000</v>
      </c>
      <c r="L7977" s="94" t="n">
        <f aca="false">K7977 *M7977</f>
        <v>7700</v>
      </c>
      <c r="M7977" s="95" t="n">
        <v>0.35</v>
      </c>
      <c r="N7977" s="88" t="s">
        <v>23</v>
      </c>
      <c r="O7977" s="91" t="s">
        <v>219</v>
      </c>
      <c r="P7977" s="0" t="str">
        <f aca="false">RIGHT(H7977,LEN(H7977) - FIND(" ", H7977))</f>
        <v>Apparel</v>
      </c>
    </row>
    <row r="7978" customFormat="false" ht="14.25" hidden="false" customHeight="true" outlineLevel="0" collapsed="false">
      <c r="B7978" s="88" t="s">
        <v>43</v>
      </c>
      <c r="C7978" s="89" t="n">
        <v>1185732</v>
      </c>
      <c r="D7978" s="90" t="n">
        <v>44486</v>
      </c>
      <c r="E7978" s="88" t="s">
        <v>26</v>
      </c>
      <c r="F7978" s="88" t="s">
        <v>163</v>
      </c>
      <c r="G7978" s="88" t="s">
        <v>171</v>
      </c>
      <c r="H7978" s="91" t="s">
        <v>32</v>
      </c>
      <c r="I7978" s="92" t="n">
        <v>45</v>
      </c>
      <c r="J7978" s="93" t="n">
        <v>425</v>
      </c>
      <c r="K7978" s="94" t="n">
        <f aca="false">I7978 * J7978</f>
        <v>19125</v>
      </c>
      <c r="L7978" s="94" t="n">
        <f aca="false">K7978 *M7978</f>
        <v>7650</v>
      </c>
      <c r="M7978" s="95" t="n">
        <v>0.4</v>
      </c>
      <c r="N7978" s="88" t="s">
        <v>14</v>
      </c>
      <c r="O7978" s="91" t="s">
        <v>218</v>
      </c>
      <c r="P7978" s="0" t="str">
        <f aca="false">RIGHT(H7978,LEN(H7978) - FIND(" ", H7978))</f>
        <v>Street Footwear</v>
      </c>
    </row>
    <row r="7979" customFormat="false" ht="14.25" hidden="false" customHeight="true" outlineLevel="0" collapsed="false">
      <c r="B7979" s="88" t="s">
        <v>43</v>
      </c>
      <c r="C7979" s="89" t="n">
        <v>1185732</v>
      </c>
      <c r="D7979" s="90" t="n">
        <v>44486</v>
      </c>
      <c r="E7979" s="88" t="s">
        <v>26</v>
      </c>
      <c r="F7979" s="88" t="s">
        <v>163</v>
      </c>
      <c r="G7979" s="88" t="s">
        <v>171</v>
      </c>
      <c r="H7979" s="91" t="s">
        <v>24</v>
      </c>
      <c r="I7979" s="92" t="n">
        <v>35</v>
      </c>
      <c r="J7979" s="93" t="n">
        <v>275</v>
      </c>
      <c r="K7979" s="94" t="n">
        <f aca="false">I7979 * J7979</f>
        <v>9625</v>
      </c>
      <c r="L7979" s="94" t="n">
        <f aca="false">K7979 *M7979</f>
        <v>3850</v>
      </c>
      <c r="M7979" s="95" t="n">
        <v>0.4</v>
      </c>
      <c r="N7979" s="88" t="s">
        <v>14</v>
      </c>
      <c r="O7979" s="91" t="s">
        <v>218</v>
      </c>
      <c r="P7979" s="0" t="str">
        <f aca="false">RIGHT(H7979,LEN(H7979) - FIND(" ", H7979))</f>
        <v>Athletic Footwear</v>
      </c>
    </row>
    <row r="7980" customFormat="false" ht="14.25" hidden="false" customHeight="true" outlineLevel="0" collapsed="false">
      <c r="B7980" s="88" t="s">
        <v>43</v>
      </c>
      <c r="C7980" s="89" t="n">
        <v>1185732</v>
      </c>
      <c r="D7980" s="90" t="n">
        <v>44486</v>
      </c>
      <c r="E7980" s="88" t="s">
        <v>26</v>
      </c>
      <c r="F7980" s="88" t="s">
        <v>163</v>
      </c>
      <c r="G7980" s="88" t="s">
        <v>171</v>
      </c>
      <c r="H7980" s="91" t="s">
        <v>48</v>
      </c>
      <c r="I7980" s="92" t="n">
        <v>35</v>
      </c>
      <c r="J7980" s="93" t="n">
        <v>175</v>
      </c>
      <c r="K7980" s="94" t="n">
        <f aca="false">I7980 * J7980</f>
        <v>6125</v>
      </c>
      <c r="L7980" s="94" t="n">
        <f aca="false">K7980 *M7980</f>
        <v>2450</v>
      </c>
      <c r="M7980" s="95" t="n">
        <v>0.4</v>
      </c>
      <c r="N7980" s="88" t="s">
        <v>14</v>
      </c>
      <c r="O7980" s="91" t="s">
        <v>219</v>
      </c>
      <c r="P7980" s="0" t="str">
        <f aca="false">RIGHT(H7980,LEN(H7980) - FIND(" ", H7980))</f>
        <v>Street Footwear</v>
      </c>
    </row>
    <row r="7981" customFormat="false" ht="14.25" hidden="false" customHeight="true" outlineLevel="0" collapsed="false">
      <c r="B7981" s="88" t="s">
        <v>43</v>
      </c>
      <c r="C7981" s="89" t="n">
        <v>1185732</v>
      </c>
      <c r="D7981" s="90" t="n">
        <v>44486</v>
      </c>
      <c r="E7981" s="88" t="s">
        <v>26</v>
      </c>
      <c r="F7981" s="88" t="s">
        <v>163</v>
      </c>
      <c r="G7981" s="88" t="s">
        <v>171</v>
      </c>
      <c r="H7981" s="91" t="s">
        <v>44</v>
      </c>
      <c r="I7981" s="92" t="n">
        <v>35</v>
      </c>
      <c r="J7981" s="93" t="n">
        <v>175</v>
      </c>
      <c r="K7981" s="94" t="n">
        <f aca="false">I7981 * J7981</f>
        <v>6125</v>
      </c>
      <c r="L7981" s="94" t="n">
        <f aca="false">K7981 *M7981</f>
        <v>2450</v>
      </c>
      <c r="M7981" s="95" t="n">
        <v>0.4</v>
      </c>
      <c r="N7981" s="88" t="s">
        <v>14</v>
      </c>
      <c r="O7981" s="91" t="s">
        <v>219</v>
      </c>
      <c r="P7981" s="0" t="str">
        <f aca="false">RIGHT(H7981,LEN(H7981) - FIND(" ", H7981))</f>
        <v>Athletic Footwear</v>
      </c>
    </row>
    <row r="7982" customFormat="false" ht="14.25" hidden="false" customHeight="true" outlineLevel="0" collapsed="false">
      <c r="B7982" s="88" t="s">
        <v>43</v>
      </c>
      <c r="C7982" s="89" t="n">
        <v>1185732</v>
      </c>
      <c r="D7982" s="90" t="n">
        <v>44486</v>
      </c>
      <c r="E7982" s="88" t="s">
        <v>26</v>
      </c>
      <c r="F7982" s="88" t="s">
        <v>163</v>
      </c>
      <c r="G7982" s="88" t="s">
        <v>171</v>
      </c>
      <c r="H7982" s="91" t="s">
        <v>16</v>
      </c>
      <c r="I7982" s="92" t="n">
        <v>45</v>
      </c>
      <c r="J7982" s="93" t="n">
        <v>175</v>
      </c>
      <c r="K7982" s="94" t="n">
        <f aca="false">I7982 * J7982</f>
        <v>7875</v>
      </c>
      <c r="L7982" s="94" t="n">
        <f aca="false">K7982 *M7982</f>
        <v>3150</v>
      </c>
      <c r="M7982" s="95" t="n">
        <v>0.4</v>
      </c>
      <c r="N7982" s="88" t="s">
        <v>14</v>
      </c>
      <c r="O7982" s="91" t="s">
        <v>218</v>
      </c>
      <c r="P7982" s="0" t="str">
        <f aca="false">RIGHT(H7982,LEN(H7982) - FIND(" ", H7982))</f>
        <v>Apparel</v>
      </c>
    </row>
    <row r="7983" customFormat="false" ht="14.25" hidden="false" customHeight="true" outlineLevel="0" collapsed="false">
      <c r="B7983" s="88" t="s">
        <v>13</v>
      </c>
      <c r="C7983" s="89" t="n">
        <v>1185732</v>
      </c>
      <c r="D7983" s="90" t="n">
        <v>44486</v>
      </c>
      <c r="E7983" s="88" t="s">
        <v>26</v>
      </c>
      <c r="F7983" s="88" t="s">
        <v>163</v>
      </c>
      <c r="G7983" s="88" t="s">
        <v>171</v>
      </c>
      <c r="H7983" s="91" t="s">
        <v>38</v>
      </c>
      <c r="I7983" s="92" t="n">
        <v>50</v>
      </c>
      <c r="J7983" s="93" t="n">
        <v>300</v>
      </c>
      <c r="K7983" s="94" t="n">
        <f aca="false">I7983 * J7983</f>
        <v>15000</v>
      </c>
      <c r="L7983" s="94" t="n">
        <f aca="false">K7983 *M7983</f>
        <v>6000</v>
      </c>
      <c r="M7983" s="95" t="n">
        <v>0.4</v>
      </c>
      <c r="N7983" s="88" t="s">
        <v>14</v>
      </c>
      <c r="O7983" s="91" t="s">
        <v>219</v>
      </c>
      <c r="P7983" s="0" t="str">
        <f aca="false">RIGHT(H7983,LEN(H7983) - FIND(" ", H7983))</f>
        <v>Apparel</v>
      </c>
    </row>
    <row r="7984" customFormat="false" ht="14.25" hidden="false" customHeight="true" outlineLevel="0" collapsed="false">
      <c r="B7984" s="88" t="s">
        <v>30</v>
      </c>
      <c r="C7984" s="89" t="n">
        <v>1197831</v>
      </c>
      <c r="D7984" s="90" t="n">
        <v>44486</v>
      </c>
      <c r="E7984" s="88" t="s">
        <v>40</v>
      </c>
      <c r="F7984" s="88" t="s">
        <v>59</v>
      </c>
      <c r="G7984" s="88" t="s">
        <v>106</v>
      </c>
      <c r="H7984" s="91" t="s">
        <v>24</v>
      </c>
      <c r="I7984" s="92" t="n">
        <v>56</v>
      </c>
      <c r="J7984" s="93" t="n">
        <v>231</v>
      </c>
      <c r="K7984" s="94" t="n">
        <f aca="false">I7984 * J7984</f>
        <v>12936</v>
      </c>
      <c r="L7984" s="94" t="n">
        <f aca="false">K7984 *M7984</f>
        <v>6726.72</v>
      </c>
      <c r="M7984" s="95" t="n">
        <v>0.52</v>
      </c>
      <c r="N7984" s="88" t="s">
        <v>23</v>
      </c>
      <c r="O7984" s="91" t="s">
        <v>218</v>
      </c>
      <c r="P7984" s="0" t="str">
        <f aca="false">RIGHT(H7984,LEN(H7984) - FIND(" ", H7984))</f>
        <v>Athletic Footwear</v>
      </c>
    </row>
    <row r="7985" customFormat="false" ht="14.25" hidden="false" customHeight="true" outlineLevel="0" collapsed="false">
      <c r="B7985" s="88" t="s">
        <v>15</v>
      </c>
      <c r="C7985" s="89" t="n">
        <v>1185732</v>
      </c>
      <c r="D7985" s="90" t="n">
        <v>44486</v>
      </c>
      <c r="E7985" s="88" t="s">
        <v>26</v>
      </c>
      <c r="F7985" s="88" t="s">
        <v>111</v>
      </c>
      <c r="G7985" s="88" t="s">
        <v>166</v>
      </c>
      <c r="H7985" s="91" t="s">
        <v>38</v>
      </c>
      <c r="I7985" s="92" t="n">
        <v>38</v>
      </c>
      <c r="J7985" s="93" t="n">
        <v>68</v>
      </c>
      <c r="K7985" s="94" t="n">
        <f aca="false">I7985 * J7985</f>
        <v>2584</v>
      </c>
      <c r="L7985" s="94" t="n">
        <f aca="false">K7985 *M7985</f>
        <v>1343.68</v>
      </c>
      <c r="M7985" s="95" t="n">
        <v>0.52</v>
      </c>
      <c r="N7985" s="88" t="s">
        <v>23</v>
      </c>
      <c r="O7985" s="91" t="s">
        <v>219</v>
      </c>
      <c r="P7985" s="0" t="str">
        <f aca="false">RIGHT(H7985,LEN(H7985) - FIND(" ", H7985))</f>
        <v>Apparel</v>
      </c>
    </row>
    <row r="7986" customFormat="false" ht="14.25" hidden="false" customHeight="true" outlineLevel="0" collapsed="false">
      <c r="B7986" s="88" t="s">
        <v>37</v>
      </c>
      <c r="C7986" s="89" t="n">
        <v>1128299</v>
      </c>
      <c r="D7986" s="90" t="n">
        <v>44486</v>
      </c>
      <c r="E7986" s="88" t="s">
        <v>34</v>
      </c>
      <c r="F7986" s="88" t="s">
        <v>35</v>
      </c>
      <c r="G7986" s="88" t="s">
        <v>146</v>
      </c>
      <c r="H7986" s="91" t="s">
        <v>32</v>
      </c>
      <c r="I7986" s="92" t="n">
        <v>47</v>
      </c>
      <c r="J7986" s="93" t="n">
        <v>100</v>
      </c>
      <c r="K7986" s="94" t="n">
        <f aca="false">I7986 * J7986</f>
        <v>4700</v>
      </c>
      <c r="L7986" s="94" t="n">
        <f aca="false">K7986 *M7986</f>
        <v>2068</v>
      </c>
      <c r="M7986" s="95" t="n">
        <v>0.44</v>
      </c>
      <c r="N7986" s="88" t="s">
        <v>23</v>
      </c>
      <c r="O7986" s="91" t="s">
        <v>218</v>
      </c>
      <c r="P7986" s="0" t="str">
        <f aca="false">RIGHT(H7986,LEN(H7986) - FIND(" ", H7986))</f>
        <v>Street Footwear</v>
      </c>
    </row>
    <row r="7987" customFormat="false" ht="14.25" hidden="false" customHeight="true" outlineLevel="0" collapsed="false">
      <c r="B7987" s="88" t="s">
        <v>37</v>
      </c>
      <c r="C7987" s="89" t="n">
        <v>1128299</v>
      </c>
      <c r="D7987" s="90" t="n">
        <v>44486</v>
      </c>
      <c r="E7987" s="88" t="s">
        <v>34</v>
      </c>
      <c r="F7987" s="88" t="s">
        <v>35</v>
      </c>
      <c r="G7987" s="88" t="s">
        <v>146</v>
      </c>
      <c r="H7987" s="91" t="s">
        <v>24</v>
      </c>
      <c r="I7987" s="92" t="n">
        <v>59</v>
      </c>
      <c r="J7987" s="93" t="n">
        <v>144</v>
      </c>
      <c r="K7987" s="94" t="n">
        <f aca="false">I7987 * J7987</f>
        <v>8496</v>
      </c>
      <c r="L7987" s="94" t="n">
        <f aca="false">K7987 *M7987</f>
        <v>3228.48</v>
      </c>
      <c r="M7987" s="95" t="n">
        <v>0.38</v>
      </c>
      <c r="N7987" s="88" t="s">
        <v>23</v>
      </c>
      <c r="O7987" s="91" t="s">
        <v>218</v>
      </c>
      <c r="P7987" s="0" t="str">
        <f aca="false">RIGHT(H7987,LEN(H7987) - FIND(" ", H7987))</f>
        <v>Athletic Footwear</v>
      </c>
    </row>
    <row r="7988" customFormat="false" ht="14.25" hidden="false" customHeight="true" outlineLevel="0" collapsed="false">
      <c r="B7988" s="88" t="s">
        <v>37</v>
      </c>
      <c r="C7988" s="89" t="n">
        <v>1128299</v>
      </c>
      <c r="D7988" s="90" t="n">
        <v>44486</v>
      </c>
      <c r="E7988" s="88" t="s">
        <v>34</v>
      </c>
      <c r="F7988" s="88" t="s">
        <v>35</v>
      </c>
      <c r="G7988" s="88" t="s">
        <v>146</v>
      </c>
      <c r="H7988" s="91" t="s">
        <v>48</v>
      </c>
      <c r="I7988" s="92" t="n">
        <v>55</v>
      </c>
      <c r="J7988" s="93" t="n">
        <v>112</v>
      </c>
      <c r="K7988" s="94" t="n">
        <f aca="false">I7988 * J7988</f>
        <v>6160</v>
      </c>
      <c r="L7988" s="94" t="n">
        <f aca="false">K7988 *M7988</f>
        <v>2525.6</v>
      </c>
      <c r="M7988" s="95" t="n">
        <v>0.41</v>
      </c>
      <c r="N7988" s="88" t="s">
        <v>23</v>
      </c>
      <c r="O7988" s="91" t="s">
        <v>219</v>
      </c>
      <c r="P7988" s="0" t="str">
        <f aca="false">RIGHT(H7988,LEN(H7988) - FIND(" ", H7988))</f>
        <v>Street Footwear</v>
      </c>
    </row>
    <row r="7989" customFormat="false" ht="14.25" hidden="false" customHeight="true" outlineLevel="0" collapsed="false">
      <c r="B7989" s="88" t="s">
        <v>37</v>
      </c>
      <c r="C7989" s="89" t="n">
        <v>1128299</v>
      </c>
      <c r="D7989" s="90" t="n">
        <v>44486</v>
      </c>
      <c r="E7989" s="88" t="s">
        <v>34</v>
      </c>
      <c r="F7989" s="88" t="s">
        <v>35</v>
      </c>
      <c r="G7989" s="88" t="s">
        <v>146</v>
      </c>
      <c r="H7989" s="91" t="s">
        <v>44</v>
      </c>
      <c r="I7989" s="92" t="n">
        <v>51</v>
      </c>
      <c r="J7989" s="93" t="n">
        <v>113</v>
      </c>
      <c r="K7989" s="94" t="n">
        <f aca="false">I7989 * J7989</f>
        <v>5763</v>
      </c>
      <c r="L7989" s="94" t="n">
        <f aca="false">K7989 *M7989</f>
        <v>2362.83</v>
      </c>
      <c r="M7989" s="95" t="n">
        <v>0.41</v>
      </c>
      <c r="N7989" s="88" t="s">
        <v>23</v>
      </c>
      <c r="O7989" s="91" t="s">
        <v>219</v>
      </c>
      <c r="P7989" s="0" t="str">
        <f aca="false">RIGHT(H7989,LEN(H7989) - FIND(" ", H7989))</f>
        <v>Athletic Footwear</v>
      </c>
    </row>
    <row r="7990" customFormat="false" ht="14.25" hidden="false" customHeight="true" outlineLevel="0" collapsed="false">
      <c r="B7990" s="88" t="s">
        <v>37</v>
      </c>
      <c r="C7990" s="89" t="n">
        <v>1128299</v>
      </c>
      <c r="D7990" s="90" t="n">
        <v>44486</v>
      </c>
      <c r="E7990" s="88" t="s">
        <v>34</v>
      </c>
      <c r="F7990" s="88" t="s">
        <v>35</v>
      </c>
      <c r="G7990" s="88" t="s">
        <v>146</v>
      </c>
      <c r="H7990" s="91" t="s">
        <v>16</v>
      </c>
      <c r="I7990" s="92" t="n">
        <v>59</v>
      </c>
      <c r="J7990" s="93" t="n">
        <v>98</v>
      </c>
      <c r="K7990" s="94" t="n">
        <f aca="false">I7990 * J7990</f>
        <v>5782</v>
      </c>
      <c r="L7990" s="94" t="n">
        <f aca="false">K7990 *M7990</f>
        <v>1792.42</v>
      </c>
      <c r="M7990" s="95" t="n">
        <v>0.31</v>
      </c>
      <c r="N7990" s="88" t="s">
        <v>23</v>
      </c>
      <c r="O7990" s="91" t="s">
        <v>218</v>
      </c>
      <c r="P7990" s="0" t="str">
        <f aca="false">RIGHT(H7990,LEN(H7990) - FIND(" ", H7990))</f>
        <v>Apparel</v>
      </c>
    </row>
    <row r="7991" customFormat="false" ht="14.25" hidden="false" customHeight="true" outlineLevel="0" collapsed="false">
      <c r="B7991" s="88" t="s">
        <v>37</v>
      </c>
      <c r="C7991" s="89" t="n">
        <v>1128299</v>
      </c>
      <c r="D7991" s="90" t="n">
        <v>44486</v>
      </c>
      <c r="E7991" s="88" t="s">
        <v>34</v>
      </c>
      <c r="F7991" s="88" t="s">
        <v>35</v>
      </c>
      <c r="G7991" s="88" t="s">
        <v>146</v>
      </c>
      <c r="H7991" s="91" t="s">
        <v>38</v>
      </c>
      <c r="I7991" s="92" t="n">
        <v>65</v>
      </c>
      <c r="J7991" s="93" t="n">
        <v>104</v>
      </c>
      <c r="K7991" s="94" t="n">
        <f aca="false">I7991 * J7991</f>
        <v>6760</v>
      </c>
      <c r="L7991" s="94" t="n">
        <f aca="false">K7991 *M7991</f>
        <v>3920.8</v>
      </c>
      <c r="M7991" s="95" t="n">
        <v>0.58</v>
      </c>
      <c r="N7991" s="88" t="s">
        <v>23</v>
      </c>
      <c r="O7991" s="91" t="s">
        <v>219</v>
      </c>
      <c r="P7991" s="0" t="str">
        <f aca="false">RIGHT(H7991,LEN(H7991) - FIND(" ", H7991))</f>
        <v>Apparel</v>
      </c>
    </row>
    <row r="7992" customFormat="false" ht="14.25" hidden="false" customHeight="true" outlineLevel="0" collapsed="false">
      <c r="B7992" s="88" t="s">
        <v>30</v>
      </c>
      <c r="C7992" s="89" t="n">
        <v>1185732</v>
      </c>
      <c r="D7992" s="90" t="n">
        <v>44486</v>
      </c>
      <c r="E7992" s="88" t="s">
        <v>29</v>
      </c>
      <c r="F7992" s="88" t="s">
        <v>117</v>
      </c>
      <c r="G7992" s="88" t="s">
        <v>110</v>
      </c>
      <c r="H7992" s="91" t="s">
        <v>32</v>
      </c>
      <c r="I7992" s="92" t="n">
        <v>49</v>
      </c>
      <c r="J7992" s="93" t="n">
        <v>225</v>
      </c>
      <c r="K7992" s="94" t="n">
        <f aca="false">I7992 * J7992</f>
        <v>11025</v>
      </c>
      <c r="L7992" s="94" t="n">
        <f aca="false">K7992 *M7992</f>
        <v>6725.25</v>
      </c>
      <c r="M7992" s="95" t="n">
        <v>0.61</v>
      </c>
      <c r="N7992" s="88" t="s">
        <v>23</v>
      </c>
      <c r="O7992" s="91" t="s">
        <v>218</v>
      </c>
      <c r="P7992" s="0" t="str">
        <f aca="false">RIGHT(H7992,LEN(H7992) - FIND(" ", H7992))</f>
        <v>Street Footwear</v>
      </c>
    </row>
    <row r="7993" customFormat="false" ht="14.25" hidden="false" customHeight="true" outlineLevel="0" collapsed="false">
      <c r="B7993" s="88" t="s">
        <v>30</v>
      </c>
      <c r="C7993" s="89" t="n">
        <v>1185732</v>
      </c>
      <c r="D7993" s="90" t="n">
        <v>44486</v>
      </c>
      <c r="E7993" s="88" t="s">
        <v>29</v>
      </c>
      <c r="F7993" s="88" t="s">
        <v>117</v>
      </c>
      <c r="G7993" s="88" t="s">
        <v>110</v>
      </c>
      <c r="H7993" s="91" t="s">
        <v>24</v>
      </c>
      <c r="I7993" s="92" t="n">
        <v>37</v>
      </c>
      <c r="J7993" s="93" t="n">
        <v>167</v>
      </c>
      <c r="K7993" s="94" t="n">
        <f aca="false">I7993 * J7993</f>
        <v>6179</v>
      </c>
      <c r="L7993" s="94" t="n">
        <f aca="false">K7993 *M7993</f>
        <v>3151.29</v>
      </c>
      <c r="M7993" s="95" t="n">
        <v>0.51</v>
      </c>
      <c r="N7993" s="88" t="s">
        <v>23</v>
      </c>
      <c r="O7993" s="91" t="s">
        <v>218</v>
      </c>
      <c r="P7993" s="0" t="str">
        <f aca="false">RIGHT(H7993,LEN(H7993) - FIND(" ", H7993))</f>
        <v>Athletic Footwear</v>
      </c>
    </row>
    <row r="7994" customFormat="false" ht="14.25" hidden="false" customHeight="true" outlineLevel="0" collapsed="false">
      <c r="B7994" s="88" t="s">
        <v>30</v>
      </c>
      <c r="C7994" s="89" t="n">
        <v>1185732</v>
      </c>
      <c r="D7994" s="90" t="n">
        <v>44486</v>
      </c>
      <c r="E7994" s="88" t="s">
        <v>29</v>
      </c>
      <c r="F7994" s="88" t="s">
        <v>117</v>
      </c>
      <c r="G7994" s="88" t="s">
        <v>110</v>
      </c>
      <c r="H7994" s="91" t="s">
        <v>48</v>
      </c>
      <c r="I7994" s="92" t="n">
        <v>37</v>
      </c>
      <c r="J7994" s="93" t="n">
        <v>123</v>
      </c>
      <c r="K7994" s="94" t="n">
        <f aca="false">I7994 * J7994</f>
        <v>4551</v>
      </c>
      <c r="L7994" s="94" t="n">
        <f aca="false">K7994 *M7994</f>
        <v>2047.95</v>
      </c>
      <c r="M7994" s="95" t="n">
        <v>0.45</v>
      </c>
      <c r="N7994" s="88" t="s">
        <v>23</v>
      </c>
      <c r="O7994" s="91" t="s">
        <v>219</v>
      </c>
      <c r="P7994" s="0" t="str">
        <f aca="false">RIGHT(H7994,LEN(H7994) - FIND(" ", H7994))</f>
        <v>Street Footwear</v>
      </c>
    </row>
    <row r="7995" customFormat="false" ht="14.25" hidden="false" customHeight="true" outlineLevel="0" collapsed="false">
      <c r="B7995" s="88" t="s">
        <v>30</v>
      </c>
      <c r="C7995" s="89" t="n">
        <v>1185732</v>
      </c>
      <c r="D7995" s="90" t="n">
        <v>44486</v>
      </c>
      <c r="E7995" s="88" t="s">
        <v>29</v>
      </c>
      <c r="F7995" s="88" t="s">
        <v>117</v>
      </c>
      <c r="G7995" s="88" t="s">
        <v>110</v>
      </c>
      <c r="H7995" s="91" t="s">
        <v>44</v>
      </c>
      <c r="I7995" s="92" t="n">
        <v>38</v>
      </c>
      <c r="J7995" s="93" t="n">
        <v>116</v>
      </c>
      <c r="K7995" s="94" t="n">
        <f aca="false">I7995 * J7995</f>
        <v>4408</v>
      </c>
      <c r="L7995" s="94" t="n">
        <f aca="false">K7995 *M7995</f>
        <v>2204</v>
      </c>
      <c r="M7995" s="95" t="n">
        <v>0.5</v>
      </c>
      <c r="N7995" s="88" t="s">
        <v>23</v>
      </c>
      <c r="O7995" s="91" t="s">
        <v>219</v>
      </c>
      <c r="P7995" s="0" t="str">
        <f aca="false">RIGHT(H7995,LEN(H7995) - FIND(" ", H7995))</f>
        <v>Athletic Footwear</v>
      </c>
    </row>
    <row r="7996" customFormat="false" ht="14.25" hidden="false" customHeight="true" outlineLevel="0" collapsed="false">
      <c r="B7996" s="88" t="s">
        <v>30</v>
      </c>
      <c r="C7996" s="89" t="n">
        <v>1185732</v>
      </c>
      <c r="D7996" s="90" t="n">
        <v>44486</v>
      </c>
      <c r="E7996" s="88" t="s">
        <v>29</v>
      </c>
      <c r="F7996" s="88" t="s">
        <v>117</v>
      </c>
      <c r="G7996" s="88" t="s">
        <v>110</v>
      </c>
      <c r="H7996" s="91" t="s">
        <v>16</v>
      </c>
      <c r="I7996" s="92" t="n">
        <v>48</v>
      </c>
      <c r="J7996" s="93" t="n">
        <v>112</v>
      </c>
      <c r="K7996" s="94" t="n">
        <f aca="false">I7996 * J7996</f>
        <v>5376</v>
      </c>
      <c r="L7996" s="94" t="n">
        <f aca="false">K7996 *M7996</f>
        <v>2956.8</v>
      </c>
      <c r="M7996" s="95" t="n">
        <v>0.55</v>
      </c>
      <c r="N7996" s="88" t="s">
        <v>23</v>
      </c>
      <c r="O7996" s="91" t="s">
        <v>218</v>
      </c>
      <c r="P7996" s="0" t="str">
        <f aca="false">RIGHT(H7996,LEN(H7996) - FIND(" ", H7996))</f>
        <v>Apparel</v>
      </c>
    </row>
    <row r="7997" customFormat="false" ht="14.25" hidden="false" customHeight="true" outlineLevel="0" collapsed="false">
      <c r="B7997" s="88" t="s">
        <v>30</v>
      </c>
      <c r="C7997" s="89" t="n">
        <v>1185732</v>
      </c>
      <c r="D7997" s="90" t="n">
        <v>44486</v>
      </c>
      <c r="E7997" s="88" t="s">
        <v>29</v>
      </c>
      <c r="F7997" s="88" t="s">
        <v>117</v>
      </c>
      <c r="G7997" s="88" t="s">
        <v>110</v>
      </c>
      <c r="H7997" s="91" t="s">
        <v>38</v>
      </c>
      <c r="I7997" s="92" t="n">
        <v>52</v>
      </c>
      <c r="J7997" s="93" t="n">
        <v>137</v>
      </c>
      <c r="K7997" s="94" t="n">
        <f aca="false">I7997 * J7997</f>
        <v>7124</v>
      </c>
      <c r="L7997" s="94" t="n">
        <f aca="false">K7997 *M7997</f>
        <v>4986.8</v>
      </c>
      <c r="M7997" s="95" t="n">
        <v>0.7</v>
      </c>
      <c r="N7997" s="88" t="s">
        <v>23</v>
      </c>
      <c r="O7997" s="91" t="s">
        <v>219</v>
      </c>
      <c r="P7997" s="0" t="str">
        <f aca="false">RIGHT(H7997,LEN(H7997) - FIND(" ", H7997))</f>
        <v>Apparel</v>
      </c>
    </row>
    <row r="7998" customFormat="false" ht="14.25" hidden="false" customHeight="true" outlineLevel="0" collapsed="false">
      <c r="B7998" s="88" t="s">
        <v>43</v>
      </c>
      <c r="C7998" s="89" t="n">
        <v>1128299</v>
      </c>
      <c r="D7998" s="90" t="n">
        <v>44486</v>
      </c>
      <c r="E7998" s="88" t="s">
        <v>40</v>
      </c>
      <c r="F7998" s="88" t="s">
        <v>109</v>
      </c>
      <c r="G7998" s="88" t="s">
        <v>136</v>
      </c>
      <c r="H7998" s="91" t="s">
        <v>32</v>
      </c>
      <c r="I7998" s="92" t="n">
        <v>34</v>
      </c>
      <c r="J7998" s="93" t="n">
        <v>112</v>
      </c>
      <c r="K7998" s="94" t="n">
        <f aca="false">I7998 * J7998</f>
        <v>3808</v>
      </c>
      <c r="L7998" s="94" t="n">
        <f aca="false">K7998 *M7998</f>
        <v>2056.32</v>
      </c>
      <c r="M7998" s="95" t="n">
        <v>0.54</v>
      </c>
      <c r="N7998" s="88" t="s">
        <v>23</v>
      </c>
      <c r="O7998" s="91" t="s">
        <v>218</v>
      </c>
      <c r="P7998" s="0" t="str">
        <f aca="false">RIGHT(H7998,LEN(H7998) - FIND(" ", H7998))</f>
        <v>Street Footwear</v>
      </c>
    </row>
    <row r="7999" customFormat="false" ht="14.25" hidden="false" customHeight="true" outlineLevel="0" collapsed="false">
      <c r="B7999" s="88" t="s">
        <v>43</v>
      </c>
      <c r="C7999" s="89" t="n">
        <v>1128299</v>
      </c>
      <c r="D7999" s="90" t="n">
        <v>44486</v>
      </c>
      <c r="E7999" s="88" t="s">
        <v>40</v>
      </c>
      <c r="F7999" s="88" t="s">
        <v>109</v>
      </c>
      <c r="G7999" s="88" t="s">
        <v>136</v>
      </c>
      <c r="H7999" s="91" t="s">
        <v>24</v>
      </c>
      <c r="I7999" s="92" t="n">
        <v>45</v>
      </c>
      <c r="J7999" s="93" t="n">
        <v>155</v>
      </c>
      <c r="K7999" s="94" t="n">
        <f aca="false">I7999 * J7999</f>
        <v>6975</v>
      </c>
      <c r="L7999" s="94" t="n">
        <f aca="false">K7999 *M7999</f>
        <v>3836.25</v>
      </c>
      <c r="M7999" s="95" t="n">
        <v>0.55</v>
      </c>
      <c r="N7999" s="88" t="s">
        <v>23</v>
      </c>
      <c r="O7999" s="91" t="s">
        <v>218</v>
      </c>
      <c r="P7999" s="0" t="str">
        <f aca="false">RIGHT(H7999,LEN(H7999) - FIND(" ", H7999))</f>
        <v>Athletic Footwear</v>
      </c>
    </row>
    <row r="8000" customFormat="false" ht="14.25" hidden="false" customHeight="true" outlineLevel="0" collapsed="false">
      <c r="B8000" s="88" t="s">
        <v>43</v>
      </c>
      <c r="C8000" s="89" t="n">
        <v>1128299</v>
      </c>
      <c r="D8000" s="90" t="n">
        <v>44486</v>
      </c>
      <c r="E8000" s="88" t="s">
        <v>40</v>
      </c>
      <c r="F8000" s="88" t="s">
        <v>109</v>
      </c>
      <c r="G8000" s="88" t="s">
        <v>136</v>
      </c>
      <c r="H8000" s="91" t="s">
        <v>48</v>
      </c>
      <c r="I8000" s="92" t="n">
        <v>42</v>
      </c>
      <c r="J8000" s="93" t="n">
        <v>100</v>
      </c>
      <c r="K8000" s="94" t="n">
        <f aca="false">I8000 * J8000</f>
        <v>4200</v>
      </c>
      <c r="L8000" s="94" t="n">
        <f aca="false">K8000 *M8000</f>
        <v>2100</v>
      </c>
      <c r="M8000" s="95" t="n">
        <v>0.5</v>
      </c>
      <c r="N8000" s="88" t="s">
        <v>23</v>
      </c>
      <c r="O8000" s="91" t="s">
        <v>219</v>
      </c>
      <c r="P8000" s="0" t="str">
        <f aca="false">RIGHT(H8000,LEN(H8000) - FIND(" ", H8000))</f>
        <v>Street Footwear</v>
      </c>
    </row>
    <row r="8001" customFormat="false" ht="14.25" hidden="false" customHeight="true" outlineLevel="0" collapsed="false">
      <c r="B8001" s="88" t="s">
        <v>43</v>
      </c>
      <c r="C8001" s="89" t="n">
        <v>1128299</v>
      </c>
      <c r="D8001" s="90" t="n">
        <v>44486</v>
      </c>
      <c r="E8001" s="88" t="s">
        <v>40</v>
      </c>
      <c r="F8001" s="88" t="s">
        <v>109</v>
      </c>
      <c r="G8001" s="88" t="s">
        <v>136</v>
      </c>
      <c r="H8001" s="91" t="s">
        <v>44</v>
      </c>
      <c r="I8001" s="92" t="n">
        <v>36</v>
      </c>
      <c r="J8001" s="93" t="n">
        <v>105</v>
      </c>
      <c r="K8001" s="94" t="n">
        <f aca="false">I8001 * J8001</f>
        <v>3780</v>
      </c>
      <c r="L8001" s="94" t="n">
        <f aca="false">K8001 *M8001</f>
        <v>1890</v>
      </c>
      <c r="M8001" s="95" t="n">
        <v>0.5</v>
      </c>
      <c r="N8001" s="88" t="s">
        <v>23</v>
      </c>
      <c r="O8001" s="91" t="s">
        <v>219</v>
      </c>
      <c r="P8001" s="0" t="str">
        <f aca="false">RIGHT(H8001,LEN(H8001) - FIND(" ", H8001))</f>
        <v>Athletic Footwear</v>
      </c>
    </row>
    <row r="8002" customFormat="false" ht="14.25" hidden="false" customHeight="true" outlineLevel="0" collapsed="false">
      <c r="B8002" s="88" t="s">
        <v>43</v>
      </c>
      <c r="C8002" s="89" t="n">
        <v>1128299</v>
      </c>
      <c r="D8002" s="90" t="n">
        <v>44486</v>
      </c>
      <c r="E8002" s="88" t="s">
        <v>40</v>
      </c>
      <c r="F8002" s="88" t="s">
        <v>109</v>
      </c>
      <c r="G8002" s="88" t="s">
        <v>136</v>
      </c>
      <c r="H8002" s="91" t="s">
        <v>16</v>
      </c>
      <c r="I8002" s="92" t="n">
        <v>47</v>
      </c>
      <c r="J8002" s="93" t="n">
        <v>95</v>
      </c>
      <c r="K8002" s="94" t="n">
        <f aca="false">I8002 * J8002</f>
        <v>4465</v>
      </c>
      <c r="L8002" s="94" t="n">
        <f aca="false">K8002 *M8002</f>
        <v>2634.35</v>
      </c>
      <c r="M8002" s="95" t="n">
        <v>0.59</v>
      </c>
      <c r="N8002" s="88" t="s">
        <v>23</v>
      </c>
      <c r="O8002" s="91" t="s">
        <v>218</v>
      </c>
      <c r="P8002" s="0" t="str">
        <f aca="false">RIGHT(H8002,LEN(H8002) - FIND(" ", H8002))</f>
        <v>Apparel</v>
      </c>
    </row>
    <row r="8003" customFormat="false" ht="14.25" hidden="false" customHeight="true" outlineLevel="0" collapsed="false">
      <c r="B8003" s="88" t="s">
        <v>43</v>
      </c>
      <c r="C8003" s="89" t="n">
        <v>1128299</v>
      </c>
      <c r="D8003" s="90" t="n">
        <v>44486</v>
      </c>
      <c r="E8003" s="88" t="s">
        <v>40</v>
      </c>
      <c r="F8003" s="88" t="s">
        <v>109</v>
      </c>
      <c r="G8003" s="88" t="s">
        <v>136</v>
      </c>
      <c r="H8003" s="91" t="s">
        <v>38</v>
      </c>
      <c r="I8003" s="92" t="n">
        <v>50</v>
      </c>
      <c r="J8003" s="93" t="n">
        <v>108</v>
      </c>
      <c r="K8003" s="94" t="n">
        <f aca="false">I8003 * J8003</f>
        <v>5400</v>
      </c>
      <c r="L8003" s="94" t="n">
        <f aca="false">K8003 *M8003</f>
        <v>2538</v>
      </c>
      <c r="M8003" s="95" t="n">
        <v>0.47</v>
      </c>
      <c r="N8003" s="88" t="s">
        <v>23</v>
      </c>
      <c r="O8003" s="91" t="s">
        <v>219</v>
      </c>
      <c r="P8003" s="0" t="str">
        <f aca="false">RIGHT(H8003,LEN(H8003) - FIND(" ", H8003))</f>
        <v>Apparel</v>
      </c>
    </row>
    <row r="8004" customFormat="false" ht="14.25" hidden="false" customHeight="true" outlineLevel="0" collapsed="false">
      <c r="B8004" s="88" t="s">
        <v>43</v>
      </c>
      <c r="C8004" s="89" t="n">
        <v>1185732</v>
      </c>
      <c r="D8004" s="90" t="n">
        <v>44486</v>
      </c>
      <c r="E8004" s="88" t="s">
        <v>26</v>
      </c>
      <c r="F8004" s="88" t="s">
        <v>163</v>
      </c>
      <c r="G8004" s="88" t="s">
        <v>171</v>
      </c>
      <c r="H8004" s="91" t="s">
        <v>32</v>
      </c>
      <c r="I8004" s="92" t="n">
        <v>41</v>
      </c>
      <c r="J8004" s="93" t="n">
        <v>115</v>
      </c>
      <c r="K8004" s="94" t="n">
        <f aca="false">I8004 * J8004</f>
        <v>4715</v>
      </c>
      <c r="L8004" s="94" t="n">
        <f aca="false">K8004 *M8004</f>
        <v>2546.1</v>
      </c>
      <c r="M8004" s="95" t="n">
        <v>0.54</v>
      </c>
      <c r="N8004" s="88" t="s">
        <v>23</v>
      </c>
      <c r="O8004" s="91" t="s">
        <v>218</v>
      </c>
      <c r="P8004" s="0" t="str">
        <f aca="false">RIGHT(H8004,LEN(H8004) - FIND(" ", H8004))</f>
        <v>Street Footwear</v>
      </c>
    </row>
    <row r="8005" customFormat="false" ht="14.25" hidden="false" customHeight="true" outlineLevel="0" collapsed="false">
      <c r="B8005" s="88" t="s">
        <v>43</v>
      </c>
      <c r="C8005" s="89" t="n">
        <v>1185732</v>
      </c>
      <c r="D8005" s="90" t="n">
        <v>44486</v>
      </c>
      <c r="E8005" s="88" t="s">
        <v>26</v>
      </c>
      <c r="F8005" s="88" t="s">
        <v>163</v>
      </c>
      <c r="G8005" s="88" t="s">
        <v>171</v>
      </c>
      <c r="H8005" s="91" t="s">
        <v>24</v>
      </c>
      <c r="I8005" s="92" t="n">
        <v>32</v>
      </c>
      <c r="J8005" s="93" t="n">
        <v>80</v>
      </c>
      <c r="K8005" s="94" t="n">
        <f aca="false">I8005 * J8005</f>
        <v>2560</v>
      </c>
      <c r="L8005" s="94" t="n">
        <f aca="false">K8005 *M8005</f>
        <v>1331.2</v>
      </c>
      <c r="M8005" s="95" t="n">
        <v>0.52</v>
      </c>
      <c r="N8005" s="88" t="s">
        <v>23</v>
      </c>
      <c r="O8005" s="91" t="s">
        <v>218</v>
      </c>
      <c r="P8005" s="0" t="str">
        <f aca="false">RIGHT(H8005,LEN(H8005) - FIND(" ", H8005))</f>
        <v>Athletic Footwear</v>
      </c>
    </row>
    <row r="8006" customFormat="false" ht="14.25" hidden="false" customHeight="true" outlineLevel="0" collapsed="false">
      <c r="B8006" s="88" t="s">
        <v>43</v>
      </c>
      <c r="C8006" s="89" t="n">
        <v>1185732</v>
      </c>
      <c r="D8006" s="90" t="n">
        <v>44486</v>
      </c>
      <c r="E8006" s="88" t="s">
        <v>26</v>
      </c>
      <c r="F8006" s="88" t="s">
        <v>163</v>
      </c>
      <c r="G8006" s="88" t="s">
        <v>171</v>
      </c>
      <c r="H8006" s="91" t="s">
        <v>48</v>
      </c>
      <c r="I8006" s="92" t="n">
        <v>33</v>
      </c>
      <c r="J8006" s="93" t="n">
        <v>44</v>
      </c>
      <c r="K8006" s="94" t="n">
        <f aca="false">I8006 * J8006</f>
        <v>1452</v>
      </c>
      <c r="L8006" s="94" t="n">
        <f aca="false">K8006 *M8006</f>
        <v>769.56</v>
      </c>
      <c r="M8006" s="95" t="n">
        <v>0.53</v>
      </c>
      <c r="N8006" s="88" t="s">
        <v>23</v>
      </c>
      <c r="O8006" s="91" t="s">
        <v>219</v>
      </c>
      <c r="P8006" s="0" t="str">
        <f aca="false">RIGHT(H8006,LEN(H8006) - FIND(" ", H8006))</f>
        <v>Street Footwear</v>
      </c>
    </row>
    <row r="8007" customFormat="false" ht="14.25" hidden="false" customHeight="true" outlineLevel="0" collapsed="false">
      <c r="B8007" s="88" t="s">
        <v>43</v>
      </c>
      <c r="C8007" s="89" t="n">
        <v>1185732</v>
      </c>
      <c r="D8007" s="90" t="n">
        <v>44486</v>
      </c>
      <c r="E8007" s="88" t="s">
        <v>26</v>
      </c>
      <c r="F8007" s="88" t="s">
        <v>163</v>
      </c>
      <c r="G8007" s="88" t="s">
        <v>171</v>
      </c>
      <c r="H8007" s="91" t="s">
        <v>44</v>
      </c>
      <c r="I8007" s="92" t="n">
        <v>32</v>
      </c>
      <c r="J8007" s="93" t="n">
        <v>47</v>
      </c>
      <c r="K8007" s="94" t="n">
        <f aca="false">I8007 * J8007</f>
        <v>1504</v>
      </c>
      <c r="L8007" s="94" t="n">
        <f aca="false">K8007 *M8007</f>
        <v>797.12</v>
      </c>
      <c r="M8007" s="95" t="n">
        <v>0.53</v>
      </c>
      <c r="N8007" s="88" t="s">
        <v>23</v>
      </c>
      <c r="O8007" s="91" t="s">
        <v>219</v>
      </c>
      <c r="P8007" s="0" t="str">
        <f aca="false">RIGHT(H8007,LEN(H8007) - FIND(" ", H8007))</f>
        <v>Athletic Footwear</v>
      </c>
    </row>
    <row r="8008" customFormat="false" ht="14.25" hidden="false" customHeight="true" outlineLevel="0" collapsed="false">
      <c r="B8008" s="88" t="s">
        <v>43</v>
      </c>
      <c r="C8008" s="89" t="n">
        <v>1185732</v>
      </c>
      <c r="D8008" s="90" t="n">
        <v>44486</v>
      </c>
      <c r="E8008" s="88" t="s">
        <v>26</v>
      </c>
      <c r="F8008" s="88" t="s">
        <v>163</v>
      </c>
      <c r="G8008" s="88" t="s">
        <v>171</v>
      </c>
      <c r="H8008" s="91" t="s">
        <v>16</v>
      </c>
      <c r="I8008" s="92" t="n">
        <v>41</v>
      </c>
      <c r="J8008" s="93" t="n">
        <v>53</v>
      </c>
      <c r="K8008" s="94" t="n">
        <f aca="false">I8008 * J8008</f>
        <v>2173</v>
      </c>
      <c r="L8008" s="94" t="n">
        <f aca="false">K8008 *M8008</f>
        <v>1195.15</v>
      </c>
      <c r="M8008" s="95" t="n">
        <v>0.55</v>
      </c>
      <c r="N8008" s="88" t="s">
        <v>23</v>
      </c>
      <c r="O8008" s="91" t="s">
        <v>218</v>
      </c>
      <c r="P8008" s="0" t="str">
        <f aca="false">RIGHT(H8008,LEN(H8008) - FIND(" ", H8008))</f>
        <v>Apparel</v>
      </c>
    </row>
    <row r="8009" customFormat="false" ht="14.25" hidden="false" customHeight="true" outlineLevel="0" collapsed="false">
      <c r="B8009" s="88" t="s">
        <v>13</v>
      </c>
      <c r="C8009" s="89" t="n">
        <v>1185732</v>
      </c>
      <c r="D8009" s="90" t="n">
        <v>44486</v>
      </c>
      <c r="E8009" s="88" t="s">
        <v>26</v>
      </c>
      <c r="F8009" s="88" t="s">
        <v>163</v>
      </c>
      <c r="G8009" s="88" t="s">
        <v>171</v>
      </c>
      <c r="H8009" s="91" t="s">
        <v>38</v>
      </c>
      <c r="I8009" s="92" t="n">
        <v>47</v>
      </c>
      <c r="J8009" s="93" t="n">
        <v>84</v>
      </c>
      <c r="K8009" s="94" t="n">
        <f aca="false">I8009 * J8009</f>
        <v>3948</v>
      </c>
      <c r="L8009" s="94" t="n">
        <f aca="false">K8009 *M8009</f>
        <v>1974</v>
      </c>
      <c r="M8009" s="95" t="n">
        <v>0.5</v>
      </c>
      <c r="N8009" s="88" t="s">
        <v>23</v>
      </c>
      <c r="O8009" s="91" t="s">
        <v>219</v>
      </c>
      <c r="P8009" s="0" t="str">
        <f aca="false">RIGHT(H8009,LEN(H8009) - FIND(" ", H8009))</f>
        <v>Apparel</v>
      </c>
    </row>
    <row r="8010" customFormat="false" ht="14.25" hidden="false" customHeight="true" outlineLevel="0" collapsed="false">
      <c r="B8010" s="88" t="s">
        <v>30</v>
      </c>
      <c r="C8010" s="89" t="n">
        <v>1197831</v>
      </c>
      <c r="D8010" s="90" t="n">
        <v>44486</v>
      </c>
      <c r="E8010" s="88" t="s">
        <v>40</v>
      </c>
      <c r="F8010" s="88" t="s">
        <v>59</v>
      </c>
      <c r="G8010" s="88" t="s">
        <v>106</v>
      </c>
      <c r="H8010" s="91" t="s">
        <v>24</v>
      </c>
      <c r="I8010" s="92" t="n">
        <v>39</v>
      </c>
      <c r="J8010" s="93" t="n">
        <v>248</v>
      </c>
      <c r="K8010" s="94" t="n">
        <f aca="false">I8010 * J8010</f>
        <v>9672</v>
      </c>
      <c r="L8010" s="94" t="n">
        <f aca="false">K8010 *M8010</f>
        <v>4062.24</v>
      </c>
      <c r="M8010" s="95" t="n">
        <v>0.42</v>
      </c>
      <c r="N8010" s="88" t="s">
        <v>31</v>
      </c>
      <c r="O8010" s="91" t="s">
        <v>218</v>
      </c>
      <c r="P8010" s="0" t="str">
        <f aca="false">RIGHT(H8010,LEN(H8010) - FIND(" ", H8010))</f>
        <v>Athletic Footwear</v>
      </c>
    </row>
    <row r="8011" customFormat="false" ht="14.25" hidden="false" customHeight="true" outlineLevel="0" collapsed="false">
      <c r="B8011" s="88" t="s">
        <v>37</v>
      </c>
      <c r="C8011" s="89" t="n">
        <v>1128299</v>
      </c>
      <c r="D8011" s="90" t="n">
        <v>44486</v>
      </c>
      <c r="E8011" s="88" t="s">
        <v>34</v>
      </c>
      <c r="F8011" s="88" t="s">
        <v>35</v>
      </c>
      <c r="G8011" s="88" t="s">
        <v>146</v>
      </c>
      <c r="H8011" s="91" t="s">
        <v>32</v>
      </c>
      <c r="I8011" s="92" t="n">
        <v>39</v>
      </c>
      <c r="J8011" s="93" t="n">
        <v>140</v>
      </c>
      <c r="K8011" s="94" t="n">
        <f aca="false">I8011 * J8011</f>
        <v>5460</v>
      </c>
      <c r="L8011" s="94" t="n">
        <f aca="false">K8011 *M8011</f>
        <v>2020.2</v>
      </c>
      <c r="M8011" s="95" t="n">
        <v>0.37</v>
      </c>
      <c r="N8011" s="88" t="s">
        <v>31</v>
      </c>
      <c r="O8011" s="91" t="s">
        <v>218</v>
      </c>
      <c r="P8011" s="0" t="str">
        <f aca="false">RIGHT(H8011,LEN(H8011) - FIND(" ", H8011))</f>
        <v>Street Footwear</v>
      </c>
    </row>
    <row r="8012" customFormat="false" ht="14.25" hidden="false" customHeight="true" outlineLevel="0" collapsed="false">
      <c r="B8012" s="88" t="s">
        <v>37</v>
      </c>
      <c r="C8012" s="89" t="n">
        <v>1128299</v>
      </c>
      <c r="D8012" s="90" t="n">
        <v>44486</v>
      </c>
      <c r="E8012" s="88" t="s">
        <v>34</v>
      </c>
      <c r="F8012" s="88" t="s">
        <v>35</v>
      </c>
      <c r="G8012" s="88" t="s">
        <v>146</v>
      </c>
      <c r="H8012" s="91" t="s">
        <v>24</v>
      </c>
      <c r="I8012" s="92" t="n">
        <v>43</v>
      </c>
      <c r="J8012" s="93" t="n">
        <v>190</v>
      </c>
      <c r="K8012" s="94" t="n">
        <f aca="false">I8012 * J8012</f>
        <v>8170</v>
      </c>
      <c r="L8012" s="94" t="n">
        <f aca="false">K8012 *M8012</f>
        <v>2369.3</v>
      </c>
      <c r="M8012" s="95" t="n">
        <v>0.29</v>
      </c>
      <c r="N8012" s="88" t="s">
        <v>31</v>
      </c>
      <c r="O8012" s="91" t="s">
        <v>218</v>
      </c>
      <c r="P8012" s="0" t="str">
        <f aca="false">RIGHT(H8012,LEN(H8012) - FIND(" ", H8012))</f>
        <v>Athletic Footwear</v>
      </c>
    </row>
    <row r="8013" customFormat="false" ht="14.25" hidden="false" customHeight="true" outlineLevel="0" collapsed="false">
      <c r="B8013" s="88" t="s">
        <v>37</v>
      </c>
      <c r="C8013" s="89" t="n">
        <v>1128299</v>
      </c>
      <c r="D8013" s="90" t="n">
        <v>44486</v>
      </c>
      <c r="E8013" s="88" t="s">
        <v>34</v>
      </c>
      <c r="F8013" s="88" t="s">
        <v>35</v>
      </c>
      <c r="G8013" s="88" t="s">
        <v>146</v>
      </c>
      <c r="H8013" s="91" t="s">
        <v>48</v>
      </c>
      <c r="I8013" s="92" t="n">
        <v>43</v>
      </c>
      <c r="J8013" s="93" t="n">
        <v>128</v>
      </c>
      <c r="K8013" s="94" t="n">
        <f aca="false">I8013 * J8013</f>
        <v>5504</v>
      </c>
      <c r="L8013" s="94" t="n">
        <f aca="false">K8013 *M8013</f>
        <v>1871.36</v>
      </c>
      <c r="M8013" s="95" t="n">
        <v>0.34</v>
      </c>
      <c r="N8013" s="88" t="s">
        <v>31</v>
      </c>
      <c r="O8013" s="91" t="s">
        <v>219</v>
      </c>
      <c r="P8013" s="0" t="str">
        <f aca="false">RIGHT(H8013,LEN(H8013) - FIND(" ", H8013))</f>
        <v>Street Footwear</v>
      </c>
    </row>
    <row r="8014" customFormat="false" ht="14.25" hidden="false" customHeight="true" outlineLevel="0" collapsed="false">
      <c r="B8014" s="88" t="s">
        <v>37</v>
      </c>
      <c r="C8014" s="89" t="n">
        <v>1128299</v>
      </c>
      <c r="D8014" s="90" t="n">
        <v>44486</v>
      </c>
      <c r="E8014" s="88" t="s">
        <v>34</v>
      </c>
      <c r="F8014" s="88" t="s">
        <v>35</v>
      </c>
      <c r="G8014" s="88" t="s">
        <v>146</v>
      </c>
      <c r="H8014" s="91" t="s">
        <v>44</v>
      </c>
      <c r="I8014" s="92" t="n">
        <v>40</v>
      </c>
      <c r="J8014" s="93" t="n">
        <v>120</v>
      </c>
      <c r="K8014" s="94" t="n">
        <f aca="false">I8014 * J8014</f>
        <v>4800</v>
      </c>
      <c r="L8014" s="94" t="n">
        <f aca="false">K8014 *M8014</f>
        <v>1680</v>
      </c>
      <c r="M8014" s="95" t="n">
        <v>0.35</v>
      </c>
      <c r="N8014" s="88" t="s">
        <v>31</v>
      </c>
      <c r="O8014" s="91" t="s">
        <v>219</v>
      </c>
      <c r="P8014" s="0" t="str">
        <f aca="false">RIGHT(H8014,LEN(H8014) - FIND(" ", H8014))</f>
        <v>Athletic Footwear</v>
      </c>
    </row>
    <row r="8015" customFormat="false" ht="14.25" hidden="false" customHeight="true" outlineLevel="0" collapsed="false">
      <c r="B8015" s="88" t="s">
        <v>37</v>
      </c>
      <c r="C8015" s="89" t="n">
        <v>1128299</v>
      </c>
      <c r="D8015" s="90" t="n">
        <v>44486</v>
      </c>
      <c r="E8015" s="88" t="s">
        <v>34</v>
      </c>
      <c r="F8015" s="88" t="s">
        <v>35</v>
      </c>
      <c r="G8015" s="88" t="s">
        <v>146</v>
      </c>
      <c r="H8015" s="91" t="s">
        <v>16</v>
      </c>
      <c r="I8015" s="92" t="n">
        <v>47</v>
      </c>
      <c r="J8015" s="93" t="n">
        <v>116</v>
      </c>
      <c r="K8015" s="94" t="n">
        <f aca="false">I8015 * J8015</f>
        <v>5452</v>
      </c>
      <c r="L8015" s="94" t="n">
        <f aca="false">K8015 *M8015</f>
        <v>1199.44</v>
      </c>
      <c r="M8015" s="95" t="n">
        <v>0.22</v>
      </c>
      <c r="N8015" s="88" t="s">
        <v>31</v>
      </c>
      <c r="O8015" s="91" t="s">
        <v>218</v>
      </c>
      <c r="P8015" s="0" t="str">
        <f aca="false">RIGHT(H8015,LEN(H8015) - FIND(" ", H8015))</f>
        <v>Apparel</v>
      </c>
    </row>
    <row r="8016" customFormat="false" ht="14.25" hidden="false" customHeight="true" outlineLevel="0" collapsed="false">
      <c r="B8016" s="88" t="s">
        <v>37</v>
      </c>
      <c r="C8016" s="89" t="n">
        <v>1128299</v>
      </c>
      <c r="D8016" s="90" t="n">
        <v>44486</v>
      </c>
      <c r="E8016" s="88" t="s">
        <v>34</v>
      </c>
      <c r="F8016" s="88" t="s">
        <v>35</v>
      </c>
      <c r="G8016" s="88" t="s">
        <v>146</v>
      </c>
      <c r="H8016" s="91" t="s">
        <v>38</v>
      </c>
      <c r="I8016" s="92" t="n">
        <v>53</v>
      </c>
      <c r="J8016" s="93" t="n">
        <v>140</v>
      </c>
      <c r="K8016" s="94" t="n">
        <f aca="false">I8016 * J8016</f>
        <v>7420</v>
      </c>
      <c r="L8016" s="94" t="n">
        <f aca="false">K8016 *M8016</f>
        <v>3858.4</v>
      </c>
      <c r="M8016" s="95" t="n">
        <v>0.52</v>
      </c>
      <c r="N8016" s="88" t="s">
        <v>31</v>
      </c>
      <c r="O8016" s="91" t="s">
        <v>219</v>
      </c>
      <c r="P8016" s="0" t="str">
        <f aca="false">RIGHT(H8016,LEN(H8016) - FIND(" ", H8016))</f>
        <v>Apparel</v>
      </c>
    </row>
    <row r="8017" customFormat="false" ht="14.25" hidden="false" customHeight="true" outlineLevel="0" collapsed="false">
      <c r="B8017" s="88" t="s">
        <v>43</v>
      </c>
      <c r="C8017" s="89" t="n">
        <v>1128299</v>
      </c>
      <c r="D8017" s="90" t="n">
        <v>44486</v>
      </c>
      <c r="E8017" s="88" t="s">
        <v>40</v>
      </c>
      <c r="F8017" s="88" t="s">
        <v>109</v>
      </c>
      <c r="G8017" s="88" t="s">
        <v>136</v>
      </c>
      <c r="H8017" s="91" t="s">
        <v>32</v>
      </c>
      <c r="I8017" s="92" t="n">
        <v>25</v>
      </c>
      <c r="J8017" s="93" t="n">
        <v>124</v>
      </c>
      <c r="K8017" s="94" t="n">
        <f aca="false">I8017 * J8017</f>
        <v>3100</v>
      </c>
      <c r="L8017" s="94" t="n">
        <f aca="false">K8017 *M8017</f>
        <v>1333</v>
      </c>
      <c r="M8017" s="95" t="n">
        <v>0.43</v>
      </c>
      <c r="N8017" s="88" t="s">
        <v>31</v>
      </c>
      <c r="O8017" s="91" t="s">
        <v>218</v>
      </c>
      <c r="P8017" s="0" t="str">
        <f aca="false">RIGHT(H8017,LEN(H8017) - FIND(" ", H8017))</f>
        <v>Street Footwear</v>
      </c>
    </row>
    <row r="8018" customFormat="false" ht="14.25" hidden="false" customHeight="true" outlineLevel="0" collapsed="false">
      <c r="B8018" s="88" t="s">
        <v>43</v>
      </c>
      <c r="C8018" s="89" t="n">
        <v>1128299</v>
      </c>
      <c r="D8018" s="90" t="n">
        <v>44486</v>
      </c>
      <c r="E8018" s="88" t="s">
        <v>40</v>
      </c>
      <c r="F8018" s="88" t="s">
        <v>109</v>
      </c>
      <c r="G8018" s="88" t="s">
        <v>136</v>
      </c>
      <c r="H8018" s="91" t="s">
        <v>24</v>
      </c>
      <c r="I8018" s="92" t="n">
        <v>34</v>
      </c>
      <c r="J8018" s="93" t="n">
        <v>184</v>
      </c>
      <c r="K8018" s="94" t="n">
        <f aca="false">I8018 * J8018</f>
        <v>6256</v>
      </c>
      <c r="L8018" s="94" t="n">
        <f aca="false">K8018 *M8018</f>
        <v>2815.2</v>
      </c>
      <c r="M8018" s="95" t="n">
        <v>0.45</v>
      </c>
      <c r="N8018" s="88" t="s">
        <v>31</v>
      </c>
      <c r="O8018" s="91" t="s">
        <v>218</v>
      </c>
      <c r="P8018" s="0" t="str">
        <f aca="false">RIGHT(H8018,LEN(H8018) - FIND(" ", H8018))</f>
        <v>Athletic Footwear</v>
      </c>
    </row>
    <row r="8019" customFormat="false" ht="14.25" hidden="false" customHeight="true" outlineLevel="0" collapsed="false">
      <c r="B8019" s="88" t="s">
        <v>43</v>
      </c>
      <c r="C8019" s="89" t="n">
        <v>1128299</v>
      </c>
      <c r="D8019" s="90" t="n">
        <v>44486</v>
      </c>
      <c r="E8019" s="88" t="s">
        <v>40</v>
      </c>
      <c r="F8019" s="88" t="s">
        <v>109</v>
      </c>
      <c r="G8019" s="88" t="s">
        <v>136</v>
      </c>
      <c r="H8019" s="91" t="s">
        <v>48</v>
      </c>
      <c r="I8019" s="92" t="n">
        <v>33</v>
      </c>
      <c r="J8019" s="93" t="n">
        <v>128</v>
      </c>
      <c r="K8019" s="94" t="n">
        <f aca="false">I8019 * J8019</f>
        <v>4224</v>
      </c>
      <c r="L8019" s="94" t="n">
        <f aca="false">K8019 *M8019</f>
        <v>1900.8</v>
      </c>
      <c r="M8019" s="95" t="n">
        <v>0.45</v>
      </c>
      <c r="N8019" s="88" t="s">
        <v>31</v>
      </c>
      <c r="O8019" s="91" t="s">
        <v>219</v>
      </c>
      <c r="P8019" s="0" t="str">
        <f aca="false">RIGHT(H8019,LEN(H8019) - FIND(" ", H8019))</f>
        <v>Street Footwear</v>
      </c>
    </row>
    <row r="8020" customFormat="false" ht="14.25" hidden="false" customHeight="true" outlineLevel="0" collapsed="false">
      <c r="B8020" s="88" t="s">
        <v>43</v>
      </c>
      <c r="C8020" s="89" t="n">
        <v>1128299</v>
      </c>
      <c r="D8020" s="90" t="n">
        <v>44486</v>
      </c>
      <c r="E8020" s="88" t="s">
        <v>40</v>
      </c>
      <c r="F8020" s="88" t="s">
        <v>109</v>
      </c>
      <c r="G8020" s="88" t="s">
        <v>136</v>
      </c>
      <c r="H8020" s="91" t="s">
        <v>44</v>
      </c>
      <c r="I8020" s="92" t="n">
        <v>31</v>
      </c>
      <c r="J8020" s="93" t="n">
        <v>120</v>
      </c>
      <c r="K8020" s="94" t="n">
        <f aca="false">I8020 * J8020</f>
        <v>3720</v>
      </c>
      <c r="L8020" s="94" t="n">
        <f aca="false">K8020 *M8020</f>
        <v>1599.6</v>
      </c>
      <c r="M8020" s="95" t="n">
        <v>0.43</v>
      </c>
      <c r="N8020" s="88" t="s">
        <v>31</v>
      </c>
      <c r="O8020" s="91" t="s">
        <v>219</v>
      </c>
      <c r="P8020" s="0" t="str">
        <f aca="false">RIGHT(H8020,LEN(H8020) - FIND(" ", H8020))</f>
        <v>Athletic Footwear</v>
      </c>
    </row>
    <row r="8021" customFormat="false" ht="14.25" hidden="false" customHeight="true" outlineLevel="0" collapsed="false">
      <c r="B8021" s="88" t="s">
        <v>43</v>
      </c>
      <c r="C8021" s="89" t="n">
        <v>1128299</v>
      </c>
      <c r="D8021" s="90" t="n">
        <v>44486</v>
      </c>
      <c r="E8021" s="88" t="s">
        <v>40</v>
      </c>
      <c r="F8021" s="88" t="s">
        <v>109</v>
      </c>
      <c r="G8021" s="88" t="s">
        <v>136</v>
      </c>
      <c r="H8021" s="91" t="s">
        <v>16</v>
      </c>
      <c r="I8021" s="92" t="n">
        <v>39</v>
      </c>
      <c r="J8021" s="93" t="n">
        <v>112</v>
      </c>
      <c r="K8021" s="94" t="n">
        <f aca="false">I8021 * J8021</f>
        <v>4368</v>
      </c>
      <c r="L8021" s="94" t="n">
        <f aca="false">K8021 *M8021</f>
        <v>2096.64</v>
      </c>
      <c r="M8021" s="95" t="n">
        <v>0.48</v>
      </c>
      <c r="N8021" s="88" t="s">
        <v>31</v>
      </c>
      <c r="O8021" s="91" t="s">
        <v>218</v>
      </c>
      <c r="P8021" s="0" t="str">
        <f aca="false">RIGHT(H8021,LEN(H8021) - FIND(" ", H8021))</f>
        <v>Apparel</v>
      </c>
    </row>
    <row r="8022" customFormat="false" ht="14.25" hidden="false" customHeight="true" outlineLevel="0" collapsed="false">
      <c r="B8022" s="88" t="s">
        <v>43</v>
      </c>
      <c r="C8022" s="89" t="n">
        <v>1128299</v>
      </c>
      <c r="D8022" s="90" t="n">
        <v>44486</v>
      </c>
      <c r="E8022" s="88" t="s">
        <v>40</v>
      </c>
      <c r="F8022" s="88" t="s">
        <v>109</v>
      </c>
      <c r="G8022" s="88" t="s">
        <v>136</v>
      </c>
      <c r="H8022" s="91" t="s">
        <v>38</v>
      </c>
      <c r="I8022" s="92" t="n">
        <v>44</v>
      </c>
      <c r="J8022" s="93" t="n">
        <v>140</v>
      </c>
      <c r="K8022" s="94" t="n">
        <f aca="false">I8022 * J8022</f>
        <v>6160</v>
      </c>
      <c r="L8022" s="94" t="n">
        <f aca="false">K8022 *M8022</f>
        <v>2464</v>
      </c>
      <c r="M8022" s="95" t="n">
        <v>0.4</v>
      </c>
      <c r="N8022" s="88" t="s">
        <v>31</v>
      </c>
      <c r="O8022" s="91" t="s">
        <v>219</v>
      </c>
      <c r="P8022" s="0" t="str">
        <f aca="false">RIGHT(H8022,LEN(H8022) - FIND(" ", H8022))</f>
        <v>Apparel</v>
      </c>
    </row>
    <row r="8023" customFormat="false" ht="14.25" hidden="false" customHeight="true" outlineLevel="0" collapsed="false">
      <c r="B8023" s="88" t="s">
        <v>30</v>
      </c>
      <c r="C8023" s="89" t="n">
        <v>1197831</v>
      </c>
      <c r="D8023" s="90" t="n">
        <v>44487</v>
      </c>
      <c r="E8023" s="88" t="s">
        <v>40</v>
      </c>
      <c r="F8023" s="88" t="s">
        <v>59</v>
      </c>
      <c r="G8023" s="88" t="s">
        <v>106</v>
      </c>
      <c r="H8023" s="91" t="s">
        <v>48</v>
      </c>
      <c r="I8023" s="92" t="n">
        <v>65</v>
      </c>
      <c r="J8023" s="93" t="n">
        <v>725</v>
      </c>
      <c r="K8023" s="94" t="n">
        <f aca="false">I8023 * J8023</f>
        <v>47125</v>
      </c>
      <c r="L8023" s="94" t="n">
        <f aca="false">K8023 *M8023</f>
        <v>18850</v>
      </c>
      <c r="M8023" s="95" t="n">
        <v>0.4</v>
      </c>
      <c r="N8023" s="88" t="s">
        <v>31</v>
      </c>
      <c r="O8023" s="91" t="s">
        <v>219</v>
      </c>
      <c r="P8023" s="0" t="str">
        <f aca="false">RIGHT(H8023,LEN(H8023) - FIND(" ", H8023))</f>
        <v>Street Footwear</v>
      </c>
    </row>
    <row r="8024" customFormat="false" ht="14.25" hidden="false" customHeight="true" outlineLevel="0" collapsed="false">
      <c r="B8024" s="88" t="s">
        <v>15</v>
      </c>
      <c r="C8024" s="89" t="n">
        <v>1185732</v>
      </c>
      <c r="D8024" s="90" t="n">
        <v>44487</v>
      </c>
      <c r="E8024" s="88" t="s">
        <v>26</v>
      </c>
      <c r="F8024" s="88" t="s">
        <v>111</v>
      </c>
      <c r="G8024" s="88" t="s">
        <v>166</v>
      </c>
      <c r="H8024" s="91" t="s">
        <v>32</v>
      </c>
      <c r="I8024" s="92" t="n">
        <v>40</v>
      </c>
      <c r="J8024" s="93" t="n">
        <v>500</v>
      </c>
      <c r="K8024" s="94" t="n">
        <f aca="false">I8024 * J8024</f>
        <v>20000</v>
      </c>
      <c r="L8024" s="94" t="n">
        <f aca="false">K8024 *M8024</f>
        <v>7000</v>
      </c>
      <c r="M8024" s="95" t="n">
        <v>0.35</v>
      </c>
      <c r="N8024" s="88" t="s">
        <v>31</v>
      </c>
      <c r="O8024" s="91" t="s">
        <v>218</v>
      </c>
      <c r="P8024" s="0" t="str">
        <f aca="false">RIGHT(H8024,LEN(H8024) - FIND(" ", H8024))</f>
        <v>Street Footwear</v>
      </c>
    </row>
    <row r="8025" customFormat="false" ht="14.25" hidden="false" customHeight="true" outlineLevel="0" collapsed="false">
      <c r="B8025" s="88" t="s">
        <v>13</v>
      </c>
      <c r="C8025" s="89" t="n">
        <v>1185732</v>
      </c>
      <c r="D8025" s="90" t="n">
        <v>44487</v>
      </c>
      <c r="E8025" s="88" t="s">
        <v>29</v>
      </c>
      <c r="F8025" s="88" t="s">
        <v>121</v>
      </c>
      <c r="G8025" s="88" t="s">
        <v>158</v>
      </c>
      <c r="H8025" s="91" t="s">
        <v>32</v>
      </c>
      <c r="I8025" s="92" t="n">
        <v>35</v>
      </c>
      <c r="J8025" s="93" t="n">
        <v>525</v>
      </c>
      <c r="K8025" s="94" t="n">
        <f aca="false">I8025 * J8025</f>
        <v>18375</v>
      </c>
      <c r="L8025" s="94" t="n">
        <f aca="false">K8025 *M8025</f>
        <v>7350</v>
      </c>
      <c r="M8025" s="95" t="n">
        <v>0.4</v>
      </c>
      <c r="N8025" s="88" t="s">
        <v>14</v>
      </c>
      <c r="O8025" s="91" t="s">
        <v>218</v>
      </c>
      <c r="P8025" s="0" t="str">
        <f aca="false">RIGHT(H8025,LEN(H8025) - FIND(" ", H8025))</f>
        <v>Street Footwear</v>
      </c>
    </row>
    <row r="8026" customFormat="false" ht="14.25" hidden="false" customHeight="true" outlineLevel="0" collapsed="false">
      <c r="B8026" s="88" t="s">
        <v>13</v>
      </c>
      <c r="C8026" s="89" t="n">
        <v>1185732</v>
      </c>
      <c r="D8026" s="90" t="n">
        <v>44487</v>
      </c>
      <c r="E8026" s="88" t="s">
        <v>29</v>
      </c>
      <c r="F8026" s="88" t="s">
        <v>121</v>
      </c>
      <c r="G8026" s="88" t="s">
        <v>158</v>
      </c>
      <c r="H8026" s="91" t="s">
        <v>24</v>
      </c>
      <c r="I8026" s="92" t="n">
        <v>25</v>
      </c>
      <c r="J8026" s="93" t="n">
        <v>350</v>
      </c>
      <c r="K8026" s="94" t="n">
        <f aca="false">I8026 * J8026</f>
        <v>8750</v>
      </c>
      <c r="L8026" s="94" t="n">
        <f aca="false">K8026 *M8026</f>
        <v>3062.5</v>
      </c>
      <c r="M8026" s="95" t="n">
        <v>0.35</v>
      </c>
      <c r="N8026" s="88" t="s">
        <v>14</v>
      </c>
      <c r="O8026" s="91" t="s">
        <v>218</v>
      </c>
      <c r="P8026" s="0" t="str">
        <f aca="false">RIGHT(H8026,LEN(H8026) - FIND(" ", H8026))</f>
        <v>Athletic Footwear</v>
      </c>
    </row>
    <row r="8027" customFormat="false" ht="14.25" hidden="false" customHeight="true" outlineLevel="0" collapsed="false">
      <c r="B8027" s="88" t="s">
        <v>13</v>
      </c>
      <c r="C8027" s="89" t="n">
        <v>1185732</v>
      </c>
      <c r="D8027" s="90" t="n">
        <v>44487</v>
      </c>
      <c r="E8027" s="88" t="s">
        <v>29</v>
      </c>
      <c r="F8027" s="88" t="s">
        <v>121</v>
      </c>
      <c r="G8027" s="88" t="s">
        <v>158</v>
      </c>
      <c r="H8027" s="91" t="s">
        <v>48</v>
      </c>
      <c r="I8027" s="92" t="n">
        <v>25</v>
      </c>
      <c r="J8027" s="93" t="n">
        <v>250</v>
      </c>
      <c r="K8027" s="94" t="n">
        <f aca="false">I8027 * J8027</f>
        <v>6250</v>
      </c>
      <c r="L8027" s="94" t="n">
        <f aca="false">K8027 *M8027</f>
        <v>2187.5</v>
      </c>
      <c r="M8027" s="95" t="n">
        <v>0.35</v>
      </c>
      <c r="N8027" s="88" t="s">
        <v>14</v>
      </c>
      <c r="O8027" s="91" t="s">
        <v>219</v>
      </c>
      <c r="P8027" s="0" t="str">
        <f aca="false">RIGHT(H8027,LEN(H8027) - FIND(" ", H8027))</f>
        <v>Street Footwear</v>
      </c>
    </row>
    <row r="8028" customFormat="false" ht="14.25" hidden="false" customHeight="true" outlineLevel="0" collapsed="false">
      <c r="B8028" s="88" t="s">
        <v>13</v>
      </c>
      <c r="C8028" s="89" t="n">
        <v>1185732</v>
      </c>
      <c r="D8028" s="90" t="n">
        <v>44487</v>
      </c>
      <c r="E8028" s="88" t="s">
        <v>29</v>
      </c>
      <c r="F8028" s="88" t="s">
        <v>121</v>
      </c>
      <c r="G8028" s="88" t="s">
        <v>158</v>
      </c>
      <c r="H8028" s="91" t="s">
        <v>44</v>
      </c>
      <c r="I8028" s="92" t="n">
        <v>25</v>
      </c>
      <c r="J8028" s="93" t="n">
        <v>225</v>
      </c>
      <c r="K8028" s="94" t="n">
        <f aca="false">I8028 * J8028</f>
        <v>5625</v>
      </c>
      <c r="L8028" s="94" t="n">
        <f aca="false">K8028 *M8028</f>
        <v>2250</v>
      </c>
      <c r="M8028" s="95" t="n">
        <v>0.4</v>
      </c>
      <c r="N8028" s="88" t="s">
        <v>14</v>
      </c>
      <c r="O8028" s="91" t="s">
        <v>219</v>
      </c>
      <c r="P8028" s="0" t="str">
        <f aca="false">RIGHT(H8028,LEN(H8028) - FIND(" ", H8028))</f>
        <v>Athletic Footwear</v>
      </c>
    </row>
    <row r="8029" customFormat="false" ht="14.25" hidden="false" customHeight="true" outlineLevel="0" collapsed="false">
      <c r="B8029" s="88" t="s">
        <v>13</v>
      </c>
      <c r="C8029" s="89" t="n">
        <v>1185732</v>
      </c>
      <c r="D8029" s="90" t="n">
        <v>44487</v>
      </c>
      <c r="E8029" s="88" t="s">
        <v>29</v>
      </c>
      <c r="F8029" s="88" t="s">
        <v>121</v>
      </c>
      <c r="G8029" s="88" t="s">
        <v>158</v>
      </c>
      <c r="H8029" s="91" t="s">
        <v>16</v>
      </c>
      <c r="I8029" s="92" t="n">
        <v>35</v>
      </c>
      <c r="J8029" s="93" t="n">
        <v>225</v>
      </c>
      <c r="K8029" s="94" t="n">
        <f aca="false">I8029 * J8029</f>
        <v>7875</v>
      </c>
      <c r="L8029" s="94" t="n">
        <f aca="false">K8029 *M8029</f>
        <v>2756.25</v>
      </c>
      <c r="M8029" s="95" t="n">
        <v>0.35</v>
      </c>
      <c r="N8029" s="88" t="s">
        <v>14</v>
      </c>
      <c r="O8029" s="91" t="s">
        <v>218</v>
      </c>
      <c r="P8029" s="0" t="str">
        <f aca="false">RIGHT(H8029,LEN(H8029) - FIND(" ", H8029))</f>
        <v>Apparel</v>
      </c>
    </row>
    <row r="8030" customFormat="false" ht="14.25" hidden="false" customHeight="true" outlineLevel="0" collapsed="false">
      <c r="B8030" s="88" t="s">
        <v>13</v>
      </c>
      <c r="C8030" s="89" t="n">
        <v>1185732</v>
      </c>
      <c r="D8030" s="90" t="n">
        <v>44487</v>
      </c>
      <c r="E8030" s="88" t="s">
        <v>29</v>
      </c>
      <c r="F8030" s="88" t="s">
        <v>121</v>
      </c>
      <c r="G8030" s="88" t="s">
        <v>158</v>
      </c>
      <c r="H8030" s="91" t="s">
        <v>38</v>
      </c>
      <c r="I8030" s="92" t="n">
        <v>40</v>
      </c>
      <c r="J8030" s="93" t="n">
        <v>350</v>
      </c>
      <c r="K8030" s="94" t="n">
        <f aca="false">I8030 * J8030</f>
        <v>14000</v>
      </c>
      <c r="L8030" s="94" t="n">
        <f aca="false">K8030 *M8030</f>
        <v>7000</v>
      </c>
      <c r="M8030" s="95" t="n">
        <v>0.5</v>
      </c>
      <c r="N8030" s="88" t="s">
        <v>14</v>
      </c>
      <c r="O8030" s="91" t="s">
        <v>219</v>
      </c>
      <c r="P8030" s="0" t="str">
        <f aca="false">RIGHT(H8030,LEN(H8030) - FIND(" ", H8030))</f>
        <v>Apparel</v>
      </c>
    </row>
    <row r="8031" customFormat="false" ht="14.25" hidden="false" customHeight="true" outlineLevel="0" collapsed="false">
      <c r="B8031" s="88" t="s">
        <v>37</v>
      </c>
      <c r="C8031" s="89" t="n">
        <v>1185732</v>
      </c>
      <c r="D8031" s="90" t="n">
        <v>44487</v>
      </c>
      <c r="E8031" s="88" t="s">
        <v>40</v>
      </c>
      <c r="F8031" s="88" t="s">
        <v>119</v>
      </c>
      <c r="G8031" s="88" t="s">
        <v>120</v>
      </c>
      <c r="H8031" s="91" t="s">
        <v>32</v>
      </c>
      <c r="I8031" s="92" t="n">
        <v>35</v>
      </c>
      <c r="J8031" s="93" t="n">
        <v>675</v>
      </c>
      <c r="K8031" s="94" t="n">
        <f aca="false">I8031 * J8031</f>
        <v>23625</v>
      </c>
      <c r="L8031" s="94" t="n">
        <f aca="false">K8031 *M8031</f>
        <v>9450</v>
      </c>
      <c r="M8031" s="95" t="n">
        <v>0.4</v>
      </c>
      <c r="N8031" s="88" t="s">
        <v>23</v>
      </c>
      <c r="O8031" s="91" t="s">
        <v>218</v>
      </c>
      <c r="P8031" s="0" t="str">
        <f aca="false">RIGHT(H8031,LEN(H8031) - FIND(" ", H8031))</f>
        <v>Street Footwear</v>
      </c>
    </row>
    <row r="8032" customFormat="false" ht="14.25" hidden="false" customHeight="true" outlineLevel="0" collapsed="false">
      <c r="B8032" s="88" t="s">
        <v>37</v>
      </c>
      <c r="C8032" s="89" t="n">
        <v>1185732</v>
      </c>
      <c r="D8032" s="90" t="n">
        <v>44487</v>
      </c>
      <c r="E8032" s="88" t="s">
        <v>40</v>
      </c>
      <c r="F8032" s="88" t="s">
        <v>119</v>
      </c>
      <c r="G8032" s="88" t="s">
        <v>120</v>
      </c>
      <c r="H8032" s="91" t="s">
        <v>24</v>
      </c>
      <c r="I8032" s="92" t="n">
        <v>25</v>
      </c>
      <c r="J8032" s="93" t="n">
        <v>500</v>
      </c>
      <c r="K8032" s="94" t="n">
        <f aca="false">I8032 * J8032</f>
        <v>12500</v>
      </c>
      <c r="L8032" s="94" t="n">
        <f aca="false">K8032 *M8032</f>
        <v>4375</v>
      </c>
      <c r="M8032" s="95" t="n">
        <v>0.35</v>
      </c>
      <c r="N8032" s="88" t="s">
        <v>23</v>
      </c>
      <c r="O8032" s="91" t="s">
        <v>218</v>
      </c>
      <c r="P8032" s="0" t="str">
        <f aca="false">RIGHT(H8032,LEN(H8032) - FIND(" ", H8032))</f>
        <v>Athletic Footwear</v>
      </c>
    </row>
    <row r="8033" customFormat="false" ht="14.25" hidden="false" customHeight="true" outlineLevel="0" collapsed="false">
      <c r="B8033" s="88" t="s">
        <v>37</v>
      </c>
      <c r="C8033" s="89" t="n">
        <v>1185732</v>
      </c>
      <c r="D8033" s="90" t="n">
        <v>44487</v>
      </c>
      <c r="E8033" s="88" t="s">
        <v>40</v>
      </c>
      <c r="F8033" s="88" t="s">
        <v>119</v>
      </c>
      <c r="G8033" s="88" t="s">
        <v>120</v>
      </c>
      <c r="H8033" s="91" t="s">
        <v>48</v>
      </c>
      <c r="I8033" s="92" t="n">
        <v>25</v>
      </c>
      <c r="J8033" s="93" t="n">
        <v>375</v>
      </c>
      <c r="K8033" s="94" t="n">
        <f aca="false">I8033 * J8033</f>
        <v>9375</v>
      </c>
      <c r="L8033" s="94" t="n">
        <f aca="false">K8033 *M8033</f>
        <v>3750</v>
      </c>
      <c r="M8033" s="95" t="n">
        <v>0.4</v>
      </c>
      <c r="N8033" s="88" t="s">
        <v>23</v>
      </c>
      <c r="O8033" s="91" t="s">
        <v>219</v>
      </c>
      <c r="P8033" s="0" t="str">
        <f aca="false">RIGHT(H8033,LEN(H8033) - FIND(" ", H8033))</f>
        <v>Street Footwear</v>
      </c>
    </row>
    <row r="8034" customFormat="false" ht="14.25" hidden="false" customHeight="true" outlineLevel="0" collapsed="false">
      <c r="B8034" s="88" t="s">
        <v>37</v>
      </c>
      <c r="C8034" s="89" t="n">
        <v>1185732</v>
      </c>
      <c r="D8034" s="90" t="n">
        <v>44487</v>
      </c>
      <c r="E8034" s="88" t="s">
        <v>40</v>
      </c>
      <c r="F8034" s="88" t="s">
        <v>119</v>
      </c>
      <c r="G8034" s="88" t="s">
        <v>120</v>
      </c>
      <c r="H8034" s="91" t="s">
        <v>44</v>
      </c>
      <c r="I8034" s="92" t="n">
        <v>25</v>
      </c>
      <c r="J8034" s="93" t="n">
        <v>350</v>
      </c>
      <c r="K8034" s="94" t="n">
        <f aca="false">I8034 * J8034</f>
        <v>8750</v>
      </c>
      <c r="L8034" s="94" t="n">
        <f aca="false">K8034 *M8034</f>
        <v>3500</v>
      </c>
      <c r="M8034" s="95" t="n">
        <v>0.4</v>
      </c>
      <c r="N8034" s="88" t="s">
        <v>23</v>
      </c>
      <c r="O8034" s="91" t="s">
        <v>219</v>
      </c>
      <c r="P8034" s="0" t="str">
        <f aca="false">RIGHT(H8034,LEN(H8034) - FIND(" ", H8034))</f>
        <v>Athletic Footwear</v>
      </c>
    </row>
    <row r="8035" customFormat="false" ht="14.25" hidden="false" customHeight="true" outlineLevel="0" collapsed="false">
      <c r="B8035" s="88" t="s">
        <v>37</v>
      </c>
      <c r="C8035" s="89" t="n">
        <v>1185732</v>
      </c>
      <c r="D8035" s="90" t="n">
        <v>44487</v>
      </c>
      <c r="E8035" s="88" t="s">
        <v>40</v>
      </c>
      <c r="F8035" s="88" t="s">
        <v>119</v>
      </c>
      <c r="G8035" s="88" t="s">
        <v>120</v>
      </c>
      <c r="H8035" s="91" t="s">
        <v>16</v>
      </c>
      <c r="I8035" s="92" t="n">
        <v>35</v>
      </c>
      <c r="J8035" s="93" t="n">
        <v>350</v>
      </c>
      <c r="K8035" s="94" t="n">
        <f aca="false">I8035 * J8035</f>
        <v>12250</v>
      </c>
      <c r="L8035" s="94" t="n">
        <f aca="false">K8035 *M8035</f>
        <v>4287.5</v>
      </c>
      <c r="M8035" s="95" t="n">
        <v>0.35</v>
      </c>
      <c r="N8035" s="88" t="s">
        <v>23</v>
      </c>
      <c r="O8035" s="91" t="s">
        <v>218</v>
      </c>
      <c r="P8035" s="0" t="str">
        <f aca="false">RIGHT(H8035,LEN(H8035) - FIND(" ", H8035))</f>
        <v>Apparel</v>
      </c>
    </row>
    <row r="8036" customFormat="false" ht="14.25" hidden="false" customHeight="true" outlineLevel="0" collapsed="false">
      <c r="B8036" s="88" t="s">
        <v>30</v>
      </c>
      <c r="C8036" s="89" t="n">
        <v>1185732</v>
      </c>
      <c r="D8036" s="90" t="n">
        <v>44487</v>
      </c>
      <c r="E8036" s="88" t="s">
        <v>40</v>
      </c>
      <c r="F8036" s="88" t="s">
        <v>119</v>
      </c>
      <c r="G8036" s="88" t="s">
        <v>120</v>
      </c>
      <c r="H8036" s="91" t="s">
        <v>38</v>
      </c>
      <c r="I8036" s="92" t="n">
        <v>35</v>
      </c>
      <c r="J8036" s="93" t="n">
        <v>475</v>
      </c>
      <c r="K8036" s="94" t="n">
        <f aca="false">I8036 * J8036</f>
        <v>16625</v>
      </c>
      <c r="L8036" s="94" t="n">
        <f aca="false">K8036 *M8036</f>
        <v>8312.5</v>
      </c>
      <c r="M8036" s="95" t="n">
        <v>0.5</v>
      </c>
      <c r="N8036" s="88" t="s">
        <v>23</v>
      </c>
      <c r="O8036" s="91" t="s">
        <v>219</v>
      </c>
      <c r="P8036" s="0" t="str">
        <f aca="false">RIGHT(H8036,LEN(H8036) - FIND(" ", H8036))</f>
        <v>Apparel</v>
      </c>
    </row>
    <row r="8037" customFormat="false" ht="14.25" hidden="false" customHeight="true" outlineLevel="0" collapsed="false">
      <c r="B8037" s="88" t="s">
        <v>30</v>
      </c>
      <c r="C8037" s="89" t="n">
        <v>1197831</v>
      </c>
      <c r="D8037" s="90" t="n">
        <v>44487</v>
      </c>
      <c r="E8037" s="88" t="s">
        <v>40</v>
      </c>
      <c r="F8037" s="88" t="s">
        <v>59</v>
      </c>
      <c r="G8037" s="88" t="s">
        <v>106</v>
      </c>
      <c r="H8037" s="91" t="s">
        <v>48</v>
      </c>
      <c r="I8037" s="92" t="n">
        <v>62</v>
      </c>
      <c r="J8037" s="93" t="n">
        <v>189</v>
      </c>
      <c r="K8037" s="94" t="n">
        <f aca="false">I8037 * J8037</f>
        <v>11718</v>
      </c>
      <c r="L8037" s="94" t="n">
        <f aca="false">K8037 *M8037</f>
        <v>6327.72</v>
      </c>
      <c r="M8037" s="95" t="n">
        <v>0.54</v>
      </c>
      <c r="N8037" s="88" t="s">
        <v>23</v>
      </c>
      <c r="O8037" s="91" t="s">
        <v>219</v>
      </c>
      <c r="P8037" s="0" t="str">
        <f aca="false">RIGHT(H8037,LEN(H8037) - FIND(" ", H8037))</f>
        <v>Street Footwear</v>
      </c>
    </row>
    <row r="8038" customFormat="false" ht="14.25" hidden="false" customHeight="true" outlineLevel="0" collapsed="false">
      <c r="B8038" s="88" t="s">
        <v>15</v>
      </c>
      <c r="C8038" s="89" t="n">
        <v>1185732</v>
      </c>
      <c r="D8038" s="90" t="n">
        <v>44487</v>
      </c>
      <c r="E8038" s="88" t="s">
        <v>26</v>
      </c>
      <c r="F8038" s="88" t="s">
        <v>111</v>
      </c>
      <c r="G8038" s="88" t="s">
        <v>166</v>
      </c>
      <c r="H8038" s="91" t="s">
        <v>32</v>
      </c>
      <c r="I8038" s="92" t="n">
        <v>38</v>
      </c>
      <c r="J8038" s="93" t="n">
        <v>140</v>
      </c>
      <c r="K8038" s="94" t="n">
        <f aca="false">I8038 * J8038</f>
        <v>5320</v>
      </c>
      <c r="L8038" s="94" t="n">
        <f aca="false">K8038 *M8038</f>
        <v>2606.8</v>
      </c>
      <c r="M8038" s="95" t="n">
        <v>0.49</v>
      </c>
      <c r="N8038" s="88" t="s">
        <v>23</v>
      </c>
      <c r="O8038" s="91" t="s">
        <v>218</v>
      </c>
      <c r="P8038" s="0" t="str">
        <f aca="false">RIGHT(H8038,LEN(H8038) - FIND(" ", H8038))</f>
        <v>Street Footwear</v>
      </c>
    </row>
    <row r="8039" customFormat="false" ht="14.25" hidden="false" customHeight="true" outlineLevel="0" collapsed="false">
      <c r="B8039" s="88" t="s">
        <v>13</v>
      </c>
      <c r="C8039" s="89" t="n">
        <v>1185732</v>
      </c>
      <c r="D8039" s="90" t="n">
        <v>44487</v>
      </c>
      <c r="E8039" s="88" t="s">
        <v>29</v>
      </c>
      <c r="F8039" s="88" t="s">
        <v>121</v>
      </c>
      <c r="G8039" s="88" t="s">
        <v>158</v>
      </c>
      <c r="H8039" s="91" t="s">
        <v>32</v>
      </c>
      <c r="I8039" s="92" t="n">
        <v>34</v>
      </c>
      <c r="J8039" s="93" t="n">
        <v>131</v>
      </c>
      <c r="K8039" s="94" t="n">
        <f aca="false">I8039 * J8039</f>
        <v>4454</v>
      </c>
      <c r="L8039" s="94" t="n">
        <f aca="false">K8039 *M8039</f>
        <v>2271.54</v>
      </c>
      <c r="M8039" s="95" t="n">
        <v>0.51</v>
      </c>
      <c r="N8039" s="88" t="s">
        <v>23</v>
      </c>
      <c r="O8039" s="91" t="s">
        <v>218</v>
      </c>
      <c r="P8039" s="0" t="str">
        <f aca="false">RIGHT(H8039,LEN(H8039) - FIND(" ", H8039))</f>
        <v>Street Footwear</v>
      </c>
    </row>
    <row r="8040" customFormat="false" ht="14.25" hidden="false" customHeight="true" outlineLevel="0" collapsed="false">
      <c r="B8040" s="88" t="s">
        <v>13</v>
      </c>
      <c r="C8040" s="89" t="n">
        <v>1185732</v>
      </c>
      <c r="D8040" s="90" t="n">
        <v>44487</v>
      </c>
      <c r="E8040" s="88" t="s">
        <v>29</v>
      </c>
      <c r="F8040" s="88" t="s">
        <v>121</v>
      </c>
      <c r="G8040" s="88" t="s">
        <v>158</v>
      </c>
      <c r="H8040" s="91" t="s">
        <v>24</v>
      </c>
      <c r="I8040" s="92" t="n">
        <v>24</v>
      </c>
      <c r="J8040" s="93" t="n">
        <v>91</v>
      </c>
      <c r="K8040" s="94" t="n">
        <f aca="false">I8040 * J8040</f>
        <v>2184</v>
      </c>
      <c r="L8040" s="94" t="n">
        <f aca="false">K8040 *M8040</f>
        <v>1092</v>
      </c>
      <c r="M8040" s="95" t="n">
        <v>0.5</v>
      </c>
      <c r="N8040" s="88" t="s">
        <v>23</v>
      </c>
      <c r="O8040" s="91" t="s">
        <v>218</v>
      </c>
      <c r="P8040" s="0" t="str">
        <f aca="false">RIGHT(H8040,LEN(H8040) - FIND(" ", H8040))</f>
        <v>Athletic Footwear</v>
      </c>
    </row>
    <row r="8041" customFormat="false" ht="14.25" hidden="false" customHeight="true" outlineLevel="0" collapsed="false">
      <c r="B8041" s="88" t="s">
        <v>13</v>
      </c>
      <c r="C8041" s="89" t="n">
        <v>1185732</v>
      </c>
      <c r="D8041" s="90" t="n">
        <v>44487</v>
      </c>
      <c r="E8041" s="88" t="s">
        <v>29</v>
      </c>
      <c r="F8041" s="88" t="s">
        <v>121</v>
      </c>
      <c r="G8041" s="88" t="s">
        <v>158</v>
      </c>
      <c r="H8041" s="91" t="s">
        <v>48</v>
      </c>
      <c r="I8041" s="92" t="n">
        <v>23</v>
      </c>
      <c r="J8041" s="93" t="n">
        <v>73</v>
      </c>
      <c r="K8041" s="94" t="n">
        <f aca="false">I8041 * J8041</f>
        <v>1679</v>
      </c>
      <c r="L8041" s="94" t="n">
        <f aca="false">K8041 *M8041</f>
        <v>805.92</v>
      </c>
      <c r="M8041" s="95" t="n">
        <v>0.48</v>
      </c>
      <c r="N8041" s="88" t="s">
        <v>23</v>
      </c>
      <c r="O8041" s="91" t="s">
        <v>219</v>
      </c>
      <c r="P8041" s="0" t="str">
        <f aca="false">RIGHT(H8041,LEN(H8041) - FIND(" ", H8041))</f>
        <v>Street Footwear</v>
      </c>
    </row>
    <row r="8042" customFormat="false" ht="14.25" hidden="false" customHeight="true" outlineLevel="0" collapsed="false">
      <c r="B8042" s="88" t="s">
        <v>13</v>
      </c>
      <c r="C8042" s="89" t="n">
        <v>1185732</v>
      </c>
      <c r="D8042" s="90" t="n">
        <v>44487</v>
      </c>
      <c r="E8042" s="88" t="s">
        <v>29</v>
      </c>
      <c r="F8042" s="88" t="s">
        <v>121</v>
      </c>
      <c r="G8042" s="88" t="s">
        <v>158</v>
      </c>
      <c r="H8042" s="91" t="s">
        <v>44</v>
      </c>
      <c r="I8042" s="92" t="n">
        <v>23</v>
      </c>
      <c r="J8042" s="93" t="n">
        <v>59</v>
      </c>
      <c r="K8042" s="94" t="n">
        <f aca="false">I8042 * J8042</f>
        <v>1357</v>
      </c>
      <c r="L8042" s="94" t="n">
        <f aca="false">K8042 *M8042</f>
        <v>678.5</v>
      </c>
      <c r="M8042" s="95" t="n">
        <v>0.5</v>
      </c>
      <c r="N8042" s="88" t="s">
        <v>23</v>
      </c>
      <c r="O8042" s="91" t="s">
        <v>219</v>
      </c>
      <c r="P8042" s="0" t="str">
        <f aca="false">RIGHT(H8042,LEN(H8042) - FIND(" ", H8042))</f>
        <v>Athletic Footwear</v>
      </c>
    </row>
    <row r="8043" customFormat="false" ht="14.25" hidden="false" customHeight="true" outlineLevel="0" collapsed="false">
      <c r="B8043" s="88" t="s">
        <v>13</v>
      </c>
      <c r="C8043" s="89" t="n">
        <v>1185732</v>
      </c>
      <c r="D8043" s="90" t="n">
        <v>44487</v>
      </c>
      <c r="E8043" s="88" t="s">
        <v>29</v>
      </c>
      <c r="F8043" s="88" t="s">
        <v>121</v>
      </c>
      <c r="G8043" s="88" t="s">
        <v>158</v>
      </c>
      <c r="H8043" s="91" t="s">
        <v>16</v>
      </c>
      <c r="I8043" s="92" t="n">
        <v>32</v>
      </c>
      <c r="J8043" s="93" t="n">
        <v>68</v>
      </c>
      <c r="K8043" s="94" t="n">
        <f aca="false">I8043 * J8043</f>
        <v>2176</v>
      </c>
      <c r="L8043" s="94" t="n">
        <f aca="false">K8043 *M8043</f>
        <v>1022.72</v>
      </c>
      <c r="M8043" s="95" t="n">
        <v>0.47</v>
      </c>
      <c r="N8043" s="88" t="s">
        <v>23</v>
      </c>
      <c r="O8043" s="91" t="s">
        <v>218</v>
      </c>
      <c r="P8043" s="0" t="str">
        <f aca="false">RIGHT(H8043,LEN(H8043) - FIND(" ", H8043))</f>
        <v>Apparel</v>
      </c>
    </row>
    <row r="8044" customFormat="false" ht="14.25" hidden="false" customHeight="true" outlineLevel="0" collapsed="false">
      <c r="B8044" s="88" t="s">
        <v>13</v>
      </c>
      <c r="C8044" s="89" t="n">
        <v>1185732</v>
      </c>
      <c r="D8044" s="90" t="n">
        <v>44487</v>
      </c>
      <c r="E8044" s="88" t="s">
        <v>29</v>
      </c>
      <c r="F8044" s="88" t="s">
        <v>121</v>
      </c>
      <c r="G8044" s="88" t="s">
        <v>158</v>
      </c>
      <c r="H8044" s="91" t="s">
        <v>38</v>
      </c>
      <c r="I8044" s="92" t="n">
        <v>38</v>
      </c>
      <c r="J8044" s="93" t="n">
        <v>88</v>
      </c>
      <c r="K8044" s="94" t="n">
        <f aca="false">I8044 * J8044</f>
        <v>3344</v>
      </c>
      <c r="L8044" s="94" t="n">
        <f aca="false">K8044 *M8044</f>
        <v>2140.16</v>
      </c>
      <c r="M8044" s="95" t="n">
        <v>0.64</v>
      </c>
      <c r="N8044" s="88" t="s">
        <v>23</v>
      </c>
      <c r="O8044" s="91" t="s">
        <v>219</v>
      </c>
      <c r="P8044" s="0" t="str">
        <f aca="false">RIGHT(H8044,LEN(H8044) - FIND(" ", H8044))</f>
        <v>Apparel</v>
      </c>
    </row>
    <row r="8045" customFormat="false" ht="14.25" hidden="false" customHeight="true" outlineLevel="0" collapsed="false">
      <c r="B8045" s="88" t="s">
        <v>37</v>
      </c>
      <c r="C8045" s="89" t="n">
        <v>1185732</v>
      </c>
      <c r="D8045" s="90" t="n">
        <v>44487</v>
      </c>
      <c r="E8045" s="88" t="s">
        <v>40</v>
      </c>
      <c r="F8045" s="88" t="s">
        <v>119</v>
      </c>
      <c r="G8045" s="88" t="s">
        <v>120</v>
      </c>
      <c r="H8045" s="91" t="s">
        <v>32</v>
      </c>
      <c r="I8045" s="92" t="n">
        <v>32</v>
      </c>
      <c r="J8045" s="93" t="n">
        <v>176</v>
      </c>
      <c r="K8045" s="94" t="n">
        <f aca="false">I8045 * J8045</f>
        <v>5632</v>
      </c>
      <c r="L8045" s="94" t="n">
        <f aca="false">K8045 *M8045</f>
        <v>3041.28</v>
      </c>
      <c r="M8045" s="95" t="n">
        <v>0.54</v>
      </c>
      <c r="N8045" s="88" t="s">
        <v>23</v>
      </c>
      <c r="O8045" s="91" t="s">
        <v>218</v>
      </c>
      <c r="P8045" s="0" t="str">
        <f aca="false">RIGHT(H8045,LEN(H8045) - FIND(" ", H8045))</f>
        <v>Street Footwear</v>
      </c>
    </row>
    <row r="8046" customFormat="false" ht="14.25" hidden="false" customHeight="true" outlineLevel="0" collapsed="false">
      <c r="B8046" s="88" t="s">
        <v>37</v>
      </c>
      <c r="C8046" s="89" t="n">
        <v>1185732</v>
      </c>
      <c r="D8046" s="90" t="n">
        <v>44487</v>
      </c>
      <c r="E8046" s="88" t="s">
        <v>40</v>
      </c>
      <c r="F8046" s="88" t="s">
        <v>119</v>
      </c>
      <c r="G8046" s="88" t="s">
        <v>120</v>
      </c>
      <c r="H8046" s="91" t="s">
        <v>24</v>
      </c>
      <c r="I8046" s="92" t="n">
        <v>25</v>
      </c>
      <c r="J8046" s="93" t="n">
        <v>145</v>
      </c>
      <c r="K8046" s="94" t="n">
        <f aca="false">I8046 * J8046</f>
        <v>3625</v>
      </c>
      <c r="L8046" s="94" t="n">
        <f aca="false">K8046 *M8046</f>
        <v>1631.25</v>
      </c>
      <c r="M8046" s="95" t="n">
        <v>0.45</v>
      </c>
      <c r="N8046" s="88" t="s">
        <v>23</v>
      </c>
      <c r="O8046" s="91" t="s">
        <v>218</v>
      </c>
      <c r="P8046" s="0" t="str">
        <f aca="false">RIGHT(H8046,LEN(H8046) - FIND(" ", H8046))</f>
        <v>Athletic Footwear</v>
      </c>
    </row>
    <row r="8047" customFormat="false" ht="14.25" hidden="false" customHeight="true" outlineLevel="0" collapsed="false">
      <c r="B8047" s="88" t="s">
        <v>37</v>
      </c>
      <c r="C8047" s="89" t="n">
        <v>1185732</v>
      </c>
      <c r="D8047" s="90" t="n">
        <v>44487</v>
      </c>
      <c r="E8047" s="88" t="s">
        <v>40</v>
      </c>
      <c r="F8047" s="88" t="s">
        <v>119</v>
      </c>
      <c r="G8047" s="88" t="s">
        <v>120</v>
      </c>
      <c r="H8047" s="91" t="s">
        <v>48</v>
      </c>
      <c r="I8047" s="92" t="n">
        <v>24</v>
      </c>
      <c r="J8047" s="93" t="n">
        <v>98</v>
      </c>
      <c r="K8047" s="94" t="n">
        <f aca="false">I8047 * J8047</f>
        <v>2352</v>
      </c>
      <c r="L8047" s="94" t="n">
        <f aca="false">K8047 *M8047</f>
        <v>1270.08</v>
      </c>
      <c r="M8047" s="95" t="n">
        <v>0.54</v>
      </c>
      <c r="N8047" s="88" t="s">
        <v>23</v>
      </c>
      <c r="O8047" s="91" t="s">
        <v>219</v>
      </c>
      <c r="P8047" s="0" t="str">
        <f aca="false">RIGHT(H8047,LEN(H8047) - FIND(" ", H8047))</f>
        <v>Street Footwear</v>
      </c>
    </row>
    <row r="8048" customFormat="false" ht="14.25" hidden="false" customHeight="true" outlineLevel="0" collapsed="false">
      <c r="B8048" s="88" t="s">
        <v>37</v>
      </c>
      <c r="C8048" s="89" t="n">
        <v>1185732</v>
      </c>
      <c r="D8048" s="90" t="n">
        <v>44487</v>
      </c>
      <c r="E8048" s="88" t="s">
        <v>40</v>
      </c>
      <c r="F8048" s="88" t="s">
        <v>119</v>
      </c>
      <c r="G8048" s="88" t="s">
        <v>120</v>
      </c>
      <c r="H8048" s="91" t="s">
        <v>44</v>
      </c>
      <c r="I8048" s="92" t="n">
        <v>23</v>
      </c>
      <c r="J8048" s="93" t="n">
        <v>105</v>
      </c>
      <c r="K8048" s="94" t="n">
        <f aca="false">I8048 * J8048</f>
        <v>2415</v>
      </c>
      <c r="L8048" s="94" t="n">
        <f aca="false">K8048 *M8048</f>
        <v>1207.5</v>
      </c>
      <c r="M8048" s="95" t="n">
        <v>0.5</v>
      </c>
      <c r="N8048" s="88" t="s">
        <v>23</v>
      </c>
      <c r="O8048" s="91" t="s">
        <v>219</v>
      </c>
      <c r="P8048" s="0" t="str">
        <f aca="false">RIGHT(H8048,LEN(H8048) - FIND(" ", H8048))</f>
        <v>Athletic Footwear</v>
      </c>
    </row>
    <row r="8049" customFormat="false" ht="14.25" hidden="false" customHeight="true" outlineLevel="0" collapsed="false">
      <c r="B8049" s="88" t="s">
        <v>37</v>
      </c>
      <c r="C8049" s="89" t="n">
        <v>1185732</v>
      </c>
      <c r="D8049" s="90" t="n">
        <v>44487</v>
      </c>
      <c r="E8049" s="88" t="s">
        <v>40</v>
      </c>
      <c r="F8049" s="88" t="s">
        <v>119</v>
      </c>
      <c r="G8049" s="88" t="s">
        <v>120</v>
      </c>
      <c r="H8049" s="91" t="s">
        <v>16</v>
      </c>
      <c r="I8049" s="92" t="n">
        <v>32</v>
      </c>
      <c r="J8049" s="93" t="n">
        <v>98</v>
      </c>
      <c r="K8049" s="94" t="n">
        <f aca="false">I8049 * J8049</f>
        <v>3136</v>
      </c>
      <c r="L8049" s="94" t="n">
        <f aca="false">K8049 *M8049</f>
        <v>1568</v>
      </c>
      <c r="M8049" s="95" t="n">
        <v>0.5</v>
      </c>
      <c r="N8049" s="88" t="s">
        <v>23</v>
      </c>
      <c r="O8049" s="91" t="s">
        <v>218</v>
      </c>
      <c r="P8049" s="0" t="str">
        <f aca="false">RIGHT(H8049,LEN(H8049) - FIND(" ", H8049))</f>
        <v>Apparel</v>
      </c>
    </row>
    <row r="8050" customFormat="false" ht="14.25" hidden="false" customHeight="true" outlineLevel="0" collapsed="false">
      <c r="B8050" s="88" t="s">
        <v>30</v>
      </c>
      <c r="C8050" s="89" t="n">
        <v>1185732</v>
      </c>
      <c r="D8050" s="90" t="n">
        <v>44487</v>
      </c>
      <c r="E8050" s="88" t="s">
        <v>40</v>
      </c>
      <c r="F8050" s="88" t="s">
        <v>119</v>
      </c>
      <c r="G8050" s="88" t="s">
        <v>120</v>
      </c>
      <c r="H8050" s="91" t="s">
        <v>38</v>
      </c>
      <c r="I8050" s="92" t="n">
        <v>33</v>
      </c>
      <c r="J8050" s="93" t="n">
        <v>124</v>
      </c>
      <c r="K8050" s="94" t="n">
        <f aca="false">I8050 * J8050</f>
        <v>4092</v>
      </c>
      <c r="L8050" s="94" t="n">
        <f aca="false">K8050 *M8050</f>
        <v>2618.88</v>
      </c>
      <c r="M8050" s="95" t="n">
        <v>0.64</v>
      </c>
      <c r="N8050" s="88" t="s">
        <v>23</v>
      </c>
      <c r="O8050" s="91" t="s">
        <v>219</v>
      </c>
      <c r="P8050" s="0" t="str">
        <f aca="false">RIGHT(H8050,LEN(H8050) - FIND(" ", H8050))</f>
        <v>Apparel</v>
      </c>
    </row>
    <row r="8051" customFormat="false" ht="14.25" hidden="false" customHeight="true" outlineLevel="0" collapsed="false">
      <c r="B8051" s="88" t="s">
        <v>30</v>
      </c>
      <c r="C8051" s="89" t="n">
        <v>1197831</v>
      </c>
      <c r="D8051" s="90" t="n">
        <v>44487</v>
      </c>
      <c r="E8051" s="88" t="s">
        <v>40</v>
      </c>
      <c r="F8051" s="88" t="s">
        <v>59</v>
      </c>
      <c r="G8051" s="88" t="s">
        <v>106</v>
      </c>
      <c r="H8051" s="91" t="s">
        <v>48</v>
      </c>
      <c r="I8051" s="92" t="n">
        <v>46</v>
      </c>
      <c r="J8051" s="93" t="n">
        <v>239</v>
      </c>
      <c r="K8051" s="94" t="n">
        <f aca="false">I8051 * J8051</f>
        <v>10994</v>
      </c>
      <c r="L8051" s="94" t="n">
        <f aca="false">K8051 *M8051</f>
        <v>4837.36</v>
      </c>
      <c r="M8051" s="95" t="n">
        <v>0.44</v>
      </c>
      <c r="N8051" s="88" t="s">
        <v>31</v>
      </c>
      <c r="O8051" s="91" t="s">
        <v>219</v>
      </c>
      <c r="P8051" s="0" t="str">
        <f aca="false">RIGHT(H8051,LEN(H8051) - FIND(" ", H8051))</f>
        <v>Street Footwear</v>
      </c>
    </row>
    <row r="8052" customFormat="false" ht="14.25" hidden="false" customHeight="true" outlineLevel="0" collapsed="false">
      <c r="B8052" s="88" t="s">
        <v>37</v>
      </c>
      <c r="C8052" s="89" t="n">
        <v>1185732</v>
      </c>
      <c r="D8052" s="90" t="n">
        <v>44487</v>
      </c>
      <c r="E8052" s="88" t="s">
        <v>40</v>
      </c>
      <c r="F8052" s="88" t="s">
        <v>119</v>
      </c>
      <c r="G8052" s="88" t="s">
        <v>120</v>
      </c>
      <c r="H8052" s="91" t="s">
        <v>32</v>
      </c>
      <c r="I8052" s="92" t="n">
        <v>24</v>
      </c>
      <c r="J8052" s="93" t="n">
        <v>216</v>
      </c>
      <c r="K8052" s="94" t="n">
        <f aca="false">I8052 * J8052</f>
        <v>5184</v>
      </c>
      <c r="L8052" s="94" t="n">
        <f aca="false">K8052 *M8052</f>
        <v>2384.64</v>
      </c>
      <c r="M8052" s="95" t="n">
        <v>0.46</v>
      </c>
      <c r="N8052" s="88" t="s">
        <v>31</v>
      </c>
      <c r="O8052" s="91" t="s">
        <v>218</v>
      </c>
      <c r="P8052" s="0" t="str">
        <f aca="false">RIGHT(H8052,LEN(H8052) - FIND(" ", H8052))</f>
        <v>Street Footwear</v>
      </c>
    </row>
    <row r="8053" customFormat="false" ht="14.25" hidden="false" customHeight="true" outlineLevel="0" collapsed="false">
      <c r="B8053" s="88" t="s">
        <v>37</v>
      </c>
      <c r="C8053" s="89" t="n">
        <v>1185732</v>
      </c>
      <c r="D8053" s="90" t="n">
        <v>44487</v>
      </c>
      <c r="E8053" s="88" t="s">
        <v>40</v>
      </c>
      <c r="F8053" s="88" t="s">
        <v>119</v>
      </c>
      <c r="G8053" s="88" t="s">
        <v>120</v>
      </c>
      <c r="H8053" s="91" t="s">
        <v>24</v>
      </c>
      <c r="I8053" s="92" t="n">
        <v>17</v>
      </c>
      <c r="J8053" s="93" t="n">
        <v>165</v>
      </c>
      <c r="K8053" s="94" t="n">
        <f aca="false">I8053 * J8053</f>
        <v>2805</v>
      </c>
      <c r="L8053" s="94" t="n">
        <f aca="false">K8053 *M8053</f>
        <v>1037.85</v>
      </c>
      <c r="M8053" s="95" t="n">
        <v>0.37</v>
      </c>
      <c r="N8053" s="88" t="s">
        <v>31</v>
      </c>
      <c r="O8053" s="91" t="s">
        <v>218</v>
      </c>
      <c r="P8053" s="0" t="str">
        <f aca="false">RIGHT(H8053,LEN(H8053) - FIND(" ", H8053))</f>
        <v>Athletic Footwear</v>
      </c>
    </row>
    <row r="8054" customFormat="false" ht="14.25" hidden="false" customHeight="true" outlineLevel="0" collapsed="false">
      <c r="B8054" s="88" t="s">
        <v>37</v>
      </c>
      <c r="C8054" s="89" t="n">
        <v>1185732</v>
      </c>
      <c r="D8054" s="90" t="n">
        <v>44487</v>
      </c>
      <c r="E8054" s="88" t="s">
        <v>40</v>
      </c>
      <c r="F8054" s="88" t="s">
        <v>119</v>
      </c>
      <c r="G8054" s="88" t="s">
        <v>120</v>
      </c>
      <c r="H8054" s="91" t="s">
        <v>48</v>
      </c>
      <c r="I8054" s="92" t="n">
        <v>19</v>
      </c>
      <c r="J8054" s="93" t="n">
        <v>120</v>
      </c>
      <c r="K8054" s="94" t="n">
        <f aca="false">I8054 * J8054</f>
        <v>2280</v>
      </c>
      <c r="L8054" s="94" t="n">
        <f aca="false">K8054 *M8054</f>
        <v>1071.6</v>
      </c>
      <c r="M8054" s="95" t="n">
        <v>0.47</v>
      </c>
      <c r="N8054" s="88" t="s">
        <v>31</v>
      </c>
      <c r="O8054" s="91" t="s">
        <v>219</v>
      </c>
      <c r="P8054" s="0" t="str">
        <f aca="false">RIGHT(H8054,LEN(H8054) - FIND(" ", H8054))</f>
        <v>Street Footwear</v>
      </c>
    </row>
    <row r="8055" customFormat="false" ht="14.25" hidden="false" customHeight="true" outlineLevel="0" collapsed="false">
      <c r="B8055" s="88" t="s">
        <v>37</v>
      </c>
      <c r="C8055" s="89" t="n">
        <v>1185732</v>
      </c>
      <c r="D8055" s="90" t="n">
        <v>44487</v>
      </c>
      <c r="E8055" s="88" t="s">
        <v>40</v>
      </c>
      <c r="F8055" s="88" t="s">
        <v>119</v>
      </c>
      <c r="G8055" s="88" t="s">
        <v>120</v>
      </c>
      <c r="H8055" s="91" t="s">
        <v>44</v>
      </c>
      <c r="I8055" s="92" t="n">
        <v>20</v>
      </c>
      <c r="J8055" s="93" t="n">
        <v>109</v>
      </c>
      <c r="K8055" s="94" t="n">
        <f aca="false">I8055 * J8055</f>
        <v>2180</v>
      </c>
      <c r="L8055" s="94" t="n">
        <f aca="false">K8055 *M8055</f>
        <v>981</v>
      </c>
      <c r="M8055" s="95" t="n">
        <v>0.45</v>
      </c>
      <c r="N8055" s="88" t="s">
        <v>31</v>
      </c>
      <c r="O8055" s="91" t="s">
        <v>219</v>
      </c>
      <c r="P8055" s="0" t="str">
        <f aca="false">RIGHT(H8055,LEN(H8055) - FIND(" ", H8055))</f>
        <v>Athletic Footwear</v>
      </c>
    </row>
    <row r="8056" customFormat="false" ht="14.25" hidden="false" customHeight="true" outlineLevel="0" collapsed="false">
      <c r="B8056" s="88" t="s">
        <v>37</v>
      </c>
      <c r="C8056" s="89" t="n">
        <v>1185732</v>
      </c>
      <c r="D8056" s="90" t="n">
        <v>44487</v>
      </c>
      <c r="E8056" s="88" t="s">
        <v>40</v>
      </c>
      <c r="F8056" s="88" t="s">
        <v>119</v>
      </c>
      <c r="G8056" s="88" t="s">
        <v>120</v>
      </c>
      <c r="H8056" s="91" t="s">
        <v>16</v>
      </c>
      <c r="I8056" s="92" t="n">
        <v>25</v>
      </c>
      <c r="J8056" s="93" t="n">
        <v>105</v>
      </c>
      <c r="K8056" s="94" t="n">
        <f aca="false">I8056 * J8056</f>
        <v>2625</v>
      </c>
      <c r="L8056" s="94" t="n">
        <f aca="false">K8056 *M8056</f>
        <v>1102.5</v>
      </c>
      <c r="M8056" s="95" t="n">
        <v>0.42</v>
      </c>
      <c r="N8056" s="88" t="s">
        <v>31</v>
      </c>
      <c r="O8056" s="91" t="s">
        <v>218</v>
      </c>
      <c r="P8056" s="0" t="str">
        <f aca="false">RIGHT(H8056,LEN(H8056) - FIND(" ", H8056))</f>
        <v>Apparel</v>
      </c>
    </row>
    <row r="8057" customFormat="false" ht="14.25" hidden="false" customHeight="true" outlineLevel="0" collapsed="false">
      <c r="B8057" s="88" t="s">
        <v>30</v>
      </c>
      <c r="C8057" s="89" t="n">
        <v>1185732</v>
      </c>
      <c r="D8057" s="90" t="n">
        <v>44487</v>
      </c>
      <c r="E8057" s="88" t="s">
        <v>40</v>
      </c>
      <c r="F8057" s="88" t="s">
        <v>119</v>
      </c>
      <c r="G8057" s="88" t="s">
        <v>120</v>
      </c>
      <c r="H8057" s="91" t="s">
        <v>38</v>
      </c>
      <c r="I8057" s="92" t="n">
        <v>27</v>
      </c>
      <c r="J8057" s="93" t="n">
        <v>162</v>
      </c>
      <c r="K8057" s="94" t="n">
        <f aca="false">I8057 * J8057</f>
        <v>4374</v>
      </c>
      <c r="L8057" s="94" t="n">
        <f aca="false">K8057 *M8057</f>
        <v>2361.96</v>
      </c>
      <c r="M8057" s="95" t="n">
        <v>0.54</v>
      </c>
      <c r="N8057" s="88" t="s">
        <v>31</v>
      </c>
      <c r="O8057" s="91" t="s">
        <v>219</v>
      </c>
      <c r="P8057" s="0" t="str">
        <f aca="false">RIGHT(H8057,LEN(H8057) - FIND(" ", H8057))</f>
        <v>Apparel</v>
      </c>
    </row>
    <row r="8058" customFormat="false" ht="14.25" hidden="false" customHeight="true" outlineLevel="0" collapsed="false">
      <c r="B8058" s="88" t="s">
        <v>30</v>
      </c>
      <c r="C8058" s="89" t="n">
        <v>1197831</v>
      </c>
      <c r="D8058" s="90" t="n">
        <v>44488</v>
      </c>
      <c r="E8058" s="88" t="s">
        <v>40</v>
      </c>
      <c r="F8058" s="88" t="s">
        <v>59</v>
      </c>
      <c r="G8058" s="88" t="s">
        <v>106</v>
      </c>
      <c r="H8058" s="91" t="s">
        <v>44</v>
      </c>
      <c r="I8058" s="92" t="n">
        <v>65</v>
      </c>
      <c r="J8058" s="93" t="n">
        <v>575</v>
      </c>
      <c r="K8058" s="94" t="n">
        <f aca="false">I8058 * J8058</f>
        <v>37375</v>
      </c>
      <c r="L8058" s="94" t="n">
        <f aca="false">K8058 *M8058</f>
        <v>18687.5</v>
      </c>
      <c r="M8058" s="95" t="n">
        <v>0.5</v>
      </c>
      <c r="N8058" s="88" t="s">
        <v>31</v>
      </c>
      <c r="O8058" s="91" t="s">
        <v>219</v>
      </c>
      <c r="P8058" s="0" t="str">
        <f aca="false">RIGHT(H8058,LEN(H8058) - FIND(" ", H8058))</f>
        <v>Athletic Footwear</v>
      </c>
    </row>
    <row r="8059" customFormat="false" ht="14.25" hidden="false" customHeight="true" outlineLevel="0" collapsed="false">
      <c r="B8059" s="88" t="s">
        <v>15</v>
      </c>
      <c r="C8059" s="89" t="n">
        <v>1185732</v>
      </c>
      <c r="D8059" s="90" t="n">
        <v>44488</v>
      </c>
      <c r="E8059" s="88" t="s">
        <v>26</v>
      </c>
      <c r="F8059" s="88" t="s">
        <v>111</v>
      </c>
      <c r="G8059" s="88" t="s">
        <v>166</v>
      </c>
      <c r="H8059" s="91" t="s">
        <v>24</v>
      </c>
      <c r="I8059" s="92" t="n">
        <v>40</v>
      </c>
      <c r="J8059" s="93" t="n">
        <v>150</v>
      </c>
      <c r="K8059" s="94" t="n">
        <f aca="false">I8059 * J8059</f>
        <v>6000</v>
      </c>
      <c r="L8059" s="94" t="n">
        <f aca="false">K8059 *M8059</f>
        <v>2100</v>
      </c>
      <c r="M8059" s="95" t="n">
        <v>0.35</v>
      </c>
      <c r="N8059" s="88" t="s">
        <v>31</v>
      </c>
      <c r="O8059" s="91" t="s">
        <v>218</v>
      </c>
      <c r="P8059" s="0" t="str">
        <f aca="false">RIGHT(H8059,LEN(H8059) - FIND(" ", H8059))</f>
        <v>Athletic Footwear</v>
      </c>
    </row>
    <row r="8060" customFormat="false" ht="14.25" hidden="false" customHeight="true" outlineLevel="0" collapsed="false">
      <c r="B8060" s="88" t="s">
        <v>15</v>
      </c>
      <c r="C8060" s="89" t="n">
        <v>1185732</v>
      </c>
      <c r="D8060" s="90" t="n">
        <v>44488</v>
      </c>
      <c r="E8060" s="88" t="s">
        <v>26</v>
      </c>
      <c r="F8060" s="88" t="s">
        <v>111</v>
      </c>
      <c r="G8060" s="88" t="s">
        <v>166</v>
      </c>
      <c r="H8060" s="91" t="s">
        <v>32</v>
      </c>
      <c r="I8060" s="92" t="n">
        <v>60</v>
      </c>
      <c r="J8060" s="93" t="n">
        <v>400</v>
      </c>
      <c r="K8060" s="94" t="n">
        <f aca="false">I8060 * J8060</f>
        <v>24000</v>
      </c>
      <c r="L8060" s="94" t="n">
        <f aca="false">K8060 *M8060</f>
        <v>8400</v>
      </c>
      <c r="M8060" s="95" t="n">
        <v>0.35</v>
      </c>
      <c r="N8060" s="88" t="s">
        <v>31</v>
      </c>
      <c r="O8060" s="91" t="s">
        <v>218</v>
      </c>
      <c r="P8060" s="0" t="str">
        <f aca="false">RIGHT(H8060,LEN(H8060) - FIND(" ", H8060))</f>
        <v>Street Footwear</v>
      </c>
    </row>
    <row r="8061" customFormat="false" ht="14.25" hidden="false" customHeight="true" outlineLevel="0" collapsed="false">
      <c r="B8061" s="88" t="s">
        <v>15</v>
      </c>
      <c r="C8061" s="89" t="n">
        <v>1185732</v>
      </c>
      <c r="D8061" s="90" t="n">
        <v>44488</v>
      </c>
      <c r="E8061" s="88" t="s">
        <v>26</v>
      </c>
      <c r="F8061" s="88" t="s">
        <v>111</v>
      </c>
      <c r="G8061" s="88" t="s">
        <v>166</v>
      </c>
      <c r="H8061" s="91" t="s">
        <v>24</v>
      </c>
      <c r="I8061" s="92" t="n">
        <v>55</v>
      </c>
      <c r="J8061" s="93" t="n">
        <v>225</v>
      </c>
      <c r="K8061" s="94" t="n">
        <f aca="false">I8061 * J8061</f>
        <v>12375</v>
      </c>
      <c r="L8061" s="94" t="n">
        <f aca="false">K8061 *M8061</f>
        <v>4331.25</v>
      </c>
      <c r="M8061" s="95" t="n">
        <v>0.35</v>
      </c>
      <c r="N8061" s="88" t="s">
        <v>31</v>
      </c>
      <c r="O8061" s="91" t="s">
        <v>218</v>
      </c>
      <c r="P8061" s="0" t="str">
        <f aca="false">RIGHT(H8061,LEN(H8061) - FIND(" ", H8061))</f>
        <v>Athletic Footwear</v>
      </c>
    </row>
    <row r="8062" customFormat="false" ht="14.25" hidden="false" customHeight="true" outlineLevel="0" collapsed="false">
      <c r="B8062" s="88" t="s">
        <v>15</v>
      </c>
      <c r="C8062" s="89" t="n">
        <v>1185732</v>
      </c>
      <c r="D8062" s="90" t="n">
        <v>44488</v>
      </c>
      <c r="E8062" s="88" t="s">
        <v>26</v>
      </c>
      <c r="F8062" s="88" t="s">
        <v>111</v>
      </c>
      <c r="G8062" s="88" t="s">
        <v>166</v>
      </c>
      <c r="H8062" s="91" t="s">
        <v>48</v>
      </c>
      <c r="I8062" s="92" t="n">
        <v>55</v>
      </c>
      <c r="J8062" s="93" t="n">
        <v>125</v>
      </c>
      <c r="K8062" s="94" t="n">
        <f aca="false">I8062 * J8062</f>
        <v>6875</v>
      </c>
      <c r="L8062" s="94" t="n">
        <f aca="false">K8062 *M8062</f>
        <v>2750</v>
      </c>
      <c r="M8062" s="95" t="n">
        <v>0.4</v>
      </c>
      <c r="N8062" s="88" t="s">
        <v>31</v>
      </c>
      <c r="O8062" s="91" t="s">
        <v>219</v>
      </c>
      <c r="P8062" s="0" t="str">
        <f aca="false">RIGHT(H8062,LEN(H8062) - FIND(" ", H8062))</f>
        <v>Street Footwear</v>
      </c>
    </row>
    <row r="8063" customFormat="false" ht="14.25" hidden="false" customHeight="true" outlineLevel="0" collapsed="false">
      <c r="B8063" s="88" t="s">
        <v>15</v>
      </c>
      <c r="C8063" s="89" t="n">
        <v>1185732</v>
      </c>
      <c r="D8063" s="90" t="n">
        <v>44488</v>
      </c>
      <c r="E8063" s="88" t="s">
        <v>26</v>
      </c>
      <c r="F8063" s="88" t="s">
        <v>111</v>
      </c>
      <c r="G8063" s="88" t="s">
        <v>166</v>
      </c>
      <c r="H8063" s="91" t="s">
        <v>44</v>
      </c>
      <c r="I8063" s="92" t="n">
        <v>55</v>
      </c>
      <c r="J8063" s="93" t="n">
        <v>100</v>
      </c>
      <c r="K8063" s="94" t="n">
        <f aca="false">I8063 * J8063</f>
        <v>5500</v>
      </c>
      <c r="L8063" s="94" t="n">
        <f aca="false">K8063 *M8063</f>
        <v>1650</v>
      </c>
      <c r="M8063" s="95" t="n">
        <v>0.3</v>
      </c>
      <c r="N8063" s="88" t="s">
        <v>31</v>
      </c>
      <c r="O8063" s="91" t="s">
        <v>219</v>
      </c>
      <c r="P8063" s="0" t="str">
        <f aca="false">RIGHT(H8063,LEN(H8063) - FIND(" ", H8063))</f>
        <v>Athletic Footwear</v>
      </c>
    </row>
    <row r="8064" customFormat="false" ht="14.25" hidden="false" customHeight="true" outlineLevel="0" collapsed="false">
      <c r="B8064" s="88" t="s">
        <v>15</v>
      </c>
      <c r="C8064" s="89" t="n">
        <v>1185732</v>
      </c>
      <c r="D8064" s="90" t="n">
        <v>44488</v>
      </c>
      <c r="E8064" s="88" t="s">
        <v>26</v>
      </c>
      <c r="F8064" s="88" t="s">
        <v>111</v>
      </c>
      <c r="G8064" s="88" t="s">
        <v>166</v>
      </c>
      <c r="H8064" s="91" t="s">
        <v>16</v>
      </c>
      <c r="I8064" s="92" t="n">
        <v>65</v>
      </c>
      <c r="J8064" s="93" t="n">
        <v>100</v>
      </c>
      <c r="K8064" s="94" t="n">
        <f aca="false">I8064 * J8064</f>
        <v>6500</v>
      </c>
      <c r="L8064" s="94" t="n">
        <f aca="false">K8064 *M8064</f>
        <v>1625</v>
      </c>
      <c r="M8064" s="95" t="n">
        <v>0.25</v>
      </c>
      <c r="N8064" s="88" t="s">
        <v>31</v>
      </c>
      <c r="O8064" s="91" t="s">
        <v>218</v>
      </c>
      <c r="P8064" s="0" t="str">
        <f aca="false">RIGHT(H8064,LEN(H8064) - FIND(" ", H8064))</f>
        <v>Apparel</v>
      </c>
    </row>
    <row r="8065" customFormat="false" ht="14.25" hidden="false" customHeight="true" outlineLevel="0" collapsed="false">
      <c r="B8065" s="88" t="s">
        <v>15</v>
      </c>
      <c r="C8065" s="89" t="n">
        <v>1185732</v>
      </c>
      <c r="D8065" s="90" t="n">
        <v>44488</v>
      </c>
      <c r="E8065" s="88" t="s">
        <v>26</v>
      </c>
      <c r="F8065" s="88" t="s">
        <v>111</v>
      </c>
      <c r="G8065" s="88" t="s">
        <v>166</v>
      </c>
      <c r="H8065" s="91" t="s">
        <v>38</v>
      </c>
      <c r="I8065" s="92" t="n">
        <v>70</v>
      </c>
      <c r="J8065" s="93" t="n">
        <v>225</v>
      </c>
      <c r="K8065" s="94" t="n">
        <f aca="false">I8065 * J8065</f>
        <v>15750</v>
      </c>
      <c r="L8065" s="94" t="n">
        <f aca="false">K8065 *M8065</f>
        <v>6300</v>
      </c>
      <c r="M8065" s="95" t="n">
        <v>0.4</v>
      </c>
      <c r="N8065" s="88" t="s">
        <v>31</v>
      </c>
      <c r="O8065" s="91" t="s">
        <v>219</v>
      </c>
      <c r="P8065" s="0" t="str">
        <f aca="false">RIGHT(H8065,LEN(H8065) - FIND(" ", H8065))</f>
        <v>Apparel</v>
      </c>
    </row>
    <row r="8066" customFormat="false" ht="14.25" hidden="false" customHeight="true" outlineLevel="0" collapsed="false">
      <c r="B8066" s="88" t="s">
        <v>13</v>
      </c>
      <c r="C8066" s="89" t="n">
        <v>1185732</v>
      </c>
      <c r="D8066" s="90" t="n">
        <v>44488</v>
      </c>
      <c r="E8066" s="88" t="s">
        <v>26</v>
      </c>
      <c r="F8066" s="88" t="s">
        <v>130</v>
      </c>
      <c r="G8066" s="88" t="s">
        <v>133</v>
      </c>
      <c r="H8066" s="91" t="s">
        <v>32</v>
      </c>
      <c r="I8066" s="92" t="n">
        <v>70</v>
      </c>
      <c r="J8066" s="93" t="n">
        <v>475</v>
      </c>
      <c r="K8066" s="94" t="n">
        <f aca="false">I8066 * J8066</f>
        <v>33250</v>
      </c>
      <c r="L8066" s="94" t="n">
        <f aca="false">K8066 *M8066</f>
        <v>13300</v>
      </c>
      <c r="M8066" s="95" t="n">
        <v>0.4</v>
      </c>
      <c r="N8066" s="88" t="s">
        <v>31</v>
      </c>
      <c r="O8066" s="91" t="s">
        <v>218</v>
      </c>
      <c r="P8066" s="0" t="str">
        <f aca="false">RIGHT(H8066,LEN(H8066) - FIND(" ", H8066))</f>
        <v>Street Footwear</v>
      </c>
    </row>
    <row r="8067" customFormat="false" ht="14.25" hidden="false" customHeight="true" outlineLevel="0" collapsed="false">
      <c r="B8067" s="88" t="s">
        <v>13</v>
      </c>
      <c r="C8067" s="89" t="n">
        <v>1185732</v>
      </c>
      <c r="D8067" s="90" t="n">
        <v>44488</v>
      </c>
      <c r="E8067" s="88" t="s">
        <v>26</v>
      </c>
      <c r="F8067" s="88" t="s">
        <v>130</v>
      </c>
      <c r="G8067" s="88" t="s">
        <v>133</v>
      </c>
      <c r="H8067" s="91" t="s">
        <v>24</v>
      </c>
      <c r="I8067" s="92" t="n">
        <v>65</v>
      </c>
      <c r="J8067" s="93" t="n">
        <v>300</v>
      </c>
      <c r="K8067" s="94" t="n">
        <f aca="false">I8067 * J8067</f>
        <v>19500</v>
      </c>
      <c r="L8067" s="94" t="n">
        <f aca="false">K8067 *M8067</f>
        <v>7800</v>
      </c>
      <c r="M8067" s="95" t="n">
        <v>0.4</v>
      </c>
      <c r="N8067" s="88" t="s">
        <v>31</v>
      </c>
      <c r="O8067" s="91" t="s">
        <v>218</v>
      </c>
      <c r="P8067" s="0" t="str">
        <f aca="false">RIGHT(H8067,LEN(H8067) - FIND(" ", H8067))</f>
        <v>Athletic Footwear</v>
      </c>
    </row>
    <row r="8068" customFormat="false" ht="14.25" hidden="false" customHeight="true" outlineLevel="0" collapsed="false">
      <c r="B8068" s="88" t="s">
        <v>13</v>
      </c>
      <c r="C8068" s="89" t="n">
        <v>1185732</v>
      </c>
      <c r="D8068" s="90" t="n">
        <v>44488</v>
      </c>
      <c r="E8068" s="88" t="s">
        <v>26</v>
      </c>
      <c r="F8068" s="88" t="s">
        <v>130</v>
      </c>
      <c r="G8068" s="88" t="s">
        <v>133</v>
      </c>
      <c r="H8068" s="91" t="s">
        <v>48</v>
      </c>
      <c r="I8068" s="92" t="n">
        <v>65</v>
      </c>
      <c r="J8068" s="93" t="n">
        <v>200</v>
      </c>
      <c r="K8068" s="94" t="n">
        <f aca="false">I8068 * J8068</f>
        <v>13000</v>
      </c>
      <c r="L8068" s="94" t="n">
        <f aca="false">K8068 *M8068</f>
        <v>3900</v>
      </c>
      <c r="M8068" s="95" t="n">
        <v>0.3</v>
      </c>
      <c r="N8068" s="88" t="s">
        <v>31</v>
      </c>
      <c r="O8068" s="91" t="s">
        <v>219</v>
      </c>
      <c r="P8068" s="0" t="str">
        <f aca="false">RIGHT(H8068,LEN(H8068) - FIND(" ", H8068))</f>
        <v>Street Footwear</v>
      </c>
    </row>
    <row r="8069" customFormat="false" ht="14.25" hidden="false" customHeight="true" outlineLevel="0" collapsed="false">
      <c r="B8069" s="88" t="s">
        <v>13</v>
      </c>
      <c r="C8069" s="89" t="n">
        <v>1185732</v>
      </c>
      <c r="D8069" s="90" t="n">
        <v>44488</v>
      </c>
      <c r="E8069" s="88" t="s">
        <v>26</v>
      </c>
      <c r="F8069" s="88" t="s">
        <v>130</v>
      </c>
      <c r="G8069" s="88" t="s">
        <v>133</v>
      </c>
      <c r="H8069" s="91" t="s">
        <v>44</v>
      </c>
      <c r="I8069" s="92" t="n">
        <v>65</v>
      </c>
      <c r="J8069" s="93" t="n">
        <v>175</v>
      </c>
      <c r="K8069" s="94" t="n">
        <f aca="false">I8069 * J8069</f>
        <v>11375</v>
      </c>
      <c r="L8069" s="94" t="n">
        <f aca="false">K8069 *M8069</f>
        <v>3412.5</v>
      </c>
      <c r="M8069" s="95" t="n">
        <v>0.3</v>
      </c>
      <c r="N8069" s="88" t="s">
        <v>31</v>
      </c>
      <c r="O8069" s="91" t="s">
        <v>219</v>
      </c>
      <c r="P8069" s="0" t="str">
        <f aca="false">RIGHT(H8069,LEN(H8069) - FIND(" ", H8069))</f>
        <v>Athletic Footwear</v>
      </c>
    </row>
    <row r="8070" customFormat="false" ht="14.25" hidden="false" customHeight="true" outlineLevel="0" collapsed="false">
      <c r="B8070" s="88" t="s">
        <v>13</v>
      </c>
      <c r="C8070" s="89" t="n">
        <v>1185732</v>
      </c>
      <c r="D8070" s="90" t="n">
        <v>44488</v>
      </c>
      <c r="E8070" s="88" t="s">
        <v>26</v>
      </c>
      <c r="F8070" s="88" t="s">
        <v>130</v>
      </c>
      <c r="G8070" s="88" t="s">
        <v>133</v>
      </c>
      <c r="H8070" s="91" t="s">
        <v>16</v>
      </c>
      <c r="I8070" s="92" t="n">
        <v>75</v>
      </c>
      <c r="J8070" s="93" t="n">
        <v>175</v>
      </c>
      <c r="K8070" s="94" t="n">
        <f aca="false">I8070 * J8070</f>
        <v>13125</v>
      </c>
      <c r="L8070" s="94" t="n">
        <f aca="false">K8070 *M8070</f>
        <v>3937.5</v>
      </c>
      <c r="M8070" s="95" t="n">
        <v>0.3</v>
      </c>
      <c r="N8070" s="88" t="s">
        <v>31</v>
      </c>
      <c r="O8070" s="91" t="s">
        <v>218</v>
      </c>
      <c r="P8070" s="0" t="str">
        <f aca="false">RIGHT(H8070,LEN(H8070) - FIND(" ", H8070))</f>
        <v>Apparel</v>
      </c>
    </row>
    <row r="8071" customFormat="false" ht="14.25" hidden="false" customHeight="true" outlineLevel="0" collapsed="false">
      <c r="B8071" s="88" t="s">
        <v>13</v>
      </c>
      <c r="C8071" s="89" t="n">
        <v>1185732</v>
      </c>
      <c r="D8071" s="90" t="n">
        <v>44488</v>
      </c>
      <c r="E8071" s="88" t="s">
        <v>26</v>
      </c>
      <c r="F8071" s="88" t="s">
        <v>130</v>
      </c>
      <c r="G8071" s="88" t="s">
        <v>133</v>
      </c>
      <c r="H8071" s="91" t="s">
        <v>38</v>
      </c>
      <c r="I8071" s="92" t="n">
        <v>80</v>
      </c>
      <c r="J8071" s="93" t="n">
        <v>300</v>
      </c>
      <c r="K8071" s="94" t="n">
        <f aca="false">I8071 * J8071</f>
        <v>24000</v>
      </c>
      <c r="L8071" s="94" t="n">
        <f aca="false">K8071 *M8071</f>
        <v>8400</v>
      </c>
      <c r="M8071" s="95" t="n">
        <v>0.35</v>
      </c>
      <c r="N8071" s="88" t="s">
        <v>31</v>
      </c>
      <c r="O8071" s="91" t="s">
        <v>219</v>
      </c>
      <c r="P8071" s="0" t="str">
        <f aca="false">RIGHT(H8071,LEN(H8071) - FIND(" ", H8071))</f>
        <v>Apparel</v>
      </c>
    </row>
    <row r="8072" customFormat="false" ht="14.25" hidden="false" customHeight="true" outlineLevel="0" collapsed="false">
      <c r="B8072" s="88" t="s">
        <v>30</v>
      </c>
      <c r="C8072" s="89" t="n">
        <v>1197831</v>
      </c>
      <c r="D8072" s="90" t="n">
        <v>44488</v>
      </c>
      <c r="E8072" s="88" t="s">
        <v>40</v>
      </c>
      <c r="F8072" s="88" t="s">
        <v>59</v>
      </c>
      <c r="G8072" s="88" t="s">
        <v>106</v>
      </c>
      <c r="H8072" s="91" t="s">
        <v>44</v>
      </c>
      <c r="I8072" s="92" t="n">
        <v>59</v>
      </c>
      <c r="J8072" s="93" t="n">
        <v>173</v>
      </c>
      <c r="K8072" s="94" t="n">
        <f aca="false">I8072 * J8072</f>
        <v>10207</v>
      </c>
      <c r="L8072" s="94" t="n">
        <f aca="false">K8072 *M8072</f>
        <v>6328.34</v>
      </c>
      <c r="M8072" s="95" t="n">
        <v>0.62</v>
      </c>
      <c r="N8072" s="88" t="s">
        <v>23</v>
      </c>
      <c r="O8072" s="91" t="s">
        <v>219</v>
      </c>
      <c r="P8072" s="0" t="str">
        <f aca="false">RIGHT(H8072,LEN(H8072) - FIND(" ", H8072))</f>
        <v>Athletic Footwear</v>
      </c>
    </row>
    <row r="8073" customFormat="false" ht="14.25" hidden="false" customHeight="true" outlineLevel="0" collapsed="false">
      <c r="B8073" s="88" t="s">
        <v>15</v>
      </c>
      <c r="C8073" s="89" t="n">
        <v>1185732</v>
      </c>
      <c r="D8073" s="90" t="n">
        <v>44488</v>
      </c>
      <c r="E8073" s="88" t="s">
        <v>26</v>
      </c>
      <c r="F8073" s="88" t="s">
        <v>111</v>
      </c>
      <c r="G8073" s="88" t="s">
        <v>166</v>
      </c>
      <c r="H8073" s="91" t="s">
        <v>24</v>
      </c>
      <c r="I8073" s="92" t="n">
        <v>38</v>
      </c>
      <c r="J8073" s="93" t="n">
        <v>45</v>
      </c>
      <c r="K8073" s="94" t="n">
        <f aca="false">I8073 * J8073</f>
        <v>1710</v>
      </c>
      <c r="L8073" s="94" t="n">
        <f aca="false">K8073 *M8073</f>
        <v>803.7</v>
      </c>
      <c r="M8073" s="95" t="n">
        <v>0.47</v>
      </c>
      <c r="N8073" s="88" t="s">
        <v>23</v>
      </c>
      <c r="O8073" s="91" t="s">
        <v>218</v>
      </c>
      <c r="P8073" s="0" t="str">
        <f aca="false">RIGHT(H8073,LEN(H8073) - FIND(" ", H8073))</f>
        <v>Athletic Footwear</v>
      </c>
    </row>
    <row r="8074" customFormat="false" ht="14.25" hidden="false" customHeight="true" outlineLevel="0" collapsed="false">
      <c r="B8074" s="88" t="s">
        <v>15</v>
      </c>
      <c r="C8074" s="89" t="n">
        <v>1185732</v>
      </c>
      <c r="D8074" s="90" t="n">
        <v>44488</v>
      </c>
      <c r="E8074" s="88" t="s">
        <v>26</v>
      </c>
      <c r="F8074" s="88" t="s">
        <v>111</v>
      </c>
      <c r="G8074" s="88" t="s">
        <v>166</v>
      </c>
      <c r="H8074" s="91" t="s">
        <v>32</v>
      </c>
      <c r="I8074" s="92" t="n">
        <v>55</v>
      </c>
      <c r="J8074" s="93" t="n">
        <v>120</v>
      </c>
      <c r="K8074" s="94" t="n">
        <f aca="false">I8074 * J8074</f>
        <v>6600</v>
      </c>
      <c r="L8074" s="94" t="n">
        <f aca="false">K8074 *M8074</f>
        <v>3300</v>
      </c>
      <c r="M8074" s="95" t="n">
        <v>0.5</v>
      </c>
      <c r="N8074" s="88" t="s">
        <v>23</v>
      </c>
      <c r="O8074" s="91" t="s">
        <v>218</v>
      </c>
      <c r="P8074" s="0" t="str">
        <f aca="false">RIGHT(H8074,LEN(H8074) - FIND(" ", H8074))</f>
        <v>Street Footwear</v>
      </c>
    </row>
    <row r="8075" customFormat="false" ht="14.25" hidden="false" customHeight="true" outlineLevel="0" collapsed="false">
      <c r="B8075" s="88" t="s">
        <v>15</v>
      </c>
      <c r="C8075" s="89" t="n">
        <v>1185732</v>
      </c>
      <c r="D8075" s="90" t="n">
        <v>44488</v>
      </c>
      <c r="E8075" s="88" t="s">
        <v>26</v>
      </c>
      <c r="F8075" s="88" t="s">
        <v>111</v>
      </c>
      <c r="G8075" s="88" t="s">
        <v>166</v>
      </c>
      <c r="H8075" s="91" t="s">
        <v>24</v>
      </c>
      <c r="I8075" s="92" t="n">
        <v>54</v>
      </c>
      <c r="J8075" s="93" t="n">
        <v>59</v>
      </c>
      <c r="K8075" s="94" t="n">
        <f aca="false">I8075 * J8075</f>
        <v>3186</v>
      </c>
      <c r="L8075" s="94" t="n">
        <f aca="false">K8075 *M8075</f>
        <v>1561.14</v>
      </c>
      <c r="M8075" s="95" t="n">
        <v>0.49</v>
      </c>
      <c r="N8075" s="88" t="s">
        <v>23</v>
      </c>
      <c r="O8075" s="91" t="s">
        <v>218</v>
      </c>
      <c r="P8075" s="0" t="str">
        <f aca="false">RIGHT(H8075,LEN(H8075) - FIND(" ", H8075))</f>
        <v>Athletic Footwear</v>
      </c>
    </row>
    <row r="8076" customFormat="false" ht="14.25" hidden="false" customHeight="true" outlineLevel="0" collapsed="false">
      <c r="B8076" s="88" t="s">
        <v>15</v>
      </c>
      <c r="C8076" s="89" t="n">
        <v>1185732</v>
      </c>
      <c r="D8076" s="90" t="n">
        <v>44488</v>
      </c>
      <c r="E8076" s="88" t="s">
        <v>26</v>
      </c>
      <c r="F8076" s="88" t="s">
        <v>111</v>
      </c>
      <c r="G8076" s="88" t="s">
        <v>166</v>
      </c>
      <c r="H8076" s="91" t="s">
        <v>48</v>
      </c>
      <c r="I8076" s="92" t="n">
        <v>52</v>
      </c>
      <c r="J8076" s="93" t="n">
        <v>31</v>
      </c>
      <c r="K8076" s="94" t="n">
        <f aca="false">I8076 * J8076</f>
        <v>1612</v>
      </c>
      <c r="L8076" s="94" t="n">
        <f aca="false">K8076 *M8076</f>
        <v>886.6</v>
      </c>
      <c r="M8076" s="95" t="n">
        <v>0.55</v>
      </c>
      <c r="N8076" s="88" t="s">
        <v>23</v>
      </c>
      <c r="O8076" s="91" t="s">
        <v>219</v>
      </c>
      <c r="P8076" s="0" t="str">
        <f aca="false">RIGHT(H8076,LEN(H8076) - FIND(" ", H8076))</f>
        <v>Street Footwear</v>
      </c>
    </row>
    <row r="8077" customFormat="false" ht="14.25" hidden="false" customHeight="true" outlineLevel="0" collapsed="false">
      <c r="B8077" s="88" t="s">
        <v>15</v>
      </c>
      <c r="C8077" s="89" t="n">
        <v>1185732</v>
      </c>
      <c r="D8077" s="90" t="n">
        <v>44488</v>
      </c>
      <c r="E8077" s="88" t="s">
        <v>26</v>
      </c>
      <c r="F8077" s="88" t="s">
        <v>111</v>
      </c>
      <c r="G8077" s="88" t="s">
        <v>166</v>
      </c>
      <c r="H8077" s="91" t="s">
        <v>44</v>
      </c>
      <c r="I8077" s="92" t="n">
        <v>50</v>
      </c>
      <c r="J8077" s="93" t="n">
        <v>26</v>
      </c>
      <c r="K8077" s="94" t="n">
        <f aca="false">I8077 * J8077</f>
        <v>1300</v>
      </c>
      <c r="L8077" s="94" t="n">
        <f aca="false">K8077 *M8077</f>
        <v>520</v>
      </c>
      <c r="M8077" s="95" t="n">
        <v>0.4</v>
      </c>
      <c r="N8077" s="88" t="s">
        <v>23</v>
      </c>
      <c r="O8077" s="91" t="s">
        <v>219</v>
      </c>
      <c r="P8077" s="0" t="str">
        <f aca="false">RIGHT(H8077,LEN(H8077) - FIND(" ", H8077))</f>
        <v>Athletic Footwear</v>
      </c>
    </row>
    <row r="8078" customFormat="false" ht="14.25" hidden="false" customHeight="true" outlineLevel="0" collapsed="false">
      <c r="B8078" s="88" t="s">
        <v>15</v>
      </c>
      <c r="C8078" s="89" t="n">
        <v>1185732</v>
      </c>
      <c r="D8078" s="90" t="n">
        <v>44488</v>
      </c>
      <c r="E8078" s="88" t="s">
        <v>26</v>
      </c>
      <c r="F8078" s="88" t="s">
        <v>111</v>
      </c>
      <c r="G8078" s="88" t="s">
        <v>166</v>
      </c>
      <c r="H8078" s="91" t="s">
        <v>16</v>
      </c>
      <c r="I8078" s="92" t="n">
        <v>61</v>
      </c>
      <c r="J8078" s="93" t="n">
        <v>27</v>
      </c>
      <c r="K8078" s="94" t="n">
        <f aca="false">I8078 * J8078</f>
        <v>1647</v>
      </c>
      <c r="L8078" s="94" t="n">
        <f aca="false">K8078 *M8078</f>
        <v>625.86</v>
      </c>
      <c r="M8078" s="95" t="n">
        <v>0.38</v>
      </c>
      <c r="N8078" s="88" t="s">
        <v>23</v>
      </c>
      <c r="O8078" s="91" t="s">
        <v>218</v>
      </c>
      <c r="P8078" s="0" t="str">
        <f aca="false">RIGHT(H8078,LEN(H8078) - FIND(" ", H8078))</f>
        <v>Apparel</v>
      </c>
    </row>
    <row r="8079" customFormat="false" ht="14.25" hidden="false" customHeight="true" outlineLevel="0" collapsed="false">
      <c r="B8079" s="88" t="s">
        <v>15</v>
      </c>
      <c r="C8079" s="89" t="n">
        <v>1185732</v>
      </c>
      <c r="D8079" s="90" t="n">
        <v>44488</v>
      </c>
      <c r="E8079" s="88" t="s">
        <v>26</v>
      </c>
      <c r="F8079" s="88" t="s">
        <v>111</v>
      </c>
      <c r="G8079" s="88" t="s">
        <v>166</v>
      </c>
      <c r="H8079" s="91" t="s">
        <v>38</v>
      </c>
      <c r="I8079" s="92" t="n">
        <v>68</v>
      </c>
      <c r="J8079" s="93" t="n">
        <v>56</v>
      </c>
      <c r="K8079" s="94" t="n">
        <f aca="false">I8079 * J8079</f>
        <v>3808</v>
      </c>
      <c r="L8079" s="94" t="n">
        <f aca="false">K8079 *M8079</f>
        <v>2018.24</v>
      </c>
      <c r="M8079" s="95" t="n">
        <v>0.53</v>
      </c>
      <c r="N8079" s="88" t="s">
        <v>23</v>
      </c>
      <c r="O8079" s="91" t="s">
        <v>219</v>
      </c>
      <c r="P8079" s="0" t="str">
        <f aca="false">RIGHT(H8079,LEN(H8079) - FIND(" ", H8079))</f>
        <v>Apparel</v>
      </c>
    </row>
    <row r="8080" customFormat="false" ht="14.25" hidden="false" customHeight="true" outlineLevel="0" collapsed="false">
      <c r="B8080" s="88" t="s">
        <v>13</v>
      </c>
      <c r="C8080" s="89" t="n">
        <v>1185732</v>
      </c>
      <c r="D8080" s="90" t="n">
        <v>44488</v>
      </c>
      <c r="E8080" s="88" t="s">
        <v>26</v>
      </c>
      <c r="F8080" s="88" t="s">
        <v>130</v>
      </c>
      <c r="G8080" s="88" t="s">
        <v>133</v>
      </c>
      <c r="H8080" s="91" t="s">
        <v>32</v>
      </c>
      <c r="I8080" s="92" t="n">
        <v>64</v>
      </c>
      <c r="J8080" s="93" t="n">
        <v>119</v>
      </c>
      <c r="K8080" s="94" t="n">
        <f aca="false">I8080 * J8080</f>
        <v>7616</v>
      </c>
      <c r="L8080" s="94" t="n">
        <f aca="false">K8080 *M8080</f>
        <v>4036.48</v>
      </c>
      <c r="M8080" s="95" t="n">
        <v>0.53</v>
      </c>
      <c r="N8080" s="88" t="s">
        <v>23</v>
      </c>
      <c r="O8080" s="91" t="s">
        <v>218</v>
      </c>
      <c r="P8080" s="0" t="str">
        <f aca="false">RIGHT(H8080,LEN(H8080) - FIND(" ", H8080))</f>
        <v>Street Footwear</v>
      </c>
    </row>
    <row r="8081" customFormat="false" ht="14.25" hidden="false" customHeight="true" outlineLevel="0" collapsed="false">
      <c r="B8081" s="88" t="s">
        <v>13</v>
      </c>
      <c r="C8081" s="89" t="n">
        <v>1185732</v>
      </c>
      <c r="D8081" s="90" t="n">
        <v>44488</v>
      </c>
      <c r="E8081" s="88" t="s">
        <v>26</v>
      </c>
      <c r="F8081" s="88" t="s">
        <v>130</v>
      </c>
      <c r="G8081" s="88" t="s">
        <v>133</v>
      </c>
      <c r="H8081" s="91" t="s">
        <v>24</v>
      </c>
      <c r="I8081" s="92" t="n">
        <v>62</v>
      </c>
      <c r="J8081" s="93" t="n">
        <v>84</v>
      </c>
      <c r="K8081" s="94" t="n">
        <f aca="false">I8081 * J8081</f>
        <v>5208</v>
      </c>
      <c r="L8081" s="94" t="n">
        <f aca="false">K8081 *M8081</f>
        <v>2760.24</v>
      </c>
      <c r="M8081" s="95" t="n">
        <v>0.53</v>
      </c>
      <c r="N8081" s="88" t="s">
        <v>23</v>
      </c>
      <c r="O8081" s="91" t="s">
        <v>218</v>
      </c>
      <c r="P8081" s="0" t="str">
        <f aca="false">RIGHT(H8081,LEN(H8081) - FIND(" ", H8081))</f>
        <v>Athletic Footwear</v>
      </c>
    </row>
    <row r="8082" customFormat="false" ht="14.25" hidden="false" customHeight="true" outlineLevel="0" collapsed="false">
      <c r="B8082" s="88" t="s">
        <v>13</v>
      </c>
      <c r="C8082" s="89" t="n">
        <v>1185732</v>
      </c>
      <c r="D8082" s="90" t="n">
        <v>44488</v>
      </c>
      <c r="E8082" s="88" t="s">
        <v>26</v>
      </c>
      <c r="F8082" s="88" t="s">
        <v>130</v>
      </c>
      <c r="G8082" s="88" t="s">
        <v>133</v>
      </c>
      <c r="H8082" s="91" t="s">
        <v>48</v>
      </c>
      <c r="I8082" s="92" t="n">
        <v>59</v>
      </c>
      <c r="J8082" s="93" t="n">
        <v>54</v>
      </c>
      <c r="K8082" s="94" t="n">
        <f aca="false">I8082 * J8082</f>
        <v>3186</v>
      </c>
      <c r="L8082" s="94" t="n">
        <f aca="false">K8082 *M8082</f>
        <v>1401.84</v>
      </c>
      <c r="M8082" s="95" t="n">
        <v>0.44</v>
      </c>
      <c r="N8082" s="88" t="s">
        <v>23</v>
      </c>
      <c r="O8082" s="91" t="s">
        <v>219</v>
      </c>
      <c r="P8082" s="0" t="str">
        <f aca="false">RIGHT(H8082,LEN(H8082) - FIND(" ", H8082))</f>
        <v>Street Footwear</v>
      </c>
    </row>
    <row r="8083" customFormat="false" ht="14.25" hidden="false" customHeight="true" outlineLevel="0" collapsed="false">
      <c r="B8083" s="88" t="s">
        <v>13</v>
      </c>
      <c r="C8083" s="89" t="n">
        <v>1185732</v>
      </c>
      <c r="D8083" s="90" t="n">
        <v>44488</v>
      </c>
      <c r="E8083" s="88" t="s">
        <v>26</v>
      </c>
      <c r="F8083" s="88" t="s">
        <v>130</v>
      </c>
      <c r="G8083" s="88" t="s">
        <v>133</v>
      </c>
      <c r="H8083" s="91" t="s">
        <v>44</v>
      </c>
      <c r="I8083" s="92" t="n">
        <v>62</v>
      </c>
      <c r="J8083" s="93" t="n">
        <v>47</v>
      </c>
      <c r="K8083" s="94" t="n">
        <f aca="false">I8083 * J8083</f>
        <v>2914</v>
      </c>
      <c r="L8083" s="94" t="n">
        <f aca="false">K8083 *M8083</f>
        <v>1253.02</v>
      </c>
      <c r="M8083" s="95" t="n">
        <v>0.43</v>
      </c>
      <c r="N8083" s="88" t="s">
        <v>23</v>
      </c>
      <c r="O8083" s="91" t="s">
        <v>219</v>
      </c>
      <c r="P8083" s="0" t="str">
        <f aca="false">RIGHT(H8083,LEN(H8083) - FIND(" ", H8083))</f>
        <v>Athletic Footwear</v>
      </c>
    </row>
    <row r="8084" customFormat="false" ht="14.25" hidden="false" customHeight="true" outlineLevel="0" collapsed="false">
      <c r="B8084" s="88" t="s">
        <v>13</v>
      </c>
      <c r="C8084" s="89" t="n">
        <v>1185732</v>
      </c>
      <c r="D8084" s="90" t="n">
        <v>44488</v>
      </c>
      <c r="E8084" s="88" t="s">
        <v>26</v>
      </c>
      <c r="F8084" s="88" t="s">
        <v>130</v>
      </c>
      <c r="G8084" s="88" t="s">
        <v>133</v>
      </c>
      <c r="H8084" s="91" t="s">
        <v>16</v>
      </c>
      <c r="I8084" s="92" t="n">
        <v>71</v>
      </c>
      <c r="J8084" s="93" t="n">
        <v>46</v>
      </c>
      <c r="K8084" s="94" t="n">
        <f aca="false">I8084 * J8084</f>
        <v>3266</v>
      </c>
      <c r="L8084" s="94" t="n">
        <f aca="false">K8084 *M8084</f>
        <v>1404.38</v>
      </c>
      <c r="M8084" s="95" t="n">
        <v>0.43</v>
      </c>
      <c r="N8084" s="88" t="s">
        <v>23</v>
      </c>
      <c r="O8084" s="91" t="s">
        <v>218</v>
      </c>
      <c r="P8084" s="0" t="str">
        <f aca="false">RIGHT(H8084,LEN(H8084) - FIND(" ", H8084))</f>
        <v>Apparel</v>
      </c>
    </row>
    <row r="8085" customFormat="false" ht="14.25" hidden="false" customHeight="true" outlineLevel="0" collapsed="false">
      <c r="B8085" s="88" t="s">
        <v>13</v>
      </c>
      <c r="C8085" s="89" t="n">
        <v>1185732</v>
      </c>
      <c r="D8085" s="90" t="n">
        <v>44488</v>
      </c>
      <c r="E8085" s="88" t="s">
        <v>26</v>
      </c>
      <c r="F8085" s="88" t="s">
        <v>130</v>
      </c>
      <c r="G8085" s="88" t="s">
        <v>133</v>
      </c>
      <c r="H8085" s="91" t="s">
        <v>38</v>
      </c>
      <c r="I8085" s="92" t="n">
        <v>72</v>
      </c>
      <c r="J8085" s="93" t="n">
        <v>81</v>
      </c>
      <c r="K8085" s="94" t="n">
        <f aca="false">I8085 * J8085</f>
        <v>5832</v>
      </c>
      <c r="L8085" s="94" t="n">
        <f aca="false">K8085 *M8085</f>
        <v>2799.36</v>
      </c>
      <c r="M8085" s="95" t="n">
        <v>0.48</v>
      </c>
      <c r="N8085" s="88" t="s">
        <v>23</v>
      </c>
      <c r="O8085" s="91" t="s">
        <v>219</v>
      </c>
      <c r="P8085" s="0" t="str">
        <f aca="false">RIGHT(H8085,LEN(H8085) - FIND(" ", H8085))</f>
        <v>Apparel</v>
      </c>
    </row>
    <row r="8086" customFormat="false" ht="14.25" hidden="false" customHeight="true" outlineLevel="0" collapsed="false">
      <c r="B8086" s="88" t="s">
        <v>30</v>
      </c>
      <c r="C8086" s="89" t="n">
        <v>1197831</v>
      </c>
      <c r="D8086" s="90" t="n">
        <v>44488</v>
      </c>
      <c r="E8086" s="88" t="s">
        <v>40</v>
      </c>
      <c r="F8086" s="88" t="s">
        <v>59</v>
      </c>
      <c r="G8086" s="88" t="s">
        <v>106</v>
      </c>
      <c r="H8086" s="91" t="s">
        <v>44</v>
      </c>
      <c r="I8086" s="92" t="n">
        <v>44</v>
      </c>
      <c r="J8086" s="93" t="n">
        <v>190</v>
      </c>
      <c r="K8086" s="94" t="n">
        <f aca="false">I8086 * J8086</f>
        <v>8360</v>
      </c>
      <c r="L8086" s="94" t="n">
        <f aca="false">K8086 *M8086</f>
        <v>4681.6</v>
      </c>
      <c r="M8086" s="95" t="n">
        <v>0.56</v>
      </c>
      <c r="N8086" s="88" t="s">
        <v>31</v>
      </c>
      <c r="O8086" s="91" t="s">
        <v>219</v>
      </c>
      <c r="P8086" s="0" t="str">
        <f aca="false">RIGHT(H8086,LEN(H8086) - FIND(" ", H8086))</f>
        <v>Athletic Footwear</v>
      </c>
    </row>
    <row r="8087" customFormat="false" ht="14.25" hidden="false" customHeight="true" outlineLevel="0" collapsed="false">
      <c r="B8087" s="88" t="s">
        <v>13</v>
      </c>
      <c r="C8087" s="89" t="n">
        <v>1185732</v>
      </c>
      <c r="D8087" s="90" t="n">
        <v>44488</v>
      </c>
      <c r="E8087" s="88" t="s">
        <v>26</v>
      </c>
      <c r="F8087" s="88" t="s">
        <v>130</v>
      </c>
      <c r="G8087" s="88" t="s">
        <v>133</v>
      </c>
      <c r="H8087" s="91" t="s">
        <v>32</v>
      </c>
      <c r="I8087" s="92" t="n">
        <v>52</v>
      </c>
      <c r="J8087" s="93" t="n">
        <v>162</v>
      </c>
      <c r="K8087" s="94" t="n">
        <f aca="false">I8087 * J8087</f>
        <v>8424</v>
      </c>
      <c r="L8087" s="94" t="n">
        <f aca="false">K8087 *M8087</f>
        <v>3538.08</v>
      </c>
      <c r="M8087" s="95" t="n">
        <v>0.42</v>
      </c>
      <c r="N8087" s="88" t="s">
        <v>31</v>
      </c>
      <c r="O8087" s="91" t="s">
        <v>218</v>
      </c>
      <c r="P8087" s="0" t="str">
        <f aca="false">RIGHT(H8087,LEN(H8087) - FIND(" ", H8087))</f>
        <v>Street Footwear</v>
      </c>
    </row>
    <row r="8088" customFormat="false" ht="14.25" hidden="false" customHeight="true" outlineLevel="0" collapsed="false">
      <c r="B8088" s="88" t="s">
        <v>13</v>
      </c>
      <c r="C8088" s="89" t="n">
        <v>1185732</v>
      </c>
      <c r="D8088" s="90" t="n">
        <v>44488</v>
      </c>
      <c r="E8088" s="88" t="s">
        <v>26</v>
      </c>
      <c r="F8088" s="88" t="s">
        <v>130</v>
      </c>
      <c r="G8088" s="88" t="s">
        <v>133</v>
      </c>
      <c r="H8088" s="91" t="s">
        <v>24</v>
      </c>
      <c r="I8088" s="92" t="n">
        <v>44</v>
      </c>
      <c r="J8088" s="93" t="n">
        <v>99</v>
      </c>
      <c r="K8088" s="94" t="n">
        <f aca="false">I8088 * J8088</f>
        <v>4356</v>
      </c>
      <c r="L8088" s="94" t="n">
        <f aca="false">K8088 *M8088</f>
        <v>1916.64</v>
      </c>
      <c r="M8088" s="95" t="n">
        <v>0.44</v>
      </c>
      <c r="N8088" s="88" t="s">
        <v>31</v>
      </c>
      <c r="O8088" s="91" t="s">
        <v>218</v>
      </c>
      <c r="P8088" s="0" t="str">
        <f aca="false">RIGHT(H8088,LEN(H8088) - FIND(" ", H8088))</f>
        <v>Athletic Footwear</v>
      </c>
    </row>
    <row r="8089" customFormat="false" ht="14.25" hidden="false" customHeight="true" outlineLevel="0" collapsed="false">
      <c r="B8089" s="88" t="s">
        <v>13</v>
      </c>
      <c r="C8089" s="89" t="n">
        <v>1185732</v>
      </c>
      <c r="D8089" s="90" t="n">
        <v>44488</v>
      </c>
      <c r="E8089" s="88" t="s">
        <v>26</v>
      </c>
      <c r="F8089" s="88" t="s">
        <v>130</v>
      </c>
      <c r="G8089" s="88" t="s">
        <v>133</v>
      </c>
      <c r="H8089" s="91" t="s">
        <v>48</v>
      </c>
      <c r="I8089" s="92" t="n">
        <v>52</v>
      </c>
      <c r="J8089" s="93" t="n">
        <v>60</v>
      </c>
      <c r="K8089" s="94" t="n">
        <f aca="false">I8089 * J8089</f>
        <v>3120</v>
      </c>
      <c r="L8089" s="94" t="n">
        <f aca="false">K8089 *M8089</f>
        <v>1029.6</v>
      </c>
      <c r="M8089" s="95" t="n">
        <v>0.33</v>
      </c>
      <c r="N8089" s="88" t="s">
        <v>31</v>
      </c>
      <c r="O8089" s="91" t="s">
        <v>219</v>
      </c>
      <c r="P8089" s="0" t="str">
        <f aca="false">RIGHT(H8089,LEN(H8089) - FIND(" ", H8089))</f>
        <v>Street Footwear</v>
      </c>
    </row>
    <row r="8090" customFormat="false" ht="14.25" hidden="false" customHeight="true" outlineLevel="0" collapsed="false">
      <c r="B8090" s="88" t="s">
        <v>13</v>
      </c>
      <c r="C8090" s="89" t="n">
        <v>1185732</v>
      </c>
      <c r="D8090" s="90" t="n">
        <v>44488</v>
      </c>
      <c r="E8090" s="88" t="s">
        <v>26</v>
      </c>
      <c r="F8090" s="88" t="s">
        <v>130</v>
      </c>
      <c r="G8090" s="88" t="s">
        <v>133</v>
      </c>
      <c r="H8090" s="91" t="s">
        <v>44</v>
      </c>
      <c r="I8090" s="92" t="n">
        <v>44</v>
      </c>
      <c r="J8090" s="93" t="n">
        <v>61</v>
      </c>
      <c r="K8090" s="94" t="n">
        <f aca="false">I8090 * J8090</f>
        <v>2684</v>
      </c>
      <c r="L8090" s="94" t="n">
        <f aca="false">K8090 *M8090</f>
        <v>858.88</v>
      </c>
      <c r="M8090" s="95" t="n">
        <v>0.32</v>
      </c>
      <c r="N8090" s="88" t="s">
        <v>31</v>
      </c>
      <c r="O8090" s="91" t="s">
        <v>219</v>
      </c>
      <c r="P8090" s="0" t="str">
        <f aca="false">RIGHT(H8090,LEN(H8090) - FIND(" ", H8090))</f>
        <v>Athletic Footwear</v>
      </c>
    </row>
    <row r="8091" customFormat="false" ht="14.25" hidden="false" customHeight="true" outlineLevel="0" collapsed="false">
      <c r="B8091" s="88" t="s">
        <v>13</v>
      </c>
      <c r="C8091" s="89" t="n">
        <v>1185732</v>
      </c>
      <c r="D8091" s="90" t="n">
        <v>44488</v>
      </c>
      <c r="E8091" s="88" t="s">
        <v>26</v>
      </c>
      <c r="F8091" s="88" t="s">
        <v>130</v>
      </c>
      <c r="G8091" s="88" t="s">
        <v>133</v>
      </c>
      <c r="H8091" s="91" t="s">
        <v>16</v>
      </c>
      <c r="I8091" s="92" t="n">
        <v>50</v>
      </c>
      <c r="J8091" s="93" t="n">
        <v>58</v>
      </c>
      <c r="K8091" s="94" t="n">
        <f aca="false">I8091 * J8091</f>
        <v>2900</v>
      </c>
      <c r="L8091" s="94" t="n">
        <f aca="false">K8091 *M8091</f>
        <v>928</v>
      </c>
      <c r="M8091" s="95" t="n">
        <v>0.32</v>
      </c>
      <c r="N8091" s="88" t="s">
        <v>31</v>
      </c>
      <c r="O8091" s="91" t="s">
        <v>218</v>
      </c>
      <c r="P8091" s="0" t="str">
        <f aca="false">RIGHT(H8091,LEN(H8091) - FIND(" ", H8091))</f>
        <v>Apparel</v>
      </c>
    </row>
    <row r="8092" customFormat="false" ht="14.25" hidden="false" customHeight="true" outlineLevel="0" collapsed="false">
      <c r="B8092" s="88" t="s">
        <v>13</v>
      </c>
      <c r="C8092" s="89" t="n">
        <v>1185732</v>
      </c>
      <c r="D8092" s="90" t="n">
        <v>44488</v>
      </c>
      <c r="E8092" s="88" t="s">
        <v>26</v>
      </c>
      <c r="F8092" s="88" t="s">
        <v>130</v>
      </c>
      <c r="G8092" s="88" t="s">
        <v>133</v>
      </c>
      <c r="H8092" s="91" t="s">
        <v>38</v>
      </c>
      <c r="I8092" s="92" t="n">
        <v>64</v>
      </c>
      <c r="J8092" s="93" t="n">
        <v>90</v>
      </c>
      <c r="K8092" s="94" t="n">
        <f aca="false">I8092 * J8092</f>
        <v>5760</v>
      </c>
      <c r="L8092" s="94" t="n">
        <f aca="false">K8092 *M8092</f>
        <v>2246.4</v>
      </c>
      <c r="M8092" s="95" t="n">
        <v>0.39</v>
      </c>
      <c r="N8092" s="88" t="s">
        <v>31</v>
      </c>
      <c r="O8092" s="91" t="s">
        <v>219</v>
      </c>
      <c r="P8092" s="0" t="str">
        <f aca="false">RIGHT(H8092,LEN(H8092) - FIND(" ", H8092))</f>
        <v>Apparel</v>
      </c>
    </row>
    <row r="8093" customFormat="false" ht="14.25" hidden="false" customHeight="true" outlineLevel="0" collapsed="false">
      <c r="B8093" s="88" t="s">
        <v>30</v>
      </c>
      <c r="C8093" s="89" t="n">
        <v>1197831</v>
      </c>
      <c r="D8093" s="90" t="n">
        <v>44489</v>
      </c>
      <c r="E8093" s="88" t="s">
        <v>40</v>
      </c>
      <c r="F8093" s="88" t="s">
        <v>59</v>
      </c>
      <c r="G8093" s="88" t="s">
        <v>106</v>
      </c>
      <c r="H8093" s="91" t="s">
        <v>16</v>
      </c>
      <c r="I8093" s="92" t="n">
        <v>60</v>
      </c>
      <c r="J8093" s="93" t="n">
        <v>525</v>
      </c>
      <c r="K8093" s="94" t="n">
        <f aca="false">I8093 * J8093</f>
        <v>31500</v>
      </c>
      <c r="L8093" s="94" t="n">
        <f aca="false">K8093 *M8093</f>
        <v>11025</v>
      </c>
      <c r="M8093" s="95" t="n">
        <v>0.35</v>
      </c>
      <c r="N8093" s="88" t="s">
        <v>31</v>
      </c>
      <c r="O8093" s="91" t="s">
        <v>218</v>
      </c>
      <c r="P8093" s="0" t="str">
        <f aca="false">RIGHT(H8093,LEN(H8093) - FIND(" ", H8093))</f>
        <v>Apparel</v>
      </c>
    </row>
    <row r="8094" customFormat="false" ht="14.25" hidden="false" customHeight="true" outlineLevel="0" collapsed="false">
      <c r="B8094" s="88" t="s">
        <v>15</v>
      </c>
      <c r="C8094" s="89" t="n">
        <v>1185732</v>
      </c>
      <c r="D8094" s="90" t="n">
        <v>44489</v>
      </c>
      <c r="E8094" s="88" t="s">
        <v>26</v>
      </c>
      <c r="F8094" s="88" t="s">
        <v>111</v>
      </c>
      <c r="G8094" s="88" t="s">
        <v>166</v>
      </c>
      <c r="H8094" s="91" t="s">
        <v>48</v>
      </c>
      <c r="I8094" s="92" t="n">
        <v>30</v>
      </c>
      <c r="J8094" s="93" t="n">
        <v>200</v>
      </c>
      <c r="K8094" s="94" t="n">
        <f aca="false">I8094 * J8094</f>
        <v>6000</v>
      </c>
      <c r="L8094" s="94" t="n">
        <f aca="false">K8094 *M8094</f>
        <v>2400</v>
      </c>
      <c r="M8094" s="95" t="n">
        <v>0.4</v>
      </c>
      <c r="N8094" s="88" t="s">
        <v>31</v>
      </c>
      <c r="O8094" s="91" t="s">
        <v>219</v>
      </c>
      <c r="P8094" s="0" t="str">
        <f aca="false">RIGHT(H8094,LEN(H8094) - FIND(" ", H8094))</f>
        <v>Street Footwear</v>
      </c>
    </row>
    <row r="8095" customFormat="false" ht="14.25" hidden="false" customHeight="true" outlineLevel="0" collapsed="false">
      <c r="B8095" s="88" t="s">
        <v>30</v>
      </c>
      <c r="C8095" s="89" t="n">
        <v>1197831</v>
      </c>
      <c r="D8095" s="90" t="n">
        <v>44489</v>
      </c>
      <c r="E8095" s="88" t="s">
        <v>40</v>
      </c>
      <c r="F8095" s="88" t="s">
        <v>59</v>
      </c>
      <c r="G8095" s="88" t="s">
        <v>106</v>
      </c>
      <c r="H8095" s="91" t="s">
        <v>16</v>
      </c>
      <c r="I8095" s="92" t="n">
        <v>58</v>
      </c>
      <c r="J8095" s="93" t="n">
        <v>158</v>
      </c>
      <c r="K8095" s="94" t="n">
        <f aca="false">I8095 * J8095</f>
        <v>9164</v>
      </c>
      <c r="L8095" s="94" t="n">
        <f aca="false">K8095 *M8095</f>
        <v>4582</v>
      </c>
      <c r="M8095" s="95" t="n">
        <v>0.5</v>
      </c>
      <c r="N8095" s="88" t="s">
        <v>23</v>
      </c>
      <c r="O8095" s="91" t="s">
        <v>218</v>
      </c>
      <c r="P8095" s="0" t="str">
        <f aca="false">RIGHT(H8095,LEN(H8095) - FIND(" ", H8095))</f>
        <v>Apparel</v>
      </c>
    </row>
    <row r="8096" customFormat="false" ht="14.25" hidden="false" customHeight="true" outlineLevel="0" collapsed="false">
      <c r="B8096" s="88" t="s">
        <v>15</v>
      </c>
      <c r="C8096" s="89" t="n">
        <v>1185732</v>
      </c>
      <c r="D8096" s="90" t="n">
        <v>44489</v>
      </c>
      <c r="E8096" s="88" t="s">
        <v>26</v>
      </c>
      <c r="F8096" s="88" t="s">
        <v>111</v>
      </c>
      <c r="G8096" s="88" t="s">
        <v>166</v>
      </c>
      <c r="H8096" s="91" t="s">
        <v>48</v>
      </c>
      <c r="I8096" s="92" t="n">
        <v>29</v>
      </c>
      <c r="J8096" s="93" t="n">
        <v>60</v>
      </c>
      <c r="K8096" s="94" t="n">
        <f aca="false">I8096 * J8096</f>
        <v>1740</v>
      </c>
      <c r="L8096" s="94" t="n">
        <f aca="false">K8096 *M8096</f>
        <v>922.2</v>
      </c>
      <c r="M8096" s="95" t="n">
        <v>0.53</v>
      </c>
      <c r="N8096" s="88" t="s">
        <v>23</v>
      </c>
      <c r="O8096" s="91" t="s">
        <v>219</v>
      </c>
      <c r="P8096" s="0" t="str">
        <f aca="false">RIGHT(H8096,LEN(H8096) - FIND(" ", H8096))</f>
        <v>Street Footwear</v>
      </c>
    </row>
    <row r="8097" customFormat="false" ht="14.25" hidden="false" customHeight="true" outlineLevel="0" collapsed="false">
      <c r="B8097" s="88" t="s">
        <v>30</v>
      </c>
      <c r="C8097" s="89" t="n">
        <v>1197831</v>
      </c>
      <c r="D8097" s="90" t="n">
        <v>44489</v>
      </c>
      <c r="E8097" s="88" t="s">
        <v>40</v>
      </c>
      <c r="F8097" s="88" t="s">
        <v>59</v>
      </c>
      <c r="G8097" s="88" t="s">
        <v>106</v>
      </c>
      <c r="H8097" s="91" t="s">
        <v>16</v>
      </c>
      <c r="I8097" s="92" t="n">
        <v>47</v>
      </c>
      <c r="J8097" s="93" t="n">
        <v>168</v>
      </c>
      <c r="K8097" s="94" t="n">
        <f aca="false">I8097 * J8097</f>
        <v>7896</v>
      </c>
      <c r="L8097" s="94" t="n">
        <f aca="false">K8097 *M8097</f>
        <v>2921.52</v>
      </c>
      <c r="M8097" s="95" t="n">
        <v>0.37</v>
      </c>
      <c r="N8097" s="88" t="s">
        <v>31</v>
      </c>
      <c r="O8097" s="91" t="s">
        <v>218</v>
      </c>
      <c r="P8097" s="0" t="str">
        <f aca="false">RIGHT(H8097,LEN(H8097) - FIND(" ", H8097))</f>
        <v>Apparel</v>
      </c>
    </row>
    <row r="8098" customFormat="false" ht="14.25" hidden="false" customHeight="true" outlineLevel="0" collapsed="false">
      <c r="B8098" s="88" t="s">
        <v>30</v>
      </c>
      <c r="C8098" s="89" t="n">
        <v>1197831</v>
      </c>
      <c r="D8098" s="90" t="n">
        <v>44490</v>
      </c>
      <c r="E8098" s="88" t="s">
        <v>40</v>
      </c>
      <c r="F8098" s="88" t="s">
        <v>59</v>
      </c>
      <c r="G8098" s="88" t="s">
        <v>106</v>
      </c>
      <c r="H8098" s="91" t="s">
        <v>38</v>
      </c>
      <c r="I8098" s="92" t="n">
        <v>70</v>
      </c>
      <c r="J8098" s="93" t="n">
        <v>775</v>
      </c>
      <c r="K8098" s="94" t="n">
        <f aca="false">I8098 * J8098</f>
        <v>54250</v>
      </c>
      <c r="L8098" s="94" t="n">
        <f aca="false">K8098 *M8098</f>
        <v>29837.5</v>
      </c>
      <c r="M8098" s="95" t="n">
        <v>0.55</v>
      </c>
      <c r="N8098" s="88" t="s">
        <v>31</v>
      </c>
      <c r="O8098" s="91" t="s">
        <v>219</v>
      </c>
      <c r="P8098" s="0" t="str">
        <f aca="false">RIGHT(H8098,LEN(H8098) - FIND(" ", H8098))</f>
        <v>Apparel</v>
      </c>
    </row>
    <row r="8099" customFormat="false" ht="14.25" hidden="false" customHeight="true" outlineLevel="0" collapsed="false">
      <c r="B8099" s="88" t="s">
        <v>15</v>
      </c>
      <c r="C8099" s="89" t="n">
        <v>1185732</v>
      </c>
      <c r="D8099" s="90" t="n">
        <v>44490</v>
      </c>
      <c r="E8099" s="88" t="s">
        <v>26</v>
      </c>
      <c r="F8099" s="88" t="s">
        <v>111</v>
      </c>
      <c r="G8099" s="88" t="s">
        <v>166</v>
      </c>
      <c r="H8099" s="91" t="s">
        <v>44</v>
      </c>
      <c r="I8099" s="92" t="n">
        <v>35</v>
      </c>
      <c r="J8099" s="93" t="n">
        <v>75</v>
      </c>
      <c r="K8099" s="94" t="n">
        <f aca="false">I8099 * J8099</f>
        <v>2625</v>
      </c>
      <c r="L8099" s="94" t="n">
        <f aca="false">K8099 *M8099</f>
        <v>787.5</v>
      </c>
      <c r="M8099" s="95" t="n">
        <v>0.3</v>
      </c>
      <c r="N8099" s="88" t="s">
        <v>31</v>
      </c>
      <c r="O8099" s="91" t="s">
        <v>219</v>
      </c>
      <c r="P8099" s="0" t="str">
        <f aca="false">RIGHT(H8099,LEN(H8099) - FIND(" ", H8099))</f>
        <v>Athletic Footwear</v>
      </c>
    </row>
    <row r="8100" customFormat="false" ht="14.25" hidden="false" customHeight="true" outlineLevel="0" collapsed="false">
      <c r="B8100" s="88" t="s">
        <v>37</v>
      </c>
      <c r="C8100" s="89" t="n">
        <v>1197831</v>
      </c>
      <c r="D8100" s="90" t="n">
        <v>44490</v>
      </c>
      <c r="E8100" s="88" t="s">
        <v>40</v>
      </c>
      <c r="F8100" s="88" t="s">
        <v>80</v>
      </c>
      <c r="G8100" s="88" t="s">
        <v>125</v>
      </c>
      <c r="H8100" s="91" t="s">
        <v>32</v>
      </c>
      <c r="I8100" s="92" t="n">
        <v>30</v>
      </c>
      <c r="J8100" s="93" t="n">
        <v>600</v>
      </c>
      <c r="K8100" s="94" t="n">
        <f aca="false">I8100 * J8100</f>
        <v>18000</v>
      </c>
      <c r="L8100" s="94" t="n">
        <f aca="false">K8100 *M8100</f>
        <v>7200</v>
      </c>
      <c r="M8100" s="95" t="n">
        <v>0.4</v>
      </c>
      <c r="N8100" s="88" t="s">
        <v>23</v>
      </c>
      <c r="O8100" s="91" t="s">
        <v>218</v>
      </c>
      <c r="P8100" s="0" t="str">
        <f aca="false">RIGHT(H8100,LEN(H8100) - FIND(" ", H8100))</f>
        <v>Street Footwear</v>
      </c>
    </row>
    <row r="8101" customFormat="false" ht="14.25" hidden="false" customHeight="true" outlineLevel="0" collapsed="false">
      <c r="B8101" s="88" t="s">
        <v>37</v>
      </c>
      <c r="C8101" s="89" t="n">
        <v>1197831</v>
      </c>
      <c r="D8101" s="90" t="n">
        <v>44490</v>
      </c>
      <c r="E8101" s="88" t="s">
        <v>40</v>
      </c>
      <c r="F8101" s="88" t="s">
        <v>80</v>
      </c>
      <c r="G8101" s="88" t="s">
        <v>125</v>
      </c>
      <c r="H8101" s="91" t="s">
        <v>24</v>
      </c>
      <c r="I8101" s="92" t="n">
        <v>20</v>
      </c>
      <c r="J8101" s="93" t="n">
        <v>425</v>
      </c>
      <c r="K8101" s="94" t="n">
        <f aca="false">I8101 * J8101</f>
        <v>8500</v>
      </c>
      <c r="L8101" s="94" t="n">
        <f aca="false">K8101 *M8101</f>
        <v>2975</v>
      </c>
      <c r="M8101" s="95" t="n">
        <v>0.35</v>
      </c>
      <c r="N8101" s="88" t="s">
        <v>23</v>
      </c>
      <c r="O8101" s="91" t="s">
        <v>218</v>
      </c>
      <c r="P8101" s="0" t="str">
        <f aca="false">RIGHT(H8101,LEN(H8101) - FIND(" ", H8101))</f>
        <v>Athletic Footwear</v>
      </c>
    </row>
    <row r="8102" customFormat="false" ht="14.25" hidden="false" customHeight="true" outlineLevel="0" collapsed="false">
      <c r="B8102" s="88" t="s">
        <v>37</v>
      </c>
      <c r="C8102" s="89" t="n">
        <v>1197831</v>
      </c>
      <c r="D8102" s="90" t="n">
        <v>44490</v>
      </c>
      <c r="E8102" s="88" t="s">
        <v>40</v>
      </c>
      <c r="F8102" s="88" t="s">
        <v>80</v>
      </c>
      <c r="G8102" s="88" t="s">
        <v>125</v>
      </c>
      <c r="H8102" s="91" t="s">
        <v>48</v>
      </c>
      <c r="I8102" s="92" t="n">
        <v>20</v>
      </c>
      <c r="J8102" s="93" t="n">
        <v>300</v>
      </c>
      <c r="K8102" s="94" t="n">
        <f aca="false">I8102 * J8102</f>
        <v>6000</v>
      </c>
      <c r="L8102" s="94" t="n">
        <f aca="false">K8102 *M8102</f>
        <v>2400</v>
      </c>
      <c r="M8102" s="95" t="n">
        <v>0.4</v>
      </c>
      <c r="N8102" s="88" t="s">
        <v>23</v>
      </c>
      <c r="O8102" s="91" t="s">
        <v>219</v>
      </c>
      <c r="P8102" s="0" t="str">
        <f aca="false">RIGHT(H8102,LEN(H8102) - FIND(" ", H8102))</f>
        <v>Street Footwear</v>
      </c>
    </row>
    <row r="8103" customFormat="false" ht="14.25" hidden="false" customHeight="true" outlineLevel="0" collapsed="false">
      <c r="B8103" s="88" t="s">
        <v>37</v>
      </c>
      <c r="C8103" s="89" t="n">
        <v>1197831</v>
      </c>
      <c r="D8103" s="90" t="n">
        <v>44490</v>
      </c>
      <c r="E8103" s="88" t="s">
        <v>40</v>
      </c>
      <c r="F8103" s="88" t="s">
        <v>80</v>
      </c>
      <c r="G8103" s="88" t="s">
        <v>125</v>
      </c>
      <c r="H8103" s="91" t="s">
        <v>44</v>
      </c>
      <c r="I8103" s="92" t="n">
        <v>20</v>
      </c>
      <c r="J8103" s="93" t="n">
        <v>275</v>
      </c>
      <c r="K8103" s="94" t="n">
        <f aca="false">I8103 * J8103</f>
        <v>5500</v>
      </c>
      <c r="L8103" s="94" t="n">
        <f aca="false">K8103 *M8103</f>
        <v>2200</v>
      </c>
      <c r="M8103" s="95" t="n">
        <v>0.4</v>
      </c>
      <c r="N8103" s="88" t="s">
        <v>23</v>
      </c>
      <c r="O8103" s="91" t="s">
        <v>219</v>
      </c>
      <c r="P8103" s="0" t="str">
        <f aca="false">RIGHT(H8103,LEN(H8103) - FIND(" ", H8103))</f>
        <v>Athletic Footwear</v>
      </c>
    </row>
    <row r="8104" customFormat="false" ht="14.25" hidden="false" customHeight="true" outlineLevel="0" collapsed="false">
      <c r="B8104" s="88" t="s">
        <v>37</v>
      </c>
      <c r="C8104" s="89" t="n">
        <v>1197831</v>
      </c>
      <c r="D8104" s="90" t="n">
        <v>44490</v>
      </c>
      <c r="E8104" s="88" t="s">
        <v>40</v>
      </c>
      <c r="F8104" s="88" t="s">
        <v>80</v>
      </c>
      <c r="G8104" s="88" t="s">
        <v>125</v>
      </c>
      <c r="H8104" s="91" t="s">
        <v>16</v>
      </c>
      <c r="I8104" s="92" t="n">
        <v>30</v>
      </c>
      <c r="J8104" s="93" t="n">
        <v>275</v>
      </c>
      <c r="K8104" s="94" t="n">
        <f aca="false">I8104 * J8104</f>
        <v>8250</v>
      </c>
      <c r="L8104" s="94" t="n">
        <f aca="false">K8104 *M8104</f>
        <v>2887.5</v>
      </c>
      <c r="M8104" s="95" t="n">
        <v>0.35</v>
      </c>
      <c r="N8104" s="88" t="s">
        <v>23</v>
      </c>
      <c r="O8104" s="91" t="s">
        <v>218</v>
      </c>
      <c r="P8104" s="0" t="str">
        <f aca="false">RIGHT(H8104,LEN(H8104) - FIND(" ", H8104))</f>
        <v>Apparel</v>
      </c>
    </row>
    <row r="8105" customFormat="false" ht="14.25" hidden="false" customHeight="true" outlineLevel="0" collapsed="false">
      <c r="B8105" s="88" t="s">
        <v>43</v>
      </c>
      <c r="C8105" s="89" t="n">
        <v>1197831</v>
      </c>
      <c r="D8105" s="90" t="n">
        <v>44490</v>
      </c>
      <c r="E8105" s="88" t="s">
        <v>40</v>
      </c>
      <c r="F8105" s="88" t="s">
        <v>80</v>
      </c>
      <c r="G8105" s="88" t="s">
        <v>125</v>
      </c>
      <c r="H8105" s="91" t="s">
        <v>38</v>
      </c>
      <c r="I8105" s="92" t="n">
        <v>30</v>
      </c>
      <c r="J8105" s="93" t="n">
        <v>400</v>
      </c>
      <c r="K8105" s="94" t="n">
        <f aca="false">I8105 * J8105</f>
        <v>12000</v>
      </c>
      <c r="L8105" s="94" t="n">
        <f aca="false">K8105 *M8105</f>
        <v>4800</v>
      </c>
      <c r="M8105" s="95" t="n">
        <v>0.4</v>
      </c>
      <c r="N8105" s="88" t="s">
        <v>23</v>
      </c>
      <c r="O8105" s="91" t="s">
        <v>219</v>
      </c>
      <c r="P8105" s="0" t="str">
        <f aca="false">RIGHT(H8105,LEN(H8105) - FIND(" ", H8105))</f>
        <v>Apparel</v>
      </c>
    </row>
    <row r="8106" customFormat="false" ht="14.25" hidden="false" customHeight="true" outlineLevel="0" collapsed="false">
      <c r="B8106" s="88" t="s">
        <v>43</v>
      </c>
      <c r="C8106" s="89" t="n">
        <v>1197831</v>
      </c>
      <c r="D8106" s="90" t="n">
        <v>44490</v>
      </c>
      <c r="E8106" s="88" t="s">
        <v>40</v>
      </c>
      <c r="F8106" s="88" t="s">
        <v>145</v>
      </c>
      <c r="G8106" s="88" t="s">
        <v>142</v>
      </c>
      <c r="H8106" s="91" t="s">
        <v>32</v>
      </c>
      <c r="I8106" s="92" t="n">
        <v>30</v>
      </c>
      <c r="J8106" s="93" t="n">
        <v>525</v>
      </c>
      <c r="K8106" s="94" t="n">
        <f aca="false">I8106 * J8106</f>
        <v>15750</v>
      </c>
      <c r="L8106" s="94" t="n">
        <f aca="false">K8106 *M8106</f>
        <v>6300</v>
      </c>
      <c r="M8106" s="95" t="n">
        <v>0.4</v>
      </c>
      <c r="N8106" s="88" t="s">
        <v>23</v>
      </c>
      <c r="O8106" s="91" t="s">
        <v>218</v>
      </c>
      <c r="P8106" s="0" t="str">
        <f aca="false">RIGHT(H8106,LEN(H8106) - FIND(" ", H8106))</f>
        <v>Street Footwear</v>
      </c>
    </row>
    <row r="8107" customFormat="false" ht="14.25" hidden="false" customHeight="true" outlineLevel="0" collapsed="false">
      <c r="B8107" s="88" t="s">
        <v>43</v>
      </c>
      <c r="C8107" s="89" t="n">
        <v>1197831</v>
      </c>
      <c r="D8107" s="90" t="n">
        <v>44490</v>
      </c>
      <c r="E8107" s="88" t="s">
        <v>40</v>
      </c>
      <c r="F8107" s="88" t="s">
        <v>145</v>
      </c>
      <c r="G8107" s="88" t="s">
        <v>142</v>
      </c>
      <c r="H8107" s="91" t="s">
        <v>24</v>
      </c>
      <c r="I8107" s="92" t="n">
        <v>20</v>
      </c>
      <c r="J8107" s="93" t="n">
        <v>350</v>
      </c>
      <c r="K8107" s="94" t="n">
        <f aca="false">I8107 * J8107</f>
        <v>7000</v>
      </c>
      <c r="L8107" s="94" t="n">
        <f aca="false">K8107 *M8107</f>
        <v>2450</v>
      </c>
      <c r="M8107" s="95" t="n">
        <v>0.35</v>
      </c>
      <c r="N8107" s="88" t="s">
        <v>23</v>
      </c>
      <c r="O8107" s="91" t="s">
        <v>218</v>
      </c>
      <c r="P8107" s="0" t="str">
        <f aca="false">RIGHT(H8107,LEN(H8107) - FIND(" ", H8107))</f>
        <v>Athletic Footwear</v>
      </c>
    </row>
    <row r="8108" customFormat="false" ht="14.25" hidden="false" customHeight="true" outlineLevel="0" collapsed="false">
      <c r="B8108" s="88" t="s">
        <v>43</v>
      </c>
      <c r="C8108" s="89" t="n">
        <v>1197831</v>
      </c>
      <c r="D8108" s="90" t="n">
        <v>44490</v>
      </c>
      <c r="E8108" s="88" t="s">
        <v>40</v>
      </c>
      <c r="F8108" s="88" t="s">
        <v>145</v>
      </c>
      <c r="G8108" s="88" t="s">
        <v>142</v>
      </c>
      <c r="H8108" s="91" t="s">
        <v>48</v>
      </c>
      <c r="I8108" s="92" t="n">
        <v>20</v>
      </c>
      <c r="J8108" s="93" t="n">
        <v>225</v>
      </c>
      <c r="K8108" s="94" t="n">
        <f aca="false">I8108 * J8108</f>
        <v>4500</v>
      </c>
      <c r="L8108" s="94" t="n">
        <f aca="false">K8108 *M8108</f>
        <v>1800</v>
      </c>
      <c r="M8108" s="95" t="n">
        <v>0.4</v>
      </c>
      <c r="N8108" s="88" t="s">
        <v>23</v>
      </c>
      <c r="O8108" s="91" t="s">
        <v>219</v>
      </c>
      <c r="P8108" s="0" t="str">
        <f aca="false">RIGHT(H8108,LEN(H8108) - FIND(" ", H8108))</f>
        <v>Street Footwear</v>
      </c>
    </row>
    <row r="8109" customFormat="false" ht="14.25" hidden="false" customHeight="true" outlineLevel="0" collapsed="false">
      <c r="B8109" s="88" t="s">
        <v>43</v>
      </c>
      <c r="C8109" s="89" t="n">
        <v>1197831</v>
      </c>
      <c r="D8109" s="90" t="n">
        <v>44490</v>
      </c>
      <c r="E8109" s="88" t="s">
        <v>40</v>
      </c>
      <c r="F8109" s="88" t="s">
        <v>145</v>
      </c>
      <c r="G8109" s="88" t="s">
        <v>142</v>
      </c>
      <c r="H8109" s="91" t="s">
        <v>44</v>
      </c>
      <c r="I8109" s="92" t="n">
        <v>20</v>
      </c>
      <c r="J8109" s="93" t="n">
        <v>200</v>
      </c>
      <c r="K8109" s="94" t="n">
        <f aca="false">I8109 * J8109</f>
        <v>4000</v>
      </c>
      <c r="L8109" s="94" t="n">
        <f aca="false">K8109 *M8109</f>
        <v>1600</v>
      </c>
      <c r="M8109" s="95" t="n">
        <v>0.4</v>
      </c>
      <c r="N8109" s="88" t="s">
        <v>23</v>
      </c>
      <c r="O8109" s="91" t="s">
        <v>219</v>
      </c>
      <c r="P8109" s="0" t="str">
        <f aca="false">RIGHT(H8109,LEN(H8109) - FIND(" ", H8109))</f>
        <v>Athletic Footwear</v>
      </c>
    </row>
    <row r="8110" customFormat="false" ht="14.25" hidden="false" customHeight="true" outlineLevel="0" collapsed="false">
      <c r="B8110" s="88" t="s">
        <v>43</v>
      </c>
      <c r="C8110" s="89" t="n">
        <v>1197831</v>
      </c>
      <c r="D8110" s="90" t="n">
        <v>44490</v>
      </c>
      <c r="E8110" s="88" t="s">
        <v>40</v>
      </c>
      <c r="F8110" s="88" t="s">
        <v>145</v>
      </c>
      <c r="G8110" s="88" t="s">
        <v>142</v>
      </c>
      <c r="H8110" s="91" t="s">
        <v>16</v>
      </c>
      <c r="I8110" s="92" t="n">
        <v>30</v>
      </c>
      <c r="J8110" s="93" t="n">
        <v>200</v>
      </c>
      <c r="K8110" s="94" t="n">
        <f aca="false">I8110 * J8110</f>
        <v>6000</v>
      </c>
      <c r="L8110" s="94" t="n">
        <f aca="false">K8110 *M8110</f>
        <v>2100</v>
      </c>
      <c r="M8110" s="95" t="n">
        <v>0.35</v>
      </c>
      <c r="N8110" s="88" t="s">
        <v>23</v>
      </c>
      <c r="O8110" s="91" t="s">
        <v>218</v>
      </c>
      <c r="P8110" s="0" t="str">
        <f aca="false">RIGHT(H8110,LEN(H8110) - FIND(" ", H8110))</f>
        <v>Apparel</v>
      </c>
    </row>
    <row r="8111" customFormat="false" ht="14.25" hidden="false" customHeight="true" outlineLevel="0" collapsed="false">
      <c r="B8111" s="88" t="s">
        <v>22</v>
      </c>
      <c r="C8111" s="89" t="n">
        <v>1197831</v>
      </c>
      <c r="D8111" s="90" t="n">
        <v>44490</v>
      </c>
      <c r="E8111" s="88" t="s">
        <v>40</v>
      </c>
      <c r="F8111" s="88" t="s">
        <v>145</v>
      </c>
      <c r="G8111" s="88" t="s">
        <v>142</v>
      </c>
      <c r="H8111" s="91" t="s">
        <v>38</v>
      </c>
      <c r="I8111" s="92" t="n">
        <v>30</v>
      </c>
      <c r="J8111" s="93" t="n">
        <v>325</v>
      </c>
      <c r="K8111" s="94" t="n">
        <f aca="false">I8111 * J8111</f>
        <v>9750</v>
      </c>
      <c r="L8111" s="94" t="n">
        <f aca="false">K8111 *M8111</f>
        <v>3900</v>
      </c>
      <c r="M8111" s="95" t="n">
        <v>0.4</v>
      </c>
      <c r="N8111" s="88" t="s">
        <v>23</v>
      </c>
      <c r="O8111" s="91" t="s">
        <v>219</v>
      </c>
      <c r="P8111" s="0" t="str">
        <f aca="false">RIGHT(H8111,LEN(H8111) - FIND(" ", H8111))</f>
        <v>Apparel</v>
      </c>
    </row>
    <row r="8112" customFormat="false" ht="14.25" hidden="false" customHeight="true" outlineLevel="0" collapsed="false">
      <c r="B8112" s="88" t="s">
        <v>30</v>
      </c>
      <c r="C8112" s="89" t="n">
        <v>1197831</v>
      </c>
      <c r="D8112" s="90" t="n">
        <v>44490</v>
      </c>
      <c r="E8112" s="88" t="s">
        <v>40</v>
      </c>
      <c r="F8112" s="88" t="s">
        <v>59</v>
      </c>
      <c r="G8112" s="88" t="s">
        <v>106</v>
      </c>
      <c r="H8112" s="91" t="s">
        <v>38</v>
      </c>
      <c r="I8112" s="92" t="n">
        <v>65</v>
      </c>
      <c r="J8112" s="93" t="n">
        <v>233</v>
      </c>
      <c r="K8112" s="94" t="n">
        <f aca="false">I8112 * J8112</f>
        <v>15145</v>
      </c>
      <c r="L8112" s="94" t="n">
        <f aca="false">K8112 *M8112</f>
        <v>9995.7</v>
      </c>
      <c r="M8112" s="95" t="n">
        <v>0.66</v>
      </c>
      <c r="N8112" s="88" t="s">
        <v>23</v>
      </c>
      <c r="O8112" s="91" t="s">
        <v>219</v>
      </c>
      <c r="P8112" s="0" t="str">
        <f aca="false">RIGHT(H8112,LEN(H8112) - FIND(" ", H8112))</f>
        <v>Apparel</v>
      </c>
    </row>
    <row r="8113" customFormat="false" ht="14.25" hidden="false" customHeight="true" outlineLevel="0" collapsed="false">
      <c r="B8113" s="88" t="s">
        <v>15</v>
      </c>
      <c r="C8113" s="89" t="n">
        <v>1185732</v>
      </c>
      <c r="D8113" s="90" t="n">
        <v>44490</v>
      </c>
      <c r="E8113" s="88" t="s">
        <v>26</v>
      </c>
      <c r="F8113" s="88" t="s">
        <v>111</v>
      </c>
      <c r="G8113" s="88" t="s">
        <v>166</v>
      </c>
      <c r="H8113" s="91" t="s">
        <v>44</v>
      </c>
      <c r="I8113" s="92" t="n">
        <v>34</v>
      </c>
      <c r="J8113" s="93" t="n">
        <v>19</v>
      </c>
      <c r="K8113" s="94" t="n">
        <f aca="false">I8113 * J8113</f>
        <v>646</v>
      </c>
      <c r="L8113" s="94" t="n">
        <f aca="false">K8113 *M8113</f>
        <v>271.32</v>
      </c>
      <c r="M8113" s="95" t="n">
        <v>0.42</v>
      </c>
      <c r="N8113" s="88" t="s">
        <v>23</v>
      </c>
      <c r="O8113" s="91" t="s">
        <v>219</v>
      </c>
      <c r="P8113" s="0" t="str">
        <f aca="false">RIGHT(H8113,LEN(H8113) - FIND(" ", H8113))</f>
        <v>Athletic Footwear</v>
      </c>
    </row>
    <row r="8114" customFormat="false" ht="14.25" hidden="false" customHeight="true" outlineLevel="0" collapsed="false">
      <c r="B8114" s="88" t="s">
        <v>37</v>
      </c>
      <c r="C8114" s="89" t="n">
        <v>1197831</v>
      </c>
      <c r="D8114" s="90" t="n">
        <v>44490</v>
      </c>
      <c r="E8114" s="88" t="s">
        <v>40</v>
      </c>
      <c r="F8114" s="88" t="s">
        <v>80</v>
      </c>
      <c r="G8114" s="88" t="s">
        <v>125</v>
      </c>
      <c r="H8114" s="91" t="s">
        <v>32</v>
      </c>
      <c r="I8114" s="92" t="n">
        <v>27</v>
      </c>
      <c r="J8114" s="93" t="n">
        <v>150</v>
      </c>
      <c r="K8114" s="94" t="n">
        <f aca="false">I8114 * J8114</f>
        <v>4050</v>
      </c>
      <c r="L8114" s="94" t="n">
        <f aca="false">K8114 *M8114</f>
        <v>2025</v>
      </c>
      <c r="M8114" s="95" t="n">
        <v>0.5</v>
      </c>
      <c r="N8114" s="88" t="s">
        <v>23</v>
      </c>
      <c r="O8114" s="91" t="s">
        <v>218</v>
      </c>
      <c r="P8114" s="0" t="str">
        <f aca="false">RIGHT(H8114,LEN(H8114) - FIND(" ", H8114))</f>
        <v>Street Footwear</v>
      </c>
    </row>
    <row r="8115" customFormat="false" ht="14.25" hidden="false" customHeight="true" outlineLevel="0" collapsed="false">
      <c r="B8115" s="88" t="s">
        <v>37</v>
      </c>
      <c r="C8115" s="89" t="n">
        <v>1197831</v>
      </c>
      <c r="D8115" s="90" t="n">
        <v>44490</v>
      </c>
      <c r="E8115" s="88" t="s">
        <v>40</v>
      </c>
      <c r="F8115" s="88" t="s">
        <v>80</v>
      </c>
      <c r="G8115" s="88" t="s">
        <v>125</v>
      </c>
      <c r="H8115" s="91" t="s">
        <v>24</v>
      </c>
      <c r="I8115" s="92" t="n">
        <v>19</v>
      </c>
      <c r="J8115" s="93" t="n">
        <v>106</v>
      </c>
      <c r="K8115" s="94" t="n">
        <f aca="false">I8115 * J8115</f>
        <v>2014</v>
      </c>
      <c r="L8115" s="94" t="n">
        <f aca="false">K8115 *M8115</f>
        <v>906.3</v>
      </c>
      <c r="M8115" s="95" t="n">
        <v>0.45</v>
      </c>
      <c r="N8115" s="88" t="s">
        <v>23</v>
      </c>
      <c r="O8115" s="91" t="s">
        <v>218</v>
      </c>
      <c r="P8115" s="0" t="str">
        <f aca="false">RIGHT(H8115,LEN(H8115) - FIND(" ", H8115))</f>
        <v>Athletic Footwear</v>
      </c>
    </row>
    <row r="8116" customFormat="false" ht="14.25" hidden="false" customHeight="true" outlineLevel="0" collapsed="false">
      <c r="B8116" s="88" t="s">
        <v>37</v>
      </c>
      <c r="C8116" s="89" t="n">
        <v>1197831</v>
      </c>
      <c r="D8116" s="90" t="n">
        <v>44490</v>
      </c>
      <c r="E8116" s="88" t="s">
        <v>40</v>
      </c>
      <c r="F8116" s="88" t="s">
        <v>80</v>
      </c>
      <c r="G8116" s="88" t="s">
        <v>125</v>
      </c>
      <c r="H8116" s="91" t="s">
        <v>48</v>
      </c>
      <c r="I8116" s="92" t="n">
        <v>19</v>
      </c>
      <c r="J8116" s="93" t="n">
        <v>78</v>
      </c>
      <c r="K8116" s="94" t="n">
        <f aca="false">I8116 * J8116</f>
        <v>1482</v>
      </c>
      <c r="L8116" s="94" t="n">
        <f aca="false">K8116 *M8116</f>
        <v>741</v>
      </c>
      <c r="M8116" s="95" t="n">
        <v>0.5</v>
      </c>
      <c r="N8116" s="88" t="s">
        <v>23</v>
      </c>
      <c r="O8116" s="91" t="s">
        <v>219</v>
      </c>
      <c r="P8116" s="0" t="str">
        <f aca="false">RIGHT(H8116,LEN(H8116) - FIND(" ", H8116))</f>
        <v>Street Footwear</v>
      </c>
    </row>
    <row r="8117" customFormat="false" ht="14.25" hidden="false" customHeight="true" outlineLevel="0" collapsed="false">
      <c r="B8117" s="88" t="s">
        <v>37</v>
      </c>
      <c r="C8117" s="89" t="n">
        <v>1197831</v>
      </c>
      <c r="D8117" s="90" t="n">
        <v>44490</v>
      </c>
      <c r="E8117" s="88" t="s">
        <v>40</v>
      </c>
      <c r="F8117" s="88" t="s">
        <v>80</v>
      </c>
      <c r="G8117" s="88" t="s">
        <v>125</v>
      </c>
      <c r="H8117" s="91" t="s">
        <v>44</v>
      </c>
      <c r="I8117" s="92" t="n">
        <v>19</v>
      </c>
      <c r="J8117" s="93" t="n">
        <v>72</v>
      </c>
      <c r="K8117" s="94" t="n">
        <f aca="false">I8117 * J8117</f>
        <v>1368</v>
      </c>
      <c r="L8117" s="94" t="n">
        <f aca="false">K8117 *M8117</f>
        <v>725.04</v>
      </c>
      <c r="M8117" s="95" t="n">
        <v>0.53</v>
      </c>
      <c r="N8117" s="88" t="s">
        <v>23</v>
      </c>
      <c r="O8117" s="91" t="s">
        <v>219</v>
      </c>
      <c r="P8117" s="0" t="str">
        <f aca="false">RIGHT(H8117,LEN(H8117) - FIND(" ", H8117))</f>
        <v>Athletic Footwear</v>
      </c>
    </row>
    <row r="8118" customFormat="false" ht="14.25" hidden="false" customHeight="true" outlineLevel="0" collapsed="false">
      <c r="B8118" s="88" t="s">
        <v>37</v>
      </c>
      <c r="C8118" s="89" t="n">
        <v>1197831</v>
      </c>
      <c r="D8118" s="90" t="n">
        <v>44490</v>
      </c>
      <c r="E8118" s="88" t="s">
        <v>40</v>
      </c>
      <c r="F8118" s="88" t="s">
        <v>80</v>
      </c>
      <c r="G8118" s="88" t="s">
        <v>125</v>
      </c>
      <c r="H8118" s="91" t="s">
        <v>16</v>
      </c>
      <c r="I8118" s="92" t="n">
        <v>27</v>
      </c>
      <c r="J8118" s="93" t="n">
        <v>83</v>
      </c>
      <c r="K8118" s="94" t="n">
        <f aca="false">I8118 * J8118</f>
        <v>2241</v>
      </c>
      <c r="L8118" s="94" t="n">
        <f aca="false">K8118 *M8118</f>
        <v>1053.27</v>
      </c>
      <c r="M8118" s="95" t="n">
        <v>0.47</v>
      </c>
      <c r="N8118" s="88" t="s">
        <v>23</v>
      </c>
      <c r="O8118" s="91" t="s">
        <v>218</v>
      </c>
      <c r="P8118" s="0" t="str">
        <f aca="false">RIGHT(H8118,LEN(H8118) - FIND(" ", H8118))</f>
        <v>Apparel</v>
      </c>
    </row>
    <row r="8119" customFormat="false" ht="14.25" hidden="false" customHeight="true" outlineLevel="0" collapsed="false">
      <c r="B8119" s="88" t="s">
        <v>43</v>
      </c>
      <c r="C8119" s="89" t="n">
        <v>1197831</v>
      </c>
      <c r="D8119" s="90" t="n">
        <v>44490</v>
      </c>
      <c r="E8119" s="88" t="s">
        <v>40</v>
      </c>
      <c r="F8119" s="88" t="s">
        <v>80</v>
      </c>
      <c r="G8119" s="88" t="s">
        <v>125</v>
      </c>
      <c r="H8119" s="91" t="s">
        <v>38</v>
      </c>
      <c r="I8119" s="92" t="n">
        <v>29</v>
      </c>
      <c r="J8119" s="93" t="n">
        <v>104</v>
      </c>
      <c r="K8119" s="94" t="n">
        <f aca="false">I8119 * J8119</f>
        <v>3016</v>
      </c>
      <c r="L8119" s="94" t="n">
        <f aca="false">K8119 *M8119</f>
        <v>1598.48</v>
      </c>
      <c r="M8119" s="95" t="n">
        <v>0.53</v>
      </c>
      <c r="N8119" s="88" t="s">
        <v>23</v>
      </c>
      <c r="O8119" s="91" t="s">
        <v>219</v>
      </c>
      <c r="P8119" s="0" t="str">
        <f aca="false">RIGHT(H8119,LEN(H8119) - FIND(" ", H8119))</f>
        <v>Apparel</v>
      </c>
    </row>
    <row r="8120" customFormat="false" ht="14.25" hidden="false" customHeight="true" outlineLevel="0" collapsed="false">
      <c r="B8120" s="88" t="s">
        <v>43</v>
      </c>
      <c r="C8120" s="89" t="n">
        <v>1197831</v>
      </c>
      <c r="D8120" s="90" t="n">
        <v>44490</v>
      </c>
      <c r="E8120" s="88" t="s">
        <v>40</v>
      </c>
      <c r="F8120" s="88" t="s">
        <v>145</v>
      </c>
      <c r="G8120" s="88" t="s">
        <v>142</v>
      </c>
      <c r="H8120" s="91" t="s">
        <v>32</v>
      </c>
      <c r="I8120" s="92" t="n">
        <v>29</v>
      </c>
      <c r="J8120" s="93" t="n">
        <v>137</v>
      </c>
      <c r="K8120" s="94" t="n">
        <f aca="false">I8120 * J8120</f>
        <v>3973</v>
      </c>
      <c r="L8120" s="94" t="n">
        <f aca="false">K8120 *M8120</f>
        <v>2145.42</v>
      </c>
      <c r="M8120" s="95" t="n">
        <v>0.54</v>
      </c>
      <c r="N8120" s="88" t="s">
        <v>23</v>
      </c>
      <c r="O8120" s="91" t="s">
        <v>218</v>
      </c>
      <c r="P8120" s="0" t="str">
        <f aca="false">RIGHT(H8120,LEN(H8120) - FIND(" ", H8120))</f>
        <v>Street Footwear</v>
      </c>
    </row>
    <row r="8121" customFormat="false" ht="14.25" hidden="false" customHeight="true" outlineLevel="0" collapsed="false">
      <c r="B8121" s="88" t="s">
        <v>43</v>
      </c>
      <c r="C8121" s="89" t="n">
        <v>1197831</v>
      </c>
      <c r="D8121" s="90" t="n">
        <v>44490</v>
      </c>
      <c r="E8121" s="88" t="s">
        <v>40</v>
      </c>
      <c r="F8121" s="88" t="s">
        <v>145</v>
      </c>
      <c r="G8121" s="88" t="s">
        <v>142</v>
      </c>
      <c r="H8121" s="91" t="s">
        <v>24</v>
      </c>
      <c r="I8121" s="92" t="n">
        <v>19</v>
      </c>
      <c r="J8121" s="93" t="n">
        <v>88</v>
      </c>
      <c r="K8121" s="94" t="n">
        <f aca="false">I8121 * J8121</f>
        <v>1672</v>
      </c>
      <c r="L8121" s="94" t="n">
        <f aca="false">K8121 *M8121</f>
        <v>769.12</v>
      </c>
      <c r="M8121" s="95" t="n">
        <v>0.46</v>
      </c>
      <c r="N8121" s="88" t="s">
        <v>23</v>
      </c>
      <c r="O8121" s="91" t="s">
        <v>218</v>
      </c>
      <c r="P8121" s="0" t="str">
        <f aca="false">RIGHT(H8121,LEN(H8121) - FIND(" ", H8121))</f>
        <v>Athletic Footwear</v>
      </c>
    </row>
    <row r="8122" customFormat="false" ht="14.25" hidden="false" customHeight="true" outlineLevel="0" collapsed="false">
      <c r="B8122" s="88" t="s">
        <v>43</v>
      </c>
      <c r="C8122" s="89" t="n">
        <v>1197831</v>
      </c>
      <c r="D8122" s="90" t="n">
        <v>44490</v>
      </c>
      <c r="E8122" s="88" t="s">
        <v>40</v>
      </c>
      <c r="F8122" s="88" t="s">
        <v>145</v>
      </c>
      <c r="G8122" s="88" t="s">
        <v>142</v>
      </c>
      <c r="H8122" s="91" t="s">
        <v>48</v>
      </c>
      <c r="I8122" s="92" t="n">
        <v>20</v>
      </c>
      <c r="J8122" s="93" t="n">
        <v>56</v>
      </c>
      <c r="K8122" s="94" t="n">
        <f aca="false">I8122 * J8122</f>
        <v>1120</v>
      </c>
      <c r="L8122" s="94" t="n">
        <f aca="false">K8122 *M8122</f>
        <v>571.2</v>
      </c>
      <c r="M8122" s="95" t="n">
        <v>0.51</v>
      </c>
      <c r="N8122" s="88" t="s">
        <v>23</v>
      </c>
      <c r="O8122" s="91" t="s">
        <v>219</v>
      </c>
      <c r="P8122" s="0" t="str">
        <f aca="false">RIGHT(H8122,LEN(H8122) - FIND(" ", H8122))</f>
        <v>Street Footwear</v>
      </c>
    </row>
    <row r="8123" customFormat="false" ht="14.25" hidden="false" customHeight="true" outlineLevel="0" collapsed="false">
      <c r="B8123" s="88" t="s">
        <v>43</v>
      </c>
      <c r="C8123" s="89" t="n">
        <v>1197831</v>
      </c>
      <c r="D8123" s="90" t="n">
        <v>44490</v>
      </c>
      <c r="E8123" s="88" t="s">
        <v>40</v>
      </c>
      <c r="F8123" s="88" t="s">
        <v>145</v>
      </c>
      <c r="G8123" s="88" t="s">
        <v>142</v>
      </c>
      <c r="H8123" s="91" t="s">
        <v>44</v>
      </c>
      <c r="I8123" s="92" t="n">
        <v>18</v>
      </c>
      <c r="J8123" s="93" t="n">
        <v>52</v>
      </c>
      <c r="K8123" s="94" t="n">
        <f aca="false">I8123 * J8123</f>
        <v>936</v>
      </c>
      <c r="L8123" s="94" t="n">
        <f aca="false">K8123 *M8123</f>
        <v>486.72</v>
      </c>
      <c r="M8123" s="95" t="n">
        <v>0.52</v>
      </c>
      <c r="N8123" s="88" t="s">
        <v>23</v>
      </c>
      <c r="O8123" s="91" t="s">
        <v>219</v>
      </c>
      <c r="P8123" s="0" t="str">
        <f aca="false">RIGHT(H8123,LEN(H8123) - FIND(" ", H8123))</f>
        <v>Athletic Footwear</v>
      </c>
    </row>
    <row r="8124" customFormat="false" ht="14.25" hidden="false" customHeight="true" outlineLevel="0" collapsed="false">
      <c r="B8124" s="88" t="s">
        <v>43</v>
      </c>
      <c r="C8124" s="89" t="n">
        <v>1197831</v>
      </c>
      <c r="D8124" s="90" t="n">
        <v>44490</v>
      </c>
      <c r="E8124" s="88" t="s">
        <v>40</v>
      </c>
      <c r="F8124" s="88" t="s">
        <v>145</v>
      </c>
      <c r="G8124" s="88" t="s">
        <v>142</v>
      </c>
      <c r="H8124" s="91" t="s">
        <v>16</v>
      </c>
      <c r="I8124" s="92" t="n">
        <v>29</v>
      </c>
      <c r="J8124" s="93" t="n">
        <v>50</v>
      </c>
      <c r="K8124" s="94" t="n">
        <f aca="false">I8124 * J8124</f>
        <v>1450</v>
      </c>
      <c r="L8124" s="94" t="n">
        <f aca="false">K8124 *M8124</f>
        <v>696</v>
      </c>
      <c r="M8124" s="95" t="n">
        <v>0.48</v>
      </c>
      <c r="N8124" s="88" t="s">
        <v>23</v>
      </c>
      <c r="O8124" s="91" t="s">
        <v>218</v>
      </c>
      <c r="P8124" s="0" t="str">
        <f aca="false">RIGHT(H8124,LEN(H8124) - FIND(" ", H8124))</f>
        <v>Apparel</v>
      </c>
    </row>
    <row r="8125" customFormat="false" ht="14.25" hidden="false" customHeight="true" outlineLevel="0" collapsed="false">
      <c r="B8125" s="88" t="s">
        <v>22</v>
      </c>
      <c r="C8125" s="89" t="n">
        <v>1197831</v>
      </c>
      <c r="D8125" s="90" t="n">
        <v>44490</v>
      </c>
      <c r="E8125" s="88" t="s">
        <v>40</v>
      </c>
      <c r="F8125" s="88" t="s">
        <v>145</v>
      </c>
      <c r="G8125" s="88" t="s">
        <v>142</v>
      </c>
      <c r="H8125" s="91" t="s">
        <v>38</v>
      </c>
      <c r="I8125" s="92" t="n">
        <v>29</v>
      </c>
      <c r="J8125" s="93" t="n">
        <v>91</v>
      </c>
      <c r="K8125" s="94" t="n">
        <f aca="false">I8125 * J8125</f>
        <v>2639</v>
      </c>
      <c r="L8125" s="94" t="n">
        <f aca="false">K8125 *M8125</f>
        <v>1451.45</v>
      </c>
      <c r="M8125" s="95" t="n">
        <v>0.55</v>
      </c>
      <c r="N8125" s="88" t="s">
        <v>23</v>
      </c>
      <c r="O8125" s="91" t="s">
        <v>219</v>
      </c>
      <c r="P8125" s="0" t="str">
        <f aca="false">RIGHT(H8125,LEN(H8125) - FIND(" ", H8125))</f>
        <v>Apparel</v>
      </c>
    </row>
    <row r="8126" customFormat="false" ht="14.25" hidden="false" customHeight="true" outlineLevel="0" collapsed="false">
      <c r="B8126" s="88" t="s">
        <v>30</v>
      </c>
      <c r="C8126" s="89" t="n">
        <v>1197831</v>
      </c>
      <c r="D8126" s="90" t="n">
        <v>44490</v>
      </c>
      <c r="E8126" s="88" t="s">
        <v>40</v>
      </c>
      <c r="F8126" s="88" t="s">
        <v>59</v>
      </c>
      <c r="G8126" s="88" t="s">
        <v>106</v>
      </c>
      <c r="H8126" s="91" t="s">
        <v>38</v>
      </c>
      <c r="I8126" s="92" t="n">
        <v>54</v>
      </c>
      <c r="J8126" s="93" t="n">
        <v>256</v>
      </c>
      <c r="K8126" s="94" t="n">
        <f aca="false">I8126 * J8126</f>
        <v>13824</v>
      </c>
      <c r="L8126" s="94" t="n">
        <f aca="false">K8126 *M8126</f>
        <v>8294.4</v>
      </c>
      <c r="M8126" s="95" t="n">
        <v>0.6</v>
      </c>
      <c r="N8126" s="88" t="s">
        <v>31</v>
      </c>
      <c r="O8126" s="91" t="s">
        <v>219</v>
      </c>
      <c r="P8126" s="0" t="str">
        <f aca="false">RIGHT(H8126,LEN(H8126) - FIND(" ", H8126))</f>
        <v>Apparel</v>
      </c>
    </row>
    <row r="8127" customFormat="false" ht="14.25" hidden="false" customHeight="true" outlineLevel="0" collapsed="false">
      <c r="B8127" s="88" t="s">
        <v>37</v>
      </c>
      <c r="C8127" s="89" t="n">
        <v>1197831</v>
      </c>
      <c r="D8127" s="90" t="n">
        <v>44490</v>
      </c>
      <c r="E8127" s="88" t="s">
        <v>40</v>
      </c>
      <c r="F8127" s="88" t="s">
        <v>80</v>
      </c>
      <c r="G8127" s="88" t="s">
        <v>125</v>
      </c>
      <c r="H8127" s="91" t="s">
        <v>32</v>
      </c>
      <c r="I8127" s="92" t="n">
        <v>21</v>
      </c>
      <c r="J8127" s="93" t="n">
        <v>180</v>
      </c>
      <c r="K8127" s="94" t="n">
        <f aca="false">I8127 * J8127</f>
        <v>3780</v>
      </c>
      <c r="L8127" s="94" t="n">
        <f aca="false">K8127 *M8127</f>
        <v>1701</v>
      </c>
      <c r="M8127" s="95" t="n">
        <v>0.45</v>
      </c>
      <c r="N8127" s="88" t="s">
        <v>31</v>
      </c>
      <c r="O8127" s="91" t="s">
        <v>218</v>
      </c>
      <c r="P8127" s="0" t="str">
        <f aca="false">RIGHT(H8127,LEN(H8127) - FIND(" ", H8127))</f>
        <v>Street Footwear</v>
      </c>
    </row>
    <row r="8128" customFormat="false" ht="14.25" hidden="false" customHeight="true" outlineLevel="0" collapsed="false">
      <c r="B8128" s="88" t="s">
        <v>37</v>
      </c>
      <c r="C8128" s="89" t="n">
        <v>1197831</v>
      </c>
      <c r="D8128" s="90" t="n">
        <v>44490</v>
      </c>
      <c r="E8128" s="88" t="s">
        <v>40</v>
      </c>
      <c r="F8128" s="88" t="s">
        <v>80</v>
      </c>
      <c r="G8128" s="88" t="s">
        <v>125</v>
      </c>
      <c r="H8128" s="91" t="s">
        <v>24</v>
      </c>
      <c r="I8128" s="92" t="n">
        <v>14</v>
      </c>
      <c r="J8128" s="93" t="n">
        <v>132</v>
      </c>
      <c r="K8128" s="94" t="n">
        <f aca="false">I8128 * J8128</f>
        <v>1848</v>
      </c>
      <c r="L8128" s="94" t="n">
        <f aca="false">K8128 *M8128</f>
        <v>739.2</v>
      </c>
      <c r="M8128" s="95" t="n">
        <v>0.4</v>
      </c>
      <c r="N8128" s="88" t="s">
        <v>31</v>
      </c>
      <c r="O8128" s="91" t="s">
        <v>218</v>
      </c>
      <c r="P8128" s="0" t="str">
        <f aca="false">RIGHT(H8128,LEN(H8128) - FIND(" ", H8128))</f>
        <v>Athletic Footwear</v>
      </c>
    </row>
    <row r="8129" customFormat="false" ht="14.25" hidden="false" customHeight="true" outlineLevel="0" collapsed="false">
      <c r="B8129" s="88" t="s">
        <v>37</v>
      </c>
      <c r="C8129" s="89" t="n">
        <v>1197831</v>
      </c>
      <c r="D8129" s="90" t="n">
        <v>44490</v>
      </c>
      <c r="E8129" s="88" t="s">
        <v>40</v>
      </c>
      <c r="F8129" s="88" t="s">
        <v>80</v>
      </c>
      <c r="G8129" s="88" t="s">
        <v>125</v>
      </c>
      <c r="H8129" s="91" t="s">
        <v>48</v>
      </c>
      <c r="I8129" s="92" t="n">
        <v>16</v>
      </c>
      <c r="J8129" s="93" t="n">
        <v>99</v>
      </c>
      <c r="K8129" s="94" t="n">
        <f aca="false">I8129 * J8129</f>
        <v>1584</v>
      </c>
      <c r="L8129" s="94" t="n">
        <f aca="false">K8129 *M8129</f>
        <v>728.64</v>
      </c>
      <c r="M8129" s="95" t="n">
        <v>0.46</v>
      </c>
      <c r="N8129" s="88" t="s">
        <v>31</v>
      </c>
      <c r="O8129" s="91" t="s">
        <v>219</v>
      </c>
      <c r="P8129" s="0" t="str">
        <f aca="false">RIGHT(H8129,LEN(H8129) - FIND(" ", H8129))</f>
        <v>Street Footwear</v>
      </c>
    </row>
    <row r="8130" customFormat="false" ht="14.25" hidden="false" customHeight="true" outlineLevel="0" collapsed="false">
      <c r="B8130" s="88" t="s">
        <v>37</v>
      </c>
      <c r="C8130" s="89" t="n">
        <v>1197831</v>
      </c>
      <c r="D8130" s="90" t="n">
        <v>44490</v>
      </c>
      <c r="E8130" s="88" t="s">
        <v>40</v>
      </c>
      <c r="F8130" s="88" t="s">
        <v>80</v>
      </c>
      <c r="G8130" s="88" t="s">
        <v>125</v>
      </c>
      <c r="H8130" s="91" t="s">
        <v>44</v>
      </c>
      <c r="I8130" s="92" t="n">
        <v>15</v>
      </c>
      <c r="J8130" s="93" t="n">
        <v>94</v>
      </c>
      <c r="K8130" s="94" t="n">
        <f aca="false">I8130 * J8130</f>
        <v>1410</v>
      </c>
      <c r="L8130" s="94" t="n">
        <f aca="false">K8130 *M8130</f>
        <v>634.5</v>
      </c>
      <c r="M8130" s="95" t="n">
        <v>0.45</v>
      </c>
      <c r="N8130" s="88" t="s">
        <v>31</v>
      </c>
      <c r="O8130" s="91" t="s">
        <v>219</v>
      </c>
      <c r="P8130" s="0" t="str">
        <f aca="false">RIGHT(H8130,LEN(H8130) - FIND(" ", H8130))</f>
        <v>Athletic Footwear</v>
      </c>
    </row>
    <row r="8131" customFormat="false" ht="14.25" hidden="false" customHeight="true" outlineLevel="0" collapsed="false">
      <c r="B8131" s="88" t="s">
        <v>37</v>
      </c>
      <c r="C8131" s="89" t="n">
        <v>1197831</v>
      </c>
      <c r="D8131" s="90" t="n">
        <v>44490</v>
      </c>
      <c r="E8131" s="88" t="s">
        <v>40</v>
      </c>
      <c r="F8131" s="88" t="s">
        <v>80</v>
      </c>
      <c r="G8131" s="88" t="s">
        <v>125</v>
      </c>
      <c r="H8131" s="91" t="s">
        <v>16</v>
      </c>
      <c r="I8131" s="92" t="n">
        <v>21</v>
      </c>
      <c r="J8131" s="93" t="n">
        <v>91</v>
      </c>
      <c r="K8131" s="94" t="n">
        <f aca="false">I8131 * J8131</f>
        <v>1911</v>
      </c>
      <c r="L8131" s="94" t="n">
        <f aca="false">K8131 *M8131</f>
        <v>707.07</v>
      </c>
      <c r="M8131" s="95" t="n">
        <v>0.37</v>
      </c>
      <c r="N8131" s="88" t="s">
        <v>31</v>
      </c>
      <c r="O8131" s="91" t="s">
        <v>218</v>
      </c>
      <c r="P8131" s="0" t="str">
        <f aca="false">RIGHT(H8131,LEN(H8131) - FIND(" ", H8131))</f>
        <v>Apparel</v>
      </c>
    </row>
    <row r="8132" customFormat="false" ht="14.25" hidden="false" customHeight="true" outlineLevel="0" collapsed="false">
      <c r="B8132" s="88" t="s">
        <v>43</v>
      </c>
      <c r="C8132" s="89" t="n">
        <v>1197831</v>
      </c>
      <c r="D8132" s="90" t="n">
        <v>44490</v>
      </c>
      <c r="E8132" s="88" t="s">
        <v>40</v>
      </c>
      <c r="F8132" s="88" t="s">
        <v>80</v>
      </c>
      <c r="G8132" s="88" t="s">
        <v>125</v>
      </c>
      <c r="H8132" s="91" t="s">
        <v>38</v>
      </c>
      <c r="I8132" s="92" t="n">
        <v>20</v>
      </c>
      <c r="J8132" s="93" t="n">
        <v>132</v>
      </c>
      <c r="K8132" s="94" t="n">
        <f aca="false">I8132 * J8132</f>
        <v>2640</v>
      </c>
      <c r="L8132" s="94" t="n">
        <f aca="false">K8132 *M8132</f>
        <v>1188</v>
      </c>
      <c r="M8132" s="95" t="n">
        <v>0.45</v>
      </c>
      <c r="N8132" s="88" t="s">
        <v>31</v>
      </c>
      <c r="O8132" s="91" t="s">
        <v>219</v>
      </c>
      <c r="P8132" s="0" t="str">
        <f aca="false">RIGHT(H8132,LEN(H8132) - FIND(" ", H8132))</f>
        <v>Apparel</v>
      </c>
    </row>
    <row r="8133" customFormat="false" ht="14.25" hidden="false" customHeight="true" outlineLevel="0" collapsed="false">
      <c r="B8133" s="88" t="s">
        <v>43</v>
      </c>
      <c r="C8133" s="89" t="n">
        <v>1197831</v>
      </c>
      <c r="D8133" s="90" t="n">
        <v>44490</v>
      </c>
      <c r="E8133" s="88" t="s">
        <v>40</v>
      </c>
      <c r="F8133" s="88" t="s">
        <v>145</v>
      </c>
      <c r="G8133" s="88" t="s">
        <v>142</v>
      </c>
      <c r="H8133" s="91" t="s">
        <v>32</v>
      </c>
      <c r="I8133" s="92" t="n">
        <v>20</v>
      </c>
      <c r="J8133" s="93" t="n">
        <v>173</v>
      </c>
      <c r="K8133" s="94" t="n">
        <f aca="false">I8133 * J8133</f>
        <v>3460</v>
      </c>
      <c r="L8133" s="94" t="n">
        <f aca="false">K8133 *M8133</f>
        <v>1626.2</v>
      </c>
      <c r="M8133" s="95" t="n">
        <v>0.47</v>
      </c>
      <c r="N8133" s="88" t="s">
        <v>31</v>
      </c>
      <c r="O8133" s="91" t="s">
        <v>218</v>
      </c>
      <c r="P8133" s="0" t="str">
        <f aca="false">RIGHT(H8133,LEN(H8133) - FIND(" ", H8133))</f>
        <v>Street Footwear</v>
      </c>
    </row>
    <row r="8134" customFormat="false" ht="14.25" hidden="false" customHeight="true" outlineLevel="0" collapsed="false">
      <c r="B8134" s="88" t="s">
        <v>43</v>
      </c>
      <c r="C8134" s="89" t="n">
        <v>1197831</v>
      </c>
      <c r="D8134" s="90" t="n">
        <v>44490</v>
      </c>
      <c r="E8134" s="88" t="s">
        <v>40</v>
      </c>
      <c r="F8134" s="88" t="s">
        <v>145</v>
      </c>
      <c r="G8134" s="88" t="s">
        <v>142</v>
      </c>
      <c r="H8134" s="91" t="s">
        <v>24</v>
      </c>
      <c r="I8134" s="92" t="n">
        <v>14</v>
      </c>
      <c r="J8134" s="93" t="n">
        <v>112</v>
      </c>
      <c r="K8134" s="94" t="n">
        <f aca="false">I8134 * J8134</f>
        <v>1568</v>
      </c>
      <c r="L8134" s="94" t="n">
        <f aca="false">K8134 *M8134</f>
        <v>658.56</v>
      </c>
      <c r="M8134" s="95" t="n">
        <v>0.42</v>
      </c>
      <c r="N8134" s="88" t="s">
        <v>31</v>
      </c>
      <c r="O8134" s="91" t="s">
        <v>218</v>
      </c>
      <c r="P8134" s="0" t="str">
        <f aca="false">RIGHT(H8134,LEN(H8134) - FIND(" ", H8134))</f>
        <v>Athletic Footwear</v>
      </c>
    </row>
    <row r="8135" customFormat="false" ht="14.25" hidden="false" customHeight="true" outlineLevel="0" collapsed="false">
      <c r="B8135" s="88" t="s">
        <v>43</v>
      </c>
      <c r="C8135" s="89" t="n">
        <v>1197831</v>
      </c>
      <c r="D8135" s="90" t="n">
        <v>44490</v>
      </c>
      <c r="E8135" s="88" t="s">
        <v>40</v>
      </c>
      <c r="F8135" s="88" t="s">
        <v>145</v>
      </c>
      <c r="G8135" s="88" t="s">
        <v>142</v>
      </c>
      <c r="H8135" s="91" t="s">
        <v>48</v>
      </c>
      <c r="I8135" s="92" t="n">
        <v>14</v>
      </c>
      <c r="J8135" s="93" t="n">
        <v>74</v>
      </c>
      <c r="K8135" s="94" t="n">
        <f aca="false">I8135 * J8135</f>
        <v>1036</v>
      </c>
      <c r="L8135" s="94" t="n">
        <f aca="false">K8135 *M8135</f>
        <v>435.12</v>
      </c>
      <c r="M8135" s="95" t="n">
        <v>0.42</v>
      </c>
      <c r="N8135" s="88" t="s">
        <v>31</v>
      </c>
      <c r="O8135" s="91" t="s">
        <v>219</v>
      </c>
      <c r="P8135" s="0" t="str">
        <f aca="false">RIGHT(H8135,LEN(H8135) - FIND(" ", H8135))</f>
        <v>Street Footwear</v>
      </c>
    </row>
    <row r="8136" customFormat="false" ht="14.25" hidden="false" customHeight="true" outlineLevel="0" collapsed="false">
      <c r="B8136" s="88" t="s">
        <v>43</v>
      </c>
      <c r="C8136" s="89" t="n">
        <v>1197831</v>
      </c>
      <c r="D8136" s="90" t="n">
        <v>44490</v>
      </c>
      <c r="E8136" s="88" t="s">
        <v>40</v>
      </c>
      <c r="F8136" s="88" t="s">
        <v>145</v>
      </c>
      <c r="G8136" s="88" t="s">
        <v>142</v>
      </c>
      <c r="H8136" s="91" t="s">
        <v>44</v>
      </c>
      <c r="I8136" s="92" t="n">
        <v>15</v>
      </c>
      <c r="J8136" s="93" t="n">
        <v>62</v>
      </c>
      <c r="K8136" s="94" t="n">
        <f aca="false">I8136 * J8136</f>
        <v>930</v>
      </c>
      <c r="L8136" s="94" t="n">
        <f aca="false">K8136 *M8136</f>
        <v>390.6</v>
      </c>
      <c r="M8136" s="95" t="n">
        <v>0.42</v>
      </c>
      <c r="N8136" s="88" t="s">
        <v>31</v>
      </c>
      <c r="O8136" s="91" t="s">
        <v>219</v>
      </c>
      <c r="P8136" s="0" t="str">
        <f aca="false">RIGHT(H8136,LEN(H8136) - FIND(" ", H8136))</f>
        <v>Athletic Footwear</v>
      </c>
    </row>
    <row r="8137" customFormat="false" ht="14.25" hidden="false" customHeight="true" outlineLevel="0" collapsed="false">
      <c r="B8137" s="88" t="s">
        <v>43</v>
      </c>
      <c r="C8137" s="89" t="n">
        <v>1197831</v>
      </c>
      <c r="D8137" s="90" t="n">
        <v>44490</v>
      </c>
      <c r="E8137" s="88" t="s">
        <v>40</v>
      </c>
      <c r="F8137" s="88" t="s">
        <v>145</v>
      </c>
      <c r="G8137" s="88" t="s">
        <v>142</v>
      </c>
      <c r="H8137" s="91" t="s">
        <v>16</v>
      </c>
      <c r="I8137" s="92" t="n">
        <v>22</v>
      </c>
      <c r="J8137" s="93" t="n">
        <v>68</v>
      </c>
      <c r="K8137" s="94" t="n">
        <f aca="false">I8137 * J8137</f>
        <v>1496</v>
      </c>
      <c r="L8137" s="94" t="n">
        <f aca="false">K8137 *M8137</f>
        <v>568.48</v>
      </c>
      <c r="M8137" s="95" t="n">
        <v>0.38</v>
      </c>
      <c r="N8137" s="88" t="s">
        <v>31</v>
      </c>
      <c r="O8137" s="91" t="s">
        <v>218</v>
      </c>
      <c r="P8137" s="0" t="str">
        <f aca="false">RIGHT(H8137,LEN(H8137) - FIND(" ", H8137))</f>
        <v>Apparel</v>
      </c>
    </row>
    <row r="8138" customFormat="false" ht="14.25" hidden="false" customHeight="true" outlineLevel="0" collapsed="false">
      <c r="B8138" s="88" t="s">
        <v>22</v>
      </c>
      <c r="C8138" s="89" t="n">
        <v>1197831</v>
      </c>
      <c r="D8138" s="90" t="n">
        <v>44490</v>
      </c>
      <c r="E8138" s="88" t="s">
        <v>40</v>
      </c>
      <c r="F8138" s="88" t="s">
        <v>145</v>
      </c>
      <c r="G8138" s="88" t="s">
        <v>142</v>
      </c>
      <c r="H8138" s="91" t="s">
        <v>38</v>
      </c>
      <c r="I8138" s="92" t="n">
        <v>22</v>
      </c>
      <c r="J8138" s="93" t="n">
        <v>101</v>
      </c>
      <c r="K8138" s="94" t="n">
        <f aca="false">I8138 * J8138</f>
        <v>2222</v>
      </c>
      <c r="L8138" s="94" t="n">
        <f aca="false">K8138 *M8138</f>
        <v>1044.34</v>
      </c>
      <c r="M8138" s="95" t="n">
        <v>0.47</v>
      </c>
      <c r="N8138" s="88" t="s">
        <v>31</v>
      </c>
      <c r="O8138" s="91" t="s">
        <v>219</v>
      </c>
      <c r="P8138" s="0" t="str">
        <f aca="false">RIGHT(H8138,LEN(H8138) - FIND(" ", H8138))</f>
        <v>Apparel</v>
      </c>
    </row>
    <row r="8139" customFormat="false" ht="14.25" hidden="false" customHeight="true" outlineLevel="0" collapsed="false">
      <c r="B8139" s="88" t="s">
        <v>13</v>
      </c>
      <c r="C8139" s="89" t="n">
        <v>1185732</v>
      </c>
      <c r="D8139" s="90" t="n">
        <v>44491</v>
      </c>
      <c r="E8139" s="88" t="s">
        <v>40</v>
      </c>
      <c r="F8139" s="88" t="s">
        <v>59</v>
      </c>
      <c r="G8139" s="88" t="s">
        <v>106</v>
      </c>
      <c r="H8139" s="91" t="s">
        <v>32</v>
      </c>
      <c r="I8139" s="92" t="n">
        <v>45</v>
      </c>
      <c r="J8139" s="93" t="n">
        <v>425</v>
      </c>
      <c r="K8139" s="94" t="n">
        <f aca="false">I8139 * J8139</f>
        <v>19125</v>
      </c>
      <c r="L8139" s="94" t="n">
        <f aca="false">K8139 *M8139</f>
        <v>10518.75</v>
      </c>
      <c r="M8139" s="95" t="n">
        <v>0.55</v>
      </c>
      <c r="N8139" s="88" t="s">
        <v>31</v>
      </c>
      <c r="O8139" s="91" t="s">
        <v>218</v>
      </c>
      <c r="P8139" s="0" t="str">
        <f aca="false">RIGHT(H8139,LEN(H8139) - FIND(" ", H8139))</f>
        <v>Street Footwear</v>
      </c>
    </row>
    <row r="8140" customFormat="false" ht="14.25" hidden="false" customHeight="true" outlineLevel="0" collapsed="false">
      <c r="B8140" s="88" t="s">
        <v>15</v>
      </c>
      <c r="C8140" s="89" t="n">
        <v>1185732</v>
      </c>
      <c r="D8140" s="90" t="n">
        <v>44491</v>
      </c>
      <c r="E8140" s="88" t="s">
        <v>26</v>
      </c>
      <c r="F8140" s="88" t="s">
        <v>111</v>
      </c>
      <c r="G8140" s="88" t="s">
        <v>166</v>
      </c>
      <c r="H8140" s="91" t="s">
        <v>16</v>
      </c>
      <c r="I8140" s="92" t="n">
        <v>50</v>
      </c>
      <c r="J8140" s="93" t="n">
        <v>150</v>
      </c>
      <c r="K8140" s="94" t="n">
        <f aca="false">I8140 * J8140</f>
        <v>7500</v>
      </c>
      <c r="L8140" s="94" t="n">
        <f aca="false">K8140 *M8140</f>
        <v>1875</v>
      </c>
      <c r="M8140" s="95" t="n">
        <v>0.25</v>
      </c>
      <c r="N8140" s="88" t="s">
        <v>31</v>
      </c>
      <c r="O8140" s="91" t="s">
        <v>218</v>
      </c>
      <c r="P8140" s="0" t="str">
        <f aca="false">RIGHT(H8140,LEN(H8140) - FIND(" ", H8140))</f>
        <v>Apparel</v>
      </c>
    </row>
    <row r="8141" customFormat="false" ht="14.25" hidden="false" customHeight="true" outlineLevel="0" collapsed="false">
      <c r="B8141" s="88" t="s">
        <v>15</v>
      </c>
      <c r="C8141" s="89" t="n">
        <v>1185732</v>
      </c>
      <c r="D8141" s="90" t="n">
        <v>44491</v>
      </c>
      <c r="E8141" s="88" t="s">
        <v>18</v>
      </c>
      <c r="F8141" s="88" t="s">
        <v>70</v>
      </c>
      <c r="G8141" s="88" t="s">
        <v>76</v>
      </c>
      <c r="H8141" s="91" t="s">
        <v>32</v>
      </c>
      <c r="I8141" s="92" t="n">
        <v>70</v>
      </c>
      <c r="J8141" s="93" t="n">
        <v>450</v>
      </c>
      <c r="K8141" s="94" t="n">
        <f aca="false">I8141 * J8141</f>
        <v>31500</v>
      </c>
      <c r="L8141" s="94" t="n">
        <f aca="false">K8141 *M8141</f>
        <v>11025</v>
      </c>
      <c r="M8141" s="95" t="n">
        <v>0.35</v>
      </c>
      <c r="N8141" s="88" t="s">
        <v>31</v>
      </c>
      <c r="O8141" s="91" t="s">
        <v>218</v>
      </c>
      <c r="P8141" s="0" t="str">
        <f aca="false">RIGHT(H8141,LEN(H8141) - FIND(" ", H8141))</f>
        <v>Street Footwear</v>
      </c>
    </row>
    <row r="8142" customFormat="false" ht="14.25" hidden="false" customHeight="true" outlineLevel="0" collapsed="false">
      <c r="B8142" s="88" t="s">
        <v>15</v>
      </c>
      <c r="C8142" s="89" t="n">
        <v>1185732</v>
      </c>
      <c r="D8142" s="90" t="n">
        <v>44491</v>
      </c>
      <c r="E8142" s="88" t="s">
        <v>18</v>
      </c>
      <c r="F8142" s="88" t="s">
        <v>70</v>
      </c>
      <c r="G8142" s="88" t="s">
        <v>76</v>
      </c>
      <c r="H8142" s="91" t="s">
        <v>24</v>
      </c>
      <c r="I8142" s="92" t="n">
        <v>65</v>
      </c>
      <c r="J8142" s="93" t="n">
        <v>275</v>
      </c>
      <c r="K8142" s="94" t="n">
        <f aca="false">I8142 * J8142</f>
        <v>17875</v>
      </c>
      <c r="L8142" s="94" t="n">
        <f aca="false">K8142 *M8142</f>
        <v>6256.25</v>
      </c>
      <c r="M8142" s="95" t="n">
        <v>0.35</v>
      </c>
      <c r="N8142" s="88" t="s">
        <v>31</v>
      </c>
      <c r="O8142" s="91" t="s">
        <v>218</v>
      </c>
      <c r="P8142" s="0" t="str">
        <f aca="false">RIGHT(H8142,LEN(H8142) - FIND(" ", H8142))</f>
        <v>Athletic Footwear</v>
      </c>
    </row>
    <row r="8143" customFormat="false" ht="14.25" hidden="false" customHeight="true" outlineLevel="0" collapsed="false">
      <c r="B8143" s="88" t="s">
        <v>15</v>
      </c>
      <c r="C8143" s="89" t="n">
        <v>1185732</v>
      </c>
      <c r="D8143" s="90" t="n">
        <v>44491</v>
      </c>
      <c r="E8143" s="88" t="s">
        <v>18</v>
      </c>
      <c r="F8143" s="88" t="s">
        <v>70</v>
      </c>
      <c r="G8143" s="88" t="s">
        <v>76</v>
      </c>
      <c r="H8143" s="91" t="s">
        <v>48</v>
      </c>
      <c r="I8143" s="92" t="n">
        <v>65</v>
      </c>
      <c r="J8143" s="93" t="n">
        <v>175</v>
      </c>
      <c r="K8143" s="94" t="n">
        <f aca="false">I8143 * J8143</f>
        <v>11375</v>
      </c>
      <c r="L8143" s="94" t="n">
        <f aca="false">K8143 *M8143</f>
        <v>2843.75</v>
      </c>
      <c r="M8143" s="95" t="n">
        <v>0.25</v>
      </c>
      <c r="N8143" s="88" t="s">
        <v>31</v>
      </c>
      <c r="O8143" s="91" t="s">
        <v>219</v>
      </c>
      <c r="P8143" s="0" t="str">
        <f aca="false">RIGHT(H8143,LEN(H8143) - FIND(" ", H8143))</f>
        <v>Street Footwear</v>
      </c>
    </row>
    <row r="8144" customFormat="false" ht="14.25" hidden="false" customHeight="true" outlineLevel="0" collapsed="false">
      <c r="B8144" s="88" t="s">
        <v>15</v>
      </c>
      <c r="C8144" s="89" t="n">
        <v>1185732</v>
      </c>
      <c r="D8144" s="90" t="n">
        <v>44491</v>
      </c>
      <c r="E8144" s="88" t="s">
        <v>18</v>
      </c>
      <c r="F8144" s="88" t="s">
        <v>70</v>
      </c>
      <c r="G8144" s="88" t="s">
        <v>76</v>
      </c>
      <c r="H8144" s="91" t="s">
        <v>44</v>
      </c>
      <c r="I8144" s="92" t="n">
        <v>65</v>
      </c>
      <c r="J8144" s="93" t="n">
        <v>150</v>
      </c>
      <c r="K8144" s="94" t="n">
        <f aca="false">I8144 * J8144</f>
        <v>9750</v>
      </c>
      <c r="L8144" s="94" t="n">
        <f aca="false">K8144 *M8144</f>
        <v>2437.5</v>
      </c>
      <c r="M8144" s="95" t="n">
        <v>0.25</v>
      </c>
      <c r="N8144" s="88" t="s">
        <v>31</v>
      </c>
      <c r="O8144" s="91" t="s">
        <v>219</v>
      </c>
      <c r="P8144" s="0" t="str">
        <f aca="false">RIGHT(H8144,LEN(H8144) - FIND(" ", H8144))</f>
        <v>Athletic Footwear</v>
      </c>
    </row>
    <row r="8145" customFormat="false" ht="14.25" hidden="false" customHeight="true" outlineLevel="0" collapsed="false">
      <c r="B8145" s="88" t="s">
        <v>15</v>
      </c>
      <c r="C8145" s="89" t="n">
        <v>1185732</v>
      </c>
      <c r="D8145" s="90" t="n">
        <v>44491</v>
      </c>
      <c r="E8145" s="88" t="s">
        <v>18</v>
      </c>
      <c r="F8145" s="88" t="s">
        <v>70</v>
      </c>
      <c r="G8145" s="88" t="s">
        <v>76</v>
      </c>
      <c r="H8145" s="91" t="s">
        <v>16</v>
      </c>
      <c r="I8145" s="92" t="n">
        <v>75</v>
      </c>
      <c r="J8145" s="93" t="n">
        <v>150</v>
      </c>
      <c r="K8145" s="94" t="n">
        <f aca="false">I8145 * J8145</f>
        <v>11250</v>
      </c>
      <c r="L8145" s="94" t="n">
        <f aca="false">K8145 *M8145</f>
        <v>2812.5</v>
      </c>
      <c r="M8145" s="95" t="n">
        <v>0.25</v>
      </c>
      <c r="N8145" s="88" t="s">
        <v>31</v>
      </c>
      <c r="O8145" s="91" t="s">
        <v>218</v>
      </c>
      <c r="P8145" s="0" t="str">
        <f aca="false">RIGHT(H8145,LEN(H8145) - FIND(" ", H8145))</f>
        <v>Apparel</v>
      </c>
    </row>
    <row r="8146" customFormat="false" ht="14.25" hidden="false" customHeight="true" outlineLevel="0" collapsed="false">
      <c r="B8146" s="88" t="s">
        <v>15</v>
      </c>
      <c r="C8146" s="89" t="n">
        <v>1185732</v>
      </c>
      <c r="D8146" s="90" t="n">
        <v>44491</v>
      </c>
      <c r="E8146" s="88" t="s">
        <v>18</v>
      </c>
      <c r="F8146" s="88" t="s">
        <v>70</v>
      </c>
      <c r="G8146" s="88" t="s">
        <v>76</v>
      </c>
      <c r="H8146" s="91" t="s">
        <v>38</v>
      </c>
      <c r="I8146" s="92" t="n">
        <v>80</v>
      </c>
      <c r="J8146" s="93" t="n">
        <v>275</v>
      </c>
      <c r="K8146" s="94" t="n">
        <f aca="false">I8146 * J8146</f>
        <v>22000</v>
      </c>
      <c r="L8146" s="94" t="n">
        <f aca="false">K8146 *M8146</f>
        <v>6600</v>
      </c>
      <c r="M8146" s="95" t="n">
        <v>0.3</v>
      </c>
      <c r="N8146" s="88" t="s">
        <v>31</v>
      </c>
      <c r="O8146" s="91" t="s">
        <v>219</v>
      </c>
      <c r="P8146" s="0" t="str">
        <f aca="false">RIGHT(H8146,LEN(H8146) - FIND(" ", H8146))</f>
        <v>Apparel</v>
      </c>
    </row>
    <row r="8147" customFormat="false" ht="14.25" hidden="false" customHeight="true" outlineLevel="0" collapsed="false">
      <c r="B8147" s="88" t="s">
        <v>15</v>
      </c>
      <c r="C8147" s="89" t="n">
        <v>1185732</v>
      </c>
      <c r="D8147" s="90" t="n">
        <v>44491</v>
      </c>
      <c r="E8147" s="88" t="s">
        <v>34</v>
      </c>
      <c r="F8147" s="88" t="s">
        <v>107</v>
      </c>
      <c r="G8147" s="88" t="s">
        <v>131</v>
      </c>
      <c r="H8147" s="91" t="s">
        <v>32</v>
      </c>
      <c r="I8147" s="92" t="n">
        <v>55</v>
      </c>
      <c r="J8147" s="93" t="n">
        <v>450</v>
      </c>
      <c r="K8147" s="94" t="n">
        <f aca="false">I8147 * J8147</f>
        <v>24750</v>
      </c>
      <c r="L8147" s="94" t="n">
        <f aca="false">K8147 *M8147</f>
        <v>9900</v>
      </c>
      <c r="M8147" s="95" t="n">
        <v>0.4</v>
      </c>
      <c r="N8147" s="88" t="s">
        <v>23</v>
      </c>
      <c r="O8147" s="91" t="s">
        <v>218</v>
      </c>
      <c r="P8147" s="0" t="str">
        <f aca="false">RIGHT(H8147,LEN(H8147) - FIND(" ", H8147))</f>
        <v>Street Footwear</v>
      </c>
    </row>
    <row r="8148" customFormat="false" ht="14.25" hidden="false" customHeight="true" outlineLevel="0" collapsed="false">
      <c r="B8148" s="88" t="s">
        <v>15</v>
      </c>
      <c r="C8148" s="89" t="n">
        <v>1185732</v>
      </c>
      <c r="D8148" s="90" t="n">
        <v>44491</v>
      </c>
      <c r="E8148" s="88" t="s">
        <v>34</v>
      </c>
      <c r="F8148" s="88" t="s">
        <v>107</v>
      </c>
      <c r="G8148" s="88" t="s">
        <v>131</v>
      </c>
      <c r="H8148" s="91" t="s">
        <v>24</v>
      </c>
      <c r="I8148" s="92" t="n">
        <v>45</v>
      </c>
      <c r="J8148" s="93" t="n">
        <v>275</v>
      </c>
      <c r="K8148" s="94" t="n">
        <f aca="false">I8148 * J8148</f>
        <v>12375</v>
      </c>
      <c r="L8148" s="94" t="n">
        <f aca="false">K8148 *M8148</f>
        <v>4331.25</v>
      </c>
      <c r="M8148" s="95" t="n">
        <v>0.35</v>
      </c>
      <c r="N8148" s="88" t="s">
        <v>23</v>
      </c>
      <c r="O8148" s="91" t="s">
        <v>218</v>
      </c>
      <c r="P8148" s="0" t="str">
        <f aca="false">RIGHT(H8148,LEN(H8148) - FIND(" ", H8148))</f>
        <v>Athletic Footwear</v>
      </c>
    </row>
    <row r="8149" customFormat="false" ht="14.25" hidden="false" customHeight="true" outlineLevel="0" collapsed="false">
      <c r="B8149" s="88" t="s">
        <v>15</v>
      </c>
      <c r="C8149" s="89" t="n">
        <v>1185732</v>
      </c>
      <c r="D8149" s="90" t="n">
        <v>44491</v>
      </c>
      <c r="E8149" s="88" t="s">
        <v>34</v>
      </c>
      <c r="F8149" s="88" t="s">
        <v>107</v>
      </c>
      <c r="G8149" s="88" t="s">
        <v>131</v>
      </c>
      <c r="H8149" s="91" t="s">
        <v>48</v>
      </c>
      <c r="I8149" s="92" t="n">
        <v>45</v>
      </c>
      <c r="J8149" s="93" t="n">
        <v>175</v>
      </c>
      <c r="K8149" s="94" t="n">
        <f aca="false">I8149 * J8149</f>
        <v>7875</v>
      </c>
      <c r="L8149" s="94" t="n">
        <f aca="false">K8149 *M8149</f>
        <v>3150</v>
      </c>
      <c r="M8149" s="95" t="n">
        <v>0.4</v>
      </c>
      <c r="N8149" s="88" t="s">
        <v>23</v>
      </c>
      <c r="O8149" s="91" t="s">
        <v>219</v>
      </c>
      <c r="P8149" s="0" t="str">
        <f aca="false">RIGHT(H8149,LEN(H8149) - FIND(" ", H8149))</f>
        <v>Street Footwear</v>
      </c>
    </row>
    <row r="8150" customFormat="false" ht="14.25" hidden="false" customHeight="true" outlineLevel="0" collapsed="false">
      <c r="B8150" s="88" t="s">
        <v>15</v>
      </c>
      <c r="C8150" s="89" t="n">
        <v>1185732</v>
      </c>
      <c r="D8150" s="90" t="n">
        <v>44491</v>
      </c>
      <c r="E8150" s="88" t="s">
        <v>34</v>
      </c>
      <c r="F8150" s="88" t="s">
        <v>107</v>
      </c>
      <c r="G8150" s="88" t="s">
        <v>131</v>
      </c>
      <c r="H8150" s="91" t="s">
        <v>44</v>
      </c>
      <c r="I8150" s="92" t="n">
        <v>45</v>
      </c>
      <c r="J8150" s="93" t="n">
        <v>150</v>
      </c>
      <c r="K8150" s="94" t="n">
        <f aca="false">I8150 * J8150</f>
        <v>6750</v>
      </c>
      <c r="L8150" s="94" t="n">
        <f aca="false">K8150 *M8150</f>
        <v>2700</v>
      </c>
      <c r="M8150" s="95" t="n">
        <v>0.4</v>
      </c>
      <c r="N8150" s="88" t="s">
        <v>23</v>
      </c>
      <c r="O8150" s="91" t="s">
        <v>219</v>
      </c>
      <c r="P8150" s="0" t="str">
        <f aca="false">RIGHT(H8150,LEN(H8150) - FIND(" ", H8150))</f>
        <v>Athletic Footwear</v>
      </c>
    </row>
    <row r="8151" customFormat="false" ht="14.25" hidden="false" customHeight="true" outlineLevel="0" collapsed="false">
      <c r="B8151" s="88" t="s">
        <v>15</v>
      </c>
      <c r="C8151" s="89" t="n">
        <v>1185732</v>
      </c>
      <c r="D8151" s="90" t="n">
        <v>44491</v>
      </c>
      <c r="E8151" s="88" t="s">
        <v>34</v>
      </c>
      <c r="F8151" s="88" t="s">
        <v>107</v>
      </c>
      <c r="G8151" s="88" t="s">
        <v>131</v>
      </c>
      <c r="H8151" s="91" t="s">
        <v>16</v>
      </c>
      <c r="I8151" s="92" t="n">
        <v>55</v>
      </c>
      <c r="J8151" s="93" t="n">
        <v>150</v>
      </c>
      <c r="K8151" s="94" t="n">
        <f aca="false">I8151 * J8151</f>
        <v>8250</v>
      </c>
      <c r="L8151" s="94" t="n">
        <f aca="false">K8151 *M8151</f>
        <v>2887.5</v>
      </c>
      <c r="M8151" s="95" t="n">
        <v>0.35</v>
      </c>
      <c r="N8151" s="88" t="s">
        <v>23</v>
      </c>
      <c r="O8151" s="91" t="s">
        <v>218</v>
      </c>
      <c r="P8151" s="0" t="str">
        <f aca="false">RIGHT(H8151,LEN(H8151) - FIND(" ", H8151))</f>
        <v>Apparel</v>
      </c>
    </row>
    <row r="8152" customFormat="false" ht="14.25" hidden="false" customHeight="true" outlineLevel="0" collapsed="false">
      <c r="B8152" s="88" t="s">
        <v>15</v>
      </c>
      <c r="C8152" s="89" t="n">
        <v>1185732</v>
      </c>
      <c r="D8152" s="90" t="n">
        <v>44491</v>
      </c>
      <c r="E8152" s="88" t="s">
        <v>34</v>
      </c>
      <c r="F8152" s="88" t="s">
        <v>107</v>
      </c>
      <c r="G8152" s="88" t="s">
        <v>131</v>
      </c>
      <c r="H8152" s="91" t="s">
        <v>38</v>
      </c>
      <c r="I8152" s="92" t="n">
        <v>55</v>
      </c>
      <c r="J8152" s="93" t="n">
        <v>275</v>
      </c>
      <c r="K8152" s="94" t="n">
        <f aca="false">I8152 * J8152</f>
        <v>15125</v>
      </c>
      <c r="L8152" s="94" t="n">
        <f aca="false">K8152 *M8152</f>
        <v>6050</v>
      </c>
      <c r="M8152" s="95" t="n">
        <v>0.4</v>
      </c>
      <c r="N8152" s="88" t="s">
        <v>23</v>
      </c>
      <c r="O8152" s="91" t="s">
        <v>219</v>
      </c>
      <c r="P8152" s="0" t="str">
        <f aca="false">RIGHT(H8152,LEN(H8152) - FIND(" ", H8152))</f>
        <v>Apparel</v>
      </c>
    </row>
    <row r="8153" customFormat="false" ht="14.25" hidden="false" customHeight="true" outlineLevel="0" collapsed="false">
      <c r="B8153" s="88" t="s">
        <v>30</v>
      </c>
      <c r="C8153" s="89" t="n">
        <v>1185732</v>
      </c>
      <c r="D8153" s="90" t="n">
        <v>44491</v>
      </c>
      <c r="E8153" s="88" t="s">
        <v>26</v>
      </c>
      <c r="F8153" s="88" t="s">
        <v>113</v>
      </c>
      <c r="G8153" s="88" t="s">
        <v>85</v>
      </c>
      <c r="H8153" s="91" t="s">
        <v>32</v>
      </c>
      <c r="I8153" s="92" t="n">
        <v>55</v>
      </c>
      <c r="J8153" s="93" t="n">
        <v>375</v>
      </c>
      <c r="K8153" s="94" t="n">
        <f aca="false">I8153 * J8153</f>
        <v>20625</v>
      </c>
      <c r="L8153" s="94" t="n">
        <f aca="false">K8153 *M8153</f>
        <v>8250</v>
      </c>
      <c r="M8153" s="95" t="n">
        <v>0.4</v>
      </c>
      <c r="N8153" s="88" t="s">
        <v>14</v>
      </c>
      <c r="O8153" s="91" t="s">
        <v>218</v>
      </c>
      <c r="P8153" s="0" t="str">
        <f aca="false">RIGHT(H8153,LEN(H8153) - FIND(" ", H8153))</f>
        <v>Street Footwear</v>
      </c>
    </row>
    <row r="8154" customFormat="false" ht="14.25" hidden="false" customHeight="true" outlineLevel="0" collapsed="false">
      <c r="B8154" s="88" t="s">
        <v>30</v>
      </c>
      <c r="C8154" s="89" t="n">
        <v>1185732</v>
      </c>
      <c r="D8154" s="90" t="n">
        <v>44491</v>
      </c>
      <c r="E8154" s="88" t="s">
        <v>26</v>
      </c>
      <c r="F8154" s="88" t="s">
        <v>113</v>
      </c>
      <c r="G8154" s="88" t="s">
        <v>85</v>
      </c>
      <c r="H8154" s="91" t="s">
        <v>24</v>
      </c>
      <c r="I8154" s="92" t="n">
        <v>50</v>
      </c>
      <c r="J8154" s="93" t="n">
        <v>200</v>
      </c>
      <c r="K8154" s="94" t="n">
        <f aca="false">I8154 * J8154</f>
        <v>10000</v>
      </c>
      <c r="L8154" s="94" t="n">
        <f aca="false">K8154 *M8154</f>
        <v>3500</v>
      </c>
      <c r="M8154" s="95" t="n">
        <v>0.35</v>
      </c>
      <c r="N8154" s="88" t="s">
        <v>14</v>
      </c>
      <c r="O8154" s="91" t="s">
        <v>218</v>
      </c>
      <c r="P8154" s="0" t="str">
        <f aca="false">RIGHT(H8154,LEN(H8154) - FIND(" ", H8154))</f>
        <v>Athletic Footwear</v>
      </c>
    </row>
    <row r="8155" customFormat="false" ht="14.25" hidden="false" customHeight="true" outlineLevel="0" collapsed="false">
      <c r="B8155" s="88" t="s">
        <v>30</v>
      </c>
      <c r="C8155" s="89" t="n">
        <v>1185732</v>
      </c>
      <c r="D8155" s="90" t="n">
        <v>44491</v>
      </c>
      <c r="E8155" s="88" t="s">
        <v>26</v>
      </c>
      <c r="F8155" s="88" t="s">
        <v>113</v>
      </c>
      <c r="G8155" s="88" t="s">
        <v>85</v>
      </c>
      <c r="H8155" s="91" t="s">
        <v>48</v>
      </c>
      <c r="I8155" s="92" t="n">
        <v>50</v>
      </c>
      <c r="J8155" s="93" t="n">
        <v>100</v>
      </c>
      <c r="K8155" s="94" t="n">
        <f aca="false">I8155 * J8155</f>
        <v>5000</v>
      </c>
      <c r="L8155" s="94" t="n">
        <f aca="false">K8155 *M8155</f>
        <v>1750</v>
      </c>
      <c r="M8155" s="95" t="n">
        <v>0.35</v>
      </c>
      <c r="N8155" s="88" t="s">
        <v>14</v>
      </c>
      <c r="O8155" s="91" t="s">
        <v>219</v>
      </c>
      <c r="P8155" s="0" t="str">
        <f aca="false">RIGHT(H8155,LEN(H8155) - FIND(" ", H8155))</f>
        <v>Street Footwear</v>
      </c>
    </row>
    <row r="8156" customFormat="false" ht="14.25" hidden="false" customHeight="true" outlineLevel="0" collapsed="false">
      <c r="B8156" s="88" t="s">
        <v>13</v>
      </c>
      <c r="C8156" s="89" t="n">
        <v>1185732</v>
      </c>
      <c r="D8156" s="90" t="n">
        <v>44491</v>
      </c>
      <c r="E8156" s="88" t="s">
        <v>26</v>
      </c>
      <c r="F8156" s="88" t="s">
        <v>113</v>
      </c>
      <c r="G8156" s="88" t="s">
        <v>85</v>
      </c>
      <c r="H8156" s="91" t="s">
        <v>44</v>
      </c>
      <c r="I8156" s="92" t="n">
        <v>50</v>
      </c>
      <c r="J8156" s="93" t="n">
        <v>75</v>
      </c>
      <c r="K8156" s="94" t="n">
        <f aca="false">I8156 * J8156</f>
        <v>3750</v>
      </c>
      <c r="L8156" s="94" t="n">
        <f aca="false">K8156 *M8156</f>
        <v>1312.5</v>
      </c>
      <c r="M8156" s="95" t="n">
        <v>0.35</v>
      </c>
      <c r="N8156" s="88" t="s">
        <v>14</v>
      </c>
      <c r="O8156" s="91" t="s">
        <v>219</v>
      </c>
      <c r="P8156" s="0" t="str">
        <f aca="false">RIGHT(H8156,LEN(H8156) - FIND(" ", H8156))</f>
        <v>Athletic Footwear</v>
      </c>
    </row>
    <row r="8157" customFormat="false" ht="14.25" hidden="false" customHeight="true" outlineLevel="0" collapsed="false">
      <c r="B8157" s="88" t="s">
        <v>13</v>
      </c>
      <c r="C8157" s="89" t="n">
        <v>1185732</v>
      </c>
      <c r="D8157" s="90" t="n">
        <v>44491</v>
      </c>
      <c r="E8157" s="88" t="s">
        <v>26</v>
      </c>
      <c r="F8157" s="88" t="s">
        <v>113</v>
      </c>
      <c r="G8157" s="88" t="s">
        <v>85</v>
      </c>
      <c r="H8157" s="91" t="s">
        <v>16</v>
      </c>
      <c r="I8157" s="92" t="n">
        <v>60</v>
      </c>
      <c r="J8157" s="93" t="n">
        <v>75</v>
      </c>
      <c r="K8157" s="94" t="n">
        <f aca="false">I8157 * J8157</f>
        <v>4500</v>
      </c>
      <c r="L8157" s="94" t="n">
        <f aca="false">K8157 *M8157</f>
        <v>1350</v>
      </c>
      <c r="M8157" s="95" t="n">
        <v>0.3</v>
      </c>
      <c r="N8157" s="88" t="s">
        <v>14</v>
      </c>
      <c r="O8157" s="91" t="s">
        <v>218</v>
      </c>
      <c r="P8157" s="0" t="str">
        <f aca="false">RIGHT(H8157,LEN(H8157) - FIND(" ", H8157))</f>
        <v>Apparel</v>
      </c>
    </row>
    <row r="8158" customFormat="false" ht="14.25" hidden="false" customHeight="true" outlineLevel="0" collapsed="false">
      <c r="B8158" s="88" t="s">
        <v>13</v>
      </c>
      <c r="C8158" s="89" t="n">
        <v>1185732</v>
      </c>
      <c r="D8158" s="90" t="n">
        <v>44491</v>
      </c>
      <c r="E8158" s="88" t="s">
        <v>26</v>
      </c>
      <c r="F8158" s="88" t="s">
        <v>113</v>
      </c>
      <c r="G8158" s="88" t="s">
        <v>85</v>
      </c>
      <c r="H8158" s="91" t="s">
        <v>38</v>
      </c>
      <c r="I8158" s="92" t="n">
        <v>65</v>
      </c>
      <c r="J8158" s="93" t="n">
        <v>200</v>
      </c>
      <c r="K8158" s="94" t="n">
        <f aca="false">I8158 * J8158</f>
        <v>13000</v>
      </c>
      <c r="L8158" s="94" t="n">
        <f aca="false">K8158 *M8158</f>
        <v>3900</v>
      </c>
      <c r="M8158" s="95" t="n">
        <v>0.3</v>
      </c>
      <c r="N8158" s="88" t="s">
        <v>14</v>
      </c>
      <c r="O8158" s="91" t="s">
        <v>219</v>
      </c>
      <c r="P8158" s="0" t="str">
        <f aca="false">RIGHT(H8158,LEN(H8158) - FIND(" ", H8158))</f>
        <v>Apparel</v>
      </c>
    </row>
    <row r="8159" customFormat="false" ht="14.25" hidden="false" customHeight="true" outlineLevel="0" collapsed="false">
      <c r="B8159" s="88" t="s">
        <v>13</v>
      </c>
      <c r="C8159" s="89" t="n">
        <v>1185732</v>
      </c>
      <c r="D8159" s="90" t="n">
        <v>44491</v>
      </c>
      <c r="E8159" s="88" t="s">
        <v>40</v>
      </c>
      <c r="F8159" s="88" t="s">
        <v>59</v>
      </c>
      <c r="G8159" s="88" t="s">
        <v>106</v>
      </c>
      <c r="H8159" s="91" t="s">
        <v>32</v>
      </c>
      <c r="I8159" s="92" t="n">
        <v>44</v>
      </c>
      <c r="J8159" s="93" t="n">
        <v>111</v>
      </c>
      <c r="K8159" s="94" t="n">
        <f aca="false">I8159 * J8159</f>
        <v>4884</v>
      </c>
      <c r="L8159" s="94" t="n">
        <f aca="false">K8159 *M8159</f>
        <v>3418.8</v>
      </c>
      <c r="M8159" s="95" t="n">
        <v>0.7</v>
      </c>
      <c r="N8159" s="88" t="s">
        <v>23</v>
      </c>
      <c r="O8159" s="91" t="s">
        <v>218</v>
      </c>
      <c r="P8159" s="0" t="str">
        <f aca="false">RIGHT(H8159,LEN(H8159) - FIND(" ", H8159))</f>
        <v>Street Footwear</v>
      </c>
    </row>
    <row r="8160" customFormat="false" ht="14.25" hidden="false" customHeight="true" outlineLevel="0" collapsed="false">
      <c r="B8160" s="88" t="s">
        <v>15</v>
      </c>
      <c r="C8160" s="89" t="n">
        <v>1185732</v>
      </c>
      <c r="D8160" s="90" t="n">
        <v>44491</v>
      </c>
      <c r="E8160" s="88" t="s">
        <v>26</v>
      </c>
      <c r="F8160" s="88" t="s">
        <v>111</v>
      </c>
      <c r="G8160" s="88" t="s">
        <v>166</v>
      </c>
      <c r="H8160" s="91" t="s">
        <v>16</v>
      </c>
      <c r="I8160" s="92" t="n">
        <v>46</v>
      </c>
      <c r="J8160" s="93" t="n">
        <v>45</v>
      </c>
      <c r="K8160" s="94" t="n">
        <f aca="false">I8160 * J8160</f>
        <v>2070</v>
      </c>
      <c r="L8160" s="94" t="n">
        <f aca="false">K8160 *M8160</f>
        <v>807.3</v>
      </c>
      <c r="M8160" s="95" t="n">
        <v>0.39</v>
      </c>
      <c r="N8160" s="88" t="s">
        <v>23</v>
      </c>
      <c r="O8160" s="91" t="s">
        <v>218</v>
      </c>
      <c r="P8160" s="0" t="str">
        <f aca="false">RIGHT(H8160,LEN(H8160) - FIND(" ", H8160))</f>
        <v>Apparel</v>
      </c>
    </row>
    <row r="8161" customFormat="false" ht="14.25" hidden="false" customHeight="true" outlineLevel="0" collapsed="false">
      <c r="B8161" s="88" t="s">
        <v>15</v>
      </c>
      <c r="C8161" s="89" t="n">
        <v>1185732</v>
      </c>
      <c r="D8161" s="90" t="n">
        <v>44491</v>
      </c>
      <c r="E8161" s="88" t="s">
        <v>18</v>
      </c>
      <c r="F8161" s="88" t="s">
        <v>70</v>
      </c>
      <c r="G8161" s="88" t="s">
        <v>76</v>
      </c>
      <c r="H8161" s="91" t="s">
        <v>32</v>
      </c>
      <c r="I8161" s="92" t="n">
        <v>68</v>
      </c>
      <c r="J8161" s="93" t="n">
        <v>113</v>
      </c>
      <c r="K8161" s="94" t="n">
        <f aca="false">I8161 * J8161</f>
        <v>7684</v>
      </c>
      <c r="L8161" s="94" t="n">
        <f aca="false">K8161 *M8161</f>
        <v>3611.48</v>
      </c>
      <c r="M8161" s="95" t="n">
        <v>0.47</v>
      </c>
      <c r="N8161" s="88" t="s">
        <v>23</v>
      </c>
      <c r="O8161" s="91" t="s">
        <v>218</v>
      </c>
      <c r="P8161" s="0" t="str">
        <f aca="false">RIGHT(H8161,LEN(H8161) - FIND(" ", H8161))</f>
        <v>Street Footwear</v>
      </c>
    </row>
    <row r="8162" customFormat="false" ht="14.25" hidden="false" customHeight="true" outlineLevel="0" collapsed="false">
      <c r="B8162" s="88" t="s">
        <v>15</v>
      </c>
      <c r="C8162" s="89" t="n">
        <v>1185732</v>
      </c>
      <c r="D8162" s="90" t="n">
        <v>44491</v>
      </c>
      <c r="E8162" s="88" t="s">
        <v>18</v>
      </c>
      <c r="F8162" s="88" t="s">
        <v>70</v>
      </c>
      <c r="G8162" s="88" t="s">
        <v>76</v>
      </c>
      <c r="H8162" s="91" t="s">
        <v>24</v>
      </c>
      <c r="I8162" s="92" t="n">
        <v>60</v>
      </c>
      <c r="J8162" s="93" t="n">
        <v>77</v>
      </c>
      <c r="K8162" s="94" t="n">
        <f aca="false">I8162 * J8162</f>
        <v>4620</v>
      </c>
      <c r="L8162" s="94" t="n">
        <f aca="false">K8162 *M8162</f>
        <v>2217.6</v>
      </c>
      <c r="M8162" s="95" t="n">
        <v>0.48</v>
      </c>
      <c r="N8162" s="88" t="s">
        <v>23</v>
      </c>
      <c r="O8162" s="91" t="s">
        <v>218</v>
      </c>
      <c r="P8162" s="0" t="str">
        <f aca="false">RIGHT(H8162,LEN(H8162) - FIND(" ", H8162))</f>
        <v>Athletic Footwear</v>
      </c>
    </row>
    <row r="8163" customFormat="false" ht="14.25" hidden="false" customHeight="true" outlineLevel="0" collapsed="false">
      <c r="B8163" s="88" t="s">
        <v>15</v>
      </c>
      <c r="C8163" s="89" t="n">
        <v>1185732</v>
      </c>
      <c r="D8163" s="90" t="n">
        <v>44491</v>
      </c>
      <c r="E8163" s="88" t="s">
        <v>18</v>
      </c>
      <c r="F8163" s="88" t="s">
        <v>70</v>
      </c>
      <c r="G8163" s="88" t="s">
        <v>76</v>
      </c>
      <c r="H8163" s="91" t="s">
        <v>48</v>
      </c>
      <c r="I8163" s="92" t="n">
        <v>59</v>
      </c>
      <c r="J8163" s="93" t="n">
        <v>46</v>
      </c>
      <c r="K8163" s="94" t="n">
        <f aca="false">I8163 * J8163</f>
        <v>2714</v>
      </c>
      <c r="L8163" s="94" t="n">
        <f aca="false">K8163 *M8163</f>
        <v>1085.6</v>
      </c>
      <c r="M8163" s="95" t="n">
        <v>0.4</v>
      </c>
      <c r="N8163" s="88" t="s">
        <v>23</v>
      </c>
      <c r="O8163" s="91" t="s">
        <v>219</v>
      </c>
      <c r="P8163" s="0" t="str">
        <f aca="false">RIGHT(H8163,LEN(H8163) - FIND(" ", H8163))</f>
        <v>Street Footwear</v>
      </c>
    </row>
    <row r="8164" customFormat="false" ht="14.25" hidden="false" customHeight="true" outlineLevel="0" collapsed="false">
      <c r="B8164" s="88" t="s">
        <v>15</v>
      </c>
      <c r="C8164" s="89" t="n">
        <v>1185732</v>
      </c>
      <c r="D8164" s="90" t="n">
        <v>44491</v>
      </c>
      <c r="E8164" s="88" t="s">
        <v>18</v>
      </c>
      <c r="F8164" s="88" t="s">
        <v>70</v>
      </c>
      <c r="G8164" s="88" t="s">
        <v>76</v>
      </c>
      <c r="H8164" s="91" t="s">
        <v>44</v>
      </c>
      <c r="I8164" s="92" t="n">
        <v>59</v>
      </c>
      <c r="J8164" s="93" t="n">
        <v>42</v>
      </c>
      <c r="K8164" s="94" t="n">
        <f aca="false">I8164 * J8164</f>
        <v>2478</v>
      </c>
      <c r="L8164" s="94" t="n">
        <f aca="false">K8164 *M8164</f>
        <v>892.08</v>
      </c>
      <c r="M8164" s="95" t="n">
        <v>0.36</v>
      </c>
      <c r="N8164" s="88" t="s">
        <v>23</v>
      </c>
      <c r="O8164" s="91" t="s">
        <v>219</v>
      </c>
      <c r="P8164" s="0" t="str">
        <f aca="false">RIGHT(H8164,LEN(H8164) - FIND(" ", H8164))</f>
        <v>Athletic Footwear</v>
      </c>
    </row>
    <row r="8165" customFormat="false" ht="14.25" hidden="false" customHeight="true" outlineLevel="0" collapsed="false">
      <c r="B8165" s="88" t="s">
        <v>15</v>
      </c>
      <c r="C8165" s="89" t="n">
        <v>1185732</v>
      </c>
      <c r="D8165" s="90" t="n">
        <v>44491</v>
      </c>
      <c r="E8165" s="88" t="s">
        <v>18</v>
      </c>
      <c r="F8165" s="88" t="s">
        <v>70</v>
      </c>
      <c r="G8165" s="88" t="s">
        <v>76</v>
      </c>
      <c r="H8165" s="91" t="s">
        <v>16</v>
      </c>
      <c r="I8165" s="92" t="n">
        <v>71</v>
      </c>
      <c r="J8165" s="93" t="n">
        <v>44</v>
      </c>
      <c r="K8165" s="94" t="n">
        <f aca="false">I8165 * J8165</f>
        <v>3124</v>
      </c>
      <c r="L8165" s="94" t="n">
        <f aca="false">K8165 *M8165</f>
        <v>1093.4</v>
      </c>
      <c r="M8165" s="95" t="n">
        <v>0.35</v>
      </c>
      <c r="N8165" s="88" t="s">
        <v>23</v>
      </c>
      <c r="O8165" s="91" t="s">
        <v>218</v>
      </c>
      <c r="P8165" s="0" t="str">
        <f aca="false">RIGHT(H8165,LEN(H8165) - FIND(" ", H8165))</f>
        <v>Apparel</v>
      </c>
    </row>
    <row r="8166" customFormat="false" ht="14.25" hidden="false" customHeight="true" outlineLevel="0" collapsed="false">
      <c r="B8166" s="88" t="s">
        <v>15</v>
      </c>
      <c r="C8166" s="89" t="n">
        <v>1185732</v>
      </c>
      <c r="D8166" s="90" t="n">
        <v>44491</v>
      </c>
      <c r="E8166" s="88" t="s">
        <v>18</v>
      </c>
      <c r="F8166" s="88" t="s">
        <v>70</v>
      </c>
      <c r="G8166" s="88" t="s">
        <v>76</v>
      </c>
      <c r="H8166" s="91" t="s">
        <v>38</v>
      </c>
      <c r="I8166" s="92" t="n">
        <v>73</v>
      </c>
      <c r="J8166" s="93" t="n">
        <v>83</v>
      </c>
      <c r="K8166" s="94" t="n">
        <f aca="false">I8166 * J8166</f>
        <v>6059</v>
      </c>
      <c r="L8166" s="94" t="n">
        <f aca="false">K8166 *M8166</f>
        <v>2423.6</v>
      </c>
      <c r="M8166" s="95" t="n">
        <v>0.4</v>
      </c>
      <c r="N8166" s="88" t="s">
        <v>23</v>
      </c>
      <c r="O8166" s="91" t="s">
        <v>219</v>
      </c>
      <c r="P8166" s="0" t="str">
        <f aca="false">RIGHT(H8166,LEN(H8166) - FIND(" ", H8166))</f>
        <v>Apparel</v>
      </c>
    </row>
    <row r="8167" customFormat="false" ht="14.25" hidden="false" customHeight="true" outlineLevel="0" collapsed="false">
      <c r="B8167" s="88" t="s">
        <v>15</v>
      </c>
      <c r="C8167" s="89" t="n">
        <v>1185732</v>
      </c>
      <c r="D8167" s="90" t="n">
        <v>44491</v>
      </c>
      <c r="E8167" s="88" t="s">
        <v>34</v>
      </c>
      <c r="F8167" s="88" t="s">
        <v>107</v>
      </c>
      <c r="G8167" s="88" t="s">
        <v>131</v>
      </c>
      <c r="H8167" s="91" t="s">
        <v>32</v>
      </c>
      <c r="I8167" s="92" t="n">
        <v>53</v>
      </c>
      <c r="J8167" s="93" t="n">
        <v>126</v>
      </c>
      <c r="K8167" s="94" t="n">
        <f aca="false">I8167 * J8167</f>
        <v>6678</v>
      </c>
      <c r="L8167" s="94" t="n">
        <f aca="false">K8167 *M8167</f>
        <v>3672.9</v>
      </c>
      <c r="M8167" s="95" t="n">
        <v>0.55</v>
      </c>
      <c r="N8167" s="88" t="s">
        <v>23</v>
      </c>
      <c r="O8167" s="91" t="s">
        <v>218</v>
      </c>
      <c r="P8167" s="0" t="str">
        <f aca="false">RIGHT(H8167,LEN(H8167) - FIND(" ", H8167))</f>
        <v>Street Footwear</v>
      </c>
    </row>
    <row r="8168" customFormat="false" ht="14.25" hidden="false" customHeight="true" outlineLevel="0" collapsed="false">
      <c r="B8168" s="88" t="s">
        <v>15</v>
      </c>
      <c r="C8168" s="89" t="n">
        <v>1185732</v>
      </c>
      <c r="D8168" s="90" t="n">
        <v>44491</v>
      </c>
      <c r="E8168" s="88" t="s">
        <v>34</v>
      </c>
      <c r="F8168" s="88" t="s">
        <v>107</v>
      </c>
      <c r="G8168" s="88" t="s">
        <v>131</v>
      </c>
      <c r="H8168" s="91" t="s">
        <v>24</v>
      </c>
      <c r="I8168" s="92" t="n">
        <v>41</v>
      </c>
      <c r="J8168" s="93" t="n">
        <v>83</v>
      </c>
      <c r="K8168" s="94" t="n">
        <f aca="false">I8168 * J8168</f>
        <v>3403</v>
      </c>
      <c r="L8168" s="94" t="n">
        <f aca="false">K8168 *M8168</f>
        <v>1701.5</v>
      </c>
      <c r="M8168" s="95" t="n">
        <v>0.5</v>
      </c>
      <c r="N8168" s="88" t="s">
        <v>23</v>
      </c>
      <c r="O8168" s="91" t="s">
        <v>218</v>
      </c>
      <c r="P8168" s="0" t="str">
        <f aca="false">RIGHT(H8168,LEN(H8168) - FIND(" ", H8168))</f>
        <v>Athletic Footwear</v>
      </c>
    </row>
    <row r="8169" customFormat="false" ht="14.25" hidden="false" customHeight="true" outlineLevel="0" collapsed="false">
      <c r="B8169" s="88" t="s">
        <v>15</v>
      </c>
      <c r="C8169" s="89" t="n">
        <v>1185732</v>
      </c>
      <c r="D8169" s="90" t="n">
        <v>44491</v>
      </c>
      <c r="E8169" s="88" t="s">
        <v>34</v>
      </c>
      <c r="F8169" s="88" t="s">
        <v>107</v>
      </c>
      <c r="G8169" s="88" t="s">
        <v>131</v>
      </c>
      <c r="H8169" s="91" t="s">
        <v>48</v>
      </c>
      <c r="I8169" s="92" t="n">
        <v>43</v>
      </c>
      <c r="J8169" s="93" t="n">
        <v>47</v>
      </c>
      <c r="K8169" s="94" t="n">
        <f aca="false">I8169 * J8169</f>
        <v>2021</v>
      </c>
      <c r="L8169" s="94" t="n">
        <f aca="false">K8169 *M8169</f>
        <v>1091.34</v>
      </c>
      <c r="M8169" s="95" t="n">
        <v>0.54</v>
      </c>
      <c r="N8169" s="88" t="s">
        <v>23</v>
      </c>
      <c r="O8169" s="91" t="s">
        <v>219</v>
      </c>
      <c r="P8169" s="0" t="str">
        <f aca="false">RIGHT(H8169,LEN(H8169) - FIND(" ", H8169))</f>
        <v>Street Footwear</v>
      </c>
    </row>
    <row r="8170" customFormat="false" ht="14.25" hidden="false" customHeight="true" outlineLevel="0" collapsed="false">
      <c r="B8170" s="88" t="s">
        <v>15</v>
      </c>
      <c r="C8170" s="89" t="n">
        <v>1185732</v>
      </c>
      <c r="D8170" s="90" t="n">
        <v>44491</v>
      </c>
      <c r="E8170" s="88" t="s">
        <v>34</v>
      </c>
      <c r="F8170" s="88" t="s">
        <v>107</v>
      </c>
      <c r="G8170" s="88" t="s">
        <v>131</v>
      </c>
      <c r="H8170" s="91" t="s">
        <v>44</v>
      </c>
      <c r="I8170" s="92" t="n">
        <v>41</v>
      </c>
      <c r="J8170" s="93" t="n">
        <v>42</v>
      </c>
      <c r="K8170" s="94" t="n">
        <f aca="false">I8170 * J8170</f>
        <v>1722</v>
      </c>
      <c r="L8170" s="94" t="n">
        <f aca="false">K8170 *M8170</f>
        <v>895.44</v>
      </c>
      <c r="M8170" s="95" t="n">
        <v>0.52</v>
      </c>
      <c r="N8170" s="88" t="s">
        <v>23</v>
      </c>
      <c r="O8170" s="91" t="s">
        <v>219</v>
      </c>
      <c r="P8170" s="0" t="str">
        <f aca="false">RIGHT(H8170,LEN(H8170) - FIND(" ", H8170))</f>
        <v>Athletic Footwear</v>
      </c>
    </row>
    <row r="8171" customFormat="false" ht="14.25" hidden="false" customHeight="true" outlineLevel="0" collapsed="false">
      <c r="B8171" s="88" t="s">
        <v>15</v>
      </c>
      <c r="C8171" s="89" t="n">
        <v>1185732</v>
      </c>
      <c r="D8171" s="90" t="n">
        <v>44491</v>
      </c>
      <c r="E8171" s="88" t="s">
        <v>34</v>
      </c>
      <c r="F8171" s="88" t="s">
        <v>107</v>
      </c>
      <c r="G8171" s="88" t="s">
        <v>131</v>
      </c>
      <c r="H8171" s="91" t="s">
        <v>16</v>
      </c>
      <c r="I8171" s="92" t="n">
        <v>53</v>
      </c>
      <c r="J8171" s="93" t="n">
        <v>41</v>
      </c>
      <c r="K8171" s="94" t="n">
        <f aca="false">I8171 * J8171</f>
        <v>2173</v>
      </c>
      <c r="L8171" s="94" t="n">
        <f aca="false">K8171 *M8171</f>
        <v>1064.77</v>
      </c>
      <c r="M8171" s="95" t="n">
        <v>0.49</v>
      </c>
      <c r="N8171" s="88" t="s">
        <v>23</v>
      </c>
      <c r="O8171" s="91" t="s">
        <v>218</v>
      </c>
      <c r="P8171" s="0" t="str">
        <f aca="false">RIGHT(H8171,LEN(H8171) - FIND(" ", H8171))</f>
        <v>Apparel</v>
      </c>
    </row>
    <row r="8172" customFormat="false" ht="14.25" hidden="false" customHeight="true" outlineLevel="0" collapsed="false">
      <c r="B8172" s="88" t="s">
        <v>15</v>
      </c>
      <c r="C8172" s="89" t="n">
        <v>1185732</v>
      </c>
      <c r="D8172" s="90" t="n">
        <v>44491</v>
      </c>
      <c r="E8172" s="88" t="s">
        <v>34</v>
      </c>
      <c r="F8172" s="88" t="s">
        <v>107</v>
      </c>
      <c r="G8172" s="88" t="s">
        <v>131</v>
      </c>
      <c r="H8172" s="91" t="s">
        <v>38</v>
      </c>
      <c r="I8172" s="92" t="n">
        <v>53</v>
      </c>
      <c r="J8172" s="93" t="n">
        <v>83</v>
      </c>
      <c r="K8172" s="94" t="n">
        <f aca="false">I8172 * J8172</f>
        <v>4399</v>
      </c>
      <c r="L8172" s="94" t="n">
        <f aca="false">K8172 *M8172</f>
        <v>2199.5</v>
      </c>
      <c r="M8172" s="95" t="n">
        <v>0.5</v>
      </c>
      <c r="N8172" s="88" t="s">
        <v>23</v>
      </c>
      <c r="O8172" s="91" t="s">
        <v>219</v>
      </c>
      <c r="P8172" s="0" t="str">
        <f aca="false">RIGHT(H8172,LEN(H8172) - FIND(" ", H8172))</f>
        <v>Apparel</v>
      </c>
    </row>
    <row r="8173" customFormat="false" ht="14.25" hidden="false" customHeight="true" outlineLevel="0" collapsed="false">
      <c r="B8173" s="88" t="s">
        <v>30</v>
      </c>
      <c r="C8173" s="89" t="n">
        <v>1185732</v>
      </c>
      <c r="D8173" s="90" t="n">
        <v>44491</v>
      </c>
      <c r="E8173" s="88" t="s">
        <v>26</v>
      </c>
      <c r="F8173" s="88" t="s">
        <v>113</v>
      </c>
      <c r="G8173" s="88" t="s">
        <v>85</v>
      </c>
      <c r="H8173" s="91" t="s">
        <v>32</v>
      </c>
      <c r="I8173" s="92" t="n">
        <v>52</v>
      </c>
      <c r="J8173" s="93" t="n">
        <v>113</v>
      </c>
      <c r="K8173" s="94" t="n">
        <f aca="false">I8173 * J8173</f>
        <v>5876</v>
      </c>
      <c r="L8173" s="94" t="n">
        <f aca="false">K8173 *M8173</f>
        <v>3173.04</v>
      </c>
      <c r="M8173" s="95" t="n">
        <v>0.54</v>
      </c>
      <c r="N8173" s="88" t="s">
        <v>23</v>
      </c>
      <c r="O8173" s="91" t="s">
        <v>218</v>
      </c>
      <c r="P8173" s="0" t="str">
        <f aca="false">RIGHT(H8173,LEN(H8173) - FIND(" ", H8173))</f>
        <v>Street Footwear</v>
      </c>
    </row>
    <row r="8174" customFormat="false" ht="14.25" hidden="false" customHeight="true" outlineLevel="0" collapsed="false">
      <c r="B8174" s="88" t="s">
        <v>30</v>
      </c>
      <c r="C8174" s="89" t="n">
        <v>1185732</v>
      </c>
      <c r="D8174" s="90" t="n">
        <v>44491</v>
      </c>
      <c r="E8174" s="88" t="s">
        <v>26</v>
      </c>
      <c r="F8174" s="88" t="s">
        <v>113</v>
      </c>
      <c r="G8174" s="88" t="s">
        <v>85</v>
      </c>
      <c r="H8174" s="91" t="s">
        <v>24</v>
      </c>
      <c r="I8174" s="92" t="n">
        <v>48</v>
      </c>
      <c r="J8174" s="93" t="n">
        <v>58</v>
      </c>
      <c r="K8174" s="94" t="n">
        <f aca="false">I8174 * J8174</f>
        <v>2784</v>
      </c>
      <c r="L8174" s="94" t="n">
        <f aca="false">K8174 *M8174</f>
        <v>1280.64</v>
      </c>
      <c r="M8174" s="95" t="n">
        <v>0.46</v>
      </c>
      <c r="N8174" s="88" t="s">
        <v>23</v>
      </c>
      <c r="O8174" s="91" t="s">
        <v>218</v>
      </c>
      <c r="P8174" s="0" t="str">
        <f aca="false">RIGHT(H8174,LEN(H8174) - FIND(" ", H8174))</f>
        <v>Athletic Footwear</v>
      </c>
    </row>
    <row r="8175" customFormat="false" ht="14.25" hidden="false" customHeight="true" outlineLevel="0" collapsed="false">
      <c r="B8175" s="88" t="s">
        <v>30</v>
      </c>
      <c r="C8175" s="89" t="n">
        <v>1185732</v>
      </c>
      <c r="D8175" s="90" t="n">
        <v>44491</v>
      </c>
      <c r="E8175" s="88" t="s">
        <v>26</v>
      </c>
      <c r="F8175" s="88" t="s">
        <v>113</v>
      </c>
      <c r="G8175" s="88" t="s">
        <v>85</v>
      </c>
      <c r="H8175" s="91" t="s">
        <v>48</v>
      </c>
      <c r="I8175" s="92" t="n">
        <v>49</v>
      </c>
      <c r="J8175" s="93" t="n">
        <v>25</v>
      </c>
      <c r="K8175" s="94" t="n">
        <f aca="false">I8175 * J8175</f>
        <v>1225</v>
      </c>
      <c r="L8175" s="94" t="n">
        <f aca="false">K8175 *M8175</f>
        <v>563.5</v>
      </c>
      <c r="M8175" s="95" t="n">
        <v>0.46</v>
      </c>
      <c r="N8175" s="88" t="s">
        <v>23</v>
      </c>
      <c r="O8175" s="91" t="s">
        <v>219</v>
      </c>
      <c r="P8175" s="0" t="str">
        <f aca="false">RIGHT(H8175,LEN(H8175) - FIND(" ", H8175))</f>
        <v>Street Footwear</v>
      </c>
    </row>
    <row r="8176" customFormat="false" ht="14.25" hidden="false" customHeight="true" outlineLevel="0" collapsed="false">
      <c r="B8176" s="88" t="s">
        <v>13</v>
      </c>
      <c r="C8176" s="89" t="n">
        <v>1185732</v>
      </c>
      <c r="D8176" s="90" t="n">
        <v>44491</v>
      </c>
      <c r="E8176" s="88" t="s">
        <v>26</v>
      </c>
      <c r="F8176" s="88" t="s">
        <v>113</v>
      </c>
      <c r="G8176" s="88" t="s">
        <v>85</v>
      </c>
      <c r="H8176" s="91" t="s">
        <v>44</v>
      </c>
      <c r="I8176" s="92" t="n">
        <v>49</v>
      </c>
      <c r="J8176" s="93" t="n">
        <v>21</v>
      </c>
      <c r="K8176" s="94" t="n">
        <f aca="false">I8176 * J8176</f>
        <v>1029</v>
      </c>
      <c r="L8176" s="94" t="n">
        <f aca="false">K8176 *M8176</f>
        <v>514.5</v>
      </c>
      <c r="M8176" s="95" t="n">
        <v>0.5</v>
      </c>
      <c r="N8176" s="88" t="s">
        <v>23</v>
      </c>
      <c r="O8176" s="91" t="s">
        <v>219</v>
      </c>
      <c r="P8176" s="0" t="str">
        <f aca="false">RIGHT(H8176,LEN(H8176) - FIND(" ", H8176))</f>
        <v>Athletic Footwear</v>
      </c>
    </row>
    <row r="8177" customFormat="false" ht="14.25" hidden="false" customHeight="true" outlineLevel="0" collapsed="false">
      <c r="B8177" s="88" t="s">
        <v>13</v>
      </c>
      <c r="C8177" s="89" t="n">
        <v>1185732</v>
      </c>
      <c r="D8177" s="90" t="n">
        <v>44491</v>
      </c>
      <c r="E8177" s="88" t="s">
        <v>26</v>
      </c>
      <c r="F8177" s="88" t="s">
        <v>113</v>
      </c>
      <c r="G8177" s="88" t="s">
        <v>85</v>
      </c>
      <c r="H8177" s="91" t="s">
        <v>16</v>
      </c>
      <c r="I8177" s="92" t="n">
        <v>56</v>
      </c>
      <c r="J8177" s="93" t="n">
        <v>20</v>
      </c>
      <c r="K8177" s="94" t="n">
        <f aca="false">I8177 * J8177</f>
        <v>1120</v>
      </c>
      <c r="L8177" s="94" t="n">
        <f aca="false">K8177 *M8177</f>
        <v>448</v>
      </c>
      <c r="M8177" s="95" t="n">
        <v>0.4</v>
      </c>
      <c r="N8177" s="88" t="s">
        <v>23</v>
      </c>
      <c r="O8177" s="91" t="s">
        <v>218</v>
      </c>
      <c r="P8177" s="0" t="str">
        <f aca="false">RIGHT(H8177,LEN(H8177) - FIND(" ", H8177))</f>
        <v>Apparel</v>
      </c>
    </row>
    <row r="8178" customFormat="false" ht="14.25" hidden="false" customHeight="true" outlineLevel="0" collapsed="false">
      <c r="B8178" s="88" t="s">
        <v>13</v>
      </c>
      <c r="C8178" s="89" t="n">
        <v>1185732</v>
      </c>
      <c r="D8178" s="90" t="n">
        <v>44491</v>
      </c>
      <c r="E8178" s="88" t="s">
        <v>26</v>
      </c>
      <c r="F8178" s="88" t="s">
        <v>113</v>
      </c>
      <c r="G8178" s="88" t="s">
        <v>85</v>
      </c>
      <c r="H8178" s="91" t="s">
        <v>38</v>
      </c>
      <c r="I8178" s="92" t="n">
        <v>60</v>
      </c>
      <c r="J8178" s="93" t="n">
        <v>52</v>
      </c>
      <c r="K8178" s="94" t="n">
        <f aca="false">I8178 * J8178</f>
        <v>3120</v>
      </c>
      <c r="L8178" s="94" t="n">
        <f aca="false">K8178 *M8178</f>
        <v>1248</v>
      </c>
      <c r="M8178" s="95" t="n">
        <v>0.4</v>
      </c>
      <c r="N8178" s="88" t="s">
        <v>23</v>
      </c>
      <c r="O8178" s="91" t="s">
        <v>219</v>
      </c>
      <c r="P8178" s="0" t="str">
        <f aca="false">RIGHT(H8178,LEN(H8178) - FIND(" ", H8178))</f>
        <v>Apparel</v>
      </c>
    </row>
    <row r="8179" customFormat="false" ht="14.25" hidden="false" customHeight="true" outlineLevel="0" collapsed="false">
      <c r="B8179" s="88" t="s">
        <v>13</v>
      </c>
      <c r="C8179" s="89" t="n">
        <v>1185732</v>
      </c>
      <c r="D8179" s="90" t="n">
        <v>44491</v>
      </c>
      <c r="E8179" s="88" t="s">
        <v>40</v>
      </c>
      <c r="F8179" s="88" t="s">
        <v>59</v>
      </c>
      <c r="G8179" s="88" t="s">
        <v>106</v>
      </c>
      <c r="H8179" s="91" t="s">
        <v>32</v>
      </c>
      <c r="I8179" s="92" t="n">
        <v>34</v>
      </c>
      <c r="J8179" s="93" t="n">
        <v>128</v>
      </c>
      <c r="K8179" s="94" t="n">
        <f aca="false">I8179 * J8179</f>
        <v>4352</v>
      </c>
      <c r="L8179" s="94" t="n">
        <f aca="false">K8179 *M8179</f>
        <v>2698.24</v>
      </c>
      <c r="M8179" s="95" t="n">
        <v>0.62</v>
      </c>
      <c r="N8179" s="88" t="s">
        <v>31</v>
      </c>
      <c r="O8179" s="91" t="s">
        <v>218</v>
      </c>
      <c r="P8179" s="0" t="str">
        <f aca="false">RIGHT(H8179,LEN(H8179) - FIND(" ", H8179))</f>
        <v>Street Footwear</v>
      </c>
    </row>
    <row r="8180" customFormat="false" ht="14.25" hidden="false" customHeight="true" outlineLevel="0" collapsed="false">
      <c r="B8180" s="88" t="s">
        <v>13</v>
      </c>
      <c r="C8180" s="89" t="n">
        <v>1185732</v>
      </c>
      <c r="D8180" s="90" t="n">
        <v>44492</v>
      </c>
      <c r="E8180" s="88" t="s">
        <v>40</v>
      </c>
      <c r="F8180" s="88" t="s">
        <v>59</v>
      </c>
      <c r="G8180" s="88" t="s">
        <v>106</v>
      </c>
      <c r="H8180" s="91" t="s">
        <v>24</v>
      </c>
      <c r="I8180" s="92" t="n">
        <v>45</v>
      </c>
      <c r="J8180" s="93" t="n">
        <v>225</v>
      </c>
      <c r="K8180" s="94" t="n">
        <f aca="false">I8180 * J8180</f>
        <v>10125</v>
      </c>
      <c r="L8180" s="94" t="n">
        <f aca="false">K8180 *M8180</f>
        <v>3543.75</v>
      </c>
      <c r="M8180" s="95" t="n">
        <v>0.35</v>
      </c>
      <c r="N8180" s="88" t="s">
        <v>31</v>
      </c>
      <c r="O8180" s="91" t="s">
        <v>218</v>
      </c>
      <c r="P8180" s="0" t="str">
        <f aca="false">RIGHT(H8180,LEN(H8180) - FIND(" ", H8180))</f>
        <v>Athletic Footwear</v>
      </c>
    </row>
    <row r="8181" customFormat="false" ht="14.25" hidden="false" customHeight="true" outlineLevel="0" collapsed="false">
      <c r="B8181" s="88" t="s">
        <v>15</v>
      </c>
      <c r="C8181" s="89" t="n">
        <v>1185732</v>
      </c>
      <c r="D8181" s="90" t="n">
        <v>44492</v>
      </c>
      <c r="E8181" s="88" t="s">
        <v>26</v>
      </c>
      <c r="F8181" s="88" t="s">
        <v>111</v>
      </c>
      <c r="G8181" s="88" t="s">
        <v>166</v>
      </c>
      <c r="H8181" s="91" t="s">
        <v>38</v>
      </c>
      <c r="I8181" s="92" t="n">
        <v>40</v>
      </c>
      <c r="J8181" s="93" t="n">
        <v>250</v>
      </c>
      <c r="K8181" s="94" t="n">
        <f aca="false">I8181 * J8181</f>
        <v>10000</v>
      </c>
      <c r="L8181" s="94" t="n">
        <f aca="false">K8181 *M8181</f>
        <v>4000</v>
      </c>
      <c r="M8181" s="95" t="n">
        <v>0.4</v>
      </c>
      <c r="N8181" s="88" t="s">
        <v>31</v>
      </c>
      <c r="O8181" s="91" t="s">
        <v>219</v>
      </c>
      <c r="P8181" s="0" t="str">
        <f aca="false">RIGHT(H8181,LEN(H8181) - FIND(" ", H8181))</f>
        <v>Apparel</v>
      </c>
    </row>
    <row r="8182" customFormat="false" ht="14.25" hidden="false" customHeight="true" outlineLevel="0" collapsed="false">
      <c r="B8182" s="88" t="s">
        <v>13</v>
      </c>
      <c r="C8182" s="89" t="n">
        <v>1128299</v>
      </c>
      <c r="D8182" s="90" t="n">
        <v>44492</v>
      </c>
      <c r="E8182" s="88" t="s">
        <v>18</v>
      </c>
      <c r="F8182" s="88" t="s">
        <v>75</v>
      </c>
      <c r="G8182" s="88" t="s">
        <v>148</v>
      </c>
      <c r="H8182" s="91" t="s">
        <v>32</v>
      </c>
      <c r="I8182" s="92" t="n">
        <v>45</v>
      </c>
      <c r="J8182" s="93" t="n">
        <v>500</v>
      </c>
      <c r="K8182" s="94" t="n">
        <f aca="false">I8182 * J8182</f>
        <v>22500</v>
      </c>
      <c r="L8182" s="94" t="n">
        <f aca="false">K8182 *M8182</f>
        <v>7875</v>
      </c>
      <c r="M8182" s="95" t="n">
        <v>0.35</v>
      </c>
      <c r="N8182" s="88" t="s">
        <v>23</v>
      </c>
      <c r="O8182" s="91" t="s">
        <v>218</v>
      </c>
      <c r="P8182" s="0" t="str">
        <f aca="false">RIGHT(H8182,LEN(H8182) - FIND(" ", H8182))</f>
        <v>Street Footwear</v>
      </c>
    </row>
    <row r="8183" customFormat="false" ht="14.25" hidden="false" customHeight="true" outlineLevel="0" collapsed="false">
      <c r="B8183" s="88" t="s">
        <v>13</v>
      </c>
      <c r="C8183" s="89" t="n">
        <v>1128299</v>
      </c>
      <c r="D8183" s="90" t="n">
        <v>44492</v>
      </c>
      <c r="E8183" s="88" t="s">
        <v>18</v>
      </c>
      <c r="F8183" s="88" t="s">
        <v>75</v>
      </c>
      <c r="G8183" s="88" t="s">
        <v>148</v>
      </c>
      <c r="H8183" s="91" t="s">
        <v>24</v>
      </c>
      <c r="I8183" s="92" t="n">
        <v>50</v>
      </c>
      <c r="J8183" s="93" t="n">
        <v>500</v>
      </c>
      <c r="K8183" s="94" t="n">
        <f aca="false">I8183 * J8183</f>
        <v>25000</v>
      </c>
      <c r="L8183" s="94" t="n">
        <f aca="false">K8183 *M8183</f>
        <v>10000</v>
      </c>
      <c r="M8183" s="95" t="n">
        <v>0.4</v>
      </c>
      <c r="N8183" s="88" t="s">
        <v>23</v>
      </c>
      <c r="O8183" s="91" t="s">
        <v>218</v>
      </c>
      <c r="P8183" s="0" t="str">
        <f aca="false">RIGHT(H8183,LEN(H8183) - FIND(" ", H8183))</f>
        <v>Athletic Footwear</v>
      </c>
    </row>
    <row r="8184" customFormat="false" ht="14.25" hidden="false" customHeight="true" outlineLevel="0" collapsed="false">
      <c r="B8184" s="88" t="s">
        <v>13</v>
      </c>
      <c r="C8184" s="89" t="n">
        <v>1128299</v>
      </c>
      <c r="D8184" s="90" t="n">
        <v>44492</v>
      </c>
      <c r="E8184" s="88" t="s">
        <v>18</v>
      </c>
      <c r="F8184" s="88" t="s">
        <v>75</v>
      </c>
      <c r="G8184" s="88" t="s">
        <v>148</v>
      </c>
      <c r="H8184" s="91" t="s">
        <v>48</v>
      </c>
      <c r="I8184" s="92" t="n">
        <v>45</v>
      </c>
      <c r="J8184" s="93" t="n">
        <v>325</v>
      </c>
      <c r="K8184" s="94" t="n">
        <f aca="false">I8184 * J8184</f>
        <v>14625</v>
      </c>
      <c r="L8184" s="94" t="n">
        <f aca="false">K8184 *M8184</f>
        <v>5118.75</v>
      </c>
      <c r="M8184" s="95" t="n">
        <v>0.35</v>
      </c>
      <c r="N8184" s="88" t="s">
        <v>23</v>
      </c>
      <c r="O8184" s="91" t="s">
        <v>219</v>
      </c>
      <c r="P8184" s="0" t="str">
        <f aca="false">RIGHT(H8184,LEN(H8184) - FIND(" ", H8184))</f>
        <v>Street Footwear</v>
      </c>
    </row>
    <row r="8185" customFormat="false" ht="14.25" hidden="false" customHeight="true" outlineLevel="0" collapsed="false">
      <c r="B8185" s="88" t="s">
        <v>13</v>
      </c>
      <c r="C8185" s="89" t="n">
        <v>1128299</v>
      </c>
      <c r="D8185" s="90" t="n">
        <v>44492</v>
      </c>
      <c r="E8185" s="88" t="s">
        <v>18</v>
      </c>
      <c r="F8185" s="88" t="s">
        <v>75</v>
      </c>
      <c r="G8185" s="88" t="s">
        <v>148</v>
      </c>
      <c r="H8185" s="91" t="s">
        <v>44</v>
      </c>
      <c r="I8185" s="92" t="n">
        <v>45</v>
      </c>
      <c r="J8185" s="93" t="n">
        <v>300</v>
      </c>
      <c r="K8185" s="94" t="n">
        <f aca="false">I8185 * J8185</f>
        <v>13500</v>
      </c>
      <c r="L8185" s="94" t="n">
        <f aca="false">K8185 *M8185</f>
        <v>4725</v>
      </c>
      <c r="M8185" s="95" t="n">
        <v>0.35</v>
      </c>
      <c r="N8185" s="88" t="s">
        <v>23</v>
      </c>
      <c r="O8185" s="91" t="s">
        <v>219</v>
      </c>
      <c r="P8185" s="0" t="str">
        <f aca="false">RIGHT(H8185,LEN(H8185) - FIND(" ", H8185))</f>
        <v>Athletic Footwear</v>
      </c>
    </row>
    <row r="8186" customFormat="false" ht="14.25" hidden="false" customHeight="true" outlineLevel="0" collapsed="false">
      <c r="B8186" s="88" t="s">
        <v>13</v>
      </c>
      <c r="C8186" s="89" t="n">
        <v>1128299</v>
      </c>
      <c r="D8186" s="90" t="n">
        <v>44492</v>
      </c>
      <c r="E8186" s="88" t="s">
        <v>18</v>
      </c>
      <c r="F8186" s="88" t="s">
        <v>75</v>
      </c>
      <c r="G8186" s="88" t="s">
        <v>148</v>
      </c>
      <c r="H8186" s="91" t="s">
        <v>16</v>
      </c>
      <c r="I8186" s="92" t="n">
        <v>55</v>
      </c>
      <c r="J8186" s="93" t="n">
        <v>275</v>
      </c>
      <c r="K8186" s="94" t="n">
        <f aca="false">I8186 * J8186</f>
        <v>15125</v>
      </c>
      <c r="L8186" s="94" t="n">
        <f aca="false">K8186 *M8186</f>
        <v>4537.5</v>
      </c>
      <c r="M8186" s="95" t="n">
        <v>0.3</v>
      </c>
      <c r="N8186" s="88" t="s">
        <v>23</v>
      </c>
      <c r="O8186" s="91" t="s">
        <v>218</v>
      </c>
      <c r="P8186" s="0" t="str">
        <f aca="false">RIGHT(H8186,LEN(H8186) - FIND(" ", H8186))</f>
        <v>Apparel</v>
      </c>
    </row>
    <row r="8187" customFormat="false" ht="14.25" hidden="false" customHeight="true" outlineLevel="0" collapsed="false">
      <c r="B8187" s="88" t="s">
        <v>13</v>
      </c>
      <c r="C8187" s="89" t="n">
        <v>1128299</v>
      </c>
      <c r="D8187" s="90" t="n">
        <v>44492</v>
      </c>
      <c r="E8187" s="88" t="s">
        <v>18</v>
      </c>
      <c r="F8187" s="88" t="s">
        <v>75</v>
      </c>
      <c r="G8187" s="88" t="s">
        <v>148</v>
      </c>
      <c r="H8187" s="91" t="s">
        <v>38</v>
      </c>
      <c r="I8187" s="92" t="n">
        <v>60</v>
      </c>
      <c r="J8187" s="93" t="n">
        <v>325</v>
      </c>
      <c r="K8187" s="94" t="n">
        <f aca="false">I8187 * J8187</f>
        <v>19500</v>
      </c>
      <c r="L8187" s="94" t="n">
        <f aca="false">K8187 *M8187</f>
        <v>4875</v>
      </c>
      <c r="M8187" s="95" t="n">
        <v>0.25</v>
      </c>
      <c r="N8187" s="88" t="s">
        <v>23</v>
      </c>
      <c r="O8187" s="91" t="s">
        <v>219</v>
      </c>
      <c r="P8187" s="0" t="str">
        <f aca="false">RIGHT(H8187,LEN(H8187) - FIND(" ", H8187))</f>
        <v>Apparel</v>
      </c>
    </row>
    <row r="8188" customFormat="false" ht="14.25" hidden="false" customHeight="true" outlineLevel="0" collapsed="false">
      <c r="B8188" s="88" t="s">
        <v>13</v>
      </c>
      <c r="C8188" s="89" t="n">
        <v>1185732</v>
      </c>
      <c r="D8188" s="90" t="n">
        <v>44492</v>
      </c>
      <c r="E8188" s="88" t="s">
        <v>40</v>
      </c>
      <c r="F8188" s="88" t="s">
        <v>59</v>
      </c>
      <c r="G8188" s="88" t="s">
        <v>106</v>
      </c>
      <c r="H8188" s="91" t="s">
        <v>24</v>
      </c>
      <c r="I8188" s="92" t="n">
        <v>41</v>
      </c>
      <c r="J8188" s="93" t="n">
        <v>68</v>
      </c>
      <c r="K8188" s="94" t="n">
        <f aca="false">I8188 * J8188</f>
        <v>2788</v>
      </c>
      <c r="L8188" s="94" t="n">
        <f aca="false">K8188 *M8188</f>
        <v>1310.36</v>
      </c>
      <c r="M8188" s="95" t="n">
        <v>0.47</v>
      </c>
      <c r="N8188" s="88" t="s">
        <v>23</v>
      </c>
      <c r="O8188" s="91" t="s">
        <v>218</v>
      </c>
      <c r="P8188" s="0" t="str">
        <f aca="false">RIGHT(H8188,LEN(H8188) - FIND(" ", H8188))</f>
        <v>Athletic Footwear</v>
      </c>
    </row>
    <row r="8189" customFormat="false" ht="14.25" hidden="false" customHeight="true" outlineLevel="0" collapsed="false">
      <c r="B8189" s="88" t="s">
        <v>15</v>
      </c>
      <c r="C8189" s="89" t="n">
        <v>1185732</v>
      </c>
      <c r="D8189" s="90" t="n">
        <v>44492</v>
      </c>
      <c r="E8189" s="88" t="s">
        <v>26</v>
      </c>
      <c r="F8189" s="88" t="s">
        <v>111</v>
      </c>
      <c r="G8189" s="88" t="s">
        <v>166</v>
      </c>
      <c r="H8189" s="91" t="s">
        <v>38</v>
      </c>
      <c r="I8189" s="92" t="n">
        <v>37</v>
      </c>
      <c r="J8189" s="93" t="n">
        <v>63</v>
      </c>
      <c r="K8189" s="94" t="n">
        <f aca="false">I8189 * J8189</f>
        <v>2331</v>
      </c>
      <c r="L8189" s="94" t="n">
        <f aca="false">K8189 *M8189</f>
        <v>1188.81</v>
      </c>
      <c r="M8189" s="95" t="n">
        <v>0.51</v>
      </c>
      <c r="N8189" s="88" t="s">
        <v>23</v>
      </c>
      <c r="O8189" s="91" t="s">
        <v>219</v>
      </c>
      <c r="P8189" s="0" t="str">
        <f aca="false">RIGHT(H8189,LEN(H8189) - FIND(" ", H8189))</f>
        <v>Apparel</v>
      </c>
    </row>
    <row r="8190" customFormat="false" ht="14.25" hidden="false" customHeight="true" outlineLevel="0" collapsed="false">
      <c r="B8190" s="88" t="s">
        <v>13</v>
      </c>
      <c r="C8190" s="89" t="n">
        <v>1128299</v>
      </c>
      <c r="D8190" s="90" t="n">
        <v>44492</v>
      </c>
      <c r="E8190" s="88" t="s">
        <v>18</v>
      </c>
      <c r="F8190" s="88" t="s">
        <v>75</v>
      </c>
      <c r="G8190" s="88" t="s">
        <v>148</v>
      </c>
      <c r="H8190" s="91" t="s">
        <v>32</v>
      </c>
      <c r="I8190" s="92" t="n">
        <v>41</v>
      </c>
      <c r="J8190" s="93" t="n">
        <v>135</v>
      </c>
      <c r="K8190" s="94" t="n">
        <f aca="false">I8190 * J8190</f>
        <v>5535</v>
      </c>
      <c r="L8190" s="94" t="n">
        <f aca="false">K8190 *M8190</f>
        <v>2656.8</v>
      </c>
      <c r="M8190" s="95" t="n">
        <v>0.48</v>
      </c>
      <c r="N8190" s="88" t="s">
        <v>23</v>
      </c>
      <c r="O8190" s="91" t="s">
        <v>218</v>
      </c>
      <c r="P8190" s="0" t="str">
        <f aca="false">RIGHT(H8190,LEN(H8190) - FIND(" ", H8190))</f>
        <v>Street Footwear</v>
      </c>
    </row>
    <row r="8191" customFormat="false" ht="14.25" hidden="false" customHeight="true" outlineLevel="0" collapsed="false">
      <c r="B8191" s="88" t="s">
        <v>13</v>
      </c>
      <c r="C8191" s="89" t="n">
        <v>1128299</v>
      </c>
      <c r="D8191" s="90" t="n">
        <v>44492</v>
      </c>
      <c r="E8191" s="88" t="s">
        <v>18</v>
      </c>
      <c r="F8191" s="88" t="s">
        <v>75</v>
      </c>
      <c r="G8191" s="88" t="s">
        <v>148</v>
      </c>
      <c r="H8191" s="91" t="s">
        <v>24</v>
      </c>
      <c r="I8191" s="92" t="n">
        <v>47</v>
      </c>
      <c r="J8191" s="93" t="n">
        <v>145</v>
      </c>
      <c r="K8191" s="94" t="n">
        <f aca="false">I8191 * J8191</f>
        <v>6815</v>
      </c>
      <c r="L8191" s="94" t="n">
        <f aca="false">K8191 *M8191</f>
        <v>3611.95</v>
      </c>
      <c r="M8191" s="95" t="n">
        <v>0.53</v>
      </c>
      <c r="N8191" s="88" t="s">
        <v>23</v>
      </c>
      <c r="O8191" s="91" t="s">
        <v>218</v>
      </c>
      <c r="P8191" s="0" t="str">
        <f aca="false">RIGHT(H8191,LEN(H8191) - FIND(" ", H8191))</f>
        <v>Athletic Footwear</v>
      </c>
    </row>
    <row r="8192" customFormat="false" ht="14.25" hidden="false" customHeight="true" outlineLevel="0" collapsed="false">
      <c r="B8192" s="88" t="s">
        <v>13</v>
      </c>
      <c r="C8192" s="89" t="n">
        <v>1128299</v>
      </c>
      <c r="D8192" s="90" t="n">
        <v>44492</v>
      </c>
      <c r="E8192" s="88" t="s">
        <v>18</v>
      </c>
      <c r="F8192" s="88" t="s">
        <v>75</v>
      </c>
      <c r="G8192" s="88" t="s">
        <v>148</v>
      </c>
      <c r="H8192" s="91" t="s">
        <v>48</v>
      </c>
      <c r="I8192" s="92" t="n">
        <v>44</v>
      </c>
      <c r="J8192" s="93" t="n">
        <v>91</v>
      </c>
      <c r="K8192" s="94" t="n">
        <f aca="false">I8192 * J8192</f>
        <v>4004</v>
      </c>
      <c r="L8192" s="94" t="n">
        <f aca="false">K8192 *M8192</f>
        <v>1921.92</v>
      </c>
      <c r="M8192" s="95" t="n">
        <v>0.48</v>
      </c>
      <c r="N8192" s="88" t="s">
        <v>23</v>
      </c>
      <c r="O8192" s="91" t="s">
        <v>219</v>
      </c>
      <c r="P8192" s="0" t="str">
        <f aca="false">RIGHT(H8192,LEN(H8192) - FIND(" ", H8192))</f>
        <v>Street Footwear</v>
      </c>
    </row>
    <row r="8193" customFormat="false" ht="14.25" hidden="false" customHeight="true" outlineLevel="0" collapsed="false">
      <c r="B8193" s="88" t="s">
        <v>13</v>
      </c>
      <c r="C8193" s="89" t="n">
        <v>1128299</v>
      </c>
      <c r="D8193" s="90" t="n">
        <v>44492</v>
      </c>
      <c r="E8193" s="88" t="s">
        <v>18</v>
      </c>
      <c r="F8193" s="88" t="s">
        <v>75</v>
      </c>
      <c r="G8193" s="88" t="s">
        <v>148</v>
      </c>
      <c r="H8193" s="91" t="s">
        <v>44</v>
      </c>
      <c r="I8193" s="92" t="n">
        <v>43</v>
      </c>
      <c r="J8193" s="93" t="n">
        <v>90</v>
      </c>
      <c r="K8193" s="94" t="n">
        <f aca="false">I8193 * J8193</f>
        <v>3870</v>
      </c>
      <c r="L8193" s="94" t="n">
        <f aca="false">K8193 *M8193</f>
        <v>1896.3</v>
      </c>
      <c r="M8193" s="95" t="n">
        <v>0.49</v>
      </c>
      <c r="N8193" s="88" t="s">
        <v>23</v>
      </c>
      <c r="O8193" s="91" t="s">
        <v>219</v>
      </c>
      <c r="P8193" s="0" t="str">
        <f aca="false">RIGHT(H8193,LEN(H8193) - FIND(" ", H8193))</f>
        <v>Athletic Footwear</v>
      </c>
    </row>
    <row r="8194" customFormat="false" ht="14.25" hidden="false" customHeight="true" outlineLevel="0" collapsed="false">
      <c r="B8194" s="88" t="s">
        <v>13</v>
      </c>
      <c r="C8194" s="89" t="n">
        <v>1128299</v>
      </c>
      <c r="D8194" s="90" t="n">
        <v>44492</v>
      </c>
      <c r="E8194" s="88" t="s">
        <v>18</v>
      </c>
      <c r="F8194" s="88" t="s">
        <v>75</v>
      </c>
      <c r="G8194" s="88" t="s">
        <v>148</v>
      </c>
      <c r="H8194" s="91" t="s">
        <v>16</v>
      </c>
      <c r="I8194" s="92" t="n">
        <v>53</v>
      </c>
      <c r="J8194" s="93" t="n">
        <v>69</v>
      </c>
      <c r="K8194" s="94" t="n">
        <f aca="false">I8194 * J8194</f>
        <v>3657</v>
      </c>
      <c r="L8194" s="94" t="n">
        <f aca="false">K8194 *M8194</f>
        <v>1462.8</v>
      </c>
      <c r="M8194" s="95" t="n">
        <v>0.4</v>
      </c>
      <c r="N8194" s="88" t="s">
        <v>23</v>
      </c>
      <c r="O8194" s="91" t="s">
        <v>218</v>
      </c>
      <c r="P8194" s="0" t="str">
        <f aca="false">RIGHT(H8194,LEN(H8194) - FIND(" ", H8194))</f>
        <v>Apparel</v>
      </c>
    </row>
    <row r="8195" customFormat="false" ht="14.25" hidden="false" customHeight="true" outlineLevel="0" collapsed="false">
      <c r="B8195" s="88" t="s">
        <v>13</v>
      </c>
      <c r="C8195" s="89" t="n">
        <v>1128299</v>
      </c>
      <c r="D8195" s="90" t="n">
        <v>44492</v>
      </c>
      <c r="E8195" s="88" t="s">
        <v>18</v>
      </c>
      <c r="F8195" s="88" t="s">
        <v>75</v>
      </c>
      <c r="G8195" s="88" t="s">
        <v>148</v>
      </c>
      <c r="H8195" s="91" t="s">
        <v>38</v>
      </c>
      <c r="I8195" s="92" t="n">
        <v>56</v>
      </c>
      <c r="J8195" s="93" t="n">
        <v>85</v>
      </c>
      <c r="K8195" s="94" t="n">
        <f aca="false">I8195 * J8195</f>
        <v>4760</v>
      </c>
      <c r="L8195" s="94" t="n">
        <f aca="false">K8195 *M8195</f>
        <v>1808.8</v>
      </c>
      <c r="M8195" s="95" t="n">
        <v>0.38</v>
      </c>
      <c r="N8195" s="88" t="s">
        <v>23</v>
      </c>
      <c r="O8195" s="91" t="s">
        <v>219</v>
      </c>
      <c r="P8195" s="0" t="str">
        <f aca="false">RIGHT(H8195,LEN(H8195) - FIND(" ", H8195))</f>
        <v>Apparel</v>
      </c>
    </row>
    <row r="8196" customFormat="false" ht="14.25" hidden="false" customHeight="true" outlineLevel="0" collapsed="false">
      <c r="B8196" s="88" t="s">
        <v>13</v>
      </c>
      <c r="C8196" s="89" t="n">
        <v>1185732</v>
      </c>
      <c r="D8196" s="90" t="n">
        <v>44492</v>
      </c>
      <c r="E8196" s="88" t="s">
        <v>40</v>
      </c>
      <c r="F8196" s="88" t="s">
        <v>59</v>
      </c>
      <c r="G8196" s="88" t="s">
        <v>106</v>
      </c>
      <c r="H8196" s="91" t="s">
        <v>24</v>
      </c>
      <c r="I8196" s="92" t="n">
        <v>34</v>
      </c>
      <c r="J8196" s="93" t="n">
        <v>68</v>
      </c>
      <c r="K8196" s="94" t="n">
        <f aca="false">I8196 * J8196</f>
        <v>2312</v>
      </c>
      <c r="L8196" s="94" t="n">
        <f aca="false">K8196 *M8196</f>
        <v>901.68</v>
      </c>
      <c r="M8196" s="95" t="n">
        <v>0.39</v>
      </c>
      <c r="N8196" s="88" t="s">
        <v>31</v>
      </c>
      <c r="O8196" s="91" t="s">
        <v>218</v>
      </c>
      <c r="P8196" s="0" t="str">
        <f aca="false">RIGHT(H8196,LEN(H8196) - FIND(" ", H8196))</f>
        <v>Athletic Footwear</v>
      </c>
    </row>
    <row r="8197" customFormat="false" ht="14.25" hidden="false" customHeight="true" outlineLevel="0" collapsed="false">
      <c r="B8197" s="88" t="s">
        <v>13</v>
      </c>
      <c r="C8197" s="89" t="n">
        <v>1128299</v>
      </c>
      <c r="D8197" s="90" t="n">
        <v>44492</v>
      </c>
      <c r="E8197" s="88" t="s">
        <v>18</v>
      </c>
      <c r="F8197" s="88" t="s">
        <v>75</v>
      </c>
      <c r="G8197" s="88" t="s">
        <v>148</v>
      </c>
      <c r="H8197" s="91" t="s">
        <v>32</v>
      </c>
      <c r="I8197" s="92" t="n">
        <v>36</v>
      </c>
      <c r="J8197" s="93" t="n">
        <v>170</v>
      </c>
      <c r="K8197" s="94" t="n">
        <f aca="false">I8197 * J8197</f>
        <v>6120</v>
      </c>
      <c r="L8197" s="94" t="n">
        <f aca="false">K8197 *M8197</f>
        <v>2570.4</v>
      </c>
      <c r="M8197" s="95" t="n">
        <v>0.42</v>
      </c>
      <c r="N8197" s="88" t="s">
        <v>31</v>
      </c>
      <c r="O8197" s="91" t="s">
        <v>218</v>
      </c>
      <c r="P8197" s="0" t="str">
        <f aca="false">RIGHT(H8197,LEN(H8197) - FIND(" ", H8197))</f>
        <v>Street Footwear</v>
      </c>
    </row>
    <row r="8198" customFormat="false" ht="14.25" hidden="false" customHeight="true" outlineLevel="0" collapsed="false">
      <c r="B8198" s="88" t="s">
        <v>13</v>
      </c>
      <c r="C8198" s="89" t="n">
        <v>1128299</v>
      </c>
      <c r="D8198" s="90" t="n">
        <v>44492</v>
      </c>
      <c r="E8198" s="88" t="s">
        <v>18</v>
      </c>
      <c r="F8198" s="88" t="s">
        <v>75</v>
      </c>
      <c r="G8198" s="88" t="s">
        <v>148</v>
      </c>
      <c r="H8198" s="91" t="s">
        <v>24</v>
      </c>
      <c r="I8198" s="92" t="n">
        <v>33</v>
      </c>
      <c r="J8198" s="93" t="n">
        <v>175</v>
      </c>
      <c r="K8198" s="94" t="n">
        <f aca="false">I8198 * J8198</f>
        <v>5775</v>
      </c>
      <c r="L8198" s="94" t="n">
        <f aca="false">K8198 *M8198</f>
        <v>2425.5</v>
      </c>
      <c r="M8198" s="95" t="n">
        <v>0.42</v>
      </c>
      <c r="N8198" s="88" t="s">
        <v>31</v>
      </c>
      <c r="O8198" s="91" t="s">
        <v>218</v>
      </c>
      <c r="P8198" s="0" t="str">
        <f aca="false">RIGHT(H8198,LEN(H8198) - FIND(" ", H8198))</f>
        <v>Athletic Footwear</v>
      </c>
    </row>
    <row r="8199" customFormat="false" ht="14.25" hidden="false" customHeight="true" outlineLevel="0" collapsed="false">
      <c r="B8199" s="88" t="s">
        <v>13</v>
      </c>
      <c r="C8199" s="89" t="n">
        <v>1128299</v>
      </c>
      <c r="D8199" s="90" t="n">
        <v>44492</v>
      </c>
      <c r="E8199" s="88" t="s">
        <v>18</v>
      </c>
      <c r="F8199" s="88" t="s">
        <v>75</v>
      </c>
      <c r="G8199" s="88" t="s">
        <v>148</v>
      </c>
      <c r="H8199" s="91" t="s">
        <v>48</v>
      </c>
      <c r="I8199" s="92" t="n">
        <v>31</v>
      </c>
      <c r="J8199" s="93" t="n">
        <v>111</v>
      </c>
      <c r="K8199" s="94" t="n">
        <f aca="false">I8199 * J8199</f>
        <v>3441</v>
      </c>
      <c r="L8199" s="94" t="n">
        <f aca="false">K8199 *M8199</f>
        <v>1273.17</v>
      </c>
      <c r="M8199" s="95" t="n">
        <v>0.37</v>
      </c>
      <c r="N8199" s="88" t="s">
        <v>31</v>
      </c>
      <c r="O8199" s="91" t="s">
        <v>219</v>
      </c>
      <c r="P8199" s="0" t="str">
        <f aca="false">RIGHT(H8199,LEN(H8199) - FIND(" ", H8199))</f>
        <v>Street Footwear</v>
      </c>
    </row>
    <row r="8200" customFormat="false" ht="14.25" hidden="false" customHeight="true" outlineLevel="0" collapsed="false">
      <c r="B8200" s="88" t="s">
        <v>13</v>
      </c>
      <c r="C8200" s="89" t="n">
        <v>1128299</v>
      </c>
      <c r="D8200" s="90" t="n">
        <v>44492</v>
      </c>
      <c r="E8200" s="88" t="s">
        <v>18</v>
      </c>
      <c r="F8200" s="88" t="s">
        <v>75</v>
      </c>
      <c r="G8200" s="88" t="s">
        <v>148</v>
      </c>
      <c r="H8200" s="91" t="s">
        <v>44</v>
      </c>
      <c r="I8200" s="92" t="n">
        <v>32</v>
      </c>
      <c r="J8200" s="93" t="n">
        <v>102</v>
      </c>
      <c r="K8200" s="94" t="n">
        <f aca="false">I8200 * J8200</f>
        <v>3264</v>
      </c>
      <c r="L8200" s="94" t="n">
        <f aca="false">K8200 *M8200</f>
        <v>1272.96</v>
      </c>
      <c r="M8200" s="95" t="n">
        <v>0.39</v>
      </c>
      <c r="N8200" s="88" t="s">
        <v>31</v>
      </c>
      <c r="O8200" s="91" t="s">
        <v>219</v>
      </c>
      <c r="P8200" s="0" t="str">
        <f aca="false">RIGHT(H8200,LEN(H8200) - FIND(" ", H8200))</f>
        <v>Athletic Footwear</v>
      </c>
    </row>
    <row r="8201" customFormat="false" ht="14.25" hidden="false" customHeight="true" outlineLevel="0" collapsed="false">
      <c r="B8201" s="88" t="s">
        <v>13</v>
      </c>
      <c r="C8201" s="89" t="n">
        <v>1128299</v>
      </c>
      <c r="D8201" s="90" t="n">
        <v>44492</v>
      </c>
      <c r="E8201" s="88" t="s">
        <v>18</v>
      </c>
      <c r="F8201" s="88" t="s">
        <v>75</v>
      </c>
      <c r="G8201" s="88" t="s">
        <v>148</v>
      </c>
      <c r="H8201" s="91" t="s">
        <v>16</v>
      </c>
      <c r="I8201" s="92" t="n">
        <v>44</v>
      </c>
      <c r="J8201" s="93" t="n">
        <v>88</v>
      </c>
      <c r="K8201" s="94" t="n">
        <f aca="false">I8201 * J8201</f>
        <v>3872</v>
      </c>
      <c r="L8201" s="94" t="n">
        <f aca="false">K8201 *M8201</f>
        <v>1432.64</v>
      </c>
      <c r="M8201" s="95" t="n">
        <v>0.37</v>
      </c>
      <c r="N8201" s="88" t="s">
        <v>31</v>
      </c>
      <c r="O8201" s="91" t="s">
        <v>218</v>
      </c>
      <c r="P8201" s="0" t="str">
        <f aca="false">RIGHT(H8201,LEN(H8201) - FIND(" ", H8201))</f>
        <v>Apparel</v>
      </c>
    </row>
    <row r="8202" customFormat="false" ht="14.25" hidden="false" customHeight="true" outlineLevel="0" collapsed="false">
      <c r="B8202" s="88" t="s">
        <v>13</v>
      </c>
      <c r="C8202" s="89" t="n">
        <v>1128299</v>
      </c>
      <c r="D8202" s="90" t="n">
        <v>44492</v>
      </c>
      <c r="E8202" s="88" t="s">
        <v>18</v>
      </c>
      <c r="F8202" s="88" t="s">
        <v>75</v>
      </c>
      <c r="G8202" s="88" t="s">
        <v>148</v>
      </c>
      <c r="H8202" s="91" t="s">
        <v>38</v>
      </c>
      <c r="I8202" s="92" t="n">
        <v>47</v>
      </c>
      <c r="J8202" s="93" t="n">
        <v>107</v>
      </c>
      <c r="K8202" s="94" t="n">
        <f aca="false">I8202 * J8202</f>
        <v>5029</v>
      </c>
      <c r="L8202" s="94" t="n">
        <f aca="false">K8202 *M8202</f>
        <v>1458.41</v>
      </c>
      <c r="M8202" s="95" t="n">
        <v>0.29</v>
      </c>
      <c r="N8202" s="88" t="s">
        <v>31</v>
      </c>
      <c r="O8202" s="91" t="s">
        <v>219</v>
      </c>
      <c r="P8202" s="0" t="str">
        <f aca="false">RIGHT(H8202,LEN(H8202) - FIND(" ", H8202))</f>
        <v>Apparel</v>
      </c>
    </row>
    <row r="8203" customFormat="false" ht="14.25" hidden="false" customHeight="true" outlineLevel="0" collapsed="false">
      <c r="B8203" s="88" t="s">
        <v>13</v>
      </c>
      <c r="C8203" s="89" t="n">
        <v>1185732</v>
      </c>
      <c r="D8203" s="90" t="n">
        <v>44493</v>
      </c>
      <c r="E8203" s="88" t="s">
        <v>40</v>
      </c>
      <c r="F8203" s="88" t="s">
        <v>59</v>
      </c>
      <c r="G8203" s="88" t="s">
        <v>106</v>
      </c>
      <c r="H8203" s="91" t="s">
        <v>48</v>
      </c>
      <c r="I8203" s="92" t="n">
        <v>35</v>
      </c>
      <c r="J8203" s="93" t="n">
        <v>225</v>
      </c>
      <c r="K8203" s="94" t="n">
        <f aca="false">I8203 * J8203</f>
        <v>7875</v>
      </c>
      <c r="L8203" s="94" t="n">
        <f aca="false">K8203 *M8203</f>
        <v>3150</v>
      </c>
      <c r="M8203" s="95" t="n">
        <v>0.4</v>
      </c>
      <c r="N8203" s="88" t="s">
        <v>31</v>
      </c>
      <c r="O8203" s="91" t="s">
        <v>219</v>
      </c>
      <c r="P8203" s="0" t="str">
        <f aca="false">RIGHT(H8203,LEN(H8203) - FIND(" ", H8203))</f>
        <v>Street Footwear</v>
      </c>
    </row>
    <row r="8204" customFormat="false" ht="14.25" hidden="false" customHeight="true" outlineLevel="0" collapsed="false">
      <c r="B8204" s="88" t="s">
        <v>15</v>
      </c>
      <c r="C8204" s="89" t="n">
        <v>1185732</v>
      </c>
      <c r="D8204" s="90" t="n">
        <v>44493</v>
      </c>
      <c r="E8204" s="88" t="s">
        <v>26</v>
      </c>
      <c r="F8204" s="88" t="s">
        <v>111</v>
      </c>
      <c r="G8204" s="88" t="s">
        <v>166</v>
      </c>
      <c r="H8204" s="91" t="s">
        <v>32</v>
      </c>
      <c r="I8204" s="92" t="n">
        <v>40</v>
      </c>
      <c r="J8204" s="93" t="n">
        <v>470</v>
      </c>
      <c r="K8204" s="94" t="n">
        <f aca="false">I8204 * J8204</f>
        <v>18800</v>
      </c>
      <c r="L8204" s="94" t="n">
        <f aca="false">K8204 *M8204</f>
        <v>6580</v>
      </c>
      <c r="M8204" s="95" t="n">
        <v>0.35</v>
      </c>
      <c r="N8204" s="88" t="s">
        <v>31</v>
      </c>
      <c r="O8204" s="91" t="s">
        <v>218</v>
      </c>
      <c r="P8204" s="0" t="str">
        <f aca="false">RIGHT(H8204,LEN(H8204) - FIND(" ", H8204))</f>
        <v>Street Footwear</v>
      </c>
    </row>
    <row r="8205" customFormat="false" ht="14.25" hidden="false" customHeight="true" outlineLevel="0" collapsed="false">
      <c r="B8205" s="88" t="s">
        <v>13</v>
      </c>
      <c r="C8205" s="89" t="n">
        <v>1128299</v>
      </c>
      <c r="D8205" s="90" t="n">
        <v>44493</v>
      </c>
      <c r="E8205" s="88" t="s">
        <v>34</v>
      </c>
      <c r="F8205" s="88" t="s">
        <v>161</v>
      </c>
      <c r="G8205" s="88" t="s">
        <v>152</v>
      </c>
      <c r="H8205" s="91" t="s">
        <v>32</v>
      </c>
      <c r="I8205" s="92" t="n">
        <v>40</v>
      </c>
      <c r="J8205" s="93" t="n">
        <v>350</v>
      </c>
      <c r="K8205" s="94" t="n">
        <f aca="false">I8205 * J8205</f>
        <v>14000</v>
      </c>
      <c r="L8205" s="94" t="n">
        <f aca="false">K8205 *M8205</f>
        <v>4900</v>
      </c>
      <c r="M8205" s="95" t="n">
        <v>0.35</v>
      </c>
      <c r="N8205" s="88" t="s">
        <v>14</v>
      </c>
      <c r="O8205" s="91" t="s">
        <v>218</v>
      </c>
      <c r="P8205" s="0" t="str">
        <f aca="false">RIGHT(H8205,LEN(H8205) - FIND(" ", H8205))</f>
        <v>Street Footwear</v>
      </c>
    </row>
    <row r="8206" customFormat="false" ht="14.25" hidden="false" customHeight="true" outlineLevel="0" collapsed="false">
      <c r="B8206" s="88" t="s">
        <v>13</v>
      </c>
      <c r="C8206" s="89" t="n">
        <v>1128299</v>
      </c>
      <c r="D8206" s="90" t="n">
        <v>44493</v>
      </c>
      <c r="E8206" s="88" t="s">
        <v>34</v>
      </c>
      <c r="F8206" s="88" t="s">
        <v>161</v>
      </c>
      <c r="G8206" s="88" t="s">
        <v>152</v>
      </c>
      <c r="H8206" s="91" t="s">
        <v>24</v>
      </c>
      <c r="I8206" s="92" t="n">
        <v>55</v>
      </c>
      <c r="J8206" s="93" t="n">
        <v>525</v>
      </c>
      <c r="K8206" s="94" t="n">
        <f aca="false">I8206 * J8206</f>
        <v>28875</v>
      </c>
      <c r="L8206" s="94" t="n">
        <f aca="false">K8206 *M8206</f>
        <v>10106.25</v>
      </c>
      <c r="M8206" s="95" t="n">
        <v>0.35</v>
      </c>
      <c r="N8206" s="88" t="s">
        <v>14</v>
      </c>
      <c r="O8206" s="91" t="s">
        <v>218</v>
      </c>
      <c r="P8206" s="0" t="str">
        <f aca="false">RIGHT(H8206,LEN(H8206) - FIND(" ", H8206))</f>
        <v>Athletic Footwear</v>
      </c>
    </row>
    <row r="8207" customFormat="false" ht="14.25" hidden="false" customHeight="true" outlineLevel="0" collapsed="false">
      <c r="B8207" s="88" t="s">
        <v>13</v>
      </c>
      <c r="C8207" s="89" t="n">
        <v>1128299</v>
      </c>
      <c r="D8207" s="90" t="n">
        <v>44493</v>
      </c>
      <c r="E8207" s="88" t="s">
        <v>34</v>
      </c>
      <c r="F8207" s="88" t="s">
        <v>161</v>
      </c>
      <c r="G8207" s="88" t="s">
        <v>152</v>
      </c>
      <c r="H8207" s="91" t="s">
        <v>48</v>
      </c>
      <c r="I8207" s="92" t="n">
        <v>50</v>
      </c>
      <c r="J8207" s="93" t="n">
        <v>350</v>
      </c>
      <c r="K8207" s="94" t="n">
        <f aca="false">I8207 * J8207</f>
        <v>17500</v>
      </c>
      <c r="L8207" s="94" t="n">
        <f aca="false">K8207 *M8207</f>
        <v>6125</v>
      </c>
      <c r="M8207" s="95" t="n">
        <v>0.35</v>
      </c>
      <c r="N8207" s="88" t="s">
        <v>14</v>
      </c>
      <c r="O8207" s="91" t="s">
        <v>219</v>
      </c>
      <c r="P8207" s="0" t="str">
        <f aca="false">RIGHT(H8207,LEN(H8207) - FIND(" ", H8207))</f>
        <v>Street Footwear</v>
      </c>
    </row>
    <row r="8208" customFormat="false" ht="14.25" hidden="false" customHeight="true" outlineLevel="0" collapsed="false">
      <c r="B8208" s="88" t="s">
        <v>13</v>
      </c>
      <c r="C8208" s="89" t="n">
        <v>1128299</v>
      </c>
      <c r="D8208" s="90" t="n">
        <v>44493</v>
      </c>
      <c r="E8208" s="88" t="s">
        <v>34</v>
      </c>
      <c r="F8208" s="88" t="s">
        <v>161</v>
      </c>
      <c r="G8208" s="88" t="s">
        <v>152</v>
      </c>
      <c r="H8208" s="91" t="s">
        <v>44</v>
      </c>
      <c r="I8208" s="92" t="n">
        <v>45</v>
      </c>
      <c r="J8208" s="93" t="n">
        <v>325</v>
      </c>
      <c r="K8208" s="94" t="n">
        <f aca="false">I8208 * J8208</f>
        <v>14625</v>
      </c>
      <c r="L8208" s="94" t="n">
        <f aca="false">K8208 *M8208</f>
        <v>5118.75</v>
      </c>
      <c r="M8208" s="95" t="n">
        <v>0.35</v>
      </c>
      <c r="N8208" s="88" t="s">
        <v>14</v>
      </c>
      <c r="O8208" s="91" t="s">
        <v>219</v>
      </c>
      <c r="P8208" s="0" t="str">
        <f aca="false">RIGHT(H8208,LEN(H8208) - FIND(" ", H8208))</f>
        <v>Athletic Footwear</v>
      </c>
    </row>
    <row r="8209" customFormat="false" ht="14.25" hidden="false" customHeight="true" outlineLevel="0" collapsed="false">
      <c r="B8209" s="88" t="s">
        <v>13</v>
      </c>
      <c r="C8209" s="89" t="n">
        <v>1128299</v>
      </c>
      <c r="D8209" s="90" t="n">
        <v>44493</v>
      </c>
      <c r="E8209" s="88" t="s">
        <v>34</v>
      </c>
      <c r="F8209" s="88" t="s">
        <v>161</v>
      </c>
      <c r="G8209" s="88" t="s">
        <v>152</v>
      </c>
      <c r="H8209" s="91" t="s">
        <v>16</v>
      </c>
      <c r="I8209" s="92" t="n">
        <v>55</v>
      </c>
      <c r="J8209" s="93" t="n">
        <v>300</v>
      </c>
      <c r="K8209" s="94" t="n">
        <f aca="false">I8209 * J8209</f>
        <v>16500</v>
      </c>
      <c r="L8209" s="94" t="n">
        <f aca="false">K8209 *M8209</f>
        <v>6600</v>
      </c>
      <c r="M8209" s="95" t="n">
        <v>0.4</v>
      </c>
      <c r="N8209" s="88" t="s">
        <v>14</v>
      </c>
      <c r="O8209" s="91" t="s">
        <v>218</v>
      </c>
      <c r="P8209" s="0" t="str">
        <f aca="false">RIGHT(H8209,LEN(H8209) - FIND(" ", H8209))</f>
        <v>Apparel</v>
      </c>
    </row>
    <row r="8210" customFormat="false" ht="14.25" hidden="false" customHeight="true" outlineLevel="0" collapsed="false">
      <c r="B8210" s="88" t="s">
        <v>13</v>
      </c>
      <c r="C8210" s="89" t="n">
        <v>1128299</v>
      </c>
      <c r="D8210" s="90" t="n">
        <v>44493</v>
      </c>
      <c r="E8210" s="88" t="s">
        <v>34</v>
      </c>
      <c r="F8210" s="88" t="s">
        <v>161</v>
      </c>
      <c r="G8210" s="88" t="s">
        <v>152</v>
      </c>
      <c r="H8210" s="91" t="s">
        <v>38</v>
      </c>
      <c r="I8210" s="92" t="n">
        <v>60</v>
      </c>
      <c r="J8210" s="93" t="n">
        <v>350</v>
      </c>
      <c r="K8210" s="94" t="n">
        <f aca="false">I8210 * J8210</f>
        <v>21000</v>
      </c>
      <c r="L8210" s="94" t="n">
        <f aca="false">K8210 *M8210</f>
        <v>6300</v>
      </c>
      <c r="M8210" s="95" t="n">
        <v>0.3</v>
      </c>
      <c r="N8210" s="88" t="s">
        <v>14</v>
      </c>
      <c r="O8210" s="91" t="s">
        <v>219</v>
      </c>
      <c r="P8210" s="0" t="str">
        <f aca="false">RIGHT(H8210,LEN(H8210) - FIND(" ", H8210))</f>
        <v>Apparel</v>
      </c>
    </row>
    <row r="8211" customFormat="false" ht="14.25" hidden="false" customHeight="true" outlineLevel="0" collapsed="false">
      <c r="B8211" s="88" t="s">
        <v>43</v>
      </c>
      <c r="C8211" s="89" t="n">
        <v>1128299</v>
      </c>
      <c r="D8211" s="90" t="n">
        <v>44493</v>
      </c>
      <c r="E8211" s="88" t="s">
        <v>18</v>
      </c>
      <c r="F8211" s="88" t="s">
        <v>147</v>
      </c>
      <c r="G8211" s="88" t="s">
        <v>168</v>
      </c>
      <c r="H8211" s="91" t="s">
        <v>32</v>
      </c>
      <c r="I8211" s="92" t="n">
        <v>40</v>
      </c>
      <c r="J8211" s="93" t="n">
        <v>350</v>
      </c>
      <c r="K8211" s="94" t="n">
        <f aca="false">I8211 * J8211</f>
        <v>14000</v>
      </c>
      <c r="L8211" s="94" t="n">
        <f aca="false">K8211 *M8211</f>
        <v>4900</v>
      </c>
      <c r="M8211" s="95" t="n">
        <v>0.35</v>
      </c>
      <c r="N8211" s="88" t="s">
        <v>14</v>
      </c>
      <c r="O8211" s="91" t="s">
        <v>218</v>
      </c>
      <c r="P8211" s="0" t="str">
        <f aca="false">RIGHT(H8211,LEN(H8211) - FIND(" ", H8211))</f>
        <v>Street Footwear</v>
      </c>
    </row>
    <row r="8212" customFormat="false" ht="14.25" hidden="false" customHeight="true" outlineLevel="0" collapsed="false">
      <c r="B8212" s="88" t="s">
        <v>43</v>
      </c>
      <c r="C8212" s="89" t="n">
        <v>1128299</v>
      </c>
      <c r="D8212" s="90" t="n">
        <v>44493</v>
      </c>
      <c r="E8212" s="88" t="s">
        <v>18</v>
      </c>
      <c r="F8212" s="88" t="s">
        <v>147</v>
      </c>
      <c r="G8212" s="88" t="s">
        <v>168</v>
      </c>
      <c r="H8212" s="91" t="s">
        <v>24</v>
      </c>
      <c r="I8212" s="92" t="n">
        <v>55</v>
      </c>
      <c r="J8212" s="93" t="n">
        <v>525</v>
      </c>
      <c r="K8212" s="94" t="n">
        <f aca="false">I8212 * J8212</f>
        <v>28875</v>
      </c>
      <c r="L8212" s="94" t="n">
        <f aca="false">K8212 *M8212</f>
        <v>10106.25</v>
      </c>
      <c r="M8212" s="95" t="n">
        <v>0.35</v>
      </c>
      <c r="N8212" s="88" t="s">
        <v>14</v>
      </c>
      <c r="O8212" s="91" t="s">
        <v>218</v>
      </c>
      <c r="P8212" s="0" t="str">
        <f aca="false">RIGHT(H8212,LEN(H8212) - FIND(" ", H8212))</f>
        <v>Athletic Footwear</v>
      </c>
    </row>
    <row r="8213" customFormat="false" ht="14.25" hidden="false" customHeight="true" outlineLevel="0" collapsed="false">
      <c r="B8213" s="88" t="s">
        <v>43</v>
      </c>
      <c r="C8213" s="89" t="n">
        <v>1128299</v>
      </c>
      <c r="D8213" s="90" t="n">
        <v>44493</v>
      </c>
      <c r="E8213" s="88" t="s">
        <v>18</v>
      </c>
      <c r="F8213" s="88" t="s">
        <v>147</v>
      </c>
      <c r="G8213" s="88" t="s">
        <v>168</v>
      </c>
      <c r="H8213" s="91" t="s">
        <v>48</v>
      </c>
      <c r="I8213" s="92" t="n">
        <v>50</v>
      </c>
      <c r="J8213" s="93" t="n">
        <v>350</v>
      </c>
      <c r="K8213" s="94" t="n">
        <f aca="false">I8213 * J8213</f>
        <v>17500</v>
      </c>
      <c r="L8213" s="94" t="n">
        <f aca="false">K8213 *M8213</f>
        <v>6125</v>
      </c>
      <c r="M8213" s="95" t="n">
        <v>0.35</v>
      </c>
      <c r="N8213" s="88" t="s">
        <v>14</v>
      </c>
      <c r="O8213" s="91" t="s">
        <v>219</v>
      </c>
      <c r="P8213" s="0" t="str">
        <f aca="false">RIGHT(H8213,LEN(H8213) - FIND(" ", H8213))</f>
        <v>Street Footwear</v>
      </c>
    </row>
    <row r="8214" customFormat="false" ht="14.25" hidden="false" customHeight="true" outlineLevel="0" collapsed="false">
      <c r="B8214" s="88" t="s">
        <v>43</v>
      </c>
      <c r="C8214" s="89" t="n">
        <v>1128299</v>
      </c>
      <c r="D8214" s="90" t="n">
        <v>44493</v>
      </c>
      <c r="E8214" s="88" t="s">
        <v>18</v>
      </c>
      <c r="F8214" s="88" t="s">
        <v>147</v>
      </c>
      <c r="G8214" s="88" t="s">
        <v>168</v>
      </c>
      <c r="H8214" s="91" t="s">
        <v>44</v>
      </c>
      <c r="I8214" s="92" t="n">
        <v>45</v>
      </c>
      <c r="J8214" s="93" t="n">
        <v>325</v>
      </c>
      <c r="K8214" s="94" t="n">
        <f aca="false">I8214 * J8214</f>
        <v>14625</v>
      </c>
      <c r="L8214" s="94" t="n">
        <f aca="false">K8214 *M8214</f>
        <v>5118.75</v>
      </c>
      <c r="M8214" s="95" t="n">
        <v>0.35</v>
      </c>
      <c r="N8214" s="88" t="s">
        <v>14</v>
      </c>
      <c r="O8214" s="91" t="s">
        <v>219</v>
      </c>
      <c r="P8214" s="0" t="str">
        <f aca="false">RIGHT(H8214,LEN(H8214) - FIND(" ", H8214))</f>
        <v>Athletic Footwear</v>
      </c>
    </row>
    <row r="8215" customFormat="false" ht="14.25" hidden="false" customHeight="true" outlineLevel="0" collapsed="false">
      <c r="B8215" s="88" t="s">
        <v>43</v>
      </c>
      <c r="C8215" s="89" t="n">
        <v>1128299</v>
      </c>
      <c r="D8215" s="90" t="n">
        <v>44493</v>
      </c>
      <c r="E8215" s="88" t="s">
        <v>18</v>
      </c>
      <c r="F8215" s="88" t="s">
        <v>147</v>
      </c>
      <c r="G8215" s="88" t="s">
        <v>168</v>
      </c>
      <c r="H8215" s="91" t="s">
        <v>16</v>
      </c>
      <c r="I8215" s="92" t="n">
        <v>55</v>
      </c>
      <c r="J8215" s="93" t="n">
        <v>300</v>
      </c>
      <c r="K8215" s="94" t="n">
        <f aca="false">I8215 * J8215</f>
        <v>16500</v>
      </c>
      <c r="L8215" s="94" t="n">
        <f aca="false">K8215 *M8215</f>
        <v>6600</v>
      </c>
      <c r="M8215" s="95" t="n">
        <v>0.4</v>
      </c>
      <c r="N8215" s="88" t="s">
        <v>14</v>
      </c>
      <c r="O8215" s="91" t="s">
        <v>218</v>
      </c>
      <c r="P8215" s="0" t="str">
        <f aca="false">RIGHT(H8215,LEN(H8215) - FIND(" ", H8215))</f>
        <v>Apparel</v>
      </c>
    </row>
    <row r="8216" customFormat="false" ht="14.25" hidden="false" customHeight="true" outlineLevel="0" collapsed="false">
      <c r="B8216" s="88" t="s">
        <v>43</v>
      </c>
      <c r="C8216" s="89" t="n">
        <v>1128299</v>
      </c>
      <c r="D8216" s="90" t="n">
        <v>44493</v>
      </c>
      <c r="E8216" s="88" t="s">
        <v>18</v>
      </c>
      <c r="F8216" s="88" t="s">
        <v>147</v>
      </c>
      <c r="G8216" s="88" t="s">
        <v>168</v>
      </c>
      <c r="H8216" s="91" t="s">
        <v>38</v>
      </c>
      <c r="I8216" s="92" t="n">
        <v>60</v>
      </c>
      <c r="J8216" s="93" t="n">
        <v>350</v>
      </c>
      <c r="K8216" s="94" t="n">
        <f aca="false">I8216 * J8216</f>
        <v>21000</v>
      </c>
      <c r="L8216" s="94" t="n">
        <f aca="false">K8216 *M8216</f>
        <v>6300</v>
      </c>
      <c r="M8216" s="95" t="n">
        <v>0.3</v>
      </c>
      <c r="N8216" s="88" t="s">
        <v>14</v>
      </c>
      <c r="O8216" s="91" t="s">
        <v>219</v>
      </c>
      <c r="P8216" s="0" t="str">
        <f aca="false">RIGHT(H8216,LEN(H8216) - FIND(" ", H8216))</f>
        <v>Apparel</v>
      </c>
    </row>
    <row r="8217" customFormat="false" ht="14.25" hidden="false" customHeight="true" outlineLevel="0" collapsed="false">
      <c r="B8217" s="88" t="s">
        <v>13</v>
      </c>
      <c r="C8217" s="89" t="n">
        <v>1185732</v>
      </c>
      <c r="D8217" s="90" t="n">
        <v>44493</v>
      </c>
      <c r="E8217" s="88" t="s">
        <v>40</v>
      </c>
      <c r="F8217" s="88" t="s">
        <v>59</v>
      </c>
      <c r="G8217" s="88" t="s">
        <v>106</v>
      </c>
      <c r="H8217" s="91" t="s">
        <v>48</v>
      </c>
      <c r="I8217" s="92" t="n">
        <v>33</v>
      </c>
      <c r="J8217" s="93" t="n">
        <v>56</v>
      </c>
      <c r="K8217" s="94" t="n">
        <f aca="false">I8217 * J8217</f>
        <v>1848</v>
      </c>
      <c r="L8217" s="94" t="n">
        <f aca="false">K8217 *M8217</f>
        <v>942.48</v>
      </c>
      <c r="M8217" s="95" t="n">
        <v>0.51</v>
      </c>
      <c r="N8217" s="88" t="s">
        <v>23</v>
      </c>
      <c r="O8217" s="91" t="s">
        <v>219</v>
      </c>
      <c r="P8217" s="0" t="str">
        <f aca="false">RIGHT(H8217,LEN(H8217) - FIND(" ", H8217))</f>
        <v>Street Footwear</v>
      </c>
    </row>
    <row r="8218" customFormat="false" ht="14.25" hidden="false" customHeight="true" outlineLevel="0" collapsed="false">
      <c r="B8218" s="88" t="s">
        <v>15</v>
      </c>
      <c r="C8218" s="89" t="n">
        <v>1185732</v>
      </c>
      <c r="D8218" s="90" t="n">
        <v>44493</v>
      </c>
      <c r="E8218" s="88" t="s">
        <v>26</v>
      </c>
      <c r="F8218" s="88" t="s">
        <v>111</v>
      </c>
      <c r="G8218" s="88" t="s">
        <v>166</v>
      </c>
      <c r="H8218" s="91" t="s">
        <v>32</v>
      </c>
      <c r="I8218" s="92" t="n">
        <v>39</v>
      </c>
      <c r="J8218" s="93" t="n">
        <v>127</v>
      </c>
      <c r="K8218" s="94" t="n">
        <f aca="false">I8218 * J8218</f>
        <v>4953</v>
      </c>
      <c r="L8218" s="94" t="n">
        <f aca="false">K8218 *M8218</f>
        <v>2426.97</v>
      </c>
      <c r="M8218" s="95" t="n">
        <v>0.49</v>
      </c>
      <c r="N8218" s="88" t="s">
        <v>23</v>
      </c>
      <c r="O8218" s="91" t="s">
        <v>218</v>
      </c>
      <c r="P8218" s="0" t="str">
        <f aca="false">RIGHT(H8218,LEN(H8218) - FIND(" ", H8218))</f>
        <v>Street Footwear</v>
      </c>
    </row>
    <row r="8219" customFormat="false" ht="14.25" hidden="false" customHeight="true" outlineLevel="0" collapsed="false">
      <c r="B8219" s="88" t="s">
        <v>13</v>
      </c>
      <c r="C8219" s="89" t="n">
        <v>1128299</v>
      </c>
      <c r="D8219" s="90" t="n">
        <v>44493</v>
      </c>
      <c r="E8219" s="88" t="s">
        <v>34</v>
      </c>
      <c r="F8219" s="88" t="s">
        <v>161</v>
      </c>
      <c r="G8219" s="88" t="s">
        <v>152</v>
      </c>
      <c r="H8219" s="91" t="s">
        <v>32</v>
      </c>
      <c r="I8219" s="92" t="n">
        <v>38</v>
      </c>
      <c r="J8219" s="93" t="n">
        <v>102</v>
      </c>
      <c r="K8219" s="94" t="n">
        <f aca="false">I8219 * J8219</f>
        <v>3876</v>
      </c>
      <c r="L8219" s="94" t="n">
        <f aca="false">K8219 *M8219</f>
        <v>1744.2</v>
      </c>
      <c r="M8219" s="95" t="n">
        <v>0.45</v>
      </c>
      <c r="N8219" s="88" t="s">
        <v>23</v>
      </c>
      <c r="O8219" s="91" t="s">
        <v>218</v>
      </c>
      <c r="P8219" s="0" t="str">
        <f aca="false">RIGHT(H8219,LEN(H8219) - FIND(" ", H8219))</f>
        <v>Street Footwear</v>
      </c>
    </row>
    <row r="8220" customFormat="false" ht="14.25" hidden="false" customHeight="true" outlineLevel="0" collapsed="false">
      <c r="B8220" s="88" t="s">
        <v>13</v>
      </c>
      <c r="C8220" s="89" t="n">
        <v>1128299</v>
      </c>
      <c r="D8220" s="90" t="n">
        <v>44493</v>
      </c>
      <c r="E8220" s="88" t="s">
        <v>34</v>
      </c>
      <c r="F8220" s="88" t="s">
        <v>161</v>
      </c>
      <c r="G8220" s="88" t="s">
        <v>152</v>
      </c>
      <c r="H8220" s="91" t="s">
        <v>24</v>
      </c>
      <c r="I8220" s="92" t="n">
        <v>51</v>
      </c>
      <c r="J8220" s="93" t="n">
        <v>142</v>
      </c>
      <c r="K8220" s="94" t="n">
        <f aca="false">I8220 * J8220</f>
        <v>7242</v>
      </c>
      <c r="L8220" s="94" t="n">
        <f aca="false">K8220 *M8220</f>
        <v>3548.58</v>
      </c>
      <c r="M8220" s="95" t="n">
        <v>0.49</v>
      </c>
      <c r="N8220" s="88" t="s">
        <v>23</v>
      </c>
      <c r="O8220" s="91" t="s">
        <v>218</v>
      </c>
      <c r="P8220" s="0" t="str">
        <f aca="false">RIGHT(H8220,LEN(H8220) - FIND(" ", H8220))</f>
        <v>Athletic Footwear</v>
      </c>
    </row>
    <row r="8221" customFormat="false" ht="14.25" hidden="false" customHeight="true" outlineLevel="0" collapsed="false">
      <c r="B8221" s="88" t="s">
        <v>13</v>
      </c>
      <c r="C8221" s="89" t="n">
        <v>1128299</v>
      </c>
      <c r="D8221" s="90" t="n">
        <v>44493</v>
      </c>
      <c r="E8221" s="88" t="s">
        <v>34</v>
      </c>
      <c r="F8221" s="88" t="s">
        <v>161</v>
      </c>
      <c r="G8221" s="88" t="s">
        <v>152</v>
      </c>
      <c r="H8221" s="91" t="s">
        <v>48</v>
      </c>
      <c r="I8221" s="92" t="n">
        <v>46</v>
      </c>
      <c r="J8221" s="93" t="n">
        <v>95</v>
      </c>
      <c r="K8221" s="94" t="n">
        <f aca="false">I8221 * J8221</f>
        <v>4370</v>
      </c>
      <c r="L8221" s="94" t="n">
        <f aca="false">K8221 *M8221</f>
        <v>2010.2</v>
      </c>
      <c r="M8221" s="95" t="n">
        <v>0.46</v>
      </c>
      <c r="N8221" s="88" t="s">
        <v>23</v>
      </c>
      <c r="O8221" s="91" t="s">
        <v>219</v>
      </c>
      <c r="P8221" s="0" t="str">
        <f aca="false">RIGHT(H8221,LEN(H8221) - FIND(" ", H8221))</f>
        <v>Street Footwear</v>
      </c>
    </row>
    <row r="8222" customFormat="false" ht="14.25" hidden="false" customHeight="true" outlineLevel="0" collapsed="false">
      <c r="B8222" s="88" t="s">
        <v>13</v>
      </c>
      <c r="C8222" s="89" t="n">
        <v>1128299</v>
      </c>
      <c r="D8222" s="90" t="n">
        <v>44493</v>
      </c>
      <c r="E8222" s="88" t="s">
        <v>34</v>
      </c>
      <c r="F8222" s="88" t="s">
        <v>161</v>
      </c>
      <c r="G8222" s="88" t="s">
        <v>152</v>
      </c>
      <c r="H8222" s="91" t="s">
        <v>44</v>
      </c>
      <c r="I8222" s="92" t="n">
        <v>41</v>
      </c>
      <c r="J8222" s="93" t="n">
        <v>98</v>
      </c>
      <c r="K8222" s="94" t="n">
        <f aca="false">I8222 * J8222</f>
        <v>4018</v>
      </c>
      <c r="L8222" s="94" t="n">
        <f aca="false">K8222 *M8222</f>
        <v>1968.82</v>
      </c>
      <c r="M8222" s="95" t="n">
        <v>0.49</v>
      </c>
      <c r="N8222" s="88" t="s">
        <v>23</v>
      </c>
      <c r="O8222" s="91" t="s">
        <v>219</v>
      </c>
      <c r="P8222" s="0" t="str">
        <f aca="false">RIGHT(H8222,LEN(H8222) - FIND(" ", H8222))</f>
        <v>Athletic Footwear</v>
      </c>
    </row>
    <row r="8223" customFormat="false" ht="14.25" hidden="false" customHeight="true" outlineLevel="0" collapsed="false">
      <c r="B8223" s="88" t="s">
        <v>13</v>
      </c>
      <c r="C8223" s="89" t="n">
        <v>1128299</v>
      </c>
      <c r="D8223" s="90" t="n">
        <v>44493</v>
      </c>
      <c r="E8223" s="88" t="s">
        <v>34</v>
      </c>
      <c r="F8223" s="88" t="s">
        <v>161</v>
      </c>
      <c r="G8223" s="88" t="s">
        <v>152</v>
      </c>
      <c r="H8223" s="91" t="s">
        <v>16</v>
      </c>
      <c r="I8223" s="92" t="n">
        <v>53</v>
      </c>
      <c r="J8223" s="93" t="n">
        <v>87</v>
      </c>
      <c r="K8223" s="94" t="n">
        <f aca="false">I8223 * J8223</f>
        <v>4611</v>
      </c>
      <c r="L8223" s="94" t="n">
        <f aca="false">K8223 *M8223</f>
        <v>2489.94</v>
      </c>
      <c r="M8223" s="95" t="n">
        <v>0.54</v>
      </c>
      <c r="N8223" s="88" t="s">
        <v>23</v>
      </c>
      <c r="O8223" s="91" t="s">
        <v>218</v>
      </c>
      <c r="P8223" s="0" t="str">
        <f aca="false">RIGHT(H8223,LEN(H8223) - FIND(" ", H8223))</f>
        <v>Apparel</v>
      </c>
    </row>
    <row r="8224" customFormat="false" ht="14.25" hidden="false" customHeight="true" outlineLevel="0" collapsed="false">
      <c r="B8224" s="88" t="s">
        <v>13</v>
      </c>
      <c r="C8224" s="89" t="n">
        <v>1128299</v>
      </c>
      <c r="D8224" s="90" t="n">
        <v>44493</v>
      </c>
      <c r="E8224" s="88" t="s">
        <v>34</v>
      </c>
      <c r="F8224" s="88" t="s">
        <v>161</v>
      </c>
      <c r="G8224" s="88" t="s">
        <v>152</v>
      </c>
      <c r="H8224" s="91" t="s">
        <v>38</v>
      </c>
      <c r="I8224" s="92" t="n">
        <v>59</v>
      </c>
      <c r="J8224" s="93" t="n">
        <v>102</v>
      </c>
      <c r="K8224" s="94" t="n">
        <f aca="false">I8224 * J8224</f>
        <v>6018</v>
      </c>
      <c r="L8224" s="94" t="n">
        <f aca="false">K8224 *M8224</f>
        <v>2647.92</v>
      </c>
      <c r="M8224" s="95" t="n">
        <v>0.44</v>
      </c>
      <c r="N8224" s="88" t="s">
        <v>23</v>
      </c>
      <c r="O8224" s="91" t="s">
        <v>219</v>
      </c>
      <c r="P8224" s="0" t="str">
        <f aca="false">RIGHT(H8224,LEN(H8224) - FIND(" ", H8224))</f>
        <v>Apparel</v>
      </c>
    </row>
    <row r="8225" customFormat="false" ht="14.25" hidden="false" customHeight="true" outlineLevel="0" collapsed="false">
      <c r="B8225" s="88" t="s">
        <v>43</v>
      </c>
      <c r="C8225" s="89" t="n">
        <v>1128299</v>
      </c>
      <c r="D8225" s="90" t="n">
        <v>44493</v>
      </c>
      <c r="E8225" s="88" t="s">
        <v>18</v>
      </c>
      <c r="F8225" s="88" t="s">
        <v>147</v>
      </c>
      <c r="G8225" s="88" t="s">
        <v>168</v>
      </c>
      <c r="H8225" s="91" t="s">
        <v>32</v>
      </c>
      <c r="I8225" s="92" t="n">
        <v>38</v>
      </c>
      <c r="J8225" s="93" t="n">
        <v>102</v>
      </c>
      <c r="K8225" s="94" t="n">
        <f aca="false">I8225 * J8225</f>
        <v>3876</v>
      </c>
      <c r="L8225" s="94" t="n">
        <f aca="false">K8225 *M8225</f>
        <v>1821.72</v>
      </c>
      <c r="M8225" s="95" t="n">
        <v>0.47</v>
      </c>
      <c r="N8225" s="88" t="s">
        <v>23</v>
      </c>
      <c r="O8225" s="91" t="s">
        <v>218</v>
      </c>
      <c r="P8225" s="0" t="str">
        <f aca="false">RIGHT(H8225,LEN(H8225) - FIND(" ", H8225))</f>
        <v>Street Footwear</v>
      </c>
    </row>
    <row r="8226" customFormat="false" ht="14.25" hidden="false" customHeight="true" outlineLevel="0" collapsed="false">
      <c r="B8226" s="88" t="s">
        <v>43</v>
      </c>
      <c r="C8226" s="89" t="n">
        <v>1128299</v>
      </c>
      <c r="D8226" s="90" t="n">
        <v>44493</v>
      </c>
      <c r="E8226" s="88" t="s">
        <v>18</v>
      </c>
      <c r="F8226" s="88" t="s">
        <v>147</v>
      </c>
      <c r="G8226" s="88" t="s">
        <v>168</v>
      </c>
      <c r="H8226" s="91" t="s">
        <v>24</v>
      </c>
      <c r="I8226" s="92" t="n">
        <v>50</v>
      </c>
      <c r="J8226" s="93" t="n">
        <v>142</v>
      </c>
      <c r="K8226" s="94" t="n">
        <f aca="false">I8226 * J8226</f>
        <v>7100</v>
      </c>
      <c r="L8226" s="94" t="n">
        <f aca="false">K8226 *M8226</f>
        <v>3266</v>
      </c>
      <c r="M8226" s="95" t="n">
        <v>0.46</v>
      </c>
      <c r="N8226" s="88" t="s">
        <v>23</v>
      </c>
      <c r="O8226" s="91" t="s">
        <v>218</v>
      </c>
      <c r="P8226" s="0" t="str">
        <f aca="false">RIGHT(H8226,LEN(H8226) - FIND(" ", H8226))</f>
        <v>Athletic Footwear</v>
      </c>
    </row>
    <row r="8227" customFormat="false" ht="14.25" hidden="false" customHeight="true" outlineLevel="0" collapsed="false">
      <c r="B8227" s="88" t="s">
        <v>43</v>
      </c>
      <c r="C8227" s="89" t="n">
        <v>1128299</v>
      </c>
      <c r="D8227" s="90" t="n">
        <v>44493</v>
      </c>
      <c r="E8227" s="88" t="s">
        <v>18</v>
      </c>
      <c r="F8227" s="88" t="s">
        <v>147</v>
      </c>
      <c r="G8227" s="88" t="s">
        <v>168</v>
      </c>
      <c r="H8227" s="91" t="s">
        <v>48</v>
      </c>
      <c r="I8227" s="92" t="n">
        <v>46</v>
      </c>
      <c r="J8227" s="93" t="n">
        <v>91</v>
      </c>
      <c r="K8227" s="94" t="n">
        <f aca="false">I8227 * J8227</f>
        <v>4186</v>
      </c>
      <c r="L8227" s="94" t="n">
        <f aca="false">K8227 *M8227</f>
        <v>2051.14</v>
      </c>
      <c r="M8227" s="95" t="n">
        <v>0.49</v>
      </c>
      <c r="N8227" s="88" t="s">
        <v>23</v>
      </c>
      <c r="O8227" s="91" t="s">
        <v>219</v>
      </c>
      <c r="P8227" s="0" t="str">
        <f aca="false">RIGHT(H8227,LEN(H8227) - FIND(" ", H8227))</f>
        <v>Street Footwear</v>
      </c>
    </row>
    <row r="8228" customFormat="false" ht="14.25" hidden="false" customHeight="true" outlineLevel="0" collapsed="false">
      <c r="B8228" s="88" t="s">
        <v>43</v>
      </c>
      <c r="C8228" s="89" t="n">
        <v>1128299</v>
      </c>
      <c r="D8228" s="90" t="n">
        <v>44493</v>
      </c>
      <c r="E8228" s="88" t="s">
        <v>18</v>
      </c>
      <c r="F8228" s="88" t="s">
        <v>147</v>
      </c>
      <c r="G8228" s="88" t="s">
        <v>168</v>
      </c>
      <c r="H8228" s="91" t="s">
        <v>44</v>
      </c>
      <c r="I8228" s="92" t="n">
        <v>44</v>
      </c>
      <c r="J8228" s="93" t="n">
        <v>81</v>
      </c>
      <c r="K8228" s="94" t="n">
        <f aca="false">I8228 * J8228</f>
        <v>3564</v>
      </c>
      <c r="L8228" s="94" t="n">
        <f aca="false">K8228 *M8228</f>
        <v>1710.72</v>
      </c>
      <c r="M8228" s="95" t="n">
        <v>0.48</v>
      </c>
      <c r="N8228" s="88" t="s">
        <v>23</v>
      </c>
      <c r="O8228" s="91" t="s">
        <v>219</v>
      </c>
      <c r="P8228" s="0" t="str">
        <f aca="false">RIGHT(H8228,LEN(H8228) - FIND(" ", H8228))</f>
        <v>Athletic Footwear</v>
      </c>
    </row>
    <row r="8229" customFormat="false" ht="14.25" hidden="false" customHeight="true" outlineLevel="0" collapsed="false">
      <c r="B8229" s="88" t="s">
        <v>43</v>
      </c>
      <c r="C8229" s="89" t="n">
        <v>1128299</v>
      </c>
      <c r="D8229" s="90" t="n">
        <v>44493</v>
      </c>
      <c r="E8229" s="88" t="s">
        <v>18</v>
      </c>
      <c r="F8229" s="88" t="s">
        <v>147</v>
      </c>
      <c r="G8229" s="88" t="s">
        <v>168</v>
      </c>
      <c r="H8229" s="91" t="s">
        <v>16</v>
      </c>
      <c r="I8229" s="92" t="n">
        <v>51</v>
      </c>
      <c r="J8229" s="93" t="n">
        <v>75</v>
      </c>
      <c r="K8229" s="94" t="n">
        <f aca="false">I8229 * J8229</f>
        <v>3825</v>
      </c>
      <c r="L8229" s="94" t="n">
        <f aca="false">K8229 *M8229</f>
        <v>2065.5</v>
      </c>
      <c r="M8229" s="95" t="n">
        <v>0.54</v>
      </c>
      <c r="N8229" s="88" t="s">
        <v>23</v>
      </c>
      <c r="O8229" s="91" t="s">
        <v>218</v>
      </c>
      <c r="P8229" s="0" t="str">
        <f aca="false">RIGHT(H8229,LEN(H8229) - FIND(" ", H8229))</f>
        <v>Apparel</v>
      </c>
    </row>
    <row r="8230" customFormat="false" ht="14.25" hidden="false" customHeight="true" outlineLevel="0" collapsed="false">
      <c r="B8230" s="88" t="s">
        <v>43</v>
      </c>
      <c r="C8230" s="89" t="n">
        <v>1128299</v>
      </c>
      <c r="D8230" s="90" t="n">
        <v>44493</v>
      </c>
      <c r="E8230" s="88" t="s">
        <v>18</v>
      </c>
      <c r="F8230" s="88" t="s">
        <v>147</v>
      </c>
      <c r="G8230" s="88" t="s">
        <v>168</v>
      </c>
      <c r="H8230" s="91" t="s">
        <v>38</v>
      </c>
      <c r="I8230" s="92" t="n">
        <v>58</v>
      </c>
      <c r="J8230" s="93" t="n">
        <v>105</v>
      </c>
      <c r="K8230" s="94" t="n">
        <f aca="false">I8230 * J8230</f>
        <v>6090</v>
      </c>
      <c r="L8230" s="94" t="n">
        <f aca="false">K8230 *M8230</f>
        <v>2618.7</v>
      </c>
      <c r="M8230" s="95" t="n">
        <v>0.43</v>
      </c>
      <c r="N8230" s="88" t="s">
        <v>23</v>
      </c>
      <c r="O8230" s="91" t="s">
        <v>219</v>
      </c>
      <c r="P8230" s="0" t="str">
        <f aca="false">RIGHT(H8230,LEN(H8230) - FIND(" ", H8230))</f>
        <v>Apparel</v>
      </c>
    </row>
    <row r="8231" customFormat="false" ht="14.25" hidden="false" customHeight="true" outlineLevel="0" collapsed="false">
      <c r="B8231" s="88" t="s">
        <v>13</v>
      </c>
      <c r="C8231" s="89" t="n">
        <v>1185732</v>
      </c>
      <c r="D8231" s="90" t="n">
        <v>44493</v>
      </c>
      <c r="E8231" s="88" t="s">
        <v>40</v>
      </c>
      <c r="F8231" s="88" t="s">
        <v>59</v>
      </c>
      <c r="G8231" s="88" t="s">
        <v>106</v>
      </c>
      <c r="H8231" s="91" t="s">
        <v>48</v>
      </c>
      <c r="I8231" s="92" t="n">
        <v>28</v>
      </c>
      <c r="J8231" s="93" t="n">
        <v>72</v>
      </c>
      <c r="K8231" s="94" t="n">
        <f aca="false">I8231 * J8231</f>
        <v>2016</v>
      </c>
      <c r="L8231" s="94" t="n">
        <f aca="false">K8231 *M8231</f>
        <v>846.72</v>
      </c>
      <c r="M8231" s="95" t="n">
        <v>0.42</v>
      </c>
      <c r="N8231" s="88" t="s">
        <v>31</v>
      </c>
      <c r="O8231" s="91" t="s">
        <v>219</v>
      </c>
      <c r="P8231" s="0" t="str">
        <f aca="false">RIGHT(H8231,LEN(H8231) - FIND(" ", H8231))</f>
        <v>Street Footwear</v>
      </c>
    </row>
    <row r="8232" customFormat="false" ht="14.25" hidden="false" customHeight="true" outlineLevel="0" collapsed="false">
      <c r="B8232" s="88" t="s">
        <v>13</v>
      </c>
      <c r="C8232" s="89" t="n">
        <v>1128299</v>
      </c>
      <c r="D8232" s="90" t="n">
        <v>44493</v>
      </c>
      <c r="E8232" s="88" t="s">
        <v>34</v>
      </c>
      <c r="F8232" s="88" t="s">
        <v>161</v>
      </c>
      <c r="G8232" s="88" t="s">
        <v>152</v>
      </c>
      <c r="H8232" s="91" t="s">
        <v>32</v>
      </c>
      <c r="I8232" s="92" t="n">
        <v>28</v>
      </c>
      <c r="J8232" s="93" t="n">
        <v>119</v>
      </c>
      <c r="K8232" s="94" t="n">
        <f aca="false">I8232 * J8232</f>
        <v>3332</v>
      </c>
      <c r="L8232" s="94" t="n">
        <f aca="false">K8232 *M8232</f>
        <v>1332.8</v>
      </c>
      <c r="M8232" s="95" t="n">
        <v>0.4</v>
      </c>
      <c r="N8232" s="88" t="s">
        <v>31</v>
      </c>
      <c r="O8232" s="91" t="s">
        <v>218</v>
      </c>
      <c r="P8232" s="0" t="str">
        <f aca="false">RIGHT(H8232,LEN(H8232) - FIND(" ", H8232))</f>
        <v>Street Footwear</v>
      </c>
    </row>
    <row r="8233" customFormat="false" ht="14.25" hidden="false" customHeight="true" outlineLevel="0" collapsed="false">
      <c r="B8233" s="88" t="s">
        <v>13</v>
      </c>
      <c r="C8233" s="89" t="n">
        <v>1128299</v>
      </c>
      <c r="D8233" s="90" t="n">
        <v>44493</v>
      </c>
      <c r="E8233" s="88" t="s">
        <v>34</v>
      </c>
      <c r="F8233" s="88" t="s">
        <v>161</v>
      </c>
      <c r="G8233" s="88" t="s">
        <v>152</v>
      </c>
      <c r="H8233" s="91" t="s">
        <v>24</v>
      </c>
      <c r="I8233" s="92" t="n">
        <v>39</v>
      </c>
      <c r="J8233" s="93" t="n">
        <v>173</v>
      </c>
      <c r="K8233" s="94" t="n">
        <f aca="false">I8233 * J8233</f>
        <v>6747</v>
      </c>
      <c r="L8233" s="94" t="n">
        <f aca="false">K8233 *M8233</f>
        <v>2563.86</v>
      </c>
      <c r="M8233" s="95" t="n">
        <v>0.38</v>
      </c>
      <c r="N8233" s="88" t="s">
        <v>31</v>
      </c>
      <c r="O8233" s="91" t="s">
        <v>218</v>
      </c>
      <c r="P8233" s="0" t="str">
        <f aca="false">RIGHT(H8233,LEN(H8233) - FIND(" ", H8233))</f>
        <v>Athletic Footwear</v>
      </c>
    </row>
    <row r="8234" customFormat="false" ht="14.25" hidden="false" customHeight="true" outlineLevel="0" collapsed="false">
      <c r="B8234" s="88" t="s">
        <v>13</v>
      </c>
      <c r="C8234" s="89" t="n">
        <v>1128299</v>
      </c>
      <c r="D8234" s="90" t="n">
        <v>44493</v>
      </c>
      <c r="E8234" s="88" t="s">
        <v>34</v>
      </c>
      <c r="F8234" s="88" t="s">
        <v>161</v>
      </c>
      <c r="G8234" s="88" t="s">
        <v>152</v>
      </c>
      <c r="H8234" s="91" t="s">
        <v>48</v>
      </c>
      <c r="I8234" s="92" t="n">
        <v>39</v>
      </c>
      <c r="J8234" s="93" t="n">
        <v>119</v>
      </c>
      <c r="K8234" s="94" t="n">
        <f aca="false">I8234 * J8234</f>
        <v>4641</v>
      </c>
      <c r="L8234" s="94" t="n">
        <f aca="false">K8234 *M8234</f>
        <v>1949.22</v>
      </c>
      <c r="M8234" s="95" t="n">
        <v>0.42</v>
      </c>
      <c r="N8234" s="88" t="s">
        <v>31</v>
      </c>
      <c r="O8234" s="91" t="s">
        <v>219</v>
      </c>
      <c r="P8234" s="0" t="str">
        <f aca="false">RIGHT(H8234,LEN(H8234) - FIND(" ", H8234))</f>
        <v>Street Footwear</v>
      </c>
    </row>
    <row r="8235" customFormat="false" ht="14.25" hidden="false" customHeight="true" outlineLevel="0" collapsed="false">
      <c r="B8235" s="88" t="s">
        <v>13</v>
      </c>
      <c r="C8235" s="89" t="n">
        <v>1128299</v>
      </c>
      <c r="D8235" s="90" t="n">
        <v>44493</v>
      </c>
      <c r="E8235" s="88" t="s">
        <v>34</v>
      </c>
      <c r="F8235" s="88" t="s">
        <v>161</v>
      </c>
      <c r="G8235" s="88" t="s">
        <v>152</v>
      </c>
      <c r="H8235" s="91" t="s">
        <v>44</v>
      </c>
      <c r="I8235" s="92" t="n">
        <v>31</v>
      </c>
      <c r="J8235" s="93" t="n">
        <v>101</v>
      </c>
      <c r="K8235" s="94" t="n">
        <f aca="false">I8235 * J8235</f>
        <v>3131</v>
      </c>
      <c r="L8235" s="94" t="n">
        <f aca="false">K8235 *M8235</f>
        <v>1158.47</v>
      </c>
      <c r="M8235" s="95" t="n">
        <v>0.37</v>
      </c>
      <c r="N8235" s="88" t="s">
        <v>31</v>
      </c>
      <c r="O8235" s="91" t="s">
        <v>219</v>
      </c>
      <c r="P8235" s="0" t="str">
        <f aca="false">RIGHT(H8235,LEN(H8235) - FIND(" ", H8235))</f>
        <v>Athletic Footwear</v>
      </c>
    </row>
    <row r="8236" customFormat="false" ht="14.25" hidden="false" customHeight="true" outlineLevel="0" collapsed="false">
      <c r="B8236" s="88" t="s">
        <v>13</v>
      </c>
      <c r="C8236" s="89" t="n">
        <v>1128299</v>
      </c>
      <c r="D8236" s="90" t="n">
        <v>44493</v>
      </c>
      <c r="E8236" s="88" t="s">
        <v>34</v>
      </c>
      <c r="F8236" s="88" t="s">
        <v>161</v>
      </c>
      <c r="G8236" s="88" t="s">
        <v>152</v>
      </c>
      <c r="H8236" s="91" t="s">
        <v>16</v>
      </c>
      <c r="I8236" s="92" t="n">
        <v>42</v>
      </c>
      <c r="J8236" s="93" t="n">
        <v>105</v>
      </c>
      <c r="K8236" s="94" t="n">
        <f aca="false">I8236 * J8236</f>
        <v>4410</v>
      </c>
      <c r="L8236" s="94" t="n">
        <f aca="false">K8236 *M8236</f>
        <v>2072.7</v>
      </c>
      <c r="M8236" s="95" t="n">
        <v>0.47</v>
      </c>
      <c r="N8236" s="88" t="s">
        <v>31</v>
      </c>
      <c r="O8236" s="91" t="s">
        <v>218</v>
      </c>
      <c r="P8236" s="0" t="str">
        <f aca="false">RIGHT(H8236,LEN(H8236) - FIND(" ", H8236))</f>
        <v>Apparel</v>
      </c>
    </row>
    <row r="8237" customFormat="false" ht="14.25" hidden="false" customHeight="true" outlineLevel="0" collapsed="false">
      <c r="B8237" s="88" t="s">
        <v>13</v>
      </c>
      <c r="C8237" s="89" t="n">
        <v>1128299</v>
      </c>
      <c r="D8237" s="90" t="n">
        <v>44493</v>
      </c>
      <c r="E8237" s="88" t="s">
        <v>34</v>
      </c>
      <c r="F8237" s="88" t="s">
        <v>161</v>
      </c>
      <c r="G8237" s="88" t="s">
        <v>152</v>
      </c>
      <c r="H8237" s="91" t="s">
        <v>38</v>
      </c>
      <c r="I8237" s="92" t="n">
        <v>40</v>
      </c>
      <c r="J8237" s="93" t="n">
        <v>109</v>
      </c>
      <c r="K8237" s="94" t="n">
        <f aca="false">I8237 * J8237</f>
        <v>4360</v>
      </c>
      <c r="L8237" s="94" t="n">
        <f aca="false">K8237 *M8237</f>
        <v>1395.2</v>
      </c>
      <c r="M8237" s="95" t="n">
        <v>0.32</v>
      </c>
      <c r="N8237" s="88" t="s">
        <v>31</v>
      </c>
      <c r="O8237" s="91" t="s">
        <v>219</v>
      </c>
      <c r="P8237" s="0" t="str">
        <f aca="false">RIGHT(H8237,LEN(H8237) - FIND(" ", H8237))</f>
        <v>Apparel</v>
      </c>
    </row>
    <row r="8238" customFormat="false" ht="14.25" hidden="false" customHeight="true" outlineLevel="0" collapsed="false">
      <c r="B8238" s="88" t="s">
        <v>43</v>
      </c>
      <c r="C8238" s="89" t="n">
        <v>1128299</v>
      </c>
      <c r="D8238" s="90" t="n">
        <v>44493</v>
      </c>
      <c r="E8238" s="88" t="s">
        <v>18</v>
      </c>
      <c r="F8238" s="88" t="s">
        <v>147</v>
      </c>
      <c r="G8238" s="88" t="s">
        <v>168</v>
      </c>
      <c r="H8238" s="91" t="s">
        <v>32</v>
      </c>
      <c r="I8238" s="92" t="n">
        <v>29</v>
      </c>
      <c r="J8238" s="93" t="n">
        <v>119</v>
      </c>
      <c r="K8238" s="94" t="n">
        <f aca="false">I8238 * J8238</f>
        <v>3451</v>
      </c>
      <c r="L8238" s="94" t="n">
        <f aca="false">K8238 *M8238</f>
        <v>1345.89</v>
      </c>
      <c r="M8238" s="95" t="n">
        <v>0.39</v>
      </c>
      <c r="N8238" s="88" t="s">
        <v>31</v>
      </c>
      <c r="O8238" s="91" t="s">
        <v>218</v>
      </c>
      <c r="P8238" s="0" t="str">
        <f aca="false">RIGHT(H8238,LEN(H8238) - FIND(" ", H8238))</f>
        <v>Street Footwear</v>
      </c>
    </row>
    <row r="8239" customFormat="false" ht="14.25" hidden="false" customHeight="true" outlineLevel="0" collapsed="false">
      <c r="B8239" s="88" t="s">
        <v>43</v>
      </c>
      <c r="C8239" s="89" t="n">
        <v>1128299</v>
      </c>
      <c r="D8239" s="90" t="n">
        <v>44493</v>
      </c>
      <c r="E8239" s="88" t="s">
        <v>18</v>
      </c>
      <c r="F8239" s="88" t="s">
        <v>147</v>
      </c>
      <c r="G8239" s="88" t="s">
        <v>168</v>
      </c>
      <c r="H8239" s="91" t="s">
        <v>24</v>
      </c>
      <c r="I8239" s="92" t="n">
        <v>37</v>
      </c>
      <c r="J8239" s="93" t="n">
        <v>179</v>
      </c>
      <c r="K8239" s="94" t="n">
        <f aca="false">I8239 * J8239</f>
        <v>6623</v>
      </c>
      <c r="L8239" s="94" t="n">
        <f aca="false">K8239 *M8239</f>
        <v>2516.74</v>
      </c>
      <c r="M8239" s="95" t="n">
        <v>0.38</v>
      </c>
      <c r="N8239" s="88" t="s">
        <v>31</v>
      </c>
      <c r="O8239" s="91" t="s">
        <v>218</v>
      </c>
      <c r="P8239" s="0" t="str">
        <f aca="false">RIGHT(H8239,LEN(H8239) - FIND(" ", H8239))</f>
        <v>Athletic Footwear</v>
      </c>
    </row>
    <row r="8240" customFormat="false" ht="14.25" hidden="false" customHeight="true" outlineLevel="0" collapsed="false">
      <c r="B8240" s="88" t="s">
        <v>43</v>
      </c>
      <c r="C8240" s="89" t="n">
        <v>1128299</v>
      </c>
      <c r="D8240" s="90" t="n">
        <v>44493</v>
      </c>
      <c r="E8240" s="88" t="s">
        <v>18</v>
      </c>
      <c r="F8240" s="88" t="s">
        <v>147</v>
      </c>
      <c r="G8240" s="88" t="s">
        <v>168</v>
      </c>
      <c r="H8240" s="91" t="s">
        <v>48</v>
      </c>
      <c r="I8240" s="92" t="n">
        <v>37</v>
      </c>
      <c r="J8240" s="93" t="n">
        <v>109</v>
      </c>
      <c r="K8240" s="94" t="n">
        <f aca="false">I8240 * J8240</f>
        <v>4033</v>
      </c>
      <c r="L8240" s="94" t="n">
        <f aca="false">K8240 *M8240</f>
        <v>1492.21</v>
      </c>
      <c r="M8240" s="95" t="n">
        <v>0.37</v>
      </c>
      <c r="N8240" s="88" t="s">
        <v>31</v>
      </c>
      <c r="O8240" s="91" t="s">
        <v>219</v>
      </c>
      <c r="P8240" s="0" t="str">
        <f aca="false">RIGHT(H8240,LEN(H8240) - FIND(" ", H8240))</f>
        <v>Street Footwear</v>
      </c>
    </row>
    <row r="8241" customFormat="false" ht="14.25" hidden="false" customHeight="true" outlineLevel="0" collapsed="false">
      <c r="B8241" s="88" t="s">
        <v>43</v>
      </c>
      <c r="C8241" s="89" t="n">
        <v>1128299</v>
      </c>
      <c r="D8241" s="90" t="n">
        <v>44493</v>
      </c>
      <c r="E8241" s="88" t="s">
        <v>18</v>
      </c>
      <c r="F8241" s="88" t="s">
        <v>147</v>
      </c>
      <c r="G8241" s="88" t="s">
        <v>168</v>
      </c>
      <c r="H8241" s="91" t="s">
        <v>44</v>
      </c>
      <c r="I8241" s="92" t="n">
        <v>34</v>
      </c>
      <c r="J8241" s="93" t="n">
        <v>114</v>
      </c>
      <c r="K8241" s="94" t="n">
        <f aca="false">I8241 * J8241</f>
        <v>3876</v>
      </c>
      <c r="L8241" s="94" t="n">
        <f aca="false">K8241 *M8241</f>
        <v>1511.64</v>
      </c>
      <c r="M8241" s="95" t="n">
        <v>0.39</v>
      </c>
      <c r="N8241" s="88" t="s">
        <v>31</v>
      </c>
      <c r="O8241" s="91" t="s">
        <v>219</v>
      </c>
      <c r="P8241" s="0" t="str">
        <f aca="false">RIGHT(H8241,LEN(H8241) - FIND(" ", H8241))</f>
        <v>Athletic Footwear</v>
      </c>
    </row>
    <row r="8242" customFormat="false" ht="14.25" hidden="false" customHeight="true" outlineLevel="0" collapsed="false">
      <c r="B8242" s="88" t="s">
        <v>43</v>
      </c>
      <c r="C8242" s="89" t="n">
        <v>1128299</v>
      </c>
      <c r="D8242" s="90" t="n">
        <v>44493</v>
      </c>
      <c r="E8242" s="88" t="s">
        <v>18</v>
      </c>
      <c r="F8242" s="88" t="s">
        <v>147</v>
      </c>
      <c r="G8242" s="88" t="s">
        <v>168</v>
      </c>
      <c r="H8242" s="91" t="s">
        <v>16</v>
      </c>
      <c r="I8242" s="92" t="n">
        <v>40</v>
      </c>
      <c r="J8242" s="93" t="n">
        <v>93</v>
      </c>
      <c r="K8242" s="94" t="n">
        <f aca="false">I8242 * J8242</f>
        <v>3720</v>
      </c>
      <c r="L8242" s="94" t="n">
        <f aca="false">K8242 *M8242</f>
        <v>1674</v>
      </c>
      <c r="M8242" s="95" t="n">
        <v>0.45</v>
      </c>
      <c r="N8242" s="88" t="s">
        <v>31</v>
      </c>
      <c r="O8242" s="91" t="s">
        <v>218</v>
      </c>
      <c r="P8242" s="0" t="str">
        <f aca="false">RIGHT(H8242,LEN(H8242) - FIND(" ", H8242))</f>
        <v>Apparel</v>
      </c>
    </row>
    <row r="8243" customFormat="false" ht="14.25" hidden="false" customHeight="true" outlineLevel="0" collapsed="false">
      <c r="B8243" s="88" t="s">
        <v>43</v>
      </c>
      <c r="C8243" s="89" t="n">
        <v>1128299</v>
      </c>
      <c r="D8243" s="90" t="n">
        <v>44493</v>
      </c>
      <c r="E8243" s="88" t="s">
        <v>18</v>
      </c>
      <c r="F8243" s="88" t="s">
        <v>147</v>
      </c>
      <c r="G8243" s="88" t="s">
        <v>168</v>
      </c>
      <c r="H8243" s="91" t="s">
        <v>38</v>
      </c>
      <c r="I8243" s="92" t="n">
        <v>41</v>
      </c>
      <c r="J8243" s="93" t="n">
        <v>123</v>
      </c>
      <c r="K8243" s="94" t="n">
        <f aca="false">I8243 * J8243</f>
        <v>5043</v>
      </c>
      <c r="L8243" s="94" t="n">
        <f aca="false">K8243 *M8243</f>
        <v>1865.91</v>
      </c>
      <c r="M8243" s="95" t="n">
        <v>0.37</v>
      </c>
      <c r="N8243" s="88" t="s">
        <v>31</v>
      </c>
      <c r="O8243" s="91" t="s">
        <v>219</v>
      </c>
      <c r="P8243" s="0" t="str">
        <f aca="false">RIGHT(H8243,LEN(H8243) - FIND(" ", H8243))</f>
        <v>Apparel</v>
      </c>
    </row>
    <row r="8244" customFormat="false" ht="14.25" hidden="false" customHeight="true" outlineLevel="0" collapsed="false">
      <c r="B8244" s="88" t="s">
        <v>13</v>
      </c>
      <c r="C8244" s="89" t="n">
        <v>1185732</v>
      </c>
      <c r="D8244" s="90" t="n">
        <v>44494</v>
      </c>
      <c r="E8244" s="88" t="s">
        <v>40</v>
      </c>
      <c r="F8244" s="88" t="s">
        <v>59</v>
      </c>
      <c r="G8244" s="88" t="s">
        <v>106</v>
      </c>
      <c r="H8244" s="91" t="s">
        <v>44</v>
      </c>
      <c r="I8244" s="92" t="n">
        <v>40</v>
      </c>
      <c r="J8244" s="93" t="n">
        <v>75</v>
      </c>
      <c r="K8244" s="94" t="n">
        <f aca="false">I8244 * J8244</f>
        <v>3000</v>
      </c>
      <c r="L8244" s="94" t="n">
        <f aca="false">K8244 *M8244</f>
        <v>1200</v>
      </c>
      <c r="M8244" s="95" t="n">
        <v>0.4</v>
      </c>
      <c r="N8244" s="88" t="s">
        <v>31</v>
      </c>
      <c r="O8244" s="91" t="s">
        <v>219</v>
      </c>
      <c r="P8244" s="0" t="str">
        <f aca="false">RIGHT(H8244,LEN(H8244) - FIND(" ", H8244))</f>
        <v>Athletic Footwear</v>
      </c>
    </row>
    <row r="8245" customFormat="false" ht="14.25" hidden="false" customHeight="true" outlineLevel="0" collapsed="false">
      <c r="B8245" s="88" t="s">
        <v>15</v>
      </c>
      <c r="C8245" s="89" t="n">
        <v>1185732</v>
      </c>
      <c r="D8245" s="90" t="n">
        <v>44494</v>
      </c>
      <c r="E8245" s="88" t="s">
        <v>26</v>
      </c>
      <c r="F8245" s="88" t="s">
        <v>111</v>
      </c>
      <c r="G8245" s="88" t="s">
        <v>166</v>
      </c>
      <c r="H8245" s="91" t="s">
        <v>24</v>
      </c>
      <c r="I8245" s="92" t="n">
        <v>40</v>
      </c>
      <c r="J8245" s="93" t="n">
        <v>175</v>
      </c>
      <c r="K8245" s="94" t="n">
        <f aca="false">I8245 * J8245</f>
        <v>7000</v>
      </c>
      <c r="L8245" s="94" t="n">
        <f aca="false">K8245 *M8245</f>
        <v>2450</v>
      </c>
      <c r="M8245" s="95" t="n">
        <v>0.35</v>
      </c>
      <c r="N8245" s="88" t="s">
        <v>31</v>
      </c>
      <c r="O8245" s="91" t="s">
        <v>218</v>
      </c>
      <c r="P8245" s="0" t="str">
        <f aca="false">RIGHT(H8245,LEN(H8245) - FIND(" ", H8245))</f>
        <v>Athletic Footwear</v>
      </c>
    </row>
    <row r="8246" customFormat="false" ht="14.25" hidden="false" customHeight="true" outlineLevel="0" collapsed="false">
      <c r="B8246" s="88" t="s">
        <v>13</v>
      </c>
      <c r="C8246" s="89" t="n">
        <v>1185732</v>
      </c>
      <c r="D8246" s="90" t="n">
        <v>44494</v>
      </c>
      <c r="E8246" s="88" t="s">
        <v>40</v>
      </c>
      <c r="F8246" s="88" t="s">
        <v>59</v>
      </c>
      <c r="G8246" s="88" t="s">
        <v>106</v>
      </c>
      <c r="H8246" s="91" t="s">
        <v>44</v>
      </c>
      <c r="I8246" s="92" t="n">
        <v>38</v>
      </c>
      <c r="J8246" s="93" t="n">
        <v>19</v>
      </c>
      <c r="K8246" s="94" t="n">
        <f aca="false">I8246 * J8246</f>
        <v>722</v>
      </c>
      <c r="L8246" s="94" t="n">
        <f aca="false">K8246 *M8246</f>
        <v>368.22</v>
      </c>
      <c r="M8246" s="95" t="n">
        <v>0.51</v>
      </c>
      <c r="N8246" s="88" t="s">
        <v>23</v>
      </c>
      <c r="O8246" s="91" t="s">
        <v>219</v>
      </c>
      <c r="P8246" s="0" t="str">
        <f aca="false">RIGHT(H8246,LEN(H8246) - FIND(" ", H8246))</f>
        <v>Athletic Footwear</v>
      </c>
    </row>
    <row r="8247" customFormat="false" ht="14.25" hidden="false" customHeight="true" outlineLevel="0" collapsed="false">
      <c r="B8247" s="88" t="s">
        <v>15</v>
      </c>
      <c r="C8247" s="89" t="n">
        <v>1185732</v>
      </c>
      <c r="D8247" s="90" t="n">
        <v>44494</v>
      </c>
      <c r="E8247" s="88" t="s">
        <v>26</v>
      </c>
      <c r="F8247" s="88" t="s">
        <v>111</v>
      </c>
      <c r="G8247" s="88" t="s">
        <v>166</v>
      </c>
      <c r="H8247" s="91" t="s">
        <v>24</v>
      </c>
      <c r="I8247" s="92" t="n">
        <v>39</v>
      </c>
      <c r="J8247" s="93" t="n">
        <v>46</v>
      </c>
      <c r="K8247" s="94" t="n">
        <f aca="false">I8247 * J8247</f>
        <v>1794</v>
      </c>
      <c r="L8247" s="94" t="n">
        <f aca="false">K8247 *M8247</f>
        <v>879.06</v>
      </c>
      <c r="M8247" s="95" t="n">
        <v>0.49</v>
      </c>
      <c r="N8247" s="88" t="s">
        <v>23</v>
      </c>
      <c r="O8247" s="91" t="s">
        <v>218</v>
      </c>
      <c r="P8247" s="0" t="str">
        <f aca="false">RIGHT(H8247,LEN(H8247) - FIND(" ", H8247))</f>
        <v>Athletic Footwear</v>
      </c>
    </row>
    <row r="8248" customFormat="false" ht="14.25" hidden="false" customHeight="true" outlineLevel="0" collapsed="false">
      <c r="B8248" s="88" t="s">
        <v>13</v>
      </c>
      <c r="C8248" s="89" t="n">
        <v>1185732</v>
      </c>
      <c r="D8248" s="90" t="n">
        <v>44494</v>
      </c>
      <c r="E8248" s="88" t="s">
        <v>40</v>
      </c>
      <c r="F8248" s="88" t="s">
        <v>59</v>
      </c>
      <c r="G8248" s="88" t="s">
        <v>106</v>
      </c>
      <c r="H8248" s="91" t="s">
        <v>44</v>
      </c>
      <c r="I8248" s="92" t="n">
        <v>28</v>
      </c>
      <c r="J8248" s="93" t="n">
        <v>23</v>
      </c>
      <c r="K8248" s="94" t="n">
        <f aca="false">I8248 * J8248</f>
        <v>644</v>
      </c>
      <c r="L8248" s="94" t="n">
        <f aca="false">K8248 *M8248</f>
        <v>276.92</v>
      </c>
      <c r="M8248" s="95" t="n">
        <v>0.43</v>
      </c>
      <c r="N8248" s="88" t="s">
        <v>31</v>
      </c>
      <c r="O8248" s="91" t="s">
        <v>219</v>
      </c>
      <c r="P8248" s="0" t="str">
        <f aca="false">RIGHT(H8248,LEN(H8248) - FIND(" ", H8248))</f>
        <v>Athletic Footwear</v>
      </c>
    </row>
    <row r="8249" customFormat="false" ht="14.25" hidden="false" customHeight="true" outlineLevel="0" collapsed="false">
      <c r="B8249" s="88" t="s">
        <v>13</v>
      </c>
      <c r="C8249" s="89" t="n">
        <v>1185732</v>
      </c>
      <c r="D8249" s="90" t="n">
        <v>44495</v>
      </c>
      <c r="E8249" s="88" t="s">
        <v>26</v>
      </c>
      <c r="F8249" s="88" t="s">
        <v>54</v>
      </c>
      <c r="G8249" s="88" t="s">
        <v>55</v>
      </c>
      <c r="H8249" s="91" t="s">
        <v>16</v>
      </c>
      <c r="I8249" s="92" t="n">
        <v>55</v>
      </c>
      <c r="J8249" s="93" t="n">
        <v>125</v>
      </c>
      <c r="K8249" s="94" t="n">
        <f aca="false">I8249 * J8249</f>
        <v>6875</v>
      </c>
      <c r="L8249" s="94" t="n">
        <f aca="false">K8249 *M8249</f>
        <v>2406.25</v>
      </c>
      <c r="M8249" s="95" t="n">
        <v>0.35</v>
      </c>
      <c r="N8249" s="88" t="s">
        <v>31</v>
      </c>
      <c r="O8249" s="91" t="s">
        <v>218</v>
      </c>
      <c r="P8249" s="0" t="str">
        <f aca="false">RIGHT(H8249,LEN(H8249) - FIND(" ", H8249))</f>
        <v>Apparel</v>
      </c>
    </row>
    <row r="8250" customFormat="false" ht="14.25" hidden="false" customHeight="true" outlineLevel="0" collapsed="false">
      <c r="B8250" s="88" t="s">
        <v>15</v>
      </c>
      <c r="C8250" s="89" t="n">
        <v>1185732</v>
      </c>
      <c r="D8250" s="90" t="n">
        <v>44495</v>
      </c>
      <c r="E8250" s="88" t="s">
        <v>26</v>
      </c>
      <c r="F8250" s="88" t="s">
        <v>111</v>
      </c>
      <c r="G8250" s="88" t="s">
        <v>166</v>
      </c>
      <c r="H8250" s="91" t="s">
        <v>48</v>
      </c>
      <c r="I8250" s="92" t="n">
        <v>30</v>
      </c>
      <c r="J8250" s="93" t="n">
        <v>200</v>
      </c>
      <c r="K8250" s="94" t="n">
        <f aca="false">I8250 * J8250</f>
        <v>6000</v>
      </c>
      <c r="L8250" s="94" t="n">
        <f aca="false">K8250 *M8250</f>
        <v>2400</v>
      </c>
      <c r="M8250" s="95" t="n">
        <v>0.4</v>
      </c>
      <c r="N8250" s="88" t="s">
        <v>31</v>
      </c>
      <c r="O8250" s="91" t="s">
        <v>219</v>
      </c>
      <c r="P8250" s="0" t="str">
        <f aca="false">RIGHT(H8250,LEN(H8250) - FIND(" ", H8250))</f>
        <v>Street Footwear</v>
      </c>
    </row>
    <row r="8251" customFormat="false" ht="14.25" hidden="false" customHeight="true" outlineLevel="0" collapsed="false">
      <c r="B8251" s="88" t="s">
        <v>22</v>
      </c>
      <c r="C8251" s="89" t="n">
        <v>1128299</v>
      </c>
      <c r="D8251" s="90" t="n">
        <v>44495</v>
      </c>
      <c r="E8251" s="88" t="s">
        <v>18</v>
      </c>
      <c r="F8251" s="88" t="s">
        <v>134</v>
      </c>
      <c r="G8251" s="88" t="s">
        <v>71</v>
      </c>
      <c r="H8251" s="91" t="s">
        <v>32</v>
      </c>
      <c r="I8251" s="92" t="n">
        <v>50</v>
      </c>
      <c r="J8251" s="93" t="n">
        <v>550</v>
      </c>
      <c r="K8251" s="94" t="n">
        <f aca="false">I8251 * J8251</f>
        <v>27500</v>
      </c>
      <c r="L8251" s="94" t="n">
        <f aca="false">K8251 *M8251</f>
        <v>9625</v>
      </c>
      <c r="M8251" s="95" t="n">
        <v>0.35</v>
      </c>
      <c r="N8251" s="88" t="s">
        <v>23</v>
      </c>
      <c r="O8251" s="91" t="s">
        <v>218</v>
      </c>
      <c r="P8251" s="0" t="str">
        <f aca="false">RIGHT(H8251,LEN(H8251) - FIND(" ", H8251))</f>
        <v>Street Footwear</v>
      </c>
    </row>
    <row r="8252" customFormat="false" ht="14.25" hidden="false" customHeight="true" outlineLevel="0" collapsed="false">
      <c r="B8252" s="88" t="s">
        <v>22</v>
      </c>
      <c r="C8252" s="89" t="n">
        <v>1128299</v>
      </c>
      <c r="D8252" s="90" t="n">
        <v>44495</v>
      </c>
      <c r="E8252" s="88" t="s">
        <v>18</v>
      </c>
      <c r="F8252" s="88" t="s">
        <v>134</v>
      </c>
      <c r="G8252" s="88" t="s">
        <v>71</v>
      </c>
      <c r="H8252" s="91" t="s">
        <v>24</v>
      </c>
      <c r="I8252" s="92" t="n">
        <v>55</v>
      </c>
      <c r="J8252" s="93" t="n">
        <v>550</v>
      </c>
      <c r="K8252" s="94" t="n">
        <f aca="false">I8252 * J8252</f>
        <v>30250</v>
      </c>
      <c r="L8252" s="94" t="n">
        <f aca="false">K8252 *M8252</f>
        <v>12100</v>
      </c>
      <c r="M8252" s="95" t="n">
        <v>0.4</v>
      </c>
      <c r="N8252" s="88" t="s">
        <v>23</v>
      </c>
      <c r="O8252" s="91" t="s">
        <v>218</v>
      </c>
      <c r="P8252" s="0" t="str">
        <f aca="false">RIGHT(H8252,LEN(H8252) - FIND(" ", H8252))</f>
        <v>Athletic Footwear</v>
      </c>
    </row>
    <row r="8253" customFormat="false" ht="14.25" hidden="false" customHeight="true" outlineLevel="0" collapsed="false">
      <c r="B8253" s="88" t="s">
        <v>22</v>
      </c>
      <c r="C8253" s="89" t="n">
        <v>1128299</v>
      </c>
      <c r="D8253" s="90" t="n">
        <v>44495</v>
      </c>
      <c r="E8253" s="88" t="s">
        <v>18</v>
      </c>
      <c r="F8253" s="88" t="s">
        <v>134</v>
      </c>
      <c r="G8253" s="88" t="s">
        <v>71</v>
      </c>
      <c r="H8253" s="91" t="s">
        <v>48</v>
      </c>
      <c r="I8253" s="92" t="n">
        <v>50</v>
      </c>
      <c r="J8253" s="93" t="n">
        <v>375</v>
      </c>
      <c r="K8253" s="94" t="n">
        <f aca="false">I8253 * J8253</f>
        <v>18750</v>
      </c>
      <c r="L8253" s="94" t="n">
        <f aca="false">K8253 *M8253</f>
        <v>6562.5</v>
      </c>
      <c r="M8253" s="95" t="n">
        <v>0.35</v>
      </c>
      <c r="N8253" s="88" t="s">
        <v>23</v>
      </c>
      <c r="O8253" s="91" t="s">
        <v>219</v>
      </c>
      <c r="P8253" s="0" t="str">
        <f aca="false">RIGHT(H8253,LEN(H8253) - FIND(" ", H8253))</f>
        <v>Street Footwear</v>
      </c>
    </row>
    <row r="8254" customFormat="false" ht="14.25" hidden="false" customHeight="true" outlineLevel="0" collapsed="false">
      <c r="B8254" s="88" t="s">
        <v>22</v>
      </c>
      <c r="C8254" s="89" t="n">
        <v>1128299</v>
      </c>
      <c r="D8254" s="90" t="n">
        <v>44495</v>
      </c>
      <c r="E8254" s="88" t="s">
        <v>18</v>
      </c>
      <c r="F8254" s="88" t="s">
        <v>134</v>
      </c>
      <c r="G8254" s="88" t="s">
        <v>71</v>
      </c>
      <c r="H8254" s="91" t="s">
        <v>44</v>
      </c>
      <c r="I8254" s="92" t="n">
        <v>50</v>
      </c>
      <c r="J8254" s="93" t="n">
        <v>350</v>
      </c>
      <c r="K8254" s="94" t="n">
        <f aca="false">I8254 * J8254</f>
        <v>17500</v>
      </c>
      <c r="L8254" s="94" t="n">
        <f aca="false">K8254 *M8254</f>
        <v>6125</v>
      </c>
      <c r="M8254" s="95" t="n">
        <v>0.35</v>
      </c>
      <c r="N8254" s="88" t="s">
        <v>23</v>
      </c>
      <c r="O8254" s="91" t="s">
        <v>219</v>
      </c>
      <c r="P8254" s="0" t="str">
        <f aca="false">RIGHT(H8254,LEN(H8254) - FIND(" ", H8254))</f>
        <v>Athletic Footwear</v>
      </c>
    </row>
    <row r="8255" customFormat="false" ht="14.25" hidden="false" customHeight="true" outlineLevel="0" collapsed="false">
      <c r="B8255" s="88" t="s">
        <v>22</v>
      </c>
      <c r="C8255" s="89" t="n">
        <v>1128299</v>
      </c>
      <c r="D8255" s="90" t="n">
        <v>44495</v>
      </c>
      <c r="E8255" s="88" t="s">
        <v>18</v>
      </c>
      <c r="F8255" s="88" t="s">
        <v>134</v>
      </c>
      <c r="G8255" s="88" t="s">
        <v>71</v>
      </c>
      <c r="H8255" s="91" t="s">
        <v>16</v>
      </c>
      <c r="I8255" s="92" t="n">
        <v>60</v>
      </c>
      <c r="J8255" s="93" t="n">
        <v>325</v>
      </c>
      <c r="K8255" s="94" t="n">
        <f aca="false">I8255 * J8255</f>
        <v>19500</v>
      </c>
      <c r="L8255" s="94" t="n">
        <f aca="false">K8255 *M8255</f>
        <v>5850</v>
      </c>
      <c r="M8255" s="95" t="n">
        <v>0.3</v>
      </c>
      <c r="N8255" s="88" t="s">
        <v>23</v>
      </c>
      <c r="O8255" s="91" t="s">
        <v>218</v>
      </c>
      <c r="P8255" s="0" t="str">
        <f aca="false">RIGHT(H8255,LEN(H8255) - FIND(" ", H8255))</f>
        <v>Apparel</v>
      </c>
    </row>
    <row r="8256" customFormat="false" ht="14.25" hidden="false" customHeight="true" outlineLevel="0" collapsed="false">
      <c r="B8256" s="88" t="s">
        <v>22</v>
      </c>
      <c r="C8256" s="89" t="n">
        <v>1128299</v>
      </c>
      <c r="D8256" s="90" t="n">
        <v>44495</v>
      </c>
      <c r="E8256" s="88" t="s">
        <v>18</v>
      </c>
      <c r="F8256" s="88" t="s">
        <v>134</v>
      </c>
      <c r="G8256" s="88" t="s">
        <v>71</v>
      </c>
      <c r="H8256" s="91" t="s">
        <v>38</v>
      </c>
      <c r="I8256" s="92" t="n">
        <v>75</v>
      </c>
      <c r="J8256" s="93" t="n">
        <v>375</v>
      </c>
      <c r="K8256" s="94" t="n">
        <f aca="false">I8256 * J8256</f>
        <v>28125</v>
      </c>
      <c r="L8256" s="94" t="n">
        <f aca="false">K8256 *M8256</f>
        <v>7031.25</v>
      </c>
      <c r="M8256" s="95" t="n">
        <v>0.25</v>
      </c>
      <c r="N8256" s="88" t="s">
        <v>23</v>
      </c>
      <c r="O8256" s="91" t="s">
        <v>219</v>
      </c>
      <c r="P8256" s="0" t="str">
        <f aca="false">RIGHT(H8256,LEN(H8256) - FIND(" ", H8256))</f>
        <v>Apparel</v>
      </c>
    </row>
    <row r="8257" customFormat="false" ht="14.25" hidden="false" customHeight="true" outlineLevel="0" collapsed="false">
      <c r="B8257" s="88" t="s">
        <v>13</v>
      </c>
      <c r="C8257" s="89" t="n">
        <v>1185732</v>
      </c>
      <c r="D8257" s="90" t="n">
        <v>44495</v>
      </c>
      <c r="E8257" s="88" t="s">
        <v>26</v>
      </c>
      <c r="F8257" s="88" t="s">
        <v>54</v>
      </c>
      <c r="G8257" s="88" t="s">
        <v>55</v>
      </c>
      <c r="H8257" s="91" t="s">
        <v>16</v>
      </c>
      <c r="I8257" s="92" t="n">
        <v>54</v>
      </c>
      <c r="J8257" s="93" t="n">
        <v>36</v>
      </c>
      <c r="K8257" s="94" t="n">
        <f aca="false">I8257 * J8257</f>
        <v>1944</v>
      </c>
      <c r="L8257" s="94" t="n">
        <f aca="false">K8257 *M8257</f>
        <v>874.8</v>
      </c>
      <c r="M8257" s="95" t="n">
        <v>0.45</v>
      </c>
      <c r="N8257" s="88" t="s">
        <v>23</v>
      </c>
      <c r="O8257" s="91" t="s">
        <v>218</v>
      </c>
      <c r="P8257" s="0" t="str">
        <f aca="false">RIGHT(H8257,LEN(H8257) - FIND(" ", H8257))</f>
        <v>Apparel</v>
      </c>
    </row>
    <row r="8258" customFormat="false" ht="14.25" hidden="false" customHeight="true" outlineLevel="0" collapsed="false">
      <c r="B8258" s="88" t="s">
        <v>15</v>
      </c>
      <c r="C8258" s="89" t="n">
        <v>1185732</v>
      </c>
      <c r="D8258" s="90" t="n">
        <v>44495</v>
      </c>
      <c r="E8258" s="88" t="s">
        <v>26</v>
      </c>
      <c r="F8258" s="88" t="s">
        <v>111</v>
      </c>
      <c r="G8258" s="88" t="s">
        <v>166</v>
      </c>
      <c r="H8258" s="91" t="s">
        <v>48</v>
      </c>
      <c r="I8258" s="92" t="n">
        <v>27</v>
      </c>
      <c r="J8258" s="93" t="n">
        <v>52</v>
      </c>
      <c r="K8258" s="94" t="n">
        <f aca="false">I8258 * J8258</f>
        <v>1404</v>
      </c>
      <c r="L8258" s="94" t="n">
        <f aca="false">K8258 *M8258</f>
        <v>772.2</v>
      </c>
      <c r="M8258" s="95" t="n">
        <v>0.55</v>
      </c>
      <c r="N8258" s="88" t="s">
        <v>23</v>
      </c>
      <c r="O8258" s="91" t="s">
        <v>219</v>
      </c>
      <c r="P8258" s="0" t="str">
        <f aca="false">RIGHT(H8258,LEN(H8258) - FIND(" ", H8258))</f>
        <v>Street Footwear</v>
      </c>
    </row>
    <row r="8259" customFormat="false" ht="14.25" hidden="false" customHeight="true" outlineLevel="0" collapsed="false">
      <c r="B8259" s="88" t="s">
        <v>22</v>
      </c>
      <c r="C8259" s="89" t="n">
        <v>1128299</v>
      </c>
      <c r="D8259" s="90" t="n">
        <v>44495</v>
      </c>
      <c r="E8259" s="88" t="s">
        <v>18</v>
      </c>
      <c r="F8259" s="88" t="s">
        <v>134</v>
      </c>
      <c r="G8259" s="88" t="s">
        <v>71</v>
      </c>
      <c r="H8259" s="91" t="s">
        <v>32</v>
      </c>
      <c r="I8259" s="92" t="n">
        <v>48</v>
      </c>
      <c r="J8259" s="93" t="n">
        <v>165</v>
      </c>
      <c r="K8259" s="94" t="n">
        <f aca="false">I8259 * J8259</f>
        <v>7920</v>
      </c>
      <c r="L8259" s="94" t="n">
        <f aca="false">K8259 *M8259</f>
        <v>3960</v>
      </c>
      <c r="M8259" s="95" t="n">
        <v>0.5</v>
      </c>
      <c r="N8259" s="88" t="s">
        <v>23</v>
      </c>
      <c r="O8259" s="91" t="s">
        <v>218</v>
      </c>
      <c r="P8259" s="0" t="str">
        <f aca="false">RIGHT(H8259,LEN(H8259) - FIND(" ", H8259))</f>
        <v>Street Footwear</v>
      </c>
    </row>
    <row r="8260" customFormat="false" ht="14.25" hidden="false" customHeight="true" outlineLevel="0" collapsed="false">
      <c r="B8260" s="88" t="s">
        <v>22</v>
      </c>
      <c r="C8260" s="89" t="n">
        <v>1128299</v>
      </c>
      <c r="D8260" s="90" t="n">
        <v>44495</v>
      </c>
      <c r="E8260" s="88" t="s">
        <v>18</v>
      </c>
      <c r="F8260" s="88" t="s">
        <v>134</v>
      </c>
      <c r="G8260" s="88" t="s">
        <v>71</v>
      </c>
      <c r="H8260" s="91" t="s">
        <v>24</v>
      </c>
      <c r="I8260" s="92" t="n">
        <v>50</v>
      </c>
      <c r="J8260" s="93" t="n">
        <v>149</v>
      </c>
      <c r="K8260" s="94" t="n">
        <f aca="false">I8260 * J8260</f>
        <v>7450</v>
      </c>
      <c r="L8260" s="94" t="n">
        <f aca="false">K8260 *M8260</f>
        <v>3948.5</v>
      </c>
      <c r="M8260" s="95" t="n">
        <v>0.53</v>
      </c>
      <c r="N8260" s="88" t="s">
        <v>23</v>
      </c>
      <c r="O8260" s="91" t="s">
        <v>218</v>
      </c>
      <c r="P8260" s="0" t="str">
        <f aca="false">RIGHT(H8260,LEN(H8260) - FIND(" ", H8260))</f>
        <v>Athletic Footwear</v>
      </c>
    </row>
    <row r="8261" customFormat="false" ht="14.25" hidden="false" customHeight="true" outlineLevel="0" collapsed="false">
      <c r="B8261" s="88" t="s">
        <v>22</v>
      </c>
      <c r="C8261" s="89" t="n">
        <v>1128299</v>
      </c>
      <c r="D8261" s="90" t="n">
        <v>44495</v>
      </c>
      <c r="E8261" s="88" t="s">
        <v>18</v>
      </c>
      <c r="F8261" s="88" t="s">
        <v>134</v>
      </c>
      <c r="G8261" s="88" t="s">
        <v>71</v>
      </c>
      <c r="H8261" s="91" t="s">
        <v>48</v>
      </c>
      <c r="I8261" s="92" t="n">
        <v>48</v>
      </c>
      <c r="J8261" s="93" t="n">
        <v>105</v>
      </c>
      <c r="K8261" s="94" t="n">
        <f aca="false">I8261 * J8261</f>
        <v>5040</v>
      </c>
      <c r="L8261" s="94" t="n">
        <f aca="false">K8261 *M8261</f>
        <v>2368.8</v>
      </c>
      <c r="M8261" s="95" t="n">
        <v>0.47</v>
      </c>
      <c r="N8261" s="88" t="s">
        <v>23</v>
      </c>
      <c r="O8261" s="91" t="s">
        <v>219</v>
      </c>
      <c r="P8261" s="0" t="str">
        <f aca="false">RIGHT(H8261,LEN(H8261) - FIND(" ", H8261))</f>
        <v>Street Footwear</v>
      </c>
    </row>
    <row r="8262" customFormat="false" ht="14.25" hidden="false" customHeight="true" outlineLevel="0" collapsed="false">
      <c r="B8262" s="88" t="s">
        <v>22</v>
      </c>
      <c r="C8262" s="89" t="n">
        <v>1128299</v>
      </c>
      <c r="D8262" s="90" t="n">
        <v>44495</v>
      </c>
      <c r="E8262" s="88" t="s">
        <v>18</v>
      </c>
      <c r="F8262" s="88" t="s">
        <v>134</v>
      </c>
      <c r="G8262" s="88" t="s">
        <v>71</v>
      </c>
      <c r="H8262" s="91" t="s">
        <v>44</v>
      </c>
      <c r="I8262" s="92" t="n">
        <v>46</v>
      </c>
      <c r="J8262" s="93" t="n">
        <v>95</v>
      </c>
      <c r="K8262" s="94" t="n">
        <f aca="false">I8262 * J8262</f>
        <v>4370</v>
      </c>
      <c r="L8262" s="94" t="n">
        <f aca="false">K8262 *M8262</f>
        <v>2141.3</v>
      </c>
      <c r="M8262" s="95" t="n">
        <v>0.49</v>
      </c>
      <c r="N8262" s="88" t="s">
        <v>23</v>
      </c>
      <c r="O8262" s="91" t="s">
        <v>219</v>
      </c>
      <c r="P8262" s="0" t="str">
        <f aca="false">RIGHT(H8262,LEN(H8262) - FIND(" ", H8262))</f>
        <v>Athletic Footwear</v>
      </c>
    </row>
    <row r="8263" customFormat="false" ht="14.25" hidden="false" customHeight="true" outlineLevel="0" collapsed="false">
      <c r="B8263" s="88" t="s">
        <v>22</v>
      </c>
      <c r="C8263" s="89" t="n">
        <v>1128299</v>
      </c>
      <c r="D8263" s="90" t="n">
        <v>44495</v>
      </c>
      <c r="E8263" s="88" t="s">
        <v>18</v>
      </c>
      <c r="F8263" s="88" t="s">
        <v>134</v>
      </c>
      <c r="G8263" s="88" t="s">
        <v>71</v>
      </c>
      <c r="H8263" s="91" t="s">
        <v>16</v>
      </c>
      <c r="I8263" s="92" t="n">
        <v>56</v>
      </c>
      <c r="J8263" s="93" t="n">
        <v>91</v>
      </c>
      <c r="K8263" s="94" t="n">
        <f aca="false">I8263 * J8263</f>
        <v>5096</v>
      </c>
      <c r="L8263" s="94" t="n">
        <f aca="false">K8263 *M8263</f>
        <v>2242.24</v>
      </c>
      <c r="M8263" s="95" t="n">
        <v>0.44</v>
      </c>
      <c r="N8263" s="88" t="s">
        <v>23</v>
      </c>
      <c r="O8263" s="91" t="s">
        <v>218</v>
      </c>
      <c r="P8263" s="0" t="str">
        <f aca="false">RIGHT(H8263,LEN(H8263) - FIND(" ", H8263))</f>
        <v>Apparel</v>
      </c>
    </row>
    <row r="8264" customFormat="false" ht="14.25" hidden="false" customHeight="true" outlineLevel="0" collapsed="false">
      <c r="B8264" s="88" t="s">
        <v>22</v>
      </c>
      <c r="C8264" s="89" t="n">
        <v>1128299</v>
      </c>
      <c r="D8264" s="90" t="n">
        <v>44495</v>
      </c>
      <c r="E8264" s="88" t="s">
        <v>18</v>
      </c>
      <c r="F8264" s="88" t="s">
        <v>134</v>
      </c>
      <c r="G8264" s="88" t="s">
        <v>71</v>
      </c>
      <c r="H8264" s="91" t="s">
        <v>38</v>
      </c>
      <c r="I8264" s="92" t="n">
        <v>68</v>
      </c>
      <c r="J8264" s="93" t="n">
        <v>105</v>
      </c>
      <c r="K8264" s="94" t="n">
        <f aca="false">I8264 * J8264</f>
        <v>7140</v>
      </c>
      <c r="L8264" s="94" t="n">
        <f aca="false">K8264 *M8264</f>
        <v>2641.8</v>
      </c>
      <c r="M8264" s="95" t="n">
        <v>0.37</v>
      </c>
      <c r="N8264" s="88" t="s">
        <v>23</v>
      </c>
      <c r="O8264" s="91" t="s">
        <v>219</v>
      </c>
      <c r="P8264" s="0" t="str">
        <f aca="false">RIGHT(H8264,LEN(H8264) - FIND(" ", H8264))</f>
        <v>Apparel</v>
      </c>
    </row>
    <row r="8265" customFormat="false" ht="14.25" hidden="false" customHeight="true" outlineLevel="0" collapsed="false">
      <c r="B8265" s="88" t="s">
        <v>13</v>
      </c>
      <c r="C8265" s="89" t="n">
        <v>1185732</v>
      </c>
      <c r="D8265" s="90" t="n">
        <v>44495</v>
      </c>
      <c r="E8265" s="88" t="s">
        <v>26</v>
      </c>
      <c r="F8265" s="88" t="s">
        <v>54</v>
      </c>
      <c r="G8265" s="88" t="s">
        <v>55</v>
      </c>
      <c r="H8265" s="91" t="s">
        <v>16</v>
      </c>
      <c r="I8265" s="92" t="n">
        <v>42</v>
      </c>
      <c r="J8265" s="93" t="n">
        <v>41</v>
      </c>
      <c r="K8265" s="94" t="n">
        <f aca="false">I8265 * J8265</f>
        <v>1722</v>
      </c>
      <c r="L8265" s="94" t="n">
        <f aca="false">K8265 *M8265</f>
        <v>706.02</v>
      </c>
      <c r="M8265" s="95" t="n">
        <v>0.41</v>
      </c>
      <c r="N8265" s="88" t="s">
        <v>31</v>
      </c>
      <c r="O8265" s="91" t="s">
        <v>218</v>
      </c>
      <c r="P8265" s="0" t="str">
        <f aca="false">RIGHT(H8265,LEN(H8265) - FIND(" ", H8265))</f>
        <v>Apparel</v>
      </c>
    </row>
    <row r="8266" customFormat="false" ht="14.25" hidden="false" customHeight="true" outlineLevel="0" collapsed="false">
      <c r="B8266" s="88" t="s">
        <v>22</v>
      </c>
      <c r="C8266" s="89" t="n">
        <v>1128299</v>
      </c>
      <c r="D8266" s="90" t="n">
        <v>44495</v>
      </c>
      <c r="E8266" s="88" t="s">
        <v>18</v>
      </c>
      <c r="F8266" s="88" t="s">
        <v>134</v>
      </c>
      <c r="G8266" s="88" t="s">
        <v>71</v>
      </c>
      <c r="H8266" s="91" t="s">
        <v>32</v>
      </c>
      <c r="I8266" s="92" t="n">
        <v>35</v>
      </c>
      <c r="J8266" s="93" t="n">
        <v>171</v>
      </c>
      <c r="K8266" s="94" t="n">
        <f aca="false">I8266 * J8266</f>
        <v>5985</v>
      </c>
      <c r="L8266" s="94" t="n">
        <f aca="false">K8266 *M8266</f>
        <v>2214.45</v>
      </c>
      <c r="M8266" s="95" t="n">
        <v>0.37</v>
      </c>
      <c r="N8266" s="88" t="s">
        <v>31</v>
      </c>
      <c r="O8266" s="91" t="s">
        <v>218</v>
      </c>
      <c r="P8266" s="0" t="str">
        <f aca="false">RIGHT(H8266,LEN(H8266) - FIND(" ", H8266))</f>
        <v>Street Footwear</v>
      </c>
    </row>
    <row r="8267" customFormat="false" ht="14.25" hidden="false" customHeight="true" outlineLevel="0" collapsed="false">
      <c r="B8267" s="88" t="s">
        <v>22</v>
      </c>
      <c r="C8267" s="89" t="n">
        <v>1128299</v>
      </c>
      <c r="D8267" s="90" t="n">
        <v>44495</v>
      </c>
      <c r="E8267" s="88" t="s">
        <v>18</v>
      </c>
      <c r="F8267" s="88" t="s">
        <v>134</v>
      </c>
      <c r="G8267" s="88" t="s">
        <v>71</v>
      </c>
      <c r="H8267" s="91" t="s">
        <v>24</v>
      </c>
      <c r="I8267" s="92" t="n">
        <v>38</v>
      </c>
      <c r="J8267" s="93" t="n">
        <v>182</v>
      </c>
      <c r="K8267" s="94" t="n">
        <f aca="false">I8267 * J8267</f>
        <v>6916</v>
      </c>
      <c r="L8267" s="94" t="n">
        <f aca="false">K8267 *M8267</f>
        <v>2973.88</v>
      </c>
      <c r="M8267" s="95" t="n">
        <v>0.43</v>
      </c>
      <c r="N8267" s="88" t="s">
        <v>31</v>
      </c>
      <c r="O8267" s="91" t="s">
        <v>218</v>
      </c>
      <c r="P8267" s="0" t="str">
        <f aca="false">RIGHT(H8267,LEN(H8267) - FIND(" ", H8267))</f>
        <v>Athletic Footwear</v>
      </c>
    </row>
    <row r="8268" customFormat="false" ht="14.25" hidden="false" customHeight="true" outlineLevel="0" collapsed="false">
      <c r="B8268" s="88" t="s">
        <v>22</v>
      </c>
      <c r="C8268" s="89" t="n">
        <v>1128299</v>
      </c>
      <c r="D8268" s="90" t="n">
        <v>44495</v>
      </c>
      <c r="E8268" s="88" t="s">
        <v>18</v>
      </c>
      <c r="F8268" s="88" t="s">
        <v>134</v>
      </c>
      <c r="G8268" s="88" t="s">
        <v>71</v>
      </c>
      <c r="H8268" s="91" t="s">
        <v>48</v>
      </c>
      <c r="I8268" s="92" t="n">
        <v>34</v>
      </c>
      <c r="J8268" s="93" t="n">
        <v>120</v>
      </c>
      <c r="K8268" s="94" t="n">
        <f aca="false">I8268 * J8268</f>
        <v>4080</v>
      </c>
      <c r="L8268" s="94" t="n">
        <f aca="false">K8268 *M8268</f>
        <v>1632</v>
      </c>
      <c r="M8268" s="95" t="n">
        <v>0.4</v>
      </c>
      <c r="N8268" s="88" t="s">
        <v>31</v>
      </c>
      <c r="O8268" s="91" t="s">
        <v>219</v>
      </c>
      <c r="P8268" s="0" t="str">
        <f aca="false">RIGHT(H8268,LEN(H8268) - FIND(" ", H8268))</f>
        <v>Street Footwear</v>
      </c>
    </row>
    <row r="8269" customFormat="false" ht="14.25" hidden="false" customHeight="true" outlineLevel="0" collapsed="false">
      <c r="B8269" s="88" t="s">
        <v>22</v>
      </c>
      <c r="C8269" s="89" t="n">
        <v>1128299</v>
      </c>
      <c r="D8269" s="90" t="n">
        <v>44495</v>
      </c>
      <c r="E8269" s="88" t="s">
        <v>18</v>
      </c>
      <c r="F8269" s="88" t="s">
        <v>134</v>
      </c>
      <c r="G8269" s="88" t="s">
        <v>71</v>
      </c>
      <c r="H8269" s="91" t="s">
        <v>44</v>
      </c>
      <c r="I8269" s="92" t="n">
        <v>35</v>
      </c>
      <c r="J8269" s="93" t="n">
        <v>112</v>
      </c>
      <c r="K8269" s="94" t="n">
        <f aca="false">I8269 * J8269</f>
        <v>3920</v>
      </c>
      <c r="L8269" s="94" t="n">
        <f aca="false">K8269 *M8269</f>
        <v>1646.4</v>
      </c>
      <c r="M8269" s="95" t="n">
        <v>0.42</v>
      </c>
      <c r="N8269" s="88" t="s">
        <v>31</v>
      </c>
      <c r="O8269" s="91" t="s">
        <v>219</v>
      </c>
      <c r="P8269" s="0" t="str">
        <f aca="false">RIGHT(H8269,LEN(H8269) - FIND(" ", H8269))</f>
        <v>Athletic Footwear</v>
      </c>
    </row>
    <row r="8270" customFormat="false" ht="14.25" hidden="false" customHeight="true" outlineLevel="0" collapsed="false">
      <c r="B8270" s="88" t="s">
        <v>22</v>
      </c>
      <c r="C8270" s="89" t="n">
        <v>1128299</v>
      </c>
      <c r="D8270" s="90" t="n">
        <v>44495</v>
      </c>
      <c r="E8270" s="88" t="s">
        <v>18</v>
      </c>
      <c r="F8270" s="88" t="s">
        <v>134</v>
      </c>
      <c r="G8270" s="88" t="s">
        <v>71</v>
      </c>
      <c r="H8270" s="91" t="s">
        <v>16</v>
      </c>
      <c r="I8270" s="92" t="n">
        <v>41</v>
      </c>
      <c r="J8270" s="93" t="n">
        <v>114</v>
      </c>
      <c r="K8270" s="94" t="n">
        <f aca="false">I8270 * J8270</f>
        <v>4674</v>
      </c>
      <c r="L8270" s="94" t="n">
        <f aca="false">K8270 *M8270</f>
        <v>1542.42</v>
      </c>
      <c r="M8270" s="95" t="n">
        <v>0.33</v>
      </c>
      <c r="N8270" s="88" t="s">
        <v>31</v>
      </c>
      <c r="O8270" s="91" t="s">
        <v>218</v>
      </c>
      <c r="P8270" s="0" t="str">
        <f aca="false">RIGHT(H8270,LEN(H8270) - FIND(" ", H8270))</f>
        <v>Apparel</v>
      </c>
    </row>
    <row r="8271" customFormat="false" ht="14.25" hidden="false" customHeight="true" outlineLevel="0" collapsed="false">
      <c r="B8271" s="88" t="s">
        <v>22</v>
      </c>
      <c r="C8271" s="89" t="n">
        <v>1128299</v>
      </c>
      <c r="D8271" s="90" t="n">
        <v>44495</v>
      </c>
      <c r="E8271" s="88" t="s">
        <v>18</v>
      </c>
      <c r="F8271" s="88" t="s">
        <v>134</v>
      </c>
      <c r="G8271" s="88" t="s">
        <v>71</v>
      </c>
      <c r="H8271" s="91" t="s">
        <v>38</v>
      </c>
      <c r="I8271" s="92" t="n">
        <v>57</v>
      </c>
      <c r="J8271" s="93" t="n">
        <v>131</v>
      </c>
      <c r="K8271" s="94" t="n">
        <f aca="false">I8271 * J8271</f>
        <v>7467</v>
      </c>
      <c r="L8271" s="94" t="n">
        <f aca="false">K8271 *M8271</f>
        <v>2314.77</v>
      </c>
      <c r="M8271" s="95" t="n">
        <v>0.31</v>
      </c>
      <c r="N8271" s="88" t="s">
        <v>31</v>
      </c>
      <c r="O8271" s="91" t="s">
        <v>219</v>
      </c>
      <c r="P8271" s="0" t="str">
        <f aca="false">RIGHT(H8271,LEN(H8271) - FIND(" ", H8271))</f>
        <v>Apparel</v>
      </c>
    </row>
    <row r="8272" customFormat="false" ht="14.25" hidden="false" customHeight="true" outlineLevel="0" collapsed="false">
      <c r="B8272" s="88" t="s">
        <v>13</v>
      </c>
      <c r="C8272" s="89" t="n">
        <v>1185732</v>
      </c>
      <c r="D8272" s="90" t="n">
        <v>44496</v>
      </c>
      <c r="E8272" s="88" t="s">
        <v>26</v>
      </c>
      <c r="F8272" s="88" t="s">
        <v>54</v>
      </c>
      <c r="G8272" s="88" t="s">
        <v>55</v>
      </c>
      <c r="H8272" s="91" t="s">
        <v>38</v>
      </c>
      <c r="I8272" s="92" t="n">
        <v>45</v>
      </c>
      <c r="J8272" s="93" t="n">
        <v>225</v>
      </c>
      <c r="K8272" s="94" t="n">
        <f aca="false">I8272 * J8272</f>
        <v>10125</v>
      </c>
      <c r="L8272" s="94" t="n">
        <f aca="false">K8272 *M8272</f>
        <v>3037.5</v>
      </c>
      <c r="M8272" s="95" t="n">
        <v>0.3</v>
      </c>
      <c r="N8272" s="88" t="s">
        <v>31</v>
      </c>
      <c r="O8272" s="91" t="s">
        <v>219</v>
      </c>
      <c r="P8272" s="0" t="str">
        <f aca="false">RIGHT(H8272,LEN(H8272) - FIND(" ", H8272))</f>
        <v>Apparel</v>
      </c>
    </row>
    <row r="8273" customFormat="false" ht="14.25" hidden="false" customHeight="true" outlineLevel="0" collapsed="false">
      <c r="B8273" s="88" t="s">
        <v>15</v>
      </c>
      <c r="C8273" s="89" t="n">
        <v>1185732</v>
      </c>
      <c r="D8273" s="90" t="n">
        <v>44496</v>
      </c>
      <c r="E8273" s="88" t="s">
        <v>26</v>
      </c>
      <c r="F8273" s="88" t="s">
        <v>111</v>
      </c>
      <c r="G8273" s="88" t="s">
        <v>166</v>
      </c>
      <c r="H8273" s="91" t="s">
        <v>44</v>
      </c>
      <c r="I8273" s="92" t="n">
        <v>35</v>
      </c>
      <c r="J8273" s="93" t="n">
        <v>50</v>
      </c>
      <c r="K8273" s="94" t="n">
        <f aca="false">I8273 * J8273</f>
        <v>1750</v>
      </c>
      <c r="L8273" s="94" t="n">
        <f aca="false">K8273 *M8273</f>
        <v>525</v>
      </c>
      <c r="M8273" s="95" t="n">
        <v>0.3</v>
      </c>
      <c r="N8273" s="88" t="s">
        <v>31</v>
      </c>
      <c r="O8273" s="91" t="s">
        <v>219</v>
      </c>
      <c r="P8273" s="0" t="str">
        <f aca="false">RIGHT(H8273,LEN(H8273) - FIND(" ", H8273))</f>
        <v>Athletic Footwear</v>
      </c>
    </row>
    <row r="8274" customFormat="false" ht="14.25" hidden="false" customHeight="true" outlineLevel="0" collapsed="false">
      <c r="B8274" s="88" t="s">
        <v>13</v>
      </c>
      <c r="C8274" s="89" t="n">
        <v>1185732</v>
      </c>
      <c r="D8274" s="90" t="n">
        <v>44496</v>
      </c>
      <c r="E8274" s="88" t="s">
        <v>26</v>
      </c>
      <c r="F8274" s="88" t="s">
        <v>54</v>
      </c>
      <c r="G8274" s="88" t="s">
        <v>55</v>
      </c>
      <c r="H8274" s="91" t="s">
        <v>38</v>
      </c>
      <c r="I8274" s="92" t="n">
        <v>43</v>
      </c>
      <c r="J8274" s="93" t="n">
        <v>61</v>
      </c>
      <c r="K8274" s="94" t="n">
        <f aca="false">I8274 * J8274</f>
        <v>2623</v>
      </c>
      <c r="L8274" s="94" t="n">
        <f aca="false">K8274 *M8274</f>
        <v>1154.12</v>
      </c>
      <c r="M8274" s="95" t="n">
        <v>0.44</v>
      </c>
      <c r="N8274" s="88" t="s">
        <v>23</v>
      </c>
      <c r="O8274" s="91" t="s">
        <v>219</v>
      </c>
      <c r="P8274" s="0" t="str">
        <f aca="false">RIGHT(H8274,LEN(H8274) - FIND(" ", H8274))</f>
        <v>Apparel</v>
      </c>
    </row>
    <row r="8275" customFormat="false" ht="14.25" hidden="false" customHeight="true" outlineLevel="0" collapsed="false">
      <c r="B8275" s="88" t="s">
        <v>15</v>
      </c>
      <c r="C8275" s="89" t="n">
        <v>1185732</v>
      </c>
      <c r="D8275" s="90" t="n">
        <v>44496</v>
      </c>
      <c r="E8275" s="88" t="s">
        <v>26</v>
      </c>
      <c r="F8275" s="88" t="s">
        <v>111</v>
      </c>
      <c r="G8275" s="88" t="s">
        <v>166</v>
      </c>
      <c r="H8275" s="91" t="s">
        <v>44</v>
      </c>
      <c r="I8275" s="92" t="n">
        <v>32</v>
      </c>
      <c r="J8275" s="93" t="n">
        <v>13</v>
      </c>
      <c r="K8275" s="94" t="n">
        <f aca="false">I8275 * J8275</f>
        <v>416</v>
      </c>
      <c r="L8275" s="94" t="n">
        <f aca="false">K8275 *M8275</f>
        <v>166.4</v>
      </c>
      <c r="M8275" s="95" t="n">
        <v>0.4</v>
      </c>
      <c r="N8275" s="88" t="s">
        <v>23</v>
      </c>
      <c r="O8275" s="91" t="s">
        <v>219</v>
      </c>
      <c r="P8275" s="0" t="str">
        <f aca="false">RIGHT(H8275,LEN(H8275) - FIND(" ", H8275))</f>
        <v>Athletic Footwear</v>
      </c>
    </row>
    <row r="8276" customFormat="false" ht="14.25" hidden="false" customHeight="true" outlineLevel="0" collapsed="false">
      <c r="B8276" s="88" t="s">
        <v>13</v>
      </c>
      <c r="C8276" s="89" t="n">
        <v>1185732</v>
      </c>
      <c r="D8276" s="90" t="n">
        <v>44496</v>
      </c>
      <c r="E8276" s="88" t="s">
        <v>26</v>
      </c>
      <c r="F8276" s="88" t="s">
        <v>54</v>
      </c>
      <c r="G8276" s="88" t="s">
        <v>55</v>
      </c>
      <c r="H8276" s="91" t="s">
        <v>38</v>
      </c>
      <c r="I8276" s="92" t="n">
        <v>32</v>
      </c>
      <c r="J8276" s="93" t="n">
        <v>70</v>
      </c>
      <c r="K8276" s="94" t="n">
        <f aca="false">I8276 * J8276</f>
        <v>2240</v>
      </c>
      <c r="L8276" s="94" t="n">
        <f aca="false">K8276 *M8276</f>
        <v>761.6</v>
      </c>
      <c r="M8276" s="95" t="n">
        <v>0.34</v>
      </c>
      <c r="N8276" s="88" t="s">
        <v>31</v>
      </c>
      <c r="O8276" s="91" t="s">
        <v>219</v>
      </c>
      <c r="P8276" s="0" t="str">
        <f aca="false">RIGHT(H8276,LEN(H8276) - FIND(" ", H8276))</f>
        <v>Apparel</v>
      </c>
    </row>
    <row r="8277" customFormat="false" ht="14.25" hidden="false" customHeight="true" outlineLevel="0" collapsed="false">
      <c r="B8277" s="88" t="s">
        <v>13</v>
      </c>
      <c r="C8277" s="89" t="n">
        <v>1185732</v>
      </c>
      <c r="D8277" s="90" t="n">
        <v>44497</v>
      </c>
      <c r="E8277" s="88" t="s">
        <v>26</v>
      </c>
      <c r="F8277" s="88" t="s">
        <v>54</v>
      </c>
      <c r="G8277" s="88" t="s">
        <v>55</v>
      </c>
      <c r="H8277" s="91" t="s">
        <v>32</v>
      </c>
      <c r="I8277" s="92" t="n">
        <v>45</v>
      </c>
      <c r="J8277" s="93" t="n">
        <v>475</v>
      </c>
      <c r="K8277" s="94" t="n">
        <f aca="false">I8277 * J8277</f>
        <v>21375</v>
      </c>
      <c r="L8277" s="94" t="n">
        <f aca="false">K8277 *M8277</f>
        <v>11756.25</v>
      </c>
      <c r="M8277" s="95" t="n">
        <v>0.55</v>
      </c>
      <c r="N8277" s="88" t="s">
        <v>31</v>
      </c>
      <c r="O8277" s="91" t="s">
        <v>218</v>
      </c>
      <c r="P8277" s="0" t="str">
        <f aca="false">RIGHT(H8277,LEN(H8277) - FIND(" ", H8277))</f>
        <v>Street Footwear</v>
      </c>
    </row>
    <row r="8278" customFormat="false" ht="14.25" hidden="false" customHeight="true" outlineLevel="0" collapsed="false">
      <c r="B8278" s="88" t="s">
        <v>15</v>
      </c>
      <c r="C8278" s="89" t="n">
        <v>1185732</v>
      </c>
      <c r="D8278" s="90" t="n">
        <v>44497</v>
      </c>
      <c r="E8278" s="88" t="s">
        <v>26</v>
      </c>
      <c r="F8278" s="88" t="s">
        <v>111</v>
      </c>
      <c r="G8278" s="88" t="s">
        <v>166</v>
      </c>
      <c r="H8278" s="91" t="s">
        <v>16</v>
      </c>
      <c r="I8278" s="92" t="n">
        <v>50</v>
      </c>
      <c r="J8278" s="93" t="n">
        <v>100</v>
      </c>
      <c r="K8278" s="94" t="n">
        <f aca="false">I8278 * J8278</f>
        <v>5000</v>
      </c>
      <c r="L8278" s="94" t="n">
        <f aca="false">K8278 *M8278</f>
        <v>1250</v>
      </c>
      <c r="M8278" s="95" t="n">
        <v>0.25</v>
      </c>
      <c r="N8278" s="88" t="s">
        <v>31</v>
      </c>
      <c r="O8278" s="91" t="s">
        <v>218</v>
      </c>
      <c r="P8278" s="0" t="str">
        <f aca="false">RIGHT(H8278,LEN(H8278) - FIND(" ", H8278))</f>
        <v>Apparel</v>
      </c>
    </row>
    <row r="8279" customFormat="false" ht="14.25" hidden="false" customHeight="true" outlineLevel="0" collapsed="false">
      <c r="B8279" s="88" t="s">
        <v>13</v>
      </c>
      <c r="C8279" s="89" t="n">
        <v>1185732</v>
      </c>
      <c r="D8279" s="90" t="n">
        <v>44497</v>
      </c>
      <c r="E8279" s="88" t="s">
        <v>26</v>
      </c>
      <c r="F8279" s="88" t="s">
        <v>54</v>
      </c>
      <c r="G8279" s="88" t="s">
        <v>55</v>
      </c>
      <c r="H8279" s="91" t="s">
        <v>32</v>
      </c>
      <c r="I8279" s="92" t="n">
        <v>42</v>
      </c>
      <c r="J8279" s="93" t="n">
        <v>119</v>
      </c>
      <c r="K8279" s="94" t="n">
        <f aca="false">I8279 * J8279</f>
        <v>4998</v>
      </c>
      <c r="L8279" s="94" t="n">
        <f aca="false">K8279 *M8279</f>
        <v>3348.66</v>
      </c>
      <c r="M8279" s="95" t="n">
        <v>0.67</v>
      </c>
      <c r="N8279" s="88" t="s">
        <v>23</v>
      </c>
      <c r="O8279" s="91" t="s">
        <v>218</v>
      </c>
      <c r="P8279" s="0" t="str">
        <f aca="false">RIGHT(H8279,LEN(H8279) - FIND(" ", H8279))</f>
        <v>Street Footwear</v>
      </c>
    </row>
    <row r="8280" customFormat="false" ht="14.25" hidden="false" customHeight="true" outlineLevel="0" collapsed="false">
      <c r="B8280" s="88" t="s">
        <v>15</v>
      </c>
      <c r="C8280" s="89" t="n">
        <v>1185732</v>
      </c>
      <c r="D8280" s="90" t="n">
        <v>44497</v>
      </c>
      <c r="E8280" s="88" t="s">
        <v>26</v>
      </c>
      <c r="F8280" s="88" t="s">
        <v>111</v>
      </c>
      <c r="G8280" s="88" t="s">
        <v>166</v>
      </c>
      <c r="H8280" s="91" t="s">
        <v>16</v>
      </c>
      <c r="I8280" s="92" t="n">
        <v>49</v>
      </c>
      <c r="J8280" s="93" t="n">
        <v>29</v>
      </c>
      <c r="K8280" s="94" t="n">
        <f aca="false">I8280 * J8280</f>
        <v>1421</v>
      </c>
      <c r="L8280" s="94" t="n">
        <f aca="false">K8280 *M8280</f>
        <v>511.56</v>
      </c>
      <c r="M8280" s="95" t="n">
        <v>0.36</v>
      </c>
      <c r="N8280" s="88" t="s">
        <v>23</v>
      </c>
      <c r="O8280" s="91" t="s">
        <v>218</v>
      </c>
      <c r="P8280" s="0" t="str">
        <f aca="false">RIGHT(H8280,LEN(H8280) - FIND(" ", H8280))</f>
        <v>Apparel</v>
      </c>
    </row>
    <row r="8281" customFormat="false" ht="14.25" hidden="false" customHeight="true" outlineLevel="0" collapsed="false">
      <c r="B8281" s="88" t="s">
        <v>13</v>
      </c>
      <c r="C8281" s="89" t="n">
        <v>1185732</v>
      </c>
      <c r="D8281" s="90" t="n">
        <v>44497</v>
      </c>
      <c r="E8281" s="88" t="s">
        <v>26</v>
      </c>
      <c r="F8281" s="88" t="s">
        <v>54</v>
      </c>
      <c r="G8281" s="88" t="s">
        <v>55</v>
      </c>
      <c r="H8281" s="91" t="s">
        <v>32</v>
      </c>
      <c r="I8281" s="92" t="n">
        <v>32</v>
      </c>
      <c r="J8281" s="93" t="n">
        <v>166</v>
      </c>
      <c r="K8281" s="94" t="n">
        <f aca="false">I8281 * J8281</f>
        <v>5312</v>
      </c>
      <c r="L8281" s="94" t="n">
        <f aca="false">K8281 *M8281</f>
        <v>3187.2</v>
      </c>
      <c r="M8281" s="95" t="n">
        <v>0.6</v>
      </c>
      <c r="N8281" s="88" t="s">
        <v>31</v>
      </c>
      <c r="O8281" s="91" t="s">
        <v>218</v>
      </c>
      <c r="P8281" s="0" t="str">
        <f aca="false">RIGHT(H8281,LEN(H8281) - FIND(" ", H8281))</f>
        <v>Street Footwear</v>
      </c>
    </row>
    <row r="8282" customFormat="false" ht="14.25" hidden="false" customHeight="true" outlineLevel="0" collapsed="false">
      <c r="B8282" s="88" t="s">
        <v>13</v>
      </c>
      <c r="C8282" s="89" t="n">
        <v>1185732</v>
      </c>
      <c r="D8282" s="90" t="n">
        <v>44498</v>
      </c>
      <c r="E8282" s="88" t="s">
        <v>26</v>
      </c>
      <c r="F8282" s="88" t="s">
        <v>54</v>
      </c>
      <c r="G8282" s="88" t="s">
        <v>55</v>
      </c>
      <c r="H8282" s="91" t="s">
        <v>24</v>
      </c>
      <c r="I8282" s="92" t="n">
        <v>45</v>
      </c>
      <c r="J8282" s="93" t="n">
        <v>125</v>
      </c>
      <c r="K8282" s="94" t="n">
        <f aca="false">I8282 * J8282</f>
        <v>5625</v>
      </c>
      <c r="L8282" s="94" t="n">
        <f aca="false">K8282 *M8282</f>
        <v>1968.75</v>
      </c>
      <c r="M8282" s="95" t="n">
        <v>0.35</v>
      </c>
      <c r="N8282" s="88" t="s">
        <v>31</v>
      </c>
      <c r="O8282" s="91" t="s">
        <v>218</v>
      </c>
      <c r="P8282" s="0" t="str">
        <f aca="false">RIGHT(H8282,LEN(H8282) - FIND(" ", H8282))</f>
        <v>Athletic Footwear</v>
      </c>
    </row>
    <row r="8283" customFormat="false" ht="14.25" hidden="false" customHeight="true" outlineLevel="0" collapsed="false">
      <c r="B8283" s="88" t="s">
        <v>15</v>
      </c>
      <c r="C8283" s="89" t="n">
        <v>1185732</v>
      </c>
      <c r="D8283" s="90" t="n">
        <v>44498</v>
      </c>
      <c r="E8283" s="88" t="s">
        <v>26</v>
      </c>
      <c r="F8283" s="88" t="s">
        <v>111</v>
      </c>
      <c r="G8283" s="88" t="s">
        <v>166</v>
      </c>
      <c r="H8283" s="91" t="s">
        <v>38</v>
      </c>
      <c r="I8283" s="92" t="n">
        <v>40</v>
      </c>
      <c r="J8283" s="93" t="n">
        <v>200</v>
      </c>
      <c r="K8283" s="94" t="n">
        <f aca="false">I8283 * J8283</f>
        <v>8000</v>
      </c>
      <c r="L8283" s="94" t="n">
        <f aca="false">K8283 *M8283</f>
        <v>3200</v>
      </c>
      <c r="M8283" s="95" t="n">
        <v>0.4</v>
      </c>
      <c r="N8283" s="88" t="s">
        <v>31</v>
      </c>
      <c r="O8283" s="91" t="s">
        <v>219</v>
      </c>
      <c r="P8283" s="0" t="str">
        <f aca="false">RIGHT(H8283,LEN(H8283) - FIND(" ", H8283))</f>
        <v>Apparel</v>
      </c>
    </row>
    <row r="8284" customFormat="false" ht="14.25" hidden="false" customHeight="true" outlineLevel="0" collapsed="false">
      <c r="B8284" s="88" t="s">
        <v>13</v>
      </c>
      <c r="C8284" s="89" t="n">
        <v>1185732</v>
      </c>
      <c r="D8284" s="90" t="n">
        <v>44498</v>
      </c>
      <c r="E8284" s="88" t="s">
        <v>26</v>
      </c>
      <c r="F8284" s="88" t="s">
        <v>54</v>
      </c>
      <c r="G8284" s="88" t="s">
        <v>55</v>
      </c>
      <c r="H8284" s="91" t="s">
        <v>24</v>
      </c>
      <c r="I8284" s="92" t="n">
        <v>44</v>
      </c>
      <c r="J8284" s="93" t="n">
        <v>35</v>
      </c>
      <c r="K8284" s="94" t="n">
        <f aca="false">I8284 * J8284</f>
        <v>1540</v>
      </c>
      <c r="L8284" s="94" t="n">
        <f aca="false">K8284 *M8284</f>
        <v>739.2</v>
      </c>
      <c r="M8284" s="95" t="n">
        <v>0.48</v>
      </c>
      <c r="N8284" s="88" t="s">
        <v>23</v>
      </c>
      <c r="O8284" s="91" t="s">
        <v>218</v>
      </c>
      <c r="P8284" s="0" t="str">
        <f aca="false">RIGHT(H8284,LEN(H8284) - FIND(" ", H8284))</f>
        <v>Athletic Footwear</v>
      </c>
    </row>
    <row r="8285" customFormat="false" ht="14.25" hidden="false" customHeight="true" outlineLevel="0" collapsed="false">
      <c r="B8285" s="88" t="s">
        <v>15</v>
      </c>
      <c r="C8285" s="89" t="n">
        <v>1185732</v>
      </c>
      <c r="D8285" s="90" t="n">
        <v>44498</v>
      </c>
      <c r="E8285" s="88" t="s">
        <v>26</v>
      </c>
      <c r="F8285" s="88" t="s">
        <v>111</v>
      </c>
      <c r="G8285" s="88" t="s">
        <v>166</v>
      </c>
      <c r="H8285" s="91" t="s">
        <v>38</v>
      </c>
      <c r="I8285" s="92" t="n">
        <v>36</v>
      </c>
      <c r="J8285" s="93" t="n">
        <v>50</v>
      </c>
      <c r="K8285" s="94" t="n">
        <f aca="false">I8285 * J8285</f>
        <v>1800</v>
      </c>
      <c r="L8285" s="94" t="n">
        <f aca="false">K8285 *M8285</f>
        <v>990</v>
      </c>
      <c r="M8285" s="95" t="n">
        <v>0.55</v>
      </c>
      <c r="N8285" s="88" t="s">
        <v>23</v>
      </c>
      <c r="O8285" s="91" t="s">
        <v>219</v>
      </c>
      <c r="P8285" s="0" t="str">
        <f aca="false">RIGHT(H8285,LEN(H8285) - FIND(" ", H8285))</f>
        <v>Apparel</v>
      </c>
    </row>
    <row r="8286" customFormat="false" ht="14.25" hidden="false" customHeight="true" outlineLevel="0" collapsed="false">
      <c r="B8286" s="88" t="s">
        <v>13</v>
      </c>
      <c r="C8286" s="89" t="n">
        <v>1185732</v>
      </c>
      <c r="D8286" s="90" t="n">
        <v>44498</v>
      </c>
      <c r="E8286" s="88" t="s">
        <v>26</v>
      </c>
      <c r="F8286" s="88" t="s">
        <v>54</v>
      </c>
      <c r="G8286" s="88" t="s">
        <v>55</v>
      </c>
      <c r="H8286" s="91" t="s">
        <v>24</v>
      </c>
      <c r="I8286" s="92" t="n">
        <v>32</v>
      </c>
      <c r="J8286" s="93" t="n">
        <v>44</v>
      </c>
      <c r="K8286" s="94" t="n">
        <f aca="false">I8286 * J8286</f>
        <v>1408</v>
      </c>
      <c r="L8286" s="94" t="n">
        <f aca="false">K8286 *M8286</f>
        <v>563.2</v>
      </c>
      <c r="M8286" s="95" t="n">
        <v>0.4</v>
      </c>
      <c r="N8286" s="88" t="s">
        <v>31</v>
      </c>
      <c r="O8286" s="91" t="s">
        <v>218</v>
      </c>
      <c r="P8286" s="0" t="str">
        <f aca="false">RIGHT(H8286,LEN(H8286) - FIND(" ", H8286))</f>
        <v>Athletic Footwear</v>
      </c>
    </row>
    <row r="8287" customFormat="false" ht="14.25" hidden="false" customHeight="true" outlineLevel="0" collapsed="false">
      <c r="B8287" s="88" t="s">
        <v>13</v>
      </c>
      <c r="C8287" s="89" t="n">
        <v>1185732</v>
      </c>
      <c r="D8287" s="90" t="n">
        <v>44499</v>
      </c>
      <c r="E8287" s="88" t="s">
        <v>26</v>
      </c>
      <c r="F8287" s="88" t="s">
        <v>54</v>
      </c>
      <c r="G8287" s="88" t="s">
        <v>55</v>
      </c>
      <c r="H8287" s="91" t="s">
        <v>48</v>
      </c>
      <c r="I8287" s="92" t="n">
        <v>35</v>
      </c>
      <c r="J8287" s="93" t="n">
        <v>175</v>
      </c>
      <c r="K8287" s="94" t="n">
        <f aca="false">I8287 * J8287</f>
        <v>6125</v>
      </c>
      <c r="L8287" s="94" t="n">
        <f aca="false">K8287 *M8287</f>
        <v>2450</v>
      </c>
      <c r="M8287" s="95" t="n">
        <v>0.4</v>
      </c>
      <c r="N8287" s="88" t="s">
        <v>31</v>
      </c>
      <c r="O8287" s="91" t="s">
        <v>219</v>
      </c>
      <c r="P8287" s="0" t="str">
        <f aca="false">RIGHT(H8287,LEN(H8287) - FIND(" ", H8287))</f>
        <v>Street Footwear</v>
      </c>
    </row>
    <row r="8288" customFormat="false" ht="14.25" hidden="false" customHeight="true" outlineLevel="0" collapsed="false">
      <c r="B8288" s="88" t="s">
        <v>15</v>
      </c>
      <c r="C8288" s="89" t="n">
        <v>1185732</v>
      </c>
      <c r="D8288" s="90" t="n">
        <v>44499</v>
      </c>
      <c r="E8288" s="88" t="s">
        <v>26</v>
      </c>
      <c r="F8288" s="88" t="s">
        <v>111</v>
      </c>
      <c r="G8288" s="88" t="s">
        <v>166</v>
      </c>
      <c r="H8288" s="91" t="s">
        <v>32</v>
      </c>
      <c r="I8288" s="92" t="n">
        <v>40</v>
      </c>
      <c r="J8288" s="93" t="n">
        <v>450</v>
      </c>
      <c r="K8288" s="94" t="n">
        <f aca="false">I8288 * J8288</f>
        <v>18000</v>
      </c>
      <c r="L8288" s="94" t="n">
        <f aca="false">K8288 *M8288</f>
        <v>6300</v>
      </c>
      <c r="M8288" s="95" t="n">
        <v>0.35</v>
      </c>
      <c r="N8288" s="88" t="s">
        <v>31</v>
      </c>
      <c r="O8288" s="91" t="s">
        <v>218</v>
      </c>
      <c r="P8288" s="0" t="str">
        <f aca="false">RIGHT(H8288,LEN(H8288) - FIND(" ", H8288))</f>
        <v>Street Footwear</v>
      </c>
    </row>
    <row r="8289" customFormat="false" ht="14.25" hidden="false" customHeight="true" outlineLevel="0" collapsed="false">
      <c r="B8289" s="88" t="s">
        <v>13</v>
      </c>
      <c r="C8289" s="89" t="n">
        <v>1185732</v>
      </c>
      <c r="D8289" s="90" t="n">
        <v>44499</v>
      </c>
      <c r="E8289" s="88" t="s">
        <v>26</v>
      </c>
      <c r="F8289" s="88" t="s">
        <v>54</v>
      </c>
      <c r="G8289" s="88" t="s">
        <v>55</v>
      </c>
      <c r="H8289" s="91" t="s">
        <v>48</v>
      </c>
      <c r="I8289" s="92" t="n">
        <v>34</v>
      </c>
      <c r="J8289" s="93" t="n">
        <v>46</v>
      </c>
      <c r="K8289" s="94" t="n">
        <f aca="false">I8289 * J8289</f>
        <v>1564</v>
      </c>
      <c r="L8289" s="94" t="n">
        <f aca="false">K8289 *M8289</f>
        <v>813.28</v>
      </c>
      <c r="M8289" s="95" t="n">
        <v>0.52</v>
      </c>
      <c r="N8289" s="88" t="s">
        <v>23</v>
      </c>
      <c r="O8289" s="91" t="s">
        <v>219</v>
      </c>
      <c r="P8289" s="0" t="str">
        <f aca="false">RIGHT(H8289,LEN(H8289) - FIND(" ", H8289))</f>
        <v>Street Footwear</v>
      </c>
    </row>
    <row r="8290" customFormat="false" ht="14.25" hidden="false" customHeight="true" outlineLevel="0" collapsed="false">
      <c r="B8290" s="88" t="s">
        <v>15</v>
      </c>
      <c r="C8290" s="89" t="n">
        <v>1185732</v>
      </c>
      <c r="D8290" s="90" t="n">
        <v>44499</v>
      </c>
      <c r="E8290" s="88" t="s">
        <v>26</v>
      </c>
      <c r="F8290" s="88" t="s">
        <v>111</v>
      </c>
      <c r="G8290" s="88" t="s">
        <v>166</v>
      </c>
      <c r="H8290" s="91" t="s">
        <v>32</v>
      </c>
      <c r="I8290" s="92" t="n">
        <v>37</v>
      </c>
      <c r="J8290" s="93" t="n">
        <v>122</v>
      </c>
      <c r="K8290" s="94" t="n">
        <f aca="false">I8290 * J8290</f>
        <v>4514</v>
      </c>
      <c r="L8290" s="94" t="n">
        <f aca="false">K8290 *M8290</f>
        <v>2166.72</v>
      </c>
      <c r="M8290" s="95" t="n">
        <v>0.48</v>
      </c>
      <c r="N8290" s="88" t="s">
        <v>23</v>
      </c>
      <c r="O8290" s="91" t="s">
        <v>218</v>
      </c>
      <c r="P8290" s="0" t="str">
        <f aca="false">RIGHT(H8290,LEN(H8290) - FIND(" ", H8290))</f>
        <v>Street Footwear</v>
      </c>
    </row>
    <row r="8291" customFormat="false" ht="14.25" hidden="false" customHeight="true" outlineLevel="0" collapsed="false">
      <c r="B8291" s="88" t="s">
        <v>13</v>
      </c>
      <c r="C8291" s="89" t="n">
        <v>1185732</v>
      </c>
      <c r="D8291" s="90" t="n">
        <v>44499</v>
      </c>
      <c r="E8291" s="88" t="s">
        <v>26</v>
      </c>
      <c r="F8291" s="88" t="s">
        <v>54</v>
      </c>
      <c r="G8291" s="88" t="s">
        <v>55</v>
      </c>
      <c r="H8291" s="91" t="s">
        <v>48</v>
      </c>
      <c r="I8291" s="92" t="n">
        <v>25</v>
      </c>
      <c r="J8291" s="93" t="n">
        <v>54</v>
      </c>
      <c r="K8291" s="94" t="n">
        <f aca="false">I8291 * J8291</f>
        <v>1350</v>
      </c>
      <c r="L8291" s="94" t="n">
        <f aca="false">K8291 *M8291</f>
        <v>607.5</v>
      </c>
      <c r="M8291" s="95" t="n">
        <v>0.45</v>
      </c>
      <c r="N8291" s="88" t="s">
        <v>31</v>
      </c>
      <c r="O8291" s="91" t="s">
        <v>219</v>
      </c>
      <c r="P8291" s="0" t="str">
        <f aca="false">RIGHT(H8291,LEN(H8291) - FIND(" ", H8291))</f>
        <v>Street Footwear</v>
      </c>
    </row>
    <row r="8292" customFormat="false" ht="14.25" hidden="false" customHeight="true" outlineLevel="0" collapsed="false">
      <c r="B8292" s="88" t="s">
        <v>13</v>
      </c>
      <c r="C8292" s="89" t="n">
        <v>1185732</v>
      </c>
      <c r="D8292" s="90" t="n">
        <v>44500</v>
      </c>
      <c r="E8292" s="88" t="s">
        <v>26</v>
      </c>
      <c r="F8292" s="88" t="s">
        <v>54</v>
      </c>
      <c r="G8292" s="88" t="s">
        <v>55</v>
      </c>
      <c r="H8292" s="91" t="s">
        <v>44</v>
      </c>
      <c r="I8292" s="92" t="n">
        <v>40</v>
      </c>
      <c r="J8292" s="93" t="n">
        <v>50</v>
      </c>
      <c r="K8292" s="94" t="n">
        <f aca="false">I8292 * J8292</f>
        <v>2000</v>
      </c>
      <c r="L8292" s="94" t="n">
        <f aca="false">K8292 *M8292</f>
        <v>800</v>
      </c>
      <c r="M8292" s="95" t="n">
        <v>0.4</v>
      </c>
      <c r="N8292" s="88" t="s">
        <v>31</v>
      </c>
      <c r="O8292" s="91" t="s">
        <v>219</v>
      </c>
      <c r="P8292" s="0" t="str">
        <f aca="false">RIGHT(H8292,LEN(H8292) - FIND(" ", H8292))</f>
        <v>Athletic Footwear</v>
      </c>
    </row>
    <row r="8293" customFormat="false" ht="14.25" hidden="false" customHeight="true" outlineLevel="0" collapsed="false">
      <c r="B8293" s="88" t="s">
        <v>15</v>
      </c>
      <c r="C8293" s="89" t="n">
        <v>1185732</v>
      </c>
      <c r="D8293" s="90" t="n">
        <v>44500</v>
      </c>
      <c r="E8293" s="88" t="s">
        <v>26</v>
      </c>
      <c r="F8293" s="88" t="s">
        <v>111</v>
      </c>
      <c r="G8293" s="88" t="s">
        <v>166</v>
      </c>
      <c r="H8293" s="91" t="s">
        <v>24</v>
      </c>
      <c r="I8293" s="92" t="n">
        <v>40</v>
      </c>
      <c r="J8293" s="93" t="n">
        <v>150</v>
      </c>
      <c r="K8293" s="94" t="n">
        <f aca="false">I8293 * J8293</f>
        <v>6000</v>
      </c>
      <c r="L8293" s="94" t="n">
        <f aca="false">K8293 *M8293</f>
        <v>2100</v>
      </c>
      <c r="M8293" s="95" t="n">
        <v>0.35</v>
      </c>
      <c r="N8293" s="88" t="s">
        <v>31</v>
      </c>
      <c r="O8293" s="91" t="s">
        <v>218</v>
      </c>
      <c r="P8293" s="0" t="str">
        <f aca="false">RIGHT(H8293,LEN(H8293) - FIND(" ", H8293))</f>
        <v>Athletic Footwear</v>
      </c>
    </row>
    <row r="8294" customFormat="false" ht="14.25" hidden="false" customHeight="true" outlineLevel="0" collapsed="false">
      <c r="B8294" s="88" t="s">
        <v>13</v>
      </c>
      <c r="C8294" s="89" t="n">
        <v>1185732</v>
      </c>
      <c r="D8294" s="90" t="n">
        <v>44500</v>
      </c>
      <c r="E8294" s="88" t="s">
        <v>26</v>
      </c>
      <c r="F8294" s="88" t="s">
        <v>54</v>
      </c>
      <c r="G8294" s="88" t="s">
        <v>55</v>
      </c>
      <c r="H8294" s="91" t="s">
        <v>44</v>
      </c>
      <c r="I8294" s="92" t="n">
        <v>39</v>
      </c>
      <c r="J8294" s="93" t="n">
        <v>13</v>
      </c>
      <c r="K8294" s="94" t="n">
        <f aca="false">I8294 * J8294</f>
        <v>507</v>
      </c>
      <c r="L8294" s="94" t="n">
        <f aca="false">K8294 *M8294</f>
        <v>263.64</v>
      </c>
      <c r="M8294" s="95" t="n">
        <v>0.52</v>
      </c>
      <c r="N8294" s="88" t="s">
        <v>23</v>
      </c>
      <c r="O8294" s="91" t="s">
        <v>219</v>
      </c>
      <c r="P8294" s="0" t="str">
        <f aca="false">RIGHT(H8294,LEN(H8294) - FIND(" ", H8294))</f>
        <v>Athletic Footwear</v>
      </c>
    </row>
    <row r="8295" customFormat="false" ht="14.25" hidden="false" customHeight="true" outlineLevel="0" collapsed="false">
      <c r="B8295" s="88" t="s">
        <v>15</v>
      </c>
      <c r="C8295" s="89" t="n">
        <v>1185732</v>
      </c>
      <c r="D8295" s="90" t="n">
        <v>44500</v>
      </c>
      <c r="E8295" s="88" t="s">
        <v>26</v>
      </c>
      <c r="F8295" s="88" t="s">
        <v>111</v>
      </c>
      <c r="G8295" s="88" t="s">
        <v>166</v>
      </c>
      <c r="H8295" s="91" t="s">
        <v>24</v>
      </c>
      <c r="I8295" s="92" t="n">
        <v>37</v>
      </c>
      <c r="J8295" s="93" t="n">
        <v>44</v>
      </c>
      <c r="K8295" s="94" t="n">
        <f aca="false">I8295 * J8295</f>
        <v>1628</v>
      </c>
      <c r="L8295" s="94" t="n">
        <f aca="false">K8295 *M8295</f>
        <v>765.16</v>
      </c>
      <c r="M8295" s="95" t="n">
        <v>0.47</v>
      </c>
      <c r="N8295" s="88" t="s">
        <v>23</v>
      </c>
      <c r="O8295" s="91" t="s">
        <v>218</v>
      </c>
      <c r="P8295" s="0" t="str">
        <f aca="false">RIGHT(H8295,LEN(H8295) - FIND(" ", H8295))</f>
        <v>Athletic Footwear</v>
      </c>
    </row>
    <row r="8296" customFormat="false" ht="14.25" hidden="false" customHeight="true" outlineLevel="0" collapsed="false">
      <c r="B8296" s="88" t="s">
        <v>13</v>
      </c>
      <c r="C8296" s="89" t="n">
        <v>1185732</v>
      </c>
      <c r="D8296" s="90" t="n">
        <v>44500</v>
      </c>
      <c r="E8296" s="88" t="s">
        <v>26</v>
      </c>
      <c r="F8296" s="88" t="s">
        <v>54</v>
      </c>
      <c r="G8296" s="88" t="s">
        <v>55</v>
      </c>
      <c r="H8296" s="91" t="s">
        <v>44</v>
      </c>
      <c r="I8296" s="92" t="n">
        <v>28</v>
      </c>
      <c r="J8296" s="93" t="n">
        <v>17</v>
      </c>
      <c r="K8296" s="94" t="n">
        <f aca="false">I8296 * J8296</f>
        <v>476</v>
      </c>
      <c r="L8296" s="94" t="n">
        <f aca="false">K8296 *M8296</f>
        <v>199.92</v>
      </c>
      <c r="M8296" s="95" t="n">
        <v>0.42</v>
      </c>
      <c r="N8296" s="88" t="s">
        <v>31</v>
      </c>
      <c r="O8296" s="91" t="s">
        <v>219</v>
      </c>
      <c r="P8296" s="0" t="str">
        <f aca="false">RIGHT(H8296,LEN(H8296) - FIND(" ", H8296))</f>
        <v>Athletic Footwear</v>
      </c>
    </row>
    <row r="8297" customFormat="false" ht="14.25" hidden="false" customHeight="true" outlineLevel="0" collapsed="false">
      <c r="B8297" s="88" t="s">
        <v>13</v>
      </c>
      <c r="C8297" s="89" t="n">
        <v>1185732</v>
      </c>
      <c r="D8297" s="90" t="n">
        <v>44501</v>
      </c>
      <c r="E8297" s="88" t="s">
        <v>26</v>
      </c>
      <c r="F8297" s="88" t="s">
        <v>54</v>
      </c>
      <c r="G8297" s="88" t="s">
        <v>55</v>
      </c>
      <c r="H8297" s="91" t="s">
        <v>16</v>
      </c>
      <c r="I8297" s="92" t="n">
        <v>55</v>
      </c>
      <c r="J8297" s="93" t="n">
        <v>125</v>
      </c>
      <c r="K8297" s="94" t="n">
        <f aca="false">I8297 * J8297</f>
        <v>6875</v>
      </c>
      <c r="L8297" s="94" t="n">
        <f aca="false">K8297 *M8297</f>
        <v>2406.25</v>
      </c>
      <c r="M8297" s="95" t="n">
        <v>0.35</v>
      </c>
      <c r="N8297" s="88" t="s">
        <v>31</v>
      </c>
      <c r="O8297" s="91" t="s">
        <v>218</v>
      </c>
      <c r="P8297" s="0" t="str">
        <f aca="false">RIGHT(H8297,LEN(H8297) - FIND(" ", H8297))</f>
        <v>Apparel</v>
      </c>
    </row>
    <row r="8298" customFormat="false" ht="14.25" hidden="false" customHeight="true" outlineLevel="0" collapsed="false">
      <c r="B8298" s="88" t="s">
        <v>15</v>
      </c>
      <c r="C8298" s="89" t="n">
        <v>1185732</v>
      </c>
      <c r="D8298" s="90" t="n">
        <v>44501</v>
      </c>
      <c r="E8298" s="88" t="s">
        <v>26</v>
      </c>
      <c r="F8298" s="88" t="s">
        <v>111</v>
      </c>
      <c r="G8298" s="88" t="s">
        <v>166</v>
      </c>
      <c r="H8298" s="91" t="s">
        <v>48</v>
      </c>
      <c r="I8298" s="92" t="n">
        <v>30</v>
      </c>
      <c r="J8298" s="93" t="n">
        <v>150</v>
      </c>
      <c r="K8298" s="94" t="n">
        <f aca="false">I8298 * J8298</f>
        <v>4500</v>
      </c>
      <c r="L8298" s="94" t="n">
        <f aca="false">K8298 *M8298</f>
        <v>1800</v>
      </c>
      <c r="M8298" s="95" t="n">
        <v>0.4</v>
      </c>
      <c r="N8298" s="88" t="s">
        <v>31</v>
      </c>
      <c r="O8298" s="91" t="s">
        <v>219</v>
      </c>
      <c r="P8298" s="0" t="str">
        <f aca="false">RIGHT(H8298,LEN(H8298) - FIND(" ", H8298))</f>
        <v>Street Footwear</v>
      </c>
    </row>
    <row r="8299" customFormat="false" ht="14.25" hidden="false" customHeight="true" outlineLevel="0" collapsed="false">
      <c r="B8299" s="88" t="s">
        <v>13</v>
      </c>
      <c r="C8299" s="89" t="n">
        <v>1185732</v>
      </c>
      <c r="D8299" s="90" t="n">
        <v>44501</v>
      </c>
      <c r="E8299" s="88" t="s">
        <v>26</v>
      </c>
      <c r="F8299" s="88" t="s">
        <v>54</v>
      </c>
      <c r="G8299" s="88" t="s">
        <v>55</v>
      </c>
      <c r="H8299" s="91" t="s">
        <v>16</v>
      </c>
      <c r="I8299" s="92" t="n">
        <v>51</v>
      </c>
      <c r="J8299" s="93" t="n">
        <v>36</v>
      </c>
      <c r="K8299" s="94" t="n">
        <f aca="false">I8299 * J8299</f>
        <v>1836</v>
      </c>
      <c r="L8299" s="94" t="n">
        <f aca="false">K8299 *M8299</f>
        <v>844.56</v>
      </c>
      <c r="M8299" s="95" t="n">
        <v>0.46</v>
      </c>
      <c r="N8299" s="88" t="s">
        <v>23</v>
      </c>
      <c r="O8299" s="91" t="s">
        <v>218</v>
      </c>
      <c r="P8299" s="0" t="str">
        <f aca="false">RIGHT(H8299,LEN(H8299) - FIND(" ", H8299))</f>
        <v>Apparel</v>
      </c>
    </row>
    <row r="8300" customFormat="false" ht="14.25" hidden="false" customHeight="true" outlineLevel="0" collapsed="false">
      <c r="B8300" s="88" t="s">
        <v>15</v>
      </c>
      <c r="C8300" s="89" t="n">
        <v>1185732</v>
      </c>
      <c r="D8300" s="90" t="n">
        <v>44501</v>
      </c>
      <c r="E8300" s="88" t="s">
        <v>26</v>
      </c>
      <c r="F8300" s="88" t="s">
        <v>111</v>
      </c>
      <c r="G8300" s="88" t="s">
        <v>166</v>
      </c>
      <c r="H8300" s="91" t="s">
        <v>48</v>
      </c>
      <c r="I8300" s="92" t="n">
        <v>27</v>
      </c>
      <c r="J8300" s="93" t="n">
        <v>44</v>
      </c>
      <c r="K8300" s="94" t="n">
        <f aca="false">I8300 * J8300</f>
        <v>1188</v>
      </c>
      <c r="L8300" s="94" t="n">
        <f aca="false">K8300 *M8300</f>
        <v>641.52</v>
      </c>
      <c r="M8300" s="95" t="n">
        <v>0.54</v>
      </c>
      <c r="N8300" s="88" t="s">
        <v>23</v>
      </c>
      <c r="O8300" s="91" t="s">
        <v>219</v>
      </c>
      <c r="P8300" s="0" t="str">
        <f aca="false">RIGHT(H8300,LEN(H8300) - FIND(" ", H8300))</f>
        <v>Street Footwear</v>
      </c>
    </row>
    <row r="8301" customFormat="false" ht="14.25" hidden="false" customHeight="true" outlineLevel="0" collapsed="false">
      <c r="B8301" s="88" t="s">
        <v>13</v>
      </c>
      <c r="C8301" s="89" t="n">
        <v>1185732</v>
      </c>
      <c r="D8301" s="90" t="n">
        <v>44501</v>
      </c>
      <c r="E8301" s="88" t="s">
        <v>26</v>
      </c>
      <c r="F8301" s="88" t="s">
        <v>54</v>
      </c>
      <c r="G8301" s="88" t="s">
        <v>55</v>
      </c>
      <c r="H8301" s="91" t="s">
        <v>16</v>
      </c>
      <c r="I8301" s="92" t="n">
        <v>39</v>
      </c>
      <c r="J8301" s="93" t="n">
        <v>40</v>
      </c>
      <c r="K8301" s="94" t="n">
        <f aca="false">I8301 * J8301</f>
        <v>1560</v>
      </c>
      <c r="L8301" s="94" t="n">
        <f aca="false">K8301 *M8301</f>
        <v>577.2</v>
      </c>
      <c r="M8301" s="95" t="n">
        <v>0.37</v>
      </c>
      <c r="N8301" s="88" t="s">
        <v>31</v>
      </c>
      <c r="O8301" s="91" t="s">
        <v>218</v>
      </c>
      <c r="P8301" s="0" t="str">
        <f aca="false">RIGHT(H8301,LEN(H8301) - FIND(" ", H8301))</f>
        <v>Apparel</v>
      </c>
    </row>
    <row r="8302" customFormat="false" ht="14.25" hidden="false" customHeight="true" outlineLevel="0" collapsed="false">
      <c r="B8302" s="88" t="s">
        <v>13</v>
      </c>
      <c r="C8302" s="89" t="n">
        <v>1185732</v>
      </c>
      <c r="D8302" s="90" t="n">
        <v>44502</v>
      </c>
      <c r="E8302" s="88" t="s">
        <v>26</v>
      </c>
      <c r="F8302" s="88" t="s">
        <v>54</v>
      </c>
      <c r="G8302" s="88" t="s">
        <v>55</v>
      </c>
      <c r="H8302" s="91" t="s">
        <v>38</v>
      </c>
      <c r="I8302" s="92" t="n">
        <v>45</v>
      </c>
      <c r="J8302" s="93" t="n">
        <v>225</v>
      </c>
      <c r="K8302" s="94" t="n">
        <f aca="false">I8302 * J8302</f>
        <v>10125</v>
      </c>
      <c r="L8302" s="94" t="n">
        <f aca="false">K8302 *M8302</f>
        <v>3037.5</v>
      </c>
      <c r="M8302" s="95" t="n">
        <v>0.3</v>
      </c>
      <c r="N8302" s="88" t="s">
        <v>31</v>
      </c>
      <c r="O8302" s="91" t="s">
        <v>219</v>
      </c>
      <c r="P8302" s="0" t="str">
        <f aca="false">RIGHT(H8302,LEN(H8302) - FIND(" ", H8302))</f>
        <v>Apparel</v>
      </c>
    </row>
    <row r="8303" customFormat="false" ht="14.25" hidden="false" customHeight="true" outlineLevel="0" collapsed="false">
      <c r="B8303" s="88" t="s">
        <v>15</v>
      </c>
      <c r="C8303" s="89" t="n">
        <v>1185732</v>
      </c>
      <c r="D8303" s="90" t="n">
        <v>44502</v>
      </c>
      <c r="E8303" s="88" t="s">
        <v>26</v>
      </c>
      <c r="F8303" s="88" t="s">
        <v>111</v>
      </c>
      <c r="G8303" s="88" t="s">
        <v>166</v>
      </c>
      <c r="H8303" s="91" t="s">
        <v>44</v>
      </c>
      <c r="I8303" s="92" t="n">
        <v>35</v>
      </c>
      <c r="J8303" s="93" t="n">
        <v>75</v>
      </c>
      <c r="K8303" s="94" t="n">
        <f aca="false">I8303 * J8303</f>
        <v>2625</v>
      </c>
      <c r="L8303" s="94" t="n">
        <f aca="false">K8303 *M8303</f>
        <v>787.5</v>
      </c>
      <c r="M8303" s="95" t="n">
        <v>0.3</v>
      </c>
      <c r="N8303" s="88" t="s">
        <v>31</v>
      </c>
      <c r="O8303" s="91" t="s">
        <v>219</v>
      </c>
      <c r="P8303" s="0" t="str">
        <f aca="false">RIGHT(H8303,LEN(H8303) - FIND(" ", H8303))</f>
        <v>Athletic Footwear</v>
      </c>
    </row>
    <row r="8304" customFormat="false" ht="14.25" hidden="false" customHeight="true" outlineLevel="0" collapsed="false">
      <c r="B8304" s="88" t="s">
        <v>13</v>
      </c>
      <c r="C8304" s="89" t="n">
        <v>1185732</v>
      </c>
      <c r="D8304" s="90" t="n">
        <v>44502</v>
      </c>
      <c r="E8304" s="88" t="s">
        <v>26</v>
      </c>
      <c r="F8304" s="88" t="s">
        <v>54</v>
      </c>
      <c r="G8304" s="88" t="s">
        <v>55</v>
      </c>
      <c r="H8304" s="91" t="s">
        <v>38</v>
      </c>
      <c r="I8304" s="92" t="n">
        <v>44</v>
      </c>
      <c r="J8304" s="93" t="n">
        <v>68</v>
      </c>
      <c r="K8304" s="94" t="n">
        <f aca="false">I8304 * J8304</f>
        <v>2992</v>
      </c>
      <c r="L8304" s="94" t="n">
        <f aca="false">K8304 *M8304</f>
        <v>1346.4</v>
      </c>
      <c r="M8304" s="95" t="n">
        <v>0.45</v>
      </c>
      <c r="N8304" s="88" t="s">
        <v>23</v>
      </c>
      <c r="O8304" s="91" t="s">
        <v>219</v>
      </c>
      <c r="P8304" s="0" t="str">
        <f aca="false">RIGHT(H8304,LEN(H8304) - FIND(" ", H8304))</f>
        <v>Apparel</v>
      </c>
    </row>
    <row r="8305" customFormat="false" ht="14.25" hidden="false" customHeight="true" outlineLevel="0" collapsed="false">
      <c r="B8305" s="88" t="s">
        <v>15</v>
      </c>
      <c r="C8305" s="89" t="n">
        <v>1185732</v>
      </c>
      <c r="D8305" s="90" t="n">
        <v>44502</v>
      </c>
      <c r="E8305" s="88" t="s">
        <v>26</v>
      </c>
      <c r="F8305" s="88" t="s">
        <v>111</v>
      </c>
      <c r="G8305" s="88" t="s">
        <v>166</v>
      </c>
      <c r="H8305" s="91" t="s">
        <v>44</v>
      </c>
      <c r="I8305" s="92" t="n">
        <v>33</v>
      </c>
      <c r="J8305" s="93" t="n">
        <v>21</v>
      </c>
      <c r="K8305" s="94" t="n">
        <f aca="false">I8305 * J8305</f>
        <v>693</v>
      </c>
      <c r="L8305" s="94" t="n">
        <f aca="false">K8305 *M8305</f>
        <v>277.2</v>
      </c>
      <c r="M8305" s="95" t="n">
        <v>0.4</v>
      </c>
      <c r="N8305" s="88" t="s">
        <v>23</v>
      </c>
      <c r="O8305" s="91" t="s">
        <v>219</v>
      </c>
      <c r="P8305" s="0" t="str">
        <f aca="false">RIGHT(H8305,LEN(H8305) - FIND(" ", H8305))</f>
        <v>Athletic Footwear</v>
      </c>
    </row>
    <row r="8306" customFormat="false" ht="14.25" hidden="false" customHeight="true" outlineLevel="0" collapsed="false">
      <c r="B8306" s="88" t="s">
        <v>13</v>
      </c>
      <c r="C8306" s="89" t="n">
        <v>1185732</v>
      </c>
      <c r="D8306" s="90" t="n">
        <v>44502</v>
      </c>
      <c r="E8306" s="88" t="s">
        <v>26</v>
      </c>
      <c r="F8306" s="88" t="s">
        <v>54</v>
      </c>
      <c r="G8306" s="88" t="s">
        <v>55</v>
      </c>
      <c r="H8306" s="91" t="s">
        <v>38</v>
      </c>
      <c r="I8306" s="92" t="n">
        <v>30</v>
      </c>
      <c r="J8306" s="93" t="n">
        <v>74</v>
      </c>
      <c r="K8306" s="94" t="n">
        <f aca="false">I8306 * J8306</f>
        <v>2220</v>
      </c>
      <c r="L8306" s="94" t="n">
        <f aca="false">K8306 *M8306</f>
        <v>777</v>
      </c>
      <c r="M8306" s="95" t="n">
        <v>0.35</v>
      </c>
      <c r="N8306" s="88" t="s">
        <v>31</v>
      </c>
      <c r="O8306" s="91" t="s">
        <v>219</v>
      </c>
      <c r="P8306" s="0" t="str">
        <f aca="false">RIGHT(H8306,LEN(H8306) - FIND(" ", H8306))</f>
        <v>Apparel</v>
      </c>
    </row>
    <row r="8307" customFormat="false" ht="14.25" hidden="false" customHeight="true" outlineLevel="0" collapsed="false">
      <c r="B8307" s="88" t="s">
        <v>13</v>
      </c>
      <c r="C8307" s="89" t="n">
        <v>1185732</v>
      </c>
      <c r="D8307" s="90" t="n">
        <v>44503</v>
      </c>
      <c r="E8307" s="88" t="s">
        <v>26</v>
      </c>
      <c r="F8307" s="88" t="s">
        <v>54</v>
      </c>
      <c r="G8307" s="88" t="s">
        <v>55</v>
      </c>
      <c r="H8307" s="91" t="s">
        <v>32</v>
      </c>
      <c r="I8307" s="92" t="n">
        <v>50</v>
      </c>
      <c r="J8307" s="93" t="n">
        <v>445</v>
      </c>
      <c r="K8307" s="94" t="n">
        <f aca="false">I8307 * J8307</f>
        <v>22250</v>
      </c>
      <c r="L8307" s="94" t="n">
        <f aca="false">K8307 *M8307</f>
        <v>12237.5</v>
      </c>
      <c r="M8307" s="95" t="n">
        <v>0.55</v>
      </c>
      <c r="N8307" s="88" t="s">
        <v>31</v>
      </c>
      <c r="O8307" s="91" t="s">
        <v>218</v>
      </c>
      <c r="P8307" s="0" t="str">
        <f aca="false">RIGHT(H8307,LEN(H8307) - FIND(" ", H8307))</f>
        <v>Street Footwear</v>
      </c>
    </row>
    <row r="8308" customFormat="false" ht="14.25" hidden="false" customHeight="true" outlineLevel="0" collapsed="false">
      <c r="B8308" s="88" t="s">
        <v>15</v>
      </c>
      <c r="C8308" s="89" t="n">
        <v>1185732</v>
      </c>
      <c r="D8308" s="90" t="n">
        <v>44503</v>
      </c>
      <c r="E8308" s="88" t="s">
        <v>26</v>
      </c>
      <c r="F8308" s="88" t="s">
        <v>111</v>
      </c>
      <c r="G8308" s="88" t="s">
        <v>166</v>
      </c>
      <c r="H8308" s="91" t="s">
        <v>16</v>
      </c>
      <c r="I8308" s="92" t="n">
        <v>50</v>
      </c>
      <c r="J8308" s="93" t="n">
        <v>75</v>
      </c>
      <c r="K8308" s="94" t="n">
        <f aca="false">I8308 * J8308</f>
        <v>3750</v>
      </c>
      <c r="L8308" s="94" t="n">
        <f aca="false">K8308 *M8308</f>
        <v>937.5</v>
      </c>
      <c r="M8308" s="95" t="n">
        <v>0.25</v>
      </c>
      <c r="N8308" s="88" t="s">
        <v>31</v>
      </c>
      <c r="O8308" s="91" t="s">
        <v>218</v>
      </c>
      <c r="P8308" s="0" t="str">
        <f aca="false">RIGHT(H8308,LEN(H8308) - FIND(" ", H8308))</f>
        <v>Apparel</v>
      </c>
    </row>
    <row r="8309" customFormat="false" ht="14.25" hidden="false" customHeight="true" outlineLevel="0" collapsed="false">
      <c r="B8309" s="88" t="s">
        <v>30</v>
      </c>
      <c r="C8309" s="89" t="n">
        <v>1185732</v>
      </c>
      <c r="D8309" s="90" t="n">
        <v>44503</v>
      </c>
      <c r="E8309" s="88" t="s">
        <v>34</v>
      </c>
      <c r="F8309" s="88" t="s">
        <v>138</v>
      </c>
      <c r="G8309" s="88" t="s">
        <v>97</v>
      </c>
      <c r="H8309" s="91" t="s">
        <v>32</v>
      </c>
      <c r="I8309" s="92" t="n">
        <v>45</v>
      </c>
      <c r="J8309" s="93" t="n">
        <v>825</v>
      </c>
      <c r="K8309" s="94" t="n">
        <f aca="false">I8309 * J8309</f>
        <v>37125</v>
      </c>
      <c r="L8309" s="94" t="n">
        <f aca="false">K8309 *M8309</f>
        <v>14850</v>
      </c>
      <c r="M8309" s="95" t="n">
        <v>0.4</v>
      </c>
      <c r="N8309" s="88" t="s">
        <v>23</v>
      </c>
      <c r="O8309" s="91" t="s">
        <v>218</v>
      </c>
      <c r="P8309" s="0" t="str">
        <f aca="false">RIGHT(H8309,LEN(H8309) - FIND(" ", H8309))</f>
        <v>Street Footwear</v>
      </c>
    </row>
    <row r="8310" customFormat="false" ht="14.25" hidden="false" customHeight="true" outlineLevel="0" collapsed="false">
      <c r="B8310" s="88" t="s">
        <v>30</v>
      </c>
      <c r="C8310" s="89" t="n">
        <v>1185732</v>
      </c>
      <c r="D8310" s="90" t="n">
        <v>44503</v>
      </c>
      <c r="E8310" s="88" t="s">
        <v>34</v>
      </c>
      <c r="F8310" s="88" t="s">
        <v>138</v>
      </c>
      <c r="G8310" s="88" t="s">
        <v>97</v>
      </c>
      <c r="H8310" s="91" t="s">
        <v>24</v>
      </c>
      <c r="I8310" s="92" t="n">
        <v>35</v>
      </c>
      <c r="J8310" s="93" t="n">
        <v>650</v>
      </c>
      <c r="K8310" s="94" t="n">
        <f aca="false">I8310 * J8310</f>
        <v>22750</v>
      </c>
      <c r="L8310" s="94" t="n">
        <f aca="false">K8310 *M8310</f>
        <v>7962.5</v>
      </c>
      <c r="M8310" s="95" t="n">
        <v>0.35</v>
      </c>
      <c r="N8310" s="88" t="s">
        <v>23</v>
      </c>
      <c r="O8310" s="91" t="s">
        <v>218</v>
      </c>
      <c r="P8310" s="0" t="str">
        <f aca="false">RIGHT(H8310,LEN(H8310) - FIND(" ", H8310))</f>
        <v>Athletic Footwear</v>
      </c>
    </row>
    <row r="8311" customFormat="false" ht="14.25" hidden="false" customHeight="true" outlineLevel="0" collapsed="false">
      <c r="B8311" s="88" t="s">
        <v>30</v>
      </c>
      <c r="C8311" s="89" t="n">
        <v>1185732</v>
      </c>
      <c r="D8311" s="90" t="n">
        <v>44503</v>
      </c>
      <c r="E8311" s="88" t="s">
        <v>34</v>
      </c>
      <c r="F8311" s="88" t="s">
        <v>138</v>
      </c>
      <c r="G8311" s="88" t="s">
        <v>97</v>
      </c>
      <c r="H8311" s="91" t="s">
        <v>48</v>
      </c>
      <c r="I8311" s="92" t="n">
        <v>40</v>
      </c>
      <c r="J8311" s="93" t="n">
        <v>595</v>
      </c>
      <c r="K8311" s="94" t="n">
        <f aca="false">I8311 * J8311</f>
        <v>23800</v>
      </c>
      <c r="L8311" s="94" t="n">
        <f aca="false">K8311 *M8311</f>
        <v>9520</v>
      </c>
      <c r="M8311" s="95" t="n">
        <v>0.4</v>
      </c>
      <c r="N8311" s="88" t="s">
        <v>23</v>
      </c>
      <c r="O8311" s="91" t="s">
        <v>219</v>
      </c>
      <c r="P8311" s="0" t="str">
        <f aca="false">RIGHT(H8311,LEN(H8311) - FIND(" ", H8311))</f>
        <v>Street Footwear</v>
      </c>
    </row>
    <row r="8312" customFormat="false" ht="14.25" hidden="false" customHeight="true" outlineLevel="0" collapsed="false">
      <c r="B8312" s="88" t="s">
        <v>30</v>
      </c>
      <c r="C8312" s="89" t="n">
        <v>1185732</v>
      </c>
      <c r="D8312" s="90" t="n">
        <v>44503</v>
      </c>
      <c r="E8312" s="88" t="s">
        <v>34</v>
      </c>
      <c r="F8312" s="88" t="s">
        <v>138</v>
      </c>
      <c r="G8312" s="88" t="s">
        <v>97</v>
      </c>
      <c r="H8312" s="91" t="s">
        <v>44</v>
      </c>
      <c r="I8312" s="92" t="n">
        <v>60</v>
      </c>
      <c r="J8312" s="93" t="n">
        <v>650</v>
      </c>
      <c r="K8312" s="94" t="n">
        <f aca="false">I8312 * J8312</f>
        <v>39000</v>
      </c>
      <c r="L8312" s="94" t="n">
        <f aca="false">K8312 *M8312</f>
        <v>15600</v>
      </c>
      <c r="M8312" s="95" t="n">
        <v>0.4</v>
      </c>
      <c r="N8312" s="88" t="s">
        <v>23</v>
      </c>
      <c r="O8312" s="91" t="s">
        <v>219</v>
      </c>
      <c r="P8312" s="0" t="str">
        <f aca="false">RIGHT(H8312,LEN(H8312) - FIND(" ", H8312))</f>
        <v>Athletic Footwear</v>
      </c>
    </row>
    <row r="8313" customFormat="false" ht="14.25" hidden="false" customHeight="true" outlineLevel="0" collapsed="false">
      <c r="B8313" s="88" t="s">
        <v>30</v>
      </c>
      <c r="C8313" s="89" t="n">
        <v>1185732</v>
      </c>
      <c r="D8313" s="90" t="n">
        <v>44503</v>
      </c>
      <c r="E8313" s="88" t="s">
        <v>34</v>
      </c>
      <c r="F8313" s="88" t="s">
        <v>138</v>
      </c>
      <c r="G8313" s="88" t="s">
        <v>97</v>
      </c>
      <c r="H8313" s="91" t="s">
        <v>16</v>
      </c>
      <c r="I8313" s="92" t="n">
        <v>75</v>
      </c>
      <c r="J8313" s="93" t="n">
        <v>625</v>
      </c>
      <c r="K8313" s="94" t="n">
        <f aca="false">I8313 * J8313</f>
        <v>46875</v>
      </c>
      <c r="L8313" s="94" t="n">
        <f aca="false">K8313 *M8313</f>
        <v>16406.25</v>
      </c>
      <c r="M8313" s="95" t="n">
        <v>0.35</v>
      </c>
      <c r="N8313" s="88" t="s">
        <v>23</v>
      </c>
      <c r="O8313" s="91" t="s">
        <v>218</v>
      </c>
      <c r="P8313" s="0" t="str">
        <f aca="false">RIGHT(H8313,LEN(H8313) - FIND(" ", H8313))</f>
        <v>Apparel</v>
      </c>
    </row>
    <row r="8314" customFormat="false" ht="14.25" hidden="false" customHeight="true" outlineLevel="0" collapsed="false">
      <c r="B8314" s="88" t="s">
        <v>30</v>
      </c>
      <c r="C8314" s="89" t="n">
        <v>1185732</v>
      </c>
      <c r="D8314" s="90" t="n">
        <v>44503</v>
      </c>
      <c r="E8314" s="88" t="s">
        <v>34</v>
      </c>
      <c r="F8314" s="88" t="s">
        <v>138</v>
      </c>
      <c r="G8314" s="88" t="s">
        <v>97</v>
      </c>
      <c r="H8314" s="91" t="s">
        <v>38</v>
      </c>
      <c r="I8314" s="92" t="n">
        <v>75</v>
      </c>
      <c r="J8314" s="93" t="n">
        <v>725</v>
      </c>
      <c r="K8314" s="94" t="n">
        <f aca="false">I8314 * J8314</f>
        <v>54375</v>
      </c>
      <c r="L8314" s="94" t="n">
        <f aca="false">K8314 *M8314</f>
        <v>27187.5</v>
      </c>
      <c r="M8314" s="95" t="n">
        <v>0.5</v>
      </c>
      <c r="N8314" s="88" t="s">
        <v>23</v>
      </c>
      <c r="O8314" s="91" t="s">
        <v>219</v>
      </c>
      <c r="P8314" s="0" t="str">
        <f aca="false">RIGHT(H8314,LEN(H8314) - FIND(" ", H8314))</f>
        <v>Apparel</v>
      </c>
    </row>
    <row r="8315" customFormat="false" ht="14.25" hidden="false" customHeight="true" outlineLevel="0" collapsed="false">
      <c r="B8315" s="88" t="s">
        <v>43</v>
      </c>
      <c r="C8315" s="89" t="n">
        <v>1185732</v>
      </c>
      <c r="D8315" s="90" t="n">
        <v>44503</v>
      </c>
      <c r="E8315" s="88" t="s">
        <v>29</v>
      </c>
      <c r="F8315" s="88" t="s">
        <v>165</v>
      </c>
      <c r="G8315" s="88" t="s">
        <v>135</v>
      </c>
      <c r="H8315" s="91" t="s">
        <v>32</v>
      </c>
      <c r="I8315" s="92" t="n">
        <v>45</v>
      </c>
      <c r="J8315" s="93" t="n">
        <v>400</v>
      </c>
      <c r="K8315" s="94" t="n">
        <f aca="false">I8315 * J8315</f>
        <v>18000</v>
      </c>
      <c r="L8315" s="94" t="n">
        <f aca="false">K8315 *M8315</f>
        <v>5400</v>
      </c>
      <c r="M8315" s="95" t="n">
        <v>0.3</v>
      </c>
      <c r="N8315" s="88" t="s">
        <v>14</v>
      </c>
      <c r="O8315" s="91" t="s">
        <v>218</v>
      </c>
      <c r="P8315" s="0" t="str">
        <f aca="false">RIGHT(H8315,LEN(H8315) - FIND(" ", H8315))</f>
        <v>Street Footwear</v>
      </c>
    </row>
    <row r="8316" customFormat="false" ht="14.25" hidden="false" customHeight="true" outlineLevel="0" collapsed="false">
      <c r="B8316" s="88" t="s">
        <v>43</v>
      </c>
      <c r="C8316" s="89" t="n">
        <v>1185732</v>
      </c>
      <c r="D8316" s="90" t="n">
        <v>44503</v>
      </c>
      <c r="E8316" s="88" t="s">
        <v>29</v>
      </c>
      <c r="F8316" s="88" t="s">
        <v>165</v>
      </c>
      <c r="G8316" s="88" t="s">
        <v>135</v>
      </c>
      <c r="H8316" s="91" t="s">
        <v>24</v>
      </c>
      <c r="I8316" s="92" t="n">
        <v>35</v>
      </c>
      <c r="J8316" s="93" t="n">
        <v>300</v>
      </c>
      <c r="K8316" s="94" t="n">
        <f aca="false">I8316 * J8316</f>
        <v>10500</v>
      </c>
      <c r="L8316" s="94" t="n">
        <f aca="false">K8316 *M8316</f>
        <v>3675</v>
      </c>
      <c r="M8316" s="95" t="n">
        <v>0.35</v>
      </c>
      <c r="N8316" s="88" t="s">
        <v>14</v>
      </c>
      <c r="O8316" s="91" t="s">
        <v>218</v>
      </c>
      <c r="P8316" s="0" t="str">
        <f aca="false">RIGHT(H8316,LEN(H8316) - FIND(" ", H8316))</f>
        <v>Athletic Footwear</v>
      </c>
    </row>
    <row r="8317" customFormat="false" ht="14.25" hidden="false" customHeight="true" outlineLevel="0" collapsed="false">
      <c r="B8317" s="88" t="s">
        <v>43</v>
      </c>
      <c r="C8317" s="89" t="n">
        <v>1185732</v>
      </c>
      <c r="D8317" s="90" t="n">
        <v>44503</v>
      </c>
      <c r="E8317" s="88" t="s">
        <v>29</v>
      </c>
      <c r="F8317" s="88" t="s">
        <v>165</v>
      </c>
      <c r="G8317" s="88" t="s">
        <v>135</v>
      </c>
      <c r="H8317" s="91" t="s">
        <v>48</v>
      </c>
      <c r="I8317" s="92" t="n">
        <v>35</v>
      </c>
      <c r="J8317" s="93" t="n">
        <v>245</v>
      </c>
      <c r="K8317" s="94" t="n">
        <f aca="false">I8317 * J8317</f>
        <v>8575</v>
      </c>
      <c r="L8317" s="94" t="n">
        <f aca="false">K8317 *M8317</f>
        <v>2572.5</v>
      </c>
      <c r="M8317" s="95" t="n">
        <v>0.3</v>
      </c>
      <c r="N8317" s="88" t="s">
        <v>14</v>
      </c>
      <c r="O8317" s="91" t="s">
        <v>219</v>
      </c>
      <c r="P8317" s="0" t="str">
        <f aca="false">RIGHT(H8317,LEN(H8317) - FIND(" ", H8317))</f>
        <v>Street Footwear</v>
      </c>
    </row>
    <row r="8318" customFormat="false" ht="14.25" hidden="false" customHeight="true" outlineLevel="0" collapsed="false">
      <c r="B8318" s="88" t="s">
        <v>43</v>
      </c>
      <c r="C8318" s="89" t="n">
        <v>1185732</v>
      </c>
      <c r="D8318" s="90" t="n">
        <v>44503</v>
      </c>
      <c r="E8318" s="88" t="s">
        <v>29</v>
      </c>
      <c r="F8318" s="88" t="s">
        <v>165</v>
      </c>
      <c r="G8318" s="88" t="s">
        <v>135</v>
      </c>
      <c r="H8318" s="91" t="s">
        <v>44</v>
      </c>
      <c r="I8318" s="92" t="n">
        <v>35</v>
      </c>
      <c r="J8318" s="93" t="n">
        <v>225</v>
      </c>
      <c r="K8318" s="94" t="n">
        <f aca="false">I8318 * J8318</f>
        <v>7875</v>
      </c>
      <c r="L8318" s="94" t="n">
        <f aca="false">K8318 *M8318</f>
        <v>2362.5</v>
      </c>
      <c r="M8318" s="95" t="n">
        <v>0.3</v>
      </c>
      <c r="N8318" s="88" t="s">
        <v>14</v>
      </c>
      <c r="O8318" s="91" t="s">
        <v>219</v>
      </c>
      <c r="P8318" s="0" t="str">
        <f aca="false">RIGHT(H8318,LEN(H8318) - FIND(" ", H8318))</f>
        <v>Athletic Footwear</v>
      </c>
    </row>
    <row r="8319" customFormat="false" ht="14.25" hidden="false" customHeight="true" outlineLevel="0" collapsed="false">
      <c r="B8319" s="88" t="s">
        <v>43</v>
      </c>
      <c r="C8319" s="89" t="n">
        <v>1185732</v>
      </c>
      <c r="D8319" s="90" t="n">
        <v>44503</v>
      </c>
      <c r="E8319" s="88" t="s">
        <v>29</v>
      </c>
      <c r="F8319" s="88" t="s">
        <v>165</v>
      </c>
      <c r="G8319" s="88" t="s">
        <v>135</v>
      </c>
      <c r="H8319" s="91" t="s">
        <v>16</v>
      </c>
      <c r="I8319" s="92" t="n">
        <v>60</v>
      </c>
      <c r="J8319" s="93" t="n">
        <v>200</v>
      </c>
      <c r="K8319" s="94" t="n">
        <f aca="false">I8319 * J8319</f>
        <v>12000</v>
      </c>
      <c r="L8319" s="94" t="n">
        <f aca="false">K8319 *M8319</f>
        <v>6000</v>
      </c>
      <c r="M8319" s="95" t="n">
        <v>0.5</v>
      </c>
      <c r="N8319" s="88" t="s">
        <v>14</v>
      </c>
      <c r="O8319" s="91" t="s">
        <v>218</v>
      </c>
      <c r="P8319" s="0" t="str">
        <f aca="false">RIGHT(H8319,LEN(H8319) - FIND(" ", H8319))</f>
        <v>Apparel</v>
      </c>
    </row>
    <row r="8320" customFormat="false" ht="14.25" hidden="false" customHeight="true" outlineLevel="0" collapsed="false">
      <c r="B8320" s="88" t="s">
        <v>43</v>
      </c>
      <c r="C8320" s="89" t="n">
        <v>1185732</v>
      </c>
      <c r="D8320" s="90" t="n">
        <v>44503</v>
      </c>
      <c r="E8320" s="88" t="s">
        <v>29</v>
      </c>
      <c r="F8320" s="88" t="s">
        <v>165</v>
      </c>
      <c r="G8320" s="88" t="s">
        <v>135</v>
      </c>
      <c r="H8320" s="91" t="s">
        <v>38</v>
      </c>
      <c r="I8320" s="92" t="n">
        <v>65</v>
      </c>
      <c r="J8320" s="93" t="n">
        <v>300</v>
      </c>
      <c r="K8320" s="94" t="n">
        <f aca="false">I8320 * J8320</f>
        <v>19500</v>
      </c>
      <c r="L8320" s="94" t="n">
        <f aca="false">K8320 *M8320</f>
        <v>7800</v>
      </c>
      <c r="M8320" s="95" t="n">
        <v>0.4</v>
      </c>
      <c r="N8320" s="88" t="s">
        <v>14</v>
      </c>
      <c r="O8320" s="91" t="s">
        <v>219</v>
      </c>
      <c r="P8320" s="0" t="str">
        <f aca="false">RIGHT(H8320,LEN(H8320) - FIND(" ", H8320))</f>
        <v>Apparel</v>
      </c>
    </row>
    <row r="8321" customFormat="false" ht="14.25" hidden="false" customHeight="true" outlineLevel="0" collapsed="false">
      <c r="B8321" s="88" t="s">
        <v>13</v>
      </c>
      <c r="C8321" s="89" t="n">
        <v>1185732</v>
      </c>
      <c r="D8321" s="90" t="n">
        <v>44503</v>
      </c>
      <c r="E8321" s="88" t="s">
        <v>26</v>
      </c>
      <c r="F8321" s="88" t="s">
        <v>54</v>
      </c>
      <c r="G8321" s="88" t="s">
        <v>55</v>
      </c>
      <c r="H8321" s="91" t="s">
        <v>32</v>
      </c>
      <c r="I8321" s="92" t="n">
        <v>49</v>
      </c>
      <c r="J8321" s="93" t="n">
        <v>120</v>
      </c>
      <c r="K8321" s="94" t="n">
        <f aca="false">I8321 * J8321</f>
        <v>5880</v>
      </c>
      <c r="L8321" s="94" t="n">
        <f aca="false">K8321 *M8321</f>
        <v>4116</v>
      </c>
      <c r="M8321" s="95" t="n">
        <v>0.7</v>
      </c>
      <c r="N8321" s="88" t="s">
        <v>23</v>
      </c>
      <c r="O8321" s="91" t="s">
        <v>218</v>
      </c>
      <c r="P8321" s="0" t="str">
        <f aca="false">RIGHT(H8321,LEN(H8321) - FIND(" ", H8321))</f>
        <v>Street Footwear</v>
      </c>
    </row>
    <row r="8322" customFormat="false" ht="14.25" hidden="false" customHeight="true" outlineLevel="0" collapsed="false">
      <c r="B8322" s="88" t="s">
        <v>15</v>
      </c>
      <c r="C8322" s="89" t="n">
        <v>1185732</v>
      </c>
      <c r="D8322" s="90" t="n">
        <v>44503</v>
      </c>
      <c r="E8322" s="88" t="s">
        <v>26</v>
      </c>
      <c r="F8322" s="88" t="s">
        <v>111</v>
      </c>
      <c r="G8322" s="88" t="s">
        <v>166</v>
      </c>
      <c r="H8322" s="91" t="s">
        <v>16</v>
      </c>
      <c r="I8322" s="92" t="n">
        <v>47</v>
      </c>
      <c r="J8322" s="93" t="n">
        <v>20</v>
      </c>
      <c r="K8322" s="94" t="n">
        <f aca="false">I8322 * J8322</f>
        <v>940</v>
      </c>
      <c r="L8322" s="94" t="n">
        <f aca="false">K8322 *M8322</f>
        <v>357.2</v>
      </c>
      <c r="M8322" s="95" t="n">
        <v>0.38</v>
      </c>
      <c r="N8322" s="88" t="s">
        <v>23</v>
      </c>
      <c r="O8322" s="91" t="s">
        <v>218</v>
      </c>
      <c r="P8322" s="0" t="str">
        <f aca="false">RIGHT(H8322,LEN(H8322) - FIND(" ", H8322))</f>
        <v>Apparel</v>
      </c>
    </row>
    <row r="8323" customFormat="false" ht="14.25" hidden="false" customHeight="true" outlineLevel="0" collapsed="false">
      <c r="B8323" s="88" t="s">
        <v>30</v>
      </c>
      <c r="C8323" s="89" t="n">
        <v>1185732</v>
      </c>
      <c r="D8323" s="90" t="n">
        <v>44503</v>
      </c>
      <c r="E8323" s="88" t="s">
        <v>34</v>
      </c>
      <c r="F8323" s="88" t="s">
        <v>138</v>
      </c>
      <c r="G8323" s="88" t="s">
        <v>97</v>
      </c>
      <c r="H8323" s="91" t="s">
        <v>32</v>
      </c>
      <c r="I8323" s="92" t="n">
        <v>44</v>
      </c>
      <c r="J8323" s="93" t="n">
        <v>215</v>
      </c>
      <c r="K8323" s="94" t="n">
        <f aca="false">I8323 * J8323</f>
        <v>9460</v>
      </c>
      <c r="L8323" s="94" t="n">
        <f aca="false">K8323 *M8323</f>
        <v>5203</v>
      </c>
      <c r="M8323" s="95" t="n">
        <v>0.55</v>
      </c>
      <c r="N8323" s="88" t="s">
        <v>23</v>
      </c>
      <c r="O8323" s="91" t="s">
        <v>218</v>
      </c>
      <c r="P8323" s="0" t="str">
        <f aca="false">RIGHT(H8323,LEN(H8323) - FIND(" ", H8323))</f>
        <v>Street Footwear</v>
      </c>
    </row>
    <row r="8324" customFormat="false" ht="14.25" hidden="false" customHeight="true" outlineLevel="0" collapsed="false">
      <c r="B8324" s="88" t="s">
        <v>30</v>
      </c>
      <c r="C8324" s="89" t="n">
        <v>1185732</v>
      </c>
      <c r="D8324" s="90" t="n">
        <v>44503</v>
      </c>
      <c r="E8324" s="88" t="s">
        <v>34</v>
      </c>
      <c r="F8324" s="88" t="s">
        <v>138</v>
      </c>
      <c r="G8324" s="88" t="s">
        <v>97</v>
      </c>
      <c r="H8324" s="91" t="s">
        <v>24</v>
      </c>
      <c r="I8324" s="92" t="n">
        <v>32</v>
      </c>
      <c r="J8324" s="93" t="n">
        <v>195</v>
      </c>
      <c r="K8324" s="94" t="n">
        <f aca="false">I8324 * J8324</f>
        <v>6240</v>
      </c>
      <c r="L8324" s="94" t="n">
        <f aca="false">K8324 *M8324</f>
        <v>2932.8</v>
      </c>
      <c r="M8324" s="95" t="n">
        <v>0.47</v>
      </c>
      <c r="N8324" s="88" t="s">
        <v>23</v>
      </c>
      <c r="O8324" s="91" t="s">
        <v>218</v>
      </c>
      <c r="P8324" s="0" t="str">
        <f aca="false">RIGHT(H8324,LEN(H8324) - FIND(" ", H8324))</f>
        <v>Athletic Footwear</v>
      </c>
    </row>
    <row r="8325" customFormat="false" ht="14.25" hidden="false" customHeight="true" outlineLevel="0" collapsed="false">
      <c r="B8325" s="88" t="s">
        <v>30</v>
      </c>
      <c r="C8325" s="89" t="n">
        <v>1185732</v>
      </c>
      <c r="D8325" s="90" t="n">
        <v>44503</v>
      </c>
      <c r="E8325" s="88" t="s">
        <v>34</v>
      </c>
      <c r="F8325" s="88" t="s">
        <v>138</v>
      </c>
      <c r="G8325" s="88" t="s">
        <v>97</v>
      </c>
      <c r="H8325" s="91" t="s">
        <v>48</v>
      </c>
      <c r="I8325" s="92" t="n">
        <v>38</v>
      </c>
      <c r="J8325" s="93" t="n">
        <v>167</v>
      </c>
      <c r="K8325" s="94" t="n">
        <f aca="false">I8325 * J8325</f>
        <v>6346</v>
      </c>
      <c r="L8325" s="94" t="n">
        <f aca="false">K8325 *M8325</f>
        <v>3426.84</v>
      </c>
      <c r="M8325" s="95" t="n">
        <v>0.54</v>
      </c>
      <c r="N8325" s="88" t="s">
        <v>23</v>
      </c>
      <c r="O8325" s="91" t="s">
        <v>219</v>
      </c>
      <c r="P8325" s="0" t="str">
        <f aca="false">RIGHT(H8325,LEN(H8325) - FIND(" ", H8325))</f>
        <v>Street Footwear</v>
      </c>
    </row>
    <row r="8326" customFormat="false" ht="14.25" hidden="false" customHeight="true" outlineLevel="0" collapsed="false">
      <c r="B8326" s="88" t="s">
        <v>30</v>
      </c>
      <c r="C8326" s="89" t="n">
        <v>1185732</v>
      </c>
      <c r="D8326" s="90" t="n">
        <v>44503</v>
      </c>
      <c r="E8326" s="88" t="s">
        <v>34</v>
      </c>
      <c r="F8326" s="88" t="s">
        <v>138</v>
      </c>
      <c r="G8326" s="88" t="s">
        <v>97</v>
      </c>
      <c r="H8326" s="91" t="s">
        <v>44</v>
      </c>
      <c r="I8326" s="92" t="n">
        <v>55</v>
      </c>
      <c r="J8326" s="93" t="n">
        <v>163</v>
      </c>
      <c r="K8326" s="94" t="n">
        <f aca="false">I8326 * J8326</f>
        <v>8965</v>
      </c>
      <c r="L8326" s="94" t="n">
        <f aca="false">K8326 *M8326</f>
        <v>4572.15</v>
      </c>
      <c r="M8326" s="95" t="n">
        <v>0.51</v>
      </c>
      <c r="N8326" s="88" t="s">
        <v>23</v>
      </c>
      <c r="O8326" s="91" t="s">
        <v>219</v>
      </c>
      <c r="P8326" s="0" t="str">
        <f aca="false">RIGHT(H8326,LEN(H8326) - FIND(" ", H8326))</f>
        <v>Athletic Footwear</v>
      </c>
    </row>
    <row r="8327" customFormat="false" ht="14.25" hidden="false" customHeight="true" outlineLevel="0" collapsed="false">
      <c r="B8327" s="88" t="s">
        <v>30</v>
      </c>
      <c r="C8327" s="89" t="n">
        <v>1185732</v>
      </c>
      <c r="D8327" s="90" t="n">
        <v>44503</v>
      </c>
      <c r="E8327" s="88" t="s">
        <v>34</v>
      </c>
      <c r="F8327" s="88" t="s">
        <v>138</v>
      </c>
      <c r="G8327" s="88" t="s">
        <v>97</v>
      </c>
      <c r="H8327" s="91" t="s">
        <v>16</v>
      </c>
      <c r="I8327" s="92" t="n">
        <v>72</v>
      </c>
      <c r="J8327" s="93" t="n">
        <v>163</v>
      </c>
      <c r="K8327" s="94" t="n">
        <f aca="false">I8327 * J8327</f>
        <v>11736</v>
      </c>
      <c r="L8327" s="94" t="n">
        <f aca="false">K8327 *M8327</f>
        <v>5750.64</v>
      </c>
      <c r="M8327" s="95" t="n">
        <v>0.49</v>
      </c>
      <c r="N8327" s="88" t="s">
        <v>23</v>
      </c>
      <c r="O8327" s="91" t="s">
        <v>218</v>
      </c>
      <c r="P8327" s="0" t="str">
        <f aca="false">RIGHT(H8327,LEN(H8327) - FIND(" ", H8327))</f>
        <v>Apparel</v>
      </c>
    </row>
    <row r="8328" customFormat="false" ht="14.25" hidden="false" customHeight="true" outlineLevel="0" collapsed="false">
      <c r="B8328" s="88" t="s">
        <v>30</v>
      </c>
      <c r="C8328" s="89" t="n">
        <v>1185732</v>
      </c>
      <c r="D8328" s="90" t="n">
        <v>44503</v>
      </c>
      <c r="E8328" s="88" t="s">
        <v>34</v>
      </c>
      <c r="F8328" s="88" t="s">
        <v>138</v>
      </c>
      <c r="G8328" s="88" t="s">
        <v>97</v>
      </c>
      <c r="H8328" s="91" t="s">
        <v>38</v>
      </c>
      <c r="I8328" s="92" t="n">
        <v>72</v>
      </c>
      <c r="J8328" s="93" t="n">
        <v>210</v>
      </c>
      <c r="K8328" s="94" t="n">
        <f aca="false">I8328 * J8328</f>
        <v>15120</v>
      </c>
      <c r="L8328" s="94" t="n">
        <f aca="false">K8328 *M8328</f>
        <v>9676.8</v>
      </c>
      <c r="M8328" s="95" t="n">
        <v>0.64</v>
      </c>
      <c r="N8328" s="88" t="s">
        <v>23</v>
      </c>
      <c r="O8328" s="91" t="s">
        <v>219</v>
      </c>
      <c r="P8328" s="0" t="str">
        <f aca="false">RIGHT(H8328,LEN(H8328) - FIND(" ", H8328))</f>
        <v>Apparel</v>
      </c>
    </row>
    <row r="8329" customFormat="false" ht="14.25" hidden="false" customHeight="true" outlineLevel="0" collapsed="false">
      <c r="B8329" s="88" t="s">
        <v>43</v>
      </c>
      <c r="C8329" s="89" t="n">
        <v>1185732</v>
      </c>
      <c r="D8329" s="90" t="n">
        <v>44503</v>
      </c>
      <c r="E8329" s="88" t="s">
        <v>29</v>
      </c>
      <c r="F8329" s="88" t="s">
        <v>165</v>
      </c>
      <c r="G8329" s="88" t="s">
        <v>135</v>
      </c>
      <c r="H8329" s="91" t="s">
        <v>32</v>
      </c>
      <c r="I8329" s="92" t="n">
        <v>41</v>
      </c>
      <c r="J8329" s="93" t="n">
        <v>104</v>
      </c>
      <c r="K8329" s="94" t="n">
        <f aca="false">I8329 * J8329</f>
        <v>4264</v>
      </c>
      <c r="L8329" s="94" t="n">
        <f aca="false">K8329 *M8329</f>
        <v>1833.52</v>
      </c>
      <c r="M8329" s="95" t="n">
        <v>0.43</v>
      </c>
      <c r="N8329" s="88" t="s">
        <v>23</v>
      </c>
      <c r="O8329" s="91" t="s">
        <v>218</v>
      </c>
      <c r="P8329" s="0" t="str">
        <f aca="false">RIGHT(H8329,LEN(H8329) - FIND(" ", H8329))</f>
        <v>Street Footwear</v>
      </c>
    </row>
    <row r="8330" customFormat="false" ht="14.25" hidden="false" customHeight="true" outlineLevel="0" collapsed="false">
      <c r="B8330" s="88" t="s">
        <v>43</v>
      </c>
      <c r="C8330" s="89" t="n">
        <v>1185732</v>
      </c>
      <c r="D8330" s="90" t="n">
        <v>44503</v>
      </c>
      <c r="E8330" s="88" t="s">
        <v>29</v>
      </c>
      <c r="F8330" s="88" t="s">
        <v>165</v>
      </c>
      <c r="G8330" s="88" t="s">
        <v>135</v>
      </c>
      <c r="H8330" s="91" t="s">
        <v>24</v>
      </c>
      <c r="I8330" s="92" t="n">
        <v>32</v>
      </c>
      <c r="J8330" s="93" t="n">
        <v>78</v>
      </c>
      <c r="K8330" s="94" t="n">
        <f aca="false">I8330 * J8330</f>
        <v>2496</v>
      </c>
      <c r="L8330" s="94" t="n">
        <f aca="false">K8330 *M8330</f>
        <v>1173.12</v>
      </c>
      <c r="M8330" s="95" t="n">
        <v>0.47</v>
      </c>
      <c r="N8330" s="88" t="s">
        <v>23</v>
      </c>
      <c r="O8330" s="91" t="s">
        <v>218</v>
      </c>
      <c r="P8330" s="0" t="str">
        <f aca="false">RIGHT(H8330,LEN(H8330) - FIND(" ", H8330))</f>
        <v>Athletic Footwear</v>
      </c>
    </row>
    <row r="8331" customFormat="false" ht="14.25" hidden="false" customHeight="true" outlineLevel="0" collapsed="false">
      <c r="B8331" s="88" t="s">
        <v>43</v>
      </c>
      <c r="C8331" s="89" t="n">
        <v>1185732</v>
      </c>
      <c r="D8331" s="90" t="n">
        <v>44503</v>
      </c>
      <c r="E8331" s="88" t="s">
        <v>29</v>
      </c>
      <c r="F8331" s="88" t="s">
        <v>165</v>
      </c>
      <c r="G8331" s="88" t="s">
        <v>135</v>
      </c>
      <c r="H8331" s="91" t="s">
        <v>48</v>
      </c>
      <c r="I8331" s="92" t="n">
        <v>33</v>
      </c>
      <c r="J8331" s="93" t="n">
        <v>69</v>
      </c>
      <c r="K8331" s="94" t="n">
        <f aca="false">I8331 * J8331</f>
        <v>2277</v>
      </c>
      <c r="L8331" s="94" t="n">
        <f aca="false">K8331 *M8331</f>
        <v>956.34</v>
      </c>
      <c r="M8331" s="95" t="n">
        <v>0.42</v>
      </c>
      <c r="N8331" s="88" t="s">
        <v>23</v>
      </c>
      <c r="O8331" s="91" t="s">
        <v>219</v>
      </c>
      <c r="P8331" s="0" t="str">
        <f aca="false">RIGHT(H8331,LEN(H8331) - FIND(" ", H8331))</f>
        <v>Street Footwear</v>
      </c>
    </row>
    <row r="8332" customFormat="false" ht="14.25" hidden="false" customHeight="true" outlineLevel="0" collapsed="false">
      <c r="B8332" s="88" t="s">
        <v>43</v>
      </c>
      <c r="C8332" s="89" t="n">
        <v>1185732</v>
      </c>
      <c r="D8332" s="90" t="n">
        <v>44503</v>
      </c>
      <c r="E8332" s="88" t="s">
        <v>29</v>
      </c>
      <c r="F8332" s="88" t="s">
        <v>165</v>
      </c>
      <c r="G8332" s="88" t="s">
        <v>135</v>
      </c>
      <c r="H8332" s="91" t="s">
        <v>44</v>
      </c>
      <c r="I8332" s="92" t="n">
        <v>33</v>
      </c>
      <c r="J8332" s="93" t="n">
        <v>65</v>
      </c>
      <c r="K8332" s="94" t="n">
        <f aca="false">I8332 * J8332</f>
        <v>2145</v>
      </c>
      <c r="L8332" s="94" t="n">
        <f aca="false">K8332 *M8332</f>
        <v>965.25</v>
      </c>
      <c r="M8332" s="95" t="n">
        <v>0.45</v>
      </c>
      <c r="N8332" s="88" t="s">
        <v>23</v>
      </c>
      <c r="O8332" s="91" t="s">
        <v>219</v>
      </c>
      <c r="P8332" s="0" t="str">
        <f aca="false">RIGHT(H8332,LEN(H8332) - FIND(" ", H8332))</f>
        <v>Athletic Footwear</v>
      </c>
    </row>
    <row r="8333" customFormat="false" ht="14.25" hidden="false" customHeight="true" outlineLevel="0" collapsed="false">
      <c r="B8333" s="88" t="s">
        <v>43</v>
      </c>
      <c r="C8333" s="89" t="n">
        <v>1185732</v>
      </c>
      <c r="D8333" s="90" t="n">
        <v>44503</v>
      </c>
      <c r="E8333" s="88" t="s">
        <v>29</v>
      </c>
      <c r="F8333" s="88" t="s">
        <v>165</v>
      </c>
      <c r="G8333" s="88" t="s">
        <v>135</v>
      </c>
      <c r="H8333" s="91" t="s">
        <v>16</v>
      </c>
      <c r="I8333" s="92" t="n">
        <v>58</v>
      </c>
      <c r="J8333" s="93" t="n">
        <v>56</v>
      </c>
      <c r="K8333" s="94" t="n">
        <f aca="false">I8333 * J8333</f>
        <v>3248</v>
      </c>
      <c r="L8333" s="94" t="n">
        <f aca="false">K8333 *M8333</f>
        <v>2013.76</v>
      </c>
      <c r="M8333" s="95" t="n">
        <v>0.62</v>
      </c>
      <c r="N8333" s="88" t="s">
        <v>23</v>
      </c>
      <c r="O8333" s="91" t="s">
        <v>218</v>
      </c>
      <c r="P8333" s="0" t="str">
        <f aca="false">RIGHT(H8333,LEN(H8333) - FIND(" ", H8333))</f>
        <v>Apparel</v>
      </c>
    </row>
    <row r="8334" customFormat="false" ht="14.25" hidden="false" customHeight="true" outlineLevel="0" collapsed="false">
      <c r="B8334" s="88" t="s">
        <v>43</v>
      </c>
      <c r="C8334" s="89" t="n">
        <v>1185732</v>
      </c>
      <c r="D8334" s="90" t="n">
        <v>44503</v>
      </c>
      <c r="E8334" s="88" t="s">
        <v>29</v>
      </c>
      <c r="F8334" s="88" t="s">
        <v>165</v>
      </c>
      <c r="G8334" s="88" t="s">
        <v>135</v>
      </c>
      <c r="H8334" s="91" t="s">
        <v>38</v>
      </c>
      <c r="I8334" s="92" t="n">
        <v>61</v>
      </c>
      <c r="J8334" s="93" t="n">
        <v>75</v>
      </c>
      <c r="K8334" s="94" t="n">
        <f aca="false">I8334 * J8334</f>
        <v>4575</v>
      </c>
      <c r="L8334" s="94" t="n">
        <f aca="false">K8334 *M8334</f>
        <v>2333.25</v>
      </c>
      <c r="M8334" s="95" t="n">
        <v>0.51</v>
      </c>
      <c r="N8334" s="88" t="s">
        <v>23</v>
      </c>
      <c r="O8334" s="91" t="s">
        <v>219</v>
      </c>
      <c r="P8334" s="0" t="str">
        <f aca="false">RIGHT(H8334,LEN(H8334) - FIND(" ", H8334))</f>
        <v>Apparel</v>
      </c>
    </row>
    <row r="8335" customFormat="false" ht="14.25" hidden="false" customHeight="true" outlineLevel="0" collapsed="false">
      <c r="B8335" s="88" t="s">
        <v>13</v>
      </c>
      <c r="C8335" s="89" t="n">
        <v>1185732</v>
      </c>
      <c r="D8335" s="90" t="n">
        <v>44503</v>
      </c>
      <c r="E8335" s="88" t="s">
        <v>26</v>
      </c>
      <c r="F8335" s="88" t="s">
        <v>54</v>
      </c>
      <c r="G8335" s="88" t="s">
        <v>55</v>
      </c>
      <c r="H8335" s="91" t="s">
        <v>32</v>
      </c>
      <c r="I8335" s="92" t="n">
        <v>39</v>
      </c>
      <c r="J8335" s="93" t="n">
        <v>156</v>
      </c>
      <c r="K8335" s="94" t="n">
        <f aca="false">I8335 * J8335</f>
        <v>6084</v>
      </c>
      <c r="L8335" s="94" t="n">
        <f aca="false">K8335 *M8335</f>
        <v>3528.72</v>
      </c>
      <c r="M8335" s="95" t="n">
        <v>0.58</v>
      </c>
      <c r="N8335" s="88" t="s">
        <v>31</v>
      </c>
      <c r="O8335" s="91" t="s">
        <v>218</v>
      </c>
      <c r="P8335" s="0" t="str">
        <f aca="false">RIGHT(H8335,LEN(H8335) - FIND(" ", H8335))</f>
        <v>Street Footwear</v>
      </c>
    </row>
    <row r="8336" customFormat="false" ht="14.25" hidden="false" customHeight="true" outlineLevel="0" collapsed="false">
      <c r="B8336" s="88" t="s">
        <v>13</v>
      </c>
      <c r="C8336" s="89" t="n">
        <v>1185732</v>
      </c>
      <c r="D8336" s="90" t="n">
        <v>44504</v>
      </c>
      <c r="E8336" s="88" t="s">
        <v>26</v>
      </c>
      <c r="F8336" s="88" t="s">
        <v>54</v>
      </c>
      <c r="G8336" s="88" t="s">
        <v>55</v>
      </c>
      <c r="H8336" s="91" t="s">
        <v>24</v>
      </c>
      <c r="I8336" s="92" t="n">
        <v>50</v>
      </c>
      <c r="J8336" s="93" t="n">
        <v>150</v>
      </c>
      <c r="K8336" s="94" t="n">
        <f aca="false">I8336 * J8336</f>
        <v>7500</v>
      </c>
      <c r="L8336" s="94" t="n">
        <f aca="false">K8336 *M8336</f>
        <v>2625</v>
      </c>
      <c r="M8336" s="95" t="n">
        <v>0.35</v>
      </c>
      <c r="N8336" s="88" t="s">
        <v>31</v>
      </c>
      <c r="O8336" s="91" t="s">
        <v>218</v>
      </c>
      <c r="P8336" s="0" t="str">
        <f aca="false">RIGHT(H8336,LEN(H8336) - FIND(" ", H8336))</f>
        <v>Athletic Footwear</v>
      </c>
    </row>
    <row r="8337" customFormat="false" ht="14.25" hidden="false" customHeight="true" outlineLevel="0" collapsed="false">
      <c r="B8337" s="88" t="s">
        <v>15</v>
      </c>
      <c r="C8337" s="89" t="n">
        <v>1185732</v>
      </c>
      <c r="D8337" s="90" t="n">
        <v>44504</v>
      </c>
      <c r="E8337" s="88" t="s">
        <v>26</v>
      </c>
      <c r="F8337" s="88" t="s">
        <v>111</v>
      </c>
      <c r="G8337" s="88" t="s">
        <v>166</v>
      </c>
      <c r="H8337" s="91" t="s">
        <v>38</v>
      </c>
      <c r="I8337" s="92" t="n">
        <v>40</v>
      </c>
      <c r="J8337" s="93" t="n">
        <v>225</v>
      </c>
      <c r="K8337" s="94" t="n">
        <f aca="false">I8337 * J8337</f>
        <v>9000</v>
      </c>
      <c r="L8337" s="94" t="n">
        <f aca="false">K8337 *M8337</f>
        <v>3600</v>
      </c>
      <c r="M8337" s="95" t="n">
        <v>0.4</v>
      </c>
      <c r="N8337" s="88" t="s">
        <v>31</v>
      </c>
      <c r="O8337" s="91" t="s">
        <v>219</v>
      </c>
      <c r="P8337" s="0" t="str">
        <f aca="false">RIGHT(H8337,LEN(H8337) - FIND(" ", H8337))</f>
        <v>Apparel</v>
      </c>
    </row>
    <row r="8338" customFormat="false" ht="14.25" hidden="false" customHeight="true" outlineLevel="0" collapsed="false">
      <c r="B8338" s="88" t="s">
        <v>13</v>
      </c>
      <c r="C8338" s="89" t="n">
        <v>1185732</v>
      </c>
      <c r="D8338" s="90" t="n">
        <v>44504</v>
      </c>
      <c r="E8338" s="88" t="s">
        <v>26</v>
      </c>
      <c r="F8338" s="88" t="s">
        <v>86</v>
      </c>
      <c r="G8338" s="88" t="s">
        <v>114</v>
      </c>
      <c r="H8338" s="91" t="s">
        <v>32</v>
      </c>
      <c r="I8338" s="92" t="n">
        <v>65</v>
      </c>
      <c r="J8338" s="93" t="n">
        <v>425</v>
      </c>
      <c r="K8338" s="94" t="n">
        <f aca="false">I8338 * J8338</f>
        <v>27625</v>
      </c>
      <c r="L8338" s="94" t="n">
        <f aca="false">K8338 *M8338</f>
        <v>11050</v>
      </c>
      <c r="M8338" s="95" t="n">
        <v>0.4</v>
      </c>
      <c r="N8338" s="88" t="s">
        <v>14</v>
      </c>
      <c r="O8338" s="91" t="s">
        <v>218</v>
      </c>
      <c r="P8338" s="0" t="str">
        <f aca="false">RIGHT(H8338,LEN(H8338) - FIND(" ", H8338))</f>
        <v>Street Footwear</v>
      </c>
    </row>
    <row r="8339" customFormat="false" ht="14.25" hidden="false" customHeight="true" outlineLevel="0" collapsed="false">
      <c r="B8339" s="88" t="s">
        <v>13</v>
      </c>
      <c r="C8339" s="89" t="n">
        <v>1185732</v>
      </c>
      <c r="D8339" s="90" t="n">
        <v>44504</v>
      </c>
      <c r="E8339" s="88" t="s">
        <v>26</v>
      </c>
      <c r="F8339" s="88" t="s">
        <v>86</v>
      </c>
      <c r="G8339" s="88" t="s">
        <v>114</v>
      </c>
      <c r="H8339" s="91" t="s">
        <v>24</v>
      </c>
      <c r="I8339" s="92" t="n">
        <v>55</v>
      </c>
      <c r="J8339" s="93" t="n">
        <v>300</v>
      </c>
      <c r="K8339" s="94" t="n">
        <f aca="false">I8339 * J8339</f>
        <v>16500</v>
      </c>
      <c r="L8339" s="94" t="n">
        <f aca="false">K8339 *M8339</f>
        <v>6600</v>
      </c>
      <c r="M8339" s="95" t="n">
        <v>0.4</v>
      </c>
      <c r="N8339" s="88" t="s">
        <v>14</v>
      </c>
      <c r="O8339" s="91" t="s">
        <v>218</v>
      </c>
      <c r="P8339" s="0" t="str">
        <f aca="false">RIGHT(H8339,LEN(H8339) - FIND(" ", H8339))</f>
        <v>Athletic Footwear</v>
      </c>
    </row>
    <row r="8340" customFormat="false" ht="14.25" hidden="false" customHeight="true" outlineLevel="0" collapsed="false">
      <c r="B8340" s="88" t="s">
        <v>13</v>
      </c>
      <c r="C8340" s="89" t="n">
        <v>1185732</v>
      </c>
      <c r="D8340" s="90" t="n">
        <v>44504</v>
      </c>
      <c r="E8340" s="88" t="s">
        <v>26</v>
      </c>
      <c r="F8340" s="88" t="s">
        <v>86</v>
      </c>
      <c r="G8340" s="88" t="s">
        <v>114</v>
      </c>
      <c r="H8340" s="91" t="s">
        <v>48</v>
      </c>
      <c r="I8340" s="92" t="n">
        <v>55</v>
      </c>
      <c r="J8340" s="93" t="n">
        <v>295</v>
      </c>
      <c r="K8340" s="94" t="n">
        <f aca="false">I8340 * J8340</f>
        <v>16225</v>
      </c>
      <c r="L8340" s="94" t="n">
        <f aca="false">K8340 *M8340</f>
        <v>4867.5</v>
      </c>
      <c r="M8340" s="95" t="n">
        <v>0.3</v>
      </c>
      <c r="N8340" s="88" t="s">
        <v>14</v>
      </c>
      <c r="O8340" s="91" t="s">
        <v>219</v>
      </c>
      <c r="P8340" s="0" t="str">
        <f aca="false">RIGHT(H8340,LEN(H8340) - FIND(" ", H8340))</f>
        <v>Street Footwear</v>
      </c>
    </row>
    <row r="8341" customFormat="false" ht="14.25" hidden="false" customHeight="true" outlineLevel="0" collapsed="false">
      <c r="B8341" s="88" t="s">
        <v>13</v>
      </c>
      <c r="C8341" s="89" t="n">
        <v>1185732</v>
      </c>
      <c r="D8341" s="90" t="n">
        <v>44504</v>
      </c>
      <c r="E8341" s="88" t="s">
        <v>26</v>
      </c>
      <c r="F8341" s="88" t="s">
        <v>86</v>
      </c>
      <c r="G8341" s="88" t="s">
        <v>114</v>
      </c>
      <c r="H8341" s="91" t="s">
        <v>44</v>
      </c>
      <c r="I8341" s="92" t="n">
        <v>55</v>
      </c>
      <c r="J8341" s="93" t="n">
        <v>275</v>
      </c>
      <c r="K8341" s="94" t="n">
        <f aca="false">I8341 * J8341</f>
        <v>15125</v>
      </c>
      <c r="L8341" s="94" t="n">
        <f aca="false">K8341 *M8341</f>
        <v>4537.5</v>
      </c>
      <c r="M8341" s="95" t="n">
        <v>0.3</v>
      </c>
      <c r="N8341" s="88" t="s">
        <v>14</v>
      </c>
      <c r="O8341" s="91" t="s">
        <v>219</v>
      </c>
      <c r="P8341" s="0" t="str">
        <f aca="false">RIGHT(H8341,LEN(H8341) - FIND(" ", H8341))</f>
        <v>Athletic Footwear</v>
      </c>
    </row>
    <row r="8342" customFormat="false" ht="14.25" hidden="false" customHeight="true" outlineLevel="0" collapsed="false">
      <c r="B8342" s="88" t="s">
        <v>13</v>
      </c>
      <c r="C8342" s="89" t="n">
        <v>1185732</v>
      </c>
      <c r="D8342" s="90" t="n">
        <v>44504</v>
      </c>
      <c r="E8342" s="88" t="s">
        <v>26</v>
      </c>
      <c r="F8342" s="88" t="s">
        <v>86</v>
      </c>
      <c r="G8342" s="88" t="s">
        <v>114</v>
      </c>
      <c r="H8342" s="91" t="s">
        <v>16</v>
      </c>
      <c r="I8342" s="92" t="n">
        <v>65</v>
      </c>
      <c r="J8342" s="93" t="n">
        <v>250</v>
      </c>
      <c r="K8342" s="94" t="n">
        <f aca="false">I8342 * J8342</f>
        <v>16250</v>
      </c>
      <c r="L8342" s="94" t="n">
        <f aca="false">K8342 *M8342</f>
        <v>4875</v>
      </c>
      <c r="M8342" s="95" t="n">
        <v>0.3</v>
      </c>
      <c r="N8342" s="88" t="s">
        <v>14</v>
      </c>
      <c r="O8342" s="91" t="s">
        <v>218</v>
      </c>
      <c r="P8342" s="0" t="str">
        <f aca="false">RIGHT(H8342,LEN(H8342) - FIND(" ", H8342))</f>
        <v>Apparel</v>
      </c>
    </row>
    <row r="8343" customFormat="false" ht="14.25" hidden="false" customHeight="true" outlineLevel="0" collapsed="false">
      <c r="B8343" s="88" t="s">
        <v>13</v>
      </c>
      <c r="C8343" s="89" t="n">
        <v>1185732</v>
      </c>
      <c r="D8343" s="90" t="n">
        <v>44504</v>
      </c>
      <c r="E8343" s="88" t="s">
        <v>26</v>
      </c>
      <c r="F8343" s="88" t="s">
        <v>86</v>
      </c>
      <c r="G8343" s="88" t="s">
        <v>114</v>
      </c>
      <c r="H8343" s="91" t="s">
        <v>38</v>
      </c>
      <c r="I8343" s="92" t="n">
        <v>70</v>
      </c>
      <c r="J8343" s="93" t="n">
        <v>350</v>
      </c>
      <c r="K8343" s="94" t="n">
        <f aca="false">I8343 * J8343</f>
        <v>24500</v>
      </c>
      <c r="L8343" s="94" t="n">
        <f aca="false">K8343 *M8343</f>
        <v>8575</v>
      </c>
      <c r="M8343" s="95" t="n">
        <v>0.35</v>
      </c>
      <c r="N8343" s="88" t="s">
        <v>14</v>
      </c>
      <c r="O8343" s="91" t="s">
        <v>219</v>
      </c>
      <c r="P8343" s="0" t="str">
        <f aca="false">RIGHT(H8343,LEN(H8343) - FIND(" ", H8343))</f>
        <v>Apparel</v>
      </c>
    </row>
    <row r="8344" customFormat="false" ht="14.25" hidden="false" customHeight="true" outlineLevel="0" collapsed="false">
      <c r="B8344" s="88" t="s">
        <v>13</v>
      </c>
      <c r="C8344" s="89" t="n">
        <v>1185732</v>
      </c>
      <c r="D8344" s="90" t="n">
        <v>44504</v>
      </c>
      <c r="E8344" s="88" t="s">
        <v>26</v>
      </c>
      <c r="F8344" s="88" t="s">
        <v>54</v>
      </c>
      <c r="G8344" s="88" t="s">
        <v>55</v>
      </c>
      <c r="H8344" s="91" t="s">
        <v>24</v>
      </c>
      <c r="I8344" s="92" t="n">
        <v>47</v>
      </c>
      <c r="J8344" s="93" t="n">
        <v>38</v>
      </c>
      <c r="K8344" s="94" t="n">
        <f aca="false">I8344 * J8344</f>
        <v>1786</v>
      </c>
      <c r="L8344" s="94" t="n">
        <f aca="false">K8344 *M8344</f>
        <v>875.14</v>
      </c>
      <c r="M8344" s="95" t="n">
        <v>0.49</v>
      </c>
      <c r="N8344" s="88" t="s">
        <v>23</v>
      </c>
      <c r="O8344" s="91" t="s">
        <v>218</v>
      </c>
      <c r="P8344" s="0" t="str">
        <f aca="false">RIGHT(H8344,LEN(H8344) - FIND(" ", H8344))</f>
        <v>Athletic Footwear</v>
      </c>
    </row>
    <row r="8345" customFormat="false" ht="14.25" hidden="false" customHeight="true" outlineLevel="0" collapsed="false">
      <c r="B8345" s="88" t="s">
        <v>15</v>
      </c>
      <c r="C8345" s="89" t="n">
        <v>1185732</v>
      </c>
      <c r="D8345" s="90" t="n">
        <v>44504</v>
      </c>
      <c r="E8345" s="88" t="s">
        <v>26</v>
      </c>
      <c r="F8345" s="88" t="s">
        <v>111</v>
      </c>
      <c r="G8345" s="88" t="s">
        <v>166</v>
      </c>
      <c r="H8345" s="91" t="s">
        <v>38</v>
      </c>
      <c r="I8345" s="92" t="n">
        <v>39</v>
      </c>
      <c r="J8345" s="93" t="n">
        <v>63</v>
      </c>
      <c r="K8345" s="94" t="n">
        <f aca="false">I8345 * J8345</f>
        <v>2457</v>
      </c>
      <c r="L8345" s="94" t="n">
        <f aca="false">K8345 *M8345</f>
        <v>1253.07</v>
      </c>
      <c r="M8345" s="95" t="n">
        <v>0.51</v>
      </c>
      <c r="N8345" s="88" t="s">
        <v>23</v>
      </c>
      <c r="O8345" s="91" t="s">
        <v>219</v>
      </c>
      <c r="P8345" s="0" t="str">
        <f aca="false">RIGHT(H8345,LEN(H8345) - FIND(" ", H8345))</f>
        <v>Apparel</v>
      </c>
    </row>
    <row r="8346" customFormat="false" ht="14.25" hidden="false" customHeight="true" outlineLevel="0" collapsed="false">
      <c r="B8346" s="88" t="s">
        <v>13</v>
      </c>
      <c r="C8346" s="89" t="n">
        <v>1185732</v>
      </c>
      <c r="D8346" s="90" t="n">
        <v>44504</v>
      </c>
      <c r="E8346" s="88" t="s">
        <v>26</v>
      </c>
      <c r="F8346" s="88" t="s">
        <v>86</v>
      </c>
      <c r="G8346" s="88" t="s">
        <v>114</v>
      </c>
      <c r="H8346" s="91" t="s">
        <v>32</v>
      </c>
      <c r="I8346" s="92" t="n">
        <v>60</v>
      </c>
      <c r="J8346" s="93" t="n">
        <v>111</v>
      </c>
      <c r="K8346" s="94" t="n">
        <f aca="false">I8346 * J8346</f>
        <v>6660</v>
      </c>
      <c r="L8346" s="94" t="n">
        <f aca="false">K8346 *M8346</f>
        <v>3330</v>
      </c>
      <c r="M8346" s="95" t="n">
        <v>0.5</v>
      </c>
      <c r="N8346" s="88" t="s">
        <v>23</v>
      </c>
      <c r="O8346" s="91" t="s">
        <v>218</v>
      </c>
      <c r="P8346" s="0" t="str">
        <f aca="false">RIGHT(H8346,LEN(H8346) - FIND(" ", H8346))</f>
        <v>Street Footwear</v>
      </c>
    </row>
    <row r="8347" customFormat="false" ht="14.25" hidden="false" customHeight="true" outlineLevel="0" collapsed="false">
      <c r="B8347" s="88" t="s">
        <v>13</v>
      </c>
      <c r="C8347" s="89" t="n">
        <v>1185732</v>
      </c>
      <c r="D8347" s="90" t="n">
        <v>44504</v>
      </c>
      <c r="E8347" s="88" t="s">
        <v>26</v>
      </c>
      <c r="F8347" s="88" t="s">
        <v>86</v>
      </c>
      <c r="G8347" s="88" t="s">
        <v>114</v>
      </c>
      <c r="H8347" s="91" t="s">
        <v>24</v>
      </c>
      <c r="I8347" s="92" t="n">
        <v>51</v>
      </c>
      <c r="J8347" s="93" t="n">
        <v>84</v>
      </c>
      <c r="K8347" s="94" t="n">
        <f aca="false">I8347 * J8347</f>
        <v>4284</v>
      </c>
      <c r="L8347" s="94" t="n">
        <f aca="false">K8347 *M8347</f>
        <v>2227.68</v>
      </c>
      <c r="M8347" s="95" t="n">
        <v>0.52</v>
      </c>
      <c r="N8347" s="88" t="s">
        <v>23</v>
      </c>
      <c r="O8347" s="91" t="s">
        <v>218</v>
      </c>
      <c r="P8347" s="0" t="str">
        <f aca="false">RIGHT(H8347,LEN(H8347) - FIND(" ", H8347))</f>
        <v>Athletic Footwear</v>
      </c>
    </row>
    <row r="8348" customFormat="false" ht="14.25" hidden="false" customHeight="true" outlineLevel="0" collapsed="false">
      <c r="B8348" s="88" t="s">
        <v>13</v>
      </c>
      <c r="C8348" s="89" t="n">
        <v>1185732</v>
      </c>
      <c r="D8348" s="90" t="n">
        <v>44504</v>
      </c>
      <c r="E8348" s="88" t="s">
        <v>26</v>
      </c>
      <c r="F8348" s="88" t="s">
        <v>86</v>
      </c>
      <c r="G8348" s="88" t="s">
        <v>114</v>
      </c>
      <c r="H8348" s="91" t="s">
        <v>48</v>
      </c>
      <c r="I8348" s="92" t="n">
        <v>51</v>
      </c>
      <c r="J8348" s="93" t="n">
        <v>80</v>
      </c>
      <c r="K8348" s="94" t="n">
        <f aca="false">I8348 * J8348</f>
        <v>4080</v>
      </c>
      <c r="L8348" s="94" t="n">
        <f aca="false">K8348 *M8348</f>
        <v>1836</v>
      </c>
      <c r="M8348" s="95" t="n">
        <v>0.45</v>
      </c>
      <c r="N8348" s="88" t="s">
        <v>23</v>
      </c>
      <c r="O8348" s="91" t="s">
        <v>219</v>
      </c>
      <c r="P8348" s="0" t="str">
        <f aca="false">RIGHT(H8348,LEN(H8348) - FIND(" ", H8348))</f>
        <v>Street Footwear</v>
      </c>
    </row>
    <row r="8349" customFormat="false" ht="14.25" hidden="false" customHeight="true" outlineLevel="0" collapsed="false">
      <c r="B8349" s="88" t="s">
        <v>13</v>
      </c>
      <c r="C8349" s="89" t="n">
        <v>1185732</v>
      </c>
      <c r="D8349" s="90" t="n">
        <v>44504</v>
      </c>
      <c r="E8349" s="88" t="s">
        <v>26</v>
      </c>
      <c r="F8349" s="88" t="s">
        <v>86</v>
      </c>
      <c r="G8349" s="88" t="s">
        <v>114</v>
      </c>
      <c r="H8349" s="91" t="s">
        <v>44</v>
      </c>
      <c r="I8349" s="92" t="n">
        <v>50</v>
      </c>
      <c r="J8349" s="93" t="n">
        <v>80</v>
      </c>
      <c r="K8349" s="94" t="n">
        <f aca="false">I8349 * J8349</f>
        <v>4000</v>
      </c>
      <c r="L8349" s="94" t="n">
        <f aca="false">K8349 *M8349</f>
        <v>1680</v>
      </c>
      <c r="M8349" s="95" t="n">
        <v>0.42</v>
      </c>
      <c r="N8349" s="88" t="s">
        <v>23</v>
      </c>
      <c r="O8349" s="91" t="s">
        <v>219</v>
      </c>
      <c r="P8349" s="0" t="str">
        <f aca="false">RIGHT(H8349,LEN(H8349) - FIND(" ", H8349))</f>
        <v>Athletic Footwear</v>
      </c>
    </row>
    <row r="8350" customFormat="false" ht="14.25" hidden="false" customHeight="true" outlineLevel="0" collapsed="false">
      <c r="B8350" s="88" t="s">
        <v>13</v>
      </c>
      <c r="C8350" s="89" t="n">
        <v>1185732</v>
      </c>
      <c r="D8350" s="90" t="n">
        <v>44504</v>
      </c>
      <c r="E8350" s="88" t="s">
        <v>26</v>
      </c>
      <c r="F8350" s="88" t="s">
        <v>86</v>
      </c>
      <c r="G8350" s="88" t="s">
        <v>114</v>
      </c>
      <c r="H8350" s="91" t="s">
        <v>16</v>
      </c>
      <c r="I8350" s="92" t="n">
        <v>60</v>
      </c>
      <c r="J8350" s="93" t="n">
        <v>68</v>
      </c>
      <c r="K8350" s="94" t="n">
        <f aca="false">I8350 * J8350</f>
        <v>4080</v>
      </c>
      <c r="L8350" s="94" t="n">
        <f aca="false">K8350 *M8350</f>
        <v>1795.2</v>
      </c>
      <c r="M8350" s="95" t="n">
        <v>0.44</v>
      </c>
      <c r="N8350" s="88" t="s">
        <v>23</v>
      </c>
      <c r="O8350" s="91" t="s">
        <v>218</v>
      </c>
      <c r="P8350" s="0" t="str">
        <f aca="false">RIGHT(H8350,LEN(H8350) - FIND(" ", H8350))</f>
        <v>Apparel</v>
      </c>
    </row>
    <row r="8351" customFormat="false" ht="14.25" hidden="false" customHeight="true" outlineLevel="0" collapsed="false">
      <c r="B8351" s="88" t="s">
        <v>13</v>
      </c>
      <c r="C8351" s="89" t="n">
        <v>1185732</v>
      </c>
      <c r="D8351" s="90" t="n">
        <v>44504</v>
      </c>
      <c r="E8351" s="88" t="s">
        <v>26</v>
      </c>
      <c r="F8351" s="88" t="s">
        <v>86</v>
      </c>
      <c r="G8351" s="88" t="s">
        <v>114</v>
      </c>
      <c r="H8351" s="91" t="s">
        <v>38</v>
      </c>
      <c r="I8351" s="92" t="n">
        <v>67</v>
      </c>
      <c r="J8351" s="93" t="n">
        <v>95</v>
      </c>
      <c r="K8351" s="94" t="n">
        <f aca="false">I8351 * J8351</f>
        <v>6365</v>
      </c>
      <c r="L8351" s="94" t="n">
        <f aca="false">K8351 *M8351</f>
        <v>2991.55</v>
      </c>
      <c r="M8351" s="95" t="n">
        <v>0.47</v>
      </c>
      <c r="N8351" s="88" t="s">
        <v>23</v>
      </c>
      <c r="O8351" s="91" t="s">
        <v>219</v>
      </c>
      <c r="P8351" s="0" t="str">
        <f aca="false">RIGHT(H8351,LEN(H8351) - FIND(" ", H8351))</f>
        <v>Apparel</v>
      </c>
    </row>
    <row r="8352" customFormat="false" ht="14.25" hidden="false" customHeight="true" outlineLevel="0" collapsed="false">
      <c r="B8352" s="88" t="s">
        <v>13</v>
      </c>
      <c r="C8352" s="89" t="n">
        <v>1185732</v>
      </c>
      <c r="D8352" s="90" t="n">
        <v>44504</v>
      </c>
      <c r="E8352" s="88" t="s">
        <v>26</v>
      </c>
      <c r="F8352" s="88" t="s">
        <v>54</v>
      </c>
      <c r="G8352" s="88" t="s">
        <v>55</v>
      </c>
      <c r="H8352" s="91" t="s">
        <v>24</v>
      </c>
      <c r="I8352" s="92" t="n">
        <v>33</v>
      </c>
      <c r="J8352" s="93" t="n">
        <v>53</v>
      </c>
      <c r="K8352" s="94" t="n">
        <f aca="false">I8352 * J8352</f>
        <v>1749</v>
      </c>
      <c r="L8352" s="94" t="n">
        <f aca="false">K8352 *M8352</f>
        <v>647.13</v>
      </c>
      <c r="M8352" s="95" t="n">
        <v>0.37</v>
      </c>
      <c r="N8352" s="88" t="s">
        <v>31</v>
      </c>
      <c r="O8352" s="91" t="s">
        <v>218</v>
      </c>
      <c r="P8352" s="0" t="str">
        <f aca="false">RIGHT(H8352,LEN(H8352) - FIND(" ", H8352))</f>
        <v>Athletic Footwear</v>
      </c>
    </row>
    <row r="8353" customFormat="false" ht="14.25" hidden="false" customHeight="true" outlineLevel="0" collapsed="false">
      <c r="B8353" s="88" t="s">
        <v>13</v>
      </c>
      <c r="C8353" s="89" t="n">
        <v>1185732</v>
      </c>
      <c r="D8353" s="90" t="n">
        <v>44504</v>
      </c>
      <c r="E8353" s="88" t="s">
        <v>26</v>
      </c>
      <c r="F8353" s="88" t="s">
        <v>86</v>
      </c>
      <c r="G8353" s="88" t="s">
        <v>114</v>
      </c>
      <c r="H8353" s="91" t="s">
        <v>32</v>
      </c>
      <c r="I8353" s="92" t="n">
        <v>51</v>
      </c>
      <c r="J8353" s="93" t="n">
        <v>149</v>
      </c>
      <c r="K8353" s="94" t="n">
        <f aca="false">I8353 * J8353</f>
        <v>7599</v>
      </c>
      <c r="L8353" s="94" t="n">
        <f aca="false">K8353 *M8353</f>
        <v>3267.57</v>
      </c>
      <c r="M8353" s="95" t="n">
        <v>0.43</v>
      </c>
      <c r="N8353" s="88" t="s">
        <v>31</v>
      </c>
      <c r="O8353" s="91" t="s">
        <v>218</v>
      </c>
      <c r="P8353" s="0" t="str">
        <f aca="false">RIGHT(H8353,LEN(H8353) - FIND(" ", H8353))</f>
        <v>Street Footwear</v>
      </c>
    </row>
    <row r="8354" customFormat="false" ht="14.25" hidden="false" customHeight="true" outlineLevel="0" collapsed="false">
      <c r="B8354" s="88" t="s">
        <v>13</v>
      </c>
      <c r="C8354" s="89" t="n">
        <v>1185732</v>
      </c>
      <c r="D8354" s="90" t="n">
        <v>44504</v>
      </c>
      <c r="E8354" s="88" t="s">
        <v>26</v>
      </c>
      <c r="F8354" s="88" t="s">
        <v>86</v>
      </c>
      <c r="G8354" s="88" t="s">
        <v>114</v>
      </c>
      <c r="H8354" s="91" t="s">
        <v>24</v>
      </c>
      <c r="I8354" s="92" t="n">
        <v>37</v>
      </c>
      <c r="J8354" s="93" t="n">
        <v>105</v>
      </c>
      <c r="K8354" s="94" t="n">
        <f aca="false">I8354 * J8354</f>
        <v>3885</v>
      </c>
      <c r="L8354" s="94" t="n">
        <f aca="false">K8354 *M8354</f>
        <v>1787.1</v>
      </c>
      <c r="M8354" s="95" t="n">
        <v>0.46</v>
      </c>
      <c r="N8354" s="88" t="s">
        <v>31</v>
      </c>
      <c r="O8354" s="91" t="s">
        <v>218</v>
      </c>
      <c r="P8354" s="0" t="str">
        <f aca="false">RIGHT(H8354,LEN(H8354) - FIND(" ", H8354))</f>
        <v>Athletic Footwear</v>
      </c>
    </row>
    <row r="8355" customFormat="false" ht="14.25" hidden="false" customHeight="true" outlineLevel="0" collapsed="false">
      <c r="B8355" s="88" t="s">
        <v>13</v>
      </c>
      <c r="C8355" s="89" t="n">
        <v>1185732</v>
      </c>
      <c r="D8355" s="90" t="n">
        <v>44504</v>
      </c>
      <c r="E8355" s="88" t="s">
        <v>26</v>
      </c>
      <c r="F8355" s="88" t="s">
        <v>86</v>
      </c>
      <c r="G8355" s="88" t="s">
        <v>114</v>
      </c>
      <c r="H8355" s="91" t="s">
        <v>48</v>
      </c>
      <c r="I8355" s="92" t="n">
        <v>36</v>
      </c>
      <c r="J8355" s="93" t="n">
        <v>103</v>
      </c>
      <c r="K8355" s="94" t="n">
        <f aca="false">I8355 * J8355</f>
        <v>3708</v>
      </c>
      <c r="L8355" s="94" t="n">
        <f aca="false">K8355 *M8355</f>
        <v>1371.96</v>
      </c>
      <c r="M8355" s="95" t="n">
        <v>0.37</v>
      </c>
      <c r="N8355" s="88" t="s">
        <v>31</v>
      </c>
      <c r="O8355" s="91" t="s">
        <v>219</v>
      </c>
      <c r="P8355" s="0" t="str">
        <f aca="false">RIGHT(H8355,LEN(H8355) - FIND(" ", H8355))</f>
        <v>Street Footwear</v>
      </c>
    </row>
    <row r="8356" customFormat="false" ht="14.25" hidden="false" customHeight="true" outlineLevel="0" collapsed="false">
      <c r="B8356" s="88" t="s">
        <v>13</v>
      </c>
      <c r="C8356" s="89" t="n">
        <v>1185732</v>
      </c>
      <c r="D8356" s="90" t="n">
        <v>44504</v>
      </c>
      <c r="E8356" s="88" t="s">
        <v>26</v>
      </c>
      <c r="F8356" s="88" t="s">
        <v>86</v>
      </c>
      <c r="G8356" s="88" t="s">
        <v>114</v>
      </c>
      <c r="H8356" s="91" t="s">
        <v>44</v>
      </c>
      <c r="I8356" s="92" t="n">
        <v>39</v>
      </c>
      <c r="J8356" s="93" t="n">
        <v>83</v>
      </c>
      <c r="K8356" s="94" t="n">
        <f aca="false">I8356 * J8356</f>
        <v>3237</v>
      </c>
      <c r="L8356" s="94" t="n">
        <f aca="false">K8356 *M8356</f>
        <v>1197.69</v>
      </c>
      <c r="M8356" s="95" t="n">
        <v>0.37</v>
      </c>
      <c r="N8356" s="88" t="s">
        <v>31</v>
      </c>
      <c r="O8356" s="91" t="s">
        <v>219</v>
      </c>
      <c r="P8356" s="0" t="str">
        <f aca="false">RIGHT(H8356,LEN(H8356) - FIND(" ", H8356))</f>
        <v>Athletic Footwear</v>
      </c>
    </row>
    <row r="8357" customFormat="false" ht="14.25" hidden="false" customHeight="true" outlineLevel="0" collapsed="false">
      <c r="B8357" s="88" t="s">
        <v>13</v>
      </c>
      <c r="C8357" s="89" t="n">
        <v>1185732</v>
      </c>
      <c r="D8357" s="90" t="n">
        <v>44504</v>
      </c>
      <c r="E8357" s="88" t="s">
        <v>26</v>
      </c>
      <c r="F8357" s="88" t="s">
        <v>86</v>
      </c>
      <c r="G8357" s="88" t="s">
        <v>114</v>
      </c>
      <c r="H8357" s="91" t="s">
        <v>16</v>
      </c>
      <c r="I8357" s="92" t="n">
        <v>44</v>
      </c>
      <c r="J8357" s="93" t="n">
        <v>88</v>
      </c>
      <c r="K8357" s="94" t="n">
        <f aca="false">I8357 * J8357</f>
        <v>3872</v>
      </c>
      <c r="L8357" s="94" t="n">
        <f aca="false">K8357 *M8357</f>
        <v>1393.92</v>
      </c>
      <c r="M8357" s="95" t="n">
        <v>0.36</v>
      </c>
      <c r="N8357" s="88" t="s">
        <v>31</v>
      </c>
      <c r="O8357" s="91" t="s">
        <v>218</v>
      </c>
      <c r="P8357" s="0" t="str">
        <f aca="false">RIGHT(H8357,LEN(H8357) - FIND(" ", H8357))</f>
        <v>Apparel</v>
      </c>
    </row>
    <row r="8358" customFormat="false" ht="14.25" hidden="false" customHeight="true" outlineLevel="0" collapsed="false">
      <c r="B8358" s="88" t="s">
        <v>13</v>
      </c>
      <c r="C8358" s="89" t="n">
        <v>1185732</v>
      </c>
      <c r="D8358" s="90" t="n">
        <v>44504</v>
      </c>
      <c r="E8358" s="88" t="s">
        <v>26</v>
      </c>
      <c r="F8358" s="88" t="s">
        <v>86</v>
      </c>
      <c r="G8358" s="88" t="s">
        <v>114</v>
      </c>
      <c r="H8358" s="91" t="s">
        <v>38</v>
      </c>
      <c r="I8358" s="92" t="n">
        <v>52</v>
      </c>
      <c r="J8358" s="93" t="n">
        <v>116</v>
      </c>
      <c r="K8358" s="94" t="n">
        <f aca="false">I8358 * J8358</f>
        <v>6032</v>
      </c>
      <c r="L8358" s="94" t="n">
        <f aca="false">K8358 *M8358</f>
        <v>2352.48</v>
      </c>
      <c r="M8358" s="95" t="n">
        <v>0.39</v>
      </c>
      <c r="N8358" s="88" t="s">
        <v>31</v>
      </c>
      <c r="O8358" s="91" t="s">
        <v>219</v>
      </c>
      <c r="P8358" s="0" t="str">
        <f aca="false">RIGHT(H8358,LEN(H8358) - FIND(" ", H8358))</f>
        <v>Apparel</v>
      </c>
    </row>
    <row r="8359" customFormat="false" ht="14.25" hidden="false" customHeight="true" outlineLevel="0" collapsed="false">
      <c r="B8359" s="88" t="s">
        <v>13</v>
      </c>
      <c r="C8359" s="89" t="n">
        <v>1185732</v>
      </c>
      <c r="D8359" s="90" t="n">
        <v>44505</v>
      </c>
      <c r="E8359" s="88" t="s">
        <v>26</v>
      </c>
      <c r="F8359" s="88" t="s">
        <v>54</v>
      </c>
      <c r="G8359" s="88" t="s">
        <v>55</v>
      </c>
      <c r="H8359" s="91" t="s">
        <v>48</v>
      </c>
      <c r="I8359" s="92" t="n">
        <v>40</v>
      </c>
      <c r="J8359" s="93" t="n">
        <v>175</v>
      </c>
      <c r="K8359" s="94" t="n">
        <f aca="false">I8359 * J8359</f>
        <v>7000</v>
      </c>
      <c r="L8359" s="94" t="n">
        <f aca="false">K8359 *M8359</f>
        <v>2800</v>
      </c>
      <c r="M8359" s="95" t="n">
        <v>0.4</v>
      </c>
      <c r="N8359" s="88" t="s">
        <v>31</v>
      </c>
      <c r="O8359" s="91" t="s">
        <v>219</v>
      </c>
      <c r="P8359" s="0" t="str">
        <f aca="false">RIGHT(H8359,LEN(H8359) - FIND(" ", H8359))</f>
        <v>Street Footwear</v>
      </c>
    </row>
    <row r="8360" customFormat="false" ht="14.25" hidden="false" customHeight="true" outlineLevel="0" collapsed="false">
      <c r="B8360" s="88" t="s">
        <v>15</v>
      </c>
      <c r="C8360" s="89" t="n">
        <v>1185732</v>
      </c>
      <c r="D8360" s="90" t="n">
        <v>44505</v>
      </c>
      <c r="E8360" s="88" t="s">
        <v>26</v>
      </c>
      <c r="F8360" s="88" t="s">
        <v>111</v>
      </c>
      <c r="G8360" s="88" t="s">
        <v>166</v>
      </c>
      <c r="H8360" s="91" t="s">
        <v>32</v>
      </c>
      <c r="I8360" s="92" t="n">
        <v>55</v>
      </c>
      <c r="J8360" s="93" t="n">
        <v>495</v>
      </c>
      <c r="K8360" s="94" t="n">
        <f aca="false">I8360 * J8360</f>
        <v>27225</v>
      </c>
      <c r="L8360" s="94" t="n">
        <f aca="false">K8360 *M8360</f>
        <v>9528.75</v>
      </c>
      <c r="M8360" s="95" t="n">
        <v>0.35</v>
      </c>
      <c r="N8360" s="88" t="s">
        <v>31</v>
      </c>
      <c r="O8360" s="91" t="s">
        <v>218</v>
      </c>
      <c r="P8360" s="0" t="str">
        <f aca="false">RIGHT(H8360,LEN(H8360) - FIND(" ", H8360))</f>
        <v>Street Footwear</v>
      </c>
    </row>
    <row r="8361" customFormat="false" ht="14.25" hidden="false" customHeight="true" outlineLevel="0" collapsed="false">
      <c r="B8361" s="88" t="s">
        <v>30</v>
      </c>
      <c r="C8361" s="89" t="n">
        <v>1197831</v>
      </c>
      <c r="D8361" s="90" t="n">
        <v>44505</v>
      </c>
      <c r="E8361" s="88" t="s">
        <v>18</v>
      </c>
      <c r="F8361" s="88" t="s">
        <v>96</v>
      </c>
      <c r="G8361" s="88" t="s">
        <v>91</v>
      </c>
      <c r="H8361" s="91" t="s">
        <v>32</v>
      </c>
      <c r="I8361" s="92" t="n">
        <v>35</v>
      </c>
      <c r="J8361" s="93" t="n">
        <v>675</v>
      </c>
      <c r="K8361" s="94" t="n">
        <f aca="false">I8361 * J8361</f>
        <v>23625</v>
      </c>
      <c r="L8361" s="94" t="n">
        <f aca="false">K8361 *M8361</f>
        <v>9450</v>
      </c>
      <c r="M8361" s="95" t="n">
        <v>0.4</v>
      </c>
      <c r="N8361" s="88" t="s">
        <v>23</v>
      </c>
      <c r="O8361" s="91" t="s">
        <v>218</v>
      </c>
      <c r="P8361" s="0" t="str">
        <f aca="false">RIGHT(H8361,LEN(H8361) - FIND(" ", H8361))</f>
        <v>Street Footwear</v>
      </c>
    </row>
    <row r="8362" customFormat="false" ht="14.25" hidden="false" customHeight="true" outlineLevel="0" collapsed="false">
      <c r="B8362" s="88" t="s">
        <v>30</v>
      </c>
      <c r="C8362" s="89" t="n">
        <v>1197831</v>
      </c>
      <c r="D8362" s="90" t="n">
        <v>44505</v>
      </c>
      <c r="E8362" s="88" t="s">
        <v>18</v>
      </c>
      <c r="F8362" s="88" t="s">
        <v>96</v>
      </c>
      <c r="G8362" s="88" t="s">
        <v>91</v>
      </c>
      <c r="H8362" s="91" t="s">
        <v>24</v>
      </c>
      <c r="I8362" s="92" t="n">
        <v>35</v>
      </c>
      <c r="J8362" s="93" t="n">
        <v>675</v>
      </c>
      <c r="K8362" s="94" t="n">
        <f aca="false">I8362 * J8362</f>
        <v>23625</v>
      </c>
      <c r="L8362" s="94" t="n">
        <f aca="false">K8362 *M8362</f>
        <v>9450</v>
      </c>
      <c r="M8362" s="95" t="n">
        <v>0.4</v>
      </c>
      <c r="N8362" s="88" t="s">
        <v>23</v>
      </c>
      <c r="O8362" s="91" t="s">
        <v>218</v>
      </c>
      <c r="P8362" s="0" t="str">
        <f aca="false">RIGHT(H8362,LEN(H8362) - FIND(" ", H8362))</f>
        <v>Athletic Footwear</v>
      </c>
    </row>
    <row r="8363" customFormat="false" ht="14.25" hidden="false" customHeight="true" outlineLevel="0" collapsed="false">
      <c r="B8363" s="88" t="s">
        <v>30</v>
      </c>
      <c r="C8363" s="89" t="n">
        <v>1197831</v>
      </c>
      <c r="D8363" s="90" t="n">
        <v>44505</v>
      </c>
      <c r="E8363" s="88" t="s">
        <v>18</v>
      </c>
      <c r="F8363" s="88" t="s">
        <v>96</v>
      </c>
      <c r="G8363" s="88" t="s">
        <v>91</v>
      </c>
      <c r="H8363" s="91" t="s">
        <v>48</v>
      </c>
      <c r="I8363" s="92" t="n">
        <v>60</v>
      </c>
      <c r="J8363" s="93" t="n">
        <v>600</v>
      </c>
      <c r="K8363" s="94" t="n">
        <f aca="false">I8363 * J8363</f>
        <v>36000</v>
      </c>
      <c r="L8363" s="94" t="n">
        <f aca="false">K8363 *M8363</f>
        <v>14400</v>
      </c>
      <c r="M8363" s="95" t="n">
        <v>0.4</v>
      </c>
      <c r="N8363" s="88" t="s">
        <v>23</v>
      </c>
      <c r="O8363" s="91" t="s">
        <v>219</v>
      </c>
      <c r="P8363" s="0" t="str">
        <f aca="false">RIGHT(H8363,LEN(H8363) - FIND(" ", H8363))</f>
        <v>Street Footwear</v>
      </c>
    </row>
    <row r="8364" customFormat="false" ht="14.25" hidden="false" customHeight="true" outlineLevel="0" collapsed="false">
      <c r="B8364" s="88" t="s">
        <v>30</v>
      </c>
      <c r="C8364" s="89" t="n">
        <v>1197831</v>
      </c>
      <c r="D8364" s="90" t="n">
        <v>44505</v>
      </c>
      <c r="E8364" s="88" t="s">
        <v>18</v>
      </c>
      <c r="F8364" s="88" t="s">
        <v>96</v>
      </c>
      <c r="G8364" s="88" t="s">
        <v>91</v>
      </c>
      <c r="H8364" s="91" t="s">
        <v>44</v>
      </c>
      <c r="I8364" s="92" t="n">
        <v>60</v>
      </c>
      <c r="J8364" s="93" t="n">
        <v>450</v>
      </c>
      <c r="K8364" s="94" t="n">
        <f aca="false">I8364 * J8364</f>
        <v>27000</v>
      </c>
      <c r="L8364" s="94" t="n">
        <f aca="false">K8364 *M8364</f>
        <v>13500</v>
      </c>
      <c r="M8364" s="95" t="n">
        <v>0.5</v>
      </c>
      <c r="N8364" s="88" t="s">
        <v>23</v>
      </c>
      <c r="O8364" s="91" t="s">
        <v>219</v>
      </c>
      <c r="P8364" s="0" t="str">
        <f aca="false">RIGHT(H8364,LEN(H8364) - FIND(" ", H8364))</f>
        <v>Athletic Footwear</v>
      </c>
    </row>
    <row r="8365" customFormat="false" ht="14.25" hidden="false" customHeight="true" outlineLevel="0" collapsed="false">
      <c r="B8365" s="88" t="s">
        <v>30</v>
      </c>
      <c r="C8365" s="89" t="n">
        <v>1197831</v>
      </c>
      <c r="D8365" s="90" t="n">
        <v>44505</v>
      </c>
      <c r="E8365" s="88" t="s">
        <v>18</v>
      </c>
      <c r="F8365" s="88" t="s">
        <v>96</v>
      </c>
      <c r="G8365" s="88" t="s">
        <v>91</v>
      </c>
      <c r="H8365" s="91" t="s">
        <v>16</v>
      </c>
      <c r="I8365" s="92" t="n">
        <v>55</v>
      </c>
      <c r="J8365" s="93" t="n">
        <v>425</v>
      </c>
      <c r="K8365" s="94" t="n">
        <f aca="false">I8365 * J8365</f>
        <v>23375</v>
      </c>
      <c r="L8365" s="94" t="n">
        <f aca="false">K8365 *M8365</f>
        <v>8181.25</v>
      </c>
      <c r="M8365" s="95" t="n">
        <v>0.35</v>
      </c>
      <c r="N8365" s="88" t="s">
        <v>23</v>
      </c>
      <c r="O8365" s="91" t="s">
        <v>218</v>
      </c>
      <c r="P8365" s="0" t="str">
        <f aca="false">RIGHT(H8365,LEN(H8365) - FIND(" ", H8365))</f>
        <v>Apparel</v>
      </c>
    </row>
    <row r="8366" customFormat="false" ht="14.25" hidden="false" customHeight="true" outlineLevel="0" collapsed="false">
      <c r="B8366" s="88" t="s">
        <v>30</v>
      </c>
      <c r="C8366" s="89" t="n">
        <v>1197831</v>
      </c>
      <c r="D8366" s="90" t="n">
        <v>44505</v>
      </c>
      <c r="E8366" s="88" t="s">
        <v>18</v>
      </c>
      <c r="F8366" s="88" t="s">
        <v>96</v>
      </c>
      <c r="G8366" s="88" t="s">
        <v>91</v>
      </c>
      <c r="H8366" s="91" t="s">
        <v>38</v>
      </c>
      <c r="I8366" s="92" t="n">
        <v>65</v>
      </c>
      <c r="J8366" s="93" t="n">
        <v>625</v>
      </c>
      <c r="K8366" s="94" t="n">
        <f aca="false">I8366 * J8366</f>
        <v>40625</v>
      </c>
      <c r="L8366" s="94" t="n">
        <f aca="false">K8366 *M8366</f>
        <v>22343.75</v>
      </c>
      <c r="M8366" s="95" t="n">
        <v>0.55</v>
      </c>
      <c r="N8366" s="88" t="s">
        <v>23</v>
      </c>
      <c r="O8366" s="91" t="s">
        <v>219</v>
      </c>
      <c r="P8366" s="0" t="str">
        <f aca="false">RIGHT(H8366,LEN(H8366) - FIND(" ", H8366))</f>
        <v>Apparel</v>
      </c>
    </row>
    <row r="8367" customFormat="false" ht="14.25" hidden="false" customHeight="true" outlineLevel="0" collapsed="false">
      <c r="B8367" s="88" t="s">
        <v>13</v>
      </c>
      <c r="C8367" s="89" t="n">
        <v>1185732</v>
      </c>
      <c r="D8367" s="90" t="n">
        <v>44505</v>
      </c>
      <c r="E8367" s="88" t="s">
        <v>26</v>
      </c>
      <c r="F8367" s="88" t="s">
        <v>54</v>
      </c>
      <c r="G8367" s="88" t="s">
        <v>55</v>
      </c>
      <c r="H8367" s="91" t="s">
        <v>48</v>
      </c>
      <c r="I8367" s="92" t="n">
        <v>36</v>
      </c>
      <c r="J8367" s="93" t="n">
        <v>51</v>
      </c>
      <c r="K8367" s="94" t="n">
        <f aca="false">I8367 * J8367</f>
        <v>1836</v>
      </c>
      <c r="L8367" s="94" t="n">
        <f aca="false">K8367 *M8367</f>
        <v>991.44</v>
      </c>
      <c r="M8367" s="95" t="n">
        <v>0.54</v>
      </c>
      <c r="N8367" s="88" t="s">
        <v>23</v>
      </c>
      <c r="O8367" s="91" t="s">
        <v>219</v>
      </c>
      <c r="P8367" s="0" t="str">
        <f aca="false">RIGHT(H8367,LEN(H8367) - FIND(" ", H8367))</f>
        <v>Street Footwear</v>
      </c>
    </row>
    <row r="8368" customFormat="false" ht="14.25" hidden="false" customHeight="true" outlineLevel="0" collapsed="false">
      <c r="B8368" s="88" t="s">
        <v>15</v>
      </c>
      <c r="C8368" s="89" t="n">
        <v>1185732</v>
      </c>
      <c r="D8368" s="90" t="n">
        <v>44505</v>
      </c>
      <c r="E8368" s="88" t="s">
        <v>26</v>
      </c>
      <c r="F8368" s="88" t="s">
        <v>111</v>
      </c>
      <c r="G8368" s="88" t="s">
        <v>166</v>
      </c>
      <c r="H8368" s="91" t="s">
        <v>32</v>
      </c>
      <c r="I8368" s="92" t="n">
        <v>52</v>
      </c>
      <c r="J8368" s="93" t="n">
        <v>144</v>
      </c>
      <c r="K8368" s="94" t="n">
        <f aca="false">I8368 * J8368</f>
        <v>7488</v>
      </c>
      <c r="L8368" s="94" t="n">
        <f aca="false">K8368 *M8368</f>
        <v>3369.6</v>
      </c>
      <c r="M8368" s="95" t="n">
        <v>0.45</v>
      </c>
      <c r="N8368" s="88" t="s">
        <v>23</v>
      </c>
      <c r="O8368" s="91" t="s">
        <v>218</v>
      </c>
      <c r="P8368" s="0" t="str">
        <f aca="false">RIGHT(H8368,LEN(H8368) - FIND(" ", H8368))</f>
        <v>Street Footwear</v>
      </c>
    </row>
    <row r="8369" customFormat="false" ht="14.25" hidden="false" customHeight="true" outlineLevel="0" collapsed="false">
      <c r="B8369" s="88" t="s">
        <v>30</v>
      </c>
      <c r="C8369" s="89" t="n">
        <v>1197831</v>
      </c>
      <c r="D8369" s="90" t="n">
        <v>44505</v>
      </c>
      <c r="E8369" s="88" t="s">
        <v>18</v>
      </c>
      <c r="F8369" s="88" t="s">
        <v>96</v>
      </c>
      <c r="G8369" s="88" t="s">
        <v>91</v>
      </c>
      <c r="H8369" s="91" t="s">
        <v>32</v>
      </c>
      <c r="I8369" s="92" t="n">
        <v>33</v>
      </c>
      <c r="J8369" s="93" t="n">
        <v>182</v>
      </c>
      <c r="K8369" s="94" t="n">
        <f aca="false">I8369 * J8369</f>
        <v>6006</v>
      </c>
      <c r="L8369" s="94" t="n">
        <f aca="false">K8369 *M8369</f>
        <v>3303.3</v>
      </c>
      <c r="M8369" s="95" t="n">
        <v>0.55</v>
      </c>
      <c r="N8369" s="88" t="s">
        <v>23</v>
      </c>
      <c r="O8369" s="91" t="s">
        <v>218</v>
      </c>
      <c r="P8369" s="0" t="str">
        <f aca="false">RIGHT(H8369,LEN(H8369) - FIND(" ", H8369))</f>
        <v>Street Footwear</v>
      </c>
    </row>
    <row r="8370" customFormat="false" ht="14.25" hidden="false" customHeight="true" outlineLevel="0" collapsed="false">
      <c r="B8370" s="88" t="s">
        <v>30</v>
      </c>
      <c r="C8370" s="89" t="n">
        <v>1197831</v>
      </c>
      <c r="D8370" s="90" t="n">
        <v>44505</v>
      </c>
      <c r="E8370" s="88" t="s">
        <v>18</v>
      </c>
      <c r="F8370" s="88" t="s">
        <v>96</v>
      </c>
      <c r="G8370" s="88" t="s">
        <v>91</v>
      </c>
      <c r="H8370" s="91" t="s">
        <v>24</v>
      </c>
      <c r="I8370" s="92" t="n">
        <v>32</v>
      </c>
      <c r="J8370" s="93" t="n">
        <v>189</v>
      </c>
      <c r="K8370" s="94" t="n">
        <f aca="false">I8370 * J8370</f>
        <v>6048</v>
      </c>
      <c r="L8370" s="94" t="n">
        <f aca="false">K8370 *M8370</f>
        <v>3144.96</v>
      </c>
      <c r="M8370" s="95" t="n">
        <v>0.52</v>
      </c>
      <c r="N8370" s="88" t="s">
        <v>23</v>
      </c>
      <c r="O8370" s="91" t="s">
        <v>218</v>
      </c>
      <c r="P8370" s="0" t="str">
        <f aca="false">RIGHT(H8370,LEN(H8370) - FIND(" ", H8370))</f>
        <v>Athletic Footwear</v>
      </c>
    </row>
    <row r="8371" customFormat="false" ht="14.25" hidden="false" customHeight="true" outlineLevel="0" collapsed="false">
      <c r="B8371" s="88" t="s">
        <v>30</v>
      </c>
      <c r="C8371" s="89" t="n">
        <v>1197831</v>
      </c>
      <c r="D8371" s="90" t="n">
        <v>44505</v>
      </c>
      <c r="E8371" s="88" t="s">
        <v>18</v>
      </c>
      <c r="F8371" s="88" t="s">
        <v>96</v>
      </c>
      <c r="G8371" s="88" t="s">
        <v>91</v>
      </c>
      <c r="H8371" s="91" t="s">
        <v>48</v>
      </c>
      <c r="I8371" s="92" t="n">
        <v>58</v>
      </c>
      <c r="J8371" s="93" t="n">
        <v>150</v>
      </c>
      <c r="K8371" s="94" t="n">
        <f aca="false">I8371 * J8371</f>
        <v>8700</v>
      </c>
      <c r="L8371" s="94" t="n">
        <f aca="false">K8371 *M8371</f>
        <v>4698</v>
      </c>
      <c r="M8371" s="95" t="n">
        <v>0.54</v>
      </c>
      <c r="N8371" s="88" t="s">
        <v>23</v>
      </c>
      <c r="O8371" s="91" t="s">
        <v>219</v>
      </c>
      <c r="P8371" s="0" t="str">
        <f aca="false">RIGHT(H8371,LEN(H8371) - FIND(" ", H8371))</f>
        <v>Street Footwear</v>
      </c>
    </row>
    <row r="8372" customFormat="false" ht="14.25" hidden="false" customHeight="true" outlineLevel="0" collapsed="false">
      <c r="B8372" s="88" t="s">
        <v>30</v>
      </c>
      <c r="C8372" s="89" t="n">
        <v>1197831</v>
      </c>
      <c r="D8372" s="90" t="n">
        <v>44505</v>
      </c>
      <c r="E8372" s="88" t="s">
        <v>18</v>
      </c>
      <c r="F8372" s="88" t="s">
        <v>96</v>
      </c>
      <c r="G8372" s="88" t="s">
        <v>91</v>
      </c>
      <c r="H8372" s="91" t="s">
        <v>44</v>
      </c>
      <c r="I8372" s="92" t="n">
        <v>54</v>
      </c>
      <c r="J8372" s="93" t="n">
        <v>122</v>
      </c>
      <c r="K8372" s="94" t="n">
        <f aca="false">I8372 * J8372</f>
        <v>6588</v>
      </c>
      <c r="L8372" s="94" t="n">
        <f aca="false">K8372 *M8372</f>
        <v>4018.68</v>
      </c>
      <c r="M8372" s="95" t="n">
        <v>0.61</v>
      </c>
      <c r="N8372" s="88" t="s">
        <v>23</v>
      </c>
      <c r="O8372" s="91" t="s">
        <v>219</v>
      </c>
      <c r="P8372" s="0" t="str">
        <f aca="false">RIGHT(H8372,LEN(H8372) - FIND(" ", H8372))</f>
        <v>Athletic Footwear</v>
      </c>
    </row>
    <row r="8373" customFormat="false" ht="14.25" hidden="false" customHeight="true" outlineLevel="0" collapsed="false">
      <c r="B8373" s="88" t="s">
        <v>30</v>
      </c>
      <c r="C8373" s="89" t="n">
        <v>1197831</v>
      </c>
      <c r="D8373" s="90" t="n">
        <v>44505</v>
      </c>
      <c r="E8373" s="88" t="s">
        <v>18</v>
      </c>
      <c r="F8373" s="88" t="s">
        <v>96</v>
      </c>
      <c r="G8373" s="88" t="s">
        <v>91</v>
      </c>
      <c r="H8373" s="91" t="s">
        <v>16</v>
      </c>
      <c r="I8373" s="92" t="n">
        <v>54</v>
      </c>
      <c r="J8373" s="93" t="n">
        <v>106</v>
      </c>
      <c r="K8373" s="94" t="n">
        <f aca="false">I8373 * J8373</f>
        <v>5724</v>
      </c>
      <c r="L8373" s="94" t="n">
        <f aca="false">K8373 *M8373</f>
        <v>2862</v>
      </c>
      <c r="M8373" s="95" t="n">
        <v>0.5</v>
      </c>
      <c r="N8373" s="88" t="s">
        <v>23</v>
      </c>
      <c r="O8373" s="91" t="s">
        <v>218</v>
      </c>
      <c r="P8373" s="0" t="str">
        <f aca="false">RIGHT(H8373,LEN(H8373) - FIND(" ", H8373))</f>
        <v>Apparel</v>
      </c>
    </row>
    <row r="8374" customFormat="false" ht="14.25" hidden="false" customHeight="true" outlineLevel="0" collapsed="false">
      <c r="B8374" s="88" t="s">
        <v>30</v>
      </c>
      <c r="C8374" s="89" t="n">
        <v>1197831</v>
      </c>
      <c r="D8374" s="90" t="n">
        <v>44505</v>
      </c>
      <c r="E8374" s="88" t="s">
        <v>18</v>
      </c>
      <c r="F8374" s="88" t="s">
        <v>96</v>
      </c>
      <c r="G8374" s="88" t="s">
        <v>91</v>
      </c>
      <c r="H8374" s="91" t="s">
        <v>38</v>
      </c>
      <c r="I8374" s="92" t="n">
        <v>63</v>
      </c>
      <c r="J8374" s="93" t="n">
        <v>163</v>
      </c>
      <c r="K8374" s="94" t="n">
        <f aca="false">I8374 * J8374</f>
        <v>10269</v>
      </c>
      <c r="L8374" s="94" t="n">
        <f aca="false">K8374 *M8374</f>
        <v>6880.23</v>
      </c>
      <c r="M8374" s="95" t="n">
        <v>0.67</v>
      </c>
      <c r="N8374" s="88" t="s">
        <v>23</v>
      </c>
      <c r="O8374" s="91" t="s">
        <v>219</v>
      </c>
      <c r="P8374" s="0" t="str">
        <f aca="false">RIGHT(H8374,LEN(H8374) - FIND(" ", H8374))</f>
        <v>Apparel</v>
      </c>
    </row>
    <row r="8375" customFormat="false" ht="14.25" hidden="false" customHeight="true" outlineLevel="0" collapsed="false">
      <c r="B8375" s="88" t="s">
        <v>13</v>
      </c>
      <c r="C8375" s="89" t="n">
        <v>1185732</v>
      </c>
      <c r="D8375" s="90" t="n">
        <v>44505</v>
      </c>
      <c r="E8375" s="88" t="s">
        <v>26</v>
      </c>
      <c r="F8375" s="88" t="s">
        <v>54</v>
      </c>
      <c r="G8375" s="88" t="s">
        <v>55</v>
      </c>
      <c r="H8375" s="91" t="s">
        <v>48</v>
      </c>
      <c r="I8375" s="92" t="n">
        <v>29</v>
      </c>
      <c r="J8375" s="93" t="n">
        <v>58</v>
      </c>
      <c r="K8375" s="94" t="n">
        <f aca="false">I8375 * J8375</f>
        <v>1682</v>
      </c>
      <c r="L8375" s="94" t="n">
        <f aca="false">K8375 *M8375</f>
        <v>756.9</v>
      </c>
      <c r="M8375" s="95" t="n">
        <v>0.45</v>
      </c>
      <c r="N8375" s="88" t="s">
        <v>31</v>
      </c>
      <c r="O8375" s="91" t="s">
        <v>219</v>
      </c>
      <c r="P8375" s="0" t="str">
        <f aca="false">RIGHT(H8375,LEN(H8375) - FIND(" ", H8375))</f>
        <v>Street Footwear</v>
      </c>
    </row>
    <row r="8376" customFormat="false" ht="14.25" hidden="false" customHeight="true" outlineLevel="0" collapsed="false">
      <c r="B8376" s="88" t="s">
        <v>30</v>
      </c>
      <c r="C8376" s="89" t="n">
        <v>1197831</v>
      </c>
      <c r="D8376" s="90" t="n">
        <v>44505</v>
      </c>
      <c r="E8376" s="88" t="s">
        <v>18</v>
      </c>
      <c r="F8376" s="88" t="s">
        <v>96</v>
      </c>
      <c r="G8376" s="88" t="s">
        <v>91</v>
      </c>
      <c r="H8376" s="91" t="s">
        <v>32</v>
      </c>
      <c r="I8376" s="92" t="n">
        <v>27</v>
      </c>
      <c r="J8376" s="93" t="n">
        <v>203</v>
      </c>
      <c r="K8376" s="94" t="n">
        <f aca="false">I8376 * J8376</f>
        <v>5481</v>
      </c>
      <c r="L8376" s="94" t="n">
        <f aca="false">K8376 *M8376</f>
        <v>2521.26</v>
      </c>
      <c r="M8376" s="95" t="n">
        <v>0.46</v>
      </c>
      <c r="N8376" s="88" t="s">
        <v>31</v>
      </c>
      <c r="O8376" s="91" t="s">
        <v>218</v>
      </c>
      <c r="P8376" s="0" t="str">
        <f aca="false">RIGHT(H8376,LEN(H8376) - FIND(" ", H8376))</f>
        <v>Street Footwear</v>
      </c>
    </row>
    <row r="8377" customFormat="false" ht="14.25" hidden="false" customHeight="true" outlineLevel="0" collapsed="false">
      <c r="B8377" s="88" t="s">
        <v>30</v>
      </c>
      <c r="C8377" s="89" t="n">
        <v>1197831</v>
      </c>
      <c r="D8377" s="90" t="n">
        <v>44505</v>
      </c>
      <c r="E8377" s="88" t="s">
        <v>18</v>
      </c>
      <c r="F8377" s="88" t="s">
        <v>96</v>
      </c>
      <c r="G8377" s="88" t="s">
        <v>91</v>
      </c>
      <c r="H8377" s="91" t="s">
        <v>24</v>
      </c>
      <c r="I8377" s="92" t="n">
        <v>28</v>
      </c>
      <c r="J8377" s="93" t="n">
        <v>223</v>
      </c>
      <c r="K8377" s="94" t="n">
        <f aca="false">I8377 * J8377</f>
        <v>6244</v>
      </c>
      <c r="L8377" s="94" t="n">
        <f aca="false">K8377 *M8377</f>
        <v>2684.92</v>
      </c>
      <c r="M8377" s="95" t="n">
        <v>0.43</v>
      </c>
      <c r="N8377" s="88" t="s">
        <v>31</v>
      </c>
      <c r="O8377" s="91" t="s">
        <v>218</v>
      </c>
      <c r="P8377" s="0" t="str">
        <f aca="false">RIGHT(H8377,LEN(H8377) - FIND(" ", H8377))</f>
        <v>Athletic Footwear</v>
      </c>
    </row>
    <row r="8378" customFormat="false" ht="14.25" hidden="false" customHeight="true" outlineLevel="0" collapsed="false">
      <c r="B8378" s="88" t="s">
        <v>30</v>
      </c>
      <c r="C8378" s="89" t="n">
        <v>1197831</v>
      </c>
      <c r="D8378" s="90" t="n">
        <v>44505</v>
      </c>
      <c r="E8378" s="88" t="s">
        <v>18</v>
      </c>
      <c r="F8378" s="88" t="s">
        <v>96</v>
      </c>
      <c r="G8378" s="88" t="s">
        <v>91</v>
      </c>
      <c r="H8378" s="91" t="s">
        <v>48</v>
      </c>
      <c r="I8378" s="92" t="n">
        <v>42</v>
      </c>
      <c r="J8378" s="93" t="n">
        <v>210</v>
      </c>
      <c r="K8378" s="94" t="n">
        <f aca="false">I8378 * J8378</f>
        <v>8820</v>
      </c>
      <c r="L8378" s="94" t="n">
        <f aca="false">K8378 *M8378</f>
        <v>3704.4</v>
      </c>
      <c r="M8378" s="95" t="n">
        <v>0.42</v>
      </c>
      <c r="N8378" s="88" t="s">
        <v>31</v>
      </c>
      <c r="O8378" s="91" t="s">
        <v>219</v>
      </c>
      <c r="P8378" s="0" t="str">
        <f aca="false">RIGHT(H8378,LEN(H8378) - FIND(" ", H8378))</f>
        <v>Street Footwear</v>
      </c>
    </row>
    <row r="8379" customFormat="false" ht="14.25" hidden="false" customHeight="true" outlineLevel="0" collapsed="false">
      <c r="B8379" s="88" t="s">
        <v>30</v>
      </c>
      <c r="C8379" s="89" t="n">
        <v>1197831</v>
      </c>
      <c r="D8379" s="90" t="n">
        <v>44505</v>
      </c>
      <c r="E8379" s="88" t="s">
        <v>18</v>
      </c>
      <c r="F8379" s="88" t="s">
        <v>96</v>
      </c>
      <c r="G8379" s="88" t="s">
        <v>91</v>
      </c>
      <c r="H8379" s="91" t="s">
        <v>44</v>
      </c>
      <c r="I8379" s="92" t="n">
        <v>43</v>
      </c>
      <c r="J8379" s="93" t="n">
        <v>158</v>
      </c>
      <c r="K8379" s="94" t="n">
        <f aca="false">I8379 * J8379</f>
        <v>6794</v>
      </c>
      <c r="L8379" s="94" t="n">
        <f aca="false">K8379 *M8379</f>
        <v>3532.88</v>
      </c>
      <c r="M8379" s="95" t="n">
        <v>0.52</v>
      </c>
      <c r="N8379" s="88" t="s">
        <v>31</v>
      </c>
      <c r="O8379" s="91" t="s">
        <v>219</v>
      </c>
      <c r="P8379" s="0" t="str">
        <f aca="false">RIGHT(H8379,LEN(H8379) - FIND(" ", H8379))</f>
        <v>Athletic Footwear</v>
      </c>
    </row>
    <row r="8380" customFormat="false" ht="14.25" hidden="false" customHeight="true" outlineLevel="0" collapsed="false">
      <c r="B8380" s="88" t="s">
        <v>30</v>
      </c>
      <c r="C8380" s="89" t="n">
        <v>1197831</v>
      </c>
      <c r="D8380" s="90" t="n">
        <v>44505</v>
      </c>
      <c r="E8380" s="88" t="s">
        <v>18</v>
      </c>
      <c r="F8380" s="88" t="s">
        <v>96</v>
      </c>
      <c r="G8380" s="88" t="s">
        <v>91</v>
      </c>
      <c r="H8380" s="91" t="s">
        <v>16</v>
      </c>
      <c r="I8380" s="92" t="n">
        <v>41</v>
      </c>
      <c r="J8380" s="93" t="n">
        <v>149</v>
      </c>
      <c r="K8380" s="94" t="n">
        <f aca="false">I8380 * J8380</f>
        <v>6109</v>
      </c>
      <c r="L8380" s="94" t="n">
        <f aca="false">K8380 *M8380</f>
        <v>2321.42</v>
      </c>
      <c r="M8380" s="95" t="n">
        <v>0.38</v>
      </c>
      <c r="N8380" s="88" t="s">
        <v>31</v>
      </c>
      <c r="O8380" s="91" t="s">
        <v>218</v>
      </c>
      <c r="P8380" s="0" t="str">
        <f aca="false">RIGHT(H8380,LEN(H8380) - FIND(" ", H8380))</f>
        <v>Apparel</v>
      </c>
    </row>
    <row r="8381" customFormat="false" ht="14.25" hidden="false" customHeight="true" outlineLevel="0" collapsed="false">
      <c r="B8381" s="88" t="s">
        <v>30</v>
      </c>
      <c r="C8381" s="89" t="n">
        <v>1197831</v>
      </c>
      <c r="D8381" s="90" t="n">
        <v>44505</v>
      </c>
      <c r="E8381" s="88" t="s">
        <v>18</v>
      </c>
      <c r="F8381" s="88" t="s">
        <v>96</v>
      </c>
      <c r="G8381" s="88" t="s">
        <v>91</v>
      </c>
      <c r="H8381" s="91" t="s">
        <v>38</v>
      </c>
      <c r="I8381" s="92" t="n">
        <v>51</v>
      </c>
      <c r="J8381" s="93" t="n">
        <v>194</v>
      </c>
      <c r="K8381" s="94" t="n">
        <f aca="false">I8381 * J8381</f>
        <v>9894</v>
      </c>
      <c r="L8381" s="94" t="n">
        <f aca="false">K8381 *M8381</f>
        <v>5837.46</v>
      </c>
      <c r="M8381" s="95" t="n">
        <v>0.59</v>
      </c>
      <c r="N8381" s="88" t="s">
        <v>31</v>
      </c>
      <c r="O8381" s="91" t="s">
        <v>219</v>
      </c>
      <c r="P8381" s="0" t="str">
        <f aca="false">RIGHT(H8381,LEN(H8381) - FIND(" ", H8381))</f>
        <v>Apparel</v>
      </c>
    </row>
    <row r="8382" customFormat="false" ht="14.25" hidden="false" customHeight="true" outlineLevel="0" collapsed="false">
      <c r="B8382" s="88" t="s">
        <v>13</v>
      </c>
      <c r="C8382" s="89" t="n">
        <v>1185732</v>
      </c>
      <c r="D8382" s="90" t="n">
        <v>44506</v>
      </c>
      <c r="E8382" s="88" t="s">
        <v>26</v>
      </c>
      <c r="F8382" s="88" t="s">
        <v>54</v>
      </c>
      <c r="G8382" s="88" t="s">
        <v>55</v>
      </c>
      <c r="H8382" s="91" t="s">
        <v>44</v>
      </c>
      <c r="I8382" s="92" t="n">
        <v>45</v>
      </c>
      <c r="J8382" s="93" t="n">
        <v>25</v>
      </c>
      <c r="K8382" s="94" t="n">
        <f aca="false">I8382 * J8382</f>
        <v>1125</v>
      </c>
      <c r="L8382" s="94" t="n">
        <f aca="false">K8382 *M8382</f>
        <v>450</v>
      </c>
      <c r="M8382" s="95" t="n">
        <v>0.4</v>
      </c>
      <c r="N8382" s="88" t="s">
        <v>31</v>
      </c>
      <c r="O8382" s="91" t="s">
        <v>219</v>
      </c>
      <c r="P8382" s="0" t="str">
        <f aca="false">RIGHT(H8382,LEN(H8382) - FIND(" ", H8382))</f>
        <v>Athletic Footwear</v>
      </c>
    </row>
    <row r="8383" customFormat="false" ht="14.25" hidden="false" customHeight="true" outlineLevel="0" collapsed="false">
      <c r="B8383" s="88" t="s">
        <v>15</v>
      </c>
      <c r="C8383" s="89" t="n">
        <v>1185732</v>
      </c>
      <c r="D8383" s="90" t="n">
        <v>44506</v>
      </c>
      <c r="E8383" s="88" t="s">
        <v>26</v>
      </c>
      <c r="F8383" s="88" t="s">
        <v>111</v>
      </c>
      <c r="G8383" s="88" t="s">
        <v>166</v>
      </c>
      <c r="H8383" s="91" t="s">
        <v>24</v>
      </c>
      <c r="I8383" s="92" t="n">
        <v>50</v>
      </c>
      <c r="J8383" s="93" t="n">
        <v>200</v>
      </c>
      <c r="K8383" s="94" t="n">
        <f aca="false">I8383 * J8383</f>
        <v>10000</v>
      </c>
      <c r="L8383" s="94" t="n">
        <f aca="false">K8383 *M8383</f>
        <v>3500</v>
      </c>
      <c r="M8383" s="95" t="n">
        <v>0.35</v>
      </c>
      <c r="N8383" s="88" t="s">
        <v>31</v>
      </c>
      <c r="O8383" s="91" t="s">
        <v>218</v>
      </c>
      <c r="P8383" s="0" t="str">
        <f aca="false">RIGHT(H8383,LEN(H8383) - FIND(" ", H8383))</f>
        <v>Athletic Footwear</v>
      </c>
    </row>
    <row r="8384" customFormat="false" ht="14.25" hidden="false" customHeight="true" outlineLevel="0" collapsed="false">
      <c r="B8384" s="88" t="s">
        <v>13</v>
      </c>
      <c r="C8384" s="89" t="n">
        <v>1185732</v>
      </c>
      <c r="D8384" s="90" t="n">
        <v>44506</v>
      </c>
      <c r="E8384" s="88" t="s">
        <v>34</v>
      </c>
      <c r="F8384" s="88" t="s">
        <v>151</v>
      </c>
      <c r="G8384" s="88" t="s">
        <v>164</v>
      </c>
      <c r="H8384" s="91" t="s">
        <v>32</v>
      </c>
      <c r="I8384" s="92" t="n">
        <v>55</v>
      </c>
      <c r="J8384" s="93" t="n">
        <v>925</v>
      </c>
      <c r="K8384" s="94" t="n">
        <f aca="false">I8384 * J8384</f>
        <v>50875</v>
      </c>
      <c r="L8384" s="94" t="n">
        <f aca="false">K8384 *M8384</f>
        <v>22893.75</v>
      </c>
      <c r="M8384" s="95" t="n">
        <v>0.45</v>
      </c>
      <c r="N8384" s="88" t="s">
        <v>23</v>
      </c>
      <c r="O8384" s="91" t="s">
        <v>218</v>
      </c>
      <c r="P8384" s="0" t="str">
        <f aca="false">RIGHT(H8384,LEN(H8384) - FIND(" ", H8384))</f>
        <v>Street Footwear</v>
      </c>
    </row>
    <row r="8385" customFormat="false" ht="14.25" hidden="false" customHeight="true" outlineLevel="0" collapsed="false">
      <c r="B8385" s="88" t="s">
        <v>13</v>
      </c>
      <c r="C8385" s="89" t="n">
        <v>1185732</v>
      </c>
      <c r="D8385" s="90" t="n">
        <v>44506</v>
      </c>
      <c r="E8385" s="88" t="s">
        <v>34</v>
      </c>
      <c r="F8385" s="88" t="s">
        <v>151</v>
      </c>
      <c r="G8385" s="88" t="s">
        <v>164</v>
      </c>
      <c r="H8385" s="91" t="s">
        <v>24</v>
      </c>
      <c r="I8385" s="92" t="n">
        <v>45</v>
      </c>
      <c r="J8385" s="93" t="n">
        <v>750</v>
      </c>
      <c r="K8385" s="94" t="n">
        <f aca="false">I8385 * J8385</f>
        <v>33750</v>
      </c>
      <c r="L8385" s="94" t="n">
        <f aca="false">K8385 *M8385</f>
        <v>11812.5</v>
      </c>
      <c r="M8385" s="95" t="n">
        <v>0.35</v>
      </c>
      <c r="N8385" s="88" t="s">
        <v>23</v>
      </c>
      <c r="O8385" s="91" t="s">
        <v>218</v>
      </c>
      <c r="P8385" s="0" t="str">
        <f aca="false">RIGHT(H8385,LEN(H8385) - FIND(" ", H8385))</f>
        <v>Athletic Footwear</v>
      </c>
    </row>
    <row r="8386" customFormat="false" ht="14.25" hidden="false" customHeight="true" outlineLevel="0" collapsed="false">
      <c r="B8386" s="88" t="s">
        <v>13</v>
      </c>
      <c r="C8386" s="89" t="n">
        <v>1185732</v>
      </c>
      <c r="D8386" s="90" t="n">
        <v>44506</v>
      </c>
      <c r="E8386" s="88" t="s">
        <v>34</v>
      </c>
      <c r="F8386" s="88" t="s">
        <v>151</v>
      </c>
      <c r="G8386" s="88" t="s">
        <v>164</v>
      </c>
      <c r="H8386" s="91" t="s">
        <v>48</v>
      </c>
      <c r="I8386" s="92" t="n">
        <v>45</v>
      </c>
      <c r="J8386" s="93" t="n">
        <v>695</v>
      </c>
      <c r="K8386" s="94" t="n">
        <f aca="false">I8386 * J8386</f>
        <v>31275</v>
      </c>
      <c r="L8386" s="94" t="n">
        <f aca="false">K8386 *M8386</f>
        <v>7818.75</v>
      </c>
      <c r="M8386" s="95" t="n">
        <v>0.25</v>
      </c>
      <c r="N8386" s="88" t="s">
        <v>23</v>
      </c>
      <c r="O8386" s="91" t="s">
        <v>219</v>
      </c>
      <c r="P8386" s="0" t="str">
        <f aca="false">RIGHT(H8386,LEN(H8386) - FIND(" ", H8386))</f>
        <v>Street Footwear</v>
      </c>
    </row>
    <row r="8387" customFormat="false" ht="14.25" hidden="false" customHeight="true" outlineLevel="0" collapsed="false">
      <c r="B8387" s="88" t="s">
        <v>13</v>
      </c>
      <c r="C8387" s="89" t="n">
        <v>1185732</v>
      </c>
      <c r="D8387" s="90" t="n">
        <v>44506</v>
      </c>
      <c r="E8387" s="88" t="s">
        <v>34</v>
      </c>
      <c r="F8387" s="88" t="s">
        <v>151</v>
      </c>
      <c r="G8387" s="88" t="s">
        <v>164</v>
      </c>
      <c r="H8387" s="91" t="s">
        <v>44</v>
      </c>
      <c r="I8387" s="92" t="n">
        <v>55</v>
      </c>
      <c r="J8387" s="93" t="n">
        <v>750</v>
      </c>
      <c r="K8387" s="94" t="n">
        <f aca="false">I8387 * J8387</f>
        <v>41250</v>
      </c>
      <c r="L8387" s="94" t="n">
        <f aca="false">K8387 *M8387</f>
        <v>12375</v>
      </c>
      <c r="M8387" s="95" t="n">
        <v>0.3</v>
      </c>
      <c r="N8387" s="88" t="s">
        <v>23</v>
      </c>
      <c r="O8387" s="91" t="s">
        <v>219</v>
      </c>
      <c r="P8387" s="0" t="str">
        <f aca="false">RIGHT(H8387,LEN(H8387) - FIND(" ", H8387))</f>
        <v>Athletic Footwear</v>
      </c>
    </row>
    <row r="8388" customFormat="false" ht="14.25" hidden="false" customHeight="true" outlineLevel="0" collapsed="false">
      <c r="B8388" s="88" t="s">
        <v>13</v>
      </c>
      <c r="C8388" s="89" t="n">
        <v>1185732</v>
      </c>
      <c r="D8388" s="90" t="n">
        <v>44506</v>
      </c>
      <c r="E8388" s="88" t="s">
        <v>34</v>
      </c>
      <c r="F8388" s="88" t="s">
        <v>151</v>
      </c>
      <c r="G8388" s="88" t="s">
        <v>164</v>
      </c>
      <c r="H8388" s="91" t="s">
        <v>16</v>
      </c>
      <c r="I8388" s="92" t="n">
        <v>70</v>
      </c>
      <c r="J8388" s="93" t="n">
        <v>725</v>
      </c>
      <c r="K8388" s="94" t="n">
        <f aca="false">I8388 * J8388</f>
        <v>50750</v>
      </c>
      <c r="L8388" s="94" t="n">
        <f aca="false">K8388 *M8388</f>
        <v>17762.5</v>
      </c>
      <c r="M8388" s="95" t="n">
        <v>0.35</v>
      </c>
      <c r="N8388" s="88" t="s">
        <v>23</v>
      </c>
      <c r="O8388" s="91" t="s">
        <v>218</v>
      </c>
      <c r="P8388" s="0" t="str">
        <f aca="false">RIGHT(H8388,LEN(H8388) - FIND(" ", H8388))</f>
        <v>Apparel</v>
      </c>
    </row>
    <row r="8389" customFormat="false" ht="14.25" hidden="false" customHeight="true" outlineLevel="0" collapsed="false">
      <c r="B8389" s="88" t="s">
        <v>13</v>
      </c>
      <c r="C8389" s="89" t="n">
        <v>1185732</v>
      </c>
      <c r="D8389" s="90" t="n">
        <v>44506</v>
      </c>
      <c r="E8389" s="88" t="s">
        <v>34</v>
      </c>
      <c r="F8389" s="88" t="s">
        <v>151</v>
      </c>
      <c r="G8389" s="88" t="s">
        <v>164</v>
      </c>
      <c r="H8389" s="91" t="s">
        <v>38</v>
      </c>
      <c r="I8389" s="92" t="n">
        <v>75</v>
      </c>
      <c r="J8389" s="93" t="n">
        <v>825</v>
      </c>
      <c r="K8389" s="94" t="n">
        <f aca="false">I8389 * J8389</f>
        <v>61875</v>
      </c>
      <c r="L8389" s="94" t="n">
        <f aca="false">K8389 *M8389</f>
        <v>30937.5</v>
      </c>
      <c r="M8389" s="95" t="n">
        <v>0.5</v>
      </c>
      <c r="N8389" s="88" t="s">
        <v>23</v>
      </c>
      <c r="O8389" s="91" t="s">
        <v>219</v>
      </c>
      <c r="P8389" s="0" t="str">
        <f aca="false">RIGHT(H8389,LEN(H8389) - FIND(" ", H8389))</f>
        <v>Apparel</v>
      </c>
    </row>
    <row r="8390" customFormat="false" ht="14.25" hidden="false" customHeight="true" outlineLevel="0" collapsed="false">
      <c r="B8390" s="88" t="s">
        <v>43</v>
      </c>
      <c r="C8390" s="89" t="n">
        <v>1185732</v>
      </c>
      <c r="D8390" s="90" t="n">
        <v>44506</v>
      </c>
      <c r="E8390" s="88" t="s">
        <v>29</v>
      </c>
      <c r="F8390" s="88" t="s">
        <v>103</v>
      </c>
      <c r="G8390" s="88" t="s">
        <v>108</v>
      </c>
      <c r="H8390" s="91" t="s">
        <v>32</v>
      </c>
      <c r="I8390" s="92" t="n">
        <v>45</v>
      </c>
      <c r="J8390" s="93" t="n">
        <v>400</v>
      </c>
      <c r="K8390" s="94" t="n">
        <f aca="false">I8390 * J8390</f>
        <v>18000</v>
      </c>
      <c r="L8390" s="94" t="n">
        <f aca="false">K8390 *M8390</f>
        <v>5400</v>
      </c>
      <c r="M8390" s="95" t="n">
        <v>0.3</v>
      </c>
      <c r="N8390" s="88" t="s">
        <v>14</v>
      </c>
      <c r="O8390" s="91" t="s">
        <v>218</v>
      </c>
      <c r="P8390" s="0" t="str">
        <f aca="false">RIGHT(H8390,LEN(H8390) - FIND(" ", H8390))</f>
        <v>Street Footwear</v>
      </c>
    </row>
    <row r="8391" customFormat="false" ht="14.25" hidden="false" customHeight="true" outlineLevel="0" collapsed="false">
      <c r="B8391" s="88" t="s">
        <v>43</v>
      </c>
      <c r="C8391" s="89" t="n">
        <v>1185732</v>
      </c>
      <c r="D8391" s="90" t="n">
        <v>44506</v>
      </c>
      <c r="E8391" s="88" t="s">
        <v>29</v>
      </c>
      <c r="F8391" s="88" t="s">
        <v>103</v>
      </c>
      <c r="G8391" s="88" t="s">
        <v>108</v>
      </c>
      <c r="H8391" s="91" t="s">
        <v>24</v>
      </c>
      <c r="I8391" s="92" t="n">
        <v>35</v>
      </c>
      <c r="J8391" s="93" t="n">
        <v>275</v>
      </c>
      <c r="K8391" s="94" t="n">
        <f aca="false">I8391 * J8391</f>
        <v>9625</v>
      </c>
      <c r="L8391" s="94" t="n">
        <f aca="false">K8391 *M8391</f>
        <v>3368.75</v>
      </c>
      <c r="M8391" s="95" t="n">
        <v>0.35</v>
      </c>
      <c r="N8391" s="88" t="s">
        <v>14</v>
      </c>
      <c r="O8391" s="91" t="s">
        <v>218</v>
      </c>
      <c r="P8391" s="0" t="str">
        <f aca="false">RIGHT(H8391,LEN(H8391) - FIND(" ", H8391))</f>
        <v>Athletic Footwear</v>
      </c>
    </row>
    <row r="8392" customFormat="false" ht="14.25" hidden="false" customHeight="true" outlineLevel="0" collapsed="false">
      <c r="B8392" s="88" t="s">
        <v>43</v>
      </c>
      <c r="C8392" s="89" t="n">
        <v>1185732</v>
      </c>
      <c r="D8392" s="90" t="n">
        <v>44506</v>
      </c>
      <c r="E8392" s="88" t="s">
        <v>29</v>
      </c>
      <c r="F8392" s="88" t="s">
        <v>103</v>
      </c>
      <c r="G8392" s="88" t="s">
        <v>108</v>
      </c>
      <c r="H8392" s="91" t="s">
        <v>48</v>
      </c>
      <c r="I8392" s="92" t="n">
        <v>35</v>
      </c>
      <c r="J8392" s="93" t="n">
        <v>220</v>
      </c>
      <c r="K8392" s="94" t="n">
        <f aca="false">I8392 * J8392</f>
        <v>7700</v>
      </c>
      <c r="L8392" s="94" t="n">
        <f aca="false">K8392 *M8392</f>
        <v>2310</v>
      </c>
      <c r="M8392" s="95" t="n">
        <v>0.3</v>
      </c>
      <c r="N8392" s="88" t="s">
        <v>14</v>
      </c>
      <c r="O8392" s="91" t="s">
        <v>219</v>
      </c>
      <c r="P8392" s="0" t="str">
        <f aca="false">RIGHT(H8392,LEN(H8392) - FIND(" ", H8392))</f>
        <v>Street Footwear</v>
      </c>
    </row>
    <row r="8393" customFormat="false" ht="14.25" hidden="false" customHeight="true" outlineLevel="0" collapsed="false">
      <c r="B8393" s="88" t="s">
        <v>43</v>
      </c>
      <c r="C8393" s="89" t="n">
        <v>1185732</v>
      </c>
      <c r="D8393" s="90" t="n">
        <v>44506</v>
      </c>
      <c r="E8393" s="88" t="s">
        <v>29</v>
      </c>
      <c r="F8393" s="88" t="s">
        <v>103</v>
      </c>
      <c r="G8393" s="88" t="s">
        <v>108</v>
      </c>
      <c r="H8393" s="91" t="s">
        <v>44</v>
      </c>
      <c r="I8393" s="92" t="n">
        <v>35</v>
      </c>
      <c r="J8393" s="93" t="n">
        <v>200</v>
      </c>
      <c r="K8393" s="94" t="n">
        <f aca="false">I8393 * J8393</f>
        <v>7000</v>
      </c>
      <c r="L8393" s="94" t="n">
        <f aca="false">K8393 *M8393</f>
        <v>2100</v>
      </c>
      <c r="M8393" s="95" t="n">
        <v>0.3</v>
      </c>
      <c r="N8393" s="88" t="s">
        <v>14</v>
      </c>
      <c r="O8393" s="91" t="s">
        <v>219</v>
      </c>
      <c r="P8393" s="0" t="str">
        <f aca="false">RIGHT(H8393,LEN(H8393) - FIND(" ", H8393))</f>
        <v>Athletic Footwear</v>
      </c>
    </row>
    <row r="8394" customFormat="false" ht="14.25" hidden="false" customHeight="true" outlineLevel="0" collapsed="false">
      <c r="B8394" s="88" t="s">
        <v>43</v>
      </c>
      <c r="C8394" s="89" t="n">
        <v>1185732</v>
      </c>
      <c r="D8394" s="90" t="n">
        <v>44506</v>
      </c>
      <c r="E8394" s="88" t="s">
        <v>29</v>
      </c>
      <c r="F8394" s="88" t="s">
        <v>103</v>
      </c>
      <c r="G8394" s="88" t="s">
        <v>108</v>
      </c>
      <c r="H8394" s="91" t="s">
        <v>16</v>
      </c>
      <c r="I8394" s="92" t="n">
        <v>60</v>
      </c>
      <c r="J8394" s="93" t="n">
        <v>175</v>
      </c>
      <c r="K8394" s="94" t="n">
        <f aca="false">I8394 * J8394</f>
        <v>10500</v>
      </c>
      <c r="L8394" s="94" t="n">
        <f aca="false">K8394 *M8394</f>
        <v>5250</v>
      </c>
      <c r="M8394" s="95" t="n">
        <v>0.5</v>
      </c>
      <c r="N8394" s="88" t="s">
        <v>14</v>
      </c>
      <c r="O8394" s="91" t="s">
        <v>218</v>
      </c>
      <c r="P8394" s="0" t="str">
        <f aca="false">RIGHT(H8394,LEN(H8394) - FIND(" ", H8394))</f>
        <v>Apparel</v>
      </c>
    </row>
    <row r="8395" customFormat="false" ht="14.25" hidden="false" customHeight="true" outlineLevel="0" collapsed="false">
      <c r="B8395" s="88" t="s">
        <v>43</v>
      </c>
      <c r="C8395" s="89" t="n">
        <v>1185732</v>
      </c>
      <c r="D8395" s="90" t="n">
        <v>44506</v>
      </c>
      <c r="E8395" s="88" t="s">
        <v>29</v>
      </c>
      <c r="F8395" s="88" t="s">
        <v>103</v>
      </c>
      <c r="G8395" s="88" t="s">
        <v>108</v>
      </c>
      <c r="H8395" s="91" t="s">
        <v>38</v>
      </c>
      <c r="I8395" s="92" t="n">
        <v>65</v>
      </c>
      <c r="J8395" s="93" t="n">
        <v>275</v>
      </c>
      <c r="K8395" s="94" t="n">
        <f aca="false">I8395 * J8395</f>
        <v>17875</v>
      </c>
      <c r="L8395" s="94" t="n">
        <f aca="false">K8395 *M8395</f>
        <v>7150</v>
      </c>
      <c r="M8395" s="95" t="n">
        <v>0.4</v>
      </c>
      <c r="N8395" s="88" t="s">
        <v>14</v>
      </c>
      <c r="O8395" s="91" t="s">
        <v>219</v>
      </c>
      <c r="P8395" s="0" t="str">
        <f aca="false">RIGHT(H8395,LEN(H8395) - FIND(" ", H8395))</f>
        <v>Apparel</v>
      </c>
    </row>
    <row r="8396" customFormat="false" ht="14.25" hidden="false" customHeight="true" outlineLevel="0" collapsed="false">
      <c r="B8396" s="88" t="s">
        <v>13</v>
      </c>
      <c r="C8396" s="89" t="n">
        <v>1185732</v>
      </c>
      <c r="D8396" s="90" t="n">
        <v>44506</v>
      </c>
      <c r="E8396" s="88" t="s">
        <v>26</v>
      </c>
      <c r="F8396" s="88" t="s">
        <v>54</v>
      </c>
      <c r="G8396" s="88" t="s">
        <v>55</v>
      </c>
      <c r="H8396" s="91" t="s">
        <v>44</v>
      </c>
      <c r="I8396" s="92" t="n">
        <v>43</v>
      </c>
      <c r="J8396" s="93" t="n">
        <v>8</v>
      </c>
      <c r="K8396" s="94" t="n">
        <f aca="false">I8396 * J8396</f>
        <v>344</v>
      </c>
      <c r="L8396" s="94" t="n">
        <f aca="false">K8396 *M8396</f>
        <v>175.44</v>
      </c>
      <c r="M8396" s="95" t="n">
        <v>0.51</v>
      </c>
      <c r="N8396" s="88" t="s">
        <v>23</v>
      </c>
      <c r="O8396" s="91" t="s">
        <v>219</v>
      </c>
      <c r="P8396" s="0" t="str">
        <f aca="false">RIGHT(H8396,LEN(H8396) - FIND(" ", H8396))</f>
        <v>Athletic Footwear</v>
      </c>
    </row>
    <row r="8397" customFormat="false" ht="14.25" hidden="false" customHeight="true" outlineLevel="0" collapsed="false">
      <c r="B8397" s="88" t="s">
        <v>15</v>
      </c>
      <c r="C8397" s="89" t="n">
        <v>1185732</v>
      </c>
      <c r="D8397" s="90" t="n">
        <v>44506</v>
      </c>
      <c r="E8397" s="88" t="s">
        <v>26</v>
      </c>
      <c r="F8397" s="88" t="s">
        <v>111</v>
      </c>
      <c r="G8397" s="88" t="s">
        <v>166</v>
      </c>
      <c r="H8397" s="91" t="s">
        <v>24</v>
      </c>
      <c r="I8397" s="92" t="n">
        <v>48</v>
      </c>
      <c r="J8397" s="93" t="n">
        <v>60</v>
      </c>
      <c r="K8397" s="94" t="n">
        <f aca="false">I8397 * J8397</f>
        <v>2880</v>
      </c>
      <c r="L8397" s="94" t="n">
        <f aca="false">K8397 *M8397</f>
        <v>1440</v>
      </c>
      <c r="M8397" s="95" t="n">
        <v>0.5</v>
      </c>
      <c r="N8397" s="88" t="s">
        <v>23</v>
      </c>
      <c r="O8397" s="91" t="s">
        <v>218</v>
      </c>
      <c r="P8397" s="0" t="str">
        <f aca="false">RIGHT(H8397,LEN(H8397) - FIND(" ", H8397))</f>
        <v>Athletic Footwear</v>
      </c>
    </row>
    <row r="8398" customFormat="false" ht="14.25" hidden="false" customHeight="true" outlineLevel="0" collapsed="false">
      <c r="B8398" s="88" t="s">
        <v>13</v>
      </c>
      <c r="C8398" s="89" t="n">
        <v>1185732</v>
      </c>
      <c r="D8398" s="90" t="n">
        <v>44506</v>
      </c>
      <c r="E8398" s="88" t="s">
        <v>34</v>
      </c>
      <c r="F8398" s="88" t="s">
        <v>151</v>
      </c>
      <c r="G8398" s="88" t="s">
        <v>164</v>
      </c>
      <c r="H8398" s="91" t="s">
        <v>32</v>
      </c>
      <c r="I8398" s="92" t="n">
        <v>50</v>
      </c>
      <c r="J8398" s="93" t="n">
        <v>278</v>
      </c>
      <c r="K8398" s="94" t="n">
        <f aca="false">I8398 * J8398</f>
        <v>13900</v>
      </c>
      <c r="L8398" s="94" t="n">
        <f aca="false">K8398 *M8398</f>
        <v>7923</v>
      </c>
      <c r="M8398" s="95" t="n">
        <v>0.57</v>
      </c>
      <c r="N8398" s="88" t="s">
        <v>23</v>
      </c>
      <c r="O8398" s="91" t="s">
        <v>218</v>
      </c>
      <c r="P8398" s="0" t="str">
        <f aca="false">RIGHT(H8398,LEN(H8398) - FIND(" ", H8398))</f>
        <v>Street Footwear</v>
      </c>
    </row>
    <row r="8399" customFormat="false" ht="14.25" hidden="false" customHeight="true" outlineLevel="0" collapsed="false">
      <c r="B8399" s="88" t="s">
        <v>13</v>
      </c>
      <c r="C8399" s="89" t="n">
        <v>1185732</v>
      </c>
      <c r="D8399" s="90" t="n">
        <v>44506</v>
      </c>
      <c r="E8399" s="88" t="s">
        <v>34</v>
      </c>
      <c r="F8399" s="88" t="s">
        <v>151</v>
      </c>
      <c r="G8399" s="88" t="s">
        <v>164</v>
      </c>
      <c r="H8399" s="91" t="s">
        <v>24</v>
      </c>
      <c r="I8399" s="92" t="n">
        <v>44</v>
      </c>
      <c r="J8399" s="93" t="n">
        <v>188</v>
      </c>
      <c r="K8399" s="94" t="n">
        <f aca="false">I8399 * J8399</f>
        <v>8272</v>
      </c>
      <c r="L8399" s="94" t="n">
        <f aca="false">K8399 *M8399</f>
        <v>3722.4</v>
      </c>
      <c r="M8399" s="95" t="n">
        <v>0.45</v>
      </c>
      <c r="N8399" s="88" t="s">
        <v>23</v>
      </c>
      <c r="O8399" s="91" t="s">
        <v>218</v>
      </c>
      <c r="P8399" s="0" t="str">
        <f aca="false">RIGHT(H8399,LEN(H8399) - FIND(" ", H8399))</f>
        <v>Athletic Footwear</v>
      </c>
    </row>
    <row r="8400" customFormat="false" ht="14.25" hidden="false" customHeight="true" outlineLevel="0" collapsed="false">
      <c r="B8400" s="88" t="s">
        <v>13</v>
      </c>
      <c r="C8400" s="89" t="n">
        <v>1185732</v>
      </c>
      <c r="D8400" s="90" t="n">
        <v>44506</v>
      </c>
      <c r="E8400" s="88" t="s">
        <v>34</v>
      </c>
      <c r="F8400" s="88" t="s">
        <v>151</v>
      </c>
      <c r="G8400" s="88" t="s">
        <v>164</v>
      </c>
      <c r="H8400" s="91" t="s">
        <v>48</v>
      </c>
      <c r="I8400" s="92" t="n">
        <v>43</v>
      </c>
      <c r="J8400" s="93" t="n">
        <v>202</v>
      </c>
      <c r="K8400" s="94" t="n">
        <f aca="false">I8400 * J8400</f>
        <v>8686</v>
      </c>
      <c r="L8400" s="94" t="n">
        <f aca="false">K8400 *M8400</f>
        <v>3040.1</v>
      </c>
      <c r="M8400" s="95" t="n">
        <v>0.35</v>
      </c>
      <c r="N8400" s="88" t="s">
        <v>23</v>
      </c>
      <c r="O8400" s="91" t="s">
        <v>219</v>
      </c>
      <c r="P8400" s="0" t="str">
        <f aca="false">RIGHT(H8400,LEN(H8400) - FIND(" ", H8400))</f>
        <v>Street Footwear</v>
      </c>
    </row>
    <row r="8401" customFormat="false" ht="14.25" hidden="false" customHeight="true" outlineLevel="0" collapsed="false">
      <c r="B8401" s="88" t="s">
        <v>13</v>
      </c>
      <c r="C8401" s="89" t="n">
        <v>1185732</v>
      </c>
      <c r="D8401" s="90" t="n">
        <v>44506</v>
      </c>
      <c r="E8401" s="88" t="s">
        <v>34</v>
      </c>
      <c r="F8401" s="88" t="s">
        <v>151</v>
      </c>
      <c r="G8401" s="88" t="s">
        <v>164</v>
      </c>
      <c r="H8401" s="91" t="s">
        <v>44</v>
      </c>
      <c r="I8401" s="92" t="n">
        <v>53</v>
      </c>
      <c r="J8401" s="93" t="n">
        <v>225</v>
      </c>
      <c r="K8401" s="94" t="n">
        <f aca="false">I8401 * J8401</f>
        <v>11925</v>
      </c>
      <c r="L8401" s="94" t="n">
        <f aca="false">K8401 *M8401</f>
        <v>5008.5</v>
      </c>
      <c r="M8401" s="95" t="n">
        <v>0.42</v>
      </c>
      <c r="N8401" s="88" t="s">
        <v>23</v>
      </c>
      <c r="O8401" s="91" t="s">
        <v>219</v>
      </c>
      <c r="P8401" s="0" t="str">
        <f aca="false">RIGHT(H8401,LEN(H8401) - FIND(" ", H8401))</f>
        <v>Athletic Footwear</v>
      </c>
    </row>
    <row r="8402" customFormat="false" ht="14.25" hidden="false" customHeight="true" outlineLevel="0" collapsed="false">
      <c r="B8402" s="88" t="s">
        <v>13</v>
      </c>
      <c r="C8402" s="89" t="n">
        <v>1185732</v>
      </c>
      <c r="D8402" s="90" t="n">
        <v>44506</v>
      </c>
      <c r="E8402" s="88" t="s">
        <v>34</v>
      </c>
      <c r="F8402" s="88" t="s">
        <v>151</v>
      </c>
      <c r="G8402" s="88" t="s">
        <v>164</v>
      </c>
      <c r="H8402" s="91" t="s">
        <v>16</v>
      </c>
      <c r="I8402" s="92" t="n">
        <v>66</v>
      </c>
      <c r="J8402" s="93" t="n">
        <v>196</v>
      </c>
      <c r="K8402" s="94" t="n">
        <f aca="false">I8402 * J8402</f>
        <v>12936</v>
      </c>
      <c r="L8402" s="94" t="n">
        <f aca="false">K8402 *M8402</f>
        <v>6079.92</v>
      </c>
      <c r="M8402" s="95" t="n">
        <v>0.47</v>
      </c>
      <c r="N8402" s="88" t="s">
        <v>23</v>
      </c>
      <c r="O8402" s="91" t="s">
        <v>218</v>
      </c>
      <c r="P8402" s="0" t="str">
        <f aca="false">RIGHT(H8402,LEN(H8402) - FIND(" ", H8402))</f>
        <v>Apparel</v>
      </c>
    </row>
    <row r="8403" customFormat="false" ht="14.25" hidden="false" customHeight="true" outlineLevel="0" collapsed="false">
      <c r="B8403" s="88" t="s">
        <v>13</v>
      </c>
      <c r="C8403" s="89" t="n">
        <v>1185732</v>
      </c>
      <c r="D8403" s="90" t="n">
        <v>44506</v>
      </c>
      <c r="E8403" s="88" t="s">
        <v>34</v>
      </c>
      <c r="F8403" s="88" t="s">
        <v>151</v>
      </c>
      <c r="G8403" s="88" t="s">
        <v>164</v>
      </c>
      <c r="H8403" s="91" t="s">
        <v>38</v>
      </c>
      <c r="I8403" s="92" t="n">
        <v>74</v>
      </c>
      <c r="J8403" s="93" t="n">
        <v>206</v>
      </c>
      <c r="K8403" s="94" t="n">
        <f aca="false">I8403 * J8403</f>
        <v>15244</v>
      </c>
      <c r="L8403" s="94" t="n">
        <f aca="false">K8403 *M8403</f>
        <v>9603.72</v>
      </c>
      <c r="M8403" s="95" t="n">
        <v>0.63</v>
      </c>
      <c r="N8403" s="88" t="s">
        <v>23</v>
      </c>
      <c r="O8403" s="91" t="s">
        <v>219</v>
      </c>
      <c r="P8403" s="0" t="str">
        <f aca="false">RIGHT(H8403,LEN(H8403) - FIND(" ", H8403))</f>
        <v>Apparel</v>
      </c>
    </row>
    <row r="8404" customFormat="false" ht="14.25" hidden="false" customHeight="true" outlineLevel="0" collapsed="false">
      <c r="B8404" s="88" t="s">
        <v>43</v>
      </c>
      <c r="C8404" s="89" t="n">
        <v>1185732</v>
      </c>
      <c r="D8404" s="90" t="n">
        <v>44506</v>
      </c>
      <c r="E8404" s="88" t="s">
        <v>29</v>
      </c>
      <c r="F8404" s="88" t="s">
        <v>103</v>
      </c>
      <c r="G8404" s="88" t="s">
        <v>108</v>
      </c>
      <c r="H8404" s="91" t="s">
        <v>32</v>
      </c>
      <c r="I8404" s="92" t="n">
        <v>41</v>
      </c>
      <c r="J8404" s="93" t="n">
        <v>112</v>
      </c>
      <c r="K8404" s="94" t="n">
        <f aca="false">I8404 * J8404</f>
        <v>4592</v>
      </c>
      <c r="L8404" s="94" t="n">
        <f aca="false">K8404 *M8404</f>
        <v>2020.48</v>
      </c>
      <c r="M8404" s="95" t="n">
        <v>0.44</v>
      </c>
      <c r="N8404" s="88" t="s">
        <v>23</v>
      </c>
      <c r="O8404" s="91" t="s">
        <v>218</v>
      </c>
      <c r="P8404" s="0" t="str">
        <f aca="false">RIGHT(H8404,LEN(H8404) - FIND(" ", H8404))</f>
        <v>Street Footwear</v>
      </c>
    </row>
    <row r="8405" customFormat="false" ht="14.25" hidden="false" customHeight="true" outlineLevel="0" collapsed="false">
      <c r="B8405" s="88" t="s">
        <v>43</v>
      </c>
      <c r="C8405" s="89" t="n">
        <v>1185732</v>
      </c>
      <c r="D8405" s="90" t="n">
        <v>44506</v>
      </c>
      <c r="E8405" s="88" t="s">
        <v>29</v>
      </c>
      <c r="F8405" s="88" t="s">
        <v>103</v>
      </c>
      <c r="G8405" s="88" t="s">
        <v>108</v>
      </c>
      <c r="H8405" s="91" t="s">
        <v>24</v>
      </c>
      <c r="I8405" s="92" t="n">
        <v>32</v>
      </c>
      <c r="J8405" s="93" t="n">
        <v>72</v>
      </c>
      <c r="K8405" s="94" t="n">
        <f aca="false">I8405 * J8405</f>
        <v>2304</v>
      </c>
      <c r="L8405" s="94" t="n">
        <f aca="false">K8405 *M8405</f>
        <v>1128.96</v>
      </c>
      <c r="M8405" s="95" t="n">
        <v>0.49</v>
      </c>
      <c r="N8405" s="88" t="s">
        <v>23</v>
      </c>
      <c r="O8405" s="91" t="s">
        <v>218</v>
      </c>
      <c r="P8405" s="0" t="str">
        <f aca="false">RIGHT(H8405,LEN(H8405) - FIND(" ", H8405))</f>
        <v>Athletic Footwear</v>
      </c>
    </row>
    <row r="8406" customFormat="false" ht="14.25" hidden="false" customHeight="true" outlineLevel="0" collapsed="false">
      <c r="B8406" s="88" t="s">
        <v>43</v>
      </c>
      <c r="C8406" s="89" t="n">
        <v>1185732</v>
      </c>
      <c r="D8406" s="90" t="n">
        <v>44506</v>
      </c>
      <c r="E8406" s="88" t="s">
        <v>29</v>
      </c>
      <c r="F8406" s="88" t="s">
        <v>103</v>
      </c>
      <c r="G8406" s="88" t="s">
        <v>108</v>
      </c>
      <c r="H8406" s="91" t="s">
        <v>48</v>
      </c>
      <c r="I8406" s="92" t="n">
        <v>32</v>
      </c>
      <c r="J8406" s="93" t="n">
        <v>57</v>
      </c>
      <c r="K8406" s="94" t="n">
        <f aca="false">I8406 * J8406</f>
        <v>1824</v>
      </c>
      <c r="L8406" s="94" t="n">
        <f aca="false">K8406 *M8406</f>
        <v>802.56</v>
      </c>
      <c r="M8406" s="95" t="n">
        <v>0.44</v>
      </c>
      <c r="N8406" s="88" t="s">
        <v>23</v>
      </c>
      <c r="O8406" s="91" t="s">
        <v>219</v>
      </c>
      <c r="P8406" s="0" t="str">
        <f aca="false">RIGHT(H8406,LEN(H8406) - FIND(" ", H8406))</f>
        <v>Street Footwear</v>
      </c>
    </row>
    <row r="8407" customFormat="false" ht="14.25" hidden="false" customHeight="true" outlineLevel="0" collapsed="false">
      <c r="B8407" s="88" t="s">
        <v>43</v>
      </c>
      <c r="C8407" s="89" t="n">
        <v>1185732</v>
      </c>
      <c r="D8407" s="90" t="n">
        <v>44506</v>
      </c>
      <c r="E8407" s="88" t="s">
        <v>29</v>
      </c>
      <c r="F8407" s="88" t="s">
        <v>103</v>
      </c>
      <c r="G8407" s="88" t="s">
        <v>108</v>
      </c>
      <c r="H8407" s="91" t="s">
        <v>44</v>
      </c>
      <c r="I8407" s="92" t="n">
        <v>34</v>
      </c>
      <c r="J8407" s="93" t="n">
        <v>52</v>
      </c>
      <c r="K8407" s="94" t="n">
        <f aca="false">I8407 * J8407</f>
        <v>1768</v>
      </c>
      <c r="L8407" s="94" t="n">
        <f aca="false">K8407 *M8407</f>
        <v>724.88</v>
      </c>
      <c r="M8407" s="95" t="n">
        <v>0.41</v>
      </c>
      <c r="N8407" s="88" t="s">
        <v>23</v>
      </c>
      <c r="O8407" s="91" t="s">
        <v>219</v>
      </c>
      <c r="P8407" s="0" t="str">
        <f aca="false">RIGHT(H8407,LEN(H8407) - FIND(" ", H8407))</f>
        <v>Athletic Footwear</v>
      </c>
    </row>
    <row r="8408" customFormat="false" ht="14.25" hidden="false" customHeight="true" outlineLevel="0" collapsed="false">
      <c r="B8408" s="88" t="s">
        <v>43</v>
      </c>
      <c r="C8408" s="89" t="n">
        <v>1185732</v>
      </c>
      <c r="D8408" s="90" t="n">
        <v>44506</v>
      </c>
      <c r="E8408" s="88" t="s">
        <v>29</v>
      </c>
      <c r="F8408" s="88" t="s">
        <v>103</v>
      </c>
      <c r="G8408" s="88" t="s">
        <v>108</v>
      </c>
      <c r="H8408" s="91" t="s">
        <v>16</v>
      </c>
      <c r="I8408" s="92" t="n">
        <v>55</v>
      </c>
      <c r="J8408" s="93" t="n">
        <v>49</v>
      </c>
      <c r="K8408" s="94" t="n">
        <f aca="false">I8408 * J8408</f>
        <v>2695</v>
      </c>
      <c r="L8408" s="94" t="n">
        <f aca="false">K8408 *M8408</f>
        <v>1617</v>
      </c>
      <c r="M8408" s="95" t="n">
        <v>0.6</v>
      </c>
      <c r="N8408" s="88" t="s">
        <v>23</v>
      </c>
      <c r="O8408" s="91" t="s">
        <v>218</v>
      </c>
      <c r="P8408" s="0" t="str">
        <f aca="false">RIGHT(H8408,LEN(H8408) - FIND(" ", H8408))</f>
        <v>Apparel</v>
      </c>
    </row>
    <row r="8409" customFormat="false" ht="14.25" hidden="false" customHeight="true" outlineLevel="0" collapsed="false">
      <c r="B8409" s="88" t="s">
        <v>43</v>
      </c>
      <c r="C8409" s="89" t="n">
        <v>1185732</v>
      </c>
      <c r="D8409" s="90" t="n">
        <v>44506</v>
      </c>
      <c r="E8409" s="88" t="s">
        <v>29</v>
      </c>
      <c r="F8409" s="88" t="s">
        <v>103</v>
      </c>
      <c r="G8409" s="88" t="s">
        <v>108</v>
      </c>
      <c r="H8409" s="91" t="s">
        <v>38</v>
      </c>
      <c r="I8409" s="92" t="n">
        <v>59</v>
      </c>
      <c r="J8409" s="93" t="n">
        <v>72</v>
      </c>
      <c r="K8409" s="94" t="n">
        <f aca="false">I8409 * J8409</f>
        <v>4248</v>
      </c>
      <c r="L8409" s="94" t="n">
        <f aca="false">K8409 *M8409</f>
        <v>2208.96</v>
      </c>
      <c r="M8409" s="95" t="n">
        <v>0.52</v>
      </c>
      <c r="N8409" s="88" t="s">
        <v>23</v>
      </c>
      <c r="O8409" s="91" t="s">
        <v>219</v>
      </c>
      <c r="P8409" s="0" t="str">
        <f aca="false">RIGHT(H8409,LEN(H8409) - FIND(" ", H8409))</f>
        <v>Apparel</v>
      </c>
    </row>
    <row r="8410" customFormat="false" ht="14.25" hidden="false" customHeight="true" outlineLevel="0" collapsed="false">
      <c r="B8410" s="88" t="s">
        <v>13</v>
      </c>
      <c r="C8410" s="89" t="n">
        <v>1185732</v>
      </c>
      <c r="D8410" s="90" t="n">
        <v>44506</v>
      </c>
      <c r="E8410" s="88" t="s">
        <v>26</v>
      </c>
      <c r="F8410" s="88" t="s">
        <v>54</v>
      </c>
      <c r="G8410" s="88" t="s">
        <v>55</v>
      </c>
      <c r="H8410" s="91" t="s">
        <v>44</v>
      </c>
      <c r="I8410" s="92" t="n">
        <v>32</v>
      </c>
      <c r="J8410" s="93" t="n">
        <v>8</v>
      </c>
      <c r="K8410" s="94" t="n">
        <f aca="false">I8410 * J8410</f>
        <v>256</v>
      </c>
      <c r="L8410" s="94" t="n">
        <f aca="false">K8410 *M8410</f>
        <v>112.64</v>
      </c>
      <c r="M8410" s="95" t="n">
        <v>0.44</v>
      </c>
      <c r="N8410" s="88" t="s">
        <v>31</v>
      </c>
      <c r="O8410" s="91" t="s">
        <v>219</v>
      </c>
      <c r="P8410" s="0" t="str">
        <f aca="false">RIGHT(H8410,LEN(H8410) - FIND(" ", H8410))</f>
        <v>Athletic Footwear</v>
      </c>
    </row>
    <row r="8411" customFormat="false" ht="14.25" hidden="false" customHeight="true" outlineLevel="0" collapsed="false">
      <c r="B8411" s="88" t="s">
        <v>13</v>
      </c>
      <c r="C8411" s="89" t="n">
        <v>1185732</v>
      </c>
      <c r="D8411" s="90" t="n">
        <v>44507</v>
      </c>
      <c r="E8411" s="88" t="s">
        <v>26</v>
      </c>
      <c r="F8411" s="88" t="s">
        <v>54</v>
      </c>
      <c r="G8411" s="88" t="s">
        <v>55</v>
      </c>
      <c r="H8411" s="91" t="s">
        <v>16</v>
      </c>
      <c r="I8411" s="92" t="n">
        <v>60</v>
      </c>
      <c r="J8411" s="93" t="n">
        <v>75</v>
      </c>
      <c r="K8411" s="94" t="n">
        <f aca="false">I8411 * J8411</f>
        <v>4500</v>
      </c>
      <c r="L8411" s="94" t="n">
        <f aca="false">K8411 *M8411</f>
        <v>1350</v>
      </c>
      <c r="M8411" s="95" t="n">
        <v>0.3</v>
      </c>
      <c r="N8411" s="88" t="s">
        <v>31</v>
      </c>
      <c r="O8411" s="91" t="s">
        <v>218</v>
      </c>
      <c r="P8411" s="0" t="str">
        <f aca="false">RIGHT(H8411,LEN(H8411) - FIND(" ", H8411))</f>
        <v>Apparel</v>
      </c>
    </row>
    <row r="8412" customFormat="false" ht="14.25" hidden="false" customHeight="true" outlineLevel="0" collapsed="false">
      <c r="B8412" s="88" t="s">
        <v>15</v>
      </c>
      <c r="C8412" s="89" t="n">
        <v>1185732</v>
      </c>
      <c r="D8412" s="90" t="n">
        <v>44507</v>
      </c>
      <c r="E8412" s="88" t="s">
        <v>26</v>
      </c>
      <c r="F8412" s="88" t="s">
        <v>111</v>
      </c>
      <c r="G8412" s="88" t="s">
        <v>166</v>
      </c>
      <c r="H8412" s="91" t="s">
        <v>48</v>
      </c>
      <c r="I8412" s="92" t="n">
        <v>45</v>
      </c>
      <c r="J8412" s="93" t="n">
        <v>175</v>
      </c>
      <c r="K8412" s="94" t="n">
        <f aca="false">I8412 * J8412</f>
        <v>7875</v>
      </c>
      <c r="L8412" s="94" t="n">
        <f aca="false">K8412 *M8412</f>
        <v>3150</v>
      </c>
      <c r="M8412" s="95" t="n">
        <v>0.4</v>
      </c>
      <c r="N8412" s="88" t="s">
        <v>31</v>
      </c>
      <c r="O8412" s="91" t="s">
        <v>219</v>
      </c>
      <c r="P8412" s="0" t="str">
        <f aca="false">RIGHT(H8412,LEN(H8412) - FIND(" ", H8412))</f>
        <v>Street Footwear</v>
      </c>
    </row>
    <row r="8413" customFormat="false" ht="14.25" hidden="false" customHeight="true" outlineLevel="0" collapsed="false">
      <c r="B8413" s="88" t="s">
        <v>30</v>
      </c>
      <c r="C8413" s="89" t="n">
        <v>1185732</v>
      </c>
      <c r="D8413" s="90" t="n">
        <v>44507</v>
      </c>
      <c r="E8413" s="88" t="s">
        <v>26</v>
      </c>
      <c r="F8413" s="88" t="s">
        <v>132</v>
      </c>
      <c r="G8413" s="88" t="s">
        <v>139</v>
      </c>
      <c r="H8413" s="91" t="s">
        <v>32</v>
      </c>
      <c r="I8413" s="92" t="n">
        <v>60</v>
      </c>
      <c r="J8413" s="93" t="n">
        <v>400</v>
      </c>
      <c r="K8413" s="94" t="n">
        <f aca="false">I8413 * J8413</f>
        <v>24000</v>
      </c>
      <c r="L8413" s="94" t="n">
        <f aca="false">K8413 *M8413</f>
        <v>8400</v>
      </c>
      <c r="M8413" s="95" t="n">
        <v>0.35</v>
      </c>
      <c r="N8413" s="88" t="s">
        <v>14</v>
      </c>
      <c r="O8413" s="91" t="s">
        <v>218</v>
      </c>
      <c r="P8413" s="0" t="str">
        <f aca="false">RIGHT(H8413,LEN(H8413) - FIND(" ", H8413))</f>
        <v>Street Footwear</v>
      </c>
    </row>
    <row r="8414" customFormat="false" ht="14.25" hidden="false" customHeight="true" outlineLevel="0" collapsed="false">
      <c r="B8414" s="88" t="s">
        <v>30</v>
      </c>
      <c r="C8414" s="89" t="n">
        <v>1185732</v>
      </c>
      <c r="D8414" s="90" t="n">
        <v>44507</v>
      </c>
      <c r="E8414" s="88" t="s">
        <v>26</v>
      </c>
      <c r="F8414" s="88" t="s">
        <v>132</v>
      </c>
      <c r="G8414" s="88" t="s">
        <v>139</v>
      </c>
      <c r="H8414" s="91" t="s">
        <v>24</v>
      </c>
      <c r="I8414" s="92" t="n">
        <v>50</v>
      </c>
      <c r="J8414" s="93" t="n">
        <v>275</v>
      </c>
      <c r="K8414" s="94" t="n">
        <f aca="false">I8414 * J8414</f>
        <v>13750</v>
      </c>
      <c r="L8414" s="94" t="n">
        <f aca="false">K8414 *M8414</f>
        <v>4812.5</v>
      </c>
      <c r="M8414" s="95" t="n">
        <v>0.35</v>
      </c>
      <c r="N8414" s="88" t="s">
        <v>14</v>
      </c>
      <c r="O8414" s="91" t="s">
        <v>218</v>
      </c>
      <c r="P8414" s="0" t="str">
        <f aca="false">RIGHT(H8414,LEN(H8414) - FIND(" ", H8414))</f>
        <v>Athletic Footwear</v>
      </c>
    </row>
    <row r="8415" customFormat="false" ht="14.25" hidden="false" customHeight="true" outlineLevel="0" collapsed="false">
      <c r="B8415" s="88" t="s">
        <v>30</v>
      </c>
      <c r="C8415" s="89" t="n">
        <v>1185732</v>
      </c>
      <c r="D8415" s="90" t="n">
        <v>44507</v>
      </c>
      <c r="E8415" s="88" t="s">
        <v>26</v>
      </c>
      <c r="F8415" s="88" t="s">
        <v>132</v>
      </c>
      <c r="G8415" s="88" t="s">
        <v>139</v>
      </c>
      <c r="H8415" s="91" t="s">
        <v>48</v>
      </c>
      <c r="I8415" s="92" t="n">
        <v>50</v>
      </c>
      <c r="J8415" s="93" t="n">
        <v>270</v>
      </c>
      <c r="K8415" s="94" t="n">
        <f aca="false">I8415 * J8415</f>
        <v>13500</v>
      </c>
      <c r="L8415" s="94" t="n">
        <f aca="false">K8415 *M8415</f>
        <v>5400</v>
      </c>
      <c r="M8415" s="95" t="n">
        <v>0.4</v>
      </c>
      <c r="N8415" s="88" t="s">
        <v>14</v>
      </c>
      <c r="O8415" s="91" t="s">
        <v>219</v>
      </c>
      <c r="P8415" s="0" t="str">
        <f aca="false">RIGHT(H8415,LEN(H8415) - FIND(" ", H8415))</f>
        <v>Street Footwear</v>
      </c>
    </row>
    <row r="8416" customFormat="false" ht="14.25" hidden="false" customHeight="true" outlineLevel="0" collapsed="false">
      <c r="B8416" s="88" t="s">
        <v>30</v>
      </c>
      <c r="C8416" s="89" t="n">
        <v>1185732</v>
      </c>
      <c r="D8416" s="90" t="n">
        <v>44507</v>
      </c>
      <c r="E8416" s="88" t="s">
        <v>26</v>
      </c>
      <c r="F8416" s="88" t="s">
        <v>132</v>
      </c>
      <c r="G8416" s="88" t="s">
        <v>139</v>
      </c>
      <c r="H8416" s="91" t="s">
        <v>44</v>
      </c>
      <c r="I8416" s="92" t="n">
        <v>50</v>
      </c>
      <c r="J8416" s="93" t="n">
        <v>250</v>
      </c>
      <c r="K8416" s="94" t="n">
        <f aca="false">I8416 * J8416</f>
        <v>12500</v>
      </c>
      <c r="L8416" s="94" t="n">
        <f aca="false">K8416 *M8416</f>
        <v>5000</v>
      </c>
      <c r="M8416" s="95" t="n">
        <v>0.4</v>
      </c>
      <c r="N8416" s="88" t="s">
        <v>14</v>
      </c>
      <c r="O8416" s="91" t="s">
        <v>219</v>
      </c>
      <c r="P8416" s="0" t="str">
        <f aca="false">RIGHT(H8416,LEN(H8416) - FIND(" ", H8416))</f>
        <v>Athletic Footwear</v>
      </c>
    </row>
    <row r="8417" customFormat="false" ht="14.25" hidden="false" customHeight="true" outlineLevel="0" collapsed="false">
      <c r="B8417" s="88" t="s">
        <v>30</v>
      </c>
      <c r="C8417" s="89" t="n">
        <v>1185732</v>
      </c>
      <c r="D8417" s="90" t="n">
        <v>44507</v>
      </c>
      <c r="E8417" s="88" t="s">
        <v>26</v>
      </c>
      <c r="F8417" s="88" t="s">
        <v>132</v>
      </c>
      <c r="G8417" s="88" t="s">
        <v>139</v>
      </c>
      <c r="H8417" s="91" t="s">
        <v>16</v>
      </c>
      <c r="I8417" s="92" t="n">
        <v>60</v>
      </c>
      <c r="J8417" s="93" t="n">
        <v>225</v>
      </c>
      <c r="K8417" s="94" t="n">
        <f aca="false">I8417 * J8417</f>
        <v>13500</v>
      </c>
      <c r="L8417" s="94" t="n">
        <f aca="false">K8417 *M8417</f>
        <v>4050</v>
      </c>
      <c r="M8417" s="95" t="n">
        <v>0.3</v>
      </c>
      <c r="N8417" s="88" t="s">
        <v>14</v>
      </c>
      <c r="O8417" s="91" t="s">
        <v>218</v>
      </c>
      <c r="P8417" s="0" t="str">
        <f aca="false">RIGHT(H8417,LEN(H8417) - FIND(" ", H8417))</f>
        <v>Apparel</v>
      </c>
    </row>
    <row r="8418" customFormat="false" ht="14.25" hidden="false" customHeight="true" outlineLevel="0" collapsed="false">
      <c r="B8418" s="88" t="s">
        <v>30</v>
      </c>
      <c r="C8418" s="89" t="n">
        <v>1185732</v>
      </c>
      <c r="D8418" s="90" t="n">
        <v>44507</v>
      </c>
      <c r="E8418" s="88" t="s">
        <v>26</v>
      </c>
      <c r="F8418" s="88" t="s">
        <v>132</v>
      </c>
      <c r="G8418" s="88" t="s">
        <v>139</v>
      </c>
      <c r="H8418" s="91" t="s">
        <v>38</v>
      </c>
      <c r="I8418" s="92" t="n">
        <v>65</v>
      </c>
      <c r="J8418" s="93" t="n">
        <v>325</v>
      </c>
      <c r="K8418" s="94" t="n">
        <f aca="false">I8418 * J8418</f>
        <v>21125</v>
      </c>
      <c r="L8418" s="94" t="n">
        <f aca="false">K8418 *M8418</f>
        <v>8450</v>
      </c>
      <c r="M8418" s="95" t="n">
        <v>0.4</v>
      </c>
      <c r="N8418" s="88" t="s">
        <v>14</v>
      </c>
      <c r="O8418" s="91" t="s">
        <v>219</v>
      </c>
      <c r="P8418" s="0" t="str">
        <f aca="false">RIGHT(H8418,LEN(H8418) - FIND(" ", H8418))</f>
        <v>Apparel</v>
      </c>
    </row>
    <row r="8419" customFormat="false" ht="14.25" hidden="false" customHeight="true" outlineLevel="0" collapsed="false">
      <c r="B8419" s="88" t="s">
        <v>30</v>
      </c>
      <c r="C8419" s="89" t="n">
        <v>1185732</v>
      </c>
      <c r="D8419" s="90" t="n">
        <v>44507</v>
      </c>
      <c r="E8419" s="88" t="s">
        <v>26</v>
      </c>
      <c r="F8419" s="88" t="s">
        <v>149</v>
      </c>
      <c r="G8419" s="88" t="s">
        <v>150</v>
      </c>
      <c r="H8419" s="91" t="s">
        <v>32</v>
      </c>
      <c r="I8419" s="92" t="n">
        <v>60</v>
      </c>
      <c r="J8419" s="93" t="n">
        <v>350</v>
      </c>
      <c r="K8419" s="94" t="n">
        <f aca="false">I8419 * J8419</f>
        <v>21000</v>
      </c>
      <c r="L8419" s="94" t="n">
        <f aca="false">K8419 *M8419</f>
        <v>7350</v>
      </c>
      <c r="M8419" s="95" t="n">
        <v>0.35</v>
      </c>
      <c r="N8419" s="88" t="s">
        <v>14</v>
      </c>
      <c r="O8419" s="91" t="s">
        <v>218</v>
      </c>
      <c r="P8419" s="0" t="str">
        <f aca="false">RIGHT(H8419,LEN(H8419) - FIND(" ", H8419))</f>
        <v>Street Footwear</v>
      </c>
    </row>
    <row r="8420" customFormat="false" ht="14.25" hidden="false" customHeight="true" outlineLevel="0" collapsed="false">
      <c r="B8420" s="88" t="s">
        <v>30</v>
      </c>
      <c r="C8420" s="89" t="n">
        <v>1185732</v>
      </c>
      <c r="D8420" s="90" t="n">
        <v>44507</v>
      </c>
      <c r="E8420" s="88" t="s">
        <v>26</v>
      </c>
      <c r="F8420" s="88" t="s">
        <v>149</v>
      </c>
      <c r="G8420" s="88" t="s">
        <v>150</v>
      </c>
      <c r="H8420" s="91" t="s">
        <v>24</v>
      </c>
      <c r="I8420" s="92" t="n">
        <v>50</v>
      </c>
      <c r="J8420" s="93" t="n">
        <v>225</v>
      </c>
      <c r="K8420" s="94" t="n">
        <f aca="false">I8420 * J8420</f>
        <v>11250</v>
      </c>
      <c r="L8420" s="94" t="n">
        <f aca="false">K8420 *M8420</f>
        <v>3937.5</v>
      </c>
      <c r="M8420" s="95" t="n">
        <v>0.35</v>
      </c>
      <c r="N8420" s="88" t="s">
        <v>14</v>
      </c>
      <c r="O8420" s="91" t="s">
        <v>218</v>
      </c>
      <c r="P8420" s="0" t="str">
        <f aca="false">RIGHT(H8420,LEN(H8420) - FIND(" ", H8420))</f>
        <v>Athletic Footwear</v>
      </c>
    </row>
    <row r="8421" customFormat="false" ht="14.25" hidden="false" customHeight="true" outlineLevel="0" collapsed="false">
      <c r="B8421" s="88" t="s">
        <v>30</v>
      </c>
      <c r="C8421" s="89" t="n">
        <v>1185732</v>
      </c>
      <c r="D8421" s="90" t="n">
        <v>44507</v>
      </c>
      <c r="E8421" s="88" t="s">
        <v>26</v>
      </c>
      <c r="F8421" s="88" t="s">
        <v>149</v>
      </c>
      <c r="G8421" s="88" t="s">
        <v>150</v>
      </c>
      <c r="H8421" s="91" t="s">
        <v>48</v>
      </c>
      <c r="I8421" s="92" t="n">
        <v>50</v>
      </c>
      <c r="J8421" s="93" t="n">
        <v>220</v>
      </c>
      <c r="K8421" s="94" t="n">
        <f aca="false">I8421 * J8421</f>
        <v>11000</v>
      </c>
      <c r="L8421" s="94" t="n">
        <f aca="false">K8421 *M8421</f>
        <v>4400</v>
      </c>
      <c r="M8421" s="95" t="n">
        <v>0.4</v>
      </c>
      <c r="N8421" s="88" t="s">
        <v>14</v>
      </c>
      <c r="O8421" s="91" t="s">
        <v>219</v>
      </c>
      <c r="P8421" s="0" t="str">
        <f aca="false">RIGHT(H8421,LEN(H8421) - FIND(" ", H8421))</f>
        <v>Street Footwear</v>
      </c>
    </row>
    <row r="8422" customFormat="false" ht="14.25" hidden="false" customHeight="true" outlineLevel="0" collapsed="false">
      <c r="B8422" s="88" t="s">
        <v>30</v>
      </c>
      <c r="C8422" s="89" t="n">
        <v>1185732</v>
      </c>
      <c r="D8422" s="90" t="n">
        <v>44507</v>
      </c>
      <c r="E8422" s="88" t="s">
        <v>26</v>
      </c>
      <c r="F8422" s="88" t="s">
        <v>149</v>
      </c>
      <c r="G8422" s="88" t="s">
        <v>150</v>
      </c>
      <c r="H8422" s="91" t="s">
        <v>44</v>
      </c>
      <c r="I8422" s="92" t="n">
        <v>50</v>
      </c>
      <c r="J8422" s="93" t="n">
        <v>200</v>
      </c>
      <c r="K8422" s="94" t="n">
        <f aca="false">I8422 * J8422</f>
        <v>10000</v>
      </c>
      <c r="L8422" s="94" t="n">
        <f aca="false">K8422 *M8422</f>
        <v>4000</v>
      </c>
      <c r="M8422" s="95" t="n">
        <v>0.4</v>
      </c>
      <c r="N8422" s="88" t="s">
        <v>14</v>
      </c>
      <c r="O8422" s="91" t="s">
        <v>219</v>
      </c>
      <c r="P8422" s="0" t="str">
        <f aca="false">RIGHT(H8422,LEN(H8422) - FIND(" ", H8422))</f>
        <v>Athletic Footwear</v>
      </c>
    </row>
    <row r="8423" customFormat="false" ht="14.25" hidden="false" customHeight="true" outlineLevel="0" collapsed="false">
      <c r="B8423" s="88" t="s">
        <v>30</v>
      </c>
      <c r="C8423" s="89" t="n">
        <v>1185732</v>
      </c>
      <c r="D8423" s="90" t="n">
        <v>44507</v>
      </c>
      <c r="E8423" s="88" t="s">
        <v>26</v>
      </c>
      <c r="F8423" s="88" t="s">
        <v>149</v>
      </c>
      <c r="G8423" s="88" t="s">
        <v>150</v>
      </c>
      <c r="H8423" s="91" t="s">
        <v>16</v>
      </c>
      <c r="I8423" s="92" t="n">
        <v>60</v>
      </c>
      <c r="J8423" s="93" t="n">
        <v>175</v>
      </c>
      <c r="K8423" s="94" t="n">
        <f aca="false">I8423 * J8423</f>
        <v>10500</v>
      </c>
      <c r="L8423" s="94" t="n">
        <f aca="false">K8423 *M8423</f>
        <v>3150</v>
      </c>
      <c r="M8423" s="95" t="n">
        <v>0.3</v>
      </c>
      <c r="N8423" s="88" t="s">
        <v>14</v>
      </c>
      <c r="O8423" s="91" t="s">
        <v>218</v>
      </c>
      <c r="P8423" s="0" t="str">
        <f aca="false">RIGHT(H8423,LEN(H8423) - FIND(" ", H8423))</f>
        <v>Apparel</v>
      </c>
    </row>
    <row r="8424" customFormat="false" ht="14.25" hidden="false" customHeight="true" outlineLevel="0" collapsed="false">
      <c r="B8424" s="88" t="s">
        <v>30</v>
      </c>
      <c r="C8424" s="89" t="n">
        <v>1185732</v>
      </c>
      <c r="D8424" s="90" t="n">
        <v>44507</v>
      </c>
      <c r="E8424" s="88" t="s">
        <v>26</v>
      </c>
      <c r="F8424" s="88" t="s">
        <v>149</v>
      </c>
      <c r="G8424" s="88" t="s">
        <v>150</v>
      </c>
      <c r="H8424" s="91" t="s">
        <v>38</v>
      </c>
      <c r="I8424" s="92" t="n">
        <v>65</v>
      </c>
      <c r="J8424" s="93" t="n">
        <v>275</v>
      </c>
      <c r="K8424" s="94" t="n">
        <f aca="false">I8424 * J8424</f>
        <v>17875</v>
      </c>
      <c r="L8424" s="94" t="n">
        <f aca="false">K8424 *M8424</f>
        <v>7150</v>
      </c>
      <c r="M8424" s="95" t="n">
        <v>0.4</v>
      </c>
      <c r="N8424" s="88" t="s">
        <v>14</v>
      </c>
      <c r="O8424" s="91" t="s">
        <v>219</v>
      </c>
      <c r="P8424" s="0" t="str">
        <f aca="false">RIGHT(H8424,LEN(H8424) - FIND(" ", H8424))</f>
        <v>Apparel</v>
      </c>
    </row>
    <row r="8425" customFormat="false" ht="14.25" hidden="false" customHeight="true" outlineLevel="0" collapsed="false">
      <c r="B8425" s="88" t="s">
        <v>13</v>
      </c>
      <c r="C8425" s="89" t="n">
        <v>1185732</v>
      </c>
      <c r="D8425" s="90" t="n">
        <v>44507</v>
      </c>
      <c r="E8425" s="88" t="s">
        <v>26</v>
      </c>
      <c r="F8425" s="88" t="s">
        <v>54</v>
      </c>
      <c r="G8425" s="88" t="s">
        <v>55</v>
      </c>
      <c r="H8425" s="91" t="s">
        <v>16</v>
      </c>
      <c r="I8425" s="92" t="n">
        <v>58</v>
      </c>
      <c r="J8425" s="93" t="n">
        <v>20</v>
      </c>
      <c r="K8425" s="94" t="n">
        <f aca="false">I8425 * J8425</f>
        <v>1160</v>
      </c>
      <c r="L8425" s="94" t="n">
        <f aca="false">K8425 *M8425</f>
        <v>464</v>
      </c>
      <c r="M8425" s="95" t="n">
        <v>0.4</v>
      </c>
      <c r="N8425" s="88" t="s">
        <v>23</v>
      </c>
      <c r="O8425" s="91" t="s">
        <v>218</v>
      </c>
      <c r="P8425" s="0" t="str">
        <f aca="false">RIGHT(H8425,LEN(H8425) - FIND(" ", H8425))</f>
        <v>Apparel</v>
      </c>
    </row>
    <row r="8426" customFormat="false" ht="14.25" hidden="false" customHeight="true" outlineLevel="0" collapsed="false">
      <c r="B8426" s="88" t="s">
        <v>15</v>
      </c>
      <c r="C8426" s="89" t="n">
        <v>1185732</v>
      </c>
      <c r="D8426" s="90" t="n">
        <v>44507</v>
      </c>
      <c r="E8426" s="88" t="s">
        <v>26</v>
      </c>
      <c r="F8426" s="88" t="s">
        <v>111</v>
      </c>
      <c r="G8426" s="88" t="s">
        <v>166</v>
      </c>
      <c r="H8426" s="91" t="s">
        <v>48</v>
      </c>
      <c r="I8426" s="92" t="n">
        <v>42</v>
      </c>
      <c r="J8426" s="93" t="n">
        <v>47</v>
      </c>
      <c r="K8426" s="94" t="n">
        <f aca="false">I8426 * J8426</f>
        <v>1974</v>
      </c>
      <c r="L8426" s="94" t="n">
        <f aca="false">K8426 *M8426</f>
        <v>1065.96</v>
      </c>
      <c r="M8426" s="95" t="n">
        <v>0.54</v>
      </c>
      <c r="N8426" s="88" t="s">
        <v>23</v>
      </c>
      <c r="O8426" s="91" t="s">
        <v>219</v>
      </c>
      <c r="P8426" s="0" t="str">
        <f aca="false">RIGHT(H8426,LEN(H8426) - FIND(" ", H8426))</f>
        <v>Street Footwear</v>
      </c>
    </row>
    <row r="8427" customFormat="false" ht="14.25" hidden="false" customHeight="true" outlineLevel="0" collapsed="false">
      <c r="B8427" s="88" t="s">
        <v>30</v>
      </c>
      <c r="C8427" s="89" t="n">
        <v>1185732</v>
      </c>
      <c r="D8427" s="90" t="n">
        <v>44507</v>
      </c>
      <c r="E8427" s="88" t="s">
        <v>26</v>
      </c>
      <c r="F8427" s="88" t="s">
        <v>132</v>
      </c>
      <c r="G8427" s="88" t="s">
        <v>139</v>
      </c>
      <c r="H8427" s="91" t="s">
        <v>32</v>
      </c>
      <c r="I8427" s="92" t="n">
        <v>59</v>
      </c>
      <c r="J8427" s="93" t="n">
        <v>108</v>
      </c>
      <c r="K8427" s="94" t="n">
        <f aca="false">I8427 * J8427</f>
        <v>6372</v>
      </c>
      <c r="L8427" s="94" t="n">
        <f aca="false">K8427 *M8427</f>
        <v>3058.56</v>
      </c>
      <c r="M8427" s="95" t="n">
        <v>0.48</v>
      </c>
      <c r="N8427" s="88" t="s">
        <v>23</v>
      </c>
      <c r="O8427" s="91" t="s">
        <v>218</v>
      </c>
      <c r="P8427" s="0" t="str">
        <f aca="false">RIGHT(H8427,LEN(H8427) - FIND(" ", H8427))</f>
        <v>Street Footwear</v>
      </c>
    </row>
    <row r="8428" customFormat="false" ht="14.25" hidden="false" customHeight="true" outlineLevel="0" collapsed="false">
      <c r="B8428" s="88" t="s">
        <v>30</v>
      </c>
      <c r="C8428" s="89" t="n">
        <v>1185732</v>
      </c>
      <c r="D8428" s="90" t="n">
        <v>44507</v>
      </c>
      <c r="E8428" s="88" t="s">
        <v>26</v>
      </c>
      <c r="F8428" s="88" t="s">
        <v>132</v>
      </c>
      <c r="G8428" s="88" t="s">
        <v>139</v>
      </c>
      <c r="H8428" s="91" t="s">
        <v>24</v>
      </c>
      <c r="I8428" s="92" t="n">
        <v>46</v>
      </c>
      <c r="J8428" s="93" t="n">
        <v>80</v>
      </c>
      <c r="K8428" s="94" t="n">
        <f aca="false">I8428 * J8428</f>
        <v>3680</v>
      </c>
      <c r="L8428" s="94" t="n">
        <f aca="false">K8428 *M8428</f>
        <v>1803.2</v>
      </c>
      <c r="M8428" s="95" t="n">
        <v>0.49</v>
      </c>
      <c r="N8428" s="88" t="s">
        <v>23</v>
      </c>
      <c r="O8428" s="91" t="s">
        <v>218</v>
      </c>
      <c r="P8428" s="0" t="str">
        <f aca="false">RIGHT(H8428,LEN(H8428) - FIND(" ", H8428))</f>
        <v>Athletic Footwear</v>
      </c>
    </row>
    <row r="8429" customFormat="false" ht="14.25" hidden="false" customHeight="true" outlineLevel="0" collapsed="false">
      <c r="B8429" s="88" t="s">
        <v>30</v>
      </c>
      <c r="C8429" s="89" t="n">
        <v>1185732</v>
      </c>
      <c r="D8429" s="90" t="n">
        <v>44507</v>
      </c>
      <c r="E8429" s="88" t="s">
        <v>26</v>
      </c>
      <c r="F8429" s="88" t="s">
        <v>132</v>
      </c>
      <c r="G8429" s="88" t="s">
        <v>139</v>
      </c>
      <c r="H8429" s="91" t="s">
        <v>48</v>
      </c>
      <c r="I8429" s="92" t="n">
        <v>48</v>
      </c>
      <c r="J8429" s="93" t="n">
        <v>68</v>
      </c>
      <c r="K8429" s="94" t="n">
        <f aca="false">I8429 * J8429</f>
        <v>3264</v>
      </c>
      <c r="L8429" s="94" t="n">
        <f aca="false">K8429 *M8429</f>
        <v>1664.64</v>
      </c>
      <c r="M8429" s="95" t="n">
        <v>0.51</v>
      </c>
      <c r="N8429" s="88" t="s">
        <v>23</v>
      </c>
      <c r="O8429" s="91" t="s">
        <v>219</v>
      </c>
      <c r="P8429" s="0" t="str">
        <f aca="false">RIGHT(H8429,LEN(H8429) - FIND(" ", H8429))</f>
        <v>Street Footwear</v>
      </c>
    </row>
    <row r="8430" customFormat="false" ht="14.25" hidden="false" customHeight="true" outlineLevel="0" collapsed="false">
      <c r="B8430" s="88" t="s">
        <v>30</v>
      </c>
      <c r="C8430" s="89" t="n">
        <v>1185732</v>
      </c>
      <c r="D8430" s="90" t="n">
        <v>44507</v>
      </c>
      <c r="E8430" s="88" t="s">
        <v>26</v>
      </c>
      <c r="F8430" s="88" t="s">
        <v>132</v>
      </c>
      <c r="G8430" s="88" t="s">
        <v>139</v>
      </c>
      <c r="H8430" s="91" t="s">
        <v>44</v>
      </c>
      <c r="I8430" s="92" t="n">
        <v>49</v>
      </c>
      <c r="J8430" s="93" t="n">
        <v>65</v>
      </c>
      <c r="K8430" s="94" t="n">
        <f aca="false">I8430 * J8430</f>
        <v>3185</v>
      </c>
      <c r="L8430" s="94" t="n">
        <f aca="false">K8430 *M8430</f>
        <v>1751.75</v>
      </c>
      <c r="M8430" s="95" t="n">
        <v>0.55</v>
      </c>
      <c r="N8430" s="88" t="s">
        <v>23</v>
      </c>
      <c r="O8430" s="91" t="s">
        <v>219</v>
      </c>
      <c r="P8430" s="0" t="str">
        <f aca="false">RIGHT(H8430,LEN(H8430) - FIND(" ", H8430))</f>
        <v>Athletic Footwear</v>
      </c>
    </row>
    <row r="8431" customFormat="false" ht="14.25" hidden="false" customHeight="true" outlineLevel="0" collapsed="false">
      <c r="B8431" s="88" t="s">
        <v>30</v>
      </c>
      <c r="C8431" s="89" t="n">
        <v>1185732</v>
      </c>
      <c r="D8431" s="90" t="n">
        <v>44507</v>
      </c>
      <c r="E8431" s="88" t="s">
        <v>26</v>
      </c>
      <c r="F8431" s="88" t="s">
        <v>132</v>
      </c>
      <c r="G8431" s="88" t="s">
        <v>139</v>
      </c>
      <c r="H8431" s="91" t="s">
        <v>16</v>
      </c>
      <c r="I8431" s="92" t="n">
        <v>55</v>
      </c>
      <c r="J8431" s="93" t="n">
        <v>59</v>
      </c>
      <c r="K8431" s="94" t="n">
        <f aca="false">I8431 * J8431</f>
        <v>3245</v>
      </c>
      <c r="L8431" s="94" t="n">
        <f aca="false">K8431 *M8431</f>
        <v>1427.8</v>
      </c>
      <c r="M8431" s="95" t="n">
        <v>0.44</v>
      </c>
      <c r="N8431" s="88" t="s">
        <v>23</v>
      </c>
      <c r="O8431" s="91" t="s">
        <v>218</v>
      </c>
      <c r="P8431" s="0" t="str">
        <f aca="false">RIGHT(H8431,LEN(H8431) - FIND(" ", H8431))</f>
        <v>Apparel</v>
      </c>
    </row>
    <row r="8432" customFormat="false" ht="14.25" hidden="false" customHeight="true" outlineLevel="0" collapsed="false">
      <c r="B8432" s="88" t="s">
        <v>30</v>
      </c>
      <c r="C8432" s="89" t="n">
        <v>1185732</v>
      </c>
      <c r="D8432" s="90" t="n">
        <v>44507</v>
      </c>
      <c r="E8432" s="88" t="s">
        <v>26</v>
      </c>
      <c r="F8432" s="88" t="s">
        <v>132</v>
      </c>
      <c r="G8432" s="88" t="s">
        <v>139</v>
      </c>
      <c r="H8432" s="91" t="s">
        <v>38</v>
      </c>
      <c r="I8432" s="92" t="n">
        <v>59</v>
      </c>
      <c r="J8432" s="93" t="n">
        <v>91</v>
      </c>
      <c r="K8432" s="94" t="n">
        <f aca="false">I8432 * J8432</f>
        <v>5369</v>
      </c>
      <c r="L8432" s="94" t="n">
        <f aca="false">K8432 *M8432</f>
        <v>2845.57</v>
      </c>
      <c r="M8432" s="95" t="n">
        <v>0.53</v>
      </c>
      <c r="N8432" s="88" t="s">
        <v>23</v>
      </c>
      <c r="O8432" s="91" t="s">
        <v>219</v>
      </c>
      <c r="P8432" s="0" t="str">
        <f aca="false">RIGHT(H8432,LEN(H8432) - FIND(" ", H8432))</f>
        <v>Apparel</v>
      </c>
    </row>
    <row r="8433" customFormat="false" ht="14.25" hidden="false" customHeight="true" outlineLevel="0" collapsed="false">
      <c r="B8433" s="88" t="s">
        <v>30</v>
      </c>
      <c r="C8433" s="89" t="n">
        <v>1185732</v>
      </c>
      <c r="D8433" s="90" t="n">
        <v>44507</v>
      </c>
      <c r="E8433" s="88" t="s">
        <v>26</v>
      </c>
      <c r="F8433" s="88" t="s">
        <v>149</v>
      </c>
      <c r="G8433" s="88" t="s">
        <v>150</v>
      </c>
      <c r="H8433" s="91" t="s">
        <v>32</v>
      </c>
      <c r="I8433" s="92" t="n">
        <v>55</v>
      </c>
      <c r="J8433" s="93" t="n">
        <v>95</v>
      </c>
      <c r="K8433" s="94" t="n">
        <f aca="false">I8433 * J8433</f>
        <v>5225</v>
      </c>
      <c r="L8433" s="94" t="n">
        <f aca="false">K8433 *M8433</f>
        <v>2560.25</v>
      </c>
      <c r="M8433" s="95" t="n">
        <v>0.49</v>
      </c>
      <c r="N8433" s="88" t="s">
        <v>23</v>
      </c>
      <c r="O8433" s="91" t="s">
        <v>218</v>
      </c>
      <c r="P8433" s="0" t="str">
        <f aca="false">RIGHT(H8433,LEN(H8433) - FIND(" ", H8433))</f>
        <v>Street Footwear</v>
      </c>
    </row>
    <row r="8434" customFormat="false" ht="14.25" hidden="false" customHeight="true" outlineLevel="0" collapsed="false">
      <c r="B8434" s="88" t="s">
        <v>30</v>
      </c>
      <c r="C8434" s="89" t="n">
        <v>1185732</v>
      </c>
      <c r="D8434" s="90" t="n">
        <v>44507</v>
      </c>
      <c r="E8434" s="88" t="s">
        <v>26</v>
      </c>
      <c r="F8434" s="88" t="s">
        <v>149</v>
      </c>
      <c r="G8434" s="88" t="s">
        <v>150</v>
      </c>
      <c r="H8434" s="91" t="s">
        <v>24</v>
      </c>
      <c r="I8434" s="92" t="n">
        <v>46</v>
      </c>
      <c r="J8434" s="93" t="n">
        <v>63</v>
      </c>
      <c r="K8434" s="94" t="n">
        <f aca="false">I8434 * J8434</f>
        <v>2898</v>
      </c>
      <c r="L8434" s="94" t="n">
        <f aca="false">K8434 *M8434</f>
        <v>1304.1</v>
      </c>
      <c r="M8434" s="95" t="n">
        <v>0.45</v>
      </c>
      <c r="N8434" s="88" t="s">
        <v>23</v>
      </c>
      <c r="O8434" s="91" t="s">
        <v>218</v>
      </c>
      <c r="P8434" s="0" t="str">
        <f aca="false">RIGHT(H8434,LEN(H8434) - FIND(" ", H8434))</f>
        <v>Athletic Footwear</v>
      </c>
    </row>
    <row r="8435" customFormat="false" ht="14.25" hidden="false" customHeight="true" outlineLevel="0" collapsed="false">
      <c r="B8435" s="88" t="s">
        <v>30</v>
      </c>
      <c r="C8435" s="89" t="n">
        <v>1185732</v>
      </c>
      <c r="D8435" s="90" t="n">
        <v>44507</v>
      </c>
      <c r="E8435" s="88" t="s">
        <v>26</v>
      </c>
      <c r="F8435" s="88" t="s">
        <v>149</v>
      </c>
      <c r="G8435" s="88" t="s">
        <v>150</v>
      </c>
      <c r="H8435" s="91" t="s">
        <v>48</v>
      </c>
      <c r="I8435" s="92" t="n">
        <v>48</v>
      </c>
      <c r="J8435" s="93" t="n">
        <v>64</v>
      </c>
      <c r="K8435" s="94" t="n">
        <f aca="false">I8435 * J8435</f>
        <v>3072</v>
      </c>
      <c r="L8435" s="94" t="n">
        <f aca="false">K8435 *M8435</f>
        <v>1658.88</v>
      </c>
      <c r="M8435" s="95" t="n">
        <v>0.54</v>
      </c>
      <c r="N8435" s="88" t="s">
        <v>23</v>
      </c>
      <c r="O8435" s="91" t="s">
        <v>219</v>
      </c>
      <c r="P8435" s="0" t="str">
        <f aca="false">RIGHT(H8435,LEN(H8435) - FIND(" ", H8435))</f>
        <v>Street Footwear</v>
      </c>
    </row>
    <row r="8436" customFormat="false" ht="14.25" hidden="false" customHeight="true" outlineLevel="0" collapsed="false">
      <c r="B8436" s="88" t="s">
        <v>30</v>
      </c>
      <c r="C8436" s="89" t="n">
        <v>1185732</v>
      </c>
      <c r="D8436" s="90" t="n">
        <v>44507</v>
      </c>
      <c r="E8436" s="88" t="s">
        <v>26</v>
      </c>
      <c r="F8436" s="88" t="s">
        <v>149</v>
      </c>
      <c r="G8436" s="88" t="s">
        <v>150</v>
      </c>
      <c r="H8436" s="91" t="s">
        <v>44</v>
      </c>
      <c r="I8436" s="92" t="n">
        <v>48</v>
      </c>
      <c r="J8436" s="93" t="n">
        <v>58</v>
      </c>
      <c r="K8436" s="94" t="n">
        <f aca="false">I8436 * J8436</f>
        <v>2784</v>
      </c>
      <c r="L8436" s="94" t="n">
        <f aca="false">K8436 *M8436</f>
        <v>1531.2</v>
      </c>
      <c r="M8436" s="95" t="n">
        <v>0.55</v>
      </c>
      <c r="N8436" s="88" t="s">
        <v>23</v>
      </c>
      <c r="O8436" s="91" t="s">
        <v>219</v>
      </c>
      <c r="P8436" s="0" t="str">
        <f aca="false">RIGHT(H8436,LEN(H8436) - FIND(" ", H8436))</f>
        <v>Athletic Footwear</v>
      </c>
    </row>
    <row r="8437" customFormat="false" ht="14.25" hidden="false" customHeight="true" outlineLevel="0" collapsed="false">
      <c r="B8437" s="88" t="s">
        <v>30</v>
      </c>
      <c r="C8437" s="89" t="n">
        <v>1185732</v>
      </c>
      <c r="D8437" s="90" t="n">
        <v>44507</v>
      </c>
      <c r="E8437" s="88" t="s">
        <v>26</v>
      </c>
      <c r="F8437" s="88" t="s">
        <v>149</v>
      </c>
      <c r="G8437" s="88" t="s">
        <v>150</v>
      </c>
      <c r="H8437" s="91" t="s">
        <v>16</v>
      </c>
      <c r="I8437" s="92" t="n">
        <v>58</v>
      </c>
      <c r="J8437" s="93" t="n">
        <v>44</v>
      </c>
      <c r="K8437" s="94" t="n">
        <f aca="false">I8437 * J8437</f>
        <v>2552</v>
      </c>
      <c r="L8437" s="94" t="n">
        <f aca="false">K8437 *M8437</f>
        <v>1122.88</v>
      </c>
      <c r="M8437" s="95" t="n">
        <v>0.44</v>
      </c>
      <c r="N8437" s="88" t="s">
        <v>23</v>
      </c>
      <c r="O8437" s="91" t="s">
        <v>218</v>
      </c>
      <c r="P8437" s="0" t="str">
        <f aca="false">RIGHT(H8437,LEN(H8437) - FIND(" ", H8437))</f>
        <v>Apparel</v>
      </c>
    </row>
    <row r="8438" customFormat="false" ht="14.25" hidden="false" customHeight="true" outlineLevel="0" collapsed="false">
      <c r="B8438" s="88" t="s">
        <v>30</v>
      </c>
      <c r="C8438" s="89" t="n">
        <v>1185732</v>
      </c>
      <c r="D8438" s="90" t="n">
        <v>44507</v>
      </c>
      <c r="E8438" s="88" t="s">
        <v>26</v>
      </c>
      <c r="F8438" s="88" t="s">
        <v>149</v>
      </c>
      <c r="G8438" s="88" t="s">
        <v>150</v>
      </c>
      <c r="H8438" s="91" t="s">
        <v>38</v>
      </c>
      <c r="I8438" s="92" t="n">
        <v>60</v>
      </c>
      <c r="J8438" s="93" t="n">
        <v>77</v>
      </c>
      <c r="K8438" s="94" t="n">
        <f aca="false">I8438 * J8438</f>
        <v>4620</v>
      </c>
      <c r="L8438" s="94" t="n">
        <f aca="false">K8438 *M8438</f>
        <v>2402.4</v>
      </c>
      <c r="M8438" s="95" t="n">
        <v>0.52</v>
      </c>
      <c r="N8438" s="88" t="s">
        <v>23</v>
      </c>
      <c r="O8438" s="91" t="s">
        <v>219</v>
      </c>
      <c r="P8438" s="0" t="str">
        <f aca="false">RIGHT(H8438,LEN(H8438) - FIND(" ", H8438))</f>
        <v>Apparel</v>
      </c>
    </row>
    <row r="8439" customFormat="false" ht="14.25" hidden="false" customHeight="true" outlineLevel="0" collapsed="false">
      <c r="B8439" s="88" t="s">
        <v>13</v>
      </c>
      <c r="C8439" s="89" t="n">
        <v>1185732</v>
      </c>
      <c r="D8439" s="90" t="n">
        <v>44507</v>
      </c>
      <c r="E8439" s="88" t="s">
        <v>26</v>
      </c>
      <c r="F8439" s="88" t="s">
        <v>54</v>
      </c>
      <c r="G8439" s="88" t="s">
        <v>55</v>
      </c>
      <c r="H8439" s="91" t="s">
        <v>16</v>
      </c>
      <c r="I8439" s="92" t="n">
        <v>41</v>
      </c>
      <c r="J8439" s="93" t="n">
        <v>24</v>
      </c>
      <c r="K8439" s="94" t="n">
        <f aca="false">I8439 * J8439</f>
        <v>984</v>
      </c>
      <c r="L8439" s="94" t="n">
        <f aca="false">K8439 *M8439</f>
        <v>334.56</v>
      </c>
      <c r="M8439" s="95" t="n">
        <v>0.34</v>
      </c>
      <c r="N8439" s="88" t="s">
        <v>31</v>
      </c>
      <c r="O8439" s="91" t="s">
        <v>218</v>
      </c>
      <c r="P8439" s="0" t="str">
        <f aca="false">RIGHT(H8439,LEN(H8439) - FIND(" ", H8439))</f>
        <v>Apparel</v>
      </c>
    </row>
    <row r="8440" customFormat="false" ht="14.25" hidden="false" customHeight="true" outlineLevel="0" collapsed="false">
      <c r="B8440" s="88" t="s">
        <v>30</v>
      </c>
      <c r="C8440" s="89" t="n">
        <v>1185732</v>
      </c>
      <c r="D8440" s="90" t="n">
        <v>44507</v>
      </c>
      <c r="E8440" s="88" t="s">
        <v>26</v>
      </c>
      <c r="F8440" s="88" t="s">
        <v>149</v>
      </c>
      <c r="G8440" s="88" t="s">
        <v>150</v>
      </c>
      <c r="H8440" s="91" t="s">
        <v>32</v>
      </c>
      <c r="I8440" s="92" t="n">
        <v>40</v>
      </c>
      <c r="J8440" s="93" t="n">
        <v>105</v>
      </c>
      <c r="K8440" s="94" t="n">
        <f aca="false">I8440 * J8440</f>
        <v>4200</v>
      </c>
      <c r="L8440" s="94" t="n">
        <f aca="false">K8440 *M8440</f>
        <v>1764</v>
      </c>
      <c r="M8440" s="95" t="n">
        <v>0.42</v>
      </c>
      <c r="N8440" s="88" t="s">
        <v>31</v>
      </c>
      <c r="O8440" s="91" t="s">
        <v>218</v>
      </c>
      <c r="P8440" s="0" t="str">
        <f aca="false">RIGHT(H8440,LEN(H8440) - FIND(" ", H8440))</f>
        <v>Street Footwear</v>
      </c>
    </row>
    <row r="8441" customFormat="false" ht="14.25" hidden="false" customHeight="true" outlineLevel="0" collapsed="false">
      <c r="B8441" s="88" t="s">
        <v>30</v>
      </c>
      <c r="C8441" s="89" t="n">
        <v>1185732</v>
      </c>
      <c r="D8441" s="90" t="n">
        <v>44507</v>
      </c>
      <c r="E8441" s="88" t="s">
        <v>26</v>
      </c>
      <c r="F8441" s="88" t="s">
        <v>149</v>
      </c>
      <c r="G8441" s="88" t="s">
        <v>150</v>
      </c>
      <c r="H8441" s="91" t="s">
        <v>24</v>
      </c>
      <c r="I8441" s="92" t="n">
        <v>40</v>
      </c>
      <c r="J8441" s="93" t="n">
        <v>74</v>
      </c>
      <c r="K8441" s="94" t="n">
        <f aca="false">I8441 * J8441</f>
        <v>2960</v>
      </c>
      <c r="L8441" s="94" t="n">
        <f aca="false">K8441 *M8441</f>
        <v>1243.2</v>
      </c>
      <c r="M8441" s="95" t="n">
        <v>0.42</v>
      </c>
      <c r="N8441" s="88" t="s">
        <v>31</v>
      </c>
      <c r="O8441" s="91" t="s">
        <v>218</v>
      </c>
      <c r="P8441" s="0" t="str">
        <f aca="false">RIGHT(H8441,LEN(H8441) - FIND(" ", H8441))</f>
        <v>Athletic Footwear</v>
      </c>
    </row>
    <row r="8442" customFormat="false" ht="14.25" hidden="false" customHeight="true" outlineLevel="0" collapsed="false">
      <c r="B8442" s="88" t="s">
        <v>30</v>
      </c>
      <c r="C8442" s="89" t="n">
        <v>1185732</v>
      </c>
      <c r="D8442" s="90" t="n">
        <v>44507</v>
      </c>
      <c r="E8442" s="88" t="s">
        <v>26</v>
      </c>
      <c r="F8442" s="88" t="s">
        <v>149</v>
      </c>
      <c r="G8442" s="88" t="s">
        <v>150</v>
      </c>
      <c r="H8442" s="91" t="s">
        <v>48</v>
      </c>
      <c r="I8442" s="92" t="n">
        <v>37</v>
      </c>
      <c r="J8442" s="93" t="n">
        <v>68</v>
      </c>
      <c r="K8442" s="94" t="n">
        <f aca="false">I8442 * J8442</f>
        <v>2516</v>
      </c>
      <c r="L8442" s="94" t="n">
        <f aca="false">K8442 *M8442</f>
        <v>1132.2</v>
      </c>
      <c r="M8442" s="95" t="n">
        <v>0.45</v>
      </c>
      <c r="N8442" s="88" t="s">
        <v>31</v>
      </c>
      <c r="O8442" s="91" t="s">
        <v>219</v>
      </c>
      <c r="P8442" s="0" t="str">
        <f aca="false">RIGHT(H8442,LEN(H8442) - FIND(" ", H8442))</f>
        <v>Street Footwear</v>
      </c>
    </row>
    <row r="8443" customFormat="false" ht="14.25" hidden="false" customHeight="true" outlineLevel="0" collapsed="false">
      <c r="B8443" s="88" t="s">
        <v>30</v>
      </c>
      <c r="C8443" s="89" t="n">
        <v>1185732</v>
      </c>
      <c r="D8443" s="90" t="n">
        <v>44507</v>
      </c>
      <c r="E8443" s="88" t="s">
        <v>26</v>
      </c>
      <c r="F8443" s="88" t="s">
        <v>149</v>
      </c>
      <c r="G8443" s="88" t="s">
        <v>150</v>
      </c>
      <c r="H8443" s="91" t="s">
        <v>44</v>
      </c>
      <c r="I8443" s="92" t="n">
        <v>36</v>
      </c>
      <c r="J8443" s="93" t="n">
        <v>68</v>
      </c>
      <c r="K8443" s="94" t="n">
        <f aca="false">I8443 * J8443</f>
        <v>2448</v>
      </c>
      <c r="L8443" s="94" t="n">
        <f aca="false">K8443 *M8443</f>
        <v>1101.6</v>
      </c>
      <c r="M8443" s="95" t="n">
        <v>0.45</v>
      </c>
      <c r="N8443" s="88" t="s">
        <v>31</v>
      </c>
      <c r="O8443" s="91" t="s">
        <v>219</v>
      </c>
      <c r="P8443" s="0" t="str">
        <f aca="false">RIGHT(H8443,LEN(H8443) - FIND(" ", H8443))</f>
        <v>Athletic Footwear</v>
      </c>
    </row>
    <row r="8444" customFormat="false" ht="14.25" hidden="false" customHeight="true" outlineLevel="0" collapsed="false">
      <c r="B8444" s="88" t="s">
        <v>30</v>
      </c>
      <c r="C8444" s="89" t="n">
        <v>1185732</v>
      </c>
      <c r="D8444" s="90" t="n">
        <v>44507</v>
      </c>
      <c r="E8444" s="88" t="s">
        <v>26</v>
      </c>
      <c r="F8444" s="88" t="s">
        <v>149</v>
      </c>
      <c r="G8444" s="88" t="s">
        <v>150</v>
      </c>
      <c r="H8444" s="91" t="s">
        <v>16</v>
      </c>
      <c r="I8444" s="92" t="n">
        <v>43</v>
      </c>
      <c r="J8444" s="93" t="n">
        <v>61</v>
      </c>
      <c r="K8444" s="94" t="n">
        <f aca="false">I8444 * J8444</f>
        <v>2623</v>
      </c>
      <c r="L8444" s="94" t="n">
        <f aca="false">K8444 *M8444</f>
        <v>865.59</v>
      </c>
      <c r="M8444" s="95" t="n">
        <v>0.33</v>
      </c>
      <c r="N8444" s="88" t="s">
        <v>31</v>
      </c>
      <c r="O8444" s="91" t="s">
        <v>218</v>
      </c>
      <c r="P8444" s="0" t="str">
        <f aca="false">RIGHT(H8444,LEN(H8444) - FIND(" ", H8444))</f>
        <v>Apparel</v>
      </c>
    </row>
    <row r="8445" customFormat="false" ht="14.25" hidden="false" customHeight="true" outlineLevel="0" collapsed="false">
      <c r="B8445" s="88" t="s">
        <v>30</v>
      </c>
      <c r="C8445" s="89" t="n">
        <v>1185732</v>
      </c>
      <c r="D8445" s="90" t="n">
        <v>44507</v>
      </c>
      <c r="E8445" s="88" t="s">
        <v>26</v>
      </c>
      <c r="F8445" s="88" t="s">
        <v>149</v>
      </c>
      <c r="G8445" s="88" t="s">
        <v>150</v>
      </c>
      <c r="H8445" s="91" t="s">
        <v>38</v>
      </c>
      <c r="I8445" s="92" t="n">
        <v>46</v>
      </c>
      <c r="J8445" s="93" t="n">
        <v>83</v>
      </c>
      <c r="K8445" s="94" t="n">
        <f aca="false">I8445 * J8445</f>
        <v>3818</v>
      </c>
      <c r="L8445" s="94" t="n">
        <f aca="false">K8445 *M8445</f>
        <v>1679.92</v>
      </c>
      <c r="M8445" s="95" t="n">
        <v>0.44</v>
      </c>
      <c r="N8445" s="88" t="s">
        <v>31</v>
      </c>
      <c r="O8445" s="91" t="s">
        <v>219</v>
      </c>
      <c r="P8445" s="0" t="str">
        <f aca="false">RIGHT(H8445,LEN(H8445) - FIND(" ", H8445))</f>
        <v>Apparel</v>
      </c>
    </row>
    <row r="8446" customFormat="false" ht="14.25" hidden="false" customHeight="true" outlineLevel="0" collapsed="false">
      <c r="B8446" s="88" t="s">
        <v>13</v>
      </c>
      <c r="C8446" s="89" t="n">
        <v>1185732</v>
      </c>
      <c r="D8446" s="90" t="n">
        <v>44508</v>
      </c>
      <c r="E8446" s="88" t="s">
        <v>26</v>
      </c>
      <c r="F8446" s="88" t="s">
        <v>54</v>
      </c>
      <c r="G8446" s="88" t="s">
        <v>55</v>
      </c>
      <c r="H8446" s="91" t="s">
        <v>38</v>
      </c>
      <c r="I8446" s="92" t="n">
        <v>50</v>
      </c>
      <c r="J8446" s="93" t="n">
        <v>175</v>
      </c>
      <c r="K8446" s="94" t="n">
        <f aca="false">I8446 * J8446</f>
        <v>8750</v>
      </c>
      <c r="L8446" s="94" t="n">
        <f aca="false">K8446 *M8446</f>
        <v>2187.5</v>
      </c>
      <c r="M8446" s="95" t="n">
        <v>0.25</v>
      </c>
      <c r="N8446" s="88" t="s">
        <v>31</v>
      </c>
      <c r="O8446" s="91" t="s">
        <v>219</v>
      </c>
      <c r="P8446" s="0" t="str">
        <f aca="false">RIGHT(H8446,LEN(H8446) - FIND(" ", H8446))</f>
        <v>Apparel</v>
      </c>
    </row>
    <row r="8447" customFormat="false" ht="14.25" hidden="false" customHeight="true" outlineLevel="0" collapsed="false">
      <c r="B8447" s="88" t="s">
        <v>15</v>
      </c>
      <c r="C8447" s="89" t="n">
        <v>1185732</v>
      </c>
      <c r="D8447" s="90" t="n">
        <v>44508</v>
      </c>
      <c r="E8447" s="88" t="s">
        <v>26</v>
      </c>
      <c r="F8447" s="88" t="s">
        <v>111</v>
      </c>
      <c r="G8447" s="88" t="s">
        <v>166</v>
      </c>
      <c r="H8447" s="91" t="s">
        <v>44</v>
      </c>
      <c r="I8447" s="92" t="n">
        <v>45</v>
      </c>
      <c r="J8447" s="93" t="n">
        <v>125</v>
      </c>
      <c r="K8447" s="94" t="n">
        <f aca="false">I8447 * J8447</f>
        <v>5625</v>
      </c>
      <c r="L8447" s="94" t="n">
        <f aca="false">K8447 *M8447</f>
        <v>1687.5</v>
      </c>
      <c r="M8447" s="95" t="n">
        <v>0.3</v>
      </c>
      <c r="N8447" s="88" t="s">
        <v>31</v>
      </c>
      <c r="O8447" s="91" t="s">
        <v>219</v>
      </c>
      <c r="P8447" s="0" t="str">
        <f aca="false">RIGHT(H8447,LEN(H8447) - FIND(" ", H8447))</f>
        <v>Athletic Footwear</v>
      </c>
    </row>
    <row r="8448" customFormat="false" ht="14.25" hidden="false" customHeight="true" outlineLevel="0" collapsed="false">
      <c r="B8448" s="88" t="s">
        <v>13</v>
      </c>
      <c r="C8448" s="89" t="n">
        <v>1185732</v>
      </c>
      <c r="D8448" s="90" t="n">
        <v>44508</v>
      </c>
      <c r="E8448" s="88" t="s">
        <v>26</v>
      </c>
      <c r="F8448" s="88" t="s">
        <v>54</v>
      </c>
      <c r="G8448" s="88" t="s">
        <v>55</v>
      </c>
      <c r="H8448" s="91" t="s">
        <v>38</v>
      </c>
      <c r="I8448" s="92" t="n">
        <v>47</v>
      </c>
      <c r="J8448" s="93" t="n">
        <v>44</v>
      </c>
      <c r="K8448" s="94" t="n">
        <f aca="false">I8448 * J8448</f>
        <v>2068</v>
      </c>
      <c r="L8448" s="94" t="n">
        <f aca="false">K8448 *M8448</f>
        <v>723.8</v>
      </c>
      <c r="M8448" s="95" t="n">
        <v>0.35</v>
      </c>
      <c r="N8448" s="88" t="s">
        <v>23</v>
      </c>
      <c r="O8448" s="91" t="s">
        <v>219</v>
      </c>
      <c r="P8448" s="0" t="str">
        <f aca="false">RIGHT(H8448,LEN(H8448) - FIND(" ", H8448))</f>
        <v>Apparel</v>
      </c>
    </row>
    <row r="8449" customFormat="false" ht="14.25" hidden="false" customHeight="true" outlineLevel="0" collapsed="false">
      <c r="B8449" s="88" t="s">
        <v>15</v>
      </c>
      <c r="C8449" s="89" t="n">
        <v>1185732</v>
      </c>
      <c r="D8449" s="90" t="n">
        <v>44508</v>
      </c>
      <c r="E8449" s="88" t="s">
        <v>26</v>
      </c>
      <c r="F8449" s="88" t="s">
        <v>111</v>
      </c>
      <c r="G8449" s="88" t="s">
        <v>166</v>
      </c>
      <c r="H8449" s="91" t="s">
        <v>44</v>
      </c>
      <c r="I8449" s="92" t="n">
        <v>41</v>
      </c>
      <c r="J8449" s="93" t="n">
        <v>34</v>
      </c>
      <c r="K8449" s="94" t="n">
        <f aca="false">I8449 * J8449</f>
        <v>1394</v>
      </c>
      <c r="L8449" s="94" t="n">
        <f aca="false">K8449 *M8449</f>
        <v>557.6</v>
      </c>
      <c r="M8449" s="95" t="n">
        <v>0.4</v>
      </c>
      <c r="N8449" s="88" t="s">
        <v>23</v>
      </c>
      <c r="O8449" s="91" t="s">
        <v>219</v>
      </c>
      <c r="P8449" s="0" t="str">
        <f aca="false">RIGHT(H8449,LEN(H8449) - FIND(" ", H8449))</f>
        <v>Athletic Footwear</v>
      </c>
    </row>
    <row r="8450" customFormat="false" ht="14.25" hidden="false" customHeight="true" outlineLevel="0" collapsed="false">
      <c r="B8450" s="88" t="s">
        <v>13</v>
      </c>
      <c r="C8450" s="89" t="n">
        <v>1185732</v>
      </c>
      <c r="D8450" s="90" t="n">
        <v>44508</v>
      </c>
      <c r="E8450" s="88" t="s">
        <v>26</v>
      </c>
      <c r="F8450" s="88" t="s">
        <v>54</v>
      </c>
      <c r="G8450" s="88" t="s">
        <v>55</v>
      </c>
      <c r="H8450" s="91" t="s">
        <v>38</v>
      </c>
      <c r="I8450" s="92" t="n">
        <v>38</v>
      </c>
      <c r="J8450" s="93" t="n">
        <v>61</v>
      </c>
      <c r="K8450" s="94" t="n">
        <f aca="false">I8450 * J8450</f>
        <v>2318</v>
      </c>
      <c r="L8450" s="94" t="n">
        <f aca="false">K8450 *M8450</f>
        <v>718.58</v>
      </c>
      <c r="M8450" s="95" t="n">
        <v>0.31</v>
      </c>
      <c r="N8450" s="88" t="s">
        <v>31</v>
      </c>
      <c r="O8450" s="91" t="s">
        <v>219</v>
      </c>
      <c r="P8450" s="0" t="str">
        <f aca="false">RIGHT(H8450,LEN(H8450) - FIND(" ", H8450))</f>
        <v>Apparel</v>
      </c>
    </row>
    <row r="8451" customFormat="false" ht="14.25" hidden="false" customHeight="true" outlineLevel="0" collapsed="false">
      <c r="B8451" s="88" t="s">
        <v>13</v>
      </c>
      <c r="C8451" s="89" t="n">
        <v>1185732</v>
      </c>
      <c r="D8451" s="90" t="n">
        <v>44509</v>
      </c>
      <c r="E8451" s="88" t="s">
        <v>26</v>
      </c>
      <c r="F8451" s="88" t="s">
        <v>54</v>
      </c>
      <c r="G8451" s="88" t="s">
        <v>55</v>
      </c>
      <c r="H8451" s="91" t="s">
        <v>32</v>
      </c>
      <c r="I8451" s="92" t="n">
        <v>50</v>
      </c>
      <c r="J8451" s="93" t="n">
        <v>450</v>
      </c>
      <c r="K8451" s="94" t="n">
        <f aca="false">I8451 * J8451</f>
        <v>22500</v>
      </c>
      <c r="L8451" s="94" t="n">
        <f aca="false">K8451 *M8451</f>
        <v>11250</v>
      </c>
      <c r="M8451" s="95" t="n">
        <v>0.5</v>
      </c>
      <c r="N8451" s="88" t="s">
        <v>31</v>
      </c>
      <c r="O8451" s="91" t="s">
        <v>218</v>
      </c>
      <c r="P8451" s="0" t="str">
        <f aca="false">RIGHT(H8451,LEN(H8451) - FIND(" ", H8451))</f>
        <v>Street Footwear</v>
      </c>
    </row>
    <row r="8452" customFormat="false" ht="14.25" hidden="false" customHeight="true" outlineLevel="0" collapsed="false">
      <c r="B8452" s="88" t="s">
        <v>15</v>
      </c>
      <c r="C8452" s="89" t="n">
        <v>1185732</v>
      </c>
      <c r="D8452" s="90" t="n">
        <v>44509</v>
      </c>
      <c r="E8452" s="88" t="s">
        <v>26</v>
      </c>
      <c r="F8452" s="88" t="s">
        <v>111</v>
      </c>
      <c r="G8452" s="88" t="s">
        <v>166</v>
      </c>
      <c r="H8452" s="91" t="s">
        <v>16</v>
      </c>
      <c r="I8452" s="92" t="n">
        <v>55</v>
      </c>
      <c r="J8452" s="93" t="n">
        <v>150</v>
      </c>
      <c r="K8452" s="94" t="n">
        <f aca="false">I8452 * J8452</f>
        <v>8250</v>
      </c>
      <c r="L8452" s="94" t="n">
        <f aca="false">K8452 *M8452</f>
        <v>2062.5</v>
      </c>
      <c r="M8452" s="95" t="n">
        <v>0.25</v>
      </c>
      <c r="N8452" s="88" t="s">
        <v>31</v>
      </c>
      <c r="O8452" s="91" t="s">
        <v>218</v>
      </c>
      <c r="P8452" s="0" t="str">
        <f aca="false">RIGHT(H8452,LEN(H8452) - FIND(" ", H8452))</f>
        <v>Apparel</v>
      </c>
    </row>
    <row r="8453" customFormat="false" ht="14.25" hidden="false" customHeight="true" outlineLevel="0" collapsed="false">
      <c r="B8453" s="88" t="s">
        <v>43</v>
      </c>
      <c r="C8453" s="89" t="n">
        <v>1185732</v>
      </c>
      <c r="D8453" s="90" t="n">
        <v>44509</v>
      </c>
      <c r="E8453" s="88" t="s">
        <v>26</v>
      </c>
      <c r="F8453" s="88" t="s">
        <v>50</v>
      </c>
      <c r="G8453" s="88" t="s">
        <v>67</v>
      </c>
      <c r="H8453" s="91" t="s">
        <v>32</v>
      </c>
      <c r="I8453" s="92" t="n">
        <v>60</v>
      </c>
      <c r="J8453" s="93" t="n">
        <v>775</v>
      </c>
      <c r="K8453" s="94" t="n">
        <f aca="false">I8453 * J8453</f>
        <v>46500</v>
      </c>
      <c r="L8453" s="94" t="n">
        <f aca="false">K8453 *M8453</f>
        <v>20925</v>
      </c>
      <c r="M8453" s="95" t="n">
        <v>0.45</v>
      </c>
      <c r="N8453" s="88" t="s">
        <v>14</v>
      </c>
      <c r="O8453" s="91" t="s">
        <v>218</v>
      </c>
      <c r="P8453" s="0" t="str">
        <f aca="false">RIGHT(H8453,LEN(H8453) - FIND(" ", H8453))</f>
        <v>Street Footwear</v>
      </c>
    </row>
    <row r="8454" customFormat="false" ht="14.25" hidden="false" customHeight="true" outlineLevel="0" collapsed="false">
      <c r="B8454" s="88" t="s">
        <v>43</v>
      </c>
      <c r="C8454" s="89" t="n">
        <v>1185732</v>
      </c>
      <c r="D8454" s="90" t="n">
        <v>44509</v>
      </c>
      <c r="E8454" s="88" t="s">
        <v>26</v>
      </c>
      <c r="F8454" s="88" t="s">
        <v>50</v>
      </c>
      <c r="G8454" s="88" t="s">
        <v>67</v>
      </c>
      <c r="H8454" s="91" t="s">
        <v>24</v>
      </c>
      <c r="I8454" s="92" t="n">
        <v>50</v>
      </c>
      <c r="J8454" s="93" t="n">
        <v>600</v>
      </c>
      <c r="K8454" s="94" t="n">
        <f aca="false">I8454 * J8454</f>
        <v>30000</v>
      </c>
      <c r="L8454" s="94" t="n">
        <f aca="false">K8454 *M8454</f>
        <v>10500</v>
      </c>
      <c r="M8454" s="95" t="n">
        <v>0.35</v>
      </c>
      <c r="N8454" s="88" t="s">
        <v>14</v>
      </c>
      <c r="O8454" s="91" t="s">
        <v>218</v>
      </c>
      <c r="P8454" s="0" t="str">
        <f aca="false">RIGHT(H8454,LEN(H8454) - FIND(" ", H8454))</f>
        <v>Athletic Footwear</v>
      </c>
    </row>
    <row r="8455" customFormat="false" ht="14.25" hidden="false" customHeight="true" outlineLevel="0" collapsed="false">
      <c r="B8455" s="88" t="s">
        <v>43</v>
      </c>
      <c r="C8455" s="89" t="n">
        <v>1185732</v>
      </c>
      <c r="D8455" s="90" t="n">
        <v>44509</v>
      </c>
      <c r="E8455" s="88" t="s">
        <v>26</v>
      </c>
      <c r="F8455" s="88" t="s">
        <v>50</v>
      </c>
      <c r="G8455" s="88" t="s">
        <v>67</v>
      </c>
      <c r="H8455" s="91" t="s">
        <v>48</v>
      </c>
      <c r="I8455" s="92" t="n">
        <v>50</v>
      </c>
      <c r="J8455" s="93" t="n">
        <v>545</v>
      </c>
      <c r="K8455" s="94" t="n">
        <f aca="false">I8455 * J8455</f>
        <v>27250</v>
      </c>
      <c r="L8455" s="94" t="n">
        <f aca="false">K8455 *M8455</f>
        <v>6812.5</v>
      </c>
      <c r="M8455" s="95" t="n">
        <v>0.25</v>
      </c>
      <c r="N8455" s="88" t="s">
        <v>14</v>
      </c>
      <c r="O8455" s="91" t="s">
        <v>219</v>
      </c>
      <c r="P8455" s="0" t="str">
        <f aca="false">RIGHT(H8455,LEN(H8455) - FIND(" ", H8455))</f>
        <v>Street Footwear</v>
      </c>
    </row>
    <row r="8456" customFormat="false" ht="14.25" hidden="false" customHeight="true" outlineLevel="0" collapsed="false">
      <c r="B8456" s="88" t="s">
        <v>43</v>
      </c>
      <c r="C8456" s="89" t="n">
        <v>1185732</v>
      </c>
      <c r="D8456" s="90" t="n">
        <v>44509</v>
      </c>
      <c r="E8456" s="88" t="s">
        <v>26</v>
      </c>
      <c r="F8456" s="88" t="s">
        <v>50</v>
      </c>
      <c r="G8456" s="88" t="s">
        <v>67</v>
      </c>
      <c r="H8456" s="91" t="s">
        <v>44</v>
      </c>
      <c r="I8456" s="92" t="n">
        <v>50</v>
      </c>
      <c r="J8456" s="93" t="n">
        <v>575</v>
      </c>
      <c r="K8456" s="94" t="n">
        <f aca="false">I8456 * J8456</f>
        <v>28750</v>
      </c>
      <c r="L8456" s="94" t="n">
        <f aca="false">K8456 *M8456</f>
        <v>8625</v>
      </c>
      <c r="M8456" s="95" t="n">
        <v>0.3</v>
      </c>
      <c r="N8456" s="88" t="s">
        <v>14</v>
      </c>
      <c r="O8456" s="91" t="s">
        <v>219</v>
      </c>
      <c r="P8456" s="0" t="str">
        <f aca="false">RIGHT(H8456,LEN(H8456) - FIND(" ", H8456))</f>
        <v>Athletic Footwear</v>
      </c>
    </row>
    <row r="8457" customFormat="false" ht="14.25" hidden="false" customHeight="true" outlineLevel="0" collapsed="false">
      <c r="B8457" s="88" t="s">
        <v>43</v>
      </c>
      <c r="C8457" s="89" t="n">
        <v>1185732</v>
      </c>
      <c r="D8457" s="90" t="n">
        <v>44509</v>
      </c>
      <c r="E8457" s="88" t="s">
        <v>26</v>
      </c>
      <c r="F8457" s="88" t="s">
        <v>50</v>
      </c>
      <c r="G8457" s="88" t="s">
        <v>67</v>
      </c>
      <c r="H8457" s="91" t="s">
        <v>16</v>
      </c>
      <c r="I8457" s="92" t="n">
        <v>65</v>
      </c>
      <c r="J8457" s="93" t="n">
        <v>550</v>
      </c>
      <c r="K8457" s="94" t="n">
        <f aca="false">I8457 * J8457</f>
        <v>35750</v>
      </c>
      <c r="L8457" s="94" t="n">
        <f aca="false">K8457 *M8457</f>
        <v>12512.5</v>
      </c>
      <c r="M8457" s="95" t="n">
        <v>0.35</v>
      </c>
      <c r="N8457" s="88" t="s">
        <v>14</v>
      </c>
      <c r="O8457" s="91" t="s">
        <v>218</v>
      </c>
      <c r="P8457" s="0" t="str">
        <f aca="false">RIGHT(H8457,LEN(H8457) - FIND(" ", H8457))</f>
        <v>Apparel</v>
      </c>
    </row>
    <row r="8458" customFormat="false" ht="14.25" hidden="false" customHeight="true" outlineLevel="0" collapsed="false">
      <c r="B8458" s="88" t="s">
        <v>43</v>
      </c>
      <c r="C8458" s="89" t="n">
        <v>1185732</v>
      </c>
      <c r="D8458" s="90" t="n">
        <v>44509</v>
      </c>
      <c r="E8458" s="88" t="s">
        <v>26</v>
      </c>
      <c r="F8458" s="88" t="s">
        <v>50</v>
      </c>
      <c r="G8458" s="88" t="s">
        <v>67</v>
      </c>
      <c r="H8458" s="91" t="s">
        <v>38</v>
      </c>
      <c r="I8458" s="92" t="n">
        <v>70</v>
      </c>
      <c r="J8458" s="93" t="n">
        <v>650</v>
      </c>
      <c r="K8458" s="94" t="n">
        <f aca="false">I8458 * J8458</f>
        <v>45500</v>
      </c>
      <c r="L8458" s="94" t="n">
        <f aca="false">K8458 *M8458</f>
        <v>22750</v>
      </c>
      <c r="M8458" s="95" t="n">
        <v>0.5</v>
      </c>
      <c r="N8458" s="88" t="s">
        <v>14</v>
      </c>
      <c r="O8458" s="91" t="s">
        <v>219</v>
      </c>
      <c r="P8458" s="0" t="str">
        <f aca="false">RIGHT(H8458,LEN(H8458) - FIND(" ", H8458))</f>
        <v>Apparel</v>
      </c>
    </row>
    <row r="8459" customFormat="false" ht="14.25" hidden="false" customHeight="true" outlineLevel="0" collapsed="false">
      <c r="B8459" s="88" t="s">
        <v>13</v>
      </c>
      <c r="C8459" s="89" t="n">
        <v>1185732</v>
      </c>
      <c r="D8459" s="90" t="n">
        <v>44509</v>
      </c>
      <c r="E8459" s="88" t="s">
        <v>29</v>
      </c>
      <c r="F8459" s="88" t="s">
        <v>141</v>
      </c>
      <c r="G8459" s="88" t="s">
        <v>112</v>
      </c>
      <c r="H8459" s="91" t="s">
        <v>32</v>
      </c>
      <c r="I8459" s="92" t="n">
        <v>50</v>
      </c>
      <c r="J8459" s="93" t="n">
        <v>400</v>
      </c>
      <c r="K8459" s="94" t="n">
        <f aca="false">I8459 * J8459</f>
        <v>20000</v>
      </c>
      <c r="L8459" s="94" t="n">
        <f aca="false">K8459 *M8459</f>
        <v>7000</v>
      </c>
      <c r="M8459" s="95" t="n">
        <v>0.35</v>
      </c>
      <c r="N8459" s="88" t="s">
        <v>14</v>
      </c>
      <c r="O8459" s="91" t="s">
        <v>218</v>
      </c>
      <c r="P8459" s="0" t="str">
        <f aca="false">RIGHT(H8459,LEN(H8459) - FIND(" ", H8459))</f>
        <v>Street Footwear</v>
      </c>
    </row>
    <row r="8460" customFormat="false" ht="14.25" hidden="false" customHeight="true" outlineLevel="0" collapsed="false">
      <c r="B8460" s="88" t="s">
        <v>13</v>
      </c>
      <c r="C8460" s="89" t="n">
        <v>1185732</v>
      </c>
      <c r="D8460" s="90" t="n">
        <v>44509</v>
      </c>
      <c r="E8460" s="88" t="s">
        <v>29</v>
      </c>
      <c r="F8460" s="88" t="s">
        <v>141</v>
      </c>
      <c r="G8460" s="88" t="s">
        <v>112</v>
      </c>
      <c r="H8460" s="91" t="s">
        <v>24</v>
      </c>
      <c r="I8460" s="92" t="n">
        <v>40</v>
      </c>
      <c r="J8460" s="93" t="n">
        <v>250</v>
      </c>
      <c r="K8460" s="94" t="n">
        <f aca="false">I8460 * J8460</f>
        <v>10000</v>
      </c>
      <c r="L8460" s="94" t="n">
        <f aca="false">K8460 *M8460</f>
        <v>3000</v>
      </c>
      <c r="M8460" s="95" t="n">
        <v>0.3</v>
      </c>
      <c r="N8460" s="88" t="s">
        <v>14</v>
      </c>
      <c r="O8460" s="91" t="s">
        <v>218</v>
      </c>
      <c r="P8460" s="0" t="str">
        <f aca="false">RIGHT(H8460,LEN(H8460) - FIND(" ", H8460))</f>
        <v>Athletic Footwear</v>
      </c>
    </row>
    <row r="8461" customFormat="false" ht="14.25" hidden="false" customHeight="true" outlineLevel="0" collapsed="false">
      <c r="B8461" s="88" t="s">
        <v>13</v>
      </c>
      <c r="C8461" s="89" t="n">
        <v>1185732</v>
      </c>
      <c r="D8461" s="90" t="n">
        <v>44509</v>
      </c>
      <c r="E8461" s="88" t="s">
        <v>29</v>
      </c>
      <c r="F8461" s="88" t="s">
        <v>141</v>
      </c>
      <c r="G8461" s="88" t="s">
        <v>112</v>
      </c>
      <c r="H8461" s="91" t="s">
        <v>48</v>
      </c>
      <c r="I8461" s="92" t="n">
        <v>40</v>
      </c>
      <c r="J8461" s="93" t="n">
        <v>195</v>
      </c>
      <c r="K8461" s="94" t="n">
        <f aca="false">I8461 * J8461</f>
        <v>7800</v>
      </c>
      <c r="L8461" s="94" t="n">
        <f aca="false">K8461 *M8461</f>
        <v>2340</v>
      </c>
      <c r="M8461" s="95" t="n">
        <v>0.3</v>
      </c>
      <c r="N8461" s="88" t="s">
        <v>14</v>
      </c>
      <c r="O8461" s="91" t="s">
        <v>219</v>
      </c>
      <c r="P8461" s="0" t="str">
        <f aca="false">RIGHT(H8461,LEN(H8461) - FIND(" ", H8461))</f>
        <v>Street Footwear</v>
      </c>
    </row>
    <row r="8462" customFormat="false" ht="14.25" hidden="false" customHeight="true" outlineLevel="0" collapsed="false">
      <c r="B8462" s="88" t="s">
        <v>13</v>
      </c>
      <c r="C8462" s="89" t="n">
        <v>1185732</v>
      </c>
      <c r="D8462" s="90" t="n">
        <v>44509</v>
      </c>
      <c r="E8462" s="88" t="s">
        <v>29</v>
      </c>
      <c r="F8462" s="88" t="s">
        <v>141</v>
      </c>
      <c r="G8462" s="88" t="s">
        <v>112</v>
      </c>
      <c r="H8462" s="91" t="s">
        <v>44</v>
      </c>
      <c r="I8462" s="92" t="n">
        <v>40</v>
      </c>
      <c r="J8462" s="93" t="n">
        <v>175</v>
      </c>
      <c r="K8462" s="94" t="n">
        <f aca="false">I8462 * J8462</f>
        <v>7000</v>
      </c>
      <c r="L8462" s="94" t="n">
        <f aca="false">K8462 *M8462</f>
        <v>2100</v>
      </c>
      <c r="M8462" s="95" t="n">
        <v>0.3</v>
      </c>
      <c r="N8462" s="88" t="s">
        <v>14</v>
      </c>
      <c r="O8462" s="91" t="s">
        <v>219</v>
      </c>
      <c r="P8462" s="0" t="str">
        <f aca="false">RIGHT(H8462,LEN(H8462) - FIND(" ", H8462))</f>
        <v>Athletic Footwear</v>
      </c>
    </row>
    <row r="8463" customFormat="false" ht="14.25" hidden="false" customHeight="true" outlineLevel="0" collapsed="false">
      <c r="B8463" s="88" t="s">
        <v>13</v>
      </c>
      <c r="C8463" s="89" t="n">
        <v>1185732</v>
      </c>
      <c r="D8463" s="90" t="n">
        <v>44509</v>
      </c>
      <c r="E8463" s="88" t="s">
        <v>29</v>
      </c>
      <c r="F8463" s="88" t="s">
        <v>141</v>
      </c>
      <c r="G8463" s="88" t="s">
        <v>112</v>
      </c>
      <c r="H8463" s="91" t="s">
        <v>16</v>
      </c>
      <c r="I8463" s="92" t="n">
        <v>60</v>
      </c>
      <c r="J8463" s="93" t="n">
        <v>150</v>
      </c>
      <c r="K8463" s="94" t="n">
        <f aca="false">I8463 * J8463</f>
        <v>9000</v>
      </c>
      <c r="L8463" s="94" t="n">
        <f aca="false">K8463 *M8463</f>
        <v>3150</v>
      </c>
      <c r="M8463" s="95" t="n">
        <v>0.35</v>
      </c>
      <c r="N8463" s="88" t="s">
        <v>14</v>
      </c>
      <c r="O8463" s="91" t="s">
        <v>218</v>
      </c>
      <c r="P8463" s="0" t="str">
        <f aca="false">RIGHT(H8463,LEN(H8463) - FIND(" ", H8463))</f>
        <v>Apparel</v>
      </c>
    </row>
    <row r="8464" customFormat="false" ht="14.25" hidden="false" customHeight="true" outlineLevel="0" collapsed="false">
      <c r="B8464" s="88" t="s">
        <v>13</v>
      </c>
      <c r="C8464" s="89" t="n">
        <v>1185732</v>
      </c>
      <c r="D8464" s="90" t="n">
        <v>44509</v>
      </c>
      <c r="E8464" s="88" t="s">
        <v>29</v>
      </c>
      <c r="F8464" s="88" t="s">
        <v>141</v>
      </c>
      <c r="G8464" s="88" t="s">
        <v>112</v>
      </c>
      <c r="H8464" s="91" t="s">
        <v>38</v>
      </c>
      <c r="I8464" s="92" t="n">
        <v>65</v>
      </c>
      <c r="J8464" s="93" t="n">
        <v>250</v>
      </c>
      <c r="K8464" s="94" t="n">
        <f aca="false">I8464 * J8464</f>
        <v>16250</v>
      </c>
      <c r="L8464" s="94" t="n">
        <f aca="false">K8464 *M8464</f>
        <v>6500</v>
      </c>
      <c r="M8464" s="95" t="n">
        <v>0.4</v>
      </c>
      <c r="N8464" s="88" t="s">
        <v>14</v>
      </c>
      <c r="O8464" s="91" t="s">
        <v>219</v>
      </c>
      <c r="P8464" s="0" t="str">
        <f aca="false">RIGHT(H8464,LEN(H8464) - FIND(" ", H8464))</f>
        <v>Apparel</v>
      </c>
    </row>
    <row r="8465" customFormat="false" ht="14.25" hidden="false" customHeight="true" outlineLevel="0" collapsed="false">
      <c r="B8465" s="88" t="s">
        <v>13</v>
      </c>
      <c r="C8465" s="89" t="n">
        <v>1185732</v>
      </c>
      <c r="D8465" s="90" t="n">
        <v>44509</v>
      </c>
      <c r="E8465" s="88" t="s">
        <v>26</v>
      </c>
      <c r="F8465" s="88" t="s">
        <v>54</v>
      </c>
      <c r="G8465" s="88" t="s">
        <v>55</v>
      </c>
      <c r="H8465" s="91" t="s">
        <v>32</v>
      </c>
      <c r="I8465" s="92" t="n">
        <v>46</v>
      </c>
      <c r="J8465" s="93" t="n">
        <v>122</v>
      </c>
      <c r="K8465" s="94" t="n">
        <f aca="false">I8465 * J8465</f>
        <v>5612</v>
      </c>
      <c r="L8465" s="94" t="n">
        <f aca="false">K8465 *M8465</f>
        <v>3535.56</v>
      </c>
      <c r="M8465" s="95" t="n">
        <v>0.63</v>
      </c>
      <c r="N8465" s="88" t="s">
        <v>23</v>
      </c>
      <c r="O8465" s="91" t="s">
        <v>218</v>
      </c>
      <c r="P8465" s="0" t="str">
        <f aca="false">RIGHT(H8465,LEN(H8465) - FIND(" ", H8465))</f>
        <v>Street Footwear</v>
      </c>
    </row>
    <row r="8466" customFormat="false" ht="14.25" hidden="false" customHeight="true" outlineLevel="0" collapsed="false">
      <c r="B8466" s="88" t="s">
        <v>15</v>
      </c>
      <c r="C8466" s="89" t="n">
        <v>1185732</v>
      </c>
      <c r="D8466" s="90" t="n">
        <v>44509</v>
      </c>
      <c r="E8466" s="88" t="s">
        <v>26</v>
      </c>
      <c r="F8466" s="88" t="s">
        <v>111</v>
      </c>
      <c r="G8466" s="88" t="s">
        <v>166</v>
      </c>
      <c r="H8466" s="91" t="s">
        <v>16</v>
      </c>
      <c r="I8466" s="92" t="n">
        <v>51</v>
      </c>
      <c r="J8466" s="93" t="n">
        <v>42</v>
      </c>
      <c r="K8466" s="94" t="n">
        <f aca="false">I8466 * J8466</f>
        <v>2142</v>
      </c>
      <c r="L8466" s="94" t="n">
        <f aca="false">K8466 *M8466</f>
        <v>792.54</v>
      </c>
      <c r="M8466" s="95" t="n">
        <v>0.37</v>
      </c>
      <c r="N8466" s="88" t="s">
        <v>23</v>
      </c>
      <c r="O8466" s="91" t="s">
        <v>218</v>
      </c>
      <c r="P8466" s="0" t="str">
        <f aca="false">RIGHT(H8466,LEN(H8466) - FIND(" ", H8466))</f>
        <v>Apparel</v>
      </c>
    </row>
    <row r="8467" customFormat="false" ht="14.25" hidden="false" customHeight="true" outlineLevel="0" collapsed="false">
      <c r="B8467" s="88" t="s">
        <v>43</v>
      </c>
      <c r="C8467" s="89" t="n">
        <v>1185732</v>
      </c>
      <c r="D8467" s="90" t="n">
        <v>44509</v>
      </c>
      <c r="E8467" s="88" t="s">
        <v>26</v>
      </c>
      <c r="F8467" s="88" t="s">
        <v>50</v>
      </c>
      <c r="G8467" s="88" t="s">
        <v>67</v>
      </c>
      <c r="H8467" s="91" t="s">
        <v>32</v>
      </c>
      <c r="I8467" s="92" t="n">
        <v>56</v>
      </c>
      <c r="J8467" s="93" t="n">
        <v>217</v>
      </c>
      <c r="K8467" s="94" t="n">
        <f aca="false">I8467 * J8467</f>
        <v>12152</v>
      </c>
      <c r="L8467" s="94" t="n">
        <f aca="false">K8467 *M8467</f>
        <v>6683.6</v>
      </c>
      <c r="M8467" s="95" t="n">
        <v>0.55</v>
      </c>
      <c r="N8467" s="88" t="s">
        <v>23</v>
      </c>
      <c r="O8467" s="91" t="s">
        <v>218</v>
      </c>
      <c r="P8467" s="0" t="str">
        <f aca="false">RIGHT(H8467,LEN(H8467) - FIND(" ", H8467))</f>
        <v>Street Footwear</v>
      </c>
    </row>
    <row r="8468" customFormat="false" ht="14.25" hidden="false" customHeight="true" outlineLevel="0" collapsed="false">
      <c r="B8468" s="88" t="s">
        <v>43</v>
      </c>
      <c r="C8468" s="89" t="n">
        <v>1185732</v>
      </c>
      <c r="D8468" s="90" t="n">
        <v>44509</v>
      </c>
      <c r="E8468" s="88" t="s">
        <v>26</v>
      </c>
      <c r="F8468" s="88" t="s">
        <v>50</v>
      </c>
      <c r="G8468" s="88" t="s">
        <v>67</v>
      </c>
      <c r="H8468" s="91" t="s">
        <v>24</v>
      </c>
      <c r="I8468" s="92" t="n">
        <v>49</v>
      </c>
      <c r="J8468" s="93" t="n">
        <v>162</v>
      </c>
      <c r="K8468" s="94" t="n">
        <f aca="false">I8468 * J8468</f>
        <v>7938</v>
      </c>
      <c r="L8468" s="94" t="n">
        <f aca="false">K8468 *M8468</f>
        <v>3889.62</v>
      </c>
      <c r="M8468" s="95" t="n">
        <v>0.49</v>
      </c>
      <c r="N8468" s="88" t="s">
        <v>23</v>
      </c>
      <c r="O8468" s="91" t="s">
        <v>218</v>
      </c>
      <c r="P8468" s="0" t="str">
        <f aca="false">RIGHT(H8468,LEN(H8468) - FIND(" ", H8468))</f>
        <v>Athletic Footwear</v>
      </c>
    </row>
    <row r="8469" customFormat="false" ht="14.25" hidden="false" customHeight="true" outlineLevel="0" collapsed="false">
      <c r="B8469" s="88" t="s">
        <v>43</v>
      </c>
      <c r="C8469" s="89" t="n">
        <v>1185732</v>
      </c>
      <c r="D8469" s="90" t="n">
        <v>44509</v>
      </c>
      <c r="E8469" s="88" t="s">
        <v>26</v>
      </c>
      <c r="F8469" s="88" t="s">
        <v>50</v>
      </c>
      <c r="G8469" s="88" t="s">
        <v>67</v>
      </c>
      <c r="H8469" s="91" t="s">
        <v>48</v>
      </c>
      <c r="I8469" s="92" t="n">
        <v>45</v>
      </c>
      <c r="J8469" s="93" t="n">
        <v>147</v>
      </c>
      <c r="K8469" s="94" t="n">
        <f aca="false">I8469 * J8469</f>
        <v>6615</v>
      </c>
      <c r="L8469" s="94" t="n">
        <f aca="false">K8469 *M8469</f>
        <v>2381.4</v>
      </c>
      <c r="M8469" s="95" t="n">
        <v>0.36</v>
      </c>
      <c r="N8469" s="88" t="s">
        <v>23</v>
      </c>
      <c r="O8469" s="91" t="s">
        <v>219</v>
      </c>
      <c r="P8469" s="0" t="str">
        <f aca="false">RIGHT(H8469,LEN(H8469) - FIND(" ", H8469))</f>
        <v>Street Footwear</v>
      </c>
    </row>
    <row r="8470" customFormat="false" ht="14.25" hidden="false" customHeight="true" outlineLevel="0" collapsed="false">
      <c r="B8470" s="88" t="s">
        <v>43</v>
      </c>
      <c r="C8470" s="89" t="n">
        <v>1185732</v>
      </c>
      <c r="D8470" s="90" t="n">
        <v>44509</v>
      </c>
      <c r="E8470" s="88" t="s">
        <v>26</v>
      </c>
      <c r="F8470" s="88" t="s">
        <v>50</v>
      </c>
      <c r="G8470" s="88" t="s">
        <v>67</v>
      </c>
      <c r="H8470" s="91" t="s">
        <v>44</v>
      </c>
      <c r="I8470" s="92" t="n">
        <v>47</v>
      </c>
      <c r="J8470" s="93" t="n">
        <v>144</v>
      </c>
      <c r="K8470" s="94" t="n">
        <f aca="false">I8470 * J8470</f>
        <v>6768</v>
      </c>
      <c r="L8470" s="94" t="n">
        <f aca="false">K8470 *M8470</f>
        <v>2707.2</v>
      </c>
      <c r="M8470" s="95" t="n">
        <v>0.4</v>
      </c>
      <c r="N8470" s="88" t="s">
        <v>23</v>
      </c>
      <c r="O8470" s="91" t="s">
        <v>219</v>
      </c>
      <c r="P8470" s="0" t="str">
        <f aca="false">RIGHT(H8470,LEN(H8470) - FIND(" ", H8470))</f>
        <v>Athletic Footwear</v>
      </c>
    </row>
    <row r="8471" customFormat="false" ht="14.25" hidden="false" customHeight="true" outlineLevel="0" collapsed="false">
      <c r="B8471" s="88" t="s">
        <v>43</v>
      </c>
      <c r="C8471" s="89" t="n">
        <v>1185732</v>
      </c>
      <c r="D8471" s="90" t="n">
        <v>44509</v>
      </c>
      <c r="E8471" s="88" t="s">
        <v>26</v>
      </c>
      <c r="F8471" s="88" t="s">
        <v>50</v>
      </c>
      <c r="G8471" s="88" t="s">
        <v>67</v>
      </c>
      <c r="H8471" s="91" t="s">
        <v>16</v>
      </c>
      <c r="I8471" s="92" t="n">
        <v>62</v>
      </c>
      <c r="J8471" s="93" t="n">
        <v>154</v>
      </c>
      <c r="K8471" s="94" t="n">
        <f aca="false">I8471 * J8471</f>
        <v>9548</v>
      </c>
      <c r="L8471" s="94" t="n">
        <f aca="false">K8471 *M8471</f>
        <v>4296.6</v>
      </c>
      <c r="M8471" s="95" t="n">
        <v>0.45</v>
      </c>
      <c r="N8471" s="88" t="s">
        <v>23</v>
      </c>
      <c r="O8471" s="91" t="s">
        <v>218</v>
      </c>
      <c r="P8471" s="0" t="str">
        <f aca="false">RIGHT(H8471,LEN(H8471) - FIND(" ", H8471))</f>
        <v>Apparel</v>
      </c>
    </row>
    <row r="8472" customFormat="false" ht="14.25" hidden="false" customHeight="true" outlineLevel="0" collapsed="false">
      <c r="B8472" s="88" t="s">
        <v>43</v>
      </c>
      <c r="C8472" s="89" t="n">
        <v>1185732</v>
      </c>
      <c r="D8472" s="90" t="n">
        <v>44509</v>
      </c>
      <c r="E8472" s="88" t="s">
        <v>26</v>
      </c>
      <c r="F8472" s="88" t="s">
        <v>50</v>
      </c>
      <c r="G8472" s="88" t="s">
        <v>67</v>
      </c>
      <c r="H8472" s="91" t="s">
        <v>38</v>
      </c>
      <c r="I8472" s="92" t="n">
        <v>68</v>
      </c>
      <c r="J8472" s="93" t="n">
        <v>176</v>
      </c>
      <c r="K8472" s="94" t="n">
        <f aca="false">I8472 * J8472</f>
        <v>11968</v>
      </c>
      <c r="L8472" s="94" t="n">
        <f aca="false">K8472 *M8472</f>
        <v>7659.52</v>
      </c>
      <c r="M8472" s="95" t="n">
        <v>0.64</v>
      </c>
      <c r="N8472" s="88" t="s">
        <v>23</v>
      </c>
      <c r="O8472" s="91" t="s">
        <v>219</v>
      </c>
      <c r="P8472" s="0" t="str">
        <f aca="false">RIGHT(H8472,LEN(H8472) - FIND(" ", H8472))</f>
        <v>Apparel</v>
      </c>
    </row>
    <row r="8473" customFormat="false" ht="14.25" hidden="false" customHeight="true" outlineLevel="0" collapsed="false">
      <c r="B8473" s="88" t="s">
        <v>13</v>
      </c>
      <c r="C8473" s="89" t="n">
        <v>1185732</v>
      </c>
      <c r="D8473" s="90" t="n">
        <v>44509</v>
      </c>
      <c r="E8473" s="88" t="s">
        <v>29</v>
      </c>
      <c r="F8473" s="88" t="s">
        <v>141</v>
      </c>
      <c r="G8473" s="88" t="s">
        <v>112</v>
      </c>
      <c r="H8473" s="91" t="s">
        <v>32</v>
      </c>
      <c r="I8473" s="92" t="n">
        <v>49</v>
      </c>
      <c r="J8473" s="93" t="n">
        <v>120</v>
      </c>
      <c r="K8473" s="94" t="n">
        <f aca="false">I8473 * J8473</f>
        <v>5880</v>
      </c>
      <c r="L8473" s="94" t="n">
        <f aca="false">K8473 *M8473</f>
        <v>2940</v>
      </c>
      <c r="M8473" s="95" t="n">
        <v>0.5</v>
      </c>
      <c r="N8473" s="88" t="s">
        <v>23</v>
      </c>
      <c r="O8473" s="91" t="s">
        <v>218</v>
      </c>
      <c r="P8473" s="0" t="str">
        <f aca="false">RIGHT(H8473,LEN(H8473) - FIND(" ", H8473))</f>
        <v>Street Footwear</v>
      </c>
    </row>
    <row r="8474" customFormat="false" ht="14.25" hidden="false" customHeight="true" outlineLevel="0" collapsed="false">
      <c r="B8474" s="88" t="s">
        <v>13</v>
      </c>
      <c r="C8474" s="89" t="n">
        <v>1185732</v>
      </c>
      <c r="D8474" s="90" t="n">
        <v>44509</v>
      </c>
      <c r="E8474" s="88" t="s">
        <v>29</v>
      </c>
      <c r="F8474" s="88" t="s">
        <v>141</v>
      </c>
      <c r="G8474" s="88" t="s">
        <v>112</v>
      </c>
      <c r="H8474" s="91" t="s">
        <v>24</v>
      </c>
      <c r="I8474" s="92" t="n">
        <v>36</v>
      </c>
      <c r="J8474" s="93" t="n">
        <v>73</v>
      </c>
      <c r="K8474" s="94" t="n">
        <f aca="false">I8474 * J8474</f>
        <v>2628</v>
      </c>
      <c r="L8474" s="94" t="n">
        <f aca="false">K8474 *M8474</f>
        <v>1182.6</v>
      </c>
      <c r="M8474" s="95" t="n">
        <v>0.45</v>
      </c>
      <c r="N8474" s="88" t="s">
        <v>23</v>
      </c>
      <c r="O8474" s="91" t="s">
        <v>218</v>
      </c>
      <c r="P8474" s="0" t="str">
        <f aca="false">RIGHT(H8474,LEN(H8474) - FIND(" ", H8474))</f>
        <v>Athletic Footwear</v>
      </c>
    </row>
    <row r="8475" customFormat="false" ht="14.25" hidden="false" customHeight="true" outlineLevel="0" collapsed="false">
      <c r="B8475" s="88" t="s">
        <v>13</v>
      </c>
      <c r="C8475" s="89" t="n">
        <v>1185732</v>
      </c>
      <c r="D8475" s="90" t="n">
        <v>44509</v>
      </c>
      <c r="E8475" s="88" t="s">
        <v>29</v>
      </c>
      <c r="F8475" s="88" t="s">
        <v>141</v>
      </c>
      <c r="G8475" s="88" t="s">
        <v>112</v>
      </c>
      <c r="H8475" s="91" t="s">
        <v>48</v>
      </c>
      <c r="I8475" s="92" t="n">
        <v>39</v>
      </c>
      <c r="J8475" s="93" t="n">
        <v>53</v>
      </c>
      <c r="K8475" s="94" t="n">
        <f aca="false">I8475 * J8475</f>
        <v>2067</v>
      </c>
      <c r="L8475" s="94" t="n">
        <f aca="false">K8475 *M8475</f>
        <v>909.48</v>
      </c>
      <c r="M8475" s="95" t="n">
        <v>0.44</v>
      </c>
      <c r="N8475" s="88" t="s">
        <v>23</v>
      </c>
      <c r="O8475" s="91" t="s">
        <v>219</v>
      </c>
      <c r="P8475" s="0" t="str">
        <f aca="false">RIGHT(H8475,LEN(H8475) - FIND(" ", H8475))</f>
        <v>Street Footwear</v>
      </c>
    </row>
    <row r="8476" customFormat="false" ht="14.25" hidden="false" customHeight="true" outlineLevel="0" collapsed="false">
      <c r="B8476" s="88" t="s">
        <v>13</v>
      </c>
      <c r="C8476" s="89" t="n">
        <v>1185732</v>
      </c>
      <c r="D8476" s="90" t="n">
        <v>44509</v>
      </c>
      <c r="E8476" s="88" t="s">
        <v>29</v>
      </c>
      <c r="F8476" s="88" t="s">
        <v>141</v>
      </c>
      <c r="G8476" s="88" t="s">
        <v>112</v>
      </c>
      <c r="H8476" s="91" t="s">
        <v>44</v>
      </c>
      <c r="I8476" s="92" t="n">
        <v>39</v>
      </c>
      <c r="J8476" s="93" t="n">
        <v>47</v>
      </c>
      <c r="K8476" s="94" t="n">
        <f aca="false">I8476 * J8476</f>
        <v>1833</v>
      </c>
      <c r="L8476" s="94" t="n">
        <f aca="false">K8476 *M8476</f>
        <v>788.19</v>
      </c>
      <c r="M8476" s="95" t="n">
        <v>0.43</v>
      </c>
      <c r="N8476" s="88" t="s">
        <v>23</v>
      </c>
      <c r="O8476" s="91" t="s">
        <v>219</v>
      </c>
      <c r="P8476" s="0" t="str">
        <f aca="false">RIGHT(H8476,LEN(H8476) - FIND(" ", H8476))</f>
        <v>Athletic Footwear</v>
      </c>
    </row>
    <row r="8477" customFormat="false" ht="14.25" hidden="false" customHeight="true" outlineLevel="0" collapsed="false">
      <c r="B8477" s="88" t="s">
        <v>13</v>
      </c>
      <c r="C8477" s="89" t="n">
        <v>1185732</v>
      </c>
      <c r="D8477" s="90" t="n">
        <v>44509</v>
      </c>
      <c r="E8477" s="88" t="s">
        <v>29</v>
      </c>
      <c r="F8477" s="88" t="s">
        <v>141</v>
      </c>
      <c r="G8477" s="88" t="s">
        <v>112</v>
      </c>
      <c r="H8477" s="91" t="s">
        <v>16</v>
      </c>
      <c r="I8477" s="92" t="n">
        <v>55</v>
      </c>
      <c r="J8477" s="93" t="n">
        <v>44</v>
      </c>
      <c r="K8477" s="94" t="n">
        <f aca="false">I8477 * J8477</f>
        <v>2420</v>
      </c>
      <c r="L8477" s="94" t="n">
        <f aca="false">K8477 *M8477</f>
        <v>1089</v>
      </c>
      <c r="M8477" s="95" t="n">
        <v>0.45</v>
      </c>
      <c r="N8477" s="88" t="s">
        <v>23</v>
      </c>
      <c r="O8477" s="91" t="s">
        <v>218</v>
      </c>
      <c r="P8477" s="0" t="str">
        <f aca="false">RIGHT(H8477,LEN(H8477) - FIND(" ", H8477))</f>
        <v>Apparel</v>
      </c>
    </row>
    <row r="8478" customFormat="false" ht="14.25" hidden="false" customHeight="true" outlineLevel="0" collapsed="false">
      <c r="B8478" s="88" t="s">
        <v>13</v>
      </c>
      <c r="C8478" s="89" t="n">
        <v>1185732</v>
      </c>
      <c r="D8478" s="90" t="n">
        <v>44509</v>
      </c>
      <c r="E8478" s="88" t="s">
        <v>29</v>
      </c>
      <c r="F8478" s="88" t="s">
        <v>141</v>
      </c>
      <c r="G8478" s="88" t="s">
        <v>112</v>
      </c>
      <c r="H8478" s="91" t="s">
        <v>38</v>
      </c>
      <c r="I8478" s="92" t="n">
        <v>60</v>
      </c>
      <c r="J8478" s="93" t="n">
        <v>65</v>
      </c>
      <c r="K8478" s="94" t="n">
        <f aca="false">I8478 * J8478</f>
        <v>3900</v>
      </c>
      <c r="L8478" s="94" t="n">
        <f aca="false">K8478 *M8478</f>
        <v>1989</v>
      </c>
      <c r="M8478" s="95" t="n">
        <v>0.51</v>
      </c>
      <c r="N8478" s="88" t="s">
        <v>23</v>
      </c>
      <c r="O8478" s="91" t="s">
        <v>219</v>
      </c>
      <c r="P8478" s="0" t="str">
        <f aca="false">RIGHT(H8478,LEN(H8478) - FIND(" ", H8478))</f>
        <v>Apparel</v>
      </c>
    </row>
    <row r="8479" customFormat="false" ht="14.25" hidden="false" customHeight="true" outlineLevel="0" collapsed="false">
      <c r="B8479" s="88" t="s">
        <v>13</v>
      </c>
      <c r="C8479" s="89" t="n">
        <v>1185732</v>
      </c>
      <c r="D8479" s="90" t="n">
        <v>44509</v>
      </c>
      <c r="E8479" s="88" t="s">
        <v>26</v>
      </c>
      <c r="F8479" s="88" t="s">
        <v>54</v>
      </c>
      <c r="G8479" s="88" t="s">
        <v>55</v>
      </c>
      <c r="H8479" s="91" t="s">
        <v>32</v>
      </c>
      <c r="I8479" s="92" t="n">
        <v>35</v>
      </c>
      <c r="J8479" s="93" t="n">
        <v>140</v>
      </c>
      <c r="K8479" s="94" t="n">
        <f aca="false">I8479 * J8479</f>
        <v>4900</v>
      </c>
      <c r="L8479" s="94" t="n">
        <f aca="false">K8479 *M8479</f>
        <v>2793</v>
      </c>
      <c r="M8479" s="95" t="n">
        <v>0.57</v>
      </c>
      <c r="N8479" s="88" t="s">
        <v>31</v>
      </c>
      <c r="O8479" s="91" t="s">
        <v>218</v>
      </c>
      <c r="P8479" s="0" t="str">
        <f aca="false">RIGHT(H8479,LEN(H8479) - FIND(" ", H8479))</f>
        <v>Street Footwear</v>
      </c>
    </row>
    <row r="8480" customFormat="false" ht="14.25" hidden="false" customHeight="true" outlineLevel="0" collapsed="false">
      <c r="B8480" s="88" t="s">
        <v>13</v>
      </c>
      <c r="C8480" s="89" t="n">
        <v>1185732</v>
      </c>
      <c r="D8480" s="90" t="n">
        <v>44510</v>
      </c>
      <c r="E8480" s="88" t="s">
        <v>26</v>
      </c>
      <c r="F8480" s="88" t="s">
        <v>54</v>
      </c>
      <c r="G8480" s="88" t="s">
        <v>55</v>
      </c>
      <c r="H8480" s="91" t="s">
        <v>24</v>
      </c>
      <c r="I8480" s="92" t="n">
        <v>50</v>
      </c>
      <c r="J8480" s="93" t="n">
        <v>150</v>
      </c>
      <c r="K8480" s="94" t="n">
        <f aca="false">I8480 * J8480</f>
        <v>7500</v>
      </c>
      <c r="L8480" s="94" t="n">
        <f aca="false">K8480 *M8480</f>
        <v>2250</v>
      </c>
      <c r="M8480" s="95" t="n">
        <v>0.3</v>
      </c>
      <c r="N8480" s="88" t="s">
        <v>31</v>
      </c>
      <c r="O8480" s="91" t="s">
        <v>218</v>
      </c>
      <c r="P8480" s="0" t="str">
        <f aca="false">RIGHT(H8480,LEN(H8480) - FIND(" ", H8480))</f>
        <v>Athletic Footwear</v>
      </c>
    </row>
    <row r="8481" customFormat="false" ht="14.25" hidden="false" customHeight="true" outlineLevel="0" collapsed="false">
      <c r="B8481" s="88" t="s">
        <v>15</v>
      </c>
      <c r="C8481" s="89" t="n">
        <v>1185732</v>
      </c>
      <c r="D8481" s="90" t="n">
        <v>44510</v>
      </c>
      <c r="E8481" s="88" t="s">
        <v>26</v>
      </c>
      <c r="F8481" s="88" t="s">
        <v>111</v>
      </c>
      <c r="G8481" s="88" t="s">
        <v>166</v>
      </c>
      <c r="H8481" s="91" t="s">
        <v>38</v>
      </c>
      <c r="I8481" s="92" t="n">
        <v>60</v>
      </c>
      <c r="J8481" s="93" t="n">
        <v>275</v>
      </c>
      <c r="K8481" s="94" t="n">
        <f aca="false">I8481 * J8481</f>
        <v>16500</v>
      </c>
      <c r="L8481" s="94" t="n">
        <f aca="false">K8481 *M8481</f>
        <v>6600</v>
      </c>
      <c r="M8481" s="95" t="n">
        <v>0.4</v>
      </c>
      <c r="N8481" s="88" t="s">
        <v>31</v>
      </c>
      <c r="O8481" s="91" t="s">
        <v>219</v>
      </c>
      <c r="P8481" s="0" t="str">
        <f aca="false">RIGHT(H8481,LEN(H8481) - FIND(" ", H8481))</f>
        <v>Apparel</v>
      </c>
    </row>
    <row r="8482" customFormat="false" ht="14.25" hidden="false" customHeight="true" outlineLevel="0" collapsed="false">
      <c r="B8482" s="88" t="s">
        <v>37</v>
      </c>
      <c r="C8482" s="89" t="n">
        <v>1128299</v>
      </c>
      <c r="D8482" s="90" t="n">
        <v>44510</v>
      </c>
      <c r="E8482" s="88" t="s">
        <v>18</v>
      </c>
      <c r="F8482" s="88" t="s">
        <v>94</v>
      </c>
      <c r="G8482" s="88" t="s">
        <v>116</v>
      </c>
      <c r="H8482" s="91" t="s">
        <v>32</v>
      </c>
      <c r="I8482" s="92" t="n">
        <v>55</v>
      </c>
      <c r="J8482" s="93" t="n">
        <v>525</v>
      </c>
      <c r="K8482" s="94" t="n">
        <f aca="false">I8482 * J8482</f>
        <v>28875</v>
      </c>
      <c r="L8482" s="94" t="n">
        <f aca="false">K8482 *M8482</f>
        <v>7218.75</v>
      </c>
      <c r="M8482" s="95" t="n">
        <v>0.25</v>
      </c>
      <c r="N8482" s="88" t="s">
        <v>31</v>
      </c>
      <c r="O8482" s="91" t="s">
        <v>218</v>
      </c>
      <c r="P8482" s="0" t="str">
        <f aca="false">RIGHT(H8482,LEN(H8482) - FIND(" ", H8482))</f>
        <v>Street Footwear</v>
      </c>
    </row>
    <row r="8483" customFormat="false" ht="14.25" hidden="false" customHeight="true" outlineLevel="0" collapsed="false">
      <c r="B8483" s="88" t="s">
        <v>37</v>
      </c>
      <c r="C8483" s="89" t="n">
        <v>1128299</v>
      </c>
      <c r="D8483" s="90" t="n">
        <v>44510</v>
      </c>
      <c r="E8483" s="88" t="s">
        <v>18</v>
      </c>
      <c r="F8483" s="88" t="s">
        <v>94</v>
      </c>
      <c r="G8483" s="88" t="s">
        <v>116</v>
      </c>
      <c r="H8483" s="91" t="s">
        <v>24</v>
      </c>
      <c r="I8483" s="92" t="n">
        <v>60</v>
      </c>
      <c r="J8483" s="93" t="n">
        <v>600</v>
      </c>
      <c r="K8483" s="94" t="n">
        <f aca="false">I8483 * J8483</f>
        <v>36000</v>
      </c>
      <c r="L8483" s="94" t="n">
        <f aca="false">K8483 *M8483</f>
        <v>7200</v>
      </c>
      <c r="M8483" s="95" t="n">
        <v>0.2</v>
      </c>
      <c r="N8483" s="88" t="s">
        <v>31</v>
      </c>
      <c r="O8483" s="91" t="s">
        <v>218</v>
      </c>
      <c r="P8483" s="0" t="str">
        <f aca="false">RIGHT(H8483,LEN(H8483) - FIND(" ", H8483))</f>
        <v>Athletic Footwear</v>
      </c>
    </row>
    <row r="8484" customFormat="false" ht="14.25" hidden="false" customHeight="true" outlineLevel="0" collapsed="false">
      <c r="B8484" s="88" t="s">
        <v>37</v>
      </c>
      <c r="C8484" s="89" t="n">
        <v>1128299</v>
      </c>
      <c r="D8484" s="90" t="n">
        <v>44510</v>
      </c>
      <c r="E8484" s="88" t="s">
        <v>18</v>
      </c>
      <c r="F8484" s="88" t="s">
        <v>94</v>
      </c>
      <c r="G8484" s="88" t="s">
        <v>116</v>
      </c>
      <c r="H8484" s="91" t="s">
        <v>48</v>
      </c>
      <c r="I8484" s="92" t="n">
        <v>55</v>
      </c>
      <c r="J8484" s="93" t="n">
        <v>425</v>
      </c>
      <c r="K8484" s="94" t="n">
        <f aca="false">I8484 * J8484</f>
        <v>23375</v>
      </c>
      <c r="L8484" s="94" t="n">
        <f aca="false">K8484 *M8484</f>
        <v>5843.75</v>
      </c>
      <c r="M8484" s="95" t="n">
        <v>0.25</v>
      </c>
      <c r="N8484" s="88" t="s">
        <v>31</v>
      </c>
      <c r="O8484" s="91" t="s">
        <v>219</v>
      </c>
      <c r="P8484" s="0" t="str">
        <f aca="false">RIGHT(H8484,LEN(H8484) - FIND(" ", H8484))</f>
        <v>Street Footwear</v>
      </c>
    </row>
    <row r="8485" customFormat="false" ht="14.25" hidden="false" customHeight="true" outlineLevel="0" collapsed="false">
      <c r="B8485" s="88" t="s">
        <v>37</v>
      </c>
      <c r="C8485" s="89" t="n">
        <v>1128299</v>
      </c>
      <c r="D8485" s="90" t="n">
        <v>44510</v>
      </c>
      <c r="E8485" s="88" t="s">
        <v>18</v>
      </c>
      <c r="F8485" s="88" t="s">
        <v>94</v>
      </c>
      <c r="G8485" s="88" t="s">
        <v>116</v>
      </c>
      <c r="H8485" s="91" t="s">
        <v>44</v>
      </c>
      <c r="I8485" s="92" t="n">
        <v>65</v>
      </c>
      <c r="J8485" s="93" t="n">
        <v>400</v>
      </c>
      <c r="K8485" s="94" t="n">
        <f aca="false">I8485 * J8485</f>
        <v>26000</v>
      </c>
      <c r="L8485" s="94" t="n">
        <f aca="false">K8485 *M8485</f>
        <v>6500</v>
      </c>
      <c r="M8485" s="95" t="n">
        <v>0.25</v>
      </c>
      <c r="N8485" s="88" t="s">
        <v>31</v>
      </c>
      <c r="O8485" s="91" t="s">
        <v>219</v>
      </c>
      <c r="P8485" s="0" t="str">
        <f aca="false">RIGHT(H8485,LEN(H8485) - FIND(" ", H8485))</f>
        <v>Athletic Footwear</v>
      </c>
    </row>
    <row r="8486" customFormat="false" ht="14.25" hidden="false" customHeight="true" outlineLevel="0" collapsed="false">
      <c r="B8486" s="88" t="s">
        <v>37</v>
      </c>
      <c r="C8486" s="89" t="n">
        <v>1128299</v>
      </c>
      <c r="D8486" s="90" t="n">
        <v>44510</v>
      </c>
      <c r="E8486" s="88" t="s">
        <v>18</v>
      </c>
      <c r="F8486" s="88" t="s">
        <v>94</v>
      </c>
      <c r="G8486" s="88" t="s">
        <v>116</v>
      </c>
      <c r="H8486" s="91" t="s">
        <v>16</v>
      </c>
      <c r="I8486" s="92" t="n">
        <v>85</v>
      </c>
      <c r="J8486" s="93" t="n">
        <v>375</v>
      </c>
      <c r="K8486" s="94" t="n">
        <f aca="false">I8486 * J8486</f>
        <v>31875</v>
      </c>
      <c r="L8486" s="94" t="n">
        <f aca="false">K8486 *M8486</f>
        <v>4781.25</v>
      </c>
      <c r="M8486" s="95" t="n">
        <v>0.15</v>
      </c>
      <c r="N8486" s="88" t="s">
        <v>31</v>
      </c>
      <c r="O8486" s="91" t="s">
        <v>218</v>
      </c>
      <c r="P8486" s="0" t="str">
        <f aca="false">RIGHT(H8486,LEN(H8486) - FIND(" ", H8486))</f>
        <v>Apparel</v>
      </c>
    </row>
    <row r="8487" customFormat="false" ht="14.25" hidden="false" customHeight="true" outlineLevel="0" collapsed="false">
      <c r="B8487" s="88" t="s">
        <v>37</v>
      </c>
      <c r="C8487" s="89" t="n">
        <v>1128299</v>
      </c>
      <c r="D8487" s="90" t="n">
        <v>44510</v>
      </c>
      <c r="E8487" s="88" t="s">
        <v>18</v>
      </c>
      <c r="F8487" s="88" t="s">
        <v>94</v>
      </c>
      <c r="G8487" s="88" t="s">
        <v>116</v>
      </c>
      <c r="H8487" s="91" t="s">
        <v>38</v>
      </c>
      <c r="I8487" s="92" t="n">
        <v>90</v>
      </c>
      <c r="J8487" s="93" t="n">
        <v>500</v>
      </c>
      <c r="K8487" s="94" t="n">
        <f aca="false">I8487 * J8487</f>
        <v>45000</v>
      </c>
      <c r="L8487" s="94" t="n">
        <f aca="false">K8487 *M8487</f>
        <v>18000</v>
      </c>
      <c r="M8487" s="95" t="n">
        <v>0.4</v>
      </c>
      <c r="N8487" s="88" t="s">
        <v>31</v>
      </c>
      <c r="O8487" s="91" t="s">
        <v>219</v>
      </c>
      <c r="P8487" s="0" t="str">
        <f aca="false">RIGHT(H8487,LEN(H8487) - FIND(" ", H8487))</f>
        <v>Apparel</v>
      </c>
    </row>
    <row r="8488" customFormat="false" ht="14.25" hidden="false" customHeight="true" outlineLevel="0" collapsed="false">
      <c r="B8488" s="88" t="s">
        <v>15</v>
      </c>
      <c r="C8488" s="89" t="n">
        <v>1185732</v>
      </c>
      <c r="D8488" s="90" t="n">
        <v>44510</v>
      </c>
      <c r="E8488" s="88" t="s">
        <v>29</v>
      </c>
      <c r="F8488" s="88" t="s">
        <v>143</v>
      </c>
      <c r="G8488" s="88" t="s">
        <v>104</v>
      </c>
      <c r="H8488" s="91" t="s">
        <v>32</v>
      </c>
      <c r="I8488" s="92" t="n">
        <v>35</v>
      </c>
      <c r="J8488" s="93" t="n">
        <v>675</v>
      </c>
      <c r="K8488" s="94" t="n">
        <f aca="false">I8488 * J8488</f>
        <v>23625</v>
      </c>
      <c r="L8488" s="94" t="n">
        <f aca="false">K8488 *M8488</f>
        <v>9450</v>
      </c>
      <c r="M8488" s="95" t="n">
        <v>0.4</v>
      </c>
      <c r="N8488" s="88" t="s">
        <v>23</v>
      </c>
      <c r="O8488" s="91" t="s">
        <v>218</v>
      </c>
      <c r="P8488" s="0" t="str">
        <f aca="false">RIGHT(H8488,LEN(H8488) - FIND(" ", H8488))</f>
        <v>Street Footwear</v>
      </c>
    </row>
    <row r="8489" customFormat="false" ht="14.25" hidden="false" customHeight="true" outlineLevel="0" collapsed="false">
      <c r="B8489" s="88" t="s">
        <v>15</v>
      </c>
      <c r="C8489" s="89" t="n">
        <v>1185732</v>
      </c>
      <c r="D8489" s="90" t="n">
        <v>44510</v>
      </c>
      <c r="E8489" s="88" t="s">
        <v>29</v>
      </c>
      <c r="F8489" s="88" t="s">
        <v>143</v>
      </c>
      <c r="G8489" s="88" t="s">
        <v>104</v>
      </c>
      <c r="H8489" s="91" t="s">
        <v>24</v>
      </c>
      <c r="I8489" s="92" t="n">
        <v>25</v>
      </c>
      <c r="J8489" s="93" t="n">
        <v>500</v>
      </c>
      <c r="K8489" s="94" t="n">
        <f aca="false">I8489 * J8489</f>
        <v>12500</v>
      </c>
      <c r="L8489" s="94" t="n">
        <f aca="false">K8489 *M8489</f>
        <v>4375</v>
      </c>
      <c r="M8489" s="95" t="n">
        <v>0.35</v>
      </c>
      <c r="N8489" s="88" t="s">
        <v>23</v>
      </c>
      <c r="O8489" s="91" t="s">
        <v>218</v>
      </c>
      <c r="P8489" s="0" t="str">
        <f aca="false">RIGHT(H8489,LEN(H8489) - FIND(" ", H8489))</f>
        <v>Athletic Footwear</v>
      </c>
    </row>
    <row r="8490" customFormat="false" ht="14.25" hidden="false" customHeight="true" outlineLevel="0" collapsed="false">
      <c r="B8490" s="88" t="s">
        <v>15</v>
      </c>
      <c r="C8490" s="89" t="n">
        <v>1185732</v>
      </c>
      <c r="D8490" s="90" t="n">
        <v>44510</v>
      </c>
      <c r="E8490" s="88" t="s">
        <v>29</v>
      </c>
      <c r="F8490" s="88" t="s">
        <v>143</v>
      </c>
      <c r="G8490" s="88" t="s">
        <v>104</v>
      </c>
      <c r="H8490" s="91" t="s">
        <v>48</v>
      </c>
      <c r="I8490" s="92" t="n">
        <v>35</v>
      </c>
      <c r="J8490" s="93" t="n">
        <v>445</v>
      </c>
      <c r="K8490" s="94" t="n">
        <f aca="false">I8490 * J8490</f>
        <v>15575</v>
      </c>
      <c r="L8490" s="94" t="n">
        <f aca="false">K8490 *M8490</f>
        <v>6230</v>
      </c>
      <c r="M8490" s="95" t="n">
        <v>0.4</v>
      </c>
      <c r="N8490" s="88" t="s">
        <v>23</v>
      </c>
      <c r="O8490" s="91" t="s">
        <v>219</v>
      </c>
      <c r="P8490" s="0" t="str">
        <f aca="false">RIGHT(H8490,LEN(H8490) - FIND(" ", H8490))</f>
        <v>Street Footwear</v>
      </c>
    </row>
    <row r="8491" customFormat="false" ht="14.25" hidden="false" customHeight="true" outlineLevel="0" collapsed="false">
      <c r="B8491" s="88" t="s">
        <v>15</v>
      </c>
      <c r="C8491" s="89" t="n">
        <v>1185732</v>
      </c>
      <c r="D8491" s="90" t="n">
        <v>44510</v>
      </c>
      <c r="E8491" s="88" t="s">
        <v>29</v>
      </c>
      <c r="F8491" s="88" t="s">
        <v>143</v>
      </c>
      <c r="G8491" s="88" t="s">
        <v>104</v>
      </c>
      <c r="H8491" s="91" t="s">
        <v>44</v>
      </c>
      <c r="I8491" s="92" t="n">
        <v>65</v>
      </c>
      <c r="J8491" s="93" t="n">
        <v>500</v>
      </c>
      <c r="K8491" s="94" t="n">
        <f aca="false">I8491 * J8491</f>
        <v>32500</v>
      </c>
      <c r="L8491" s="94" t="n">
        <f aca="false">K8491 *M8491</f>
        <v>13000</v>
      </c>
      <c r="M8491" s="95" t="n">
        <v>0.4</v>
      </c>
      <c r="N8491" s="88" t="s">
        <v>23</v>
      </c>
      <c r="O8491" s="91" t="s">
        <v>219</v>
      </c>
      <c r="P8491" s="0" t="str">
        <f aca="false">RIGHT(H8491,LEN(H8491) - FIND(" ", H8491))</f>
        <v>Athletic Footwear</v>
      </c>
    </row>
    <row r="8492" customFormat="false" ht="14.25" hidden="false" customHeight="true" outlineLevel="0" collapsed="false">
      <c r="B8492" s="88" t="s">
        <v>15</v>
      </c>
      <c r="C8492" s="89" t="n">
        <v>1185732</v>
      </c>
      <c r="D8492" s="90" t="n">
        <v>44510</v>
      </c>
      <c r="E8492" s="88" t="s">
        <v>29</v>
      </c>
      <c r="F8492" s="88" t="s">
        <v>143</v>
      </c>
      <c r="G8492" s="88" t="s">
        <v>104</v>
      </c>
      <c r="H8492" s="91" t="s">
        <v>16</v>
      </c>
      <c r="I8492" s="92" t="n">
        <v>80</v>
      </c>
      <c r="J8492" s="93" t="n">
        <v>475</v>
      </c>
      <c r="K8492" s="94" t="n">
        <f aca="false">I8492 * J8492</f>
        <v>38000</v>
      </c>
      <c r="L8492" s="94" t="n">
        <f aca="false">K8492 *M8492</f>
        <v>13300</v>
      </c>
      <c r="M8492" s="95" t="n">
        <v>0.35</v>
      </c>
      <c r="N8492" s="88" t="s">
        <v>23</v>
      </c>
      <c r="O8492" s="91" t="s">
        <v>218</v>
      </c>
      <c r="P8492" s="0" t="str">
        <f aca="false">RIGHT(H8492,LEN(H8492) - FIND(" ", H8492))</f>
        <v>Apparel</v>
      </c>
    </row>
    <row r="8493" customFormat="false" ht="14.25" hidden="false" customHeight="true" outlineLevel="0" collapsed="false">
      <c r="B8493" s="88" t="s">
        <v>15</v>
      </c>
      <c r="C8493" s="89" t="n">
        <v>1185732</v>
      </c>
      <c r="D8493" s="90" t="n">
        <v>44510</v>
      </c>
      <c r="E8493" s="88" t="s">
        <v>29</v>
      </c>
      <c r="F8493" s="88" t="s">
        <v>143</v>
      </c>
      <c r="G8493" s="88" t="s">
        <v>104</v>
      </c>
      <c r="H8493" s="91" t="s">
        <v>38</v>
      </c>
      <c r="I8493" s="92" t="n">
        <v>80</v>
      </c>
      <c r="J8493" s="93" t="n">
        <v>575</v>
      </c>
      <c r="K8493" s="94" t="n">
        <f aca="false">I8493 * J8493</f>
        <v>46000</v>
      </c>
      <c r="L8493" s="94" t="n">
        <f aca="false">K8493 *M8493</f>
        <v>23000</v>
      </c>
      <c r="M8493" s="95" t="n">
        <v>0.5</v>
      </c>
      <c r="N8493" s="88" t="s">
        <v>23</v>
      </c>
      <c r="O8493" s="91" t="s">
        <v>219</v>
      </c>
      <c r="P8493" s="0" t="str">
        <f aca="false">RIGHT(H8493,LEN(H8493) - FIND(" ", H8493))</f>
        <v>Apparel</v>
      </c>
    </row>
    <row r="8494" customFormat="false" ht="14.25" hidden="false" customHeight="true" outlineLevel="0" collapsed="false">
      <c r="B8494" s="88" t="s">
        <v>43</v>
      </c>
      <c r="C8494" s="89" t="n">
        <v>1185732</v>
      </c>
      <c r="D8494" s="90" t="n">
        <v>44510</v>
      </c>
      <c r="E8494" s="88" t="s">
        <v>29</v>
      </c>
      <c r="F8494" s="88" t="s">
        <v>100</v>
      </c>
      <c r="G8494" s="88" t="s">
        <v>118</v>
      </c>
      <c r="H8494" s="91" t="s">
        <v>32</v>
      </c>
      <c r="I8494" s="92" t="n">
        <v>45</v>
      </c>
      <c r="J8494" s="93" t="n">
        <v>425</v>
      </c>
      <c r="K8494" s="94" t="n">
        <f aca="false">I8494 * J8494</f>
        <v>19125</v>
      </c>
      <c r="L8494" s="94" t="n">
        <f aca="false">K8494 *M8494</f>
        <v>7650</v>
      </c>
      <c r="M8494" s="95" t="n">
        <v>0.4</v>
      </c>
      <c r="N8494" s="88" t="s">
        <v>14</v>
      </c>
      <c r="O8494" s="91" t="s">
        <v>218</v>
      </c>
      <c r="P8494" s="0" t="str">
        <f aca="false">RIGHT(H8494,LEN(H8494) - FIND(" ", H8494))</f>
        <v>Street Footwear</v>
      </c>
    </row>
    <row r="8495" customFormat="false" ht="14.25" hidden="false" customHeight="true" outlineLevel="0" collapsed="false">
      <c r="B8495" s="88" t="s">
        <v>43</v>
      </c>
      <c r="C8495" s="89" t="n">
        <v>1185732</v>
      </c>
      <c r="D8495" s="90" t="n">
        <v>44510</v>
      </c>
      <c r="E8495" s="88" t="s">
        <v>29</v>
      </c>
      <c r="F8495" s="88" t="s">
        <v>100</v>
      </c>
      <c r="G8495" s="88" t="s">
        <v>118</v>
      </c>
      <c r="H8495" s="91" t="s">
        <v>24</v>
      </c>
      <c r="I8495" s="92" t="n">
        <v>35</v>
      </c>
      <c r="J8495" s="93" t="n">
        <v>325</v>
      </c>
      <c r="K8495" s="94" t="n">
        <f aca="false">I8495 * J8495</f>
        <v>11375</v>
      </c>
      <c r="L8495" s="94" t="n">
        <f aca="false">K8495 *M8495</f>
        <v>4550</v>
      </c>
      <c r="M8495" s="95" t="n">
        <v>0.4</v>
      </c>
      <c r="N8495" s="88" t="s">
        <v>14</v>
      </c>
      <c r="O8495" s="91" t="s">
        <v>218</v>
      </c>
      <c r="P8495" s="0" t="str">
        <f aca="false">RIGHT(H8495,LEN(H8495) - FIND(" ", H8495))</f>
        <v>Athletic Footwear</v>
      </c>
    </row>
    <row r="8496" customFormat="false" ht="14.25" hidden="false" customHeight="true" outlineLevel="0" collapsed="false">
      <c r="B8496" s="88" t="s">
        <v>43</v>
      </c>
      <c r="C8496" s="89" t="n">
        <v>1185732</v>
      </c>
      <c r="D8496" s="90" t="n">
        <v>44510</v>
      </c>
      <c r="E8496" s="88" t="s">
        <v>29</v>
      </c>
      <c r="F8496" s="88" t="s">
        <v>100</v>
      </c>
      <c r="G8496" s="88" t="s">
        <v>118</v>
      </c>
      <c r="H8496" s="91" t="s">
        <v>48</v>
      </c>
      <c r="I8496" s="92" t="n">
        <v>35</v>
      </c>
      <c r="J8496" s="93" t="n">
        <v>270</v>
      </c>
      <c r="K8496" s="94" t="n">
        <f aca="false">I8496 * J8496</f>
        <v>9450</v>
      </c>
      <c r="L8496" s="94" t="n">
        <f aca="false">K8496 *M8496</f>
        <v>3307.5</v>
      </c>
      <c r="M8496" s="95" t="n">
        <v>0.35</v>
      </c>
      <c r="N8496" s="88" t="s">
        <v>14</v>
      </c>
      <c r="O8496" s="91" t="s">
        <v>219</v>
      </c>
      <c r="P8496" s="0" t="str">
        <f aca="false">RIGHT(H8496,LEN(H8496) - FIND(" ", H8496))</f>
        <v>Street Footwear</v>
      </c>
    </row>
    <row r="8497" customFormat="false" ht="14.25" hidden="false" customHeight="true" outlineLevel="0" collapsed="false">
      <c r="B8497" s="88" t="s">
        <v>43</v>
      </c>
      <c r="C8497" s="89" t="n">
        <v>1185732</v>
      </c>
      <c r="D8497" s="90" t="n">
        <v>44510</v>
      </c>
      <c r="E8497" s="88" t="s">
        <v>29</v>
      </c>
      <c r="F8497" s="88" t="s">
        <v>100</v>
      </c>
      <c r="G8497" s="88" t="s">
        <v>118</v>
      </c>
      <c r="H8497" s="91" t="s">
        <v>44</v>
      </c>
      <c r="I8497" s="92" t="n">
        <v>35</v>
      </c>
      <c r="J8497" s="93" t="n">
        <v>275</v>
      </c>
      <c r="K8497" s="94" t="n">
        <f aca="false">I8497 * J8497</f>
        <v>9625</v>
      </c>
      <c r="L8497" s="94" t="n">
        <f aca="false">K8497 *M8497</f>
        <v>3368.75</v>
      </c>
      <c r="M8497" s="95" t="n">
        <v>0.35</v>
      </c>
      <c r="N8497" s="88" t="s">
        <v>14</v>
      </c>
      <c r="O8497" s="91" t="s">
        <v>219</v>
      </c>
      <c r="P8497" s="0" t="str">
        <f aca="false">RIGHT(H8497,LEN(H8497) - FIND(" ", H8497))</f>
        <v>Athletic Footwear</v>
      </c>
    </row>
    <row r="8498" customFormat="false" ht="14.25" hidden="false" customHeight="true" outlineLevel="0" collapsed="false">
      <c r="B8498" s="88" t="s">
        <v>43</v>
      </c>
      <c r="C8498" s="89" t="n">
        <v>1185732</v>
      </c>
      <c r="D8498" s="90" t="n">
        <v>44510</v>
      </c>
      <c r="E8498" s="88" t="s">
        <v>29</v>
      </c>
      <c r="F8498" s="88" t="s">
        <v>100</v>
      </c>
      <c r="G8498" s="88" t="s">
        <v>118</v>
      </c>
      <c r="H8498" s="91" t="s">
        <v>16</v>
      </c>
      <c r="I8498" s="92" t="n">
        <v>60</v>
      </c>
      <c r="J8498" s="93" t="n">
        <v>250</v>
      </c>
      <c r="K8498" s="94" t="n">
        <f aca="false">I8498 * J8498</f>
        <v>15000</v>
      </c>
      <c r="L8498" s="94" t="n">
        <f aca="false">K8498 *M8498</f>
        <v>4500</v>
      </c>
      <c r="M8498" s="95" t="n">
        <v>0.3</v>
      </c>
      <c r="N8498" s="88" t="s">
        <v>14</v>
      </c>
      <c r="O8498" s="91" t="s">
        <v>218</v>
      </c>
      <c r="P8498" s="0" t="str">
        <f aca="false">RIGHT(H8498,LEN(H8498) - FIND(" ", H8498))</f>
        <v>Apparel</v>
      </c>
    </row>
    <row r="8499" customFormat="false" ht="14.25" hidden="false" customHeight="true" outlineLevel="0" collapsed="false">
      <c r="B8499" s="88" t="s">
        <v>43</v>
      </c>
      <c r="C8499" s="89" t="n">
        <v>1185732</v>
      </c>
      <c r="D8499" s="90" t="n">
        <v>44510</v>
      </c>
      <c r="E8499" s="88" t="s">
        <v>29</v>
      </c>
      <c r="F8499" s="88" t="s">
        <v>100</v>
      </c>
      <c r="G8499" s="88" t="s">
        <v>118</v>
      </c>
      <c r="H8499" s="91" t="s">
        <v>38</v>
      </c>
      <c r="I8499" s="92" t="n">
        <v>65</v>
      </c>
      <c r="J8499" s="93" t="n">
        <v>350</v>
      </c>
      <c r="K8499" s="94" t="n">
        <f aca="false">I8499 * J8499</f>
        <v>22750</v>
      </c>
      <c r="L8499" s="94" t="n">
        <f aca="false">K8499 *M8499</f>
        <v>9100</v>
      </c>
      <c r="M8499" s="95" t="n">
        <v>0.4</v>
      </c>
      <c r="N8499" s="88" t="s">
        <v>14</v>
      </c>
      <c r="O8499" s="91" t="s">
        <v>219</v>
      </c>
      <c r="P8499" s="0" t="str">
        <f aca="false">RIGHT(H8499,LEN(H8499) - FIND(" ", H8499))</f>
        <v>Apparel</v>
      </c>
    </row>
    <row r="8500" customFormat="false" ht="14.25" hidden="false" customHeight="true" outlineLevel="0" collapsed="false">
      <c r="B8500" s="88" t="s">
        <v>13</v>
      </c>
      <c r="C8500" s="89" t="n">
        <v>1185732</v>
      </c>
      <c r="D8500" s="90" t="n">
        <v>44510</v>
      </c>
      <c r="E8500" s="88" t="s">
        <v>26</v>
      </c>
      <c r="F8500" s="88" t="s">
        <v>54</v>
      </c>
      <c r="G8500" s="88" t="s">
        <v>55</v>
      </c>
      <c r="H8500" s="91" t="s">
        <v>24</v>
      </c>
      <c r="I8500" s="92" t="n">
        <v>45</v>
      </c>
      <c r="J8500" s="93" t="n">
        <v>45</v>
      </c>
      <c r="K8500" s="94" t="n">
        <f aca="false">I8500 * J8500</f>
        <v>2025</v>
      </c>
      <c r="L8500" s="94" t="n">
        <f aca="false">K8500 *M8500</f>
        <v>850.5</v>
      </c>
      <c r="M8500" s="95" t="n">
        <v>0.42</v>
      </c>
      <c r="N8500" s="88" t="s">
        <v>23</v>
      </c>
      <c r="O8500" s="91" t="s">
        <v>218</v>
      </c>
      <c r="P8500" s="0" t="str">
        <f aca="false">RIGHT(H8500,LEN(H8500) - FIND(" ", H8500))</f>
        <v>Athletic Footwear</v>
      </c>
    </row>
    <row r="8501" customFormat="false" ht="14.25" hidden="false" customHeight="true" outlineLevel="0" collapsed="false">
      <c r="B8501" s="88" t="s">
        <v>15</v>
      </c>
      <c r="C8501" s="89" t="n">
        <v>1185732</v>
      </c>
      <c r="D8501" s="90" t="n">
        <v>44510</v>
      </c>
      <c r="E8501" s="88" t="s">
        <v>26</v>
      </c>
      <c r="F8501" s="88" t="s">
        <v>111</v>
      </c>
      <c r="G8501" s="88" t="s">
        <v>166</v>
      </c>
      <c r="H8501" s="91" t="s">
        <v>38</v>
      </c>
      <c r="I8501" s="92" t="n">
        <v>56</v>
      </c>
      <c r="J8501" s="93" t="n">
        <v>72</v>
      </c>
      <c r="K8501" s="94" t="n">
        <f aca="false">I8501 * J8501</f>
        <v>4032</v>
      </c>
      <c r="L8501" s="94" t="n">
        <f aca="false">K8501 *M8501</f>
        <v>2136.96</v>
      </c>
      <c r="M8501" s="95" t="n">
        <v>0.53</v>
      </c>
      <c r="N8501" s="88" t="s">
        <v>23</v>
      </c>
      <c r="O8501" s="91" t="s">
        <v>219</v>
      </c>
      <c r="P8501" s="0" t="str">
        <f aca="false">RIGHT(H8501,LEN(H8501) - FIND(" ", H8501))</f>
        <v>Apparel</v>
      </c>
    </row>
    <row r="8502" customFormat="false" ht="14.25" hidden="false" customHeight="true" outlineLevel="0" collapsed="false">
      <c r="B8502" s="88" t="s">
        <v>37</v>
      </c>
      <c r="C8502" s="89" t="n">
        <v>1128299</v>
      </c>
      <c r="D8502" s="90" t="n">
        <v>44510</v>
      </c>
      <c r="E8502" s="88" t="s">
        <v>18</v>
      </c>
      <c r="F8502" s="88" t="s">
        <v>94</v>
      </c>
      <c r="G8502" s="88" t="s">
        <v>116</v>
      </c>
      <c r="H8502" s="91" t="s">
        <v>32</v>
      </c>
      <c r="I8502" s="92" t="n">
        <v>51</v>
      </c>
      <c r="J8502" s="93" t="n">
        <v>158</v>
      </c>
      <c r="K8502" s="94" t="n">
        <f aca="false">I8502 * J8502</f>
        <v>8058</v>
      </c>
      <c r="L8502" s="94" t="n">
        <f aca="false">K8502 *M8502</f>
        <v>2981.46</v>
      </c>
      <c r="M8502" s="95" t="n">
        <v>0.37</v>
      </c>
      <c r="N8502" s="88" t="s">
        <v>23</v>
      </c>
      <c r="O8502" s="91" t="s">
        <v>218</v>
      </c>
      <c r="P8502" s="0" t="str">
        <f aca="false">RIGHT(H8502,LEN(H8502) - FIND(" ", H8502))</f>
        <v>Street Footwear</v>
      </c>
    </row>
    <row r="8503" customFormat="false" ht="14.25" hidden="false" customHeight="true" outlineLevel="0" collapsed="false">
      <c r="B8503" s="88" t="s">
        <v>37</v>
      </c>
      <c r="C8503" s="89" t="n">
        <v>1128299</v>
      </c>
      <c r="D8503" s="90" t="n">
        <v>44510</v>
      </c>
      <c r="E8503" s="88" t="s">
        <v>18</v>
      </c>
      <c r="F8503" s="88" t="s">
        <v>94</v>
      </c>
      <c r="G8503" s="88" t="s">
        <v>116</v>
      </c>
      <c r="H8503" s="91" t="s">
        <v>24</v>
      </c>
      <c r="I8503" s="92" t="n">
        <v>56</v>
      </c>
      <c r="J8503" s="93" t="n">
        <v>168</v>
      </c>
      <c r="K8503" s="94" t="n">
        <f aca="false">I8503 * J8503</f>
        <v>9408</v>
      </c>
      <c r="L8503" s="94" t="n">
        <f aca="false">K8503 *M8503</f>
        <v>3010.56</v>
      </c>
      <c r="M8503" s="95" t="n">
        <v>0.32</v>
      </c>
      <c r="N8503" s="88" t="s">
        <v>23</v>
      </c>
      <c r="O8503" s="91" t="s">
        <v>218</v>
      </c>
      <c r="P8503" s="0" t="str">
        <f aca="false">RIGHT(H8503,LEN(H8503) - FIND(" ", H8503))</f>
        <v>Athletic Footwear</v>
      </c>
    </row>
    <row r="8504" customFormat="false" ht="14.25" hidden="false" customHeight="true" outlineLevel="0" collapsed="false">
      <c r="B8504" s="88" t="s">
        <v>37</v>
      </c>
      <c r="C8504" s="89" t="n">
        <v>1128299</v>
      </c>
      <c r="D8504" s="90" t="n">
        <v>44510</v>
      </c>
      <c r="E8504" s="88" t="s">
        <v>18</v>
      </c>
      <c r="F8504" s="88" t="s">
        <v>94</v>
      </c>
      <c r="G8504" s="88" t="s">
        <v>116</v>
      </c>
      <c r="H8504" s="91" t="s">
        <v>48</v>
      </c>
      <c r="I8504" s="92" t="n">
        <v>50</v>
      </c>
      <c r="J8504" s="93" t="n">
        <v>123</v>
      </c>
      <c r="K8504" s="94" t="n">
        <f aca="false">I8504 * J8504</f>
        <v>6150</v>
      </c>
      <c r="L8504" s="94" t="n">
        <f aca="false">K8504 *M8504</f>
        <v>2460</v>
      </c>
      <c r="M8504" s="95" t="n">
        <v>0.4</v>
      </c>
      <c r="N8504" s="88" t="s">
        <v>23</v>
      </c>
      <c r="O8504" s="91" t="s">
        <v>219</v>
      </c>
      <c r="P8504" s="0" t="str">
        <f aca="false">RIGHT(H8504,LEN(H8504) - FIND(" ", H8504))</f>
        <v>Street Footwear</v>
      </c>
    </row>
    <row r="8505" customFormat="false" ht="14.25" hidden="false" customHeight="true" outlineLevel="0" collapsed="false">
      <c r="B8505" s="88" t="s">
        <v>37</v>
      </c>
      <c r="C8505" s="89" t="n">
        <v>1128299</v>
      </c>
      <c r="D8505" s="90" t="n">
        <v>44510</v>
      </c>
      <c r="E8505" s="88" t="s">
        <v>18</v>
      </c>
      <c r="F8505" s="88" t="s">
        <v>94</v>
      </c>
      <c r="G8505" s="88" t="s">
        <v>116</v>
      </c>
      <c r="H8505" s="91" t="s">
        <v>44</v>
      </c>
      <c r="I8505" s="92" t="n">
        <v>60</v>
      </c>
      <c r="J8505" s="93" t="n">
        <v>104</v>
      </c>
      <c r="K8505" s="94" t="n">
        <f aca="false">I8505 * J8505</f>
        <v>6240</v>
      </c>
      <c r="L8505" s="94" t="n">
        <f aca="false">K8505 *M8505</f>
        <v>2433.6</v>
      </c>
      <c r="M8505" s="95" t="n">
        <v>0.39</v>
      </c>
      <c r="N8505" s="88" t="s">
        <v>23</v>
      </c>
      <c r="O8505" s="91" t="s">
        <v>219</v>
      </c>
      <c r="P8505" s="0" t="str">
        <f aca="false">RIGHT(H8505,LEN(H8505) - FIND(" ", H8505))</f>
        <v>Athletic Footwear</v>
      </c>
    </row>
    <row r="8506" customFormat="false" ht="14.25" hidden="false" customHeight="true" outlineLevel="0" collapsed="false">
      <c r="B8506" s="88" t="s">
        <v>37</v>
      </c>
      <c r="C8506" s="89" t="n">
        <v>1128299</v>
      </c>
      <c r="D8506" s="90" t="n">
        <v>44510</v>
      </c>
      <c r="E8506" s="88" t="s">
        <v>18</v>
      </c>
      <c r="F8506" s="88" t="s">
        <v>94</v>
      </c>
      <c r="G8506" s="88" t="s">
        <v>116</v>
      </c>
      <c r="H8506" s="91" t="s">
        <v>16</v>
      </c>
      <c r="I8506" s="92" t="n">
        <v>83</v>
      </c>
      <c r="J8506" s="93" t="n">
        <v>113</v>
      </c>
      <c r="K8506" s="94" t="n">
        <f aca="false">I8506 * J8506</f>
        <v>9379</v>
      </c>
      <c r="L8506" s="94" t="n">
        <f aca="false">K8506 *M8506</f>
        <v>2813.7</v>
      </c>
      <c r="M8506" s="95" t="n">
        <v>0.3</v>
      </c>
      <c r="N8506" s="88" t="s">
        <v>23</v>
      </c>
      <c r="O8506" s="91" t="s">
        <v>218</v>
      </c>
      <c r="P8506" s="0" t="str">
        <f aca="false">RIGHT(H8506,LEN(H8506) - FIND(" ", H8506))</f>
        <v>Apparel</v>
      </c>
    </row>
    <row r="8507" customFormat="false" ht="14.25" hidden="false" customHeight="true" outlineLevel="0" collapsed="false">
      <c r="B8507" s="88" t="s">
        <v>37</v>
      </c>
      <c r="C8507" s="89" t="n">
        <v>1128299</v>
      </c>
      <c r="D8507" s="90" t="n">
        <v>44510</v>
      </c>
      <c r="E8507" s="88" t="s">
        <v>18</v>
      </c>
      <c r="F8507" s="88" t="s">
        <v>94</v>
      </c>
      <c r="G8507" s="88" t="s">
        <v>116</v>
      </c>
      <c r="H8507" s="91" t="s">
        <v>38</v>
      </c>
      <c r="I8507" s="92" t="n">
        <v>82</v>
      </c>
      <c r="J8507" s="93" t="n">
        <v>140</v>
      </c>
      <c r="K8507" s="94" t="n">
        <f aca="false">I8507 * J8507</f>
        <v>11480</v>
      </c>
      <c r="L8507" s="94" t="n">
        <f aca="false">K8507 *M8507</f>
        <v>5969.6</v>
      </c>
      <c r="M8507" s="95" t="n">
        <v>0.52</v>
      </c>
      <c r="N8507" s="88" t="s">
        <v>23</v>
      </c>
      <c r="O8507" s="91" t="s">
        <v>219</v>
      </c>
      <c r="P8507" s="0" t="str">
        <f aca="false">RIGHT(H8507,LEN(H8507) - FIND(" ", H8507))</f>
        <v>Apparel</v>
      </c>
    </row>
    <row r="8508" customFormat="false" ht="14.25" hidden="false" customHeight="true" outlineLevel="0" collapsed="false">
      <c r="B8508" s="88" t="s">
        <v>15</v>
      </c>
      <c r="C8508" s="89" t="n">
        <v>1185732</v>
      </c>
      <c r="D8508" s="90" t="n">
        <v>44510</v>
      </c>
      <c r="E8508" s="88" t="s">
        <v>29</v>
      </c>
      <c r="F8508" s="88" t="s">
        <v>143</v>
      </c>
      <c r="G8508" s="88" t="s">
        <v>104</v>
      </c>
      <c r="H8508" s="91" t="s">
        <v>32</v>
      </c>
      <c r="I8508" s="92" t="n">
        <v>34</v>
      </c>
      <c r="J8508" s="93" t="n">
        <v>169</v>
      </c>
      <c r="K8508" s="94" t="n">
        <f aca="false">I8508 * J8508</f>
        <v>5746</v>
      </c>
      <c r="L8508" s="94" t="n">
        <f aca="false">K8508 *M8508</f>
        <v>2987.92</v>
      </c>
      <c r="M8508" s="95" t="n">
        <v>0.52</v>
      </c>
      <c r="N8508" s="88" t="s">
        <v>23</v>
      </c>
      <c r="O8508" s="91" t="s">
        <v>218</v>
      </c>
      <c r="P8508" s="0" t="str">
        <f aca="false">RIGHT(H8508,LEN(H8508) - FIND(" ", H8508))</f>
        <v>Street Footwear</v>
      </c>
    </row>
    <row r="8509" customFormat="false" ht="14.25" hidden="false" customHeight="true" outlineLevel="0" collapsed="false">
      <c r="B8509" s="88" t="s">
        <v>15</v>
      </c>
      <c r="C8509" s="89" t="n">
        <v>1185732</v>
      </c>
      <c r="D8509" s="90" t="n">
        <v>44510</v>
      </c>
      <c r="E8509" s="88" t="s">
        <v>29</v>
      </c>
      <c r="F8509" s="88" t="s">
        <v>143</v>
      </c>
      <c r="G8509" s="88" t="s">
        <v>104</v>
      </c>
      <c r="H8509" s="91" t="s">
        <v>24</v>
      </c>
      <c r="I8509" s="92" t="n">
        <v>24</v>
      </c>
      <c r="J8509" s="93" t="n">
        <v>140</v>
      </c>
      <c r="K8509" s="94" t="n">
        <f aca="false">I8509 * J8509</f>
        <v>3360</v>
      </c>
      <c r="L8509" s="94" t="n">
        <f aca="false">K8509 *M8509</f>
        <v>1512</v>
      </c>
      <c r="M8509" s="95" t="n">
        <v>0.45</v>
      </c>
      <c r="N8509" s="88" t="s">
        <v>23</v>
      </c>
      <c r="O8509" s="91" t="s">
        <v>218</v>
      </c>
      <c r="P8509" s="0" t="str">
        <f aca="false">RIGHT(H8509,LEN(H8509) - FIND(" ", H8509))</f>
        <v>Athletic Footwear</v>
      </c>
    </row>
    <row r="8510" customFormat="false" ht="14.25" hidden="false" customHeight="true" outlineLevel="0" collapsed="false">
      <c r="B8510" s="88" t="s">
        <v>15</v>
      </c>
      <c r="C8510" s="89" t="n">
        <v>1185732</v>
      </c>
      <c r="D8510" s="90" t="n">
        <v>44510</v>
      </c>
      <c r="E8510" s="88" t="s">
        <v>29</v>
      </c>
      <c r="F8510" s="88" t="s">
        <v>143</v>
      </c>
      <c r="G8510" s="88" t="s">
        <v>104</v>
      </c>
      <c r="H8510" s="91" t="s">
        <v>48</v>
      </c>
      <c r="I8510" s="92" t="n">
        <v>32</v>
      </c>
      <c r="J8510" s="93" t="n">
        <v>116</v>
      </c>
      <c r="K8510" s="94" t="n">
        <f aca="false">I8510 * J8510</f>
        <v>3712</v>
      </c>
      <c r="L8510" s="94" t="n">
        <f aca="false">K8510 *M8510</f>
        <v>1856</v>
      </c>
      <c r="M8510" s="95" t="n">
        <v>0.5</v>
      </c>
      <c r="N8510" s="88" t="s">
        <v>23</v>
      </c>
      <c r="O8510" s="91" t="s">
        <v>219</v>
      </c>
      <c r="P8510" s="0" t="str">
        <f aca="false">RIGHT(H8510,LEN(H8510) - FIND(" ", H8510))</f>
        <v>Street Footwear</v>
      </c>
    </row>
    <row r="8511" customFormat="false" ht="14.25" hidden="false" customHeight="true" outlineLevel="0" collapsed="false">
      <c r="B8511" s="88" t="s">
        <v>15</v>
      </c>
      <c r="C8511" s="89" t="n">
        <v>1185732</v>
      </c>
      <c r="D8511" s="90" t="n">
        <v>44510</v>
      </c>
      <c r="E8511" s="88" t="s">
        <v>29</v>
      </c>
      <c r="F8511" s="88" t="s">
        <v>143</v>
      </c>
      <c r="G8511" s="88" t="s">
        <v>104</v>
      </c>
      <c r="H8511" s="91" t="s">
        <v>44</v>
      </c>
      <c r="I8511" s="92" t="n">
        <v>59</v>
      </c>
      <c r="J8511" s="93" t="n">
        <v>135</v>
      </c>
      <c r="K8511" s="94" t="n">
        <f aca="false">I8511 * J8511</f>
        <v>7965</v>
      </c>
      <c r="L8511" s="94" t="n">
        <f aca="false">K8511 *M8511</f>
        <v>3982.5</v>
      </c>
      <c r="M8511" s="95" t="n">
        <v>0.5</v>
      </c>
      <c r="N8511" s="88" t="s">
        <v>23</v>
      </c>
      <c r="O8511" s="91" t="s">
        <v>219</v>
      </c>
      <c r="P8511" s="0" t="str">
        <f aca="false">RIGHT(H8511,LEN(H8511) - FIND(" ", H8511))</f>
        <v>Athletic Footwear</v>
      </c>
    </row>
    <row r="8512" customFormat="false" ht="14.25" hidden="false" customHeight="true" outlineLevel="0" collapsed="false">
      <c r="B8512" s="88" t="s">
        <v>15</v>
      </c>
      <c r="C8512" s="89" t="n">
        <v>1185732</v>
      </c>
      <c r="D8512" s="90" t="n">
        <v>44510</v>
      </c>
      <c r="E8512" s="88" t="s">
        <v>29</v>
      </c>
      <c r="F8512" s="88" t="s">
        <v>143</v>
      </c>
      <c r="G8512" s="88" t="s">
        <v>104</v>
      </c>
      <c r="H8512" s="91" t="s">
        <v>16</v>
      </c>
      <c r="I8512" s="92" t="n">
        <v>76</v>
      </c>
      <c r="J8512" s="93" t="n">
        <v>138</v>
      </c>
      <c r="K8512" s="94" t="n">
        <f aca="false">I8512 * J8512</f>
        <v>10488</v>
      </c>
      <c r="L8512" s="94" t="n">
        <f aca="false">K8512 *M8512</f>
        <v>5139.12</v>
      </c>
      <c r="M8512" s="95" t="n">
        <v>0.49</v>
      </c>
      <c r="N8512" s="88" t="s">
        <v>23</v>
      </c>
      <c r="O8512" s="91" t="s">
        <v>218</v>
      </c>
      <c r="P8512" s="0" t="str">
        <f aca="false">RIGHT(H8512,LEN(H8512) - FIND(" ", H8512))</f>
        <v>Apparel</v>
      </c>
    </row>
    <row r="8513" customFormat="false" ht="14.25" hidden="false" customHeight="true" outlineLevel="0" collapsed="false">
      <c r="B8513" s="88" t="s">
        <v>15</v>
      </c>
      <c r="C8513" s="89" t="n">
        <v>1185732</v>
      </c>
      <c r="D8513" s="90" t="n">
        <v>44510</v>
      </c>
      <c r="E8513" s="88" t="s">
        <v>29</v>
      </c>
      <c r="F8513" s="88" t="s">
        <v>143</v>
      </c>
      <c r="G8513" s="88" t="s">
        <v>104</v>
      </c>
      <c r="H8513" s="91" t="s">
        <v>38</v>
      </c>
      <c r="I8513" s="92" t="n">
        <v>74</v>
      </c>
      <c r="J8513" s="93" t="n">
        <v>167</v>
      </c>
      <c r="K8513" s="94" t="n">
        <f aca="false">I8513 * J8513</f>
        <v>12358</v>
      </c>
      <c r="L8513" s="94" t="n">
        <f aca="false">K8513 *M8513</f>
        <v>7909.12</v>
      </c>
      <c r="M8513" s="95" t="n">
        <v>0.64</v>
      </c>
      <c r="N8513" s="88" t="s">
        <v>23</v>
      </c>
      <c r="O8513" s="91" t="s">
        <v>219</v>
      </c>
      <c r="P8513" s="0" t="str">
        <f aca="false">RIGHT(H8513,LEN(H8513) - FIND(" ", H8513))</f>
        <v>Apparel</v>
      </c>
    </row>
    <row r="8514" customFormat="false" ht="14.25" hidden="false" customHeight="true" outlineLevel="0" collapsed="false">
      <c r="B8514" s="88" t="s">
        <v>43</v>
      </c>
      <c r="C8514" s="89" t="n">
        <v>1185732</v>
      </c>
      <c r="D8514" s="90" t="n">
        <v>44510</v>
      </c>
      <c r="E8514" s="88" t="s">
        <v>29</v>
      </c>
      <c r="F8514" s="88" t="s">
        <v>100</v>
      </c>
      <c r="G8514" s="88" t="s">
        <v>118</v>
      </c>
      <c r="H8514" s="91" t="s">
        <v>32</v>
      </c>
      <c r="I8514" s="92" t="n">
        <v>41</v>
      </c>
      <c r="J8514" s="93" t="n">
        <v>123</v>
      </c>
      <c r="K8514" s="94" t="n">
        <f aca="false">I8514 * J8514</f>
        <v>5043</v>
      </c>
      <c r="L8514" s="94" t="n">
        <f aca="false">K8514 *M8514</f>
        <v>2571.93</v>
      </c>
      <c r="M8514" s="95" t="n">
        <v>0.51</v>
      </c>
      <c r="N8514" s="88" t="s">
        <v>23</v>
      </c>
      <c r="O8514" s="91" t="s">
        <v>218</v>
      </c>
      <c r="P8514" s="0" t="str">
        <f aca="false">RIGHT(H8514,LEN(H8514) - FIND(" ", H8514))</f>
        <v>Street Footwear</v>
      </c>
    </row>
    <row r="8515" customFormat="false" ht="14.25" hidden="false" customHeight="true" outlineLevel="0" collapsed="false">
      <c r="B8515" s="88" t="s">
        <v>43</v>
      </c>
      <c r="C8515" s="89" t="n">
        <v>1185732</v>
      </c>
      <c r="D8515" s="90" t="n">
        <v>44510</v>
      </c>
      <c r="E8515" s="88" t="s">
        <v>29</v>
      </c>
      <c r="F8515" s="88" t="s">
        <v>100</v>
      </c>
      <c r="G8515" s="88" t="s">
        <v>118</v>
      </c>
      <c r="H8515" s="91" t="s">
        <v>24</v>
      </c>
      <c r="I8515" s="92" t="n">
        <v>33</v>
      </c>
      <c r="J8515" s="93" t="n">
        <v>98</v>
      </c>
      <c r="K8515" s="94" t="n">
        <f aca="false">I8515 * J8515</f>
        <v>3234</v>
      </c>
      <c r="L8515" s="94" t="n">
        <f aca="false">K8515 *M8515</f>
        <v>1778.7</v>
      </c>
      <c r="M8515" s="95" t="n">
        <v>0.55</v>
      </c>
      <c r="N8515" s="88" t="s">
        <v>23</v>
      </c>
      <c r="O8515" s="91" t="s">
        <v>218</v>
      </c>
      <c r="P8515" s="0" t="str">
        <f aca="false">RIGHT(H8515,LEN(H8515) - FIND(" ", H8515))</f>
        <v>Athletic Footwear</v>
      </c>
    </row>
    <row r="8516" customFormat="false" ht="14.25" hidden="false" customHeight="true" outlineLevel="0" collapsed="false">
      <c r="B8516" s="88" t="s">
        <v>43</v>
      </c>
      <c r="C8516" s="89" t="n">
        <v>1185732</v>
      </c>
      <c r="D8516" s="90" t="n">
        <v>44510</v>
      </c>
      <c r="E8516" s="88" t="s">
        <v>29</v>
      </c>
      <c r="F8516" s="88" t="s">
        <v>100</v>
      </c>
      <c r="G8516" s="88" t="s">
        <v>118</v>
      </c>
      <c r="H8516" s="91" t="s">
        <v>48</v>
      </c>
      <c r="I8516" s="92" t="n">
        <v>32</v>
      </c>
      <c r="J8516" s="93" t="n">
        <v>81</v>
      </c>
      <c r="K8516" s="94" t="n">
        <f aca="false">I8516 * J8516</f>
        <v>2592</v>
      </c>
      <c r="L8516" s="94" t="n">
        <f aca="false">K8516 *M8516</f>
        <v>1244.16</v>
      </c>
      <c r="M8516" s="95" t="n">
        <v>0.48</v>
      </c>
      <c r="N8516" s="88" t="s">
        <v>23</v>
      </c>
      <c r="O8516" s="91" t="s">
        <v>219</v>
      </c>
      <c r="P8516" s="0" t="str">
        <f aca="false">RIGHT(H8516,LEN(H8516) - FIND(" ", H8516))</f>
        <v>Street Footwear</v>
      </c>
    </row>
    <row r="8517" customFormat="false" ht="14.25" hidden="false" customHeight="true" outlineLevel="0" collapsed="false">
      <c r="B8517" s="88" t="s">
        <v>43</v>
      </c>
      <c r="C8517" s="89" t="n">
        <v>1185732</v>
      </c>
      <c r="D8517" s="90" t="n">
        <v>44510</v>
      </c>
      <c r="E8517" s="88" t="s">
        <v>29</v>
      </c>
      <c r="F8517" s="88" t="s">
        <v>100</v>
      </c>
      <c r="G8517" s="88" t="s">
        <v>118</v>
      </c>
      <c r="H8517" s="91" t="s">
        <v>44</v>
      </c>
      <c r="I8517" s="92" t="n">
        <v>34</v>
      </c>
      <c r="J8517" s="93" t="n">
        <v>83</v>
      </c>
      <c r="K8517" s="94" t="n">
        <f aca="false">I8517 * J8517</f>
        <v>2822</v>
      </c>
      <c r="L8517" s="94" t="n">
        <f aca="false">K8517 *M8517</f>
        <v>1411</v>
      </c>
      <c r="M8517" s="95" t="n">
        <v>0.5</v>
      </c>
      <c r="N8517" s="88" t="s">
        <v>23</v>
      </c>
      <c r="O8517" s="91" t="s">
        <v>219</v>
      </c>
      <c r="P8517" s="0" t="str">
        <f aca="false">RIGHT(H8517,LEN(H8517) - FIND(" ", H8517))</f>
        <v>Athletic Footwear</v>
      </c>
    </row>
    <row r="8518" customFormat="false" ht="14.25" hidden="false" customHeight="true" outlineLevel="0" collapsed="false">
      <c r="B8518" s="88" t="s">
        <v>43</v>
      </c>
      <c r="C8518" s="89" t="n">
        <v>1185732</v>
      </c>
      <c r="D8518" s="90" t="n">
        <v>44510</v>
      </c>
      <c r="E8518" s="88" t="s">
        <v>29</v>
      </c>
      <c r="F8518" s="88" t="s">
        <v>100</v>
      </c>
      <c r="G8518" s="88" t="s">
        <v>118</v>
      </c>
      <c r="H8518" s="91" t="s">
        <v>16</v>
      </c>
      <c r="I8518" s="92" t="n">
        <v>55</v>
      </c>
      <c r="J8518" s="93" t="n">
        <v>75</v>
      </c>
      <c r="K8518" s="94" t="n">
        <f aca="false">I8518 * J8518</f>
        <v>4125</v>
      </c>
      <c r="L8518" s="94" t="n">
        <f aca="false">K8518 *M8518</f>
        <v>1650</v>
      </c>
      <c r="M8518" s="95" t="n">
        <v>0.4</v>
      </c>
      <c r="N8518" s="88" t="s">
        <v>23</v>
      </c>
      <c r="O8518" s="91" t="s">
        <v>218</v>
      </c>
      <c r="P8518" s="0" t="str">
        <f aca="false">RIGHT(H8518,LEN(H8518) - FIND(" ", H8518))</f>
        <v>Apparel</v>
      </c>
    </row>
    <row r="8519" customFormat="false" ht="14.25" hidden="false" customHeight="true" outlineLevel="0" collapsed="false">
      <c r="B8519" s="88" t="s">
        <v>43</v>
      </c>
      <c r="C8519" s="89" t="n">
        <v>1185732</v>
      </c>
      <c r="D8519" s="90" t="n">
        <v>44510</v>
      </c>
      <c r="E8519" s="88" t="s">
        <v>29</v>
      </c>
      <c r="F8519" s="88" t="s">
        <v>100</v>
      </c>
      <c r="G8519" s="88" t="s">
        <v>118</v>
      </c>
      <c r="H8519" s="91" t="s">
        <v>38</v>
      </c>
      <c r="I8519" s="92" t="n">
        <v>61</v>
      </c>
      <c r="J8519" s="93" t="n">
        <v>91</v>
      </c>
      <c r="K8519" s="94" t="n">
        <f aca="false">I8519 * J8519</f>
        <v>5551</v>
      </c>
      <c r="L8519" s="94" t="n">
        <f aca="false">K8519 *M8519</f>
        <v>2997.54</v>
      </c>
      <c r="M8519" s="95" t="n">
        <v>0.54</v>
      </c>
      <c r="N8519" s="88" t="s">
        <v>23</v>
      </c>
      <c r="O8519" s="91" t="s">
        <v>219</v>
      </c>
      <c r="P8519" s="0" t="str">
        <f aca="false">RIGHT(H8519,LEN(H8519) - FIND(" ", H8519))</f>
        <v>Apparel</v>
      </c>
    </row>
    <row r="8520" customFormat="false" ht="14.25" hidden="false" customHeight="true" outlineLevel="0" collapsed="false">
      <c r="B8520" s="88" t="s">
        <v>13</v>
      </c>
      <c r="C8520" s="89" t="n">
        <v>1185732</v>
      </c>
      <c r="D8520" s="90" t="n">
        <v>44510</v>
      </c>
      <c r="E8520" s="88" t="s">
        <v>26</v>
      </c>
      <c r="F8520" s="88" t="s">
        <v>54</v>
      </c>
      <c r="G8520" s="88" t="s">
        <v>55</v>
      </c>
      <c r="H8520" s="91" t="s">
        <v>24</v>
      </c>
      <c r="I8520" s="92" t="n">
        <v>37</v>
      </c>
      <c r="J8520" s="93" t="n">
        <v>51</v>
      </c>
      <c r="K8520" s="94" t="n">
        <f aca="false">I8520 * J8520</f>
        <v>1887</v>
      </c>
      <c r="L8520" s="94" t="n">
        <f aca="false">K8520 *M8520</f>
        <v>603.84</v>
      </c>
      <c r="M8520" s="95" t="n">
        <v>0.32</v>
      </c>
      <c r="N8520" s="88" t="s">
        <v>31</v>
      </c>
      <c r="O8520" s="91" t="s">
        <v>218</v>
      </c>
      <c r="P8520" s="0" t="str">
        <f aca="false">RIGHT(H8520,LEN(H8520) - FIND(" ", H8520))</f>
        <v>Athletic Footwear</v>
      </c>
    </row>
    <row r="8521" customFormat="false" ht="14.25" hidden="false" customHeight="true" outlineLevel="0" collapsed="false">
      <c r="B8521" s="88" t="s">
        <v>13</v>
      </c>
      <c r="C8521" s="89" t="n">
        <v>1185732</v>
      </c>
      <c r="D8521" s="90" t="n">
        <v>44511</v>
      </c>
      <c r="E8521" s="88" t="s">
        <v>26</v>
      </c>
      <c r="F8521" s="88" t="s">
        <v>54</v>
      </c>
      <c r="G8521" s="88" t="s">
        <v>55</v>
      </c>
      <c r="H8521" s="91" t="s">
        <v>48</v>
      </c>
      <c r="I8521" s="92" t="n">
        <v>40</v>
      </c>
      <c r="J8521" s="93" t="n">
        <v>150</v>
      </c>
      <c r="K8521" s="94" t="n">
        <f aca="false">I8521 * J8521</f>
        <v>6000</v>
      </c>
      <c r="L8521" s="94" t="n">
        <f aca="false">K8521 *M8521</f>
        <v>2100</v>
      </c>
      <c r="M8521" s="95" t="n">
        <v>0.35</v>
      </c>
      <c r="N8521" s="88" t="s">
        <v>31</v>
      </c>
      <c r="O8521" s="91" t="s">
        <v>219</v>
      </c>
      <c r="P8521" s="0" t="str">
        <f aca="false">RIGHT(H8521,LEN(H8521) - FIND(" ", H8521))</f>
        <v>Street Footwear</v>
      </c>
    </row>
    <row r="8522" customFormat="false" ht="14.25" hidden="false" customHeight="true" outlineLevel="0" collapsed="false">
      <c r="B8522" s="88" t="s">
        <v>15</v>
      </c>
      <c r="C8522" s="89" t="n">
        <v>1185732</v>
      </c>
      <c r="D8522" s="90" t="n">
        <v>44511</v>
      </c>
      <c r="E8522" s="88" t="s">
        <v>26</v>
      </c>
      <c r="F8522" s="88" t="s">
        <v>111</v>
      </c>
      <c r="G8522" s="88" t="s">
        <v>166</v>
      </c>
      <c r="H8522" s="91" t="s">
        <v>32</v>
      </c>
      <c r="I8522" s="92" t="n">
        <v>55</v>
      </c>
      <c r="J8522" s="93" t="n">
        <v>525</v>
      </c>
      <c r="K8522" s="94" t="n">
        <f aca="false">I8522 * J8522</f>
        <v>28875</v>
      </c>
      <c r="L8522" s="94" t="n">
        <f aca="false">K8522 *M8522</f>
        <v>10106.25</v>
      </c>
      <c r="M8522" s="95" t="n">
        <v>0.35</v>
      </c>
      <c r="N8522" s="88" t="s">
        <v>31</v>
      </c>
      <c r="O8522" s="91" t="s">
        <v>218</v>
      </c>
      <c r="P8522" s="0" t="str">
        <f aca="false">RIGHT(H8522,LEN(H8522) - FIND(" ", H8522))</f>
        <v>Street Footwear</v>
      </c>
    </row>
    <row r="8523" customFormat="false" ht="14.25" hidden="false" customHeight="true" outlineLevel="0" collapsed="false">
      <c r="B8523" s="88" t="s">
        <v>22</v>
      </c>
      <c r="C8523" s="89" t="n">
        <v>1185732</v>
      </c>
      <c r="D8523" s="90" t="n">
        <v>44511</v>
      </c>
      <c r="E8523" s="88" t="s">
        <v>18</v>
      </c>
      <c r="F8523" s="88" t="s">
        <v>167</v>
      </c>
      <c r="G8523" s="88" t="s">
        <v>99</v>
      </c>
      <c r="H8523" s="91" t="s">
        <v>32</v>
      </c>
      <c r="I8523" s="92" t="n">
        <v>55</v>
      </c>
      <c r="J8523" s="93" t="n">
        <v>750</v>
      </c>
      <c r="K8523" s="94" t="n">
        <f aca="false">I8523 * J8523</f>
        <v>41250</v>
      </c>
      <c r="L8523" s="94" t="n">
        <f aca="false">K8523 *M8523</f>
        <v>20625</v>
      </c>
      <c r="M8523" s="95" t="n">
        <v>0.5</v>
      </c>
      <c r="N8523" s="88" t="s">
        <v>14</v>
      </c>
      <c r="O8523" s="91" t="s">
        <v>218</v>
      </c>
      <c r="P8523" s="0" t="str">
        <f aca="false">RIGHT(H8523,LEN(H8523) - FIND(" ", H8523))</f>
        <v>Street Footwear</v>
      </c>
    </row>
    <row r="8524" customFormat="false" ht="14.25" hidden="false" customHeight="true" outlineLevel="0" collapsed="false">
      <c r="B8524" s="88" t="s">
        <v>22</v>
      </c>
      <c r="C8524" s="89" t="n">
        <v>1185732</v>
      </c>
      <c r="D8524" s="90" t="n">
        <v>44511</v>
      </c>
      <c r="E8524" s="88" t="s">
        <v>18</v>
      </c>
      <c r="F8524" s="88" t="s">
        <v>167</v>
      </c>
      <c r="G8524" s="88" t="s">
        <v>99</v>
      </c>
      <c r="H8524" s="91" t="s">
        <v>24</v>
      </c>
      <c r="I8524" s="92" t="n">
        <v>45</v>
      </c>
      <c r="J8524" s="93" t="n">
        <v>575</v>
      </c>
      <c r="K8524" s="94" t="n">
        <f aca="false">I8524 * J8524</f>
        <v>25875</v>
      </c>
      <c r="L8524" s="94" t="n">
        <f aca="false">K8524 *M8524</f>
        <v>7762.5</v>
      </c>
      <c r="M8524" s="95" t="n">
        <v>0.3</v>
      </c>
      <c r="N8524" s="88" t="s">
        <v>14</v>
      </c>
      <c r="O8524" s="91" t="s">
        <v>218</v>
      </c>
      <c r="P8524" s="0" t="str">
        <f aca="false">RIGHT(H8524,LEN(H8524) - FIND(" ", H8524))</f>
        <v>Athletic Footwear</v>
      </c>
    </row>
    <row r="8525" customFormat="false" ht="14.25" hidden="false" customHeight="true" outlineLevel="0" collapsed="false">
      <c r="B8525" s="88" t="s">
        <v>22</v>
      </c>
      <c r="C8525" s="89" t="n">
        <v>1185732</v>
      </c>
      <c r="D8525" s="90" t="n">
        <v>44511</v>
      </c>
      <c r="E8525" s="88" t="s">
        <v>18</v>
      </c>
      <c r="F8525" s="88" t="s">
        <v>167</v>
      </c>
      <c r="G8525" s="88" t="s">
        <v>99</v>
      </c>
      <c r="H8525" s="91" t="s">
        <v>48</v>
      </c>
      <c r="I8525" s="92" t="n">
        <v>45</v>
      </c>
      <c r="J8525" s="93" t="n">
        <v>520</v>
      </c>
      <c r="K8525" s="94" t="n">
        <f aca="false">I8525 * J8525</f>
        <v>23400</v>
      </c>
      <c r="L8525" s="94" t="n">
        <f aca="false">K8525 *M8525</f>
        <v>8190</v>
      </c>
      <c r="M8525" s="95" t="n">
        <v>0.35</v>
      </c>
      <c r="N8525" s="88" t="s">
        <v>14</v>
      </c>
      <c r="O8525" s="91" t="s">
        <v>219</v>
      </c>
      <c r="P8525" s="0" t="str">
        <f aca="false">RIGHT(H8525,LEN(H8525) - FIND(" ", H8525))</f>
        <v>Street Footwear</v>
      </c>
    </row>
    <row r="8526" customFormat="false" ht="14.25" hidden="false" customHeight="true" outlineLevel="0" collapsed="false">
      <c r="B8526" s="88" t="s">
        <v>22</v>
      </c>
      <c r="C8526" s="89" t="n">
        <v>1185732</v>
      </c>
      <c r="D8526" s="90" t="n">
        <v>44511</v>
      </c>
      <c r="E8526" s="88" t="s">
        <v>18</v>
      </c>
      <c r="F8526" s="88" t="s">
        <v>167</v>
      </c>
      <c r="G8526" s="88" t="s">
        <v>99</v>
      </c>
      <c r="H8526" s="91" t="s">
        <v>44</v>
      </c>
      <c r="I8526" s="92" t="n">
        <v>45</v>
      </c>
      <c r="J8526" s="93" t="n">
        <v>500</v>
      </c>
      <c r="K8526" s="94" t="n">
        <f aca="false">I8526 * J8526</f>
        <v>22500</v>
      </c>
      <c r="L8526" s="94" t="n">
        <f aca="false">K8526 *M8526</f>
        <v>7875</v>
      </c>
      <c r="M8526" s="95" t="n">
        <v>0.35</v>
      </c>
      <c r="N8526" s="88" t="s">
        <v>14</v>
      </c>
      <c r="O8526" s="91" t="s">
        <v>219</v>
      </c>
      <c r="P8526" s="0" t="str">
        <f aca="false">RIGHT(H8526,LEN(H8526) - FIND(" ", H8526))</f>
        <v>Athletic Footwear</v>
      </c>
    </row>
    <row r="8527" customFormat="false" ht="14.25" hidden="false" customHeight="true" outlineLevel="0" collapsed="false">
      <c r="B8527" s="88" t="s">
        <v>22</v>
      </c>
      <c r="C8527" s="89" t="n">
        <v>1185732</v>
      </c>
      <c r="D8527" s="90" t="n">
        <v>44511</v>
      </c>
      <c r="E8527" s="88" t="s">
        <v>18</v>
      </c>
      <c r="F8527" s="88" t="s">
        <v>167</v>
      </c>
      <c r="G8527" s="88" t="s">
        <v>99</v>
      </c>
      <c r="H8527" s="91" t="s">
        <v>16</v>
      </c>
      <c r="I8527" s="92" t="n">
        <v>55</v>
      </c>
      <c r="J8527" s="93" t="n">
        <v>475</v>
      </c>
      <c r="K8527" s="94" t="n">
        <f aca="false">I8527 * J8527</f>
        <v>26125</v>
      </c>
      <c r="L8527" s="94" t="n">
        <f aca="false">K8527 *M8527</f>
        <v>7837.5</v>
      </c>
      <c r="M8527" s="95" t="n">
        <v>0.3</v>
      </c>
      <c r="N8527" s="88" t="s">
        <v>14</v>
      </c>
      <c r="O8527" s="91" t="s">
        <v>218</v>
      </c>
      <c r="P8527" s="0" t="str">
        <f aca="false">RIGHT(H8527,LEN(H8527) - FIND(" ", H8527))</f>
        <v>Apparel</v>
      </c>
    </row>
    <row r="8528" customFormat="false" ht="14.25" hidden="false" customHeight="true" outlineLevel="0" collapsed="false">
      <c r="B8528" s="88" t="s">
        <v>22</v>
      </c>
      <c r="C8528" s="89" t="n">
        <v>1185732</v>
      </c>
      <c r="D8528" s="90" t="n">
        <v>44511</v>
      </c>
      <c r="E8528" s="88" t="s">
        <v>18</v>
      </c>
      <c r="F8528" s="88" t="s">
        <v>167</v>
      </c>
      <c r="G8528" s="88" t="s">
        <v>99</v>
      </c>
      <c r="H8528" s="91" t="s">
        <v>38</v>
      </c>
      <c r="I8528" s="92" t="n">
        <v>60</v>
      </c>
      <c r="J8528" s="93" t="n">
        <v>575</v>
      </c>
      <c r="K8528" s="94" t="n">
        <f aca="false">I8528 * J8528</f>
        <v>34500</v>
      </c>
      <c r="L8528" s="94" t="n">
        <f aca="false">K8528 *M8528</f>
        <v>8625</v>
      </c>
      <c r="M8528" s="95" t="n">
        <v>0.25</v>
      </c>
      <c r="N8528" s="88" t="s">
        <v>14</v>
      </c>
      <c r="O8528" s="91" t="s">
        <v>219</v>
      </c>
      <c r="P8528" s="0" t="str">
        <f aca="false">RIGHT(H8528,LEN(H8528) - FIND(" ", H8528))</f>
        <v>Apparel</v>
      </c>
    </row>
    <row r="8529" customFormat="false" ht="14.25" hidden="false" customHeight="true" outlineLevel="0" collapsed="false">
      <c r="B8529" s="88" t="s">
        <v>43</v>
      </c>
      <c r="C8529" s="89" t="n">
        <v>1185732</v>
      </c>
      <c r="D8529" s="90" t="n">
        <v>44511</v>
      </c>
      <c r="E8529" s="88" t="s">
        <v>18</v>
      </c>
      <c r="F8529" s="88" t="s">
        <v>157</v>
      </c>
      <c r="G8529" s="88" t="s">
        <v>154</v>
      </c>
      <c r="H8529" s="91" t="s">
        <v>32</v>
      </c>
      <c r="I8529" s="92" t="n">
        <v>30</v>
      </c>
      <c r="J8529" s="93" t="n">
        <v>550</v>
      </c>
      <c r="K8529" s="94" t="n">
        <f aca="false">I8529 * J8529</f>
        <v>16500</v>
      </c>
      <c r="L8529" s="94" t="n">
        <f aca="false">K8529 *M8529</f>
        <v>6600</v>
      </c>
      <c r="M8529" s="95" t="n">
        <v>0.4</v>
      </c>
      <c r="N8529" s="88" t="s">
        <v>14</v>
      </c>
      <c r="O8529" s="91" t="s">
        <v>218</v>
      </c>
      <c r="P8529" s="0" t="str">
        <f aca="false">RIGHT(H8529,LEN(H8529) - FIND(" ", H8529))</f>
        <v>Street Footwear</v>
      </c>
    </row>
    <row r="8530" customFormat="false" ht="14.25" hidden="false" customHeight="true" outlineLevel="0" collapsed="false">
      <c r="B8530" s="88" t="s">
        <v>43</v>
      </c>
      <c r="C8530" s="89" t="n">
        <v>1185732</v>
      </c>
      <c r="D8530" s="90" t="n">
        <v>44511</v>
      </c>
      <c r="E8530" s="88" t="s">
        <v>18</v>
      </c>
      <c r="F8530" s="88" t="s">
        <v>157</v>
      </c>
      <c r="G8530" s="88" t="s">
        <v>154</v>
      </c>
      <c r="H8530" s="91" t="s">
        <v>24</v>
      </c>
      <c r="I8530" s="92" t="n">
        <v>20</v>
      </c>
      <c r="J8530" s="93" t="n">
        <v>400</v>
      </c>
      <c r="K8530" s="94" t="n">
        <f aca="false">I8530 * J8530</f>
        <v>8000</v>
      </c>
      <c r="L8530" s="94" t="n">
        <f aca="false">K8530 *M8530</f>
        <v>2800</v>
      </c>
      <c r="M8530" s="95" t="n">
        <v>0.35</v>
      </c>
      <c r="N8530" s="88" t="s">
        <v>14</v>
      </c>
      <c r="O8530" s="91" t="s">
        <v>218</v>
      </c>
      <c r="P8530" s="0" t="str">
        <f aca="false">RIGHT(H8530,LEN(H8530) - FIND(" ", H8530))</f>
        <v>Athletic Footwear</v>
      </c>
    </row>
    <row r="8531" customFormat="false" ht="14.25" hidden="false" customHeight="true" outlineLevel="0" collapsed="false">
      <c r="B8531" s="88" t="s">
        <v>43</v>
      </c>
      <c r="C8531" s="89" t="n">
        <v>1185732</v>
      </c>
      <c r="D8531" s="90" t="n">
        <v>44511</v>
      </c>
      <c r="E8531" s="88" t="s">
        <v>18</v>
      </c>
      <c r="F8531" s="88" t="s">
        <v>157</v>
      </c>
      <c r="G8531" s="88" t="s">
        <v>154</v>
      </c>
      <c r="H8531" s="91" t="s">
        <v>48</v>
      </c>
      <c r="I8531" s="92" t="n">
        <v>20</v>
      </c>
      <c r="J8531" s="93" t="n">
        <v>345</v>
      </c>
      <c r="K8531" s="94" t="n">
        <f aca="false">I8531 * J8531</f>
        <v>6900</v>
      </c>
      <c r="L8531" s="94" t="n">
        <f aca="false">K8531 *M8531</f>
        <v>2415</v>
      </c>
      <c r="M8531" s="95" t="n">
        <v>0.35</v>
      </c>
      <c r="N8531" s="88" t="s">
        <v>14</v>
      </c>
      <c r="O8531" s="91" t="s">
        <v>219</v>
      </c>
      <c r="P8531" s="0" t="str">
        <f aca="false">RIGHT(H8531,LEN(H8531) - FIND(" ", H8531))</f>
        <v>Street Footwear</v>
      </c>
    </row>
    <row r="8532" customFormat="false" ht="14.25" hidden="false" customHeight="true" outlineLevel="0" collapsed="false">
      <c r="B8532" s="88" t="s">
        <v>43</v>
      </c>
      <c r="C8532" s="89" t="n">
        <v>1185732</v>
      </c>
      <c r="D8532" s="90" t="n">
        <v>44511</v>
      </c>
      <c r="E8532" s="88" t="s">
        <v>18</v>
      </c>
      <c r="F8532" s="88" t="s">
        <v>157</v>
      </c>
      <c r="G8532" s="88" t="s">
        <v>154</v>
      </c>
      <c r="H8532" s="91" t="s">
        <v>44</v>
      </c>
      <c r="I8532" s="92" t="n">
        <v>20</v>
      </c>
      <c r="J8532" s="93" t="n">
        <v>375</v>
      </c>
      <c r="K8532" s="94" t="n">
        <f aca="false">I8532 * J8532</f>
        <v>7500</v>
      </c>
      <c r="L8532" s="94" t="n">
        <f aca="false">K8532 *M8532</f>
        <v>3000</v>
      </c>
      <c r="M8532" s="95" t="n">
        <v>0.4</v>
      </c>
      <c r="N8532" s="88" t="s">
        <v>14</v>
      </c>
      <c r="O8532" s="91" t="s">
        <v>219</v>
      </c>
      <c r="P8532" s="0" t="str">
        <f aca="false">RIGHT(H8532,LEN(H8532) - FIND(" ", H8532))</f>
        <v>Athletic Footwear</v>
      </c>
    </row>
    <row r="8533" customFormat="false" ht="14.25" hidden="false" customHeight="true" outlineLevel="0" collapsed="false">
      <c r="B8533" s="88" t="s">
        <v>43</v>
      </c>
      <c r="C8533" s="89" t="n">
        <v>1185732</v>
      </c>
      <c r="D8533" s="90" t="n">
        <v>44511</v>
      </c>
      <c r="E8533" s="88" t="s">
        <v>18</v>
      </c>
      <c r="F8533" s="88" t="s">
        <v>157</v>
      </c>
      <c r="G8533" s="88" t="s">
        <v>154</v>
      </c>
      <c r="H8533" s="91" t="s">
        <v>16</v>
      </c>
      <c r="I8533" s="92" t="n">
        <v>40</v>
      </c>
      <c r="J8533" s="93" t="n">
        <v>350</v>
      </c>
      <c r="K8533" s="94" t="n">
        <f aca="false">I8533 * J8533</f>
        <v>14000</v>
      </c>
      <c r="L8533" s="94" t="n">
        <f aca="false">K8533 *M8533</f>
        <v>4900</v>
      </c>
      <c r="M8533" s="95" t="n">
        <v>0.35</v>
      </c>
      <c r="N8533" s="88" t="s">
        <v>14</v>
      </c>
      <c r="O8533" s="91" t="s">
        <v>218</v>
      </c>
      <c r="P8533" s="0" t="str">
        <f aca="false">RIGHT(H8533,LEN(H8533) - FIND(" ", H8533))</f>
        <v>Apparel</v>
      </c>
    </row>
    <row r="8534" customFormat="false" ht="14.25" hidden="false" customHeight="true" outlineLevel="0" collapsed="false">
      <c r="B8534" s="88" t="s">
        <v>43</v>
      </c>
      <c r="C8534" s="89" t="n">
        <v>1185732</v>
      </c>
      <c r="D8534" s="90" t="n">
        <v>44511</v>
      </c>
      <c r="E8534" s="88" t="s">
        <v>18</v>
      </c>
      <c r="F8534" s="88" t="s">
        <v>157</v>
      </c>
      <c r="G8534" s="88" t="s">
        <v>154</v>
      </c>
      <c r="H8534" s="91" t="s">
        <v>38</v>
      </c>
      <c r="I8534" s="92" t="n">
        <v>45</v>
      </c>
      <c r="J8534" s="93" t="n">
        <v>450</v>
      </c>
      <c r="K8534" s="94" t="n">
        <f aca="false">I8534 * J8534</f>
        <v>20250</v>
      </c>
      <c r="L8534" s="94" t="n">
        <f aca="false">K8534 *M8534</f>
        <v>10125</v>
      </c>
      <c r="M8534" s="95" t="n">
        <v>0.5</v>
      </c>
      <c r="N8534" s="88" t="s">
        <v>14</v>
      </c>
      <c r="O8534" s="91" t="s">
        <v>219</v>
      </c>
      <c r="P8534" s="0" t="str">
        <f aca="false">RIGHT(H8534,LEN(H8534) - FIND(" ", H8534))</f>
        <v>Apparel</v>
      </c>
    </row>
    <row r="8535" customFormat="false" ht="14.25" hidden="false" customHeight="true" outlineLevel="0" collapsed="false">
      <c r="B8535" s="88" t="s">
        <v>43</v>
      </c>
      <c r="C8535" s="89" t="n">
        <v>1185732</v>
      </c>
      <c r="D8535" s="90" t="n">
        <v>44511</v>
      </c>
      <c r="E8535" s="88" t="s">
        <v>26</v>
      </c>
      <c r="F8535" s="88" t="s">
        <v>159</v>
      </c>
      <c r="G8535" s="88" t="s">
        <v>95</v>
      </c>
      <c r="H8535" s="91" t="s">
        <v>32</v>
      </c>
      <c r="I8535" s="92" t="n">
        <v>70</v>
      </c>
      <c r="J8535" s="93" t="n">
        <v>450</v>
      </c>
      <c r="K8535" s="94" t="n">
        <f aca="false">I8535 * J8535</f>
        <v>31500</v>
      </c>
      <c r="L8535" s="94" t="n">
        <f aca="false">K8535 *M8535</f>
        <v>14175</v>
      </c>
      <c r="M8535" s="95" t="n">
        <v>0.45</v>
      </c>
      <c r="N8535" s="88" t="s">
        <v>14</v>
      </c>
      <c r="O8535" s="91" t="s">
        <v>218</v>
      </c>
      <c r="P8535" s="0" t="str">
        <f aca="false">RIGHT(H8535,LEN(H8535) - FIND(" ", H8535))</f>
        <v>Street Footwear</v>
      </c>
    </row>
    <row r="8536" customFormat="false" ht="14.25" hidden="false" customHeight="true" outlineLevel="0" collapsed="false">
      <c r="B8536" s="88" t="s">
        <v>43</v>
      </c>
      <c r="C8536" s="89" t="n">
        <v>1185732</v>
      </c>
      <c r="D8536" s="90" t="n">
        <v>44511</v>
      </c>
      <c r="E8536" s="88" t="s">
        <v>26</v>
      </c>
      <c r="F8536" s="88" t="s">
        <v>159</v>
      </c>
      <c r="G8536" s="88" t="s">
        <v>95</v>
      </c>
      <c r="H8536" s="91" t="s">
        <v>24</v>
      </c>
      <c r="I8536" s="92" t="n">
        <v>60</v>
      </c>
      <c r="J8536" s="93" t="n">
        <v>325</v>
      </c>
      <c r="K8536" s="94" t="n">
        <f aca="false">I8536 * J8536</f>
        <v>19500</v>
      </c>
      <c r="L8536" s="94" t="n">
        <f aca="false">K8536 *M8536</f>
        <v>8775</v>
      </c>
      <c r="M8536" s="95" t="n">
        <v>0.45</v>
      </c>
      <c r="N8536" s="88" t="s">
        <v>14</v>
      </c>
      <c r="O8536" s="91" t="s">
        <v>218</v>
      </c>
      <c r="P8536" s="0" t="str">
        <f aca="false">RIGHT(H8536,LEN(H8536) - FIND(" ", H8536))</f>
        <v>Athletic Footwear</v>
      </c>
    </row>
    <row r="8537" customFormat="false" ht="14.25" hidden="false" customHeight="true" outlineLevel="0" collapsed="false">
      <c r="B8537" s="88" t="s">
        <v>43</v>
      </c>
      <c r="C8537" s="89" t="n">
        <v>1185732</v>
      </c>
      <c r="D8537" s="90" t="n">
        <v>44511</v>
      </c>
      <c r="E8537" s="88" t="s">
        <v>26</v>
      </c>
      <c r="F8537" s="88" t="s">
        <v>159</v>
      </c>
      <c r="G8537" s="88" t="s">
        <v>95</v>
      </c>
      <c r="H8537" s="91" t="s">
        <v>48</v>
      </c>
      <c r="I8537" s="92" t="n">
        <v>60</v>
      </c>
      <c r="J8537" s="93" t="n">
        <v>320</v>
      </c>
      <c r="K8537" s="94" t="n">
        <f aca="false">I8537 * J8537</f>
        <v>19200</v>
      </c>
      <c r="L8537" s="94" t="n">
        <f aca="false">K8537 *M8537</f>
        <v>6720</v>
      </c>
      <c r="M8537" s="95" t="n">
        <v>0.35</v>
      </c>
      <c r="N8537" s="88" t="s">
        <v>14</v>
      </c>
      <c r="O8537" s="91" t="s">
        <v>219</v>
      </c>
      <c r="P8537" s="0" t="str">
        <f aca="false">RIGHT(H8537,LEN(H8537) - FIND(" ", H8537))</f>
        <v>Street Footwear</v>
      </c>
    </row>
    <row r="8538" customFormat="false" ht="14.25" hidden="false" customHeight="true" outlineLevel="0" collapsed="false">
      <c r="B8538" s="88" t="s">
        <v>15</v>
      </c>
      <c r="C8538" s="89" t="n">
        <v>1185732</v>
      </c>
      <c r="D8538" s="90" t="n">
        <v>44511</v>
      </c>
      <c r="E8538" s="88" t="s">
        <v>26</v>
      </c>
      <c r="F8538" s="88" t="s">
        <v>159</v>
      </c>
      <c r="G8538" s="88" t="s">
        <v>95</v>
      </c>
      <c r="H8538" s="91" t="s">
        <v>44</v>
      </c>
      <c r="I8538" s="92" t="n">
        <v>60</v>
      </c>
      <c r="J8538" s="93" t="n">
        <v>300</v>
      </c>
      <c r="K8538" s="94" t="n">
        <f aca="false">I8538 * J8538</f>
        <v>18000</v>
      </c>
      <c r="L8538" s="94" t="n">
        <f aca="false">K8538 *M8538</f>
        <v>6300</v>
      </c>
      <c r="M8538" s="95" t="n">
        <v>0.35</v>
      </c>
      <c r="N8538" s="88" t="s">
        <v>14</v>
      </c>
      <c r="O8538" s="91" t="s">
        <v>219</v>
      </c>
      <c r="P8538" s="0" t="str">
        <f aca="false">RIGHT(H8538,LEN(H8538) - FIND(" ", H8538))</f>
        <v>Athletic Footwear</v>
      </c>
    </row>
    <row r="8539" customFormat="false" ht="14.25" hidden="false" customHeight="true" outlineLevel="0" collapsed="false">
      <c r="B8539" s="88" t="s">
        <v>15</v>
      </c>
      <c r="C8539" s="89" t="n">
        <v>1185732</v>
      </c>
      <c r="D8539" s="90" t="n">
        <v>44511</v>
      </c>
      <c r="E8539" s="88" t="s">
        <v>26</v>
      </c>
      <c r="F8539" s="88" t="s">
        <v>159</v>
      </c>
      <c r="G8539" s="88" t="s">
        <v>95</v>
      </c>
      <c r="H8539" s="91" t="s">
        <v>16</v>
      </c>
      <c r="I8539" s="92" t="n">
        <v>70</v>
      </c>
      <c r="J8539" s="93" t="n">
        <v>275</v>
      </c>
      <c r="K8539" s="94" t="n">
        <f aca="false">I8539 * J8539</f>
        <v>19250</v>
      </c>
      <c r="L8539" s="94" t="n">
        <f aca="false">K8539 *M8539</f>
        <v>6737.5</v>
      </c>
      <c r="M8539" s="95" t="n">
        <v>0.35</v>
      </c>
      <c r="N8539" s="88" t="s">
        <v>14</v>
      </c>
      <c r="O8539" s="91" t="s">
        <v>218</v>
      </c>
      <c r="P8539" s="0" t="str">
        <f aca="false">RIGHT(H8539,LEN(H8539) - FIND(" ", H8539))</f>
        <v>Apparel</v>
      </c>
    </row>
    <row r="8540" customFormat="false" ht="14.25" hidden="false" customHeight="true" outlineLevel="0" collapsed="false">
      <c r="B8540" s="88" t="s">
        <v>15</v>
      </c>
      <c r="C8540" s="89" t="n">
        <v>1185732</v>
      </c>
      <c r="D8540" s="90" t="n">
        <v>44511</v>
      </c>
      <c r="E8540" s="88" t="s">
        <v>26</v>
      </c>
      <c r="F8540" s="88" t="s">
        <v>159</v>
      </c>
      <c r="G8540" s="88" t="s">
        <v>95</v>
      </c>
      <c r="H8540" s="91" t="s">
        <v>38</v>
      </c>
      <c r="I8540" s="92" t="n">
        <v>75</v>
      </c>
      <c r="J8540" s="93" t="n">
        <v>375</v>
      </c>
      <c r="K8540" s="94" t="n">
        <f aca="false">I8540 * J8540</f>
        <v>28125</v>
      </c>
      <c r="L8540" s="94" t="n">
        <f aca="false">K8540 *M8540</f>
        <v>11250</v>
      </c>
      <c r="M8540" s="95" t="n">
        <v>0.4</v>
      </c>
      <c r="N8540" s="88" t="s">
        <v>14</v>
      </c>
      <c r="O8540" s="91" t="s">
        <v>219</v>
      </c>
      <c r="P8540" s="0" t="str">
        <f aca="false">RIGHT(H8540,LEN(H8540) - FIND(" ", H8540))</f>
        <v>Apparel</v>
      </c>
    </row>
    <row r="8541" customFormat="false" ht="14.25" hidden="false" customHeight="true" outlineLevel="0" collapsed="false">
      <c r="B8541" s="88" t="s">
        <v>13</v>
      </c>
      <c r="C8541" s="89" t="n">
        <v>1185732</v>
      </c>
      <c r="D8541" s="90" t="n">
        <v>44511</v>
      </c>
      <c r="E8541" s="88" t="s">
        <v>26</v>
      </c>
      <c r="F8541" s="88" t="s">
        <v>54</v>
      </c>
      <c r="G8541" s="88" t="s">
        <v>55</v>
      </c>
      <c r="H8541" s="91" t="s">
        <v>48</v>
      </c>
      <c r="I8541" s="92" t="n">
        <v>38</v>
      </c>
      <c r="J8541" s="93" t="n">
        <v>38</v>
      </c>
      <c r="K8541" s="94" t="n">
        <f aca="false">I8541 * J8541</f>
        <v>1444</v>
      </c>
      <c r="L8541" s="94" t="n">
        <f aca="false">K8541 *M8541</f>
        <v>664.24</v>
      </c>
      <c r="M8541" s="95" t="n">
        <v>0.46</v>
      </c>
      <c r="N8541" s="88" t="s">
        <v>23</v>
      </c>
      <c r="O8541" s="91" t="s">
        <v>219</v>
      </c>
      <c r="P8541" s="0" t="str">
        <f aca="false">RIGHT(H8541,LEN(H8541) - FIND(" ", H8541))</f>
        <v>Street Footwear</v>
      </c>
    </row>
    <row r="8542" customFormat="false" ht="14.25" hidden="false" customHeight="true" outlineLevel="0" collapsed="false">
      <c r="B8542" s="88" t="s">
        <v>15</v>
      </c>
      <c r="C8542" s="89" t="n">
        <v>1185732</v>
      </c>
      <c r="D8542" s="90" t="n">
        <v>44511</v>
      </c>
      <c r="E8542" s="88" t="s">
        <v>26</v>
      </c>
      <c r="F8542" s="88" t="s">
        <v>111</v>
      </c>
      <c r="G8542" s="88" t="s">
        <v>166</v>
      </c>
      <c r="H8542" s="91" t="s">
        <v>32</v>
      </c>
      <c r="I8542" s="92" t="n">
        <v>54</v>
      </c>
      <c r="J8542" s="93" t="n">
        <v>158</v>
      </c>
      <c r="K8542" s="94" t="n">
        <f aca="false">I8542 * J8542</f>
        <v>8532</v>
      </c>
      <c r="L8542" s="94" t="n">
        <f aca="false">K8542 *M8542</f>
        <v>4010.04</v>
      </c>
      <c r="M8542" s="95" t="n">
        <v>0.47</v>
      </c>
      <c r="N8542" s="88" t="s">
        <v>23</v>
      </c>
      <c r="O8542" s="91" t="s">
        <v>218</v>
      </c>
      <c r="P8542" s="0" t="str">
        <f aca="false">RIGHT(H8542,LEN(H8542) - FIND(" ", H8542))</f>
        <v>Street Footwear</v>
      </c>
    </row>
    <row r="8543" customFormat="false" ht="14.25" hidden="false" customHeight="true" outlineLevel="0" collapsed="false">
      <c r="B8543" s="88" t="s">
        <v>22</v>
      </c>
      <c r="C8543" s="89" t="n">
        <v>1185732</v>
      </c>
      <c r="D8543" s="90" t="n">
        <v>44511</v>
      </c>
      <c r="E8543" s="88" t="s">
        <v>18</v>
      </c>
      <c r="F8543" s="88" t="s">
        <v>167</v>
      </c>
      <c r="G8543" s="88" t="s">
        <v>99</v>
      </c>
      <c r="H8543" s="91" t="s">
        <v>32</v>
      </c>
      <c r="I8543" s="92" t="n">
        <v>53</v>
      </c>
      <c r="J8543" s="93" t="n">
        <v>218</v>
      </c>
      <c r="K8543" s="94" t="n">
        <f aca="false">I8543 * J8543</f>
        <v>11554</v>
      </c>
      <c r="L8543" s="94" t="n">
        <f aca="false">K8543 *M8543</f>
        <v>7047.94</v>
      </c>
      <c r="M8543" s="95" t="n">
        <v>0.61</v>
      </c>
      <c r="N8543" s="88" t="s">
        <v>23</v>
      </c>
      <c r="O8543" s="91" t="s">
        <v>218</v>
      </c>
      <c r="P8543" s="0" t="str">
        <f aca="false">RIGHT(H8543,LEN(H8543) - FIND(" ", H8543))</f>
        <v>Street Footwear</v>
      </c>
    </row>
    <row r="8544" customFormat="false" ht="14.25" hidden="false" customHeight="true" outlineLevel="0" collapsed="false">
      <c r="B8544" s="88" t="s">
        <v>22</v>
      </c>
      <c r="C8544" s="89" t="n">
        <v>1185732</v>
      </c>
      <c r="D8544" s="90" t="n">
        <v>44511</v>
      </c>
      <c r="E8544" s="88" t="s">
        <v>18</v>
      </c>
      <c r="F8544" s="88" t="s">
        <v>167</v>
      </c>
      <c r="G8544" s="88" t="s">
        <v>99</v>
      </c>
      <c r="H8544" s="91" t="s">
        <v>24</v>
      </c>
      <c r="I8544" s="92" t="n">
        <v>42</v>
      </c>
      <c r="J8544" s="93" t="n">
        <v>167</v>
      </c>
      <c r="K8544" s="94" t="n">
        <f aca="false">I8544 * J8544</f>
        <v>7014</v>
      </c>
      <c r="L8544" s="94" t="n">
        <f aca="false">K8544 *M8544</f>
        <v>3016.02</v>
      </c>
      <c r="M8544" s="95" t="n">
        <v>0.43</v>
      </c>
      <c r="N8544" s="88" t="s">
        <v>23</v>
      </c>
      <c r="O8544" s="91" t="s">
        <v>218</v>
      </c>
      <c r="P8544" s="0" t="str">
        <f aca="false">RIGHT(H8544,LEN(H8544) - FIND(" ", H8544))</f>
        <v>Athletic Footwear</v>
      </c>
    </row>
    <row r="8545" customFormat="false" ht="14.25" hidden="false" customHeight="true" outlineLevel="0" collapsed="false">
      <c r="B8545" s="88" t="s">
        <v>22</v>
      </c>
      <c r="C8545" s="89" t="n">
        <v>1185732</v>
      </c>
      <c r="D8545" s="90" t="n">
        <v>44511</v>
      </c>
      <c r="E8545" s="88" t="s">
        <v>18</v>
      </c>
      <c r="F8545" s="88" t="s">
        <v>167</v>
      </c>
      <c r="G8545" s="88" t="s">
        <v>99</v>
      </c>
      <c r="H8545" s="91" t="s">
        <v>48</v>
      </c>
      <c r="I8545" s="92" t="n">
        <v>42</v>
      </c>
      <c r="J8545" s="93" t="n">
        <v>146</v>
      </c>
      <c r="K8545" s="94" t="n">
        <f aca="false">I8545 * J8545</f>
        <v>6132</v>
      </c>
      <c r="L8545" s="94" t="n">
        <f aca="false">K8545 *M8545</f>
        <v>3066</v>
      </c>
      <c r="M8545" s="95" t="n">
        <v>0.5</v>
      </c>
      <c r="N8545" s="88" t="s">
        <v>23</v>
      </c>
      <c r="O8545" s="91" t="s">
        <v>219</v>
      </c>
      <c r="P8545" s="0" t="str">
        <f aca="false">RIGHT(H8545,LEN(H8545) - FIND(" ", H8545))</f>
        <v>Street Footwear</v>
      </c>
    </row>
    <row r="8546" customFormat="false" ht="14.25" hidden="false" customHeight="true" outlineLevel="0" collapsed="false">
      <c r="B8546" s="88" t="s">
        <v>22</v>
      </c>
      <c r="C8546" s="89" t="n">
        <v>1185732</v>
      </c>
      <c r="D8546" s="90" t="n">
        <v>44511</v>
      </c>
      <c r="E8546" s="88" t="s">
        <v>18</v>
      </c>
      <c r="F8546" s="88" t="s">
        <v>167</v>
      </c>
      <c r="G8546" s="88" t="s">
        <v>99</v>
      </c>
      <c r="H8546" s="91" t="s">
        <v>44</v>
      </c>
      <c r="I8546" s="92" t="n">
        <v>42</v>
      </c>
      <c r="J8546" s="93" t="n">
        <v>135</v>
      </c>
      <c r="K8546" s="94" t="n">
        <f aca="false">I8546 * J8546</f>
        <v>5670</v>
      </c>
      <c r="L8546" s="94" t="n">
        <f aca="false">K8546 *M8546</f>
        <v>2778.3</v>
      </c>
      <c r="M8546" s="95" t="n">
        <v>0.49</v>
      </c>
      <c r="N8546" s="88" t="s">
        <v>23</v>
      </c>
      <c r="O8546" s="91" t="s">
        <v>219</v>
      </c>
      <c r="P8546" s="0" t="str">
        <f aca="false">RIGHT(H8546,LEN(H8546) - FIND(" ", H8546))</f>
        <v>Athletic Footwear</v>
      </c>
    </row>
    <row r="8547" customFormat="false" ht="14.25" hidden="false" customHeight="true" outlineLevel="0" collapsed="false">
      <c r="B8547" s="88" t="s">
        <v>22</v>
      </c>
      <c r="C8547" s="89" t="n">
        <v>1185732</v>
      </c>
      <c r="D8547" s="90" t="n">
        <v>44511</v>
      </c>
      <c r="E8547" s="88" t="s">
        <v>18</v>
      </c>
      <c r="F8547" s="88" t="s">
        <v>167</v>
      </c>
      <c r="G8547" s="88" t="s">
        <v>99</v>
      </c>
      <c r="H8547" s="91" t="s">
        <v>16</v>
      </c>
      <c r="I8547" s="92" t="n">
        <v>51</v>
      </c>
      <c r="J8547" s="93" t="n">
        <v>143</v>
      </c>
      <c r="K8547" s="94" t="n">
        <f aca="false">I8547 * J8547</f>
        <v>7293</v>
      </c>
      <c r="L8547" s="94" t="n">
        <f aca="false">K8547 *M8547</f>
        <v>2990.13</v>
      </c>
      <c r="M8547" s="95" t="n">
        <v>0.41</v>
      </c>
      <c r="N8547" s="88" t="s">
        <v>23</v>
      </c>
      <c r="O8547" s="91" t="s">
        <v>218</v>
      </c>
      <c r="P8547" s="0" t="str">
        <f aca="false">RIGHT(H8547,LEN(H8547) - FIND(" ", H8547))</f>
        <v>Apparel</v>
      </c>
    </row>
    <row r="8548" customFormat="false" ht="14.25" hidden="false" customHeight="true" outlineLevel="0" collapsed="false">
      <c r="B8548" s="88" t="s">
        <v>22</v>
      </c>
      <c r="C8548" s="89" t="n">
        <v>1185732</v>
      </c>
      <c r="D8548" s="90" t="n">
        <v>44511</v>
      </c>
      <c r="E8548" s="88" t="s">
        <v>18</v>
      </c>
      <c r="F8548" s="88" t="s">
        <v>167</v>
      </c>
      <c r="G8548" s="88" t="s">
        <v>99</v>
      </c>
      <c r="H8548" s="91" t="s">
        <v>38</v>
      </c>
      <c r="I8548" s="92" t="n">
        <v>55</v>
      </c>
      <c r="J8548" s="93" t="n">
        <v>161</v>
      </c>
      <c r="K8548" s="94" t="n">
        <f aca="false">I8548 * J8548</f>
        <v>8855</v>
      </c>
      <c r="L8548" s="94" t="n">
        <f aca="false">K8548 *M8548</f>
        <v>3453.45</v>
      </c>
      <c r="M8548" s="95" t="n">
        <v>0.39</v>
      </c>
      <c r="N8548" s="88" t="s">
        <v>23</v>
      </c>
      <c r="O8548" s="91" t="s">
        <v>219</v>
      </c>
      <c r="P8548" s="0" t="str">
        <f aca="false">RIGHT(H8548,LEN(H8548) - FIND(" ", H8548))</f>
        <v>Apparel</v>
      </c>
    </row>
    <row r="8549" customFormat="false" ht="14.25" hidden="false" customHeight="true" outlineLevel="0" collapsed="false">
      <c r="B8549" s="88" t="s">
        <v>43</v>
      </c>
      <c r="C8549" s="89" t="n">
        <v>1185732</v>
      </c>
      <c r="D8549" s="90" t="n">
        <v>44511</v>
      </c>
      <c r="E8549" s="88" t="s">
        <v>18</v>
      </c>
      <c r="F8549" s="88" t="s">
        <v>157</v>
      </c>
      <c r="G8549" s="88" t="s">
        <v>154</v>
      </c>
      <c r="H8549" s="91" t="s">
        <v>32</v>
      </c>
      <c r="I8549" s="92" t="n">
        <v>29</v>
      </c>
      <c r="J8549" s="93" t="n">
        <v>149</v>
      </c>
      <c r="K8549" s="94" t="n">
        <f aca="false">I8549 * J8549</f>
        <v>4321</v>
      </c>
      <c r="L8549" s="94" t="n">
        <f aca="false">K8549 *M8549</f>
        <v>2160.5</v>
      </c>
      <c r="M8549" s="95" t="n">
        <v>0.5</v>
      </c>
      <c r="N8549" s="88" t="s">
        <v>23</v>
      </c>
      <c r="O8549" s="91" t="s">
        <v>218</v>
      </c>
      <c r="P8549" s="0" t="str">
        <f aca="false">RIGHT(H8549,LEN(H8549) - FIND(" ", H8549))</f>
        <v>Street Footwear</v>
      </c>
    </row>
    <row r="8550" customFormat="false" ht="14.25" hidden="false" customHeight="true" outlineLevel="0" collapsed="false">
      <c r="B8550" s="88" t="s">
        <v>43</v>
      </c>
      <c r="C8550" s="89" t="n">
        <v>1185732</v>
      </c>
      <c r="D8550" s="90" t="n">
        <v>44511</v>
      </c>
      <c r="E8550" s="88" t="s">
        <v>18</v>
      </c>
      <c r="F8550" s="88" t="s">
        <v>157</v>
      </c>
      <c r="G8550" s="88" t="s">
        <v>154</v>
      </c>
      <c r="H8550" s="91" t="s">
        <v>24</v>
      </c>
      <c r="I8550" s="92" t="n">
        <v>20</v>
      </c>
      <c r="J8550" s="93" t="n">
        <v>108</v>
      </c>
      <c r="K8550" s="94" t="n">
        <f aca="false">I8550 * J8550</f>
        <v>2160</v>
      </c>
      <c r="L8550" s="94" t="n">
        <f aca="false">K8550 *M8550</f>
        <v>993.6</v>
      </c>
      <c r="M8550" s="95" t="n">
        <v>0.46</v>
      </c>
      <c r="N8550" s="88" t="s">
        <v>23</v>
      </c>
      <c r="O8550" s="91" t="s">
        <v>218</v>
      </c>
      <c r="P8550" s="0" t="str">
        <f aca="false">RIGHT(H8550,LEN(H8550) - FIND(" ", H8550))</f>
        <v>Athletic Footwear</v>
      </c>
    </row>
    <row r="8551" customFormat="false" ht="14.25" hidden="false" customHeight="true" outlineLevel="0" collapsed="false">
      <c r="B8551" s="88" t="s">
        <v>43</v>
      </c>
      <c r="C8551" s="89" t="n">
        <v>1185732</v>
      </c>
      <c r="D8551" s="90" t="n">
        <v>44511</v>
      </c>
      <c r="E8551" s="88" t="s">
        <v>18</v>
      </c>
      <c r="F8551" s="88" t="s">
        <v>157</v>
      </c>
      <c r="G8551" s="88" t="s">
        <v>154</v>
      </c>
      <c r="H8551" s="91" t="s">
        <v>48</v>
      </c>
      <c r="I8551" s="92" t="n">
        <v>19</v>
      </c>
      <c r="J8551" s="93" t="n">
        <v>93</v>
      </c>
      <c r="K8551" s="94" t="n">
        <f aca="false">I8551 * J8551</f>
        <v>1767</v>
      </c>
      <c r="L8551" s="94" t="n">
        <f aca="false">K8551 *M8551</f>
        <v>848.16</v>
      </c>
      <c r="M8551" s="95" t="n">
        <v>0.48</v>
      </c>
      <c r="N8551" s="88" t="s">
        <v>23</v>
      </c>
      <c r="O8551" s="91" t="s">
        <v>219</v>
      </c>
      <c r="P8551" s="0" t="str">
        <f aca="false">RIGHT(H8551,LEN(H8551) - FIND(" ", H8551))</f>
        <v>Street Footwear</v>
      </c>
    </row>
    <row r="8552" customFormat="false" ht="14.25" hidden="false" customHeight="true" outlineLevel="0" collapsed="false">
      <c r="B8552" s="88" t="s">
        <v>43</v>
      </c>
      <c r="C8552" s="89" t="n">
        <v>1185732</v>
      </c>
      <c r="D8552" s="90" t="n">
        <v>44511</v>
      </c>
      <c r="E8552" s="88" t="s">
        <v>18</v>
      </c>
      <c r="F8552" s="88" t="s">
        <v>157</v>
      </c>
      <c r="G8552" s="88" t="s">
        <v>154</v>
      </c>
      <c r="H8552" s="91" t="s">
        <v>44</v>
      </c>
      <c r="I8552" s="92" t="n">
        <v>19</v>
      </c>
      <c r="J8552" s="93" t="n">
        <v>113</v>
      </c>
      <c r="K8552" s="94" t="n">
        <f aca="false">I8552 * J8552</f>
        <v>2147</v>
      </c>
      <c r="L8552" s="94" t="n">
        <f aca="false">K8552 *M8552</f>
        <v>1094.97</v>
      </c>
      <c r="M8552" s="95" t="n">
        <v>0.51</v>
      </c>
      <c r="N8552" s="88" t="s">
        <v>23</v>
      </c>
      <c r="O8552" s="91" t="s">
        <v>219</v>
      </c>
      <c r="P8552" s="0" t="str">
        <f aca="false">RIGHT(H8552,LEN(H8552) - FIND(" ", H8552))</f>
        <v>Athletic Footwear</v>
      </c>
    </row>
    <row r="8553" customFormat="false" ht="14.25" hidden="false" customHeight="true" outlineLevel="0" collapsed="false">
      <c r="B8553" s="88" t="s">
        <v>43</v>
      </c>
      <c r="C8553" s="89" t="n">
        <v>1185732</v>
      </c>
      <c r="D8553" s="90" t="n">
        <v>44511</v>
      </c>
      <c r="E8553" s="88" t="s">
        <v>18</v>
      </c>
      <c r="F8553" s="88" t="s">
        <v>157</v>
      </c>
      <c r="G8553" s="88" t="s">
        <v>154</v>
      </c>
      <c r="H8553" s="91" t="s">
        <v>16</v>
      </c>
      <c r="I8553" s="92" t="n">
        <v>39</v>
      </c>
      <c r="J8553" s="93" t="n">
        <v>91</v>
      </c>
      <c r="K8553" s="94" t="n">
        <f aca="false">I8553 * J8553</f>
        <v>3549</v>
      </c>
      <c r="L8553" s="94" t="n">
        <f aca="false">K8553 *M8553</f>
        <v>1739.01</v>
      </c>
      <c r="M8553" s="95" t="n">
        <v>0.49</v>
      </c>
      <c r="N8553" s="88" t="s">
        <v>23</v>
      </c>
      <c r="O8553" s="91" t="s">
        <v>218</v>
      </c>
      <c r="P8553" s="0" t="str">
        <f aca="false">RIGHT(H8553,LEN(H8553) - FIND(" ", H8553))</f>
        <v>Apparel</v>
      </c>
    </row>
    <row r="8554" customFormat="false" ht="14.25" hidden="false" customHeight="true" outlineLevel="0" collapsed="false">
      <c r="B8554" s="88" t="s">
        <v>43</v>
      </c>
      <c r="C8554" s="89" t="n">
        <v>1185732</v>
      </c>
      <c r="D8554" s="90" t="n">
        <v>44511</v>
      </c>
      <c r="E8554" s="88" t="s">
        <v>18</v>
      </c>
      <c r="F8554" s="88" t="s">
        <v>157</v>
      </c>
      <c r="G8554" s="88" t="s">
        <v>154</v>
      </c>
      <c r="H8554" s="91" t="s">
        <v>38</v>
      </c>
      <c r="I8554" s="92" t="n">
        <v>43</v>
      </c>
      <c r="J8554" s="93" t="n">
        <v>113</v>
      </c>
      <c r="K8554" s="94" t="n">
        <f aca="false">I8554 * J8554</f>
        <v>4859</v>
      </c>
      <c r="L8554" s="94" t="n">
        <f aca="false">K8554 *M8554</f>
        <v>3158.35</v>
      </c>
      <c r="M8554" s="95" t="n">
        <v>0.65</v>
      </c>
      <c r="N8554" s="88" t="s">
        <v>23</v>
      </c>
      <c r="O8554" s="91" t="s">
        <v>219</v>
      </c>
      <c r="P8554" s="0" t="str">
        <f aca="false">RIGHT(H8554,LEN(H8554) - FIND(" ", H8554))</f>
        <v>Apparel</v>
      </c>
    </row>
    <row r="8555" customFormat="false" ht="14.25" hidden="false" customHeight="true" outlineLevel="0" collapsed="false">
      <c r="B8555" s="88" t="s">
        <v>43</v>
      </c>
      <c r="C8555" s="89" t="n">
        <v>1185732</v>
      </c>
      <c r="D8555" s="90" t="n">
        <v>44511</v>
      </c>
      <c r="E8555" s="88" t="s">
        <v>26</v>
      </c>
      <c r="F8555" s="88" t="s">
        <v>159</v>
      </c>
      <c r="G8555" s="88" t="s">
        <v>95</v>
      </c>
      <c r="H8555" s="91" t="s">
        <v>32</v>
      </c>
      <c r="I8555" s="92" t="n">
        <v>64</v>
      </c>
      <c r="J8555" s="93" t="n">
        <v>126</v>
      </c>
      <c r="K8555" s="94" t="n">
        <f aca="false">I8555 * J8555</f>
        <v>8064</v>
      </c>
      <c r="L8555" s="94" t="n">
        <f aca="false">K8555 *M8555</f>
        <v>4838.4</v>
      </c>
      <c r="M8555" s="95" t="n">
        <v>0.6</v>
      </c>
      <c r="N8555" s="88" t="s">
        <v>23</v>
      </c>
      <c r="O8555" s="91" t="s">
        <v>218</v>
      </c>
      <c r="P8555" s="0" t="str">
        <f aca="false">RIGHT(H8555,LEN(H8555) - FIND(" ", H8555))</f>
        <v>Street Footwear</v>
      </c>
    </row>
    <row r="8556" customFormat="false" ht="14.25" hidden="false" customHeight="true" outlineLevel="0" collapsed="false">
      <c r="B8556" s="88" t="s">
        <v>43</v>
      </c>
      <c r="C8556" s="89" t="n">
        <v>1185732</v>
      </c>
      <c r="D8556" s="90" t="n">
        <v>44511</v>
      </c>
      <c r="E8556" s="88" t="s">
        <v>26</v>
      </c>
      <c r="F8556" s="88" t="s">
        <v>159</v>
      </c>
      <c r="G8556" s="88" t="s">
        <v>95</v>
      </c>
      <c r="H8556" s="91" t="s">
        <v>24</v>
      </c>
      <c r="I8556" s="92" t="n">
        <v>55</v>
      </c>
      <c r="J8556" s="93" t="n">
        <v>81</v>
      </c>
      <c r="K8556" s="94" t="n">
        <f aca="false">I8556 * J8556</f>
        <v>4455</v>
      </c>
      <c r="L8556" s="94" t="n">
        <f aca="false">K8556 *M8556</f>
        <v>2583.9</v>
      </c>
      <c r="M8556" s="95" t="n">
        <v>0.58</v>
      </c>
      <c r="N8556" s="88" t="s">
        <v>23</v>
      </c>
      <c r="O8556" s="91" t="s">
        <v>218</v>
      </c>
      <c r="P8556" s="0" t="str">
        <f aca="false">RIGHT(H8556,LEN(H8556) - FIND(" ", H8556))</f>
        <v>Athletic Footwear</v>
      </c>
    </row>
    <row r="8557" customFormat="false" ht="14.25" hidden="false" customHeight="true" outlineLevel="0" collapsed="false">
      <c r="B8557" s="88" t="s">
        <v>43</v>
      </c>
      <c r="C8557" s="89" t="n">
        <v>1185732</v>
      </c>
      <c r="D8557" s="90" t="n">
        <v>44511</v>
      </c>
      <c r="E8557" s="88" t="s">
        <v>26</v>
      </c>
      <c r="F8557" s="88" t="s">
        <v>159</v>
      </c>
      <c r="G8557" s="88" t="s">
        <v>95</v>
      </c>
      <c r="H8557" s="91" t="s">
        <v>48</v>
      </c>
      <c r="I8557" s="92" t="n">
        <v>57</v>
      </c>
      <c r="J8557" s="93" t="n">
        <v>96</v>
      </c>
      <c r="K8557" s="94" t="n">
        <f aca="false">I8557 * J8557</f>
        <v>5472</v>
      </c>
      <c r="L8557" s="94" t="n">
        <f aca="false">K8557 *M8557</f>
        <v>2626.56</v>
      </c>
      <c r="M8557" s="95" t="n">
        <v>0.48</v>
      </c>
      <c r="N8557" s="88" t="s">
        <v>23</v>
      </c>
      <c r="O8557" s="91" t="s">
        <v>219</v>
      </c>
      <c r="P8557" s="0" t="str">
        <f aca="false">RIGHT(H8557,LEN(H8557) - FIND(" ", H8557))</f>
        <v>Street Footwear</v>
      </c>
    </row>
    <row r="8558" customFormat="false" ht="14.25" hidden="false" customHeight="true" outlineLevel="0" collapsed="false">
      <c r="B8558" s="88" t="s">
        <v>15</v>
      </c>
      <c r="C8558" s="89" t="n">
        <v>1185732</v>
      </c>
      <c r="D8558" s="90" t="n">
        <v>44511</v>
      </c>
      <c r="E8558" s="88" t="s">
        <v>26</v>
      </c>
      <c r="F8558" s="88" t="s">
        <v>159</v>
      </c>
      <c r="G8558" s="88" t="s">
        <v>95</v>
      </c>
      <c r="H8558" s="91" t="s">
        <v>44</v>
      </c>
      <c r="I8558" s="92" t="n">
        <v>55</v>
      </c>
      <c r="J8558" s="93" t="n">
        <v>75</v>
      </c>
      <c r="K8558" s="94" t="n">
        <f aca="false">I8558 * J8558</f>
        <v>4125</v>
      </c>
      <c r="L8558" s="94" t="n">
        <f aca="false">K8558 *M8558</f>
        <v>2062.5</v>
      </c>
      <c r="M8558" s="95" t="n">
        <v>0.5</v>
      </c>
      <c r="N8558" s="88" t="s">
        <v>23</v>
      </c>
      <c r="O8558" s="91" t="s">
        <v>219</v>
      </c>
      <c r="P8558" s="0" t="str">
        <f aca="false">RIGHT(H8558,LEN(H8558) - FIND(" ", H8558))</f>
        <v>Athletic Footwear</v>
      </c>
    </row>
    <row r="8559" customFormat="false" ht="14.25" hidden="false" customHeight="true" outlineLevel="0" collapsed="false">
      <c r="B8559" s="88" t="s">
        <v>15</v>
      </c>
      <c r="C8559" s="89" t="n">
        <v>1185732</v>
      </c>
      <c r="D8559" s="90" t="n">
        <v>44511</v>
      </c>
      <c r="E8559" s="88" t="s">
        <v>26</v>
      </c>
      <c r="F8559" s="88" t="s">
        <v>159</v>
      </c>
      <c r="G8559" s="88" t="s">
        <v>95</v>
      </c>
      <c r="H8559" s="91" t="s">
        <v>16</v>
      </c>
      <c r="I8559" s="92" t="n">
        <v>67</v>
      </c>
      <c r="J8559" s="93" t="n">
        <v>80</v>
      </c>
      <c r="K8559" s="94" t="n">
        <f aca="false">I8559 * J8559</f>
        <v>5360</v>
      </c>
      <c r="L8559" s="94" t="n">
        <f aca="false">K8559 *M8559</f>
        <v>2680</v>
      </c>
      <c r="M8559" s="95" t="n">
        <v>0.5</v>
      </c>
      <c r="N8559" s="88" t="s">
        <v>23</v>
      </c>
      <c r="O8559" s="91" t="s">
        <v>218</v>
      </c>
      <c r="P8559" s="0" t="str">
        <f aca="false">RIGHT(H8559,LEN(H8559) - FIND(" ", H8559))</f>
        <v>Apparel</v>
      </c>
    </row>
    <row r="8560" customFormat="false" ht="14.25" hidden="false" customHeight="true" outlineLevel="0" collapsed="false">
      <c r="B8560" s="88" t="s">
        <v>15</v>
      </c>
      <c r="C8560" s="89" t="n">
        <v>1185732</v>
      </c>
      <c r="D8560" s="90" t="n">
        <v>44511</v>
      </c>
      <c r="E8560" s="88" t="s">
        <v>26</v>
      </c>
      <c r="F8560" s="88" t="s">
        <v>159</v>
      </c>
      <c r="G8560" s="88" t="s">
        <v>95</v>
      </c>
      <c r="H8560" s="91" t="s">
        <v>38</v>
      </c>
      <c r="I8560" s="92" t="n">
        <v>70</v>
      </c>
      <c r="J8560" s="93" t="n">
        <v>94</v>
      </c>
      <c r="K8560" s="94" t="n">
        <f aca="false">I8560 * J8560</f>
        <v>6580</v>
      </c>
      <c r="L8560" s="94" t="n">
        <f aca="false">K8560 *M8560</f>
        <v>3487.4</v>
      </c>
      <c r="M8560" s="95" t="n">
        <v>0.53</v>
      </c>
      <c r="N8560" s="88" t="s">
        <v>23</v>
      </c>
      <c r="O8560" s="91" t="s">
        <v>219</v>
      </c>
      <c r="P8560" s="0" t="str">
        <f aca="false">RIGHT(H8560,LEN(H8560) - FIND(" ", H8560))</f>
        <v>Apparel</v>
      </c>
    </row>
    <row r="8561" customFormat="false" ht="14.25" hidden="false" customHeight="true" outlineLevel="0" collapsed="false">
      <c r="B8561" s="88" t="s">
        <v>13</v>
      </c>
      <c r="C8561" s="89" t="n">
        <v>1185732</v>
      </c>
      <c r="D8561" s="90" t="n">
        <v>44511</v>
      </c>
      <c r="E8561" s="88" t="s">
        <v>26</v>
      </c>
      <c r="F8561" s="88" t="s">
        <v>54</v>
      </c>
      <c r="G8561" s="88" t="s">
        <v>55</v>
      </c>
      <c r="H8561" s="91" t="s">
        <v>48</v>
      </c>
      <c r="I8561" s="92" t="n">
        <v>27</v>
      </c>
      <c r="J8561" s="93" t="n">
        <v>51</v>
      </c>
      <c r="K8561" s="94" t="n">
        <f aca="false">I8561 * J8561</f>
        <v>1377</v>
      </c>
      <c r="L8561" s="94" t="n">
        <f aca="false">K8561 *M8561</f>
        <v>578.34</v>
      </c>
      <c r="M8561" s="95" t="n">
        <v>0.42</v>
      </c>
      <c r="N8561" s="88" t="s">
        <v>31</v>
      </c>
      <c r="O8561" s="91" t="s">
        <v>219</v>
      </c>
      <c r="P8561" s="0" t="str">
        <f aca="false">RIGHT(H8561,LEN(H8561) - FIND(" ", H8561))</f>
        <v>Street Footwear</v>
      </c>
    </row>
    <row r="8562" customFormat="false" ht="14.25" hidden="false" customHeight="true" outlineLevel="0" collapsed="false">
      <c r="B8562" s="88" t="s">
        <v>43</v>
      </c>
      <c r="C8562" s="89" t="n">
        <v>1185732</v>
      </c>
      <c r="D8562" s="90" t="n">
        <v>44511</v>
      </c>
      <c r="E8562" s="88" t="s">
        <v>18</v>
      </c>
      <c r="F8562" s="88" t="s">
        <v>157</v>
      </c>
      <c r="G8562" s="88" t="s">
        <v>154</v>
      </c>
      <c r="H8562" s="91" t="s">
        <v>32</v>
      </c>
      <c r="I8562" s="92" t="n">
        <v>22</v>
      </c>
      <c r="J8562" s="93" t="n">
        <v>165</v>
      </c>
      <c r="K8562" s="94" t="n">
        <f aca="false">I8562 * J8562</f>
        <v>3630</v>
      </c>
      <c r="L8562" s="94" t="n">
        <f aca="false">K8562 *M8562</f>
        <v>1560.9</v>
      </c>
      <c r="M8562" s="95" t="n">
        <v>0.43</v>
      </c>
      <c r="N8562" s="88" t="s">
        <v>31</v>
      </c>
      <c r="O8562" s="91" t="s">
        <v>218</v>
      </c>
      <c r="P8562" s="0" t="str">
        <f aca="false">RIGHT(H8562,LEN(H8562) - FIND(" ", H8562))</f>
        <v>Street Footwear</v>
      </c>
    </row>
    <row r="8563" customFormat="false" ht="14.25" hidden="false" customHeight="true" outlineLevel="0" collapsed="false">
      <c r="B8563" s="88" t="s">
        <v>43</v>
      </c>
      <c r="C8563" s="89" t="n">
        <v>1185732</v>
      </c>
      <c r="D8563" s="90" t="n">
        <v>44511</v>
      </c>
      <c r="E8563" s="88" t="s">
        <v>18</v>
      </c>
      <c r="F8563" s="88" t="s">
        <v>157</v>
      </c>
      <c r="G8563" s="88" t="s">
        <v>154</v>
      </c>
      <c r="H8563" s="91" t="s">
        <v>24</v>
      </c>
      <c r="I8563" s="92" t="n">
        <v>14</v>
      </c>
      <c r="J8563" s="93" t="n">
        <v>136</v>
      </c>
      <c r="K8563" s="94" t="n">
        <f aca="false">I8563 * J8563</f>
        <v>1904</v>
      </c>
      <c r="L8563" s="94" t="n">
        <f aca="false">K8563 *M8563</f>
        <v>742.56</v>
      </c>
      <c r="M8563" s="95" t="n">
        <v>0.39</v>
      </c>
      <c r="N8563" s="88" t="s">
        <v>31</v>
      </c>
      <c r="O8563" s="91" t="s">
        <v>218</v>
      </c>
      <c r="P8563" s="0" t="str">
        <f aca="false">RIGHT(H8563,LEN(H8563) - FIND(" ", H8563))</f>
        <v>Athletic Footwear</v>
      </c>
    </row>
    <row r="8564" customFormat="false" ht="14.25" hidden="false" customHeight="true" outlineLevel="0" collapsed="false">
      <c r="B8564" s="88" t="s">
        <v>43</v>
      </c>
      <c r="C8564" s="89" t="n">
        <v>1185732</v>
      </c>
      <c r="D8564" s="90" t="n">
        <v>44511</v>
      </c>
      <c r="E8564" s="88" t="s">
        <v>18</v>
      </c>
      <c r="F8564" s="88" t="s">
        <v>157</v>
      </c>
      <c r="G8564" s="88" t="s">
        <v>154</v>
      </c>
      <c r="H8564" s="91" t="s">
        <v>48</v>
      </c>
      <c r="I8564" s="92" t="n">
        <v>14</v>
      </c>
      <c r="J8564" s="93" t="n">
        <v>107</v>
      </c>
      <c r="K8564" s="94" t="n">
        <f aca="false">I8564 * J8564</f>
        <v>1498</v>
      </c>
      <c r="L8564" s="94" t="n">
        <f aca="false">K8564 *M8564</f>
        <v>629.16</v>
      </c>
      <c r="M8564" s="95" t="n">
        <v>0.42</v>
      </c>
      <c r="N8564" s="88" t="s">
        <v>31</v>
      </c>
      <c r="O8564" s="91" t="s">
        <v>219</v>
      </c>
      <c r="P8564" s="0" t="str">
        <f aca="false">RIGHT(H8564,LEN(H8564) - FIND(" ", H8564))</f>
        <v>Street Footwear</v>
      </c>
    </row>
    <row r="8565" customFormat="false" ht="14.25" hidden="false" customHeight="true" outlineLevel="0" collapsed="false">
      <c r="B8565" s="88" t="s">
        <v>43</v>
      </c>
      <c r="C8565" s="89" t="n">
        <v>1185732</v>
      </c>
      <c r="D8565" s="90" t="n">
        <v>44511</v>
      </c>
      <c r="E8565" s="88" t="s">
        <v>18</v>
      </c>
      <c r="F8565" s="88" t="s">
        <v>157</v>
      </c>
      <c r="G8565" s="88" t="s">
        <v>154</v>
      </c>
      <c r="H8565" s="91" t="s">
        <v>44</v>
      </c>
      <c r="I8565" s="92" t="n">
        <v>15</v>
      </c>
      <c r="J8565" s="93" t="n">
        <v>124</v>
      </c>
      <c r="K8565" s="94" t="n">
        <f aca="false">I8565 * J8565</f>
        <v>1860</v>
      </c>
      <c r="L8565" s="94" t="n">
        <f aca="false">K8565 *M8565</f>
        <v>781.2</v>
      </c>
      <c r="M8565" s="95" t="n">
        <v>0.42</v>
      </c>
      <c r="N8565" s="88" t="s">
        <v>31</v>
      </c>
      <c r="O8565" s="91" t="s">
        <v>219</v>
      </c>
      <c r="P8565" s="0" t="str">
        <f aca="false">RIGHT(H8565,LEN(H8565) - FIND(" ", H8565))</f>
        <v>Athletic Footwear</v>
      </c>
    </row>
    <row r="8566" customFormat="false" ht="14.25" hidden="false" customHeight="true" outlineLevel="0" collapsed="false">
      <c r="B8566" s="88" t="s">
        <v>43</v>
      </c>
      <c r="C8566" s="89" t="n">
        <v>1185732</v>
      </c>
      <c r="D8566" s="90" t="n">
        <v>44511</v>
      </c>
      <c r="E8566" s="88" t="s">
        <v>18</v>
      </c>
      <c r="F8566" s="88" t="s">
        <v>157</v>
      </c>
      <c r="G8566" s="88" t="s">
        <v>154</v>
      </c>
      <c r="H8566" s="91" t="s">
        <v>16</v>
      </c>
      <c r="I8566" s="92" t="n">
        <v>28</v>
      </c>
      <c r="J8566" s="93" t="n">
        <v>123</v>
      </c>
      <c r="K8566" s="94" t="n">
        <f aca="false">I8566 * J8566</f>
        <v>3444</v>
      </c>
      <c r="L8566" s="94" t="n">
        <f aca="false">K8566 *M8566</f>
        <v>1308.72</v>
      </c>
      <c r="M8566" s="95" t="n">
        <v>0.38</v>
      </c>
      <c r="N8566" s="88" t="s">
        <v>31</v>
      </c>
      <c r="O8566" s="91" t="s">
        <v>218</v>
      </c>
      <c r="P8566" s="0" t="str">
        <f aca="false">RIGHT(H8566,LEN(H8566) - FIND(" ", H8566))</f>
        <v>Apparel</v>
      </c>
    </row>
    <row r="8567" customFormat="false" ht="14.25" hidden="false" customHeight="true" outlineLevel="0" collapsed="false">
      <c r="B8567" s="88" t="s">
        <v>43</v>
      </c>
      <c r="C8567" s="89" t="n">
        <v>1185732</v>
      </c>
      <c r="D8567" s="90" t="n">
        <v>44511</v>
      </c>
      <c r="E8567" s="88" t="s">
        <v>18</v>
      </c>
      <c r="F8567" s="88" t="s">
        <v>157</v>
      </c>
      <c r="G8567" s="88" t="s">
        <v>154</v>
      </c>
      <c r="H8567" s="91" t="s">
        <v>38</v>
      </c>
      <c r="I8567" s="92" t="n">
        <v>35</v>
      </c>
      <c r="J8567" s="93" t="n">
        <v>158</v>
      </c>
      <c r="K8567" s="94" t="n">
        <f aca="false">I8567 * J8567</f>
        <v>5530</v>
      </c>
      <c r="L8567" s="94" t="n">
        <f aca="false">K8567 *M8567</f>
        <v>3041.5</v>
      </c>
      <c r="M8567" s="95" t="n">
        <v>0.55</v>
      </c>
      <c r="N8567" s="88" t="s">
        <v>31</v>
      </c>
      <c r="O8567" s="91" t="s">
        <v>219</v>
      </c>
      <c r="P8567" s="0" t="str">
        <f aca="false">RIGHT(H8567,LEN(H8567) - FIND(" ", H8567))</f>
        <v>Apparel</v>
      </c>
    </row>
    <row r="8568" customFormat="false" ht="14.25" hidden="false" customHeight="true" outlineLevel="0" collapsed="false">
      <c r="B8568" s="88" t="s">
        <v>43</v>
      </c>
      <c r="C8568" s="89" t="n">
        <v>1185732</v>
      </c>
      <c r="D8568" s="90" t="n">
        <v>44511</v>
      </c>
      <c r="E8568" s="88" t="s">
        <v>26</v>
      </c>
      <c r="F8568" s="88" t="s">
        <v>159</v>
      </c>
      <c r="G8568" s="88" t="s">
        <v>95</v>
      </c>
      <c r="H8568" s="91" t="s">
        <v>32</v>
      </c>
      <c r="I8568" s="92" t="n">
        <v>54</v>
      </c>
      <c r="J8568" s="93" t="n">
        <v>140</v>
      </c>
      <c r="K8568" s="94" t="n">
        <f aca="false">I8568 * J8568</f>
        <v>7560</v>
      </c>
      <c r="L8568" s="94" t="n">
        <f aca="false">K8568 *M8568</f>
        <v>3780</v>
      </c>
      <c r="M8568" s="95" t="n">
        <v>0.5</v>
      </c>
      <c r="N8568" s="88" t="s">
        <v>31</v>
      </c>
      <c r="O8568" s="91" t="s">
        <v>218</v>
      </c>
      <c r="P8568" s="0" t="str">
        <f aca="false">RIGHT(H8568,LEN(H8568) - FIND(" ", H8568))</f>
        <v>Street Footwear</v>
      </c>
    </row>
    <row r="8569" customFormat="false" ht="14.25" hidden="false" customHeight="true" outlineLevel="0" collapsed="false">
      <c r="B8569" s="88" t="s">
        <v>43</v>
      </c>
      <c r="C8569" s="89" t="n">
        <v>1185732</v>
      </c>
      <c r="D8569" s="90" t="n">
        <v>44511</v>
      </c>
      <c r="E8569" s="88" t="s">
        <v>26</v>
      </c>
      <c r="F8569" s="88" t="s">
        <v>159</v>
      </c>
      <c r="G8569" s="88" t="s">
        <v>95</v>
      </c>
      <c r="H8569" s="91" t="s">
        <v>24</v>
      </c>
      <c r="I8569" s="92" t="n">
        <v>47</v>
      </c>
      <c r="J8569" s="93" t="n">
        <v>98</v>
      </c>
      <c r="K8569" s="94" t="n">
        <f aca="false">I8569 * J8569</f>
        <v>4606</v>
      </c>
      <c r="L8569" s="94" t="n">
        <f aca="false">K8569 *M8569</f>
        <v>2256.94</v>
      </c>
      <c r="M8569" s="95" t="n">
        <v>0.49</v>
      </c>
      <c r="N8569" s="88" t="s">
        <v>31</v>
      </c>
      <c r="O8569" s="91" t="s">
        <v>218</v>
      </c>
      <c r="P8569" s="0" t="str">
        <f aca="false">RIGHT(H8569,LEN(H8569) - FIND(" ", H8569))</f>
        <v>Athletic Footwear</v>
      </c>
    </row>
    <row r="8570" customFormat="false" ht="14.25" hidden="false" customHeight="true" outlineLevel="0" collapsed="false">
      <c r="B8570" s="88" t="s">
        <v>43</v>
      </c>
      <c r="C8570" s="89" t="n">
        <v>1185732</v>
      </c>
      <c r="D8570" s="90" t="n">
        <v>44511</v>
      </c>
      <c r="E8570" s="88" t="s">
        <v>26</v>
      </c>
      <c r="F8570" s="88" t="s">
        <v>159</v>
      </c>
      <c r="G8570" s="88" t="s">
        <v>95</v>
      </c>
      <c r="H8570" s="91" t="s">
        <v>48</v>
      </c>
      <c r="I8570" s="92" t="n">
        <v>46</v>
      </c>
      <c r="J8570" s="93" t="n">
        <v>102</v>
      </c>
      <c r="K8570" s="94" t="n">
        <f aca="false">I8570 * J8570</f>
        <v>4692</v>
      </c>
      <c r="L8570" s="94" t="n">
        <f aca="false">K8570 *M8570</f>
        <v>1736.04</v>
      </c>
      <c r="M8570" s="95" t="n">
        <v>0.37</v>
      </c>
      <c r="N8570" s="88" t="s">
        <v>31</v>
      </c>
      <c r="O8570" s="91" t="s">
        <v>219</v>
      </c>
      <c r="P8570" s="0" t="str">
        <f aca="false">RIGHT(H8570,LEN(H8570) - FIND(" ", H8570))</f>
        <v>Street Footwear</v>
      </c>
    </row>
    <row r="8571" customFormat="false" ht="14.25" hidden="false" customHeight="true" outlineLevel="0" collapsed="false">
      <c r="B8571" s="88" t="s">
        <v>15</v>
      </c>
      <c r="C8571" s="89" t="n">
        <v>1185732</v>
      </c>
      <c r="D8571" s="90" t="n">
        <v>44511</v>
      </c>
      <c r="E8571" s="88" t="s">
        <v>26</v>
      </c>
      <c r="F8571" s="88" t="s">
        <v>159</v>
      </c>
      <c r="G8571" s="88" t="s">
        <v>95</v>
      </c>
      <c r="H8571" s="91" t="s">
        <v>44</v>
      </c>
      <c r="I8571" s="92" t="n">
        <v>42</v>
      </c>
      <c r="J8571" s="93" t="n">
        <v>96</v>
      </c>
      <c r="K8571" s="94" t="n">
        <f aca="false">I8571 * J8571</f>
        <v>4032</v>
      </c>
      <c r="L8571" s="94" t="n">
        <f aca="false">K8571 *M8571</f>
        <v>1572.48</v>
      </c>
      <c r="M8571" s="95" t="n">
        <v>0.39</v>
      </c>
      <c r="N8571" s="88" t="s">
        <v>31</v>
      </c>
      <c r="O8571" s="91" t="s">
        <v>219</v>
      </c>
      <c r="P8571" s="0" t="str">
        <f aca="false">RIGHT(H8571,LEN(H8571) - FIND(" ", H8571))</f>
        <v>Athletic Footwear</v>
      </c>
    </row>
    <row r="8572" customFormat="false" ht="14.25" hidden="false" customHeight="true" outlineLevel="0" collapsed="false">
      <c r="B8572" s="88" t="s">
        <v>15</v>
      </c>
      <c r="C8572" s="89" t="n">
        <v>1185732</v>
      </c>
      <c r="D8572" s="90" t="n">
        <v>44511</v>
      </c>
      <c r="E8572" s="88" t="s">
        <v>26</v>
      </c>
      <c r="F8572" s="88" t="s">
        <v>159</v>
      </c>
      <c r="G8572" s="88" t="s">
        <v>95</v>
      </c>
      <c r="H8572" s="91" t="s">
        <v>16</v>
      </c>
      <c r="I8572" s="92" t="n">
        <v>50</v>
      </c>
      <c r="J8572" s="93" t="n">
        <v>91</v>
      </c>
      <c r="K8572" s="94" t="n">
        <f aca="false">I8572 * J8572</f>
        <v>4550</v>
      </c>
      <c r="L8572" s="94" t="n">
        <f aca="false">K8572 *M8572</f>
        <v>1774.5</v>
      </c>
      <c r="M8572" s="95" t="n">
        <v>0.39</v>
      </c>
      <c r="N8572" s="88" t="s">
        <v>31</v>
      </c>
      <c r="O8572" s="91" t="s">
        <v>218</v>
      </c>
      <c r="P8572" s="0" t="str">
        <f aca="false">RIGHT(H8572,LEN(H8572) - FIND(" ", H8572))</f>
        <v>Apparel</v>
      </c>
    </row>
    <row r="8573" customFormat="false" ht="14.25" hidden="false" customHeight="true" outlineLevel="0" collapsed="false">
      <c r="B8573" s="88" t="s">
        <v>15</v>
      </c>
      <c r="C8573" s="89" t="n">
        <v>1185732</v>
      </c>
      <c r="D8573" s="90" t="n">
        <v>44511</v>
      </c>
      <c r="E8573" s="88" t="s">
        <v>26</v>
      </c>
      <c r="F8573" s="88" t="s">
        <v>159</v>
      </c>
      <c r="G8573" s="88" t="s">
        <v>95</v>
      </c>
      <c r="H8573" s="91" t="s">
        <v>38</v>
      </c>
      <c r="I8573" s="92" t="n">
        <v>57</v>
      </c>
      <c r="J8573" s="93" t="n">
        <v>128</v>
      </c>
      <c r="K8573" s="94" t="n">
        <f aca="false">I8573 * J8573</f>
        <v>7296</v>
      </c>
      <c r="L8573" s="94" t="n">
        <f aca="false">K8573 *M8573</f>
        <v>3429.12</v>
      </c>
      <c r="M8573" s="95" t="n">
        <v>0.47</v>
      </c>
      <c r="N8573" s="88" t="s">
        <v>31</v>
      </c>
      <c r="O8573" s="91" t="s">
        <v>219</v>
      </c>
      <c r="P8573" s="0" t="str">
        <f aca="false">RIGHT(H8573,LEN(H8573) - FIND(" ", H8573))</f>
        <v>Apparel</v>
      </c>
    </row>
    <row r="8574" customFormat="false" ht="14.25" hidden="false" customHeight="true" outlineLevel="0" collapsed="false">
      <c r="B8574" s="88" t="s">
        <v>13</v>
      </c>
      <c r="C8574" s="89" t="n">
        <v>1185732</v>
      </c>
      <c r="D8574" s="90" t="n">
        <v>44512</v>
      </c>
      <c r="E8574" s="88" t="s">
        <v>26</v>
      </c>
      <c r="F8574" s="88" t="s">
        <v>54</v>
      </c>
      <c r="G8574" s="88" t="s">
        <v>55</v>
      </c>
      <c r="H8574" s="91" t="s">
        <v>44</v>
      </c>
      <c r="I8574" s="92" t="n">
        <v>45</v>
      </c>
      <c r="J8574" s="93" t="n">
        <v>75</v>
      </c>
      <c r="K8574" s="94" t="n">
        <f aca="false">I8574 * J8574</f>
        <v>3375</v>
      </c>
      <c r="L8574" s="94" t="n">
        <f aca="false">K8574 *M8574</f>
        <v>1181.25</v>
      </c>
      <c r="M8574" s="95" t="n">
        <v>0.35</v>
      </c>
      <c r="N8574" s="88" t="s">
        <v>31</v>
      </c>
      <c r="O8574" s="91" t="s">
        <v>219</v>
      </c>
      <c r="P8574" s="0" t="str">
        <f aca="false">RIGHT(H8574,LEN(H8574) - FIND(" ", H8574))</f>
        <v>Athletic Footwear</v>
      </c>
    </row>
    <row r="8575" customFormat="false" ht="14.25" hidden="false" customHeight="true" outlineLevel="0" collapsed="false">
      <c r="B8575" s="88" t="s">
        <v>15</v>
      </c>
      <c r="C8575" s="89" t="n">
        <v>1185732</v>
      </c>
      <c r="D8575" s="90" t="n">
        <v>44512</v>
      </c>
      <c r="E8575" s="88" t="s">
        <v>26</v>
      </c>
      <c r="F8575" s="88" t="s">
        <v>111</v>
      </c>
      <c r="G8575" s="88" t="s">
        <v>166</v>
      </c>
      <c r="H8575" s="91" t="s">
        <v>24</v>
      </c>
      <c r="I8575" s="92" t="n">
        <v>50</v>
      </c>
      <c r="J8575" s="93" t="n">
        <v>275</v>
      </c>
      <c r="K8575" s="94" t="n">
        <f aca="false">I8575 * J8575</f>
        <v>13750</v>
      </c>
      <c r="L8575" s="94" t="n">
        <f aca="false">K8575 *M8575</f>
        <v>4812.5</v>
      </c>
      <c r="M8575" s="95" t="n">
        <v>0.35</v>
      </c>
      <c r="N8575" s="88" t="s">
        <v>31</v>
      </c>
      <c r="O8575" s="91" t="s">
        <v>218</v>
      </c>
      <c r="P8575" s="0" t="str">
        <f aca="false">RIGHT(H8575,LEN(H8575) - FIND(" ", H8575))</f>
        <v>Athletic Footwear</v>
      </c>
    </row>
    <row r="8576" customFormat="false" ht="14.25" hidden="false" customHeight="true" outlineLevel="0" collapsed="false">
      <c r="B8576" s="88" t="s">
        <v>30</v>
      </c>
      <c r="C8576" s="89" t="n">
        <v>1185732</v>
      </c>
      <c r="D8576" s="90" t="n">
        <v>44512</v>
      </c>
      <c r="E8576" s="88" t="s">
        <v>29</v>
      </c>
      <c r="F8576" s="88" t="s">
        <v>153</v>
      </c>
      <c r="G8576" s="88" t="s">
        <v>156</v>
      </c>
      <c r="H8576" s="91" t="s">
        <v>32</v>
      </c>
      <c r="I8576" s="92" t="n">
        <v>55</v>
      </c>
      <c r="J8576" s="93" t="n">
        <v>400</v>
      </c>
      <c r="K8576" s="94" t="n">
        <f aca="false">I8576 * J8576</f>
        <v>22000</v>
      </c>
      <c r="L8576" s="94" t="n">
        <f aca="false">K8576 *M8576</f>
        <v>7700</v>
      </c>
      <c r="M8576" s="95" t="n">
        <v>0.35</v>
      </c>
      <c r="N8576" s="88" t="s">
        <v>23</v>
      </c>
      <c r="O8576" s="91" t="s">
        <v>218</v>
      </c>
      <c r="P8576" s="0" t="str">
        <f aca="false">RIGHT(H8576,LEN(H8576) - FIND(" ", H8576))</f>
        <v>Street Footwear</v>
      </c>
    </row>
    <row r="8577" customFormat="false" ht="14.25" hidden="false" customHeight="true" outlineLevel="0" collapsed="false">
      <c r="B8577" s="88" t="s">
        <v>30</v>
      </c>
      <c r="C8577" s="89" t="n">
        <v>1185732</v>
      </c>
      <c r="D8577" s="90" t="n">
        <v>44512</v>
      </c>
      <c r="E8577" s="88" t="s">
        <v>29</v>
      </c>
      <c r="F8577" s="88" t="s">
        <v>153</v>
      </c>
      <c r="G8577" s="88" t="s">
        <v>156</v>
      </c>
      <c r="H8577" s="91" t="s">
        <v>24</v>
      </c>
      <c r="I8577" s="92" t="n">
        <v>45</v>
      </c>
      <c r="J8577" s="93" t="n">
        <v>250</v>
      </c>
      <c r="K8577" s="94" t="n">
        <f aca="false">I8577 * J8577</f>
        <v>11250</v>
      </c>
      <c r="L8577" s="94" t="n">
        <f aca="false">K8577 *M8577</f>
        <v>3375</v>
      </c>
      <c r="M8577" s="95" t="n">
        <v>0.3</v>
      </c>
      <c r="N8577" s="88" t="s">
        <v>23</v>
      </c>
      <c r="O8577" s="91" t="s">
        <v>218</v>
      </c>
      <c r="P8577" s="0" t="str">
        <f aca="false">RIGHT(H8577,LEN(H8577) - FIND(" ", H8577))</f>
        <v>Athletic Footwear</v>
      </c>
    </row>
    <row r="8578" customFormat="false" ht="14.25" hidden="false" customHeight="true" outlineLevel="0" collapsed="false">
      <c r="B8578" s="88" t="s">
        <v>30</v>
      </c>
      <c r="C8578" s="89" t="n">
        <v>1185732</v>
      </c>
      <c r="D8578" s="90" t="n">
        <v>44512</v>
      </c>
      <c r="E8578" s="88" t="s">
        <v>29</v>
      </c>
      <c r="F8578" s="88" t="s">
        <v>153</v>
      </c>
      <c r="G8578" s="88" t="s">
        <v>156</v>
      </c>
      <c r="H8578" s="91" t="s">
        <v>48</v>
      </c>
      <c r="I8578" s="92" t="n">
        <v>45</v>
      </c>
      <c r="J8578" s="93" t="n">
        <v>195</v>
      </c>
      <c r="K8578" s="94" t="n">
        <f aca="false">I8578 * J8578</f>
        <v>8775</v>
      </c>
      <c r="L8578" s="94" t="n">
        <f aca="false">K8578 *M8578</f>
        <v>2632.5</v>
      </c>
      <c r="M8578" s="95" t="n">
        <v>0.3</v>
      </c>
      <c r="N8578" s="88" t="s">
        <v>23</v>
      </c>
      <c r="O8578" s="91" t="s">
        <v>219</v>
      </c>
      <c r="P8578" s="0" t="str">
        <f aca="false">RIGHT(H8578,LEN(H8578) - FIND(" ", H8578))</f>
        <v>Street Footwear</v>
      </c>
    </row>
    <row r="8579" customFormat="false" ht="14.25" hidden="false" customHeight="true" outlineLevel="0" collapsed="false">
      <c r="B8579" s="88" t="s">
        <v>30</v>
      </c>
      <c r="C8579" s="89" t="n">
        <v>1185732</v>
      </c>
      <c r="D8579" s="90" t="n">
        <v>44512</v>
      </c>
      <c r="E8579" s="88" t="s">
        <v>29</v>
      </c>
      <c r="F8579" s="88" t="s">
        <v>153</v>
      </c>
      <c r="G8579" s="88" t="s">
        <v>156</v>
      </c>
      <c r="H8579" s="91" t="s">
        <v>44</v>
      </c>
      <c r="I8579" s="92" t="n">
        <v>45</v>
      </c>
      <c r="J8579" s="93" t="n">
        <v>175</v>
      </c>
      <c r="K8579" s="94" t="n">
        <f aca="false">I8579 * J8579</f>
        <v>7875</v>
      </c>
      <c r="L8579" s="94" t="n">
        <f aca="false">K8579 *M8579</f>
        <v>2362.5</v>
      </c>
      <c r="M8579" s="95" t="n">
        <v>0.3</v>
      </c>
      <c r="N8579" s="88" t="s">
        <v>23</v>
      </c>
      <c r="O8579" s="91" t="s">
        <v>219</v>
      </c>
      <c r="P8579" s="0" t="str">
        <f aca="false">RIGHT(H8579,LEN(H8579) - FIND(" ", H8579))</f>
        <v>Athletic Footwear</v>
      </c>
    </row>
    <row r="8580" customFormat="false" ht="14.25" hidden="false" customHeight="true" outlineLevel="0" collapsed="false">
      <c r="B8580" s="88" t="s">
        <v>30</v>
      </c>
      <c r="C8580" s="89" t="n">
        <v>1185732</v>
      </c>
      <c r="D8580" s="90" t="n">
        <v>44512</v>
      </c>
      <c r="E8580" s="88" t="s">
        <v>29</v>
      </c>
      <c r="F8580" s="88" t="s">
        <v>153</v>
      </c>
      <c r="G8580" s="88" t="s">
        <v>156</v>
      </c>
      <c r="H8580" s="91" t="s">
        <v>16</v>
      </c>
      <c r="I8580" s="92" t="n">
        <v>60</v>
      </c>
      <c r="J8580" s="93" t="n">
        <v>150</v>
      </c>
      <c r="K8580" s="94" t="n">
        <f aca="false">I8580 * J8580</f>
        <v>9000</v>
      </c>
      <c r="L8580" s="94" t="n">
        <f aca="false">K8580 *M8580</f>
        <v>3150</v>
      </c>
      <c r="M8580" s="95" t="n">
        <v>0.35</v>
      </c>
      <c r="N8580" s="88" t="s">
        <v>23</v>
      </c>
      <c r="O8580" s="91" t="s">
        <v>218</v>
      </c>
      <c r="P8580" s="0" t="str">
        <f aca="false">RIGHT(H8580,LEN(H8580) - FIND(" ", H8580))</f>
        <v>Apparel</v>
      </c>
    </row>
    <row r="8581" customFormat="false" ht="14.25" hidden="false" customHeight="true" outlineLevel="0" collapsed="false">
      <c r="B8581" s="88" t="s">
        <v>30</v>
      </c>
      <c r="C8581" s="89" t="n">
        <v>1185732</v>
      </c>
      <c r="D8581" s="90" t="n">
        <v>44512</v>
      </c>
      <c r="E8581" s="88" t="s">
        <v>29</v>
      </c>
      <c r="F8581" s="88" t="s">
        <v>153</v>
      </c>
      <c r="G8581" s="88" t="s">
        <v>156</v>
      </c>
      <c r="H8581" s="91" t="s">
        <v>38</v>
      </c>
      <c r="I8581" s="92" t="n">
        <v>65</v>
      </c>
      <c r="J8581" s="93" t="n">
        <v>250</v>
      </c>
      <c r="K8581" s="94" t="n">
        <f aca="false">I8581 * J8581</f>
        <v>16250</v>
      </c>
      <c r="L8581" s="94" t="n">
        <f aca="false">K8581 *M8581</f>
        <v>6500</v>
      </c>
      <c r="M8581" s="95" t="n">
        <v>0.4</v>
      </c>
      <c r="N8581" s="88" t="s">
        <v>23</v>
      </c>
      <c r="O8581" s="91" t="s">
        <v>219</v>
      </c>
      <c r="P8581" s="0" t="str">
        <f aca="false">RIGHT(H8581,LEN(H8581) - FIND(" ", H8581))</f>
        <v>Apparel</v>
      </c>
    </row>
    <row r="8582" customFormat="false" ht="14.25" hidden="false" customHeight="true" outlineLevel="0" collapsed="false">
      <c r="B8582" s="88" t="s">
        <v>13</v>
      </c>
      <c r="C8582" s="89" t="n">
        <v>1185732</v>
      </c>
      <c r="D8582" s="90" t="n">
        <v>44512</v>
      </c>
      <c r="E8582" s="88" t="s">
        <v>26</v>
      </c>
      <c r="F8582" s="88" t="s">
        <v>54</v>
      </c>
      <c r="G8582" s="88" t="s">
        <v>55</v>
      </c>
      <c r="H8582" s="91" t="s">
        <v>44</v>
      </c>
      <c r="I8582" s="92" t="n">
        <v>42</v>
      </c>
      <c r="J8582" s="93" t="n">
        <v>20</v>
      </c>
      <c r="K8582" s="94" t="n">
        <f aca="false">I8582 * J8582</f>
        <v>840</v>
      </c>
      <c r="L8582" s="94" t="n">
        <f aca="false">K8582 *M8582</f>
        <v>386.4</v>
      </c>
      <c r="M8582" s="95" t="n">
        <v>0.46</v>
      </c>
      <c r="N8582" s="88" t="s">
        <v>23</v>
      </c>
      <c r="O8582" s="91" t="s">
        <v>219</v>
      </c>
      <c r="P8582" s="0" t="str">
        <f aca="false">RIGHT(H8582,LEN(H8582) - FIND(" ", H8582))</f>
        <v>Athletic Footwear</v>
      </c>
    </row>
    <row r="8583" customFormat="false" ht="14.25" hidden="false" customHeight="true" outlineLevel="0" collapsed="false">
      <c r="B8583" s="88" t="s">
        <v>15</v>
      </c>
      <c r="C8583" s="89" t="n">
        <v>1185732</v>
      </c>
      <c r="D8583" s="90" t="n">
        <v>44512</v>
      </c>
      <c r="E8583" s="88" t="s">
        <v>26</v>
      </c>
      <c r="F8583" s="88" t="s">
        <v>111</v>
      </c>
      <c r="G8583" s="88" t="s">
        <v>166</v>
      </c>
      <c r="H8583" s="91" t="s">
        <v>24</v>
      </c>
      <c r="I8583" s="92" t="n">
        <v>48</v>
      </c>
      <c r="J8583" s="93" t="n">
        <v>77</v>
      </c>
      <c r="K8583" s="94" t="n">
        <f aca="false">I8583 * J8583</f>
        <v>3696</v>
      </c>
      <c r="L8583" s="94" t="n">
        <f aca="false">K8583 *M8583</f>
        <v>1811.04</v>
      </c>
      <c r="M8583" s="95" t="n">
        <v>0.49</v>
      </c>
      <c r="N8583" s="88" t="s">
        <v>23</v>
      </c>
      <c r="O8583" s="91" t="s">
        <v>218</v>
      </c>
      <c r="P8583" s="0" t="str">
        <f aca="false">RIGHT(H8583,LEN(H8583) - FIND(" ", H8583))</f>
        <v>Athletic Footwear</v>
      </c>
    </row>
    <row r="8584" customFormat="false" ht="14.25" hidden="false" customHeight="true" outlineLevel="0" collapsed="false">
      <c r="B8584" s="88" t="s">
        <v>30</v>
      </c>
      <c r="C8584" s="89" t="n">
        <v>1185732</v>
      </c>
      <c r="D8584" s="90" t="n">
        <v>44512</v>
      </c>
      <c r="E8584" s="88" t="s">
        <v>29</v>
      </c>
      <c r="F8584" s="88" t="s">
        <v>153</v>
      </c>
      <c r="G8584" s="88" t="s">
        <v>156</v>
      </c>
      <c r="H8584" s="91" t="s">
        <v>32</v>
      </c>
      <c r="I8584" s="92" t="n">
        <v>53</v>
      </c>
      <c r="J8584" s="93" t="n">
        <v>104</v>
      </c>
      <c r="K8584" s="94" t="n">
        <f aca="false">I8584 * J8584</f>
        <v>5512</v>
      </c>
      <c r="L8584" s="94" t="n">
        <f aca="false">K8584 *M8584</f>
        <v>2700.88</v>
      </c>
      <c r="M8584" s="95" t="n">
        <v>0.49</v>
      </c>
      <c r="N8584" s="88" t="s">
        <v>23</v>
      </c>
      <c r="O8584" s="91" t="s">
        <v>218</v>
      </c>
      <c r="P8584" s="0" t="str">
        <f aca="false">RIGHT(H8584,LEN(H8584) - FIND(" ", H8584))</f>
        <v>Street Footwear</v>
      </c>
    </row>
    <row r="8585" customFormat="false" ht="14.25" hidden="false" customHeight="true" outlineLevel="0" collapsed="false">
      <c r="B8585" s="88" t="s">
        <v>30</v>
      </c>
      <c r="C8585" s="89" t="n">
        <v>1185732</v>
      </c>
      <c r="D8585" s="90" t="n">
        <v>44512</v>
      </c>
      <c r="E8585" s="88" t="s">
        <v>29</v>
      </c>
      <c r="F8585" s="88" t="s">
        <v>153</v>
      </c>
      <c r="G8585" s="88" t="s">
        <v>156</v>
      </c>
      <c r="H8585" s="91" t="s">
        <v>24</v>
      </c>
      <c r="I8585" s="92" t="n">
        <v>41</v>
      </c>
      <c r="J8585" s="93" t="n">
        <v>63</v>
      </c>
      <c r="K8585" s="94" t="n">
        <f aca="false">I8585 * J8585</f>
        <v>2583</v>
      </c>
      <c r="L8585" s="94" t="n">
        <f aca="false">K8585 *M8585</f>
        <v>1059.03</v>
      </c>
      <c r="M8585" s="95" t="n">
        <v>0.41</v>
      </c>
      <c r="N8585" s="88" t="s">
        <v>23</v>
      </c>
      <c r="O8585" s="91" t="s">
        <v>218</v>
      </c>
      <c r="P8585" s="0" t="str">
        <f aca="false">RIGHT(H8585,LEN(H8585) - FIND(" ", H8585))</f>
        <v>Athletic Footwear</v>
      </c>
    </row>
    <row r="8586" customFormat="false" ht="14.25" hidden="false" customHeight="true" outlineLevel="0" collapsed="false">
      <c r="B8586" s="88" t="s">
        <v>30</v>
      </c>
      <c r="C8586" s="89" t="n">
        <v>1185732</v>
      </c>
      <c r="D8586" s="90" t="n">
        <v>44512</v>
      </c>
      <c r="E8586" s="88" t="s">
        <v>29</v>
      </c>
      <c r="F8586" s="88" t="s">
        <v>153</v>
      </c>
      <c r="G8586" s="88" t="s">
        <v>156</v>
      </c>
      <c r="H8586" s="91" t="s">
        <v>48</v>
      </c>
      <c r="I8586" s="92" t="n">
        <v>43</v>
      </c>
      <c r="J8586" s="93" t="n">
        <v>57</v>
      </c>
      <c r="K8586" s="94" t="n">
        <f aca="false">I8586 * J8586</f>
        <v>2451</v>
      </c>
      <c r="L8586" s="94" t="n">
        <f aca="false">K8586 *M8586</f>
        <v>1078.44</v>
      </c>
      <c r="M8586" s="95" t="n">
        <v>0.44</v>
      </c>
      <c r="N8586" s="88" t="s">
        <v>23</v>
      </c>
      <c r="O8586" s="91" t="s">
        <v>219</v>
      </c>
      <c r="P8586" s="0" t="str">
        <f aca="false">RIGHT(H8586,LEN(H8586) - FIND(" ", H8586))</f>
        <v>Street Footwear</v>
      </c>
    </row>
    <row r="8587" customFormat="false" ht="14.25" hidden="false" customHeight="true" outlineLevel="0" collapsed="false">
      <c r="B8587" s="88" t="s">
        <v>30</v>
      </c>
      <c r="C8587" s="89" t="n">
        <v>1185732</v>
      </c>
      <c r="D8587" s="90" t="n">
        <v>44512</v>
      </c>
      <c r="E8587" s="88" t="s">
        <v>29</v>
      </c>
      <c r="F8587" s="88" t="s">
        <v>153</v>
      </c>
      <c r="G8587" s="88" t="s">
        <v>156</v>
      </c>
      <c r="H8587" s="91" t="s">
        <v>44</v>
      </c>
      <c r="I8587" s="92" t="n">
        <v>43</v>
      </c>
      <c r="J8587" s="93" t="n">
        <v>44</v>
      </c>
      <c r="K8587" s="94" t="n">
        <f aca="false">I8587 * J8587</f>
        <v>1892</v>
      </c>
      <c r="L8587" s="94" t="n">
        <f aca="false">K8587 *M8587</f>
        <v>832.48</v>
      </c>
      <c r="M8587" s="95" t="n">
        <v>0.44</v>
      </c>
      <c r="N8587" s="88" t="s">
        <v>23</v>
      </c>
      <c r="O8587" s="91" t="s">
        <v>219</v>
      </c>
      <c r="P8587" s="0" t="str">
        <f aca="false">RIGHT(H8587,LEN(H8587) - FIND(" ", H8587))</f>
        <v>Athletic Footwear</v>
      </c>
    </row>
    <row r="8588" customFormat="false" ht="14.25" hidden="false" customHeight="true" outlineLevel="0" collapsed="false">
      <c r="B8588" s="88" t="s">
        <v>30</v>
      </c>
      <c r="C8588" s="89" t="n">
        <v>1185732</v>
      </c>
      <c r="D8588" s="90" t="n">
        <v>44512</v>
      </c>
      <c r="E8588" s="88" t="s">
        <v>29</v>
      </c>
      <c r="F8588" s="88" t="s">
        <v>153</v>
      </c>
      <c r="G8588" s="88" t="s">
        <v>156</v>
      </c>
      <c r="H8588" s="91" t="s">
        <v>16</v>
      </c>
      <c r="I8588" s="92" t="n">
        <v>59</v>
      </c>
      <c r="J8588" s="93" t="n">
        <v>45</v>
      </c>
      <c r="K8588" s="94" t="n">
        <f aca="false">I8588 * J8588</f>
        <v>2655</v>
      </c>
      <c r="L8588" s="94" t="n">
        <f aca="false">K8588 *M8588</f>
        <v>1221.3</v>
      </c>
      <c r="M8588" s="95" t="n">
        <v>0.46</v>
      </c>
      <c r="N8588" s="88" t="s">
        <v>23</v>
      </c>
      <c r="O8588" s="91" t="s">
        <v>218</v>
      </c>
      <c r="P8588" s="0" t="str">
        <f aca="false">RIGHT(H8588,LEN(H8588) - FIND(" ", H8588))</f>
        <v>Apparel</v>
      </c>
    </row>
    <row r="8589" customFormat="false" ht="14.25" hidden="false" customHeight="true" outlineLevel="0" collapsed="false">
      <c r="B8589" s="88" t="s">
        <v>30</v>
      </c>
      <c r="C8589" s="89" t="n">
        <v>1185732</v>
      </c>
      <c r="D8589" s="90" t="n">
        <v>44512</v>
      </c>
      <c r="E8589" s="88" t="s">
        <v>29</v>
      </c>
      <c r="F8589" s="88" t="s">
        <v>153</v>
      </c>
      <c r="G8589" s="88" t="s">
        <v>156</v>
      </c>
      <c r="H8589" s="91" t="s">
        <v>38</v>
      </c>
      <c r="I8589" s="92" t="n">
        <v>61</v>
      </c>
      <c r="J8589" s="93" t="n">
        <v>65</v>
      </c>
      <c r="K8589" s="94" t="n">
        <f aca="false">I8589 * J8589</f>
        <v>3965</v>
      </c>
      <c r="L8589" s="94" t="n">
        <f aca="false">K8589 *M8589</f>
        <v>1982.5</v>
      </c>
      <c r="M8589" s="95" t="n">
        <v>0.5</v>
      </c>
      <c r="N8589" s="88" t="s">
        <v>23</v>
      </c>
      <c r="O8589" s="91" t="s">
        <v>219</v>
      </c>
      <c r="P8589" s="0" t="str">
        <f aca="false">RIGHT(H8589,LEN(H8589) - FIND(" ", H8589))</f>
        <v>Apparel</v>
      </c>
    </row>
    <row r="8590" customFormat="false" ht="14.25" hidden="false" customHeight="true" outlineLevel="0" collapsed="false">
      <c r="B8590" s="88" t="s">
        <v>13</v>
      </c>
      <c r="C8590" s="89" t="n">
        <v>1185732</v>
      </c>
      <c r="D8590" s="90" t="n">
        <v>44512</v>
      </c>
      <c r="E8590" s="88" t="s">
        <v>26</v>
      </c>
      <c r="F8590" s="88" t="s">
        <v>54</v>
      </c>
      <c r="G8590" s="88" t="s">
        <v>55</v>
      </c>
      <c r="H8590" s="91" t="s">
        <v>44</v>
      </c>
      <c r="I8590" s="92" t="n">
        <v>36</v>
      </c>
      <c r="J8590" s="93" t="n">
        <v>24</v>
      </c>
      <c r="K8590" s="94" t="n">
        <f aca="false">I8590 * J8590</f>
        <v>864</v>
      </c>
      <c r="L8590" s="94" t="n">
        <f aca="false">K8590 *M8590</f>
        <v>328.32</v>
      </c>
      <c r="M8590" s="95" t="n">
        <v>0.38</v>
      </c>
      <c r="N8590" s="88" t="s">
        <v>31</v>
      </c>
      <c r="O8590" s="91" t="s">
        <v>219</v>
      </c>
      <c r="P8590" s="0" t="str">
        <f aca="false">RIGHT(H8590,LEN(H8590) - FIND(" ", H8590))</f>
        <v>Athletic Footwear</v>
      </c>
    </row>
    <row r="8591" customFormat="false" ht="14.25" hidden="false" customHeight="true" outlineLevel="0" collapsed="false">
      <c r="B8591" s="88" t="s">
        <v>13</v>
      </c>
      <c r="C8591" s="89" t="n">
        <v>1185732</v>
      </c>
      <c r="D8591" s="90" t="n">
        <v>44513</v>
      </c>
      <c r="E8591" s="88" t="s">
        <v>26</v>
      </c>
      <c r="F8591" s="88" t="s">
        <v>54</v>
      </c>
      <c r="G8591" s="88" t="s">
        <v>55</v>
      </c>
      <c r="H8591" s="91" t="s">
        <v>16</v>
      </c>
      <c r="I8591" s="92" t="n">
        <v>60</v>
      </c>
      <c r="J8591" s="93" t="n">
        <v>75</v>
      </c>
      <c r="K8591" s="94" t="n">
        <f aca="false">I8591 * J8591</f>
        <v>4500</v>
      </c>
      <c r="L8591" s="94" t="n">
        <f aca="false">K8591 *M8591</f>
        <v>1350</v>
      </c>
      <c r="M8591" s="95" t="n">
        <v>0.3</v>
      </c>
      <c r="N8591" s="88" t="s">
        <v>31</v>
      </c>
      <c r="O8591" s="91" t="s">
        <v>218</v>
      </c>
      <c r="P8591" s="0" t="str">
        <f aca="false">RIGHT(H8591,LEN(H8591) - FIND(" ", H8591))</f>
        <v>Apparel</v>
      </c>
    </row>
    <row r="8592" customFormat="false" ht="14.25" hidden="false" customHeight="true" outlineLevel="0" collapsed="false">
      <c r="B8592" s="88" t="s">
        <v>15</v>
      </c>
      <c r="C8592" s="89" t="n">
        <v>1185732</v>
      </c>
      <c r="D8592" s="90" t="n">
        <v>44513</v>
      </c>
      <c r="E8592" s="88" t="s">
        <v>26</v>
      </c>
      <c r="F8592" s="88" t="s">
        <v>111</v>
      </c>
      <c r="G8592" s="88" t="s">
        <v>166</v>
      </c>
      <c r="H8592" s="91" t="s">
        <v>48</v>
      </c>
      <c r="I8592" s="92" t="n">
        <v>45</v>
      </c>
      <c r="J8592" s="93" t="n">
        <v>200</v>
      </c>
      <c r="K8592" s="94" t="n">
        <f aca="false">I8592 * J8592</f>
        <v>9000</v>
      </c>
      <c r="L8592" s="94" t="n">
        <f aca="false">K8592 *M8592</f>
        <v>3600</v>
      </c>
      <c r="M8592" s="95" t="n">
        <v>0.4</v>
      </c>
      <c r="N8592" s="88" t="s">
        <v>31</v>
      </c>
      <c r="O8592" s="91" t="s">
        <v>219</v>
      </c>
      <c r="P8592" s="0" t="str">
        <f aca="false">RIGHT(H8592,LEN(H8592) - FIND(" ", H8592))</f>
        <v>Street Footwear</v>
      </c>
    </row>
    <row r="8593" customFormat="false" ht="14.25" hidden="false" customHeight="true" outlineLevel="0" collapsed="false">
      <c r="B8593" s="88" t="s">
        <v>30</v>
      </c>
      <c r="C8593" s="89" t="n">
        <v>1128299</v>
      </c>
      <c r="D8593" s="90" t="n">
        <v>44513</v>
      </c>
      <c r="E8593" s="88" t="s">
        <v>34</v>
      </c>
      <c r="F8593" s="88" t="s">
        <v>92</v>
      </c>
      <c r="G8593" s="88" t="s">
        <v>81</v>
      </c>
      <c r="H8593" s="91" t="s">
        <v>32</v>
      </c>
      <c r="I8593" s="92" t="n">
        <v>55</v>
      </c>
      <c r="J8593" s="93" t="n">
        <v>525</v>
      </c>
      <c r="K8593" s="94" t="n">
        <f aca="false">I8593 * J8593</f>
        <v>28875</v>
      </c>
      <c r="L8593" s="94" t="n">
        <f aca="false">K8593 *M8593</f>
        <v>11550</v>
      </c>
      <c r="M8593" s="95" t="n">
        <v>0.4</v>
      </c>
      <c r="N8593" s="88" t="s">
        <v>23</v>
      </c>
      <c r="O8593" s="91" t="s">
        <v>218</v>
      </c>
      <c r="P8593" s="0" t="str">
        <f aca="false">RIGHT(H8593,LEN(H8593) - FIND(" ", H8593))</f>
        <v>Street Footwear</v>
      </c>
    </row>
    <row r="8594" customFormat="false" ht="14.25" hidden="false" customHeight="true" outlineLevel="0" collapsed="false">
      <c r="B8594" s="88" t="s">
        <v>30</v>
      </c>
      <c r="C8594" s="89" t="n">
        <v>1128299</v>
      </c>
      <c r="D8594" s="90" t="n">
        <v>44513</v>
      </c>
      <c r="E8594" s="88" t="s">
        <v>34</v>
      </c>
      <c r="F8594" s="88" t="s">
        <v>92</v>
      </c>
      <c r="G8594" s="88" t="s">
        <v>81</v>
      </c>
      <c r="H8594" s="91" t="s">
        <v>24</v>
      </c>
      <c r="I8594" s="92" t="n">
        <v>60</v>
      </c>
      <c r="J8594" s="93" t="n">
        <v>575</v>
      </c>
      <c r="K8594" s="94" t="n">
        <f aca="false">I8594 * J8594</f>
        <v>34500</v>
      </c>
      <c r="L8594" s="94" t="n">
        <f aca="false">K8594 *M8594</f>
        <v>13800</v>
      </c>
      <c r="M8594" s="95" t="n">
        <v>0.4</v>
      </c>
      <c r="N8594" s="88" t="s">
        <v>23</v>
      </c>
      <c r="O8594" s="91" t="s">
        <v>218</v>
      </c>
      <c r="P8594" s="0" t="str">
        <f aca="false">RIGHT(H8594,LEN(H8594) - FIND(" ", H8594))</f>
        <v>Athletic Footwear</v>
      </c>
    </row>
    <row r="8595" customFormat="false" ht="14.25" hidden="false" customHeight="true" outlineLevel="0" collapsed="false">
      <c r="B8595" s="88" t="s">
        <v>30</v>
      </c>
      <c r="C8595" s="89" t="n">
        <v>1128299</v>
      </c>
      <c r="D8595" s="90" t="n">
        <v>44513</v>
      </c>
      <c r="E8595" s="88" t="s">
        <v>34</v>
      </c>
      <c r="F8595" s="88" t="s">
        <v>92</v>
      </c>
      <c r="G8595" s="88" t="s">
        <v>81</v>
      </c>
      <c r="H8595" s="91" t="s">
        <v>48</v>
      </c>
      <c r="I8595" s="92" t="n">
        <v>55</v>
      </c>
      <c r="J8595" s="93" t="n">
        <v>425</v>
      </c>
      <c r="K8595" s="94" t="n">
        <f aca="false">I8595 * J8595</f>
        <v>23375</v>
      </c>
      <c r="L8595" s="94" t="n">
        <f aca="false">K8595 *M8595</f>
        <v>8181.25</v>
      </c>
      <c r="M8595" s="95" t="n">
        <v>0.35</v>
      </c>
      <c r="N8595" s="88" t="s">
        <v>23</v>
      </c>
      <c r="O8595" s="91" t="s">
        <v>219</v>
      </c>
      <c r="P8595" s="0" t="str">
        <f aca="false">RIGHT(H8595,LEN(H8595) - FIND(" ", H8595))</f>
        <v>Street Footwear</v>
      </c>
    </row>
    <row r="8596" customFormat="false" ht="14.25" hidden="false" customHeight="true" outlineLevel="0" collapsed="false">
      <c r="B8596" s="88" t="s">
        <v>30</v>
      </c>
      <c r="C8596" s="89" t="n">
        <v>1128299</v>
      </c>
      <c r="D8596" s="90" t="n">
        <v>44513</v>
      </c>
      <c r="E8596" s="88" t="s">
        <v>34</v>
      </c>
      <c r="F8596" s="88" t="s">
        <v>92</v>
      </c>
      <c r="G8596" s="88" t="s">
        <v>81</v>
      </c>
      <c r="H8596" s="91" t="s">
        <v>44</v>
      </c>
      <c r="I8596" s="92" t="n">
        <v>55</v>
      </c>
      <c r="J8596" s="93" t="n">
        <v>400</v>
      </c>
      <c r="K8596" s="94" t="n">
        <f aca="false">I8596 * J8596</f>
        <v>22000</v>
      </c>
      <c r="L8596" s="94" t="n">
        <f aca="false">K8596 *M8596</f>
        <v>8800</v>
      </c>
      <c r="M8596" s="95" t="n">
        <v>0.4</v>
      </c>
      <c r="N8596" s="88" t="s">
        <v>23</v>
      </c>
      <c r="O8596" s="91" t="s">
        <v>219</v>
      </c>
      <c r="P8596" s="0" t="str">
        <f aca="false">RIGHT(H8596,LEN(H8596) - FIND(" ", H8596))</f>
        <v>Athletic Footwear</v>
      </c>
    </row>
    <row r="8597" customFormat="false" ht="14.25" hidden="false" customHeight="true" outlineLevel="0" collapsed="false">
      <c r="B8597" s="88" t="s">
        <v>30</v>
      </c>
      <c r="C8597" s="89" t="n">
        <v>1128299</v>
      </c>
      <c r="D8597" s="90" t="n">
        <v>44513</v>
      </c>
      <c r="E8597" s="88" t="s">
        <v>34</v>
      </c>
      <c r="F8597" s="88" t="s">
        <v>92</v>
      </c>
      <c r="G8597" s="88" t="s">
        <v>81</v>
      </c>
      <c r="H8597" s="91" t="s">
        <v>16</v>
      </c>
      <c r="I8597" s="92" t="n">
        <v>65</v>
      </c>
      <c r="J8597" s="93" t="n">
        <v>350</v>
      </c>
      <c r="K8597" s="94" t="n">
        <f aca="false">I8597 * J8597</f>
        <v>22750</v>
      </c>
      <c r="L8597" s="94" t="n">
        <f aca="false">K8597 *M8597</f>
        <v>7962.5</v>
      </c>
      <c r="M8597" s="95" t="n">
        <v>0.35</v>
      </c>
      <c r="N8597" s="88" t="s">
        <v>23</v>
      </c>
      <c r="O8597" s="91" t="s">
        <v>218</v>
      </c>
      <c r="P8597" s="0" t="str">
        <f aca="false">RIGHT(H8597,LEN(H8597) - FIND(" ", H8597))</f>
        <v>Apparel</v>
      </c>
    </row>
    <row r="8598" customFormat="false" ht="14.25" hidden="false" customHeight="true" outlineLevel="0" collapsed="false">
      <c r="B8598" s="88" t="s">
        <v>30</v>
      </c>
      <c r="C8598" s="89" t="n">
        <v>1128299</v>
      </c>
      <c r="D8598" s="90" t="n">
        <v>44513</v>
      </c>
      <c r="E8598" s="88" t="s">
        <v>34</v>
      </c>
      <c r="F8598" s="88" t="s">
        <v>92</v>
      </c>
      <c r="G8598" s="88" t="s">
        <v>81</v>
      </c>
      <c r="H8598" s="91" t="s">
        <v>38</v>
      </c>
      <c r="I8598" s="92" t="n">
        <v>70</v>
      </c>
      <c r="J8598" s="93" t="n">
        <v>475</v>
      </c>
      <c r="K8598" s="94" t="n">
        <f aca="false">I8598 * J8598</f>
        <v>33250</v>
      </c>
      <c r="L8598" s="94" t="n">
        <f aca="false">K8598 *M8598</f>
        <v>8312.5</v>
      </c>
      <c r="M8598" s="95" t="n">
        <v>0.25</v>
      </c>
      <c r="N8598" s="88" t="s">
        <v>23</v>
      </c>
      <c r="O8598" s="91" t="s">
        <v>219</v>
      </c>
      <c r="P8598" s="0" t="str">
        <f aca="false">RIGHT(H8598,LEN(H8598) - FIND(" ", H8598))</f>
        <v>Apparel</v>
      </c>
    </row>
    <row r="8599" customFormat="false" ht="14.25" hidden="false" customHeight="true" outlineLevel="0" collapsed="false">
      <c r="B8599" s="88" t="s">
        <v>13</v>
      </c>
      <c r="C8599" s="89" t="n">
        <v>1197831</v>
      </c>
      <c r="D8599" s="90" t="n">
        <v>44513</v>
      </c>
      <c r="E8599" s="88" t="s">
        <v>29</v>
      </c>
      <c r="F8599" s="88" t="s">
        <v>105</v>
      </c>
      <c r="G8599" s="88" t="s">
        <v>160</v>
      </c>
      <c r="H8599" s="91" t="s">
        <v>32</v>
      </c>
      <c r="I8599" s="92" t="n">
        <v>25</v>
      </c>
      <c r="J8599" s="93" t="n">
        <v>450</v>
      </c>
      <c r="K8599" s="94" t="n">
        <f aca="false">I8599 * J8599</f>
        <v>11250</v>
      </c>
      <c r="L8599" s="94" t="n">
        <f aca="false">K8599 *M8599</f>
        <v>3937.5</v>
      </c>
      <c r="M8599" s="95" t="n">
        <v>0.35</v>
      </c>
      <c r="N8599" s="88" t="s">
        <v>23</v>
      </c>
      <c r="O8599" s="91" t="s">
        <v>218</v>
      </c>
      <c r="P8599" s="0" t="str">
        <f aca="false">RIGHT(H8599,LEN(H8599) - FIND(" ", H8599))</f>
        <v>Street Footwear</v>
      </c>
    </row>
    <row r="8600" customFormat="false" ht="14.25" hidden="false" customHeight="true" outlineLevel="0" collapsed="false">
      <c r="B8600" s="88" t="s">
        <v>13</v>
      </c>
      <c r="C8600" s="89" t="n">
        <v>1197831</v>
      </c>
      <c r="D8600" s="90" t="n">
        <v>44513</v>
      </c>
      <c r="E8600" s="88" t="s">
        <v>29</v>
      </c>
      <c r="F8600" s="88" t="s">
        <v>105</v>
      </c>
      <c r="G8600" s="88" t="s">
        <v>160</v>
      </c>
      <c r="H8600" s="91" t="s">
        <v>24</v>
      </c>
      <c r="I8600" s="92" t="n">
        <v>15</v>
      </c>
      <c r="J8600" s="93" t="n">
        <v>275</v>
      </c>
      <c r="K8600" s="94" t="n">
        <f aca="false">I8600 * J8600</f>
        <v>4125</v>
      </c>
      <c r="L8600" s="94" t="n">
        <f aca="false">K8600 *M8600</f>
        <v>1443.75</v>
      </c>
      <c r="M8600" s="95" t="n">
        <v>0.35</v>
      </c>
      <c r="N8600" s="88" t="s">
        <v>23</v>
      </c>
      <c r="O8600" s="91" t="s">
        <v>218</v>
      </c>
      <c r="P8600" s="0" t="str">
        <f aca="false">RIGHT(H8600,LEN(H8600) - FIND(" ", H8600))</f>
        <v>Athletic Footwear</v>
      </c>
    </row>
    <row r="8601" customFormat="false" ht="14.25" hidden="false" customHeight="true" outlineLevel="0" collapsed="false">
      <c r="B8601" s="88" t="s">
        <v>13</v>
      </c>
      <c r="C8601" s="89" t="n">
        <v>1197831</v>
      </c>
      <c r="D8601" s="90" t="n">
        <v>44513</v>
      </c>
      <c r="E8601" s="88" t="s">
        <v>29</v>
      </c>
      <c r="F8601" s="88" t="s">
        <v>105</v>
      </c>
      <c r="G8601" s="88" t="s">
        <v>160</v>
      </c>
      <c r="H8601" s="91" t="s">
        <v>48</v>
      </c>
      <c r="I8601" s="92" t="n">
        <v>25</v>
      </c>
      <c r="J8601" s="93" t="n">
        <v>220</v>
      </c>
      <c r="K8601" s="94" t="n">
        <f aca="false">I8601 * J8601</f>
        <v>5500</v>
      </c>
      <c r="L8601" s="94" t="n">
        <f aca="false">K8601 *M8601</f>
        <v>1925</v>
      </c>
      <c r="M8601" s="95" t="n">
        <v>0.35</v>
      </c>
      <c r="N8601" s="88" t="s">
        <v>23</v>
      </c>
      <c r="O8601" s="91" t="s">
        <v>219</v>
      </c>
      <c r="P8601" s="0" t="str">
        <f aca="false">RIGHT(H8601,LEN(H8601) - FIND(" ", H8601))</f>
        <v>Street Footwear</v>
      </c>
    </row>
    <row r="8602" customFormat="false" ht="14.25" hidden="false" customHeight="true" outlineLevel="0" collapsed="false">
      <c r="B8602" s="88" t="s">
        <v>13</v>
      </c>
      <c r="C8602" s="89" t="n">
        <v>1197831</v>
      </c>
      <c r="D8602" s="90" t="n">
        <v>44513</v>
      </c>
      <c r="E8602" s="88" t="s">
        <v>29</v>
      </c>
      <c r="F8602" s="88" t="s">
        <v>105</v>
      </c>
      <c r="G8602" s="88" t="s">
        <v>160</v>
      </c>
      <c r="H8602" s="91" t="s">
        <v>44</v>
      </c>
      <c r="I8602" s="92" t="n">
        <v>55</v>
      </c>
      <c r="J8602" s="93" t="n">
        <v>275</v>
      </c>
      <c r="K8602" s="94" t="n">
        <f aca="false">I8602 * J8602</f>
        <v>15125</v>
      </c>
      <c r="L8602" s="94" t="n">
        <f aca="false">K8602 *M8602</f>
        <v>5293.75</v>
      </c>
      <c r="M8602" s="95" t="n">
        <v>0.35</v>
      </c>
      <c r="N8602" s="88" t="s">
        <v>23</v>
      </c>
      <c r="O8602" s="91" t="s">
        <v>219</v>
      </c>
      <c r="P8602" s="0" t="str">
        <f aca="false">RIGHT(H8602,LEN(H8602) - FIND(" ", H8602))</f>
        <v>Athletic Footwear</v>
      </c>
    </row>
    <row r="8603" customFormat="false" ht="14.25" hidden="false" customHeight="true" outlineLevel="0" collapsed="false">
      <c r="B8603" s="88" t="s">
        <v>13</v>
      </c>
      <c r="C8603" s="89" t="n">
        <v>1197831</v>
      </c>
      <c r="D8603" s="90" t="n">
        <v>44513</v>
      </c>
      <c r="E8603" s="88" t="s">
        <v>29</v>
      </c>
      <c r="F8603" s="88" t="s">
        <v>105</v>
      </c>
      <c r="G8603" s="88" t="s">
        <v>160</v>
      </c>
      <c r="H8603" s="91" t="s">
        <v>16</v>
      </c>
      <c r="I8603" s="92" t="n">
        <v>75</v>
      </c>
      <c r="J8603" s="93" t="n">
        <v>250</v>
      </c>
      <c r="K8603" s="94" t="n">
        <f aca="false">I8603 * J8603</f>
        <v>18750</v>
      </c>
      <c r="L8603" s="94" t="n">
        <f aca="false">K8603 *M8603</f>
        <v>6562.5</v>
      </c>
      <c r="M8603" s="95" t="n">
        <v>0.35</v>
      </c>
      <c r="N8603" s="88" t="s">
        <v>23</v>
      </c>
      <c r="O8603" s="91" t="s">
        <v>218</v>
      </c>
      <c r="P8603" s="0" t="str">
        <f aca="false">RIGHT(H8603,LEN(H8603) - FIND(" ", H8603))</f>
        <v>Apparel</v>
      </c>
    </row>
    <row r="8604" customFormat="false" ht="14.25" hidden="false" customHeight="true" outlineLevel="0" collapsed="false">
      <c r="B8604" s="88" t="s">
        <v>13</v>
      </c>
      <c r="C8604" s="89" t="n">
        <v>1197831</v>
      </c>
      <c r="D8604" s="90" t="n">
        <v>44513</v>
      </c>
      <c r="E8604" s="88" t="s">
        <v>29</v>
      </c>
      <c r="F8604" s="88" t="s">
        <v>105</v>
      </c>
      <c r="G8604" s="88" t="s">
        <v>160</v>
      </c>
      <c r="H8604" s="91" t="s">
        <v>38</v>
      </c>
      <c r="I8604" s="92" t="n">
        <v>75</v>
      </c>
      <c r="J8604" s="93" t="n">
        <v>350</v>
      </c>
      <c r="K8604" s="94" t="n">
        <f aca="false">I8604 * J8604</f>
        <v>26250</v>
      </c>
      <c r="L8604" s="94" t="n">
        <f aca="false">K8604 *M8604</f>
        <v>9187.5</v>
      </c>
      <c r="M8604" s="95" t="n">
        <v>0.35</v>
      </c>
      <c r="N8604" s="88" t="s">
        <v>23</v>
      </c>
      <c r="O8604" s="91" t="s">
        <v>219</v>
      </c>
      <c r="P8604" s="0" t="str">
        <f aca="false">RIGHT(H8604,LEN(H8604) - FIND(" ", H8604))</f>
        <v>Apparel</v>
      </c>
    </row>
    <row r="8605" customFormat="false" ht="14.25" hidden="false" customHeight="true" outlineLevel="0" collapsed="false">
      <c r="B8605" s="88" t="s">
        <v>13</v>
      </c>
      <c r="C8605" s="89" t="n">
        <v>1185732</v>
      </c>
      <c r="D8605" s="90" t="n">
        <v>44513</v>
      </c>
      <c r="E8605" s="88" t="s">
        <v>26</v>
      </c>
      <c r="F8605" s="88" t="s">
        <v>54</v>
      </c>
      <c r="G8605" s="88" t="s">
        <v>55</v>
      </c>
      <c r="H8605" s="91" t="s">
        <v>16</v>
      </c>
      <c r="I8605" s="92" t="n">
        <v>55</v>
      </c>
      <c r="J8605" s="93" t="n">
        <v>22</v>
      </c>
      <c r="K8605" s="94" t="n">
        <f aca="false">I8605 * J8605</f>
        <v>1210</v>
      </c>
      <c r="L8605" s="94" t="n">
        <f aca="false">K8605 *M8605</f>
        <v>508.2</v>
      </c>
      <c r="M8605" s="95" t="n">
        <v>0.42</v>
      </c>
      <c r="N8605" s="88" t="s">
        <v>23</v>
      </c>
      <c r="O8605" s="91" t="s">
        <v>218</v>
      </c>
      <c r="P8605" s="0" t="str">
        <f aca="false">RIGHT(H8605,LEN(H8605) - FIND(" ", H8605))</f>
        <v>Apparel</v>
      </c>
    </row>
    <row r="8606" customFormat="false" ht="14.25" hidden="false" customHeight="true" outlineLevel="0" collapsed="false">
      <c r="B8606" s="88" t="s">
        <v>15</v>
      </c>
      <c r="C8606" s="89" t="n">
        <v>1185732</v>
      </c>
      <c r="D8606" s="90" t="n">
        <v>44513</v>
      </c>
      <c r="E8606" s="88" t="s">
        <v>26</v>
      </c>
      <c r="F8606" s="88" t="s">
        <v>111</v>
      </c>
      <c r="G8606" s="88" t="s">
        <v>166</v>
      </c>
      <c r="H8606" s="91" t="s">
        <v>48</v>
      </c>
      <c r="I8606" s="92" t="n">
        <v>42</v>
      </c>
      <c r="J8606" s="93" t="n">
        <v>58</v>
      </c>
      <c r="K8606" s="94" t="n">
        <f aca="false">I8606 * J8606</f>
        <v>2436</v>
      </c>
      <c r="L8606" s="94" t="n">
        <f aca="false">K8606 *M8606</f>
        <v>1242.36</v>
      </c>
      <c r="M8606" s="95" t="n">
        <v>0.51</v>
      </c>
      <c r="N8606" s="88" t="s">
        <v>23</v>
      </c>
      <c r="O8606" s="91" t="s">
        <v>219</v>
      </c>
      <c r="P8606" s="0" t="str">
        <f aca="false">RIGHT(H8606,LEN(H8606) - FIND(" ", H8606))</f>
        <v>Street Footwear</v>
      </c>
    </row>
    <row r="8607" customFormat="false" ht="14.25" hidden="false" customHeight="true" outlineLevel="0" collapsed="false">
      <c r="B8607" s="88" t="s">
        <v>30</v>
      </c>
      <c r="C8607" s="89" t="n">
        <v>1128299</v>
      </c>
      <c r="D8607" s="90" t="n">
        <v>44513</v>
      </c>
      <c r="E8607" s="88" t="s">
        <v>34</v>
      </c>
      <c r="F8607" s="88" t="s">
        <v>92</v>
      </c>
      <c r="G8607" s="88" t="s">
        <v>81</v>
      </c>
      <c r="H8607" s="91" t="s">
        <v>32</v>
      </c>
      <c r="I8607" s="92" t="n">
        <v>51</v>
      </c>
      <c r="J8607" s="93" t="n">
        <v>137</v>
      </c>
      <c r="K8607" s="94" t="n">
        <f aca="false">I8607 * J8607</f>
        <v>6987</v>
      </c>
      <c r="L8607" s="94" t="n">
        <f aca="false">K8607 *M8607</f>
        <v>3563.37</v>
      </c>
      <c r="M8607" s="95" t="n">
        <v>0.51</v>
      </c>
      <c r="N8607" s="88" t="s">
        <v>23</v>
      </c>
      <c r="O8607" s="91" t="s">
        <v>218</v>
      </c>
      <c r="P8607" s="0" t="str">
        <f aca="false">RIGHT(H8607,LEN(H8607) - FIND(" ", H8607))</f>
        <v>Street Footwear</v>
      </c>
    </row>
    <row r="8608" customFormat="false" ht="14.25" hidden="false" customHeight="true" outlineLevel="0" collapsed="false">
      <c r="B8608" s="88" t="s">
        <v>30</v>
      </c>
      <c r="C8608" s="89" t="n">
        <v>1128299</v>
      </c>
      <c r="D8608" s="90" t="n">
        <v>44513</v>
      </c>
      <c r="E8608" s="88" t="s">
        <v>34</v>
      </c>
      <c r="F8608" s="88" t="s">
        <v>92</v>
      </c>
      <c r="G8608" s="88" t="s">
        <v>81</v>
      </c>
      <c r="H8608" s="91" t="s">
        <v>24</v>
      </c>
      <c r="I8608" s="92" t="n">
        <v>58</v>
      </c>
      <c r="J8608" s="93" t="n">
        <v>173</v>
      </c>
      <c r="K8608" s="94" t="n">
        <f aca="false">I8608 * J8608</f>
        <v>10034</v>
      </c>
      <c r="L8608" s="94" t="n">
        <f aca="false">K8608 *M8608</f>
        <v>5418.36</v>
      </c>
      <c r="M8608" s="95" t="n">
        <v>0.54</v>
      </c>
      <c r="N8608" s="88" t="s">
        <v>23</v>
      </c>
      <c r="O8608" s="91" t="s">
        <v>218</v>
      </c>
      <c r="P8608" s="0" t="str">
        <f aca="false">RIGHT(H8608,LEN(H8608) - FIND(" ", H8608))</f>
        <v>Athletic Footwear</v>
      </c>
    </row>
    <row r="8609" customFormat="false" ht="14.25" hidden="false" customHeight="true" outlineLevel="0" collapsed="false">
      <c r="B8609" s="88" t="s">
        <v>30</v>
      </c>
      <c r="C8609" s="89" t="n">
        <v>1128299</v>
      </c>
      <c r="D8609" s="90" t="n">
        <v>44513</v>
      </c>
      <c r="E8609" s="88" t="s">
        <v>34</v>
      </c>
      <c r="F8609" s="88" t="s">
        <v>92</v>
      </c>
      <c r="G8609" s="88" t="s">
        <v>81</v>
      </c>
      <c r="H8609" s="91" t="s">
        <v>48</v>
      </c>
      <c r="I8609" s="92" t="n">
        <v>54</v>
      </c>
      <c r="J8609" s="93" t="n">
        <v>115</v>
      </c>
      <c r="K8609" s="94" t="n">
        <f aca="false">I8609 * J8609</f>
        <v>6210</v>
      </c>
      <c r="L8609" s="94" t="n">
        <f aca="false">K8609 *M8609</f>
        <v>2918.7</v>
      </c>
      <c r="M8609" s="95" t="n">
        <v>0.47</v>
      </c>
      <c r="N8609" s="88" t="s">
        <v>23</v>
      </c>
      <c r="O8609" s="91" t="s">
        <v>219</v>
      </c>
      <c r="P8609" s="0" t="str">
        <f aca="false">RIGHT(H8609,LEN(H8609) - FIND(" ", H8609))</f>
        <v>Street Footwear</v>
      </c>
    </row>
    <row r="8610" customFormat="false" ht="14.25" hidden="false" customHeight="true" outlineLevel="0" collapsed="false">
      <c r="B8610" s="88" t="s">
        <v>30</v>
      </c>
      <c r="C8610" s="89" t="n">
        <v>1128299</v>
      </c>
      <c r="D8610" s="90" t="n">
        <v>44513</v>
      </c>
      <c r="E8610" s="88" t="s">
        <v>34</v>
      </c>
      <c r="F8610" s="88" t="s">
        <v>92</v>
      </c>
      <c r="G8610" s="88" t="s">
        <v>81</v>
      </c>
      <c r="H8610" s="91" t="s">
        <v>44</v>
      </c>
      <c r="I8610" s="92" t="n">
        <v>51</v>
      </c>
      <c r="J8610" s="93" t="n">
        <v>116</v>
      </c>
      <c r="K8610" s="94" t="n">
        <f aca="false">I8610 * J8610</f>
        <v>5916</v>
      </c>
      <c r="L8610" s="94" t="n">
        <f aca="false">K8610 *M8610</f>
        <v>3076.32</v>
      </c>
      <c r="M8610" s="95" t="n">
        <v>0.52</v>
      </c>
      <c r="N8610" s="88" t="s">
        <v>23</v>
      </c>
      <c r="O8610" s="91" t="s">
        <v>219</v>
      </c>
      <c r="P8610" s="0" t="str">
        <f aca="false">RIGHT(H8610,LEN(H8610) - FIND(" ", H8610))</f>
        <v>Athletic Footwear</v>
      </c>
    </row>
    <row r="8611" customFormat="false" ht="14.25" hidden="false" customHeight="true" outlineLevel="0" collapsed="false">
      <c r="B8611" s="88" t="s">
        <v>30</v>
      </c>
      <c r="C8611" s="89" t="n">
        <v>1128299</v>
      </c>
      <c r="D8611" s="90" t="n">
        <v>44513</v>
      </c>
      <c r="E8611" s="88" t="s">
        <v>34</v>
      </c>
      <c r="F8611" s="88" t="s">
        <v>92</v>
      </c>
      <c r="G8611" s="88" t="s">
        <v>81</v>
      </c>
      <c r="H8611" s="91" t="s">
        <v>16</v>
      </c>
      <c r="I8611" s="92" t="n">
        <v>60</v>
      </c>
      <c r="J8611" s="93" t="n">
        <v>102</v>
      </c>
      <c r="K8611" s="94" t="n">
        <f aca="false">I8611 * J8611</f>
        <v>6120</v>
      </c>
      <c r="L8611" s="94" t="n">
        <f aca="false">K8611 *M8611</f>
        <v>2876.4</v>
      </c>
      <c r="M8611" s="95" t="n">
        <v>0.47</v>
      </c>
      <c r="N8611" s="88" t="s">
        <v>23</v>
      </c>
      <c r="O8611" s="91" t="s">
        <v>218</v>
      </c>
      <c r="P8611" s="0" t="str">
        <f aca="false">RIGHT(H8611,LEN(H8611) - FIND(" ", H8611))</f>
        <v>Apparel</v>
      </c>
    </row>
    <row r="8612" customFormat="false" ht="14.25" hidden="false" customHeight="true" outlineLevel="0" collapsed="false">
      <c r="B8612" s="88" t="s">
        <v>30</v>
      </c>
      <c r="C8612" s="89" t="n">
        <v>1128299</v>
      </c>
      <c r="D8612" s="90" t="n">
        <v>44513</v>
      </c>
      <c r="E8612" s="88" t="s">
        <v>34</v>
      </c>
      <c r="F8612" s="88" t="s">
        <v>92</v>
      </c>
      <c r="G8612" s="88" t="s">
        <v>81</v>
      </c>
      <c r="H8612" s="91" t="s">
        <v>38</v>
      </c>
      <c r="I8612" s="92" t="n">
        <v>65</v>
      </c>
      <c r="J8612" s="93" t="n">
        <v>124</v>
      </c>
      <c r="K8612" s="94" t="n">
        <f aca="false">I8612 * J8612</f>
        <v>8060</v>
      </c>
      <c r="L8612" s="94" t="n">
        <f aca="false">K8612 *M8612</f>
        <v>2821</v>
      </c>
      <c r="M8612" s="95" t="n">
        <v>0.35</v>
      </c>
      <c r="N8612" s="88" t="s">
        <v>23</v>
      </c>
      <c r="O8612" s="91" t="s">
        <v>219</v>
      </c>
      <c r="P8612" s="0" t="str">
        <f aca="false">RIGHT(H8612,LEN(H8612) - FIND(" ", H8612))</f>
        <v>Apparel</v>
      </c>
    </row>
    <row r="8613" customFormat="false" ht="14.25" hidden="false" customHeight="true" outlineLevel="0" collapsed="false">
      <c r="B8613" s="88" t="s">
        <v>13</v>
      </c>
      <c r="C8613" s="89" t="n">
        <v>1197831</v>
      </c>
      <c r="D8613" s="90" t="n">
        <v>44513</v>
      </c>
      <c r="E8613" s="88" t="s">
        <v>29</v>
      </c>
      <c r="F8613" s="88" t="s">
        <v>105</v>
      </c>
      <c r="G8613" s="88" t="s">
        <v>160</v>
      </c>
      <c r="H8613" s="91" t="s">
        <v>32</v>
      </c>
      <c r="I8613" s="92" t="n">
        <v>23</v>
      </c>
      <c r="J8613" s="93" t="n">
        <v>122</v>
      </c>
      <c r="K8613" s="94" t="n">
        <f aca="false">I8613 * J8613</f>
        <v>2806</v>
      </c>
      <c r="L8613" s="94" t="n">
        <f aca="false">K8613 *M8613</f>
        <v>1318.82</v>
      </c>
      <c r="M8613" s="95" t="n">
        <v>0.47</v>
      </c>
      <c r="N8613" s="88" t="s">
        <v>23</v>
      </c>
      <c r="O8613" s="91" t="s">
        <v>218</v>
      </c>
      <c r="P8613" s="0" t="str">
        <f aca="false">RIGHT(H8613,LEN(H8613) - FIND(" ", H8613))</f>
        <v>Street Footwear</v>
      </c>
    </row>
    <row r="8614" customFormat="false" ht="14.25" hidden="false" customHeight="true" outlineLevel="0" collapsed="false">
      <c r="B8614" s="88" t="s">
        <v>13</v>
      </c>
      <c r="C8614" s="89" t="n">
        <v>1197831</v>
      </c>
      <c r="D8614" s="90" t="n">
        <v>44513</v>
      </c>
      <c r="E8614" s="88" t="s">
        <v>29</v>
      </c>
      <c r="F8614" s="88" t="s">
        <v>105</v>
      </c>
      <c r="G8614" s="88" t="s">
        <v>160</v>
      </c>
      <c r="H8614" s="91" t="s">
        <v>24</v>
      </c>
      <c r="I8614" s="92" t="n">
        <v>14</v>
      </c>
      <c r="J8614" s="93" t="n">
        <v>72</v>
      </c>
      <c r="K8614" s="94" t="n">
        <f aca="false">I8614 * J8614</f>
        <v>1008</v>
      </c>
      <c r="L8614" s="94" t="n">
        <f aca="false">K8614 *M8614</f>
        <v>504</v>
      </c>
      <c r="M8614" s="95" t="n">
        <v>0.5</v>
      </c>
      <c r="N8614" s="88" t="s">
        <v>23</v>
      </c>
      <c r="O8614" s="91" t="s">
        <v>218</v>
      </c>
      <c r="P8614" s="0" t="str">
        <f aca="false">RIGHT(H8614,LEN(H8614) - FIND(" ", H8614))</f>
        <v>Athletic Footwear</v>
      </c>
    </row>
    <row r="8615" customFormat="false" ht="14.25" hidden="false" customHeight="true" outlineLevel="0" collapsed="false">
      <c r="B8615" s="88" t="s">
        <v>13</v>
      </c>
      <c r="C8615" s="89" t="n">
        <v>1197831</v>
      </c>
      <c r="D8615" s="90" t="n">
        <v>44513</v>
      </c>
      <c r="E8615" s="88" t="s">
        <v>29</v>
      </c>
      <c r="F8615" s="88" t="s">
        <v>105</v>
      </c>
      <c r="G8615" s="88" t="s">
        <v>160</v>
      </c>
      <c r="H8615" s="91" t="s">
        <v>48</v>
      </c>
      <c r="I8615" s="92" t="n">
        <v>23</v>
      </c>
      <c r="J8615" s="93" t="n">
        <v>55</v>
      </c>
      <c r="K8615" s="94" t="n">
        <f aca="false">I8615 * J8615</f>
        <v>1265</v>
      </c>
      <c r="L8615" s="94" t="n">
        <f aca="false">K8615 *M8615</f>
        <v>632.5</v>
      </c>
      <c r="M8615" s="95" t="n">
        <v>0.5</v>
      </c>
      <c r="N8615" s="88" t="s">
        <v>23</v>
      </c>
      <c r="O8615" s="91" t="s">
        <v>219</v>
      </c>
      <c r="P8615" s="0" t="str">
        <f aca="false">RIGHT(H8615,LEN(H8615) - FIND(" ", H8615))</f>
        <v>Street Footwear</v>
      </c>
    </row>
    <row r="8616" customFormat="false" ht="14.25" hidden="false" customHeight="true" outlineLevel="0" collapsed="false">
      <c r="B8616" s="88" t="s">
        <v>13</v>
      </c>
      <c r="C8616" s="89" t="n">
        <v>1197831</v>
      </c>
      <c r="D8616" s="90" t="n">
        <v>44513</v>
      </c>
      <c r="E8616" s="88" t="s">
        <v>29</v>
      </c>
      <c r="F8616" s="88" t="s">
        <v>105</v>
      </c>
      <c r="G8616" s="88" t="s">
        <v>160</v>
      </c>
      <c r="H8616" s="91" t="s">
        <v>44</v>
      </c>
      <c r="I8616" s="92" t="n">
        <v>54</v>
      </c>
      <c r="J8616" s="93" t="n">
        <v>83</v>
      </c>
      <c r="K8616" s="94" t="n">
        <f aca="false">I8616 * J8616</f>
        <v>4482</v>
      </c>
      <c r="L8616" s="94" t="n">
        <f aca="false">K8616 *M8616</f>
        <v>2151.36</v>
      </c>
      <c r="M8616" s="95" t="n">
        <v>0.48</v>
      </c>
      <c r="N8616" s="88" t="s">
        <v>23</v>
      </c>
      <c r="O8616" s="91" t="s">
        <v>219</v>
      </c>
      <c r="P8616" s="0" t="str">
        <f aca="false">RIGHT(H8616,LEN(H8616) - FIND(" ", H8616))</f>
        <v>Athletic Footwear</v>
      </c>
    </row>
    <row r="8617" customFormat="false" ht="14.25" hidden="false" customHeight="true" outlineLevel="0" collapsed="false">
      <c r="B8617" s="88" t="s">
        <v>13</v>
      </c>
      <c r="C8617" s="89" t="n">
        <v>1197831</v>
      </c>
      <c r="D8617" s="90" t="n">
        <v>44513</v>
      </c>
      <c r="E8617" s="88" t="s">
        <v>29</v>
      </c>
      <c r="F8617" s="88" t="s">
        <v>105</v>
      </c>
      <c r="G8617" s="88" t="s">
        <v>160</v>
      </c>
      <c r="H8617" s="91" t="s">
        <v>16</v>
      </c>
      <c r="I8617" s="92" t="n">
        <v>68</v>
      </c>
      <c r="J8617" s="93" t="n">
        <v>70</v>
      </c>
      <c r="K8617" s="94" t="n">
        <f aca="false">I8617 * J8617</f>
        <v>4760</v>
      </c>
      <c r="L8617" s="94" t="n">
        <f aca="false">K8617 *M8617</f>
        <v>2189.6</v>
      </c>
      <c r="M8617" s="95" t="n">
        <v>0.46</v>
      </c>
      <c r="N8617" s="88" t="s">
        <v>23</v>
      </c>
      <c r="O8617" s="91" t="s">
        <v>218</v>
      </c>
      <c r="P8617" s="0" t="str">
        <f aca="false">RIGHT(H8617,LEN(H8617) - FIND(" ", H8617))</f>
        <v>Apparel</v>
      </c>
    </row>
    <row r="8618" customFormat="false" ht="14.25" hidden="false" customHeight="true" outlineLevel="0" collapsed="false">
      <c r="B8618" s="88" t="s">
        <v>13</v>
      </c>
      <c r="C8618" s="89" t="n">
        <v>1197831</v>
      </c>
      <c r="D8618" s="90" t="n">
        <v>44513</v>
      </c>
      <c r="E8618" s="88" t="s">
        <v>29</v>
      </c>
      <c r="F8618" s="88" t="s">
        <v>105</v>
      </c>
      <c r="G8618" s="88" t="s">
        <v>160</v>
      </c>
      <c r="H8618" s="91" t="s">
        <v>38</v>
      </c>
      <c r="I8618" s="92" t="n">
        <v>73</v>
      </c>
      <c r="J8618" s="93" t="n">
        <v>88</v>
      </c>
      <c r="K8618" s="94" t="n">
        <f aca="false">I8618 * J8618</f>
        <v>6424</v>
      </c>
      <c r="L8618" s="94" t="n">
        <f aca="false">K8618 *M8618</f>
        <v>2955.04</v>
      </c>
      <c r="M8618" s="95" t="n">
        <v>0.46</v>
      </c>
      <c r="N8618" s="88" t="s">
        <v>23</v>
      </c>
      <c r="O8618" s="91" t="s">
        <v>219</v>
      </c>
      <c r="P8618" s="0" t="str">
        <f aca="false">RIGHT(H8618,LEN(H8618) - FIND(" ", H8618))</f>
        <v>Apparel</v>
      </c>
    </row>
    <row r="8619" customFormat="false" ht="14.25" hidden="false" customHeight="true" outlineLevel="0" collapsed="false">
      <c r="B8619" s="88" t="s">
        <v>13</v>
      </c>
      <c r="C8619" s="89" t="n">
        <v>1185732</v>
      </c>
      <c r="D8619" s="90" t="n">
        <v>44513</v>
      </c>
      <c r="E8619" s="88" t="s">
        <v>26</v>
      </c>
      <c r="F8619" s="88" t="s">
        <v>54</v>
      </c>
      <c r="G8619" s="88" t="s">
        <v>55</v>
      </c>
      <c r="H8619" s="91" t="s">
        <v>16</v>
      </c>
      <c r="I8619" s="92" t="n">
        <v>45</v>
      </c>
      <c r="J8619" s="93" t="n">
        <v>26</v>
      </c>
      <c r="K8619" s="94" t="n">
        <f aca="false">I8619 * J8619</f>
        <v>1170</v>
      </c>
      <c r="L8619" s="94" t="n">
        <f aca="false">K8619 *M8619</f>
        <v>432.9</v>
      </c>
      <c r="M8619" s="95" t="n">
        <v>0.37</v>
      </c>
      <c r="N8619" s="88" t="s">
        <v>31</v>
      </c>
      <c r="O8619" s="91" t="s">
        <v>218</v>
      </c>
      <c r="P8619" s="0" t="str">
        <f aca="false">RIGHT(H8619,LEN(H8619) - FIND(" ", H8619))</f>
        <v>Apparel</v>
      </c>
    </row>
    <row r="8620" customFormat="false" ht="14.25" hidden="false" customHeight="true" outlineLevel="0" collapsed="false">
      <c r="B8620" s="88" t="s">
        <v>30</v>
      </c>
      <c r="C8620" s="89" t="n">
        <v>1128299</v>
      </c>
      <c r="D8620" s="90" t="n">
        <v>44513</v>
      </c>
      <c r="E8620" s="88" t="s">
        <v>34</v>
      </c>
      <c r="F8620" s="88" t="s">
        <v>92</v>
      </c>
      <c r="G8620" s="88" t="s">
        <v>81</v>
      </c>
      <c r="H8620" s="91" t="s">
        <v>32</v>
      </c>
      <c r="I8620" s="92" t="n">
        <v>36</v>
      </c>
      <c r="J8620" s="93" t="n">
        <v>173</v>
      </c>
      <c r="K8620" s="94" t="n">
        <f aca="false">I8620 * J8620</f>
        <v>6228</v>
      </c>
      <c r="L8620" s="94" t="n">
        <f aca="false">K8620 *M8620</f>
        <v>2615.76</v>
      </c>
      <c r="M8620" s="95" t="n">
        <v>0.42</v>
      </c>
      <c r="N8620" s="88" t="s">
        <v>31</v>
      </c>
      <c r="O8620" s="91" t="s">
        <v>218</v>
      </c>
      <c r="P8620" s="0" t="str">
        <f aca="false">RIGHT(H8620,LEN(H8620) - FIND(" ", H8620))</f>
        <v>Street Footwear</v>
      </c>
    </row>
    <row r="8621" customFormat="false" ht="14.25" hidden="false" customHeight="true" outlineLevel="0" collapsed="false">
      <c r="B8621" s="88" t="s">
        <v>30</v>
      </c>
      <c r="C8621" s="89" t="n">
        <v>1128299</v>
      </c>
      <c r="D8621" s="90" t="n">
        <v>44513</v>
      </c>
      <c r="E8621" s="88" t="s">
        <v>34</v>
      </c>
      <c r="F8621" s="88" t="s">
        <v>92</v>
      </c>
      <c r="G8621" s="88" t="s">
        <v>81</v>
      </c>
      <c r="H8621" s="91" t="s">
        <v>24</v>
      </c>
      <c r="I8621" s="92" t="n">
        <v>40</v>
      </c>
      <c r="J8621" s="93" t="n">
        <v>184</v>
      </c>
      <c r="K8621" s="94" t="n">
        <f aca="false">I8621 * J8621</f>
        <v>7360</v>
      </c>
      <c r="L8621" s="94" t="n">
        <f aca="false">K8621 *M8621</f>
        <v>3238.4</v>
      </c>
      <c r="M8621" s="95" t="n">
        <v>0.44</v>
      </c>
      <c r="N8621" s="88" t="s">
        <v>31</v>
      </c>
      <c r="O8621" s="91" t="s">
        <v>218</v>
      </c>
      <c r="P8621" s="0" t="str">
        <f aca="false">RIGHT(H8621,LEN(H8621) - FIND(" ", H8621))</f>
        <v>Athletic Footwear</v>
      </c>
    </row>
    <row r="8622" customFormat="false" ht="14.25" hidden="false" customHeight="true" outlineLevel="0" collapsed="false">
      <c r="B8622" s="88" t="s">
        <v>30</v>
      </c>
      <c r="C8622" s="89" t="n">
        <v>1128299</v>
      </c>
      <c r="D8622" s="90" t="n">
        <v>44513</v>
      </c>
      <c r="E8622" s="88" t="s">
        <v>34</v>
      </c>
      <c r="F8622" s="88" t="s">
        <v>92</v>
      </c>
      <c r="G8622" s="88" t="s">
        <v>81</v>
      </c>
      <c r="H8622" s="91" t="s">
        <v>48</v>
      </c>
      <c r="I8622" s="92" t="n">
        <v>39</v>
      </c>
      <c r="J8622" s="93" t="n">
        <v>145</v>
      </c>
      <c r="K8622" s="94" t="n">
        <f aca="false">I8622 * J8622</f>
        <v>5655</v>
      </c>
      <c r="L8622" s="94" t="n">
        <f aca="false">K8622 *M8622</f>
        <v>2262</v>
      </c>
      <c r="M8622" s="95" t="n">
        <v>0.4</v>
      </c>
      <c r="N8622" s="88" t="s">
        <v>31</v>
      </c>
      <c r="O8622" s="91" t="s">
        <v>219</v>
      </c>
      <c r="P8622" s="0" t="str">
        <f aca="false">RIGHT(H8622,LEN(H8622) - FIND(" ", H8622))</f>
        <v>Street Footwear</v>
      </c>
    </row>
    <row r="8623" customFormat="false" ht="14.25" hidden="false" customHeight="true" outlineLevel="0" collapsed="false">
      <c r="B8623" s="88" t="s">
        <v>30</v>
      </c>
      <c r="C8623" s="89" t="n">
        <v>1128299</v>
      </c>
      <c r="D8623" s="90" t="n">
        <v>44513</v>
      </c>
      <c r="E8623" s="88" t="s">
        <v>34</v>
      </c>
      <c r="F8623" s="88" t="s">
        <v>92</v>
      </c>
      <c r="G8623" s="88" t="s">
        <v>81</v>
      </c>
      <c r="H8623" s="91" t="s">
        <v>44</v>
      </c>
      <c r="I8623" s="92" t="n">
        <v>37</v>
      </c>
      <c r="J8623" s="93" t="n">
        <v>140</v>
      </c>
      <c r="K8623" s="94" t="n">
        <f aca="false">I8623 * J8623</f>
        <v>5180</v>
      </c>
      <c r="L8623" s="94" t="n">
        <f aca="false">K8623 *M8623</f>
        <v>2382.8</v>
      </c>
      <c r="M8623" s="95" t="n">
        <v>0.46</v>
      </c>
      <c r="N8623" s="88" t="s">
        <v>31</v>
      </c>
      <c r="O8623" s="91" t="s">
        <v>219</v>
      </c>
      <c r="P8623" s="0" t="str">
        <f aca="false">RIGHT(H8623,LEN(H8623) - FIND(" ", H8623))</f>
        <v>Athletic Footwear</v>
      </c>
    </row>
    <row r="8624" customFormat="false" ht="14.25" hidden="false" customHeight="true" outlineLevel="0" collapsed="false">
      <c r="B8624" s="88" t="s">
        <v>30</v>
      </c>
      <c r="C8624" s="89" t="n">
        <v>1128299</v>
      </c>
      <c r="D8624" s="90" t="n">
        <v>44513</v>
      </c>
      <c r="E8624" s="88" t="s">
        <v>34</v>
      </c>
      <c r="F8624" s="88" t="s">
        <v>92</v>
      </c>
      <c r="G8624" s="88" t="s">
        <v>81</v>
      </c>
      <c r="H8624" s="91" t="s">
        <v>16</v>
      </c>
      <c r="I8624" s="92" t="n">
        <v>47</v>
      </c>
      <c r="J8624" s="93" t="n">
        <v>119</v>
      </c>
      <c r="K8624" s="94" t="n">
        <f aca="false">I8624 * J8624</f>
        <v>5593</v>
      </c>
      <c r="L8624" s="94" t="n">
        <f aca="false">K8624 *M8624</f>
        <v>2125.34</v>
      </c>
      <c r="M8624" s="95" t="n">
        <v>0.38</v>
      </c>
      <c r="N8624" s="88" t="s">
        <v>31</v>
      </c>
      <c r="O8624" s="91" t="s">
        <v>218</v>
      </c>
      <c r="P8624" s="0" t="str">
        <f aca="false">RIGHT(H8624,LEN(H8624) - FIND(" ", H8624))</f>
        <v>Apparel</v>
      </c>
    </row>
    <row r="8625" customFormat="false" ht="14.25" hidden="false" customHeight="true" outlineLevel="0" collapsed="false">
      <c r="B8625" s="88" t="s">
        <v>30</v>
      </c>
      <c r="C8625" s="89" t="n">
        <v>1128299</v>
      </c>
      <c r="D8625" s="90" t="n">
        <v>44513</v>
      </c>
      <c r="E8625" s="88" t="s">
        <v>34</v>
      </c>
      <c r="F8625" s="88" t="s">
        <v>92</v>
      </c>
      <c r="G8625" s="88" t="s">
        <v>81</v>
      </c>
      <c r="H8625" s="91" t="s">
        <v>38</v>
      </c>
      <c r="I8625" s="92" t="n">
        <v>46</v>
      </c>
      <c r="J8625" s="93" t="n">
        <v>157</v>
      </c>
      <c r="K8625" s="94" t="n">
        <f aca="false">I8625 * J8625</f>
        <v>7222</v>
      </c>
      <c r="L8625" s="94" t="n">
        <f aca="false">K8625 *M8625</f>
        <v>2094.38</v>
      </c>
      <c r="M8625" s="95" t="n">
        <v>0.29</v>
      </c>
      <c r="N8625" s="88" t="s">
        <v>31</v>
      </c>
      <c r="O8625" s="91" t="s">
        <v>219</v>
      </c>
      <c r="P8625" s="0" t="str">
        <f aca="false">RIGHT(H8625,LEN(H8625) - FIND(" ", H8625))</f>
        <v>Apparel</v>
      </c>
    </row>
    <row r="8626" customFormat="false" ht="14.25" hidden="false" customHeight="true" outlineLevel="0" collapsed="false">
      <c r="B8626" s="88" t="s">
        <v>13</v>
      </c>
      <c r="C8626" s="89" t="n">
        <v>1185732</v>
      </c>
      <c r="D8626" s="90" t="n">
        <v>44514</v>
      </c>
      <c r="E8626" s="88" t="s">
        <v>26</v>
      </c>
      <c r="F8626" s="88" t="s">
        <v>54</v>
      </c>
      <c r="G8626" s="88" t="s">
        <v>55</v>
      </c>
      <c r="H8626" s="91" t="s">
        <v>38</v>
      </c>
      <c r="I8626" s="92" t="n">
        <v>50</v>
      </c>
      <c r="J8626" s="93" t="n">
        <v>200</v>
      </c>
      <c r="K8626" s="94" t="n">
        <f aca="false">I8626 * J8626</f>
        <v>10000</v>
      </c>
      <c r="L8626" s="94" t="n">
        <f aca="false">K8626 *M8626</f>
        <v>2500</v>
      </c>
      <c r="M8626" s="95" t="n">
        <v>0.25</v>
      </c>
      <c r="N8626" s="88" t="s">
        <v>31</v>
      </c>
      <c r="O8626" s="91" t="s">
        <v>219</v>
      </c>
      <c r="P8626" s="0" t="str">
        <f aca="false">RIGHT(H8626,LEN(H8626) - FIND(" ", H8626))</f>
        <v>Apparel</v>
      </c>
    </row>
    <row r="8627" customFormat="false" ht="14.25" hidden="false" customHeight="true" outlineLevel="0" collapsed="false">
      <c r="B8627" s="88" t="s">
        <v>15</v>
      </c>
      <c r="C8627" s="89" t="n">
        <v>1185732</v>
      </c>
      <c r="D8627" s="90" t="n">
        <v>44514</v>
      </c>
      <c r="E8627" s="88" t="s">
        <v>26</v>
      </c>
      <c r="F8627" s="88" t="s">
        <v>111</v>
      </c>
      <c r="G8627" s="88" t="s">
        <v>166</v>
      </c>
      <c r="H8627" s="91" t="s">
        <v>44</v>
      </c>
      <c r="I8627" s="92" t="n">
        <v>45</v>
      </c>
      <c r="J8627" s="93" t="n">
        <v>175</v>
      </c>
      <c r="K8627" s="94" t="n">
        <f aca="false">I8627 * J8627</f>
        <v>7875</v>
      </c>
      <c r="L8627" s="94" t="n">
        <f aca="false">K8627 *M8627</f>
        <v>2362.5</v>
      </c>
      <c r="M8627" s="95" t="n">
        <v>0.3</v>
      </c>
      <c r="N8627" s="88" t="s">
        <v>31</v>
      </c>
      <c r="O8627" s="91" t="s">
        <v>219</v>
      </c>
      <c r="P8627" s="0" t="str">
        <f aca="false">RIGHT(H8627,LEN(H8627) - FIND(" ", H8627))</f>
        <v>Athletic Footwear</v>
      </c>
    </row>
    <row r="8628" customFormat="false" ht="14.25" hidden="false" customHeight="true" outlineLevel="0" collapsed="false">
      <c r="B8628" s="88" t="s">
        <v>22</v>
      </c>
      <c r="C8628" s="89" t="n">
        <v>1185732</v>
      </c>
      <c r="D8628" s="90" t="n">
        <v>44514</v>
      </c>
      <c r="E8628" s="88" t="s">
        <v>26</v>
      </c>
      <c r="F8628" s="88" t="s">
        <v>89</v>
      </c>
      <c r="G8628" s="88" t="s">
        <v>162</v>
      </c>
      <c r="H8628" s="91" t="s">
        <v>32</v>
      </c>
      <c r="I8628" s="92" t="n">
        <v>65</v>
      </c>
      <c r="J8628" s="93" t="n">
        <v>450</v>
      </c>
      <c r="K8628" s="94" t="n">
        <f aca="false">I8628 * J8628</f>
        <v>29250</v>
      </c>
      <c r="L8628" s="94" t="n">
        <f aca="false">K8628 *M8628</f>
        <v>10237.5</v>
      </c>
      <c r="M8628" s="95" t="n">
        <v>0.35</v>
      </c>
      <c r="N8628" s="88" t="s">
        <v>14</v>
      </c>
      <c r="O8628" s="91" t="s">
        <v>218</v>
      </c>
      <c r="P8628" s="0" t="str">
        <f aca="false">RIGHT(H8628,LEN(H8628) - FIND(" ", H8628))</f>
        <v>Street Footwear</v>
      </c>
    </row>
    <row r="8629" customFormat="false" ht="14.25" hidden="false" customHeight="true" outlineLevel="0" collapsed="false">
      <c r="B8629" s="88" t="s">
        <v>22</v>
      </c>
      <c r="C8629" s="89" t="n">
        <v>1185732</v>
      </c>
      <c r="D8629" s="90" t="n">
        <v>44514</v>
      </c>
      <c r="E8629" s="88" t="s">
        <v>26</v>
      </c>
      <c r="F8629" s="88" t="s">
        <v>89</v>
      </c>
      <c r="G8629" s="88" t="s">
        <v>162</v>
      </c>
      <c r="H8629" s="91" t="s">
        <v>24</v>
      </c>
      <c r="I8629" s="92" t="n">
        <v>55</v>
      </c>
      <c r="J8629" s="93" t="n">
        <v>325</v>
      </c>
      <c r="K8629" s="94" t="n">
        <f aca="false">I8629 * J8629</f>
        <v>17875</v>
      </c>
      <c r="L8629" s="94" t="n">
        <f aca="false">K8629 *M8629</f>
        <v>6256.25</v>
      </c>
      <c r="M8629" s="95" t="n">
        <v>0.35</v>
      </c>
      <c r="N8629" s="88" t="s">
        <v>14</v>
      </c>
      <c r="O8629" s="91" t="s">
        <v>218</v>
      </c>
      <c r="P8629" s="0" t="str">
        <f aca="false">RIGHT(H8629,LEN(H8629) - FIND(" ", H8629))</f>
        <v>Athletic Footwear</v>
      </c>
    </row>
    <row r="8630" customFormat="false" ht="14.25" hidden="false" customHeight="true" outlineLevel="0" collapsed="false">
      <c r="B8630" s="88" t="s">
        <v>22</v>
      </c>
      <c r="C8630" s="89" t="n">
        <v>1185732</v>
      </c>
      <c r="D8630" s="90" t="n">
        <v>44514</v>
      </c>
      <c r="E8630" s="88" t="s">
        <v>26</v>
      </c>
      <c r="F8630" s="88" t="s">
        <v>89</v>
      </c>
      <c r="G8630" s="88" t="s">
        <v>162</v>
      </c>
      <c r="H8630" s="91" t="s">
        <v>48</v>
      </c>
      <c r="I8630" s="92" t="n">
        <v>55</v>
      </c>
      <c r="J8630" s="93" t="n">
        <v>320</v>
      </c>
      <c r="K8630" s="94" t="n">
        <f aca="false">I8630 * J8630</f>
        <v>17600</v>
      </c>
      <c r="L8630" s="94" t="n">
        <f aca="false">K8630 *M8630</f>
        <v>7040</v>
      </c>
      <c r="M8630" s="95" t="n">
        <v>0.4</v>
      </c>
      <c r="N8630" s="88" t="s">
        <v>14</v>
      </c>
      <c r="O8630" s="91" t="s">
        <v>219</v>
      </c>
      <c r="P8630" s="0" t="str">
        <f aca="false">RIGHT(H8630,LEN(H8630) - FIND(" ", H8630))</f>
        <v>Street Footwear</v>
      </c>
    </row>
    <row r="8631" customFormat="false" ht="14.25" hidden="false" customHeight="true" outlineLevel="0" collapsed="false">
      <c r="B8631" s="88" t="s">
        <v>22</v>
      </c>
      <c r="C8631" s="89" t="n">
        <v>1185732</v>
      </c>
      <c r="D8631" s="90" t="n">
        <v>44514</v>
      </c>
      <c r="E8631" s="88" t="s">
        <v>26</v>
      </c>
      <c r="F8631" s="88" t="s">
        <v>89</v>
      </c>
      <c r="G8631" s="88" t="s">
        <v>162</v>
      </c>
      <c r="H8631" s="91" t="s">
        <v>44</v>
      </c>
      <c r="I8631" s="92" t="n">
        <v>55</v>
      </c>
      <c r="J8631" s="93" t="n">
        <v>300</v>
      </c>
      <c r="K8631" s="94" t="n">
        <f aca="false">I8631 * J8631</f>
        <v>16500</v>
      </c>
      <c r="L8631" s="94" t="n">
        <f aca="false">K8631 *M8631</f>
        <v>6600</v>
      </c>
      <c r="M8631" s="95" t="n">
        <v>0.4</v>
      </c>
      <c r="N8631" s="88" t="s">
        <v>14</v>
      </c>
      <c r="O8631" s="91" t="s">
        <v>219</v>
      </c>
      <c r="P8631" s="0" t="str">
        <f aca="false">RIGHT(H8631,LEN(H8631) - FIND(" ", H8631))</f>
        <v>Athletic Footwear</v>
      </c>
    </row>
    <row r="8632" customFormat="false" ht="14.25" hidden="false" customHeight="true" outlineLevel="0" collapsed="false">
      <c r="B8632" s="88" t="s">
        <v>22</v>
      </c>
      <c r="C8632" s="89" t="n">
        <v>1185732</v>
      </c>
      <c r="D8632" s="90" t="n">
        <v>44514</v>
      </c>
      <c r="E8632" s="88" t="s">
        <v>26</v>
      </c>
      <c r="F8632" s="88" t="s">
        <v>89</v>
      </c>
      <c r="G8632" s="88" t="s">
        <v>162</v>
      </c>
      <c r="H8632" s="91" t="s">
        <v>16</v>
      </c>
      <c r="I8632" s="92" t="n">
        <v>65</v>
      </c>
      <c r="J8632" s="93" t="n">
        <v>275</v>
      </c>
      <c r="K8632" s="94" t="n">
        <f aca="false">I8632 * J8632</f>
        <v>17875</v>
      </c>
      <c r="L8632" s="94" t="n">
        <f aca="false">K8632 *M8632</f>
        <v>5362.5</v>
      </c>
      <c r="M8632" s="95" t="n">
        <v>0.3</v>
      </c>
      <c r="N8632" s="88" t="s">
        <v>14</v>
      </c>
      <c r="O8632" s="91" t="s">
        <v>218</v>
      </c>
      <c r="P8632" s="0" t="str">
        <f aca="false">RIGHT(H8632,LEN(H8632) - FIND(" ", H8632))</f>
        <v>Apparel</v>
      </c>
    </row>
    <row r="8633" customFormat="false" ht="14.25" hidden="false" customHeight="true" outlineLevel="0" collapsed="false">
      <c r="B8633" s="88" t="s">
        <v>22</v>
      </c>
      <c r="C8633" s="89" t="n">
        <v>1185732</v>
      </c>
      <c r="D8633" s="90" t="n">
        <v>44514</v>
      </c>
      <c r="E8633" s="88" t="s">
        <v>26</v>
      </c>
      <c r="F8633" s="88" t="s">
        <v>89</v>
      </c>
      <c r="G8633" s="88" t="s">
        <v>162</v>
      </c>
      <c r="H8633" s="91" t="s">
        <v>38</v>
      </c>
      <c r="I8633" s="92" t="n">
        <v>70</v>
      </c>
      <c r="J8633" s="93" t="n">
        <v>375</v>
      </c>
      <c r="K8633" s="94" t="n">
        <f aca="false">I8633 * J8633</f>
        <v>26250</v>
      </c>
      <c r="L8633" s="94" t="n">
        <f aca="false">K8633 *M8633</f>
        <v>10500</v>
      </c>
      <c r="M8633" s="95" t="n">
        <v>0.4</v>
      </c>
      <c r="N8633" s="88" t="s">
        <v>14</v>
      </c>
      <c r="O8633" s="91" t="s">
        <v>219</v>
      </c>
      <c r="P8633" s="0" t="str">
        <f aca="false">RIGHT(H8633,LEN(H8633) - FIND(" ", H8633))</f>
        <v>Apparel</v>
      </c>
    </row>
    <row r="8634" customFormat="false" ht="14.25" hidden="false" customHeight="true" outlineLevel="0" collapsed="false">
      <c r="B8634" s="88" t="s">
        <v>15</v>
      </c>
      <c r="C8634" s="89" t="n">
        <v>1185732</v>
      </c>
      <c r="D8634" s="90" t="n">
        <v>44514</v>
      </c>
      <c r="E8634" s="88" t="s">
        <v>26</v>
      </c>
      <c r="F8634" s="88" t="s">
        <v>115</v>
      </c>
      <c r="G8634" s="88" t="s">
        <v>93</v>
      </c>
      <c r="H8634" s="91" t="s">
        <v>32</v>
      </c>
      <c r="I8634" s="92" t="n">
        <v>65</v>
      </c>
      <c r="J8634" s="93" t="n">
        <v>375</v>
      </c>
      <c r="K8634" s="94" t="n">
        <f aca="false">I8634 * J8634</f>
        <v>24375</v>
      </c>
      <c r="L8634" s="94" t="n">
        <f aca="false">K8634 *M8634</f>
        <v>7312.5</v>
      </c>
      <c r="M8634" s="95" t="n">
        <v>0.3</v>
      </c>
      <c r="N8634" s="88" t="s">
        <v>14</v>
      </c>
      <c r="O8634" s="91" t="s">
        <v>218</v>
      </c>
      <c r="P8634" s="0" t="str">
        <f aca="false">RIGHT(H8634,LEN(H8634) - FIND(" ", H8634))</f>
        <v>Street Footwear</v>
      </c>
    </row>
    <row r="8635" customFormat="false" ht="14.25" hidden="false" customHeight="true" outlineLevel="0" collapsed="false">
      <c r="B8635" s="88" t="s">
        <v>15</v>
      </c>
      <c r="C8635" s="89" t="n">
        <v>1185732</v>
      </c>
      <c r="D8635" s="90" t="n">
        <v>44514</v>
      </c>
      <c r="E8635" s="88" t="s">
        <v>26</v>
      </c>
      <c r="F8635" s="88" t="s">
        <v>115</v>
      </c>
      <c r="G8635" s="88" t="s">
        <v>93</v>
      </c>
      <c r="H8635" s="91" t="s">
        <v>24</v>
      </c>
      <c r="I8635" s="92" t="n">
        <v>55</v>
      </c>
      <c r="J8635" s="93" t="n">
        <v>300</v>
      </c>
      <c r="K8635" s="94" t="n">
        <f aca="false">I8635 * J8635</f>
        <v>16500</v>
      </c>
      <c r="L8635" s="94" t="n">
        <f aca="false">K8635 *M8635</f>
        <v>4950</v>
      </c>
      <c r="M8635" s="95" t="n">
        <v>0.3</v>
      </c>
      <c r="N8635" s="88" t="s">
        <v>14</v>
      </c>
      <c r="O8635" s="91" t="s">
        <v>218</v>
      </c>
      <c r="P8635" s="0" t="str">
        <f aca="false">RIGHT(H8635,LEN(H8635) - FIND(" ", H8635))</f>
        <v>Athletic Footwear</v>
      </c>
    </row>
    <row r="8636" customFormat="false" ht="14.25" hidden="false" customHeight="true" outlineLevel="0" collapsed="false">
      <c r="B8636" s="88" t="s">
        <v>15</v>
      </c>
      <c r="C8636" s="89" t="n">
        <v>1185732</v>
      </c>
      <c r="D8636" s="90" t="n">
        <v>44514</v>
      </c>
      <c r="E8636" s="88" t="s">
        <v>26</v>
      </c>
      <c r="F8636" s="88" t="s">
        <v>115</v>
      </c>
      <c r="G8636" s="88" t="s">
        <v>93</v>
      </c>
      <c r="H8636" s="91" t="s">
        <v>48</v>
      </c>
      <c r="I8636" s="92" t="n">
        <v>55</v>
      </c>
      <c r="J8636" s="93" t="n">
        <v>295</v>
      </c>
      <c r="K8636" s="94" t="n">
        <f aca="false">I8636 * J8636</f>
        <v>16225</v>
      </c>
      <c r="L8636" s="94" t="n">
        <f aca="false">K8636 *M8636</f>
        <v>4056.25</v>
      </c>
      <c r="M8636" s="95" t="n">
        <v>0.25</v>
      </c>
      <c r="N8636" s="88" t="s">
        <v>14</v>
      </c>
      <c r="O8636" s="91" t="s">
        <v>219</v>
      </c>
      <c r="P8636" s="0" t="str">
        <f aca="false">RIGHT(H8636,LEN(H8636) - FIND(" ", H8636))</f>
        <v>Street Footwear</v>
      </c>
    </row>
    <row r="8637" customFormat="false" ht="14.25" hidden="false" customHeight="true" outlineLevel="0" collapsed="false">
      <c r="B8637" s="88" t="s">
        <v>15</v>
      </c>
      <c r="C8637" s="89" t="n">
        <v>1185732</v>
      </c>
      <c r="D8637" s="90" t="n">
        <v>44514</v>
      </c>
      <c r="E8637" s="88" t="s">
        <v>26</v>
      </c>
      <c r="F8637" s="88" t="s">
        <v>115</v>
      </c>
      <c r="G8637" s="88" t="s">
        <v>93</v>
      </c>
      <c r="H8637" s="91" t="s">
        <v>44</v>
      </c>
      <c r="I8637" s="92" t="n">
        <v>55</v>
      </c>
      <c r="J8637" s="93" t="n">
        <v>275</v>
      </c>
      <c r="K8637" s="94" t="n">
        <f aca="false">I8637 * J8637</f>
        <v>15125</v>
      </c>
      <c r="L8637" s="94" t="n">
        <f aca="false">K8637 *M8637</f>
        <v>3781.25</v>
      </c>
      <c r="M8637" s="95" t="n">
        <v>0.25</v>
      </c>
      <c r="N8637" s="88" t="s">
        <v>14</v>
      </c>
      <c r="O8637" s="91" t="s">
        <v>219</v>
      </c>
      <c r="P8637" s="0" t="str">
        <f aca="false">RIGHT(H8637,LEN(H8637) - FIND(" ", H8637))</f>
        <v>Athletic Footwear</v>
      </c>
    </row>
    <row r="8638" customFormat="false" ht="14.25" hidden="false" customHeight="true" outlineLevel="0" collapsed="false">
      <c r="B8638" s="88" t="s">
        <v>15</v>
      </c>
      <c r="C8638" s="89" t="n">
        <v>1185732</v>
      </c>
      <c r="D8638" s="90" t="n">
        <v>44514</v>
      </c>
      <c r="E8638" s="88" t="s">
        <v>26</v>
      </c>
      <c r="F8638" s="88" t="s">
        <v>115</v>
      </c>
      <c r="G8638" s="88" t="s">
        <v>93</v>
      </c>
      <c r="H8638" s="91" t="s">
        <v>16</v>
      </c>
      <c r="I8638" s="92" t="n">
        <v>65</v>
      </c>
      <c r="J8638" s="93" t="n">
        <v>250</v>
      </c>
      <c r="K8638" s="94" t="n">
        <f aca="false">I8638 * J8638</f>
        <v>16250</v>
      </c>
      <c r="L8638" s="94" t="n">
        <f aca="false">K8638 *M8638</f>
        <v>4062.5</v>
      </c>
      <c r="M8638" s="95" t="n">
        <v>0.25</v>
      </c>
      <c r="N8638" s="88" t="s">
        <v>14</v>
      </c>
      <c r="O8638" s="91" t="s">
        <v>218</v>
      </c>
      <c r="P8638" s="0" t="str">
        <f aca="false">RIGHT(H8638,LEN(H8638) - FIND(" ", H8638))</f>
        <v>Apparel</v>
      </c>
    </row>
    <row r="8639" customFormat="false" ht="14.25" hidden="false" customHeight="true" outlineLevel="0" collapsed="false">
      <c r="B8639" s="88" t="s">
        <v>15</v>
      </c>
      <c r="C8639" s="89" t="n">
        <v>1185732</v>
      </c>
      <c r="D8639" s="90" t="n">
        <v>44514</v>
      </c>
      <c r="E8639" s="88" t="s">
        <v>26</v>
      </c>
      <c r="F8639" s="88" t="s">
        <v>115</v>
      </c>
      <c r="G8639" s="88" t="s">
        <v>93</v>
      </c>
      <c r="H8639" s="91" t="s">
        <v>38</v>
      </c>
      <c r="I8639" s="92" t="n">
        <v>70</v>
      </c>
      <c r="J8639" s="93" t="n">
        <v>350</v>
      </c>
      <c r="K8639" s="94" t="n">
        <f aca="false">I8639 * J8639</f>
        <v>24500</v>
      </c>
      <c r="L8639" s="94" t="n">
        <f aca="false">K8639 *M8639</f>
        <v>7350</v>
      </c>
      <c r="M8639" s="95" t="n">
        <v>0.3</v>
      </c>
      <c r="N8639" s="88" t="s">
        <v>14</v>
      </c>
      <c r="O8639" s="91" t="s">
        <v>219</v>
      </c>
      <c r="P8639" s="0" t="str">
        <f aca="false">RIGHT(H8639,LEN(H8639) - FIND(" ", H8639))</f>
        <v>Apparel</v>
      </c>
    </row>
    <row r="8640" customFormat="false" ht="14.25" hidden="false" customHeight="true" outlineLevel="0" collapsed="false">
      <c r="B8640" s="88" t="s">
        <v>13</v>
      </c>
      <c r="C8640" s="89" t="n">
        <v>1185732</v>
      </c>
      <c r="D8640" s="90" t="n">
        <v>44514</v>
      </c>
      <c r="E8640" s="88" t="s">
        <v>26</v>
      </c>
      <c r="F8640" s="88" t="s">
        <v>54</v>
      </c>
      <c r="G8640" s="88" t="s">
        <v>55</v>
      </c>
      <c r="H8640" s="91" t="s">
        <v>38</v>
      </c>
      <c r="I8640" s="92" t="n">
        <v>48</v>
      </c>
      <c r="J8640" s="93" t="n">
        <v>54</v>
      </c>
      <c r="K8640" s="94" t="n">
        <f aca="false">I8640 * J8640</f>
        <v>2592</v>
      </c>
      <c r="L8640" s="94" t="n">
        <f aca="false">K8640 *M8640</f>
        <v>933.12</v>
      </c>
      <c r="M8640" s="95" t="n">
        <v>0.36</v>
      </c>
      <c r="N8640" s="88" t="s">
        <v>23</v>
      </c>
      <c r="O8640" s="91" t="s">
        <v>219</v>
      </c>
      <c r="P8640" s="0" t="str">
        <f aca="false">RIGHT(H8640,LEN(H8640) - FIND(" ", H8640))</f>
        <v>Apparel</v>
      </c>
    </row>
    <row r="8641" customFormat="false" ht="14.25" hidden="false" customHeight="true" outlineLevel="0" collapsed="false">
      <c r="B8641" s="88" t="s">
        <v>15</v>
      </c>
      <c r="C8641" s="89" t="n">
        <v>1185732</v>
      </c>
      <c r="D8641" s="90" t="n">
        <v>44514</v>
      </c>
      <c r="E8641" s="88" t="s">
        <v>26</v>
      </c>
      <c r="F8641" s="88" t="s">
        <v>111</v>
      </c>
      <c r="G8641" s="88" t="s">
        <v>166</v>
      </c>
      <c r="H8641" s="91" t="s">
        <v>44</v>
      </c>
      <c r="I8641" s="92" t="n">
        <v>41</v>
      </c>
      <c r="J8641" s="93" t="n">
        <v>51</v>
      </c>
      <c r="K8641" s="94" t="n">
        <f aca="false">I8641 * J8641</f>
        <v>2091</v>
      </c>
      <c r="L8641" s="94" t="n">
        <f aca="false">K8641 *M8641</f>
        <v>878.22</v>
      </c>
      <c r="M8641" s="95" t="n">
        <v>0.42</v>
      </c>
      <c r="N8641" s="88" t="s">
        <v>23</v>
      </c>
      <c r="O8641" s="91" t="s">
        <v>219</v>
      </c>
      <c r="P8641" s="0" t="str">
        <f aca="false">RIGHT(H8641,LEN(H8641) - FIND(" ", H8641))</f>
        <v>Athletic Footwear</v>
      </c>
    </row>
    <row r="8642" customFormat="false" ht="14.25" hidden="false" customHeight="true" outlineLevel="0" collapsed="false">
      <c r="B8642" s="88" t="s">
        <v>22</v>
      </c>
      <c r="C8642" s="89" t="n">
        <v>1185732</v>
      </c>
      <c r="D8642" s="90" t="n">
        <v>44514</v>
      </c>
      <c r="E8642" s="88" t="s">
        <v>26</v>
      </c>
      <c r="F8642" s="88" t="s">
        <v>89</v>
      </c>
      <c r="G8642" s="88" t="s">
        <v>162</v>
      </c>
      <c r="H8642" s="91" t="s">
        <v>32</v>
      </c>
      <c r="I8642" s="92" t="n">
        <v>60</v>
      </c>
      <c r="J8642" s="93" t="n">
        <v>135</v>
      </c>
      <c r="K8642" s="94" t="n">
        <f aca="false">I8642 * J8642</f>
        <v>8100</v>
      </c>
      <c r="L8642" s="94" t="n">
        <f aca="false">K8642 *M8642</f>
        <v>3807</v>
      </c>
      <c r="M8642" s="95" t="n">
        <v>0.47</v>
      </c>
      <c r="N8642" s="88" t="s">
        <v>23</v>
      </c>
      <c r="O8642" s="91" t="s">
        <v>218</v>
      </c>
      <c r="P8642" s="0" t="str">
        <f aca="false">RIGHT(H8642,LEN(H8642) - FIND(" ", H8642))</f>
        <v>Street Footwear</v>
      </c>
    </row>
    <row r="8643" customFormat="false" ht="14.25" hidden="false" customHeight="true" outlineLevel="0" collapsed="false">
      <c r="B8643" s="88" t="s">
        <v>22</v>
      </c>
      <c r="C8643" s="89" t="n">
        <v>1185732</v>
      </c>
      <c r="D8643" s="90" t="n">
        <v>44514</v>
      </c>
      <c r="E8643" s="88" t="s">
        <v>26</v>
      </c>
      <c r="F8643" s="88" t="s">
        <v>89</v>
      </c>
      <c r="G8643" s="88" t="s">
        <v>162</v>
      </c>
      <c r="H8643" s="91" t="s">
        <v>24</v>
      </c>
      <c r="I8643" s="92" t="n">
        <v>53</v>
      </c>
      <c r="J8643" s="93" t="n">
        <v>85</v>
      </c>
      <c r="K8643" s="94" t="n">
        <f aca="false">I8643 * J8643</f>
        <v>4505</v>
      </c>
      <c r="L8643" s="94" t="n">
        <f aca="false">K8643 *M8643</f>
        <v>2072.3</v>
      </c>
      <c r="M8643" s="95" t="n">
        <v>0.46</v>
      </c>
      <c r="N8643" s="88" t="s">
        <v>23</v>
      </c>
      <c r="O8643" s="91" t="s">
        <v>218</v>
      </c>
      <c r="P8643" s="0" t="str">
        <f aca="false">RIGHT(H8643,LEN(H8643) - FIND(" ", H8643))</f>
        <v>Athletic Footwear</v>
      </c>
    </row>
    <row r="8644" customFormat="false" ht="14.25" hidden="false" customHeight="true" outlineLevel="0" collapsed="false">
      <c r="B8644" s="88" t="s">
        <v>22</v>
      </c>
      <c r="C8644" s="89" t="n">
        <v>1185732</v>
      </c>
      <c r="D8644" s="90" t="n">
        <v>44514</v>
      </c>
      <c r="E8644" s="88" t="s">
        <v>26</v>
      </c>
      <c r="F8644" s="88" t="s">
        <v>89</v>
      </c>
      <c r="G8644" s="88" t="s">
        <v>162</v>
      </c>
      <c r="H8644" s="91" t="s">
        <v>48</v>
      </c>
      <c r="I8644" s="92" t="n">
        <v>52</v>
      </c>
      <c r="J8644" s="93" t="n">
        <v>86</v>
      </c>
      <c r="K8644" s="94" t="n">
        <f aca="false">I8644 * J8644</f>
        <v>4472</v>
      </c>
      <c r="L8644" s="94" t="n">
        <f aca="false">K8644 *M8644</f>
        <v>2280.72</v>
      </c>
      <c r="M8644" s="95" t="n">
        <v>0.51</v>
      </c>
      <c r="N8644" s="88" t="s">
        <v>23</v>
      </c>
      <c r="O8644" s="91" t="s">
        <v>219</v>
      </c>
      <c r="P8644" s="0" t="str">
        <f aca="false">RIGHT(H8644,LEN(H8644) - FIND(" ", H8644))</f>
        <v>Street Footwear</v>
      </c>
    </row>
    <row r="8645" customFormat="false" ht="14.25" hidden="false" customHeight="true" outlineLevel="0" collapsed="false">
      <c r="B8645" s="88" t="s">
        <v>22</v>
      </c>
      <c r="C8645" s="89" t="n">
        <v>1185732</v>
      </c>
      <c r="D8645" s="90" t="n">
        <v>44514</v>
      </c>
      <c r="E8645" s="88" t="s">
        <v>26</v>
      </c>
      <c r="F8645" s="88" t="s">
        <v>89</v>
      </c>
      <c r="G8645" s="88" t="s">
        <v>162</v>
      </c>
      <c r="H8645" s="91" t="s">
        <v>44</v>
      </c>
      <c r="I8645" s="92" t="n">
        <v>51</v>
      </c>
      <c r="J8645" s="93" t="n">
        <v>84</v>
      </c>
      <c r="K8645" s="94" t="n">
        <f aca="false">I8645 * J8645</f>
        <v>4284</v>
      </c>
      <c r="L8645" s="94" t="n">
        <f aca="false">K8645 *M8645</f>
        <v>2270.52</v>
      </c>
      <c r="M8645" s="95" t="n">
        <v>0.53</v>
      </c>
      <c r="N8645" s="88" t="s">
        <v>23</v>
      </c>
      <c r="O8645" s="91" t="s">
        <v>219</v>
      </c>
      <c r="P8645" s="0" t="str">
        <f aca="false">RIGHT(H8645,LEN(H8645) - FIND(" ", H8645))</f>
        <v>Athletic Footwear</v>
      </c>
    </row>
    <row r="8646" customFormat="false" ht="14.25" hidden="false" customHeight="true" outlineLevel="0" collapsed="false">
      <c r="B8646" s="88" t="s">
        <v>22</v>
      </c>
      <c r="C8646" s="89" t="n">
        <v>1185732</v>
      </c>
      <c r="D8646" s="90" t="n">
        <v>44514</v>
      </c>
      <c r="E8646" s="88" t="s">
        <v>26</v>
      </c>
      <c r="F8646" s="88" t="s">
        <v>89</v>
      </c>
      <c r="G8646" s="88" t="s">
        <v>162</v>
      </c>
      <c r="H8646" s="91" t="s">
        <v>16</v>
      </c>
      <c r="I8646" s="92" t="n">
        <v>60</v>
      </c>
      <c r="J8646" s="93" t="n">
        <v>72</v>
      </c>
      <c r="K8646" s="94" t="n">
        <f aca="false">I8646 * J8646</f>
        <v>4320</v>
      </c>
      <c r="L8646" s="94" t="n">
        <f aca="false">K8646 *M8646</f>
        <v>1728</v>
      </c>
      <c r="M8646" s="95" t="n">
        <v>0.4</v>
      </c>
      <c r="N8646" s="88" t="s">
        <v>23</v>
      </c>
      <c r="O8646" s="91" t="s">
        <v>218</v>
      </c>
      <c r="P8646" s="0" t="str">
        <f aca="false">RIGHT(H8646,LEN(H8646) - FIND(" ", H8646))</f>
        <v>Apparel</v>
      </c>
    </row>
    <row r="8647" customFormat="false" ht="14.25" hidden="false" customHeight="true" outlineLevel="0" collapsed="false">
      <c r="B8647" s="88" t="s">
        <v>22</v>
      </c>
      <c r="C8647" s="89" t="n">
        <v>1185732</v>
      </c>
      <c r="D8647" s="90" t="n">
        <v>44514</v>
      </c>
      <c r="E8647" s="88" t="s">
        <v>26</v>
      </c>
      <c r="F8647" s="88" t="s">
        <v>89</v>
      </c>
      <c r="G8647" s="88" t="s">
        <v>162</v>
      </c>
      <c r="H8647" s="91" t="s">
        <v>38</v>
      </c>
      <c r="I8647" s="92" t="n">
        <v>64</v>
      </c>
      <c r="J8647" s="93" t="n">
        <v>98</v>
      </c>
      <c r="K8647" s="94" t="n">
        <f aca="false">I8647 * J8647</f>
        <v>6272</v>
      </c>
      <c r="L8647" s="94" t="n">
        <f aca="false">K8647 *M8647</f>
        <v>3449.6</v>
      </c>
      <c r="M8647" s="95" t="n">
        <v>0.55</v>
      </c>
      <c r="N8647" s="88" t="s">
        <v>23</v>
      </c>
      <c r="O8647" s="91" t="s">
        <v>219</v>
      </c>
      <c r="P8647" s="0" t="str">
        <f aca="false">RIGHT(H8647,LEN(H8647) - FIND(" ", H8647))</f>
        <v>Apparel</v>
      </c>
    </row>
    <row r="8648" customFormat="false" ht="14.25" hidden="false" customHeight="true" outlineLevel="0" collapsed="false">
      <c r="B8648" s="88" t="s">
        <v>15</v>
      </c>
      <c r="C8648" s="89" t="n">
        <v>1185732</v>
      </c>
      <c r="D8648" s="90" t="n">
        <v>44514</v>
      </c>
      <c r="E8648" s="88" t="s">
        <v>26</v>
      </c>
      <c r="F8648" s="88" t="s">
        <v>115</v>
      </c>
      <c r="G8648" s="88" t="s">
        <v>93</v>
      </c>
      <c r="H8648" s="91" t="s">
        <v>32</v>
      </c>
      <c r="I8648" s="92" t="n">
        <v>62</v>
      </c>
      <c r="J8648" s="93" t="n">
        <v>113</v>
      </c>
      <c r="K8648" s="94" t="n">
        <f aca="false">I8648 * J8648</f>
        <v>7006</v>
      </c>
      <c r="L8648" s="94" t="n">
        <f aca="false">K8648 *M8648</f>
        <v>3012.58</v>
      </c>
      <c r="M8648" s="95" t="n">
        <v>0.43</v>
      </c>
      <c r="N8648" s="88" t="s">
        <v>23</v>
      </c>
      <c r="O8648" s="91" t="s">
        <v>218</v>
      </c>
      <c r="P8648" s="0" t="str">
        <f aca="false">RIGHT(H8648,LEN(H8648) - FIND(" ", H8648))</f>
        <v>Street Footwear</v>
      </c>
    </row>
    <row r="8649" customFormat="false" ht="14.25" hidden="false" customHeight="true" outlineLevel="0" collapsed="false">
      <c r="B8649" s="88" t="s">
        <v>15</v>
      </c>
      <c r="C8649" s="89" t="n">
        <v>1185732</v>
      </c>
      <c r="D8649" s="90" t="n">
        <v>44514</v>
      </c>
      <c r="E8649" s="88" t="s">
        <v>26</v>
      </c>
      <c r="F8649" s="88" t="s">
        <v>115</v>
      </c>
      <c r="G8649" s="88" t="s">
        <v>93</v>
      </c>
      <c r="H8649" s="91" t="s">
        <v>24</v>
      </c>
      <c r="I8649" s="92" t="n">
        <v>52</v>
      </c>
      <c r="J8649" s="93" t="n">
        <v>90</v>
      </c>
      <c r="K8649" s="94" t="n">
        <f aca="false">I8649 * J8649</f>
        <v>4680</v>
      </c>
      <c r="L8649" s="94" t="n">
        <f aca="false">K8649 *M8649</f>
        <v>2059.2</v>
      </c>
      <c r="M8649" s="95" t="n">
        <v>0.44</v>
      </c>
      <c r="N8649" s="88" t="s">
        <v>23</v>
      </c>
      <c r="O8649" s="91" t="s">
        <v>218</v>
      </c>
      <c r="P8649" s="0" t="str">
        <f aca="false">RIGHT(H8649,LEN(H8649) - FIND(" ", H8649))</f>
        <v>Athletic Footwear</v>
      </c>
    </row>
    <row r="8650" customFormat="false" ht="14.25" hidden="false" customHeight="true" outlineLevel="0" collapsed="false">
      <c r="B8650" s="88" t="s">
        <v>15</v>
      </c>
      <c r="C8650" s="89" t="n">
        <v>1185732</v>
      </c>
      <c r="D8650" s="90" t="n">
        <v>44514</v>
      </c>
      <c r="E8650" s="88" t="s">
        <v>26</v>
      </c>
      <c r="F8650" s="88" t="s">
        <v>115</v>
      </c>
      <c r="G8650" s="88" t="s">
        <v>93</v>
      </c>
      <c r="H8650" s="91" t="s">
        <v>48</v>
      </c>
      <c r="I8650" s="92" t="n">
        <v>50</v>
      </c>
      <c r="J8650" s="93" t="n">
        <v>83</v>
      </c>
      <c r="K8650" s="94" t="n">
        <f aca="false">I8650 * J8650</f>
        <v>4150</v>
      </c>
      <c r="L8650" s="94" t="n">
        <f aca="false">K8650 *M8650</f>
        <v>1494</v>
      </c>
      <c r="M8650" s="95" t="n">
        <v>0.36</v>
      </c>
      <c r="N8650" s="88" t="s">
        <v>23</v>
      </c>
      <c r="O8650" s="91" t="s">
        <v>219</v>
      </c>
      <c r="P8650" s="0" t="str">
        <f aca="false">RIGHT(H8650,LEN(H8650) - FIND(" ", H8650))</f>
        <v>Street Footwear</v>
      </c>
    </row>
    <row r="8651" customFormat="false" ht="14.25" hidden="false" customHeight="true" outlineLevel="0" collapsed="false">
      <c r="B8651" s="88" t="s">
        <v>15</v>
      </c>
      <c r="C8651" s="89" t="n">
        <v>1185732</v>
      </c>
      <c r="D8651" s="90" t="n">
        <v>44514</v>
      </c>
      <c r="E8651" s="88" t="s">
        <v>26</v>
      </c>
      <c r="F8651" s="88" t="s">
        <v>115</v>
      </c>
      <c r="G8651" s="88" t="s">
        <v>93</v>
      </c>
      <c r="H8651" s="91" t="s">
        <v>44</v>
      </c>
      <c r="I8651" s="92" t="n">
        <v>51</v>
      </c>
      <c r="J8651" s="93" t="n">
        <v>80</v>
      </c>
      <c r="K8651" s="94" t="n">
        <f aca="false">I8651 * J8651</f>
        <v>4080</v>
      </c>
      <c r="L8651" s="94" t="n">
        <f aca="false">K8651 *M8651</f>
        <v>1591.2</v>
      </c>
      <c r="M8651" s="95" t="n">
        <v>0.39</v>
      </c>
      <c r="N8651" s="88" t="s">
        <v>23</v>
      </c>
      <c r="O8651" s="91" t="s">
        <v>219</v>
      </c>
      <c r="P8651" s="0" t="str">
        <f aca="false">RIGHT(H8651,LEN(H8651) - FIND(" ", H8651))</f>
        <v>Athletic Footwear</v>
      </c>
    </row>
    <row r="8652" customFormat="false" ht="14.25" hidden="false" customHeight="true" outlineLevel="0" collapsed="false">
      <c r="B8652" s="88" t="s">
        <v>15</v>
      </c>
      <c r="C8652" s="89" t="n">
        <v>1185732</v>
      </c>
      <c r="D8652" s="90" t="n">
        <v>44514</v>
      </c>
      <c r="E8652" s="88" t="s">
        <v>26</v>
      </c>
      <c r="F8652" s="88" t="s">
        <v>115</v>
      </c>
      <c r="G8652" s="88" t="s">
        <v>93</v>
      </c>
      <c r="H8652" s="91" t="s">
        <v>16</v>
      </c>
      <c r="I8652" s="92" t="n">
        <v>63</v>
      </c>
      <c r="J8652" s="93" t="n">
        <v>70</v>
      </c>
      <c r="K8652" s="94" t="n">
        <f aca="false">I8652 * J8652</f>
        <v>4410</v>
      </c>
      <c r="L8652" s="94" t="n">
        <f aca="false">K8652 *M8652</f>
        <v>1675.8</v>
      </c>
      <c r="M8652" s="95" t="n">
        <v>0.38</v>
      </c>
      <c r="N8652" s="88" t="s">
        <v>23</v>
      </c>
      <c r="O8652" s="91" t="s">
        <v>218</v>
      </c>
      <c r="P8652" s="0" t="str">
        <f aca="false">RIGHT(H8652,LEN(H8652) - FIND(" ", H8652))</f>
        <v>Apparel</v>
      </c>
    </row>
    <row r="8653" customFormat="false" ht="14.25" hidden="false" customHeight="true" outlineLevel="0" collapsed="false">
      <c r="B8653" s="88" t="s">
        <v>15</v>
      </c>
      <c r="C8653" s="89" t="n">
        <v>1185732</v>
      </c>
      <c r="D8653" s="90" t="n">
        <v>44514</v>
      </c>
      <c r="E8653" s="88" t="s">
        <v>26</v>
      </c>
      <c r="F8653" s="88" t="s">
        <v>115</v>
      </c>
      <c r="G8653" s="88" t="s">
        <v>93</v>
      </c>
      <c r="H8653" s="91" t="s">
        <v>38</v>
      </c>
      <c r="I8653" s="92" t="n">
        <v>64</v>
      </c>
      <c r="J8653" s="93" t="n">
        <v>98</v>
      </c>
      <c r="K8653" s="94" t="n">
        <f aca="false">I8653 * J8653</f>
        <v>6272</v>
      </c>
      <c r="L8653" s="94" t="n">
        <f aca="false">K8653 *M8653</f>
        <v>2822.4</v>
      </c>
      <c r="M8653" s="95" t="n">
        <v>0.45</v>
      </c>
      <c r="N8653" s="88" t="s">
        <v>23</v>
      </c>
      <c r="O8653" s="91" t="s">
        <v>219</v>
      </c>
      <c r="P8653" s="0" t="str">
        <f aca="false">RIGHT(H8653,LEN(H8653) - FIND(" ", H8653))</f>
        <v>Apparel</v>
      </c>
    </row>
    <row r="8654" customFormat="false" ht="14.25" hidden="false" customHeight="true" outlineLevel="0" collapsed="false">
      <c r="B8654" s="88" t="s">
        <v>13</v>
      </c>
      <c r="C8654" s="89" t="n">
        <v>1185732</v>
      </c>
      <c r="D8654" s="90" t="n">
        <v>44514</v>
      </c>
      <c r="E8654" s="88" t="s">
        <v>26</v>
      </c>
      <c r="F8654" s="88" t="s">
        <v>54</v>
      </c>
      <c r="G8654" s="88" t="s">
        <v>55</v>
      </c>
      <c r="H8654" s="91" t="s">
        <v>38</v>
      </c>
      <c r="I8654" s="92" t="n">
        <v>39</v>
      </c>
      <c r="J8654" s="93" t="n">
        <v>64</v>
      </c>
      <c r="K8654" s="94" t="n">
        <f aca="false">I8654 * J8654</f>
        <v>2496</v>
      </c>
      <c r="L8654" s="94" t="n">
        <f aca="false">K8654 *M8654</f>
        <v>673.92</v>
      </c>
      <c r="M8654" s="95" t="n">
        <v>0.27</v>
      </c>
      <c r="N8654" s="88" t="s">
        <v>31</v>
      </c>
      <c r="O8654" s="91" t="s">
        <v>219</v>
      </c>
      <c r="P8654" s="0" t="str">
        <f aca="false">RIGHT(H8654,LEN(H8654) - FIND(" ", H8654))</f>
        <v>Apparel</v>
      </c>
    </row>
    <row r="8655" customFormat="false" ht="14.25" hidden="false" customHeight="true" outlineLevel="0" collapsed="false">
      <c r="B8655" s="88" t="s">
        <v>15</v>
      </c>
      <c r="C8655" s="89" t="n">
        <v>1185732</v>
      </c>
      <c r="D8655" s="90" t="n">
        <v>44514</v>
      </c>
      <c r="E8655" s="88" t="s">
        <v>26</v>
      </c>
      <c r="F8655" s="88" t="s">
        <v>115</v>
      </c>
      <c r="G8655" s="88" t="s">
        <v>93</v>
      </c>
      <c r="H8655" s="91" t="s">
        <v>32</v>
      </c>
      <c r="I8655" s="92" t="n">
        <v>49</v>
      </c>
      <c r="J8655" s="93" t="n">
        <v>120</v>
      </c>
      <c r="K8655" s="94" t="n">
        <f aca="false">I8655 * J8655</f>
        <v>5880</v>
      </c>
      <c r="L8655" s="94" t="n">
        <f aca="false">K8655 *M8655</f>
        <v>2058</v>
      </c>
      <c r="M8655" s="95" t="n">
        <v>0.35</v>
      </c>
      <c r="N8655" s="88" t="s">
        <v>31</v>
      </c>
      <c r="O8655" s="91" t="s">
        <v>218</v>
      </c>
      <c r="P8655" s="0" t="str">
        <f aca="false">RIGHT(H8655,LEN(H8655) - FIND(" ", H8655))</f>
        <v>Street Footwear</v>
      </c>
    </row>
    <row r="8656" customFormat="false" ht="14.25" hidden="false" customHeight="true" outlineLevel="0" collapsed="false">
      <c r="B8656" s="88" t="s">
        <v>15</v>
      </c>
      <c r="C8656" s="89" t="n">
        <v>1185732</v>
      </c>
      <c r="D8656" s="90" t="n">
        <v>44514</v>
      </c>
      <c r="E8656" s="88" t="s">
        <v>26</v>
      </c>
      <c r="F8656" s="88" t="s">
        <v>115</v>
      </c>
      <c r="G8656" s="88" t="s">
        <v>93</v>
      </c>
      <c r="H8656" s="91" t="s">
        <v>24</v>
      </c>
      <c r="I8656" s="92" t="n">
        <v>40</v>
      </c>
      <c r="J8656" s="93" t="n">
        <v>102</v>
      </c>
      <c r="K8656" s="94" t="n">
        <f aca="false">I8656 * J8656</f>
        <v>4080</v>
      </c>
      <c r="L8656" s="94" t="n">
        <f aca="false">K8656 *M8656</f>
        <v>1428</v>
      </c>
      <c r="M8656" s="95" t="n">
        <v>0.35</v>
      </c>
      <c r="N8656" s="88" t="s">
        <v>31</v>
      </c>
      <c r="O8656" s="91" t="s">
        <v>218</v>
      </c>
      <c r="P8656" s="0" t="str">
        <f aca="false">RIGHT(H8656,LEN(H8656) - FIND(" ", H8656))</f>
        <v>Athletic Footwear</v>
      </c>
    </row>
    <row r="8657" customFormat="false" ht="14.25" hidden="false" customHeight="true" outlineLevel="0" collapsed="false">
      <c r="B8657" s="88" t="s">
        <v>15</v>
      </c>
      <c r="C8657" s="89" t="n">
        <v>1185732</v>
      </c>
      <c r="D8657" s="90" t="n">
        <v>44514</v>
      </c>
      <c r="E8657" s="88" t="s">
        <v>26</v>
      </c>
      <c r="F8657" s="88" t="s">
        <v>115</v>
      </c>
      <c r="G8657" s="88" t="s">
        <v>93</v>
      </c>
      <c r="H8657" s="91" t="s">
        <v>48</v>
      </c>
      <c r="I8657" s="92" t="n">
        <v>44</v>
      </c>
      <c r="J8657" s="93" t="n">
        <v>91</v>
      </c>
      <c r="K8657" s="94" t="n">
        <f aca="false">I8657 * J8657</f>
        <v>4004</v>
      </c>
      <c r="L8657" s="94" t="n">
        <f aca="false">K8657 *M8657</f>
        <v>1201.2</v>
      </c>
      <c r="M8657" s="95" t="n">
        <v>0.3</v>
      </c>
      <c r="N8657" s="88" t="s">
        <v>31</v>
      </c>
      <c r="O8657" s="91" t="s">
        <v>219</v>
      </c>
      <c r="P8657" s="0" t="str">
        <f aca="false">RIGHT(H8657,LEN(H8657) - FIND(" ", H8657))</f>
        <v>Street Footwear</v>
      </c>
    </row>
    <row r="8658" customFormat="false" ht="14.25" hidden="false" customHeight="true" outlineLevel="0" collapsed="false">
      <c r="B8658" s="88" t="s">
        <v>15</v>
      </c>
      <c r="C8658" s="89" t="n">
        <v>1185732</v>
      </c>
      <c r="D8658" s="90" t="n">
        <v>44514</v>
      </c>
      <c r="E8658" s="88" t="s">
        <v>26</v>
      </c>
      <c r="F8658" s="88" t="s">
        <v>115</v>
      </c>
      <c r="G8658" s="88" t="s">
        <v>93</v>
      </c>
      <c r="H8658" s="91" t="s">
        <v>44</v>
      </c>
      <c r="I8658" s="92" t="n">
        <v>42</v>
      </c>
      <c r="J8658" s="93" t="n">
        <v>83</v>
      </c>
      <c r="K8658" s="94" t="n">
        <f aca="false">I8658 * J8658</f>
        <v>3486</v>
      </c>
      <c r="L8658" s="94" t="n">
        <f aca="false">K8658 *M8658</f>
        <v>1010.94</v>
      </c>
      <c r="M8658" s="95" t="n">
        <v>0.29</v>
      </c>
      <c r="N8658" s="88" t="s">
        <v>31</v>
      </c>
      <c r="O8658" s="91" t="s">
        <v>219</v>
      </c>
      <c r="P8658" s="0" t="str">
        <f aca="false">RIGHT(H8658,LEN(H8658) - FIND(" ", H8658))</f>
        <v>Athletic Footwear</v>
      </c>
    </row>
    <row r="8659" customFormat="false" ht="14.25" hidden="false" customHeight="true" outlineLevel="0" collapsed="false">
      <c r="B8659" s="88" t="s">
        <v>15</v>
      </c>
      <c r="C8659" s="89" t="n">
        <v>1185732</v>
      </c>
      <c r="D8659" s="90" t="n">
        <v>44514</v>
      </c>
      <c r="E8659" s="88" t="s">
        <v>26</v>
      </c>
      <c r="F8659" s="88" t="s">
        <v>115</v>
      </c>
      <c r="G8659" s="88" t="s">
        <v>93</v>
      </c>
      <c r="H8659" s="91" t="s">
        <v>16</v>
      </c>
      <c r="I8659" s="92" t="n">
        <v>50</v>
      </c>
      <c r="J8659" s="93" t="n">
        <v>78</v>
      </c>
      <c r="K8659" s="94" t="n">
        <f aca="false">I8659 * J8659</f>
        <v>3900</v>
      </c>
      <c r="L8659" s="94" t="n">
        <f aca="false">K8659 *M8659</f>
        <v>1248</v>
      </c>
      <c r="M8659" s="95" t="n">
        <v>0.32</v>
      </c>
      <c r="N8659" s="88" t="s">
        <v>31</v>
      </c>
      <c r="O8659" s="91" t="s">
        <v>218</v>
      </c>
      <c r="P8659" s="0" t="str">
        <f aca="false">RIGHT(H8659,LEN(H8659) - FIND(" ", H8659))</f>
        <v>Apparel</v>
      </c>
    </row>
    <row r="8660" customFormat="false" ht="14.25" hidden="false" customHeight="true" outlineLevel="0" collapsed="false">
      <c r="B8660" s="88" t="s">
        <v>15</v>
      </c>
      <c r="C8660" s="89" t="n">
        <v>1185732</v>
      </c>
      <c r="D8660" s="90" t="n">
        <v>44514</v>
      </c>
      <c r="E8660" s="88" t="s">
        <v>26</v>
      </c>
      <c r="F8660" s="88" t="s">
        <v>115</v>
      </c>
      <c r="G8660" s="88" t="s">
        <v>93</v>
      </c>
      <c r="H8660" s="91" t="s">
        <v>38</v>
      </c>
      <c r="I8660" s="92" t="n">
        <v>48</v>
      </c>
      <c r="J8660" s="93" t="n">
        <v>123</v>
      </c>
      <c r="K8660" s="94" t="n">
        <f aca="false">I8660 * J8660</f>
        <v>5904</v>
      </c>
      <c r="L8660" s="94" t="n">
        <f aca="false">K8660 *M8660</f>
        <v>2066.4</v>
      </c>
      <c r="M8660" s="95" t="n">
        <v>0.35</v>
      </c>
      <c r="N8660" s="88" t="s">
        <v>31</v>
      </c>
      <c r="O8660" s="91" t="s">
        <v>219</v>
      </c>
      <c r="P8660" s="0" t="str">
        <f aca="false">RIGHT(H8660,LEN(H8660) - FIND(" ", H8660))</f>
        <v>Apparel</v>
      </c>
    </row>
    <row r="8661" customFormat="false" ht="14.25" hidden="false" customHeight="true" outlineLevel="0" collapsed="false">
      <c r="B8661" s="88" t="s">
        <v>13</v>
      </c>
      <c r="C8661" s="89" t="n">
        <v>1185732</v>
      </c>
      <c r="D8661" s="90" t="n">
        <v>44515</v>
      </c>
      <c r="E8661" s="88" t="s">
        <v>26</v>
      </c>
      <c r="F8661" s="88" t="s">
        <v>54</v>
      </c>
      <c r="G8661" s="88" t="s">
        <v>55</v>
      </c>
      <c r="H8661" s="91" t="s">
        <v>32</v>
      </c>
      <c r="I8661" s="92" t="n">
        <v>60</v>
      </c>
      <c r="J8661" s="93" t="n">
        <v>470</v>
      </c>
      <c r="K8661" s="94" t="n">
        <f aca="false">I8661 * J8661</f>
        <v>28200</v>
      </c>
      <c r="L8661" s="94" t="n">
        <f aca="false">K8661 *M8661</f>
        <v>14100</v>
      </c>
      <c r="M8661" s="95" t="n">
        <v>0.5</v>
      </c>
      <c r="N8661" s="88" t="s">
        <v>31</v>
      </c>
      <c r="O8661" s="91" t="s">
        <v>218</v>
      </c>
      <c r="P8661" s="0" t="str">
        <f aca="false">RIGHT(H8661,LEN(H8661) - FIND(" ", H8661))</f>
        <v>Street Footwear</v>
      </c>
    </row>
    <row r="8662" customFormat="false" ht="14.25" hidden="false" customHeight="true" outlineLevel="0" collapsed="false">
      <c r="B8662" s="88" t="s">
        <v>15</v>
      </c>
      <c r="C8662" s="89" t="n">
        <v>1185732</v>
      </c>
      <c r="D8662" s="90" t="n">
        <v>44515</v>
      </c>
      <c r="E8662" s="88" t="s">
        <v>26</v>
      </c>
      <c r="F8662" s="88" t="s">
        <v>111</v>
      </c>
      <c r="G8662" s="88" t="s">
        <v>166</v>
      </c>
      <c r="H8662" s="91" t="s">
        <v>16</v>
      </c>
      <c r="I8662" s="92" t="n">
        <v>55</v>
      </c>
      <c r="J8662" s="93" t="n">
        <v>175</v>
      </c>
      <c r="K8662" s="94" t="n">
        <f aca="false">I8662 * J8662</f>
        <v>9625</v>
      </c>
      <c r="L8662" s="94" t="n">
        <f aca="false">K8662 *M8662</f>
        <v>2406.25</v>
      </c>
      <c r="M8662" s="95" t="n">
        <v>0.25</v>
      </c>
      <c r="N8662" s="88" t="s">
        <v>31</v>
      </c>
      <c r="O8662" s="91" t="s">
        <v>218</v>
      </c>
      <c r="P8662" s="0" t="str">
        <f aca="false">RIGHT(H8662,LEN(H8662) - FIND(" ", H8662))</f>
        <v>Apparel</v>
      </c>
    </row>
    <row r="8663" customFormat="false" ht="14.25" hidden="false" customHeight="true" outlineLevel="0" collapsed="false">
      <c r="B8663" s="88" t="s">
        <v>13</v>
      </c>
      <c r="C8663" s="89" t="n">
        <v>1185732</v>
      </c>
      <c r="D8663" s="90" t="n">
        <v>44515</v>
      </c>
      <c r="E8663" s="88" t="s">
        <v>26</v>
      </c>
      <c r="F8663" s="88" t="s">
        <v>54</v>
      </c>
      <c r="G8663" s="88" t="s">
        <v>55</v>
      </c>
      <c r="H8663" s="91" t="s">
        <v>32</v>
      </c>
      <c r="I8663" s="92" t="n">
        <v>58</v>
      </c>
      <c r="J8663" s="93" t="n">
        <v>136</v>
      </c>
      <c r="K8663" s="94" t="n">
        <f aca="false">I8663 * J8663</f>
        <v>7888</v>
      </c>
      <c r="L8663" s="94" t="n">
        <f aca="false">K8663 *M8663</f>
        <v>4969.44</v>
      </c>
      <c r="M8663" s="95" t="n">
        <v>0.63</v>
      </c>
      <c r="N8663" s="88" t="s">
        <v>23</v>
      </c>
      <c r="O8663" s="91" t="s">
        <v>218</v>
      </c>
      <c r="P8663" s="0" t="str">
        <f aca="false">RIGHT(H8663,LEN(H8663) - FIND(" ", H8663))</f>
        <v>Street Footwear</v>
      </c>
    </row>
    <row r="8664" customFormat="false" ht="14.25" hidden="false" customHeight="true" outlineLevel="0" collapsed="false">
      <c r="B8664" s="88" t="s">
        <v>15</v>
      </c>
      <c r="C8664" s="89" t="n">
        <v>1185732</v>
      </c>
      <c r="D8664" s="90" t="n">
        <v>44515</v>
      </c>
      <c r="E8664" s="88" t="s">
        <v>26</v>
      </c>
      <c r="F8664" s="88" t="s">
        <v>111</v>
      </c>
      <c r="G8664" s="88" t="s">
        <v>166</v>
      </c>
      <c r="H8664" s="91" t="s">
        <v>16</v>
      </c>
      <c r="I8664" s="92" t="n">
        <v>50</v>
      </c>
      <c r="J8664" s="93" t="n">
        <v>53</v>
      </c>
      <c r="K8664" s="94" t="n">
        <f aca="false">I8664 * J8664</f>
        <v>2650</v>
      </c>
      <c r="L8664" s="94" t="n">
        <f aca="false">K8664 *M8664</f>
        <v>954</v>
      </c>
      <c r="M8664" s="95" t="n">
        <v>0.36</v>
      </c>
      <c r="N8664" s="88" t="s">
        <v>23</v>
      </c>
      <c r="O8664" s="91" t="s">
        <v>218</v>
      </c>
      <c r="P8664" s="0" t="str">
        <f aca="false">RIGHT(H8664,LEN(H8664) - FIND(" ", H8664))</f>
        <v>Apparel</v>
      </c>
    </row>
    <row r="8665" customFormat="false" ht="14.25" hidden="false" customHeight="true" outlineLevel="0" collapsed="false">
      <c r="B8665" s="88" t="s">
        <v>13</v>
      </c>
      <c r="C8665" s="89" t="n">
        <v>1185732</v>
      </c>
      <c r="D8665" s="90" t="n">
        <v>44515</v>
      </c>
      <c r="E8665" s="88" t="s">
        <v>26</v>
      </c>
      <c r="F8665" s="88" t="s">
        <v>54</v>
      </c>
      <c r="G8665" s="88" t="s">
        <v>55</v>
      </c>
      <c r="H8665" s="91" t="s">
        <v>32</v>
      </c>
      <c r="I8665" s="92" t="n">
        <v>44</v>
      </c>
      <c r="J8665" s="93" t="n">
        <v>150</v>
      </c>
      <c r="K8665" s="94" t="n">
        <f aca="false">I8665 * J8665</f>
        <v>6600</v>
      </c>
      <c r="L8665" s="94" t="n">
        <f aca="false">K8665 *M8665</f>
        <v>3432</v>
      </c>
      <c r="M8665" s="95" t="n">
        <v>0.52</v>
      </c>
      <c r="N8665" s="88" t="s">
        <v>31</v>
      </c>
      <c r="O8665" s="91" t="s">
        <v>218</v>
      </c>
      <c r="P8665" s="0" t="str">
        <f aca="false">RIGHT(H8665,LEN(H8665) - FIND(" ", H8665))</f>
        <v>Street Footwear</v>
      </c>
    </row>
    <row r="8666" customFormat="false" ht="14.25" hidden="false" customHeight="true" outlineLevel="0" collapsed="false">
      <c r="B8666" s="88" t="s">
        <v>13</v>
      </c>
      <c r="C8666" s="89" t="n">
        <v>1185732</v>
      </c>
      <c r="D8666" s="90" t="n">
        <v>44516</v>
      </c>
      <c r="E8666" s="88" t="s">
        <v>26</v>
      </c>
      <c r="F8666" s="88" t="s">
        <v>54</v>
      </c>
      <c r="G8666" s="88" t="s">
        <v>55</v>
      </c>
      <c r="H8666" s="91" t="s">
        <v>24</v>
      </c>
      <c r="I8666" s="92" t="n">
        <v>60</v>
      </c>
      <c r="J8666" s="93" t="n">
        <v>175</v>
      </c>
      <c r="K8666" s="94" t="n">
        <f aca="false">I8666 * J8666</f>
        <v>10500</v>
      </c>
      <c r="L8666" s="94" t="n">
        <f aca="false">K8666 *M8666</f>
        <v>3150</v>
      </c>
      <c r="M8666" s="95" t="n">
        <v>0.3</v>
      </c>
      <c r="N8666" s="88" t="s">
        <v>31</v>
      </c>
      <c r="O8666" s="91" t="s">
        <v>218</v>
      </c>
      <c r="P8666" s="0" t="str">
        <f aca="false">RIGHT(H8666,LEN(H8666) - FIND(" ", H8666))</f>
        <v>Athletic Footwear</v>
      </c>
    </row>
    <row r="8667" customFormat="false" ht="14.25" hidden="false" customHeight="true" outlineLevel="0" collapsed="false">
      <c r="B8667" s="88" t="s">
        <v>15</v>
      </c>
      <c r="C8667" s="89" t="n">
        <v>1185732</v>
      </c>
      <c r="D8667" s="90" t="n">
        <v>44516</v>
      </c>
      <c r="E8667" s="88" t="s">
        <v>26</v>
      </c>
      <c r="F8667" s="88" t="s">
        <v>111</v>
      </c>
      <c r="G8667" s="88" t="s">
        <v>166</v>
      </c>
      <c r="H8667" s="91" t="s">
        <v>38</v>
      </c>
      <c r="I8667" s="92" t="n">
        <v>60</v>
      </c>
      <c r="J8667" s="93" t="n">
        <v>325</v>
      </c>
      <c r="K8667" s="94" t="n">
        <f aca="false">I8667 * J8667</f>
        <v>19500</v>
      </c>
      <c r="L8667" s="94" t="n">
        <f aca="false">K8667 *M8667</f>
        <v>7800</v>
      </c>
      <c r="M8667" s="95" t="n">
        <v>0.4</v>
      </c>
      <c r="N8667" s="88" t="s">
        <v>31</v>
      </c>
      <c r="O8667" s="91" t="s">
        <v>219</v>
      </c>
      <c r="P8667" s="0" t="str">
        <f aca="false">RIGHT(H8667,LEN(H8667) - FIND(" ", H8667))</f>
        <v>Apparel</v>
      </c>
    </row>
    <row r="8668" customFormat="false" ht="14.25" hidden="false" customHeight="true" outlineLevel="0" collapsed="false">
      <c r="B8668" s="88" t="s">
        <v>30</v>
      </c>
      <c r="C8668" s="89" t="n">
        <v>1185732</v>
      </c>
      <c r="D8668" s="90" t="n">
        <v>44516</v>
      </c>
      <c r="E8668" s="88" t="s">
        <v>29</v>
      </c>
      <c r="F8668" s="88" t="s">
        <v>117</v>
      </c>
      <c r="G8668" s="88" t="s">
        <v>110</v>
      </c>
      <c r="H8668" s="91" t="s">
        <v>32</v>
      </c>
      <c r="I8668" s="92" t="n">
        <v>50</v>
      </c>
      <c r="J8668" s="93" t="n">
        <v>675</v>
      </c>
      <c r="K8668" s="94" t="n">
        <f aca="false">I8668 * J8668</f>
        <v>33750</v>
      </c>
      <c r="L8668" s="94" t="n">
        <f aca="false">K8668 *M8668</f>
        <v>16875</v>
      </c>
      <c r="M8668" s="95" t="n">
        <v>0.5</v>
      </c>
      <c r="N8668" s="88" t="s">
        <v>14</v>
      </c>
      <c r="O8668" s="91" t="s">
        <v>218</v>
      </c>
      <c r="P8668" s="0" t="str">
        <f aca="false">RIGHT(H8668,LEN(H8668) - FIND(" ", H8668))</f>
        <v>Street Footwear</v>
      </c>
    </row>
    <row r="8669" customFormat="false" ht="14.25" hidden="false" customHeight="true" outlineLevel="0" collapsed="false">
      <c r="B8669" s="88" t="s">
        <v>30</v>
      </c>
      <c r="C8669" s="89" t="n">
        <v>1185732</v>
      </c>
      <c r="D8669" s="90" t="n">
        <v>44516</v>
      </c>
      <c r="E8669" s="88" t="s">
        <v>29</v>
      </c>
      <c r="F8669" s="88" t="s">
        <v>117</v>
      </c>
      <c r="G8669" s="88" t="s">
        <v>110</v>
      </c>
      <c r="H8669" s="91" t="s">
        <v>24</v>
      </c>
      <c r="I8669" s="92" t="n">
        <v>45</v>
      </c>
      <c r="J8669" s="93" t="n">
        <v>500</v>
      </c>
      <c r="K8669" s="94" t="n">
        <f aca="false">I8669 * J8669</f>
        <v>22500</v>
      </c>
      <c r="L8669" s="94" t="n">
        <f aca="false">K8669 *M8669</f>
        <v>9000</v>
      </c>
      <c r="M8669" s="95" t="n">
        <v>0.4</v>
      </c>
      <c r="N8669" s="88" t="s">
        <v>14</v>
      </c>
      <c r="O8669" s="91" t="s">
        <v>218</v>
      </c>
      <c r="P8669" s="0" t="str">
        <f aca="false">RIGHT(H8669,LEN(H8669) - FIND(" ", H8669))</f>
        <v>Athletic Footwear</v>
      </c>
    </row>
    <row r="8670" customFormat="false" ht="14.25" hidden="false" customHeight="true" outlineLevel="0" collapsed="false">
      <c r="B8670" s="88" t="s">
        <v>30</v>
      </c>
      <c r="C8670" s="89" t="n">
        <v>1185732</v>
      </c>
      <c r="D8670" s="90" t="n">
        <v>44516</v>
      </c>
      <c r="E8670" s="88" t="s">
        <v>29</v>
      </c>
      <c r="F8670" s="88" t="s">
        <v>117</v>
      </c>
      <c r="G8670" s="88" t="s">
        <v>110</v>
      </c>
      <c r="H8670" s="91" t="s">
        <v>48</v>
      </c>
      <c r="I8670" s="92" t="n">
        <v>45</v>
      </c>
      <c r="J8670" s="93" t="n">
        <v>445</v>
      </c>
      <c r="K8670" s="94" t="n">
        <f aca="false">I8670 * J8670</f>
        <v>20025</v>
      </c>
      <c r="L8670" s="94" t="n">
        <f aca="false">K8670 *M8670</f>
        <v>6007.5</v>
      </c>
      <c r="M8670" s="95" t="n">
        <v>0.3</v>
      </c>
      <c r="N8670" s="88" t="s">
        <v>14</v>
      </c>
      <c r="O8670" s="91" t="s">
        <v>219</v>
      </c>
      <c r="P8670" s="0" t="str">
        <f aca="false">RIGHT(H8670,LEN(H8670) - FIND(" ", H8670))</f>
        <v>Street Footwear</v>
      </c>
    </row>
    <row r="8671" customFormat="false" ht="14.25" hidden="false" customHeight="true" outlineLevel="0" collapsed="false">
      <c r="B8671" s="88" t="s">
        <v>30</v>
      </c>
      <c r="C8671" s="89" t="n">
        <v>1185732</v>
      </c>
      <c r="D8671" s="90" t="n">
        <v>44516</v>
      </c>
      <c r="E8671" s="88" t="s">
        <v>29</v>
      </c>
      <c r="F8671" s="88" t="s">
        <v>117</v>
      </c>
      <c r="G8671" s="88" t="s">
        <v>110</v>
      </c>
      <c r="H8671" s="91" t="s">
        <v>44</v>
      </c>
      <c r="I8671" s="92" t="n">
        <v>45</v>
      </c>
      <c r="J8671" s="93" t="n">
        <v>475</v>
      </c>
      <c r="K8671" s="94" t="n">
        <f aca="false">I8671 * J8671</f>
        <v>21375</v>
      </c>
      <c r="L8671" s="94" t="n">
        <f aca="false">K8671 *M8671</f>
        <v>7481.25</v>
      </c>
      <c r="M8671" s="95" t="n">
        <v>0.35</v>
      </c>
      <c r="N8671" s="88" t="s">
        <v>14</v>
      </c>
      <c r="O8671" s="91" t="s">
        <v>219</v>
      </c>
      <c r="P8671" s="0" t="str">
        <f aca="false">RIGHT(H8671,LEN(H8671) - FIND(" ", H8671))</f>
        <v>Athletic Footwear</v>
      </c>
    </row>
    <row r="8672" customFormat="false" ht="14.25" hidden="false" customHeight="true" outlineLevel="0" collapsed="false">
      <c r="B8672" s="88" t="s">
        <v>30</v>
      </c>
      <c r="C8672" s="89" t="n">
        <v>1185732</v>
      </c>
      <c r="D8672" s="90" t="n">
        <v>44516</v>
      </c>
      <c r="E8672" s="88" t="s">
        <v>29</v>
      </c>
      <c r="F8672" s="88" t="s">
        <v>117</v>
      </c>
      <c r="G8672" s="88" t="s">
        <v>110</v>
      </c>
      <c r="H8672" s="91" t="s">
        <v>16</v>
      </c>
      <c r="I8672" s="92" t="n">
        <v>60</v>
      </c>
      <c r="J8672" s="93" t="n">
        <v>450</v>
      </c>
      <c r="K8672" s="94" t="n">
        <f aca="false">I8672 * J8672</f>
        <v>27000</v>
      </c>
      <c r="L8672" s="94" t="n">
        <f aca="false">K8672 *M8672</f>
        <v>10800</v>
      </c>
      <c r="M8672" s="95" t="n">
        <v>0.4</v>
      </c>
      <c r="N8672" s="88" t="s">
        <v>14</v>
      </c>
      <c r="O8672" s="91" t="s">
        <v>218</v>
      </c>
      <c r="P8672" s="0" t="str">
        <f aca="false">RIGHT(H8672,LEN(H8672) - FIND(" ", H8672))</f>
        <v>Apparel</v>
      </c>
    </row>
    <row r="8673" customFormat="false" ht="14.25" hidden="false" customHeight="true" outlineLevel="0" collapsed="false">
      <c r="B8673" s="88" t="s">
        <v>30</v>
      </c>
      <c r="C8673" s="89" t="n">
        <v>1185732</v>
      </c>
      <c r="D8673" s="90" t="n">
        <v>44516</v>
      </c>
      <c r="E8673" s="88" t="s">
        <v>29</v>
      </c>
      <c r="F8673" s="88" t="s">
        <v>117</v>
      </c>
      <c r="G8673" s="88" t="s">
        <v>110</v>
      </c>
      <c r="H8673" s="91" t="s">
        <v>38</v>
      </c>
      <c r="I8673" s="92" t="n">
        <v>65</v>
      </c>
      <c r="J8673" s="93" t="n">
        <v>625</v>
      </c>
      <c r="K8673" s="94" t="n">
        <f aca="false">I8673 * J8673</f>
        <v>40625</v>
      </c>
      <c r="L8673" s="94" t="n">
        <f aca="false">K8673 *M8673</f>
        <v>22343.75</v>
      </c>
      <c r="M8673" s="95" t="n">
        <v>0.55</v>
      </c>
      <c r="N8673" s="88" t="s">
        <v>14</v>
      </c>
      <c r="O8673" s="91" t="s">
        <v>219</v>
      </c>
      <c r="P8673" s="0" t="str">
        <f aca="false">RIGHT(H8673,LEN(H8673) - FIND(" ", H8673))</f>
        <v>Apparel</v>
      </c>
    </row>
    <row r="8674" customFormat="false" ht="14.25" hidden="false" customHeight="true" outlineLevel="0" collapsed="false">
      <c r="B8674" s="88" t="s">
        <v>13</v>
      </c>
      <c r="C8674" s="89" t="n">
        <v>1185732</v>
      </c>
      <c r="D8674" s="90" t="n">
        <v>44516</v>
      </c>
      <c r="E8674" s="88" t="s">
        <v>26</v>
      </c>
      <c r="F8674" s="88" t="s">
        <v>54</v>
      </c>
      <c r="G8674" s="88" t="s">
        <v>55</v>
      </c>
      <c r="H8674" s="91" t="s">
        <v>24</v>
      </c>
      <c r="I8674" s="92" t="n">
        <v>54</v>
      </c>
      <c r="J8674" s="93" t="n">
        <v>53</v>
      </c>
      <c r="K8674" s="94" t="n">
        <f aca="false">I8674 * J8674</f>
        <v>2862</v>
      </c>
      <c r="L8674" s="94" t="n">
        <f aca="false">K8674 *M8674</f>
        <v>1144.8</v>
      </c>
      <c r="M8674" s="95" t="n">
        <v>0.4</v>
      </c>
      <c r="N8674" s="88" t="s">
        <v>23</v>
      </c>
      <c r="O8674" s="91" t="s">
        <v>218</v>
      </c>
      <c r="P8674" s="0" t="str">
        <f aca="false">RIGHT(H8674,LEN(H8674) - FIND(" ", H8674))</f>
        <v>Athletic Footwear</v>
      </c>
    </row>
    <row r="8675" customFormat="false" ht="14.25" hidden="false" customHeight="true" outlineLevel="0" collapsed="false">
      <c r="B8675" s="88" t="s">
        <v>15</v>
      </c>
      <c r="C8675" s="89" t="n">
        <v>1185732</v>
      </c>
      <c r="D8675" s="90" t="n">
        <v>44516</v>
      </c>
      <c r="E8675" s="88" t="s">
        <v>26</v>
      </c>
      <c r="F8675" s="88" t="s">
        <v>111</v>
      </c>
      <c r="G8675" s="88" t="s">
        <v>166</v>
      </c>
      <c r="H8675" s="91" t="s">
        <v>38</v>
      </c>
      <c r="I8675" s="92" t="n">
        <v>56</v>
      </c>
      <c r="J8675" s="93" t="n">
        <v>85</v>
      </c>
      <c r="K8675" s="94" t="n">
        <f aca="false">I8675 * J8675</f>
        <v>4760</v>
      </c>
      <c r="L8675" s="94" t="n">
        <f aca="false">K8675 *M8675</f>
        <v>2427.6</v>
      </c>
      <c r="M8675" s="95" t="n">
        <v>0.51</v>
      </c>
      <c r="N8675" s="88" t="s">
        <v>23</v>
      </c>
      <c r="O8675" s="91" t="s">
        <v>219</v>
      </c>
      <c r="P8675" s="0" t="str">
        <f aca="false">RIGHT(H8675,LEN(H8675) - FIND(" ", H8675))</f>
        <v>Apparel</v>
      </c>
    </row>
    <row r="8676" customFormat="false" ht="14.25" hidden="false" customHeight="true" outlineLevel="0" collapsed="false">
      <c r="B8676" s="88" t="s">
        <v>30</v>
      </c>
      <c r="C8676" s="89" t="n">
        <v>1185732</v>
      </c>
      <c r="D8676" s="90" t="n">
        <v>44516</v>
      </c>
      <c r="E8676" s="88" t="s">
        <v>29</v>
      </c>
      <c r="F8676" s="88" t="s">
        <v>117</v>
      </c>
      <c r="G8676" s="88" t="s">
        <v>110</v>
      </c>
      <c r="H8676" s="91" t="s">
        <v>32</v>
      </c>
      <c r="I8676" s="92" t="n">
        <v>49</v>
      </c>
      <c r="J8676" s="93" t="n">
        <v>196</v>
      </c>
      <c r="K8676" s="94" t="n">
        <f aca="false">I8676 * J8676</f>
        <v>9604</v>
      </c>
      <c r="L8676" s="94" t="n">
        <f aca="false">K8676 *M8676</f>
        <v>6050.52</v>
      </c>
      <c r="M8676" s="95" t="n">
        <v>0.63</v>
      </c>
      <c r="N8676" s="88" t="s">
        <v>23</v>
      </c>
      <c r="O8676" s="91" t="s">
        <v>218</v>
      </c>
      <c r="P8676" s="0" t="str">
        <f aca="false">RIGHT(H8676,LEN(H8676) - FIND(" ", H8676))</f>
        <v>Street Footwear</v>
      </c>
    </row>
    <row r="8677" customFormat="false" ht="14.25" hidden="false" customHeight="true" outlineLevel="0" collapsed="false">
      <c r="B8677" s="88" t="s">
        <v>30</v>
      </c>
      <c r="C8677" s="89" t="n">
        <v>1185732</v>
      </c>
      <c r="D8677" s="90" t="n">
        <v>44516</v>
      </c>
      <c r="E8677" s="88" t="s">
        <v>29</v>
      </c>
      <c r="F8677" s="88" t="s">
        <v>117</v>
      </c>
      <c r="G8677" s="88" t="s">
        <v>110</v>
      </c>
      <c r="H8677" s="91" t="s">
        <v>24</v>
      </c>
      <c r="I8677" s="92" t="n">
        <v>42</v>
      </c>
      <c r="J8677" s="93" t="n">
        <v>145</v>
      </c>
      <c r="K8677" s="94" t="n">
        <f aca="false">I8677 * J8677</f>
        <v>6090</v>
      </c>
      <c r="L8677" s="94" t="n">
        <f aca="false">K8677 *M8677</f>
        <v>3349.5</v>
      </c>
      <c r="M8677" s="95" t="n">
        <v>0.55</v>
      </c>
      <c r="N8677" s="88" t="s">
        <v>23</v>
      </c>
      <c r="O8677" s="91" t="s">
        <v>218</v>
      </c>
      <c r="P8677" s="0" t="str">
        <f aca="false">RIGHT(H8677,LEN(H8677) - FIND(" ", H8677))</f>
        <v>Athletic Footwear</v>
      </c>
    </row>
    <row r="8678" customFormat="false" ht="14.25" hidden="false" customHeight="true" outlineLevel="0" collapsed="false">
      <c r="B8678" s="88" t="s">
        <v>30</v>
      </c>
      <c r="C8678" s="89" t="n">
        <v>1185732</v>
      </c>
      <c r="D8678" s="90" t="n">
        <v>44516</v>
      </c>
      <c r="E8678" s="88" t="s">
        <v>29</v>
      </c>
      <c r="F8678" s="88" t="s">
        <v>117</v>
      </c>
      <c r="G8678" s="88" t="s">
        <v>110</v>
      </c>
      <c r="H8678" s="91" t="s">
        <v>48</v>
      </c>
      <c r="I8678" s="92" t="n">
        <v>43</v>
      </c>
      <c r="J8678" s="93" t="n">
        <v>120</v>
      </c>
      <c r="K8678" s="94" t="n">
        <f aca="false">I8678 * J8678</f>
        <v>5160</v>
      </c>
      <c r="L8678" s="94" t="n">
        <f aca="false">K8678 *M8678</f>
        <v>2322</v>
      </c>
      <c r="M8678" s="95" t="n">
        <v>0.45</v>
      </c>
      <c r="N8678" s="88" t="s">
        <v>23</v>
      </c>
      <c r="O8678" s="91" t="s">
        <v>219</v>
      </c>
      <c r="P8678" s="0" t="str">
        <f aca="false">RIGHT(H8678,LEN(H8678) - FIND(" ", H8678))</f>
        <v>Street Footwear</v>
      </c>
    </row>
    <row r="8679" customFormat="false" ht="14.25" hidden="false" customHeight="true" outlineLevel="0" collapsed="false">
      <c r="B8679" s="88" t="s">
        <v>30</v>
      </c>
      <c r="C8679" s="89" t="n">
        <v>1185732</v>
      </c>
      <c r="D8679" s="90" t="n">
        <v>44516</v>
      </c>
      <c r="E8679" s="88" t="s">
        <v>29</v>
      </c>
      <c r="F8679" s="88" t="s">
        <v>117</v>
      </c>
      <c r="G8679" s="88" t="s">
        <v>110</v>
      </c>
      <c r="H8679" s="91" t="s">
        <v>44</v>
      </c>
      <c r="I8679" s="92" t="n">
        <v>41</v>
      </c>
      <c r="J8679" s="93" t="n">
        <v>138</v>
      </c>
      <c r="K8679" s="94" t="n">
        <f aca="false">I8679 * J8679</f>
        <v>5658</v>
      </c>
      <c r="L8679" s="94" t="n">
        <f aca="false">K8679 *M8679</f>
        <v>2772.42</v>
      </c>
      <c r="M8679" s="95" t="n">
        <v>0.49</v>
      </c>
      <c r="N8679" s="88" t="s">
        <v>23</v>
      </c>
      <c r="O8679" s="91" t="s">
        <v>219</v>
      </c>
      <c r="P8679" s="0" t="str">
        <f aca="false">RIGHT(H8679,LEN(H8679) - FIND(" ", H8679))</f>
        <v>Athletic Footwear</v>
      </c>
    </row>
    <row r="8680" customFormat="false" ht="14.25" hidden="false" customHeight="true" outlineLevel="0" collapsed="false">
      <c r="B8680" s="88" t="s">
        <v>30</v>
      </c>
      <c r="C8680" s="89" t="n">
        <v>1185732</v>
      </c>
      <c r="D8680" s="90" t="n">
        <v>44516</v>
      </c>
      <c r="E8680" s="88" t="s">
        <v>29</v>
      </c>
      <c r="F8680" s="88" t="s">
        <v>117</v>
      </c>
      <c r="G8680" s="88" t="s">
        <v>110</v>
      </c>
      <c r="H8680" s="91" t="s">
        <v>16</v>
      </c>
      <c r="I8680" s="92" t="n">
        <v>59</v>
      </c>
      <c r="J8680" s="93" t="n">
        <v>126</v>
      </c>
      <c r="K8680" s="94" t="n">
        <f aca="false">I8680 * J8680</f>
        <v>7434</v>
      </c>
      <c r="L8680" s="94" t="n">
        <f aca="false">K8680 *M8680</f>
        <v>4088.7</v>
      </c>
      <c r="M8680" s="95" t="n">
        <v>0.55</v>
      </c>
      <c r="N8680" s="88" t="s">
        <v>23</v>
      </c>
      <c r="O8680" s="91" t="s">
        <v>218</v>
      </c>
      <c r="P8680" s="0" t="str">
        <f aca="false">RIGHT(H8680,LEN(H8680) - FIND(" ", H8680))</f>
        <v>Apparel</v>
      </c>
    </row>
    <row r="8681" customFormat="false" ht="14.25" hidden="false" customHeight="true" outlineLevel="0" collapsed="false">
      <c r="B8681" s="88" t="s">
        <v>30</v>
      </c>
      <c r="C8681" s="89" t="n">
        <v>1185732</v>
      </c>
      <c r="D8681" s="90" t="n">
        <v>44516</v>
      </c>
      <c r="E8681" s="88" t="s">
        <v>29</v>
      </c>
      <c r="F8681" s="88" t="s">
        <v>117</v>
      </c>
      <c r="G8681" s="88" t="s">
        <v>110</v>
      </c>
      <c r="H8681" s="91" t="s">
        <v>38</v>
      </c>
      <c r="I8681" s="92" t="n">
        <v>59</v>
      </c>
      <c r="J8681" s="93" t="n">
        <v>169</v>
      </c>
      <c r="K8681" s="94" t="n">
        <f aca="false">I8681 * J8681</f>
        <v>9971</v>
      </c>
      <c r="L8681" s="94" t="n">
        <f aca="false">K8681 *M8681</f>
        <v>6879.99</v>
      </c>
      <c r="M8681" s="95" t="n">
        <v>0.69</v>
      </c>
      <c r="N8681" s="88" t="s">
        <v>23</v>
      </c>
      <c r="O8681" s="91" t="s">
        <v>219</v>
      </c>
      <c r="P8681" s="0" t="str">
        <f aca="false">RIGHT(H8681,LEN(H8681) - FIND(" ", H8681))</f>
        <v>Apparel</v>
      </c>
    </row>
    <row r="8682" customFormat="false" ht="14.25" hidden="false" customHeight="true" outlineLevel="0" collapsed="false">
      <c r="B8682" s="88" t="s">
        <v>13</v>
      </c>
      <c r="C8682" s="89" t="n">
        <v>1185732</v>
      </c>
      <c r="D8682" s="90" t="n">
        <v>44516</v>
      </c>
      <c r="E8682" s="88" t="s">
        <v>26</v>
      </c>
      <c r="F8682" s="88" t="s">
        <v>54</v>
      </c>
      <c r="G8682" s="88" t="s">
        <v>55</v>
      </c>
      <c r="H8682" s="91" t="s">
        <v>24</v>
      </c>
      <c r="I8682" s="92" t="n">
        <v>40</v>
      </c>
      <c r="J8682" s="93" t="n">
        <v>54</v>
      </c>
      <c r="K8682" s="94" t="n">
        <f aca="false">I8682 * J8682</f>
        <v>2160</v>
      </c>
      <c r="L8682" s="94" t="n">
        <f aca="false">K8682 *M8682</f>
        <v>712.8</v>
      </c>
      <c r="M8682" s="95" t="n">
        <v>0.33</v>
      </c>
      <c r="N8682" s="88" t="s">
        <v>31</v>
      </c>
      <c r="O8682" s="91" t="s">
        <v>218</v>
      </c>
      <c r="P8682" s="0" t="str">
        <f aca="false">RIGHT(H8682,LEN(H8682) - FIND(" ", H8682))</f>
        <v>Athletic Footwear</v>
      </c>
    </row>
    <row r="8683" customFormat="false" ht="14.25" hidden="false" customHeight="true" outlineLevel="0" collapsed="false">
      <c r="B8683" s="88" t="s">
        <v>13</v>
      </c>
      <c r="C8683" s="89" t="n">
        <v>1185732</v>
      </c>
      <c r="D8683" s="90" t="n">
        <v>44517</v>
      </c>
      <c r="E8683" s="88" t="s">
        <v>26</v>
      </c>
      <c r="F8683" s="88" t="s">
        <v>54</v>
      </c>
      <c r="G8683" s="88" t="s">
        <v>55</v>
      </c>
      <c r="H8683" s="91" t="s">
        <v>48</v>
      </c>
      <c r="I8683" s="92" t="n">
        <v>55</v>
      </c>
      <c r="J8683" s="93" t="n">
        <v>150</v>
      </c>
      <c r="K8683" s="94" t="n">
        <f aca="false">I8683 * J8683</f>
        <v>8250</v>
      </c>
      <c r="L8683" s="94" t="n">
        <f aca="false">K8683 *M8683</f>
        <v>2887.5</v>
      </c>
      <c r="M8683" s="95" t="n">
        <v>0.35</v>
      </c>
      <c r="N8683" s="88" t="s">
        <v>31</v>
      </c>
      <c r="O8683" s="91" t="s">
        <v>219</v>
      </c>
      <c r="P8683" s="0" t="str">
        <f aca="false">RIGHT(H8683,LEN(H8683) - FIND(" ", H8683))</f>
        <v>Street Footwear</v>
      </c>
    </row>
    <row r="8684" customFormat="false" ht="14.25" hidden="false" customHeight="true" outlineLevel="0" collapsed="false">
      <c r="B8684" s="88" t="s">
        <v>15</v>
      </c>
      <c r="C8684" s="89" t="n">
        <v>1185732</v>
      </c>
      <c r="D8684" s="90" t="n">
        <v>44517</v>
      </c>
      <c r="E8684" s="88" t="s">
        <v>26</v>
      </c>
      <c r="F8684" s="88" t="s">
        <v>111</v>
      </c>
      <c r="G8684" s="88" t="s">
        <v>166</v>
      </c>
      <c r="H8684" s="91" t="s">
        <v>32</v>
      </c>
      <c r="I8684" s="92" t="n">
        <v>55</v>
      </c>
      <c r="J8684" s="93" t="n">
        <v>550</v>
      </c>
      <c r="K8684" s="94" t="n">
        <f aca="false">I8684 * J8684</f>
        <v>30250</v>
      </c>
      <c r="L8684" s="94" t="n">
        <f aca="false">K8684 *M8684</f>
        <v>10587.5</v>
      </c>
      <c r="M8684" s="95" t="n">
        <v>0.35</v>
      </c>
      <c r="N8684" s="88" t="s">
        <v>31</v>
      </c>
      <c r="O8684" s="91" t="s">
        <v>218</v>
      </c>
      <c r="P8684" s="0" t="str">
        <f aca="false">RIGHT(H8684,LEN(H8684) - FIND(" ", H8684))</f>
        <v>Street Footwear</v>
      </c>
    </row>
    <row r="8685" customFormat="false" ht="14.25" hidden="false" customHeight="true" outlineLevel="0" collapsed="false">
      <c r="B8685" s="88" t="s">
        <v>37</v>
      </c>
      <c r="C8685" s="89" t="n">
        <v>1128299</v>
      </c>
      <c r="D8685" s="90" t="n">
        <v>44517</v>
      </c>
      <c r="E8685" s="88" t="s">
        <v>34</v>
      </c>
      <c r="F8685" s="88" t="s">
        <v>35</v>
      </c>
      <c r="G8685" s="88" t="s">
        <v>146</v>
      </c>
      <c r="H8685" s="91" t="s">
        <v>32</v>
      </c>
      <c r="I8685" s="92" t="n">
        <v>55</v>
      </c>
      <c r="J8685" s="93" t="n">
        <v>625</v>
      </c>
      <c r="K8685" s="94" t="n">
        <f aca="false">I8685 * J8685</f>
        <v>34375</v>
      </c>
      <c r="L8685" s="94" t="n">
        <f aca="false">K8685 *M8685</f>
        <v>10312.5</v>
      </c>
      <c r="M8685" s="95" t="n">
        <v>0.3</v>
      </c>
      <c r="N8685" s="88" t="s">
        <v>14</v>
      </c>
      <c r="O8685" s="91" t="s">
        <v>218</v>
      </c>
      <c r="P8685" s="0" t="str">
        <f aca="false">RIGHT(H8685,LEN(H8685) - FIND(" ", H8685))</f>
        <v>Street Footwear</v>
      </c>
    </row>
    <row r="8686" customFormat="false" ht="14.25" hidden="false" customHeight="true" outlineLevel="0" collapsed="false">
      <c r="B8686" s="88" t="s">
        <v>37</v>
      </c>
      <c r="C8686" s="89" t="n">
        <v>1128299</v>
      </c>
      <c r="D8686" s="90" t="n">
        <v>44517</v>
      </c>
      <c r="E8686" s="88" t="s">
        <v>34</v>
      </c>
      <c r="F8686" s="88" t="s">
        <v>35</v>
      </c>
      <c r="G8686" s="88" t="s">
        <v>146</v>
      </c>
      <c r="H8686" s="91" t="s">
        <v>24</v>
      </c>
      <c r="I8686" s="92" t="n">
        <v>60</v>
      </c>
      <c r="J8686" s="93" t="n">
        <v>700</v>
      </c>
      <c r="K8686" s="94" t="n">
        <f aca="false">I8686 * J8686</f>
        <v>42000</v>
      </c>
      <c r="L8686" s="94" t="n">
        <f aca="false">K8686 *M8686</f>
        <v>10500</v>
      </c>
      <c r="M8686" s="95" t="n">
        <v>0.25</v>
      </c>
      <c r="N8686" s="88" t="s">
        <v>14</v>
      </c>
      <c r="O8686" s="91" t="s">
        <v>218</v>
      </c>
      <c r="P8686" s="0" t="str">
        <f aca="false">RIGHT(H8686,LEN(H8686) - FIND(" ", H8686))</f>
        <v>Athletic Footwear</v>
      </c>
    </row>
    <row r="8687" customFormat="false" ht="14.25" hidden="false" customHeight="true" outlineLevel="0" collapsed="false">
      <c r="B8687" s="88" t="s">
        <v>37</v>
      </c>
      <c r="C8687" s="89" t="n">
        <v>1128299</v>
      </c>
      <c r="D8687" s="90" t="n">
        <v>44517</v>
      </c>
      <c r="E8687" s="88" t="s">
        <v>34</v>
      </c>
      <c r="F8687" s="88" t="s">
        <v>35</v>
      </c>
      <c r="G8687" s="88" t="s">
        <v>146</v>
      </c>
      <c r="H8687" s="91" t="s">
        <v>48</v>
      </c>
      <c r="I8687" s="92" t="n">
        <v>55</v>
      </c>
      <c r="J8687" s="93" t="n">
        <v>525</v>
      </c>
      <c r="K8687" s="94" t="n">
        <f aca="false">I8687 * J8687</f>
        <v>28875</v>
      </c>
      <c r="L8687" s="94" t="n">
        <f aca="false">K8687 *M8687</f>
        <v>8662.5</v>
      </c>
      <c r="M8687" s="95" t="n">
        <v>0.3</v>
      </c>
      <c r="N8687" s="88" t="s">
        <v>14</v>
      </c>
      <c r="O8687" s="91" t="s">
        <v>219</v>
      </c>
      <c r="P8687" s="0" t="str">
        <f aca="false">RIGHT(H8687,LEN(H8687) - FIND(" ", H8687))</f>
        <v>Street Footwear</v>
      </c>
    </row>
    <row r="8688" customFormat="false" ht="14.25" hidden="false" customHeight="true" outlineLevel="0" collapsed="false">
      <c r="B8688" s="88" t="s">
        <v>37</v>
      </c>
      <c r="C8688" s="89" t="n">
        <v>1128299</v>
      </c>
      <c r="D8688" s="90" t="n">
        <v>44517</v>
      </c>
      <c r="E8688" s="88" t="s">
        <v>34</v>
      </c>
      <c r="F8688" s="88" t="s">
        <v>35</v>
      </c>
      <c r="G8688" s="88" t="s">
        <v>146</v>
      </c>
      <c r="H8688" s="91" t="s">
        <v>44</v>
      </c>
      <c r="I8688" s="92" t="n">
        <v>65</v>
      </c>
      <c r="J8688" s="93" t="n">
        <v>500</v>
      </c>
      <c r="K8688" s="94" t="n">
        <f aca="false">I8688 * J8688</f>
        <v>32500</v>
      </c>
      <c r="L8688" s="94" t="n">
        <f aca="false">K8688 *M8688</f>
        <v>9750</v>
      </c>
      <c r="M8688" s="95" t="n">
        <v>0.3</v>
      </c>
      <c r="N8688" s="88" t="s">
        <v>14</v>
      </c>
      <c r="O8688" s="91" t="s">
        <v>219</v>
      </c>
      <c r="P8688" s="0" t="str">
        <f aca="false">RIGHT(H8688,LEN(H8688) - FIND(" ", H8688))</f>
        <v>Athletic Footwear</v>
      </c>
    </row>
    <row r="8689" customFormat="false" ht="14.25" hidden="false" customHeight="true" outlineLevel="0" collapsed="false">
      <c r="B8689" s="88" t="s">
        <v>37</v>
      </c>
      <c r="C8689" s="89" t="n">
        <v>1128299</v>
      </c>
      <c r="D8689" s="90" t="n">
        <v>44517</v>
      </c>
      <c r="E8689" s="88" t="s">
        <v>34</v>
      </c>
      <c r="F8689" s="88" t="s">
        <v>35</v>
      </c>
      <c r="G8689" s="88" t="s">
        <v>146</v>
      </c>
      <c r="H8689" s="91" t="s">
        <v>16</v>
      </c>
      <c r="I8689" s="92" t="n">
        <v>85</v>
      </c>
      <c r="J8689" s="93" t="n">
        <v>475</v>
      </c>
      <c r="K8689" s="94" t="n">
        <f aca="false">I8689 * J8689</f>
        <v>40375</v>
      </c>
      <c r="L8689" s="94" t="n">
        <f aca="false">K8689 *M8689</f>
        <v>8075</v>
      </c>
      <c r="M8689" s="95" t="n">
        <v>0.2</v>
      </c>
      <c r="N8689" s="88" t="s">
        <v>14</v>
      </c>
      <c r="O8689" s="91" t="s">
        <v>218</v>
      </c>
      <c r="P8689" s="0" t="str">
        <f aca="false">RIGHT(H8689,LEN(H8689) - FIND(" ", H8689))</f>
        <v>Apparel</v>
      </c>
    </row>
    <row r="8690" customFormat="false" ht="14.25" hidden="false" customHeight="true" outlineLevel="0" collapsed="false">
      <c r="B8690" s="88" t="s">
        <v>37</v>
      </c>
      <c r="C8690" s="89" t="n">
        <v>1128299</v>
      </c>
      <c r="D8690" s="90" t="n">
        <v>44517</v>
      </c>
      <c r="E8690" s="88" t="s">
        <v>34</v>
      </c>
      <c r="F8690" s="88" t="s">
        <v>35</v>
      </c>
      <c r="G8690" s="88" t="s">
        <v>146</v>
      </c>
      <c r="H8690" s="91" t="s">
        <v>38</v>
      </c>
      <c r="I8690" s="92" t="n">
        <v>90</v>
      </c>
      <c r="J8690" s="93" t="n">
        <v>600</v>
      </c>
      <c r="K8690" s="94" t="n">
        <f aca="false">I8690 * J8690</f>
        <v>54000</v>
      </c>
      <c r="L8690" s="94" t="n">
        <f aca="false">K8690 *M8690</f>
        <v>24300</v>
      </c>
      <c r="M8690" s="95" t="n">
        <v>0.45</v>
      </c>
      <c r="N8690" s="88" t="s">
        <v>14</v>
      </c>
      <c r="O8690" s="91" t="s">
        <v>219</v>
      </c>
      <c r="P8690" s="0" t="str">
        <f aca="false">RIGHT(H8690,LEN(H8690) - FIND(" ", H8690))</f>
        <v>Apparel</v>
      </c>
    </row>
    <row r="8691" customFormat="false" ht="14.25" hidden="false" customHeight="true" outlineLevel="0" collapsed="false">
      <c r="B8691" s="88" t="s">
        <v>43</v>
      </c>
      <c r="C8691" s="89" t="n">
        <v>1128299</v>
      </c>
      <c r="D8691" s="90" t="n">
        <v>44517</v>
      </c>
      <c r="E8691" s="88" t="s">
        <v>40</v>
      </c>
      <c r="F8691" s="88" t="s">
        <v>109</v>
      </c>
      <c r="G8691" s="88" t="s">
        <v>136</v>
      </c>
      <c r="H8691" s="91" t="s">
        <v>32</v>
      </c>
      <c r="I8691" s="92" t="n">
        <v>40</v>
      </c>
      <c r="J8691" s="93" t="n">
        <v>625</v>
      </c>
      <c r="K8691" s="94" t="n">
        <f aca="false">I8691 * J8691</f>
        <v>25000</v>
      </c>
      <c r="L8691" s="94" t="n">
        <f aca="false">K8691 *M8691</f>
        <v>10000</v>
      </c>
      <c r="M8691" s="95" t="n">
        <v>0.4</v>
      </c>
      <c r="N8691" s="88" t="s">
        <v>23</v>
      </c>
      <c r="O8691" s="91" t="s">
        <v>218</v>
      </c>
      <c r="P8691" s="0" t="str">
        <f aca="false">RIGHT(H8691,LEN(H8691) - FIND(" ", H8691))</f>
        <v>Street Footwear</v>
      </c>
    </row>
    <row r="8692" customFormat="false" ht="14.25" hidden="false" customHeight="true" outlineLevel="0" collapsed="false">
      <c r="B8692" s="88" t="s">
        <v>43</v>
      </c>
      <c r="C8692" s="89" t="n">
        <v>1128299</v>
      </c>
      <c r="D8692" s="90" t="n">
        <v>44517</v>
      </c>
      <c r="E8692" s="88" t="s">
        <v>40</v>
      </c>
      <c r="F8692" s="88" t="s">
        <v>109</v>
      </c>
      <c r="G8692" s="88" t="s">
        <v>136</v>
      </c>
      <c r="H8692" s="91" t="s">
        <v>24</v>
      </c>
      <c r="I8692" s="92" t="n">
        <v>45</v>
      </c>
      <c r="J8692" s="93" t="n">
        <v>700</v>
      </c>
      <c r="K8692" s="94" t="n">
        <f aca="false">I8692 * J8692</f>
        <v>31500</v>
      </c>
      <c r="L8692" s="94" t="n">
        <f aca="false">K8692 *M8692</f>
        <v>12600</v>
      </c>
      <c r="M8692" s="95" t="n">
        <v>0.4</v>
      </c>
      <c r="N8692" s="88" t="s">
        <v>23</v>
      </c>
      <c r="O8692" s="91" t="s">
        <v>218</v>
      </c>
      <c r="P8692" s="0" t="str">
        <f aca="false">RIGHT(H8692,LEN(H8692) - FIND(" ", H8692))</f>
        <v>Athletic Footwear</v>
      </c>
    </row>
    <row r="8693" customFormat="false" ht="14.25" hidden="false" customHeight="true" outlineLevel="0" collapsed="false">
      <c r="B8693" s="88" t="s">
        <v>43</v>
      </c>
      <c r="C8693" s="89" t="n">
        <v>1128299</v>
      </c>
      <c r="D8693" s="90" t="n">
        <v>44517</v>
      </c>
      <c r="E8693" s="88" t="s">
        <v>40</v>
      </c>
      <c r="F8693" s="88" t="s">
        <v>109</v>
      </c>
      <c r="G8693" s="88" t="s">
        <v>136</v>
      </c>
      <c r="H8693" s="91" t="s">
        <v>48</v>
      </c>
      <c r="I8693" s="92" t="n">
        <v>40</v>
      </c>
      <c r="J8693" s="93" t="n">
        <v>525</v>
      </c>
      <c r="K8693" s="94" t="n">
        <f aca="false">I8693 * J8693</f>
        <v>21000</v>
      </c>
      <c r="L8693" s="94" t="n">
        <f aca="false">K8693 *M8693</f>
        <v>8400</v>
      </c>
      <c r="M8693" s="95" t="n">
        <v>0.4</v>
      </c>
      <c r="N8693" s="88" t="s">
        <v>23</v>
      </c>
      <c r="O8693" s="91" t="s">
        <v>219</v>
      </c>
      <c r="P8693" s="0" t="str">
        <f aca="false">RIGHT(H8693,LEN(H8693) - FIND(" ", H8693))</f>
        <v>Street Footwear</v>
      </c>
    </row>
    <row r="8694" customFormat="false" ht="14.25" hidden="false" customHeight="true" outlineLevel="0" collapsed="false">
      <c r="B8694" s="88" t="s">
        <v>43</v>
      </c>
      <c r="C8694" s="89" t="n">
        <v>1128299</v>
      </c>
      <c r="D8694" s="90" t="n">
        <v>44517</v>
      </c>
      <c r="E8694" s="88" t="s">
        <v>40</v>
      </c>
      <c r="F8694" s="88" t="s">
        <v>109</v>
      </c>
      <c r="G8694" s="88" t="s">
        <v>136</v>
      </c>
      <c r="H8694" s="91" t="s">
        <v>44</v>
      </c>
      <c r="I8694" s="92" t="n">
        <v>50</v>
      </c>
      <c r="J8694" s="93" t="n">
        <v>500</v>
      </c>
      <c r="K8694" s="94" t="n">
        <f aca="false">I8694 * J8694</f>
        <v>25000</v>
      </c>
      <c r="L8694" s="94" t="n">
        <f aca="false">K8694 *M8694</f>
        <v>10000</v>
      </c>
      <c r="M8694" s="95" t="n">
        <v>0.4</v>
      </c>
      <c r="N8694" s="88" t="s">
        <v>23</v>
      </c>
      <c r="O8694" s="91" t="s">
        <v>219</v>
      </c>
      <c r="P8694" s="0" t="str">
        <f aca="false">RIGHT(H8694,LEN(H8694) - FIND(" ", H8694))</f>
        <v>Athletic Footwear</v>
      </c>
    </row>
    <row r="8695" customFormat="false" ht="14.25" hidden="false" customHeight="true" outlineLevel="0" collapsed="false">
      <c r="B8695" s="88" t="s">
        <v>43</v>
      </c>
      <c r="C8695" s="89" t="n">
        <v>1128299</v>
      </c>
      <c r="D8695" s="90" t="n">
        <v>44517</v>
      </c>
      <c r="E8695" s="88" t="s">
        <v>40</v>
      </c>
      <c r="F8695" s="88" t="s">
        <v>109</v>
      </c>
      <c r="G8695" s="88" t="s">
        <v>136</v>
      </c>
      <c r="H8695" s="91" t="s">
        <v>16</v>
      </c>
      <c r="I8695" s="92" t="n">
        <v>70</v>
      </c>
      <c r="J8695" s="93" t="n">
        <v>475</v>
      </c>
      <c r="K8695" s="94" t="n">
        <f aca="false">I8695 * J8695</f>
        <v>33250</v>
      </c>
      <c r="L8695" s="94" t="n">
        <f aca="false">K8695 *M8695</f>
        <v>14962.5</v>
      </c>
      <c r="M8695" s="95" t="n">
        <v>0.45</v>
      </c>
      <c r="N8695" s="88" t="s">
        <v>23</v>
      </c>
      <c r="O8695" s="91" t="s">
        <v>218</v>
      </c>
      <c r="P8695" s="0" t="str">
        <f aca="false">RIGHT(H8695,LEN(H8695) - FIND(" ", H8695))</f>
        <v>Apparel</v>
      </c>
    </row>
    <row r="8696" customFormat="false" ht="14.25" hidden="false" customHeight="true" outlineLevel="0" collapsed="false">
      <c r="B8696" s="88" t="s">
        <v>43</v>
      </c>
      <c r="C8696" s="89" t="n">
        <v>1128299</v>
      </c>
      <c r="D8696" s="90" t="n">
        <v>44517</v>
      </c>
      <c r="E8696" s="88" t="s">
        <v>40</v>
      </c>
      <c r="F8696" s="88" t="s">
        <v>109</v>
      </c>
      <c r="G8696" s="88" t="s">
        <v>136</v>
      </c>
      <c r="H8696" s="91" t="s">
        <v>38</v>
      </c>
      <c r="I8696" s="92" t="n">
        <v>85</v>
      </c>
      <c r="J8696" s="93" t="n">
        <v>600</v>
      </c>
      <c r="K8696" s="94" t="n">
        <f aca="false">I8696 * J8696</f>
        <v>51000</v>
      </c>
      <c r="L8696" s="94" t="n">
        <f aca="false">K8696 *M8696</f>
        <v>17850</v>
      </c>
      <c r="M8696" s="95" t="n">
        <v>0.35</v>
      </c>
      <c r="N8696" s="88" t="s">
        <v>23</v>
      </c>
      <c r="O8696" s="91" t="s">
        <v>219</v>
      </c>
      <c r="P8696" s="0" t="str">
        <f aca="false">RIGHT(H8696,LEN(H8696) - FIND(" ", H8696))</f>
        <v>Apparel</v>
      </c>
    </row>
    <row r="8697" customFormat="false" ht="14.25" hidden="false" customHeight="true" outlineLevel="0" collapsed="false">
      <c r="B8697" s="88" t="s">
        <v>30</v>
      </c>
      <c r="C8697" s="89" t="n">
        <v>1185732</v>
      </c>
      <c r="D8697" s="90" t="n">
        <v>44517</v>
      </c>
      <c r="E8697" s="88" t="s">
        <v>40</v>
      </c>
      <c r="F8697" s="88" t="s">
        <v>119</v>
      </c>
      <c r="G8697" s="88" t="s">
        <v>120</v>
      </c>
      <c r="H8697" s="91" t="s">
        <v>32</v>
      </c>
      <c r="I8697" s="92" t="n">
        <v>30</v>
      </c>
      <c r="J8697" s="93" t="n">
        <v>625</v>
      </c>
      <c r="K8697" s="94" t="n">
        <f aca="false">I8697 * J8697</f>
        <v>18750</v>
      </c>
      <c r="L8697" s="94" t="n">
        <f aca="false">K8697 *M8697</f>
        <v>7500</v>
      </c>
      <c r="M8697" s="95" t="n">
        <v>0.4</v>
      </c>
      <c r="N8697" s="88" t="s">
        <v>23</v>
      </c>
      <c r="O8697" s="91" t="s">
        <v>218</v>
      </c>
      <c r="P8697" s="0" t="str">
        <f aca="false">RIGHT(H8697,LEN(H8697) - FIND(" ", H8697))</f>
        <v>Street Footwear</v>
      </c>
    </row>
    <row r="8698" customFormat="false" ht="14.25" hidden="false" customHeight="true" outlineLevel="0" collapsed="false">
      <c r="B8698" s="88" t="s">
        <v>30</v>
      </c>
      <c r="C8698" s="89" t="n">
        <v>1185732</v>
      </c>
      <c r="D8698" s="90" t="n">
        <v>44517</v>
      </c>
      <c r="E8698" s="88" t="s">
        <v>40</v>
      </c>
      <c r="F8698" s="88" t="s">
        <v>119</v>
      </c>
      <c r="G8698" s="88" t="s">
        <v>120</v>
      </c>
      <c r="H8698" s="91" t="s">
        <v>24</v>
      </c>
      <c r="I8698" s="92" t="n">
        <v>20</v>
      </c>
      <c r="J8698" s="93" t="n">
        <v>450</v>
      </c>
      <c r="K8698" s="94" t="n">
        <f aca="false">I8698 * J8698</f>
        <v>9000.00000000001</v>
      </c>
      <c r="L8698" s="94" t="n">
        <f aca="false">K8698 *M8698</f>
        <v>3150</v>
      </c>
      <c r="M8698" s="95" t="n">
        <v>0.35</v>
      </c>
      <c r="N8698" s="88" t="s">
        <v>23</v>
      </c>
      <c r="O8698" s="91" t="s">
        <v>218</v>
      </c>
      <c r="P8698" s="0" t="str">
        <f aca="false">RIGHT(H8698,LEN(H8698) - FIND(" ", H8698))</f>
        <v>Athletic Footwear</v>
      </c>
    </row>
    <row r="8699" customFormat="false" ht="14.25" hidden="false" customHeight="true" outlineLevel="0" collapsed="false">
      <c r="B8699" s="88" t="s">
        <v>30</v>
      </c>
      <c r="C8699" s="89" t="n">
        <v>1185732</v>
      </c>
      <c r="D8699" s="90" t="n">
        <v>44517</v>
      </c>
      <c r="E8699" s="88" t="s">
        <v>40</v>
      </c>
      <c r="F8699" s="88" t="s">
        <v>119</v>
      </c>
      <c r="G8699" s="88" t="s">
        <v>120</v>
      </c>
      <c r="H8699" s="91" t="s">
        <v>48</v>
      </c>
      <c r="I8699" s="92" t="n">
        <v>30</v>
      </c>
      <c r="J8699" s="93" t="n">
        <v>395</v>
      </c>
      <c r="K8699" s="94" t="n">
        <f aca="false">I8699 * J8699</f>
        <v>11850</v>
      </c>
      <c r="L8699" s="94" t="n">
        <f aca="false">K8699 *M8699</f>
        <v>4740</v>
      </c>
      <c r="M8699" s="95" t="n">
        <v>0.4</v>
      </c>
      <c r="N8699" s="88" t="s">
        <v>23</v>
      </c>
      <c r="O8699" s="91" t="s">
        <v>219</v>
      </c>
      <c r="P8699" s="0" t="str">
        <f aca="false">RIGHT(H8699,LEN(H8699) - FIND(" ", H8699))</f>
        <v>Street Footwear</v>
      </c>
    </row>
    <row r="8700" customFormat="false" ht="14.25" hidden="false" customHeight="true" outlineLevel="0" collapsed="false">
      <c r="B8700" s="88" t="s">
        <v>30</v>
      </c>
      <c r="C8700" s="89" t="n">
        <v>1185732</v>
      </c>
      <c r="D8700" s="90" t="n">
        <v>44517</v>
      </c>
      <c r="E8700" s="88" t="s">
        <v>40</v>
      </c>
      <c r="F8700" s="88" t="s">
        <v>119</v>
      </c>
      <c r="G8700" s="88" t="s">
        <v>120</v>
      </c>
      <c r="H8700" s="91" t="s">
        <v>44</v>
      </c>
      <c r="I8700" s="92" t="n">
        <v>60</v>
      </c>
      <c r="J8700" s="93" t="n">
        <v>450</v>
      </c>
      <c r="K8700" s="94" t="n">
        <f aca="false">I8700 * J8700</f>
        <v>27000</v>
      </c>
      <c r="L8700" s="94" t="n">
        <f aca="false">K8700 *M8700</f>
        <v>10800</v>
      </c>
      <c r="M8700" s="95" t="n">
        <v>0.4</v>
      </c>
      <c r="N8700" s="88" t="s">
        <v>23</v>
      </c>
      <c r="O8700" s="91" t="s">
        <v>219</v>
      </c>
      <c r="P8700" s="0" t="str">
        <f aca="false">RIGHT(H8700,LEN(H8700) - FIND(" ", H8700))</f>
        <v>Athletic Footwear</v>
      </c>
    </row>
    <row r="8701" customFormat="false" ht="14.25" hidden="false" customHeight="true" outlineLevel="0" collapsed="false">
      <c r="B8701" s="88" t="s">
        <v>30</v>
      </c>
      <c r="C8701" s="89" t="n">
        <v>1185732</v>
      </c>
      <c r="D8701" s="90" t="n">
        <v>44517</v>
      </c>
      <c r="E8701" s="88" t="s">
        <v>40</v>
      </c>
      <c r="F8701" s="88" t="s">
        <v>119</v>
      </c>
      <c r="G8701" s="88" t="s">
        <v>120</v>
      </c>
      <c r="H8701" s="91" t="s">
        <v>16</v>
      </c>
      <c r="I8701" s="92" t="n">
        <v>75</v>
      </c>
      <c r="J8701" s="93" t="n">
        <v>425</v>
      </c>
      <c r="K8701" s="94" t="n">
        <f aca="false">I8701 * J8701</f>
        <v>31875</v>
      </c>
      <c r="L8701" s="94" t="n">
        <f aca="false">K8701 *M8701</f>
        <v>11156.25</v>
      </c>
      <c r="M8701" s="95" t="n">
        <v>0.35</v>
      </c>
      <c r="N8701" s="88" t="s">
        <v>23</v>
      </c>
      <c r="O8701" s="91" t="s">
        <v>218</v>
      </c>
      <c r="P8701" s="0" t="str">
        <f aca="false">RIGHT(H8701,LEN(H8701) - FIND(" ", H8701))</f>
        <v>Apparel</v>
      </c>
    </row>
    <row r="8702" customFormat="false" ht="14.25" hidden="false" customHeight="true" outlineLevel="0" collapsed="false">
      <c r="B8702" s="88" t="s">
        <v>30</v>
      </c>
      <c r="C8702" s="89" t="n">
        <v>1185732</v>
      </c>
      <c r="D8702" s="90" t="n">
        <v>44517</v>
      </c>
      <c r="E8702" s="88" t="s">
        <v>40</v>
      </c>
      <c r="F8702" s="88" t="s">
        <v>119</v>
      </c>
      <c r="G8702" s="88" t="s">
        <v>120</v>
      </c>
      <c r="H8702" s="91" t="s">
        <v>38</v>
      </c>
      <c r="I8702" s="92" t="n">
        <v>75</v>
      </c>
      <c r="J8702" s="93" t="n">
        <v>525</v>
      </c>
      <c r="K8702" s="94" t="n">
        <f aca="false">I8702 * J8702</f>
        <v>39375</v>
      </c>
      <c r="L8702" s="94" t="n">
        <f aca="false">K8702 *M8702</f>
        <v>19687.5</v>
      </c>
      <c r="M8702" s="95" t="n">
        <v>0.5</v>
      </c>
      <c r="N8702" s="88" t="s">
        <v>23</v>
      </c>
      <c r="O8702" s="91" t="s">
        <v>219</v>
      </c>
      <c r="P8702" s="0" t="str">
        <f aca="false">RIGHT(H8702,LEN(H8702) - FIND(" ", H8702))</f>
        <v>Apparel</v>
      </c>
    </row>
    <row r="8703" customFormat="false" ht="14.25" hidden="false" customHeight="true" outlineLevel="0" collapsed="false">
      <c r="B8703" s="88" t="s">
        <v>13</v>
      </c>
      <c r="C8703" s="89" t="n">
        <v>1185732</v>
      </c>
      <c r="D8703" s="90" t="n">
        <v>44517</v>
      </c>
      <c r="E8703" s="88" t="s">
        <v>26</v>
      </c>
      <c r="F8703" s="88" t="s">
        <v>163</v>
      </c>
      <c r="G8703" s="88" t="s">
        <v>171</v>
      </c>
      <c r="H8703" s="91" t="s">
        <v>32</v>
      </c>
      <c r="I8703" s="92" t="n">
        <v>45</v>
      </c>
      <c r="J8703" s="93" t="n">
        <v>450</v>
      </c>
      <c r="K8703" s="94" t="n">
        <f aca="false">I8703 * J8703</f>
        <v>20250</v>
      </c>
      <c r="L8703" s="94" t="n">
        <f aca="false">K8703 *M8703</f>
        <v>8100</v>
      </c>
      <c r="M8703" s="95" t="n">
        <v>0.4</v>
      </c>
      <c r="N8703" s="88" t="s">
        <v>14</v>
      </c>
      <c r="O8703" s="91" t="s">
        <v>218</v>
      </c>
      <c r="P8703" s="0" t="str">
        <f aca="false">RIGHT(H8703,LEN(H8703) - FIND(" ", H8703))</f>
        <v>Street Footwear</v>
      </c>
    </row>
    <row r="8704" customFormat="false" ht="14.25" hidden="false" customHeight="true" outlineLevel="0" collapsed="false">
      <c r="B8704" s="88" t="s">
        <v>13</v>
      </c>
      <c r="C8704" s="89" t="n">
        <v>1185732</v>
      </c>
      <c r="D8704" s="90" t="n">
        <v>44517</v>
      </c>
      <c r="E8704" s="88" t="s">
        <v>26</v>
      </c>
      <c r="F8704" s="88" t="s">
        <v>163</v>
      </c>
      <c r="G8704" s="88" t="s">
        <v>171</v>
      </c>
      <c r="H8704" s="91" t="s">
        <v>24</v>
      </c>
      <c r="I8704" s="92" t="n">
        <v>35</v>
      </c>
      <c r="J8704" s="93" t="n">
        <v>350</v>
      </c>
      <c r="K8704" s="94" t="n">
        <f aca="false">I8704 * J8704</f>
        <v>12250</v>
      </c>
      <c r="L8704" s="94" t="n">
        <f aca="false">K8704 *M8704</f>
        <v>4900</v>
      </c>
      <c r="M8704" s="95" t="n">
        <v>0.4</v>
      </c>
      <c r="N8704" s="88" t="s">
        <v>14</v>
      </c>
      <c r="O8704" s="91" t="s">
        <v>218</v>
      </c>
      <c r="P8704" s="0" t="str">
        <f aca="false">RIGHT(H8704,LEN(H8704) - FIND(" ", H8704))</f>
        <v>Athletic Footwear</v>
      </c>
    </row>
    <row r="8705" customFormat="false" ht="14.25" hidden="false" customHeight="true" outlineLevel="0" collapsed="false">
      <c r="B8705" s="88" t="s">
        <v>13</v>
      </c>
      <c r="C8705" s="89" t="n">
        <v>1185732</v>
      </c>
      <c r="D8705" s="90" t="n">
        <v>44517</v>
      </c>
      <c r="E8705" s="88" t="s">
        <v>26</v>
      </c>
      <c r="F8705" s="88" t="s">
        <v>163</v>
      </c>
      <c r="G8705" s="88" t="s">
        <v>171</v>
      </c>
      <c r="H8705" s="91" t="s">
        <v>48</v>
      </c>
      <c r="I8705" s="92" t="n">
        <v>35</v>
      </c>
      <c r="J8705" s="93" t="n">
        <v>295</v>
      </c>
      <c r="K8705" s="94" t="n">
        <f aca="false">I8705 * J8705</f>
        <v>10325</v>
      </c>
      <c r="L8705" s="94" t="n">
        <f aca="false">K8705 *M8705</f>
        <v>4130</v>
      </c>
      <c r="M8705" s="95" t="n">
        <v>0.4</v>
      </c>
      <c r="N8705" s="88" t="s">
        <v>14</v>
      </c>
      <c r="O8705" s="91" t="s">
        <v>219</v>
      </c>
      <c r="P8705" s="0" t="str">
        <f aca="false">RIGHT(H8705,LEN(H8705) - FIND(" ", H8705))</f>
        <v>Street Footwear</v>
      </c>
    </row>
    <row r="8706" customFormat="false" ht="14.25" hidden="false" customHeight="true" outlineLevel="0" collapsed="false">
      <c r="B8706" s="88" t="s">
        <v>13</v>
      </c>
      <c r="C8706" s="89" t="n">
        <v>1185732</v>
      </c>
      <c r="D8706" s="90" t="n">
        <v>44517</v>
      </c>
      <c r="E8706" s="88" t="s">
        <v>26</v>
      </c>
      <c r="F8706" s="88" t="s">
        <v>163</v>
      </c>
      <c r="G8706" s="88" t="s">
        <v>171</v>
      </c>
      <c r="H8706" s="91" t="s">
        <v>44</v>
      </c>
      <c r="I8706" s="92" t="n">
        <v>40</v>
      </c>
      <c r="J8706" s="93" t="n">
        <v>325</v>
      </c>
      <c r="K8706" s="94" t="n">
        <f aca="false">I8706 * J8706</f>
        <v>13000</v>
      </c>
      <c r="L8706" s="94" t="n">
        <f aca="false">K8706 *M8706</f>
        <v>5200</v>
      </c>
      <c r="M8706" s="95" t="n">
        <v>0.4</v>
      </c>
      <c r="N8706" s="88" t="s">
        <v>14</v>
      </c>
      <c r="O8706" s="91" t="s">
        <v>219</v>
      </c>
      <c r="P8706" s="0" t="str">
        <f aca="false">RIGHT(H8706,LEN(H8706) - FIND(" ", H8706))</f>
        <v>Athletic Footwear</v>
      </c>
    </row>
    <row r="8707" customFormat="false" ht="14.25" hidden="false" customHeight="true" outlineLevel="0" collapsed="false">
      <c r="B8707" s="88" t="s">
        <v>13</v>
      </c>
      <c r="C8707" s="89" t="n">
        <v>1185732</v>
      </c>
      <c r="D8707" s="90" t="n">
        <v>44517</v>
      </c>
      <c r="E8707" s="88" t="s">
        <v>26</v>
      </c>
      <c r="F8707" s="88" t="s">
        <v>163</v>
      </c>
      <c r="G8707" s="88" t="s">
        <v>171</v>
      </c>
      <c r="H8707" s="91" t="s">
        <v>16</v>
      </c>
      <c r="I8707" s="92" t="n">
        <v>65</v>
      </c>
      <c r="J8707" s="93" t="n">
        <v>300</v>
      </c>
      <c r="K8707" s="94" t="n">
        <f aca="false">I8707 * J8707</f>
        <v>19500</v>
      </c>
      <c r="L8707" s="94" t="n">
        <f aca="false">K8707 *M8707</f>
        <v>7800</v>
      </c>
      <c r="M8707" s="95" t="n">
        <v>0.4</v>
      </c>
      <c r="N8707" s="88" t="s">
        <v>14</v>
      </c>
      <c r="O8707" s="91" t="s">
        <v>218</v>
      </c>
      <c r="P8707" s="0" t="str">
        <f aca="false">RIGHT(H8707,LEN(H8707) - FIND(" ", H8707))</f>
        <v>Apparel</v>
      </c>
    </row>
    <row r="8708" customFormat="false" ht="14.25" hidden="false" customHeight="true" outlineLevel="0" collapsed="false">
      <c r="B8708" s="88" t="s">
        <v>13</v>
      </c>
      <c r="C8708" s="89" t="n">
        <v>1185732</v>
      </c>
      <c r="D8708" s="90" t="n">
        <v>44517</v>
      </c>
      <c r="E8708" s="88" t="s">
        <v>26</v>
      </c>
      <c r="F8708" s="88" t="s">
        <v>163</v>
      </c>
      <c r="G8708" s="88" t="s">
        <v>171</v>
      </c>
      <c r="H8708" s="91" t="s">
        <v>38</v>
      </c>
      <c r="I8708" s="92" t="n">
        <v>70</v>
      </c>
      <c r="J8708" s="93" t="n">
        <v>400</v>
      </c>
      <c r="K8708" s="94" t="n">
        <f aca="false">I8708 * J8708</f>
        <v>28000</v>
      </c>
      <c r="L8708" s="94" t="n">
        <f aca="false">K8708 *M8708</f>
        <v>11200</v>
      </c>
      <c r="M8708" s="95" t="n">
        <v>0.4</v>
      </c>
      <c r="N8708" s="88" t="s">
        <v>14</v>
      </c>
      <c r="O8708" s="91" t="s">
        <v>219</v>
      </c>
      <c r="P8708" s="0" t="str">
        <f aca="false">RIGHT(H8708,LEN(H8708) - FIND(" ", H8708))</f>
        <v>Apparel</v>
      </c>
    </row>
    <row r="8709" customFormat="false" ht="14.25" hidden="false" customHeight="true" outlineLevel="0" collapsed="false">
      <c r="B8709" s="88" t="s">
        <v>13</v>
      </c>
      <c r="C8709" s="89" t="n">
        <v>1185732</v>
      </c>
      <c r="D8709" s="90" t="n">
        <v>44517</v>
      </c>
      <c r="E8709" s="88" t="s">
        <v>26</v>
      </c>
      <c r="F8709" s="88" t="s">
        <v>54</v>
      </c>
      <c r="G8709" s="88" t="s">
        <v>55</v>
      </c>
      <c r="H8709" s="91" t="s">
        <v>48</v>
      </c>
      <c r="I8709" s="92" t="n">
        <v>52</v>
      </c>
      <c r="J8709" s="93" t="n">
        <v>42</v>
      </c>
      <c r="K8709" s="94" t="n">
        <f aca="false">I8709 * J8709</f>
        <v>2184</v>
      </c>
      <c r="L8709" s="94" t="n">
        <f aca="false">K8709 *M8709</f>
        <v>1004.64</v>
      </c>
      <c r="M8709" s="95" t="n">
        <v>0.46</v>
      </c>
      <c r="N8709" s="88" t="s">
        <v>23</v>
      </c>
      <c r="O8709" s="91" t="s">
        <v>219</v>
      </c>
      <c r="P8709" s="0" t="str">
        <f aca="false">RIGHT(H8709,LEN(H8709) - FIND(" ", H8709))</f>
        <v>Street Footwear</v>
      </c>
    </row>
    <row r="8710" customFormat="false" ht="14.25" hidden="false" customHeight="true" outlineLevel="0" collapsed="false">
      <c r="B8710" s="88" t="s">
        <v>15</v>
      </c>
      <c r="C8710" s="89" t="n">
        <v>1185732</v>
      </c>
      <c r="D8710" s="90" t="n">
        <v>44517</v>
      </c>
      <c r="E8710" s="88" t="s">
        <v>26</v>
      </c>
      <c r="F8710" s="88" t="s">
        <v>111</v>
      </c>
      <c r="G8710" s="88" t="s">
        <v>166</v>
      </c>
      <c r="H8710" s="91" t="s">
        <v>32</v>
      </c>
      <c r="I8710" s="92" t="n">
        <v>51</v>
      </c>
      <c r="J8710" s="93" t="n">
        <v>143</v>
      </c>
      <c r="K8710" s="94" t="n">
        <f aca="false">I8710 * J8710</f>
        <v>7293</v>
      </c>
      <c r="L8710" s="94" t="n">
        <f aca="false">K8710 *M8710</f>
        <v>3573.57</v>
      </c>
      <c r="M8710" s="95" t="n">
        <v>0.49</v>
      </c>
      <c r="N8710" s="88" t="s">
        <v>23</v>
      </c>
      <c r="O8710" s="91" t="s">
        <v>218</v>
      </c>
      <c r="P8710" s="0" t="str">
        <f aca="false">RIGHT(H8710,LEN(H8710) - FIND(" ", H8710))</f>
        <v>Street Footwear</v>
      </c>
    </row>
    <row r="8711" customFormat="false" ht="14.25" hidden="false" customHeight="true" outlineLevel="0" collapsed="false">
      <c r="B8711" s="88" t="s">
        <v>37</v>
      </c>
      <c r="C8711" s="89" t="n">
        <v>1128299</v>
      </c>
      <c r="D8711" s="90" t="n">
        <v>44517</v>
      </c>
      <c r="E8711" s="88" t="s">
        <v>34</v>
      </c>
      <c r="F8711" s="88" t="s">
        <v>35</v>
      </c>
      <c r="G8711" s="88" t="s">
        <v>146</v>
      </c>
      <c r="H8711" s="91" t="s">
        <v>32</v>
      </c>
      <c r="I8711" s="92" t="n">
        <v>52</v>
      </c>
      <c r="J8711" s="93" t="n">
        <v>169</v>
      </c>
      <c r="K8711" s="94" t="n">
        <f aca="false">I8711 * J8711</f>
        <v>8788</v>
      </c>
      <c r="L8711" s="94" t="n">
        <f aca="false">K8711 *M8711</f>
        <v>3515.2</v>
      </c>
      <c r="M8711" s="95" t="n">
        <v>0.4</v>
      </c>
      <c r="N8711" s="88" t="s">
        <v>23</v>
      </c>
      <c r="O8711" s="91" t="s">
        <v>218</v>
      </c>
      <c r="P8711" s="0" t="str">
        <f aca="false">RIGHT(H8711,LEN(H8711) - FIND(" ", H8711))</f>
        <v>Street Footwear</v>
      </c>
    </row>
    <row r="8712" customFormat="false" ht="14.25" hidden="false" customHeight="true" outlineLevel="0" collapsed="false">
      <c r="B8712" s="88" t="s">
        <v>37</v>
      </c>
      <c r="C8712" s="89" t="n">
        <v>1128299</v>
      </c>
      <c r="D8712" s="90" t="n">
        <v>44517</v>
      </c>
      <c r="E8712" s="88" t="s">
        <v>34</v>
      </c>
      <c r="F8712" s="88" t="s">
        <v>35</v>
      </c>
      <c r="G8712" s="88" t="s">
        <v>146</v>
      </c>
      <c r="H8712" s="91" t="s">
        <v>24</v>
      </c>
      <c r="I8712" s="92" t="n">
        <v>54</v>
      </c>
      <c r="J8712" s="93" t="n">
        <v>175</v>
      </c>
      <c r="K8712" s="94" t="n">
        <f aca="false">I8712 * J8712</f>
        <v>9450</v>
      </c>
      <c r="L8712" s="94" t="n">
        <f aca="false">K8712 *M8712</f>
        <v>3591</v>
      </c>
      <c r="M8712" s="95" t="n">
        <v>0.38</v>
      </c>
      <c r="N8712" s="88" t="s">
        <v>23</v>
      </c>
      <c r="O8712" s="91" t="s">
        <v>218</v>
      </c>
      <c r="P8712" s="0" t="str">
        <f aca="false">RIGHT(H8712,LEN(H8712) - FIND(" ", H8712))</f>
        <v>Athletic Footwear</v>
      </c>
    </row>
    <row r="8713" customFormat="false" ht="14.25" hidden="false" customHeight="true" outlineLevel="0" collapsed="false">
      <c r="B8713" s="88" t="s">
        <v>37</v>
      </c>
      <c r="C8713" s="89" t="n">
        <v>1128299</v>
      </c>
      <c r="D8713" s="90" t="n">
        <v>44517</v>
      </c>
      <c r="E8713" s="88" t="s">
        <v>34</v>
      </c>
      <c r="F8713" s="88" t="s">
        <v>35</v>
      </c>
      <c r="G8713" s="88" t="s">
        <v>146</v>
      </c>
      <c r="H8713" s="91" t="s">
        <v>48</v>
      </c>
      <c r="I8713" s="92" t="n">
        <v>53</v>
      </c>
      <c r="J8713" s="93" t="n">
        <v>147</v>
      </c>
      <c r="K8713" s="94" t="n">
        <f aca="false">I8713 * J8713</f>
        <v>7791</v>
      </c>
      <c r="L8713" s="94" t="n">
        <f aca="false">K8713 *M8713</f>
        <v>3194.31</v>
      </c>
      <c r="M8713" s="95" t="n">
        <v>0.41</v>
      </c>
      <c r="N8713" s="88" t="s">
        <v>23</v>
      </c>
      <c r="O8713" s="91" t="s">
        <v>219</v>
      </c>
      <c r="P8713" s="0" t="str">
        <f aca="false">RIGHT(H8713,LEN(H8713) - FIND(" ", H8713))</f>
        <v>Street Footwear</v>
      </c>
    </row>
    <row r="8714" customFormat="false" ht="14.25" hidden="false" customHeight="true" outlineLevel="0" collapsed="false">
      <c r="B8714" s="88" t="s">
        <v>37</v>
      </c>
      <c r="C8714" s="89" t="n">
        <v>1128299</v>
      </c>
      <c r="D8714" s="90" t="n">
        <v>44517</v>
      </c>
      <c r="E8714" s="88" t="s">
        <v>34</v>
      </c>
      <c r="F8714" s="88" t="s">
        <v>35</v>
      </c>
      <c r="G8714" s="88" t="s">
        <v>146</v>
      </c>
      <c r="H8714" s="91" t="s">
        <v>44</v>
      </c>
      <c r="I8714" s="92" t="n">
        <v>64</v>
      </c>
      <c r="J8714" s="93" t="n">
        <v>150</v>
      </c>
      <c r="K8714" s="94" t="n">
        <f aca="false">I8714 * J8714</f>
        <v>9600</v>
      </c>
      <c r="L8714" s="94" t="n">
        <f aca="false">K8714 *M8714</f>
        <v>4128</v>
      </c>
      <c r="M8714" s="95" t="n">
        <v>0.43</v>
      </c>
      <c r="N8714" s="88" t="s">
        <v>23</v>
      </c>
      <c r="O8714" s="91" t="s">
        <v>219</v>
      </c>
      <c r="P8714" s="0" t="str">
        <f aca="false">RIGHT(H8714,LEN(H8714) - FIND(" ", H8714))</f>
        <v>Athletic Footwear</v>
      </c>
    </row>
    <row r="8715" customFormat="false" ht="14.25" hidden="false" customHeight="true" outlineLevel="0" collapsed="false">
      <c r="B8715" s="88" t="s">
        <v>37</v>
      </c>
      <c r="C8715" s="89" t="n">
        <v>1128299</v>
      </c>
      <c r="D8715" s="90" t="n">
        <v>44517</v>
      </c>
      <c r="E8715" s="88" t="s">
        <v>34</v>
      </c>
      <c r="F8715" s="88" t="s">
        <v>35</v>
      </c>
      <c r="G8715" s="88" t="s">
        <v>146</v>
      </c>
      <c r="H8715" s="91" t="s">
        <v>16</v>
      </c>
      <c r="I8715" s="92" t="n">
        <v>77</v>
      </c>
      <c r="J8715" s="93" t="n">
        <v>124</v>
      </c>
      <c r="K8715" s="94" t="n">
        <f aca="false">I8715 * J8715</f>
        <v>9548</v>
      </c>
      <c r="L8715" s="94" t="n">
        <f aca="false">K8715 *M8715</f>
        <v>2864.4</v>
      </c>
      <c r="M8715" s="95" t="n">
        <v>0.3</v>
      </c>
      <c r="N8715" s="88" t="s">
        <v>23</v>
      </c>
      <c r="O8715" s="91" t="s">
        <v>218</v>
      </c>
      <c r="P8715" s="0" t="str">
        <f aca="false">RIGHT(H8715,LEN(H8715) - FIND(" ", H8715))</f>
        <v>Apparel</v>
      </c>
    </row>
    <row r="8716" customFormat="false" ht="14.25" hidden="false" customHeight="true" outlineLevel="0" collapsed="false">
      <c r="B8716" s="88" t="s">
        <v>37</v>
      </c>
      <c r="C8716" s="89" t="n">
        <v>1128299</v>
      </c>
      <c r="D8716" s="90" t="n">
        <v>44517</v>
      </c>
      <c r="E8716" s="88" t="s">
        <v>34</v>
      </c>
      <c r="F8716" s="88" t="s">
        <v>35</v>
      </c>
      <c r="G8716" s="88" t="s">
        <v>146</v>
      </c>
      <c r="H8716" s="91" t="s">
        <v>38</v>
      </c>
      <c r="I8716" s="92" t="n">
        <v>86</v>
      </c>
      <c r="J8716" s="93" t="n">
        <v>162</v>
      </c>
      <c r="K8716" s="94" t="n">
        <f aca="false">I8716 * J8716</f>
        <v>13932</v>
      </c>
      <c r="L8716" s="94" t="n">
        <f aca="false">K8716 *M8716</f>
        <v>8219.88</v>
      </c>
      <c r="M8716" s="95" t="n">
        <v>0.59</v>
      </c>
      <c r="N8716" s="88" t="s">
        <v>23</v>
      </c>
      <c r="O8716" s="91" t="s">
        <v>219</v>
      </c>
      <c r="P8716" s="0" t="str">
        <f aca="false">RIGHT(H8716,LEN(H8716) - FIND(" ", H8716))</f>
        <v>Apparel</v>
      </c>
    </row>
    <row r="8717" customFormat="false" ht="14.25" hidden="false" customHeight="true" outlineLevel="0" collapsed="false">
      <c r="B8717" s="88" t="s">
        <v>43</v>
      </c>
      <c r="C8717" s="89" t="n">
        <v>1128299</v>
      </c>
      <c r="D8717" s="90" t="n">
        <v>44517</v>
      </c>
      <c r="E8717" s="88" t="s">
        <v>40</v>
      </c>
      <c r="F8717" s="88" t="s">
        <v>109</v>
      </c>
      <c r="G8717" s="88" t="s">
        <v>136</v>
      </c>
      <c r="H8717" s="91" t="s">
        <v>32</v>
      </c>
      <c r="I8717" s="92" t="n">
        <v>39</v>
      </c>
      <c r="J8717" s="93" t="n">
        <v>188</v>
      </c>
      <c r="K8717" s="94" t="n">
        <f aca="false">I8717 * J8717</f>
        <v>7332</v>
      </c>
      <c r="L8717" s="94" t="n">
        <f aca="false">K8717 *M8717</f>
        <v>3666</v>
      </c>
      <c r="M8717" s="95" t="n">
        <v>0.5</v>
      </c>
      <c r="N8717" s="88" t="s">
        <v>23</v>
      </c>
      <c r="O8717" s="91" t="s">
        <v>218</v>
      </c>
      <c r="P8717" s="0" t="str">
        <f aca="false">RIGHT(H8717,LEN(H8717) - FIND(" ", H8717))</f>
        <v>Street Footwear</v>
      </c>
    </row>
    <row r="8718" customFormat="false" ht="14.25" hidden="false" customHeight="true" outlineLevel="0" collapsed="false">
      <c r="B8718" s="88" t="s">
        <v>43</v>
      </c>
      <c r="C8718" s="89" t="n">
        <v>1128299</v>
      </c>
      <c r="D8718" s="90" t="n">
        <v>44517</v>
      </c>
      <c r="E8718" s="88" t="s">
        <v>40</v>
      </c>
      <c r="F8718" s="88" t="s">
        <v>109</v>
      </c>
      <c r="G8718" s="88" t="s">
        <v>136</v>
      </c>
      <c r="H8718" s="91" t="s">
        <v>24</v>
      </c>
      <c r="I8718" s="92" t="n">
        <v>42</v>
      </c>
      <c r="J8718" s="93" t="n">
        <v>210</v>
      </c>
      <c r="K8718" s="94" t="n">
        <f aca="false">I8718 * J8718</f>
        <v>8820</v>
      </c>
      <c r="L8718" s="94" t="n">
        <f aca="false">K8718 *M8718</f>
        <v>4586.4</v>
      </c>
      <c r="M8718" s="95" t="n">
        <v>0.52</v>
      </c>
      <c r="N8718" s="88" t="s">
        <v>23</v>
      </c>
      <c r="O8718" s="91" t="s">
        <v>218</v>
      </c>
      <c r="P8718" s="0" t="str">
        <f aca="false">RIGHT(H8718,LEN(H8718) - FIND(" ", H8718))</f>
        <v>Athletic Footwear</v>
      </c>
    </row>
    <row r="8719" customFormat="false" ht="14.25" hidden="false" customHeight="true" outlineLevel="0" collapsed="false">
      <c r="B8719" s="88" t="s">
        <v>43</v>
      </c>
      <c r="C8719" s="89" t="n">
        <v>1128299</v>
      </c>
      <c r="D8719" s="90" t="n">
        <v>44517</v>
      </c>
      <c r="E8719" s="88" t="s">
        <v>40</v>
      </c>
      <c r="F8719" s="88" t="s">
        <v>109</v>
      </c>
      <c r="G8719" s="88" t="s">
        <v>136</v>
      </c>
      <c r="H8719" s="91" t="s">
        <v>48</v>
      </c>
      <c r="I8719" s="92" t="n">
        <v>38</v>
      </c>
      <c r="J8719" s="93" t="n">
        <v>137</v>
      </c>
      <c r="K8719" s="94" t="n">
        <f aca="false">I8719 * J8719</f>
        <v>5206</v>
      </c>
      <c r="L8719" s="94" t="n">
        <f aca="false">K8719 *M8719</f>
        <v>2707.12</v>
      </c>
      <c r="M8719" s="95" t="n">
        <v>0.52</v>
      </c>
      <c r="N8719" s="88" t="s">
        <v>23</v>
      </c>
      <c r="O8719" s="91" t="s">
        <v>219</v>
      </c>
      <c r="P8719" s="0" t="str">
        <f aca="false">RIGHT(H8719,LEN(H8719) - FIND(" ", H8719))</f>
        <v>Street Footwear</v>
      </c>
    </row>
    <row r="8720" customFormat="false" ht="14.25" hidden="false" customHeight="true" outlineLevel="0" collapsed="false">
      <c r="B8720" s="88" t="s">
        <v>43</v>
      </c>
      <c r="C8720" s="89" t="n">
        <v>1128299</v>
      </c>
      <c r="D8720" s="90" t="n">
        <v>44517</v>
      </c>
      <c r="E8720" s="88" t="s">
        <v>40</v>
      </c>
      <c r="F8720" s="88" t="s">
        <v>109</v>
      </c>
      <c r="G8720" s="88" t="s">
        <v>136</v>
      </c>
      <c r="H8720" s="91" t="s">
        <v>44</v>
      </c>
      <c r="I8720" s="92" t="n">
        <v>48</v>
      </c>
      <c r="J8720" s="93" t="n">
        <v>125</v>
      </c>
      <c r="K8720" s="94" t="n">
        <f aca="false">I8720 * J8720</f>
        <v>6000</v>
      </c>
      <c r="L8720" s="94" t="n">
        <f aca="false">K8720 *M8720</f>
        <v>3000</v>
      </c>
      <c r="M8720" s="95" t="n">
        <v>0.5</v>
      </c>
      <c r="N8720" s="88" t="s">
        <v>23</v>
      </c>
      <c r="O8720" s="91" t="s">
        <v>219</v>
      </c>
      <c r="P8720" s="0" t="str">
        <f aca="false">RIGHT(H8720,LEN(H8720) - FIND(" ", H8720))</f>
        <v>Athletic Footwear</v>
      </c>
    </row>
    <row r="8721" customFormat="false" ht="14.25" hidden="false" customHeight="true" outlineLevel="0" collapsed="false">
      <c r="B8721" s="88" t="s">
        <v>43</v>
      </c>
      <c r="C8721" s="89" t="n">
        <v>1128299</v>
      </c>
      <c r="D8721" s="90" t="n">
        <v>44517</v>
      </c>
      <c r="E8721" s="88" t="s">
        <v>40</v>
      </c>
      <c r="F8721" s="88" t="s">
        <v>109</v>
      </c>
      <c r="G8721" s="88" t="s">
        <v>136</v>
      </c>
      <c r="H8721" s="91" t="s">
        <v>16</v>
      </c>
      <c r="I8721" s="92" t="n">
        <v>68</v>
      </c>
      <c r="J8721" s="93" t="n">
        <v>119</v>
      </c>
      <c r="K8721" s="94" t="n">
        <f aca="false">I8721 * J8721</f>
        <v>8092</v>
      </c>
      <c r="L8721" s="94" t="n">
        <f aca="false">K8721 *M8721</f>
        <v>4450.6</v>
      </c>
      <c r="M8721" s="95" t="n">
        <v>0.55</v>
      </c>
      <c r="N8721" s="88" t="s">
        <v>23</v>
      </c>
      <c r="O8721" s="91" t="s">
        <v>218</v>
      </c>
      <c r="P8721" s="0" t="str">
        <f aca="false">RIGHT(H8721,LEN(H8721) - FIND(" ", H8721))</f>
        <v>Apparel</v>
      </c>
    </row>
    <row r="8722" customFormat="false" ht="14.25" hidden="false" customHeight="true" outlineLevel="0" collapsed="false">
      <c r="B8722" s="88" t="s">
        <v>43</v>
      </c>
      <c r="C8722" s="89" t="n">
        <v>1128299</v>
      </c>
      <c r="D8722" s="90" t="n">
        <v>44517</v>
      </c>
      <c r="E8722" s="88" t="s">
        <v>40</v>
      </c>
      <c r="F8722" s="88" t="s">
        <v>109</v>
      </c>
      <c r="G8722" s="88" t="s">
        <v>136</v>
      </c>
      <c r="H8722" s="91" t="s">
        <v>38</v>
      </c>
      <c r="I8722" s="92" t="n">
        <v>81</v>
      </c>
      <c r="J8722" s="93" t="n">
        <v>174</v>
      </c>
      <c r="K8722" s="94" t="n">
        <f aca="false">I8722 * J8722</f>
        <v>14094</v>
      </c>
      <c r="L8722" s="94" t="n">
        <f aca="false">K8722 *M8722</f>
        <v>6765.12</v>
      </c>
      <c r="M8722" s="95" t="n">
        <v>0.48</v>
      </c>
      <c r="N8722" s="88" t="s">
        <v>23</v>
      </c>
      <c r="O8722" s="91" t="s">
        <v>219</v>
      </c>
      <c r="P8722" s="0" t="str">
        <f aca="false">RIGHT(H8722,LEN(H8722) - FIND(" ", H8722))</f>
        <v>Apparel</v>
      </c>
    </row>
    <row r="8723" customFormat="false" ht="14.25" hidden="false" customHeight="true" outlineLevel="0" collapsed="false">
      <c r="B8723" s="88" t="s">
        <v>30</v>
      </c>
      <c r="C8723" s="89" t="n">
        <v>1185732</v>
      </c>
      <c r="D8723" s="90" t="n">
        <v>44517</v>
      </c>
      <c r="E8723" s="88" t="s">
        <v>40</v>
      </c>
      <c r="F8723" s="88" t="s">
        <v>119</v>
      </c>
      <c r="G8723" s="88" t="s">
        <v>120</v>
      </c>
      <c r="H8723" s="91" t="s">
        <v>32</v>
      </c>
      <c r="I8723" s="92" t="n">
        <v>28</v>
      </c>
      <c r="J8723" s="93" t="n">
        <v>163</v>
      </c>
      <c r="K8723" s="94" t="n">
        <f aca="false">I8723 * J8723</f>
        <v>4564</v>
      </c>
      <c r="L8723" s="94" t="n">
        <f aca="false">K8723 *M8723</f>
        <v>2464.56</v>
      </c>
      <c r="M8723" s="95" t="n">
        <v>0.54</v>
      </c>
      <c r="N8723" s="88" t="s">
        <v>23</v>
      </c>
      <c r="O8723" s="91" t="s">
        <v>218</v>
      </c>
      <c r="P8723" s="0" t="str">
        <f aca="false">RIGHT(H8723,LEN(H8723) - FIND(" ", H8723))</f>
        <v>Street Footwear</v>
      </c>
    </row>
    <row r="8724" customFormat="false" ht="14.25" hidden="false" customHeight="true" outlineLevel="0" collapsed="false">
      <c r="B8724" s="88" t="s">
        <v>30</v>
      </c>
      <c r="C8724" s="89" t="n">
        <v>1185732</v>
      </c>
      <c r="D8724" s="90" t="n">
        <v>44517</v>
      </c>
      <c r="E8724" s="88" t="s">
        <v>40</v>
      </c>
      <c r="F8724" s="88" t="s">
        <v>119</v>
      </c>
      <c r="G8724" s="88" t="s">
        <v>120</v>
      </c>
      <c r="H8724" s="91" t="s">
        <v>24</v>
      </c>
      <c r="I8724" s="92" t="n">
        <v>18</v>
      </c>
      <c r="J8724" s="93" t="n">
        <v>117</v>
      </c>
      <c r="K8724" s="94" t="n">
        <f aca="false">I8724 * J8724</f>
        <v>2106</v>
      </c>
      <c r="L8724" s="94" t="n">
        <f aca="false">K8724 *M8724</f>
        <v>947.7</v>
      </c>
      <c r="M8724" s="95" t="n">
        <v>0.45</v>
      </c>
      <c r="N8724" s="88" t="s">
        <v>23</v>
      </c>
      <c r="O8724" s="91" t="s">
        <v>218</v>
      </c>
      <c r="P8724" s="0" t="str">
        <f aca="false">RIGHT(H8724,LEN(H8724) - FIND(" ", H8724))</f>
        <v>Athletic Footwear</v>
      </c>
    </row>
    <row r="8725" customFormat="false" ht="14.25" hidden="false" customHeight="true" outlineLevel="0" collapsed="false">
      <c r="B8725" s="88" t="s">
        <v>30</v>
      </c>
      <c r="C8725" s="89" t="n">
        <v>1185732</v>
      </c>
      <c r="D8725" s="90" t="n">
        <v>44517</v>
      </c>
      <c r="E8725" s="88" t="s">
        <v>40</v>
      </c>
      <c r="F8725" s="88" t="s">
        <v>119</v>
      </c>
      <c r="G8725" s="88" t="s">
        <v>120</v>
      </c>
      <c r="H8725" s="91" t="s">
        <v>48</v>
      </c>
      <c r="I8725" s="92" t="n">
        <v>28</v>
      </c>
      <c r="J8725" s="93" t="n">
        <v>111</v>
      </c>
      <c r="K8725" s="94" t="n">
        <f aca="false">I8725 * J8725</f>
        <v>3108</v>
      </c>
      <c r="L8725" s="94" t="n">
        <f aca="false">K8725 *M8725</f>
        <v>1678.32</v>
      </c>
      <c r="M8725" s="95" t="n">
        <v>0.54</v>
      </c>
      <c r="N8725" s="88" t="s">
        <v>23</v>
      </c>
      <c r="O8725" s="91" t="s">
        <v>219</v>
      </c>
      <c r="P8725" s="0" t="str">
        <f aca="false">RIGHT(H8725,LEN(H8725) - FIND(" ", H8725))</f>
        <v>Street Footwear</v>
      </c>
    </row>
    <row r="8726" customFormat="false" ht="14.25" hidden="false" customHeight="true" outlineLevel="0" collapsed="false">
      <c r="B8726" s="88" t="s">
        <v>30</v>
      </c>
      <c r="C8726" s="89" t="n">
        <v>1185732</v>
      </c>
      <c r="D8726" s="90" t="n">
        <v>44517</v>
      </c>
      <c r="E8726" s="88" t="s">
        <v>40</v>
      </c>
      <c r="F8726" s="88" t="s">
        <v>119</v>
      </c>
      <c r="G8726" s="88" t="s">
        <v>120</v>
      </c>
      <c r="H8726" s="91" t="s">
        <v>44</v>
      </c>
      <c r="I8726" s="92" t="n">
        <v>54</v>
      </c>
      <c r="J8726" s="93" t="n">
        <v>117</v>
      </c>
      <c r="K8726" s="94" t="n">
        <f aca="false">I8726 * J8726</f>
        <v>6318</v>
      </c>
      <c r="L8726" s="94" t="n">
        <f aca="false">K8726 *M8726</f>
        <v>3348.54</v>
      </c>
      <c r="M8726" s="95" t="n">
        <v>0.53</v>
      </c>
      <c r="N8726" s="88" t="s">
        <v>23</v>
      </c>
      <c r="O8726" s="91" t="s">
        <v>219</v>
      </c>
      <c r="P8726" s="0" t="str">
        <f aca="false">RIGHT(H8726,LEN(H8726) - FIND(" ", H8726))</f>
        <v>Athletic Footwear</v>
      </c>
    </row>
    <row r="8727" customFormat="false" ht="14.25" hidden="false" customHeight="true" outlineLevel="0" collapsed="false">
      <c r="B8727" s="88" t="s">
        <v>30</v>
      </c>
      <c r="C8727" s="89" t="n">
        <v>1185732</v>
      </c>
      <c r="D8727" s="90" t="n">
        <v>44517</v>
      </c>
      <c r="E8727" s="88" t="s">
        <v>40</v>
      </c>
      <c r="F8727" s="88" t="s">
        <v>119</v>
      </c>
      <c r="G8727" s="88" t="s">
        <v>120</v>
      </c>
      <c r="H8727" s="91" t="s">
        <v>16</v>
      </c>
      <c r="I8727" s="92" t="n">
        <v>71</v>
      </c>
      <c r="J8727" s="93" t="n">
        <v>123</v>
      </c>
      <c r="K8727" s="94" t="n">
        <f aca="false">I8727 * J8727</f>
        <v>8733</v>
      </c>
      <c r="L8727" s="94" t="n">
        <f aca="false">K8727 *M8727</f>
        <v>3929.85</v>
      </c>
      <c r="M8727" s="95" t="n">
        <v>0.45</v>
      </c>
      <c r="N8727" s="88" t="s">
        <v>23</v>
      </c>
      <c r="O8727" s="91" t="s">
        <v>218</v>
      </c>
      <c r="P8727" s="0" t="str">
        <f aca="false">RIGHT(H8727,LEN(H8727) - FIND(" ", H8727))</f>
        <v>Apparel</v>
      </c>
    </row>
    <row r="8728" customFormat="false" ht="14.25" hidden="false" customHeight="true" outlineLevel="0" collapsed="false">
      <c r="B8728" s="88" t="s">
        <v>30</v>
      </c>
      <c r="C8728" s="89" t="n">
        <v>1185732</v>
      </c>
      <c r="D8728" s="90" t="n">
        <v>44517</v>
      </c>
      <c r="E8728" s="88" t="s">
        <v>40</v>
      </c>
      <c r="F8728" s="88" t="s">
        <v>119</v>
      </c>
      <c r="G8728" s="88" t="s">
        <v>120</v>
      </c>
      <c r="H8728" s="91" t="s">
        <v>38</v>
      </c>
      <c r="I8728" s="92" t="n">
        <v>68</v>
      </c>
      <c r="J8728" s="93" t="n">
        <v>158</v>
      </c>
      <c r="K8728" s="94" t="n">
        <f aca="false">I8728 * J8728</f>
        <v>10744</v>
      </c>
      <c r="L8728" s="94" t="n">
        <f aca="false">K8728 *M8728</f>
        <v>6553.84</v>
      </c>
      <c r="M8728" s="95" t="n">
        <v>0.61</v>
      </c>
      <c r="N8728" s="88" t="s">
        <v>23</v>
      </c>
      <c r="O8728" s="91" t="s">
        <v>219</v>
      </c>
      <c r="P8728" s="0" t="str">
        <f aca="false">RIGHT(H8728,LEN(H8728) - FIND(" ", H8728))</f>
        <v>Apparel</v>
      </c>
    </row>
    <row r="8729" customFormat="false" ht="14.25" hidden="false" customHeight="true" outlineLevel="0" collapsed="false">
      <c r="B8729" s="88" t="s">
        <v>13</v>
      </c>
      <c r="C8729" s="89" t="n">
        <v>1185732</v>
      </c>
      <c r="D8729" s="90" t="n">
        <v>44517</v>
      </c>
      <c r="E8729" s="88" t="s">
        <v>26</v>
      </c>
      <c r="F8729" s="88" t="s">
        <v>163</v>
      </c>
      <c r="G8729" s="88" t="s">
        <v>171</v>
      </c>
      <c r="H8729" s="91" t="s">
        <v>32</v>
      </c>
      <c r="I8729" s="92" t="n">
        <v>44</v>
      </c>
      <c r="J8729" s="93" t="n">
        <v>117</v>
      </c>
      <c r="K8729" s="94" t="n">
        <f aca="false">I8729 * J8729</f>
        <v>5148</v>
      </c>
      <c r="L8729" s="94" t="n">
        <f aca="false">K8729 *M8729</f>
        <v>2676.96</v>
      </c>
      <c r="M8729" s="95" t="n">
        <v>0.52</v>
      </c>
      <c r="N8729" s="88" t="s">
        <v>23</v>
      </c>
      <c r="O8729" s="91" t="s">
        <v>218</v>
      </c>
      <c r="P8729" s="0" t="str">
        <f aca="false">RIGHT(H8729,LEN(H8729) - FIND(" ", H8729))</f>
        <v>Street Footwear</v>
      </c>
    </row>
    <row r="8730" customFormat="false" ht="14.25" hidden="false" customHeight="true" outlineLevel="0" collapsed="false">
      <c r="B8730" s="88" t="s">
        <v>13</v>
      </c>
      <c r="C8730" s="89" t="n">
        <v>1185732</v>
      </c>
      <c r="D8730" s="90" t="n">
        <v>44517</v>
      </c>
      <c r="E8730" s="88" t="s">
        <v>26</v>
      </c>
      <c r="F8730" s="88" t="s">
        <v>163</v>
      </c>
      <c r="G8730" s="88" t="s">
        <v>171</v>
      </c>
      <c r="H8730" s="91" t="s">
        <v>24</v>
      </c>
      <c r="I8730" s="92" t="n">
        <v>33</v>
      </c>
      <c r="J8730" s="93" t="n">
        <v>95</v>
      </c>
      <c r="K8730" s="94" t="n">
        <f aca="false">I8730 * J8730</f>
        <v>3135</v>
      </c>
      <c r="L8730" s="94" t="n">
        <f aca="false">K8730 *M8730</f>
        <v>1661.55</v>
      </c>
      <c r="M8730" s="95" t="n">
        <v>0.53</v>
      </c>
      <c r="N8730" s="88" t="s">
        <v>23</v>
      </c>
      <c r="O8730" s="91" t="s">
        <v>218</v>
      </c>
      <c r="P8730" s="0" t="str">
        <f aca="false">RIGHT(H8730,LEN(H8730) - FIND(" ", H8730))</f>
        <v>Athletic Footwear</v>
      </c>
    </row>
    <row r="8731" customFormat="false" ht="14.25" hidden="false" customHeight="true" outlineLevel="0" collapsed="false">
      <c r="B8731" s="88" t="s">
        <v>13</v>
      </c>
      <c r="C8731" s="89" t="n">
        <v>1185732</v>
      </c>
      <c r="D8731" s="90" t="n">
        <v>44517</v>
      </c>
      <c r="E8731" s="88" t="s">
        <v>26</v>
      </c>
      <c r="F8731" s="88" t="s">
        <v>163</v>
      </c>
      <c r="G8731" s="88" t="s">
        <v>171</v>
      </c>
      <c r="H8731" s="91" t="s">
        <v>48</v>
      </c>
      <c r="I8731" s="92" t="n">
        <v>32</v>
      </c>
      <c r="J8731" s="93" t="n">
        <v>77</v>
      </c>
      <c r="K8731" s="94" t="n">
        <f aca="false">I8731 * J8731</f>
        <v>2464</v>
      </c>
      <c r="L8731" s="94" t="n">
        <f aca="false">K8731 *M8731</f>
        <v>1232</v>
      </c>
      <c r="M8731" s="95" t="n">
        <v>0.5</v>
      </c>
      <c r="N8731" s="88" t="s">
        <v>23</v>
      </c>
      <c r="O8731" s="91" t="s">
        <v>219</v>
      </c>
      <c r="P8731" s="0" t="str">
        <f aca="false">RIGHT(H8731,LEN(H8731) - FIND(" ", H8731))</f>
        <v>Street Footwear</v>
      </c>
    </row>
    <row r="8732" customFormat="false" ht="14.25" hidden="false" customHeight="true" outlineLevel="0" collapsed="false">
      <c r="B8732" s="88" t="s">
        <v>13</v>
      </c>
      <c r="C8732" s="89" t="n">
        <v>1185732</v>
      </c>
      <c r="D8732" s="90" t="n">
        <v>44517</v>
      </c>
      <c r="E8732" s="88" t="s">
        <v>26</v>
      </c>
      <c r="F8732" s="88" t="s">
        <v>163</v>
      </c>
      <c r="G8732" s="88" t="s">
        <v>171</v>
      </c>
      <c r="H8732" s="91" t="s">
        <v>44</v>
      </c>
      <c r="I8732" s="92" t="n">
        <v>38</v>
      </c>
      <c r="J8732" s="93" t="n">
        <v>91</v>
      </c>
      <c r="K8732" s="94" t="n">
        <f aca="false">I8732 * J8732</f>
        <v>3458</v>
      </c>
      <c r="L8732" s="94" t="n">
        <f aca="false">K8732 *M8732</f>
        <v>1901.9</v>
      </c>
      <c r="M8732" s="95" t="n">
        <v>0.55</v>
      </c>
      <c r="N8732" s="88" t="s">
        <v>23</v>
      </c>
      <c r="O8732" s="91" t="s">
        <v>219</v>
      </c>
      <c r="P8732" s="0" t="str">
        <f aca="false">RIGHT(H8732,LEN(H8732) - FIND(" ", H8732))</f>
        <v>Athletic Footwear</v>
      </c>
    </row>
    <row r="8733" customFormat="false" ht="14.25" hidden="false" customHeight="true" outlineLevel="0" collapsed="false">
      <c r="B8733" s="88" t="s">
        <v>13</v>
      </c>
      <c r="C8733" s="89" t="n">
        <v>1185732</v>
      </c>
      <c r="D8733" s="90" t="n">
        <v>44517</v>
      </c>
      <c r="E8733" s="88" t="s">
        <v>26</v>
      </c>
      <c r="F8733" s="88" t="s">
        <v>163</v>
      </c>
      <c r="G8733" s="88" t="s">
        <v>171</v>
      </c>
      <c r="H8733" s="91" t="s">
        <v>16</v>
      </c>
      <c r="I8733" s="92" t="n">
        <v>62</v>
      </c>
      <c r="J8733" s="93" t="n">
        <v>78</v>
      </c>
      <c r="K8733" s="94" t="n">
        <f aca="false">I8733 * J8733</f>
        <v>4836</v>
      </c>
      <c r="L8733" s="94" t="n">
        <f aca="false">K8733 *M8733</f>
        <v>2563.08</v>
      </c>
      <c r="M8733" s="95" t="n">
        <v>0.53</v>
      </c>
      <c r="N8733" s="88" t="s">
        <v>23</v>
      </c>
      <c r="O8733" s="91" t="s">
        <v>218</v>
      </c>
      <c r="P8733" s="0" t="str">
        <f aca="false">RIGHT(H8733,LEN(H8733) - FIND(" ", H8733))</f>
        <v>Apparel</v>
      </c>
    </row>
    <row r="8734" customFormat="false" ht="14.25" hidden="false" customHeight="true" outlineLevel="0" collapsed="false">
      <c r="B8734" s="88" t="s">
        <v>13</v>
      </c>
      <c r="C8734" s="89" t="n">
        <v>1185732</v>
      </c>
      <c r="D8734" s="90" t="n">
        <v>44517</v>
      </c>
      <c r="E8734" s="88" t="s">
        <v>26</v>
      </c>
      <c r="F8734" s="88" t="s">
        <v>163</v>
      </c>
      <c r="G8734" s="88" t="s">
        <v>171</v>
      </c>
      <c r="H8734" s="91" t="s">
        <v>38</v>
      </c>
      <c r="I8734" s="92" t="n">
        <v>64</v>
      </c>
      <c r="J8734" s="93" t="n">
        <v>100</v>
      </c>
      <c r="K8734" s="94" t="n">
        <f aca="false">I8734 * J8734</f>
        <v>6400</v>
      </c>
      <c r="L8734" s="94" t="n">
        <f aca="false">K8734 *M8734</f>
        <v>3264</v>
      </c>
      <c r="M8734" s="95" t="n">
        <v>0.51</v>
      </c>
      <c r="N8734" s="88" t="s">
        <v>23</v>
      </c>
      <c r="O8734" s="91" t="s">
        <v>219</v>
      </c>
      <c r="P8734" s="0" t="str">
        <f aca="false">RIGHT(H8734,LEN(H8734) - FIND(" ", H8734))</f>
        <v>Apparel</v>
      </c>
    </row>
    <row r="8735" customFormat="false" ht="14.25" hidden="false" customHeight="true" outlineLevel="0" collapsed="false">
      <c r="B8735" s="88" t="s">
        <v>13</v>
      </c>
      <c r="C8735" s="89" t="n">
        <v>1185732</v>
      </c>
      <c r="D8735" s="90" t="n">
        <v>44517</v>
      </c>
      <c r="E8735" s="88" t="s">
        <v>26</v>
      </c>
      <c r="F8735" s="88" t="s">
        <v>54</v>
      </c>
      <c r="G8735" s="88" t="s">
        <v>55</v>
      </c>
      <c r="H8735" s="91" t="s">
        <v>48</v>
      </c>
      <c r="I8735" s="92" t="n">
        <v>38</v>
      </c>
      <c r="J8735" s="93" t="n">
        <v>53</v>
      </c>
      <c r="K8735" s="94" t="n">
        <f aca="false">I8735 * J8735</f>
        <v>2014</v>
      </c>
      <c r="L8735" s="94" t="n">
        <f aca="false">K8735 *M8735</f>
        <v>745.18</v>
      </c>
      <c r="M8735" s="95" t="n">
        <v>0.37</v>
      </c>
      <c r="N8735" s="88" t="s">
        <v>31</v>
      </c>
      <c r="O8735" s="91" t="s">
        <v>219</v>
      </c>
      <c r="P8735" s="0" t="str">
        <f aca="false">RIGHT(H8735,LEN(H8735) - FIND(" ", H8735))</f>
        <v>Street Footwear</v>
      </c>
    </row>
    <row r="8736" customFormat="false" ht="14.25" hidden="false" customHeight="true" outlineLevel="0" collapsed="false">
      <c r="B8736" s="88" t="s">
        <v>37</v>
      </c>
      <c r="C8736" s="89" t="n">
        <v>1128299</v>
      </c>
      <c r="D8736" s="90" t="n">
        <v>44517</v>
      </c>
      <c r="E8736" s="88" t="s">
        <v>34</v>
      </c>
      <c r="F8736" s="88" t="s">
        <v>35</v>
      </c>
      <c r="G8736" s="88" t="s">
        <v>146</v>
      </c>
      <c r="H8736" s="91" t="s">
        <v>32</v>
      </c>
      <c r="I8736" s="92" t="n">
        <v>41</v>
      </c>
      <c r="J8736" s="93" t="n">
        <v>188</v>
      </c>
      <c r="K8736" s="94" t="n">
        <f aca="false">I8736 * J8736</f>
        <v>7708</v>
      </c>
      <c r="L8736" s="94" t="n">
        <f aca="false">K8736 *M8736</f>
        <v>2620.72</v>
      </c>
      <c r="M8736" s="95" t="n">
        <v>0.34</v>
      </c>
      <c r="N8736" s="88" t="s">
        <v>31</v>
      </c>
      <c r="O8736" s="91" t="s">
        <v>218</v>
      </c>
      <c r="P8736" s="0" t="str">
        <f aca="false">RIGHT(H8736,LEN(H8736) - FIND(" ", H8736))</f>
        <v>Street Footwear</v>
      </c>
    </row>
    <row r="8737" customFormat="false" ht="14.25" hidden="false" customHeight="true" outlineLevel="0" collapsed="false">
      <c r="B8737" s="88" t="s">
        <v>37</v>
      </c>
      <c r="C8737" s="89" t="n">
        <v>1128299</v>
      </c>
      <c r="D8737" s="90" t="n">
        <v>44517</v>
      </c>
      <c r="E8737" s="88" t="s">
        <v>34</v>
      </c>
      <c r="F8737" s="88" t="s">
        <v>35</v>
      </c>
      <c r="G8737" s="88" t="s">
        <v>146</v>
      </c>
      <c r="H8737" s="91" t="s">
        <v>24</v>
      </c>
      <c r="I8737" s="92" t="n">
        <v>46</v>
      </c>
      <c r="J8737" s="93" t="n">
        <v>231</v>
      </c>
      <c r="K8737" s="94" t="n">
        <f aca="false">I8737 * J8737</f>
        <v>10626</v>
      </c>
      <c r="L8737" s="94" t="n">
        <f aca="false">K8737 *M8737</f>
        <v>3400.32</v>
      </c>
      <c r="M8737" s="95" t="n">
        <v>0.32</v>
      </c>
      <c r="N8737" s="88" t="s">
        <v>31</v>
      </c>
      <c r="O8737" s="91" t="s">
        <v>218</v>
      </c>
      <c r="P8737" s="0" t="str">
        <f aca="false">RIGHT(H8737,LEN(H8737) - FIND(" ", H8737))</f>
        <v>Athletic Footwear</v>
      </c>
    </row>
    <row r="8738" customFormat="false" ht="14.25" hidden="false" customHeight="true" outlineLevel="0" collapsed="false">
      <c r="B8738" s="88" t="s">
        <v>37</v>
      </c>
      <c r="C8738" s="89" t="n">
        <v>1128299</v>
      </c>
      <c r="D8738" s="90" t="n">
        <v>44517</v>
      </c>
      <c r="E8738" s="88" t="s">
        <v>34</v>
      </c>
      <c r="F8738" s="88" t="s">
        <v>35</v>
      </c>
      <c r="G8738" s="88" t="s">
        <v>146</v>
      </c>
      <c r="H8738" s="91" t="s">
        <v>48</v>
      </c>
      <c r="I8738" s="92" t="n">
        <v>44</v>
      </c>
      <c r="J8738" s="93" t="n">
        <v>173</v>
      </c>
      <c r="K8738" s="94" t="n">
        <f aca="false">I8738 * J8738</f>
        <v>7612</v>
      </c>
      <c r="L8738" s="94" t="n">
        <f aca="false">K8738 *M8738</f>
        <v>2816.44</v>
      </c>
      <c r="M8738" s="95" t="n">
        <v>0.37</v>
      </c>
      <c r="N8738" s="88" t="s">
        <v>31</v>
      </c>
      <c r="O8738" s="91" t="s">
        <v>219</v>
      </c>
      <c r="P8738" s="0" t="str">
        <f aca="false">RIGHT(H8738,LEN(H8738) - FIND(" ", H8738))</f>
        <v>Street Footwear</v>
      </c>
    </row>
    <row r="8739" customFormat="false" ht="14.25" hidden="false" customHeight="true" outlineLevel="0" collapsed="false">
      <c r="B8739" s="88" t="s">
        <v>37</v>
      </c>
      <c r="C8739" s="89" t="n">
        <v>1128299</v>
      </c>
      <c r="D8739" s="90" t="n">
        <v>44517</v>
      </c>
      <c r="E8739" s="88" t="s">
        <v>34</v>
      </c>
      <c r="F8739" s="88" t="s">
        <v>35</v>
      </c>
      <c r="G8739" s="88" t="s">
        <v>146</v>
      </c>
      <c r="H8739" s="91" t="s">
        <v>44</v>
      </c>
      <c r="I8739" s="92" t="n">
        <v>47</v>
      </c>
      <c r="J8739" s="93" t="n">
        <v>170</v>
      </c>
      <c r="K8739" s="94" t="n">
        <f aca="false">I8739 * J8739</f>
        <v>7990</v>
      </c>
      <c r="L8739" s="94" t="n">
        <f aca="false">K8739 *M8739</f>
        <v>2716.6</v>
      </c>
      <c r="M8739" s="95" t="n">
        <v>0.34</v>
      </c>
      <c r="N8739" s="88" t="s">
        <v>31</v>
      </c>
      <c r="O8739" s="91" t="s">
        <v>219</v>
      </c>
      <c r="P8739" s="0" t="str">
        <f aca="false">RIGHT(H8739,LEN(H8739) - FIND(" ", H8739))</f>
        <v>Athletic Footwear</v>
      </c>
    </row>
    <row r="8740" customFormat="false" ht="14.25" hidden="false" customHeight="true" outlineLevel="0" collapsed="false">
      <c r="B8740" s="88" t="s">
        <v>37</v>
      </c>
      <c r="C8740" s="89" t="n">
        <v>1128299</v>
      </c>
      <c r="D8740" s="90" t="n">
        <v>44517</v>
      </c>
      <c r="E8740" s="88" t="s">
        <v>34</v>
      </c>
      <c r="F8740" s="88" t="s">
        <v>35</v>
      </c>
      <c r="G8740" s="88" t="s">
        <v>146</v>
      </c>
      <c r="H8740" s="91" t="s">
        <v>16</v>
      </c>
      <c r="I8740" s="92" t="n">
        <v>58</v>
      </c>
      <c r="J8740" s="93" t="n">
        <v>147</v>
      </c>
      <c r="K8740" s="94" t="n">
        <f aca="false">I8740 * J8740</f>
        <v>8526</v>
      </c>
      <c r="L8740" s="94" t="n">
        <f aca="false">K8740 *M8740</f>
        <v>2302.02</v>
      </c>
      <c r="M8740" s="95" t="n">
        <v>0.27</v>
      </c>
      <c r="N8740" s="88" t="s">
        <v>31</v>
      </c>
      <c r="O8740" s="91" t="s">
        <v>218</v>
      </c>
      <c r="P8740" s="0" t="str">
        <f aca="false">RIGHT(H8740,LEN(H8740) - FIND(" ", H8740))</f>
        <v>Apparel</v>
      </c>
    </row>
    <row r="8741" customFormat="false" ht="14.25" hidden="false" customHeight="true" outlineLevel="0" collapsed="false">
      <c r="B8741" s="88" t="s">
        <v>37</v>
      </c>
      <c r="C8741" s="89" t="n">
        <v>1128299</v>
      </c>
      <c r="D8741" s="90" t="n">
        <v>44517</v>
      </c>
      <c r="E8741" s="88" t="s">
        <v>34</v>
      </c>
      <c r="F8741" s="88" t="s">
        <v>35</v>
      </c>
      <c r="G8741" s="88" t="s">
        <v>146</v>
      </c>
      <c r="H8741" s="91" t="s">
        <v>38</v>
      </c>
      <c r="I8741" s="92" t="n">
        <v>66</v>
      </c>
      <c r="J8741" s="93" t="n">
        <v>198</v>
      </c>
      <c r="K8741" s="94" t="n">
        <f aca="false">I8741 * J8741</f>
        <v>13068</v>
      </c>
      <c r="L8741" s="94" t="n">
        <f aca="false">K8741 *M8741</f>
        <v>6534</v>
      </c>
      <c r="M8741" s="95" t="n">
        <v>0.5</v>
      </c>
      <c r="N8741" s="88" t="s">
        <v>31</v>
      </c>
      <c r="O8741" s="91" t="s">
        <v>219</v>
      </c>
      <c r="P8741" s="0" t="str">
        <f aca="false">RIGHT(H8741,LEN(H8741) - FIND(" ", H8741))</f>
        <v>Apparel</v>
      </c>
    </row>
    <row r="8742" customFormat="false" ht="14.25" hidden="false" customHeight="true" outlineLevel="0" collapsed="false">
      <c r="B8742" s="88" t="s">
        <v>43</v>
      </c>
      <c r="C8742" s="89" t="n">
        <v>1128299</v>
      </c>
      <c r="D8742" s="90" t="n">
        <v>44517</v>
      </c>
      <c r="E8742" s="88" t="s">
        <v>40</v>
      </c>
      <c r="F8742" s="88" t="s">
        <v>109</v>
      </c>
      <c r="G8742" s="88" t="s">
        <v>136</v>
      </c>
      <c r="H8742" s="91" t="s">
        <v>32</v>
      </c>
      <c r="I8742" s="92" t="n">
        <v>28</v>
      </c>
      <c r="J8742" s="93" t="n">
        <v>219</v>
      </c>
      <c r="K8742" s="94" t="n">
        <f aca="false">I8742 * J8742</f>
        <v>6132</v>
      </c>
      <c r="L8742" s="94" t="n">
        <f aca="false">K8742 *M8742</f>
        <v>2882.04</v>
      </c>
      <c r="M8742" s="95" t="n">
        <v>0.47</v>
      </c>
      <c r="N8742" s="88" t="s">
        <v>31</v>
      </c>
      <c r="O8742" s="91" t="s">
        <v>218</v>
      </c>
      <c r="P8742" s="0" t="str">
        <f aca="false">RIGHT(H8742,LEN(H8742) - FIND(" ", H8742))</f>
        <v>Street Footwear</v>
      </c>
    </row>
    <row r="8743" customFormat="false" ht="14.25" hidden="false" customHeight="true" outlineLevel="0" collapsed="false">
      <c r="B8743" s="88" t="s">
        <v>43</v>
      </c>
      <c r="C8743" s="89" t="n">
        <v>1128299</v>
      </c>
      <c r="D8743" s="90" t="n">
        <v>44517</v>
      </c>
      <c r="E8743" s="88" t="s">
        <v>40</v>
      </c>
      <c r="F8743" s="88" t="s">
        <v>109</v>
      </c>
      <c r="G8743" s="88" t="s">
        <v>136</v>
      </c>
      <c r="H8743" s="91" t="s">
        <v>24</v>
      </c>
      <c r="I8743" s="92" t="n">
        <v>35</v>
      </c>
      <c r="J8743" s="93" t="n">
        <v>224</v>
      </c>
      <c r="K8743" s="94" t="n">
        <f aca="false">I8743 * J8743</f>
        <v>7840</v>
      </c>
      <c r="L8743" s="94" t="n">
        <f aca="false">K8743 *M8743</f>
        <v>3684.8</v>
      </c>
      <c r="M8743" s="95" t="n">
        <v>0.47</v>
      </c>
      <c r="N8743" s="88" t="s">
        <v>31</v>
      </c>
      <c r="O8743" s="91" t="s">
        <v>218</v>
      </c>
      <c r="P8743" s="0" t="str">
        <f aca="false">RIGHT(H8743,LEN(H8743) - FIND(" ", H8743))</f>
        <v>Athletic Footwear</v>
      </c>
    </row>
    <row r="8744" customFormat="false" ht="14.25" hidden="false" customHeight="true" outlineLevel="0" collapsed="false">
      <c r="B8744" s="88" t="s">
        <v>43</v>
      </c>
      <c r="C8744" s="89" t="n">
        <v>1128299</v>
      </c>
      <c r="D8744" s="90" t="n">
        <v>44517</v>
      </c>
      <c r="E8744" s="88" t="s">
        <v>40</v>
      </c>
      <c r="F8744" s="88" t="s">
        <v>109</v>
      </c>
      <c r="G8744" s="88" t="s">
        <v>136</v>
      </c>
      <c r="H8744" s="91" t="s">
        <v>48</v>
      </c>
      <c r="I8744" s="92" t="n">
        <v>30</v>
      </c>
      <c r="J8744" s="93" t="n">
        <v>158</v>
      </c>
      <c r="K8744" s="94" t="n">
        <f aca="false">I8744 * J8744</f>
        <v>4740</v>
      </c>
      <c r="L8744" s="94" t="n">
        <f aca="false">K8744 *M8744</f>
        <v>2180.4</v>
      </c>
      <c r="M8744" s="95" t="n">
        <v>0.46</v>
      </c>
      <c r="N8744" s="88" t="s">
        <v>31</v>
      </c>
      <c r="O8744" s="91" t="s">
        <v>219</v>
      </c>
      <c r="P8744" s="0" t="str">
        <f aca="false">RIGHT(H8744,LEN(H8744) - FIND(" ", H8744))</f>
        <v>Street Footwear</v>
      </c>
    </row>
    <row r="8745" customFormat="false" ht="14.25" hidden="false" customHeight="true" outlineLevel="0" collapsed="false">
      <c r="B8745" s="88" t="s">
        <v>43</v>
      </c>
      <c r="C8745" s="89" t="n">
        <v>1128299</v>
      </c>
      <c r="D8745" s="90" t="n">
        <v>44517</v>
      </c>
      <c r="E8745" s="88" t="s">
        <v>40</v>
      </c>
      <c r="F8745" s="88" t="s">
        <v>109</v>
      </c>
      <c r="G8745" s="88" t="s">
        <v>136</v>
      </c>
      <c r="H8745" s="91" t="s">
        <v>44</v>
      </c>
      <c r="I8745" s="92" t="n">
        <v>40</v>
      </c>
      <c r="J8745" s="93" t="n">
        <v>155</v>
      </c>
      <c r="K8745" s="94" t="n">
        <f aca="false">I8745 * J8745</f>
        <v>6200</v>
      </c>
      <c r="L8745" s="94" t="n">
        <f aca="false">K8745 *M8745</f>
        <v>2852</v>
      </c>
      <c r="M8745" s="95" t="n">
        <v>0.46</v>
      </c>
      <c r="N8745" s="88" t="s">
        <v>31</v>
      </c>
      <c r="O8745" s="91" t="s">
        <v>219</v>
      </c>
      <c r="P8745" s="0" t="str">
        <f aca="false">RIGHT(H8745,LEN(H8745) - FIND(" ", H8745))</f>
        <v>Athletic Footwear</v>
      </c>
    </row>
    <row r="8746" customFormat="false" ht="14.25" hidden="false" customHeight="true" outlineLevel="0" collapsed="false">
      <c r="B8746" s="88" t="s">
        <v>43</v>
      </c>
      <c r="C8746" s="89" t="n">
        <v>1128299</v>
      </c>
      <c r="D8746" s="90" t="n">
        <v>44517</v>
      </c>
      <c r="E8746" s="88" t="s">
        <v>40</v>
      </c>
      <c r="F8746" s="88" t="s">
        <v>109</v>
      </c>
      <c r="G8746" s="88" t="s">
        <v>136</v>
      </c>
      <c r="H8746" s="91" t="s">
        <v>16</v>
      </c>
      <c r="I8746" s="92" t="n">
        <v>53</v>
      </c>
      <c r="J8746" s="93" t="n">
        <v>147</v>
      </c>
      <c r="K8746" s="94" t="n">
        <f aca="false">I8746 * J8746</f>
        <v>7791</v>
      </c>
      <c r="L8746" s="94" t="n">
        <f aca="false">K8746 *M8746</f>
        <v>3661.77</v>
      </c>
      <c r="M8746" s="95" t="n">
        <v>0.47</v>
      </c>
      <c r="N8746" s="88" t="s">
        <v>31</v>
      </c>
      <c r="O8746" s="91" t="s">
        <v>218</v>
      </c>
      <c r="P8746" s="0" t="str">
        <f aca="false">RIGHT(H8746,LEN(H8746) - FIND(" ", H8746))</f>
        <v>Apparel</v>
      </c>
    </row>
    <row r="8747" customFormat="false" ht="14.25" hidden="false" customHeight="true" outlineLevel="0" collapsed="false">
      <c r="B8747" s="88" t="s">
        <v>43</v>
      </c>
      <c r="C8747" s="89" t="n">
        <v>1128299</v>
      </c>
      <c r="D8747" s="90" t="n">
        <v>44517</v>
      </c>
      <c r="E8747" s="88" t="s">
        <v>40</v>
      </c>
      <c r="F8747" s="88" t="s">
        <v>109</v>
      </c>
      <c r="G8747" s="88" t="s">
        <v>136</v>
      </c>
      <c r="H8747" s="91" t="s">
        <v>38</v>
      </c>
      <c r="I8747" s="92" t="n">
        <v>64</v>
      </c>
      <c r="J8747" s="93" t="n">
        <v>180</v>
      </c>
      <c r="K8747" s="94" t="n">
        <f aca="false">I8747 * J8747</f>
        <v>11520</v>
      </c>
      <c r="L8747" s="94" t="n">
        <f aca="false">K8747 *M8747</f>
        <v>4723.2</v>
      </c>
      <c r="M8747" s="95" t="n">
        <v>0.41</v>
      </c>
      <c r="N8747" s="88" t="s">
        <v>31</v>
      </c>
      <c r="O8747" s="91" t="s">
        <v>219</v>
      </c>
      <c r="P8747" s="0" t="str">
        <f aca="false">RIGHT(H8747,LEN(H8747) - FIND(" ", H8747))</f>
        <v>Apparel</v>
      </c>
    </row>
    <row r="8748" customFormat="false" ht="14.25" hidden="false" customHeight="true" outlineLevel="0" collapsed="false">
      <c r="B8748" s="88" t="s">
        <v>30</v>
      </c>
      <c r="C8748" s="89" t="n">
        <v>1185732</v>
      </c>
      <c r="D8748" s="90" t="n">
        <v>44517</v>
      </c>
      <c r="E8748" s="88" t="s">
        <v>40</v>
      </c>
      <c r="F8748" s="88" t="s">
        <v>119</v>
      </c>
      <c r="G8748" s="88" t="s">
        <v>120</v>
      </c>
      <c r="H8748" s="91" t="s">
        <v>32</v>
      </c>
      <c r="I8748" s="92" t="n">
        <v>22</v>
      </c>
      <c r="J8748" s="93" t="n">
        <v>206</v>
      </c>
      <c r="K8748" s="94" t="n">
        <f aca="false">I8748 * J8748</f>
        <v>4532</v>
      </c>
      <c r="L8748" s="94" t="n">
        <f aca="false">K8748 *M8748</f>
        <v>1994.08</v>
      </c>
      <c r="M8748" s="95" t="n">
        <v>0.44</v>
      </c>
      <c r="N8748" s="88" t="s">
        <v>31</v>
      </c>
      <c r="O8748" s="91" t="s">
        <v>218</v>
      </c>
      <c r="P8748" s="0" t="str">
        <f aca="false">RIGHT(H8748,LEN(H8748) - FIND(" ", H8748))</f>
        <v>Street Footwear</v>
      </c>
    </row>
    <row r="8749" customFormat="false" ht="14.25" hidden="false" customHeight="true" outlineLevel="0" collapsed="false">
      <c r="B8749" s="88" t="s">
        <v>30</v>
      </c>
      <c r="C8749" s="89" t="n">
        <v>1185732</v>
      </c>
      <c r="D8749" s="90" t="n">
        <v>44517</v>
      </c>
      <c r="E8749" s="88" t="s">
        <v>40</v>
      </c>
      <c r="F8749" s="88" t="s">
        <v>119</v>
      </c>
      <c r="G8749" s="88" t="s">
        <v>120</v>
      </c>
      <c r="H8749" s="91" t="s">
        <v>24</v>
      </c>
      <c r="I8749" s="92" t="n">
        <v>15</v>
      </c>
      <c r="J8749" s="93" t="n">
        <v>153</v>
      </c>
      <c r="K8749" s="94" t="n">
        <f aca="false">I8749 * J8749</f>
        <v>2295</v>
      </c>
      <c r="L8749" s="94" t="n">
        <f aca="false">K8749 *M8749</f>
        <v>872.1</v>
      </c>
      <c r="M8749" s="95" t="n">
        <v>0.38</v>
      </c>
      <c r="N8749" s="88" t="s">
        <v>31</v>
      </c>
      <c r="O8749" s="91" t="s">
        <v>218</v>
      </c>
      <c r="P8749" s="0" t="str">
        <f aca="false">RIGHT(H8749,LEN(H8749) - FIND(" ", H8749))</f>
        <v>Athletic Footwear</v>
      </c>
    </row>
    <row r="8750" customFormat="false" ht="14.25" hidden="false" customHeight="true" outlineLevel="0" collapsed="false">
      <c r="B8750" s="88" t="s">
        <v>30</v>
      </c>
      <c r="C8750" s="89" t="n">
        <v>1185732</v>
      </c>
      <c r="D8750" s="90" t="n">
        <v>44517</v>
      </c>
      <c r="E8750" s="88" t="s">
        <v>40</v>
      </c>
      <c r="F8750" s="88" t="s">
        <v>119</v>
      </c>
      <c r="G8750" s="88" t="s">
        <v>120</v>
      </c>
      <c r="H8750" s="91" t="s">
        <v>48</v>
      </c>
      <c r="I8750" s="92" t="n">
        <v>22</v>
      </c>
      <c r="J8750" s="93" t="n">
        <v>119</v>
      </c>
      <c r="K8750" s="94" t="n">
        <f aca="false">I8750 * J8750</f>
        <v>2618</v>
      </c>
      <c r="L8750" s="94" t="n">
        <f aca="false">K8750 *M8750</f>
        <v>1099.56</v>
      </c>
      <c r="M8750" s="95" t="n">
        <v>0.42</v>
      </c>
      <c r="N8750" s="88" t="s">
        <v>31</v>
      </c>
      <c r="O8750" s="91" t="s">
        <v>219</v>
      </c>
      <c r="P8750" s="0" t="str">
        <f aca="false">RIGHT(H8750,LEN(H8750) - FIND(" ", H8750))</f>
        <v>Street Footwear</v>
      </c>
    </row>
    <row r="8751" customFormat="false" ht="14.25" hidden="false" customHeight="true" outlineLevel="0" collapsed="false">
      <c r="B8751" s="88" t="s">
        <v>30</v>
      </c>
      <c r="C8751" s="89" t="n">
        <v>1185732</v>
      </c>
      <c r="D8751" s="90" t="n">
        <v>44517</v>
      </c>
      <c r="E8751" s="88" t="s">
        <v>40</v>
      </c>
      <c r="F8751" s="88" t="s">
        <v>119</v>
      </c>
      <c r="G8751" s="88" t="s">
        <v>120</v>
      </c>
      <c r="H8751" s="91" t="s">
        <v>44</v>
      </c>
      <c r="I8751" s="92" t="n">
        <v>43</v>
      </c>
      <c r="J8751" s="93" t="n">
        <v>153</v>
      </c>
      <c r="K8751" s="94" t="n">
        <f aca="false">I8751 * J8751</f>
        <v>6579</v>
      </c>
      <c r="L8751" s="94" t="n">
        <f aca="false">K8751 *M8751</f>
        <v>2894.76</v>
      </c>
      <c r="M8751" s="95" t="n">
        <v>0.44</v>
      </c>
      <c r="N8751" s="88" t="s">
        <v>31</v>
      </c>
      <c r="O8751" s="91" t="s">
        <v>219</v>
      </c>
      <c r="P8751" s="0" t="str">
        <f aca="false">RIGHT(H8751,LEN(H8751) - FIND(" ", H8751))</f>
        <v>Athletic Footwear</v>
      </c>
    </row>
    <row r="8752" customFormat="false" ht="14.25" hidden="false" customHeight="true" outlineLevel="0" collapsed="false">
      <c r="B8752" s="88" t="s">
        <v>30</v>
      </c>
      <c r="C8752" s="89" t="n">
        <v>1185732</v>
      </c>
      <c r="D8752" s="90" t="n">
        <v>44517</v>
      </c>
      <c r="E8752" s="88" t="s">
        <v>40</v>
      </c>
      <c r="F8752" s="88" t="s">
        <v>119</v>
      </c>
      <c r="G8752" s="88" t="s">
        <v>120</v>
      </c>
      <c r="H8752" s="91" t="s">
        <v>16</v>
      </c>
      <c r="I8752" s="92" t="n">
        <v>59</v>
      </c>
      <c r="J8752" s="93" t="n">
        <v>132</v>
      </c>
      <c r="K8752" s="94" t="n">
        <f aca="false">I8752 * J8752</f>
        <v>7788</v>
      </c>
      <c r="L8752" s="94" t="n">
        <f aca="false">K8752 *M8752</f>
        <v>3115.2</v>
      </c>
      <c r="M8752" s="95" t="n">
        <v>0.4</v>
      </c>
      <c r="N8752" s="88" t="s">
        <v>31</v>
      </c>
      <c r="O8752" s="91" t="s">
        <v>218</v>
      </c>
      <c r="P8752" s="0" t="str">
        <f aca="false">RIGHT(H8752,LEN(H8752) - FIND(" ", H8752))</f>
        <v>Apparel</v>
      </c>
    </row>
    <row r="8753" customFormat="false" ht="14.25" hidden="false" customHeight="true" outlineLevel="0" collapsed="false">
      <c r="B8753" s="88" t="s">
        <v>30</v>
      </c>
      <c r="C8753" s="89" t="n">
        <v>1185732</v>
      </c>
      <c r="D8753" s="90" t="n">
        <v>44517</v>
      </c>
      <c r="E8753" s="88" t="s">
        <v>40</v>
      </c>
      <c r="F8753" s="88" t="s">
        <v>119</v>
      </c>
      <c r="G8753" s="88" t="s">
        <v>120</v>
      </c>
      <c r="H8753" s="91" t="s">
        <v>38</v>
      </c>
      <c r="I8753" s="92" t="n">
        <v>51</v>
      </c>
      <c r="J8753" s="93" t="n">
        <v>168</v>
      </c>
      <c r="K8753" s="94" t="n">
        <f aca="false">I8753 * J8753</f>
        <v>8568</v>
      </c>
      <c r="L8753" s="94" t="n">
        <f aca="false">K8753 *M8753</f>
        <v>4883.76</v>
      </c>
      <c r="M8753" s="95" t="n">
        <v>0.57</v>
      </c>
      <c r="N8753" s="88" t="s">
        <v>31</v>
      </c>
      <c r="O8753" s="91" t="s">
        <v>219</v>
      </c>
      <c r="P8753" s="0" t="str">
        <f aca="false">RIGHT(H8753,LEN(H8753) - FIND(" ", H8753))</f>
        <v>Apparel</v>
      </c>
    </row>
    <row r="8754" customFormat="false" ht="14.25" hidden="false" customHeight="true" outlineLevel="0" collapsed="false">
      <c r="B8754" s="88" t="s">
        <v>13</v>
      </c>
      <c r="C8754" s="89" t="n">
        <v>1185732</v>
      </c>
      <c r="D8754" s="90" t="n">
        <v>44518</v>
      </c>
      <c r="E8754" s="88" t="s">
        <v>26</v>
      </c>
      <c r="F8754" s="88" t="s">
        <v>54</v>
      </c>
      <c r="G8754" s="88" t="s">
        <v>55</v>
      </c>
      <c r="H8754" s="91" t="s">
        <v>44</v>
      </c>
      <c r="I8754" s="92" t="n">
        <v>55</v>
      </c>
      <c r="J8754" s="93" t="n">
        <v>100</v>
      </c>
      <c r="K8754" s="94" t="n">
        <f aca="false">I8754 * J8754</f>
        <v>5500</v>
      </c>
      <c r="L8754" s="94" t="n">
        <f aca="false">K8754 *M8754</f>
        <v>1925</v>
      </c>
      <c r="M8754" s="95" t="n">
        <v>0.35</v>
      </c>
      <c r="N8754" s="88" t="s">
        <v>31</v>
      </c>
      <c r="O8754" s="91" t="s">
        <v>219</v>
      </c>
      <c r="P8754" s="0" t="str">
        <f aca="false">RIGHT(H8754,LEN(H8754) - FIND(" ", H8754))</f>
        <v>Athletic Footwear</v>
      </c>
    </row>
    <row r="8755" customFormat="false" ht="14.25" hidden="false" customHeight="true" outlineLevel="0" collapsed="false">
      <c r="B8755" s="88" t="s">
        <v>15</v>
      </c>
      <c r="C8755" s="89" t="n">
        <v>1185732</v>
      </c>
      <c r="D8755" s="90" t="n">
        <v>44518</v>
      </c>
      <c r="E8755" s="88" t="s">
        <v>26</v>
      </c>
      <c r="F8755" s="88" t="s">
        <v>111</v>
      </c>
      <c r="G8755" s="88" t="s">
        <v>166</v>
      </c>
      <c r="H8755" s="91" t="s">
        <v>24</v>
      </c>
      <c r="I8755" s="92" t="n">
        <v>50</v>
      </c>
      <c r="J8755" s="93" t="n">
        <v>300</v>
      </c>
      <c r="K8755" s="94" t="n">
        <f aca="false">I8755 * J8755</f>
        <v>15000</v>
      </c>
      <c r="L8755" s="94" t="n">
        <f aca="false">K8755 *M8755</f>
        <v>5250</v>
      </c>
      <c r="M8755" s="95" t="n">
        <v>0.35</v>
      </c>
      <c r="N8755" s="88" t="s">
        <v>31</v>
      </c>
      <c r="O8755" s="91" t="s">
        <v>218</v>
      </c>
      <c r="P8755" s="0" t="str">
        <f aca="false">RIGHT(H8755,LEN(H8755) - FIND(" ", H8755))</f>
        <v>Athletic Footwear</v>
      </c>
    </row>
    <row r="8756" customFormat="false" ht="14.25" hidden="false" customHeight="true" outlineLevel="0" collapsed="false">
      <c r="B8756" s="88" t="s">
        <v>15</v>
      </c>
      <c r="C8756" s="89" t="n">
        <v>1185732</v>
      </c>
      <c r="D8756" s="90" t="n">
        <v>44518</v>
      </c>
      <c r="E8756" s="88" t="s">
        <v>26</v>
      </c>
      <c r="F8756" s="88" t="s">
        <v>111</v>
      </c>
      <c r="G8756" s="88" t="s">
        <v>166</v>
      </c>
      <c r="H8756" s="91" t="s">
        <v>32</v>
      </c>
      <c r="I8756" s="92" t="n">
        <v>65</v>
      </c>
      <c r="J8756" s="93" t="n">
        <v>375</v>
      </c>
      <c r="K8756" s="94" t="n">
        <f aca="false">I8756 * J8756</f>
        <v>24375</v>
      </c>
      <c r="L8756" s="94" t="n">
        <f aca="false">K8756 *M8756</f>
        <v>8531.25</v>
      </c>
      <c r="M8756" s="95" t="n">
        <v>0.35</v>
      </c>
      <c r="N8756" s="88" t="s">
        <v>31</v>
      </c>
      <c r="O8756" s="91" t="s">
        <v>218</v>
      </c>
      <c r="P8756" s="0" t="str">
        <f aca="false">RIGHT(H8756,LEN(H8756) - FIND(" ", H8756))</f>
        <v>Street Footwear</v>
      </c>
    </row>
    <row r="8757" customFormat="false" ht="14.25" hidden="false" customHeight="true" outlineLevel="0" collapsed="false">
      <c r="B8757" s="88" t="s">
        <v>15</v>
      </c>
      <c r="C8757" s="89" t="n">
        <v>1185732</v>
      </c>
      <c r="D8757" s="90" t="n">
        <v>44518</v>
      </c>
      <c r="E8757" s="88" t="s">
        <v>26</v>
      </c>
      <c r="F8757" s="88" t="s">
        <v>111</v>
      </c>
      <c r="G8757" s="88" t="s">
        <v>166</v>
      </c>
      <c r="H8757" s="91" t="s">
        <v>24</v>
      </c>
      <c r="I8757" s="92" t="n">
        <v>55</v>
      </c>
      <c r="J8757" s="93" t="n">
        <v>200</v>
      </c>
      <c r="K8757" s="94" t="n">
        <f aca="false">I8757 * J8757</f>
        <v>11000</v>
      </c>
      <c r="L8757" s="94" t="n">
        <f aca="false">K8757 *M8757</f>
        <v>3850</v>
      </c>
      <c r="M8757" s="95" t="n">
        <v>0.35</v>
      </c>
      <c r="N8757" s="88" t="s">
        <v>31</v>
      </c>
      <c r="O8757" s="91" t="s">
        <v>218</v>
      </c>
      <c r="P8757" s="0" t="str">
        <f aca="false">RIGHT(H8757,LEN(H8757) - FIND(" ", H8757))</f>
        <v>Athletic Footwear</v>
      </c>
    </row>
    <row r="8758" customFormat="false" ht="14.25" hidden="false" customHeight="true" outlineLevel="0" collapsed="false">
      <c r="B8758" s="88" t="s">
        <v>15</v>
      </c>
      <c r="C8758" s="89" t="n">
        <v>1185732</v>
      </c>
      <c r="D8758" s="90" t="n">
        <v>44518</v>
      </c>
      <c r="E8758" s="88" t="s">
        <v>26</v>
      </c>
      <c r="F8758" s="88" t="s">
        <v>111</v>
      </c>
      <c r="G8758" s="88" t="s">
        <v>166</v>
      </c>
      <c r="H8758" s="91" t="s">
        <v>48</v>
      </c>
      <c r="I8758" s="92" t="n">
        <v>55</v>
      </c>
      <c r="J8758" s="93" t="n">
        <v>195</v>
      </c>
      <c r="K8758" s="94" t="n">
        <f aca="false">I8758 * J8758</f>
        <v>10725</v>
      </c>
      <c r="L8758" s="94" t="n">
        <f aca="false">K8758 *M8758</f>
        <v>4290</v>
      </c>
      <c r="M8758" s="95" t="n">
        <v>0.4</v>
      </c>
      <c r="N8758" s="88" t="s">
        <v>31</v>
      </c>
      <c r="O8758" s="91" t="s">
        <v>219</v>
      </c>
      <c r="P8758" s="0" t="str">
        <f aca="false">RIGHT(H8758,LEN(H8758) - FIND(" ", H8758))</f>
        <v>Street Footwear</v>
      </c>
    </row>
    <row r="8759" customFormat="false" ht="14.25" hidden="false" customHeight="true" outlineLevel="0" collapsed="false">
      <c r="B8759" s="88" t="s">
        <v>15</v>
      </c>
      <c r="C8759" s="89" t="n">
        <v>1185732</v>
      </c>
      <c r="D8759" s="90" t="n">
        <v>44518</v>
      </c>
      <c r="E8759" s="88" t="s">
        <v>26</v>
      </c>
      <c r="F8759" s="88" t="s">
        <v>111</v>
      </c>
      <c r="G8759" s="88" t="s">
        <v>166</v>
      </c>
      <c r="H8759" s="91" t="s">
        <v>44</v>
      </c>
      <c r="I8759" s="92" t="n">
        <v>55</v>
      </c>
      <c r="J8759" s="93" t="n">
        <v>175</v>
      </c>
      <c r="K8759" s="94" t="n">
        <f aca="false">I8759 * J8759</f>
        <v>9625</v>
      </c>
      <c r="L8759" s="94" t="n">
        <f aca="false">K8759 *M8759</f>
        <v>2887.5</v>
      </c>
      <c r="M8759" s="95" t="n">
        <v>0.3</v>
      </c>
      <c r="N8759" s="88" t="s">
        <v>31</v>
      </c>
      <c r="O8759" s="91" t="s">
        <v>219</v>
      </c>
      <c r="P8759" s="0" t="str">
        <f aca="false">RIGHT(H8759,LEN(H8759) - FIND(" ", H8759))</f>
        <v>Athletic Footwear</v>
      </c>
    </row>
    <row r="8760" customFormat="false" ht="14.25" hidden="false" customHeight="true" outlineLevel="0" collapsed="false">
      <c r="B8760" s="88" t="s">
        <v>15</v>
      </c>
      <c r="C8760" s="89" t="n">
        <v>1185732</v>
      </c>
      <c r="D8760" s="90" t="n">
        <v>44518</v>
      </c>
      <c r="E8760" s="88" t="s">
        <v>26</v>
      </c>
      <c r="F8760" s="88" t="s">
        <v>111</v>
      </c>
      <c r="G8760" s="88" t="s">
        <v>166</v>
      </c>
      <c r="H8760" s="91" t="s">
        <v>16</v>
      </c>
      <c r="I8760" s="92" t="n">
        <v>65</v>
      </c>
      <c r="J8760" s="93" t="n">
        <v>150</v>
      </c>
      <c r="K8760" s="94" t="n">
        <f aca="false">I8760 * J8760</f>
        <v>9750</v>
      </c>
      <c r="L8760" s="94" t="n">
        <f aca="false">K8760 *M8760</f>
        <v>2437.5</v>
      </c>
      <c r="M8760" s="95" t="n">
        <v>0.25</v>
      </c>
      <c r="N8760" s="88" t="s">
        <v>31</v>
      </c>
      <c r="O8760" s="91" t="s">
        <v>218</v>
      </c>
      <c r="P8760" s="0" t="str">
        <f aca="false">RIGHT(H8760,LEN(H8760) - FIND(" ", H8760))</f>
        <v>Apparel</v>
      </c>
    </row>
    <row r="8761" customFormat="false" ht="14.25" hidden="false" customHeight="true" outlineLevel="0" collapsed="false">
      <c r="B8761" s="88" t="s">
        <v>15</v>
      </c>
      <c r="C8761" s="89" t="n">
        <v>1185732</v>
      </c>
      <c r="D8761" s="90" t="n">
        <v>44518</v>
      </c>
      <c r="E8761" s="88" t="s">
        <v>26</v>
      </c>
      <c r="F8761" s="88" t="s">
        <v>111</v>
      </c>
      <c r="G8761" s="88" t="s">
        <v>166</v>
      </c>
      <c r="H8761" s="91" t="s">
        <v>38</v>
      </c>
      <c r="I8761" s="92" t="n">
        <v>70</v>
      </c>
      <c r="J8761" s="93" t="n">
        <v>250</v>
      </c>
      <c r="K8761" s="94" t="n">
        <f aca="false">I8761 * J8761</f>
        <v>17500</v>
      </c>
      <c r="L8761" s="94" t="n">
        <f aca="false">K8761 *M8761</f>
        <v>7000</v>
      </c>
      <c r="M8761" s="95" t="n">
        <v>0.4</v>
      </c>
      <c r="N8761" s="88" t="s">
        <v>31</v>
      </c>
      <c r="O8761" s="91" t="s">
        <v>219</v>
      </c>
      <c r="P8761" s="0" t="str">
        <f aca="false">RIGHT(H8761,LEN(H8761) - FIND(" ", H8761))</f>
        <v>Apparel</v>
      </c>
    </row>
    <row r="8762" customFormat="false" ht="14.25" hidden="false" customHeight="true" outlineLevel="0" collapsed="false">
      <c r="B8762" s="88" t="s">
        <v>13</v>
      </c>
      <c r="C8762" s="89" t="n">
        <v>1185732</v>
      </c>
      <c r="D8762" s="90" t="n">
        <v>44518</v>
      </c>
      <c r="E8762" s="88" t="s">
        <v>29</v>
      </c>
      <c r="F8762" s="88" t="s">
        <v>121</v>
      </c>
      <c r="G8762" s="88" t="s">
        <v>158</v>
      </c>
      <c r="H8762" s="91" t="s">
        <v>32</v>
      </c>
      <c r="I8762" s="92" t="n">
        <v>35</v>
      </c>
      <c r="J8762" s="93" t="n">
        <v>500</v>
      </c>
      <c r="K8762" s="94" t="n">
        <f aca="false">I8762 * J8762</f>
        <v>17500</v>
      </c>
      <c r="L8762" s="94" t="n">
        <f aca="false">K8762 *M8762</f>
        <v>7000</v>
      </c>
      <c r="M8762" s="95" t="n">
        <v>0.4</v>
      </c>
      <c r="N8762" s="88" t="s">
        <v>14</v>
      </c>
      <c r="O8762" s="91" t="s">
        <v>218</v>
      </c>
      <c r="P8762" s="0" t="str">
        <f aca="false">RIGHT(H8762,LEN(H8762) - FIND(" ", H8762))</f>
        <v>Street Footwear</v>
      </c>
    </row>
    <row r="8763" customFormat="false" ht="14.25" hidden="false" customHeight="true" outlineLevel="0" collapsed="false">
      <c r="B8763" s="88" t="s">
        <v>13</v>
      </c>
      <c r="C8763" s="89" t="n">
        <v>1185732</v>
      </c>
      <c r="D8763" s="90" t="n">
        <v>44518</v>
      </c>
      <c r="E8763" s="88" t="s">
        <v>29</v>
      </c>
      <c r="F8763" s="88" t="s">
        <v>121</v>
      </c>
      <c r="G8763" s="88" t="s">
        <v>158</v>
      </c>
      <c r="H8763" s="91" t="s">
        <v>24</v>
      </c>
      <c r="I8763" s="92" t="n">
        <v>25</v>
      </c>
      <c r="J8763" s="93" t="n">
        <v>350</v>
      </c>
      <c r="K8763" s="94" t="n">
        <f aca="false">I8763 * J8763</f>
        <v>8750</v>
      </c>
      <c r="L8763" s="94" t="n">
        <f aca="false">K8763 *M8763</f>
        <v>3062.5</v>
      </c>
      <c r="M8763" s="95" t="n">
        <v>0.35</v>
      </c>
      <c r="N8763" s="88" t="s">
        <v>14</v>
      </c>
      <c r="O8763" s="91" t="s">
        <v>218</v>
      </c>
      <c r="P8763" s="0" t="str">
        <f aca="false">RIGHT(H8763,LEN(H8763) - FIND(" ", H8763))</f>
        <v>Athletic Footwear</v>
      </c>
    </row>
    <row r="8764" customFormat="false" ht="14.25" hidden="false" customHeight="true" outlineLevel="0" collapsed="false">
      <c r="B8764" s="88" t="s">
        <v>13</v>
      </c>
      <c r="C8764" s="89" t="n">
        <v>1185732</v>
      </c>
      <c r="D8764" s="90" t="n">
        <v>44518</v>
      </c>
      <c r="E8764" s="88" t="s">
        <v>29</v>
      </c>
      <c r="F8764" s="88" t="s">
        <v>121</v>
      </c>
      <c r="G8764" s="88" t="s">
        <v>158</v>
      </c>
      <c r="H8764" s="91" t="s">
        <v>48</v>
      </c>
      <c r="I8764" s="92" t="n">
        <v>25</v>
      </c>
      <c r="J8764" s="93" t="n">
        <v>295</v>
      </c>
      <c r="K8764" s="94" t="n">
        <f aca="false">I8764 * J8764</f>
        <v>7375</v>
      </c>
      <c r="L8764" s="94" t="n">
        <f aca="false">K8764 *M8764</f>
        <v>2581.25</v>
      </c>
      <c r="M8764" s="95" t="n">
        <v>0.35</v>
      </c>
      <c r="N8764" s="88" t="s">
        <v>14</v>
      </c>
      <c r="O8764" s="91" t="s">
        <v>219</v>
      </c>
      <c r="P8764" s="0" t="str">
        <f aca="false">RIGHT(H8764,LEN(H8764) - FIND(" ", H8764))</f>
        <v>Street Footwear</v>
      </c>
    </row>
    <row r="8765" customFormat="false" ht="14.25" hidden="false" customHeight="true" outlineLevel="0" collapsed="false">
      <c r="B8765" s="88" t="s">
        <v>13</v>
      </c>
      <c r="C8765" s="89" t="n">
        <v>1185732</v>
      </c>
      <c r="D8765" s="90" t="n">
        <v>44518</v>
      </c>
      <c r="E8765" s="88" t="s">
        <v>29</v>
      </c>
      <c r="F8765" s="88" t="s">
        <v>121</v>
      </c>
      <c r="G8765" s="88" t="s">
        <v>158</v>
      </c>
      <c r="H8765" s="91" t="s">
        <v>44</v>
      </c>
      <c r="I8765" s="92" t="n">
        <v>25</v>
      </c>
      <c r="J8765" s="93" t="n">
        <v>325</v>
      </c>
      <c r="K8765" s="94" t="n">
        <f aca="false">I8765 * J8765</f>
        <v>8125</v>
      </c>
      <c r="L8765" s="94" t="n">
        <f aca="false">K8765 *M8765</f>
        <v>3250</v>
      </c>
      <c r="M8765" s="95" t="n">
        <v>0.4</v>
      </c>
      <c r="N8765" s="88" t="s">
        <v>14</v>
      </c>
      <c r="O8765" s="91" t="s">
        <v>219</v>
      </c>
      <c r="P8765" s="0" t="str">
        <f aca="false">RIGHT(H8765,LEN(H8765) - FIND(" ", H8765))</f>
        <v>Athletic Footwear</v>
      </c>
    </row>
    <row r="8766" customFormat="false" ht="14.25" hidden="false" customHeight="true" outlineLevel="0" collapsed="false">
      <c r="B8766" s="88" t="s">
        <v>13</v>
      </c>
      <c r="C8766" s="89" t="n">
        <v>1185732</v>
      </c>
      <c r="D8766" s="90" t="n">
        <v>44518</v>
      </c>
      <c r="E8766" s="88" t="s">
        <v>29</v>
      </c>
      <c r="F8766" s="88" t="s">
        <v>121</v>
      </c>
      <c r="G8766" s="88" t="s">
        <v>158</v>
      </c>
      <c r="H8766" s="91" t="s">
        <v>16</v>
      </c>
      <c r="I8766" s="92" t="n">
        <v>45</v>
      </c>
      <c r="J8766" s="93" t="n">
        <v>300</v>
      </c>
      <c r="K8766" s="94" t="n">
        <f aca="false">I8766 * J8766</f>
        <v>13500</v>
      </c>
      <c r="L8766" s="94" t="n">
        <f aca="false">K8766 *M8766</f>
        <v>4725</v>
      </c>
      <c r="M8766" s="95" t="n">
        <v>0.35</v>
      </c>
      <c r="N8766" s="88" t="s">
        <v>14</v>
      </c>
      <c r="O8766" s="91" t="s">
        <v>218</v>
      </c>
      <c r="P8766" s="0" t="str">
        <f aca="false">RIGHT(H8766,LEN(H8766) - FIND(" ", H8766))</f>
        <v>Apparel</v>
      </c>
    </row>
    <row r="8767" customFormat="false" ht="14.25" hidden="false" customHeight="true" outlineLevel="0" collapsed="false">
      <c r="B8767" s="88" t="s">
        <v>13</v>
      </c>
      <c r="C8767" s="89" t="n">
        <v>1185732</v>
      </c>
      <c r="D8767" s="90" t="n">
        <v>44518</v>
      </c>
      <c r="E8767" s="88" t="s">
        <v>29</v>
      </c>
      <c r="F8767" s="88" t="s">
        <v>121</v>
      </c>
      <c r="G8767" s="88" t="s">
        <v>158</v>
      </c>
      <c r="H8767" s="91" t="s">
        <v>38</v>
      </c>
      <c r="I8767" s="92" t="n">
        <v>50</v>
      </c>
      <c r="J8767" s="93" t="n">
        <v>400</v>
      </c>
      <c r="K8767" s="94" t="n">
        <f aca="false">I8767 * J8767</f>
        <v>20000</v>
      </c>
      <c r="L8767" s="94" t="n">
        <f aca="false">K8767 *M8767</f>
        <v>10000</v>
      </c>
      <c r="M8767" s="95" t="n">
        <v>0.5</v>
      </c>
      <c r="N8767" s="88" t="s">
        <v>14</v>
      </c>
      <c r="O8767" s="91" t="s">
        <v>219</v>
      </c>
      <c r="P8767" s="0" t="str">
        <f aca="false">RIGHT(H8767,LEN(H8767) - FIND(" ", H8767))</f>
        <v>Apparel</v>
      </c>
    </row>
    <row r="8768" customFormat="false" ht="14.25" hidden="false" customHeight="true" outlineLevel="0" collapsed="false">
      <c r="B8768" s="88" t="s">
        <v>13</v>
      </c>
      <c r="C8768" s="89" t="n">
        <v>1185732</v>
      </c>
      <c r="D8768" s="90" t="n">
        <v>44518</v>
      </c>
      <c r="E8768" s="88" t="s">
        <v>26</v>
      </c>
      <c r="F8768" s="88" t="s">
        <v>130</v>
      </c>
      <c r="G8768" s="88" t="s">
        <v>133</v>
      </c>
      <c r="H8768" s="91" t="s">
        <v>32</v>
      </c>
      <c r="I8768" s="92" t="n">
        <v>75</v>
      </c>
      <c r="J8768" s="93" t="n">
        <v>450</v>
      </c>
      <c r="K8768" s="94" t="n">
        <f aca="false">I8768 * J8768</f>
        <v>33750</v>
      </c>
      <c r="L8768" s="94" t="n">
        <f aca="false">K8768 *M8768</f>
        <v>13500</v>
      </c>
      <c r="M8768" s="95" t="n">
        <v>0.4</v>
      </c>
      <c r="N8768" s="88" t="s">
        <v>31</v>
      </c>
      <c r="O8768" s="91" t="s">
        <v>218</v>
      </c>
      <c r="P8768" s="0" t="str">
        <f aca="false">RIGHT(H8768,LEN(H8768) - FIND(" ", H8768))</f>
        <v>Street Footwear</v>
      </c>
    </row>
    <row r="8769" customFormat="false" ht="14.25" hidden="false" customHeight="true" outlineLevel="0" collapsed="false">
      <c r="B8769" s="88" t="s">
        <v>13</v>
      </c>
      <c r="C8769" s="89" t="n">
        <v>1185732</v>
      </c>
      <c r="D8769" s="90" t="n">
        <v>44518</v>
      </c>
      <c r="E8769" s="88" t="s">
        <v>26</v>
      </c>
      <c r="F8769" s="88" t="s">
        <v>130</v>
      </c>
      <c r="G8769" s="88" t="s">
        <v>133</v>
      </c>
      <c r="H8769" s="91" t="s">
        <v>24</v>
      </c>
      <c r="I8769" s="92" t="n">
        <v>65</v>
      </c>
      <c r="J8769" s="93" t="n">
        <v>325</v>
      </c>
      <c r="K8769" s="94" t="n">
        <f aca="false">I8769 * J8769</f>
        <v>21125</v>
      </c>
      <c r="L8769" s="94" t="n">
        <f aca="false">K8769 *M8769</f>
        <v>8450</v>
      </c>
      <c r="M8769" s="95" t="n">
        <v>0.4</v>
      </c>
      <c r="N8769" s="88" t="s">
        <v>31</v>
      </c>
      <c r="O8769" s="91" t="s">
        <v>218</v>
      </c>
      <c r="P8769" s="0" t="str">
        <f aca="false">RIGHT(H8769,LEN(H8769) - FIND(" ", H8769))</f>
        <v>Athletic Footwear</v>
      </c>
    </row>
    <row r="8770" customFormat="false" ht="14.25" hidden="false" customHeight="true" outlineLevel="0" collapsed="false">
      <c r="B8770" s="88" t="s">
        <v>13</v>
      </c>
      <c r="C8770" s="89" t="n">
        <v>1185732</v>
      </c>
      <c r="D8770" s="90" t="n">
        <v>44518</v>
      </c>
      <c r="E8770" s="88" t="s">
        <v>26</v>
      </c>
      <c r="F8770" s="88" t="s">
        <v>130</v>
      </c>
      <c r="G8770" s="88" t="s">
        <v>133</v>
      </c>
      <c r="H8770" s="91" t="s">
        <v>48</v>
      </c>
      <c r="I8770" s="92" t="n">
        <v>65</v>
      </c>
      <c r="J8770" s="93" t="n">
        <v>345</v>
      </c>
      <c r="K8770" s="94" t="n">
        <f aca="false">I8770 * J8770</f>
        <v>22425</v>
      </c>
      <c r="L8770" s="94" t="n">
        <f aca="false">K8770 *M8770</f>
        <v>6727.5</v>
      </c>
      <c r="M8770" s="95" t="n">
        <v>0.3</v>
      </c>
      <c r="N8770" s="88" t="s">
        <v>31</v>
      </c>
      <c r="O8770" s="91" t="s">
        <v>219</v>
      </c>
      <c r="P8770" s="0" t="str">
        <f aca="false">RIGHT(H8770,LEN(H8770) - FIND(" ", H8770))</f>
        <v>Street Footwear</v>
      </c>
    </row>
    <row r="8771" customFormat="false" ht="14.25" hidden="false" customHeight="true" outlineLevel="0" collapsed="false">
      <c r="B8771" s="88" t="s">
        <v>13</v>
      </c>
      <c r="C8771" s="89" t="n">
        <v>1185732</v>
      </c>
      <c r="D8771" s="90" t="n">
        <v>44518</v>
      </c>
      <c r="E8771" s="88" t="s">
        <v>26</v>
      </c>
      <c r="F8771" s="88" t="s">
        <v>130</v>
      </c>
      <c r="G8771" s="88" t="s">
        <v>133</v>
      </c>
      <c r="H8771" s="91" t="s">
        <v>44</v>
      </c>
      <c r="I8771" s="92" t="n">
        <v>65</v>
      </c>
      <c r="J8771" s="93" t="n">
        <v>325</v>
      </c>
      <c r="K8771" s="94" t="n">
        <f aca="false">I8771 * J8771</f>
        <v>21125</v>
      </c>
      <c r="L8771" s="94" t="n">
        <f aca="false">K8771 *M8771</f>
        <v>6337.5</v>
      </c>
      <c r="M8771" s="95" t="n">
        <v>0.3</v>
      </c>
      <c r="N8771" s="88" t="s">
        <v>31</v>
      </c>
      <c r="O8771" s="91" t="s">
        <v>219</v>
      </c>
      <c r="P8771" s="0" t="str">
        <f aca="false">RIGHT(H8771,LEN(H8771) - FIND(" ", H8771))</f>
        <v>Athletic Footwear</v>
      </c>
    </row>
    <row r="8772" customFormat="false" ht="14.25" hidden="false" customHeight="true" outlineLevel="0" collapsed="false">
      <c r="B8772" s="88" t="s">
        <v>13</v>
      </c>
      <c r="C8772" s="89" t="n">
        <v>1185732</v>
      </c>
      <c r="D8772" s="90" t="n">
        <v>44518</v>
      </c>
      <c r="E8772" s="88" t="s">
        <v>26</v>
      </c>
      <c r="F8772" s="88" t="s">
        <v>130</v>
      </c>
      <c r="G8772" s="88" t="s">
        <v>133</v>
      </c>
      <c r="H8772" s="91" t="s">
        <v>16</v>
      </c>
      <c r="I8772" s="92" t="n">
        <v>75</v>
      </c>
      <c r="J8772" s="93" t="n">
        <v>300</v>
      </c>
      <c r="K8772" s="94" t="n">
        <f aca="false">I8772 * J8772</f>
        <v>22500</v>
      </c>
      <c r="L8772" s="94" t="n">
        <f aca="false">K8772 *M8772</f>
        <v>6750</v>
      </c>
      <c r="M8772" s="95" t="n">
        <v>0.3</v>
      </c>
      <c r="N8772" s="88" t="s">
        <v>31</v>
      </c>
      <c r="O8772" s="91" t="s">
        <v>218</v>
      </c>
      <c r="P8772" s="0" t="str">
        <f aca="false">RIGHT(H8772,LEN(H8772) - FIND(" ", H8772))</f>
        <v>Apparel</v>
      </c>
    </row>
    <row r="8773" customFormat="false" ht="14.25" hidden="false" customHeight="true" outlineLevel="0" collapsed="false">
      <c r="B8773" s="88" t="s">
        <v>13</v>
      </c>
      <c r="C8773" s="89" t="n">
        <v>1185732</v>
      </c>
      <c r="D8773" s="90" t="n">
        <v>44518</v>
      </c>
      <c r="E8773" s="88" t="s">
        <v>26</v>
      </c>
      <c r="F8773" s="88" t="s">
        <v>130</v>
      </c>
      <c r="G8773" s="88" t="s">
        <v>133</v>
      </c>
      <c r="H8773" s="91" t="s">
        <v>38</v>
      </c>
      <c r="I8773" s="92" t="n">
        <v>80</v>
      </c>
      <c r="J8773" s="93" t="n">
        <v>400</v>
      </c>
      <c r="K8773" s="94" t="n">
        <f aca="false">I8773 * J8773</f>
        <v>32000</v>
      </c>
      <c r="L8773" s="94" t="n">
        <f aca="false">K8773 *M8773</f>
        <v>11200</v>
      </c>
      <c r="M8773" s="95" t="n">
        <v>0.35</v>
      </c>
      <c r="N8773" s="88" t="s">
        <v>31</v>
      </c>
      <c r="O8773" s="91" t="s">
        <v>219</v>
      </c>
      <c r="P8773" s="0" t="str">
        <f aca="false">RIGHT(H8773,LEN(H8773) - FIND(" ", H8773))</f>
        <v>Apparel</v>
      </c>
    </row>
    <row r="8774" customFormat="false" ht="14.25" hidden="false" customHeight="true" outlineLevel="0" collapsed="false">
      <c r="B8774" s="88" t="s">
        <v>13</v>
      </c>
      <c r="C8774" s="89" t="n">
        <v>1185732</v>
      </c>
      <c r="D8774" s="90" t="n">
        <v>44518</v>
      </c>
      <c r="E8774" s="88" t="s">
        <v>26</v>
      </c>
      <c r="F8774" s="88" t="s">
        <v>54</v>
      </c>
      <c r="G8774" s="88" t="s">
        <v>55</v>
      </c>
      <c r="H8774" s="91" t="s">
        <v>44</v>
      </c>
      <c r="I8774" s="92" t="n">
        <v>51</v>
      </c>
      <c r="J8774" s="93" t="n">
        <v>29</v>
      </c>
      <c r="K8774" s="94" t="n">
        <f aca="false">I8774 * J8774</f>
        <v>1479</v>
      </c>
      <c r="L8774" s="94" t="n">
        <f aca="false">K8774 *M8774</f>
        <v>695.13</v>
      </c>
      <c r="M8774" s="95" t="n">
        <v>0.47</v>
      </c>
      <c r="N8774" s="88" t="s">
        <v>23</v>
      </c>
      <c r="O8774" s="91" t="s">
        <v>219</v>
      </c>
      <c r="P8774" s="0" t="str">
        <f aca="false">RIGHT(H8774,LEN(H8774) - FIND(" ", H8774))</f>
        <v>Athletic Footwear</v>
      </c>
    </row>
    <row r="8775" customFormat="false" ht="14.25" hidden="false" customHeight="true" outlineLevel="0" collapsed="false">
      <c r="B8775" s="88" t="s">
        <v>15</v>
      </c>
      <c r="C8775" s="89" t="n">
        <v>1185732</v>
      </c>
      <c r="D8775" s="90" t="n">
        <v>44518</v>
      </c>
      <c r="E8775" s="88" t="s">
        <v>26</v>
      </c>
      <c r="F8775" s="88" t="s">
        <v>111</v>
      </c>
      <c r="G8775" s="88" t="s">
        <v>166</v>
      </c>
      <c r="H8775" s="91" t="s">
        <v>24</v>
      </c>
      <c r="I8775" s="92" t="n">
        <v>46</v>
      </c>
      <c r="J8775" s="93" t="n">
        <v>84</v>
      </c>
      <c r="K8775" s="94" t="n">
        <f aca="false">I8775 * J8775</f>
        <v>3864</v>
      </c>
      <c r="L8775" s="94" t="n">
        <f aca="false">K8775 *M8775</f>
        <v>1854.72</v>
      </c>
      <c r="M8775" s="95" t="n">
        <v>0.48</v>
      </c>
      <c r="N8775" s="88" t="s">
        <v>23</v>
      </c>
      <c r="O8775" s="91" t="s">
        <v>218</v>
      </c>
      <c r="P8775" s="0" t="str">
        <f aca="false">RIGHT(H8775,LEN(H8775) - FIND(" ", H8775))</f>
        <v>Athletic Footwear</v>
      </c>
    </row>
    <row r="8776" customFormat="false" ht="14.25" hidden="false" customHeight="true" outlineLevel="0" collapsed="false">
      <c r="B8776" s="88" t="s">
        <v>15</v>
      </c>
      <c r="C8776" s="89" t="n">
        <v>1185732</v>
      </c>
      <c r="D8776" s="90" t="n">
        <v>44518</v>
      </c>
      <c r="E8776" s="88" t="s">
        <v>26</v>
      </c>
      <c r="F8776" s="88" t="s">
        <v>111</v>
      </c>
      <c r="G8776" s="88" t="s">
        <v>166</v>
      </c>
      <c r="H8776" s="91" t="s">
        <v>32</v>
      </c>
      <c r="I8776" s="92" t="n">
        <v>62</v>
      </c>
      <c r="J8776" s="93" t="n">
        <v>98</v>
      </c>
      <c r="K8776" s="94" t="n">
        <f aca="false">I8776 * J8776</f>
        <v>6076</v>
      </c>
      <c r="L8776" s="94" t="n">
        <f aca="false">K8776 *M8776</f>
        <v>2977.24</v>
      </c>
      <c r="M8776" s="95" t="n">
        <v>0.49</v>
      </c>
      <c r="N8776" s="88" t="s">
        <v>23</v>
      </c>
      <c r="O8776" s="91" t="s">
        <v>218</v>
      </c>
      <c r="P8776" s="0" t="str">
        <f aca="false">RIGHT(H8776,LEN(H8776) - FIND(" ", H8776))</f>
        <v>Street Footwear</v>
      </c>
    </row>
    <row r="8777" customFormat="false" ht="14.25" hidden="false" customHeight="true" outlineLevel="0" collapsed="false">
      <c r="B8777" s="88" t="s">
        <v>15</v>
      </c>
      <c r="C8777" s="89" t="n">
        <v>1185732</v>
      </c>
      <c r="D8777" s="90" t="n">
        <v>44518</v>
      </c>
      <c r="E8777" s="88" t="s">
        <v>26</v>
      </c>
      <c r="F8777" s="88" t="s">
        <v>111</v>
      </c>
      <c r="G8777" s="88" t="s">
        <v>166</v>
      </c>
      <c r="H8777" s="91" t="s">
        <v>24</v>
      </c>
      <c r="I8777" s="92" t="n">
        <v>52</v>
      </c>
      <c r="J8777" s="93" t="n">
        <v>52</v>
      </c>
      <c r="K8777" s="94" t="n">
        <f aca="false">I8777 * J8777</f>
        <v>2704</v>
      </c>
      <c r="L8777" s="94" t="n">
        <f aca="false">K8777 *M8777</f>
        <v>1352</v>
      </c>
      <c r="M8777" s="95" t="n">
        <v>0.5</v>
      </c>
      <c r="N8777" s="88" t="s">
        <v>23</v>
      </c>
      <c r="O8777" s="91" t="s">
        <v>218</v>
      </c>
      <c r="P8777" s="0" t="str">
        <f aca="false">RIGHT(H8777,LEN(H8777) - FIND(" ", H8777))</f>
        <v>Athletic Footwear</v>
      </c>
    </row>
    <row r="8778" customFormat="false" ht="14.25" hidden="false" customHeight="true" outlineLevel="0" collapsed="false">
      <c r="B8778" s="88" t="s">
        <v>15</v>
      </c>
      <c r="C8778" s="89" t="n">
        <v>1185732</v>
      </c>
      <c r="D8778" s="90" t="n">
        <v>44518</v>
      </c>
      <c r="E8778" s="88" t="s">
        <v>26</v>
      </c>
      <c r="F8778" s="88" t="s">
        <v>111</v>
      </c>
      <c r="G8778" s="88" t="s">
        <v>166</v>
      </c>
      <c r="H8778" s="91" t="s">
        <v>48</v>
      </c>
      <c r="I8778" s="92" t="n">
        <v>52</v>
      </c>
      <c r="J8778" s="93" t="n">
        <v>55</v>
      </c>
      <c r="K8778" s="94" t="n">
        <f aca="false">I8778 * J8778</f>
        <v>2860</v>
      </c>
      <c r="L8778" s="94" t="n">
        <f aca="false">K8778 *M8778</f>
        <v>1487.2</v>
      </c>
      <c r="M8778" s="95" t="n">
        <v>0.52</v>
      </c>
      <c r="N8778" s="88" t="s">
        <v>23</v>
      </c>
      <c r="O8778" s="91" t="s">
        <v>219</v>
      </c>
      <c r="P8778" s="0" t="str">
        <f aca="false">RIGHT(H8778,LEN(H8778) - FIND(" ", H8778))</f>
        <v>Street Footwear</v>
      </c>
    </row>
    <row r="8779" customFormat="false" ht="14.25" hidden="false" customHeight="true" outlineLevel="0" collapsed="false">
      <c r="B8779" s="88" t="s">
        <v>15</v>
      </c>
      <c r="C8779" s="89" t="n">
        <v>1185732</v>
      </c>
      <c r="D8779" s="90" t="n">
        <v>44518</v>
      </c>
      <c r="E8779" s="88" t="s">
        <v>26</v>
      </c>
      <c r="F8779" s="88" t="s">
        <v>111</v>
      </c>
      <c r="G8779" s="88" t="s">
        <v>166</v>
      </c>
      <c r="H8779" s="91" t="s">
        <v>44</v>
      </c>
      <c r="I8779" s="92" t="n">
        <v>54</v>
      </c>
      <c r="J8779" s="93" t="n">
        <v>46</v>
      </c>
      <c r="K8779" s="94" t="n">
        <f aca="false">I8779 * J8779</f>
        <v>2484</v>
      </c>
      <c r="L8779" s="94" t="n">
        <f aca="false">K8779 *M8779</f>
        <v>1068.12</v>
      </c>
      <c r="M8779" s="95" t="n">
        <v>0.43</v>
      </c>
      <c r="N8779" s="88" t="s">
        <v>23</v>
      </c>
      <c r="O8779" s="91" t="s">
        <v>219</v>
      </c>
      <c r="P8779" s="0" t="str">
        <f aca="false">RIGHT(H8779,LEN(H8779) - FIND(" ", H8779))</f>
        <v>Athletic Footwear</v>
      </c>
    </row>
    <row r="8780" customFormat="false" ht="14.25" hidden="false" customHeight="true" outlineLevel="0" collapsed="false">
      <c r="B8780" s="88" t="s">
        <v>15</v>
      </c>
      <c r="C8780" s="89" t="n">
        <v>1185732</v>
      </c>
      <c r="D8780" s="90" t="n">
        <v>44518</v>
      </c>
      <c r="E8780" s="88" t="s">
        <v>26</v>
      </c>
      <c r="F8780" s="88" t="s">
        <v>111</v>
      </c>
      <c r="G8780" s="88" t="s">
        <v>166</v>
      </c>
      <c r="H8780" s="91" t="s">
        <v>16</v>
      </c>
      <c r="I8780" s="92" t="n">
        <v>60</v>
      </c>
      <c r="J8780" s="93" t="n">
        <v>41</v>
      </c>
      <c r="K8780" s="94" t="n">
        <f aca="false">I8780 * J8780</f>
        <v>2460</v>
      </c>
      <c r="L8780" s="94" t="n">
        <f aca="false">K8780 *M8780</f>
        <v>885.6</v>
      </c>
      <c r="M8780" s="95" t="n">
        <v>0.36</v>
      </c>
      <c r="N8780" s="88" t="s">
        <v>23</v>
      </c>
      <c r="O8780" s="91" t="s">
        <v>218</v>
      </c>
      <c r="P8780" s="0" t="str">
        <f aca="false">RIGHT(H8780,LEN(H8780) - FIND(" ", H8780))</f>
        <v>Apparel</v>
      </c>
    </row>
    <row r="8781" customFormat="false" ht="14.25" hidden="false" customHeight="true" outlineLevel="0" collapsed="false">
      <c r="B8781" s="88" t="s">
        <v>15</v>
      </c>
      <c r="C8781" s="89" t="n">
        <v>1185732</v>
      </c>
      <c r="D8781" s="90" t="n">
        <v>44518</v>
      </c>
      <c r="E8781" s="88" t="s">
        <v>26</v>
      </c>
      <c r="F8781" s="88" t="s">
        <v>111</v>
      </c>
      <c r="G8781" s="88" t="s">
        <v>166</v>
      </c>
      <c r="H8781" s="91" t="s">
        <v>38</v>
      </c>
      <c r="I8781" s="92" t="n">
        <v>67</v>
      </c>
      <c r="J8781" s="93" t="n">
        <v>63</v>
      </c>
      <c r="K8781" s="94" t="n">
        <f aca="false">I8781 * J8781</f>
        <v>4221</v>
      </c>
      <c r="L8781" s="94" t="n">
        <f aca="false">K8781 *M8781</f>
        <v>2279.34</v>
      </c>
      <c r="M8781" s="95" t="n">
        <v>0.54</v>
      </c>
      <c r="N8781" s="88" t="s">
        <v>23</v>
      </c>
      <c r="O8781" s="91" t="s">
        <v>219</v>
      </c>
      <c r="P8781" s="0" t="str">
        <f aca="false">RIGHT(H8781,LEN(H8781) - FIND(" ", H8781))</f>
        <v>Apparel</v>
      </c>
    </row>
    <row r="8782" customFormat="false" ht="14.25" hidden="false" customHeight="true" outlineLevel="0" collapsed="false">
      <c r="B8782" s="88" t="s">
        <v>13</v>
      </c>
      <c r="C8782" s="89" t="n">
        <v>1185732</v>
      </c>
      <c r="D8782" s="90" t="n">
        <v>44518</v>
      </c>
      <c r="E8782" s="88" t="s">
        <v>29</v>
      </c>
      <c r="F8782" s="88" t="s">
        <v>121</v>
      </c>
      <c r="G8782" s="88" t="s">
        <v>158</v>
      </c>
      <c r="H8782" s="91" t="s">
        <v>32</v>
      </c>
      <c r="I8782" s="92" t="n">
        <v>34</v>
      </c>
      <c r="J8782" s="93" t="n">
        <v>150</v>
      </c>
      <c r="K8782" s="94" t="n">
        <f aca="false">I8782 * J8782</f>
        <v>5100</v>
      </c>
      <c r="L8782" s="94" t="n">
        <f aca="false">K8782 *M8782</f>
        <v>2601</v>
      </c>
      <c r="M8782" s="95" t="n">
        <v>0.51</v>
      </c>
      <c r="N8782" s="88" t="s">
        <v>23</v>
      </c>
      <c r="O8782" s="91" t="s">
        <v>218</v>
      </c>
      <c r="P8782" s="0" t="str">
        <f aca="false">RIGHT(H8782,LEN(H8782) - FIND(" ", H8782))</f>
        <v>Street Footwear</v>
      </c>
    </row>
    <row r="8783" customFormat="false" ht="14.25" hidden="false" customHeight="true" outlineLevel="0" collapsed="false">
      <c r="B8783" s="88" t="s">
        <v>13</v>
      </c>
      <c r="C8783" s="89" t="n">
        <v>1185732</v>
      </c>
      <c r="D8783" s="90" t="n">
        <v>44518</v>
      </c>
      <c r="E8783" s="88" t="s">
        <v>29</v>
      </c>
      <c r="F8783" s="88" t="s">
        <v>121</v>
      </c>
      <c r="G8783" s="88" t="s">
        <v>158</v>
      </c>
      <c r="H8783" s="91" t="s">
        <v>24</v>
      </c>
      <c r="I8783" s="92" t="n">
        <v>23</v>
      </c>
      <c r="J8783" s="93" t="n">
        <v>88</v>
      </c>
      <c r="K8783" s="94" t="n">
        <f aca="false">I8783 * J8783</f>
        <v>2024</v>
      </c>
      <c r="L8783" s="94" t="n">
        <f aca="false">K8783 *M8783</f>
        <v>910.8</v>
      </c>
      <c r="M8783" s="95" t="n">
        <v>0.45</v>
      </c>
      <c r="N8783" s="88" t="s">
        <v>23</v>
      </c>
      <c r="O8783" s="91" t="s">
        <v>218</v>
      </c>
      <c r="P8783" s="0" t="str">
        <f aca="false">RIGHT(H8783,LEN(H8783) - FIND(" ", H8783))</f>
        <v>Athletic Footwear</v>
      </c>
    </row>
    <row r="8784" customFormat="false" ht="14.25" hidden="false" customHeight="true" outlineLevel="0" collapsed="false">
      <c r="B8784" s="88" t="s">
        <v>13</v>
      </c>
      <c r="C8784" s="89" t="n">
        <v>1185732</v>
      </c>
      <c r="D8784" s="90" t="n">
        <v>44518</v>
      </c>
      <c r="E8784" s="88" t="s">
        <v>29</v>
      </c>
      <c r="F8784" s="88" t="s">
        <v>121</v>
      </c>
      <c r="G8784" s="88" t="s">
        <v>158</v>
      </c>
      <c r="H8784" s="91" t="s">
        <v>48</v>
      </c>
      <c r="I8784" s="92" t="n">
        <v>23</v>
      </c>
      <c r="J8784" s="93" t="n">
        <v>80</v>
      </c>
      <c r="K8784" s="94" t="n">
        <f aca="false">I8784 * J8784</f>
        <v>1840</v>
      </c>
      <c r="L8784" s="94" t="n">
        <f aca="false">K8784 *M8784</f>
        <v>901.6</v>
      </c>
      <c r="M8784" s="95" t="n">
        <v>0.49</v>
      </c>
      <c r="N8784" s="88" t="s">
        <v>23</v>
      </c>
      <c r="O8784" s="91" t="s">
        <v>219</v>
      </c>
      <c r="P8784" s="0" t="str">
        <f aca="false">RIGHT(H8784,LEN(H8784) - FIND(" ", H8784))</f>
        <v>Street Footwear</v>
      </c>
    </row>
    <row r="8785" customFormat="false" ht="14.25" hidden="false" customHeight="true" outlineLevel="0" collapsed="false">
      <c r="B8785" s="88" t="s">
        <v>13</v>
      </c>
      <c r="C8785" s="89" t="n">
        <v>1185732</v>
      </c>
      <c r="D8785" s="90" t="n">
        <v>44518</v>
      </c>
      <c r="E8785" s="88" t="s">
        <v>29</v>
      </c>
      <c r="F8785" s="88" t="s">
        <v>121</v>
      </c>
      <c r="G8785" s="88" t="s">
        <v>158</v>
      </c>
      <c r="H8785" s="91" t="s">
        <v>44</v>
      </c>
      <c r="I8785" s="92" t="n">
        <v>23</v>
      </c>
      <c r="J8785" s="93" t="n">
        <v>88</v>
      </c>
      <c r="K8785" s="94" t="n">
        <f aca="false">I8785 * J8785</f>
        <v>2024</v>
      </c>
      <c r="L8785" s="94" t="n">
        <f aca="false">K8785 *M8785</f>
        <v>1052.48</v>
      </c>
      <c r="M8785" s="95" t="n">
        <v>0.52</v>
      </c>
      <c r="N8785" s="88" t="s">
        <v>23</v>
      </c>
      <c r="O8785" s="91" t="s">
        <v>219</v>
      </c>
      <c r="P8785" s="0" t="str">
        <f aca="false">RIGHT(H8785,LEN(H8785) - FIND(" ", H8785))</f>
        <v>Athletic Footwear</v>
      </c>
    </row>
    <row r="8786" customFormat="false" ht="14.25" hidden="false" customHeight="true" outlineLevel="0" collapsed="false">
      <c r="B8786" s="88" t="s">
        <v>13</v>
      </c>
      <c r="C8786" s="89" t="n">
        <v>1185732</v>
      </c>
      <c r="D8786" s="90" t="n">
        <v>44518</v>
      </c>
      <c r="E8786" s="88" t="s">
        <v>29</v>
      </c>
      <c r="F8786" s="88" t="s">
        <v>121</v>
      </c>
      <c r="G8786" s="88" t="s">
        <v>158</v>
      </c>
      <c r="H8786" s="91" t="s">
        <v>16</v>
      </c>
      <c r="I8786" s="92" t="n">
        <v>43</v>
      </c>
      <c r="J8786" s="93" t="n">
        <v>81</v>
      </c>
      <c r="K8786" s="94" t="n">
        <f aca="false">I8786 * J8786</f>
        <v>3483</v>
      </c>
      <c r="L8786" s="94" t="n">
        <f aca="false">K8786 *M8786</f>
        <v>1671.84</v>
      </c>
      <c r="M8786" s="95" t="n">
        <v>0.48</v>
      </c>
      <c r="N8786" s="88" t="s">
        <v>23</v>
      </c>
      <c r="O8786" s="91" t="s">
        <v>218</v>
      </c>
      <c r="P8786" s="0" t="str">
        <f aca="false">RIGHT(H8786,LEN(H8786) - FIND(" ", H8786))</f>
        <v>Apparel</v>
      </c>
    </row>
    <row r="8787" customFormat="false" ht="14.25" hidden="false" customHeight="true" outlineLevel="0" collapsed="false">
      <c r="B8787" s="88" t="s">
        <v>13</v>
      </c>
      <c r="C8787" s="89" t="n">
        <v>1185732</v>
      </c>
      <c r="D8787" s="90" t="n">
        <v>44518</v>
      </c>
      <c r="E8787" s="88" t="s">
        <v>29</v>
      </c>
      <c r="F8787" s="88" t="s">
        <v>121</v>
      </c>
      <c r="G8787" s="88" t="s">
        <v>158</v>
      </c>
      <c r="H8787" s="91" t="s">
        <v>38</v>
      </c>
      <c r="I8787" s="92" t="n">
        <v>48</v>
      </c>
      <c r="J8787" s="93" t="n">
        <v>108</v>
      </c>
      <c r="K8787" s="94" t="n">
        <f aca="false">I8787 * J8787</f>
        <v>5184</v>
      </c>
      <c r="L8787" s="94" t="n">
        <f aca="false">K8787 *M8787</f>
        <v>3265.92</v>
      </c>
      <c r="M8787" s="95" t="n">
        <v>0.63</v>
      </c>
      <c r="N8787" s="88" t="s">
        <v>23</v>
      </c>
      <c r="O8787" s="91" t="s">
        <v>219</v>
      </c>
      <c r="P8787" s="0" t="str">
        <f aca="false">RIGHT(H8787,LEN(H8787) - FIND(" ", H8787))</f>
        <v>Apparel</v>
      </c>
    </row>
    <row r="8788" customFormat="false" ht="14.25" hidden="false" customHeight="true" outlineLevel="0" collapsed="false">
      <c r="B8788" s="88" t="s">
        <v>13</v>
      </c>
      <c r="C8788" s="89" t="n">
        <v>1185732</v>
      </c>
      <c r="D8788" s="90" t="n">
        <v>44518</v>
      </c>
      <c r="E8788" s="88" t="s">
        <v>26</v>
      </c>
      <c r="F8788" s="88" t="s">
        <v>130</v>
      </c>
      <c r="G8788" s="88" t="s">
        <v>133</v>
      </c>
      <c r="H8788" s="91" t="s">
        <v>32</v>
      </c>
      <c r="I8788" s="92" t="n">
        <v>68</v>
      </c>
      <c r="J8788" s="93" t="n">
        <v>117</v>
      </c>
      <c r="K8788" s="94" t="n">
        <f aca="false">I8788 * J8788</f>
        <v>7956</v>
      </c>
      <c r="L8788" s="94" t="n">
        <f aca="false">K8788 *M8788</f>
        <v>4216.68</v>
      </c>
      <c r="M8788" s="95" t="n">
        <v>0.53</v>
      </c>
      <c r="N8788" s="88" t="s">
        <v>23</v>
      </c>
      <c r="O8788" s="91" t="s">
        <v>218</v>
      </c>
      <c r="P8788" s="0" t="str">
        <f aca="false">RIGHT(H8788,LEN(H8788) - FIND(" ", H8788))</f>
        <v>Street Footwear</v>
      </c>
    </row>
    <row r="8789" customFormat="false" ht="14.25" hidden="false" customHeight="true" outlineLevel="0" collapsed="false">
      <c r="B8789" s="88" t="s">
        <v>13</v>
      </c>
      <c r="C8789" s="89" t="n">
        <v>1185732</v>
      </c>
      <c r="D8789" s="90" t="n">
        <v>44518</v>
      </c>
      <c r="E8789" s="88" t="s">
        <v>26</v>
      </c>
      <c r="F8789" s="88" t="s">
        <v>130</v>
      </c>
      <c r="G8789" s="88" t="s">
        <v>133</v>
      </c>
      <c r="H8789" s="91" t="s">
        <v>24</v>
      </c>
      <c r="I8789" s="92" t="n">
        <v>62</v>
      </c>
      <c r="J8789" s="93" t="n">
        <v>98</v>
      </c>
      <c r="K8789" s="94" t="n">
        <f aca="false">I8789 * J8789</f>
        <v>6076</v>
      </c>
      <c r="L8789" s="94" t="n">
        <f aca="false">K8789 *M8789</f>
        <v>3159.52</v>
      </c>
      <c r="M8789" s="95" t="n">
        <v>0.52</v>
      </c>
      <c r="N8789" s="88" t="s">
        <v>23</v>
      </c>
      <c r="O8789" s="91" t="s">
        <v>218</v>
      </c>
      <c r="P8789" s="0" t="str">
        <f aca="false">RIGHT(H8789,LEN(H8789) - FIND(" ", H8789))</f>
        <v>Athletic Footwear</v>
      </c>
    </row>
    <row r="8790" customFormat="false" ht="14.25" hidden="false" customHeight="true" outlineLevel="0" collapsed="false">
      <c r="B8790" s="88" t="s">
        <v>13</v>
      </c>
      <c r="C8790" s="89" t="n">
        <v>1185732</v>
      </c>
      <c r="D8790" s="90" t="n">
        <v>44518</v>
      </c>
      <c r="E8790" s="88" t="s">
        <v>26</v>
      </c>
      <c r="F8790" s="88" t="s">
        <v>130</v>
      </c>
      <c r="G8790" s="88" t="s">
        <v>133</v>
      </c>
      <c r="H8790" s="91" t="s">
        <v>48</v>
      </c>
      <c r="I8790" s="92" t="n">
        <v>63</v>
      </c>
      <c r="J8790" s="93" t="n">
        <v>104</v>
      </c>
      <c r="K8790" s="94" t="n">
        <f aca="false">I8790 * J8790</f>
        <v>6552</v>
      </c>
      <c r="L8790" s="94" t="n">
        <f aca="false">K8790 *M8790</f>
        <v>2948.4</v>
      </c>
      <c r="M8790" s="95" t="n">
        <v>0.45</v>
      </c>
      <c r="N8790" s="88" t="s">
        <v>23</v>
      </c>
      <c r="O8790" s="91" t="s">
        <v>219</v>
      </c>
      <c r="P8790" s="0" t="str">
        <f aca="false">RIGHT(H8790,LEN(H8790) - FIND(" ", H8790))</f>
        <v>Street Footwear</v>
      </c>
    </row>
    <row r="8791" customFormat="false" ht="14.25" hidden="false" customHeight="true" outlineLevel="0" collapsed="false">
      <c r="B8791" s="88" t="s">
        <v>13</v>
      </c>
      <c r="C8791" s="89" t="n">
        <v>1185732</v>
      </c>
      <c r="D8791" s="90" t="n">
        <v>44518</v>
      </c>
      <c r="E8791" s="88" t="s">
        <v>26</v>
      </c>
      <c r="F8791" s="88" t="s">
        <v>130</v>
      </c>
      <c r="G8791" s="88" t="s">
        <v>133</v>
      </c>
      <c r="H8791" s="91" t="s">
        <v>44</v>
      </c>
      <c r="I8791" s="92" t="n">
        <v>64</v>
      </c>
      <c r="J8791" s="93" t="n">
        <v>85</v>
      </c>
      <c r="K8791" s="94" t="n">
        <f aca="false">I8791 * J8791</f>
        <v>5440</v>
      </c>
      <c r="L8791" s="94" t="n">
        <f aca="false">K8791 *M8791</f>
        <v>2176</v>
      </c>
      <c r="M8791" s="95" t="n">
        <v>0.4</v>
      </c>
      <c r="N8791" s="88" t="s">
        <v>23</v>
      </c>
      <c r="O8791" s="91" t="s">
        <v>219</v>
      </c>
      <c r="P8791" s="0" t="str">
        <f aca="false">RIGHT(H8791,LEN(H8791) - FIND(" ", H8791))</f>
        <v>Athletic Footwear</v>
      </c>
    </row>
    <row r="8792" customFormat="false" ht="14.25" hidden="false" customHeight="true" outlineLevel="0" collapsed="false">
      <c r="B8792" s="88" t="s">
        <v>13</v>
      </c>
      <c r="C8792" s="89" t="n">
        <v>1185732</v>
      </c>
      <c r="D8792" s="90" t="n">
        <v>44518</v>
      </c>
      <c r="E8792" s="88" t="s">
        <v>26</v>
      </c>
      <c r="F8792" s="88" t="s">
        <v>130</v>
      </c>
      <c r="G8792" s="88" t="s">
        <v>133</v>
      </c>
      <c r="H8792" s="91" t="s">
        <v>16</v>
      </c>
      <c r="I8792" s="92" t="n">
        <v>71</v>
      </c>
      <c r="J8792" s="93" t="n">
        <v>81</v>
      </c>
      <c r="K8792" s="94" t="n">
        <f aca="false">I8792 * J8792</f>
        <v>5751</v>
      </c>
      <c r="L8792" s="94" t="n">
        <f aca="false">K8792 *M8792</f>
        <v>2415.42</v>
      </c>
      <c r="M8792" s="95" t="n">
        <v>0.42</v>
      </c>
      <c r="N8792" s="88" t="s">
        <v>23</v>
      </c>
      <c r="O8792" s="91" t="s">
        <v>218</v>
      </c>
      <c r="P8792" s="0" t="str">
        <f aca="false">RIGHT(H8792,LEN(H8792) - FIND(" ", H8792))</f>
        <v>Apparel</v>
      </c>
    </row>
    <row r="8793" customFormat="false" ht="14.25" hidden="false" customHeight="true" outlineLevel="0" collapsed="false">
      <c r="B8793" s="88" t="s">
        <v>13</v>
      </c>
      <c r="C8793" s="89" t="n">
        <v>1185732</v>
      </c>
      <c r="D8793" s="90" t="n">
        <v>44518</v>
      </c>
      <c r="E8793" s="88" t="s">
        <v>26</v>
      </c>
      <c r="F8793" s="88" t="s">
        <v>130</v>
      </c>
      <c r="G8793" s="88" t="s">
        <v>133</v>
      </c>
      <c r="H8793" s="91" t="s">
        <v>38</v>
      </c>
      <c r="I8793" s="92" t="n">
        <v>78</v>
      </c>
      <c r="J8793" s="93" t="n">
        <v>116</v>
      </c>
      <c r="K8793" s="94" t="n">
        <f aca="false">I8793 * J8793</f>
        <v>9048</v>
      </c>
      <c r="L8793" s="94" t="n">
        <f aca="false">K8793 *M8793</f>
        <v>4252.56</v>
      </c>
      <c r="M8793" s="95" t="n">
        <v>0.47</v>
      </c>
      <c r="N8793" s="88" t="s">
        <v>23</v>
      </c>
      <c r="O8793" s="91" t="s">
        <v>219</v>
      </c>
      <c r="P8793" s="0" t="str">
        <f aca="false">RIGHT(H8793,LEN(H8793) - FIND(" ", H8793))</f>
        <v>Apparel</v>
      </c>
    </row>
    <row r="8794" customFormat="false" ht="14.25" hidden="false" customHeight="true" outlineLevel="0" collapsed="false">
      <c r="B8794" s="88" t="s">
        <v>13</v>
      </c>
      <c r="C8794" s="89" t="n">
        <v>1185732</v>
      </c>
      <c r="D8794" s="90" t="n">
        <v>44518</v>
      </c>
      <c r="E8794" s="88" t="s">
        <v>26</v>
      </c>
      <c r="F8794" s="88" t="s">
        <v>54</v>
      </c>
      <c r="G8794" s="88" t="s">
        <v>55</v>
      </c>
      <c r="H8794" s="91" t="s">
        <v>44</v>
      </c>
      <c r="I8794" s="92" t="n">
        <v>42</v>
      </c>
      <c r="J8794" s="93" t="n">
        <v>34</v>
      </c>
      <c r="K8794" s="94" t="n">
        <f aca="false">I8794 * J8794</f>
        <v>1428</v>
      </c>
      <c r="L8794" s="94" t="n">
        <f aca="false">K8794 *M8794</f>
        <v>571.2</v>
      </c>
      <c r="M8794" s="95" t="n">
        <v>0.4</v>
      </c>
      <c r="N8794" s="88" t="s">
        <v>31</v>
      </c>
      <c r="O8794" s="91" t="s">
        <v>219</v>
      </c>
      <c r="P8794" s="0" t="str">
        <f aca="false">RIGHT(H8794,LEN(H8794) - FIND(" ", H8794))</f>
        <v>Athletic Footwear</v>
      </c>
    </row>
    <row r="8795" customFormat="false" ht="14.25" hidden="false" customHeight="true" outlineLevel="0" collapsed="false">
      <c r="B8795" s="88" t="s">
        <v>13</v>
      </c>
      <c r="C8795" s="89" t="n">
        <v>1185732</v>
      </c>
      <c r="D8795" s="90" t="n">
        <v>44518</v>
      </c>
      <c r="E8795" s="88" t="s">
        <v>26</v>
      </c>
      <c r="F8795" s="88" t="s">
        <v>130</v>
      </c>
      <c r="G8795" s="88" t="s">
        <v>133</v>
      </c>
      <c r="H8795" s="91" t="s">
        <v>32</v>
      </c>
      <c r="I8795" s="92" t="n">
        <v>59</v>
      </c>
      <c r="J8795" s="93" t="n">
        <v>149</v>
      </c>
      <c r="K8795" s="94" t="n">
        <f aca="false">I8795 * J8795</f>
        <v>8791</v>
      </c>
      <c r="L8795" s="94" t="n">
        <f aca="false">K8795 *M8795</f>
        <v>3780.13</v>
      </c>
      <c r="M8795" s="95" t="n">
        <v>0.43</v>
      </c>
      <c r="N8795" s="88" t="s">
        <v>31</v>
      </c>
      <c r="O8795" s="91" t="s">
        <v>218</v>
      </c>
      <c r="P8795" s="0" t="str">
        <f aca="false">RIGHT(H8795,LEN(H8795) - FIND(" ", H8795))</f>
        <v>Street Footwear</v>
      </c>
    </row>
    <row r="8796" customFormat="false" ht="14.25" hidden="false" customHeight="true" outlineLevel="0" collapsed="false">
      <c r="B8796" s="88" t="s">
        <v>13</v>
      </c>
      <c r="C8796" s="89" t="n">
        <v>1185732</v>
      </c>
      <c r="D8796" s="90" t="n">
        <v>44518</v>
      </c>
      <c r="E8796" s="88" t="s">
        <v>26</v>
      </c>
      <c r="F8796" s="88" t="s">
        <v>130</v>
      </c>
      <c r="G8796" s="88" t="s">
        <v>133</v>
      </c>
      <c r="H8796" s="91" t="s">
        <v>24</v>
      </c>
      <c r="I8796" s="92" t="n">
        <v>42</v>
      </c>
      <c r="J8796" s="93" t="n">
        <v>114</v>
      </c>
      <c r="K8796" s="94" t="n">
        <f aca="false">I8796 * J8796</f>
        <v>4788</v>
      </c>
      <c r="L8796" s="94" t="n">
        <f aca="false">K8796 *M8796</f>
        <v>2058.84</v>
      </c>
      <c r="M8796" s="95" t="n">
        <v>0.43</v>
      </c>
      <c r="N8796" s="88" t="s">
        <v>31</v>
      </c>
      <c r="O8796" s="91" t="s">
        <v>218</v>
      </c>
      <c r="P8796" s="0" t="str">
        <f aca="false">RIGHT(H8796,LEN(H8796) - FIND(" ", H8796))</f>
        <v>Athletic Footwear</v>
      </c>
    </row>
    <row r="8797" customFormat="false" ht="14.25" hidden="false" customHeight="true" outlineLevel="0" collapsed="false">
      <c r="B8797" s="88" t="s">
        <v>13</v>
      </c>
      <c r="C8797" s="89" t="n">
        <v>1185732</v>
      </c>
      <c r="D8797" s="90" t="n">
        <v>44518</v>
      </c>
      <c r="E8797" s="88" t="s">
        <v>26</v>
      </c>
      <c r="F8797" s="88" t="s">
        <v>130</v>
      </c>
      <c r="G8797" s="88" t="s">
        <v>133</v>
      </c>
      <c r="H8797" s="91" t="s">
        <v>48</v>
      </c>
      <c r="I8797" s="92" t="n">
        <v>51</v>
      </c>
      <c r="J8797" s="93" t="n">
        <v>114</v>
      </c>
      <c r="K8797" s="94" t="n">
        <f aca="false">I8797 * J8797</f>
        <v>5814</v>
      </c>
      <c r="L8797" s="94" t="n">
        <f aca="false">K8797 *M8797</f>
        <v>2034.9</v>
      </c>
      <c r="M8797" s="95" t="n">
        <v>0.35</v>
      </c>
      <c r="N8797" s="88" t="s">
        <v>31</v>
      </c>
      <c r="O8797" s="91" t="s">
        <v>219</v>
      </c>
      <c r="P8797" s="0" t="str">
        <f aca="false">RIGHT(H8797,LEN(H8797) - FIND(" ", H8797))</f>
        <v>Street Footwear</v>
      </c>
    </row>
    <row r="8798" customFormat="false" ht="14.25" hidden="false" customHeight="true" outlineLevel="0" collapsed="false">
      <c r="B8798" s="88" t="s">
        <v>13</v>
      </c>
      <c r="C8798" s="89" t="n">
        <v>1185732</v>
      </c>
      <c r="D8798" s="90" t="n">
        <v>44518</v>
      </c>
      <c r="E8798" s="88" t="s">
        <v>26</v>
      </c>
      <c r="F8798" s="88" t="s">
        <v>130</v>
      </c>
      <c r="G8798" s="88" t="s">
        <v>133</v>
      </c>
      <c r="H8798" s="91" t="s">
        <v>44</v>
      </c>
      <c r="I8798" s="92" t="n">
        <v>43</v>
      </c>
      <c r="J8798" s="93" t="n">
        <v>114</v>
      </c>
      <c r="K8798" s="94" t="n">
        <f aca="false">I8798 * J8798</f>
        <v>4902</v>
      </c>
      <c r="L8798" s="94" t="n">
        <f aca="false">K8798 *M8798</f>
        <v>1666.68</v>
      </c>
      <c r="M8798" s="95" t="n">
        <v>0.34</v>
      </c>
      <c r="N8798" s="88" t="s">
        <v>31</v>
      </c>
      <c r="O8798" s="91" t="s">
        <v>219</v>
      </c>
      <c r="P8798" s="0" t="str">
        <f aca="false">RIGHT(H8798,LEN(H8798) - FIND(" ", H8798))</f>
        <v>Athletic Footwear</v>
      </c>
    </row>
    <row r="8799" customFormat="false" ht="14.25" hidden="false" customHeight="true" outlineLevel="0" collapsed="false">
      <c r="B8799" s="88" t="s">
        <v>13</v>
      </c>
      <c r="C8799" s="89" t="n">
        <v>1185732</v>
      </c>
      <c r="D8799" s="90" t="n">
        <v>44518</v>
      </c>
      <c r="E8799" s="88" t="s">
        <v>26</v>
      </c>
      <c r="F8799" s="88" t="s">
        <v>130</v>
      </c>
      <c r="G8799" s="88" t="s">
        <v>133</v>
      </c>
      <c r="H8799" s="91" t="s">
        <v>16</v>
      </c>
      <c r="I8799" s="92" t="n">
        <v>59</v>
      </c>
      <c r="J8799" s="93" t="n">
        <v>96</v>
      </c>
      <c r="K8799" s="94" t="n">
        <f aca="false">I8799 * J8799</f>
        <v>5664</v>
      </c>
      <c r="L8799" s="94" t="n">
        <f aca="false">K8799 *M8799</f>
        <v>1925.76</v>
      </c>
      <c r="M8799" s="95" t="n">
        <v>0.34</v>
      </c>
      <c r="N8799" s="88" t="s">
        <v>31</v>
      </c>
      <c r="O8799" s="91" t="s">
        <v>218</v>
      </c>
      <c r="P8799" s="0" t="str">
        <f aca="false">RIGHT(H8799,LEN(H8799) - FIND(" ", H8799))</f>
        <v>Apparel</v>
      </c>
    </row>
    <row r="8800" customFormat="false" ht="14.25" hidden="false" customHeight="true" outlineLevel="0" collapsed="false">
      <c r="B8800" s="88" t="s">
        <v>13</v>
      </c>
      <c r="C8800" s="89" t="n">
        <v>1185732</v>
      </c>
      <c r="D8800" s="90" t="n">
        <v>44518</v>
      </c>
      <c r="E8800" s="88" t="s">
        <v>26</v>
      </c>
      <c r="F8800" s="88" t="s">
        <v>130</v>
      </c>
      <c r="G8800" s="88" t="s">
        <v>133</v>
      </c>
      <c r="H8800" s="91" t="s">
        <v>38</v>
      </c>
      <c r="I8800" s="92" t="n">
        <v>61</v>
      </c>
      <c r="J8800" s="93" t="n">
        <v>120</v>
      </c>
      <c r="K8800" s="94" t="n">
        <f aca="false">I8800 * J8800</f>
        <v>7320</v>
      </c>
      <c r="L8800" s="94" t="n">
        <f aca="false">K8800 *M8800</f>
        <v>3001.2</v>
      </c>
      <c r="M8800" s="95" t="n">
        <v>0.41</v>
      </c>
      <c r="N8800" s="88" t="s">
        <v>31</v>
      </c>
      <c r="O8800" s="91" t="s">
        <v>219</v>
      </c>
      <c r="P8800" s="0" t="str">
        <f aca="false">RIGHT(H8800,LEN(H8800) - FIND(" ", H8800))</f>
        <v>Apparel</v>
      </c>
    </row>
    <row r="8801" customFormat="false" ht="14.25" hidden="false" customHeight="true" outlineLevel="0" collapsed="false">
      <c r="B8801" s="88" t="s">
        <v>13</v>
      </c>
      <c r="C8801" s="89" t="n">
        <v>1185732</v>
      </c>
      <c r="D8801" s="90" t="n">
        <v>44519</v>
      </c>
      <c r="E8801" s="88" t="s">
        <v>26</v>
      </c>
      <c r="F8801" s="88" t="s">
        <v>54</v>
      </c>
      <c r="G8801" s="88" t="s">
        <v>55</v>
      </c>
      <c r="H8801" s="91" t="s">
        <v>16</v>
      </c>
      <c r="I8801" s="92" t="n">
        <v>65</v>
      </c>
      <c r="J8801" s="93" t="n">
        <v>125</v>
      </c>
      <c r="K8801" s="94" t="n">
        <f aca="false">I8801 * J8801</f>
        <v>8125</v>
      </c>
      <c r="L8801" s="94" t="n">
        <f aca="false">K8801 *M8801</f>
        <v>2437.5</v>
      </c>
      <c r="M8801" s="95" t="n">
        <v>0.3</v>
      </c>
      <c r="N8801" s="88" t="s">
        <v>31</v>
      </c>
      <c r="O8801" s="91" t="s">
        <v>218</v>
      </c>
      <c r="P8801" s="0" t="str">
        <f aca="false">RIGHT(H8801,LEN(H8801) - FIND(" ", H8801))</f>
        <v>Apparel</v>
      </c>
    </row>
    <row r="8802" customFormat="false" ht="14.25" hidden="false" customHeight="true" outlineLevel="0" collapsed="false">
      <c r="B8802" s="88" t="s">
        <v>15</v>
      </c>
      <c r="C8802" s="89" t="n">
        <v>1185732</v>
      </c>
      <c r="D8802" s="90" t="n">
        <v>44519</v>
      </c>
      <c r="E8802" s="88" t="s">
        <v>26</v>
      </c>
      <c r="F8802" s="88" t="s">
        <v>111</v>
      </c>
      <c r="G8802" s="88" t="s">
        <v>166</v>
      </c>
      <c r="H8802" s="91" t="s">
        <v>48</v>
      </c>
      <c r="I8802" s="92" t="n">
        <v>45</v>
      </c>
      <c r="J8802" s="93" t="n">
        <v>225</v>
      </c>
      <c r="K8802" s="94" t="n">
        <f aca="false">I8802 * J8802</f>
        <v>10125</v>
      </c>
      <c r="L8802" s="94" t="n">
        <f aca="false">K8802 *M8802</f>
        <v>4050</v>
      </c>
      <c r="M8802" s="95" t="n">
        <v>0.4</v>
      </c>
      <c r="N8802" s="88" t="s">
        <v>31</v>
      </c>
      <c r="O8802" s="91" t="s">
        <v>219</v>
      </c>
      <c r="P8802" s="0" t="str">
        <f aca="false">RIGHT(H8802,LEN(H8802) - FIND(" ", H8802))</f>
        <v>Street Footwear</v>
      </c>
    </row>
    <row r="8803" customFormat="false" ht="14.25" hidden="false" customHeight="true" outlineLevel="0" collapsed="false">
      <c r="B8803" s="88" t="s">
        <v>13</v>
      </c>
      <c r="C8803" s="89" t="n">
        <v>1185732</v>
      </c>
      <c r="D8803" s="90" t="n">
        <v>44519</v>
      </c>
      <c r="E8803" s="88" t="s">
        <v>26</v>
      </c>
      <c r="F8803" s="88" t="s">
        <v>54</v>
      </c>
      <c r="G8803" s="88" t="s">
        <v>55</v>
      </c>
      <c r="H8803" s="91" t="s">
        <v>16</v>
      </c>
      <c r="I8803" s="92" t="n">
        <v>59</v>
      </c>
      <c r="J8803" s="93" t="n">
        <v>31</v>
      </c>
      <c r="K8803" s="94" t="n">
        <f aca="false">I8803 * J8803</f>
        <v>1829</v>
      </c>
      <c r="L8803" s="94" t="n">
        <f aca="false">K8803 *M8803</f>
        <v>768.18</v>
      </c>
      <c r="M8803" s="95" t="n">
        <v>0.42</v>
      </c>
      <c r="N8803" s="88" t="s">
        <v>23</v>
      </c>
      <c r="O8803" s="91" t="s">
        <v>218</v>
      </c>
      <c r="P8803" s="0" t="str">
        <f aca="false">RIGHT(H8803,LEN(H8803) - FIND(" ", H8803))</f>
        <v>Apparel</v>
      </c>
    </row>
    <row r="8804" customFormat="false" ht="14.25" hidden="false" customHeight="true" outlineLevel="0" collapsed="false">
      <c r="B8804" s="88" t="s">
        <v>15</v>
      </c>
      <c r="C8804" s="89" t="n">
        <v>1185732</v>
      </c>
      <c r="D8804" s="90" t="n">
        <v>44519</v>
      </c>
      <c r="E8804" s="88" t="s">
        <v>26</v>
      </c>
      <c r="F8804" s="88" t="s">
        <v>111</v>
      </c>
      <c r="G8804" s="88" t="s">
        <v>166</v>
      </c>
      <c r="H8804" s="91" t="s">
        <v>48</v>
      </c>
      <c r="I8804" s="92" t="n">
        <v>43</v>
      </c>
      <c r="J8804" s="93" t="n">
        <v>63</v>
      </c>
      <c r="K8804" s="94" t="n">
        <f aca="false">I8804 * J8804</f>
        <v>2709</v>
      </c>
      <c r="L8804" s="94" t="n">
        <f aca="false">K8804 *M8804</f>
        <v>1489.95</v>
      </c>
      <c r="M8804" s="95" t="n">
        <v>0.55</v>
      </c>
      <c r="N8804" s="88" t="s">
        <v>23</v>
      </c>
      <c r="O8804" s="91" t="s">
        <v>219</v>
      </c>
      <c r="P8804" s="0" t="str">
        <f aca="false">RIGHT(H8804,LEN(H8804) - FIND(" ", H8804))</f>
        <v>Street Footwear</v>
      </c>
    </row>
    <row r="8805" customFormat="false" ht="14.25" hidden="false" customHeight="true" outlineLevel="0" collapsed="false">
      <c r="B8805" s="88" t="s">
        <v>13</v>
      </c>
      <c r="C8805" s="89" t="n">
        <v>1185732</v>
      </c>
      <c r="D8805" s="90" t="n">
        <v>44519</v>
      </c>
      <c r="E8805" s="88" t="s">
        <v>26</v>
      </c>
      <c r="F8805" s="88" t="s">
        <v>54</v>
      </c>
      <c r="G8805" s="88" t="s">
        <v>55</v>
      </c>
      <c r="H8805" s="91" t="s">
        <v>16</v>
      </c>
      <c r="I8805" s="92" t="n">
        <v>51</v>
      </c>
      <c r="J8805" s="93" t="n">
        <v>39</v>
      </c>
      <c r="K8805" s="94" t="n">
        <f aca="false">I8805 * J8805</f>
        <v>1989</v>
      </c>
      <c r="L8805" s="94" t="n">
        <f aca="false">K8805 *M8805</f>
        <v>735.93</v>
      </c>
      <c r="M8805" s="95" t="n">
        <v>0.37</v>
      </c>
      <c r="N8805" s="88" t="s">
        <v>31</v>
      </c>
      <c r="O8805" s="91" t="s">
        <v>218</v>
      </c>
      <c r="P8805" s="0" t="str">
        <f aca="false">RIGHT(H8805,LEN(H8805) - FIND(" ", H8805))</f>
        <v>Apparel</v>
      </c>
    </row>
    <row r="8806" customFormat="false" ht="14.25" hidden="false" customHeight="true" outlineLevel="0" collapsed="false">
      <c r="B8806" s="88" t="s">
        <v>13</v>
      </c>
      <c r="C8806" s="89" t="n">
        <v>1185732</v>
      </c>
      <c r="D8806" s="90" t="n">
        <v>44520</v>
      </c>
      <c r="E8806" s="88" t="s">
        <v>26</v>
      </c>
      <c r="F8806" s="88" t="s">
        <v>54</v>
      </c>
      <c r="G8806" s="88" t="s">
        <v>55</v>
      </c>
      <c r="H8806" s="91" t="s">
        <v>38</v>
      </c>
      <c r="I8806" s="92" t="n">
        <v>70</v>
      </c>
      <c r="J8806" s="93" t="n">
        <v>250</v>
      </c>
      <c r="K8806" s="94" t="n">
        <f aca="false">I8806 * J8806</f>
        <v>17500</v>
      </c>
      <c r="L8806" s="94" t="n">
        <f aca="false">K8806 *M8806</f>
        <v>5250</v>
      </c>
      <c r="M8806" s="95" t="n">
        <v>0.3</v>
      </c>
      <c r="N8806" s="88" t="s">
        <v>31</v>
      </c>
      <c r="O8806" s="91" t="s">
        <v>219</v>
      </c>
      <c r="P8806" s="0" t="str">
        <f aca="false">RIGHT(H8806,LEN(H8806) - FIND(" ", H8806))</f>
        <v>Apparel</v>
      </c>
    </row>
    <row r="8807" customFormat="false" ht="14.25" hidden="false" customHeight="true" outlineLevel="0" collapsed="false">
      <c r="B8807" s="88" t="s">
        <v>15</v>
      </c>
      <c r="C8807" s="89" t="n">
        <v>1185732</v>
      </c>
      <c r="D8807" s="90" t="n">
        <v>44520</v>
      </c>
      <c r="E8807" s="88" t="s">
        <v>26</v>
      </c>
      <c r="F8807" s="88" t="s">
        <v>111</v>
      </c>
      <c r="G8807" s="88" t="s">
        <v>166</v>
      </c>
      <c r="H8807" s="91" t="s">
        <v>44</v>
      </c>
      <c r="I8807" s="92" t="n">
        <v>45</v>
      </c>
      <c r="J8807" s="93" t="n">
        <v>175</v>
      </c>
      <c r="K8807" s="94" t="n">
        <f aca="false">I8807 * J8807</f>
        <v>7875</v>
      </c>
      <c r="L8807" s="94" t="n">
        <f aca="false">K8807 *M8807</f>
        <v>2362.5</v>
      </c>
      <c r="M8807" s="95" t="n">
        <v>0.3</v>
      </c>
      <c r="N8807" s="88" t="s">
        <v>31</v>
      </c>
      <c r="O8807" s="91" t="s">
        <v>219</v>
      </c>
      <c r="P8807" s="0" t="str">
        <f aca="false">RIGHT(H8807,LEN(H8807) - FIND(" ", H8807))</f>
        <v>Athletic Footwear</v>
      </c>
    </row>
    <row r="8808" customFormat="false" ht="14.25" hidden="false" customHeight="true" outlineLevel="0" collapsed="false">
      <c r="B8808" s="88" t="s">
        <v>43</v>
      </c>
      <c r="C8808" s="89" t="n">
        <v>1197831</v>
      </c>
      <c r="D8808" s="90" t="n">
        <v>44520</v>
      </c>
      <c r="E8808" s="88" t="s">
        <v>40</v>
      </c>
      <c r="F8808" s="88" t="s">
        <v>80</v>
      </c>
      <c r="G8808" s="88" t="s">
        <v>125</v>
      </c>
      <c r="H8808" s="91" t="s">
        <v>32</v>
      </c>
      <c r="I8808" s="92" t="n">
        <v>25</v>
      </c>
      <c r="J8808" s="93" t="n">
        <v>550</v>
      </c>
      <c r="K8808" s="94" t="n">
        <f aca="false">I8808 * J8808</f>
        <v>13750</v>
      </c>
      <c r="L8808" s="94" t="n">
        <f aca="false">K8808 *M8808</f>
        <v>5500</v>
      </c>
      <c r="M8808" s="95" t="n">
        <v>0.4</v>
      </c>
      <c r="N8808" s="88" t="s">
        <v>23</v>
      </c>
      <c r="O8808" s="91" t="s">
        <v>218</v>
      </c>
      <c r="P8808" s="0" t="str">
        <f aca="false">RIGHT(H8808,LEN(H8808) - FIND(" ", H8808))</f>
        <v>Street Footwear</v>
      </c>
    </row>
    <row r="8809" customFormat="false" ht="14.25" hidden="false" customHeight="true" outlineLevel="0" collapsed="false">
      <c r="B8809" s="88" t="s">
        <v>43</v>
      </c>
      <c r="C8809" s="89" t="n">
        <v>1197831</v>
      </c>
      <c r="D8809" s="90" t="n">
        <v>44520</v>
      </c>
      <c r="E8809" s="88" t="s">
        <v>40</v>
      </c>
      <c r="F8809" s="88" t="s">
        <v>80</v>
      </c>
      <c r="G8809" s="88" t="s">
        <v>125</v>
      </c>
      <c r="H8809" s="91" t="s">
        <v>24</v>
      </c>
      <c r="I8809" s="92" t="n">
        <v>15</v>
      </c>
      <c r="J8809" s="93" t="n">
        <v>375</v>
      </c>
      <c r="K8809" s="94" t="n">
        <f aca="false">I8809 * J8809</f>
        <v>5625.00000000001</v>
      </c>
      <c r="L8809" s="94" t="n">
        <f aca="false">K8809 *M8809</f>
        <v>1968.75</v>
      </c>
      <c r="M8809" s="95" t="n">
        <v>0.35</v>
      </c>
      <c r="N8809" s="88" t="s">
        <v>23</v>
      </c>
      <c r="O8809" s="91" t="s">
        <v>218</v>
      </c>
      <c r="P8809" s="0" t="str">
        <f aca="false">RIGHT(H8809,LEN(H8809) - FIND(" ", H8809))</f>
        <v>Athletic Footwear</v>
      </c>
    </row>
    <row r="8810" customFormat="false" ht="14.25" hidden="false" customHeight="true" outlineLevel="0" collapsed="false">
      <c r="B8810" s="88" t="s">
        <v>43</v>
      </c>
      <c r="C8810" s="89" t="n">
        <v>1197831</v>
      </c>
      <c r="D8810" s="90" t="n">
        <v>44520</v>
      </c>
      <c r="E8810" s="88" t="s">
        <v>40</v>
      </c>
      <c r="F8810" s="88" t="s">
        <v>80</v>
      </c>
      <c r="G8810" s="88" t="s">
        <v>125</v>
      </c>
      <c r="H8810" s="91" t="s">
        <v>48</v>
      </c>
      <c r="I8810" s="92" t="n">
        <v>25</v>
      </c>
      <c r="J8810" s="93" t="n">
        <v>320</v>
      </c>
      <c r="K8810" s="94" t="n">
        <f aca="false">I8810 * J8810</f>
        <v>8000.00000000001</v>
      </c>
      <c r="L8810" s="94" t="n">
        <f aca="false">K8810 *M8810</f>
        <v>3200</v>
      </c>
      <c r="M8810" s="95" t="n">
        <v>0.4</v>
      </c>
      <c r="N8810" s="88" t="s">
        <v>23</v>
      </c>
      <c r="O8810" s="91" t="s">
        <v>219</v>
      </c>
      <c r="P8810" s="0" t="str">
        <f aca="false">RIGHT(H8810,LEN(H8810) - FIND(" ", H8810))</f>
        <v>Street Footwear</v>
      </c>
    </row>
    <row r="8811" customFormat="false" ht="14.25" hidden="false" customHeight="true" outlineLevel="0" collapsed="false">
      <c r="B8811" s="88" t="s">
        <v>43</v>
      </c>
      <c r="C8811" s="89" t="n">
        <v>1197831</v>
      </c>
      <c r="D8811" s="90" t="n">
        <v>44520</v>
      </c>
      <c r="E8811" s="88" t="s">
        <v>40</v>
      </c>
      <c r="F8811" s="88" t="s">
        <v>80</v>
      </c>
      <c r="G8811" s="88" t="s">
        <v>125</v>
      </c>
      <c r="H8811" s="91" t="s">
        <v>44</v>
      </c>
      <c r="I8811" s="92" t="n">
        <v>55</v>
      </c>
      <c r="J8811" s="93" t="n">
        <v>375</v>
      </c>
      <c r="K8811" s="94" t="n">
        <f aca="false">I8811 * J8811</f>
        <v>20625</v>
      </c>
      <c r="L8811" s="94" t="n">
        <f aca="false">K8811 *M8811</f>
        <v>8250</v>
      </c>
      <c r="M8811" s="95" t="n">
        <v>0.4</v>
      </c>
      <c r="N8811" s="88" t="s">
        <v>23</v>
      </c>
      <c r="O8811" s="91" t="s">
        <v>219</v>
      </c>
      <c r="P8811" s="0" t="str">
        <f aca="false">RIGHT(H8811,LEN(H8811) - FIND(" ", H8811))</f>
        <v>Athletic Footwear</v>
      </c>
    </row>
    <row r="8812" customFormat="false" ht="14.25" hidden="false" customHeight="true" outlineLevel="0" collapsed="false">
      <c r="B8812" s="88" t="s">
        <v>43</v>
      </c>
      <c r="C8812" s="89" t="n">
        <v>1197831</v>
      </c>
      <c r="D8812" s="90" t="n">
        <v>44520</v>
      </c>
      <c r="E8812" s="88" t="s">
        <v>40</v>
      </c>
      <c r="F8812" s="88" t="s">
        <v>80</v>
      </c>
      <c r="G8812" s="88" t="s">
        <v>125</v>
      </c>
      <c r="H8812" s="91" t="s">
        <v>16</v>
      </c>
      <c r="I8812" s="92" t="n">
        <v>75</v>
      </c>
      <c r="J8812" s="93" t="n">
        <v>350</v>
      </c>
      <c r="K8812" s="94" t="n">
        <f aca="false">I8812 * J8812</f>
        <v>26250</v>
      </c>
      <c r="L8812" s="94" t="n">
        <f aca="false">K8812 *M8812</f>
        <v>9187.5</v>
      </c>
      <c r="M8812" s="95" t="n">
        <v>0.35</v>
      </c>
      <c r="N8812" s="88" t="s">
        <v>23</v>
      </c>
      <c r="O8812" s="91" t="s">
        <v>218</v>
      </c>
      <c r="P8812" s="0" t="str">
        <f aca="false">RIGHT(H8812,LEN(H8812) - FIND(" ", H8812))</f>
        <v>Apparel</v>
      </c>
    </row>
    <row r="8813" customFormat="false" ht="14.25" hidden="false" customHeight="true" outlineLevel="0" collapsed="false">
      <c r="B8813" s="88" t="s">
        <v>43</v>
      </c>
      <c r="C8813" s="89" t="n">
        <v>1197831</v>
      </c>
      <c r="D8813" s="90" t="n">
        <v>44520</v>
      </c>
      <c r="E8813" s="88" t="s">
        <v>40</v>
      </c>
      <c r="F8813" s="88" t="s">
        <v>80</v>
      </c>
      <c r="G8813" s="88" t="s">
        <v>125</v>
      </c>
      <c r="H8813" s="91" t="s">
        <v>38</v>
      </c>
      <c r="I8813" s="92" t="n">
        <v>75</v>
      </c>
      <c r="J8813" s="93" t="n">
        <v>450</v>
      </c>
      <c r="K8813" s="94" t="n">
        <f aca="false">I8813 * J8813</f>
        <v>33750</v>
      </c>
      <c r="L8813" s="94" t="n">
        <f aca="false">K8813 *M8813</f>
        <v>13500</v>
      </c>
      <c r="M8813" s="95" t="n">
        <v>0.4</v>
      </c>
      <c r="N8813" s="88" t="s">
        <v>23</v>
      </c>
      <c r="O8813" s="91" t="s">
        <v>219</v>
      </c>
      <c r="P8813" s="0" t="str">
        <f aca="false">RIGHT(H8813,LEN(H8813) - FIND(" ", H8813))</f>
        <v>Apparel</v>
      </c>
    </row>
    <row r="8814" customFormat="false" ht="14.25" hidden="false" customHeight="true" outlineLevel="0" collapsed="false">
      <c r="B8814" s="88" t="s">
        <v>22</v>
      </c>
      <c r="C8814" s="89" t="n">
        <v>1197831</v>
      </c>
      <c r="D8814" s="90" t="n">
        <v>44520</v>
      </c>
      <c r="E8814" s="88" t="s">
        <v>40</v>
      </c>
      <c r="F8814" s="88" t="s">
        <v>145</v>
      </c>
      <c r="G8814" s="88" t="s">
        <v>142</v>
      </c>
      <c r="H8814" s="91" t="s">
        <v>32</v>
      </c>
      <c r="I8814" s="92" t="n">
        <v>25</v>
      </c>
      <c r="J8814" s="93" t="n">
        <v>475</v>
      </c>
      <c r="K8814" s="94" t="n">
        <f aca="false">I8814 * J8814</f>
        <v>11875</v>
      </c>
      <c r="L8814" s="94" t="n">
        <f aca="false">K8814 *M8814</f>
        <v>4750</v>
      </c>
      <c r="M8814" s="95" t="n">
        <v>0.4</v>
      </c>
      <c r="N8814" s="88" t="s">
        <v>23</v>
      </c>
      <c r="O8814" s="91" t="s">
        <v>218</v>
      </c>
      <c r="P8814" s="0" t="str">
        <f aca="false">RIGHT(H8814,LEN(H8814) - FIND(" ", H8814))</f>
        <v>Street Footwear</v>
      </c>
    </row>
    <row r="8815" customFormat="false" ht="14.25" hidden="false" customHeight="true" outlineLevel="0" collapsed="false">
      <c r="B8815" s="88" t="s">
        <v>22</v>
      </c>
      <c r="C8815" s="89" t="n">
        <v>1197831</v>
      </c>
      <c r="D8815" s="90" t="n">
        <v>44520</v>
      </c>
      <c r="E8815" s="88" t="s">
        <v>40</v>
      </c>
      <c r="F8815" s="88" t="s">
        <v>145</v>
      </c>
      <c r="G8815" s="88" t="s">
        <v>142</v>
      </c>
      <c r="H8815" s="91" t="s">
        <v>24</v>
      </c>
      <c r="I8815" s="92" t="n">
        <v>15</v>
      </c>
      <c r="J8815" s="93" t="n">
        <v>300</v>
      </c>
      <c r="K8815" s="94" t="n">
        <f aca="false">I8815 * J8815</f>
        <v>4500.00000000001</v>
      </c>
      <c r="L8815" s="94" t="n">
        <f aca="false">K8815 *M8815</f>
        <v>1575</v>
      </c>
      <c r="M8815" s="95" t="n">
        <v>0.35</v>
      </c>
      <c r="N8815" s="88" t="s">
        <v>23</v>
      </c>
      <c r="O8815" s="91" t="s">
        <v>218</v>
      </c>
      <c r="P8815" s="0" t="str">
        <f aca="false">RIGHT(H8815,LEN(H8815) - FIND(" ", H8815))</f>
        <v>Athletic Footwear</v>
      </c>
    </row>
    <row r="8816" customFormat="false" ht="14.25" hidden="false" customHeight="true" outlineLevel="0" collapsed="false">
      <c r="B8816" s="88" t="s">
        <v>22</v>
      </c>
      <c r="C8816" s="89" t="n">
        <v>1197831</v>
      </c>
      <c r="D8816" s="90" t="n">
        <v>44520</v>
      </c>
      <c r="E8816" s="88" t="s">
        <v>40</v>
      </c>
      <c r="F8816" s="88" t="s">
        <v>145</v>
      </c>
      <c r="G8816" s="88" t="s">
        <v>142</v>
      </c>
      <c r="H8816" s="91" t="s">
        <v>48</v>
      </c>
      <c r="I8816" s="92" t="n">
        <v>25</v>
      </c>
      <c r="J8816" s="93" t="n">
        <v>245</v>
      </c>
      <c r="K8816" s="94" t="n">
        <f aca="false">I8816 * J8816</f>
        <v>6125.00000000001</v>
      </c>
      <c r="L8816" s="94" t="n">
        <f aca="false">K8816 *M8816</f>
        <v>2450</v>
      </c>
      <c r="M8816" s="95" t="n">
        <v>0.4</v>
      </c>
      <c r="N8816" s="88" t="s">
        <v>23</v>
      </c>
      <c r="O8816" s="91" t="s">
        <v>219</v>
      </c>
      <c r="P8816" s="0" t="str">
        <f aca="false">RIGHT(H8816,LEN(H8816) - FIND(" ", H8816))</f>
        <v>Street Footwear</v>
      </c>
    </row>
    <row r="8817" customFormat="false" ht="14.25" hidden="false" customHeight="true" outlineLevel="0" collapsed="false">
      <c r="B8817" s="88" t="s">
        <v>22</v>
      </c>
      <c r="C8817" s="89" t="n">
        <v>1197831</v>
      </c>
      <c r="D8817" s="90" t="n">
        <v>44520</v>
      </c>
      <c r="E8817" s="88" t="s">
        <v>40</v>
      </c>
      <c r="F8817" s="88" t="s">
        <v>145</v>
      </c>
      <c r="G8817" s="88" t="s">
        <v>142</v>
      </c>
      <c r="H8817" s="91" t="s">
        <v>44</v>
      </c>
      <c r="I8817" s="92" t="n">
        <v>55</v>
      </c>
      <c r="J8817" s="93" t="n">
        <v>300</v>
      </c>
      <c r="K8817" s="94" t="n">
        <f aca="false">I8817 * J8817</f>
        <v>16500</v>
      </c>
      <c r="L8817" s="94" t="n">
        <f aca="false">K8817 *M8817</f>
        <v>6600</v>
      </c>
      <c r="M8817" s="95" t="n">
        <v>0.4</v>
      </c>
      <c r="N8817" s="88" t="s">
        <v>23</v>
      </c>
      <c r="O8817" s="91" t="s">
        <v>219</v>
      </c>
      <c r="P8817" s="0" t="str">
        <f aca="false">RIGHT(H8817,LEN(H8817) - FIND(" ", H8817))</f>
        <v>Athletic Footwear</v>
      </c>
    </row>
    <row r="8818" customFormat="false" ht="14.25" hidden="false" customHeight="true" outlineLevel="0" collapsed="false">
      <c r="B8818" s="88" t="s">
        <v>22</v>
      </c>
      <c r="C8818" s="89" t="n">
        <v>1197831</v>
      </c>
      <c r="D8818" s="90" t="n">
        <v>44520</v>
      </c>
      <c r="E8818" s="88" t="s">
        <v>40</v>
      </c>
      <c r="F8818" s="88" t="s">
        <v>145</v>
      </c>
      <c r="G8818" s="88" t="s">
        <v>142</v>
      </c>
      <c r="H8818" s="91" t="s">
        <v>16</v>
      </c>
      <c r="I8818" s="92" t="n">
        <v>75</v>
      </c>
      <c r="J8818" s="93" t="n">
        <v>275</v>
      </c>
      <c r="K8818" s="94" t="n">
        <f aca="false">I8818 * J8818</f>
        <v>20625</v>
      </c>
      <c r="L8818" s="94" t="n">
        <f aca="false">K8818 *M8818</f>
        <v>7218.75</v>
      </c>
      <c r="M8818" s="95" t="n">
        <v>0.35</v>
      </c>
      <c r="N8818" s="88" t="s">
        <v>23</v>
      </c>
      <c r="O8818" s="91" t="s">
        <v>218</v>
      </c>
      <c r="P8818" s="0" t="str">
        <f aca="false">RIGHT(H8818,LEN(H8818) - FIND(" ", H8818))</f>
        <v>Apparel</v>
      </c>
    </row>
    <row r="8819" customFormat="false" ht="14.25" hidden="false" customHeight="true" outlineLevel="0" collapsed="false">
      <c r="B8819" s="88" t="s">
        <v>22</v>
      </c>
      <c r="C8819" s="89" t="n">
        <v>1197831</v>
      </c>
      <c r="D8819" s="90" t="n">
        <v>44520</v>
      </c>
      <c r="E8819" s="88" t="s">
        <v>40</v>
      </c>
      <c r="F8819" s="88" t="s">
        <v>145</v>
      </c>
      <c r="G8819" s="88" t="s">
        <v>142</v>
      </c>
      <c r="H8819" s="91" t="s">
        <v>38</v>
      </c>
      <c r="I8819" s="92" t="n">
        <v>75</v>
      </c>
      <c r="J8819" s="93" t="n">
        <v>375</v>
      </c>
      <c r="K8819" s="94" t="n">
        <f aca="false">I8819 * J8819</f>
        <v>28125</v>
      </c>
      <c r="L8819" s="94" t="n">
        <f aca="false">K8819 *M8819</f>
        <v>11250</v>
      </c>
      <c r="M8819" s="95" t="n">
        <v>0.4</v>
      </c>
      <c r="N8819" s="88" t="s">
        <v>23</v>
      </c>
      <c r="O8819" s="91" t="s">
        <v>219</v>
      </c>
      <c r="P8819" s="0" t="str">
        <f aca="false">RIGHT(H8819,LEN(H8819) - FIND(" ", H8819))</f>
        <v>Apparel</v>
      </c>
    </row>
    <row r="8820" customFormat="false" ht="14.25" hidden="false" customHeight="true" outlineLevel="0" collapsed="false">
      <c r="B8820" s="88" t="s">
        <v>13</v>
      </c>
      <c r="C8820" s="89" t="n">
        <v>1185732</v>
      </c>
      <c r="D8820" s="90" t="n">
        <v>44520</v>
      </c>
      <c r="E8820" s="88" t="s">
        <v>26</v>
      </c>
      <c r="F8820" s="88" t="s">
        <v>54</v>
      </c>
      <c r="G8820" s="88" t="s">
        <v>55</v>
      </c>
      <c r="H8820" s="91" t="s">
        <v>38</v>
      </c>
      <c r="I8820" s="92" t="n">
        <v>64</v>
      </c>
      <c r="J8820" s="93" t="n">
        <v>63</v>
      </c>
      <c r="K8820" s="94" t="n">
        <f aca="false">I8820 * J8820</f>
        <v>4032</v>
      </c>
      <c r="L8820" s="94" t="n">
        <f aca="false">K8820 *M8820</f>
        <v>1814.4</v>
      </c>
      <c r="M8820" s="95" t="n">
        <v>0.45</v>
      </c>
      <c r="N8820" s="88" t="s">
        <v>23</v>
      </c>
      <c r="O8820" s="91" t="s">
        <v>219</v>
      </c>
      <c r="P8820" s="0" t="str">
        <f aca="false">RIGHT(H8820,LEN(H8820) - FIND(" ", H8820))</f>
        <v>Apparel</v>
      </c>
    </row>
    <row r="8821" customFormat="false" ht="14.25" hidden="false" customHeight="true" outlineLevel="0" collapsed="false">
      <c r="B8821" s="88" t="s">
        <v>15</v>
      </c>
      <c r="C8821" s="89" t="n">
        <v>1185732</v>
      </c>
      <c r="D8821" s="90" t="n">
        <v>44520</v>
      </c>
      <c r="E8821" s="88" t="s">
        <v>26</v>
      </c>
      <c r="F8821" s="88" t="s">
        <v>111</v>
      </c>
      <c r="G8821" s="88" t="s">
        <v>166</v>
      </c>
      <c r="H8821" s="91" t="s">
        <v>44</v>
      </c>
      <c r="I8821" s="92" t="n">
        <v>43</v>
      </c>
      <c r="J8821" s="93" t="n">
        <v>44</v>
      </c>
      <c r="K8821" s="94" t="n">
        <f aca="false">I8821 * J8821</f>
        <v>1892</v>
      </c>
      <c r="L8821" s="94" t="n">
        <f aca="false">K8821 *M8821</f>
        <v>775.72</v>
      </c>
      <c r="M8821" s="95" t="n">
        <v>0.41</v>
      </c>
      <c r="N8821" s="88" t="s">
        <v>23</v>
      </c>
      <c r="O8821" s="91" t="s">
        <v>219</v>
      </c>
      <c r="P8821" s="0" t="str">
        <f aca="false">RIGHT(H8821,LEN(H8821) - FIND(" ", H8821))</f>
        <v>Athletic Footwear</v>
      </c>
    </row>
    <row r="8822" customFormat="false" ht="14.25" hidden="false" customHeight="true" outlineLevel="0" collapsed="false">
      <c r="B8822" s="88" t="s">
        <v>43</v>
      </c>
      <c r="C8822" s="89" t="n">
        <v>1197831</v>
      </c>
      <c r="D8822" s="90" t="n">
        <v>44520</v>
      </c>
      <c r="E8822" s="88" t="s">
        <v>40</v>
      </c>
      <c r="F8822" s="88" t="s">
        <v>80</v>
      </c>
      <c r="G8822" s="88" t="s">
        <v>125</v>
      </c>
      <c r="H8822" s="91" t="s">
        <v>32</v>
      </c>
      <c r="I8822" s="92" t="n">
        <v>24</v>
      </c>
      <c r="J8822" s="93" t="n">
        <v>143</v>
      </c>
      <c r="K8822" s="94" t="n">
        <f aca="false">I8822 * J8822</f>
        <v>3432</v>
      </c>
      <c r="L8822" s="94" t="n">
        <f aca="false">K8822 *M8822</f>
        <v>1716</v>
      </c>
      <c r="M8822" s="95" t="n">
        <v>0.5</v>
      </c>
      <c r="N8822" s="88" t="s">
        <v>23</v>
      </c>
      <c r="O8822" s="91" t="s">
        <v>218</v>
      </c>
      <c r="P8822" s="0" t="str">
        <f aca="false">RIGHT(H8822,LEN(H8822) - FIND(" ", H8822))</f>
        <v>Street Footwear</v>
      </c>
    </row>
    <row r="8823" customFormat="false" ht="14.25" hidden="false" customHeight="true" outlineLevel="0" collapsed="false">
      <c r="B8823" s="88" t="s">
        <v>43</v>
      </c>
      <c r="C8823" s="89" t="n">
        <v>1197831</v>
      </c>
      <c r="D8823" s="90" t="n">
        <v>44520</v>
      </c>
      <c r="E8823" s="88" t="s">
        <v>40</v>
      </c>
      <c r="F8823" s="88" t="s">
        <v>80</v>
      </c>
      <c r="G8823" s="88" t="s">
        <v>125</v>
      </c>
      <c r="H8823" s="91" t="s">
        <v>24</v>
      </c>
      <c r="I8823" s="92" t="n">
        <v>14</v>
      </c>
      <c r="J8823" s="93" t="n">
        <v>94</v>
      </c>
      <c r="K8823" s="94" t="n">
        <f aca="false">I8823 * J8823</f>
        <v>1316</v>
      </c>
      <c r="L8823" s="94" t="n">
        <f aca="false">K8823 *M8823</f>
        <v>658</v>
      </c>
      <c r="M8823" s="95" t="n">
        <v>0.5</v>
      </c>
      <c r="N8823" s="88" t="s">
        <v>23</v>
      </c>
      <c r="O8823" s="91" t="s">
        <v>218</v>
      </c>
      <c r="P8823" s="0" t="str">
        <f aca="false">RIGHT(H8823,LEN(H8823) - FIND(" ", H8823))</f>
        <v>Athletic Footwear</v>
      </c>
    </row>
    <row r="8824" customFormat="false" ht="14.25" hidden="false" customHeight="true" outlineLevel="0" collapsed="false">
      <c r="B8824" s="88" t="s">
        <v>43</v>
      </c>
      <c r="C8824" s="89" t="n">
        <v>1197831</v>
      </c>
      <c r="D8824" s="90" t="n">
        <v>44520</v>
      </c>
      <c r="E8824" s="88" t="s">
        <v>40</v>
      </c>
      <c r="F8824" s="88" t="s">
        <v>80</v>
      </c>
      <c r="G8824" s="88" t="s">
        <v>125</v>
      </c>
      <c r="H8824" s="91" t="s">
        <v>48</v>
      </c>
      <c r="I8824" s="92" t="n">
        <v>23</v>
      </c>
      <c r="J8824" s="93" t="n">
        <v>90</v>
      </c>
      <c r="K8824" s="94" t="n">
        <f aca="false">I8824 * J8824</f>
        <v>2070</v>
      </c>
      <c r="L8824" s="94" t="n">
        <f aca="false">K8824 *M8824</f>
        <v>1055.7</v>
      </c>
      <c r="M8824" s="95" t="n">
        <v>0.51</v>
      </c>
      <c r="N8824" s="88" t="s">
        <v>23</v>
      </c>
      <c r="O8824" s="91" t="s">
        <v>219</v>
      </c>
      <c r="P8824" s="0" t="str">
        <f aca="false">RIGHT(H8824,LEN(H8824) - FIND(" ", H8824))</f>
        <v>Street Footwear</v>
      </c>
    </row>
    <row r="8825" customFormat="false" ht="14.25" hidden="false" customHeight="true" outlineLevel="0" collapsed="false">
      <c r="B8825" s="88" t="s">
        <v>43</v>
      </c>
      <c r="C8825" s="89" t="n">
        <v>1197831</v>
      </c>
      <c r="D8825" s="90" t="n">
        <v>44520</v>
      </c>
      <c r="E8825" s="88" t="s">
        <v>40</v>
      </c>
      <c r="F8825" s="88" t="s">
        <v>80</v>
      </c>
      <c r="G8825" s="88" t="s">
        <v>125</v>
      </c>
      <c r="H8825" s="91" t="s">
        <v>44</v>
      </c>
      <c r="I8825" s="92" t="n">
        <v>51</v>
      </c>
      <c r="J8825" s="93" t="n">
        <v>109</v>
      </c>
      <c r="K8825" s="94" t="n">
        <f aca="false">I8825 * J8825</f>
        <v>5559</v>
      </c>
      <c r="L8825" s="94" t="n">
        <f aca="false">K8825 *M8825</f>
        <v>2779.5</v>
      </c>
      <c r="M8825" s="95" t="n">
        <v>0.5</v>
      </c>
      <c r="N8825" s="88" t="s">
        <v>23</v>
      </c>
      <c r="O8825" s="91" t="s">
        <v>219</v>
      </c>
      <c r="P8825" s="0" t="str">
        <f aca="false">RIGHT(H8825,LEN(H8825) - FIND(" ", H8825))</f>
        <v>Athletic Footwear</v>
      </c>
    </row>
    <row r="8826" customFormat="false" ht="14.25" hidden="false" customHeight="true" outlineLevel="0" collapsed="false">
      <c r="B8826" s="88" t="s">
        <v>43</v>
      </c>
      <c r="C8826" s="89" t="n">
        <v>1197831</v>
      </c>
      <c r="D8826" s="90" t="n">
        <v>44520</v>
      </c>
      <c r="E8826" s="88" t="s">
        <v>40</v>
      </c>
      <c r="F8826" s="88" t="s">
        <v>80</v>
      </c>
      <c r="G8826" s="88" t="s">
        <v>125</v>
      </c>
      <c r="H8826" s="91" t="s">
        <v>16</v>
      </c>
      <c r="I8826" s="92" t="n">
        <v>69</v>
      </c>
      <c r="J8826" s="93" t="n">
        <v>91</v>
      </c>
      <c r="K8826" s="94" t="n">
        <f aca="false">I8826 * J8826</f>
        <v>6279</v>
      </c>
      <c r="L8826" s="94" t="n">
        <f aca="false">K8826 *M8826</f>
        <v>2951.13</v>
      </c>
      <c r="M8826" s="95" t="n">
        <v>0.47</v>
      </c>
      <c r="N8826" s="88" t="s">
        <v>23</v>
      </c>
      <c r="O8826" s="91" t="s">
        <v>218</v>
      </c>
      <c r="P8826" s="0" t="str">
        <f aca="false">RIGHT(H8826,LEN(H8826) - FIND(" ", H8826))</f>
        <v>Apparel</v>
      </c>
    </row>
    <row r="8827" customFormat="false" ht="14.25" hidden="false" customHeight="true" outlineLevel="0" collapsed="false">
      <c r="B8827" s="88" t="s">
        <v>43</v>
      </c>
      <c r="C8827" s="89" t="n">
        <v>1197831</v>
      </c>
      <c r="D8827" s="90" t="n">
        <v>44520</v>
      </c>
      <c r="E8827" s="88" t="s">
        <v>40</v>
      </c>
      <c r="F8827" s="88" t="s">
        <v>80</v>
      </c>
      <c r="G8827" s="88" t="s">
        <v>125</v>
      </c>
      <c r="H8827" s="91" t="s">
        <v>38</v>
      </c>
      <c r="I8827" s="92" t="n">
        <v>73</v>
      </c>
      <c r="J8827" s="93" t="n">
        <v>117</v>
      </c>
      <c r="K8827" s="94" t="n">
        <f aca="false">I8827 * J8827</f>
        <v>8541</v>
      </c>
      <c r="L8827" s="94" t="n">
        <f aca="false">K8827 *M8827</f>
        <v>4526.73</v>
      </c>
      <c r="M8827" s="95" t="n">
        <v>0.53</v>
      </c>
      <c r="N8827" s="88" t="s">
        <v>23</v>
      </c>
      <c r="O8827" s="91" t="s">
        <v>219</v>
      </c>
      <c r="P8827" s="0" t="str">
        <f aca="false">RIGHT(H8827,LEN(H8827) - FIND(" ", H8827))</f>
        <v>Apparel</v>
      </c>
    </row>
    <row r="8828" customFormat="false" ht="14.25" hidden="false" customHeight="true" outlineLevel="0" collapsed="false">
      <c r="B8828" s="88" t="s">
        <v>22</v>
      </c>
      <c r="C8828" s="89" t="n">
        <v>1197831</v>
      </c>
      <c r="D8828" s="90" t="n">
        <v>44520</v>
      </c>
      <c r="E8828" s="88" t="s">
        <v>40</v>
      </c>
      <c r="F8828" s="88" t="s">
        <v>145</v>
      </c>
      <c r="G8828" s="88" t="s">
        <v>142</v>
      </c>
      <c r="H8828" s="91" t="s">
        <v>32</v>
      </c>
      <c r="I8828" s="92" t="n">
        <v>23</v>
      </c>
      <c r="J8828" s="93" t="n">
        <v>133</v>
      </c>
      <c r="K8828" s="94" t="n">
        <f aca="false">I8828 * J8828</f>
        <v>3059</v>
      </c>
      <c r="L8828" s="94" t="n">
        <f aca="false">K8828 *M8828</f>
        <v>1651.86</v>
      </c>
      <c r="M8828" s="95" t="n">
        <v>0.54</v>
      </c>
      <c r="N8828" s="88" t="s">
        <v>23</v>
      </c>
      <c r="O8828" s="91" t="s">
        <v>218</v>
      </c>
      <c r="P8828" s="0" t="str">
        <f aca="false">RIGHT(H8828,LEN(H8828) - FIND(" ", H8828))</f>
        <v>Street Footwear</v>
      </c>
    </row>
    <row r="8829" customFormat="false" ht="14.25" hidden="false" customHeight="true" outlineLevel="0" collapsed="false">
      <c r="B8829" s="88" t="s">
        <v>22</v>
      </c>
      <c r="C8829" s="89" t="n">
        <v>1197831</v>
      </c>
      <c r="D8829" s="90" t="n">
        <v>44520</v>
      </c>
      <c r="E8829" s="88" t="s">
        <v>40</v>
      </c>
      <c r="F8829" s="88" t="s">
        <v>145</v>
      </c>
      <c r="G8829" s="88" t="s">
        <v>142</v>
      </c>
      <c r="H8829" s="91" t="s">
        <v>24</v>
      </c>
      <c r="I8829" s="92" t="n">
        <v>14</v>
      </c>
      <c r="J8829" s="93" t="n">
        <v>78</v>
      </c>
      <c r="K8829" s="94" t="n">
        <f aca="false">I8829 * J8829</f>
        <v>1092</v>
      </c>
      <c r="L8829" s="94" t="n">
        <f aca="false">K8829 *M8829</f>
        <v>513.24</v>
      </c>
      <c r="M8829" s="95" t="n">
        <v>0.47</v>
      </c>
      <c r="N8829" s="88" t="s">
        <v>23</v>
      </c>
      <c r="O8829" s="91" t="s">
        <v>218</v>
      </c>
      <c r="P8829" s="0" t="str">
        <f aca="false">RIGHT(H8829,LEN(H8829) - FIND(" ", H8829))</f>
        <v>Athletic Footwear</v>
      </c>
    </row>
    <row r="8830" customFormat="false" ht="14.25" hidden="false" customHeight="true" outlineLevel="0" collapsed="false">
      <c r="B8830" s="88" t="s">
        <v>22</v>
      </c>
      <c r="C8830" s="89" t="n">
        <v>1197831</v>
      </c>
      <c r="D8830" s="90" t="n">
        <v>44520</v>
      </c>
      <c r="E8830" s="88" t="s">
        <v>40</v>
      </c>
      <c r="F8830" s="88" t="s">
        <v>145</v>
      </c>
      <c r="G8830" s="88" t="s">
        <v>142</v>
      </c>
      <c r="H8830" s="91" t="s">
        <v>48</v>
      </c>
      <c r="I8830" s="92" t="n">
        <v>23</v>
      </c>
      <c r="J8830" s="93" t="n">
        <v>74</v>
      </c>
      <c r="K8830" s="94" t="n">
        <f aca="false">I8830 * J8830</f>
        <v>1702</v>
      </c>
      <c r="L8830" s="94" t="n">
        <f aca="false">K8830 *M8830</f>
        <v>919.08</v>
      </c>
      <c r="M8830" s="95" t="n">
        <v>0.54</v>
      </c>
      <c r="N8830" s="88" t="s">
        <v>23</v>
      </c>
      <c r="O8830" s="91" t="s">
        <v>219</v>
      </c>
      <c r="P8830" s="0" t="str">
        <f aca="false">RIGHT(H8830,LEN(H8830) - FIND(" ", H8830))</f>
        <v>Street Footwear</v>
      </c>
    </row>
    <row r="8831" customFormat="false" ht="14.25" hidden="false" customHeight="true" outlineLevel="0" collapsed="false">
      <c r="B8831" s="88" t="s">
        <v>22</v>
      </c>
      <c r="C8831" s="89" t="n">
        <v>1197831</v>
      </c>
      <c r="D8831" s="90" t="n">
        <v>44520</v>
      </c>
      <c r="E8831" s="88" t="s">
        <v>40</v>
      </c>
      <c r="F8831" s="88" t="s">
        <v>145</v>
      </c>
      <c r="G8831" s="88" t="s">
        <v>142</v>
      </c>
      <c r="H8831" s="91" t="s">
        <v>44</v>
      </c>
      <c r="I8831" s="92" t="n">
        <v>52</v>
      </c>
      <c r="J8831" s="93" t="n">
        <v>75</v>
      </c>
      <c r="K8831" s="94" t="n">
        <f aca="false">I8831 * J8831</f>
        <v>3900</v>
      </c>
      <c r="L8831" s="94" t="n">
        <f aca="false">K8831 *M8831</f>
        <v>2067</v>
      </c>
      <c r="M8831" s="95" t="n">
        <v>0.53</v>
      </c>
      <c r="N8831" s="88" t="s">
        <v>23</v>
      </c>
      <c r="O8831" s="91" t="s">
        <v>219</v>
      </c>
      <c r="P8831" s="0" t="str">
        <f aca="false">RIGHT(H8831,LEN(H8831) - FIND(" ", H8831))</f>
        <v>Athletic Footwear</v>
      </c>
    </row>
    <row r="8832" customFormat="false" ht="14.25" hidden="false" customHeight="true" outlineLevel="0" collapsed="false">
      <c r="B8832" s="88" t="s">
        <v>22</v>
      </c>
      <c r="C8832" s="89" t="n">
        <v>1197831</v>
      </c>
      <c r="D8832" s="90" t="n">
        <v>44520</v>
      </c>
      <c r="E8832" s="88" t="s">
        <v>40</v>
      </c>
      <c r="F8832" s="88" t="s">
        <v>145</v>
      </c>
      <c r="G8832" s="88" t="s">
        <v>142</v>
      </c>
      <c r="H8832" s="91" t="s">
        <v>16</v>
      </c>
      <c r="I8832" s="92" t="n">
        <v>71</v>
      </c>
      <c r="J8832" s="93" t="n">
        <v>77</v>
      </c>
      <c r="K8832" s="94" t="n">
        <f aca="false">I8832 * J8832</f>
        <v>5467</v>
      </c>
      <c r="L8832" s="94" t="n">
        <f aca="false">K8832 *M8832</f>
        <v>2678.83</v>
      </c>
      <c r="M8832" s="95" t="n">
        <v>0.49</v>
      </c>
      <c r="N8832" s="88" t="s">
        <v>23</v>
      </c>
      <c r="O8832" s="91" t="s">
        <v>218</v>
      </c>
      <c r="P8832" s="0" t="str">
        <f aca="false">RIGHT(H8832,LEN(H8832) - FIND(" ", H8832))</f>
        <v>Apparel</v>
      </c>
    </row>
    <row r="8833" customFormat="false" ht="14.25" hidden="false" customHeight="true" outlineLevel="0" collapsed="false">
      <c r="B8833" s="88" t="s">
        <v>22</v>
      </c>
      <c r="C8833" s="89" t="n">
        <v>1197831</v>
      </c>
      <c r="D8833" s="90" t="n">
        <v>44520</v>
      </c>
      <c r="E8833" s="88" t="s">
        <v>40</v>
      </c>
      <c r="F8833" s="88" t="s">
        <v>145</v>
      </c>
      <c r="G8833" s="88" t="s">
        <v>142</v>
      </c>
      <c r="H8833" s="91" t="s">
        <v>38</v>
      </c>
      <c r="I8833" s="92" t="n">
        <v>72</v>
      </c>
      <c r="J8833" s="93" t="n">
        <v>105</v>
      </c>
      <c r="K8833" s="94" t="n">
        <f aca="false">I8833 * J8833</f>
        <v>7560</v>
      </c>
      <c r="L8833" s="94" t="n">
        <f aca="false">K8833 *M8833</f>
        <v>3780</v>
      </c>
      <c r="M8833" s="95" t="n">
        <v>0.5</v>
      </c>
      <c r="N8833" s="88" t="s">
        <v>23</v>
      </c>
      <c r="O8833" s="91" t="s">
        <v>219</v>
      </c>
      <c r="P8833" s="0" t="str">
        <f aca="false">RIGHT(H8833,LEN(H8833) - FIND(" ", H8833))</f>
        <v>Apparel</v>
      </c>
    </row>
    <row r="8834" customFormat="false" ht="14.25" hidden="false" customHeight="true" outlineLevel="0" collapsed="false">
      <c r="B8834" s="88" t="s">
        <v>13</v>
      </c>
      <c r="C8834" s="89" t="n">
        <v>1185732</v>
      </c>
      <c r="D8834" s="90" t="n">
        <v>44520</v>
      </c>
      <c r="E8834" s="88" t="s">
        <v>26</v>
      </c>
      <c r="F8834" s="88" t="s">
        <v>54</v>
      </c>
      <c r="G8834" s="88" t="s">
        <v>55</v>
      </c>
      <c r="H8834" s="91" t="s">
        <v>38</v>
      </c>
      <c r="I8834" s="92" t="n">
        <v>51</v>
      </c>
      <c r="J8834" s="93" t="n">
        <v>78</v>
      </c>
      <c r="K8834" s="94" t="n">
        <f aca="false">I8834 * J8834</f>
        <v>3978</v>
      </c>
      <c r="L8834" s="94" t="n">
        <f aca="false">K8834 *M8834</f>
        <v>1471.86</v>
      </c>
      <c r="M8834" s="95" t="n">
        <v>0.37</v>
      </c>
      <c r="N8834" s="88" t="s">
        <v>31</v>
      </c>
      <c r="O8834" s="91" t="s">
        <v>219</v>
      </c>
      <c r="P8834" s="0" t="str">
        <f aca="false">RIGHT(H8834,LEN(H8834) - FIND(" ", H8834))</f>
        <v>Apparel</v>
      </c>
    </row>
    <row r="8835" customFormat="false" ht="14.25" hidden="false" customHeight="true" outlineLevel="0" collapsed="false">
      <c r="B8835" s="88" t="s">
        <v>43</v>
      </c>
      <c r="C8835" s="89" t="n">
        <v>1197831</v>
      </c>
      <c r="D8835" s="90" t="n">
        <v>44520</v>
      </c>
      <c r="E8835" s="88" t="s">
        <v>40</v>
      </c>
      <c r="F8835" s="88" t="s">
        <v>80</v>
      </c>
      <c r="G8835" s="88" t="s">
        <v>125</v>
      </c>
      <c r="H8835" s="91" t="s">
        <v>32</v>
      </c>
      <c r="I8835" s="92" t="n">
        <v>18</v>
      </c>
      <c r="J8835" s="93" t="n">
        <v>176</v>
      </c>
      <c r="K8835" s="94" t="n">
        <f aca="false">I8835 * J8835</f>
        <v>3168</v>
      </c>
      <c r="L8835" s="94" t="n">
        <f aca="false">K8835 *M8835</f>
        <v>1457.28</v>
      </c>
      <c r="M8835" s="95" t="n">
        <v>0.46</v>
      </c>
      <c r="N8835" s="88" t="s">
        <v>31</v>
      </c>
      <c r="O8835" s="91" t="s">
        <v>218</v>
      </c>
      <c r="P8835" s="0" t="str">
        <f aca="false">RIGHT(H8835,LEN(H8835) - FIND(" ", H8835))</f>
        <v>Street Footwear</v>
      </c>
    </row>
    <row r="8836" customFormat="false" ht="14.25" hidden="false" customHeight="true" outlineLevel="0" collapsed="false">
      <c r="B8836" s="88" t="s">
        <v>43</v>
      </c>
      <c r="C8836" s="89" t="n">
        <v>1197831</v>
      </c>
      <c r="D8836" s="90" t="n">
        <v>44520</v>
      </c>
      <c r="E8836" s="88" t="s">
        <v>40</v>
      </c>
      <c r="F8836" s="88" t="s">
        <v>80</v>
      </c>
      <c r="G8836" s="88" t="s">
        <v>125</v>
      </c>
      <c r="H8836" s="91" t="s">
        <v>24</v>
      </c>
      <c r="I8836" s="92" t="n">
        <v>11</v>
      </c>
      <c r="J8836" s="93" t="n">
        <v>116</v>
      </c>
      <c r="K8836" s="94" t="n">
        <f aca="false">I8836 * J8836</f>
        <v>1276</v>
      </c>
      <c r="L8836" s="94" t="n">
        <f aca="false">K8836 *M8836</f>
        <v>535.92</v>
      </c>
      <c r="M8836" s="95" t="n">
        <v>0.42</v>
      </c>
      <c r="N8836" s="88" t="s">
        <v>31</v>
      </c>
      <c r="O8836" s="91" t="s">
        <v>218</v>
      </c>
      <c r="P8836" s="0" t="str">
        <f aca="false">RIGHT(H8836,LEN(H8836) - FIND(" ", H8836))</f>
        <v>Athletic Footwear</v>
      </c>
    </row>
    <row r="8837" customFormat="false" ht="14.25" hidden="false" customHeight="true" outlineLevel="0" collapsed="false">
      <c r="B8837" s="88" t="s">
        <v>43</v>
      </c>
      <c r="C8837" s="89" t="n">
        <v>1197831</v>
      </c>
      <c r="D8837" s="90" t="n">
        <v>44520</v>
      </c>
      <c r="E8837" s="88" t="s">
        <v>40</v>
      </c>
      <c r="F8837" s="88" t="s">
        <v>80</v>
      </c>
      <c r="G8837" s="88" t="s">
        <v>125</v>
      </c>
      <c r="H8837" s="91" t="s">
        <v>48</v>
      </c>
      <c r="I8837" s="92" t="n">
        <v>19</v>
      </c>
      <c r="J8837" s="93" t="n">
        <v>102</v>
      </c>
      <c r="K8837" s="94" t="n">
        <f aca="false">I8837 * J8837</f>
        <v>1938</v>
      </c>
      <c r="L8837" s="94" t="n">
        <f aca="false">K8837 *M8837</f>
        <v>833.34</v>
      </c>
      <c r="M8837" s="95" t="n">
        <v>0.43</v>
      </c>
      <c r="N8837" s="88" t="s">
        <v>31</v>
      </c>
      <c r="O8837" s="91" t="s">
        <v>219</v>
      </c>
      <c r="P8837" s="0" t="str">
        <f aca="false">RIGHT(H8837,LEN(H8837) - FIND(" ", H8837))</f>
        <v>Street Footwear</v>
      </c>
    </row>
    <row r="8838" customFormat="false" ht="14.25" hidden="false" customHeight="true" outlineLevel="0" collapsed="false">
      <c r="B8838" s="88" t="s">
        <v>43</v>
      </c>
      <c r="C8838" s="89" t="n">
        <v>1197831</v>
      </c>
      <c r="D8838" s="90" t="n">
        <v>44520</v>
      </c>
      <c r="E8838" s="88" t="s">
        <v>40</v>
      </c>
      <c r="F8838" s="88" t="s">
        <v>80</v>
      </c>
      <c r="G8838" s="88" t="s">
        <v>125</v>
      </c>
      <c r="H8838" s="91" t="s">
        <v>44</v>
      </c>
      <c r="I8838" s="92" t="n">
        <v>41</v>
      </c>
      <c r="J8838" s="93" t="n">
        <v>128</v>
      </c>
      <c r="K8838" s="94" t="n">
        <f aca="false">I8838 * J8838</f>
        <v>5248</v>
      </c>
      <c r="L8838" s="94" t="n">
        <f aca="false">K8838 *M8838</f>
        <v>2309.12</v>
      </c>
      <c r="M8838" s="95" t="n">
        <v>0.44</v>
      </c>
      <c r="N8838" s="88" t="s">
        <v>31</v>
      </c>
      <c r="O8838" s="91" t="s">
        <v>219</v>
      </c>
      <c r="P8838" s="0" t="str">
        <f aca="false">RIGHT(H8838,LEN(H8838) - FIND(" ", H8838))</f>
        <v>Athletic Footwear</v>
      </c>
    </row>
    <row r="8839" customFormat="false" ht="14.25" hidden="false" customHeight="true" outlineLevel="0" collapsed="false">
      <c r="B8839" s="88" t="s">
        <v>43</v>
      </c>
      <c r="C8839" s="89" t="n">
        <v>1197831</v>
      </c>
      <c r="D8839" s="90" t="n">
        <v>44520</v>
      </c>
      <c r="E8839" s="88" t="s">
        <v>40</v>
      </c>
      <c r="F8839" s="88" t="s">
        <v>80</v>
      </c>
      <c r="G8839" s="88" t="s">
        <v>125</v>
      </c>
      <c r="H8839" s="91" t="s">
        <v>16</v>
      </c>
      <c r="I8839" s="92" t="n">
        <v>56</v>
      </c>
      <c r="J8839" s="93" t="n">
        <v>105</v>
      </c>
      <c r="K8839" s="94" t="n">
        <f aca="false">I8839 * J8839</f>
        <v>5880</v>
      </c>
      <c r="L8839" s="94" t="n">
        <f aca="false">K8839 *M8839</f>
        <v>2410.8</v>
      </c>
      <c r="M8839" s="95" t="n">
        <v>0.41</v>
      </c>
      <c r="N8839" s="88" t="s">
        <v>31</v>
      </c>
      <c r="O8839" s="91" t="s">
        <v>218</v>
      </c>
      <c r="P8839" s="0" t="str">
        <f aca="false">RIGHT(H8839,LEN(H8839) - FIND(" ", H8839))</f>
        <v>Apparel</v>
      </c>
    </row>
    <row r="8840" customFormat="false" ht="14.25" hidden="false" customHeight="true" outlineLevel="0" collapsed="false">
      <c r="B8840" s="88" t="s">
        <v>43</v>
      </c>
      <c r="C8840" s="89" t="n">
        <v>1197831</v>
      </c>
      <c r="D8840" s="90" t="n">
        <v>44520</v>
      </c>
      <c r="E8840" s="88" t="s">
        <v>40</v>
      </c>
      <c r="F8840" s="88" t="s">
        <v>80</v>
      </c>
      <c r="G8840" s="88" t="s">
        <v>125</v>
      </c>
      <c r="H8840" s="91" t="s">
        <v>38</v>
      </c>
      <c r="I8840" s="92" t="n">
        <v>53</v>
      </c>
      <c r="J8840" s="93" t="n">
        <v>135</v>
      </c>
      <c r="K8840" s="94" t="n">
        <f aca="false">I8840 * J8840</f>
        <v>7155</v>
      </c>
      <c r="L8840" s="94" t="n">
        <f aca="false">K8840 *M8840</f>
        <v>3219.75</v>
      </c>
      <c r="M8840" s="95" t="n">
        <v>0.45</v>
      </c>
      <c r="N8840" s="88" t="s">
        <v>31</v>
      </c>
      <c r="O8840" s="91" t="s">
        <v>219</v>
      </c>
      <c r="P8840" s="0" t="str">
        <f aca="false">RIGHT(H8840,LEN(H8840) - FIND(" ", H8840))</f>
        <v>Apparel</v>
      </c>
    </row>
    <row r="8841" customFormat="false" ht="14.25" hidden="false" customHeight="true" outlineLevel="0" collapsed="false">
      <c r="B8841" s="88" t="s">
        <v>22</v>
      </c>
      <c r="C8841" s="89" t="n">
        <v>1197831</v>
      </c>
      <c r="D8841" s="90" t="n">
        <v>44520</v>
      </c>
      <c r="E8841" s="88" t="s">
        <v>40</v>
      </c>
      <c r="F8841" s="88" t="s">
        <v>145</v>
      </c>
      <c r="G8841" s="88" t="s">
        <v>142</v>
      </c>
      <c r="H8841" s="91" t="s">
        <v>32</v>
      </c>
      <c r="I8841" s="92" t="n">
        <v>16</v>
      </c>
      <c r="J8841" s="93" t="n">
        <v>166</v>
      </c>
      <c r="K8841" s="94" t="n">
        <f aca="false">I8841 * J8841</f>
        <v>2656</v>
      </c>
      <c r="L8841" s="94" t="n">
        <f aca="false">K8841 *M8841</f>
        <v>1168.64</v>
      </c>
      <c r="M8841" s="95" t="n">
        <v>0.44</v>
      </c>
      <c r="N8841" s="88" t="s">
        <v>31</v>
      </c>
      <c r="O8841" s="91" t="s">
        <v>218</v>
      </c>
      <c r="P8841" s="0" t="str">
        <f aca="false">RIGHT(H8841,LEN(H8841) - FIND(" ", H8841))</f>
        <v>Street Footwear</v>
      </c>
    </row>
    <row r="8842" customFormat="false" ht="14.25" hidden="false" customHeight="true" outlineLevel="0" collapsed="false">
      <c r="B8842" s="88" t="s">
        <v>22</v>
      </c>
      <c r="C8842" s="89" t="n">
        <v>1197831</v>
      </c>
      <c r="D8842" s="90" t="n">
        <v>44520</v>
      </c>
      <c r="E8842" s="88" t="s">
        <v>40</v>
      </c>
      <c r="F8842" s="88" t="s">
        <v>145</v>
      </c>
      <c r="G8842" s="88" t="s">
        <v>142</v>
      </c>
      <c r="H8842" s="91" t="s">
        <v>24</v>
      </c>
      <c r="I8842" s="92" t="n">
        <v>11</v>
      </c>
      <c r="J8842" s="93" t="n">
        <v>96</v>
      </c>
      <c r="K8842" s="94" t="n">
        <f aca="false">I8842 * J8842</f>
        <v>1056</v>
      </c>
      <c r="L8842" s="94" t="n">
        <f aca="false">K8842 *M8842</f>
        <v>401.28</v>
      </c>
      <c r="M8842" s="95" t="n">
        <v>0.38</v>
      </c>
      <c r="N8842" s="88" t="s">
        <v>31</v>
      </c>
      <c r="O8842" s="91" t="s">
        <v>218</v>
      </c>
      <c r="P8842" s="0" t="str">
        <f aca="false">RIGHT(H8842,LEN(H8842) - FIND(" ", H8842))</f>
        <v>Athletic Footwear</v>
      </c>
    </row>
    <row r="8843" customFormat="false" ht="14.25" hidden="false" customHeight="true" outlineLevel="0" collapsed="false">
      <c r="B8843" s="88" t="s">
        <v>22</v>
      </c>
      <c r="C8843" s="89" t="n">
        <v>1197831</v>
      </c>
      <c r="D8843" s="90" t="n">
        <v>44520</v>
      </c>
      <c r="E8843" s="88" t="s">
        <v>40</v>
      </c>
      <c r="F8843" s="88" t="s">
        <v>145</v>
      </c>
      <c r="G8843" s="88" t="s">
        <v>142</v>
      </c>
      <c r="H8843" s="91" t="s">
        <v>48</v>
      </c>
      <c r="I8843" s="92" t="n">
        <v>19</v>
      </c>
      <c r="J8843" s="93" t="n">
        <v>81</v>
      </c>
      <c r="K8843" s="94" t="n">
        <f aca="false">I8843 * J8843</f>
        <v>1539</v>
      </c>
      <c r="L8843" s="94" t="n">
        <f aca="false">K8843 *M8843</f>
        <v>661.77</v>
      </c>
      <c r="M8843" s="95" t="n">
        <v>0.43</v>
      </c>
      <c r="N8843" s="88" t="s">
        <v>31</v>
      </c>
      <c r="O8843" s="91" t="s">
        <v>219</v>
      </c>
      <c r="P8843" s="0" t="str">
        <f aca="false">RIGHT(H8843,LEN(H8843) - FIND(" ", H8843))</f>
        <v>Street Footwear</v>
      </c>
    </row>
    <row r="8844" customFormat="false" ht="14.25" hidden="false" customHeight="true" outlineLevel="0" collapsed="false">
      <c r="B8844" s="88" t="s">
        <v>22</v>
      </c>
      <c r="C8844" s="89" t="n">
        <v>1197831</v>
      </c>
      <c r="D8844" s="90" t="n">
        <v>44520</v>
      </c>
      <c r="E8844" s="88" t="s">
        <v>40</v>
      </c>
      <c r="F8844" s="88" t="s">
        <v>145</v>
      </c>
      <c r="G8844" s="88" t="s">
        <v>142</v>
      </c>
      <c r="H8844" s="91" t="s">
        <v>44</v>
      </c>
      <c r="I8844" s="92" t="n">
        <v>37</v>
      </c>
      <c r="J8844" s="93" t="n">
        <v>90</v>
      </c>
      <c r="K8844" s="94" t="n">
        <f aca="false">I8844 * J8844</f>
        <v>3330</v>
      </c>
      <c r="L8844" s="94" t="n">
        <f aca="false">K8844 *M8844</f>
        <v>1565.1</v>
      </c>
      <c r="M8844" s="95" t="n">
        <v>0.47</v>
      </c>
      <c r="N8844" s="88" t="s">
        <v>31</v>
      </c>
      <c r="O8844" s="91" t="s">
        <v>219</v>
      </c>
      <c r="P8844" s="0" t="str">
        <f aca="false">RIGHT(H8844,LEN(H8844) - FIND(" ", H8844))</f>
        <v>Athletic Footwear</v>
      </c>
    </row>
    <row r="8845" customFormat="false" ht="14.25" hidden="false" customHeight="true" outlineLevel="0" collapsed="false">
      <c r="B8845" s="88" t="s">
        <v>22</v>
      </c>
      <c r="C8845" s="89" t="n">
        <v>1197831</v>
      </c>
      <c r="D8845" s="90" t="n">
        <v>44520</v>
      </c>
      <c r="E8845" s="88" t="s">
        <v>40</v>
      </c>
      <c r="F8845" s="88" t="s">
        <v>145</v>
      </c>
      <c r="G8845" s="88" t="s">
        <v>142</v>
      </c>
      <c r="H8845" s="91" t="s">
        <v>16</v>
      </c>
      <c r="I8845" s="92" t="n">
        <v>60</v>
      </c>
      <c r="J8845" s="93" t="n">
        <v>85</v>
      </c>
      <c r="K8845" s="94" t="n">
        <f aca="false">I8845 * J8845</f>
        <v>5100</v>
      </c>
      <c r="L8845" s="94" t="n">
        <f aca="false">K8845 *M8845</f>
        <v>2040</v>
      </c>
      <c r="M8845" s="95" t="n">
        <v>0.4</v>
      </c>
      <c r="N8845" s="88" t="s">
        <v>31</v>
      </c>
      <c r="O8845" s="91" t="s">
        <v>218</v>
      </c>
      <c r="P8845" s="0" t="str">
        <f aca="false">RIGHT(H8845,LEN(H8845) - FIND(" ", H8845))</f>
        <v>Apparel</v>
      </c>
    </row>
    <row r="8846" customFormat="false" ht="14.25" hidden="false" customHeight="true" outlineLevel="0" collapsed="false">
      <c r="B8846" s="88" t="s">
        <v>22</v>
      </c>
      <c r="C8846" s="89" t="n">
        <v>1197831</v>
      </c>
      <c r="D8846" s="90" t="n">
        <v>44520</v>
      </c>
      <c r="E8846" s="88" t="s">
        <v>40</v>
      </c>
      <c r="F8846" s="88" t="s">
        <v>145</v>
      </c>
      <c r="G8846" s="88" t="s">
        <v>142</v>
      </c>
      <c r="H8846" s="91" t="s">
        <v>38</v>
      </c>
      <c r="I8846" s="92" t="n">
        <v>60</v>
      </c>
      <c r="J8846" s="93" t="n">
        <v>128</v>
      </c>
      <c r="K8846" s="94" t="n">
        <f aca="false">I8846 * J8846</f>
        <v>7680</v>
      </c>
      <c r="L8846" s="94" t="n">
        <f aca="false">K8846 *M8846</f>
        <v>3302.4</v>
      </c>
      <c r="M8846" s="95" t="n">
        <v>0.43</v>
      </c>
      <c r="N8846" s="88" t="s">
        <v>31</v>
      </c>
      <c r="O8846" s="91" t="s">
        <v>219</v>
      </c>
      <c r="P8846" s="0" t="str">
        <f aca="false">RIGHT(H8846,LEN(H8846) - FIND(" ", H8846))</f>
        <v>Apparel</v>
      </c>
    </row>
    <row r="8847" customFormat="false" ht="14.25" hidden="false" customHeight="true" outlineLevel="0" collapsed="false">
      <c r="B8847" s="88" t="s">
        <v>13</v>
      </c>
      <c r="C8847" s="89" t="n">
        <v>1185732</v>
      </c>
      <c r="D8847" s="90" t="n">
        <v>44521</v>
      </c>
      <c r="E8847" s="88" t="s">
        <v>26</v>
      </c>
      <c r="F8847" s="88" t="s">
        <v>54</v>
      </c>
      <c r="G8847" s="88" t="s">
        <v>55</v>
      </c>
      <c r="H8847" s="91" t="s">
        <v>32</v>
      </c>
      <c r="I8847" s="92" t="n">
        <v>65</v>
      </c>
      <c r="J8847" s="93" t="n">
        <v>500</v>
      </c>
      <c r="K8847" s="94" t="n">
        <f aca="false">I8847 * J8847</f>
        <v>32500</v>
      </c>
      <c r="L8847" s="94" t="n">
        <f aca="false">K8847 *M8847</f>
        <v>17875</v>
      </c>
      <c r="M8847" s="95" t="n">
        <v>0.55</v>
      </c>
      <c r="N8847" s="88" t="s">
        <v>31</v>
      </c>
      <c r="O8847" s="91" t="s">
        <v>218</v>
      </c>
      <c r="P8847" s="0" t="str">
        <f aca="false">RIGHT(H8847,LEN(H8847) - FIND(" ", H8847))</f>
        <v>Street Footwear</v>
      </c>
    </row>
    <row r="8848" customFormat="false" ht="14.25" hidden="false" customHeight="true" outlineLevel="0" collapsed="false">
      <c r="B8848" s="88" t="s">
        <v>15</v>
      </c>
      <c r="C8848" s="89" t="n">
        <v>1185732</v>
      </c>
      <c r="D8848" s="90" t="n">
        <v>44521</v>
      </c>
      <c r="E8848" s="88" t="s">
        <v>26</v>
      </c>
      <c r="F8848" s="88" t="s">
        <v>111</v>
      </c>
      <c r="G8848" s="88" t="s">
        <v>166</v>
      </c>
      <c r="H8848" s="91" t="s">
        <v>16</v>
      </c>
      <c r="I8848" s="92" t="n">
        <v>55</v>
      </c>
      <c r="J8848" s="93" t="n">
        <v>200</v>
      </c>
      <c r="K8848" s="94" t="n">
        <f aca="false">I8848 * J8848</f>
        <v>11000</v>
      </c>
      <c r="L8848" s="94" t="n">
        <f aca="false">K8848 *M8848</f>
        <v>2750</v>
      </c>
      <c r="M8848" s="95" t="n">
        <v>0.25</v>
      </c>
      <c r="N8848" s="88" t="s">
        <v>31</v>
      </c>
      <c r="O8848" s="91" t="s">
        <v>218</v>
      </c>
      <c r="P8848" s="0" t="str">
        <f aca="false">RIGHT(H8848,LEN(H8848) - FIND(" ", H8848))</f>
        <v>Apparel</v>
      </c>
    </row>
    <row r="8849" customFormat="false" ht="14.25" hidden="false" customHeight="true" outlineLevel="0" collapsed="false">
      <c r="B8849" s="88" t="s">
        <v>15</v>
      </c>
      <c r="C8849" s="89" t="n">
        <v>1185732</v>
      </c>
      <c r="D8849" s="90" t="n">
        <v>44521</v>
      </c>
      <c r="E8849" s="88" t="s">
        <v>18</v>
      </c>
      <c r="F8849" s="88" t="s">
        <v>70</v>
      </c>
      <c r="G8849" s="88" t="s">
        <v>76</v>
      </c>
      <c r="H8849" s="91" t="s">
        <v>32</v>
      </c>
      <c r="I8849" s="92" t="n">
        <v>75</v>
      </c>
      <c r="J8849" s="93" t="n">
        <v>425</v>
      </c>
      <c r="K8849" s="94" t="n">
        <f aca="false">I8849 * J8849</f>
        <v>31875</v>
      </c>
      <c r="L8849" s="94" t="n">
        <f aca="false">K8849 *M8849</f>
        <v>11156.25</v>
      </c>
      <c r="M8849" s="95" t="n">
        <v>0.35</v>
      </c>
      <c r="N8849" s="88" t="s">
        <v>31</v>
      </c>
      <c r="O8849" s="91" t="s">
        <v>218</v>
      </c>
      <c r="P8849" s="0" t="str">
        <f aca="false">RIGHT(H8849,LEN(H8849) - FIND(" ", H8849))</f>
        <v>Street Footwear</v>
      </c>
    </row>
    <row r="8850" customFormat="false" ht="14.25" hidden="false" customHeight="true" outlineLevel="0" collapsed="false">
      <c r="B8850" s="88" t="s">
        <v>15</v>
      </c>
      <c r="C8850" s="89" t="n">
        <v>1185732</v>
      </c>
      <c r="D8850" s="90" t="n">
        <v>44521</v>
      </c>
      <c r="E8850" s="88" t="s">
        <v>18</v>
      </c>
      <c r="F8850" s="88" t="s">
        <v>70</v>
      </c>
      <c r="G8850" s="88" t="s">
        <v>76</v>
      </c>
      <c r="H8850" s="91" t="s">
        <v>24</v>
      </c>
      <c r="I8850" s="92" t="n">
        <v>65</v>
      </c>
      <c r="J8850" s="93" t="n">
        <v>300</v>
      </c>
      <c r="K8850" s="94" t="n">
        <f aca="false">I8850 * J8850</f>
        <v>19500</v>
      </c>
      <c r="L8850" s="94" t="n">
        <f aca="false">K8850 *M8850</f>
        <v>6825</v>
      </c>
      <c r="M8850" s="95" t="n">
        <v>0.35</v>
      </c>
      <c r="N8850" s="88" t="s">
        <v>31</v>
      </c>
      <c r="O8850" s="91" t="s">
        <v>218</v>
      </c>
      <c r="P8850" s="0" t="str">
        <f aca="false">RIGHT(H8850,LEN(H8850) - FIND(" ", H8850))</f>
        <v>Athletic Footwear</v>
      </c>
    </row>
    <row r="8851" customFormat="false" ht="14.25" hidden="false" customHeight="true" outlineLevel="0" collapsed="false">
      <c r="B8851" s="88" t="s">
        <v>15</v>
      </c>
      <c r="C8851" s="89" t="n">
        <v>1185732</v>
      </c>
      <c r="D8851" s="90" t="n">
        <v>44521</v>
      </c>
      <c r="E8851" s="88" t="s">
        <v>18</v>
      </c>
      <c r="F8851" s="88" t="s">
        <v>70</v>
      </c>
      <c r="G8851" s="88" t="s">
        <v>76</v>
      </c>
      <c r="H8851" s="91" t="s">
        <v>48</v>
      </c>
      <c r="I8851" s="92" t="n">
        <v>65</v>
      </c>
      <c r="J8851" s="93" t="n">
        <v>320</v>
      </c>
      <c r="K8851" s="94" t="n">
        <f aca="false">I8851 * J8851</f>
        <v>20800</v>
      </c>
      <c r="L8851" s="94" t="n">
        <f aca="false">K8851 *M8851</f>
        <v>5200</v>
      </c>
      <c r="M8851" s="95" t="n">
        <v>0.25</v>
      </c>
      <c r="N8851" s="88" t="s">
        <v>31</v>
      </c>
      <c r="O8851" s="91" t="s">
        <v>219</v>
      </c>
      <c r="P8851" s="0" t="str">
        <f aca="false">RIGHT(H8851,LEN(H8851) - FIND(" ", H8851))</f>
        <v>Street Footwear</v>
      </c>
    </row>
    <row r="8852" customFormat="false" ht="14.25" hidden="false" customHeight="true" outlineLevel="0" collapsed="false">
      <c r="B8852" s="88" t="s">
        <v>15</v>
      </c>
      <c r="C8852" s="89" t="n">
        <v>1185732</v>
      </c>
      <c r="D8852" s="90" t="n">
        <v>44521</v>
      </c>
      <c r="E8852" s="88" t="s">
        <v>18</v>
      </c>
      <c r="F8852" s="88" t="s">
        <v>70</v>
      </c>
      <c r="G8852" s="88" t="s">
        <v>76</v>
      </c>
      <c r="H8852" s="91" t="s">
        <v>44</v>
      </c>
      <c r="I8852" s="92" t="n">
        <v>65</v>
      </c>
      <c r="J8852" s="93" t="n">
        <v>300</v>
      </c>
      <c r="K8852" s="94" t="n">
        <f aca="false">I8852 * J8852</f>
        <v>19500</v>
      </c>
      <c r="L8852" s="94" t="n">
        <f aca="false">K8852 *M8852</f>
        <v>4875</v>
      </c>
      <c r="M8852" s="95" t="n">
        <v>0.25</v>
      </c>
      <c r="N8852" s="88" t="s">
        <v>31</v>
      </c>
      <c r="O8852" s="91" t="s">
        <v>219</v>
      </c>
      <c r="P8852" s="0" t="str">
        <f aca="false">RIGHT(H8852,LEN(H8852) - FIND(" ", H8852))</f>
        <v>Athletic Footwear</v>
      </c>
    </row>
    <row r="8853" customFormat="false" ht="14.25" hidden="false" customHeight="true" outlineLevel="0" collapsed="false">
      <c r="B8853" s="88" t="s">
        <v>15</v>
      </c>
      <c r="C8853" s="89" t="n">
        <v>1185732</v>
      </c>
      <c r="D8853" s="90" t="n">
        <v>44521</v>
      </c>
      <c r="E8853" s="88" t="s">
        <v>18</v>
      </c>
      <c r="F8853" s="88" t="s">
        <v>70</v>
      </c>
      <c r="G8853" s="88" t="s">
        <v>76</v>
      </c>
      <c r="H8853" s="91" t="s">
        <v>16</v>
      </c>
      <c r="I8853" s="92" t="n">
        <v>75</v>
      </c>
      <c r="J8853" s="93" t="n">
        <v>275</v>
      </c>
      <c r="K8853" s="94" t="n">
        <f aca="false">I8853 * J8853</f>
        <v>20625</v>
      </c>
      <c r="L8853" s="94" t="n">
        <f aca="false">K8853 *M8853</f>
        <v>5156.25</v>
      </c>
      <c r="M8853" s="95" t="n">
        <v>0.25</v>
      </c>
      <c r="N8853" s="88" t="s">
        <v>31</v>
      </c>
      <c r="O8853" s="91" t="s">
        <v>218</v>
      </c>
      <c r="P8853" s="0" t="str">
        <f aca="false">RIGHT(H8853,LEN(H8853) - FIND(" ", H8853))</f>
        <v>Apparel</v>
      </c>
    </row>
    <row r="8854" customFormat="false" ht="14.25" hidden="false" customHeight="true" outlineLevel="0" collapsed="false">
      <c r="B8854" s="88" t="s">
        <v>15</v>
      </c>
      <c r="C8854" s="89" t="n">
        <v>1185732</v>
      </c>
      <c r="D8854" s="90" t="n">
        <v>44521</v>
      </c>
      <c r="E8854" s="88" t="s">
        <v>18</v>
      </c>
      <c r="F8854" s="88" t="s">
        <v>70</v>
      </c>
      <c r="G8854" s="88" t="s">
        <v>76</v>
      </c>
      <c r="H8854" s="91" t="s">
        <v>38</v>
      </c>
      <c r="I8854" s="92" t="n">
        <v>80</v>
      </c>
      <c r="J8854" s="93" t="n">
        <v>375</v>
      </c>
      <c r="K8854" s="94" t="n">
        <f aca="false">I8854 * J8854</f>
        <v>30000</v>
      </c>
      <c r="L8854" s="94" t="n">
        <f aca="false">K8854 *M8854</f>
        <v>9000</v>
      </c>
      <c r="M8854" s="95" t="n">
        <v>0.3</v>
      </c>
      <c r="N8854" s="88" t="s">
        <v>31</v>
      </c>
      <c r="O8854" s="91" t="s">
        <v>219</v>
      </c>
      <c r="P8854" s="0" t="str">
        <f aca="false">RIGHT(H8854,LEN(H8854) - FIND(" ", H8854))</f>
        <v>Apparel</v>
      </c>
    </row>
    <row r="8855" customFormat="false" ht="14.25" hidden="false" customHeight="true" outlineLevel="0" collapsed="false">
      <c r="B8855" s="88" t="s">
        <v>13</v>
      </c>
      <c r="C8855" s="89" t="n">
        <v>1185732</v>
      </c>
      <c r="D8855" s="90" t="n">
        <v>44521</v>
      </c>
      <c r="E8855" s="88" t="s">
        <v>26</v>
      </c>
      <c r="F8855" s="88" t="s">
        <v>113</v>
      </c>
      <c r="G8855" s="88" t="s">
        <v>85</v>
      </c>
      <c r="H8855" s="91" t="s">
        <v>32</v>
      </c>
      <c r="I8855" s="92" t="n">
        <v>60</v>
      </c>
      <c r="J8855" s="93" t="n">
        <v>350</v>
      </c>
      <c r="K8855" s="94" t="n">
        <f aca="false">I8855 * J8855</f>
        <v>21000</v>
      </c>
      <c r="L8855" s="94" t="n">
        <f aca="false">K8855 *M8855</f>
        <v>8400</v>
      </c>
      <c r="M8855" s="95" t="n">
        <v>0.4</v>
      </c>
      <c r="N8855" s="88" t="s">
        <v>14</v>
      </c>
      <c r="O8855" s="91" t="s">
        <v>218</v>
      </c>
      <c r="P8855" s="0" t="str">
        <f aca="false">RIGHT(H8855,LEN(H8855) - FIND(" ", H8855))</f>
        <v>Street Footwear</v>
      </c>
    </row>
    <row r="8856" customFormat="false" ht="14.25" hidden="false" customHeight="true" outlineLevel="0" collapsed="false">
      <c r="B8856" s="88" t="s">
        <v>13</v>
      </c>
      <c r="C8856" s="89" t="n">
        <v>1185732</v>
      </c>
      <c r="D8856" s="90" t="n">
        <v>44521</v>
      </c>
      <c r="E8856" s="88" t="s">
        <v>26</v>
      </c>
      <c r="F8856" s="88" t="s">
        <v>113</v>
      </c>
      <c r="G8856" s="88" t="s">
        <v>85</v>
      </c>
      <c r="H8856" s="91" t="s">
        <v>24</v>
      </c>
      <c r="I8856" s="92" t="n">
        <v>50</v>
      </c>
      <c r="J8856" s="93" t="n">
        <v>175</v>
      </c>
      <c r="K8856" s="94" t="n">
        <f aca="false">I8856 * J8856</f>
        <v>8750</v>
      </c>
      <c r="L8856" s="94" t="n">
        <f aca="false">K8856 *M8856</f>
        <v>3062.5</v>
      </c>
      <c r="M8856" s="95" t="n">
        <v>0.35</v>
      </c>
      <c r="N8856" s="88" t="s">
        <v>14</v>
      </c>
      <c r="O8856" s="91" t="s">
        <v>218</v>
      </c>
      <c r="P8856" s="0" t="str">
        <f aca="false">RIGHT(H8856,LEN(H8856) - FIND(" ", H8856))</f>
        <v>Athletic Footwear</v>
      </c>
    </row>
    <row r="8857" customFormat="false" ht="14.25" hidden="false" customHeight="true" outlineLevel="0" collapsed="false">
      <c r="B8857" s="88" t="s">
        <v>13</v>
      </c>
      <c r="C8857" s="89" t="n">
        <v>1185732</v>
      </c>
      <c r="D8857" s="90" t="n">
        <v>44521</v>
      </c>
      <c r="E8857" s="88" t="s">
        <v>26</v>
      </c>
      <c r="F8857" s="88" t="s">
        <v>113</v>
      </c>
      <c r="G8857" s="88" t="s">
        <v>85</v>
      </c>
      <c r="H8857" s="91" t="s">
        <v>48</v>
      </c>
      <c r="I8857" s="92" t="n">
        <v>50</v>
      </c>
      <c r="J8857" s="93" t="n">
        <v>170</v>
      </c>
      <c r="K8857" s="94" t="n">
        <f aca="false">I8857 * J8857</f>
        <v>8500</v>
      </c>
      <c r="L8857" s="94" t="n">
        <f aca="false">K8857 *M8857</f>
        <v>2975</v>
      </c>
      <c r="M8857" s="95" t="n">
        <v>0.35</v>
      </c>
      <c r="N8857" s="88" t="s">
        <v>14</v>
      </c>
      <c r="O8857" s="91" t="s">
        <v>219</v>
      </c>
      <c r="P8857" s="0" t="str">
        <f aca="false">RIGHT(H8857,LEN(H8857) - FIND(" ", H8857))</f>
        <v>Street Footwear</v>
      </c>
    </row>
    <row r="8858" customFormat="false" ht="14.25" hidden="false" customHeight="true" outlineLevel="0" collapsed="false">
      <c r="B8858" s="88" t="s">
        <v>13</v>
      </c>
      <c r="C8858" s="89" t="n">
        <v>1185732</v>
      </c>
      <c r="D8858" s="90" t="n">
        <v>44521</v>
      </c>
      <c r="E8858" s="88" t="s">
        <v>26</v>
      </c>
      <c r="F8858" s="88" t="s">
        <v>113</v>
      </c>
      <c r="G8858" s="88" t="s">
        <v>85</v>
      </c>
      <c r="H8858" s="91" t="s">
        <v>44</v>
      </c>
      <c r="I8858" s="92" t="n">
        <v>50</v>
      </c>
      <c r="J8858" s="93" t="n">
        <v>150</v>
      </c>
      <c r="K8858" s="94" t="n">
        <f aca="false">I8858 * J8858</f>
        <v>7500</v>
      </c>
      <c r="L8858" s="94" t="n">
        <f aca="false">K8858 *M8858</f>
        <v>2625</v>
      </c>
      <c r="M8858" s="95" t="n">
        <v>0.35</v>
      </c>
      <c r="N8858" s="88" t="s">
        <v>14</v>
      </c>
      <c r="O8858" s="91" t="s">
        <v>219</v>
      </c>
      <c r="P8858" s="0" t="str">
        <f aca="false">RIGHT(H8858,LEN(H8858) - FIND(" ", H8858))</f>
        <v>Athletic Footwear</v>
      </c>
    </row>
    <row r="8859" customFormat="false" ht="14.25" hidden="false" customHeight="true" outlineLevel="0" collapsed="false">
      <c r="B8859" s="88" t="s">
        <v>13</v>
      </c>
      <c r="C8859" s="89" t="n">
        <v>1185732</v>
      </c>
      <c r="D8859" s="90" t="n">
        <v>44521</v>
      </c>
      <c r="E8859" s="88" t="s">
        <v>26</v>
      </c>
      <c r="F8859" s="88" t="s">
        <v>113</v>
      </c>
      <c r="G8859" s="88" t="s">
        <v>85</v>
      </c>
      <c r="H8859" s="91" t="s">
        <v>16</v>
      </c>
      <c r="I8859" s="92" t="n">
        <v>60</v>
      </c>
      <c r="J8859" s="93" t="n">
        <v>125</v>
      </c>
      <c r="K8859" s="94" t="n">
        <f aca="false">I8859 * J8859</f>
        <v>7500</v>
      </c>
      <c r="L8859" s="94" t="n">
        <f aca="false">K8859 *M8859</f>
        <v>2250</v>
      </c>
      <c r="M8859" s="95" t="n">
        <v>0.3</v>
      </c>
      <c r="N8859" s="88" t="s">
        <v>14</v>
      </c>
      <c r="O8859" s="91" t="s">
        <v>218</v>
      </c>
      <c r="P8859" s="0" t="str">
        <f aca="false">RIGHT(H8859,LEN(H8859) - FIND(" ", H8859))</f>
        <v>Apparel</v>
      </c>
    </row>
    <row r="8860" customFormat="false" ht="14.25" hidden="false" customHeight="true" outlineLevel="0" collapsed="false">
      <c r="B8860" s="88" t="s">
        <v>13</v>
      </c>
      <c r="C8860" s="89" t="n">
        <v>1185732</v>
      </c>
      <c r="D8860" s="90" t="n">
        <v>44521</v>
      </c>
      <c r="E8860" s="88" t="s">
        <v>26</v>
      </c>
      <c r="F8860" s="88" t="s">
        <v>113</v>
      </c>
      <c r="G8860" s="88" t="s">
        <v>85</v>
      </c>
      <c r="H8860" s="91" t="s">
        <v>38</v>
      </c>
      <c r="I8860" s="92" t="n">
        <v>65</v>
      </c>
      <c r="J8860" s="93" t="n">
        <v>225</v>
      </c>
      <c r="K8860" s="94" t="n">
        <f aca="false">I8860 * J8860</f>
        <v>14625</v>
      </c>
      <c r="L8860" s="94" t="n">
        <f aca="false">K8860 *M8860</f>
        <v>4387.5</v>
      </c>
      <c r="M8860" s="95" t="n">
        <v>0.3</v>
      </c>
      <c r="N8860" s="88" t="s">
        <v>14</v>
      </c>
      <c r="O8860" s="91" t="s">
        <v>219</v>
      </c>
      <c r="P8860" s="0" t="str">
        <f aca="false">RIGHT(H8860,LEN(H8860) - FIND(" ", H8860))</f>
        <v>Apparel</v>
      </c>
    </row>
    <row r="8861" customFormat="false" ht="14.25" hidden="false" customHeight="true" outlineLevel="0" collapsed="false">
      <c r="B8861" s="88" t="s">
        <v>13</v>
      </c>
      <c r="C8861" s="89" t="n">
        <v>1185732</v>
      </c>
      <c r="D8861" s="90" t="n">
        <v>44521</v>
      </c>
      <c r="E8861" s="88" t="s">
        <v>26</v>
      </c>
      <c r="F8861" s="88" t="s">
        <v>54</v>
      </c>
      <c r="G8861" s="88" t="s">
        <v>55</v>
      </c>
      <c r="H8861" s="91" t="s">
        <v>32</v>
      </c>
      <c r="I8861" s="92" t="n">
        <v>64</v>
      </c>
      <c r="J8861" s="93" t="n">
        <v>135</v>
      </c>
      <c r="K8861" s="94" t="n">
        <f aca="false">I8861 * J8861</f>
        <v>8640</v>
      </c>
      <c r="L8861" s="94" t="n">
        <f aca="false">K8861 *M8861</f>
        <v>5616</v>
      </c>
      <c r="M8861" s="95" t="n">
        <v>0.65</v>
      </c>
      <c r="N8861" s="88" t="s">
        <v>23</v>
      </c>
      <c r="O8861" s="91" t="s">
        <v>218</v>
      </c>
      <c r="P8861" s="0" t="str">
        <f aca="false">RIGHT(H8861,LEN(H8861) - FIND(" ", H8861))</f>
        <v>Street Footwear</v>
      </c>
    </row>
    <row r="8862" customFormat="false" ht="14.25" hidden="false" customHeight="true" outlineLevel="0" collapsed="false">
      <c r="B8862" s="88" t="s">
        <v>15</v>
      </c>
      <c r="C8862" s="89" t="n">
        <v>1185732</v>
      </c>
      <c r="D8862" s="90" t="n">
        <v>44521</v>
      </c>
      <c r="E8862" s="88" t="s">
        <v>26</v>
      </c>
      <c r="F8862" s="88" t="s">
        <v>111</v>
      </c>
      <c r="G8862" s="88" t="s">
        <v>166</v>
      </c>
      <c r="H8862" s="91" t="s">
        <v>16</v>
      </c>
      <c r="I8862" s="92" t="n">
        <v>53</v>
      </c>
      <c r="J8862" s="93" t="n">
        <v>60</v>
      </c>
      <c r="K8862" s="94" t="n">
        <f aca="false">I8862 * J8862</f>
        <v>3180</v>
      </c>
      <c r="L8862" s="94" t="n">
        <f aca="false">K8862 *M8862</f>
        <v>1208.4</v>
      </c>
      <c r="M8862" s="95" t="n">
        <v>0.38</v>
      </c>
      <c r="N8862" s="88" t="s">
        <v>23</v>
      </c>
      <c r="O8862" s="91" t="s">
        <v>218</v>
      </c>
      <c r="P8862" s="0" t="str">
        <f aca="false">RIGHT(H8862,LEN(H8862) - FIND(" ", H8862))</f>
        <v>Apparel</v>
      </c>
    </row>
    <row r="8863" customFormat="false" ht="14.25" hidden="false" customHeight="true" outlineLevel="0" collapsed="false">
      <c r="B8863" s="88" t="s">
        <v>15</v>
      </c>
      <c r="C8863" s="89" t="n">
        <v>1185732</v>
      </c>
      <c r="D8863" s="90" t="n">
        <v>44521</v>
      </c>
      <c r="E8863" s="88" t="s">
        <v>18</v>
      </c>
      <c r="F8863" s="88" t="s">
        <v>70</v>
      </c>
      <c r="G8863" s="88" t="s">
        <v>76</v>
      </c>
      <c r="H8863" s="91" t="s">
        <v>32</v>
      </c>
      <c r="I8863" s="92" t="n">
        <v>68</v>
      </c>
      <c r="J8863" s="93" t="n">
        <v>123</v>
      </c>
      <c r="K8863" s="94" t="n">
        <f aca="false">I8863 * J8863</f>
        <v>8364</v>
      </c>
      <c r="L8863" s="94" t="n">
        <f aca="false">K8863 *M8863</f>
        <v>4014.72</v>
      </c>
      <c r="M8863" s="95" t="n">
        <v>0.48</v>
      </c>
      <c r="N8863" s="88" t="s">
        <v>23</v>
      </c>
      <c r="O8863" s="91" t="s">
        <v>218</v>
      </c>
      <c r="P8863" s="0" t="str">
        <f aca="false">RIGHT(H8863,LEN(H8863) - FIND(" ", H8863))</f>
        <v>Street Footwear</v>
      </c>
    </row>
    <row r="8864" customFormat="false" ht="14.25" hidden="false" customHeight="true" outlineLevel="0" collapsed="false">
      <c r="B8864" s="88" t="s">
        <v>15</v>
      </c>
      <c r="C8864" s="89" t="n">
        <v>1185732</v>
      </c>
      <c r="D8864" s="90" t="n">
        <v>44521</v>
      </c>
      <c r="E8864" s="88" t="s">
        <v>18</v>
      </c>
      <c r="F8864" s="88" t="s">
        <v>70</v>
      </c>
      <c r="G8864" s="88" t="s">
        <v>76</v>
      </c>
      <c r="H8864" s="91" t="s">
        <v>24</v>
      </c>
      <c r="I8864" s="92" t="n">
        <v>59</v>
      </c>
      <c r="J8864" s="93" t="n">
        <v>81</v>
      </c>
      <c r="K8864" s="94" t="n">
        <f aca="false">I8864 * J8864</f>
        <v>4779</v>
      </c>
      <c r="L8864" s="94" t="n">
        <f aca="false">K8864 *M8864</f>
        <v>2198.34</v>
      </c>
      <c r="M8864" s="95" t="n">
        <v>0.46</v>
      </c>
      <c r="N8864" s="88" t="s">
        <v>23</v>
      </c>
      <c r="O8864" s="91" t="s">
        <v>218</v>
      </c>
      <c r="P8864" s="0" t="str">
        <f aca="false">RIGHT(H8864,LEN(H8864) - FIND(" ", H8864))</f>
        <v>Athletic Footwear</v>
      </c>
    </row>
    <row r="8865" customFormat="false" ht="14.25" hidden="false" customHeight="true" outlineLevel="0" collapsed="false">
      <c r="B8865" s="88" t="s">
        <v>15</v>
      </c>
      <c r="C8865" s="89" t="n">
        <v>1185732</v>
      </c>
      <c r="D8865" s="90" t="n">
        <v>44521</v>
      </c>
      <c r="E8865" s="88" t="s">
        <v>18</v>
      </c>
      <c r="F8865" s="88" t="s">
        <v>70</v>
      </c>
      <c r="G8865" s="88" t="s">
        <v>76</v>
      </c>
      <c r="H8865" s="91" t="s">
        <v>48</v>
      </c>
      <c r="I8865" s="92" t="n">
        <v>59</v>
      </c>
      <c r="J8865" s="93" t="n">
        <v>93</v>
      </c>
      <c r="K8865" s="94" t="n">
        <f aca="false">I8865 * J8865</f>
        <v>5487</v>
      </c>
      <c r="L8865" s="94" t="n">
        <f aca="false">K8865 *M8865</f>
        <v>2139.93</v>
      </c>
      <c r="M8865" s="95" t="n">
        <v>0.39</v>
      </c>
      <c r="N8865" s="88" t="s">
        <v>23</v>
      </c>
      <c r="O8865" s="91" t="s">
        <v>219</v>
      </c>
      <c r="P8865" s="0" t="str">
        <f aca="false">RIGHT(H8865,LEN(H8865) - FIND(" ", H8865))</f>
        <v>Street Footwear</v>
      </c>
    </row>
    <row r="8866" customFormat="false" ht="14.25" hidden="false" customHeight="true" outlineLevel="0" collapsed="false">
      <c r="B8866" s="88" t="s">
        <v>15</v>
      </c>
      <c r="C8866" s="89" t="n">
        <v>1185732</v>
      </c>
      <c r="D8866" s="90" t="n">
        <v>44521</v>
      </c>
      <c r="E8866" s="88" t="s">
        <v>18</v>
      </c>
      <c r="F8866" s="88" t="s">
        <v>70</v>
      </c>
      <c r="G8866" s="88" t="s">
        <v>76</v>
      </c>
      <c r="H8866" s="91" t="s">
        <v>44</v>
      </c>
      <c r="I8866" s="92" t="n">
        <v>62</v>
      </c>
      <c r="J8866" s="93" t="n">
        <v>90</v>
      </c>
      <c r="K8866" s="94" t="n">
        <f aca="false">I8866 * J8866</f>
        <v>5580</v>
      </c>
      <c r="L8866" s="94" t="n">
        <f aca="false">K8866 *M8866</f>
        <v>2120.4</v>
      </c>
      <c r="M8866" s="95" t="n">
        <v>0.38</v>
      </c>
      <c r="N8866" s="88" t="s">
        <v>23</v>
      </c>
      <c r="O8866" s="91" t="s">
        <v>219</v>
      </c>
      <c r="P8866" s="0" t="str">
        <f aca="false">RIGHT(H8866,LEN(H8866) - FIND(" ", H8866))</f>
        <v>Athletic Footwear</v>
      </c>
    </row>
    <row r="8867" customFormat="false" ht="14.25" hidden="false" customHeight="true" outlineLevel="0" collapsed="false">
      <c r="B8867" s="88" t="s">
        <v>15</v>
      </c>
      <c r="C8867" s="89" t="n">
        <v>1185732</v>
      </c>
      <c r="D8867" s="90" t="n">
        <v>44521</v>
      </c>
      <c r="E8867" s="88" t="s">
        <v>18</v>
      </c>
      <c r="F8867" s="88" t="s">
        <v>70</v>
      </c>
      <c r="G8867" s="88" t="s">
        <v>76</v>
      </c>
      <c r="H8867" s="91" t="s">
        <v>16</v>
      </c>
      <c r="I8867" s="92" t="n">
        <v>69</v>
      </c>
      <c r="J8867" s="93" t="n">
        <v>83</v>
      </c>
      <c r="K8867" s="94" t="n">
        <f aca="false">I8867 * J8867</f>
        <v>5727</v>
      </c>
      <c r="L8867" s="94" t="n">
        <f aca="false">K8867 *M8867</f>
        <v>2004.45</v>
      </c>
      <c r="M8867" s="95" t="n">
        <v>0.35</v>
      </c>
      <c r="N8867" s="88" t="s">
        <v>23</v>
      </c>
      <c r="O8867" s="91" t="s">
        <v>218</v>
      </c>
      <c r="P8867" s="0" t="str">
        <f aca="false">RIGHT(H8867,LEN(H8867) - FIND(" ", H8867))</f>
        <v>Apparel</v>
      </c>
    </row>
    <row r="8868" customFormat="false" ht="14.25" hidden="false" customHeight="true" outlineLevel="0" collapsed="false">
      <c r="B8868" s="88" t="s">
        <v>15</v>
      </c>
      <c r="C8868" s="89" t="n">
        <v>1185732</v>
      </c>
      <c r="D8868" s="90" t="n">
        <v>44521</v>
      </c>
      <c r="E8868" s="88" t="s">
        <v>18</v>
      </c>
      <c r="F8868" s="88" t="s">
        <v>70</v>
      </c>
      <c r="G8868" s="88" t="s">
        <v>76</v>
      </c>
      <c r="H8868" s="91" t="s">
        <v>38</v>
      </c>
      <c r="I8868" s="92" t="n">
        <v>74</v>
      </c>
      <c r="J8868" s="93" t="n">
        <v>101</v>
      </c>
      <c r="K8868" s="94" t="n">
        <f aca="false">I8868 * J8868</f>
        <v>7474</v>
      </c>
      <c r="L8868" s="94" t="n">
        <f aca="false">K8868 *M8868</f>
        <v>3139.08</v>
      </c>
      <c r="M8868" s="95" t="n">
        <v>0.42</v>
      </c>
      <c r="N8868" s="88" t="s">
        <v>23</v>
      </c>
      <c r="O8868" s="91" t="s">
        <v>219</v>
      </c>
      <c r="P8868" s="0" t="str">
        <f aca="false">RIGHT(H8868,LEN(H8868) - FIND(" ", H8868))</f>
        <v>Apparel</v>
      </c>
    </row>
    <row r="8869" customFormat="false" ht="14.25" hidden="false" customHeight="true" outlineLevel="0" collapsed="false">
      <c r="B8869" s="88" t="s">
        <v>13</v>
      </c>
      <c r="C8869" s="89" t="n">
        <v>1185732</v>
      </c>
      <c r="D8869" s="90" t="n">
        <v>44521</v>
      </c>
      <c r="E8869" s="88" t="s">
        <v>26</v>
      </c>
      <c r="F8869" s="88" t="s">
        <v>113</v>
      </c>
      <c r="G8869" s="88" t="s">
        <v>85</v>
      </c>
      <c r="H8869" s="91" t="s">
        <v>32</v>
      </c>
      <c r="I8869" s="92" t="n">
        <v>58</v>
      </c>
      <c r="J8869" s="93" t="n">
        <v>88</v>
      </c>
      <c r="K8869" s="94" t="n">
        <f aca="false">I8869 * J8869</f>
        <v>5104</v>
      </c>
      <c r="L8869" s="94" t="n">
        <f aca="false">K8869 *M8869</f>
        <v>2807.2</v>
      </c>
      <c r="M8869" s="95" t="n">
        <v>0.55</v>
      </c>
      <c r="N8869" s="88" t="s">
        <v>23</v>
      </c>
      <c r="O8869" s="91" t="s">
        <v>218</v>
      </c>
      <c r="P8869" s="0" t="str">
        <f aca="false">RIGHT(H8869,LEN(H8869) - FIND(" ", H8869))</f>
        <v>Street Footwear</v>
      </c>
    </row>
    <row r="8870" customFormat="false" ht="14.25" hidden="false" customHeight="true" outlineLevel="0" collapsed="false">
      <c r="B8870" s="88" t="s">
        <v>13</v>
      </c>
      <c r="C8870" s="89" t="n">
        <v>1185732</v>
      </c>
      <c r="D8870" s="90" t="n">
        <v>44521</v>
      </c>
      <c r="E8870" s="88" t="s">
        <v>26</v>
      </c>
      <c r="F8870" s="88" t="s">
        <v>113</v>
      </c>
      <c r="G8870" s="88" t="s">
        <v>85</v>
      </c>
      <c r="H8870" s="91" t="s">
        <v>24</v>
      </c>
      <c r="I8870" s="92" t="n">
        <v>45</v>
      </c>
      <c r="J8870" s="93" t="n">
        <v>51</v>
      </c>
      <c r="K8870" s="94" t="n">
        <f aca="false">I8870 * J8870</f>
        <v>2295</v>
      </c>
      <c r="L8870" s="94" t="n">
        <f aca="false">K8870 *M8870</f>
        <v>1078.65</v>
      </c>
      <c r="M8870" s="95" t="n">
        <v>0.47</v>
      </c>
      <c r="N8870" s="88" t="s">
        <v>23</v>
      </c>
      <c r="O8870" s="91" t="s">
        <v>218</v>
      </c>
      <c r="P8870" s="0" t="str">
        <f aca="false">RIGHT(H8870,LEN(H8870) - FIND(" ", H8870))</f>
        <v>Athletic Footwear</v>
      </c>
    </row>
    <row r="8871" customFormat="false" ht="14.25" hidden="false" customHeight="true" outlineLevel="0" collapsed="false">
      <c r="B8871" s="88" t="s">
        <v>13</v>
      </c>
      <c r="C8871" s="89" t="n">
        <v>1185732</v>
      </c>
      <c r="D8871" s="90" t="n">
        <v>44521</v>
      </c>
      <c r="E8871" s="88" t="s">
        <v>26</v>
      </c>
      <c r="F8871" s="88" t="s">
        <v>113</v>
      </c>
      <c r="G8871" s="88" t="s">
        <v>85</v>
      </c>
      <c r="H8871" s="91" t="s">
        <v>48</v>
      </c>
      <c r="I8871" s="92" t="n">
        <v>49</v>
      </c>
      <c r="J8871" s="93" t="n">
        <v>48</v>
      </c>
      <c r="K8871" s="94" t="n">
        <f aca="false">I8871 * J8871</f>
        <v>2352</v>
      </c>
      <c r="L8871" s="94" t="n">
        <f aca="false">K8871 *M8871</f>
        <v>1176</v>
      </c>
      <c r="M8871" s="95" t="n">
        <v>0.5</v>
      </c>
      <c r="N8871" s="88" t="s">
        <v>23</v>
      </c>
      <c r="O8871" s="91" t="s">
        <v>219</v>
      </c>
      <c r="P8871" s="0" t="str">
        <f aca="false">RIGHT(H8871,LEN(H8871) - FIND(" ", H8871))</f>
        <v>Street Footwear</v>
      </c>
    </row>
    <row r="8872" customFormat="false" ht="14.25" hidden="false" customHeight="true" outlineLevel="0" collapsed="false">
      <c r="B8872" s="88" t="s">
        <v>13</v>
      </c>
      <c r="C8872" s="89" t="n">
        <v>1185732</v>
      </c>
      <c r="D8872" s="90" t="n">
        <v>44521</v>
      </c>
      <c r="E8872" s="88" t="s">
        <v>26</v>
      </c>
      <c r="F8872" s="88" t="s">
        <v>113</v>
      </c>
      <c r="G8872" s="88" t="s">
        <v>85</v>
      </c>
      <c r="H8872" s="91" t="s">
        <v>44</v>
      </c>
      <c r="I8872" s="92" t="n">
        <v>48</v>
      </c>
      <c r="J8872" s="93" t="n">
        <v>41</v>
      </c>
      <c r="K8872" s="94" t="n">
        <f aca="false">I8872 * J8872</f>
        <v>1968</v>
      </c>
      <c r="L8872" s="94" t="n">
        <f aca="false">K8872 *M8872</f>
        <v>905.28</v>
      </c>
      <c r="M8872" s="95" t="n">
        <v>0.46</v>
      </c>
      <c r="N8872" s="88" t="s">
        <v>23</v>
      </c>
      <c r="O8872" s="91" t="s">
        <v>219</v>
      </c>
      <c r="P8872" s="0" t="str">
        <f aca="false">RIGHT(H8872,LEN(H8872) - FIND(" ", H8872))</f>
        <v>Athletic Footwear</v>
      </c>
    </row>
    <row r="8873" customFormat="false" ht="14.25" hidden="false" customHeight="true" outlineLevel="0" collapsed="false">
      <c r="B8873" s="88" t="s">
        <v>13</v>
      </c>
      <c r="C8873" s="89" t="n">
        <v>1185732</v>
      </c>
      <c r="D8873" s="90" t="n">
        <v>44521</v>
      </c>
      <c r="E8873" s="88" t="s">
        <v>26</v>
      </c>
      <c r="F8873" s="88" t="s">
        <v>113</v>
      </c>
      <c r="G8873" s="88" t="s">
        <v>85</v>
      </c>
      <c r="H8873" s="91" t="s">
        <v>16</v>
      </c>
      <c r="I8873" s="92" t="n">
        <v>56</v>
      </c>
      <c r="J8873" s="93" t="n">
        <v>31</v>
      </c>
      <c r="K8873" s="94" t="n">
        <f aca="false">I8873 * J8873</f>
        <v>1736</v>
      </c>
      <c r="L8873" s="94" t="n">
        <f aca="false">K8873 *M8873</f>
        <v>763.84</v>
      </c>
      <c r="M8873" s="95" t="n">
        <v>0.44</v>
      </c>
      <c r="N8873" s="88" t="s">
        <v>23</v>
      </c>
      <c r="O8873" s="91" t="s">
        <v>218</v>
      </c>
      <c r="P8873" s="0" t="str">
        <f aca="false">RIGHT(H8873,LEN(H8873) - FIND(" ", H8873))</f>
        <v>Apparel</v>
      </c>
    </row>
    <row r="8874" customFormat="false" ht="14.25" hidden="false" customHeight="true" outlineLevel="0" collapsed="false">
      <c r="B8874" s="88" t="s">
        <v>13</v>
      </c>
      <c r="C8874" s="89" t="n">
        <v>1185732</v>
      </c>
      <c r="D8874" s="90" t="n">
        <v>44521</v>
      </c>
      <c r="E8874" s="88" t="s">
        <v>26</v>
      </c>
      <c r="F8874" s="88" t="s">
        <v>113</v>
      </c>
      <c r="G8874" s="88" t="s">
        <v>85</v>
      </c>
      <c r="H8874" s="91" t="s">
        <v>38</v>
      </c>
      <c r="I8874" s="92" t="n">
        <v>62</v>
      </c>
      <c r="J8874" s="93" t="n">
        <v>63</v>
      </c>
      <c r="K8874" s="94" t="n">
        <f aca="false">I8874 * J8874</f>
        <v>3906</v>
      </c>
      <c r="L8874" s="94" t="n">
        <f aca="false">K8874 *M8874</f>
        <v>1679.58</v>
      </c>
      <c r="M8874" s="95" t="n">
        <v>0.43</v>
      </c>
      <c r="N8874" s="88" t="s">
        <v>23</v>
      </c>
      <c r="O8874" s="91" t="s">
        <v>219</v>
      </c>
      <c r="P8874" s="0" t="str">
        <f aca="false">RIGHT(H8874,LEN(H8874) - FIND(" ", H8874))</f>
        <v>Apparel</v>
      </c>
    </row>
    <row r="8875" customFormat="false" ht="14.25" hidden="false" customHeight="true" outlineLevel="0" collapsed="false">
      <c r="B8875" s="88" t="s">
        <v>13</v>
      </c>
      <c r="C8875" s="89" t="n">
        <v>1185732</v>
      </c>
      <c r="D8875" s="90" t="n">
        <v>44521</v>
      </c>
      <c r="E8875" s="88" t="s">
        <v>26</v>
      </c>
      <c r="F8875" s="88" t="s">
        <v>54</v>
      </c>
      <c r="G8875" s="88" t="s">
        <v>55</v>
      </c>
      <c r="H8875" s="91" t="s">
        <v>32</v>
      </c>
      <c r="I8875" s="92" t="n">
        <v>49</v>
      </c>
      <c r="J8875" s="93" t="n">
        <v>170</v>
      </c>
      <c r="K8875" s="94" t="n">
        <f aca="false">I8875 * J8875</f>
        <v>8330</v>
      </c>
      <c r="L8875" s="94" t="n">
        <f aca="false">K8875 *M8875</f>
        <v>4748.1</v>
      </c>
      <c r="M8875" s="95" t="n">
        <v>0.57</v>
      </c>
      <c r="N8875" s="88" t="s">
        <v>31</v>
      </c>
      <c r="O8875" s="91" t="s">
        <v>218</v>
      </c>
      <c r="P8875" s="0" t="str">
        <f aca="false">RIGHT(H8875,LEN(H8875) - FIND(" ", H8875))</f>
        <v>Street Footwear</v>
      </c>
    </row>
    <row r="8876" customFormat="false" ht="14.25" hidden="false" customHeight="true" outlineLevel="0" collapsed="false">
      <c r="B8876" s="88" t="s">
        <v>13</v>
      </c>
      <c r="C8876" s="89" t="n">
        <v>1185732</v>
      </c>
      <c r="D8876" s="90" t="n">
        <v>44522</v>
      </c>
      <c r="E8876" s="88" t="s">
        <v>26</v>
      </c>
      <c r="F8876" s="88" t="s">
        <v>54</v>
      </c>
      <c r="G8876" s="88" t="s">
        <v>55</v>
      </c>
      <c r="H8876" s="91" t="s">
        <v>24</v>
      </c>
      <c r="I8876" s="92" t="n">
        <v>60</v>
      </c>
      <c r="J8876" s="93" t="n">
        <v>250</v>
      </c>
      <c r="K8876" s="94" t="n">
        <f aca="false">I8876 * J8876</f>
        <v>15000</v>
      </c>
      <c r="L8876" s="94" t="n">
        <f aca="false">K8876 *M8876</f>
        <v>5250</v>
      </c>
      <c r="M8876" s="95" t="n">
        <v>0.35</v>
      </c>
      <c r="N8876" s="88" t="s">
        <v>31</v>
      </c>
      <c r="O8876" s="91" t="s">
        <v>218</v>
      </c>
      <c r="P8876" s="0" t="str">
        <f aca="false">RIGHT(H8876,LEN(H8876) - FIND(" ", H8876))</f>
        <v>Athletic Footwear</v>
      </c>
    </row>
    <row r="8877" customFormat="false" ht="14.25" hidden="false" customHeight="true" outlineLevel="0" collapsed="false">
      <c r="B8877" s="88" t="s">
        <v>15</v>
      </c>
      <c r="C8877" s="89" t="n">
        <v>1185732</v>
      </c>
      <c r="D8877" s="90" t="n">
        <v>44522</v>
      </c>
      <c r="E8877" s="88" t="s">
        <v>34</v>
      </c>
      <c r="F8877" s="88" t="s">
        <v>107</v>
      </c>
      <c r="G8877" s="88" t="s">
        <v>131</v>
      </c>
      <c r="H8877" s="91" t="s">
        <v>32</v>
      </c>
      <c r="I8877" s="92" t="n">
        <v>50</v>
      </c>
      <c r="J8877" s="93" t="n">
        <v>425</v>
      </c>
      <c r="K8877" s="94" t="n">
        <f aca="false">I8877 * J8877</f>
        <v>21250</v>
      </c>
      <c r="L8877" s="94" t="n">
        <f aca="false">K8877 *M8877</f>
        <v>8500</v>
      </c>
      <c r="M8877" s="95" t="n">
        <v>0.4</v>
      </c>
      <c r="N8877" s="88" t="s">
        <v>23</v>
      </c>
      <c r="O8877" s="91" t="s">
        <v>218</v>
      </c>
      <c r="P8877" s="0" t="str">
        <f aca="false">RIGHT(H8877,LEN(H8877) - FIND(" ", H8877))</f>
        <v>Street Footwear</v>
      </c>
    </row>
    <row r="8878" customFormat="false" ht="14.25" hidden="false" customHeight="true" outlineLevel="0" collapsed="false">
      <c r="B8878" s="88" t="s">
        <v>15</v>
      </c>
      <c r="C8878" s="89" t="n">
        <v>1185732</v>
      </c>
      <c r="D8878" s="90" t="n">
        <v>44522</v>
      </c>
      <c r="E8878" s="88" t="s">
        <v>34</v>
      </c>
      <c r="F8878" s="88" t="s">
        <v>107</v>
      </c>
      <c r="G8878" s="88" t="s">
        <v>131</v>
      </c>
      <c r="H8878" s="91" t="s">
        <v>24</v>
      </c>
      <c r="I8878" s="92" t="n">
        <v>40</v>
      </c>
      <c r="J8878" s="93" t="n">
        <v>275</v>
      </c>
      <c r="K8878" s="94" t="n">
        <f aca="false">I8878 * J8878</f>
        <v>11000</v>
      </c>
      <c r="L8878" s="94" t="n">
        <f aca="false">K8878 *M8878</f>
        <v>3850</v>
      </c>
      <c r="M8878" s="95" t="n">
        <v>0.35</v>
      </c>
      <c r="N8878" s="88" t="s">
        <v>23</v>
      </c>
      <c r="O8878" s="91" t="s">
        <v>218</v>
      </c>
      <c r="P8878" s="0" t="str">
        <f aca="false">RIGHT(H8878,LEN(H8878) - FIND(" ", H8878))</f>
        <v>Athletic Footwear</v>
      </c>
    </row>
    <row r="8879" customFormat="false" ht="14.25" hidden="false" customHeight="true" outlineLevel="0" collapsed="false">
      <c r="B8879" s="88" t="s">
        <v>15</v>
      </c>
      <c r="C8879" s="89" t="n">
        <v>1185732</v>
      </c>
      <c r="D8879" s="90" t="n">
        <v>44522</v>
      </c>
      <c r="E8879" s="88" t="s">
        <v>34</v>
      </c>
      <c r="F8879" s="88" t="s">
        <v>107</v>
      </c>
      <c r="G8879" s="88" t="s">
        <v>131</v>
      </c>
      <c r="H8879" s="91" t="s">
        <v>48</v>
      </c>
      <c r="I8879" s="92" t="n">
        <v>45</v>
      </c>
      <c r="J8879" s="93" t="n">
        <v>220</v>
      </c>
      <c r="K8879" s="94" t="n">
        <f aca="false">I8879 * J8879</f>
        <v>9900</v>
      </c>
      <c r="L8879" s="94" t="n">
        <f aca="false">K8879 *M8879</f>
        <v>3960</v>
      </c>
      <c r="M8879" s="95" t="n">
        <v>0.4</v>
      </c>
      <c r="N8879" s="88" t="s">
        <v>23</v>
      </c>
      <c r="O8879" s="91" t="s">
        <v>219</v>
      </c>
      <c r="P8879" s="0" t="str">
        <f aca="false">RIGHT(H8879,LEN(H8879) - FIND(" ", H8879))</f>
        <v>Street Footwear</v>
      </c>
    </row>
    <row r="8880" customFormat="false" ht="14.25" hidden="false" customHeight="true" outlineLevel="0" collapsed="false">
      <c r="B8880" s="88" t="s">
        <v>13</v>
      </c>
      <c r="C8880" s="89" t="n">
        <v>1185732</v>
      </c>
      <c r="D8880" s="90" t="n">
        <v>44522</v>
      </c>
      <c r="E8880" s="88" t="s">
        <v>34</v>
      </c>
      <c r="F8880" s="88" t="s">
        <v>107</v>
      </c>
      <c r="G8880" s="88" t="s">
        <v>131</v>
      </c>
      <c r="H8880" s="91" t="s">
        <v>44</v>
      </c>
      <c r="I8880" s="92" t="n">
        <v>55</v>
      </c>
      <c r="J8880" s="93" t="n">
        <v>200</v>
      </c>
      <c r="K8880" s="94" t="n">
        <f aca="false">I8880 * J8880</f>
        <v>11000</v>
      </c>
      <c r="L8880" s="94" t="n">
        <f aca="false">K8880 *M8880</f>
        <v>4400</v>
      </c>
      <c r="M8880" s="95" t="n">
        <v>0.4</v>
      </c>
      <c r="N8880" s="88" t="s">
        <v>23</v>
      </c>
      <c r="O8880" s="91" t="s">
        <v>219</v>
      </c>
      <c r="P8880" s="0" t="str">
        <f aca="false">RIGHT(H8880,LEN(H8880) - FIND(" ", H8880))</f>
        <v>Athletic Footwear</v>
      </c>
    </row>
    <row r="8881" customFormat="false" ht="14.25" hidden="false" customHeight="true" outlineLevel="0" collapsed="false">
      <c r="B8881" s="88" t="s">
        <v>13</v>
      </c>
      <c r="C8881" s="89" t="n">
        <v>1185732</v>
      </c>
      <c r="D8881" s="90" t="n">
        <v>44522</v>
      </c>
      <c r="E8881" s="88" t="s">
        <v>34</v>
      </c>
      <c r="F8881" s="88" t="s">
        <v>107</v>
      </c>
      <c r="G8881" s="88" t="s">
        <v>131</v>
      </c>
      <c r="H8881" s="91" t="s">
        <v>16</v>
      </c>
      <c r="I8881" s="92" t="n">
        <v>65</v>
      </c>
      <c r="J8881" s="93" t="n">
        <v>175</v>
      </c>
      <c r="K8881" s="94" t="n">
        <f aca="false">I8881 * J8881</f>
        <v>11375</v>
      </c>
      <c r="L8881" s="94" t="n">
        <f aca="false">K8881 *M8881</f>
        <v>3981.25</v>
      </c>
      <c r="M8881" s="95" t="n">
        <v>0.35</v>
      </c>
      <c r="N8881" s="88" t="s">
        <v>23</v>
      </c>
      <c r="O8881" s="91" t="s">
        <v>218</v>
      </c>
      <c r="P8881" s="0" t="str">
        <f aca="false">RIGHT(H8881,LEN(H8881) - FIND(" ", H8881))</f>
        <v>Apparel</v>
      </c>
    </row>
    <row r="8882" customFormat="false" ht="14.25" hidden="false" customHeight="true" outlineLevel="0" collapsed="false">
      <c r="B8882" s="88" t="s">
        <v>13</v>
      </c>
      <c r="C8882" s="89" t="n">
        <v>1185732</v>
      </c>
      <c r="D8882" s="90" t="n">
        <v>44522</v>
      </c>
      <c r="E8882" s="88" t="s">
        <v>34</v>
      </c>
      <c r="F8882" s="88" t="s">
        <v>107</v>
      </c>
      <c r="G8882" s="88" t="s">
        <v>131</v>
      </c>
      <c r="H8882" s="91" t="s">
        <v>38</v>
      </c>
      <c r="I8882" s="92" t="n">
        <v>70</v>
      </c>
      <c r="J8882" s="93" t="n">
        <v>275</v>
      </c>
      <c r="K8882" s="94" t="n">
        <f aca="false">I8882 * J8882</f>
        <v>19250</v>
      </c>
      <c r="L8882" s="94" t="n">
        <f aca="false">K8882 *M8882</f>
        <v>7700</v>
      </c>
      <c r="M8882" s="95" t="n">
        <v>0.4</v>
      </c>
      <c r="N8882" s="88" t="s">
        <v>23</v>
      </c>
      <c r="O8882" s="91" t="s">
        <v>219</v>
      </c>
      <c r="P8882" s="0" t="str">
        <f aca="false">RIGHT(H8882,LEN(H8882) - FIND(" ", H8882))</f>
        <v>Apparel</v>
      </c>
    </row>
    <row r="8883" customFormat="false" ht="14.25" hidden="false" customHeight="true" outlineLevel="0" collapsed="false">
      <c r="B8883" s="88" t="s">
        <v>13</v>
      </c>
      <c r="C8883" s="89" t="n">
        <v>1185732</v>
      </c>
      <c r="D8883" s="90" t="n">
        <v>44522</v>
      </c>
      <c r="E8883" s="88" t="s">
        <v>26</v>
      </c>
      <c r="F8883" s="88" t="s">
        <v>54</v>
      </c>
      <c r="G8883" s="88" t="s">
        <v>55</v>
      </c>
      <c r="H8883" s="91" t="s">
        <v>24</v>
      </c>
      <c r="I8883" s="92" t="n">
        <v>59</v>
      </c>
      <c r="J8883" s="93" t="n">
        <v>70</v>
      </c>
      <c r="K8883" s="94" t="n">
        <f aca="false">I8883 * J8883</f>
        <v>4130</v>
      </c>
      <c r="L8883" s="94" t="n">
        <f aca="false">K8883 *M8883</f>
        <v>1899.8</v>
      </c>
      <c r="M8883" s="95" t="n">
        <v>0.46</v>
      </c>
      <c r="N8883" s="88" t="s">
        <v>23</v>
      </c>
      <c r="O8883" s="91" t="s">
        <v>218</v>
      </c>
      <c r="P8883" s="0" t="str">
        <f aca="false">RIGHT(H8883,LEN(H8883) - FIND(" ", H8883))</f>
        <v>Athletic Footwear</v>
      </c>
    </row>
    <row r="8884" customFormat="false" ht="14.25" hidden="false" customHeight="true" outlineLevel="0" collapsed="false">
      <c r="B8884" s="88" t="s">
        <v>15</v>
      </c>
      <c r="C8884" s="89" t="n">
        <v>1185732</v>
      </c>
      <c r="D8884" s="90" t="n">
        <v>44522</v>
      </c>
      <c r="E8884" s="88" t="s">
        <v>34</v>
      </c>
      <c r="F8884" s="88" t="s">
        <v>107</v>
      </c>
      <c r="G8884" s="88" t="s">
        <v>131</v>
      </c>
      <c r="H8884" s="91" t="s">
        <v>32</v>
      </c>
      <c r="I8884" s="92" t="n">
        <v>48</v>
      </c>
      <c r="J8884" s="93" t="n">
        <v>123</v>
      </c>
      <c r="K8884" s="94" t="n">
        <f aca="false">I8884 * J8884</f>
        <v>5904</v>
      </c>
      <c r="L8884" s="94" t="n">
        <f aca="false">K8884 *M8884</f>
        <v>3070.08</v>
      </c>
      <c r="M8884" s="95" t="n">
        <v>0.52</v>
      </c>
      <c r="N8884" s="88" t="s">
        <v>23</v>
      </c>
      <c r="O8884" s="91" t="s">
        <v>218</v>
      </c>
      <c r="P8884" s="0" t="str">
        <f aca="false">RIGHT(H8884,LEN(H8884) - FIND(" ", H8884))</f>
        <v>Street Footwear</v>
      </c>
    </row>
    <row r="8885" customFormat="false" ht="14.25" hidden="false" customHeight="true" outlineLevel="0" collapsed="false">
      <c r="B8885" s="88" t="s">
        <v>15</v>
      </c>
      <c r="C8885" s="89" t="n">
        <v>1185732</v>
      </c>
      <c r="D8885" s="90" t="n">
        <v>44522</v>
      </c>
      <c r="E8885" s="88" t="s">
        <v>34</v>
      </c>
      <c r="F8885" s="88" t="s">
        <v>107</v>
      </c>
      <c r="G8885" s="88" t="s">
        <v>131</v>
      </c>
      <c r="H8885" s="91" t="s">
        <v>24</v>
      </c>
      <c r="I8885" s="92" t="n">
        <v>39</v>
      </c>
      <c r="J8885" s="93" t="n">
        <v>72</v>
      </c>
      <c r="K8885" s="94" t="n">
        <f aca="false">I8885 * J8885</f>
        <v>2808</v>
      </c>
      <c r="L8885" s="94" t="n">
        <f aca="false">K8885 *M8885</f>
        <v>1319.76</v>
      </c>
      <c r="M8885" s="95" t="n">
        <v>0.47</v>
      </c>
      <c r="N8885" s="88" t="s">
        <v>23</v>
      </c>
      <c r="O8885" s="91" t="s">
        <v>218</v>
      </c>
      <c r="P8885" s="0" t="str">
        <f aca="false">RIGHT(H8885,LEN(H8885) - FIND(" ", H8885))</f>
        <v>Athletic Footwear</v>
      </c>
    </row>
    <row r="8886" customFormat="false" ht="14.25" hidden="false" customHeight="true" outlineLevel="0" collapsed="false">
      <c r="B8886" s="88" t="s">
        <v>15</v>
      </c>
      <c r="C8886" s="89" t="n">
        <v>1185732</v>
      </c>
      <c r="D8886" s="90" t="n">
        <v>44522</v>
      </c>
      <c r="E8886" s="88" t="s">
        <v>34</v>
      </c>
      <c r="F8886" s="88" t="s">
        <v>107</v>
      </c>
      <c r="G8886" s="88" t="s">
        <v>131</v>
      </c>
      <c r="H8886" s="91" t="s">
        <v>48</v>
      </c>
      <c r="I8886" s="92" t="n">
        <v>41</v>
      </c>
      <c r="J8886" s="93" t="n">
        <v>57</v>
      </c>
      <c r="K8886" s="94" t="n">
        <f aca="false">I8886 * J8886</f>
        <v>2337</v>
      </c>
      <c r="L8886" s="94" t="n">
        <f aca="false">K8886 *M8886</f>
        <v>1191.87</v>
      </c>
      <c r="M8886" s="95" t="n">
        <v>0.51</v>
      </c>
      <c r="N8886" s="88" t="s">
        <v>23</v>
      </c>
      <c r="O8886" s="91" t="s">
        <v>219</v>
      </c>
      <c r="P8886" s="0" t="str">
        <f aca="false">RIGHT(H8886,LEN(H8886) - FIND(" ", H8886))</f>
        <v>Street Footwear</v>
      </c>
    </row>
    <row r="8887" customFormat="false" ht="14.25" hidden="false" customHeight="true" outlineLevel="0" collapsed="false">
      <c r="B8887" s="88" t="s">
        <v>13</v>
      </c>
      <c r="C8887" s="89" t="n">
        <v>1185732</v>
      </c>
      <c r="D8887" s="90" t="n">
        <v>44522</v>
      </c>
      <c r="E8887" s="88" t="s">
        <v>34</v>
      </c>
      <c r="F8887" s="88" t="s">
        <v>107</v>
      </c>
      <c r="G8887" s="88" t="s">
        <v>131</v>
      </c>
      <c r="H8887" s="91" t="s">
        <v>44</v>
      </c>
      <c r="I8887" s="92" t="n">
        <v>52</v>
      </c>
      <c r="J8887" s="93" t="n">
        <v>52</v>
      </c>
      <c r="K8887" s="94" t="n">
        <f aca="false">I8887 * J8887</f>
        <v>2704</v>
      </c>
      <c r="L8887" s="94" t="n">
        <f aca="false">K8887 *M8887</f>
        <v>1352</v>
      </c>
      <c r="M8887" s="95" t="n">
        <v>0.5</v>
      </c>
      <c r="N8887" s="88" t="s">
        <v>23</v>
      </c>
      <c r="O8887" s="91" t="s">
        <v>219</v>
      </c>
      <c r="P8887" s="0" t="str">
        <f aca="false">RIGHT(H8887,LEN(H8887) - FIND(" ", H8887))</f>
        <v>Athletic Footwear</v>
      </c>
    </row>
    <row r="8888" customFormat="false" ht="14.25" hidden="false" customHeight="true" outlineLevel="0" collapsed="false">
      <c r="B8888" s="88" t="s">
        <v>13</v>
      </c>
      <c r="C8888" s="89" t="n">
        <v>1185732</v>
      </c>
      <c r="D8888" s="90" t="n">
        <v>44522</v>
      </c>
      <c r="E8888" s="88" t="s">
        <v>34</v>
      </c>
      <c r="F8888" s="88" t="s">
        <v>107</v>
      </c>
      <c r="G8888" s="88" t="s">
        <v>131</v>
      </c>
      <c r="H8888" s="91" t="s">
        <v>16</v>
      </c>
      <c r="I8888" s="92" t="n">
        <v>59</v>
      </c>
      <c r="J8888" s="93" t="n">
        <v>53</v>
      </c>
      <c r="K8888" s="94" t="n">
        <f aca="false">I8888 * J8888</f>
        <v>3127</v>
      </c>
      <c r="L8888" s="94" t="n">
        <f aca="false">K8888 *M8888</f>
        <v>1500.96</v>
      </c>
      <c r="M8888" s="95" t="n">
        <v>0.48</v>
      </c>
      <c r="N8888" s="88" t="s">
        <v>23</v>
      </c>
      <c r="O8888" s="91" t="s">
        <v>218</v>
      </c>
      <c r="P8888" s="0" t="str">
        <f aca="false">RIGHT(H8888,LEN(H8888) - FIND(" ", H8888))</f>
        <v>Apparel</v>
      </c>
    </row>
    <row r="8889" customFormat="false" ht="14.25" hidden="false" customHeight="true" outlineLevel="0" collapsed="false">
      <c r="B8889" s="88" t="s">
        <v>13</v>
      </c>
      <c r="C8889" s="89" t="n">
        <v>1185732</v>
      </c>
      <c r="D8889" s="90" t="n">
        <v>44522</v>
      </c>
      <c r="E8889" s="88" t="s">
        <v>34</v>
      </c>
      <c r="F8889" s="88" t="s">
        <v>107</v>
      </c>
      <c r="G8889" s="88" t="s">
        <v>131</v>
      </c>
      <c r="H8889" s="91" t="s">
        <v>38</v>
      </c>
      <c r="I8889" s="92" t="n">
        <v>66</v>
      </c>
      <c r="J8889" s="93" t="n">
        <v>80</v>
      </c>
      <c r="K8889" s="94" t="n">
        <f aca="false">I8889 * J8889</f>
        <v>5280</v>
      </c>
      <c r="L8889" s="94" t="n">
        <f aca="false">K8889 *M8889</f>
        <v>2851.2</v>
      </c>
      <c r="M8889" s="95" t="n">
        <v>0.54</v>
      </c>
      <c r="N8889" s="88" t="s">
        <v>23</v>
      </c>
      <c r="O8889" s="91" t="s">
        <v>219</v>
      </c>
      <c r="P8889" s="0" t="str">
        <f aca="false">RIGHT(H8889,LEN(H8889) - FIND(" ", H8889))</f>
        <v>Apparel</v>
      </c>
    </row>
    <row r="8890" customFormat="false" ht="14.25" hidden="false" customHeight="true" outlineLevel="0" collapsed="false">
      <c r="B8890" s="88" t="s">
        <v>13</v>
      </c>
      <c r="C8890" s="89" t="n">
        <v>1185732</v>
      </c>
      <c r="D8890" s="90" t="n">
        <v>44522</v>
      </c>
      <c r="E8890" s="88" t="s">
        <v>26</v>
      </c>
      <c r="F8890" s="88" t="s">
        <v>54</v>
      </c>
      <c r="G8890" s="88" t="s">
        <v>55</v>
      </c>
      <c r="H8890" s="91" t="s">
        <v>24</v>
      </c>
      <c r="I8890" s="92" t="n">
        <v>41</v>
      </c>
      <c r="J8890" s="93" t="n">
        <v>85</v>
      </c>
      <c r="K8890" s="94" t="n">
        <f aca="false">I8890 * J8890</f>
        <v>3485</v>
      </c>
      <c r="L8890" s="94" t="n">
        <f aca="false">K8890 *M8890</f>
        <v>1359.15</v>
      </c>
      <c r="M8890" s="95" t="n">
        <v>0.39</v>
      </c>
      <c r="N8890" s="88" t="s">
        <v>31</v>
      </c>
      <c r="O8890" s="91" t="s">
        <v>218</v>
      </c>
      <c r="P8890" s="0" t="str">
        <f aca="false">RIGHT(H8890,LEN(H8890) - FIND(" ", H8890))</f>
        <v>Athletic Footwear</v>
      </c>
    </row>
    <row r="8891" customFormat="false" ht="14.25" hidden="false" customHeight="true" outlineLevel="0" collapsed="false">
      <c r="B8891" s="88" t="s">
        <v>13</v>
      </c>
      <c r="C8891" s="89" t="n">
        <v>1185732</v>
      </c>
      <c r="D8891" s="90" t="n">
        <v>44523</v>
      </c>
      <c r="E8891" s="88" t="s">
        <v>26</v>
      </c>
      <c r="F8891" s="88" t="s">
        <v>54</v>
      </c>
      <c r="G8891" s="88" t="s">
        <v>55</v>
      </c>
      <c r="H8891" s="91" t="s">
        <v>48</v>
      </c>
      <c r="I8891" s="92" t="n">
        <v>55</v>
      </c>
      <c r="J8891" s="93" t="n">
        <v>175</v>
      </c>
      <c r="K8891" s="94" t="n">
        <f aca="false">I8891 * J8891</f>
        <v>9625</v>
      </c>
      <c r="L8891" s="94" t="n">
        <f aca="false">K8891 *M8891</f>
        <v>3850</v>
      </c>
      <c r="M8891" s="95" t="n">
        <v>0.4</v>
      </c>
      <c r="N8891" s="88" t="s">
        <v>31</v>
      </c>
      <c r="O8891" s="91" t="s">
        <v>219</v>
      </c>
      <c r="P8891" s="0" t="str">
        <f aca="false">RIGHT(H8891,LEN(H8891) - FIND(" ", H8891))</f>
        <v>Street Footwear</v>
      </c>
    </row>
    <row r="8892" customFormat="false" ht="14.25" hidden="false" customHeight="true" outlineLevel="0" collapsed="false">
      <c r="B8892" s="88" t="s">
        <v>13</v>
      </c>
      <c r="C8892" s="89" t="n">
        <v>1128299</v>
      </c>
      <c r="D8892" s="90" t="n">
        <v>44523</v>
      </c>
      <c r="E8892" s="88" t="s">
        <v>18</v>
      </c>
      <c r="F8892" s="88" t="s">
        <v>75</v>
      </c>
      <c r="G8892" s="88" t="s">
        <v>148</v>
      </c>
      <c r="H8892" s="91" t="s">
        <v>32</v>
      </c>
      <c r="I8892" s="92" t="n">
        <v>45</v>
      </c>
      <c r="J8892" s="93" t="n">
        <v>500</v>
      </c>
      <c r="K8892" s="94" t="n">
        <f aca="false">I8892 * J8892</f>
        <v>22500</v>
      </c>
      <c r="L8892" s="94" t="n">
        <f aca="false">K8892 *M8892</f>
        <v>7875</v>
      </c>
      <c r="M8892" s="95" t="n">
        <v>0.35</v>
      </c>
      <c r="N8892" s="88" t="s">
        <v>23</v>
      </c>
      <c r="O8892" s="91" t="s">
        <v>218</v>
      </c>
      <c r="P8892" s="0" t="str">
        <f aca="false">RIGHT(H8892,LEN(H8892) - FIND(" ", H8892))</f>
        <v>Street Footwear</v>
      </c>
    </row>
    <row r="8893" customFormat="false" ht="14.25" hidden="false" customHeight="true" outlineLevel="0" collapsed="false">
      <c r="B8893" s="88" t="s">
        <v>13</v>
      </c>
      <c r="C8893" s="89" t="n">
        <v>1128299</v>
      </c>
      <c r="D8893" s="90" t="n">
        <v>44523</v>
      </c>
      <c r="E8893" s="88" t="s">
        <v>18</v>
      </c>
      <c r="F8893" s="88" t="s">
        <v>75</v>
      </c>
      <c r="G8893" s="88" t="s">
        <v>148</v>
      </c>
      <c r="H8893" s="91" t="s">
        <v>24</v>
      </c>
      <c r="I8893" s="92" t="n">
        <v>50</v>
      </c>
      <c r="J8893" s="93" t="n">
        <v>525</v>
      </c>
      <c r="K8893" s="94" t="n">
        <f aca="false">I8893 * J8893</f>
        <v>26250</v>
      </c>
      <c r="L8893" s="94" t="n">
        <f aca="false">K8893 *M8893</f>
        <v>10500</v>
      </c>
      <c r="M8893" s="95" t="n">
        <v>0.4</v>
      </c>
      <c r="N8893" s="88" t="s">
        <v>23</v>
      </c>
      <c r="O8893" s="91" t="s">
        <v>218</v>
      </c>
      <c r="P8893" s="0" t="str">
        <f aca="false">RIGHT(H8893,LEN(H8893) - FIND(" ", H8893))</f>
        <v>Athletic Footwear</v>
      </c>
    </row>
    <row r="8894" customFormat="false" ht="14.25" hidden="false" customHeight="true" outlineLevel="0" collapsed="false">
      <c r="B8894" s="88" t="s">
        <v>13</v>
      </c>
      <c r="C8894" s="89" t="n">
        <v>1128299</v>
      </c>
      <c r="D8894" s="90" t="n">
        <v>44523</v>
      </c>
      <c r="E8894" s="88" t="s">
        <v>18</v>
      </c>
      <c r="F8894" s="88" t="s">
        <v>75</v>
      </c>
      <c r="G8894" s="88" t="s">
        <v>148</v>
      </c>
      <c r="H8894" s="91" t="s">
        <v>48</v>
      </c>
      <c r="I8894" s="92" t="n">
        <v>45</v>
      </c>
      <c r="J8894" s="93" t="n">
        <v>375</v>
      </c>
      <c r="K8894" s="94" t="n">
        <f aca="false">I8894 * J8894</f>
        <v>16875</v>
      </c>
      <c r="L8894" s="94" t="n">
        <f aca="false">K8894 *M8894</f>
        <v>5906.25</v>
      </c>
      <c r="M8894" s="95" t="n">
        <v>0.35</v>
      </c>
      <c r="N8894" s="88" t="s">
        <v>23</v>
      </c>
      <c r="O8894" s="91" t="s">
        <v>219</v>
      </c>
      <c r="P8894" s="0" t="str">
        <f aca="false">RIGHT(H8894,LEN(H8894) - FIND(" ", H8894))</f>
        <v>Street Footwear</v>
      </c>
    </row>
    <row r="8895" customFormat="false" ht="14.25" hidden="false" customHeight="true" outlineLevel="0" collapsed="false">
      <c r="B8895" s="88" t="s">
        <v>13</v>
      </c>
      <c r="C8895" s="89" t="n">
        <v>1128299</v>
      </c>
      <c r="D8895" s="90" t="n">
        <v>44523</v>
      </c>
      <c r="E8895" s="88" t="s">
        <v>18</v>
      </c>
      <c r="F8895" s="88" t="s">
        <v>75</v>
      </c>
      <c r="G8895" s="88" t="s">
        <v>148</v>
      </c>
      <c r="H8895" s="91" t="s">
        <v>44</v>
      </c>
      <c r="I8895" s="92" t="n">
        <v>45</v>
      </c>
      <c r="J8895" s="93" t="n">
        <v>350</v>
      </c>
      <c r="K8895" s="94" t="n">
        <f aca="false">I8895 * J8895</f>
        <v>15750</v>
      </c>
      <c r="L8895" s="94" t="n">
        <f aca="false">K8895 *M8895</f>
        <v>5512.5</v>
      </c>
      <c r="M8895" s="95" t="n">
        <v>0.35</v>
      </c>
      <c r="N8895" s="88" t="s">
        <v>23</v>
      </c>
      <c r="O8895" s="91" t="s">
        <v>219</v>
      </c>
      <c r="P8895" s="0" t="str">
        <f aca="false">RIGHT(H8895,LEN(H8895) - FIND(" ", H8895))</f>
        <v>Athletic Footwear</v>
      </c>
    </row>
    <row r="8896" customFormat="false" ht="14.25" hidden="false" customHeight="true" outlineLevel="0" collapsed="false">
      <c r="B8896" s="88" t="s">
        <v>13</v>
      </c>
      <c r="C8896" s="89" t="n">
        <v>1128299</v>
      </c>
      <c r="D8896" s="90" t="n">
        <v>44523</v>
      </c>
      <c r="E8896" s="88" t="s">
        <v>18</v>
      </c>
      <c r="F8896" s="88" t="s">
        <v>75</v>
      </c>
      <c r="G8896" s="88" t="s">
        <v>148</v>
      </c>
      <c r="H8896" s="91" t="s">
        <v>16</v>
      </c>
      <c r="I8896" s="92" t="n">
        <v>55</v>
      </c>
      <c r="J8896" s="93" t="n">
        <v>300</v>
      </c>
      <c r="K8896" s="94" t="n">
        <f aca="false">I8896 * J8896</f>
        <v>16500</v>
      </c>
      <c r="L8896" s="94" t="n">
        <f aca="false">K8896 *M8896</f>
        <v>4950</v>
      </c>
      <c r="M8896" s="95" t="n">
        <v>0.3</v>
      </c>
      <c r="N8896" s="88" t="s">
        <v>23</v>
      </c>
      <c r="O8896" s="91" t="s">
        <v>218</v>
      </c>
      <c r="P8896" s="0" t="str">
        <f aca="false">RIGHT(H8896,LEN(H8896) - FIND(" ", H8896))</f>
        <v>Apparel</v>
      </c>
    </row>
    <row r="8897" customFormat="false" ht="14.25" hidden="false" customHeight="true" outlineLevel="0" collapsed="false">
      <c r="B8897" s="88" t="s">
        <v>13</v>
      </c>
      <c r="C8897" s="89" t="n">
        <v>1128299</v>
      </c>
      <c r="D8897" s="90" t="n">
        <v>44523</v>
      </c>
      <c r="E8897" s="88" t="s">
        <v>18</v>
      </c>
      <c r="F8897" s="88" t="s">
        <v>75</v>
      </c>
      <c r="G8897" s="88" t="s">
        <v>148</v>
      </c>
      <c r="H8897" s="91" t="s">
        <v>38</v>
      </c>
      <c r="I8897" s="92" t="n">
        <v>60</v>
      </c>
      <c r="J8897" s="93" t="n">
        <v>425</v>
      </c>
      <c r="K8897" s="94" t="n">
        <f aca="false">I8897 * J8897</f>
        <v>25500</v>
      </c>
      <c r="L8897" s="94" t="n">
        <f aca="false">K8897 *M8897</f>
        <v>6375</v>
      </c>
      <c r="M8897" s="95" t="n">
        <v>0.25</v>
      </c>
      <c r="N8897" s="88" t="s">
        <v>23</v>
      </c>
      <c r="O8897" s="91" t="s">
        <v>219</v>
      </c>
      <c r="P8897" s="0" t="str">
        <f aca="false">RIGHT(H8897,LEN(H8897) - FIND(" ", H8897))</f>
        <v>Apparel</v>
      </c>
    </row>
    <row r="8898" customFormat="false" ht="14.25" hidden="false" customHeight="true" outlineLevel="0" collapsed="false">
      <c r="B8898" s="88" t="s">
        <v>13</v>
      </c>
      <c r="C8898" s="89" t="n">
        <v>1185732</v>
      </c>
      <c r="D8898" s="90" t="n">
        <v>44523</v>
      </c>
      <c r="E8898" s="88" t="s">
        <v>26</v>
      </c>
      <c r="F8898" s="88" t="s">
        <v>54</v>
      </c>
      <c r="G8898" s="88" t="s">
        <v>55</v>
      </c>
      <c r="H8898" s="91" t="s">
        <v>48</v>
      </c>
      <c r="I8898" s="92" t="n">
        <v>52</v>
      </c>
      <c r="J8898" s="93" t="n">
        <v>44</v>
      </c>
      <c r="K8898" s="94" t="n">
        <f aca="false">I8898 * J8898</f>
        <v>2288</v>
      </c>
      <c r="L8898" s="94" t="n">
        <f aca="false">K8898 *M8898</f>
        <v>1144</v>
      </c>
      <c r="M8898" s="95" t="n">
        <v>0.5</v>
      </c>
      <c r="N8898" s="88" t="s">
        <v>23</v>
      </c>
      <c r="O8898" s="91" t="s">
        <v>219</v>
      </c>
      <c r="P8898" s="0" t="str">
        <f aca="false">RIGHT(H8898,LEN(H8898) - FIND(" ", H8898))</f>
        <v>Street Footwear</v>
      </c>
    </row>
    <row r="8899" customFormat="false" ht="14.25" hidden="false" customHeight="true" outlineLevel="0" collapsed="false">
      <c r="B8899" s="88" t="s">
        <v>13</v>
      </c>
      <c r="C8899" s="89" t="n">
        <v>1128299</v>
      </c>
      <c r="D8899" s="90" t="n">
        <v>44523</v>
      </c>
      <c r="E8899" s="88" t="s">
        <v>18</v>
      </c>
      <c r="F8899" s="88" t="s">
        <v>75</v>
      </c>
      <c r="G8899" s="88" t="s">
        <v>148</v>
      </c>
      <c r="H8899" s="91" t="s">
        <v>32</v>
      </c>
      <c r="I8899" s="92" t="n">
        <v>42</v>
      </c>
      <c r="J8899" s="93" t="n">
        <v>135</v>
      </c>
      <c r="K8899" s="94" t="n">
        <f aca="false">I8899 * J8899</f>
        <v>5670</v>
      </c>
      <c r="L8899" s="94" t="n">
        <f aca="false">K8899 *M8899</f>
        <v>2664.9</v>
      </c>
      <c r="M8899" s="95" t="n">
        <v>0.47</v>
      </c>
      <c r="N8899" s="88" t="s">
        <v>23</v>
      </c>
      <c r="O8899" s="91" t="s">
        <v>218</v>
      </c>
      <c r="P8899" s="0" t="str">
        <f aca="false">RIGHT(H8899,LEN(H8899) - FIND(" ", H8899))</f>
        <v>Street Footwear</v>
      </c>
    </row>
    <row r="8900" customFormat="false" ht="14.25" hidden="false" customHeight="true" outlineLevel="0" collapsed="false">
      <c r="B8900" s="88" t="s">
        <v>13</v>
      </c>
      <c r="C8900" s="89" t="n">
        <v>1128299</v>
      </c>
      <c r="D8900" s="90" t="n">
        <v>44523</v>
      </c>
      <c r="E8900" s="88" t="s">
        <v>18</v>
      </c>
      <c r="F8900" s="88" t="s">
        <v>75</v>
      </c>
      <c r="G8900" s="88" t="s">
        <v>148</v>
      </c>
      <c r="H8900" s="91" t="s">
        <v>24</v>
      </c>
      <c r="I8900" s="92" t="n">
        <v>46</v>
      </c>
      <c r="J8900" s="93" t="n">
        <v>147</v>
      </c>
      <c r="K8900" s="94" t="n">
        <f aca="false">I8900 * J8900</f>
        <v>6762</v>
      </c>
      <c r="L8900" s="94" t="n">
        <f aca="false">K8900 *M8900</f>
        <v>3516.24</v>
      </c>
      <c r="M8900" s="95" t="n">
        <v>0.52</v>
      </c>
      <c r="N8900" s="88" t="s">
        <v>23</v>
      </c>
      <c r="O8900" s="91" t="s">
        <v>218</v>
      </c>
      <c r="P8900" s="0" t="str">
        <f aca="false">RIGHT(H8900,LEN(H8900) - FIND(" ", H8900))</f>
        <v>Athletic Footwear</v>
      </c>
    </row>
    <row r="8901" customFormat="false" ht="14.25" hidden="false" customHeight="true" outlineLevel="0" collapsed="false">
      <c r="B8901" s="88" t="s">
        <v>13</v>
      </c>
      <c r="C8901" s="89" t="n">
        <v>1128299</v>
      </c>
      <c r="D8901" s="90" t="n">
        <v>44523</v>
      </c>
      <c r="E8901" s="88" t="s">
        <v>18</v>
      </c>
      <c r="F8901" s="88" t="s">
        <v>75</v>
      </c>
      <c r="G8901" s="88" t="s">
        <v>148</v>
      </c>
      <c r="H8901" s="91" t="s">
        <v>48</v>
      </c>
      <c r="I8901" s="92" t="n">
        <v>44</v>
      </c>
      <c r="J8901" s="93" t="n">
        <v>105</v>
      </c>
      <c r="K8901" s="94" t="n">
        <f aca="false">I8901 * J8901</f>
        <v>4620</v>
      </c>
      <c r="L8901" s="94" t="n">
        <f aca="false">K8901 *M8901</f>
        <v>2125.2</v>
      </c>
      <c r="M8901" s="95" t="n">
        <v>0.46</v>
      </c>
      <c r="N8901" s="88" t="s">
        <v>23</v>
      </c>
      <c r="O8901" s="91" t="s">
        <v>219</v>
      </c>
      <c r="P8901" s="0" t="str">
        <f aca="false">RIGHT(H8901,LEN(H8901) - FIND(" ", H8901))</f>
        <v>Street Footwear</v>
      </c>
    </row>
    <row r="8902" customFormat="false" ht="14.25" hidden="false" customHeight="true" outlineLevel="0" collapsed="false">
      <c r="B8902" s="88" t="s">
        <v>13</v>
      </c>
      <c r="C8902" s="89" t="n">
        <v>1128299</v>
      </c>
      <c r="D8902" s="90" t="n">
        <v>44523</v>
      </c>
      <c r="E8902" s="88" t="s">
        <v>18</v>
      </c>
      <c r="F8902" s="88" t="s">
        <v>75</v>
      </c>
      <c r="G8902" s="88" t="s">
        <v>148</v>
      </c>
      <c r="H8902" s="91" t="s">
        <v>44</v>
      </c>
      <c r="I8902" s="92" t="n">
        <v>42</v>
      </c>
      <c r="J8902" s="93" t="n">
        <v>98</v>
      </c>
      <c r="K8902" s="94" t="n">
        <f aca="false">I8902 * J8902</f>
        <v>4116</v>
      </c>
      <c r="L8902" s="94" t="n">
        <f aca="false">K8902 *M8902</f>
        <v>1934.52</v>
      </c>
      <c r="M8902" s="95" t="n">
        <v>0.47</v>
      </c>
      <c r="N8902" s="88" t="s">
        <v>23</v>
      </c>
      <c r="O8902" s="91" t="s">
        <v>219</v>
      </c>
      <c r="P8902" s="0" t="str">
        <f aca="false">RIGHT(H8902,LEN(H8902) - FIND(" ", H8902))</f>
        <v>Athletic Footwear</v>
      </c>
    </row>
    <row r="8903" customFormat="false" ht="14.25" hidden="false" customHeight="true" outlineLevel="0" collapsed="false">
      <c r="B8903" s="88" t="s">
        <v>13</v>
      </c>
      <c r="C8903" s="89" t="n">
        <v>1128299</v>
      </c>
      <c r="D8903" s="90" t="n">
        <v>44523</v>
      </c>
      <c r="E8903" s="88" t="s">
        <v>18</v>
      </c>
      <c r="F8903" s="88" t="s">
        <v>75</v>
      </c>
      <c r="G8903" s="88" t="s">
        <v>148</v>
      </c>
      <c r="H8903" s="91" t="s">
        <v>16</v>
      </c>
      <c r="I8903" s="92" t="n">
        <v>53</v>
      </c>
      <c r="J8903" s="93" t="n">
        <v>87</v>
      </c>
      <c r="K8903" s="94" t="n">
        <f aca="false">I8903 * J8903</f>
        <v>4611</v>
      </c>
      <c r="L8903" s="94" t="n">
        <f aca="false">K8903 *M8903</f>
        <v>1890.51</v>
      </c>
      <c r="M8903" s="95" t="n">
        <v>0.41</v>
      </c>
      <c r="N8903" s="88" t="s">
        <v>23</v>
      </c>
      <c r="O8903" s="91" t="s">
        <v>218</v>
      </c>
      <c r="P8903" s="0" t="str">
        <f aca="false">RIGHT(H8903,LEN(H8903) - FIND(" ", H8903))</f>
        <v>Apparel</v>
      </c>
    </row>
    <row r="8904" customFormat="false" ht="14.25" hidden="false" customHeight="true" outlineLevel="0" collapsed="false">
      <c r="B8904" s="88" t="s">
        <v>13</v>
      </c>
      <c r="C8904" s="89" t="n">
        <v>1128299</v>
      </c>
      <c r="D8904" s="90" t="n">
        <v>44523</v>
      </c>
      <c r="E8904" s="88" t="s">
        <v>18</v>
      </c>
      <c r="F8904" s="88" t="s">
        <v>75</v>
      </c>
      <c r="G8904" s="88" t="s">
        <v>148</v>
      </c>
      <c r="H8904" s="91" t="s">
        <v>38</v>
      </c>
      <c r="I8904" s="92" t="n">
        <v>55</v>
      </c>
      <c r="J8904" s="93" t="n">
        <v>111</v>
      </c>
      <c r="K8904" s="94" t="n">
        <f aca="false">I8904 * J8904</f>
        <v>6105</v>
      </c>
      <c r="L8904" s="94" t="n">
        <f aca="false">K8904 *M8904</f>
        <v>2258.85</v>
      </c>
      <c r="M8904" s="95" t="n">
        <v>0.37</v>
      </c>
      <c r="N8904" s="88" t="s">
        <v>23</v>
      </c>
      <c r="O8904" s="91" t="s">
        <v>219</v>
      </c>
      <c r="P8904" s="0" t="str">
        <f aca="false">RIGHT(H8904,LEN(H8904) - FIND(" ", H8904))</f>
        <v>Apparel</v>
      </c>
    </row>
    <row r="8905" customFormat="false" ht="14.25" hidden="false" customHeight="true" outlineLevel="0" collapsed="false">
      <c r="B8905" s="88" t="s">
        <v>13</v>
      </c>
      <c r="C8905" s="89" t="n">
        <v>1185732</v>
      </c>
      <c r="D8905" s="90" t="n">
        <v>44523</v>
      </c>
      <c r="E8905" s="88" t="s">
        <v>26</v>
      </c>
      <c r="F8905" s="88" t="s">
        <v>54</v>
      </c>
      <c r="G8905" s="88" t="s">
        <v>55</v>
      </c>
      <c r="H8905" s="91" t="s">
        <v>48</v>
      </c>
      <c r="I8905" s="92" t="n">
        <v>42</v>
      </c>
      <c r="J8905" s="93" t="n">
        <v>54</v>
      </c>
      <c r="K8905" s="94" t="n">
        <f aca="false">I8905 * J8905</f>
        <v>2268</v>
      </c>
      <c r="L8905" s="94" t="n">
        <f aca="false">K8905 *M8905</f>
        <v>975.24</v>
      </c>
      <c r="M8905" s="95" t="n">
        <v>0.43</v>
      </c>
      <c r="N8905" s="88" t="s">
        <v>31</v>
      </c>
      <c r="O8905" s="91" t="s">
        <v>219</v>
      </c>
      <c r="P8905" s="0" t="str">
        <f aca="false">RIGHT(H8905,LEN(H8905) - FIND(" ", H8905))</f>
        <v>Street Footwear</v>
      </c>
    </row>
    <row r="8906" customFormat="false" ht="14.25" hidden="false" customHeight="true" outlineLevel="0" collapsed="false">
      <c r="B8906" s="88" t="s">
        <v>13</v>
      </c>
      <c r="C8906" s="89" t="n">
        <v>1128299</v>
      </c>
      <c r="D8906" s="90" t="n">
        <v>44523</v>
      </c>
      <c r="E8906" s="88" t="s">
        <v>18</v>
      </c>
      <c r="F8906" s="88" t="s">
        <v>75</v>
      </c>
      <c r="G8906" s="88" t="s">
        <v>148</v>
      </c>
      <c r="H8906" s="91" t="s">
        <v>32</v>
      </c>
      <c r="I8906" s="92" t="n">
        <v>31</v>
      </c>
      <c r="J8906" s="93" t="n">
        <v>150</v>
      </c>
      <c r="K8906" s="94" t="n">
        <f aca="false">I8906 * J8906</f>
        <v>4650</v>
      </c>
      <c r="L8906" s="94" t="n">
        <f aca="false">K8906 *M8906</f>
        <v>1767</v>
      </c>
      <c r="M8906" s="95" t="n">
        <v>0.38</v>
      </c>
      <c r="N8906" s="88" t="s">
        <v>31</v>
      </c>
      <c r="O8906" s="91" t="s">
        <v>218</v>
      </c>
      <c r="P8906" s="0" t="str">
        <f aca="false">RIGHT(H8906,LEN(H8906) - FIND(" ", H8906))</f>
        <v>Street Footwear</v>
      </c>
    </row>
    <row r="8907" customFormat="false" ht="14.25" hidden="false" customHeight="true" outlineLevel="0" collapsed="false">
      <c r="B8907" s="88" t="s">
        <v>13</v>
      </c>
      <c r="C8907" s="89" t="n">
        <v>1128299</v>
      </c>
      <c r="D8907" s="90" t="n">
        <v>44523</v>
      </c>
      <c r="E8907" s="88" t="s">
        <v>18</v>
      </c>
      <c r="F8907" s="88" t="s">
        <v>75</v>
      </c>
      <c r="G8907" s="88" t="s">
        <v>148</v>
      </c>
      <c r="H8907" s="91" t="s">
        <v>24</v>
      </c>
      <c r="I8907" s="92" t="n">
        <v>38</v>
      </c>
      <c r="J8907" s="93" t="n">
        <v>163</v>
      </c>
      <c r="K8907" s="94" t="n">
        <f aca="false">I8907 * J8907</f>
        <v>6194</v>
      </c>
      <c r="L8907" s="94" t="n">
        <f aca="false">K8907 *M8907</f>
        <v>2911.18</v>
      </c>
      <c r="M8907" s="95" t="n">
        <v>0.47</v>
      </c>
      <c r="N8907" s="88" t="s">
        <v>31</v>
      </c>
      <c r="O8907" s="91" t="s">
        <v>218</v>
      </c>
      <c r="P8907" s="0" t="str">
        <f aca="false">RIGHT(H8907,LEN(H8907) - FIND(" ", H8907))</f>
        <v>Athletic Footwear</v>
      </c>
    </row>
    <row r="8908" customFormat="false" ht="14.25" hidden="false" customHeight="true" outlineLevel="0" collapsed="false">
      <c r="B8908" s="88" t="s">
        <v>13</v>
      </c>
      <c r="C8908" s="89" t="n">
        <v>1128299</v>
      </c>
      <c r="D8908" s="90" t="n">
        <v>44523</v>
      </c>
      <c r="E8908" s="88" t="s">
        <v>18</v>
      </c>
      <c r="F8908" s="88" t="s">
        <v>75</v>
      </c>
      <c r="G8908" s="88" t="s">
        <v>148</v>
      </c>
      <c r="H8908" s="91" t="s">
        <v>48</v>
      </c>
      <c r="I8908" s="92" t="n">
        <v>33</v>
      </c>
      <c r="J8908" s="93" t="n">
        <v>124</v>
      </c>
      <c r="K8908" s="94" t="n">
        <f aca="false">I8908 * J8908</f>
        <v>4092</v>
      </c>
      <c r="L8908" s="94" t="n">
        <f aca="false">K8908 *M8908</f>
        <v>1595.88</v>
      </c>
      <c r="M8908" s="95" t="n">
        <v>0.39</v>
      </c>
      <c r="N8908" s="88" t="s">
        <v>31</v>
      </c>
      <c r="O8908" s="91" t="s">
        <v>219</v>
      </c>
      <c r="P8908" s="0" t="str">
        <f aca="false">RIGHT(H8908,LEN(H8908) - FIND(" ", H8908))</f>
        <v>Street Footwear</v>
      </c>
    </row>
    <row r="8909" customFormat="false" ht="14.25" hidden="false" customHeight="true" outlineLevel="0" collapsed="false">
      <c r="B8909" s="88" t="s">
        <v>13</v>
      </c>
      <c r="C8909" s="89" t="n">
        <v>1128299</v>
      </c>
      <c r="D8909" s="90" t="n">
        <v>44523</v>
      </c>
      <c r="E8909" s="88" t="s">
        <v>18</v>
      </c>
      <c r="F8909" s="88" t="s">
        <v>75</v>
      </c>
      <c r="G8909" s="88" t="s">
        <v>148</v>
      </c>
      <c r="H8909" s="91" t="s">
        <v>44</v>
      </c>
      <c r="I8909" s="92" t="n">
        <v>33</v>
      </c>
      <c r="J8909" s="93" t="n">
        <v>116</v>
      </c>
      <c r="K8909" s="94" t="n">
        <f aca="false">I8909 * J8909</f>
        <v>3828</v>
      </c>
      <c r="L8909" s="94" t="n">
        <f aca="false">K8909 *M8909</f>
        <v>1607.76</v>
      </c>
      <c r="M8909" s="95" t="n">
        <v>0.42</v>
      </c>
      <c r="N8909" s="88" t="s">
        <v>31</v>
      </c>
      <c r="O8909" s="91" t="s">
        <v>219</v>
      </c>
      <c r="P8909" s="0" t="str">
        <f aca="false">RIGHT(H8909,LEN(H8909) - FIND(" ", H8909))</f>
        <v>Athletic Footwear</v>
      </c>
    </row>
    <row r="8910" customFormat="false" ht="14.25" hidden="false" customHeight="true" outlineLevel="0" collapsed="false">
      <c r="B8910" s="88" t="s">
        <v>13</v>
      </c>
      <c r="C8910" s="89" t="n">
        <v>1128299</v>
      </c>
      <c r="D8910" s="90" t="n">
        <v>44523</v>
      </c>
      <c r="E8910" s="88" t="s">
        <v>18</v>
      </c>
      <c r="F8910" s="88" t="s">
        <v>75</v>
      </c>
      <c r="G8910" s="88" t="s">
        <v>148</v>
      </c>
      <c r="H8910" s="91" t="s">
        <v>16</v>
      </c>
      <c r="I8910" s="92" t="n">
        <v>44</v>
      </c>
      <c r="J8910" s="93" t="n">
        <v>99</v>
      </c>
      <c r="K8910" s="94" t="n">
        <f aca="false">I8910 * J8910</f>
        <v>4356</v>
      </c>
      <c r="L8910" s="94" t="n">
        <f aca="false">K8910 *M8910</f>
        <v>1568.16</v>
      </c>
      <c r="M8910" s="95" t="n">
        <v>0.36</v>
      </c>
      <c r="N8910" s="88" t="s">
        <v>31</v>
      </c>
      <c r="O8910" s="91" t="s">
        <v>218</v>
      </c>
      <c r="P8910" s="0" t="str">
        <f aca="false">RIGHT(H8910,LEN(H8910) - FIND(" ", H8910))</f>
        <v>Apparel</v>
      </c>
    </row>
    <row r="8911" customFormat="false" ht="14.25" hidden="false" customHeight="true" outlineLevel="0" collapsed="false">
      <c r="B8911" s="88" t="s">
        <v>13</v>
      </c>
      <c r="C8911" s="89" t="n">
        <v>1128299</v>
      </c>
      <c r="D8911" s="90" t="n">
        <v>44523</v>
      </c>
      <c r="E8911" s="88" t="s">
        <v>18</v>
      </c>
      <c r="F8911" s="88" t="s">
        <v>75</v>
      </c>
      <c r="G8911" s="88" t="s">
        <v>148</v>
      </c>
      <c r="H8911" s="91" t="s">
        <v>38</v>
      </c>
      <c r="I8911" s="92" t="n">
        <v>39</v>
      </c>
      <c r="J8911" s="93" t="n">
        <v>140</v>
      </c>
      <c r="K8911" s="94" t="n">
        <f aca="false">I8911 * J8911</f>
        <v>5460</v>
      </c>
      <c r="L8911" s="94" t="n">
        <f aca="false">K8911 *M8911</f>
        <v>1528.8</v>
      </c>
      <c r="M8911" s="95" t="n">
        <v>0.28</v>
      </c>
      <c r="N8911" s="88" t="s">
        <v>31</v>
      </c>
      <c r="O8911" s="91" t="s">
        <v>219</v>
      </c>
      <c r="P8911" s="0" t="str">
        <f aca="false">RIGHT(H8911,LEN(H8911) - FIND(" ", H8911))</f>
        <v>Apparel</v>
      </c>
    </row>
    <row r="8912" customFormat="false" ht="14.25" hidden="false" customHeight="true" outlineLevel="0" collapsed="false">
      <c r="B8912" s="88" t="s">
        <v>13</v>
      </c>
      <c r="C8912" s="89" t="n">
        <v>1185732</v>
      </c>
      <c r="D8912" s="90" t="n">
        <v>44524</v>
      </c>
      <c r="E8912" s="88" t="s">
        <v>26</v>
      </c>
      <c r="F8912" s="88" t="s">
        <v>54</v>
      </c>
      <c r="G8912" s="88" t="s">
        <v>55</v>
      </c>
      <c r="H8912" s="91" t="s">
        <v>44</v>
      </c>
      <c r="I8912" s="92" t="n">
        <v>55</v>
      </c>
      <c r="J8912" s="93" t="n">
        <v>150</v>
      </c>
      <c r="K8912" s="94" t="n">
        <f aca="false">I8912 * J8912</f>
        <v>8250</v>
      </c>
      <c r="L8912" s="94" t="n">
        <f aca="false">K8912 *M8912</f>
        <v>3300</v>
      </c>
      <c r="M8912" s="95" t="n">
        <v>0.4</v>
      </c>
      <c r="N8912" s="88" t="s">
        <v>31</v>
      </c>
      <c r="O8912" s="91" t="s">
        <v>219</v>
      </c>
      <c r="P8912" s="0" t="str">
        <f aca="false">RIGHT(H8912,LEN(H8912) - FIND(" ", H8912))</f>
        <v>Athletic Footwear</v>
      </c>
    </row>
    <row r="8913" customFormat="false" ht="14.25" hidden="false" customHeight="true" outlineLevel="0" collapsed="false">
      <c r="B8913" s="88" t="s">
        <v>13</v>
      </c>
      <c r="C8913" s="89" t="n">
        <v>1128299</v>
      </c>
      <c r="D8913" s="90" t="n">
        <v>44524</v>
      </c>
      <c r="E8913" s="88" t="s">
        <v>34</v>
      </c>
      <c r="F8913" s="88" t="s">
        <v>161</v>
      </c>
      <c r="G8913" s="88" t="s">
        <v>152</v>
      </c>
      <c r="H8913" s="91" t="s">
        <v>32</v>
      </c>
      <c r="I8913" s="92" t="n">
        <v>45</v>
      </c>
      <c r="J8913" s="93" t="n">
        <v>575</v>
      </c>
      <c r="K8913" s="94" t="n">
        <f aca="false">I8913 * J8913</f>
        <v>25875</v>
      </c>
      <c r="L8913" s="94" t="n">
        <f aca="false">K8913 *M8913</f>
        <v>9056.25</v>
      </c>
      <c r="M8913" s="95" t="n">
        <v>0.35</v>
      </c>
      <c r="N8913" s="88" t="s">
        <v>14</v>
      </c>
      <c r="O8913" s="91" t="s">
        <v>218</v>
      </c>
      <c r="P8913" s="0" t="str">
        <f aca="false">RIGHT(H8913,LEN(H8913) - FIND(" ", H8913))</f>
        <v>Street Footwear</v>
      </c>
    </row>
    <row r="8914" customFormat="false" ht="14.25" hidden="false" customHeight="true" outlineLevel="0" collapsed="false">
      <c r="B8914" s="88" t="s">
        <v>13</v>
      </c>
      <c r="C8914" s="89" t="n">
        <v>1128299</v>
      </c>
      <c r="D8914" s="90" t="n">
        <v>44524</v>
      </c>
      <c r="E8914" s="88" t="s">
        <v>34</v>
      </c>
      <c r="F8914" s="88" t="s">
        <v>161</v>
      </c>
      <c r="G8914" s="88" t="s">
        <v>152</v>
      </c>
      <c r="H8914" s="91" t="s">
        <v>24</v>
      </c>
      <c r="I8914" s="92" t="n">
        <v>50</v>
      </c>
      <c r="J8914" s="93" t="n">
        <v>650</v>
      </c>
      <c r="K8914" s="94" t="n">
        <f aca="false">I8914 * J8914</f>
        <v>32500</v>
      </c>
      <c r="L8914" s="94" t="n">
        <f aca="false">K8914 *M8914</f>
        <v>11375</v>
      </c>
      <c r="M8914" s="95" t="n">
        <v>0.35</v>
      </c>
      <c r="N8914" s="88" t="s">
        <v>14</v>
      </c>
      <c r="O8914" s="91" t="s">
        <v>218</v>
      </c>
      <c r="P8914" s="0" t="str">
        <f aca="false">RIGHT(H8914,LEN(H8914) - FIND(" ", H8914))</f>
        <v>Athletic Footwear</v>
      </c>
    </row>
    <row r="8915" customFormat="false" ht="14.25" hidden="false" customHeight="true" outlineLevel="0" collapsed="false">
      <c r="B8915" s="88" t="s">
        <v>13</v>
      </c>
      <c r="C8915" s="89" t="n">
        <v>1128299</v>
      </c>
      <c r="D8915" s="90" t="n">
        <v>44524</v>
      </c>
      <c r="E8915" s="88" t="s">
        <v>34</v>
      </c>
      <c r="F8915" s="88" t="s">
        <v>161</v>
      </c>
      <c r="G8915" s="88" t="s">
        <v>152</v>
      </c>
      <c r="H8915" s="91" t="s">
        <v>48</v>
      </c>
      <c r="I8915" s="92" t="n">
        <v>45</v>
      </c>
      <c r="J8915" s="93" t="n">
        <v>475</v>
      </c>
      <c r="K8915" s="94" t="n">
        <f aca="false">I8915 * J8915</f>
        <v>21375</v>
      </c>
      <c r="L8915" s="94" t="n">
        <f aca="false">K8915 *M8915</f>
        <v>7481.25</v>
      </c>
      <c r="M8915" s="95" t="n">
        <v>0.35</v>
      </c>
      <c r="N8915" s="88" t="s">
        <v>14</v>
      </c>
      <c r="O8915" s="91" t="s">
        <v>219</v>
      </c>
      <c r="P8915" s="0" t="str">
        <f aca="false">RIGHT(H8915,LEN(H8915) - FIND(" ", H8915))</f>
        <v>Street Footwear</v>
      </c>
    </row>
    <row r="8916" customFormat="false" ht="14.25" hidden="false" customHeight="true" outlineLevel="0" collapsed="false">
      <c r="B8916" s="88" t="s">
        <v>13</v>
      </c>
      <c r="C8916" s="89" t="n">
        <v>1128299</v>
      </c>
      <c r="D8916" s="90" t="n">
        <v>44524</v>
      </c>
      <c r="E8916" s="88" t="s">
        <v>34</v>
      </c>
      <c r="F8916" s="88" t="s">
        <v>161</v>
      </c>
      <c r="G8916" s="88" t="s">
        <v>152</v>
      </c>
      <c r="H8916" s="91" t="s">
        <v>44</v>
      </c>
      <c r="I8916" s="92" t="n">
        <v>55</v>
      </c>
      <c r="J8916" s="93" t="n">
        <v>450</v>
      </c>
      <c r="K8916" s="94" t="n">
        <f aca="false">I8916 * J8916</f>
        <v>24750</v>
      </c>
      <c r="L8916" s="94" t="n">
        <f aca="false">K8916 *M8916</f>
        <v>8662.5</v>
      </c>
      <c r="M8916" s="95" t="n">
        <v>0.35</v>
      </c>
      <c r="N8916" s="88" t="s">
        <v>14</v>
      </c>
      <c r="O8916" s="91" t="s">
        <v>219</v>
      </c>
      <c r="P8916" s="0" t="str">
        <f aca="false">RIGHT(H8916,LEN(H8916) - FIND(" ", H8916))</f>
        <v>Athletic Footwear</v>
      </c>
    </row>
    <row r="8917" customFormat="false" ht="14.25" hidden="false" customHeight="true" outlineLevel="0" collapsed="false">
      <c r="B8917" s="88" t="s">
        <v>13</v>
      </c>
      <c r="C8917" s="89" t="n">
        <v>1128299</v>
      </c>
      <c r="D8917" s="90" t="n">
        <v>44524</v>
      </c>
      <c r="E8917" s="88" t="s">
        <v>34</v>
      </c>
      <c r="F8917" s="88" t="s">
        <v>161</v>
      </c>
      <c r="G8917" s="88" t="s">
        <v>152</v>
      </c>
      <c r="H8917" s="91" t="s">
        <v>16</v>
      </c>
      <c r="I8917" s="92" t="n">
        <v>75</v>
      </c>
      <c r="J8917" s="93" t="n">
        <v>425</v>
      </c>
      <c r="K8917" s="94" t="n">
        <f aca="false">I8917 * J8917</f>
        <v>31875</v>
      </c>
      <c r="L8917" s="94" t="n">
        <f aca="false">K8917 *M8917</f>
        <v>12750</v>
      </c>
      <c r="M8917" s="95" t="n">
        <v>0.4</v>
      </c>
      <c r="N8917" s="88" t="s">
        <v>14</v>
      </c>
      <c r="O8917" s="91" t="s">
        <v>218</v>
      </c>
      <c r="P8917" s="0" t="str">
        <f aca="false">RIGHT(H8917,LEN(H8917) - FIND(" ", H8917))</f>
        <v>Apparel</v>
      </c>
    </row>
    <row r="8918" customFormat="false" ht="14.25" hidden="false" customHeight="true" outlineLevel="0" collapsed="false">
      <c r="B8918" s="88" t="s">
        <v>13</v>
      </c>
      <c r="C8918" s="89" t="n">
        <v>1128299</v>
      </c>
      <c r="D8918" s="90" t="n">
        <v>44524</v>
      </c>
      <c r="E8918" s="88" t="s">
        <v>34</v>
      </c>
      <c r="F8918" s="88" t="s">
        <v>161</v>
      </c>
      <c r="G8918" s="88" t="s">
        <v>152</v>
      </c>
      <c r="H8918" s="91" t="s">
        <v>38</v>
      </c>
      <c r="I8918" s="92" t="n">
        <v>80</v>
      </c>
      <c r="J8918" s="93" t="n">
        <v>550</v>
      </c>
      <c r="K8918" s="94" t="n">
        <f aca="false">I8918 * J8918</f>
        <v>44000</v>
      </c>
      <c r="L8918" s="94" t="n">
        <f aca="false">K8918 *M8918</f>
        <v>13200</v>
      </c>
      <c r="M8918" s="95" t="n">
        <v>0.3</v>
      </c>
      <c r="N8918" s="88" t="s">
        <v>14</v>
      </c>
      <c r="O8918" s="91" t="s">
        <v>219</v>
      </c>
      <c r="P8918" s="0" t="str">
        <f aca="false">RIGHT(H8918,LEN(H8918) - FIND(" ", H8918))</f>
        <v>Apparel</v>
      </c>
    </row>
    <row r="8919" customFormat="false" ht="14.25" hidden="false" customHeight="true" outlineLevel="0" collapsed="false">
      <c r="B8919" s="88" t="s">
        <v>43</v>
      </c>
      <c r="C8919" s="89" t="n">
        <v>1128299</v>
      </c>
      <c r="D8919" s="90" t="n">
        <v>44524</v>
      </c>
      <c r="E8919" s="88" t="s">
        <v>18</v>
      </c>
      <c r="F8919" s="88" t="s">
        <v>147</v>
      </c>
      <c r="G8919" s="88" t="s">
        <v>168</v>
      </c>
      <c r="H8919" s="91" t="s">
        <v>32</v>
      </c>
      <c r="I8919" s="92" t="n">
        <v>45</v>
      </c>
      <c r="J8919" s="93" t="n">
        <v>575</v>
      </c>
      <c r="K8919" s="94" t="n">
        <f aca="false">I8919 * J8919</f>
        <v>25875</v>
      </c>
      <c r="L8919" s="94" t="n">
        <f aca="false">K8919 *M8919</f>
        <v>9056.25</v>
      </c>
      <c r="M8919" s="95" t="n">
        <v>0.35</v>
      </c>
      <c r="N8919" s="88" t="s">
        <v>14</v>
      </c>
      <c r="O8919" s="91" t="s">
        <v>218</v>
      </c>
      <c r="P8919" s="0" t="str">
        <f aca="false">RIGHT(H8919,LEN(H8919) - FIND(" ", H8919))</f>
        <v>Street Footwear</v>
      </c>
    </row>
    <row r="8920" customFormat="false" ht="14.25" hidden="false" customHeight="true" outlineLevel="0" collapsed="false">
      <c r="B8920" s="88" t="s">
        <v>43</v>
      </c>
      <c r="C8920" s="89" t="n">
        <v>1128299</v>
      </c>
      <c r="D8920" s="90" t="n">
        <v>44524</v>
      </c>
      <c r="E8920" s="88" t="s">
        <v>18</v>
      </c>
      <c r="F8920" s="88" t="s">
        <v>147</v>
      </c>
      <c r="G8920" s="88" t="s">
        <v>168</v>
      </c>
      <c r="H8920" s="91" t="s">
        <v>24</v>
      </c>
      <c r="I8920" s="92" t="n">
        <v>50</v>
      </c>
      <c r="J8920" s="93" t="n">
        <v>650</v>
      </c>
      <c r="K8920" s="94" t="n">
        <f aca="false">I8920 * J8920</f>
        <v>32500</v>
      </c>
      <c r="L8920" s="94" t="n">
        <f aca="false">K8920 *M8920</f>
        <v>11375</v>
      </c>
      <c r="M8920" s="95" t="n">
        <v>0.35</v>
      </c>
      <c r="N8920" s="88" t="s">
        <v>14</v>
      </c>
      <c r="O8920" s="91" t="s">
        <v>218</v>
      </c>
      <c r="P8920" s="0" t="str">
        <f aca="false">RIGHT(H8920,LEN(H8920) - FIND(" ", H8920))</f>
        <v>Athletic Footwear</v>
      </c>
    </row>
    <row r="8921" customFormat="false" ht="14.25" hidden="false" customHeight="true" outlineLevel="0" collapsed="false">
      <c r="B8921" s="88" t="s">
        <v>43</v>
      </c>
      <c r="C8921" s="89" t="n">
        <v>1128299</v>
      </c>
      <c r="D8921" s="90" t="n">
        <v>44524</v>
      </c>
      <c r="E8921" s="88" t="s">
        <v>18</v>
      </c>
      <c r="F8921" s="88" t="s">
        <v>147</v>
      </c>
      <c r="G8921" s="88" t="s">
        <v>168</v>
      </c>
      <c r="H8921" s="91" t="s">
        <v>48</v>
      </c>
      <c r="I8921" s="92" t="n">
        <v>45</v>
      </c>
      <c r="J8921" s="93" t="n">
        <v>475</v>
      </c>
      <c r="K8921" s="94" t="n">
        <f aca="false">I8921 * J8921</f>
        <v>21375</v>
      </c>
      <c r="L8921" s="94" t="n">
        <f aca="false">K8921 *M8921</f>
        <v>7481.25</v>
      </c>
      <c r="M8921" s="95" t="n">
        <v>0.35</v>
      </c>
      <c r="N8921" s="88" t="s">
        <v>14</v>
      </c>
      <c r="O8921" s="91" t="s">
        <v>219</v>
      </c>
      <c r="P8921" s="0" t="str">
        <f aca="false">RIGHT(H8921,LEN(H8921) - FIND(" ", H8921))</f>
        <v>Street Footwear</v>
      </c>
    </row>
    <row r="8922" customFormat="false" ht="14.25" hidden="false" customHeight="true" outlineLevel="0" collapsed="false">
      <c r="B8922" s="88" t="s">
        <v>43</v>
      </c>
      <c r="C8922" s="89" t="n">
        <v>1128299</v>
      </c>
      <c r="D8922" s="90" t="n">
        <v>44524</v>
      </c>
      <c r="E8922" s="88" t="s">
        <v>18</v>
      </c>
      <c r="F8922" s="88" t="s">
        <v>147</v>
      </c>
      <c r="G8922" s="88" t="s">
        <v>168</v>
      </c>
      <c r="H8922" s="91" t="s">
        <v>44</v>
      </c>
      <c r="I8922" s="92" t="n">
        <v>55</v>
      </c>
      <c r="J8922" s="93" t="n">
        <v>450</v>
      </c>
      <c r="K8922" s="94" t="n">
        <f aca="false">I8922 * J8922</f>
        <v>24750</v>
      </c>
      <c r="L8922" s="94" t="n">
        <f aca="false">K8922 *M8922</f>
        <v>8662.5</v>
      </c>
      <c r="M8922" s="95" t="n">
        <v>0.35</v>
      </c>
      <c r="N8922" s="88" t="s">
        <v>14</v>
      </c>
      <c r="O8922" s="91" t="s">
        <v>219</v>
      </c>
      <c r="P8922" s="0" t="str">
        <f aca="false">RIGHT(H8922,LEN(H8922) - FIND(" ", H8922))</f>
        <v>Athletic Footwear</v>
      </c>
    </row>
    <row r="8923" customFormat="false" ht="14.25" hidden="false" customHeight="true" outlineLevel="0" collapsed="false">
      <c r="B8923" s="88" t="s">
        <v>43</v>
      </c>
      <c r="C8923" s="89" t="n">
        <v>1128299</v>
      </c>
      <c r="D8923" s="90" t="n">
        <v>44524</v>
      </c>
      <c r="E8923" s="88" t="s">
        <v>18</v>
      </c>
      <c r="F8923" s="88" t="s">
        <v>147</v>
      </c>
      <c r="G8923" s="88" t="s">
        <v>168</v>
      </c>
      <c r="H8923" s="91" t="s">
        <v>16</v>
      </c>
      <c r="I8923" s="92" t="n">
        <v>75</v>
      </c>
      <c r="J8923" s="93" t="n">
        <v>425</v>
      </c>
      <c r="K8923" s="94" t="n">
        <f aca="false">I8923 * J8923</f>
        <v>31875</v>
      </c>
      <c r="L8923" s="94" t="n">
        <f aca="false">K8923 *M8923</f>
        <v>12750</v>
      </c>
      <c r="M8923" s="95" t="n">
        <v>0.4</v>
      </c>
      <c r="N8923" s="88" t="s">
        <v>14</v>
      </c>
      <c r="O8923" s="91" t="s">
        <v>218</v>
      </c>
      <c r="P8923" s="0" t="str">
        <f aca="false">RIGHT(H8923,LEN(H8923) - FIND(" ", H8923))</f>
        <v>Apparel</v>
      </c>
    </row>
    <row r="8924" customFormat="false" ht="14.25" hidden="false" customHeight="true" outlineLevel="0" collapsed="false">
      <c r="B8924" s="88" t="s">
        <v>43</v>
      </c>
      <c r="C8924" s="89" t="n">
        <v>1128299</v>
      </c>
      <c r="D8924" s="90" t="n">
        <v>44524</v>
      </c>
      <c r="E8924" s="88" t="s">
        <v>18</v>
      </c>
      <c r="F8924" s="88" t="s">
        <v>147</v>
      </c>
      <c r="G8924" s="88" t="s">
        <v>168</v>
      </c>
      <c r="H8924" s="91" t="s">
        <v>38</v>
      </c>
      <c r="I8924" s="92" t="n">
        <v>80</v>
      </c>
      <c r="J8924" s="93" t="n">
        <v>550</v>
      </c>
      <c r="K8924" s="94" t="n">
        <f aca="false">I8924 * J8924</f>
        <v>44000</v>
      </c>
      <c r="L8924" s="94" t="n">
        <f aca="false">K8924 *M8924</f>
        <v>13200</v>
      </c>
      <c r="M8924" s="95" t="n">
        <v>0.3</v>
      </c>
      <c r="N8924" s="88" t="s">
        <v>14</v>
      </c>
      <c r="O8924" s="91" t="s">
        <v>219</v>
      </c>
      <c r="P8924" s="0" t="str">
        <f aca="false">RIGHT(H8924,LEN(H8924) - FIND(" ", H8924))</f>
        <v>Apparel</v>
      </c>
    </row>
    <row r="8925" customFormat="false" ht="14.25" hidden="false" customHeight="true" outlineLevel="0" collapsed="false">
      <c r="B8925" s="88" t="s">
        <v>13</v>
      </c>
      <c r="C8925" s="89" t="n">
        <v>1185732</v>
      </c>
      <c r="D8925" s="90" t="n">
        <v>44524</v>
      </c>
      <c r="E8925" s="88" t="s">
        <v>26</v>
      </c>
      <c r="F8925" s="88" t="s">
        <v>54</v>
      </c>
      <c r="G8925" s="88" t="s">
        <v>55</v>
      </c>
      <c r="H8925" s="91" t="s">
        <v>44</v>
      </c>
      <c r="I8925" s="92" t="n">
        <v>52</v>
      </c>
      <c r="J8925" s="93" t="n">
        <v>39</v>
      </c>
      <c r="K8925" s="94" t="n">
        <f aca="false">I8925 * J8925</f>
        <v>2028</v>
      </c>
      <c r="L8925" s="94" t="n">
        <f aca="false">K8925 *M8925</f>
        <v>1074.84</v>
      </c>
      <c r="M8925" s="95" t="n">
        <v>0.53</v>
      </c>
      <c r="N8925" s="88" t="s">
        <v>23</v>
      </c>
      <c r="O8925" s="91" t="s">
        <v>219</v>
      </c>
      <c r="P8925" s="0" t="str">
        <f aca="false">RIGHT(H8925,LEN(H8925) - FIND(" ", H8925))</f>
        <v>Athletic Footwear</v>
      </c>
    </row>
    <row r="8926" customFormat="false" ht="14.25" hidden="false" customHeight="true" outlineLevel="0" collapsed="false">
      <c r="B8926" s="88" t="s">
        <v>13</v>
      </c>
      <c r="C8926" s="89" t="n">
        <v>1128299</v>
      </c>
      <c r="D8926" s="90" t="n">
        <v>44524</v>
      </c>
      <c r="E8926" s="88" t="s">
        <v>34</v>
      </c>
      <c r="F8926" s="88" t="s">
        <v>161</v>
      </c>
      <c r="G8926" s="88" t="s">
        <v>152</v>
      </c>
      <c r="H8926" s="91" t="s">
        <v>32</v>
      </c>
      <c r="I8926" s="92" t="n">
        <v>42</v>
      </c>
      <c r="J8926" s="93" t="n">
        <v>155</v>
      </c>
      <c r="K8926" s="94" t="n">
        <f aca="false">I8926 * J8926</f>
        <v>6510</v>
      </c>
      <c r="L8926" s="94" t="n">
        <f aca="false">K8926 *M8926</f>
        <v>3059.7</v>
      </c>
      <c r="M8926" s="95" t="n">
        <v>0.47</v>
      </c>
      <c r="N8926" s="88" t="s">
        <v>23</v>
      </c>
      <c r="O8926" s="91" t="s">
        <v>218</v>
      </c>
      <c r="P8926" s="0" t="str">
        <f aca="false">RIGHT(H8926,LEN(H8926) - FIND(" ", H8926))</f>
        <v>Street Footwear</v>
      </c>
    </row>
    <row r="8927" customFormat="false" ht="14.25" hidden="false" customHeight="true" outlineLevel="0" collapsed="false">
      <c r="B8927" s="88" t="s">
        <v>13</v>
      </c>
      <c r="C8927" s="89" t="n">
        <v>1128299</v>
      </c>
      <c r="D8927" s="90" t="n">
        <v>44524</v>
      </c>
      <c r="E8927" s="88" t="s">
        <v>34</v>
      </c>
      <c r="F8927" s="88" t="s">
        <v>161</v>
      </c>
      <c r="G8927" s="88" t="s">
        <v>152</v>
      </c>
      <c r="H8927" s="91" t="s">
        <v>24</v>
      </c>
      <c r="I8927" s="92" t="n">
        <v>47</v>
      </c>
      <c r="J8927" s="93" t="n">
        <v>169</v>
      </c>
      <c r="K8927" s="94" t="n">
        <f aca="false">I8927 * J8927</f>
        <v>7943</v>
      </c>
      <c r="L8927" s="94" t="n">
        <f aca="false">K8927 *M8927</f>
        <v>3892.07</v>
      </c>
      <c r="M8927" s="95" t="n">
        <v>0.49</v>
      </c>
      <c r="N8927" s="88" t="s">
        <v>23</v>
      </c>
      <c r="O8927" s="91" t="s">
        <v>218</v>
      </c>
      <c r="P8927" s="0" t="str">
        <f aca="false">RIGHT(H8927,LEN(H8927) - FIND(" ", H8927))</f>
        <v>Athletic Footwear</v>
      </c>
    </row>
    <row r="8928" customFormat="false" ht="14.25" hidden="false" customHeight="true" outlineLevel="0" collapsed="false">
      <c r="B8928" s="88" t="s">
        <v>13</v>
      </c>
      <c r="C8928" s="89" t="n">
        <v>1128299</v>
      </c>
      <c r="D8928" s="90" t="n">
        <v>44524</v>
      </c>
      <c r="E8928" s="88" t="s">
        <v>34</v>
      </c>
      <c r="F8928" s="88" t="s">
        <v>161</v>
      </c>
      <c r="G8928" s="88" t="s">
        <v>152</v>
      </c>
      <c r="H8928" s="91" t="s">
        <v>48</v>
      </c>
      <c r="I8928" s="92" t="n">
        <v>43</v>
      </c>
      <c r="J8928" s="93" t="n">
        <v>138</v>
      </c>
      <c r="K8928" s="94" t="n">
        <f aca="false">I8928 * J8928</f>
        <v>5934</v>
      </c>
      <c r="L8928" s="94" t="n">
        <f aca="false">K8928 *M8928</f>
        <v>2848.32</v>
      </c>
      <c r="M8928" s="95" t="n">
        <v>0.48</v>
      </c>
      <c r="N8928" s="88" t="s">
        <v>23</v>
      </c>
      <c r="O8928" s="91" t="s">
        <v>219</v>
      </c>
      <c r="P8928" s="0" t="str">
        <f aca="false">RIGHT(H8928,LEN(H8928) - FIND(" ", H8928))</f>
        <v>Street Footwear</v>
      </c>
    </row>
    <row r="8929" customFormat="false" ht="14.25" hidden="false" customHeight="true" outlineLevel="0" collapsed="false">
      <c r="B8929" s="88" t="s">
        <v>13</v>
      </c>
      <c r="C8929" s="89" t="n">
        <v>1128299</v>
      </c>
      <c r="D8929" s="90" t="n">
        <v>44524</v>
      </c>
      <c r="E8929" s="88" t="s">
        <v>34</v>
      </c>
      <c r="F8929" s="88" t="s">
        <v>161</v>
      </c>
      <c r="G8929" s="88" t="s">
        <v>152</v>
      </c>
      <c r="H8929" s="91" t="s">
        <v>44</v>
      </c>
      <c r="I8929" s="92" t="n">
        <v>52</v>
      </c>
      <c r="J8929" s="93" t="n">
        <v>113</v>
      </c>
      <c r="K8929" s="94" t="n">
        <f aca="false">I8929 * J8929</f>
        <v>5876</v>
      </c>
      <c r="L8929" s="94" t="n">
        <f aca="false">K8929 *M8929</f>
        <v>2820.48</v>
      </c>
      <c r="M8929" s="95" t="n">
        <v>0.48</v>
      </c>
      <c r="N8929" s="88" t="s">
        <v>23</v>
      </c>
      <c r="O8929" s="91" t="s">
        <v>219</v>
      </c>
      <c r="P8929" s="0" t="str">
        <f aca="false">RIGHT(H8929,LEN(H8929) - FIND(" ", H8929))</f>
        <v>Athletic Footwear</v>
      </c>
    </row>
    <row r="8930" customFormat="false" ht="14.25" hidden="false" customHeight="true" outlineLevel="0" collapsed="false">
      <c r="B8930" s="88" t="s">
        <v>13</v>
      </c>
      <c r="C8930" s="89" t="n">
        <v>1128299</v>
      </c>
      <c r="D8930" s="90" t="n">
        <v>44524</v>
      </c>
      <c r="E8930" s="88" t="s">
        <v>34</v>
      </c>
      <c r="F8930" s="88" t="s">
        <v>161</v>
      </c>
      <c r="G8930" s="88" t="s">
        <v>152</v>
      </c>
      <c r="H8930" s="91" t="s">
        <v>16</v>
      </c>
      <c r="I8930" s="92" t="n">
        <v>73</v>
      </c>
      <c r="J8930" s="93" t="n">
        <v>111</v>
      </c>
      <c r="K8930" s="94" t="n">
        <f aca="false">I8930 * J8930</f>
        <v>8103</v>
      </c>
      <c r="L8930" s="94" t="n">
        <f aca="false">K8930 *M8930</f>
        <v>4456.65</v>
      </c>
      <c r="M8930" s="95" t="n">
        <v>0.55</v>
      </c>
      <c r="N8930" s="88" t="s">
        <v>23</v>
      </c>
      <c r="O8930" s="91" t="s">
        <v>218</v>
      </c>
      <c r="P8930" s="0" t="str">
        <f aca="false">RIGHT(H8930,LEN(H8930) - FIND(" ", H8930))</f>
        <v>Apparel</v>
      </c>
    </row>
    <row r="8931" customFormat="false" ht="14.25" hidden="false" customHeight="true" outlineLevel="0" collapsed="false">
      <c r="B8931" s="88" t="s">
        <v>13</v>
      </c>
      <c r="C8931" s="89" t="n">
        <v>1128299</v>
      </c>
      <c r="D8931" s="90" t="n">
        <v>44524</v>
      </c>
      <c r="E8931" s="88" t="s">
        <v>34</v>
      </c>
      <c r="F8931" s="88" t="s">
        <v>161</v>
      </c>
      <c r="G8931" s="88" t="s">
        <v>152</v>
      </c>
      <c r="H8931" s="91" t="s">
        <v>38</v>
      </c>
      <c r="I8931" s="92" t="n">
        <v>74</v>
      </c>
      <c r="J8931" s="93" t="n">
        <v>149</v>
      </c>
      <c r="K8931" s="94" t="n">
        <f aca="false">I8931 * J8931</f>
        <v>11026</v>
      </c>
      <c r="L8931" s="94" t="n">
        <f aca="false">K8931 *M8931</f>
        <v>4410.4</v>
      </c>
      <c r="M8931" s="95" t="n">
        <v>0.4</v>
      </c>
      <c r="N8931" s="88" t="s">
        <v>23</v>
      </c>
      <c r="O8931" s="91" t="s">
        <v>219</v>
      </c>
      <c r="P8931" s="0" t="str">
        <f aca="false">RIGHT(H8931,LEN(H8931) - FIND(" ", H8931))</f>
        <v>Apparel</v>
      </c>
    </row>
    <row r="8932" customFormat="false" ht="14.25" hidden="false" customHeight="true" outlineLevel="0" collapsed="false">
      <c r="B8932" s="88" t="s">
        <v>43</v>
      </c>
      <c r="C8932" s="89" t="n">
        <v>1128299</v>
      </c>
      <c r="D8932" s="90" t="n">
        <v>44524</v>
      </c>
      <c r="E8932" s="88" t="s">
        <v>18</v>
      </c>
      <c r="F8932" s="88" t="s">
        <v>147</v>
      </c>
      <c r="G8932" s="88" t="s">
        <v>168</v>
      </c>
      <c r="H8932" s="91" t="s">
        <v>32</v>
      </c>
      <c r="I8932" s="92" t="n">
        <v>44</v>
      </c>
      <c r="J8932" s="93" t="n">
        <v>173</v>
      </c>
      <c r="K8932" s="94" t="n">
        <f aca="false">I8932 * J8932</f>
        <v>7612</v>
      </c>
      <c r="L8932" s="94" t="n">
        <f aca="false">K8932 *M8932</f>
        <v>3501.52</v>
      </c>
      <c r="M8932" s="95" t="n">
        <v>0.46</v>
      </c>
      <c r="N8932" s="88" t="s">
        <v>23</v>
      </c>
      <c r="O8932" s="91" t="s">
        <v>218</v>
      </c>
      <c r="P8932" s="0" t="str">
        <f aca="false">RIGHT(H8932,LEN(H8932) - FIND(" ", H8932))</f>
        <v>Street Footwear</v>
      </c>
    </row>
    <row r="8933" customFormat="false" ht="14.25" hidden="false" customHeight="true" outlineLevel="0" collapsed="false">
      <c r="B8933" s="88" t="s">
        <v>43</v>
      </c>
      <c r="C8933" s="89" t="n">
        <v>1128299</v>
      </c>
      <c r="D8933" s="90" t="n">
        <v>44524</v>
      </c>
      <c r="E8933" s="88" t="s">
        <v>18</v>
      </c>
      <c r="F8933" s="88" t="s">
        <v>147</v>
      </c>
      <c r="G8933" s="88" t="s">
        <v>168</v>
      </c>
      <c r="H8933" s="91" t="s">
        <v>24</v>
      </c>
      <c r="I8933" s="92" t="n">
        <v>48</v>
      </c>
      <c r="J8933" s="93" t="n">
        <v>195</v>
      </c>
      <c r="K8933" s="94" t="n">
        <f aca="false">I8933 * J8933</f>
        <v>9360</v>
      </c>
      <c r="L8933" s="94" t="n">
        <f aca="false">K8933 *M8933</f>
        <v>4680</v>
      </c>
      <c r="M8933" s="95" t="n">
        <v>0.5</v>
      </c>
      <c r="N8933" s="88" t="s">
        <v>23</v>
      </c>
      <c r="O8933" s="91" t="s">
        <v>218</v>
      </c>
      <c r="P8933" s="0" t="str">
        <f aca="false">RIGHT(H8933,LEN(H8933) - FIND(" ", H8933))</f>
        <v>Athletic Footwear</v>
      </c>
    </row>
    <row r="8934" customFormat="false" ht="14.25" hidden="false" customHeight="true" outlineLevel="0" collapsed="false">
      <c r="B8934" s="88" t="s">
        <v>43</v>
      </c>
      <c r="C8934" s="89" t="n">
        <v>1128299</v>
      </c>
      <c r="D8934" s="90" t="n">
        <v>44524</v>
      </c>
      <c r="E8934" s="88" t="s">
        <v>18</v>
      </c>
      <c r="F8934" s="88" t="s">
        <v>147</v>
      </c>
      <c r="G8934" s="88" t="s">
        <v>168</v>
      </c>
      <c r="H8934" s="91" t="s">
        <v>48</v>
      </c>
      <c r="I8934" s="92" t="n">
        <v>42</v>
      </c>
      <c r="J8934" s="93" t="n">
        <v>128</v>
      </c>
      <c r="K8934" s="94" t="n">
        <f aca="false">I8934 * J8934</f>
        <v>5376</v>
      </c>
      <c r="L8934" s="94" t="n">
        <f aca="false">K8934 *M8934</f>
        <v>2688</v>
      </c>
      <c r="M8934" s="95" t="n">
        <v>0.5</v>
      </c>
      <c r="N8934" s="88" t="s">
        <v>23</v>
      </c>
      <c r="O8934" s="91" t="s">
        <v>219</v>
      </c>
      <c r="P8934" s="0" t="str">
        <f aca="false">RIGHT(H8934,LEN(H8934) - FIND(" ", H8934))</f>
        <v>Street Footwear</v>
      </c>
    </row>
    <row r="8935" customFormat="false" ht="14.25" hidden="false" customHeight="true" outlineLevel="0" collapsed="false">
      <c r="B8935" s="88" t="s">
        <v>43</v>
      </c>
      <c r="C8935" s="89" t="n">
        <v>1128299</v>
      </c>
      <c r="D8935" s="90" t="n">
        <v>44524</v>
      </c>
      <c r="E8935" s="88" t="s">
        <v>18</v>
      </c>
      <c r="F8935" s="88" t="s">
        <v>147</v>
      </c>
      <c r="G8935" s="88" t="s">
        <v>168</v>
      </c>
      <c r="H8935" s="91" t="s">
        <v>44</v>
      </c>
      <c r="I8935" s="92" t="n">
        <v>51</v>
      </c>
      <c r="J8935" s="93" t="n">
        <v>131</v>
      </c>
      <c r="K8935" s="94" t="n">
        <f aca="false">I8935 * J8935</f>
        <v>6681</v>
      </c>
      <c r="L8935" s="94" t="n">
        <f aca="false">K8935 *M8935</f>
        <v>3073.26</v>
      </c>
      <c r="M8935" s="95" t="n">
        <v>0.46</v>
      </c>
      <c r="N8935" s="88" t="s">
        <v>23</v>
      </c>
      <c r="O8935" s="91" t="s">
        <v>219</v>
      </c>
      <c r="P8935" s="0" t="str">
        <f aca="false">RIGHT(H8935,LEN(H8935) - FIND(" ", H8935))</f>
        <v>Athletic Footwear</v>
      </c>
    </row>
    <row r="8936" customFormat="false" ht="14.25" hidden="false" customHeight="true" outlineLevel="0" collapsed="false">
      <c r="B8936" s="88" t="s">
        <v>43</v>
      </c>
      <c r="C8936" s="89" t="n">
        <v>1128299</v>
      </c>
      <c r="D8936" s="90" t="n">
        <v>44524</v>
      </c>
      <c r="E8936" s="88" t="s">
        <v>18</v>
      </c>
      <c r="F8936" s="88" t="s">
        <v>147</v>
      </c>
      <c r="G8936" s="88" t="s">
        <v>168</v>
      </c>
      <c r="H8936" s="91" t="s">
        <v>16</v>
      </c>
      <c r="I8936" s="92" t="n">
        <v>68</v>
      </c>
      <c r="J8936" s="93" t="n">
        <v>111</v>
      </c>
      <c r="K8936" s="94" t="n">
        <f aca="false">I8936 * J8936</f>
        <v>7548</v>
      </c>
      <c r="L8936" s="94" t="n">
        <f aca="false">K8936 *M8936</f>
        <v>4075.92</v>
      </c>
      <c r="M8936" s="95" t="n">
        <v>0.54</v>
      </c>
      <c r="N8936" s="88" t="s">
        <v>23</v>
      </c>
      <c r="O8936" s="91" t="s">
        <v>218</v>
      </c>
      <c r="P8936" s="0" t="str">
        <f aca="false">RIGHT(H8936,LEN(H8936) - FIND(" ", H8936))</f>
        <v>Apparel</v>
      </c>
    </row>
    <row r="8937" customFormat="false" ht="14.25" hidden="false" customHeight="true" outlineLevel="0" collapsed="false">
      <c r="B8937" s="88" t="s">
        <v>43</v>
      </c>
      <c r="C8937" s="89" t="n">
        <v>1128299</v>
      </c>
      <c r="D8937" s="90" t="n">
        <v>44524</v>
      </c>
      <c r="E8937" s="88" t="s">
        <v>18</v>
      </c>
      <c r="F8937" s="88" t="s">
        <v>147</v>
      </c>
      <c r="G8937" s="88" t="s">
        <v>168</v>
      </c>
      <c r="H8937" s="91" t="s">
        <v>38</v>
      </c>
      <c r="I8937" s="92" t="n">
        <v>76</v>
      </c>
      <c r="J8937" s="93" t="n">
        <v>149</v>
      </c>
      <c r="K8937" s="94" t="n">
        <f aca="false">I8937 * J8937</f>
        <v>11324</v>
      </c>
      <c r="L8937" s="94" t="n">
        <f aca="false">K8937 *M8937</f>
        <v>4756.08</v>
      </c>
      <c r="M8937" s="95" t="n">
        <v>0.42</v>
      </c>
      <c r="N8937" s="88" t="s">
        <v>23</v>
      </c>
      <c r="O8937" s="91" t="s">
        <v>219</v>
      </c>
      <c r="P8937" s="0" t="str">
        <f aca="false">RIGHT(H8937,LEN(H8937) - FIND(" ", H8937))</f>
        <v>Apparel</v>
      </c>
    </row>
    <row r="8938" customFormat="false" ht="14.25" hidden="false" customHeight="true" outlineLevel="0" collapsed="false">
      <c r="B8938" s="88" t="s">
        <v>13</v>
      </c>
      <c r="C8938" s="89" t="n">
        <v>1185732</v>
      </c>
      <c r="D8938" s="90" t="n">
        <v>44524</v>
      </c>
      <c r="E8938" s="88" t="s">
        <v>26</v>
      </c>
      <c r="F8938" s="88" t="s">
        <v>54</v>
      </c>
      <c r="G8938" s="88" t="s">
        <v>55</v>
      </c>
      <c r="H8938" s="91" t="s">
        <v>44</v>
      </c>
      <c r="I8938" s="92" t="n">
        <v>43</v>
      </c>
      <c r="J8938" s="93" t="n">
        <v>53</v>
      </c>
      <c r="K8938" s="94" t="n">
        <f aca="false">I8938 * J8938</f>
        <v>2279</v>
      </c>
      <c r="L8938" s="94" t="n">
        <f aca="false">K8938 *M8938</f>
        <v>1071.13</v>
      </c>
      <c r="M8938" s="95" t="n">
        <v>0.47</v>
      </c>
      <c r="N8938" s="88" t="s">
        <v>31</v>
      </c>
      <c r="O8938" s="91" t="s">
        <v>219</v>
      </c>
      <c r="P8938" s="0" t="str">
        <f aca="false">RIGHT(H8938,LEN(H8938) - FIND(" ", H8938))</f>
        <v>Athletic Footwear</v>
      </c>
    </row>
    <row r="8939" customFormat="false" ht="14.25" hidden="false" customHeight="true" outlineLevel="0" collapsed="false">
      <c r="B8939" s="88" t="s">
        <v>13</v>
      </c>
      <c r="C8939" s="89" t="n">
        <v>1128299</v>
      </c>
      <c r="D8939" s="90" t="n">
        <v>44524</v>
      </c>
      <c r="E8939" s="88" t="s">
        <v>34</v>
      </c>
      <c r="F8939" s="88" t="s">
        <v>161</v>
      </c>
      <c r="G8939" s="88" t="s">
        <v>152</v>
      </c>
      <c r="H8939" s="91" t="s">
        <v>32</v>
      </c>
      <c r="I8939" s="92" t="n">
        <v>34</v>
      </c>
      <c r="J8939" s="93" t="n">
        <v>173</v>
      </c>
      <c r="K8939" s="94" t="n">
        <f aca="false">I8939 * J8939</f>
        <v>5882</v>
      </c>
      <c r="L8939" s="94" t="n">
        <f aca="false">K8939 *M8939</f>
        <v>2470.44</v>
      </c>
      <c r="M8939" s="95" t="n">
        <v>0.42</v>
      </c>
      <c r="N8939" s="88" t="s">
        <v>31</v>
      </c>
      <c r="O8939" s="91" t="s">
        <v>218</v>
      </c>
      <c r="P8939" s="0" t="str">
        <f aca="false">RIGHT(H8939,LEN(H8939) - FIND(" ", H8939))</f>
        <v>Street Footwear</v>
      </c>
    </row>
    <row r="8940" customFormat="false" ht="14.25" hidden="false" customHeight="true" outlineLevel="0" collapsed="false">
      <c r="B8940" s="88" t="s">
        <v>13</v>
      </c>
      <c r="C8940" s="89" t="n">
        <v>1128299</v>
      </c>
      <c r="D8940" s="90" t="n">
        <v>44524</v>
      </c>
      <c r="E8940" s="88" t="s">
        <v>34</v>
      </c>
      <c r="F8940" s="88" t="s">
        <v>161</v>
      </c>
      <c r="G8940" s="88" t="s">
        <v>152</v>
      </c>
      <c r="H8940" s="91" t="s">
        <v>24</v>
      </c>
      <c r="I8940" s="92" t="n">
        <v>34</v>
      </c>
      <c r="J8940" s="93" t="n">
        <v>221</v>
      </c>
      <c r="K8940" s="94" t="n">
        <f aca="false">I8940 * J8940</f>
        <v>7514</v>
      </c>
      <c r="L8940" s="94" t="n">
        <f aca="false">K8940 *M8940</f>
        <v>2780.18</v>
      </c>
      <c r="M8940" s="95" t="n">
        <v>0.37</v>
      </c>
      <c r="N8940" s="88" t="s">
        <v>31</v>
      </c>
      <c r="O8940" s="91" t="s">
        <v>218</v>
      </c>
      <c r="P8940" s="0" t="str">
        <f aca="false">RIGHT(H8940,LEN(H8940) - FIND(" ", H8940))</f>
        <v>Athletic Footwear</v>
      </c>
    </row>
    <row r="8941" customFormat="false" ht="14.25" hidden="false" customHeight="true" outlineLevel="0" collapsed="false">
      <c r="B8941" s="88" t="s">
        <v>13</v>
      </c>
      <c r="C8941" s="89" t="n">
        <v>1128299</v>
      </c>
      <c r="D8941" s="90" t="n">
        <v>44524</v>
      </c>
      <c r="E8941" s="88" t="s">
        <v>34</v>
      </c>
      <c r="F8941" s="88" t="s">
        <v>161</v>
      </c>
      <c r="G8941" s="88" t="s">
        <v>152</v>
      </c>
      <c r="H8941" s="91" t="s">
        <v>48</v>
      </c>
      <c r="I8941" s="92" t="n">
        <v>33</v>
      </c>
      <c r="J8941" s="93" t="n">
        <v>143</v>
      </c>
      <c r="K8941" s="94" t="n">
        <f aca="false">I8941 * J8941</f>
        <v>4719</v>
      </c>
      <c r="L8941" s="94" t="n">
        <f aca="false">K8941 *M8941</f>
        <v>1840.41</v>
      </c>
      <c r="M8941" s="95" t="n">
        <v>0.39</v>
      </c>
      <c r="N8941" s="88" t="s">
        <v>31</v>
      </c>
      <c r="O8941" s="91" t="s">
        <v>219</v>
      </c>
      <c r="P8941" s="0" t="str">
        <f aca="false">RIGHT(H8941,LEN(H8941) - FIND(" ", H8941))</f>
        <v>Street Footwear</v>
      </c>
    </row>
    <row r="8942" customFormat="false" ht="14.25" hidden="false" customHeight="true" outlineLevel="0" collapsed="false">
      <c r="B8942" s="88" t="s">
        <v>13</v>
      </c>
      <c r="C8942" s="89" t="n">
        <v>1128299</v>
      </c>
      <c r="D8942" s="90" t="n">
        <v>44524</v>
      </c>
      <c r="E8942" s="88" t="s">
        <v>34</v>
      </c>
      <c r="F8942" s="88" t="s">
        <v>161</v>
      </c>
      <c r="G8942" s="88" t="s">
        <v>152</v>
      </c>
      <c r="H8942" s="91" t="s">
        <v>44</v>
      </c>
      <c r="I8942" s="92" t="n">
        <v>36</v>
      </c>
      <c r="J8942" s="93" t="n">
        <v>144</v>
      </c>
      <c r="K8942" s="94" t="n">
        <f aca="false">I8942 * J8942</f>
        <v>5184</v>
      </c>
      <c r="L8942" s="94" t="n">
        <f aca="false">K8942 *M8942</f>
        <v>2021.76</v>
      </c>
      <c r="M8942" s="95" t="n">
        <v>0.39</v>
      </c>
      <c r="N8942" s="88" t="s">
        <v>31</v>
      </c>
      <c r="O8942" s="91" t="s">
        <v>219</v>
      </c>
      <c r="P8942" s="0" t="str">
        <f aca="false">RIGHT(H8942,LEN(H8942) - FIND(" ", H8942))</f>
        <v>Athletic Footwear</v>
      </c>
    </row>
    <row r="8943" customFormat="false" ht="14.25" hidden="false" customHeight="true" outlineLevel="0" collapsed="false">
      <c r="B8943" s="88" t="s">
        <v>13</v>
      </c>
      <c r="C8943" s="89" t="n">
        <v>1128299</v>
      </c>
      <c r="D8943" s="90" t="n">
        <v>44524</v>
      </c>
      <c r="E8943" s="88" t="s">
        <v>34</v>
      </c>
      <c r="F8943" s="88" t="s">
        <v>161</v>
      </c>
      <c r="G8943" s="88" t="s">
        <v>152</v>
      </c>
      <c r="H8943" s="91" t="s">
        <v>16</v>
      </c>
      <c r="I8943" s="92" t="n">
        <v>56</v>
      </c>
      <c r="J8943" s="93" t="n">
        <v>136</v>
      </c>
      <c r="K8943" s="94" t="n">
        <f aca="false">I8943 * J8943</f>
        <v>7616</v>
      </c>
      <c r="L8943" s="94" t="n">
        <f aca="false">K8943 *M8943</f>
        <v>3351.04</v>
      </c>
      <c r="M8943" s="95" t="n">
        <v>0.44</v>
      </c>
      <c r="N8943" s="88" t="s">
        <v>31</v>
      </c>
      <c r="O8943" s="91" t="s">
        <v>218</v>
      </c>
      <c r="P8943" s="0" t="str">
        <f aca="false">RIGHT(H8943,LEN(H8943) - FIND(" ", H8943))</f>
        <v>Apparel</v>
      </c>
    </row>
    <row r="8944" customFormat="false" ht="14.25" hidden="false" customHeight="true" outlineLevel="0" collapsed="false">
      <c r="B8944" s="88" t="s">
        <v>13</v>
      </c>
      <c r="C8944" s="89" t="n">
        <v>1128299</v>
      </c>
      <c r="D8944" s="90" t="n">
        <v>44524</v>
      </c>
      <c r="E8944" s="88" t="s">
        <v>34</v>
      </c>
      <c r="F8944" s="88" t="s">
        <v>161</v>
      </c>
      <c r="G8944" s="88" t="s">
        <v>152</v>
      </c>
      <c r="H8944" s="91" t="s">
        <v>38</v>
      </c>
      <c r="I8944" s="92" t="n">
        <v>60</v>
      </c>
      <c r="J8944" s="93" t="n">
        <v>176</v>
      </c>
      <c r="K8944" s="94" t="n">
        <f aca="false">I8944 * J8944</f>
        <v>10560</v>
      </c>
      <c r="L8944" s="94" t="n">
        <f aca="false">K8944 *M8944</f>
        <v>3484.8</v>
      </c>
      <c r="M8944" s="95" t="n">
        <v>0.33</v>
      </c>
      <c r="N8944" s="88" t="s">
        <v>31</v>
      </c>
      <c r="O8944" s="91" t="s">
        <v>219</v>
      </c>
      <c r="P8944" s="0" t="str">
        <f aca="false">RIGHT(H8944,LEN(H8944) - FIND(" ", H8944))</f>
        <v>Apparel</v>
      </c>
    </row>
    <row r="8945" customFormat="false" ht="14.25" hidden="false" customHeight="true" outlineLevel="0" collapsed="false">
      <c r="B8945" s="88" t="s">
        <v>43</v>
      </c>
      <c r="C8945" s="89" t="n">
        <v>1128299</v>
      </c>
      <c r="D8945" s="90" t="n">
        <v>44524</v>
      </c>
      <c r="E8945" s="88" t="s">
        <v>18</v>
      </c>
      <c r="F8945" s="88" t="s">
        <v>147</v>
      </c>
      <c r="G8945" s="88" t="s">
        <v>168</v>
      </c>
      <c r="H8945" s="91" t="s">
        <v>32</v>
      </c>
      <c r="I8945" s="92" t="n">
        <v>34</v>
      </c>
      <c r="J8945" s="93" t="n">
        <v>190</v>
      </c>
      <c r="K8945" s="94" t="n">
        <f aca="false">I8945 * J8945</f>
        <v>6460</v>
      </c>
      <c r="L8945" s="94" t="n">
        <f aca="false">K8945 *M8945</f>
        <v>2390.2</v>
      </c>
      <c r="M8945" s="95" t="n">
        <v>0.37</v>
      </c>
      <c r="N8945" s="88" t="s">
        <v>31</v>
      </c>
      <c r="O8945" s="91" t="s">
        <v>218</v>
      </c>
      <c r="P8945" s="0" t="str">
        <f aca="false">RIGHT(H8945,LEN(H8945) - FIND(" ", H8945))</f>
        <v>Street Footwear</v>
      </c>
    </row>
    <row r="8946" customFormat="false" ht="14.25" hidden="false" customHeight="true" outlineLevel="0" collapsed="false">
      <c r="B8946" s="88" t="s">
        <v>43</v>
      </c>
      <c r="C8946" s="89" t="n">
        <v>1128299</v>
      </c>
      <c r="D8946" s="90" t="n">
        <v>44524</v>
      </c>
      <c r="E8946" s="88" t="s">
        <v>18</v>
      </c>
      <c r="F8946" s="88" t="s">
        <v>147</v>
      </c>
      <c r="G8946" s="88" t="s">
        <v>168</v>
      </c>
      <c r="H8946" s="91" t="s">
        <v>24</v>
      </c>
      <c r="I8946" s="92" t="n">
        <v>37</v>
      </c>
      <c r="J8946" s="93" t="n">
        <v>202</v>
      </c>
      <c r="K8946" s="94" t="n">
        <f aca="false">I8946 * J8946</f>
        <v>7474</v>
      </c>
      <c r="L8946" s="94" t="n">
        <f aca="false">K8946 *M8946</f>
        <v>2914.86</v>
      </c>
      <c r="M8946" s="95" t="n">
        <v>0.39</v>
      </c>
      <c r="N8946" s="88" t="s">
        <v>31</v>
      </c>
      <c r="O8946" s="91" t="s">
        <v>218</v>
      </c>
      <c r="P8946" s="0" t="str">
        <f aca="false">RIGHT(H8946,LEN(H8946) - FIND(" ", H8946))</f>
        <v>Athletic Footwear</v>
      </c>
    </row>
    <row r="8947" customFormat="false" ht="14.25" hidden="false" customHeight="true" outlineLevel="0" collapsed="false">
      <c r="B8947" s="88" t="s">
        <v>43</v>
      </c>
      <c r="C8947" s="89" t="n">
        <v>1128299</v>
      </c>
      <c r="D8947" s="90" t="n">
        <v>44524</v>
      </c>
      <c r="E8947" s="88" t="s">
        <v>18</v>
      </c>
      <c r="F8947" s="88" t="s">
        <v>147</v>
      </c>
      <c r="G8947" s="88" t="s">
        <v>168</v>
      </c>
      <c r="H8947" s="91" t="s">
        <v>48</v>
      </c>
      <c r="I8947" s="92" t="n">
        <v>32</v>
      </c>
      <c r="J8947" s="93" t="n">
        <v>152</v>
      </c>
      <c r="K8947" s="94" t="n">
        <f aca="false">I8947 * J8947</f>
        <v>4864</v>
      </c>
      <c r="L8947" s="94" t="n">
        <f aca="false">K8947 *M8947</f>
        <v>2042.88</v>
      </c>
      <c r="M8947" s="95" t="n">
        <v>0.42</v>
      </c>
      <c r="N8947" s="88" t="s">
        <v>31</v>
      </c>
      <c r="O8947" s="91" t="s">
        <v>219</v>
      </c>
      <c r="P8947" s="0" t="str">
        <f aca="false">RIGHT(H8947,LEN(H8947) - FIND(" ", H8947))</f>
        <v>Street Footwear</v>
      </c>
    </row>
    <row r="8948" customFormat="false" ht="14.25" hidden="false" customHeight="true" outlineLevel="0" collapsed="false">
      <c r="B8948" s="88" t="s">
        <v>43</v>
      </c>
      <c r="C8948" s="89" t="n">
        <v>1128299</v>
      </c>
      <c r="D8948" s="90" t="n">
        <v>44524</v>
      </c>
      <c r="E8948" s="88" t="s">
        <v>18</v>
      </c>
      <c r="F8948" s="88" t="s">
        <v>147</v>
      </c>
      <c r="G8948" s="88" t="s">
        <v>168</v>
      </c>
      <c r="H8948" s="91" t="s">
        <v>44</v>
      </c>
      <c r="I8948" s="92" t="n">
        <v>39</v>
      </c>
      <c r="J8948" s="93" t="n">
        <v>149</v>
      </c>
      <c r="K8948" s="94" t="n">
        <f aca="false">I8948 * J8948</f>
        <v>5811</v>
      </c>
      <c r="L8948" s="94" t="n">
        <f aca="false">K8948 *M8948</f>
        <v>2382.51</v>
      </c>
      <c r="M8948" s="95" t="n">
        <v>0.41</v>
      </c>
      <c r="N8948" s="88" t="s">
        <v>31</v>
      </c>
      <c r="O8948" s="91" t="s">
        <v>219</v>
      </c>
      <c r="P8948" s="0" t="str">
        <f aca="false">RIGHT(H8948,LEN(H8948) - FIND(" ", H8948))</f>
        <v>Athletic Footwear</v>
      </c>
    </row>
    <row r="8949" customFormat="false" ht="14.25" hidden="false" customHeight="true" outlineLevel="0" collapsed="false">
      <c r="B8949" s="88" t="s">
        <v>43</v>
      </c>
      <c r="C8949" s="89" t="n">
        <v>1128299</v>
      </c>
      <c r="D8949" s="90" t="n">
        <v>44524</v>
      </c>
      <c r="E8949" s="88" t="s">
        <v>18</v>
      </c>
      <c r="F8949" s="88" t="s">
        <v>147</v>
      </c>
      <c r="G8949" s="88" t="s">
        <v>168</v>
      </c>
      <c r="H8949" s="91" t="s">
        <v>16</v>
      </c>
      <c r="I8949" s="92" t="n">
        <v>50</v>
      </c>
      <c r="J8949" s="93" t="n">
        <v>145</v>
      </c>
      <c r="K8949" s="94" t="n">
        <f aca="false">I8949 * J8949</f>
        <v>7250</v>
      </c>
      <c r="L8949" s="94" t="n">
        <f aca="false">K8949 *M8949</f>
        <v>3335</v>
      </c>
      <c r="M8949" s="95" t="n">
        <v>0.46</v>
      </c>
      <c r="N8949" s="88" t="s">
        <v>31</v>
      </c>
      <c r="O8949" s="91" t="s">
        <v>218</v>
      </c>
      <c r="P8949" s="0" t="str">
        <f aca="false">RIGHT(H8949,LEN(H8949) - FIND(" ", H8949))</f>
        <v>Apparel</v>
      </c>
    </row>
    <row r="8950" customFormat="false" ht="14.25" hidden="false" customHeight="true" outlineLevel="0" collapsed="false">
      <c r="B8950" s="88" t="s">
        <v>43</v>
      </c>
      <c r="C8950" s="89" t="n">
        <v>1128299</v>
      </c>
      <c r="D8950" s="90" t="n">
        <v>44524</v>
      </c>
      <c r="E8950" s="88" t="s">
        <v>18</v>
      </c>
      <c r="F8950" s="88" t="s">
        <v>147</v>
      </c>
      <c r="G8950" s="88" t="s">
        <v>168</v>
      </c>
      <c r="H8950" s="91" t="s">
        <v>38</v>
      </c>
      <c r="I8950" s="92" t="n">
        <v>53</v>
      </c>
      <c r="J8950" s="93" t="n">
        <v>165</v>
      </c>
      <c r="K8950" s="94" t="n">
        <f aca="false">I8950 * J8950</f>
        <v>8745</v>
      </c>
      <c r="L8950" s="94" t="n">
        <f aca="false">K8950 *M8950</f>
        <v>3235.65</v>
      </c>
      <c r="M8950" s="95" t="n">
        <v>0.37</v>
      </c>
      <c r="N8950" s="88" t="s">
        <v>31</v>
      </c>
      <c r="O8950" s="91" t="s">
        <v>219</v>
      </c>
      <c r="P8950" s="0" t="str">
        <f aca="false">RIGHT(H8950,LEN(H8950) - FIND(" ", H8950))</f>
        <v>Apparel</v>
      </c>
    </row>
    <row r="8951" customFormat="false" ht="14.25" hidden="false" customHeight="true" outlineLevel="0" collapsed="false">
      <c r="B8951" s="88" t="s">
        <v>13</v>
      </c>
      <c r="C8951" s="89" t="n">
        <v>1185732</v>
      </c>
      <c r="D8951" s="90" t="n">
        <v>44525</v>
      </c>
      <c r="E8951" s="88" t="s">
        <v>26</v>
      </c>
      <c r="F8951" s="88" t="s">
        <v>54</v>
      </c>
      <c r="G8951" s="88" t="s">
        <v>55</v>
      </c>
      <c r="H8951" s="91" t="s">
        <v>16</v>
      </c>
      <c r="I8951" s="92" t="n">
        <v>65</v>
      </c>
      <c r="J8951" s="93" t="n">
        <v>150</v>
      </c>
      <c r="K8951" s="94" t="n">
        <f aca="false">I8951 * J8951</f>
        <v>9750</v>
      </c>
      <c r="L8951" s="94" t="n">
        <f aca="false">K8951 *M8951</f>
        <v>3412.5</v>
      </c>
      <c r="M8951" s="95" t="n">
        <v>0.35</v>
      </c>
      <c r="N8951" s="88" t="s">
        <v>31</v>
      </c>
      <c r="O8951" s="91" t="s">
        <v>218</v>
      </c>
      <c r="P8951" s="0" t="str">
        <f aca="false">RIGHT(H8951,LEN(H8951) - FIND(" ", H8951))</f>
        <v>Apparel</v>
      </c>
    </row>
    <row r="8952" customFormat="false" ht="14.25" hidden="false" customHeight="true" outlineLevel="0" collapsed="false">
      <c r="B8952" s="88" t="s">
        <v>13</v>
      </c>
      <c r="C8952" s="89" t="n">
        <v>1185732</v>
      </c>
      <c r="D8952" s="90" t="n">
        <v>44525</v>
      </c>
      <c r="E8952" s="88" t="s">
        <v>26</v>
      </c>
      <c r="F8952" s="88" t="s">
        <v>54</v>
      </c>
      <c r="G8952" s="88" t="s">
        <v>55</v>
      </c>
      <c r="H8952" s="91" t="s">
        <v>16</v>
      </c>
      <c r="I8952" s="92" t="n">
        <v>60</v>
      </c>
      <c r="J8952" s="93" t="n">
        <v>45</v>
      </c>
      <c r="K8952" s="94" t="n">
        <f aca="false">I8952 * J8952</f>
        <v>2700</v>
      </c>
      <c r="L8952" s="94" t="n">
        <f aca="false">K8952 *M8952</f>
        <v>1242</v>
      </c>
      <c r="M8952" s="95" t="n">
        <v>0.46</v>
      </c>
      <c r="N8952" s="88" t="s">
        <v>23</v>
      </c>
      <c r="O8952" s="91" t="s">
        <v>218</v>
      </c>
      <c r="P8952" s="0" t="str">
        <f aca="false">RIGHT(H8952,LEN(H8952) - FIND(" ", H8952))</f>
        <v>Apparel</v>
      </c>
    </row>
    <row r="8953" customFormat="false" ht="14.25" hidden="false" customHeight="true" outlineLevel="0" collapsed="false">
      <c r="B8953" s="88" t="s">
        <v>13</v>
      </c>
      <c r="C8953" s="89" t="n">
        <v>1185732</v>
      </c>
      <c r="D8953" s="90" t="n">
        <v>44525</v>
      </c>
      <c r="E8953" s="88" t="s">
        <v>26</v>
      </c>
      <c r="F8953" s="88" t="s">
        <v>54</v>
      </c>
      <c r="G8953" s="88" t="s">
        <v>55</v>
      </c>
      <c r="H8953" s="91" t="s">
        <v>16</v>
      </c>
      <c r="I8953" s="92" t="n">
        <v>43</v>
      </c>
      <c r="J8953" s="93" t="n">
        <v>48</v>
      </c>
      <c r="K8953" s="94" t="n">
        <f aca="false">I8953 * J8953</f>
        <v>2064</v>
      </c>
      <c r="L8953" s="94" t="n">
        <f aca="false">K8953 *M8953</f>
        <v>866.88</v>
      </c>
      <c r="M8953" s="95" t="n">
        <v>0.42</v>
      </c>
      <c r="N8953" s="88" t="s">
        <v>31</v>
      </c>
      <c r="O8953" s="91" t="s">
        <v>218</v>
      </c>
      <c r="P8953" s="0" t="str">
        <f aca="false">RIGHT(H8953,LEN(H8953) - FIND(" ", H8953))</f>
        <v>Apparel</v>
      </c>
    </row>
    <row r="8954" customFormat="false" ht="14.25" hidden="false" customHeight="true" outlineLevel="0" collapsed="false">
      <c r="B8954" s="88" t="s">
        <v>13</v>
      </c>
      <c r="C8954" s="89" t="n">
        <v>1185732</v>
      </c>
      <c r="D8954" s="90" t="n">
        <v>44526</v>
      </c>
      <c r="E8954" s="88" t="s">
        <v>26</v>
      </c>
      <c r="F8954" s="88" t="s">
        <v>54</v>
      </c>
      <c r="G8954" s="88" t="s">
        <v>55</v>
      </c>
      <c r="H8954" s="91" t="s">
        <v>38</v>
      </c>
      <c r="I8954" s="92" t="n">
        <v>70</v>
      </c>
      <c r="J8954" s="93" t="n">
        <v>300</v>
      </c>
      <c r="K8954" s="94" t="n">
        <f aca="false">I8954 * J8954</f>
        <v>21000</v>
      </c>
      <c r="L8954" s="94" t="n">
        <f aca="false">K8954 *M8954</f>
        <v>6300</v>
      </c>
      <c r="M8954" s="95" t="n">
        <v>0.3</v>
      </c>
      <c r="N8954" s="88" t="s">
        <v>31</v>
      </c>
      <c r="O8954" s="91" t="s">
        <v>219</v>
      </c>
      <c r="P8954" s="0" t="str">
        <f aca="false">RIGHT(H8954,LEN(H8954) - FIND(" ", H8954))</f>
        <v>Apparel</v>
      </c>
    </row>
    <row r="8955" customFormat="false" ht="14.25" hidden="false" customHeight="true" outlineLevel="0" collapsed="false">
      <c r="B8955" s="88" t="s">
        <v>22</v>
      </c>
      <c r="C8955" s="89" t="n">
        <v>1128299</v>
      </c>
      <c r="D8955" s="90" t="n">
        <v>44526</v>
      </c>
      <c r="E8955" s="88" t="s">
        <v>18</v>
      </c>
      <c r="F8955" s="88" t="s">
        <v>134</v>
      </c>
      <c r="G8955" s="88" t="s">
        <v>71</v>
      </c>
      <c r="H8955" s="91" t="s">
        <v>32</v>
      </c>
      <c r="I8955" s="92" t="n">
        <v>60</v>
      </c>
      <c r="J8955" s="93" t="n">
        <v>550</v>
      </c>
      <c r="K8955" s="94" t="n">
        <f aca="false">I8955 * J8955</f>
        <v>33000</v>
      </c>
      <c r="L8955" s="94" t="n">
        <f aca="false">K8955 *M8955</f>
        <v>11550</v>
      </c>
      <c r="M8955" s="95" t="n">
        <v>0.35</v>
      </c>
      <c r="N8955" s="88" t="s">
        <v>23</v>
      </c>
      <c r="O8955" s="91" t="s">
        <v>218</v>
      </c>
      <c r="P8955" s="0" t="str">
        <f aca="false">RIGHT(H8955,LEN(H8955) - FIND(" ", H8955))</f>
        <v>Street Footwear</v>
      </c>
    </row>
    <row r="8956" customFormat="false" ht="14.25" hidden="false" customHeight="true" outlineLevel="0" collapsed="false">
      <c r="B8956" s="88" t="s">
        <v>22</v>
      </c>
      <c r="C8956" s="89" t="n">
        <v>1128299</v>
      </c>
      <c r="D8956" s="90" t="n">
        <v>44526</v>
      </c>
      <c r="E8956" s="88" t="s">
        <v>18</v>
      </c>
      <c r="F8956" s="88" t="s">
        <v>134</v>
      </c>
      <c r="G8956" s="88" t="s">
        <v>71</v>
      </c>
      <c r="H8956" s="91" t="s">
        <v>24</v>
      </c>
      <c r="I8956" s="92" t="n">
        <v>65</v>
      </c>
      <c r="J8956" s="93" t="n">
        <v>600</v>
      </c>
      <c r="K8956" s="94" t="n">
        <f aca="false">I8956 * J8956</f>
        <v>39000</v>
      </c>
      <c r="L8956" s="94" t="n">
        <f aca="false">K8956 *M8956</f>
        <v>15600</v>
      </c>
      <c r="M8956" s="95" t="n">
        <v>0.4</v>
      </c>
      <c r="N8956" s="88" t="s">
        <v>23</v>
      </c>
      <c r="O8956" s="91" t="s">
        <v>218</v>
      </c>
      <c r="P8956" s="0" t="str">
        <f aca="false">RIGHT(H8956,LEN(H8956) - FIND(" ", H8956))</f>
        <v>Athletic Footwear</v>
      </c>
    </row>
    <row r="8957" customFormat="false" ht="14.25" hidden="false" customHeight="true" outlineLevel="0" collapsed="false">
      <c r="B8957" s="88" t="s">
        <v>22</v>
      </c>
      <c r="C8957" s="89" t="n">
        <v>1128299</v>
      </c>
      <c r="D8957" s="90" t="n">
        <v>44526</v>
      </c>
      <c r="E8957" s="88" t="s">
        <v>18</v>
      </c>
      <c r="F8957" s="88" t="s">
        <v>134</v>
      </c>
      <c r="G8957" s="88" t="s">
        <v>71</v>
      </c>
      <c r="H8957" s="91" t="s">
        <v>48</v>
      </c>
      <c r="I8957" s="92" t="n">
        <v>60</v>
      </c>
      <c r="J8957" s="93" t="n">
        <v>450</v>
      </c>
      <c r="K8957" s="94" t="n">
        <f aca="false">I8957 * J8957</f>
        <v>27000</v>
      </c>
      <c r="L8957" s="94" t="n">
        <f aca="false">K8957 *M8957</f>
        <v>9450</v>
      </c>
      <c r="M8957" s="95" t="n">
        <v>0.35</v>
      </c>
      <c r="N8957" s="88" t="s">
        <v>23</v>
      </c>
      <c r="O8957" s="91" t="s">
        <v>219</v>
      </c>
      <c r="P8957" s="0" t="str">
        <f aca="false">RIGHT(H8957,LEN(H8957) - FIND(" ", H8957))</f>
        <v>Street Footwear</v>
      </c>
    </row>
    <row r="8958" customFormat="false" ht="14.25" hidden="false" customHeight="true" outlineLevel="0" collapsed="false">
      <c r="B8958" s="88" t="s">
        <v>22</v>
      </c>
      <c r="C8958" s="89" t="n">
        <v>1128299</v>
      </c>
      <c r="D8958" s="90" t="n">
        <v>44526</v>
      </c>
      <c r="E8958" s="88" t="s">
        <v>18</v>
      </c>
      <c r="F8958" s="88" t="s">
        <v>134</v>
      </c>
      <c r="G8958" s="88" t="s">
        <v>71</v>
      </c>
      <c r="H8958" s="91" t="s">
        <v>44</v>
      </c>
      <c r="I8958" s="92" t="n">
        <v>60</v>
      </c>
      <c r="J8958" s="93" t="n">
        <v>425</v>
      </c>
      <c r="K8958" s="94" t="n">
        <f aca="false">I8958 * J8958</f>
        <v>25500</v>
      </c>
      <c r="L8958" s="94" t="n">
        <f aca="false">K8958 *M8958</f>
        <v>8925</v>
      </c>
      <c r="M8958" s="95" t="n">
        <v>0.35</v>
      </c>
      <c r="N8958" s="88" t="s">
        <v>23</v>
      </c>
      <c r="O8958" s="91" t="s">
        <v>219</v>
      </c>
      <c r="P8958" s="0" t="str">
        <f aca="false">RIGHT(H8958,LEN(H8958) - FIND(" ", H8958))</f>
        <v>Athletic Footwear</v>
      </c>
    </row>
    <row r="8959" customFormat="false" ht="14.25" hidden="false" customHeight="true" outlineLevel="0" collapsed="false">
      <c r="B8959" s="88" t="s">
        <v>22</v>
      </c>
      <c r="C8959" s="89" t="n">
        <v>1128299</v>
      </c>
      <c r="D8959" s="90" t="n">
        <v>44526</v>
      </c>
      <c r="E8959" s="88" t="s">
        <v>18</v>
      </c>
      <c r="F8959" s="88" t="s">
        <v>134</v>
      </c>
      <c r="G8959" s="88" t="s">
        <v>71</v>
      </c>
      <c r="H8959" s="91" t="s">
        <v>16</v>
      </c>
      <c r="I8959" s="92" t="n">
        <v>70</v>
      </c>
      <c r="J8959" s="93" t="n">
        <v>375</v>
      </c>
      <c r="K8959" s="94" t="n">
        <f aca="false">I8959 * J8959</f>
        <v>26250</v>
      </c>
      <c r="L8959" s="94" t="n">
        <f aca="false">K8959 *M8959</f>
        <v>7875</v>
      </c>
      <c r="M8959" s="95" t="n">
        <v>0.3</v>
      </c>
      <c r="N8959" s="88" t="s">
        <v>23</v>
      </c>
      <c r="O8959" s="91" t="s">
        <v>218</v>
      </c>
      <c r="P8959" s="0" t="str">
        <f aca="false">RIGHT(H8959,LEN(H8959) - FIND(" ", H8959))</f>
        <v>Apparel</v>
      </c>
    </row>
    <row r="8960" customFormat="false" ht="14.25" hidden="false" customHeight="true" outlineLevel="0" collapsed="false">
      <c r="B8960" s="88" t="s">
        <v>22</v>
      </c>
      <c r="C8960" s="89" t="n">
        <v>1128299</v>
      </c>
      <c r="D8960" s="90" t="n">
        <v>44526</v>
      </c>
      <c r="E8960" s="88" t="s">
        <v>18</v>
      </c>
      <c r="F8960" s="88" t="s">
        <v>134</v>
      </c>
      <c r="G8960" s="88" t="s">
        <v>71</v>
      </c>
      <c r="H8960" s="91" t="s">
        <v>38</v>
      </c>
      <c r="I8960" s="92" t="n">
        <v>75</v>
      </c>
      <c r="J8960" s="93" t="n">
        <v>500</v>
      </c>
      <c r="K8960" s="94" t="n">
        <f aca="false">I8960 * J8960</f>
        <v>37500</v>
      </c>
      <c r="L8960" s="94" t="n">
        <f aca="false">K8960 *M8960</f>
        <v>9375</v>
      </c>
      <c r="M8960" s="95" t="n">
        <v>0.25</v>
      </c>
      <c r="N8960" s="88" t="s">
        <v>23</v>
      </c>
      <c r="O8960" s="91" t="s">
        <v>219</v>
      </c>
      <c r="P8960" s="0" t="str">
        <f aca="false">RIGHT(H8960,LEN(H8960) - FIND(" ", H8960))</f>
        <v>Apparel</v>
      </c>
    </row>
    <row r="8961" customFormat="false" ht="14.25" hidden="false" customHeight="true" outlineLevel="0" collapsed="false">
      <c r="B8961" s="88" t="s">
        <v>13</v>
      </c>
      <c r="C8961" s="89" t="n">
        <v>1185732</v>
      </c>
      <c r="D8961" s="90" t="n">
        <v>44526</v>
      </c>
      <c r="E8961" s="88" t="s">
        <v>26</v>
      </c>
      <c r="F8961" s="88" t="s">
        <v>54</v>
      </c>
      <c r="G8961" s="88" t="s">
        <v>55</v>
      </c>
      <c r="H8961" s="91" t="s">
        <v>38</v>
      </c>
      <c r="I8961" s="92" t="n">
        <v>65</v>
      </c>
      <c r="J8961" s="93" t="n">
        <v>81</v>
      </c>
      <c r="K8961" s="94" t="n">
        <f aca="false">I8961 * J8961</f>
        <v>5265</v>
      </c>
      <c r="L8961" s="94" t="n">
        <f aca="false">K8961 *M8961</f>
        <v>2211.3</v>
      </c>
      <c r="M8961" s="95" t="n">
        <v>0.42</v>
      </c>
      <c r="N8961" s="88" t="s">
        <v>23</v>
      </c>
      <c r="O8961" s="91" t="s">
        <v>219</v>
      </c>
      <c r="P8961" s="0" t="str">
        <f aca="false">RIGHT(H8961,LEN(H8961) - FIND(" ", H8961))</f>
        <v>Apparel</v>
      </c>
    </row>
    <row r="8962" customFormat="false" ht="14.25" hidden="false" customHeight="true" outlineLevel="0" collapsed="false">
      <c r="B8962" s="88" t="s">
        <v>22</v>
      </c>
      <c r="C8962" s="89" t="n">
        <v>1128299</v>
      </c>
      <c r="D8962" s="90" t="n">
        <v>44526</v>
      </c>
      <c r="E8962" s="88" t="s">
        <v>18</v>
      </c>
      <c r="F8962" s="88" t="s">
        <v>134</v>
      </c>
      <c r="G8962" s="88" t="s">
        <v>71</v>
      </c>
      <c r="H8962" s="91" t="s">
        <v>32</v>
      </c>
      <c r="I8962" s="92" t="n">
        <v>58</v>
      </c>
      <c r="J8962" s="93" t="n">
        <v>160</v>
      </c>
      <c r="K8962" s="94" t="n">
        <f aca="false">I8962 * J8962</f>
        <v>9280</v>
      </c>
      <c r="L8962" s="94" t="n">
        <f aca="false">K8962 *M8962</f>
        <v>4547.2</v>
      </c>
      <c r="M8962" s="95" t="n">
        <v>0.49</v>
      </c>
      <c r="N8962" s="88" t="s">
        <v>23</v>
      </c>
      <c r="O8962" s="91" t="s">
        <v>218</v>
      </c>
      <c r="P8962" s="0" t="str">
        <f aca="false">RIGHT(H8962,LEN(H8962) - FIND(" ", H8962))</f>
        <v>Street Footwear</v>
      </c>
    </row>
    <row r="8963" customFormat="false" ht="14.25" hidden="false" customHeight="true" outlineLevel="0" collapsed="false">
      <c r="B8963" s="88" t="s">
        <v>22</v>
      </c>
      <c r="C8963" s="89" t="n">
        <v>1128299</v>
      </c>
      <c r="D8963" s="90" t="n">
        <v>44526</v>
      </c>
      <c r="E8963" s="88" t="s">
        <v>18</v>
      </c>
      <c r="F8963" s="88" t="s">
        <v>134</v>
      </c>
      <c r="G8963" s="88" t="s">
        <v>71</v>
      </c>
      <c r="H8963" s="91" t="s">
        <v>24</v>
      </c>
      <c r="I8963" s="92" t="n">
        <v>59</v>
      </c>
      <c r="J8963" s="93" t="n">
        <v>150</v>
      </c>
      <c r="K8963" s="94" t="n">
        <f aca="false">I8963 * J8963</f>
        <v>8850</v>
      </c>
      <c r="L8963" s="94" t="n">
        <f aca="false">K8963 *M8963</f>
        <v>4779</v>
      </c>
      <c r="M8963" s="95" t="n">
        <v>0.54</v>
      </c>
      <c r="N8963" s="88" t="s">
        <v>23</v>
      </c>
      <c r="O8963" s="91" t="s">
        <v>218</v>
      </c>
      <c r="P8963" s="0" t="str">
        <f aca="false">RIGHT(H8963,LEN(H8963) - FIND(" ", H8963))</f>
        <v>Athletic Footwear</v>
      </c>
    </row>
    <row r="8964" customFormat="false" ht="14.25" hidden="false" customHeight="true" outlineLevel="0" collapsed="false">
      <c r="B8964" s="88" t="s">
        <v>22</v>
      </c>
      <c r="C8964" s="89" t="n">
        <v>1128299</v>
      </c>
      <c r="D8964" s="90" t="n">
        <v>44526</v>
      </c>
      <c r="E8964" s="88" t="s">
        <v>18</v>
      </c>
      <c r="F8964" s="88" t="s">
        <v>134</v>
      </c>
      <c r="G8964" s="88" t="s">
        <v>71</v>
      </c>
      <c r="H8964" s="91" t="s">
        <v>48</v>
      </c>
      <c r="I8964" s="92" t="n">
        <v>54</v>
      </c>
      <c r="J8964" s="93" t="n">
        <v>117</v>
      </c>
      <c r="K8964" s="94" t="n">
        <f aca="false">I8964 * J8964</f>
        <v>6318</v>
      </c>
      <c r="L8964" s="94" t="n">
        <f aca="false">K8964 *M8964</f>
        <v>3032.64</v>
      </c>
      <c r="M8964" s="95" t="n">
        <v>0.48</v>
      </c>
      <c r="N8964" s="88" t="s">
        <v>23</v>
      </c>
      <c r="O8964" s="91" t="s">
        <v>219</v>
      </c>
      <c r="P8964" s="0" t="str">
        <f aca="false">RIGHT(H8964,LEN(H8964) - FIND(" ", H8964))</f>
        <v>Street Footwear</v>
      </c>
    </row>
    <row r="8965" customFormat="false" ht="14.25" hidden="false" customHeight="true" outlineLevel="0" collapsed="false">
      <c r="B8965" s="88" t="s">
        <v>22</v>
      </c>
      <c r="C8965" s="89" t="n">
        <v>1128299</v>
      </c>
      <c r="D8965" s="90" t="n">
        <v>44526</v>
      </c>
      <c r="E8965" s="88" t="s">
        <v>18</v>
      </c>
      <c r="F8965" s="88" t="s">
        <v>134</v>
      </c>
      <c r="G8965" s="88" t="s">
        <v>71</v>
      </c>
      <c r="H8965" s="91" t="s">
        <v>44</v>
      </c>
      <c r="I8965" s="92" t="n">
        <v>55</v>
      </c>
      <c r="J8965" s="93" t="n">
        <v>115</v>
      </c>
      <c r="K8965" s="94" t="n">
        <f aca="false">I8965 * J8965</f>
        <v>6325</v>
      </c>
      <c r="L8965" s="94" t="n">
        <f aca="false">K8965 *M8965</f>
        <v>2972.75</v>
      </c>
      <c r="M8965" s="95" t="n">
        <v>0.47</v>
      </c>
      <c r="N8965" s="88" t="s">
        <v>23</v>
      </c>
      <c r="O8965" s="91" t="s">
        <v>219</v>
      </c>
      <c r="P8965" s="0" t="str">
        <f aca="false">RIGHT(H8965,LEN(H8965) - FIND(" ", H8965))</f>
        <v>Athletic Footwear</v>
      </c>
    </row>
    <row r="8966" customFormat="false" ht="14.25" hidden="false" customHeight="true" outlineLevel="0" collapsed="false">
      <c r="B8966" s="88" t="s">
        <v>22</v>
      </c>
      <c r="C8966" s="89" t="n">
        <v>1128299</v>
      </c>
      <c r="D8966" s="90" t="n">
        <v>44526</v>
      </c>
      <c r="E8966" s="88" t="s">
        <v>18</v>
      </c>
      <c r="F8966" s="88" t="s">
        <v>134</v>
      </c>
      <c r="G8966" s="88" t="s">
        <v>71</v>
      </c>
      <c r="H8966" s="91" t="s">
        <v>16</v>
      </c>
      <c r="I8966" s="92" t="n">
        <v>65</v>
      </c>
      <c r="J8966" s="93" t="n">
        <v>113</v>
      </c>
      <c r="K8966" s="94" t="n">
        <f aca="false">I8966 * J8966</f>
        <v>7345</v>
      </c>
      <c r="L8966" s="94" t="n">
        <f aca="false">K8966 *M8966</f>
        <v>3231.8</v>
      </c>
      <c r="M8966" s="95" t="n">
        <v>0.44</v>
      </c>
      <c r="N8966" s="88" t="s">
        <v>23</v>
      </c>
      <c r="O8966" s="91" t="s">
        <v>218</v>
      </c>
      <c r="P8966" s="0" t="str">
        <f aca="false">RIGHT(H8966,LEN(H8966) - FIND(" ", H8966))</f>
        <v>Apparel</v>
      </c>
    </row>
    <row r="8967" customFormat="false" ht="14.25" hidden="false" customHeight="true" outlineLevel="0" collapsed="false">
      <c r="B8967" s="88" t="s">
        <v>22</v>
      </c>
      <c r="C8967" s="89" t="n">
        <v>1128299</v>
      </c>
      <c r="D8967" s="90" t="n">
        <v>44526</v>
      </c>
      <c r="E8967" s="88" t="s">
        <v>18</v>
      </c>
      <c r="F8967" s="88" t="s">
        <v>134</v>
      </c>
      <c r="G8967" s="88" t="s">
        <v>71</v>
      </c>
      <c r="H8967" s="91" t="s">
        <v>38</v>
      </c>
      <c r="I8967" s="92" t="n">
        <v>72</v>
      </c>
      <c r="J8967" s="93" t="n">
        <v>140</v>
      </c>
      <c r="K8967" s="94" t="n">
        <f aca="false">I8967 * J8967</f>
        <v>10080</v>
      </c>
      <c r="L8967" s="94" t="n">
        <f aca="false">K8967 *M8967</f>
        <v>3931.2</v>
      </c>
      <c r="M8967" s="95" t="n">
        <v>0.39</v>
      </c>
      <c r="N8967" s="88" t="s">
        <v>23</v>
      </c>
      <c r="O8967" s="91" t="s">
        <v>219</v>
      </c>
      <c r="P8967" s="0" t="str">
        <f aca="false">RIGHT(H8967,LEN(H8967) - FIND(" ", H8967))</f>
        <v>Apparel</v>
      </c>
    </row>
    <row r="8968" customFormat="false" ht="14.25" hidden="false" customHeight="true" outlineLevel="0" collapsed="false">
      <c r="B8968" s="88" t="s">
        <v>13</v>
      </c>
      <c r="C8968" s="89" t="n">
        <v>1185732</v>
      </c>
      <c r="D8968" s="90" t="n">
        <v>44526</v>
      </c>
      <c r="E8968" s="88" t="s">
        <v>26</v>
      </c>
      <c r="F8968" s="88" t="s">
        <v>54</v>
      </c>
      <c r="G8968" s="88" t="s">
        <v>55</v>
      </c>
      <c r="H8968" s="91" t="s">
        <v>38</v>
      </c>
      <c r="I8968" s="92" t="n">
        <v>52</v>
      </c>
      <c r="J8968" s="93" t="n">
        <v>105</v>
      </c>
      <c r="K8968" s="94" t="n">
        <f aca="false">I8968 * J8968</f>
        <v>5460</v>
      </c>
      <c r="L8968" s="94" t="n">
        <f aca="false">K8968 *M8968</f>
        <v>1911</v>
      </c>
      <c r="M8968" s="95" t="n">
        <v>0.35</v>
      </c>
      <c r="N8968" s="88" t="s">
        <v>31</v>
      </c>
      <c r="O8968" s="91" t="s">
        <v>219</v>
      </c>
      <c r="P8968" s="0" t="str">
        <f aca="false">RIGHT(H8968,LEN(H8968) - FIND(" ", H8968))</f>
        <v>Apparel</v>
      </c>
    </row>
    <row r="8969" customFormat="false" ht="14.25" hidden="false" customHeight="true" outlineLevel="0" collapsed="false">
      <c r="B8969" s="88" t="s">
        <v>22</v>
      </c>
      <c r="C8969" s="89" t="n">
        <v>1128299</v>
      </c>
      <c r="D8969" s="90" t="n">
        <v>44526</v>
      </c>
      <c r="E8969" s="88" t="s">
        <v>18</v>
      </c>
      <c r="F8969" s="88" t="s">
        <v>134</v>
      </c>
      <c r="G8969" s="88" t="s">
        <v>71</v>
      </c>
      <c r="H8969" s="91" t="s">
        <v>32</v>
      </c>
      <c r="I8969" s="92" t="n">
        <v>47</v>
      </c>
      <c r="J8969" s="93" t="n">
        <v>176</v>
      </c>
      <c r="K8969" s="94" t="n">
        <f aca="false">I8969 * J8969</f>
        <v>8272</v>
      </c>
      <c r="L8969" s="94" t="n">
        <f aca="false">K8969 *M8969</f>
        <v>3391.52</v>
      </c>
      <c r="M8969" s="95" t="n">
        <v>0.41</v>
      </c>
      <c r="N8969" s="88" t="s">
        <v>31</v>
      </c>
      <c r="O8969" s="91" t="s">
        <v>218</v>
      </c>
      <c r="P8969" s="0" t="str">
        <f aca="false">RIGHT(H8969,LEN(H8969) - FIND(" ", H8969))</f>
        <v>Street Footwear</v>
      </c>
    </row>
    <row r="8970" customFormat="false" ht="14.25" hidden="false" customHeight="true" outlineLevel="0" collapsed="false">
      <c r="B8970" s="88" t="s">
        <v>22</v>
      </c>
      <c r="C8970" s="89" t="n">
        <v>1128299</v>
      </c>
      <c r="D8970" s="90" t="n">
        <v>44526</v>
      </c>
      <c r="E8970" s="88" t="s">
        <v>18</v>
      </c>
      <c r="F8970" s="88" t="s">
        <v>134</v>
      </c>
      <c r="G8970" s="88" t="s">
        <v>71</v>
      </c>
      <c r="H8970" s="91" t="s">
        <v>24</v>
      </c>
      <c r="I8970" s="92" t="n">
        <v>44</v>
      </c>
      <c r="J8970" s="93" t="n">
        <v>180</v>
      </c>
      <c r="K8970" s="94" t="n">
        <f aca="false">I8970 * J8970</f>
        <v>7920</v>
      </c>
      <c r="L8970" s="94" t="n">
        <f aca="false">K8970 *M8970</f>
        <v>3405.6</v>
      </c>
      <c r="M8970" s="95" t="n">
        <v>0.43</v>
      </c>
      <c r="N8970" s="88" t="s">
        <v>31</v>
      </c>
      <c r="O8970" s="91" t="s">
        <v>218</v>
      </c>
      <c r="P8970" s="0" t="str">
        <f aca="false">RIGHT(H8970,LEN(H8970) - FIND(" ", H8970))</f>
        <v>Athletic Footwear</v>
      </c>
    </row>
    <row r="8971" customFormat="false" ht="14.25" hidden="false" customHeight="true" outlineLevel="0" collapsed="false">
      <c r="B8971" s="88" t="s">
        <v>22</v>
      </c>
      <c r="C8971" s="89" t="n">
        <v>1128299</v>
      </c>
      <c r="D8971" s="90" t="n">
        <v>44526</v>
      </c>
      <c r="E8971" s="88" t="s">
        <v>18</v>
      </c>
      <c r="F8971" s="88" t="s">
        <v>134</v>
      </c>
      <c r="G8971" s="88" t="s">
        <v>71</v>
      </c>
      <c r="H8971" s="91" t="s">
        <v>48</v>
      </c>
      <c r="I8971" s="92" t="n">
        <v>46</v>
      </c>
      <c r="J8971" s="93" t="n">
        <v>149</v>
      </c>
      <c r="K8971" s="94" t="n">
        <f aca="false">I8971 * J8971</f>
        <v>6854</v>
      </c>
      <c r="L8971" s="94" t="n">
        <f aca="false">K8971 *M8971</f>
        <v>2535.98</v>
      </c>
      <c r="M8971" s="95" t="n">
        <v>0.37</v>
      </c>
      <c r="N8971" s="88" t="s">
        <v>31</v>
      </c>
      <c r="O8971" s="91" t="s">
        <v>219</v>
      </c>
      <c r="P8971" s="0" t="str">
        <f aca="false">RIGHT(H8971,LEN(H8971) - FIND(" ", H8971))</f>
        <v>Street Footwear</v>
      </c>
    </row>
    <row r="8972" customFormat="false" ht="14.25" hidden="false" customHeight="true" outlineLevel="0" collapsed="false">
      <c r="B8972" s="88" t="s">
        <v>22</v>
      </c>
      <c r="C8972" s="89" t="n">
        <v>1128299</v>
      </c>
      <c r="D8972" s="90" t="n">
        <v>44526</v>
      </c>
      <c r="E8972" s="88" t="s">
        <v>18</v>
      </c>
      <c r="F8972" s="88" t="s">
        <v>134</v>
      </c>
      <c r="G8972" s="88" t="s">
        <v>71</v>
      </c>
      <c r="H8972" s="91" t="s">
        <v>44</v>
      </c>
      <c r="I8972" s="92" t="n">
        <v>40</v>
      </c>
      <c r="J8972" s="93" t="n">
        <v>136</v>
      </c>
      <c r="K8972" s="94" t="n">
        <f aca="false">I8972 * J8972</f>
        <v>5440</v>
      </c>
      <c r="L8972" s="94" t="n">
        <f aca="false">K8972 *M8972</f>
        <v>2230.4</v>
      </c>
      <c r="M8972" s="95" t="n">
        <v>0.41</v>
      </c>
      <c r="N8972" s="88" t="s">
        <v>31</v>
      </c>
      <c r="O8972" s="91" t="s">
        <v>219</v>
      </c>
      <c r="P8972" s="0" t="str">
        <f aca="false">RIGHT(H8972,LEN(H8972) - FIND(" ", H8972))</f>
        <v>Athletic Footwear</v>
      </c>
    </row>
    <row r="8973" customFormat="false" ht="14.25" hidden="false" customHeight="true" outlineLevel="0" collapsed="false">
      <c r="B8973" s="88" t="s">
        <v>22</v>
      </c>
      <c r="C8973" s="89" t="n">
        <v>1128299</v>
      </c>
      <c r="D8973" s="90" t="n">
        <v>44526</v>
      </c>
      <c r="E8973" s="88" t="s">
        <v>18</v>
      </c>
      <c r="F8973" s="88" t="s">
        <v>134</v>
      </c>
      <c r="G8973" s="88" t="s">
        <v>71</v>
      </c>
      <c r="H8973" s="91" t="s">
        <v>16</v>
      </c>
      <c r="I8973" s="92" t="n">
        <v>54</v>
      </c>
      <c r="J8973" s="93" t="n">
        <v>131</v>
      </c>
      <c r="K8973" s="94" t="n">
        <f aca="false">I8973 * J8973</f>
        <v>7074</v>
      </c>
      <c r="L8973" s="94" t="n">
        <f aca="false">K8973 *M8973</f>
        <v>2617.38</v>
      </c>
      <c r="M8973" s="95" t="n">
        <v>0.37</v>
      </c>
      <c r="N8973" s="88" t="s">
        <v>31</v>
      </c>
      <c r="O8973" s="91" t="s">
        <v>218</v>
      </c>
      <c r="P8973" s="0" t="str">
        <f aca="false">RIGHT(H8973,LEN(H8973) - FIND(" ", H8973))</f>
        <v>Apparel</v>
      </c>
    </row>
    <row r="8974" customFormat="false" ht="14.25" hidden="false" customHeight="true" outlineLevel="0" collapsed="false">
      <c r="B8974" s="88" t="s">
        <v>22</v>
      </c>
      <c r="C8974" s="89" t="n">
        <v>1128299</v>
      </c>
      <c r="D8974" s="90" t="n">
        <v>44526</v>
      </c>
      <c r="E8974" s="88" t="s">
        <v>18</v>
      </c>
      <c r="F8974" s="88" t="s">
        <v>134</v>
      </c>
      <c r="G8974" s="88" t="s">
        <v>71</v>
      </c>
      <c r="H8974" s="91" t="s">
        <v>38</v>
      </c>
      <c r="I8974" s="92" t="n">
        <v>56</v>
      </c>
      <c r="J8974" s="93" t="n">
        <v>170</v>
      </c>
      <c r="K8974" s="94" t="n">
        <f aca="false">I8974 * J8974</f>
        <v>9520</v>
      </c>
      <c r="L8974" s="94" t="n">
        <f aca="false">K8974 *M8974</f>
        <v>2856</v>
      </c>
      <c r="M8974" s="95" t="n">
        <v>0.3</v>
      </c>
      <c r="N8974" s="88" t="s">
        <v>31</v>
      </c>
      <c r="O8974" s="91" t="s">
        <v>219</v>
      </c>
      <c r="P8974" s="0" t="str">
        <f aca="false">RIGHT(H8974,LEN(H8974) - FIND(" ", H8974))</f>
        <v>Apparel</v>
      </c>
    </row>
    <row r="8975" customFormat="false" ht="14.25" hidden="false" customHeight="true" outlineLevel="0" collapsed="false">
      <c r="B8975" s="88" t="s">
        <v>13</v>
      </c>
      <c r="C8975" s="89" t="n">
        <v>1185732</v>
      </c>
      <c r="D8975" s="90" t="n">
        <v>44527</v>
      </c>
      <c r="E8975" s="88" t="s">
        <v>26</v>
      </c>
      <c r="F8975" s="88" t="s">
        <v>54</v>
      </c>
      <c r="G8975" s="88" t="s">
        <v>55</v>
      </c>
      <c r="H8975" s="91" t="s">
        <v>32</v>
      </c>
      <c r="I8975" s="92" t="n">
        <v>65</v>
      </c>
      <c r="J8975" s="93" t="n">
        <v>500</v>
      </c>
      <c r="K8975" s="94" t="n">
        <f aca="false">I8975 * J8975</f>
        <v>32500</v>
      </c>
      <c r="L8975" s="94" t="n">
        <f aca="false">K8975 *M8975</f>
        <v>17875</v>
      </c>
      <c r="M8975" s="95" t="n">
        <v>0.55</v>
      </c>
      <c r="N8975" s="88" t="s">
        <v>31</v>
      </c>
      <c r="O8975" s="91" t="s">
        <v>218</v>
      </c>
      <c r="P8975" s="0" t="str">
        <f aca="false">RIGHT(H8975,LEN(H8975) - FIND(" ", H8975))</f>
        <v>Street Footwear</v>
      </c>
    </row>
    <row r="8976" customFormat="false" ht="14.25" hidden="false" customHeight="true" outlineLevel="0" collapsed="false">
      <c r="B8976" s="88" t="s">
        <v>13</v>
      </c>
      <c r="C8976" s="89" t="n">
        <v>1185732</v>
      </c>
      <c r="D8976" s="90" t="n">
        <v>44527</v>
      </c>
      <c r="E8976" s="88" t="s">
        <v>26</v>
      </c>
      <c r="F8976" s="88" t="s">
        <v>54</v>
      </c>
      <c r="G8976" s="88" t="s">
        <v>55</v>
      </c>
      <c r="H8976" s="91" t="s">
        <v>32</v>
      </c>
      <c r="I8976" s="92" t="n">
        <v>60</v>
      </c>
      <c r="J8976" s="93" t="n">
        <v>145</v>
      </c>
      <c r="K8976" s="94" t="n">
        <f aca="false">I8976 * J8976</f>
        <v>8700</v>
      </c>
      <c r="L8976" s="94" t="n">
        <f aca="false">K8976 *M8976</f>
        <v>5829</v>
      </c>
      <c r="M8976" s="95" t="n">
        <v>0.67</v>
      </c>
      <c r="N8976" s="88" t="s">
        <v>23</v>
      </c>
      <c r="O8976" s="91" t="s">
        <v>218</v>
      </c>
      <c r="P8976" s="0" t="str">
        <f aca="false">RIGHT(H8976,LEN(H8976) - FIND(" ", H8976))</f>
        <v>Street Footwear</v>
      </c>
    </row>
    <row r="8977" customFormat="false" ht="14.25" hidden="false" customHeight="true" outlineLevel="0" collapsed="false">
      <c r="B8977" s="88" t="s">
        <v>13</v>
      </c>
      <c r="C8977" s="89" t="n">
        <v>1185732</v>
      </c>
      <c r="D8977" s="90" t="n">
        <v>44527</v>
      </c>
      <c r="E8977" s="88" t="s">
        <v>26</v>
      </c>
      <c r="F8977" s="88" t="s">
        <v>54</v>
      </c>
      <c r="G8977" s="88" t="s">
        <v>55</v>
      </c>
      <c r="H8977" s="91" t="s">
        <v>32</v>
      </c>
      <c r="I8977" s="92" t="n">
        <v>49</v>
      </c>
      <c r="J8977" s="93" t="n">
        <v>175</v>
      </c>
      <c r="K8977" s="94" t="n">
        <f aca="false">I8977 * J8977</f>
        <v>8575</v>
      </c>
      <c r="L8977" s="94" t="n">
        <f aca="false">K8977 *M8977</f>
        <v>4887.75</v>
      </c>
      <c r="M8977" s="95" t="n">
        <v>0.57</v>
      </c>
      <c r="N8977" s="88" t="s">
        <v>31</v>
      </c>
      <c r="O8977" s="91" t="s">
        <v>218</v>
      </c>
      <c r="P8977" s="0" t="str">
        <f aca="false">RIGHT(H8977,LEN(H8977) - FIND(" ", H8977))</f>
        <v>Street Footwear</v>
      </c>
    </row>
    <row r="8978" customFormat="false" ht="14.25" hidden="false" customHeight="true" outlineLevel="0" collapsed="false">
      <c r="B8978" s="88" t="s">
        <v>13</v>
      </c>
      <c r="C8978" s="89" t="n">
        <v>1185732</v>
      </c>
      <c r="D8978" s="90" t="n">
        <v>44528</v>
      </c>
      <c r="E8978" s="88" t="s">
        <v>26</v>
      </c>
      <c r="F8978" s="88" t="s">
        <v>54</v>
      </c>
      <c r="G8978" s="88" t="s">
        <v>55</v>
      </c>
      <c r="H8978" s="91" t="s">
        <v>24</v>
      </c>
      <c r="I8978" s="92" t="n">
        <v>60</v>
      </c>
      <c r="J8978" s="93" t="n">
        <v>300</v>
      </c>
      <c r="K8978" s="94" t="n">
        <f aca="false">I8978 * J8978</f>
        <v>18000</v>
      </c>
      <c r="L8978" s="94" t="n">
        <f aca="false">K8978 *M8978</f>
        <v>6300</v>
      </c>
      <c r="M8978" s="95" t="n">
        <v>0.35</v>
      </c>
      <c r="N8978" s="88" t="s">
        <v>31</v>
      </c>
      <c r="O8978" s="91" t="s">
        <v>218</v>
      </c>
      <c r="P8978" s="0" t="str">
        <f aca="false">RIGHT(H8978,LEN(H8978) - FIND(" ", H8978))</f>
        <v>Athletic Footwear</v>
      </c>
    </row>
    <row r="8979" customFormat="false" ht="14.25" hidden="false" customHeight="true" outlineLevel="0" collapsed="false">
      <c r="B8979" s="88" t="s">
        <v>13</v>
      </c>
      <c r="C8979" s="89" t="n">
        <v>1185732</v>
      </c>
      <c r="D8979" s="90" t="n">
        <v>44528</v>
      </c>
      <c r="E8979" s="88" t="s">
        <v>26</v>
      </c>
      <c r="F8979" s="88" t="s">
        <v>54</v>
      </c>
      <c r="G8979" s="88" t="s">
        <v>55</v>
      </c>
      <c r="H8979" s="91" t="s">
        <v>24</v>
      </c>
      <c r="I8979" s="92" t="n">
        <v>55</v>
      </c>
      <c r="J8979" s="93" t="n">
        <v>90</v>
      </c>
      <c r="K8979" s="94" t="n">
        <f aca="false">I8979 * J8979</f>
        <v>4950</v>
      </c>
      <c r="L8979" s="94" t="n">
        <f aca="false">K8979 *M8979</f>
        <v>2475</v>
      </c>
      <c r="M8979" s="95" t="n">
        <v>0.5</v>
      </c>
      <c r="N8979" s="88" t="s">
        <v>23</v>
      </c>
      <c r="O8979" s="91" t="s">
        <v>218</v>
      </c>
      <c r="P8979" s="0" t="str">
        <f aca="false">RIGHT(H8979,LEN(H8979) - FIND(" ", H8979))</f>
        <v>Athletic Footwear</v>
      </c>
    </row>
    <row r="8980" customFormat="false" ht="14.25" hidden="false" customHeight="true" outlineLevel="0" collapsed="false">
      <c r="B8980" s="88" t="s">
        <v>13</v>
      </c>
      <c r="C8980" s="89" t="n">
        <v>1185732</v>
      </c>
      <c r="D8980" s="90" t="n">
        <v>44528</v>
      </c>
      <c r="E8980" s="88" t="s">
        <v>26</v>
      </c>
      <c r="F8980" s="88" t="s">
        <v>54</v>
      </c>
      <c r="G8980" s="88" t="s">
        <v>55</v>
      </c>
      <c r="H8980" s="91" t="s">
        <v>24</v>
      </c>
      <c r="I8980" s="92" t="n">
        <v>45</v>
      </c>
      <c r="J8980" s="93" t="n">
        <v>99</v>
      </c>
      <c r="K8980" s="94" t="n">
        <f aca="false">I8980 * J8980</f>
        <v>4455</v>
      </c>
      <c r="L8980" s="94" t="n">
        <f aca="false">K8980 *M8980</f>
        <v>1737.45</v>
      </c>
      <c r="M8980" s="95" t="n">
        <v>0.39</v>
      </c>
      <c r="N8980" s="88" t="s">
        <v>31</v>
      </c>
      <c r="O8980" s="91" t="s">
        <v>218</v>
      </c>
      <c r="P8980" s="0" t="str">
        <f aca="false">RIGHT(H8980,LEN(H8980) - FIND(" ", H8980))</f>
        <v>Athletic Footwear</v>
      </c>
    </row>
    <row r="8981" customFormat="false" ht="14.25" hidden="false" customHeight="true" outlineLevel="0" collapsed="false">
      <c r="B8981" s="88" t="s">
        <v>13</v>
      </c>
      <c r="C8981" s="89" t="n">
        <v>1185732</v>
      </c>
      <c r="D8981" s="90" t="n">
        <v>44529</v>
      </c>
      <c r="E8981" s="88" t="s">
        <v>26</v>
      </c>
      <c r="F8981" s="88" t="s">
        <v>54</v>
      </c>
      <c r="G8981" s="88" t="s">
        <v>55</v>
      </c>
      <c r="H8981" s="91" t="s">
        <v>48</v>
      </c>
      <c r="I8981" s="92" t="n">
        <v>55</v>
      </c>
      <c r="J8981" s="93" t="n">
        <v>225</v>
      </c>
      <c r="K8981" s="94" t="n">
        <f aca="false">I8981 * J8981</f>
        <v>12375</v>
      </c>
      <c r="L8981" s="94" t="n">
        <f aca="false">K8981 *M8981</f>
        <v>4950</v>
      </c>
      <c r="M8981" s="95" t="n">
        <v>0.4</v>
      </c>
      <c r="N8981" s="88" t="s">
        <v>31</v>
      </c>
      <c r="O8981" s="91" t="s">
        <v>219</v>
      </c>
      <c r="P8981" s="0" t="str">
        <f aca="false">RIGHT(H8981,LEN(H8981) - FIND(" ", H8981))</f>
        <v>Street Footwear</v>
      </c>
    </row>
    <row r="8982" customFormat="false" ht="14.25" hidden="false" customHeight="true" outlineLevel="0" collapsed="false">
      <c r="B8982" s="88" t="s">
        <v>13</v>
      </c>
      <c r="C8982" s="89" t="n">
        <v>1185732</v>
      </c>
      <c r="D8982" s="90" t="n">
        <v>44529</v>
      </c>
      <c r="E8982" s="88" t="s">
        <v>26</v>
      </c>
      <c r="F8982" s="88" t="s">
        <v>54</v>
      </c>
      <c r="G8982" s="88" t="s">
        <v>55</v>
      </c>
      <c r="H8982" s="91" t="s">
        <v>48</v>
      </c>
      <c r="I8982" s="92" t="n">
        <v>51</v>
      </c>
      <c r="J8982" s="93" t="n">
        <v>59</v>
      </c>
      <c r="K8982" s="94" t="n">
        <f aca="false">I8982 * J8982</f>
        <v>3009</v>
      </c>
      <c r="L8982" s="94" t="n">
        <f aca="false">K8982 *M8982</f>
        <v>1504.5</v>
      </c>
      <c r="M8982" s="95" t="n">
        <v>0.5</v>
      </c>
      <c r="N8982" s="88" t="s">
        <v>23</v>
      </c>
      <c r="O8982" s="91" t="s">
        <v>219</v>
      </c>
      <c r="P8982" s="0" t="str">
        <f aca="false">RIGHT(H8982,LEN(H8982) - FIND(" ", H8982))</f>
        <v>Street Footwear</v>
      </c>
    </row>
    <row r="8983" customFormat="false" ht="14.25" hidden="false" customHeight="true" outlineLevel="0" collapsed="false">
      <c r="B8983" s="88" t="s">
        <v>13</v>
      </c>
      <c r="C8983" s="89" t="n">
        <v>1185732</v>
      </c>
      <c r="D8983" s="90" t="n">
        <v>44529</v>
      </c>
      <c r="E8983" s="88" t="s">
        <v>26</v>
      </c>
      <c r="F8983" s="88" t="s">
        <v>54</v>
      </c>
      <c r="G8983" s="88" t="s">
        <v>55</v>
      </c>
      <c r="H8983" s="91" t="s">
        <v>48</v>
      </c>
      <c r="I8983" s="92" t="n">
        <v>43</v>
      </c>
      <c r="J8983" s="93" t="n">
        <v>72</v>
      </c>
      <c r="K8983" s="94" t="n">
        <f aca="false">I8983 * J8983</f>
        <v>3096</v>
      </c>
      <c r="L8983" s="94" t="n">
        <f aca="false">K8983 *M8983</f>
        <v>1331.28</v>
      </c>
      <c r="M8983" s="95" t="n">
        <v>0.43</v>
      </c>
      <c r="N8983" s="88" t="s">
        <v>31</v>
      </c>
      <c r="O8983" s="91" t="s">
        <v>219</v>
      </c>
      <c r="P8983" s="0" t="str">
        <f aca="false">RIGHT(H8983,LEN(H8983) - FIND(" ", H8983))</f>
        <v>Street Footwear</v>
      </c>
    </row>
    <row r="8984" customFormat="false" ht="14.25" hidden="false" customHeight="true" outlineLevel="0" collapsed="false">
      <c r="B8984" s="88" t="s">
        <v>13</v>
      </c>
      <c r="C8984" s="89" t="n">
        <v>1185732</v>
      </c>
      <c r="D8984" s="90" t="n">
        <v>44530</v>
      </c>
      <c r="E8984" s="88" t="s">
        <v>26</v>
      </c>
      <c r="F8984" s="88" t="s">
        <v>54</v>
      </c>
      <c r="G8984" s="88" t="s">
        <v>55</v>
      </c>
      <c r="H8984" s="91" t="s">
        <v>44</v>
      </c>
      <c r="I8984" s="92" t="n">
        <v>55</v>
      </c>
      <c r="J8984" s="93" t="n">
        <v>175</v>
      </c>
      <c r="K8984" s="94" t="n">
        <f aca="false">I8984 * J8984</f>
        <v>9625</v>
      </c>
      <c r="L8984" s="94" t="n">
        <f aca="false">K8984 *M8984</f>
        <v>3850</v>
      </c>
      <c r="M8984" s="95" t="n">
        <v>0.4</v>
      </c>
      <c r="N8984" s="88" t="s">
        <v>31</v>
      </c>
      <c r="O8984" s="91" t="s">
        <v>219</v>
      </c>
      <c r="P8984" s="0" t="str">
        <f aca="false">RIGHT(H8984,LEN(H8984) - FIND(" ", H8984))</f>
        <v>Athletic Footwear</v>
      </c>
    </row>
    <row r="8985" customFormat="false" ht="14.25" hidden="false" customHeight="true" outlineLevel="0" collapsed="false">
      <c r="B8985" s="88" t="s">
        <v>13</v>
      </c>
      <c r="C8985" s="89" t="n">
        <v>1185732</v>
      </c>
      <c r="D8985" s="90" t="n">
        <v>44530</v>
      </c>
      <c r="E8985" s="88" t="s">
        <v>26</v>
      </c>
      <c r="F8985" s="88" t="s">
        <v>54</v>
      </c>
      <c r="G8985" s="88" t="s">
        <v>55</v>
      </c>
      <c r="H8985" s="91" t="s">
        <v>44</v>
      </c>
      <c r="I8985" s="92" t="n">
        <v>51</v>
      </c>
      <c r="J8985" s="93" t="n">
        <v>44</v>
      </c>
      <c r="K8985" s="94" t="n">
        <f aca="false">I8985 * J8985</f>
        <v>2244</v>
      </c>
      <c r="L8985" s="94" t="n">
        <f aca="false">K8985 *M8985</f>
        <v>1189.32</v>
      </c>
      <c r="M8985" s="95" t="n">
        <v>0.53</v>
      </c>
      <c r="N8985" s="88" t="s">
        <v>23</v>
      </c>
      <c r="O8985" s="91" t="s">
        <v>219</v>
      </c>
      <c r="P8985" s="0" t="str">
        <f aca="false">RIGHT(H8985,LEN(H8985) - FIND(" ", H8985))</f>
        <v>Athletic Footwear</v>
      </c>
    </row>
    <row r="8986" customFormat="false" ht="14.25" hidden="false" customHeight="true" outlineLevel="0" collapsed="false">
      <c r="B8986" s="88" t="s">
        <v>13</v>
      </c>
      <c r="C8986" s="89" t="n">
        <v>1185732</v>
      </c>
      <c r="D8986" s="90" t="n">
        <v>44530</v>
      </c>
      <c r="E8986" s="88" t="s">
        <v>26</v>
      </c>
      <c r="F8986" s="88" t="s">
        <v>54</v>
      </c>
      <c r="G8986" s="88" t="s">
        <v>55</v>
      </c>
      <c r="H8986" s="91" t="s">
        <v>44</v>
      </c>
      <c r="I8986" s="92" t="n">
        <v>39</v>
      </c>
      <c r="J8986" s="93" t="n">
        <v>56</v>
      </c>
      <c r="K8986" s="94" t="n">
        <f aca="false">I8986 * J8986</f>
        <v>2184</v>
      </c>
      <c r="L8986" s="94" t="n">
        <f aca="false">K8986 *M8986</f>
        <v>1026.48</v>
      </c>
      <c r="M8986" s="95" t="n">
        <v>0.47</v>
      </c>
      <c r="N8986" s="88" t="s">
        <v>31</v>
      </c>
      <c r="O8986" s="91" t="s">
        <v>219</v>
      </c>
      <c r="P8986" s="0" t="str">
        <f aca="false">RIGHT(H8986,LEN(H8986) - FIND(" ", H8986))</f>
        <v>Athletic Footwear</v>
      </c>
    </row>
    <row r="8987" customFormat="false" ht="14.25" hidden="false" customHeight="true" outlineLevel="0" collapsed="false">
      <c r="B8987" s="88" t="s">
        <v>13</v>
      </c>
      <c r="C8987" s="89" t="n">
        <v>1185732</v>
      </c>
      <c r="D8987" s="90" t="n">
        <v>44531</v>
      </c>
      <c r="E8987" s="88" t="s">
        <v>26</v>
      </c>
      <c r="F8987" s="88" t="s">
        <v>54</v>
      </c>
      <c r="G8987" s="88" t="s">
        <v>55</v>
      </c>
      <c r="H8987" s="91" t="s">
        <v>16</v>
      </c>
      <c r="I8987" s="92" t="n">
        <v>65</v>
      </c>
      <c r="J8987" s="93" t="n">
        <v>200</v>
      </c>
      <c r="K8987" s="94" t="n">
        <f aca="false">I8987 * J8987</f>
        <v>13000</v>
      </c>
      <c r="L8987" s="94" t="n">
        <f aca="false">K8987 *M8987</f>
        <v>4550</v>
      </c>
      <c r="M8987" s="95" t="n">
        <v>0.35</v>
      </c>
      <c r="N8987" s="88" t="s">
        <v>31</v>
      </c>
      <c r="O8987" s="91" t="s">
        <v>218</v>
      </c>
      <c r="P8987" s="0" t="str">
        <f aca="false">RIGHT(H8987,LEN(H8987) - FIND(" ", H8987))</f>
        <v>Apparel</v>
      </c>
    </row>
    <row r="8988" customFormat="false" ht="14.25" hidden="false" customHeight="true" outlineLevel="0" collapsed="false">
      <c r="B8988" s="88" t="s">
        <v>13</v>
      </c>
      <c r="C8988" s="89" t="n">
        <v>1185732</v>
      </c>
      <c r="D8988" s="90" t="n">
        <v>44531</v>
      </c>
      <c r="E8988" s="88" t="s">
        <v>26</v>
      </c>
      <c r="F8988" s="88" t="s">
        <v>54</v>
      </c>
      <c r="G8988" s="88" t="s">
        <v>55</v>
      </c>
      <c r="H8988" s="91" t="s">
        <v>16</v>
      </c>
      <c r="I8988" s="92" t="n">
        <v>64</v>
      </c>
      <c r="J8988" s="93" t="n">
        <v>60</v>
      </c>
      <c r="K8988" s="94" t="n">
        <f aca="false">I8988 * J8988</f>
        <v>3840</v>
      </c>
      <c r="L8988" s="94" t="n">
        <f aca="false">K8988 *M8988</f>
        <v>1843.2</v>
      </c>
      <c r="M8988" s="95" t="n">
        <v>0.48</v>
      </c>
      <c r="N8988" s="88" t="s">
        <v>23</v>
      </c>
      <c r="O8988" s="91" t="s">
        <v>218</v>
      </c>
      <c r="P8988" s="0" t="str">
        <f aca="false">RIGHT(H8988,LEN(H8988) - FIND(" ", H8988))</f>
        <v>Apparel</v>
      </c>
    </row>
    <row r="8989" customFormat="false" ht="14.25" hidden="false" customHeight="true" outlineLevel="0" collapsed="false">
      <c r="B8989" s="88" t="s">
        <v>13</v>
      </c>
      <c r="C8989" s="89" t="n">
        <v>1185732</v>
      </c>
      <c r="D8989" s="90" t="n">
        <v>44531</v>
      </c>
      <c r="E8989" s="88" t="s">
        <v>26</v>
      </c>
      <c r="F8989" s="88" t="s">
        <v>54</v>
      </c>
      <c r="G8989" s="88" t="s">
        <v>55</v>
      </c>
      <c r="H8989" s="91" t="s">
        <v>16</v>
      </c>
      <c r="I8989" s="92" t="n">
        <v>50</v>
      </c>
      <c r="J8989" s="93" t="n">
        <v>64</v>
      </c>
      <c r="K8989" s="94" t="n">
        <f aca="false">I8989 * J8989</f>
        <v>3200</v>
      </c>
      <c r="L8989" s="94" t="n">
        <f aca="false">K8989 *M8989</f>
        <v>1280</v>
      </c>
      <c r="M8989" s="95" t="n">
        <v>0.4</v>
      </c>
      <c r="N8989" s="88" t="s">
        <v>31</v>
      </c>
      <c r="O8989" s="91" t="s">
        <v>218</v>
      </c>
      <c r="P8989" s="0" t="str">
        <f aca="false">RIGHT(H8989,LEN(H8989) - FIND(" ", H8989))</f>
        <v>Apparel</v>
      </c>
    </row>
    <row r="8990" customFormat="false" ht="14.25" hidden="false" customHeight="true" outlineLevel="0" collapsed="false">
      <c r="B8990" s="88" t="s">
        <v>13</v>
      </c>
      <c r="C8990" s="89" t="n">
        <v>1185732</v>
      </c>
      <c r="D8990" s="90" t="n">
        <v>44532</v>
      </c>
      <c r="E8990" s="88" t="s">
        <v>26</v>
      </c>
      <c r="F8990" s="88" t="s">
        <v>54</v>
      </c>
      <c r="G8990" s="88" t="s">
        <v>55</v>
      </c>
      <c r="H8990" s="91" t="s">
        <v>38</v>
      </c>
      <c r="I8990" s="92" t="n">
        <v>70</v>
      </c>
      <c r="J8990" s="93" t="n">
        <v>375</v>
      </c>
      <c r="K8990" s="94" t="n">
        <f aca="false">I8990 * J8990</f>
        <v>26250</v>
      </c>
      <c r="L8990" s="94" t="n">
        <f aca="false">K8990 *M8990</f>
        <v>7875</v>
      </c>
      <c r="M8990" s="95" t="n">
        <v>0.3</v>
      </c>
      <c r="N8990" s="88" t="s">
        <v>31</v>
      </c>
      <c r="O8990" s="91" t="s">
        <v>219</v>
      </c>
      <c r="P8990" s="0" t="str">
        <f aca="false">RIGHT(H8990,LEN(H8990) - FIND(" ", H8990))</f>
        <v>Apparel</v>
      </c>
    </row>
    <row r="8991" customFormat="false" ht="14.25" hidden="false" customHeight="true" outlineLevel="0" collapsed="false">
      <c r="B8991" s="88" t="s">
        <v>30</v>
      </c>
      <c r="C8991" s="89" t="n">
        <v>1185732</v>
      </c>
      <c r="D8991" s="90" t="n">
        <v>44532</v>
      </c>
      <c r="E8991" s="88" t="s">
        <v>34</v>
      </c>
      <c r="F8991" s="88" t="s">
        <v>138</v>
      </c>
      <c r="G8991" s="88" t="s">
        <v>97</v>
      </c>
      <c r="H8991" s="91" t="s">
        <v>32</v>
      </c>
      <c r="I8991" s="92" t="n">
        <v>70</v>
      </c>
      <c r="J8991" s="93" t="n">
        <v>975</v>
      </c>
      <c r="K8991" s="94" t="n">
        <f aca="false">I8991 * J8991</f>
        <v>68250</v>
      </c>
      <c r="L8991" s="94" t="n">
        <f aca="false">K8991 *M8991</f>
        <v>27300</v>
      </c>
      <c r="M8991" s="95" t="n">
        <v>0.4</v>
      </c>
      <c r="N8991" s="88" t="s">
        <v>23</v>
      </c>
      <c r="O8991" s="91" t="s">
        <v>218</v>
      </c>
      <c r="P8991" s="0" t="str">
        <f aca="false">RIGHT(H8991,LEN(H8991) - FIND(" ", H8991))</f>
        <v>Street Footwear</v>
      </c>
    </row>
    <row r="8992" customFormat="false" ht="14.25" hidden="false" customHeight="true" outlineLevel="0" collapsed="false">
      <c r="B8992" s="88" t="s">
        <v>30</v>
      </c>
      <c r="C8992" s="89" t="n">
        <v>1185732</v>
      </c>
      <c r="D8992" s="90" t="n">
        <v>44532</v>
      </c>
      <c r="E8992" s="88" t="s">
        <v>34</v>
      </c>
      <c r="F8992" s="88" t="s">
        <v>138</v>
      </c>
      <c r="G8992" s="88" t="s">
        <v>97</v>
      </c>
      <c r="H8992" s="91" t="s">
        <v>24</v>
      </c>
      <c r="I8992" s="92" t="n">
        <v>60</v>
      </c>
      <c r="J8992" s="93" t="n">
        <v>775</v>
      </c>
      <c r="K8992" s="94" t="n">
        <f aca="false">I8992 * J8992</f>
        <v>46500</v>
      </c>
      <c r="L8992" s="94" t="n">
        <f aca="false">K8992 *M8992</f>
        <v>16275</v>
      </c>
      <c r="M8992" s="95" t="n">
        <v>0.35</v>
      </c>
      <c r="N8992" s="88" t="s">
        <v>23</v>
      </c>
      <c r="O8992" s="91" t="s">
        <v>218</v>
      </c>
      <c r="P8992" s="0" t="str">
        <f aca="false">RIGHT(H8992,LEN(H8992) - FIND(" ", H8992))</f>
        <v>Athletic Footwear</v>
      </c>
    </row>
    <row r="8993" customFormat="false" ht="14.25" hidden="false" customHeight="true" outlineLevel="0" collapsed="false">
      <c r="B8993" s="88" t="s">
        <v>15</v>
      </c>
      <c r="C8993" s="89" t="n">
        <v>1185732</v>
      </c>
      <c r="D8993" s="90" t="n">
        <v>44532</v>
      </c>
      <c r="E8993" s="88" t="s">
        <v>34</v>
      </c>
      <c r="F8993" s="88" t="s">
        <v>138</v>
      </c>
      <c r="G8993" s="88" t="s">
        <v>97</v>
      </c>
      <c r="H8993" s="91" t="s">
        <v>48</v>
      </c>
      <c r="I8993" s="92" t="n">
        <v>60</v>
      </c>
      <c r="J8993" s="93" t="n">
        <v>725</v>
      </c>
      <c r="K8993" s="94" t="n">
        <f aca="false">I8993 * J8993</f>
        <v>43500</v>
      </c>
      <c r="L8993" s="94" t="n">
        <f aca="false">K8993 *M8993</f>
        <v>17400</v>
      </c>
      <c r="M8993" s="95" t="n">
        <v>0.4</v>
      </c>
      <c r="N8993" s="88" t="s">
        <v>23</v>
      </c>
      <c r="O8993" s="91" t="s">
        <v>219</v>
      </c>
      <c r="P8993" s="0" t="str">
        <f aca="false">RIGHT(H8993,LEN(H8993) - FIND(" ", H8993))</f>
        <v>Street Footwear</v>
      </c>
    </row>
    <row r="8994" customFormat="false" ht="14.25" hidden="false" customHeight="true" outlineLevel="0" collapsed="false">
      <c r="B8994" s="88" t="s">
        <v>15</v>
      </c>
      <c r="C8994" s="89" t="n">
        <v>1185732</v>
      </c>
      <c r="D8994" s="90" t="n">
        <v>44532</v>
      </c>
      <c r="E8994" s="88" t="s">
        <v>34</v>
      </c>
      <c r="F8994" s="88" t="s">
        <v>138</v>
      </c>
      <c r="G8994" s="88" t="s">
        <v>97</v>
      </c>
      <c r="H8994" s="91" t="s">
        <v>44</v>
      </c>
      <c r="I8994" s="92" t="n">
        <v>60</v>
      </c>
      <c r="J8994" s="93" t="n">
        <v>675</v>
      </c>
      <c r="K8994" s="94" t="n">
        <f aca="false">I8994 * J8994</f>
        <v>40500</v>
      </c>
      <c r="L8994" s="94" t="n">
        <f aca="false">K8994 *M8994</f>
        <v>16200</v>
      </c>
      <c r="M8994" s="95" t="n">
        <v>0.4</v>
      </c>
      <c r="N8994" s="88" t="s">
        <v>23</v>
      </c>
      <c r="O8994" s="91" t="s">
        <v>219</v>
      </c>
      <c r="P8994" s="0" t="str">
        <f aca="false">RIGHT(H8994,LEN(H8994) - FIND(" ", H8994))</f>
        <v>Athletic Footwear</v>
      </c>
    </row>
    <row r="8995" customFormat="false" ht="14.25" hidden="false" customHeight="true" outlineLevel="0" collapsed="false">
      <c r="B8995" s="88" t="s">
        <v>15</v>
      </c>
      <c r="C8995" s="89" t="n">
        <v>1185732</v>
      </c>
      <c r="D8995" s="90" t="n">
        <v>44532</v>
      </c>
      <c r="E8995" s="88" t="s">
        <v>34</v>
      </c>
      <c r="F8995" s="88" t="s">
        <v>138</v>
      </c>
      <c r="G8995" s="88" t="s">
        <v>97</v>
      </c>
      <c r="H8995" s="91" t="s">
        <v>16</v>
      </c>
      <c r="I8995" s="92" t="n">
        <v>70</v>
      </c>
      <c r="J8995" s="93" t="n">
        <v>675</v>
      </c>
      <c r="K8995" s="94" t="n">
        <f aca="false">I8995 * J8995</f>
        <v>47250</v>
      </c>
      <c r="L8995" s="94" t="n">
        <f aca="false">K8995 *M8995</f>
        <v>16537.5</v>
      </c>
      <c r="M8995" s="95" t="n">
        <v>0.35</v>
      </c>
      <c r="N8995" s="88" t="s">
        <v>23</v>
      </c>
      <c r="O8995" s="91" t="s">
        <v>218</v>
      </c>
      <c r="P8995" s="0" t="str">
        <f aca="false">RIGHT(H8995,LEN(H8995) - FIND(" ", H8995))</f>
        <v>Apparel</v>
      </c>
    </row>
    <row r="8996" customFormat="false" ht="14.25" hidden="false" customHeight="true" outlineLevel="0" collapsed="false">
      <c r="B8996" s="88" t="s">
        <v>15</v>
      </c>
      <c r="C8996" s="89" t="n">
        <v>1185732</v>
      </c>
      <c r="D8996" s="90" t="n">
        <v>44532</v>
      </c>
      <c r="E8996" s="88" t="s">
        <v>34</v>
      </c>
      <c r="F8996" s="88" t="s">
        <v>138</v>
      </c>
      <c r="G8996" s="88" t="s">
        <v>97</v>
      </c>
      <c r="H8996" s="91" t="s">
        <v>38</v>
      </c>
      <c r="I8996" s="92" t="n">
        <v>75</v>
      </c>
      <c r="J8996" s="93" t="n">
        <v>775</v>
      </c>
      <c r="K8996" s="94" t="n">
        <f aca="false">I8996 * J8996</f>
        <v>58125</v>
      </c>
      <c r="L8996" s="94" t="n">
        <f aca="false">K8996 *M8996</f>
        <v>29062.5</v>
      </c>
      <c r="M8996" s="95" t="n">
        <v>0.5</v>
      </c>
      <c r="N8996" s="88" t="s">
        <v>23</v>
      </c>
      <c r="O8996" s="91" t="s">
        <v>219</v>
      </c>
      <c r="P8996" s="0" t="str">
        <f aca="false">RIGHT(H8996,LEN(H8996) - FIND(" ", H8996))</f>
        <v>Apparel</v>
      </c>
    </row>
    <row r="8997" customFormat="false" ht="14.25" hidden="false" customHeight="true" outlineLevel="0" collapsed="false">
      <c r="B8997" s="88" t="s">
        <v>43</v>
      </c>
      <c r="C8997" s="89" t="n">
        <v>1185732</v>
      </c>
      <c r="D8997" s="90" t="n">
        <v>44532</v>
      </c>
      <c r="E8997" s="88" t="s">
        <v>29</v>
      </c>
      <c r="F8997" s="88" t="s">
        <v>165</v>
      </c>
      <c r="G8997" s="88" t="s">
        <v>135</v>
      </c>
      <c r="H8997" s="91" t="s">
        <v>32</v>
      </c>
      <c r="I8997" s="92" t="n">
        <v>60</v>
      </c>
      <c r="J8997" s="93" t="n">
        <v>550</v>
      </c>
      <c r="K8997" s="94" t="n">
        <f aca="false">I8997 * J8997</f>
        <v>33000</v>
      </c>
      <c r="L8997" s="94" t="n">
        <f aca="false">K8997 *M8997</f>
        <v>9900</v>
      </c>
      <c r="M8997" s="95" t="n">
        <v>0.3</v>
      </c>
      <c r="N8997" s="88" t="s">
        <v>14</v>
      </c>
      <c r="O8997" s="91" t="s">
        <v>218</v>
      </c>
      <c r="P8997" s="0" t="str">
        <f aca="false">RIGHT(H8997,LEN(H8997) - FIND(" ", H8997))</f>
        <v>Street Footwear</v>
      </c>
    </row>
    <row r="8998" customFormat="false" ht="14.25" hidden="false" customHeight="true" outlineLevel="0" collapsed="false">
      <c r="B8998" s="88" t="s">
        <v>43</v>
      </c>
      <c r="C8998" s="89" t="n">
        <v>1185732</v>
      </c>
      <c r="D8998" s="90" t="n">
        <v>44532</v>
      </c>
      <c r="E8998" s="88" t="s">
        <v>29</v>
      </c>
      <c r="F8998" s="88" t="s">
        <v>165</v>
      </c>
      <c r="G8998" s="88" t="s">
        <v>135</v>
      </c>
      <c r="H8998" s="91" t="s">
        <v>24</v>
      </c>
      <c r="I8998" s="92" t="n">
        <v>50</v>
      </c>
      <c r="J8998" s="93" t="n">
        <v>350</v>
      </c>
      <c r="K8998" s="94" t="n">
        <f aca="false">I8998 * J8998</f>
        <v>17500</v>
      </c>
      <c r="L8998" s="94" t="n">
        <f aca="false">K8998 *M8998</f>
        <v>6125</v>
      </c>
      <c r="M8998" s="95" t="n">
        <v>0.35</v>
      </c>
      <c r="N8998" s="88" t="s">
        <v>14</v>
      </c>
      <c r="O8998" s="91" t="s">
        <v>218</v>
      </c>
      <c r="P8998" s="0" t="str">
        <f aca="false">RIGHT(H8998,LEN(H8998) - FIND(" ", H8998))</f>
        <v>Athletic Footwear</v>
      </c>
    </row>
    <row r="8999" customFormat="false" ht="14.25" hidden="false" customHeight="true" outlineLevel="0" collapsed="false">
      <c r="B8999" s="88" t="s">
        <v>43</v>
      </c>
      <c r="C8999" s="89" t="n">
        <v>1185732</v>
      </c>
      <c r="D8999" s="90" t="n">
        <v>44532</v>
      </c>
      <c r="E8999" s="88" t="s">
        <v>29</v>
      </c>
      <c r="F8999" s="88" t="s">
        <v>165</v>
      </c>
      <c r="G8999" s="88" t="s">
        <v>135</v>
      </c>
      <c r="H8999" s="91" t="s">
        <v>48</v>
      </c>
      <c r="I8999" s="92" t="n">
        <v>50</v>
      </c>
      <c r="J8999" s="93" t="n">
        <v>300</v>
      </c>
      <c r="K8999" s="94" t="n">
        <f aca="false">I8999 * J8999</f>
        <v>15000</v>
      </c>
      <c r="L8999" s="94" t="n">
        <f aca="false">K8999 *M8999</f>
        <v>4500</v>
      </c>
      <c r="M8999" s="95" t="n">
        <v>0.3</v>
      </c>
      <c r="N8999" s="88" t="s">
        <v>14</v>
      </c>
      <c r="O8999" s="91" t="s">
        <v>219</v>
      </c>
      <c r="P8999" s="0" t="str">
        <f aca="false">RIGHT(H8999,LEN(H8999) - FIND(" ", H8999))</f>
        <v>Street Footwear</v>
      </c>
    </row>
    <row r="9000" customFormat="false" ht="14.25" hidden="false" customHeight="true" outlineLevel="0" collapsed="false">
      <c r="B9000" s="88" t="s">
        <v>43</v>
      </c>
      <c r="C9000" s="89" t="n">
        <v>1185732</v>
      </c>
      <c r="D9000" s="90" t="n">
        <v>44532</v>
      </c>
      <c r="E9000" s="88" t="s">
        <v>29</v>
      </c>
      <c r="F9000" s="88" t="s">
        <v>165</v>
      </c>
      <c r="G9000" s="88" t="s">
        <v>135</v>
      </c>
      <c r="H9000" s="91" t="s">
        <v>44</v>
      </c>
      <c r="I9000" s="92" t="n">
        <v>50</v>
      </c>
      <c r="J9000" s="93" t="n">
        <v>250</v>
      </c>
      <c r="K9000" s="94" t="n">
        <f aca="false">I9000 * J9000</f>
        <v>12500</v>
      </c>
      <c r="L9000" s="94" t="n">
        <f aca="false">K9000 *M9000</f>
        <v>3750</v>
      </c>
      <c r="M9000" s="95" t="n">
        <v>0.3</v>
      </c>
      <c r="N9000" s="88" t="s">
        <v>14</v>
      </c>
      <c r="O9000" s="91" t="s">
        <v>219</v>
      </c>
      <c r="P9000" s="0" t="str">
        <f aca="false">RIGHT(H9000,LEN(H9000) - FIND(" ", H9000))</f>
        <v>Athletic Footwear</v>
      </c>
    </row>
    <row r="9001" customFormat="false" ht="14.25" hidden="false" customHeight="true" outlineLevel="0" collapsed="false">
      <c r="B9001" s="88" t="s">
        <v>43</v>
      </c>
      <c r="C9001" s="89" t="n">
        <v>1185732</v>
      </c>
      <c r="D9001" s="90" t="n">
        <v>44532</v>
      </c>
      <c r="E9001" s="88" t="s">
        <v>29</v>
      </c>
      <c r="F9001" s="88" t="s">
        <v>165</v>
      </c>
      <c r="G9001" s="88" t="s">
        <v>135</v>
      </c>
      <c r="H9001" s="91" t="s">
        <v>16</v>
      </c>
      <c r="I9001" s="92" t="n">
        <v>60</v>
      </c>
      <c r="J9001" s="93" t="n">
        <v>250</v>
      </c>
      <c r="K9001" s="94" t="n">
        <f aca="false">I9001 * J9001</f>
        <v>15000</v>
      </c>
      <c r="L9001" s="94" t="n">
        <f aca="false">K9001 *M9001</f>
        <v>7500</v>
      </c>
      <c r="M9001" s="95" t="n">
        <v>0.5</v>
      </c>
      <c r="N9001" s="88" t="s">
        <v>14</v>
      </c>
      <c r="O9001" s="91" t="s">
        <v>218</v>
      </c>
      <c r="P9001" s="0" t="str">
        <f aca="false">RIGHT(H9001,LEN(H9001) - FIND(" ", H9001))</f>
        <v>Apparel</v>
      </c>
    </row>
    <row r="9002" customFormat="false" ht="14.25" hidden="false" customHeight="true" outlineLevel="0" collapsed="false">
      <c r="B9002" s="88" t="s">
        <v>43</v>
      </c>
      <c r="C9002" s="89" t="n">
        <v>1185732</v>
      </c>
      <c r="D9002" s="90" t="n">
        <v>44532</v>
      </c>
      <c r="E9002" s="88" t="s">
        <v>29</v>
      </c>
      <c r="F9002" s="88" t="s">
        <v>165</v>
      </c>
      <c r="G9002" s="88" t="s">
        <v>135</v>
      </c>
      <c r="H9002" s="91" t="s">
        <v>38</v>
      </c>
      <c r="I9002" s="92" t="n">
        <v>65</v>
      </c>
      <c r="J9002" s="93" t="n">
        <v>350</v>
      </c>
      <c r="K9002" s="94" t="n">
        <f aca="false">I9002 * J9002</f>
        <v>22750</v>
      </c>
      <c r="L9002" s="94" t="n">
        <f aca="false">K9002 *M9002</f>
        <v>9100</v>
      </c>
      <c r="M9002" s="95" t="n">
        <v>0.4</v>
      </c>
      <c r="N9002" s="88" t="s">
        <v>14</v>
      </c>
      <c r="O9002" s="91" t="s">
        <v>219</v>
      </c>
      <c r="P9002" s="0" t="str">
        <f aca="false">RIGHT(H9002,LEN(H9002) - FIND(" ", H9002))</f>
        <v>Apparel</v>
      </c>
    </row>
    <row r="9003" customFormat="false" ht="14.25" hidden="false" customHeight="true" outlineLevel="0" collapsed="false">
      <c r="B9003" s="88" t="s">
        <v>13</v>
      </c>
      <c r="C9003" s="89" t="n">
        <v>1185732</v>
      </c>
      <c r="D9003" s="90" t="n">
        <v>44532</v>
      </c>
      <c r="E9003" s="88" t="s">
        <v>26</v>
      </c>
      <c r="F9003" s="88" t="s">
        <v>54</v>
      </c>
      <c r="G9003" s="88" t="s">
        <v>55</v>
      </c>
      <c r="H9003" s="91" t="s">
        <v>38</v>
      </c>
      <c r="I9003" s="92" t="n">
        <v>64</v>
      </c>
      <c r="J9003" s="93" t="n">
        <v>98</v>
      </c>
      <c r="K9003" s="94" t="n">
        <f aca="false">I9003 * J9003</f>
        <v>6272</v>
      </c>
      <c r="L9003" s="94" t="n">
        <f aca="false">K9003 *M9003</f>
        <v>2634.24</v>
      </c>
      <c r="M9003" s="95" t="n">
        <v>0.42</v>
      </c>
      <c r="N9003" s="88" t="s">
        <v>23</v>
      </c>
      <c r="O9003" s="91" t="s">
        <v>219</v>
      </c>
      <c r="P9003" s="0" t="str">
        <f aca="false">RIGHT(H9003,LEN(H9003) - FIND(" ", H9003))</f>
        <v>Apparel</v>
      </c>
    </row>
    <row r="9004" customFormat="false" ht="14.25" hidden="false" customHeight="true" outlineLevel="0" collapsed="false">
      <c r="B9004" s="88" t="s">
        <v>30</v>
      </c>
      <c r="C9004" s="89" t="n">
        <v>1185732</v>
      </c>
      <c r="D9004" s="90" t="n">
        <v>44532</v>
      </c>
      <c r="E9004" s="88" t="s">
        <v>34</v>
      </c>
      <c r="F9004" s="88" t="s">
        <v>138</v>
      </c>
      <c r="G9004" s="88" t="s">
        <v>97</v>
      </c>
      <c r="H9004" s="91" t="s">
        <v>32</v>
      </c>
      <c r="I9004" s="92" t="n">
        <v>64</v>
      </c>
      <c r="J9004" s="93" t="n">
        <v>244</v>
      </c>
      <c r="K9004" s="94" t="n">
        <f aca="false">I9004 * J9004</f>
        <v>15616</v>
      </c>
      <c r="L9004" s="94" t="n">
        <f aca="false">K9004 *M9004</f>
        <v>7964.16</v>
      </c>
      <c r="M9004" s="95" t="n">
        <v>0.51</v>
      </c>
      <c r="N9004" s="88" t="s">
        <v>23</v>
      </c>
      <c r="O9004" s="91" t="s">
        <v>218</v>
      </c>
      <c r="P9004" s="0" t="str">
        <f aca="false">RIGHT(H9004,LEN(H9004) - FIND(" ", H9004))</f>
        <v>Street Footwear</v>
      </c>
    </row>
    <row r="9005" customFormat="false" ht="14.25" hidden="false" customHeight="true" outlineLevel="0" collapsed="false">
      <c r="B9005" s="88" t="s">
        <v>30</v>
      </c>
      <c r="C9005" s="89" t="n">
        <v>1185732</v>
      </c>
      <c r="D9005" s="90" t="n">
        <v>44532</v>
      </c>
      <c r="E9005" s="88" t="s">
        <v>34</v>
      </c>
      <c r="F9005" s="88" t="s">
        <v>138</v>
      </c>
      <c r="G9005" s="88" t="s">
        <v>97</v>
      </c>
      <c r="H9005" s="91" t="s">
        <v>24</v>
      </c>
      <c r="I9005" s="92" t="n">
        <v>55</v>
      </c>
      <c r="J9005" s="93" t="n">
        <v>202</v>
      </c>
      <c r="K9005" s="94" t="n">
        <f aca="false">I9005 * J9005</f>
        <v>11110</v>
      </c>
      <c r="L9005" s="94" t="n">
        <f aca="false">K9005 *M9005</f>
        <v>4999.5</v>
      </c>
      <c r="M9005" s="95" t="n">
        <v>0.45</v>
      </c>
      <c r="N9005" s="88" t="s">
        <v>23</v>
      </c>
      <c r="O9005" s="91" t="s">
        <v>218</v>
      </c>
      <c r="P9005" s="0" t="str">
        <f aca="false">RIGHT(H9005,LEN(H9005) - FIND(" ", H9005))</f>
        <v>Athletic Footwear</v>
      </c>
    </row>
    <row r="9006" customFormat="false" ht="14.25" hidden="false" customHeight="true" outlineLevel="0" collapsed="false">
      <c r="B9006" s="88" t="s">
        <v>15</v>
      </c>
      <c r="C9006" s="89" t="n">
        <v>1185732</v>
      </c>
      <c r="D9006" s="90" t="n">
        <v>44532</v>
      </c>
      <c r="E9006" s="88" t="s">
        <v>34</v>
      </c>
      <c r="F9006" s="88" t="s">
        <v>138</v>
      </c>
      <c r="G9006" s="88" t="s">
        <v>97</v>
      </c>
      <c r="H9006" s="91" t="s">
        <v>48</v>
      </c>
      <c r="I9006" s="92" t="n">
        <v>55</v>
      </c>
      <c r="J9006" s="93" t="n">
        <v>218</v>
      </c>
      <c r="K9006" s="94" t="n">
        <f aca="false">I9006 * J9006</f>
        <v>11990</v>
      </c>
      <c r="L9006" s="94" t="n">
        <f aca="false">K9006 *M9006</f>
        <v>6114.9</v>
      </c>
      <c r="M9006" s="95" t="n">
        <v>0.51</v>
      </c>
      <c r="N9006" s="88" t="s">
        <v>23</v>
      </c>
      <c r="O9006" s="91" t="s">
        <v>219</v>
      </c>
      <c r="P9006" s="0" t="str">
        <f aca="false">RIGHT(H9006,LEN(H9006) - FIND(" ", H9006))</f>
        <v>Street Footwear</v>
      </c>
    </row>
    <row r="9007" customFormat="false" ht="14.25" hidden="false" customHeight="true" outlineLevel="0" collapsed="false">
      <c r="B9007" s="88" t="s">
        <v>15</v>
      </c>
      <c r="C9007" s="89" t="n">
        <v>1185732</v>
      </c>
      <c r="D9007" s="90" t="n">
        <v>44532</v>
      </c>
      <c r="E9007" s="88" t="s">
        <v>34</v>
      </c>
      <c r="F9007" s="88" t="s">
        <v>138</v>
      </c>
      <c r="G9007" s="88" t="s">
        <v>97</v>
      </c>
      <c r="H9007" s="91" t="s">
        <v>44</v>
      </c>
      <c r="I9007" s="92" t="n">
        <v>55</v>
      </c>
      <c r="J9007" s="93" t="n">
        <v>196</v>
      </c>
      <c r="K9007" s="94" t="n">
        <f aca="false">I9007 * J9007</f>
        <v>10780</v>
      </c>
      <c r="L9007" s="94" t="n">
        <f aca="false">K9007 *M9007</f>
        <v>5821.2</v>
      </c>
      <c r="M9007" s="95" t="n">
        <v>0.54</v>
      </c>
      <c r="N9007" s="88" t="s">
        <v>23</v>
      </c>
      <c r="O9007" s="91" t="s">
        <v>219</v>
      </c>
      <c r="P9007" s="0" t="str">
        <f aca="false">RIGHT(H9007,LEN(H9007) - FIND(" ", H9007))</f>
        <v>Athletic Footwear</v>
      </c>
    </row>
    <row r="9008" customFormat="false" ht="14.25" hidden="false" customHeight="true" outlineLevel="0" collapsed="false">
      <c r="B9008" s="88" t="s">
        <v>15</v>
      </c>
      <c r="C9008" s="89" t="n">
        <v>1185732</v>
      </c>
      <c r="D9008" s="90" t="n">
        <v>44532</v>
      </c>
      <c r="E9008" s="88" t="s">
        <v>34</v>
      </c>
      <c r="F9008" s="88" t="s">
        <v>138</v>
      </c>
      <c r="G9008" s="88" t="s">
        <v>97</v>
      </c>
      <c r="H9008" s="91" t="s">
        <v>16</v>
      </c>
      <c r="I9008" s="92" t="n">
        <v>65</v>
      </c>
      <c r="J9008" s="93" t="n">
        <v>169</v>
      </c>
      <c r="K9008" s="94" t="n">
        <f aca="false">I9008 * J9008</f>
        <v>10985</v>
      </c>
      <c r="L9008" s="94" t="n">
        <f aca="false">K9008 *M9008</f>
        <v>5382.65</v>
      </c>
      <c r="M9008" s="95" t="n">
        <v>0.49</v>
      </c>
      <c r="N9008" s="88" t="s">
        <v>23</v>
      </c>
      <c r="O9008" s="91" t="s">
        <v>218</v>
      </c>
      <c r="P9008" s="0" t="str">
        <f aca="false">RIGHT(H9008,LEN(H9008) - FIND(" ", H9008))</f>
        <v>Apparel</v>
      </c>
    </row>
    <row r="9009" customFormat="false" ht="14.25" hidden="false" customHeight="true" outlineLevel="0" collapsed="false">
      <c r="B9009" s="88" t="s">
        <v>15</v>
      </c>
      <c r="C9009" s="89" t="n">
        <v>1185732</v>
      </c>
      <c r="D9009" s="90" t="n">
        <v>44532</v>
      </c>
      <c r="E9009" s="88" t="s">
        <v>34</v>
      </c>
      <c r="F9009" s="88" t="s">
        <v>138</v>
      </c>
      <c r="G9009" s="88" t="s">
        <v>97</v>
      </c>
      <c r="H9009" s="91" t="s">
        <v>38</v>
      </c>
      <c r="I9009" s="92" t="n">
        <v>69</v>
      </c>
      <c r="J9009" s="93" t="n">
        <v>225</v>
      </c>
      <c r="K9009" s="94" t="n">
        <f aca="false">I9009 * J9009</f>
        <v>15525</v>
      </c>
      <c r="L9009" s="94" t="n">
        <f aca="false">K9009 *M9009</f>
        <v>10091.25</v>
      </c>
      <c r="M9009" s="95" t="n">
        <v>0.65</v>
      </c>
      <c r="N9009" s="88" t="s">
        <v>23</v>
      </c>
      <c r="O9009" s="91" t="s">
        <v>219</v>
      </c>
      <c r="P9009" s="0" t="str">
        <f aca="false">RIGHT(H9009,LEN(H9009) - FIND(" ", H9009))</f>
        <v>Apparel</v>
      </c>
    </row>
    <row r="9010" customFormat="false" ht="14.25" hidden="false" customHeight="true" outlineLevel="0" collapsed="false">
      <c r="B9010" s="88" t="s">
        <v>43</v>
      </c>
      <c r="C9010" s="89" t="n">
        <v>1185732</v>
      </c>
      <c r="D9010" s="90" t="n">
        <v>44532</v>
      </c>
      <c r="E9010" s="88" t="s">
        <v>29</v>
      </c>
      <c r="F9010" s="88" t="s">
        <v>165</v>
      </c>
      <c r="G9010" s="88" t="s">
        <v>135</v>
      </c>
      <c r="H9010" s="91" t="s">
        <v>32</v>
      </c>
      <c r="I9010" s="92" t="n">
        <v>58</v>
      </c>
      <c r="J9010" s="93" t="n">
        <v>138</v>
      </c>
      <c r="K9010" s="94" t="n">
        <f aca="false">I9010 * J9010</f>
        <v>8004</v>
      </c>
      <c r="L9010" s="94" t="n">
        <f aca="false">K9010 *M9010</f>
        <v>3281.64</v>
      </c>
      <c r="M9010" s="95" t="n">
        <v>0.41</v>
      </c>
      <c r="N9010" s="88" t="s">
        <v>23</v>
      </c>
      <c r="O9010" s="91" t="s">
        <v>218</v>
      </c>
      <c r="P9010" s="0" t="str">
        <f aca="false">RIGHT(H9010,LEN(H9010) - FIND(" ", H9010))</f>
        <v>Street Footwear</v>
      </c>
    </row>
    <row r="9011" customFormat="false" ht="14.25" hidden="false" customHeight="true" outlineLevel="0" collapsed="false">
      <c r="B9011" s="88" t="s">
        <v>43</v>
      </c>
      <c r="C9011" s="89" t="n">
        <v>1185732</v>
      </c>
      <c r="D9011" s="90" t="n">
        <v>44532</v>
      </c>
      <c r="E9011" s="88" t="s">
        <v>29</v>
      </c>
      <c r="F9011" s="88" t="s">
        <v>165</v>
      </c>
      <c r="G9011" s="88" t="s">
        <v>135</v>
      </c>
      <c r="H9011" s="91" t="s">
        <v>24</v>
      </c>
      <c r="I9011" s="92" t="n">
        <v>49</v>
      </c>
      <c r="J9011" s="93" t="n">
        <v>102</v>
      </c>
      <c r="K9011" s="94" t="n">
        <f aca="false">I9011 * J9011</f>
        <v>4998</v>
      </c>
      <c r="L9011" s="94" t="n">
        <f aca="false">K9011 *M9011</f>
        <v>2349.06</v>
      </c>
      <c r="M9011" s="95" t="n">
        <v>0.47</v>
      </c>
      <c r="N9011" s="88" t="s">
        <v>23</v>
      </c>
      <c r="O9011" s="91" t="s">
        <v>218</v>
      </c>
      <c r="P9011" s="0" t="str">
        <f aca="false">RIGHT(H9011,LEN(H9011) - FIND(" ", H9011))</f>
        <v>Athletic Footwear</v>
      </c>
    </row>
    <row r="9012" customFormat="false" ht="14.25" hidden="false" customHeight="true" outlineLevel="0" collapsed="false">
      <c r="B9012" s="88" t="s">
        <v>43</v>
      </c>
      <c r="C9012" s="89" t="n">
        <v>1185732</v>
      </c>
      <c r="D9012" s="90" t="n">
        <v>44532</v>
      </c>
      <c r="E9012" s="88" t="s">
        <v>29</v>
      </c>
      <c r="F9012" s="88" t="s">
        <v>165</v>
      </c>
      <c r="G9012" s="88" t="s">
        <v>135</v>
      </c>
      <c r="H9012" s="91" t="s">
        <v>48</v>
      </c>
      <c r="I9012" s="92" t="n">
        <v>45</v>
      </c>
      <c r="J9012" s="93" t="n">
        <v>87</v>
      </c>
      <c r="K9012" s="94" t="n">
        <f aca="false">I9012 * J9012</f>
        <v>3915</v>
      </c>
      <c r="L9012" s="94" t="n">
        <f aca="false">K9012 *M9012</f>
        <v>1722.6</v>
      </c>
      <c r="M9012" s="95" t="n">
        <v>0.44</v>
      </c>
      <c r="N9012" s="88" t="s">
        <v>23</v>
      </c>
      <c r="O9012" s="91" t="s">
        <v>219</v>
      </c>
      <c r="P9012" s="0" t="str">
        <f aca="false">RIGHT(H9012,LEN(H9012) - FIND(" ", H9012))</f>
        <v>Street Footwear</v>
      </c>
    </row>
    <row r="9013" customFormat="false" ht="14.25" hidden="false" customHeight="true" outlineLevel="0" collapsed="false">
      <c r="B9013" s="88" t="s">
        <v>43</v>
      </c>
      <c r="C9013" s="89" t="n">
        <v>1185732</v>
      </c>
      <c r="D9013" s="90" t="n">
        <v>44532</v>
      </c>
      <c r="E9013" s="88" t="s">
        <v>29</v>
      </c>
      <c r="F9013" s="88" t="s">
        <v>165</v>
      </c>
      <c r="G9013" s="88" t="s">
        <v>135</v>
      </c>
      <c r="H9013" s="91" t="s">
        <v>44</v>
      </c>
      <c r="I9013" s="92" t="n">
        <v>48</v>
      </c>
      <c r="J9013" s="93" t="n">
        <v>73</v>
      </c>
      <c r="K9013" s="94" t="n">
        <f aca="false">I9013 * J9013</f>
        <v>3504</v>
      </c>
      <c r="L9013" s="94" t="n">
        <f aca="false">K9013 *M9013</f>
        <v>1576.8</v>
      </c>
      <c r="M9013" s="95" t="n">
        <v>0.45</v>
      </c>
      <c r="N9013" s="88" t="s">
        <v>23</v>
      </c>
      <c r="O9013" s="91" t="s">
        <v>219</v>
      </c>
      <c r="P9013" s="0" t="str">
        <f aca="false">RIGHT(H9013,LEN(H9013) - FIND(" ", H9013))</f>
        <v>Athletic Footwear</v>
      </c>
    </row>
    <row r="9014" customFormat="false" ht="14.25" hidden="false" customHeight="true" outlineLevel="0" collapsed="false">
      <c r="B9014" s="88" t="s">
        <v>43</v>
      </c>
      <c r="C9014" s="89" t="n">
        <v>1185732</v>
      </c>
      <c r="D9014" s="90" t="n">
        <v>44532</v>
      </c>
      <c r="E9014" s="88" t="s">
        <v>29</v>
      </c>
      <c r="F9014" s="88" t="s">
        <v>165</v>
      </c>
      <c r="G9014" s="88" t="s">
        <v>135</v>
      </c>
      <c r="H9014" s="91" t="s">
        <v>16</v>
      </c>
      <c r="I9014" s="92" t="n">
        <v>57</v>
      </c>
      <c r="J9014" s="93" t="n">
        <v>73</v>
      </c>
      <c r="K9014" s="94" t="n">
        <f aca="false">I9014 * J9014</f>
        <v>4161</v>
      </c>
      <c r="L9014" s="94" t="n">
        <f aca="false">K9014 *M9014</f>
        <v>2496.6</v>
      </c>
      <c r="M9014" s="95" t="n">
        <v>0.6</v>
      </c>
      <c r="N9014" s="88" t="s">
        <v>23</v>
      </c>
      <c r="O9014" s="91" t="s">
        <v>218</v>
      </c>
      <c r="P9014" s="0" t="str">
        <f aca="false">RIGHT(H9014,LEN(H9014) - FIND(" ", H9014))</f>
        <v>Apparel</v>
      </c>
    </row>
    <row r="9015" customFormat="false" ht="14.25" hidden="false" customHeight="true" outlineLevel="0" collapsed="false">
      <c r="B9015" s="88" t="s">
        <v>43</v>
      </c>
      <c r="C9015" s="89" t="n">
        <v>1185732</v>
      </c>
      <c r="D9015" s="90" t="n">
        <v>44532</v>
      </c>
      <c r="E9015" s="88" t="s">
        <v>29</v>
      </c>
      <c r="F9015" s="88" t="s">
        <v>165</v>
      </c>
      <c r="G9015" s="88" t="s">
        <v>135</v>
      </c>
      <c r="H9015" s="91" t="s">
        <v>38</v>
      </c>
      <c r="I9015" s="92" t="n">
        <v>59</v>
      </c>
      <c r="J9015" s="93" t="n">
        <v>88</v>
      </c>
      <c r="K9015" s="94" t="n">
        <f aca="false">I9015 * J9015</f>
        <v>5192</v>
      </c>
      <c r="L9015" s="94" t="n">
        <f aca="false">K9015 *M9015</f>
        <v>2699.84</v>
      </c>
      <c r="M9015" s="95" t="n">
        <v>0.52</v>
      </c>
      <c r="N9015" s="88" t="s">
        <v>23</v>
      </c>
      <c r="O9015" s="91" t="s">
        <v>219</v>
      </c>
      <c r="P9015" s="0" t="str">
        <f aca="false">RIGHT(H9015,LEN(H9015) - FIND(" ", H9015))</f>
        <v>Apparel</v>
      </c>
    </row>
    <row r="9016" customFormat="false" ht="14.25" hidden="false" customHeight="true" outlineLevel="0" collapsed="false">
      <c r="B9016" s="88" t="s">
        <v>13</v>
      </c>
      <c r="C9016" s="89" t="n">
        <v>1185732</v>
      </c>
      <c r="D9016" s="90" t="n">
        <v>44532</v>
      </c>
      <c r="E9016" s="88" t="s">
        <v>26</v>
      </c>
      <c r="F9016" s="88" t="s">
        <v>54</v>
      </c>
      <c r="G9016" s="88" t="s">
        <v>55</v>
      </c>
      <c r="H9016" s="91" t="s">
        <v>38</v>
      </c>
      <c r="I9016" s="92" t="n">
        <v>50</v>
      </c>
      <c r="J9016" s="93" t="n">
        <v>116</v>
      </c>
      <c r="K9016" s="94" t="n">
        <f aca="false">I9016 * J9016</f>
        <v>5800</v>
      </c>
      <c r="L9016" s="94" t="n">
        <f aca="false">K9016 *M9016</f>
        <v>2088</v>
      </c>
      <c r="M9016" s="95" t="n">
        <v>0.36</v>
      </c>
      <c r="N9016" s="88" t="s">
        <v>31</v>
      </c>
      <c r="O9016" s="91" t="s">
        <v>219</v>
      </c>
      <c r="P9016" s="0" t="str">
        <f aca="false">RIGHT(H9016,LEN(H9016) - FIND(" ", H9016))</f>
        <v>Apparel</v>
      </c>
    </row>
    <row r="9017" customFormat="false" ht="14.25" hidden="false" customHeight="true" outlineLevel="0" collapsed="false">
      <c r="B9017" s="88" t="s">
        <v>13</v>
      </c>
      <c r="C9017" s="89" t="n">
        <v>1185732</v>
      </c>
      <c r="D9017" s="90" t="n">
        <v>44533</v>
      </c>
      <c r="E9017" s="88" t="s">
        <v>26</v>
      </c>
      <c r="F9017" s="88" t="s">
        <v>54</v>
      </c>
      <c r="G9017" s="88" t="s">
        <v>55</v>
      </c>
      <c r="H9017" s="91" t="s">
        <v>32</v>
      </c>
      <c r="I9017" s="92" t="n">
        <v>65</v>
      </c>
      <c r="J9017" s="93" t="n">
        <v>525</v>
      </c>
      <c r="K9017" s="94" t="n">
        <f aca="false">I9017 * J9017</f>
        <v>34125</v>
      </c>
      <c r="L9017" s="94" t="n">
        <f aca="false">K9017 *M9017</f>
        <v>18768.75</v>
      </c>
      <c r="M9017" s="95" t="n">
        <v>0.55</v>
      </c>
      <c r="N9017" s="88" t="s">
        <v>31</v>
      </c>
      <c r="O9017" s="91" t="s">
        <v>218</v>
      </c>
      <c r="P9017" s="0" t="str">
        <f aca="false">RIGHT(H9017,LEN(H9017) - FIND(" ", H9017))</f>
        <v>Street Footwear</v>
      </c>
    </row>
    <row r="9018" customFormat="false" ht="14.25" hidden="false" customHeight="true" outlineLevel="0" collapsed="false">
      <c r="B9018" s="88" t="s">
        <v>13</v>
      </c>
      <c r="C9018" s="89" t="n">
        <v>1185732</v>
      </c>
      <c r="D9018" s="90" t="n">
        <v>44533</v>
      </c>
      <c r="E9018" s="88" t="s">
        <v>26</v>
      </c>
      <c r="F9018" s="88" t="s">
        <v>86</v>
      </c>
      <c r="G9018" s="88" t="s">
        <v>114</v>
      </c>
      <c r="H9018" s="91" t="s">
        <v>32</v>
      </c>
      <c r="I9018" s="92" t="n">
        <v>65</v>
      </c>
      <c r="J9018" s="93" t="n">
        <v>575</v>
      </c>
      <c r="K9018" s="94" t="n">
        <f aca="false">I9018 * J9018</f>
        <v>37375</v>
      </c>
      <c r="L9018" s="94" t="n">
        <f aca="false">K9018 *M9018</f>
        <v>14950</v>
      </c>
      <c r="M9018" s="95" t="n">
        <v>0.4</v>
      </c>
      <c r="N9018" s="88" t="s">
        <v>14</v>
      </c>
      <c r="O9018" s="91" t="s">
        <v>218</v>
      </c>
      <c r="P9018" s="0" t="str">
        <f aca="false">RIGHT(H9018,LEN(H9018) - FIND(" ", H9018))</f>
        <v>Street Footwear</v>
      </c>
    </row>
    <row r="9019" customFormat="false" ht="14.25" hidden="false" customHeight="true" outlineLevel="0" collapsed="false">
      <c r="B9019" s="88" t="s">
        <v>13</v>
      </c>
      <c r="C9019" s="89" t="n">
        <v>1185732</v>
      </c>
      <c r="D9019" s="90" t="n">
        <v>44533</v>
      </c>
      <c r="E9019" s="88" t="s">
        <v>26</v>
      </c>
      <c r="F9019" s="88" t="s">
        <v>86</v>
      </c>
      <c r="G9019" s="88" t="s">
        <v>114</v>
      </c>
      <c r="H9019" s="91" t="s">
        <v>24</v>
      </c>
      <c r="I9019" s="92" t="n">
        <v>55</v>
      </c>
      <c r="J9019" s="93" t="n">
        <v>375</v>
      </c>
      <c r="K9019" s="94" t="n">
        <f aca="false">I9019 * J9019</f>
        <v>20625</v>
      </c>
      <c r="L9019" s="94" t="n">
        <f aca="false">K9019 *M9019</f>
        <v>8250</v>
      </c>
      <c r="M9019" s="95" t="n">
        <v>0.4</v>
      </c>
      <c r="N9019" s="88" t="s">
        <v>14</v>
      </c>
      <c r="O9019" s="91" t="s">
        <v>218</v>
      </c>
      <c r="P9019" s="0" t="str">
        <f aca="false">RIGHT(H9019,LEN(H9019) - FIND(" ", H9019))</f>
        <v>Athletic Footwear</v>
      </c>
    </row>
    <row r="9020" customFormat="false" ht="14.25" hidden="false" customHeight="true" outlineLevel="0" collapsed="false">
      <c r="B9020" s="88" t="s">
        <v>13</v>
      </c>
      <c r="C9020" s="89" t="n">
        <v>1185732</v>
      </c>
      <c r="D9020" s="90" t="n">
        <v>44533</v>
      </c>
      <c r="E9020" s="88" t="s">
        <v>26</v>
      </c>
      <c r="F9020" s="88" t="s">
        <v>86</v>
      </c>
      <c r="G9020" s="88" t="s">
        <v>114</v>
      </c>
      <c r="H9020" s="91" t="s">
        <v>48</v>
      </c>
      <c r="I9020" s="92" t="n">
        <v>55</v>
      </c>
      <c r="J9020" s="93" t="n">
        <v>350</v>
      </c>
      <c r="K9020" s="94" t="n">
        <f aca="false">I9020 * J9020</f>
        <v>19250</v>
      </c>
      <c r="L9020" s="94" t="n">
        <f aca="false">K9020 *M9020</f>
        <v>5775</v>
      </c>
      <c r="M9020" s="95" t="n">
        <v>0.3</v>
      </c>
      <c r="N9020" s="88" t="s">
        <v>14</v>
      </c>
      <c r="O9020" s="91" t="s">
        <v>219</v>
      </c>
      <c r="P9020" s="0" t="str">
        <f aca="false">RIGHT(H9020,LEN(H9020) - FIND(" ", H9020))</f>
        <v>Street Footwear</v>
      </c>
    </row>
    <row r="9021" customFormat="false" ht="14.25" hidden="false" customHeight="true" outlineLevel="0" collapsed="false">
      <c r="B9021" s="88" t="s">
        <v>13</v>
      </c>
      <c r="C9021" s="89" t="n">
        <v>1185732</v>
      </c>
      <c r="D9021" s="90" t="n">
        <v>44533</v>
      </c>
      <c r="E9021" s="88" t="s">
        <v>26</v>
      </c>
      <c r="F9021" s="88" t="s">
        <v>86</v>
      </c>
      <c r="G9021" s="88" t="s">
        <v>114</v>
      </c>
      <c r="H9021" s="91" t="s">
        <v>44</v>
      </c>
      <c r="I9021" s="92" t="n">
        <v>55</v>
      </c>
      <c r="J9021" s="93" t="n">
        <v>300</v>
      </c>
      <c r="K9021" s="94" t="n">
        <f aca="false">I9021 * J9021</f>
        <v>16500</v>
      </c>
      <c r="L9021" s="94" t="n">
        <f aca="false">K9021 *M9021</f>
        <v>4950</v>
      </c>
      <c r="M9021" s="95" t="n">
        <v>0.3</v>
      </c>
      <c r="N9021" s="88" t="s">
        <v>14</v>
      </c>
      <c r="O9021" s="91" t="s">
        <v>219</v>
      </c>
      <c r="P9021" s="0" t="str">
        <f aca="false">RIGHT(H9021,LEN(H9021) - FIND(" ", H9021))</f>
        <v>Athletic Footwear</v>
      </c>
    </row>
    <row r="9022" customFormat="false" ht="14.25" hidden="false" customHeight="true" outlineLevel="0" collapsed="false">
      <c r="B9022" s="88" t="s">
        <v>13</v>
      </c>
      <c r="C9022" s="89" t="n">
        <v>1185732</v>
      </c>
      <c r="D9022" s="90" t="n">
        <v>44533</v>
      </c>
      <c r="E9022" s="88" t="s">
        <v>26</v>
      </c>
      <c r="F9022" s="88" t="s">
        <v>86</v>
      </c>
      <c r="G9022" s="88" t="s">
        <v>114</v>
      </c>
      <c r="H9022" s="91" t="s">
        <v>16</v>
      </c>
      <c r="I9022" s="92" t="n">
        <v>65</v>
      </c>
      <c r="J9022" s="93" t="n">
        <v>300</v>
      </c>
      <c r="K9022" s="94" t="n">
        <f aca="false">I9022 * J9022</f>
        <v>19500</v>
      </c>
      <c r="L9022" s="94" t="n">
        <f aca="false">K9022 *M9022</f>
        <v>5850</v>
      </c>
      <c r="M9022" s="95" t="n">
        <v>0.3</v>
      </c>
      <c r="N9022" s="88" t="s">
        <v>14</v>
      </c>
      <c r="O9022" s="91" t="s">
        <v>218</v>
      </c>
      <c r="P9022" s="0" t="str">
        <f aca="false">RIGHT(H9022,LEN(H9022) - FIND(" ", H9022))</f>
        <v>Apparel</v>
      </c>
    </row>
    <row r="9023" customFormat="false" ht="14.25" hidden="false" customHeight="true" outlineLevel="0" collapsed="false">
      <c r="B9023" s="88" t="s">
        <v>13</v>
      </c>
      <c r="C9023" s="89" t="n">
        <v>1185732</v>
      </c>
      <c r="D9023" s="90" t="n">
        <v>44533</v>
      </c>
      <c r="E9023" s="88" t="s">
        <v>26</v>
      </c>
      <c r="F9023" s="88" t="s">
        <v>86</v>
      </c>
      <c r="G9023" s="88" t="s">
        <v>114</v>
      </c>
      <c r="H9023" s="91" t="s">
        <v>38</v>
      </c>
      <c r="I9023" s="92" t="n">
        <v>70</v>
      </c>
      <c r="J9023" s="93" t="n">
        <v>400</v>
      </c>
      <c r="K9023" s="94" t="n">
        <f aca="false">I9023 * J9023</f>
        <v>28000</v>
      </c>
      <c r="L9023" s="94" t="n">
        <f aca="false">K9023 *M9023</f>
        <v>9800</v>
      </c>
      <c r="M9023" s="95" t="n">
        <v>0.35</v>
      </c>
      <c r="N9023" s="88" t="s">
        <v>14</v>
      </c>
      <c r="O9023" s="91" t="s">
        <v>219</v>
      </c>
      <c r="P9023" s="0" t="str">
        <f aca="false">RIGHT(H9023,LEN(H9023) - FIND(" ", H9023))</f>
        <v>Apparel</v>
      </c>
    </row>
    <row r="9024" customFormat="false" ht="14.25" hidden="false" customHeight="true" outlineLevel="0" collapsed="false">
      <c r="B9024" s="88" t="s">
        <v>13</v>
      </c>
      <c r="C9024" s="89" t="n">
        <v>1185732</v>
      </c>
      <c r="D9024" s="90" t="n">
        <v>44533</v>
      </c>
      <c r="E9024" s="88" t="s">
        <v>26</v>
      </c>
      <c r="F9024" s="88" t="s">
        <v>54</v>
      </c>
      <c r="G9024" s="88" t="s">
        <v>55</v>
      </c>
      <c r="H9024" s="91" t="s">
        <v>32</v>
      </c>
      <c r="I9024" s="92" t="n">
        <v>60</v>
      </c>
      <c r="J9024" s="93" t="n">
        <v>158</v>
      </c>
      <c r="K9024" s="94" t="n">
        <f aca="false">I9024 * J9024</f>
        <v>9480</v>
      </c>
      <c r="L9024" s="94" t="n">
        <f aca="false">K9024 *M9024</f>
        <v>6256.8</v>
      </c>
      <c r="M9024" s="95" t="n">
        <v>0.66</v>
      </c>
      <c r="N9024" s="88" t="s">
        <v>23</v>
      </c>
      <c r="O9024" s="91" t="s">
        <v>218</v>
      </c>
      <c r="P9024" s="0" t="str">
        <f aca="false">RIGHT(H9024,LEN(H9024) - FIND(" ", H9024))</f>
        <v>Street Footwear</v>
      </c>
    </row>
    <row r="9025" customFormat="false" ht="14.25" hidden="false" customHeight="true" outlineLevel="0" collapsed="false">
      <c r="B9025" s="88" t="s">
        <v>13</v>
      </c>
      <c r="C9025" s="89" t="n">
        <v>1185732</v>
      </c>
      <c r="D9025" s="90" t="n">
        <v>44533</v>
      </c>
      <c r="E9025" s="88" t="s">
        <v>26</v>
      </c>
      <c r="F9025" s="88" t="s">
        <v>86</v>
      </c>
      <c r="G9025" s="88" t="s">
        <v>114</v>
      </c>
      <c r="H9025" s="91" t="s">
        <v>32</v>
      </c>
      <c r="I9025" s="92" t="n">
        <v>59</v>
      </c>
      <c r="J9025" s="93" t="n">
        <v>150</v>
      </c>
      <c r="K9025" s="94" t="n">
        <f aca="false">I9025 * J9025</f>
        <v>8850</v>
      </c>
      <c r="L9025" s="94" t="n">
        <f aca="false">K9025 *M9025</f>
        <v>4513.5</v>
      </c>
      <c r="M9025" s="95" t="n">
        <v>0.51</v>
      </c>
      <c r="N9025" s="88" t="s">
        <v>23</v>
      </c>
      <c r="O9025" s="91" t="s">
        <v>218</v>
      </c>
      <c r="P9025" s="0" t="str">
        <f aca="false">RIGHT(H9025,LEN(H9025) - FIND(" ", H9025))</f>
        <v>Street Footwear</v>
      </c>
    </row>
    <row r="9026" customFormat="false" ht="14.25" hidden="false" customHeight="true" outlineLevel="0" collapsed="false">
      <c r="B9026" s="88" t="s">
        <v>13</v>
      </c>
      <c r="C9026" s="89" t="n">
        <v>1185732</v>
      </c>
      <c r="D9026" s="90" t="n">
        <v>44533</v>
      </c>
      <c r="E9026" s="88" t="s">
        <v>26</v>
      </c>
      <c r="F9026" s="88" t="s">
        <v>86</v>
      </c>
      <c r="G9026" s="88" t="s">
        <v>114</v>
      </c>
      <c r="H9026" s="91" t="s">
        <v>24</v>
      </c>
      <c r="I9026" s="92" t="n">
        <v>51</v>
      </c>
      <c r="J9026" s="93" t="n">
        <v>101</v>
      </c>
      <c r="K9026" s="94" t="n">
        <f aca="false">I9026 * J9026</f>
        <v>5151</v>
      </c>
      <c r="L9026" s="94" t="n">
        <f aca="false">K9026 *M9026</f>
        <v>2627.01</v>
      </c>
      <c r="M9026" s="95" t="n">
        <v>0.51</v>
      </c>
      <c r="N9026" s="88" t="s">
        <v>23</v>
      </c>
      <c r="O9026" s="91" t="s">
        <v>218</v>
      </c>
      <c r="P9026" s="0" t="str">
        <f aca="false">RIGHT(H9026,LEN(H9026) - FIND(" ", H9026))</f>
        <v>Athletic Footwear</v>
      </c>
    </row>
    <row r="9027" customFormat="false" ht="14.25" hidden="false" customHeight="true" outlineLevel="0" collapsed="false">
      <c r="B9027" s="88" t="s">
        <v>13</v>
      </c>
      <c r="C9027" s="89" t="n">
        <v>1185732</v>
      </c>
      <c r="D9027" s="90" t="n">
        <v>44533</v>
      </c>
      <c r="E9027" s="88" t="s">
        <v>26</v>
      </c>
      <c r="F9027" s="88" t="s">
        <v>86</v>
      </c>
      <c r="G9027" s="88" t="s">
        <v>114</v>
      </c>
      <c r="H9027" s="91" t="s">
        <v>48</v>
      </c>
      <c r="I9027" s="92" t="n">
        <v>50</v>
      </c>
      <c r="J9027" s="93" t="n">
        <v>88</v>
      </c>
      <c r="K9027" s="94" t="n">
        <f aca="false">I9027 * J9027</f>
        <v>4400</v>
      </c>
      <c r="L9027" s="94" t="n">
        <f aca="false">K9027 *M9027</f>
        <v>1980</v>
      </c>
      <c r="M9027" s="95" t="n">
        <v>0.45</v>
      </c>
      <c r="N9027" s="88" t="s">
        <v>23</v>
      </c>
      <c r="O9027" s="91" t="s">
        <v>219</v>
      </c>
      <c r="P9027" s="0" t="str">
        <f aca="false">RIGHT(H9027,LEN(H9027) - FIND(" ", H9027))</f>
        <v>Street Footwear</v>
      </c>
    </row>
    <row r="9028" customFormat="false" ht="14.25" hidden="false" customHeight="true" outlineLevel="0" collapsed="false">
      <c r="B9028" s="88" t="s">
        <v>13</v>
      </c>
      <c r="C9028" s="89" t="n">
        <v>1185732</v>
      </c>
      <c r="D9028" s="90" t="n">
        <v>44533</v>
      </c>
      <c r="E9028" s="88" t="s">
        <v>26</v>
      </c>
      <c r="F9028" s="88" t="s">
        <v>86</v>
      </c>
      <c r="G9028" s="88" t="s">
        <v>114</v>
      </c>
      <c r="H9028" s="91" t="s">
        <v>44</v>
      </c>
      <c r="I9028" s="92" t="n">
        <v>53</v>
      </c>
      <c r="J9028" s="93" t="n">
        <v>87</v>
      </c>
      <c r="K9028" s="94" t="n">
        <f aca="false">I9028 * J9028</f>
        <v>4611</v>
      </c>
      <c r="L9028" s="94" t="n">
        <f aca="false">K9028 *M9028</f>
        <v>1936.62</v>
      </c>
      <c r="M9028" s="95" t="n">
        <v>0.42</v>
      </c>
      <c r="N9028" s="88" t="s">
        <v>23</v>
      </c>
      <c r="O9028" s="91" t="s">
        <v>219</v>
      </c>
      <c r="P9028" s="0" t="str">
        <f aca="false">RIGHT(H9028,LEN(H9028) - FIND(" ", H9028))</f>
        <v>Athletic Footwear</v>
      </c>
    </row>
    <row r="9029" customFormat="false" ht="14.25" hidden="false" customHeight="true" outlineLevel="0" collapsed="false">
      <c r="B9029" s="88" t="s">
        <v>13</v>
      </c>
      <c r="C9029" s="89" t="n">
        <v>1185732</v>
      </c>
      <c r="D9029" s="90" t="n">
        <v>44533</v>
      </c>
      <c r="E9029" s="88" t="s">
        <v>26</v>
      </c>
      <c r="F9029" s="88" t="s">
        <v>86</v>
      </c>
      <c r="G9029" s="88" t="s">
        <v>114</v>
      </c>
      <c r="H9029" s="91" t="s">
        <v>16</v>
      </c>
      <c r="I9029" s="92" t="n">
        <v>60</v>
      </c>
      <c r="J9029" s="93" t="n">
        <v>78</v>
      </c>
      <c r="K9029" s="94" t="n">
        <f aca="false">I9029 * J9029</f>
        <v>4680</v>
      </c>
      <c r="L9029" s="94" t="n">
        <f aca="false">K9029 *M9029</f>
        <v>2106</v>
      </c>
      <c r="M9029" s="95" t="n">
        <v>0.45</v>
      </c>
      <c r="N9029" s="88" t="s">
        <v>23</v>
      </c>
      <c r="O9029" s="91" t="s">
        <v>218</v>
      </c>
      <c r="P9029" s="0" t="str">
        <f aca="false">RIGHT(H9029,LEN(H9029) - FIND(" ", H9029))</f>
        <v>Apparel</v>
      </c>
    </row>
    <row r="9030" customFormat="false" ht="14.25" hidden="false" customHeight="true" outlineLevel="0" collapsed="false">
      <c r="B9030" s="88" t="s">
        <v>13</v>
      </c>
      <c r="C9030" s="89" t="n">
        <v>1185732</v>
      </c>
      <c r="D9030" s="90" t="n">
        <v>44533</v>
      </c>
      <c r="E9030" s="88" t="s">
        <v>26</v>
      </c>
      <c r="F9030" s="88" t="s">
        <v>86</v>
      </c>
      <c r="G9030" s="88" t="s">
        <v>114</v>
      </c>
      <c r="H9030" s="91" t="s">
        <v>38</v>
      </c>
      <c r="I9030" s="92" t="n">
        <v>67</v>
      </c>
      <c r="J9030" s="93" t="n">
        <v>112</v>
      </c>
      <c r="K9030" s="94" t="n">
        <f aca="false">I9030 * J9030</f>
        <v>7504</v>
      </c>
      <c r="L9030" s="94" t="n">
        <f aca="false">K9030 *M9030</f>
        <v>3451.84</v>
      </c>
      <c r="M9030" s="95" t="n">
        <v>0.46</v>
      </c>
      <c r="N9030" s="88" t="s">
        <v>23</v>
      </c>
      <c r="O9030" s="91" t="s">
        <v>219</v>
      </c>
      <c r="P9030" s="0" t="str">
        <f aca="false">RIGHT(H9030,LEN(H9030) - FIND(" ", H9030))</f>
        <v>Apparel</v>
      </c>
    </row>
    <row r="9031" customFormat="false" ht="14.25" hidden="false" customHeight="true" outlineLevel="0" collapsed="false">
      <c r="B9031" s="88" t="s">
        <v>13</v>
      </c>
      <c r="C9031" s="89" t="n">
        <v>1185732</v>
      </c>
      <c r="D9031" s="90" t="n">
        <v>44533</v>
      </c>
      <c r="E9031" s="88" t="s">
        <v>26</v>
      </c>
      <c r="F9031" s="88" t="s">
        <v>54</v>
      </c>
      <c r="G9031" s="88" t="s">
        <v>55</v>
      </c>
      <c r="H9031" s="91" t="s">
        <v>32</v>
      </c>
      <c r="I9031" s="92" t="n">
        <v>51</v>
      </c>
      <c r="J9031" s="93" t="n">
        <v>179</v>
      </c>
      <c r="K9031" s="94" t="n">
        <f aca="false">I9031 * J9031</f>
        <v>9129</v>
      </c>
      <c r="L9031" s="94" t="n">
        <f aca="false">K9031 *M9031</f>
        <v>5294.82</v>
      </c>
      <c r="M9031" s="95" t="n">
        <v>0.58</v>
      </c>
      <c r="N9031" s="88" t="s">
        <v>31</v>
      </c>
      <c r="O9031" s="91" t="s">
        <v>218</v>
      </c>
      <c r="P9031" s="0" t="str">
        <f aca="false">RIGHT(H9031,LEN(H9031) - FIND(" ", H9031))</f>
        <v>Street Footwear</v>
      </c>
    </row>
    <row r="9032" customFormat="false" ht="14.25" hidden="false" customHeight="true" outlineLevel="0" collapsed="false">
      <c r="B9032" s="88" t="s">
        <v>13</v>
      </c>
      <c r="C9032" s="89" t="n">
        <v>1185732</v>
      </c>
      <c r="D9032" s="90" t="n">
        <v>44533</v>
      </c>
      <c r="E9032" s="88" t="s">
        <v>26</v>
      </c>
      <c r="F9032" s="88" t="s">
        <v>86</v>
      </c>
      <c r="G9032" s="88" t="s">
        <v>114</v>
      </c>
      <c r="H9032" s="91" t="s">
        <v>32</v>
      </c>
      <c r="I9032" s="92" t="n">
        <v>45</v>
      </c>
      <c r="J9032" s="93" t="n">
        <v>173</v>
      </c>
      <c r="K9032" s="94" t="n">
        <f aca="false">I9032 * J9032</f>
        <v>7785</v>
      </c>
      <c r="L9032" s="94" t="n">
        <f aca="false">K9032 *M9032</f>
        <v>3269.7</v>
      </c>
      <c r="M9032" s="95" t="n">
        <v>0.42</v>
      </c>
      <c r="N9032" s="88" t="s">
        <v>31</v>
      </c>
      <c r="O9032" s="91" t="s">
        <v>218</v>
      </c>
      <c r="P9032" s="0" t="str">
        <f aca="false">RIGHT(H9032,LEN(H9032) - FIND(" ", H9032))</f>
        <v>Street Footwear</v>
      </c>
    </row>
    <row r="9033" customFormat="false" ht="14.25" hidden="false" customHeight="true" outlineLevel="0" collapsed="false">
      <c r="B9033" s="88" t="s">
        <v>13</v>
      </c>
      <c r="C9033" s="89" t="n">
        <v>1185732</v>
      </c>
      <c r="D9033" s="90" t="n">
        <v>44533</v>
      </c>
      <c r="E9033" s="88" t="s">
        <v>26</v>
      </c>
      <c r="F9033" s="88" t="s">
        <v>86</v>
      </c>
      <c r="G9033" s="88" t="s">
        <v>114</v>
      </c>
      <c r="H9033" s="91" t="s">
        <v>24</v>
      </c>
      <c r="I9033" s="92" t="n">
        <v>37</v>
      </c>
      <c r="J9033" s="93" t="n">
        <v>131</v>
      </c>
      <c r="K9033" s="94" t="n">
        <f aca="false">I9033 * J9033</f>
        <v>4847</v>
      </c>
      <c r="L9033" s="94" t="n">
        <f aca="false">K9033 *M9033</f>
        <v>2181.15</v>
      </c>
      <c r="M9033" s="95" t="n">
        <v>0.45</v>
      </c>
      <c r="N9033" s="88" t="s">
        <v>31</v>
      </c>
      <c r="O9033" s="91" t="s">
        <v>218</v>
      </c>
      <c r="P9033" s="0" t="str">
        <f aca="false">RIGHT(H9033,LEN(H9033) - FIND(" ", H9033))</f>
        <v>Athletic Footwear</v>
      </c>
    </row>
    <row r="9034" customFormat="false" ht="14.25" hidden="false" customHeight="true" outlineLevel="0" collapsed="false">
      <c r="B9034" s="88" t="s">
        <v>13</v>
      </c>
      <c r="C9034" s="89" t="n">
        <v>1185732</v>
      </c>
      <c r="D9034" s="90" t="n">
        <v>44533</v>
      </c>
      <c r="E9034" s="88" t="s">
        <v>26</v>
      </c>
      <c r="F9034" s="88" t="s">
        <v>86</v>
      </c>
      <c r="G9034" s="88" t="s">
        <v>114</v>
      </c>
      <c r="H9034" s="91" t="s">
        <v>48</v>
      </c>
      <c r="I9034" s="92" t="n">
        <v>43</v>
      </c>
      <c r="J9034" s="93" t="n">
        <v>116</v>
      </c>
      <c r="K9034" s="94" t="n">
        <f aca="false">I9034 * J9034</f>
        <v>4988</v>
      </c>
      <c r="L9034" s="94" t="n">
        <f aca="false">K9034 *M9034</f>
        <v>1646.04</v>
      </c>
      <c r="M9034" s="95" t="n">
        <v>0.33</v>
      </c>
      <c r="N9034" s="88" t="s">
        <v>31</v>
      </c>
      <c r="O9034" s="91" t="s">
        <v>219</v>
      </c>
      <c r="P9034" s="0" t="str">
        <f aca="false">RIGHT(H9034,LEN(H9034) - FIND(" ", H9034))</f>
        <v>Street Footwear</v>
      </c>
    </row>
    <row r="9035" customFormat="false" ht="14.25" hidden="false" customHeight="true" outlineLevel="0" collapsed="false">
      <c r="B9035" s="88" t="s">
        <v>13</v>
      </c>
      <c r="C9035" s="89" t="n">
        <v>1185732</v>
      </c>
      <c r="D9035" s="90" t="n">
        <v>44533</v>
      </c>
      <c r="E9035" s="88" t="s">
        <v>26</v>
      </c>
      <c r="F9035" s="88" t="s">
        <v>86</v>
      </c>
      <c r="G9035" s="88" t="s">
        <v>114</v>
      </c>
      <c r="H9035" s="91" t="s">
        <v>44</v>
      </c>
      <c r="I9035" s="92" t="n">
        <v>38</v>
      </c>
      <c r="J9035" s="93" t="n">
        <v>96</v>
      </c>
      <c r="K9035" s="94" t="n">
        <f aca="false">I9035 * J9035</f>
        <v>3648</v>
      </c>
      <c r="L9035" s="94" t="n">
        <f aca="false">K9035 *M9035</f>
        <v>1276.8</v>
      </c>
      <c r="M9035" s="95" t="n">
        <v>0.35</v>
      </c>
      <c r="N9035" s="88" t="s">
        <v>31</v>
      </c>
      <c r="O9035" s="91" t="s">
        <v>219</v>
      </c>
      <c r="P9035" s="0" t="str">
        <f aca="false">RIGHT(H9035,LEN(H9035) - FIND(" ", H9035))</f>
        <v>Athletic Footwear</v>
      </c>
    </row>
    <row r="9036" customFormat="false" ht="14.25" hidden="false" customHeight="true" outlineLevel="0" collapsed="false">
      <c r="B9036" s="88" t="s">
        <v>13</v>
      </c>
      <c r="C9036" s="89" t="n">
        <v>1185732</v>
      </c>
      <c r="D9036" s="90" t="n">
        <v>44533</v>
      </c>
      <c r="E9036" s="88" t="s">
        <v>26</v>
      </c>
      <c r="F9036" s="88" t="s">
        <v>86</v>
      </c>
      <c r="G9036" s="88" t="s">
        <v>114</v>
      </c>
      <c r="H9036" s="91" t="s">
        <v>16</v>
      </c>
      <c r="I9036" s="92" t="n">
        <v>42</v>
      </c>
      <c r="J9036" s="93" t="n">
        <v>99</v>
      </c>
      <c r="K9036" s="94" t="n">
        <f aca="false">I9036 * J9036</f>
        <v>4158</v>
      </c>
      <c r="L9036" s="94" t="n">
        <f aca="false">K9036 *M9036</f>
        <v>1455.3</v>
      </c>
      <c r="M9036" s="95" t="n">
        <v>0.35</v>
      </c>
      <c r="N9036" s="88" t="s">
        <v>31</v>
      </c>
      <c r="O9036" s="91" t="s">
        <v>218</v>
      </c>
      <c r="P9036" s="0" t="str">
        <f aca="false">RIGHT(H9036,LEN(H9036) - FIND(" ", H9036))</f>
        <v>Apparel</v>
      </c>
    </row>
    <row r="9037" customFormat="false" ht="14.25" hidden="false" customHeight="true" outlineLevel="0" collapsed="false">
      <c r="B9037" s="88" t="s">
        <v>13</v>
      </c>
      <c r="C9037" s="89" t="n">
        <v>1185732</v>
      </c>
      <c r="D9037" s="90" t="n">
        <v>44533</v>
      </c>
      <c r="E9037" s="88" t="s">
        <v>26</v>
      </c>
      <c r="F9037" s="88" t="s">
        <v>86</v>
      </c>
      <c r="G9037" s="88" t="s">
        <v>114</v>
      </c>
      <c r="H9037" s="91" t="s">
        <v>38</v>
      </c>
      <c r="I9037" s="92" t="n">
        <v>52</v>
      </c>
      <c r="J9037" s="93" t="n">
        <v>120</v>
      </c>
      <c r="K9037" s="94" t="n">
        <f aca="false">I9037 * J9037</f>
        <v>6240</v>
      </c>
      <c r="L9037" s="94" t="n">
        <f aca="false">K9037 *M9037</f>
        <v>2308.8</v>
      </c>
      <c r="M9037" s="95" t="n">
        <v>0.37</v>
      </c>
      <c r="N9037" s="88" t="s">
        <v>31</v>
      </c>
      <c r="O9037" s="91" t="s">
        <v>219</v>
      </c>
      <c r="P9037" s="0" t="str">
        <f aca="false">RIGHT(H9037,LEN(H9037) - FIND(" ", H9037))</f>
        <v>Apparel</v>
      </c>
    </row>
    <row r="9038" customFormat="false" ht="14.25" hidden="false" customHeight="true" outlineLevel="0" collapsed="false">
      <c r="B9038" s="88" t="s">
        <v>13</v>
      </c>
      <c r="C9038" s="89" t="n">
        <v>1185732</v>
      </c>
      <c r="D9038" s="90" t="n">
        <v>44534</v>
      </c>
      <c r="E9038" s="88" t="s">
        <v>26</v>
      </c>
      <c r="F9038" s="88" t="s">
        <v>54</v>
      </c>
      <c r="G9038" s="88" t="s">
        <v>55</v>
      </c>
      <c r="H9038" s="91" t="s">
        <v>24</v>
      </c>
      <c r="I9038" s="92" t="n">
        <v>60</v>
      </c>
      <c r="J9038" s="93" t="n">
        <v>300</v>
      </c>
      <c r="K9038" s="94" t="n">
        <f aca="false">I9038 * J9038</f>
        <v>18000</v>
      </c>
      <c r="L9038" s="94" t="n">
        <f aca="false">K9038 *M9038</f>
        <v>6300</v>
      </c>
      <c r="M9038" s="95" t="n">
        <v>0.35</v>
      </c>
      <c r="N9038" s="88" t="s">
        <v>31</v>
      </c>
      <c r="O9038" s="91" t="s">
        <v>218</v>
      </c>
      <c r="P9038" s="0" t="str">
        <f aca="false">RIGHT(H9038,LEN(H9038) - FIND(" ", H9038))</f>
        <v>Athletic Footwear</v>
      </c>
    </row>
    <row r="9039" customFormat="false" ht="14.25" hidden="false" customHeight="true" outlineLevel="0" collapsed="false">
      <c r="B9039" s="88" t="s">
        <v>13</v>
      </c>
      <c r="C9039" s="89" t="n">
        <v>1197831</v>
      </c>
      <c r="D9039" s="90" t="n">
        <v>44534</v>
      </c>
      <c r="E9039" s="88" t="s">
        <v>18</v>
      </c>
      <c r="F9039" s="88" t="s">
        <v>96</v>
      </c>
      <c r="G9039" s="88" t="s">
        <v>91</v>
      </c>
      <c r="H9039" s="91" t="s">
        <v>32</v>
      </c>
      <c r="I9039" s="92" t="n">
        <v>55</v>
      </c>
      <c r="J9039" s="93" t="n">
        <v>775</v>
      </c>
      <c r="K9039" s="94" t="n">
        <f aca="false">I9039 * J9039</f>
        <v>42625</v>
      </c>
      <c r="L9039" s="94" t="n">
        <f aca="false">K9039 *M9039</f>
        <v>17050</v>
      </c>
      <c r="M9039" s="95" t="n">
        <v>0.4</v>
      </c>
      <c r="N9039" s="88" t="s">
        <v>23</v>
      </c>
      <c r="O9039" s="91" t="s">
        <v>218</v>
      </c>
      <c r="P9039" s="0" t="str">
        <f aca="false">RIGHT(H9039,LEN(H9039) - FIND(" ", H9039))</f>
        <v>Street Footwear</v>
      </c>
    </row>
    <row r="9040" customFormat="false" ht="14.25" hidden="false" customHeight="true" outlineLevel="0" collapsed="false">
      <c r="B9040" s="88" t="s">
        <v>13</v>
      </c>
      <c r="C9040" s="89" t="n">
        <v>1197831</v>
      </c>
      <c r="D9040" s="90" t="n">
        <v>44534</v>
      </c>
      <c r="E9040" s="88" t="s">
        <v>18</v>
      </c>
      <c r="F9040" s="88" t="s">
        <v>96</v>
      </c>
      <c r="G9040" s="88" t="s">
        <v>91</v>
      </c>
      <c r="H9040" s="91" t="s">
        <v>24</v>
      </c>
      <c r="I9040" s="92" t="n">
        <v>55</v>
      </c>
      <c r="J9040" s="93" t="n">
        <v>775</v>
      </c>
      <c r="K9040" s="94" t="n">
        <f aca="false">I9040 * J9040</f>
        <v>42625</v>
      </c>
      <c r="L9040" s="94" t="n">
        <f aca="false">K9040 *M9040</f>
        <v>17050</v>
      </c>
      <c r="M9040" s="95" t="n">
        <v>0.4</v>
      </c>
      <c r="N9040" s="88" t="s">
        <v>23</v>
      </c>
      <c r="O9040" s="91" t="s">
        <v>218</v>
      </c>
      <c r="P9040" s="0" t="str">
        <f aca="false">RIGHT(H9040,LEN(H9040) - FIND(" ", H9040))</f>
        <v>Athletic Footwear</v>
      </c>
    </row>
    <row r="9041" customFormat="false" ht="14.25" hidden="false" customHeight="true" outlineLevel="0" collapsed="false">
      <c r="B9041" s="88" t="s">
        <v>13</v>
      </c>
      <c r="C9041" s="89" t="n">
        <v>1197831</v>
      </c>
      <c r="D9041" s="90" t="n">
        <v>44534</v>
      </c>
      <c r="E9041" s="88" t="s">
        <v>18</v>
      </c>
      <c r="F9041" s="88" t="s">
        <v>96</v>
      </c>
      <c r="G9041" s="88" t="s">
        <v>91</v>
      </c>
      <c r="H9041" s="91" t="s">
        <v>48</v>
      </c>
      <c r="I9041" s="92" t="n">
        <v>60</v>
      </c>
      <c r="J9041" s="93" t="n">
        <v>675</v>
      </c>
      <c r="K9041" s="94" t="n">
        <f aca="false">I9041 * J9041</f>
        <v>40500</v>
      </c>
      <c r="L9041" s="94" t="n">
        <f aca="false">K9041 *M9041</f>
        <v>16200</v>
      </c>
      <c r="M9041" s="95" t="n">
        <v>0.4</v>
      </c>
      <c r="N9041" s="88" t="s">
        <v>23</v>
      </c>
      <c r="O9041" s="91" t="s">
        <v>219</v>
      </c>
      <c r="P9041" s="0" t="str">
        <f aca="false">RIGHT(H9041,LEN(H9041) - FIND(" ", H9041))</f>
        <v>Street Footwear</v>
      </c>
    </row>
    <row r="9042" customFormat="false" ht="14.25" hidden="false" customHeight="true" outlineLevel="0" collapsed="false">
      <c r="B9042" s="88" t="s">
        <v>13</v>
      </c>
      <c r="C9042" s="89" t="n">
        <v>1197831</v>
      </c>
      <c r="D9042" s="90" t="n">
        <v>44534</v>
      </c>
      <c r="E9042" s="88" t="s">
        <v>18</v>
      </c>
      <c r="F9042" s="88" t="s">
        <v>96</v>
      </c>
      <c r="G9042" s="88" t="s">
        <v>91</v>
      </c>
      <c r="H9042" s="91" t="s">
        <v>44</v>
      </c>
      <c r="I9042" s="92" t="n">
        <v>60</v>
      </c>
      <c r="J9042" s="93" t="n">
        <v>525</v>
      </c>
      <c r="K9042" s="94" t="n">
        <f aca="false">I9042 * J9042</f>
        <v>31500</v>
      </c>
      <c r="L9042" s="94" t="n">
        <f aca="false">K9042 *M9042</f>
        <v>15750</v>
      </c>
      <c r="M9042" s="95" t="n">
        <v>0.5</v>
      </c>
      <c r="N9042" s="88" t="s">
        <v>23</v>
      </c>
      <c r="O9042" s="91" t="s">
        <v>219</v>
      </c>
      <c r="P9042" s="0" t="str">
        <f aca="false">RIGHT(H9042,LEN(H9042) - FIND(" ", H9042))</f>
        <v>Athletic Footwear</v>
      </c>
    </row>
    <row r="9043" customFormat="false" ht="14.25" hidden="false" customHeight="true" outlineLevel="0" collapsed="false">
      <c r="B9043" s="88" t="s">
        <v>13</v>
      </c>
      <c r="C9043" s="89" t="n">
        <v>1197831</v>
      </c>
      <c r="D9043" s="90" t="n">
        <v>44534</v>
      </c>
      <c r="E9043" s="88" t="s">
        <v>18</v>
      </c>
      <c r="F9043" s="88" t="s">
        <v>96</v>
      </c>
      <c r="G9043" s="88" t="s">
        <v>91</v>
      </c>
      <c r="H9043" s="91" t="s">
        <v>16</v>
      </c>
      <c r="I9043" s="92" t="n">
        <v>55</v>
      </c>
      <c r="J9043" s="93" t="n">
        <v>475</v>
      </c>
      <c r="K9043" s="94" t="n">
        <f aca="false">I9043 * J9043</f>
        <v>26125</v>
      </c>
      <c r="L9043" s="94" t="n">
        <f aca="false">K9043 *M9043</f>
        <v>9143.75</v>
      </c>
      <c r="M9043" s="95" t="n">
        <v>0.35</v>
      </c>
      <c r="N9043" s="88" t="s">
        <v>23</v>
      </c>
      <c r="O9043" s="91" t="s">
        <v>218</v>
      </c>
      <c r="P9043" s="0" t="str">
        <f aca="false">RIGHT(H9043,LEN(H9043) - FIND(" ", H9043))</f>
        <v>Apparel</v>
      </c>
    </row>
    <row r="9044" customFormat="false" ht="14.25" hidden="false" customHeight="true" outlineLevel="0" collapsed="false">
      <c r="B9044" s="88" t="s">
        <v>13</v>
      </c>
      <c r="C9044" s="89" t="n">
        <v>1197831</v>
      </c>
      <c r="D9044" s="90" t="n">
        <v>44534</v>
      </c>
      <c r="E9044" s="88" t="s">
        <v>18</v>
      </c>
      <c r="F9044" s="88" t="s">
        <v>96</v>
      </c>
      <c r="G9044" s="88" t="s">
        <v>91</v>
      </c>
      <c r="H9044" s="91" t="s">
        <v>38</v>
      </c>
      <c r="I9044" s="92" t="n">
        <v>65</v>
      </c>
      <c r="J9044" s="93" t="n">
        <v>725</v>
      </c>
      <c r="K9044" s="94" t="n">
        <f aca="false">I9044 * J9044</f>
        <v>47125</v>
      </c>
      <c r="L9044" s="94" t="n">
        <f aca="false">K9044 *M9044</f>
        <v>25918.75</v>
      </c>
      <c r="M9044" s="95" t="n">
        <v>0.55</v>
      </c>
      <c r="N9044" s="88" t="s">
        <v>23</v>
      </c>
      <c r="O9044" s="91" t="s">
        <v>219</v>
      </c>
      <c r="P9044" s="0" t="str">
        <f aca="false">RIGHT(H9044,LEN(H9044) - FIND(" ", H9044))</f>
        <v>Apparel</v>
      </c>
    </row>
    <row r="9045" customFormat="false" ht="14.25" hidden="false" customHeight="true" outlineLevel="0" collapsed="false">
      <c r="B9045" s="88" t="s">
        <v>13</v>
      </c>
      <c r="C9045" s="89" t="n">
        <v>1185732</v>
      </c>
      <c r="D9045" s="90" t="n">
        <v>44534</v>
      </c>
      <c r="E9045" s="88" t="s">
        <v>26</v>
      </c>
      <c r="F9045" s="88" t="s">
        <v>54</v>
      </c>
      <c r="G9045" s="88" t="s">
        <v>55</v>
      </c>
      <c r="H9045" s="91" t="s">
        <v>24</v>
      </c>
      <c r="I9045" s="92" t="n">
        <v>54</v>
      </c>
      <c r="J9045" s="93" t="n">
        <v>75</v>
      </c>
      <c r="K9045" s="94" t="n">
        <f aca="false">I9045 * J9045</f>
        <v>4050</v>
      </c>
      <c r="L9045" s="94" t="n">
        <f aca="false">K9045 *M9045</f>
        <v>1903.5</v>
      </c>
      <c r="M9045" s="95" t="n">
        <v>0.47</v>
      </c>
      <c r="N9045" s="88" t="s">
        <v>23</v>
      </c>
      <c r="O9045" s="91" t="s">
        <v>218</v>
      </c>
      <c r="P9045" s="0" t="str">
        <f aca="false">RIGHT(H9045,LEN(H9045) - FIND(" ", H9045))</f>
        <v>Athletic Footwear</v>
      </c>
    </row>
    <row r="9046" customFormat="false" ht="14.25" hidden="false" customHeight="true" outlineLevel="0" collapsed="false">
      <c r="B9046" s="88" t="s">
        <v>13</v>
      </c>
      <c r="C9046" s="89" t="n">
        <v>1197831</v>
      </c>
      <c r="D9046" s="90" t="n">
        <v>44534</v>
      </c>
      <c r="E9046" s="88" t="s">
        <v>18</v>
      </c>
      <c r="F9046" s="88" t="s">
        <v>96</v>
      </c>
      <c r="G9046" s="88" t="s">
        <v>91</v>
      </c>
      <c r="H9046" s="91" t="s">
        <v>32</v>
      </c>
      <c r="I9046" s="92" t="n">
        <v>54</v>
      </c>
      <c r="J9046" s="93" t="n">
        <v>233</v>
      </c>
      <c r="K9046" s="94" t="n">
        <f aca="false">I9046 * J9046</f>
        <v>12582</v>
      </c>
      <c r="L9046" s="94" t="n">
        <f aca="false">K9046 *M9046</f>
        <v>6794.28</v>
      </c>
      <c r="M9046" s="95" t="n">
        <v>0.54</v>
      </c>
      <c r="N9046" s="88" t="s">
        <v>23</v>
      </c>
      <c r="O9046" s="91" t="s">
        <v>218</v>
      </c>
      <c r="P9046" s="0" t="str">
        <f aca="false">RIGHT(H9046,LEN(H9046) - FIND(" ", H9046))</f>
        <v>Street Footwear</v>
      </c>
    </row>
    <row r="9047" customFormat="false" ht="14.25" hidden="false" customHeight="true" outlineLevel="0" collapsed="false">
      <c r="B9047" s="88" t="s">
        <v>13</v>
      </c>
      <c r="C9047" s="89" t="n">
        <v>1197831</v>
      </c>
      <c r="D9047" s="90" t="n">
        <v>44534</v>
      </c>
      <c r="E9047" s="88" t="s">
        <v>18</v>
      </c>
      <c r="F9047" s="88" t="s">
        <v>96</v>
      </c>
      <c r="G9047" s="88" t="s">
        <v>91</v>
      </c>
      <c r="H9047" s="91" t="s">
        <v>24</v>
      </c>
      <c r="I9047" s="92" t="n">
        <v>51</v>
      </c>
      <c r="J9047" s="93" t="n">
        <v>209</v>
      </c>
      <c r="K9047" s="94" t="n">
        <f aca="false">I9047 * J9047</f>
        <v>10659</v>
      </c>
      <c r="L9047" s="94" t="n">
        <f aca="false">K9047 *M9047</f>
        <v>5755.86</v>
      </c>
      <c r="M9047" s="95" t="n">
        <v>0.54</v>
      </c>
      <c r="N9047" s="88" t="s">
        <v>23</v>
      </c>
      <c r="O9047" s="91" t="s">
        <v>218</v>
      </c>
      <c r="P9047" s="0" t="str">
        <f aca="false">RIGHT(H9047,LEN(H9047) - FIND(" ", H9047))</f>
        <v>Athletic Footwear</v>
      </c>
    </row>
    <row r="9048" customFormat="false" ht="14.25" hidden="false" customHeight="true" outlineLevel="0" collapsed="false">
      <c r="B9048" s="88" t="s">
        <v>13</v>
      </c>
      <c r="C9048" s="89" t="n">
        <v>1197831</v>
      </c>
      <c r="D9048" s="90" t="n">
        <v>44534</v>
      </c>
      <c r="E9048" s="88" t="s">
        <v>18</v>
      </c>
      <c r="F9048" s="88" t="s">
        <v>96</v>
      </c>
      <c r="G9048" s="88" t="s">
        <v>91</v>
      </c>
      <c r="H9048" s="91" t="s">
        <v>48</v>
      </c>
      <c r="I9048" s="92" t="n">
        <v>56</v>
      </c>
      <c r="J9048" s="93" t="n">
        <v>176</v>
      </c>
      <c r="K9048" s="94" t="n">
        <f aca="false">I9048 * J9048</f>
        <v>9856</v>
      </c>
      <c r="L9048" s="94" t="n">
        <f aca="false">K9048 *M9048</f>
        <v>5125.12</v>
      </c>
      <c r="M9048" s="95" t="n">
        <v>0.52</v>
      </c>
      <c r="N9048" s="88" t="s">
        <v>23</v>
      </c>
      <c r="O9048" s="91" t="s">
        <v>219</v>
      </c>
      <c r="P9048" s="0" t="str">
        <f aca="false">RIGHT(H9048,LEN(H9048) - FIND(" ", H9048))</f>
        <v>Street Footwear</v>
      </c>
    </row>
    <row r="9049" customFormat="false" ht="14.25" hidden="false" customHeight="true" outlineLevel="0" collapsed="false">
      <c r="B9049" s="88" t="s">
        <v>13</v>
      </c>
      <c r="C9049" s="89" t="n">
        <v>1197831</v>
      </c>
      <c r="D9049" s="90" t="n">
        <v>44534</v>
      </c>
      <c r="E9049" s="88" t="s">
        <v>18</v>
      </c>
      <c r="F9049" s="88" t="s">
        <v>96</v>
      </c>
      <c r="G9049" s="88" t="s">
        <v>91</v>
      </c>
      <c r="H9049" s="91" t="s">
        <v>44</v>
      </c>
      <c r="I9049" s="92" t="n">
        <v>59</v>
      </c>
      <c r="J9049" s="93" t="n">
        <v>142</v>
      </c>
      <c r="K9049" s="94" t="n">
        <f aca="false">I9049 * J9049</f>
        <v>8378</v>
      </c>
      <c r="L9049" s="94" t="n">
        <f aca="false">K9049 *M9049</f>
        <v>5445.7</v>
      </c>
      <c r="M9049" s="95" t="n">
        <v>0.65</v>
      </c>
      <c r="N9049" s="88" t="s">
        <v>23</v>
      </c>
      <c r="O9049" s="91" t="s">
        <v>219</v>
      </c>
      <c r="P9049" s="0" t="str">
        <f aca="false">RIGHT(H9049,LEN(H9049) - FIND(" ", H9049))</f>
        <v>Athletic Footwear</v>
      </c>
    </row>
    <row r="9050" customFormat="false" ht="14.25" hidden="false" customHeight="true" outlineLevel="0" collapsed="false">
      <c r="B9050" s="88" t="s">
        <v>13</v>
      </c>
      <c r="C9050" s="89" t="n">
        <v>1197831</v>
      </c>
      <c r="D9050" s="90" t="n">
        <v>44534</v>
      </c>
      <c r="E9050" s="88" t="s">
        <v>18</v>
      </c>
      <c r="F9050" s="88" t="s">
        <v>96</v>
      </c>
      <c r="G9050" s="88" t="s">
        <v>91</v>
      </c>
      <c r="H9050" s="91" t="s">
        <v>16</v>
      </c>
      <c r="I9050" s="92" t="n">
        <v>50</v>
      </c>
      <c r="J9050" s="93" t="n">
        <v>133</v>
      </c>
      <c r="K9050" s="94" t="n">
        <f aca="false">I9050 * J9050</f>
        <v>6650</v>
      </c>
      <c r="L9050" s="94" t="n">
        <f aca="false">K9050 *M9050</f>
        <v>3258.5</v>
      </c>
      <c r="M9050" s="95" t="n">
        <v>0.49</v>
      </c>
      <c r="N9050" s="88" t="s">
        <v>23</v>
      </c>
      <c r="O9050" s="91" t="s">
        <v>218</v>
      </c>
      <c r="P9050" s="0" t="str">
        <f aca="false">RIGHT(H9050,LEN(H9050) - FIND(" ", H9050))</f>
        <v>Apparel</v>
      </c>
    </row>
    <row r="9051" customFormat="false" ht="14.25" hidden="false" customHeight="true" outlineLevel="0" collapsed="false">
      <c r="B9051" s="88" t="s">
        <v>13</v>
      </c>
      <c r="C9051" s="89" t="n">
        <v>1197831</v>
      </c>
      <c r="D9051" s="90" t="n">
        <v>44534</v>
      </c>
      <c r="E9051" s="88" t="s">
        <v>18</v>
      </c>
      <c r="F9051" s="88" t="s">
        <v>96</v>
      </c>
      <c r="G9051" s="88" t="s">
        <v>91</v>
      </c>
      <c r="H9051" s="91" t="s">
        <v>38</v>
      </c>
      <c r="I9051" s="92" t="n">
        <v>60</v>
      </c>
      <c r="J9051" s="93" t="n">
        <v>196</v>
      </c>
      <c r="K9051" s="94" t="n">
        <f aca="false">I9051 * J9051</f>
        <v>11760</v>
      </c>
      <c r="L9051" s="94" t="n">
        <f aca="false">K9051 *M9051</f>
        <v>8114.4</v>
      </c>
      <c r="M9051" s="95" t="n">
        <v>0.69</v>
      </c>
      <c r="N9051" s="88" t="s">
        <v>23</v>
      </c>
      <c r="O9051" s="91" t="s">
        <v>219</v>
      </c>
      <c r="P9051" s="0" t="str">
        <f aca="false">RIGHT(H9051,LEN(H9051) - FIND(" ", H9051))</f>
        <v>Apparel</v>
      </c>
    </row>
    <row r="9052" customFormat="false" ht="14.25" hidden="false" customHeight="true" outlineLevel="0" collapsed="false">
      <c r="B9052" s="88" t="s">
        <v>13</v>
      </c>
      <c r="C9052" s="89" t="n">
        <v>1185732</v>
      </c>
      <c r="D9052" s="90" t="n">
        <v>44534</v>
      </c>
      <c r="E9052" s="88" t="s">
        <v>26</v>
      </c>
      <c r="F9052" s="88" t="s">
        <v>54</v>
      </c>
      <c r="G9052" s="88" t="s">
        <v>55</v>
      </c>
      <c r="H9052" s="91" t="s">
        <v>24</v>
      </c>
      <c r="I9052" s="92" t="n">
        <v>44</v>
      </c>
      <c r="J9052" s="93" t="n">
        <v>102</v>
      </c>
      <c r="K9052" s="94" t="n">
        <f aca="false">I9052 * J9052</f>
        <v>4488</v>
      </c>
      <c r="L9052" s="94" t="n">
        <f aca="false">K9052 *M9052</f>
        <v>1884.96</v>
      </c>
      <c r="M9052" s="95" t="n">
        <v>0.42</v>
      </c>
      <c r="N9052" s="88" t="s">
        <v>31</v>
      </c>
      <c r="O9052" s="91" t="s">
        <v>218</v>
      </c>
      <c r="P9052" s="0" t="str">
        <f aca="false">RIGHT(H9052,LEN(H9052) - FIND(" ", H9052))</f>
        <v>Athletic Footwear</v>
      </c>
    </row>
    <row r="9053" customFormat="false" ht="14.25" hidden="false" customHeight="true" outlineLevel="0" collapsed="false">
      <c r="B9053" s="88" t="s">
        <v>13</v>
      </c>
      <c r="C9053" s="89" t="n">
        <v>1197831</v>
      </c>
      <c r="D9053" s="90" t="n">
        <v>44534</v>
      </c>
      <c r="E9053" s="88" t="s">
        <v>18</v>
      </c>
      <c r="F9053" s="88" t="s">
        <v>96</v>
      </c>
      <c r="G9053" s="88" t="s">
        <v>91</v>
      </c>
      <c r="H9053" s="91" t="s">
        <v>32</v>
      </c>
      <c r="I9053" s="92" t="n">
        <v>40</v>
      </c>
      <c r="J9053" s="93" t="n">
        <v>240</v>
      </c>
      <c r="K9053" s="94" t="n">
        <f aca="false">I9053 * J9053</f>
        <v>9600</v>
      </c>
      <c r="L9053" s="94" t="n">
        <f aca="false">K9053 *M9053</f>
        <v>4320</v>
      </c>
      <c r="M9053" s="95" t="n">
        <v>0.45</v>
      </c>
      <c r="N9053" s="88" t="s">
        <v>31</v>
      </c>
      <c r="O9053" s="91" t="s">
        <v>218</v>
      </c>
      <c r="P9053" s="0" t="str">
        <f aca="false">RIGHT(H9053,LEN(H9053) - FIND(" ", H9053))</f>
        <v>Street Footwear</v>
      </c>
    </row>
    <row r="9054" customFormat="false" ht="14.25" hidden="false" customHeight="true" outlineLevel="0" collapsed="false">
      <c r="B9054" s="88" t="s">
        <v>13</v>
      </c>
      <c r="C9054" s="89" t="n">
        <v>1197831</v>
      </c>
      <c r="D9054" s="90" t="n">
        <v>44534</v>
      </c>
      <c r="E9054" s="88" t="s">
        <v>18</v>
      </c>
      <c r="F9054" s="88" t="s">
        <v>96</v>
      </c>
      <c r="G9054" s="88" t="s">
        <v>91</v>
      </c>
      <c r="H9054" s="91" t="s">
        <v>24</v>
      </c>
      <c r="I9054" s="92" t="n">
        <v>41</v>
      </c>
      <c r="J9054" s="93" t="n">
        <v>240</v>
      </c>
      <c r="K9054" s="94" t="n">
        <f aca="false">I9054 * J9054</f>
        <v>9840</v>
      </c>
      <c r="L9054" s="94" t="n">
        <f aca="false">K9054 *M9054</f>
        <v>4526.4</v>
      </c>
      <c r="M9054" s="95" t="n">
        <v>0.46</v>
      </c>
      <c r="N9054" s="88" t="s">
        <v>31</v>
      </c>
      <c r="O9054" s="91" t="s">
        <v>218</v>
      </c>
      <c r="P9054" s="0" t="str">
        <f aca="false">RIGHT(H9054,LEN(H9054) - FIND(" ", H9054))</f>
        <v>Athletic Footwear</v>
      </c>
    </row>
    <row r="9055" customFormat="false" ht="14.25" hidden="false" customHeight="true" outlineLevel="0" collapsed="false">
      <c r="B9055" s="88" t="s">
        <v>13</v>
      </c>
      <c r="C9055" s="89" t="n">
        <v>1197831</v>
      </c>
      <c r="D9055" s="90" t="n">
        <v>44534</v>
      </c>
      <c r="E9055" s="88" t="s">
        <v>18</v>
      </c>
      <c r="F9055" s="88" t="s">
        <v>96</v>
      </c>
      <c r="G9055" s="88" t="s">
        <v>91</v>
      </c>
      <c r="H9055" s="91" t="s">
        <v>48</v>
      </c>
      <c r="I9055" s="92" t="n">
        <v>47</v>
      </c>
      <c r="J9055" s="93" t="n">
        <v>223</v>
      </c>
      <c r="K9055" s="94" t="n">
        <f aca="false">I9055 * J9055</f>
        <v>10481</v>
      </c>
      <c r="L9055" s="94" t="n">
        <f aca="false">K9055 *M9055</f>
        <v>4611.64</v>
      </c>
      <c r="M9055" s="95" t="n">
        <v>0.44</v>
      </c>
      <c r="N9055" s="88" t="s">
        <v>31</v>
      </c>
      <c r="O9055" s="91" t="s">
        <v>219</v>
      </c>
      <c r="P9055" s="0" t="str">
        <f aca="false">RIGHT(H9055,LEN(H9055) - FIND(" ", H9055))</f>
        <v>Street Footwear</v>
      </c>
    </row>
    <row r="9056" customFormat="false" ht="14.25" hidden="false" customHeight="true" outlineLevel="0" collapsed="false">
      <c r="B9056" s="88" t="s">
        <v>13</v>
      </c>
      <c r="C9056" s="89" t="n">
        <v>1197831</v>
      </c>
      <c r="D9056" s="90" t="n">
        <v>44534</v>
      </c>
      <c r="E9056" s="88" t="s">
        <v>18</v>
      </c>
      <c r="F9056" s="88" t="s">
        <v>96</v>
      </c>
      <c r="G9056" s="88" t="s">
        <v>91</v>
      </c>
      <c r="H9056" s="91" t="s">
        <v>44</v>
      </c>
      <c r="I9056" s="92" t="n">
        <v>44</v>
      </c>
      <c r="J9056" s="93" t="n">
        <v>184</v>
      </c>
      <c r="K9056" s="94" t="n">
        <f aca="false">I9056 * J9056</f>
        <v>8096</v>
      </c>
      <c r="L9056" s="94" t="n">
        <f aca="false">K9056 *M9056</f>
        <v>4209.92</v>
      </c>
      <c r="M9056" s="95" t="n">
        <v>0.52</v>
      </c>
      <c r="N9056" s="88" t="s">
        <v>31</v>
      </c>
      <c r="O9056" s="91" t="s">
        <v>219</v>
      </c>
      <c r="P9056" s="0" t="str">
        <f aca="false">RIGHT(H9056,LEN(H9056) - FIND(" ", H9056))</f>
        <v>Athletic Footwear</v>
      </c>
    </row>
    <row r="9057" customFormat="false" ht="14.25" hidden="false" customHeight="true" outlineLevel="0" collapsed="false">
      <c r="B9057" s="88" t="s">
        <v>13</v>
      </c>
      <c r="C9057" s="89" t="n">
        <v>1197831</v>
      </c>
      <c r="D9057" s="90" t="n">
        <v>44534</v>
      </c>
      <c r="E9057" s="88" t="s">
        <v>18</v>
      </c>
      <c r="F9057" s="88" t="s">
        <v>96</v>
      </c>
      <c r="G9057" s="88" t="s">
        <v>91</v>
      </c>
      <c r="H9057" s="91" t="s">
        <v>16</v>
      </c>
      <c r="I9057" s="92" t="n">
        <v>43</v>
      </c>
      <c r="J9057" s="93" t="n">
        <v>147</v>
      </c>
      <c r="K9057" s="94" t="n">
        <f aca="false">I9057 * J9057</f>
        <v>6321</v>
      </c>
      <c r="L9057" s="94" t="n">
        <f aca="false">K9057 *M9057</f>
        <v>2591.61</v>
      </c>
      <c r="M9057" s="95" t="n">
        <v>0.41</v>
      </c>
      <c r="N9057" s="88" t="s">
        <v>31</v>
      </c>
      <c r="O9057" s="91" t="s">
        <v>218</v>
      </c>
      <c r="P9057" s="0" t="str">
        <f aca="false">RIGHT(H9057,LEN(H9057) - FIND(" ", H9057))</f>
        <v>Apparel</v>
      </c>
    </row>
    <row r="9058" customFormat="false" ht="14.25" hidden="false" customHeight="true" outlineLevel="0" collapsed="false">
      <c r="B9058" s="88" t="s">
        <v>13</v>
      </c>
      <c r="C9058" s="89" t="n">
        <v>1197831</v>
      </c>
      <c r="D9058" s="90" t="n">
        <v>44534</v>
      </c>
      <c r="E9058" s="88" t="s">
        <v>18</v>
      </c>
      <c r="F9058" s="88" t="s">
        <v>96</v>
      </c>
      <c r="G9058" s="88" t="s">
        <v>91</v>
      </c>
      <c r="H9058" s="91" t="s">
        <v>38</v>
      </c>
      <c r="I9058" s="92" t="n">
        <v>47</v>
      </c>
      <c r="J9058" s="93" t="n">
        <v>232</v>
      </c>
      <c r="K9058" s="94" t="n">
        <f aca="false">I9058 * J9058</f>
        <v>10904</v>
      </c>
      <c r="L9058" s="94" t="n">
        <f aca="false">K9058 *M9058</f>
        <v>6651.44</v>
      </c>
      <c r="M9058" s="95" t="n">
        <v>0.61</v>
      </c>
      <c r="N9058" s="88" t="s">
        <v>31</v>
      </c>
      <c r="O9058" s="91" t="s">
        <v>219</v>
      </c>
      <c r="P9058" s="0" t="str">
        <f aca="false">RIGHT(H9058,LEN(H9058) - FIND(" ", H9058))</f>
        <v>Apparel</v>
      </c>
    </row>
    <row r="9059" customFormat="false" ht="14.25" hidden="false" customHeight="true" outlineLevel="0" collapsed="false">
      <c r="B9059" s="88" t="s">
        <v>13</v>
      </c>
      <c r="C9059" s="89" t="n">
        <v>1185732</v>
      </c>
      <c r="D9059" s="90" t="n">
        <v>44535</v>
      </c>
      <c r="E9059" s="88" t="s">
        <v>26</v>
      </c>
      <c r="F9059" s="88" t="s">
        <v>54</v>
      </c>
      <c r="G9059" s="88" t="s">
        <v>55</v>
      </c>
      <c r="H9059" s="91" t="s">
        <v>48</v>
      </c>
      <c r="I9059" s="92" t="n">
        <v>55</v>
      </c>
      <c r="J9059" s="93" t="n">
        <v>225</v>
      </c>
      <c r="K9059" s="94" t="n">
        <f aca="false">I9059 * J9059</f>
        <v>12375</v>
      </c>
      <c r="L9059" s="94" t="n">
        <f aca="false">K9059 *M9059</f>
        <v>4950</v>
      </c>
      <c r="M9059" s="95" t="n">
        <v>0.4</v>
      </c>
      <c r="N9059" s="88" t="s">
        <v>31</v>
      </c>
      <c r="O9059" s="91" t="s">
        <v>219</v>
      </c>
      <c r="P9059" s="0" t="str">
        <f aca="false">RIGHT(H9059,LEN(H9059) - FIND(" ", H9059))</f>
        <v>Street Footwear</v>
      </c>
    </row>
    <row r="9060" customFormat="false" ht="14.25" hidden="false" customHeight="true" outlineLevel="0" collapsed="false">
      <c r="B9060" s="88" t="s">
        <v>13</v>
      </c>
      <c r="C9060" s="89" t="n">
        <v>1185732</v>
      </c>
      <c r="D9060" s="90" t="n">
        <v>44535</v>
      </c>
      <c r="E9060" s="88" t="s">
        <v>34</v>
      </c>
      <c r="F9060" s="88" t="s">
        <v>151</v>
      </c>
      <c r="G9060" s="88" t="s">
        <v>164</v>
      </c>
      <c r="H9060" s="91" t="s">
        <v>32</v>
      </c>
      <c r="I9060" s="92" t="n">
        <v>70</v>
      </c>
      <c r="J9060" s="93" t="n">
        <v>1075</v>
      </c>
      <c r="K9060" s="94" t="n">
        <f aca="false">I9060 * J9060</f>
        <v>75250</v>
      </c>
      <c r="L9060" s="94" t="n">
        <f aca="false">K9060 *M9060</f>
        <v>33862.5</v>
      </c>
      <c r="M9060" s="95" t="n">
        <v>0.45</v>
      </c>
      <c r="N9060" s="88" t="s">
        <v>23</v>
      </c>
      <c r="O9060" s="91" t="s">
        <v>218</v>
      </c>
      <c r="P9060" s="0" t="str">
        <f aca="false">RIGHT(H9060,LEN(H9060) - FIND(" ", H9060))</f>
        <v>Street Footwear</v>
      </c>
    </row>
    <row r="9061" customFormat="false" ht="14.25" hidden="false" customHeight="true" outlineLevel="0" collapsed="false">
      <c r="B9061" s="88" t="s">
        <v>13</v>
      </c>
      <c r="C9061" s="89" t="n">
        <v>1185732</v>
      </c>
      <c r="D9061" s="90" t="n">
        <v>44535</v>
      </c>
      <c r="E9061" s="88" t="s">
        <v>34</v>
      </c>
      <c r="F9061" s="88" t="s">
        <v>151</v>
      </c>
      <c r="G9061" s="88" t="s">
        <v>164</v>
      </c>
      <c r="H9061" s="91" t="s">
        <v>24</v>
      </c>
      <c r="I9061" s="92" t="n">
        <v>60</v>
      </c>
      <c r="J9061" s="93" t="n">
        <v>875</v>
      </c>
      <c r="K9061" s="94" t="n">
        <f aca="false">I9061 * J9061</f>
        <v>52500</v>
      </c>
      <c r="L9061" s="94" t="n">
        <f aca="false">K9061 *M9061</f>
        <v>18375</v>
      </c>
      <c r="M9061" s="95" t="n">
        <v>0.35</v>
      </c>
      <c r="N9061" s="88" t="s">
        <v>23</v>
      </c>
      <c r="O9061" s="91" t="s">
        <v>218</v>
      </c>
      <c r="P9061" s="0" t="str">
        <f aca="false">RIGHT(H9061,LEN(H9061) - FIND(" ", H9061))</f>
        <v>Athletic Footwear</v>
      </c>
    </row>
    <row r="9062" customFormat="false" ht="14.25" hidden="false" customHeight="true" outlineLevel="0" collapsed="false">
      <c r="B9062" s="88" t="s">
        <v>30</v>
      </c>
      <c r="C9062" s="89" t="n">
        <v>1185732</v>
      </c>
      <c r="D9062" s="90" t="n">
        <v>44535</v>
      </c>
      <c r="E9062" s="88" t="s">
        <v>34</v>
      </c>
      <c r="F9062" s="88" t="s">
        <v>151</v>
      </c>
      <c r="G9062" s="88" t="s">
        <v>164</v>
      </c>
      <c r="H9062" s="91" t="s">
        <v>48</v>
      </c>
      <c r="I9062" s="92" t="n">
        <v>60</v>
      </c>
      <c r="J9062" s="93" t="n">
        <v>825</v>
      </c>
      <c r="K9062" s="94" t="n">
        <f aca="false">I9062 * J9062</f>
        <v>49500</v>
      </c>
      <c r="L9062" s="94" t="n">
        <f aca="false">K9062 *M9062</f>
        <v>12375</v>
      </c>
      <c r="M9062" s="95" t="n">
        <v>0.25</v>
      </c>
      <c r="N9062" s="88" t="s">
        <v>23</v>
      </c>
      <c r="O9062" s="91" t="s">
        <v>219</v>
      </c>
      <c r="P9062" s="0" t="str">
        <f aca="false">RIGHT(H9062,LEN(H9062) - FIND(" ", H9062))</f>
        <v>Street Footwear</v>
      </c>
    </row>
    <row r="9063" customFormat="false" ht="14.25" hidden="false" customHeight="true" outlineLevel="0" collapsed="false">
      <c r="B9063" s="88" t="s">
        <v>30</v>
      </c>
      <c r="C9063" s="89" t="n">
        <v>1185732</v>
      </c>
      <c r="D9063" s="90" t="n">
        <v>44535</v>
      </c>
      <c r="E9063" s="88" t="s">
        <v>34</v>
      </c>
      <c r="F9063" s="88" t="s">
        <v>151</v>
      </c>
      <c r="G9063" s="88" t="s">
        <v>164</v>
      </c>
      <c r="H9063" s="91" t="s">
        <v>44</v>
      </c>
      <c r="I9063" s="92" t="n">
        <v>60</v>
      </c>
      <c r="J9063" s="93" t="n">
        <v>775</v>
      </c>
      <c r="K9063" s="94" t="n">
        <f aca="false">I9063 * J9063</f>
        <v>46500</v>
      </c>
      <c r="L9063" s="94" t="n">
        <f aca="false">K9063 *M9063</f>
        <v>13950</v>
      </c>
      <c r="M9063" s="95" t="n">
        <v>0.3</v>
      </c>
      <c r="N9063" s="88" t="s">
        <v>23</v>
      </c>
      <c r="O9063" s="91" t="s">
        <v>219</v>
      </c>
      <c r="P9063" s="0" t="str">
        <f aca="false">RIGHT(H9063,LEN(H9063) - FIND(" ", H9063))</f>
        <v>Athletic Footwear</v>
      </c>
    </row>
    <row r="9064" customFormat="false" ht="14.25" hidden="false" customHeight="true" outlineLevel="0" collapsed="false">
      <c r="B9064" s="88" t="s">
        <v>30</v>
      </c>
      <c r="C9064" s="89" t="n">
        <v>1185732</v>
      </c>
      <c r="D9064" s="90" t="n">
        <v>44535</v>
      </c>
      <c r="E9064" s="88" t="s">
        <v>34</v>
      </c>
      <c r="F9064" s="88" t="s">
        <v>151</v>
      </c>
      <c r="G9064" s="88" t="s">
        <v>164</v>
      </c>
      <c r="H9064" s="91" t="s">
        <v>16</v>
      </c>
      <c r="I9064" s="92" t="n">
        <v>70</v>
      </c>
      <c r="J9064" s="93" t="n">
        <v>775</v>
      </c>
      <c r="K9064" s="94" t="n">
        <f aca="false">I9064 * J9064</f>
        <v>54250</v>
      </c>
      <c r="L9064" s="94" t="n">
        <f aca="false">K9064 *M9064</f>
        <v>18987.5</v>
      </c>
      <c r="M9064" s="95" t="n">
        <v>0.35</v>
      </c>
      <c r="N9064" s="88" t="s">
        <v>23</v>
      </c>
      <c r="O9064" s="91" t="s">
        <v>218</v>
      </c>
      <c r="P9064" s="0" t="str">
        <f aca="false">RIGHT(H9064,LEN(H9064) - FIND(" ", H9064))</f>
        <v>Apparel</v>
      </c>
    </row>
    <row r="9065" customFormat="false" ht="14.25" hidden="false" customHeight="true" outlineLevel="0" collapsed="false">
      <c r="B9065" s="88" t="s">
        <v>30</v>
      </c>
      <c r="C9065" s="89" t="n">
        <v>1185732</v>
      </c>
      <c r="D9065" s="90" t="n">
        <v>44535</v>
      </c>
      <c r="E9065" s="88" t="s">
        <v>34</v>
      </c>
      <c r="F9065" s="88" t="s">
        <v>151</v>
      </c>
      <c r="G9065" s="88" t="s">
        <v>164</v>
      </c>
      <c r="H9065" s="91" t="s">
        <v>38</v>
      </c>
      <c r="I9065" s="92" t="n">
        <v>75</v>
      </c>
      <c r="J9065" s="93" t="n">
        <v>875</v>
      </c>
      <c r="K9065" s="94" t="n">
        <f aca="false">I9065 * J9065</f>
        <v>65625</v>
      </c>
      <c r="L9065" s="94" t="n">
        <f aca="false">K9065 *M9065</f>
        <v>32812.5</v>
      </c>
      <c r="M9065" s="95" t="n">
        <v>0.5</v>
      </c>
      <c r="N9065" s="88" t="s">
        <v>23</v>
      </c>
      <c r="O9065" s="91" t="s">
        <v>219</v>
      </c>
      <c r="P9065" s="0" t="str">
        <f aca="false">RIGHT(H9065,LEN(H9065) - FIND(" ", H9065))</f>
        <v>Apparel</v>
      </c>
    </row>
    <row r="9066" customFormat="false" ht="14.25" hidden="false" customHeight="true" outlineLevel="0" collapsed="false">
      <c r="B9066" s="88" t="s">
        <v>43</v>
      </c>
      <c r="C9066" s="89" t="n">
        <v>1185732</v>
      </c>
      <c r="D9066" s="90" t="n">
        <v>44535</v>
      </c>
      <c r="E9066" s="88" t="s">
        <v>29</v>
      </c>
      <c r="F9066" s="88" t="s">
        <v>103</v>
      </c>
      <c r="G9066" s="88" t="s">
        <v>108</v>
      </c>
      <c r="H9066" s="91" t="s">
        <v>32</v>
      </c>
      <c r="I9066" s="92" t="n">
        <v>60</v>
      </c>
      <c r="J9066" s="93" t="n">
        <v>525</v>
      </c>
      <c r="K9066" s="94" t="n">
        <f aca="false">I9066 * J9066</f>
        <v>31500</v>
      </c>
      <c r="L9066" s="94" t="n">
        <f aca="false">K9066 *M9066</f>
        <v>9450</v>
      </c>
      <c r="M9066" s="95" t="n">
        <v>0.3</v>
      </c>
      <c r="N9066" s="88" t="s">
        <v>14</v>
      </c>
      <c r="O9066" s="91" t="s">
        <v>218</v>
      </c>
      <c r="P9066" s="0" t="str">
        <f aca="false">RIGHT(H9066,LEN(H9066) - FIND(" ", H9066))</f>
        <v>Street Footwear</v>
      </c>
    </row>
    <row r="9067" customFormat="false" ht="14.25" hidden="false" customHeight="true" outlineLevel="0" collapsed="false">
      <c r="B9067" s="88" t="s">
        <v>43</v>
      </c>
      <c r="C9067" s="89" t="n">
        <v>1185732</v>
      </c>
      <c r="D9067" s="90" t="n">
        <v>44535</v>
      </c>
      <c r="E9067" s="88" t="s">
        <v>29</v>
      </c>
      <c r="F9067" s="88" t="s">
        <v>103</v>
      </c>
      <c r="G9067" s="88" t="s">
        <v>108</v>
      </c>
      <c r="H9067" s="91" t="s">
        <v>24</v>
      </c>
      <c r="I9067" s="92" t="n">
        <v>50</v>
      </c>
      <c r="J9067" s="93" t="n">
        <v>325</v>
      </c>
      <c r="K9067" s="94" t="n">
        <f aca="false">I9067 * J9067</f>
        <v>16250</v>
      </c>
      <c r="L9067" s="94" t="n">
        <f aca="false">K9067 *M9067</f>
        <v>5687.5</v>
      </c>
      <c r="M9067" s="95" t="n">
        <v>0.35</v>
      </c>
      <c r="N9067" s="88" t="s">
        <v>14</v>
      </c>
      <c r="O9067" s="91" t="s">
        <v>218</v>
      </c>
      <c r="P9067" s="0" t="str">
        <f aca="false">RIGHT(H9067,LEN(H9067) - FIND(" ", H9067))</f>
        <v>Athletic Footwear</v>
      </c>
    </row>
    <row r="9068" customFormat="false" ht="14.25" hidden="false" customHeight="true" outlineLevel="0" collapsed="false">
      <c r="B9068" s="88" t="s">
        <v>43</v>
      </c>
      <c r="C9068" s="89" t="n">
        <v>1185732</v>
      </c>
      <c r="D9068" s="90" t="n">
        <v>44535</v>
      </c>
      <c r="E9068" s="88" t="s">
        <v>29</v>
      </c>
      <c r="F9068" s="88" t="s">
        <v>103</v>
      </c>
      <c r="G9068" s="88" t="s">
        <v>108</v>
      </c>
      <c r="H9068" s="91" t="s">
        <v>48</v>
      </c>
      <c r="I9068" s="92" t="n">
        <v>50</v>
      </c>
      <c r="J9068" s="93" t="n">
        <v>275</v>
      </c>
      <c r="K9068" s="94" t="n">
        <f aca="false">I9068 * J9068</f>
        <v>13750</v>
      </c>
      <c r="L9068" s="94" t="n">
        <f aca="false">K9068 *M9068</f>
        <v>4125</v>
      </c>
      <c r="M9068" s="95" t="n">
        <v>0.3</v>
      </c>
      <c r="N9068" s="88" t="s">
        <v>14</v>
      </c>
      <c r="O9068" s="91" t="s">
        <v>219</v>
      </c>
      <c r="P9068" s="0" t="str">
        <f aca="false">RIGHT(H9068,LEN(H9068) - FIND(" ", H9068))</f>
        <v>Street Footwear</v>
      </c>
    </row>
    <row r="9069" customFormat="false" ht="14.25" hidden="false" customHeight="true" outlineLevel="0" collapsed="false">
      <c r="B9069" s="88" t="s">
        <v>43</v>
      </c>
      <c r="C9069" s="89" t="n">
        <v>1185732</v>
      </c>
      <c r="D9069" s="90" t="n">
        <v>44535</v>
      </c>
      <c r="E9069" s="88" t="s">
        <v>29</v>
      </c>
      <c r="F9069" s="88" t="s">
        <v>103</v>
      </c>
      <c r="G9069" s="88" t="s">
        <v>108</v>
      </c>
      <c r="H9069" s="91" t="s">
        <v>44</v>
      </c>
      <c r="I9069" s="92" t="n">
        <v>50</v>
      </c>
      <c r="J9069" s="93" t="n">
        <v>225</v>
      </c>
      <c r="K9069" s="94" t="n">
        <f aca="false">I9069 * J9069</f>
        <v>11250</v>
      </c>
      <c r="L9069" s="94" t="n">
        <f aca="false">K9069 *M9069</f>
        <v>3375</v>
      </c>
      <c r="M9069" s="95" t="n">
        <v>0.3</v>
      </c>
      <c r="N9069" s="88" t="s">
        <v>14</v>
      </c>
      <c r="O9069" s="91" t="s">
        <v>219</v>
      </c>
      <c r="P9069" s="0" t="str">
        <f aca="false">RIGHT(H9069,LEN(H9069) - FIND(" ", H9069))</f>
        <v>Athletic Footwear</v>
      </c>
    </row>
    <row r="9070" customFormat="false" ht="14.25" hidden="false" customHeight="true" outlineLevel="0" collapsed="false">
      <c r="B9070" s="88" t="s">
        <v>43</v>
      </c>
      <c r="C9070" s="89" t="n">
        <v>1185732</v>
      </c>
      <c r="D9070" s="90" t="n">
        <v>44535</v>
      </c>
      <c r="E9070" s="88" t="s">
        <v>29</v>
      </c>
      <c r="F9070" s="88" t="s">
        <v>103</v>
      </c>
      <c r="G9070" s="88" t="s">
        <v>108</v>
      </c>
      <c r="H9070" s="91" t="s">
        <v>16</v>
      </c>
      <c r="I9070" s="92" t="n">
        <v>60</v>
      </c>
      <c r="J9070" s="93" t="n">
        <v>225</v>
      </c>
      <c r="K9070" s="94" t="n">
        <f aca="false">I9070 * J9070</f>
        <v>13500</v>
      </c>
      <c r="L9070" s="94" t="n">
        <f aca="false">K9070 *M9070</f>
        <v>6750</v>
      </c>
      <c r="M9070" s="95" t="n">
        <v>0.5</v>
      </c>
      <c r="N9070" s="88" t="s">
        <v>14</v>
      </c>
      <c r="O9070" s="91" t="s">
        <v>218</v>
      </c>
      <c r="P9070" s="0" t="str">
        <f aca="false">RIGHT(H9070,LEN(H9070) - FIND(" ", H9070))</f>
        <v>Apparel</v>
      </c>
    </row>
    <row r="9071" customFormat="false" ht="14.25" hidden="false" customHeight="true" outlineLevel="0" collapsed="false">
      <c r="B9071" s="88" t="s">
        <v>43</v>
      </c>
      <c r="C9071" s="89" t="n">
        <v>1185732</v>
      </c>
      <c r="D9071" s="90" t="n">
        <v>44535</v>
      </c>
      <c r="E9071" s="88" t="s">
        <v>29</v>
      </c>
      <c r="F9071" s="88" t="s">
        <v>103</v>
      </c>
      <c r="G9071" s="88" t="s">
        <v>108</v>
      </c>
      <c r="H9071" s="91" t="s">
        <v>38</v>
      </c>
      <c r="I9071" s="92" t="n">
        <v>65</v>
      </c>
      <c r="J9071" s="93" t="n">
        <v>325</v>
      </c>
      <c r="K9071" s="94" t="n">
        <f aca="false">I9071 * J9071</f>
        <v>21125</v>
      </c>
      <c r="L9071" s="94" t="n">
        <f aca="false">K9071 *M9071</f>
        <v>8450</v>
      </c>
      <c r="M9071" s="95" t="n">
        <v>0.4</v>
      </c>
      <c r="N9071" s="88" t="s">
        <v>14</v>
      </c>
      <c r="O9071" s="91" t="s">
        <v>219</v>
      </c>
      <c r="P9071" s="0" t="str">
        <f aca="false">RIGHT(H9071,LEN(H9071) - FIND(" ", H9071))</f>
        <v>Apparel</v>
      </c>
    </row>
    <row r="9072" customFormat="false" ht="14.25" hidden="false" customHeight="true" outlineLevel="0" collapsed="false">
      <c r="B9072" s="88" t="s">
        <v>13</v>
      </c>
      <c r="C9072" s="89" t="n">
        <v>1185732</v>
      </c>
      <c r="D9072" s="90" t="n">
        <v>44535</v>
      </c>
      <c r="E9072" s="88" t="s">
        <v>26</v>
      </c>
      <c r="F9072" s="88" t="s">
        <v>54</v>
      </c>
      <c r="G9072" s="88" t="s">
        <v>55</v>
      </c>
      <c r="H9072" s="91" t="s">
        <v>48</v>
      </c>
      <c r="I9072" s="92" t="n">
        <v>54</v>
      </c>
      <c r="J9072" s="93" t="n">
        <v>61</v>
      </c>
      <c r="K9072" s="94" t="n">
        <f aca="false">I9072 * J9072</f>
        <v>3294</v>
      </c>
      <c r="L9072" s="94" t="n">
        <f aca="false">K9072 *M9072</f>
        <v>1811.7</v>
      </c>
      <c r="M9072" s="95" t="n">
        <v>0.55</v>
      </c>
      <c r="N9072" s="88" t="s">
        <v>23</v>
      </c>
      <c r="O9072" s="91" t="s">
        <v>219</v>
      </c>
      <c r="P9072" s="0" t="str">
        <f aca="false">RIGHT(H9072,LEN(H9072) - FIND(" ", H9072))</f>
        <v>Street Footwear</v>
      </c>
    </row>
    <row r="9073" customFormat="false" ht="14.25" hidden="false" customHeight="true" outlineLevel="0" collapsed="false">
      <c r="B9073" s="88" t="s">
        <v>13</v>
      </c>
      <c r="C9073" s="89" t="n">
        <v>1185732</v>
      </c>
      <c r="D9073" s="90" t="n">
        <v>44535</v>
      </c>
      <c r="E9073" s="88" t="s">
        <v>34</v>
      </c>
      <c r="F9073" s="88" t="s">
        <v>151</v>
      </c>
      <c r="G9073" s="88" t="s">
        <v>164</v>
      </c>
      <c r="H9073" s="91" t="s">
        <v>32</v>
      </c>
      <c r="I9073" s="92" t="n">
        <v>67</v>
      </c>
      <c r="J9073" s="93" t="n">
        <v>290</v>
      </c>
      <c r="K9073" s="94" t="n">
        <f aca="false">I9073 * J9073</f>
        <v>19430</v>
      </c>
      <c r="L9073" s="94" t="n">
        <f aca="false">K9073 *M9073</f>
        <v>11658</v>
      </c>
      <c r="M9073" s="95" t="n">
        <v>0.6</v>
      </c>
      <c r="N9073" s="88" t="s">
        <v>23</v>
      </c>
      <c r="O9073" s="91" t="s">
        <v>218</v>
      </c>
      <c r="P9073" s="0" t="str">
        <f aca="false">RIGHT(H9073,LEN(H9073) - FIND(" ", H9073))</f>
        <v>Street Footwear</v>
      </c>
    </row>
    <row r="9074" customFormat="false" ht="14.25" hidden="false" customHeight="true" outlineLevel="0" collapsed="false">
      <c r="B9074" s="88" t="s">
        <v>13</v>
      </c>
      <c r="C9074" s="89" t="n">
        <v>1185732</v>
      </c>
      <c r="D9074" s="90" t="n">
        <v>44535</v>
      </c>
      <c r="E9074" s="88" t="s">
        <v>34</v>
      </c>
      <c r="F9074" s="88" t="s">
        <v>151</v>
      </c>
      <c r="G9074" s="88" t="s">
        <v>164</v>
      </c>
      <c r="H9074" s="91" t="s">
        <v>24</v>
      </c>
      <c r="I9074" s="92" t="n">
        <v>58</v>
      </c>
      <c r="J9074" s="93" t="n">
        <v>219</v>
      </c>
      <c r="K9074" s="94" t="n">
        <f aca="false">I9074 * J9074</f>
        <v>12702</v>
      </c>
      <c r="L9074" s="94" t="n">
        <f aca="false">K9074 *M9074</f>
        <v>5715.9</v>
      </c>
      <c r="M9074" s="95" t="n">
        <v>0.45</v>
      </c>
      <c r="N9074" s="88" t="s">
        <v>23</v>
      </c>
      <c r="O9074" s="91" t="s">
        <v>218</v>
      </c>
      <c r="P9074" s="0" t="str">
        <f aca="false">RIGHT(H9074,LEN(H9074) - FIND(" ", H9074))</f>
        <v>Athletic Footwear</v>
      </c>
    </row>
    <row r="9075" customFormat="false" ht="14.25" hidden="false" customHeight="true" outlineLevel="0" collapsed="false">
      <c r="B9075" s="88" t="s">
        <v>30</v>
      </c>
      <c r="C9075" s="89" t="n">
        <v>1185732</v>
      </c>
      <c r="D9075" s="90" t="n">
        <v>44535</v>
      </c>
      <c r="E9075" s="88" t="s">
        <v>34</v>
      </c>
      <c r="F9075" s="88" t="s">
        <v>151</v>
      </c>
      <c r="G9075" s="88" t="s">
        <v>164</v>
      </c>
      <c r="H9075" s="91" t="s">
        <v>48</v>
      </c>
      <c r="I9075" s="92" t="n">
        <v>56</v>
      </c>
      <c r="J9075" s="93" t="n">
        <v>215</v>
      </c>
      <c r="K9075" s="94" t="n">
        <f aca="false">I9075 * J9075</f>
        <v>12040</v>
      </c>
      <c r="L9075" s="94" t="n">
        <f aca="false">K9075 *M9075</f>
        <v>4214</v>
      </c>
      <c r="M9075" s="95" t="n">
        <v>0.35</v>
      </c>
      <c r="N9075" s="88" t="s">
        <v>23</v>
      </c>
      <c r="O9075" s="91" t="s">
        <v>219</v>
      </c>
      <c r="P9075" s="0" t="str">
        <f aca="false">RIGHT(H9075,LEN(H9075) - FIND(" ", H9075))</f>
        <v>Street Footwear</v>
      </c>
    </row>
    <row r="9076" customFormat="false" ht="14.25" hidden="false" customHeight="true" outlineLevel="0" collapsed="false">
      <c r="B9076" s="88" t="s">
        <v>30</v>
      </c>
      <c r="C9076" s="89" t="n">
        <v>1185732</v>
      </c>
      <c r="D9076" s="90" t="n">
        <v>44535</v>
      </c>
      <c r="E9076" s="88" t="s">
        <v>34</v>
      </c>
      <c r="F9076" s="88" t="s">
        <v>151</v>
      </c>
      <c r="G9076" s="88" t="s">
        <v>164</v>
      </c>
      <c r="H9076" s="91" t="s">
        <v>44</v>
      </c>
      <c r="I9076" s="92" t="n">
        <v>59</v>
      </c>
      <c r="J9076" s="93" t="n">
        <v>194</v>
      </c>
      <c r="K9076" s="94" t="n">
        <f aca="false">I9076 * J9076</f>
        <v>11446</v>
      </c>
      <c r="L9076" s="94" t="n">
        <f aca="false">K9076 *M9076</f>
        <v>5150.7</v>
      </c>
      <c r="M9076" s="95" t="n">
        <v>0.45</v>
      </c>
      <c r="N9076" s="88" t="s">
        <v>23</v>
      </c>
      <c r="O9076" s="91" t="s">
        <v>219</v>
      </c>
      <c r="P9076" s="0" t="str">
        <f aca="false">RIGHT(H9076,LEN(H9076) - FIND(" ", H9076))</f>
        <v>Athletic Footwear</v>
      </c>
    </row>
    <row r="9077" customFormat="false" ht="14.25" hidden="false" customHeight="true" outlineLevel="0" collapsed="false">
      <c r="B9077" s="88" t="s">
        <v>30</v>
      </c>
      <c r="C9077" s="89" t="n">
        <v>1185732</v>
      </c>
      <c r="D9077" s="90" t="n">
        <v>44535</v>
      </c>
      <c r="E9077" s="88" t="s">
        <v>34</v>
      </c>
      <c r="F9077" s="88" t="s">
        <v>151</v>
      </c>
      <c r="G9077" s="88" t="s">
        <v>164</v>
      </c>
      <c r="H9077" s="91" t="s">
        <v>16</v>
      </c>
      <c r="I9077" s="92" t="n">
        <v>66</v>
      </c>
      <c r="J9077" s="93" t="n">
        <v>225</v>
      </c>
      <c r="K9077" s="94" t="n">
        <f aca="false">I9077 * J9077</f>
        <v>14850</v>
      </c>
      <c r="L9077" s="94" t="n">
        <f aca="false">K9077 *M9077</f>
        <v>6682.5</v>
      </c>
      <c r="M9077" s="95" t="n">
        <v>0.45</v>
      </c>
      <c r="N9077" s="88" t="s">
        <v>23</v>
      </c>
      <c r="O9077" s="91" t="s">
        <v>218</v>
      </c>
      <c r="P9077" s="0" t="str">
        <f aca="false">RIGHT(H9077,LEN(H9077) - FIND(" ", H9077))</f>
        <v>Apparel</v>
      </c>
    </row>
    <row r="9078" customFormat="false" ht="14.25" hidden="false" customHeight="true" outlineLevel="0" collapsed="false">
      <c r="B9078" s="88" t="s">
        <v>30</v>
      </c>
      <c r="C9078" s="89" t="n">
        <v>1185732</v>
      </c>
      <c r="D9078" s="90" t="n">
        <v>44535</v>
      </c>
      <c r="E9078" s="88" t="s">
        <v>34</v>
      </c>
      <c r="F9078" s="88" t="s">
        <v>151</v>
      </c>
      <c r="G9078" s="88" t="s">
        <v>164</v>
      </c>
      <c r="H9078" s="91" t="s">
        <v>38</v>
      </c>
      <c r="I9078" s="92" t="n">
        <v>68</v>
      </c>
      <c r="J9078" s="93" t="n">
        <v>228</v>
      </c>
      <c r="K9078" s="94" t="n">
        <f aca="false">I9078 * J9078</f>
        <v>15504</v>
      </c>
      <c r="L9078" s="94" t="n">
        <f aca="false">K9078 *M9078</f>
        <v>9302.4</v>
      </c>
      <c r="M9078" s="95" t="n">
        <v>0.6</v>
      </c>
      <c r="N9078" s="88" t="s">
        <v>23</v>
      </c>
      <c r="O9078" s="91" t="s">
        <v>219</v>
      </c>
      <c r="P9078" s="0" t="str">
        <f aca="false">RIGHT(H9078,LEN(H9078) - FIND(" ", H9078))</f>
        <v>Apparel</v>
      </c>
    </row>
    <row r="9079" customFormat="false" ht="14.25" hidden="false" customHeight="true" outlineLevel="0" collapsed="false">
      <c r="B9079" s="88" t="s">
        <v>43</v>
      </c>
      <c r="C9079" s="89" t="n">
        <v>1185732</v>
      </c>
      <c r="D9079" s="90" t="n">
        <v>44535</v>
      </c>
      <c r="E9079" s="88" t="s">
        <v>29</v>
      </c>
      <c r="F9079" s="88" t="s">
        <v>103</v>
      </c>
      <c r="G9079" s="88" t="s">
        <v>108</v>
      </c>
      <c r="H9079" s="91" t="s">
        <v>32</v>
      </c>
      <c r="I9079" s="92" t="n">
        <v>54</v>
      </c>
      <c r="J9079" s="93" t="n">
        <v>147</v>
      </c>
      <c r="K9079" s="94" t="n">
        <f aca="false">I9079 * J9079</f>
        <v>7938</v>
      </c>
      <c r="L9079" s="94" t="n">
        <f aca="false">K9079 *M9079</f>
        <v>3333.96</v>
      </c>
      <c r="M9079" s="95" t="n">
        <v>0.42</v>
      </c>
      <c r="N9079" s="88" t="s">
        <v>23</v>
      </c>
      <c r="O9079" s="91" t="s">
        <v>218</v>
      </c>
      <c r="P9079" s="0" t="str">
        <f aca="false">RIGHT(H9079,LEN(H9079) - FIND(" ", H9079))</f>
        <v>Street Footwear</v>
      </c>
    </row>
    <row r="9080" customFormat="false" ht="14.25" hidden="false" customHeight="true" outlineLevel="0" collapsed="false">
      <c r="B9080" s="88" t="s">
        <v>43</v>
      </c>
      <c r="C9080" s="89" t="n">
        <v>1185732</v>
      </c>
      <c r="D9080" s="90" t="n">
        <v>44535</v>
      </c>
      <c r="E9080" s="88" t="s">
        <v>29</v>
      </c>
      <c r="F9080" s="88" t="s">
        <v>103</v>
      </c>
      <c r="G9080" s="88" t="s">
        <v>108</v>
      </c>
      <c r="H9080" s="91" t="s">
        <v>24</v>
      </c>
      <c r="I9080" s="92" t="n">
        <v>47</v>
      </c>
      <c r="J9080" s="93" t="n">
        <v>91</v>
      </c>
      <c r="K9080" s="94" t="n">
        <f aca="false">I9080 * J9080</f>
        <v>4277</v>
      </c>
      <c r="L9080" s="94" t="n">
        <f aca="false">K9080 *M9080</f>
        <v>2010.19</v>
      </c>
      <c r="M9080" s="95" t="n">
        <v>0.47</v>
      </c>
      <c r="N9080" s="88" t="s">
        <v>23</v>
      </c>
      <c r="O9080" s="91" t="s">
        <v>218</v>
      </c>
      <c r="P9080" s="0" t="str">
        <f aca="false">RIGHT(H9080,LEN(H9080) - FIND(" ", H9080))</f>
        <v>Athletic Footwear</v>
      </c>
    </row>
    <row r="9081" customFormat="false" ht="14.25" hidden="false" customHeight="true" outlineLevel="0" collapsed="false">
      <c r="B9081" s="88" t="s">
        <v>43</v>
      </c>
      <c r="C9081" s="89" t="n">
        <v>1185732</v>
      </c>
      <c r="D9081" s="90" t="n">
        <v>44535</v>
      </c>
      <c r="E9081" s="88" t="s">
        <v>29</v>
      </c>
      <c r="F9081" s="88" t="s">
        <v>103</v>
      </c>
      <c r="G9081" s="88" t="s">
        <v>108</v>
      </c>
      <c r="H9081" s="91" t="s">
        <v>48</v>
      </c>
      <c r="I9081" s="92" t="n">
        <v>47</v>
      </c>
      <c r="J9081" s="93" t="n">
        <v>83</v>
      </c>
      <c r="K9081" s="94" t="n">
        <f aca="false">I9081 * J9081</f>
        <v>3901</v>
      </c>
      <c r="L9081" s="94" t="n">
        <f aca="false">K9081 *M9081</f>
        <v>1638.42</v>
      </c>
      <c r="M9081" s="95" t="n">
        <v>0.42</v>
      </c>
      <c r="N9081" s="88" t="s">
        <v>23</v>
      </c>
      <c r="O9081" s="91" t="s">
        <v>219</v>
      </c>
      <c r="P9081" s="0" t="str">
        <f aca="false">RIGHT(H9081,LEN(H9081) - FIND(" ", H9081))</f>
        <v>Street Footwear</v>
      </c>
    </row>
    <row r="9082" customFormat="false" ht="14.25" hidden="false" customHeight="true" outlineLevel="0" collapsed="false">
      <c r="B9082" s="88" t="s">
        <v>43</v>
      </c>
      <c r="C9082" s="89" t="n">
        <v>1185732</v>
      </c>
      <c r="D9082" s="90" t="n">
        <v>44535</v>
      </c>
      <c r="E9082" s="88" t="s">
        <v>29</v>
      </c>
      <c r="F9082" s="88" t="s">
        <v>103</v>
      </c>
      <c r="G9082" s="88" t="s">
        <v>108</v>
      </c>
      <c r="H9082" s="91" t="s">
        <v>44</v>
      </c>
      <c r="I9082" s="92" t="n">
        <v>49</v>
      </c>
      <c r="J9082" s="93" t="n">
        <v>61</v>
      </c>
      <c r="K9082" s="94" t="n">
        <f aca="false">I9082 * J9082</f>
        <v>2989</v>
      </c>
      <c r="L9082" s="94" t="n">
        <f aca="false">K9082 *M9082</f>
        <v>1285.27</v>
      </c>
      <c r="M9082" s="95" t="n">
        <v>0.43</v>
      </c>
      <c r="N9082" s="88" t="s">
        <v>23</v>
      </c>
      <c r="O9082" s="91" t="s">
        <v>219</v>
      </c>
      <c r="P9082" s="0" t="str">
        <f aca="false">RIGHT(H9082,LEN(H9082) - FIND(" ", H9082))</f>
        <v>Athletic Footwear</v>
      </c>
    </row>
    <row r="9083" customFormat="false" ht="14.25" hidden="false" customHeight="true" outlineLevel="0" collapsed="false">
      <c r="B9083" s="88" t="s">
        <v>43</v>
      </c>
      <c r="C9083" s="89" t="n">
        <v>1185732</v>
      </c>
      <c r="D9083" s="90" t="n">
        <v>44535</v>
      </c>
      <c r="E9083" s="88" t="s">
        <v>29</v>
      </c>
      <c r="F9083" s="88" t="s">
        <v>103</v>
      </c>
      <c r="G9083" s="88" t="s">
        <v>108</v>
      </c>
      <c r="H9083" s="91" t="s">
        <v>16</v>
      </c>
      <c r="I9083" s="92" t="n">
        <v>59</v>
      </c>
      <c r="J9083" s="93" t="n">
        <v>59</v>
      </c>
      <c r="K9083" s="94" t="n">
        <f aca="false">I9083 * J9083</f>
        <v>3481</v>
      </c>
      <c r="L9083" s="94" t="n">
        <f aca="false">K9083 *M9083</f>
        <v>2123.41</v>
      </c>
      <c r="M9083" s="95" t="n">
        <v>0.61</v>
      </c>
      <c r="N9083" s="88" t="s">
        <v>23</v>
      </c>
      <c r="O9083" s="91" t="s">
        <v>218</v>
      </c>
      <c r="P9083" s="0" t="str">
        <f aca="false">RIGHT(H9083,LEN(H9083) - FIND(" ", H9083))</f>
        <v>Apparel</v>
      </c>
    </row>
    <row r="9084" customFormat="false" ht="14.25" hidden="false" customHeight="true" outlineLevel="0" collapsed="false">
      <c r="B9084" s="88" t="s">
        <v>43</v>
      </c>
      <c r="C9084" s="89" t="n">
        <v>1185732</v>
      </c>
      <c r="D9084" s="90" t="n">
        <v>44535</v>
      </c>
      <c r="E9084" s="88" t="s">
        <v>29</v>
      </c>
      <c r="F9084" s="88" t="s">
        <v>103</v>
      </c>
      <c r="G9084" s="88" t="s">
        <v>108</v>
      </c>
      <c r="H9084" s="91" t="s">
        <v>38</v>
      </c>
      <c r="I9084" s="92" t="n">
        <v>59</v>
      </c>
      <c r="J9084" s="93" t="n">
        <v>88</v>
      </c>
      <c r="K9084" s="94" t="n">
        <f aca="false">I9084 * J9084</f>
        <v>5192</v>
      </c>
      <c r="L9084" s="94" t="n">
        <f aca="false">K9084 *M9084</f>
        <v>2855.6</v>
      </c>
      <c r="M9084" s="95" t="n">
        <v>0.55</v>
      </c>
      <c r="N9084" s="88" t="s">
        <v>23</v>
      </c>
      <c r="O9084" s="91" t="s">
        <v>219</v>
      </c>
      <c r="P9084" s="0" t="str">
        <f aca="false">RIGHT(H9084,LEN(H9084) - FIND(" ", H9084))</f>
        <v>Apparel</v>
      </c>
    </row>
    <row r="9085" customFormat="false" ht="14.25" hidden="false" customHeight="true" outlineLevel="0" collapsed="false">
      <c r="B9085" s="88" t="s">
        <v>13</v>
      </c>
      <c r="C9085" s="89" t="n">
        <v>1185732</v>
      </c>
      <c r="D9085" s="90" t="n">
        <v>44535</v>
      </c>
      <c r="E9085" s="88" t="s">
        <v>26</v>
      </c>
      <c r="F9085" s="88" t="s">
        <v>54</v>
      </c>
      <c r="G9085" s="88" t="s">
        <v>55</v>
      </c>
      <c r="H9085" s="91" t="s">
        <v>48</v>
      </c>
      <c r="I9085" s="92" t="n">
        <v>38</v>
      </c>
      <c r="J9085" s="93" t="n">
        <v>79</v>
      </c>
      <c r="K9085" s="94" t="n">
        <f aca="false">I9085 * J9085</f>
        <v>3002</v>
      </c>
      <c r="L9085" s="94" t="n">
        <f aca="false">K9085 *M9085</f>
        <v>1410.94</v>
      </c>
      <c r="M9085" s="95" t="n">
        <v>0.47</v>
      </c>
      <c r="N9085" s="88" t="s">
        <v>31</v>
      </c>
      <c r="O9085" s="91" t="s">
        <v>219</v>
      </c>
      <c r="P9085" s="0" t="str">
        <f aca="false">RIGHT(H9085,LEN(H9085) - FIND(" ", H9085))</f>
        <v>Street Footwear</v>
      </c>
    </row>
    <row r="9086" customFormat="false" ht="14.25" hidden="false" customHeight="true" outlineLevel="0" collapsed="false">
      <c r="B9086" s="88" t="s">
        <v>13</v>
      </c>
      <c r="C9086" s="89" t="n">
        <v>1185732</v>
      </c>
      <c r="D9086" s="90" t="n">
        <v>44536</v>
      </c>
      <c r="E9086" s="88" t="s">
        <v>26</v>
      </c>
      <c r="F9086" s="88" t="s">
        <v>54</v>
      </c>
      <c r="G9086" s="88" t="s">
        <v>55</v>
      </c>
      <c r="H9086" s="91" t="s">
        <v>44</v>
      </c>
      <c r="I9086" s="92" t="n">
        <v>55</v>
      </c>
      <c r="J9086" s="93" t="n">
        <v>200</v>
      </c>
      <c r="K9086" s="94" t="n">
        <f aca="false">I9086 * J9086</f>
        <v>11000</v>
      </c>
      <c r="L9086" s="94" t="n">
        <f aca="false">K9086 *M9086</f>
        <v>4400</v>
      </c>
      <c r="M9086" s="95" t="n">
        <v>0.4</v>
      </c>
      <c r="N9086" s="88" t="s">
        <v>31</v>
      </c>
      <c r="O9086" s="91" t="s">
        <v>219</v>
      </c>
      <c r="P9086" s="0" t="str">
        <f aca="false">RIGHT(H9086,LEN(H9086) - FIND(" ", H9086))</f>
        <v>Athletic Footwear</v>
      </c>
    </row>
    <row r="9087" customFormat="false" ht="14.25" hidden="false" customHeight="true" outlineLevel="0" collapsed="false">
      <c r="B9087" s="88" t="s">
        <v>30</v>
      </c>
      <c r="C9087" s="89" t="n">
        <v>1185732</v>
      </c>
      <c r="D9087" s="90" t="n">
        <v>44536</v>
      </c>
      <c r="E9087" s="88" t="s">
        <v>26</v>
      </c>
      <c r="F9087" s="88" t="s">
        <v>132</v>
      </c>
      <c r="G9087" s="88" t="s">
        <v>139</v>
      </c>
      <c r="H9087" s="91" t="s">
        <v>32</v>
      </c>
      <c r="I9087" s="92" t="n">
        <v>60</v>
      </c>
      <c r="J9087" s="93" t="n">
        <v>550</v>
      </c>
      <c r="K9087" s="94" t="n">
        <f aca="false">I9087 * J9087</f>
        <v>33000</v>
      </c>
      <c r="L9087" s="94" t="n">
        <f aca="false">K9087 *M9087</f>
        <v>11550</v>
      </c>
      <c r="M9087" s="95" t="n">
        <v>0.35</v>
      </c>
      <c r="N9087" s="88" t="s">
        <v>14</v>
      </c>
      <c r="O9087" s="91" t="s">
        <v>218</v>
      </c>
      <c r="P9087" s="0" t="str">
        <f aca="false">RIGHT(H9087,LEN(H9087) - FIND(" ", H9087))</f>
        <v>Street Footwear</v>
      </c>
    </row>
    <row r="9088" customFormat="false" ht="14.25" hidden="false" customHeight="true" outlineLevel="0" collapsed="false">
      <c r="B9088" s="88" t="s">
        <v>30</v>
      </c>
      <c r="C9088" s="89" t="n">
        <v>1185732</v>
      </c>
      <c r="D9088" s="90" t="n">
        <v>44536</v>
      </c>
      <c r="E9088" s="88" t="s">
        <v>26</v>
      </c>
      <c r="F9088" s="88" t="s">
        <v>132</v>
      </c>
      <c r="G9088" s="88" t="s">
        <v>139</v>
      </c>
      <c r="H9088" s="91" t="s">
        <v>24</v>
      </c>
      <c r="I9088" s="92" t="n">
        <v>50</v>
      </c>
      <c r="J9088" s="93" t="n">
        <v>350</v>
      </c>
      <c r="K9088" s="94" t="n">
        <f aca="false">I9088 * J9088</f>
        <v>17500</v>
      </c>
      <c r="L9088" s="94" t="n">
        <f aca="false">K9088 *M9088</f>
        <v>6125</v>
      </c>
      <c r="M9088" s="95" t="n">
        <v>0.35</v>
      </c>
      <c r="N9088" s="88" t="s">
        <v>14</v>
      </c>
      <c r="O9088" s="91" t="s">
        <v>218</v>
      </c>
      <c r="P9088" s="0" t="str">
        <f aca="false">RIGHT(H9088,LEN(H9088) - FIND(" ", H9088))</f>
        <v>Athletic Footwear</v>
      </c>
    </row>
    <row r="9089" customFormat="false" ht="14.25" hidden="false" customHeight="true" outlineLevel="0" collapsed="false">
      <c r="B9089" s="88" t="s">
        <v>30</v>
      </c>
      <c r="C9089" s="89" t="n">
        <v>1185732</v>
      </c>
      <c r="D9089" s="90" t="n">
        <v>44536</v>
      </c>
      <c r="E9089" s="88" t="s">
        <v>26</v>
      </c>
      <c r="F9089" s="88" t="s">
        <v>132</v>
      </c>
      <c r="G9089" s="88" t="s">
        <v>139</v>
      </c>
      <c r="H9089" s="91" t="s">
        <v>48</v>
      </c>
      <c r="I9089" s="92" t="n">
        <v>50</v>
      </c>
      <c r="J9089" s="93" t="n">
        <v>325</v>
      </c>
      <c r="K9089" s="94" t="n">
        <f aca="false">I9089 * J9089</f>
        <v>16250</v>
      </c>
      <c r="L9089" s="94" t="n">
        <f aca="false">K9089 *M9089</f>
        <v>6500</v>
      </c>
      <c r="M9089" s="95" t="n">
        <v>0.4</v>
      </c>
      <c r="N9089" s="88" t="s">
        <v>14</v>
      </c>
      <c r="O9089" s="91" t="s">
        <v>219</v>
      </c>
      <c r="P9089" s="0" t="str">
        <f aca="false">RIGHT(H9089,LEN(H9089) - FIND(" ", H9089))</f>
        <v>Street Footwear</v>
      </c>
    </row>
    <row r="9090" customFormat="false" ht="14.25" hidden="false" customHeight="true" outlineLevel="0" collapsed="false">
      <c r="B9090" s="88" t="s">
        <v>30</v>
      </c>
      <c r="C9090" s="89" t="n">
        <v>1185732</v>
      </c>
      <c r="D9090" s="90" t="n">
        <v>44536</v>
      </c>
      <c r="E9090" s="88" t="s">
        <v>26</v>
      </c>
      <c r="F9090" s="88" t="s">
        <v>132</v>
      </c>
      <c r="G9090" s="88" t="s">
        <v>139</v>
      </c>
      <c r="H9090" s="91" t="s">
        <v>44</v>
      </c>
      <c r="I9090" s="92" t="n">
        <v>50</v>
      </c>
      <c r="J9090" s="93" t="n">
        <v>275</v>
      </c>
      <c r="K9090" s="94" t="n">
        <f aca="false">I9090 * J9090</f>
        <v>13750</v>
      </c>
      <c r="L9090" s="94" t="n">
        <f aca="false">K9090 *M9090</f>
        <v>5500</v>
      </c>
      <c r="M9090" s="95" t="n">
        <v>0.4</v>
      </c>
      <c r="N9090" s="88" t="s">
        <v>14</v>
      </c>
      <c r="O9090" s="91" t="s">
        <v>219</v>
      </c>
      <c r="P9090" s="0" t="str">
        <f aca="false">RIGHT(H9090,LEN(H9090) - FIND(" ", H9090))</f>
        <v>Athletic Footwear</v>
      </c>
    </row>
    <row r="9091" customFormat="false" ht="14.25" hidden="false" customHeight="true" outlineLevel="0" collapsed="false">
      <c r="B9091" s="88" t="s">
        <v>30</v>
      </c>
      <c r="C9091" s="89" t="n">
        <v>1185732</v>
      </c>
      <c r="D9091" s="90" t="n">
        <v>44536</v>
      </c>
      <c r="E9091" s="88" t="s">
        <v>26</v>
      </c>
      <c r="F9091" s="88" t="s">
        <v>132</v>
      </c>
      <c r="G9091" s="88" t="s">
        <v>139</v>
      </c>
      <c r="H9091" s="91" t="s">
        <v>16</v>
      </c>
      <c r="I9091" s="92" t="n">
        <v>60</v>
      </c>
      <c r="J9091" s="93" t="n">
        <v>275</v>
      </c>
      <c r="K9091" s="94" t="n">
        <f aca="false">I9091 * J9091</f>
        <v>16500</v>
      </c>
      <c r="L9091" s="94" t="n">
        <f aca="false">K9091 *M9091</f>
        <v>4950</v>
      </c>
      <c r="M9091" s="95" t="n">
        <v>0.3</v>
      </c>
      <c r="N9091" s="88" t="s">
        <v>14</v>
      </c>
      <c r="O9091" s="91" t="s">
        <v>218</v>
      </c>
      <c r="P9091" s="0" t="str">
        <f aca="false">RIGHT(H9091,LEN(H9091) - FIND(" ", H9091))</f>
        <v>Apparel</v>
      </c>
    </row>
    <row r="9092" customFormat="false" ht="14.25" hidden="false" customHeight="true" outlineLevel="0" collapsed="false">
      <c r="B9092" s="88" t="s">
        <v>30</v>
      </c>
      <c r="C9092" s="89" t="n">
        <v>1185732</v>
      </c>
      <c r="D9092" s="90" t="n">
        <v>44536</v>
      </c>
      <c r="E9092" s="88" t="s">
        <v>26</v>
      </c>
      <c r="F9092" s="88" t="s">
        <v>132</v>
      </c>
      <c r="G9092" s="88" t="s">
        <v>139</v>
      </c>
      <c r="H9092" s="91" t="s">
        <v>38</v>
      </c>
      <c r="I9092" s="92" t="n">
        <v>65</v>
      </c>
      <c r="J9092" s="93" t="n">
        <v>375</v>
      </c>
      <c r="K9092" s="94" t="n">
        <f aca="false">I9092 * J9092</f>
        <v>24375</v>
      </c>
      <c r="L9092" s="94" t="n">
        <f aca="false">K9092 *M9092</f>
        <v>9750</v>
      </c>
      <c r="M9092" s="95" t="n">
        <v>0.4</v>
      </c>
      <c r="N9092" s="88" t="s">
        <v>14</v>
      </c>
      <c r="O9092" s="91" t="s">
        <v>219</v>
      </c>
      <c r="P9092" s="0" t="str">
        <f aca="false">RIGHT(H9092,LEN(H9092) - FIND(" ", H9092))</f>
        <v>Apparel</v>
      </c>
    </row>
    <row r="9093" customFormat="false" ht="14.25" hidden="false" customHeight="true" outlineLevel="0" collapsed="false">
      <c r="B9093" s="88" t="s">
        <v>30</v>
      </c>
      <c r="C9093" s="89" t="n">
        <v>1185732</v>
      </c>
      <c r="D9093" s="90" t="n">
        <v>44536</v>
      </c>
      <c r="E9093" s="88" t="s">
        <v>26</v>
      </c>
      <c r="F9093" s="88" t="s">
        <v>149</v>
      </c>
      <c r="G9093" s="88" t="s">
        <v>150</v>
      </c>
      <c r="H9093" s="91" t="s">
        <v>32</v>
      </c>
      <c r="I9093" s="92" t="n">
        <v>60</v>
      </c>
      <c r="J9093" s="93" t="n">
        <v>500</v>
      </c>
      <c r="K9093" s="94" t="n">
        <f aca="false">I9093 * J9093</f>
        <v>30000</v>
      </c>
      <c r="L9093" s="94" t="n">
        <f aca="false">K9093 *M9093</f>
        <v>10500</v>
      </c>
      <c r="M9093" s="95" t="n">
        <v>0.35</v>
      </c>
      <c r="N9093" s="88" t="s">
        <v>14</v>
      </c>
      <c r="O9093" s="91" t="s">
        <v>218</v>
      </c>
      <c r="P9093" s="0" t="str">
        <f aca="false">RIGHT(H9093,LEN(H9093) - FIND(" ", H9093))</f>
        <v>Street Footwear</v>
      </c>
    </row>
    <row r="9094" customFormat="false" ht="14.25" hidden="false" customHeight="true" outlineLevel="0" collapsed="false">
      <c r="B9094" s="88" t="s">
        <v>30</v>
      </c>
      <c r="C9094" s="89" t="n">
        <v>1185732</v>
      </c>
      <c r="D9094" s="90" t="n">
        <v>44536</v>
      </c>
      <c r="E9094" s="88" t="s">
        <v>26</v>
      </c>
      <c r="F9094" s="88" t="s">
        <v>149</v>
      </c>
      <c r="G9094" s="88" t="s">
        <v>150</v>
      </c>
      <c r="H9094" s="91" t="s">
        <v>24</v>
      </c>
      <c r="I9094" s="92" t="n">
        <v>50</v>
      </c>
      <c r="J9094" s="93" t="n">
        <v>300</v>
      </c>
      <c r="K9094" s="94" t="n">
        <f aca="false">I9094 * J9094</f>
        <v>15000</v>
      </c>
      <c r="L9094" s="94" t="n">
        <f aca="false">K9094 *M9094</f>
        <v>5250</v>
      </c>
      <c r="M9094" s="95" t="n">
        <v>0.35</v>
      </c>
      <c r="N9094" s="88" t="s">
        <v>14</v>
      </c>
      <c r="O9094" s="91" t="s">
        <v>218</v>
      </c>
      <c r="P9094" s="0" t="str">
        <f aca="false">RIGHT(H9094,LEN(H9094) - FIND(" ", H9094))</f>
        <v>Athletic Footwear</v>
      </c>
    </row>
    <row r="9095" customFormat="false" ht="14.25" hidden="false" customHeight="true" outlineLevel="0" collapsed="false">
      <c r="B9095" s="88" t="s">
        <v>30</v>
      </c>
      <c r="C9095" s="89" t="n">
        <v>1185732</v>
      </c>
      <c r="D9095" s="90" t="n">
        <v>44536</v>
      </c>
      <c r="E9095" s="88" t="s">
        <v>26</v>
      </c>
      <c r="F9095" s="88" t="s">
        <v>149</v>
      </c>
      <c r="G9095" s="88" t="s">
        <v>150</v>
      </c>
      <c r="H9095" s="91" t="s">
        <v>48</v>
      </c>
      <c r="I9095" s="92" t="n">
        <v>50</v>
      </c>
      <c r="J9095" s="93" t="n">
        <v>275</v>
      </c>
      <c r="K9095" s="94" t="n">
        <f aca="false">I9095 * J9095</f>
        <v>13750</v>
      </c>
      <c r="L9095" s="94" t="n">
        <f aca="false">K9095 *M9095</f>
        <v>5500</v>
      </c>
      <c r="M9095" s="95" t="n">
        <v>0.4</v>
      </c>
      <c r="N9095" s="88" t="s">
        <v>14</v>
      </c>
      <c r="O9095" s="91" t="s">
        <v>219</v>
      </c>
      <c r="P9095" s="0" t="str">
        <f aca="false">RIGHT(H9095,LEN(H9095) - FIND(" ", H9095))</f>
        <v>Street Footwear</v>
      </c>
    </row>
    <row r="9096" customFormat="false" ht="14.25" hidden="false" customHeight="true" outlineLevel="0" collapsed="false">
      <c r="B9096" s="88" t="s">
        <v>30</v>
      </c>
      <c r="C9096" s="89" t="n">
        <v>1185732</v>
      </c>
      <c r="D9096" s="90" t="n">
        <v>44536</v>
      </c>
      <c r="E9096" s="88" t="s">
        <v>26</v>
      </c>
      <c r="F9096" s="88" t="s">
        <v>149</v>
      </c>
      <c r="G9096" s="88" t="s">
        <v>150</v>
      </c>
      <c r="H9096" s="91" t="s">
        <v>44</v>
      </c>
      <c r="I9096" s="92" t="n">
        <v>50</v>
      </c>
      <c r="J9096" s="93" t="n">
        <v>225</v>
      </c>
      <c r="K9096" s="94" t="n">
        <f aca="false">I9096 * J9096</f>
        <v>11250</v>
      </c>
      <c r="L9096" s="94" t="n">
        <f aca="false">K9096 *M9096</f>
        <v>4500</v>
      </c>
      <c r="M9096" s="95" t="n">
        <v>0.4</v>
      </c>
      <c r="N9096" s="88" t="s">
        <v>14</v>
      </c>
      <c r="O9096" s="91" t="s">
        <v>219</v>
      </c>
      <c r="P9096" s="0" t="str">
        <f aca="false">RIGHT(H9096,LEN(H9096) - FIND(" ", H9096))</f>
        <v>Athletic Footwear</v>
      </c>
    </row>
    <row r="9097" customFormat="false" ht="14.25" hidden="false" customHeight="true" outlineLevel="0" collapsed="false">
      <c r="B9097" s="88" t="s">
        <v>30</v>
      </c>
      <c r="C9097" s="89" t="n">
        <v>1185732</v>
      </c>
      <c r="D9097" s="90" t="n">
        <v>44536</v>
      </c>
      <c r="E9097" s="88" t="s">
        <v>26</v>
      </c>
      <c r="F9097" s="88" t="s">
        <v>149</v>
      </c>
      <c r="G9097" s="88" t="s">
        <v>150</v>
      </c>
      <c r="H9097" s="91" t="s">
        <v>16</v>
      </c>
      <c r="I9097" s="92" t="n">
        <v>60</v>
      </c>
      <c r="J9097" s="93" t="n">
        <v>225</v>
      </c>
      <c r="K9097" s="94" t="n">
        <f aca="false">I9097 * J9097</f>
        <v>13500</v>
      </c>
      <c r="L9097" s="94" t="n">
        <f aca="false">K9097 *M9097</f>
        <v>4050</v>
      </c>
      <c r="M9097" s="95" t="n">
        <v>0.3</v>
      </c>
      <c r="N9097" s="88" t="s">
        <v>14</v>
      </c>
      <c r="O9097" s="91" t="s">
        <v>218</v>
      </c>
      <c r="P9097" s="0" t="str">
        <f aca="false">RIGHT(H9097,LEN(H9097) - FIND(" ", H9097))</f>
        <v>Apparel</v>
      </c>
    </row>
    <row r="9098" customFormat="false" ht="14.25" hidden="false" customHeight="true" outlineLevel="0" collapsed="false">
      <c r="B9098" s="88" t="s">
        <v>30</v>
      </c>
      <c r="C9098" s="89" t="n">
        <v>1185732</v>
      </c>
      <c r="D9098" s="90" t="n">
        <v>44536</v>
      </c>
      <c r="E9098" s="88" t="s">
        <v>26</v>
      </c>
      <c r="F9098" s="88" t="s">
        <v>149</v>
      </c>
      <c r="G9098" s="88" t="s">
        <v>150</v>
      </c>
      <c r="H9098" s="91" t="s">
        <v>38</v>
      </c>
      <c r="I9098" s="92" t="n">
        <v>65</v>
      </c>
      <c r="J9098" s="93" t="n">
        <v>325</v>
      </c>
      <c r="K9098" s="94" t="n">
        <f aca="false">I9098 * J9098</f>
        <v>21125</v>
      </c>
      <c r="L9098" s="94" t="n">
        <f aca="false">K9098 *M9098</f>
        <v>8450</v>
      </c>
      <c r="M9098" s="95" t="n">
        <v>0.4</v>
      </c>
      <c r="N9098" s="88" t="s">
        <v>14</v>
      </c>
      <c r="O9098" s="91" t="s">
        <v>219</v>
      </c>
      <c r="P9098" s="0" t="str">
        <f aca="false">RIGHT(H9098,LEN(H9098) - FIND(" ", H9098))</f>
        <v>Apparel</v>
      </c>
    </row>
    <row r="9099" customFormat="false" ht="14.25" hidden="false" customHeight="true" outlineLevel="0" collapsed="false">
      <c r="B9099" s="88" t="s">
        <v>13</v>
      </c>
      <c r="C9099" s="89" t="n">
        <v>1185732</v>
      </c>
      <c r="D9099" s="90" t="n">
        <v>44536</v>
      </c>
      <c r="E9099" s="88" t="s">
        <v>26</v>
      </c>
      <c r="F9099" s="88" t="s">
        <v>54</v>
      </c>
      <c r="G9099" s="88" t="s">
        <v>55</v>
      </c>
      <c r="H9099" s="91" t="s">
        <v>44</v>
      </c>
      <c r="I9099" s="92" t="n">
        <v>53</v>
      </c>
      <c r="J9099" s="93" t="n">
        <v>58</v>
      </c>
      <c r="K9099" s="94" t="n">
        <f aca="false">I9099 * J9099</f>
        <v>3074</v>
      </c>
      <c r="L9099" s="94" t="n">
        <f aca="false">K9099 *M9099</f>
        <v>1659.96</v>
      </c>
      <c r="M9099" s="95" t="n">
        <v>0.54</v>
      </c>
      <c r="N9099" s="88" t="s">
        <v>23</v>
      </c>
      <c r="O9099" s="91" t="s">
        <v>219</v>
      </c>
      <c r="P9099" s="0" t="str">
        <f aca="false">RIGHT(H9099,LEN(H9099) - FIND(" ", H9099))</f>
        <v>Athletic Footwear</v>
      </c>
    </row>
    <row r="9100" customFormat="false" ht="14.25" hidden="false" customHeight="true" outlineLevel="0" collapsed="false">
      <c r="B9100" s="88" t="s">
        <v>30</v>
      </c>
      <c r="C9100" s="89" t="n">
        <v>1185732</v>
      </c>
      <c r="D9100" s="90" t="n">
        <v>44536</v>
      </c>
      <c r="E9100" s="88" t="s">
        <v>26</v>
      </c>
      <c r="F9100" s="88" t="s">
        <v>132</v>
      </c>
      <c r="G9100" s="88" t="s">
        <v>139</v>
      </c>
      <c r="H9100" s="91" t="s">
        <v>32</v>
      </c>
      <c r="I9100" s="92" t="n">
        <v>55</v>
      </c>
      <c r="J9100" s="93" t="n">
        <v>149</v>
      </c>
      <c r="K9100" s="94" t="n">
        <f aca="false">I9100 * J9100</f>
        <v>8195</v>
      </c>
      <c r="L9100" s="94" t="n">
        <f aca="false">K9100 *M9100</f>
        <v>3933.6</v>
      </c>
      <c r="M9100" s="95" t="n">
        <v>0.48</v>
      </c>
      <c r="N9100" s="88" t="s">
        <v>23</v>
      </c>
      <c r="O9100" s="91" t="s">
        <v>218</v>
      </c>
      <c r="P9100" s="0" t="str">
        <f aca="false">RIGHT(H9100,LEN(H9100) - FIND(" ", H9100))</f>
        <v>Street Footwear</v>
      </c>
    </row>
    <row r="9101" customFormat="false" ht="14.25" hidden="false" customHeight="true" outlineLevel="0" collapsed="false">
      <c r="B9101" s="88" t="s">
        <v>30</v>
      </c>
      <c r="C9101" s="89" t="n">
        <v>1185732</v>
      </c>
      <c r="D9101" s="90" t="n">
        <v>44536</v>
      </c>
      <c r="E9101" s="88" t="s">
        <v>26</v>
      </c>
      <c r="F9101" s="88" t="s">
        <v>132</v>
      </c>
      <c r="G9101" s="88" t="s">
        <v>139</v>
      </c>
      <c r="H9101" s="91" t="s">
        <v>24</v>
      </c>
      <c r="I9101" s="92" t="n">
        <v>49</v>
      </c>
      <c r="J9101" s="93" t="n">
        <v>105</v>
      </c>
      <c r="K9101" s="94" t="n">
        <f aca="false">I9101 * J9101</f>
        <v>5145</v>
      </c>
      <c r="L9101" s="94" t="n">
        <f aca="false">K9101 *M9101</f>
        <v>2469.6</v>
      </c>
      <c r="M9101" s="95" t="n">
        <v>0.48</v>
      </c>
      <c r="N9101" s="88" t="s">
        <v>23</v>
      </c>
      <c r="O9101" s="91" t="s">
        <v>218</v>
      </c>
      <c r="P9101" s="0" t="str">
        <f aca="false">RIGHT(H9101,LEN(H9101) - FIND(" ", H9101))</f>
        <v>Athletic Footwear</v>
      </c>
    </row>
    <row r="9102" customFormat="false" ht="14.25" hidden="false" customHeight="true" outlineLevel="0" collapsed="false">
      <c r="B9102" s="88" t="s">
        <v>30</v>
      </c>
      <c r="C9102" s="89" t="n">
        <v>1185732</v>
      </c>
      <c r="D9102" s="90" t="n">
        <v>44536</v>
      </c>
      <c r="E9102" s="88" t="s">
        <v>26</v>
      </c>
      <c r="F9102" s="88" t="s">
        <v>132</v>
      </c>
      <c r="G9102" s="88" t="s">
        <v>139</v>
      </c>
      <c r="H9102" s="91" t="s">
        <v>48</v>
      </c>
      <c r="I9102" s="92" t="n">
        <v>49</v>
      </c>
      <c r="J9102" s="93" t="n">
        <v>91</v>
      </c>
      <c r="K9102" s="94" t="n">
        <f aca="false">I9102 * J9102</f>
        <v>4459</v>
      </c>
      <c r="L9102" s="94" t="n">
        <f aca="false">K9102 *M9102</f>
        <v>2229.5</v>
      </c>
      <c r="M9102" s="95" t="n">
        <v>0.5</v>
      </c>
      <c r="N9102" s="88" t="s">
        <v>23</v>
      </c>
      <c r="O9102" s="91" t="s">
        <v>219</v>
      </c>
      <c r="P9102" s="0" t="str">
        <f aca="false">RIGHT(H9102,LEN(H9102) - FIND(" ", H9102))</f>
        <v>Street Footwear</v>
      </c>
    </row>
    <row r="9103" customFormat="false" ht="14.25" hidden="false" customHeight="true" outlineLevel="0" collapsed="false">
      <c r="B9103" s="88" t="s">
        <v>30</v>
      </c>
      <c r="C9103" s="89" t="n">
        <v>1185732</v>
      </c>
      <c r="D9103" s="90" t="n">
        <v>44536</v>
      </c>
      <c r="E9103" s="88" t="s">
        <v>26</v>
      </c>
      <c r="F9103" s="88" t="s">
        <v>132</v>
      </c>
      <c r="G9103" s="88" t="s">
        <v>139</v>
      </c>
      <c r="H9103" s="91" t="s">
        <v>44</v>
      </c>
      <c r="I9103" s="92" t="n">
        <v>47</v>
      </c>
      <c r="J9103" s="93" t="n">
        <v>83</v>
      </c>
      <c r="K9103" s="94" t="n">
        <f aca="false">I9103 * J9103</f>
        <v>3901</v>
      </c>
      <c r="L9103" s="94" t="n">
        <f aca="false">K9103 *M9103</f>
        <v>1989.51</v>
      </c>
      <c r="M9103" s="95" t="n">
        <v>0.51</v>
      </c>
      <c r="N9103" s="88" t="s">
        <v>23</v>
      </c>
      <c r="O9103" s="91" t="s">
        <v>219</v>
      </c>
      <c r="P9103" s="0" t="str">
        <f aca="false">RIGHT(H9103,LEN(H9103) - FIND(" ", H9103))</f>
        <v>Athletic Footwear</v>
      </c>
    </row>
    <row r="9104" customFormat="false" ht="14.25" hidden="false" customHeight="true" outlineLevel="0" collapsed="false">
      <c r="B9104" s="88" t="s">
        <v>30</v>
      </c>
      <c r="C9104" s="89" t="n">
        <v>1185732</v>
      </c>
      <c r="D9104" s="90" t="n">
        <v>44536</v>
      </c>
      <c r="E9104" s="88" t="s">
        <v>26</v>
      </c>
      <c r="F9104" s="88" t="s">
        <v>132</v>
      </c>
      <c r="G9104" s="88" t="s">
        <v>139</v>
      </c>
      <c r="H9104" s="91" t="s">
        <v>16</v>
      </c>
      <c r="I9104" s="92" t="n">
        <v>55</v>
      </c>
      <c r="J9104" s="93" t="n">
        <v>83</v>
      </c>
      <c r="K9104" s="94" t="n">
        <f aca="false">I9104 * J9104</f>
        <v>4565</v>
      </c>
      <c r="L9104" s="94" t="n">
        <f aca="false">K9104 *M9104</f>
        <v>2054.25</v>
      </c>
      <c r="M9104" s="95" t="n">
        <v>0.45</v>
      </c>
      <c r="N9104" s="88" t="s">
        <v>23</v>
      </c>
      <c r="O9104" s="91" t="s">
        <v>218</v>
      </c>
      <c r="P9104" s="0" t="str">
        <f aca="false">RIGHT(H9104,LEN(H9104) - FIND(" ", H9104))</f>
        <v>Apparel</v>
      </c>
    </row>
    <row r="9105" customFormat="false" ht="14.25" hidden="false" customHeight="true" outlineLevel="0" collapsed="false">
      <c r="B9105" s="88" t="s">
        <v>30</v>
      </c>
      <c r="C9105" s="89" t="n">
        <v>1185732</v>
      </c>
      <c r="D9105" s="90" t="n">
        <v>44536</v>
      </c>
      <c r="E9105" s="88" t="s">
        <v>26</v>
      </c>
      <c r="F9105" s="88" t="s">
        <v>132</v>
      </c>
      <c r="G9105" s="88" t="s">
        <v>139</v>
      </c>
      <c r="H9105" s="91" t="s">
        <v>38</v>
      </c>
      <c r="I9105" s="92" t="n">
        <v>59</v>
      </c>
      <c r="J9105" s="93" t="n">
        <v>101</v>
      </c>
      <c r="K9105" s="94" t="n">
        <f aca="false">I9105 * J9105</f>
        <v>5959</v>
      </c>
      <c r="L9105" s="94" t="n">
        <f aca="false">K9105 *M9105</f>
        <v>3217.86</v>
      </c>
      <c r="M9105" s="95" t="n">
        <v>0.54</v>
      </c>
      <c r="N9105" s="88" t="s">
        <v>23</v>
      </c>
      <c r="O9105" s="91" t="s">
        <v>219</v>
      </c>
      <c r="P9105" s="0" t="str">
        <f aca="false">RIGHT(H9105,LEN(H9105) - FIND(" ", H9105))</f>
        <v>Apparel</v>
      </c>
    </row>
    <row r="9106" customFormat="false" ht="14.25" hidden="false" customHeight="true" outlineLevel="0" collapsed="false">
      <c r="B9106" s="88" t="s">
        <v>30</v>
      </c>
      <c r="C9106" s="89" t="n">
        <v>1185732</v>
      </c>
      <c r="D9106" s="90" t="n">
        <v>44536</v>
      </c>
      <c r="E9106" s="88" t="s">
        <v>26</v>
      </c>
      <c r="F9106" s="88" t="s">
        <v>149</v>
      </c>
      <c r="G9106" s="88" t="s">
        <v>150</v>
      </c>
      <c r="H9106" s="91" t="s">
        <v>32</v>
      </c>
      <c r="I9106" s="92" t="n">
        <v>54</v>
      </c>
      <c r="J9106" s="93" t="n">
        <v>135</v>
      </c>
      <c r="K9106" s="94" t="n">
        <f aca="false">I9106 * J9106</f>
        <v>7290</v>
      </c>
      <c r="L9106" s="94" t="n">
        <f aca="false">K9106 *M9106</f>
        <v>3645</v>
      </c>
      <c r="M9106" s="95" t="n">
        <v>0.5</v>
      </c>
      <c r="N9106" s="88" t="s">
        <v>23</v>
      </c>
      <c r="O9106" s="91" t="s">
        <v>218</v>
      </c>
      <c r="P9106" s="0" t="str">
        <f aca="false">RIGHT(H9106,LEN(H9106) - FIND(" ", H9106))</f>
        <v>Street Footwear</v>
      </c>
    </row>
    <row r="9107" customFormat="false" ht="14.25" hidden="false" customHeight="true" outlineLevel="0" collapsed="false">
      <c r="B9107" s="88" t="s">
        <v>30</v>
      </c>
      <c r="C9107" s="89" t="n">
        <v>1185732</v>
      </c>
      <c r="D9107" s="90" t="n">
        <v>44536</v>
      </c>
      <c r="E9107" s="88" t="s">
        <v>26</v>
      </c>
      <c r="F9107" s="88" t="s">
        <v>149</v>
      </c>
      <c r="G9107" s="88" t="s">
        <v>150</v>
      </c>
      <c r="H9107" s="91" t="s">
        <v>24</v>
      </c>
      <c r="I9107" s="92" t="n">
        <v>45</v>
      </c>
      <c r="J9107" s="93" t="n">
        <v>78</v>
      </c>
      <c r="K9107" s="94" t="n">
        <f aca="false">I9107 * J9107</f>
        <v>3510</v>
      </c>
      <c r="L9107" s="94" t="n">
        <f aca="false">K9107 *M9107</f>
        <v>1684.8</v>
      </c>
      <c r="M9107" s="95" t="n">
        <v>0.48</v>
      </c>
      <c r="N9107" s="88" t="s">
        <v>23</v>
      </c>
      <c r="O9107" s="91" t="s">
        <v>218</v>
      </c>
      <c r="P9107" s="0" t="str">
        <f aca="false">RIGHT(H9107,LEN(H9107) - FIND(" ", H9107))</f>
        <v>Athletic Footwear</v>
      </c>
    </row>
    <row r="9108" customFormat="false" ht="14.25" hidden="false" customHeight="true" outlineLevel="0" collapsed="false">
      <c r="B9108" s="88" t="s">
        <v>30</v>
      </c>
      <c r="C9108" s="89" t="n">
        <v>1185732</v>
      </c>
      <c r="D9108" s="90" t="n">
        <v>44536</v>
      </c>
      <c r="E9108" s="88" t="s">
        <v>26</v>
      </c>
      <c r="F9108" s="88" t="s">
        <v>149</v>
      </c>
      <c r="G9108" s="88" t="s">
        <v>150</v>
      </c>
      <c r="H9108" s="91" t="s">
        <v>48</v>
      </c>
      <c r="I9108" s="92" t="n">
        <v>47</v>
      </c>
      <c r="J9108" s="93" t="n">
        <v>74</v>
      </c>
      <c r="K9108" s="94" t="n">
        <f aca="false">I9108 * J9108</f>
        <v>3478</v>
      </c>
      <c r="L9108" s="94" t="n">
        <f aca="false">K9108 *M9108</f>
        <v>1773.78</v>
      </c>
      <c r="M9108" s="95" t="n">
        <v>0.51</v>
      </c>
      <c r="N9108" s="88" t="s">
        <v>23</v>
      </c>
      <c r="O9108" s="91" t="s">
        <v>219</v>
      </c>
      <c r="P9108" s="0" t="str">
        <f aca="false">RIGHT(H9108,LEN(H9108) - FIND(" ", H9108))</f>
        <v>Street Footwear</v>
      </c>
    </row>
    <row r="9109" customFormat="false" ht="14.25" hidden="false" customHeight="true" outlineLevel="0" collapsed="false">
      <c r="B9109" s="88" t="s">
        <v>30</v>
      </c>
      <c r="C9109" s="89" t="n">
        <v>1185732</v>
      </c>
      <c r="D9109" s="90" t="n">
        <v>44536</v>
      </c>
      <c r="E9109" s="88" t="s">
        <v>26</v>
      </c>
      <c r="F9109" s="88" t="s">
        <v>149</v>
      </c>
      <c r="G9109" s="88" t="s">
        <v>150</v>
      </c>
      <c r="H9109" s="91" t="s">
        <v>44</v>
      </c>
      <c r="I9109" s="92" t="n">
        <v>48</v>
      </c>
      <c r="J9109" s="93" t="n">
        <v>65</v>
      </c>
      <c r="K9109" s="94" t="n">
        <f aca="false">I9109 * J9109</f>
        <v>3120</v>
      </c>
      <c r="L9109" s="94" t="n">
        <f aca="false">K9109 *M9109</f>
        <v>1560</v>
      </c>
      <c r="M9109" s="95" t="n">
        <v>0.5</v>
      </c>
      <c r="N9109" s="88" t="s">
        <v>23</v>
      </c>
      <c r="O9109" s="91" t="s">
        <v>219</v>
      </c>
      <c r="P9109" s="0" t="str">
        <f aca="false">RIGHT(H9109,LEN(H9109) - FIND(" ", H9109))</f>
        <v>Athletic Footwear</v>
      </c>
    </row>
    <row r="9110" customFormat="false" ht="14.25" hidden="false" customHeight="true" outlineLevel="0" collapsed="false">
      <c r="B9110" s="88" t="s">
        <v>30</v>
      </c>
      <c r="C9110" s="89" t="n">
        <v>1185732</v>
      </c>
      <c r="D9110" s="90" t="n">
        <v>44536</v>
      </c>
      <c r="E9110" s="88" t="s">
        <v>26</v>
      </c>
      <c r="F9110" s="88" t="s">
        <v>149</v>
      </c>
      <c r="G9110" s="88" t="s">
        <v>150</v>
      </c>
      <c r="H9110" s="91" t="s">
        <v>16</v>
      </c>
      <c r="I9110" s="92" t="n">
        <v>56</v>
      </c>
      <c r="J9110" s="93" t="n">
        <v>68</v>
      </c>
      <c r="K9110" s="94" t="n">
        <f aca="false">I9110 * J9110</f>
        <v>3808</v>
      </c>
      <c r="L9110" s="94" t="n">
        <f aca="false">K9110 *M9110</f>
        <v>1637.44</v>
      </c>
      <c r="M9110" s="95" t="n">
        <v>0.43</v>
      </c>
      <c r="N9110" s="88" t="s">
        <v>23</v>
      </c>
      <c r="O9110" s="91" t="s">
        <v>218</v>
      </c>
      <c r="P9110" s="0" t="str">
        <f aca="false">RIGHT(H9110,LEN(H9110) - FIND(" ", H9110))</f>
        <v>Apparel</v>
      </c>
    </row>
    <row r="9111" customFormat="false" ht="14.25" hidden="false" customHeight="true" outlineLevel="0" collapsed="false">
      <c r="B9111" s="88" t="s">
        <v>30</v>
      </c>
      <c r="C9111" s="89" t="n">
        <v>1185732</v>
      </c>
      <c r="D9111" s="90" t="n">
        <v>44536</v>
      </c>
      <c r="E9111" s="88" t="s">
        <v>26</v>
      </c>
      <c r="F9111" s="88" t="s">
        <v>149</v>
      </c>
      <c r="G9111" s="88" t="s">
        <v>150</v>
      </c>
      <c r="H9111" s="91" t="s">
        <v>38</v>
      </c>
      <c r="I9111" s="92" t="n">
        <v>60</v>
      </c>
      <c r="J9111" s="93" t="n">
        <v>85</v>
      </c>
      <c r="K9111" s="94" t="n">
        <f aca="false">I9111 * J9111</f>
        <v>5100</v>
      </c>
      <c r="L9111" s="94" t="n">
        <f aca="false">K9111 *M9111</f>
        <v>2805</v>
      </c>
      <c r="M9111" s="95" t="n">
        <v>0.55</v>
      </c>
      <c r="N9111" s="88" t="s">
        <v>23</v>
      </c>
      <c r="O9111" s="91" t="s">
        <v>219</v>
      </c>
      <c r="P9111" s="0" t="str">
        <f aca="false">RIGHT(H9111,LEN(H9111) - FIND(" ", H9111))</f>
        <v>Apparel</v>
      </c>
    </row>
    <row r="9112" customFormat="false" ht="14.25" hidden="false" customHeight="true" outlineLevel="0" collapsed="false">
      <c r="B9112" s="88" t="s">
        <v>13</v>
      </c>
      <c r="C9112" s="89" t="n">
        <v>1185732</v>
      </c>
      <c r="D9112" s="90" t="n">
        <v>44536</v>
      </c>
      <c r="E9112" s="88" t="s">
        <v>26</v>
      </c>
      <c r="F9112" s="88" t="s">
        <v>54</v>
      </c>
      <c r="G9112" s="88" t="s">
        <v>55</v>
      </c>
      <c r="H9112" s="91" t="s">
        <v>44</v>
      </c>
      <c r="I9112" s="92" t="n">
        <v>43</v>
      </c>
      <c r="J9112" s="93" t="n">
        <v>62</v>
      </c>
      <c r="K9112" s="94" t="n">
        <f aca="false">I9112 * J9112</f>
        <v>2666</v>
      </c>
      <c r="L9112" s="94" t="n">
        <f aca="false">K9112 *M9112</f>
        <v>1226.36</v>
      </c>
      <c r="M9112" s="95" t="n">
        <v>0.46</v>
      </c>
      <c r="N9112" s="88" t="s">
        <v>31</v>
      </c>
      <c r="O9112" s="91" t="s">
        <v>219</v>
      </c>
      <c r="P9112" s="0" t="str">
        <f aca="false">RIGHT(H9112,LEN(H9112) - FIND(" ", H9112))</f>
        <v>Athletic Footwear</v>
      </c>
    </row>
    <row r="9113" customFormat="false" ht="14.25" hidden="false" customHeight="true" outlineLevel="0" collapsed="false">
      <c r="B9113" s="88" t="s">
        <v>30</v>
      </c>
      <c r="C9113" s="89" t="n">
        <v>1185732</v>
      </c>
      <c r="D9113" s="90" t="n">
        <v>44536</v>
      </c>
      <c r="E9113" s="88" t="s">
        <v>26</v>
      </c>
      <c r="F9113" s="88" t="s">
        <v>149</v>
      </c>
      <c r="G9113" s="88" t="s">
        <v>150</v>
      </c>
      <c r="H9113" s="91" t="s">
        <v>32</v>
      </c>
      <c r="I9113" s="92" t="n">
        <v>48</v>
      </c>
      <c r="J9113" s="93" t="n">
        <v>160</v>
      </c>
      <c r="K9113" s="94" t="n">
        <f aca="false">I9113 * J9113</f>
        <v>7680</v>
      </c>
      <c r="L9113" s="94" t="n">
        <f aca="false">K9113 *M9113</f>
        <v>2995.2</v>
      </c>
      <c r="M9113" s="95" t="n">
        <v>0.39</v>
      </c>
      <c r="N9113" s="88" t="s">
        <v>31</v>
      </c>
      <c r="O9113" s="91" t="s">
        <v>218</v>
      </c>
      <c r="P9113" s="0" t="str">
        <f aca="false">RIGHT(H9113,LEN(H9113) - FIND(" ", H9113))</f>
        <v>Street Footwear</v>
      </c>
    </row>
    <row r="9114" customFormat="false" ht="14.25" hidden="false" customHeight="true" outlineLevel="0" collapsed="false">
      <c r="B9114" s="88" t="s">
        <v>30</v>
      </c>
      <c r="C9114" s="89" t="n">
        <v>1185732</v>
      </c>
      <c r="D9114" s="90" t="n">
        <v>44536</v>
      </c>
      <c r="E9114" s="88" t="s">
        <v>26</v>
      </c>
      <c r="F9114" s="88" t="s">
        <v>149</v>
      </c>
      <c r="G9114" s="88" t="s">
        <v>150</v>
      </c>
      <c r="H9114" s="91" t="s">
        <v>24</v>
      </c>
      <c r="I9114" s="92" t="n">
        <v>37</v>
      </c>
      <c r="J9114" s="93" t="n">
        <v>102</v>
      </c>
      <c r="K9114" s="94" t="n">
        <f aca="false">I9114 * J9114</f>
        <v>3774</v>
      </c>
      <c r="L9114" s="94" t="n">
        <f aca="false">K9114 *M9114</f>
        <v>1396.38</v>
      </c>
      <c r="M9114" s="95" t="n">
        <v>0.37</v>
      </c>
      <c r="N9114" s="88" t="s">
        <v>31</v>
      </c>
      <c r="O9114" s="91" t="s">
        <v>218</v>
      </c>
      <c r="P9114" s="0" t="str">
        <f aca="false">RIGHT(H9114,LEN(H9114) - FIND(" ", H9114))</f>
        <v>Athletic Footwear</v>
      </c>
    </row>
    <row r="9115" customFormat="false" ht="14.25" hidden="false" customHeight="true" outlineLevel="0" collapsed="false">
      <c r="B9115" s="88" t="s">
        <v>30</v>
      </c>
      <c r="C9115" s="89" t="n">
        <v>1185732</v>
      </c>
      <c r="D9115" s="90" t="n">
        <v>44536</v>
      </c>
      <c r="E9115" s="88" t="s">
        <v>26</v>
      </c>
      <c r="F9115" s="88" t="s">
        <v>149</v>
      </c>
      <c r="G9115" s="88" t="s">
        <v>150</v>
      </c>
      <c r="H9115" s="91" t="s">
        <v>48</v>
      </c>
      <c r="I9115" s="92" t="n">
        <v>40</v>
      </c>
      <c r="J9115" s="93" t="n">
        <v>88</v>
      </c>
      <c r="K9115" s="94" t="n">
        <f aca="false">I9115 * J9115</f>
        <v>3520</v>
      </c>
      <c r="L9115" s="94" t="n">
        <f aca="false">K9115 *M9115</f>
        <v>1654.4</v>
      </c>
      <c r="M9115" s="95" t="n">
        <v>0.47</v>
      </c>
      <c r="N9115" s="88" t="s">
        <v>31</v>
      </c>
      <c r="O9115" s="91" t="s">
        <v>219</v>
      </c>
      <c r="P9115" s="0" t="str">
        <f aca="false">RIGHT(H9115,LEN(H9115) - FIND(" ", H9115))</f>
        <v>Street Footwear</v>
      </c>
    </row>
    <row r="9116" customFormat="false" ht="14.25" hidden="false" customHeight="true" outlineLevel="0" collapsed="false">
      <c r="B9116" s="88" t="s">
        <v>30</v>
      </c>
      <c r="C9116" s="89" t="n">
        <v>1185732</v>
      </c>
      <c r="D9116" s="90" t="n">
        <v>44536</v>
      </c>
      <c r="E9116" s="88" t="s">
        <v>26</v>
      </c>
      <c r="F9116" s="88" t="s">
        <v>149</v>
      </c>
      <c r="G9116" s="88" t="s">
        <v>150</v>
      </c>
      <c r="H9116" s="91" t="s">
        <v>44</v>
      </c>
      <c r="I9116" s="92" t="n">
        <v>34</v>
      </c>
      <c r="J9116" s="93" t="n">
        <v>77</v>
      </c>
      <c r="K9116" s="94" t="n">
        <f aca="false">I9116 * J9116</f>
        <v>2618</v>
      </c>
      <c r="L9116" s="94" t="n">
        <f aca="false">K9116 *M9116</f>
        <v>1125.74</v>
      </c>
      <c r="M9116" s="95" t="n">
        <v>0.43</v>
      </c>
      <c r="N9116" s="88" t="s">
        <v>31</v>
      </c>
      <c r="O9116" s="91" t="s">
        <v>219</v>
      </c>
      <c r="P9116" s="0" t="str">
        <f aca="false">RIGHT(H9116,LEN(H9116) - FIND(" ", H9116))</f>
        <v>Athletic Footwear</v>
      </c>
    </row>
    <row r="9117" customFormat="false" ht="14.25" hidden="false" customHeight="true" outlineLevel="0" collapsed="false">
      <c r="B9117" s="88" t="s">
        <v>30</v>
      </c>
      <c r="C9117" s="89" t="n">
        <v>1185732</v>
      </c>
      <c r="D9117" s="90" t="n">
        <v>44536</v>
      </c>
      <c r="E9117" s="88" t="s">
        <v>26</v>
      </c>
      <c r="F9117" s="88" t="s">
        <v>149</v>
      </c>
      <c r="G9117" s="88" t="s">
        <v>150</v>
      </c>
      <c r="H9117" s="91" t="s">
        <v>16</v>
      </c>
      <c r="I9117" s="92" t="n">
        <v>41</v>
      </c>
      <c r="J9117" s="93" t="n">
        <v>74</v>
      </c>
      <c r="K9117" s="94" t="n">
        <f aca="false">I9117 * J9117</f>
        <v>3034</v>
      </c>
      <c r="L9117" s="94" t="n">
        <f aca="false">K9117 *M9117</f>
        <v>1122.58</v>
      </c>
      <c r="M9117" s="95" t="n">
        <v>0.37</v>
      </c>
      <c r="N9117" s="88" t="s">
        <v>31</v>
      </c>
      <c r="O9117" s="91" t="s">
        <v>218</v>
      </c>
      <c r="P9117" s="0" t="str">
        <f aca="false">RIGHT(H9117,LEN(H9117) - FIND(" ", H9117))</f>
        <v>Apparel</v>
      </c>
    </row>
    <row r="9118" customFormat="false" ht="14.25" hidden="false" customHeight="true" outlineLevel="0" collapsed="false">
      <c r="B9118" s="88" t="s">
        <v>30</v>
      </c>
      <c r="C9118" s="89" t="n">
        <v>1185732</v>
      </c>
      <c r="D9118" s="90" t="n">
        <v>44536</v>
      </c>
      <c r="E9118" s="88" t="s">
        <v>26</v>
      </c>
      <c r="F9118" s="88" t="s">
        <v>149</v>
      </c>
      <c r="G9118" s="88" t="s">
        <v>150</v>
      </c>
      <c r="H9118" s="91" t="s">
        <v>38</v>
      </c>
      <c r="I9118" s="92" t="n">
        <v>51</v>
      </c>
      <c r="J9118" s="93" t="n">
        <v>111</v>
      </c>
      <c r="K9118" s="94" t="n">
        <f aca="false">I9118 * J9118</f>
        <v>5661</v>
      </c>
      <c r="L9118" s="94" t="n">
        <f aca="false">K9118 *M9118</f>
        <v>2434.23</v>
      </c>
      <c r="M9118" s="95" t="n">
        <v>0.43</v>
      </c>
      <c r="N9118" s="88" t="s">
        <v>31</v>
      </c>
      <c r="O9118" s="91" t="s">
        <v>219</v>
      </c>
      <c r="P9118" s="0" t="str">
        <f aca="false">RIGHT(H9118,LEN(H9118) - FIND(" ", H9118))</f>
        <v>Apparel</v>
      </c>
    </row>
    <row r="9119" customFormat="false" ht="14.25" hidden="false" customHeight="true" outlineLevel="0" collapsed="false">
      <c r="B9119" s="88" t="s">
        <v>13</v>
      </c>
      <c r="C9119" s="89" t="n">
        <v>1185732</v>
      </c>
      <c r="D9119" s="90" t="n">
        <v>44537</v>
      </c>
      <c r="E9119" s="88" t="s">
        <v>26</v>
      </c>
      <c r="F9119" s="88" t="s">
        <v>54</v>
      </c>
      <c r="G9119" s="88" t="s">
        <v>55</v>
      </c>
      <c r="H9119" s="91" t="s">
        <v>16</v>
      </c>
      <c r="I9119" s="92" t="n">
        <v>65</v>
      </c>
      <c r="J9119" s="93" t="n">
        <v>175</v>
      </c>
      <c r="K9119" s="94" t="n">
        <f aca="false">I9119 * J9119</f>
        <v>11375</v>
      </c>
      <c r="L9119" s="94" t="n">
        <f aca="false">K9119 *M9119</f>
        <v>3981.25</v>
      </c>
      <c r="M9119" s="95" t="n">
        <v>0.35</v>
      </c>
      <c r="N9119" s="88" t="s">
        <v>31</v>
      </c>
      <c r="O9119" s="91" t="s">
        <v>218</v>
      </c>
      <c r="P9119" s="0" t="str">
        <f aca="false">RIGHT(H9119,LEN(H9119) - FIND(" ", H9119))</f>
        <v>Apparel</v>
      </c>
    </row>
    <row r="9120" customFormat="false" ht="14.25" hidden="false" customHeight="true" outlineLevel="0" collapsed="false">
      <c r="B9120" s="88" t="s">
        <v>13</v>
      </c>
      <c r="C9120" s="89" t="n">
        <v>1185732</v>
      </c>
      <c r="D9120" s="90" t="n">
        <v>44537</v>
      </c>
      <c r="E9120" s="88" t="s">
        <v>26</v>
      </c>
      <c r="F9120" s="88" t="s">
        <v>54</v>
      </c>
      <c r="G9120" s="88" t="s">
        <v>55</v>
      </c>
      <c r="H9120" s="91" t="s">
        <v>16</v>
      </c>
      <c r="I9120" s="92" t="n">
        <v>61</v>
      </c>
      <c r="J9120" s="93" t="n">
        <v>46</v>
      </c>
      <c r="K9120" s="94" t="n">
        <f aca="false">I9120 * J9120</f>
        <v>2806</v>
      </c>
      <c r="L9120" s="94" t="n">
        <f aca="false">K9120 *M9120</f>
        <v>1290.76</v>
      </c>
      <c r="M9120" s="95" t="n">
        <v>0.46</v>
      </c>
      <c r="N9120" s="88" t="s">
        <v>23</v>
      </c>
      <c r="O9120" s="91" t="s">
        <v>218</v>
      </c>
      <c r="P9120" s="0" t="str">
        <f aca="false">RIGHT(H9120,LEN(H9120) - FIND(" ", H9120))</f>
        <v>Apparel</v>
      </c>
    </row>
    <row r="9121" customFormat="false" ht="14.25" hidden="false" customHeight="true" outlineLevel="0" collapsed="false">
      <c r="B9121" s="88" t="s">
        <v>13</v>
      </c>
      <c r="C9121" s="89" t="n">
        <v>1185732</v>
      </c>
      <c r="D9121" s="90" t="n">
        <v>44537</v>
      </c>
      <c r="E9121" s="88" t="s">
        <v>26</v>
      </c>
      <c r="F9121" s="88" t="s">
        <v>54</v>
      </c>
      <c r="G9121" s="88" t="s">
        <v>55</v>
      </c>
      <c r="H9121" s="91" t="s">
        <v>16</v>
      </c>
      <c r="I9121" s="92" t="n">
        <v>46</v>
      </c>
      <c r="J9121" s="93" t="n">
        <v>54</v>
      </c>
      <c r="K9121" s="94" t="n">
        <f aca="false">I9121 * J9121</f>
        <v>2484</v>
      </c>
      <c r="L9121" s="94" t="n">
        <f aca="false">K9121 *M9121</f>
        <v>968.76</v>
      </c>
      <c r="M9121" s="95" t="n">
        <v>0.39</v>
      </c>
      <c r="N9121" s="88" t="s">
        <v>31</v>
      </c>
      <c r="O9121" s="91" t="s">
        <v>218</v>
      </c>
      <c r="P9121" s="0" t="str">
        <f aca="false">RIGHT(H9121,LEN(H9121) - FIND(" ", H9121))</f>
        <v>Apparel</v>
      </c>
    </row>
    <row r="9122" customFormat="false" ht="14.25" hidden="false" customHeight="true" outlineLevel="0" collapsed="false">
      <c r="B9122" s="88" t="s">
        <v>13</v>
      </c>
      <c r="C9122" s="89" t="n">
        <v>1185732</v>
      </c>
      <c r="D9122" s="90" t="n">
        <v>44538</v>
      </c>
      <c r="E9122" s="88" t="s">
        <v>26</v>
      </c>
      <c r="F9122" s="88" t="s">
        <v>54</v>
      </c>
      <c r="G9122" s="88" t="s">
        <v>55</v>
      </c>
      <c r="H9122" s="91" t="s">
        <v>38</v>
      </c>
      <c r="I9122" s="92" t="n">
        <v>70</v>
      </c>
      <c r="J9122" s="93" t="n">
        <v>350</v>
      </c>
      <c r="K9122" s="94" t="n">
        <f aca="false">I9122 * J9122</f>
        <v>24500</v>
      </c>
      <c r="L9122" s="94" t="n">
        <f aca="false">K9122 *M9122</f>
        <v>7350</v>
      </c>
      <c r="M9122" s="95" t="n">
        <v>0.3</v>
      </c>
      <c r="N9122" s="88" t="s">
        <v>31</v>
      </c>
      <c r="O9122" s="91" t="s">
        <v>219</v>
      </c>
      <c r="P9122" s="0" t="str">
        <f aca="false">RIGHT(H9122,LEN(H9122) - FIND(" ", H9122))</f>
        <v>Apparel</v>
      </c>
    </row>
    <row r="9123" customFormat="false" ht="14.25" hidden="false" customHeight="true" outlineLevel="0" collapsed="false">
      <c r="B9123" s="88" t="s">
        <v>43</v>
      </c>
      <c r="C9123" s="89" t="n">
        <v>1185732</v>
      </c>
      <c r="D9123" s="90" t="n">
        <v>44538</v>
      </c>
      <c r="E9123" s="88" t="s">
        <v>26</v>
      </c>
      <c r="F9123" s="88" t="s">
        <v>50</v>
      </c>
      <c r="G9123" s="88" t="s">
        <v>67</v>
      </c>
      <c r="H9123" s="91" t="s">
        <v>32</v>
      </c>
      <c r="I9123" s="92" t="n">
        <v>65</v>
      </c>
      <c r="J9123" s="93" t="n">
        <v>875</v>
      </c>
      <c r="K9123" s="94" t="n">
        <f aca="false">I9123 * J9123</f>
        <v>56875</v>
      </c>
      <c r="L9123" s="94" t="n">
        <f aca="false">K9123 *M9123</f>
        <v>25593.75</v>
      </c>
      <c r="M9123" s="95" t="n">
        <v>0.45</v>
      </c>
      <c r="N9123" s="88" t="s">
        <v>14</v>
      </c>
      <c r="O9123" s="91" t="s">
        <v>218</v>
      </c>
      <c r="P9123" s="0" t="str">
        <f aca="false">RIGHT(H9123,LEN(H9123) - FIND(" ", H9123))</f>
        <v>Street Footwear</v>
      </c>
    </row>
    <row r="9124" customFormat="false" ht="14.25" hidden="false" customHeight="true" outlineLevel="0" collapsed="false">
      <c r="B9124" s="88" t="s">
        <v>43</v>
      </c>
      <c r="C9124" s="89" t="n">
        <v>1185732</v>
      </c>
      <c r="D9124" s="90" t="n">
        <v>44538</v>
      </c>
      <c r="E9124" s="88" t="s">
        <v>26</v>
      </c>
      <c r="F9124" s="88" t="s">
        <v>50</v>
      </c>
      <c r="G9124" s="88" t="s">
        <v>67</v>
      </c>
      <c r="H9124" s="91" t="s">
        <v>24</v>
      </c>
      <c r="I9124" s="92" t="n">
        <v>55</v>
      </c>
      <c r="J9124" s="93" t="n">
        <v>675</v>
      </c>
      <c r="K9124" s="94" t="n">
        <f aca="false">I9124 * J9124</f>
        <v>37125</v>
      </c>
      <c r="L9124" s="94" t="n">
        <f aca="false">K9124 *M9124</f>
        <v>12993.75</v>
      </c>
      <c r="M9124" s="95" t="n">
        <v>0.35</v>
      </c>
      <c r="N9124" s="88" t="s">
        <v>14</v>
      </c>
      <c r="O9124" s="91" t="s">
        <v>218</v>
      </c>
      <c r="P9124" s="0" t="str">
        <f aca="false">RIGHT(H9124,LEN(H9124) - FIND(" ", H9124))</f>
        <v>Athletic Footwear</v>
      </c>
    </row>
    <row r="9125" customFormat="false" ht="14.25" hidden="false" customHeight="true" outlineLevel="0" collapsed="false">
      <c r="B9125" s="88" t="s">
        <v>22</v>
      </c>
      <c r="C9125" s="89" t="n">
        <v>1185732</v>
      </c>
      <c r="D9125" s="90" t="n">
        <v>44538</v>
      </c>
      <c r="E9125" s="88" t="s">
        <v>26</v>
      </c>
      <c r="F9125" s="88" t="s">
        <v>50</v>
      </c>
      <c r="G9125" s="88" t="s">
        <v>67</v>
      </c>
      <c r="H9125" s="91" t="s">
        <v>48</v>
      </c>
      <c r="I9125" s="92" t="n">
        <v>55</v>
      </c>
      <c r="J9125" s="93" t="n">
        <v>625</v>
      </c>
      <c r="K9125" s="94" t="n">
        <f aca="false">I9125 * J9125</f>
        <v>34375</v>
      </c>
      <c r="L9125" s="94" t="n">
        <f aca="false">K9125 *M9125</f>
        <v>8593.75</v>
      </c>
      <c r="M9125" s="95" t="n">
        <v>0.25</v>
      </c>
      <c r="N9125" s="88" t="s">
        <v>14</v>
      </c>
      <c r="O9125" s="91" t="s">
        <v>219</v>
      </c>
      <c r="P9125" s="0" t="str">
        <f aca="false">RIGHT(H9125,LEN(H9125) - FIND(" ", H9125))</f>
        <v>Street Footwear</v>
      </c>
    </row>
    <row r="9126" customFormat="false" ht="14.25" hidden="false" customHeight="true" outlineLevel="0" collapsed="false">
      <c r="B9126" s="88" t="s">
        <v>22</v>
      </c>
      <c r="C9126" s="89" t="n">
        <v>1185732</v>
      </c>
      <c r="D9126" s="90" t="n">
        <v>44538</v>
      </c>
      <c r="E9126" s="88" t="s">
        <v>26</v>
      </c>
      <c r="F9126" s="88" t="s">
        <v>50</v>
      </c>
      <c r="G9126" s="88" t="s">
        <v>67</v>
      </c>
      <c r="H9126" s="91" t="s">
        <v>44</v>
      </c>
      <c r="I9126" s="92" t="n">
        <v>55</v>
      </c>
      <c r="J9126" s="93" t="n">
        <v>575</v>
      </c>
      <c r="K9126" s="94" t="n">
        <f aca="false">I9126 * J9126</f>
        <v>31625</v>
      </c>
      <c r="L9126" s="94" t="n">
        <f aca="false">K9126 *M9126</f>
        <v>9487.5</v>
      </c>
      <c r="M9126" s="95" t="n">
        <v>0.3</v>
      </c>
      <c r="N9126" s="88" t="s">
        <v>14</v>
      </c>
      <c r="O9126" s="91" t="s">
        <v>219</v>
      </c>
      <c r="P9126" s="0" t="str">
        <f aca="false">RIGHT(H9126,LEN(H9126) - FIND(" ", H9126))</f>
        <v>Athletic Footwear</v>
      </c>
    </row>
    <row r="9127" customFormat="false" ht="14.25" hidden="false" customHeight="true" outlineLevel="0" collapsed="false">
      <c r="B9127" s="88" t="s">
        <v>22</v>
      </c>
      <c r="C9127" s="89" t="n">
        <v>1185732</v>
      </c>
      <c r="D9127" s="90" t="n">
        <v>44538</v>
      </c>
      <c r="E9127" s="88" t="s">
        <v>26</v>
      </c>
      <c r="F9127" s="88" t="s">
        <v>50</v>
      </c>
      <c r="G9127" s="88" t="s">
        <v>67</v>
      </c>
      <c r="H9127" s="91" t="s">
        <v>16</v>
      </c>
      <c r="I9127" s="92" t="n">
        <v>65</v>
      </c>
      <c r="J9127" s="93" t="n">
        <v>575</v>
      </c>
      <c r="K9127" s="94" t="n">
        <f aca="false">I9127 * J9127</f>
        <v>37375</v>
      </c>
      <c r="L9127" s="94" t="n">
        <f aca="false">K9127 *M9127</f>
        <v>13081.25</v>
      </c>
      <c r="M9127" s="95" t="n">
        <v>0.35</v>
      </c>
      <c r="N9127" s="88" t="s">
        <v>14</v>
      </c>
      <c r="O9127" s="91" t="s">
        <v>218</v>
      </c>
      <c r="P9127" s="0" t="str">
        <f aca="false">RIGHT(H9127,LEN(H9127) - FIND(" ", H9127))</f>
        <v>Apparel</v>
      </c>
    </row>
    <row r="9128" customFormat="false" ht="14.25" hidden="false" customHeight="true" outlineLevel="0" collapsed="false">
      <c r="B9128" s="88" t="s">
        <v>22</v>
      </c>
      <c r="C9128" s="89" t="n">
        <v>1185732</v>
      </c>
      <c r="D9128" s="90" t="n">
        <v>44538</v>
      </c>
      <c r="E9128" s="88" t="s">
        <v>26</v>
      </c>
      <c r="F9128" s="88" t="s">
        <v>50</v>
      </c>
      <c r="G9128" s="88" t="s">
        <v>67</v>
      </c>
      <c r="H9128" s="91" t="s">
        <v>38</v>
      </c>
      <c r="I9128" s="92" t="n">
        <v>70</v>
      </c>
      <c r="J9128" s="93" t="n">
        <v>675</v>
      </c>
      <c r="K9128" s="94" t="n">
        <f aca="false">I9128 * J9128</f>
        <v>47250</v>
      </c>
      <c r="L9128" s="94" t="n">
        <f aca="false">K9128 *M9128</f>
        <v>23625</v>
      </c>
      <c r="M9128" s="95" t="n">
        <v>0.5</v>
      </c>
      <c r="N9128" s="88" t="s">
        <v>14</v>
      </c>
      <c r="O9128" s="91" t="s">
        <v>219</v>
      </c>
      <c r="P9128" s="0" t="str">
        <f aca="false">RIGHT(H9128,LEN(H9128) - FIND(" ", H9128))</f>
        <v>Apparel</v>
      </c>
    </row>
    <row r="9129" customFormat="false" ht="14.25" hidden="false" customHeight="true" outlineLevel="0" collapsed="false">
      <c r="B9129" s="88" t="s">
        <v>13</v>
      </c>
      <c r="C9129" s="89" t="n">
        <v>1185732</v>
      </c>
      <c r="D9129" s="90" t="n">
        <v>44538</v>
      </c>
      <c r="E9129" s="88" t="s">
        <v>29</v>
      </c>
      <c r="F9129" s="88" t="s">
        <v>141</v>
      </c>
      <c r="G9129" s="88" t="s">
        <v>112</v>
      </c>
      <c r="H9129" s="91" t="s">
        <v>32</v>
      </c>
      <c r="I9129" s="92" t="n">
        <v>60</v>
      </c>
      <c r="J9129" s="93" t="n">
        <v>500</v>
      </c>
      <c r="K9129" s="94" t="n">
        <f aca="false">I9129 * J9129</f>
        <v>30000</v>
      </c>
      <c r="L9129" s="94" t="n">
        <f aca="false">K9129 *M9129</f>
        <v>10500</v>
      </c>
      <c r="M9129" s="95" t="n">
        <v>0.35</v>
      </c>
      <c r="N9129" s="88" t="s">
        <v>14</v>
      </c>
      <c r="O9129" s="91" t="s">
        <v>218</v>
      </c>
      <c r="P9129" s="0" t="str">
        <f aca="false">RIGHT(H9129,LEN(H9129) - FIND(" ", H9129))</f>
        <v>Street Footwear</v>
      </c>
    </row>
    <row r="9130" customFormat="false" ht="14.25" hidden="false" customHeight="true" outlineLevel="0" collapsed="false">
      <c r="B9130" s="88" t="s">
        <v>13</v>
      </c>
      <c r="C9130" s="89" t="n">
        <v>1185732</v>
      </c>
      <c r="D9130" s="90" t="n">
        <v>44538</v>
      </c>
      <c r="E9130" s="88" t="s">
        <v>29</v>
      </c>
      <c r="F9130" s="88" t="s">
        <v>141</v>
      </c>
      <c r="G9130" s="88" t="s">
        <v>112</v>
      </c>
      <c r="H9130" s="91" t="s">
        <v>24</v>
      </c>
      <c r="I9130" s="92" t="n">
        <v>50</v>
      </c>
      <c r="J9130" s="93" t="n">
        <v>300</v>
      </c>
      <c r="K9130" s="94" t="n">
        <f aca="false">I9130 * J9130</f>
        <v>15000</v>
      </c>
      <c r="L9130" s="94" t="n">
        <f aca="false">K9130 *M9130</f>
        <v>4500</v>
      </c>
      <c r="M9130" s="95" t="n">
        <v>0.3</v>
      </c>
      <c r="N9130" s="88" t="s">
        <v>14</v>
      </c>
      <c r="O9130" s="91" t="s">
        <v>218</v>
      </c>
      <c r="P9130" s="0" t="str">
        <f aca="false">RIGHT(H9130,LEN(H9130) - FIND(" ", H9130))</f>
        <v>Athletic Footwear</v>
      </c>
    </row>
    <row r="9131" customFormat="false" ht="14.25" hidden="false" customHeight="true" outlineLevel="0" collapsed="false">
      <c r="B9131" s="88" t="s">
        <v>13</v>
      </c>
      <c r="C9131" s="89" t="n">
        <v>1185732</v>
      </c>
      <c r="D9131" s="90" t="n">
        <v>44538</v>
      </c>
      <c r="E9131" s="88" t="s">
        <v>29</v>
      </c>
      <c r="F9131" s="88" t="s">
        <v>141</v>
      </c>
      <c r="G9131" s="88" t="s">
        <v>112</v>
      </c>
      <c r="H9131" s="91" t="s">
        <v>48</v>
      </c>
      <c r="I9131" s="92" t="n">
        <v>50</v>
      </c>
      <c r="J9131" s="93" t="n">
        <v>250</v>
      </c>
      <c r="K9131" s="94" t="n">
        <f aca="false">I9131 * J9131</f>
        <v>12500</v>
      </c>
      <c r="L9131" s="94" t="n">
        <f aca="false">K9131 *M9131</f>
        <v>3750</v>
      </c>
      <c r="M9131" s="95" t="n">
        <v>0.3</v>
      </c>
      <c r="N9131" s="88" t="s">
        <v>14</v>
      </c>
      <c r="O9131" s="91" t="s">
        <v>219</v>
      </c>
      <c r="P9131" s="0" t="str">
        <f aca="false">RIGHT(H9131,LEN(H9131) - FIND(" ", H9131))</f>
        <v>Street Footwear</v>
      </c>
    </row>
    <row r="9132" customFormat="false" ht="14.25" hidden="false" customHeight="true" outlineLevel="0" collapsed="false">
      <c r="B9132" s="88" t="s">
        <v>13</v>
      </c>
      <c r="C9132" s="89" t="n">
        <v>1185732</v>
      </c>
      <c r="D9132" s="90" t="n">
        <v>44538</v>
      </c>
      <c r="E9132" s="88" t="s">
        <v>29</v>
      </c>
      <c r="F9132" s="88" t="s">
        <v>141</v>
      </c>
      <c r="G9132" s="88" t="s">
        <v>112</v>
      </c>
      <c r="H9132" s="91" t="s">
        <v>44</v>
      </c>
      <c r="I9132" s="92" t="n">
        <v>50</v>
      </c>
      <c r="J9132" s="93" t="n">
        <v>200</v>
      </c>
      <c r="K9132" s="94" t="n">
        <f aca="false">I9132 * J9132</f>
        <v>10000</v>
      </c>
      <c r="L9132" s="94" t="n">
        <f aca="false">K9132 *M9132</f>
        <v>3000</v>
      </c>
      <c r="M9132" s="95" t="n">
        <v>0.3</v>
      </c>
      <c r="N9132" s="88" t="s">
        <v>14</v>
      </c>
      <c r="O9132" s="91" t="s">
        <v>219</v>
      </c>
      <c r="P9132" s="0" t="str">
        <f aca="false">RIGHT(H9132,LEN(H9132) - FIND(" ", H9132))</f>
        <v>Athletic Footwear</v>
      </c>
    </row>
    <row r="9133" customFormat="false" ht="14.25" hidden="false" customHeight="true" outlineLevel="0" collapsed="false">
      <c r="B9133" s="88" t="s">
        <v>13</v>
      </c>
      <c r="C9133" s="89" t="n">
        <v>1185732</v>
      </c>
      <c r="D9133" s="90" t="n">
        <v>44538</v>
      </c>
      <c r="E9133" s="88" t="s">
        <v>29</v>
      </c>
      <c r="F9133" s="88" t="s">
        <v>141</v>
      </c>
      <c r="G9133" s="88" t="s">
        <v>112</v>
      </c>
      <c r="H9133" s="91" t="s">
        <v>16</v>
      </c>
      <c r="I9133" s="92" t="n">
        <v>60</v>
      </c>
      <c r="J9133" s="93" t="n">
        <v>200</v>
      </c>
      <c r="K9133" s="94" t="n">
        <f aca="false">I9133 * J9133</f>
        <v>12000</v>
      </c>
      <c r="L9133" s="94" t="n">
        <f aca="false">K9133 *M9133</f>
        <v>4200</v>
      </c>
      <c r="M9133" s="95" t="n">
        <v>0.35</v>
      </c>
      <c r="N9133" s="88" t="s">
        <v>14</v>
      </c>
      <c r="O9133" s="91" t="s">
        <v>218</v>
      </c>
      <c r="P9133" s="0" t="str">
        <f aca="false">RIGHT(H9133,LEN(H9133) - FIND(" ", H9133))</f>
        <v>Apparel</v>
      </c>
    </row>
    <row r="9134" customFormat="false" ht="14.25" hidden="false" customHeight="true" outlineLevel="0" collapsed="false">
      <c r="B9134" s="88" t="s">
        <v>13</v>
      </c>
      <c r="C9134" s="89" t="n">
        <v>1185732</v>
      </c>
      <c r="D9134" s="90" t="n">
        <v>44538</v>
      </c>
      <c r="E9134" s="88" t="s">
        <v>29</v>
      </c>
      <c r="F9134" s="88" t="s">
        <v>141</v>
      </c>
      <c r="G9134" s="88" t="s">
        <v>112</v>
      </c>
      <c r="H9134" s="91" t="s">
        <v>38</v>
      </c>
      <c r="I9134" s="92" t="n">
        <v>65</v>
      </c>
      <c r="J9134" s="93" t="n">
        <v>300</v>
      </c>
      <c r="K9134" s="94" t="n">
        <f aca="false">I9134 * J9134</f>
        <v>19500</v>
      </c>
      <c r="L9134" s="94" t="n">
        <f aca="false">K9134 *M9134</f>
        <v>7800</v>
      </c>
      <c r="M9134" s="95" t="n">
        <v>0.4</v>
      </c>
      <c r="N9134" s="88" t="s">
        <v>14</v>
      </c>
      <c r="O9134" s="91" t="s">
        <v>219</v>
      </c>
      <c r="P9134" s="0" t="str">
        <f aca="false">RIGHT(H9134,LEN(H9134) - FIND(" ", H9134))</f>
        <v>Apparel</v>
      </c>
    </row>
    <row r="9135" customFormat="false" ht="14.25" hidden="false" customHeight="true" outlineLevel="0" collapsed="false">
      <c r="B9135" s="88" t="s">
        <v>13</v>
      </c>
      <c r="C9135" s="89" t="n">
        <v>1185732</v>
      </c>
      <c r="D9135" s="90" t="n">
        <v>44538</v>
      </c>
      <c r="E9135" s="88" t="s">
        <v>26</v>
      </c>
      <c r="F9135" s="88" t="s">
        <v>54</v>
      </c>
      <c r="G9135" s="88" t="s">
        <v>55</v>
      </c>
      <c r="H9135" s="91" t="s">
        <v>38</v>
      </c>
      <c r="I9135" s="92" t="n">
        <v>64</v>
      </c>
      <c r="J9135" s="93" t="n">
        <v>95</v>
      </c>
      <c r="K9135" s="94" t="n">
        <f aca="false">I9135 * J9135</f>
        <v>6080</v>
      </c>
      <c r="L9135" s="94" t="n">
        <f aca="false">K9135 *M9135</f>
        <v>2614.4</v>
      </c>
      <c r="M9135" s="95" t="n">
        <v>0.43</v>
      </c>
      <c r="N9135" s="88" t="s">
        <v>23</v>
      </c>
      <c r="O9135" s="91" t="s">
        <v>219</v>
      </c>
      <c r="P9135" s="0" t="str">
        <f aca="false">RIGHT(H9135,LEN(H9135) - FIND(" ", H9135))</f>
        <v>Apparel</v>
      </c>
    </row>
    <row r="9136" customFormat="false" ht="14.25" hidden="false" customHeight="true" outlineLevel="0" collapsed="false">
      <c r="B9136" s="88" t="s">
        <v>43</v>
      </c>
      <c r="C9136" s="89" t="n">
        <v>1185732</v>
      </c>
      <c r="D9136" s="90" t="n">
        <v>44538</v>
      </c>
      <c r="E9136" s="88" t="s">
        <v>26</v>
      </c>
      <c r="F9136" s="88" t="s">
        <v>50</v>
      </c>
      <c r="G9136" s="88" t="s">
        <v>67</v>
      </c>
      <c r="H9136" s="91" t="s">
        <v>32</v>
      </c>
      <c r="I9136" s="92" t="n">
        <v>59</v>
      </c>
      <c r="J9136" s="93" t="n">
        <v>245</v>
      </c>
      <c r="K9136" s="94" t="n">
        <f aca="false">I9136 * J9136</f>
        <v>14455</v>
      </c>
      <c r="L9136" s="94" t="n">
        <f aca="false">K9136 *M9136</f>
        <v>8383.9</v>
      </c>
      <c r="M9136" s="95" t="n">
        <v>0.58</v>
      </c>
      <c r="N9136" s="88" t="s">
        <v>23</v>
      </c>
      <c r="O9136" s="91" t="s">
        <v>218</v>
      </c>
      <c r="P9136" s="0" t="str">
        <f aca="false">RIGHT(H9136,LEN(H9136) - FIND(" ", H9136))</f>
        <v>Street Footwear</v>
      </c>
    </row>
    <row r="9137" customFormat="false" ht="14.25" hidden="false" customHeight="true" outlineLevel="0" collapsed="false">
      <c r="B9137" s="88" t="s">
        <v>43</v>
      </c>
      <c r="C9137" s="89" t="n">
        <v>1185732</v>
      </c>
      <c r="D9137" s="90" t="n">
        <v>44538</v>
      </c>
      <c r="E9137" s="88" t="s">
        <v>26</v>
      </c>
      <c r="F9137" s="88" t="s">
        <v>50</v>
      </c>
      <c r="G9137" s="88" t="s">
        <v>67</v>
      </c>
      <c r="H9137" s="91" t="s">
        <v>24</v>
      </c>
      <c r="I9137" s="92" t="n">
        <v>51</v>
      </c>
      <c r="J9137" s="93" t="n">
        <v>169</v>
      </c>
      <c r="K9137" s="94" t="n">
        <f aca="false">I9137 * J9137</f>
        <v>8619</v>
      </c>
      <c r="L9137" s="94" t="n">
        <f aca="false">K9137 *M9137</f>
        <v>4309.5</v>
      </c>
      <c r="M9137" s="95" t="n">
        <v>0.5</v>
      </c>
      <c r="N9137" s="88" t="s">
        <v>23</v>
      </c>
      <c r="O9137" s="91" t="s">
        <v>218</v>
      </c>
      <c r="P9137" s="0" t="str">
        <f aca="false">RIGHT(H9137,LEN(H9137) - FIND(" ", H9137))</f>
        <v>Athletic Footwear</v>
      </c>
    </row>
    <row r="9138" customFormat="false" ht="14.25" hidden="false" customHeight="true" outlineLevel="0" collapsed="false">
      <c r="B9138" s="88" t="s">
        <v>22</v>
      </c>
      <c r="C9138" s="89" t="n">
        <v>1185732</v>
      </c>
      <c r="D9138" s="90" t="n">
        <v>44538</v>
      </c>
      <c r="E9138" s="88" t="s">
        <v>26</v>
      </c>
      <c r="F9138" s="88" t="s">
        <v>50</v>
      </c>
      <c r="G9138" s="88" t="s">
        <v>67</v>
      </c>
      <c r="H9138" s="91" t="s">
        <v>48</v>
      </c>
      <c r="I9138" s="92" t="n">
        <v>52</v>
      </c>
      <c r="J9138" s="93" t="n">
        <v>163</v>
      </c>
      <c r="K9138" s="94" t="n">
        <f aca="false">I9138 * J9138</f>
        <v>8476</v>
      </c>
      <c r="L9138" s="94" t="n">
        <f aca="false">K9138 *M9138</f>
        <v>3305.64</v>
      </c>
      <c r="M9138" s="95" t="n">
        <v>0.39</v>
      </c>
      <c r="N9138" s="88" t="s">
        <v>23</v>
      </c>
      <c r="O9138" s="91" t="s">
        <v>219</v>
      </c>
      <c r="P9138" s="0" t="str">
        <f aca="false">RIGHT(H9138,LEN(H9138) - FIND(" ", H9138))</f>
        <v>Street Footwear</v>
      </c>
    </row>
    <row r="9139" customFormat="false" ht="14.25" hidden="false" customHeight="true" outlineLevel="0" collapsed="false">
      <c r="B9139" s="88" t="s">
        <v>22</v>
      </c>
      <c r="C9139" s="89" t="n">
        <v>1185732</v>
      </c>
      <c r="D9139" s="90" t="n">
        <v>44538</v>
      </c>
      <c r="E9139" s="88" t="s">
        <v>26</v>
      </c>
      <c r="F9139" s="88" t="s">
        <v>50</v>
      </c>
      <c r="G9139" s="88" t="s">
        <v>67</v>
      </c>
      <c r="H9139" s="91" t="s">
        <v>44</v>
      </c>
      <c r="I9139" s="92" t="n">
        <v>54</v>
      </c>
      <c r="J9139" s="93" t="n">
        <v>155</v>
      </c>
      <c r="K9139" s="94" t="n">
        <f aca="false">I9139 * J9139</f>
        <v>8370</v>
      </c>
      <c r="L9139" s="94" t="n">
        <f aca="false">K9139 *M9139</f>
        <v>3431.7</v>
      </c>
      <c r="M9139" s="95" t="n">
        <v>0.41</v>
      </c>
      <c r="N9139" s="88" t="s">
        <v>23</v>
      </c>
      <c r="O9139" s="91" t="s">
        <v>219</v>
      </c>
      <c r="P9139" s="0" t="str">
        <f aca="false">RIGHT(H9139,LEN(H9139) - FIND(" ", H9139))</f>
        <v>Athletic Footwear</v>
      </c>
    </row>
    <row r="9140" customFormat="false" ht="14.25" hidden="false" customHeight="true" outlineLevel="0" collapsed="false">
      <c r="B9140" s="88" t="s">
        <v>22</v>
      </c>
      <c r="C9140" s="89" t="n">
        <v>1185732</v>
      </c>
      <c r="D9140" s="90" t="n">
        <v>44538</v>
      </c>
      <c r="E9140" s="88" t="s">
        <v>26</v>
      </c>
      <c r="F9140" s="88" t="s">
        <v>50</v>
      </c>
      <c r="G9140" s="88" t="s">
        <v>67</v>
      </c>
      <c r="H9140" s="91" t="s">
        <v>16</v>
      </c>
      <c r="I9140" s="92" t="n">
        <v>60</v>
      </c>
      <c r="J9140" s="93" t="n">
        <v>155</v>
      </c>
      <c r="K9140" s="94" t="n">
        <f aca="false">I9140 * J9140</f>
        <v>9300</v>
      </c>
      <c r="L9140" s="94" t="n">
        <f aca="false">K9140 *M9140</f>
        <v>4278</v>
      </c>
      <c r="M9140" s="95" t="n">
        <v>0.46</v>
      </c>
      <c r="N9140" s="88" t="s">
        <v>23</v>
      </c>
      <c r="O9140" s="91" t="s">
        <v>218</v>
      </c>
      <c r="P9140" s="0" t="str">
        <f aca="false">RIGHT(H9140,LEN(H9140) - FIND(" ", H9140))</f>
        <v>Apparel</v>
      </c>
    </row>
    <row r="9141" customFormat="false" ht="14.25" hidden="false" customHeight="true" outlineLevel="0" collapsed="false">
      <c r="B9141" s="88" t="s">
        <v>22</v>
      </c>
      <c r="C9141" s="89" t="n">
        <v>1185732</v>
      </c>
      <c r="D9141" s="90" t="n">
        <v>44538</v>
      </c>
      <c r="E9141" s="88" t="s">
        <v>26</v>
      </c>
      <c r="F9141" s="88" t="s">
        <v>50</v>
      </c>
      <c r="G9141" s="88" t="s">
        <v>67</v>
      </c>
      <c r="H9141" s="91" t="s">
        <v>38</v>
      </c>
      <c r="I9141" s="92" t="n">
        <v>69</v>
      </c>
      <c r="J9141" s="93" t="n">
        <v>182</v>
      </c>
      <c r="K9141" s="94" t="n">
        <f aca="false">I9141 * J9141</f>
        <v>12558</v>
      </c>
      <c r="L9141" s="94" t="n">
        <f aca="false">K9141 *M9141</f>
        <v>8037.12</v>
      </c>
      <c r="M9141" s="95" t="n">
        <v>0.64</v>
      </c>
      <c r="N9141" s="88" t="s">
        <v>23</v>
      </c>
      <c r="O9141" s="91" t="s">
        <v>219</v>
      </c>
      <c r="P9141" s="0" t="str">
        <f aca="false">RIGHT(H9141,LEN(H9141) - FIND(" ", H9141))</f>
        <v>Apparel</v>
      </c>
    </row>
    <row r="9142" customFormat="false" ht="14.25" hidden="false" customHeight="true" outlineLevel="0" collapsed="false">
      <c r="B9142" s="88" t="s">
        <v>13</v>
      </c>
      <c r="C9142" s="89" t="n">
        <v>1185732</v>
      </c>
      <c r="D9142" s="90" t="n">
        <v>44538</v>
      </c>
      <c r="E9142" s="88" t="s">
        <v>29</v>
      </c>
      <c r="F9142" s="88" t="s">
        <v>141</v>
      </c>
      <c r="G9142" s="88" t="s">
        <v>112</v>
      </c>
      <c r="H9142" s="91" t="s">
        <v>32</v>
      </c>
      <c r="I9142" s="92" t="n">
        <v>55</v>
      </c>
      <c r="J9142" s="93" t="n">
        <v>150</v>
      </c>
      <c r="K9142" s="94" t="n">
        <f aca="false">I9142 * J9142</f>
        <v>8250</v>
      </c>
      <c r="L9142" s="94" t="n">
        <f aca="false">K9142 *M9142</f>
        <v>3795</v>
      </c>
      <c r="M9142" s="95" t="n">
        <v>0.46</v>
      </c>
      <c r="N9142" s="88" t="s">
        <v>23</v>
      </c>
      <c r="O9142" s="91" t="s">
        <v>218</v>
      </c>
      <c r="P9142" s="0" t="str">
        <f aca="false">RIGHT(H9142,LEN(H9142) - FIND(" ", H9142))</f>
        <v>Street Footwear</v>
      </c>
    </row>
    <row r="9143" customFormat="false" ht="14.25" hidden="false" customHeight="true" outlineLevel="0" collapsed="false">
      <c r="B9143" s="88" t="s">
        <v>13</v>
      </c>
      <c r="C9143" s="89" t="n">
        <v>1185732</v>
      </c>
      <c r="D9143" s="90" t="n">
        <v>44538</v>
      </c>
      <c r="E9143" s="88" t="s">
        <v>29</v>
      </c>
      <c r="F9143" s="88" t="s">
        <v>141</v>
      </c>
      <c r="G9143" s="88" t="s">
        <v>112</v>
      </c>
      <c r="H9143" s="91" t="s">
        <v>24</v>
      </c>
      <c r="I9143" s="92" t="n">
        <v>46</v>
      </c>
      <c r="J9143" s="93" t="n">
        <v>75</v>
      </c>
      <c r="K9143" s="94" t="n">
        <f aca="false">I9143 * J9143</f>
        <v>3450</v>
      </c>
      <c r="L9143" s="94" t="n">
        <f aca="false">K9143 *M9143</f>
        <v>1552.5</v>
      </c>
      <c r="M9143" s="95" t="n">
        <v>0.45</v>
      </c>
      <c r="N9143" s="88" t="s">
        <v>23</v>
      </c>
      <c r="O9143" s="91" t="s">
        <v>218</v>
      </c>
      <c r="P9143" s="0" t="str">
        <f aca="false">RIGHT(H9143,LEN(H9143) - FIND(" ", H9143))</f>
        <v>Athletic Footwear</v>
      </c>
    </row>
    <row r="9144" customFormat="false" ht="14.25" hidden="false" customHeight="true" outlineLevel="0" collapsed="false">
      <c r="B9144" s="88" t="s">
        <v>13</v>
      </c>
      <c r="C9144" s="89" t="n">
        <v>1185732</v>
      </c>
      <c r="D9144" s="90" t="n">
        <v>44538</v>
      </c>
      <c r="E9144" s="88" t="s">
        <v>29</v>
      </c>
      <c r="F9144" s="88" t="s">
        <v>141</v>
      </c>
      <c r="G9144" s="88" t="s">
        <v>112</v>
      </c>
      <c r="H9144" s="91" t="s">
        <v>48</v>
      </c>
      <c r="I9144" s="92" t="n">
        <v>48</v>
      </c>
      <c r="J9144" s="93" t="n">
        <v>73</v>
      </c>
      <c r="K9144" s="94" t="n">
        <f aca="false">I9144 * J9144</f>
        <v>3504</v>
      </c>
      <c r="L9144" s="94" t="n">
        <f aca="false">K9144 *M9144</f>
        <v>1576.8</v>
      </c>
      <c r="M9144" s="95" t="n">
        <v>0.45</v>
      </c>
      <c r="N9144" s="88" t="s">
        <v>23</v>
      </c>
      <c r="O9144" s="91" t="s">
        <v>219</v>
      </c>
      <c r="P9144" s="0" t="str">
        <f aca="false">RIGHT(H9144,LEN(H9144) - FIND(" ", H9144))</f>
        <v>Street Footwear</v>
      </c>
    </row>
    <row r="9145" customFormat="false" ht="14.25" hidden="false" customHeight="true" outlineLevel="0" collapsed="false">
      <c r="B9145" s="88" t="s">
        <v>13</v>
      </c>
      <c r="C9145" s="89" t="n">
        <v>1185732</v>
      </c>
      <c r="D9145" s="90" t="n">
        <v>44538</v>
      </c>
      <c r="E9145" s="88" t="s">
        <v>29</v>
      </c>
      <c r="F9145" s="88" t="s">
        <v>141</v>
      </c>
      <c r="G9145" s="88" t="s">
        <v>112</v>
      </c>
      <c r="H9145" s="91" t="s">
        <v>44</v>
      </c>
      <c r="I9145" s="92" t="n">
        <v>47</v>
      </c>
      <c r="J9145" s="93" t="n">
        <v>54</v>
      </c>
      <c r="K9145" s="94" t="n">
        <f aca="false">I9145 * J9145</f>
        <v>2538</v>
      </c>
      <c r="L9145" s="94" t="n">
        <f aca="false">K9145 *M9145</f>
        <v>1040.58</v>
      </c>
      <c r="M9145" s="95" t="n">
        <v>0.41</v>
      </c>
      <c r="N9145" s="88" t="s">
        <v>23</v>
      </c>
      <c r="O9145" s="91" t="s">
        <v>219</v>
      </c>
      <c r="P9145" s="0" t="str">
        <f aca="false">RIGHT(H9145,LEN(H9145) - FIND(" ", H9145))</f>
        <v>Athletic Footwear</v>
      </c>
    </row>
    <row r="9146" customFormat="false" ht="14.25" hidden="false" customHeight="true" outlineLevel="0" collapsed="false">
      <c r="B9146" s="88" t="s">
        <v>13</v>
      </c>
      <c r="C9146" s="89" t="n">
        <v>1185732</v>
      </c>
      <c r="D9146" s="90" t="n">
        <v>44538</v>
      </c>
      <c r="E9146" s="88" t="s">
        <v>29</v>
      </c>
      <c r="F9146" s="88" t="s">
        <v>141</v>
      </c>
      <c r="G9146" s="88" t="s">
        <v>112</v>
      </c>
      <c r="H9146" s="91" t="s">
        <v>16</v>
      </c>
      <c r="I9146" s="92" t="n">
        <v>58</v>
      </c>
      <c r="J9146" s="93" t="n">
        <v>54</v>
      </c>
      <c r="K9146" s="94" t="n">
        <f aca="false">I9146 * J9146</f>
        <v>3132</v>
      </c>
      <c r="L9146" s="94" t="n">
        <f aca="false">K9146 *M9146</f>
        <v>1409.4</v>
      </c>
      <c r="M9146" s="95" t="n">
        <v>0.45</v>
      </c>
      <c r="N9146" s="88" t="s">
        <v>23</v>
      </c>
      <c r="O9146" s="91" t="s">
        <v>218</v>
      </c>
      <c r="P9146" s="0" t="str">
        <f aca="false">RIGHT(H9146,LEN(H9146) - FIND(" ", H9146))</f>
        <v>Apparel</v>
      </c>
    </row>
    <row r="9147" customFormat="false" ht="14.25" hidden="false" customHeight="true" outlineLevel="0" collapsed="false">
      <c r="B9147" s="88" t="s">
        <v>13</v>
      </c>
      <c r="C9147" s="89" t="n">
        <v>1185732</v>
      </c>
      <c r="D9147" s="90" t="n">
        <v>44538</v>
      </c>
      <c r="E9147" s="88" t="s">
        <v>29</v>
      </c>
      <c r="F9147" s="88" t="s">
        <v>141</v>
      </c>
      <c r="G9147" s="88" t="s">
        <v>112</v>
      </c>
      <c r="H9147" s="91" t="s">
        <v>38</v>
      </c>
      <c r="I9147" s="92" t="n">
        <v>63</v>
      </c>
      <c r="J9147" s="93" t="n">
        <v>78</v>
      </c>
      <c r="K9147" s="94" t="n">
        <f aca="false">I9147 * J9147</f>
        <v>4914</v>
      </c>
      <c r="L9147" s="94" t="n">
        <f aca="false">K9147 *M9147</f>
        <v>2604.42</v>
      </c>
      <c r="M9147" s="95" t="n">
        <v>0.53</v>
      </c>
      <c r="N9147" s="88" t="s">
        <v>23</v>
      </c>
      <c r="O9147" s="91" t="s">
        <v>219</v>
      </c>
      <c r="P9147" s="0" t="str">
        <f aca="false">RIGHT(H9147,LEN(H9147) - FIND(" ", H9147))</f>
        <v>Apparel</v>
      </c>
    </row>
    <row r="9148" customFormat="false" ht="14.25" hidden="false" customHeight="true" outlineLevel="0" collapsed="false">
      <c r="B9148" s="88" t="s">
        <v>13</v>
      </c>
      <c r="C9148" s="89" t="n">
        <v>1185732</v>
      </c>
      <c r="D9148" s="90" t="n">
        <v>44538</v>
      </c>
      <c r="E9148" s="88" t="s">
        <v>26</v>
      </c>
      <c r="F9148" s="88" t="s">
        <v>54</v>
      </c>
      <c r="G9148" s="88" t="s">
        <v>55</v>
      </c>
      <c r="H9148" s="91" t="s">
        <v>38</v>
      </c>
      <c r="I9148" s="92" t="n">
        <v>49</v>
      </c>
      <c r="J9148" s="93" t="n">
        <v>123</v>
      </c>
      <c r="K9148" s="94" t="n">
        <f aca="false">I9148 * J9148</f>
        <v>6027</v>
      </c>
      <c r="L9148" s="94" t="n">
        <f aca="false">K9148 *M9148</f>
        <v>2169.72</v>
      </c>
      <c r="M9148" s="95" t="n">
        <v>0.36</v>
      </c>
      <c r="N9148" s="88" t="s">
        <v>31</v>
      </c>
      <c r="O9148" s="91" t="s">
        <v>219</v>
      </c>
      <c r="P9148" s="0" t="str">
        <f aca="false">RIGHT(H9148,LEN(H9148) - FIND(" ", H9148))</f>
        <v>Apparel</v>
      </c>
    </row>
    <row r="9149" customFormat="false" ht="14.25" hidden="false" customHeight="true" outlineLevel="0" collapsed="false">
      <c r="B9149" s="88" t="s">
        <v>13</v>
      </c>
      <c r="C9149" s="89" t="n">
        <v>1185732</v>
      </c>
      <c r="D9149" s="90" t="n">
        <v>44539</v>
      </c>
      <c r="E9149" s="88" t="s">
        <v>26</v>
      </c>
      <c r="F9149" s="88" t="s">
        <v>54</v>
      </c>
      <c r="G9149" s="88" t="s">
        <v>55</v>
      </c>
      <c r="H9149" s="91" t="s">
        <v>32</v>
      </c>
      <c r="I9149" s="92" t="n">
        <v>65</v>
      </c>
      <c r="J9149" s="93" t="n">
        <v>475</v>
      </c>
      <c r="K9149" s="94" t="n">
        <f aca="false">I9149 * J9149</f>
        <v>30875</v>
      </c>
      <c r="L9149" s="94" t="n">
        <f aca="false">K9149 *M9149</f>
        <v>15437.5</v>
      </c>
      <c r="M9149" s="95" t="n">
        <v>0.5</v>
      </c>
      <c r="N9149" s="88" t="s">
        <v>31</v>
      </c>
      <c r="O9149" s="91" t="s">
        <v>218</v>
      </c>
      <c r="P9149" s="0" t="str">
        <f aca="false">RIGHT(H9149,LEN(H9149) - FIND(" ", H9149))</f>
        <v>Street Footwear</v>
      </c>
    </row>
    <row r="9150" customFormat="false" ht="14.25" hidden="false" customHeight="true" outlineLevel="0" collapsed="false">
      <c r="B9150" s="88" t="s">
        <v>37</v>
      </c>
      <c r="C9150" s="89" t="n">
        <v>1128299</v>
      </c>
      <c r="D9150" s="90" t="n">
        <v>44539</v>
      </c>
      <c r="E9150" s="88" t="s">
        <v>18</v>
      </c>
      <c r="F9150" s="88" t="s">
        <v>94</v>
      </c>
      <c r="G9150" s="88" t="s">
        <v>116</v>
      </c>
      <c r="H9150" s="91" t="s">
        <v>32</v>
      </c>
      <c r="I9150" s="92" t="n">
        <v>75</v>
      </c>
      <c r="J9150" s="93" t="n">
        <v>700</v>
      </c>
      <c r="K9150" s="94" t="n">
        <f aca="false">I9150 * J9150</f>
        <v>52500</v>
      </c>
      <c r="L9150" s="94" t="n">
        <f aca="false">K9150 *M9150</f>
        <v>13125</v>
      </c>
      <c r="M9150" s="95" t="n">
        <v>0.25</v>
      </c>
      <c r="N9150" s="88" t="s">
        <v>31</v>
      </c>
      <c r="O9150" s="91" t="s">
        <v>218</v>
      </c>
      <c r="P9150" s="0" t="str">
        <f aca="false">RIGHT(H9150,LEN(H9150) - FIND(" ", H9150))</f>
        <v>Street Footwear</v>
      </c>
    </row>
    <row r="9151" customFormat="false" ht="14.25" hidden="false" customHeight="true" outlineLevel="0" collapsed="false">
      <c r="B9151" s="88" t="s">
        <v>37</v>
      </c>
      <c r="C9151" s="89" t="n">
        <v>1128299</v>
      </c>
      <c r="D9151" s="90" t="n">
        <v>44539</v>
      </c>
      <c r="E9151" s="88" t="s">
        <v>18</v>
      </c>
      <c r="F9151" s="88" t="s">
        <v>94</v>
      </c>
      <c r="G9151" s="88" t="s">
        <v>116</v>
      </c>
      <c r="H9151" s="91" t="s">
        <v>24</v>
      </c>
      <c r="I9151" s="92" t="n">
        <v>85</v>
      </c>
      <c r="J9151" s="93" t="n">
        <v>700</v>
      </c>
      <c r="K9151" s="94" t="n">
        <f aca="false">I9151 * J9151</f>
        <v>59500</v>
      </c>
      <c r="L9151" s="94" t="n">
        <f aca="false">K9151 *M9151</f>
        <v>11900</v>
      </c>
      <c r="M9151" s="95" t="n">
        <v>0.2</v>
      </c>
      <c r="N9151" s="88" t="s">
        <v>31</v>
      </c>
      <c r="O9151" s="91" t="s">
        <v>218</v>
      </c>
      <c r="P9151" s="0" t="str">
        <f aca="false">RIGHT(H9151,LEN(H9151) - FIND(" ", H9151))</f>
        <v>Athletic Footwear</v>
      </c>
    </row>
    <row r="9152" customFormat="false" ht="14.25" hidden="false" customHeight="true" outlineLevel="0" collapsed="false">
      <c r="B9152" s="88" t="s">
        <v>30</v>
      </c>
      <c r="C9152" s="89" t="n">
        <v>1128299</v>
      </c>
      <c r="D9152" s="90" t="n">
        <v>44539</v>
      </c>
      <c r="E9152" s="88" t="s">
        <v>18</v>
      </c>
      <c r="F9152" s="88" t="s">
        <v>94</v>
      </c>
      <c r="G9152" s="88" t="s">
        <v>116</v>
      </c>
      <c r="H9152" s="91" t="s">
        <v>48</v>
      </c>
      <c r="I9152" s="92" t="n">
        <v>80</v>
      </c>
      <c r="J9152" s="93" t="n">
        <v>500</v>
      </c>
      <c r="K9152" s="94" t="n">
        <f aca="false">I9152 * J9152</f>
        <v>40000</v>
      </c>
      <c r="L9152" s="94" t="n">
        <f aca="false">K9152 *M9152</f>
        <v>10000</v>
      </c>
      <c r="M9152" s="95" t="n">
        <v>0.25</v>
      </c>
      <c r="N9152" s="88" t="s">
        <v>31</v>
      </c>
      <c r="O9152" s="91" t="s">
        <v>219</v>
      </c>
      <c r="P9152" s="0" t="str">
        <f aca="false">RIGHT(H9152,LEN(H9152) - FIND(" ", H9152))</f>
        <v>Street Footwear</v>
      </c>
    </row>
    <row r="9153" customFormat="false" ht="14.25" hidden="false" customHeight="true" outlineLevel="0" collapsed="false">
      <c r="B9153" s="88" t="s">
        <v>30</v>
      </c>
      <c r="C9153" s="89" t="n">
        <v>1128299</v>
      </c>
      <c r="D9153" s="90" t="n">
        <v>44539</v>
      </c>
      <c r="E9153" s="88" t="s">
        <v>18</v>
      </c>
      <c r="F9153" s="88" t="s">
        <v>94</v>
      </c>
      <c r="G9153" s="88" t="s">
        <v>116</v>
      </c>
      <c r="H9153" s="91" t="s">
        <v>44</v>
      </c>
      <c r="I9153" s="92" t="n">
        <v>80</v>
      </c>
      <c r="J9153" s="93" t="n">
        <v>500</v>
      </c>
      <c r="K9153" s="94" t="n">
        <f aca="false">I9153 * J9153</f>
        <v>40000</v>
      </c>
      <c r="L9153" s="94" t="n">
        <f aca="false">K9153 *M9153</f>
        <v>10000</v>
      </c>
      <c r="M9153" s="95" t="n">
        <v>0.25</v>
      </c>
      <c r="N9153" s="88" t="s">
        <v>31</v>
      </c>
      <c r="O9153" s="91" t="s">
        <v>219</v>
      </c>
      <c r="P9153" s="0" t="str">
        <f aca="false">RIGHT(H9153,LEN(H9153) - FIND(" ", H9153))</f>
        <v>Athletic Footwear</v>
      </c>
    </row>
    <row r="9154" customFormat="false" ht="14.25" hidden="false" customHeight="true" outlineLevel="0" collapsed="false">
      <c r="B9154" s="88" t="s">
        <v>30</v>
      </c>
      <c r="C9154" s="89" t="n">
        <v>1128299</v>
      </c>
      <c r="D9154" s="90" t="n">
        <v>44539</v>
      </c>
      <c r="E9154" s="88" t="s">
        <v>18</v>
      </c>
      <c r="F9154" s="88" t="s">
        <v>94</v>
      </c>
      <c r="G9154" s="88" t="s">
        <v>116</v>
      </c>
      <c r="H9154" s="91" t="s">
        <v>16</v>
      </c>
      <c r="I9154" s="92" t="n">
        <v>90</v>
      </c>
      <c r="J9154" s="93" t="n">
        <v>425</v>
      </c>
      <c r="K9154" s="94" t="n">
        <f aca="false">I9154 * J9154</f>
        <v>38250</v>
      </c>
      <c r="L9154" s="94" t="n">
        <f aca="false">K9154 *M9154</f>
        <v>5737.5</v>
      </c>
      <c r="M9154" s="95" t="n">
        <v>0.15</v>
      </c>
      <c r="N9154" s="88" t="s">
        <v>31</v>
      </c>
      <c r="O9154" s="91" t="s">
        <v>218</v>
      </c>
      <c r="P9154" s="0" t="str">
        <f aca="false">RIGHT(H9154,LEN(H9154) - FIND(" ", H9154))</f>
        <v>Apparel</v>
      </c>
    </row>
    <row r="9155" customFormat="false" ht="14.25" hidden="false" customHeight="true" outlineLevel="0" collapsed="false">
      <c r="B9155" s="88" t="s">
        <v>30</v>
      </c>
      <c r="C9155" s="89" t="n">
        <v>1128299</v>
      </c>
      <c r="D9155" s="90" t="n">
        <v>44539</v>
      </c>
      <c r="E9155" s="88" t="s">
        <v>18</v>
      </c>
      <c r="F9155" s="88" t="s">
        <v>94</v>
      </c>
      <c r="G9155" s="88" t="s">
        <v>116</v>
      </c>
      <c r="H9155" s="91" t="s">
        <v>38</v>
      </c>
      <c r="I9155" s="92" t="n">
        <v>95</v>
      </c>
      <c r="J9155" s="93" t="n">
        <v>525</v>
      </c>
      <c r="K9155" s="94" t="n">
        <f aca="false">I9155 * J9155</f>
        <v>49875</v>
      </c>
      <c r="L9155" s="94" t="n">
        <f aca="false">K9155 *M9155</f>
        <v>19950</v>
      </c>
      <c r="M9155" s="95" t="n">
        <v>0.4</v>
      </c>
      <c r="N9155" s="88" t="s">
        <v>31</v>
      </c>
      <c r="O9155" s="91" t="s">
        <v>219</v>
      </c>
      <c r="P9155" s="0" t="str">
        <f aca="false">RIGHT(H9155,LEN(H9155) - FIND(" ", H9155))</f>
        <v>Apparel</v>
      </c>
    </row>
    <row r="9156" customFormat="false" ht="14.25" hidden="false" customHeight="true" outlineLevel="0" collapsed="false">
      <c r="B9156" s="88" t="s">
        <v>15</v>
      </c>
      <c r="C9156" s="89" t="n">
        <v>1185732</v>
      </c>
      <c r="D9156" s="90" t="n">
        <v>44539</v>
      </c>
      <c r="E9156" s="88" t="s">
        <v>29</v>
      </c>
      <c r="F9156" s="88" t="s">
        <v>143</v>
      </c>
      <c r="G9156" s="88" t="s">
        <v>104</v>
      </c>
      <c r="H9156" s="91" t="s">
        <v>32</v>
      </c>
      <c r="I9156" s="92" t="n">
        <v>75</v>
      </c>
      <c r="J9156" s="93" t="n">
        <v>825</v>
      </c>
      <c r="K9156" s="94" t="n">
        <f aca="false">I9156 * J9156</f>
        <v>61875</v>
      </c>
      <c r="L9156" s="94" t="n">
        <f aca="false">K9156 *M9156</f>
        <v>24750</v>
      </c>
      <c r="M9156" s="95" t="n">
        <v>0.4</v>
      </c>
      <c r="N9156" s="88" t="s">
        <v>23</v>
      </c>
      <c r="O9156" s="91" t="s">
        <v>218</v>
      </c>
      <c r="P9156" s="0" t="str">
        <f aca="false">RIGHT(H9156,LEN(H9156) - FIND(" ", H9156))</f>
        <v>Street Footwear</v>
      </c>
    </row>
    <row r="9157" customFormat="false" ht="14.25" hidden="false" customHeight="true" outlineLevel="0" collapsed="false">
      <c r="B9157" s="88" t="s">
        <v>15</v>
      </c>
      <c r="C9157" s="89" t="n">
        <v>1185732</v>
      </c>
      <c r="D9157" s="90" t="n">
        <v>44539</v>
      </c>
      <c r="E9157" s="88" t="s">
        <v>29</v>
      </c>
      <c r="F9157" s="88" t="s">
        <v>143</v>
      </c>
      <c r="G9157" s="88" t="s">
        <v>104</v>
      </c>
      <c r="H9157" s="91" t="s">
        <v>24</v>
      </c>
      <c r="I9157" s="92" t="n">
        <v>65</v>
      </c>
      <c r="J9157" s="93" t="n">
        <v>625</v>
      </c>
      <c r="K9157" s="94" t="n">
        <f aca="false">I9157 * J9157</f>
        <v>40625</v>
      </c>
      <c r="L9157" s="94" t="n">
        <f aca="false">K9157 *M9157</f>
        <v>14218.75</v>
      </c>
      <c r="M9157" s="95" t="n">
        <v>0.35</v>
      </c>
      <c r="N9157" s="88" t="s">
        <v>23</v>
      </c>
      <c r="O9157" s="91" t="s">
        <v>218</v>
      </c>
      <c r="P9157" s="0" t="str">
        <f aca="false">RIGHT(H9157,LEN(H9157) - FIND(" ", H9157))</f>
        <v>Athletic Footwear</v>
      </c>
    </row>
    <row r="9158" customFormat="false" ht="14.25" hidden="false" customHeight="true" outlineLevel="0" collapsed="false">
      <c r="B9158" s="88" t="s">
        <v>43</v>
      </c>
      <c r="C9158" s="89" t="n">
        <v>1185732</v>
      </c>
      <c r="D9158" s="90" t="n">
        <v>44539</v>
      </c>
      <c r="E9158" s="88" t="s">
        <v>29</v>
      </c>
      <c r="F9158" s="88" t="s">
        <v>143</v>
      </c>
      <c r="G9158" s="88" t="s">
        <v>104</v>
      </c>
      <c r="H9158" s="91" t="s">
        <v>48</v>
      </c>
      <c r="I9158" s="92" t="n">
        <v>65</v>
      </c>
      <c r="J9158" s="93" t="n">
        <v>575</v>
      </c>
      <c r="K9158" s="94" t="n">
        <f aca="false">I9158 * J9158</f>
        <v>37375</v>
      </c>
      <c r="L9158" s="94" t="n">
        <f aca="false">K9158 *M9158</f>
        <v>14950</v>
      </c>
      <c r="M9158" s="95" t="n">
        <v>0.4</v>
      </c>
      <c r="N9158" s="88" t="s">
        <v>23</v>
      </c>
      <c r="O9158" s="91" t="s">
        <v>219</v>
      </c>
      <c r="P9158" s="0" t="str">
        <f aca="false">RIGHT(H9158,LEN(H9158) - FIND(" ", H9158))</f>
        <v>Street Footwear</v>
      </c>
    </row>
    <row r="9159" customFormat="false" ht="14.25" hidden="false" customHeight="true" outlineLevel="0" collapsed="false">
      <c r="B9159" s="88" t="s">
        <v>43</v>
      </c>
      <c r="C9159" s="89" t="n">
        <v>1185732</v>
      </c>
      <c r="D9159" s="90" t="n">
        <v>44539</v>
      </c>
      <c r="E9159" s="88" t="s">
        <v>29</v>
      </c>
      <c r="F9159" s="88" t="s">
        <v>143</v>
      </c>
      <c r="G9159" s="88" t="s">
        <v>104</v>
      </c>
      <c r="H9159" s="91" t="s">
        <v>44</v>
      </c>
      <c r="I9159" s="92" t="n">
        <v>65</v>
      </c>
      <c r="J9159" s="93" t="n">
        <v>525</v>
      </c>
      <c r="K9159" s="94" t="n">
        <f aca="false">I9159 * J9159</f>
        <v>34125</v>
      </c>
      <c r="L9159" s="94" t="n">
        <f aca="false">K9159 *M9159</f>
        <v>13650</v>
      </c>
      <c r="M9159" s="95" t="n">
        <v>0.4</v>
      </c>
      <c r="N9159" s="88" t="s">
        <v>23</v>
      </c>
      <c r="O9159" s="91" t="s">
        <v>219</v>
      </c>
      <c r="P9159" s="0" t="str">
        <f aca="false">RIGHT(H9159,LEN(H9159) - FIND(" ", H9159))</f>
        <v>Athletic Footwear</v>
      </c>
    </row>
    <row r="9160" customFormat="false" ht="14.25" hidden="false" customHeight="true" outlineLevel="0" collapsed="false">
      <c r="B9160" s="88" t="s">
        <v>43</v>
      </c>
      <c r="C9160" s="89" t="n">
        <v>1185732</v>
      </c>
      <c r="D9160" s="90" t="n">
        <v>44539</v>
      </c>
      <c r="E9160" s="88" t="s">
        <v>29</v>
      </c>
      <c r="F9160" s="88" t="s">
        <v>143</v>
      </c>
      <c r="G9160" s="88" t="s">
        <v>104</v>
      </c>
      <c r="H9160" s="91" t="s">
        <v>16</v>
      </c>
      <c r="I9160" s="92" t="n">
        <v>75</v>
      </c>
      <c r="J9160" s="93" t="n">
        <v>525</v>
      </c>
      <c r="K9160" s="94" t="n">
        <f aca="false">I9160 * J9160</f>
        <v>39375</v>
      </c>
      <c r="L9160" s="94" t="n">
        <f aca="false">K9160 *M9160</f>
        <v>13781.25</v>
      </c>
      <c r="M9160" s="95" t="n">
        <v>0.35</v>
      </c>
      <c r="N9160" s="88" t="s">
        <v>23</v>
      </c>
      <c r="O9160" s="91" t="s">
        <v>218</v>
      </c>
      <c r="P9160" s="0" t="str">
        <f aca="false">RIGHT(H9160,LEN(H9160) - FIND(" ", H9160))</f>
        <v>Apparel</v>
      </c>
    </row>
    <row r="9161" customFormat="false" ht="14.25" hidden="false" customHeight="true" outlineLevel="0" collapsed="false">
      <c r="B9161" s="88" t="s">
        <v>43</v>
      </c>
      <c r="C9161" s="89" t="n">
        <v>1185732</v>
      </c>
      <c r="D9161" s="90" t="n">
        <v>44539</v>
      </c>
      <c r="E9161" s="88" t="s">
        <v>29</v>
      </c>
      <c r="F9161" s="88" t="s">
        <v>143</v>
      </c>
      <c r="G9161" s="88" t="s">
        <v>104</v>
      </c>
      <c r="H9161" s="91" t="s">
        <v>38</v>
      </c>
      <c r="I9161" s="92" t="n">
        <v>80</v>
      </c>
      <c r="J9161" s="93" t="n">
        <v>625</v>
      </c>
      <c r="K9161" s="94" t="n">
        <f aca="false">I9161 * J9161</f>
        <v>50000</v>
      </c>
      <c r="L9161" s="94" t="n">
        <f aca="false">K9161 *M9161</f>
        <v>25000</v>
      </c>
      <c r="M9161" s="95" t="n">
        <v>0.5</v>
      </c>
      <c r="N9161" s="88" t="s">
        <v>23</v>
      </c>
      <c r="O9161" s="91" t="s">
        <v>219</v>
      </c>
      <c r="P9161" s="0" t="str">
        <f aca="false">RIGHT(H9161,LEN(H9161) - FIND(" ", H9161))</f>
        <v>Apparel</v>
      </c>
    </row>
    <row r="9162" customFormat="false" ht="14.25" hidden="false" customHeight="true" outlineLevel="0" collapsed="false">
      <c r="B9162" s="88" t="s">
        <v>43</v>
      </c>
      <c r="C9162" s="89" t="n">
        <v>1185732</v>
      </c>
      <c r="D9162" s="90" t="n">
        <v>44539</v>
      </c>
      <c r="E9162" s="88" t="s">
        <v>29</v>
      </c>
      <c r="F9162" s="88" t="s">
        <v>100</v>
      </c>
      <c r="G9162" s="88" t="s">
        <v>118</v>
      </c>
      <c r="H9162" s="91" t="s">
        <v>32</v>
      </c>
      <c r="I9162" s="92" t="n">
        <v>60</v>
      </c>
      <c r="J9162" s="93" t="n">
        <v>600</v>
      </c>
      <c r="K9162" s="94" t="n">
        <f aca="false">I9162 * J9162</f>
        <v>36000</v>
      </c>
      <c r="L9162" s="94" t="n">
        <f aca="false">K9162 *M9162</f>
        <v>14400</v>
      </c>
      <c r="M9162" s="95" t="n">
        <v>0.4</v>
      </c>
      <c r="N9162" s="88" t="s">
        <v>14</v>
      </c>
      <c r="O9162" s="91" t="s">
        <v>218</v>
      </c>
      <c r="P9162" s="0" t="str">
        <f aca="false">RIGHT(H9162,LEN(H9162) - FIND(" ", H9162))</f>
        <v>Street Footwear</v>
      </c>
    </row>
    <row r="9163" customFormat="false" ht="14.25" hidden="false" customHeight="true" outlineLevel="0" collapsed="false">
      <c r="B9163" s="88" t="s">
        <v>43</v>
      </c>
      <c r="C9163" s="89" t="n">
        <v>1185732</v>
      </c>
      <c r="D9163" s="90" t="n">
        <v>44539</v>
      </c>
      <c r="E9163" s="88" t="s">
        <v>29</v>
      </c>
      <c r="F9163" s="88" t="s">
        <v>100</v>
      </c>
      <c r="G9163" s="88" t="s">
        <v>118</v>
      </c>
      <c r="H9163" s="91" t="s">
        <v>24</v>
      </c>
      <c r="I9163" s="92" t="n">
        <v>50</v>
      </c>
      <c r="J9163" s="93" t="n">
        <v>400</v>
      </c>
      <c r="K9163" s="94" t="n">
        <f aca="false">I9163 * J9163</f>
        <v>20000</v>
      </c>
      <c r="L9163" s="94" t="n">
        <f aca="false">K9163 *M9163</f>
        <v>8000</v>
      </c>
      <c r="M9163" s="95" t="n">
        <v>0.4</v>
      </c>
      <c r="N9163" s="88" t="s">
        <v>14</v>
      </c>
      <c r="O9163" s="91" t="s">
        <v>218</v>
      </c>
      <c r="P9163" s="0" t="str">
        <f aca="false">RIGHT(H9163,LEN(H9163) - FIND(" ", H9163))</f>
        <v>Athletic Footwear</v>
      </c>
    </row>
    <row r="9164" customFormat="false" ht="14.25" hidden="false" customHeight="true" outlineLevel="0" collapsed="false">
      <c r="B9164" s="88" t="s">
        <v>43</v>
      </c>
      <c r="C9164" s="89" t="n">
        <v>1185732</v>
      </c>
      <c r="D9164" s="90" t="n">
        <v>44539</v>
      </c>
      <c r="E9164" s="88" t="s">
        <v>29</v>
      </c>
      <c r="F9164" s="88" t="s">
        <v>100</v>
      </c>
      <c r="G9164" s="88" t="s">
        <v>118</v>
      </c>
      <c r="H9164" s="91" t="s">
        <v>48</v>
      </c>
      <c r="I9164" s="92" t="n">
        <v>50</v>
      </c>
      <c r="J9164" s="93" t="n">
        <v>350</v>
      </c>
      <c r="K9164" s="94" t="n">
        <f aca="false">I9164 * J9164</f>
        <v>17500</v>
      </c>
      <c r="L9164" s="94" t="n">
        <f aca="false">K9164 *M9164</f>
        <v>6125</v>
      </c>
      <c r="M9164" s="95" t="n">
        <v>0.35</v>
      </c>
      <c r="N9164" s="88" t="s">
        <v>14</v>
      </c>
      <c r="O9164" s="91" t="s">
        <v>219</v>
      </c>
      <c r="P9164" s="0" t="str">
        <f aca="false">RIGHT(H9164,LEN(H9164) - FIND(" ", H9164))</f>
        <v>Street Footwear</v>
      </c>
    </row>
    <row r="9165" customFormat="false" ht="14.25" hidden="false" customHeight="true" outlineLevel="0" collapsed="false">
      <c r="B9165" s="88" t="s">
        <v>43</v>
      </c>
      <c r="C9165" s="89" t="n">
        <v>1185732</v>
      </c>
      <c r="D9165" s="90" t="n">
        <v>44539</v>
      </c>
      <c r="E9165" s="88" t="s">
        <v>29</v>
      </c>
      <c r="F9165" s="88" t="s">
        <v>100</v>
      </c>
      <c r="G9165" s="88" t="s">
        <v>118</v>
      </c>
      <c r="H9165" s="91" t="s">
        <v>44</v>
      </c>
      <c r="I9165" s="92" t="n">
        <v>50</v>
      </c>
      <c r="J9165" s="93" t="n">
        <v>300</v>
      </c>
      <c r="K9165" s="94" t="n">
        <f aca="false">I9165 * J9165</f>
        <v>15000</v>
      </c>
      <c r="L9165" s="94" t="n">
        <f aca="false">K9165 *M9165</f>
        <v>5250</v>
      </c>
      <c r="M9165" s="95" t="n">
        <v>0.35</v>
      </c>
      <c r="N9165" s="88" t="s">
        <v>14</v>
      </c>
      <c r="O9165" s="91" t="s">
        <v>219</v>
      </c>
      <c r="P9165" s="0" t="str">
        <f aca="false">RIGHT(H9165,LEN(H9165) - FIND(" ", H9165))</f>
        <v>Athletic Footwear</v>
      </c>
    </row>
    <row r="9166" customFormat="false" ht="14.25" hidden="false" customHeight="true" outlineLevel="0" collapsed="false">
      <c r="B9166" s="88" t="s">
        <v>43</v>
      </c>
      <c r="C9166" s="89" t="n">
        <v>1185732</v>
      </c>
      <c r="D9166" s="90" t="n">
        <v>44539</v>
      </c>
      <c r="E9166" s="88" t="s">
        <v>29</v>
      </c>
      <c r="F9166" s="88" t="s">
        <v>100</v>
      </c>
      <c r="G9166" s="88" t="s">
        <v>118</v>
      </c>
      <c r="H9166" s="91" t="s">
        <v>16</v>
      </c>
      <c r="I9166" s="92" t="n">
        <v>60</v>
      </c>
      <c r="J9166" s="93" t="n">
        <v>300</v>
      </c>
      <c r="K9166" s="94" t="n">
        <f aca="false">I9166 * J9166</f>
        <v>18000</v>
      </c>
      <c r="L9166" s="94" t="n">
        <f aca="false">K9166 *M9166</f>
        <v>5400</v>
      </c>
      <c r="M9166" s="95" t="n">
        <v>0.3</v>
      </c>
      <c r="N9166" s="88" t="s">
        <v>14</v>
      </c>
      <c r="O9166" s="91" t="s">
        <v>218</v>
      </c>
      <c r="P9166" s="0" t="str">
        <f aca="false">RIGHT(H9166,LEN(H9166) - FIND(" ", H9166))</f>
        <v>Apparel</v>
      </c>
    </row>
    <row r="9167" customFormat="false" ht="14.25" hidden="false" customHeight="true" outlineLevel="0" collapsed="false">
      <c r="B9167" s="88" t="s">
        <v>43</v>
      </c>
      <c r="C9167" s="89" t="n">
        <v>1185732</v>
      </c>
      <c r="D9167" s="90" t="n">
        <v>44539</v>
      </c>
      <c r="E9167" s="88" t="s">
        <v>29</v>
      </c>
      <c r="F9167" s="88" t="s">
        <v>100</v>
      </c>
      <c r="G9167" s="88" t="s">
        <v>118</v>
      </c>
      <c r="H9167" s="91" t="s">
        <v>38</v>
      </c>
      <c r="I9167" s="92" t="n">
        <v>65</v>
      </c>
      <c r="J9167" s="93" t="n">
        <v>400</v>
      </c>
      <c r="K9167" s="94" t="n">
        <f aca="false">I9167 * J9167</f>
        <v>26000</v>
      </c>
      <c r="L9167" s="94" t="n">
        <f aca="false">K9167 *M9167</f>
        <v>10400</v>
      </c>
      <c r="M9167" s="95" t="n">
        <v>0.4</v>
      </c>
      <c r="N9167" s="88" t="s">
        <v>14</v>
      </c>
      <c r="O9167" s="91" t="s">
        <v>219</v>
      </c>
      <c r="P9167" s="0" t="str">
        <f aca="false">RIGHT(H9167,LEN(H9167) - FIND(" ", H9167))</f>
        <v>Apparel</v>
      </c>
    </row>
    <row r="9168" customFormat="false" ht="14.25" hidden="false" customHeight="true" outlineLevel="0" collapsed="false">
      <c r="B9168" s="88" t="s">
        <v>13</v>
      </c>
      <c r="C9168" s="89" t="n">
        <v>1185732</v>
      </c>
      <c r="D9168" s="90" t="n">
        <v>44539</v>
      </c>
      <c r="E9168" s="88" t="s">
        <v>26</v>
      </c>
      <c r="F9168" s="88" t="s">
        <v>54</v>
      </c>
      <c r="G9168" s="88" t="s">
        <v>55</v>
      </c>
      <c r="H9168" s="91" t="s">
        <v>32</v>
      </c>
      <c r="I9168" s="92" t="n">
        <v>62</v>
      </c>
      <c r="J9168" s="93" t="n">
        <v>143</v>
      </c>
      <c r="K9168" s="94" t="n">
        <f aca="false">I9168 * J9168</f>
        <v>8866</v>
      </c>
      <c r="L9168" s="94" t="n">
        <f aca="false">K9168 *M9168</f>
        <v>5319.6</v>
      </c>
      <c r="M9168" s="95" t="n">
        <v>0.6</v>
      </c>
      <c r="N9168" s="88" t="s">
        <v>23</v>
      </c>
      <c r="O9168" s="91" t="s">
        <v>218</v>
      </c>
      <c r="P9168" s="0" t="str">
        <f aca="false">RIGHT(H9168,LEN(H9168) - FIND(" ", H9168))</f>
        <v>Street Footwear</v>
      </c>
    </row>
    <row r="9169" customFormat="false" ht="14.25" hidden="false" customHeight="true" outlineLevel="0" collapsed="false">
      <c r="B9169" s="88" t="s">
        <v>37</v>
      </c>
      <c r="C9169" s="89" t="n">
        <v>1128299</v>
      </c>
      <c r="D9169" s="90" t="n">
        <v>44539</v>
      </c>
      <c r="E9169" s="88" t="s">
        <v>18</v>
      </c>
      <c r="F9169" s="88" t="s">
        <v>94</v>
      </c>
      <c r="G9169" s="88" t="s">
        <v>116</v>
      </c>
      <c r="H9169" s="91" t="s">
        <v>32</v>
      </c>
      <c r="I9169" s="92" t="n">
        <v>68</v>
      </c>
      <c r="J9169" s="93" t="n">
        <v>189</v>
      </c>
      <c r="K9169" s="94" t="n">
        <f aca="false">I9169 * J9169</f>
        <v>12852</v>
      </c>
      <c r="L9169" s="94" t="n">
        <f aca="false">K9169 *M9169</f>
        <v>5140.8</v>
      </c>
      <c r="M9169" s="95" t="n">
        <v>0.4</v>
      </c>
      <c r="N9169" s="88" t="s">
        <v>23</v>
      </c>
      <c r="O9169" s="91" t="s">
        <v>218</v>
      </c>
      <c r="P9169" s="0" t="str">
        <f aca="false">RIGHT(H9169,LEN(H9169) - FIND(" ", H9169))</f>
        <v>Street Footwear</v>
      </c>
    </row>
    <row r="9170" customFormat="false" ht="14.25" hidden="false" customHeight="true" outlineLevel="0" collapsed="false">
      <c r="B9170" s="88" t="s">
        <v>37</v>
      </c>
      <c r="C9170" s="89" t="n">
        <v>1128299</v>
      </c>
      <c r="D9170" s="90" t="n">
        <v>44539</v>
      </c>
      <c r="E9170" s="88" t="s">
        <v>18</v>
      </c>
      <c r="F9170" s="88" t="s">
        <v>94</v>
      </c>
      <c r="G9170" s="88" t="s">
        <v>116</v>
      </c>
      <c r="H9170" s="91" t="s">
        <v>24</v>
      </c>
      <c r="I9170" s="92" t="n">
        <v>77</v>
      </c>
      <c r="J9170" s="93" t="n">
        <v>182</v>
      </c>
      <c r="K9170" s="94" t="n">
        <f aca="false">I9170 * J9170</f>
        <v>14014</v>
      </c>
      <c r="L9170" s="94" t="n">
        <f aca="false">K9170 *M9170</f>
        <v>4204.2</v>
      </c>
      <c r="M9170" s="95" t="n">
        <v>0.3</v>
      </c>
      <c r="N9170" s="88" t="s">
        <v>23</v>
      </c>
      <c r="O9170" s="91" t="s">
        <v>218</v>
      </c>
      <c r="P9170" s="0" t="str">
        <f aca="false">RIGHT(H9170,LEN(H9170) - FIND(" ", H9170))</f>
        <v>Athletic Footwear</v>
      </c>
    </row>
    <row r="9171" customFormat="false" ht="14.25" hidden="false" customHeight="true" outlineLevel="0" collapsed="false">
      <c r="B9171" s="88" t="s">
        <v>30</v>
      </c>
      <c r="C9171" s="89" t="n">
        <v>1128299</v>
      </c>
      <c r="D9171" s="90" t="n">
        <v>44539</v>
      </c>
      <c r="E9171" s="88" t="s">
        <v>18</v>
      </c>
      <c r="F9171" s="88" t="s">
        <v>94</v>
      </c>
      <c r="G9171" s="88" t="s">
        <v>116</v>
      </c>
      <c r="H9171" s="91" t="s">
        <v>48</v>
      </c>
      <c r="I9171" s="92" t="n">
        <v>74</v>
      </c>
      <c r="J9171" s="93" t="n">
        <v>135</v>
      </c>
      <c r="K9171" s="94" t="n">
        <f aca="false">I9171 * J9171</f>
        <v>9990</v>
      </c>
      <c r="L9171" s="94" t="n">
        <f aca="false">K9171 *M9171</f>
        <v>3496.5</v>
      </c>
      <c r="M9171" s="95" t="n">
        <v>0.35</v>
      </c>
      <c r="N9171" s="88" t="s">
        <v>23</v>
      </c>
      <c r="O9171" s="91" t="s">
        <v>219</v>
      </c>
      <c r="P9171" s="0" t="str">
        <f aca="false">RIGHT(H9171,LEN(H9171) - FIND(" ", H9171))</f>
        <v>Street Footwear</v>
      </c>
    </row>
    <row r="9172" customFormat="false" ht="14.25" hidden="false" customHeight="true" outlineLevel="0" collapsed="false">
      <c r="B9172" s="88" t="s">
        <v>30</v>
      </c>
      <c r="C9172" s="89" t="n">
        <v>1128299</v>
      </c>
      <c r="D9172" s="90" t="n">
        <v>44539</v>
      </c>
      <c r="E9172" s="88" t="s">
        <v>18</v>
      </c>
      <c r="F9172" s="88" t="s">
        <v>94</v>
      </c>
      <c r="G9172" s="88" t="s">
        <v>116</v>
      </c>
      <c r="H9172" s="91" t="s">
        <v>44</v>
      </c>
      <c r="I9172" s="92" t="n">
        <v>73</v>
      </c>
      <c r="J9172" s="93" t="n">
        <v>145</v>
      </c>
      <c r="K9172" s="94" t="n">
        <f aca="false">I9172 * J9172</f>
        <v>10585</v>
      </c>
      <c r="L9172" s="94" t="n">
        <f aca="false">K9172 *M9172</f>
        <v>3704.75</v>
      </c>
      <c r="M9172" s="95" t="n">
        <v>0.35</v>
      </c>
      <c r="N9172" s="88" t="s">
        <v>23</v>
      </c>
      <c r="O9172" s="91" t="s">
        <v>219</v>
      </c>
      <c r="P9172" s="0" t="str">
        <f aca="false">RIGHT(H9172,LEN(H9172) - FIND(" ", H9172))</f>
        <v>Athletic Footwear</v>
      </c>
    </row>
    <row r="9173" customFormat="false" ht="14.25" hidden="false" customHeight="true" outlineLevel="0" collapsed="false">
      <c r="B9173" s="88" t="s">
        <v>30</v>
      </c>
      <c r="C9173" s="89" t="n">
        <v>1128299</v>
      </c>
      <c r="D9173" s="90" t="n">
        <v>44539</v>
      </c>
      <c r="E9173" s="88" t="s">
        <v>18</v>
      </c>
      <c r="F9173" s="88" t="s">
        <v>94</v>
      </c>
      <c r="G9173" s="88" t="s">
        <v>116</v>
      </c>
      <c r="H9173" s="91" t="s">
        <v>16</v>
      </c>
      <c r="I9173" s="92" t="n">
        <v>84</v>
      </c>
      <c r="J9173" s="93" t="n">
        <v>128</v>
      </c>
      <c r="K9173" s="94" t="n">
        <f aca="false">I9173 * J9173</f>
        <v>10752</v>
      </c>
      <c r="L9173" s="94" t="n">
        <f aca="false">K9173 *M9173</f>
        <v>2795.52</v>
      </c>
      <c r="M9173" s="95" t="n">
        <v>0.26</v>
      </c>
      <c r="N9173" s="88" t="s">
        <v>23</v>
      </c>
      <c r="O9173" s="91" t="s">
        <v>218</v>
      </c>
      <c r="P9173" s="0" t="str">
        <f aca="false">RIGHT(H9173,LEN(H9173) - FIND(" ", H9173))</f>
        <v>Apparel</v>
      </c>
    </row>
    <row r="9174" customFormat="false" ht="14.25" hidden="false" customHeight="true" outlineLevel="0" collapsed="false">
      <c r="B9174" s="88" t="s">
        <v>30</v>
      </c>
      <c r="C9174" s="89" t="n">
        <v>1128299</v>
      </c>
      <c r="D9174" s="90" t="n">
        <v>44539</v>
      </c>
      <c r="E9174" s="88" t="s">
        <v>18</v>
      </c>
      <c r="F9174" s="88" t="s">
        <v>94</v>
      </c>
      <c r="G9174" s="88" t="s">
        <v>116</v>
      </c>
      <c r="H9174" s="91" t="s">
        <v>38</v>
      </c>
      <c r="I9174" s="92" t="n">
        <v>89</v>
      </c>
      <c r="J9174" s="93" t="n">
        <v>142</v>
      </c>
      <c r="K9174" s="94" t="n">
        <f aca="false">I9174 * J9174</f>
        <v>12638</v>
      </c>
      <c r="L9174" s="94" t="n">
        <f aca="false">K9174 *M9174</f>
        <v>6319</v>
      </c>
      <c r="M9174" s="95" t="n">
        <v>0.5</v>
      </c>
      <c r="N9174" s="88" t="s">
        <v>23</v>
      </c>
      <c r="O9174" s="91" t="s">
        <v>219</v>
      </c>
      <c r="P9174" s="0" t="str">
        <f aca="false">RIGHT(H9174,LEN(H9174) - FIND(" ", H9174))</f>
        <v>Apparel</v>
      </c>
    </row>
    <row r="9175" customFormat="false" ht="14.25" hidden="false" customHeight="true" outlineLevel="0" collapsed="false">
      <c r="B9175" s="88" t="s">
        <v>15</v>
      </c>
      <c r="C9175" s="89" t="n">
        <v>1185732</v>
      </c>
      <c r="D9175" s="90" t="n">
        <v>44539</v>
      </c>
      <c r="E9175" s="88" t="s">
        <v>29</v>
      </c>
      <c r="F9175" s="88" t="s">
        <v>143</v>
      </c>
      <c r="G9175" s="88" t="s">
        <v>104</v>
      </c>
      <c r="H9175" s="91" t="s">
        <v>32</v>
      </c>
      <c r="I9175" s="92" t="n">
        <v>70</v>
      </c>
      <c r="J9175" s="93" t="n">
        <v>231</v>
      </c>
      <c r="K9175" s="94" t="n">
        <f aca="false">I9175 * J9175</f>
        <v>16170</v>
      </c>
      <c r="L9175" s="94" t="n">
        <f aca="false">K9175 *M9175</f>
        <v>8085</v>
      </c>
      <c r="M9175" s="95" t="n">
        <v>0.5</v>
      </c>
      <c r="N9175" s="88" t="s">
        <v>23</v>
      </c>
      <c r="O9175" s="91" t="s">
        <v>218</v>
      </c>
      <c r="P9175" s="0" t="str">
        <f aca="false">RIGHT(H9175,LEN(H9175) - FIND(" ", H9175))</f>
        <v>Street Footwear</v>
      </c>
    </row>
    <row r="9176" customFormat="false" ht="14.25" hidden="false" customHeight="true" outlineLevel="0" collapsed="false">
      <c r="B9176" s="88" t="s">
        <v>15</v>
      </c>
      <c r="C9176" s="89" t="n">
        <v>1185732</v>
      </c>
      <c r="D9176" s="90" t="n">
        <v>44539</v>
      </c>
      <c r="E9176" s="88" t="s">
        <v>29</v>
      </c>
      <c r="F9176" s="88" t="s">
        <v>143</v>
      </c>
      <c r="G9176" s="88" t="s">
        <v>104</v>
      </c>
      <c r="H9176" s="91" t="s">
        <v>24</v>
      </c>
      <c r="I9176" s="92" t="n">
        <v>60</v>
      </c>
      <c r="J9176" s="93" t="n">
        <v>181</v>
      </c>
      <c r="K9176" s="94" t="n">
        <f aca="false">I9176 * J9176</f>
        <v>10860</v>
      </c>
      <c r="L9176" s="94" t="n">
        <f aca="false">K9176 *M9176</f>
        <v>5104.2</v>
      </c>
      <c r="M9176" s="95" t="n">
        <v>0.47</v>
      </c>
      <c r="N9176" s="88" t="s">
        <v>23</v>
      </c>
      <c r="O9176" s="91" t="s">
        <v>218</v>
      </c>
      <c r="P9176" s="0" t="str">
        <f aca="false">RIGHT(H9176,LEN(H9176) - FIND(" ", H9176))</f>
        <v>Athletic Footwear</v>
      </c>
    </row>
    <row r="9177" customFormat="false" ht="14.25" hidden="false" customHeight="true" outlineLevel="0" collapsed="false">
      <c r="B9177" s="88" t="s">
        <v>43</v>
      </c>
      <c r="C9177" s="89" t="n">
        <v>1185732</v>
      </c>
      <c r="D9177" s="90" t="n">
        <v>44539</v>
      </c>
      <c r="E9177" s="88" t="s">
        <v>29</v>
      </c>
      <c r="F9177" s="88" t="s">
        <v>143</v>
      </c>
      <c r="G9177" s="88" t="s">
        <v>104</v>
      </c>
      <c r="H9177" s="91" t="s">
        <v>48</v>
      </c>
      <c r="I9177" s="92" t="n">
        <v>59</v>
      </c>
      <c r="J9177" s="93" t="n">
        <v>161</v>
      </c>
      <c r="K9177" s="94" t="n">
        <f aca="false">I9177 * J9177</f>
        <v>9499</v>
      </c>
      <c r="L9177" s="94" t="n">
        <f aca="false">K9177 *M9177</f>
        <v>4939.48</v>
      </c>
      <c r="M9177" s="95" t="n">
        <v>0.52</v>
      </c>
      <c r="N9177" s="88" t="s">
        <v>23</v>
      </c>
      <c r="O9177" s="91" t="s">
        <v>219</v>
      </c>
      <c r="P9177" s="0" t="str">
        <f aca="false">RIGHT(H9177,LEN(H9177) - FIND(" ", H9177))</f>
        <v>Street Footwear</v>
      </c>
    </row>
    <row r="9178" customFormat="false" ht="14.25" hidden="false" customHeight="true" outlineLevel="0" collapsed="false">
      <c r="B9178" s="88" t="s">
        <v>43</v>
      </c>
      <c r="C9178" s="89" t="n">
        <v>1185732</v>
      </c>
      <c r="D9178" s="90" t="n">
        <v>44539</v>
      </c>
      <c r="E9178" s="88" t="s">
        <v>29</v>
      </c>
      <c r="F9178" s="88" t="s">
        <v>143</v>
      </c>
      <c r="G9178" s="88" t="s">
        <v>104</v>
      </c>
      <c r="H9178" s="91" t="s">
        <v>44</v>
      </c>
      <c r="I9178" s="92" t="n">
        <v>63</v>
      </c>
      <c r="J9178" s="93" t="n">
        <v>147</v>
      </c>
      <c r="K9178" s="94" t="n">
        <f aca="false">I9178 * J9178</f>
        <v>9261</v>
      </c>
      <c r="L9178" s="94" t="n">
        <f aca="false">K9178 *M9178</f>
        <v>4630.5</v>
      </c>
      <c r="M9178" s="95" t="n">
        <v>0.5</v>
      </c>
      <c r="N9178" s="88" t="s">
        <v>23</v>
      </c>
      <c r="O9178" s="91" t="s">
        <v>219</v>
      </c>
      <c r="P9178" s="0" t="str">
        <f aca="false">RIGHT(H9178,LEN(H9178) - FIND(" ", H9178))</f>
        <v>Athletic Footwear</v>
      </c>
    </row>
    <row r="9179" customFormat="false" ht="14.25" hidden="false" customHeight="true" outlineLevel="0" collapsed="false">
      <c r="B9179" s="88" t="s">
        <v>43</v>
      </c>
      <c r="C9179" s="89" t="n">
        <v>1185732</v>
      </c>
      <c r="D9179" s="90" t="n">
        <v>44539</v>
      </c>
      <c r="E9179" s="88" t="s">
        <v>29</v>
      </c>
      <c r="F9179" s="88" t="s">
        <v>143</v>
      </c>
      <c r="G9179" s="88" t="s">
        <v>104</v>
      </c>
      <c r="H9179" s="91" t="s">
        <v>16</v>
      </c>
      <c r="I9179" s="92" t="n">
        <v>68</v>
      </c>
      <c r="J9179" s="93" t="n">
        <v>142</v>
      </c>
      <c r="K9179" s="94" t="n">
        <f aca="false">I9179 * J9179</f>
        <v>9656</v>
      </c>
      <c r="L9179" s="94" t="n">
        <f aca="false">K9179 *M9179</f>
        <v>4731.44</v>
      </c>
      <c r="M9179" s="95" t="n">
        <v>0.49</v>
      </c>
      <c r="N9179" s="88" t="s">
        <v>23</v>
      </c>
      <c r="O9179" s="91" t="s">
        <v>218</v>
      </c>
      <c r="P9179" s="0" t="str">
        <f aca="false">RIGHT(H9179,LEN(H9179) - FIND(" ", H9179))</f>
        <v>Apparel</v>
      </c>
    </row>
    <row r="9180" customFormat="false" ht="14.25" hidden="false" customHeight="true" outlineLevel="0" collapsed="false">
      <c r="B9180" s="88" t="s">
        <v>43</v>
      </c>
      <c r="C9180" s="89" t="n">
        <v>1185732</v>
      </c>
      <c r="D9180" s="90" t="n">
        <v>44539</v>
      </c>
      <c r="E9180" s="88" t="s">
        <v>29</v>
      </c>
      <c r="F9180" s="88" t="s">
        <v>143</v>
      </c>
      <c r="G9180" s="88" t="s">
        <v>104</v>
      </c>
      <c r="H9180" s="91" t="s">
        <v>38</v>
      </c>
      <c r="I9180" s="92" t="n">
        <v>74</v>
      </c>
      <c r="J9180" s="93" t="n">
        <v>156</v>
      </c>
      <c r="K9180" s="94" t="n">
        <f aca="false">I9180 * J9180</f>
        <v>11544</v>
      </c>
      <c r="L9180" s="94" t="n">
        <f aca="false">K9180 *M9180</f>
        <v>6926.4</v>
      </c>
      <c r="M9180" s="95" t="n">
        <v>0.6</v>
      </c>
      <c r="N9180" s="88" t="s">
        <v>23</v>
      </c>
      <c r="O9180" s="91" t="s">
        <v>219</v>
      </c>
      <c r="P9180" s="0" t="str">
        <f aca="false">RIGHT(H9180,LEN(H9180) - FIND(" ", H9180))</f>
        <v>Apparel</v>
      </c>
    </row>
    <row r="9181" customFormat="false" ht="14.25" hidden="false" customHeight="true" outlineLevel="0" collapsed="false">
      <c r="B9181" s="88" t="s">
        <v>43</v>
      </c>
      <c r="C9181" s="89" t="n">
        <v>1185732</v>
      </c>
      <c r="D9181" s="90" t="n">
        <v>44539</v>
      </c>
      <c r="E9181" s="88" t="s">
        <v>29</v>
      </c>
      <c r="F9181" s="88" t="s">
        <v>100</v>
      </c>
      <c r="G9181" s="88" t="s">
        <v>118</v>
      </c>
      <c r="H9181" s="91" t="s">
        <v>32</v>
      </c>
      <c r="I9181" s="92" t="n">
        <v>58</v>
      </c>
      <c r="J9181" s="93" t="n">
        <v>150</v>
      </c>
      <c r="K9181" s="94" t="n">
        <f aca="false">I9181 * J9181</f>
        <v>8700</v>
      </c>
      <c r="L9181" s="94" t="n">
        <f aca="false">K9181 *M9181</f>
        <v>4437</v>
      </c>
      <c r="M9181" s="95" t="n">
        <v>0.51</v>
      </c>
      <c r="N9181" s="88" t="s">
        <v>23</v>
      </c>
      <c r="O9181" s="91" t="s">
        <v>218</v>
      </c>
      <c r="P9181" s="0" t="str">
        <f aca="false">RIGHT(H9181,LEN(H9181) - FIND(" ", H9181))</f>
        <v>Street Footwear</v>
      </c>
    </row>
    <row r="9182" customFormat="false" ht="14.25" hidden="false" customHeight="true" outlineLevel="0" collapsed="false">
      <c r="B9182" s="88" t="s">
        <v>43</v>
      </c>
      <c r="C9182" s="89" t="n">
        <v>1185732</v>
      </c>
      <c r="D9182" s="90" t="n">
        <v>44539</v>
      </c>
      <c r="E9182" s="88" t="s">
        <v>29</v>
      </c>
      <c r="F9182" s="88" t="s">
        <v>100</v>
      </c>
      <c r="G9182" s="88" t="s">
        <v>118</v>
      </c>
      <c r="H9182" s="91" t="s">
        <v>24</v>
      </c>
      <c r="I9182" s="92" t="n">
        <v>49</v>
      </c>
      <c r="J9182" s="93" t="n">
        <v>108</v>
      </c>
      <c r="K9182" s="94" t="n">
        <f aca="false">I9182 * J9182</f>
        <v>5292</v>
      </c>
      <c r="L9182" s="94" t="n">
        <f aca="false">K9182 *M9182</f>
        <v>2910.6</v>
      </c>
      <c r="M9182" s="95" t="n">
        <v>0.55</v>
      </c>
      <c r="N9182" s="88" t="s">
        <v>23</v>
      </c>
      <c r="O9182" s="91" t="s">
        <v>218</v>
      </c>
      <c r="P9182" s="0" t="str">
        <f aca="false">RIGHT(H9182,LEN(H9182) - FIND(" ", H9182))</f>
        <v>Athletic Footwear</v>
      </c>
    </row>
    <row r="9183" customFormat="false" ht="14.25" hidden="false" customHeight="true" outlineLevel="0" collapsed="false">
      <c r="B9183" s="88" t="s">
        <v>43</v>
      </c>
      <c r="C9183" s="89" t="n">
        <v>1185732</v>
      </c>
      <c r="D9183" s="90" t="n">
        <v>44539</v>
      </c>
      <c r="E9183" s="88" t="s">
        <v>29</v>
      </c>
      <c r="F9183" s="88" t="s">
        <v>100</v>
      </c>
      <c r="G9183" s="88" t="s">
        <v>118</v>
      </c>
      <c r="H9183" s="91" t="s">
        <v>48</v>
      </c>
      <c r="I9183" s="92" t="n">
        <v>49</v>
      </c>
      <c r="J9183" s="93" t="n">
        <v>105</v>
      </c>
      <c r="K9183" s="94" t="n">
        <f aca="false">I9183 * J9183</f>
        <v>5145</v>
      </c>
      <c r="L9183" s="94" t="n">
        <f aca="false">K9183 *M9183</f>
        <v>2366.7</v>
      </c>
      <c r="M9183" s="95" t="n">
        <v>0.46</v>
      </c>
      <c r="N9183" s="88" t="s">
        <v>23</v>
      </c>
      <c r="O9183" s="91" t="s">
        <v>219</v>
      </c>
      <c r="P9183" s="0" t="str">
        <f aca="false">RIGHT(H9183,LEN(H9183) - FIND(" ", H9183))</f>
        <v>Street Footwear</v>
      </c>
    </row>
    <row r="9184" customFormat="false" ht="14.25" hidden="false" customHeight="true" outlineLevel="0" collapsed="false">
      <c r="B9184" s="88" t="s">
        <v>43</v>
      </c>
      <c r="C9184" s="89" t="n">
        <v>1185732</v>
      </c>
      <c r="D9184" s="90" t="n">
        <v>44539</v>
      </c>
      <c r="E9184" s="88" t="s">
        <v>29</v>
      </c>
      <c r="F9184" s="88" t="s">
        <v>100</v>
      </c>
      <c r="G9184" s="88" t="s">
        <v>118</v>
      </c>
      <c r="H9184" s="91" t="s">
        <v>44</v>
      </c>
      <c r="I9184" s="92" t="n">
        <v>45</v>
      </c>
      <c r="J9184" s="93" t="n">
        <v>87</v>
      </c>
      <c r="K9184" s="94" t="n">
        <f aca="false">I9184 * J9184</f>
        <v>3915</v>
      </c>
      <c r="L9184" s="94" t="n">
        <f aca="false">K9184 *M9184</f>
        <v>1957.5</v>
      </c>
      <c r="M9184" s="95" t="n">
        <v>0.5</v>
      </c>
      <c r="N9184" s="88" t="s">
        <v>23</v>
      </c>
      <c r="O9184" s="91" t="s">
        <v>219</v>
      </c>
      <c r="P9184" s="0" t="str">
        <f aca="false">RIGHT(H9184,LEN(H9184) - FIND(" ", H9184))</f>
        <v>Athletic Footwear</v>
      </c>
    </row>
    <row r="9185" customFormat="false" ht="14.25" hidden="false" customHeight="true" outlineLevel="0" collapsed="false">
      <c r="B9185" s="88" t="s">
        <v>43</v>
      </c>
      <c r="C9185" s="89" t="n">
        <v>1185732</v>
      </c>
      <c r="D9185" s="90" t="n">
        <v>44539</v>
      </c>
      <c r="E9185" s="88" t="s">
        <v>29</v>
      </c>
      <c r="F9185" s="88" t="s">
        <v>100</v>
      </c>
      <c r="G9185" s="88" t="s">
        <v>118</v>
      </c>
      <c r="H9185" s="91" t="s">
        <v>16</v>
      </c>
      <c r="I9185" s="92" t="n">
        <v>54</v>
      </c>
      <c r="J9185" s="93" t="n">
        <v>84</v>
      </c>
      <c r="K9185" s="94" t="n">
        <f aca="false">I9185 * J9185</f>
        <v>4536</v>
      </c>
      <c r="L9185" s="94" t="n">
        <f aca="false">K9185 *M9185</f>
        <v>1950.48</v>
      </c>
      <c r="M9185" s="95" t="n">
        <v>0.43</v>
      </c>
      <c r="N9185" s="88" t="s">
        <v>23</v>
      </c>
      <c r="O9185" s="91" t="s">
        <v>218</v>
      </c>
      <c r="P9185" s="0" t="str">
        <f aca="false">RIGHT(H9185,LEN(H9185) - FIND(" ", H9185))</f>
        <v>Apparel</v>
      </c>
    </row>
    <row r="9186" customFormat="false" ht="14.25" hidden="false" customHeight="true" outlineLevel="0" collapsed="false">
      <c r="B9186" s="88" t="s">
        <v>43</v>
      </c>
      <c r="C9186" s="89" t="n">
        <v>1185732</v>
      </c>
      <c r="D9186" s="90" t="n">
        <v>44539</v>
      </c>
      <c r="E9186" s="88" t="s">
        <v>29</v>
      </c>
      <c r="F9186" s="88" t="s">
        <v>100</v>
      </c>
      <c r="G9186" s="88" t="s">
        <v>118</v>
      </c>
      <c r="H9186" s="91" t="s">
        <v>38</v>
      </c>
      <c r="I9186" s="92" t="n">
        <v>62</v>
      </c>
      <c r="J9186" s="93" t="n">
        <v>120</v>
      </c>
      <c r="K9186" s="94" t="n">
        <f aca="false">I9186 * J9186</f>
        <v>7440</v>
      </c>
      <c r="L9186" s="94" t="n">
        <f aca="false">K9186 *M9186</f>
        <v>3720</v>
      </c>
      <c r="M9186" s="95" t="n">
        <v>0.5</v>
      </c>
      <c r="N9186" s="88" t="s">
        <v>23</v>
      </c>
      <c r="O9186" s="91" t="s">
        <v>219</v>
      </c>
      <c r="P9186" s="0" t="str">
        <f aca="false">RIGHT(H9186,LEN(H9186) - FIND(" ", H9186))</f>
        <v>Apparel</v>
      </c>
    </row>
    <row r="9187" customFormat="false" ht="14.25" hidden="false" customHeight="true" outlineLevel="0" collapsed="false">
      <c r="B9187" s="88" t="s">
        <v>13</v>
      </c>
      <c r="C9187" s="89" t="n">
        <v>1185732</v>
      </c>
      <c r="D9187" s="90" t="n">
        <v>44539</v>
      </c>
      <c r="E9187" s="88" t="s">
        <v>26</v>
      </c>
      <c r="F9187" s="88" t="s">
        <v>54</v>
      </c>
      <c r="G9187" s="88" t="s">
        <v>55</v>
      </c>
      <c r="H9187" s="91" t="s">
        <v>32</v>
      </c>
      <c r="I9187" s="92" t="n">
        <v>46</v>
      </c>
      <c r="J9187" s="93" t="n">
        <v>162</v>
      </c>
      <c r="K9187" s="94" t="n">
        <f aca="false">I9187 * J9187</f>
        <v>7452</v>
      </c>
      <c r="L9187" s="94" t="n">
        <f aca="false">K9187 *M9187</f>
        <v>3875.04</v>
      </c>
      <c r="M9187" s="95" t="n">
        <v>0.52</v>
      </c>
      <c r="N9187" s="88" t="s">
        <v>31</v>
      </c>
      <c r="O9187" s="91" t="s">
        <v>218</v>
      </c>
      <c r="P9187" s="0" t="str">
        <f aca="false">RIGHT(H9187,LEN(H9187) - FIND(" ", H9187))</f>
        <v>Street Footwear</v>
      </c>
    </row>
    <row r="9188" customFormat="false" ht="14.25" hidden="false" customHeight="true" outlineLevel="0" collapsed="false">
      <c r="B9188" s="88" t="s">
        <v>13</v>
      </c>
      <c r="C9188" s="89" t="n">
        <v>1185732</v>
      </c>
      <c r="D9188" s="90" t="n">
        <v>44540</v>
      </c>
      <c r="E9188" s="88" t="s">
        <v>26</v>
      </c>
      <c r="F9188" s="88" t="s">
        <v>54</v>
      </c>
      <c r="G9188" s="88" t="s">
        <v>55</v>
      </c>
      <c r="H9188" s="91" t="s">
        <v>24</v>
      </c>
      <c r="I9188" s="92" t="n">
        <v>50</v>
      </c>
      <c r="J9188" s="93" t="n">
        <v>275</v>
      </c>
      <c r="K9188" s="94" t="n">
        <f aca="false">I9188 * J9188</f>
        <v>13750</v>
      </c>
      <c r="L9188" s="94" t="n">
        <f aca="false">K9188 *M9188</f>
        <v>4125</v>
      </c>
      <c r="M9188" s="95" t="n">
        <v>0.3</v>
      </c>
      <c r="N9188" s="88" t="s">
        <v>31</v>
      </c>
      <c r="O9188" s="91" t="s">
        <v>218</v>
      </c>
      <c r="P9188" s="0" t="str">
        <f aca="false">RIGHT(H9188,LEN(H9188) - FIND(" ", H9188))</f>
        <v>Athletic Footwear</v>
      </c>
    </row>
    <row r="9189" customFormat="false" ht="14.25" hidden="false" customHeight="true" outlineLevel="0" collapsed="false">
      <c r="B9189" s="88" t="s">
        <v>22</v>
      </c>
      <c r="C9189" s="89" t="n">
        <v>1185732</v>
      </c>
      <c r="D9189" s="90" t="n">
        <v>44540</v>
      </c>
      <c r="E9189" s="88" t="s">
        <v>18</v>
      </c>
      <c r="F9189" s="88" t="s">
        <v>167</v>
      </c>
      <c r="G9189" s="88" t="s">
        <v>99</v>
      </c>
      <c r="H9189" s="91" t="s">
        <v>32</v>
      </c>
      <c r="I9189" s="92" t="n">
        <v>55</v>
      </c>
      <c r="J9189" s="93" t="n">
        <v>800</v>
      </c>
      <c r="K9189" s="94" t="n">
        <f aca="false">I9189 * J9189</f>
        <v>44000</v>
      </c>
      <c r="L9189" s="94" t="n">
        <f aca="false">K9189 *M9189</f>
        <v>22000</v>
      </c>
      <c r="M9189" s="95" t="n">
        <v>0.5</v>
      </c>
      <c r="N9189" s="88" t="s">
        <v>14</v>
      </c>
      <c r="O9189" s="91" t="s">
        <v>218</v>
      </c>
      <c r="P9189" s="0" t="str">
        <f aca="false">RIGHT(H9189,LEN(H9189) - FIND(" ", H9189))</f>
        <v>Street Footwear</v>
      </c>
    </row>
    <row r="9190" customFormat="false" ht="14.25" hidden="false" customHeight="true" outlineLevel="0" collapsed="false">
      <c r="B9190" s="88" t="s">
        <v>22</v>
      </c>
      <c r="C9190" s="89" t="n">
        <v>1185732</v>
      </c>
      <c r="D9190" s="90" t="n">
        <v>44540</v>
      </c>
      <c r="E9190" s="88" t="s">
        <v>18</v>
      </c>
      <c r="F9190" s="88" t="s">
        <v>167</v>
      </c>
      <c r="G9190" s="88" t="s">
        <v>99</v>
      </c>
      <c r="H9190" s="91" t="s">
        <v>24</v>
      </c>
      <c r="I9190" s="92" t="n">
        <v>45</v>
      </c>
      <c r="J9190" s="93" t="n">
        <v>600</v>
      </c>
      <c r="K9190" s="94" t="n">
        <f aca="false">I9190 * J9190</f>
        <v>27000</v>
      </c>
      <c r="L9190" s="94" t="n">
        <f aca="false">K9190 *M9190</f>
        <v>8100</v>
      </c>
      <c r="M9190" s="95" t="n">
        <v>0.3</v>
      </c>
      <c r="N9190" s="88" t="s">
        <v>14</v>
      </c>
      <c r="O9190" s="91" t="s">
        <v>218</v>
      </c>
      <c r="P9190" s="0" t="str">
        <f aca="false">RIGHT(H9190,LEN(H9190) - FIND(" ", H9190))</f>
        <v>Athletic Footwear</v>
      </c>
    </row>
    <row r="9191" customFormat="false" ht="14.25" hidden="false" customHeight="true" outlineLevel="0" collapsed="false">
      <c r="B9191" s="88" t="s">
        <v>13</v>
      </c>
      <c r="C9191" s="89" t="n">
        <v>1185732</v>
      </c>
      <c r="D9191" s="90" t="n">
        <v>44540</v>
      </c>
      <c r="E9191" s="88" t="s">
        <v>18</v>
      </c>
      <c r="F9191" s="88" t="s">
        <v>167</v>
      </c>
      <c r="G9191" s="88" t="s">
        <v>99</v>
      </c>
      <c r="H9191" s="91" t="s">
        <v>48</v>
      </c>
      <c r="I9191" s="92" t="n">
        <v>45</v>
      </c>
      <c r="J9191" s="93" t="n">
        <v>550</v>
      </c>
      <c r="K9191" s="94" t="n">
        <f aca="false">I9191 * J9191</f>
        <v>24750</v>
      </c>
      <c r="L9191" s="94" t="n">
        <f aca="false">K9191 *M9191</f>
        <v>8662.5</v>
      </c>
      <c r="M9191" s="95" t="n">
        <v>0.35</v>
      </c>
      <c r="N9191" s="88" t="s">
        <v>14</v>
      </c>
      <c r="O9191" s="91" t="s">
        <v>219</v>
      </c>
      <c r="P9191" s="0" t="str">
        <f aca="false">RIGHT(H9191,LEN(H9191) - FIND(" ", H9191))</f>
        <v>Street Footwear</v>
      </c>
    </row>
    <row r="9192" customFormat="false" ht="14.25" hidden="false" customHeight="true" outlineLevel="0" collapsed="false">
      <c r="B9192" s="88" t="s">
        <v>13</v>
      </c>
      <c r="C9192" s="89" t="n">
        <v>1185732</v>
      </c>
      <c r="D9192" s="90" t="n">
        <v>44540</v>
      </c>
      <c r="E9192" s="88" t="s">
        <v>18</v>
      </c>
      <c r="F9192" s="88" t="s">
        <v>167</v>
      </c>
      <c r="G9192" s="88" t="s">
        <v>99</v>
      </c>
      <c r="H9192" s="91" t="s">
        <v>44</v>
      </c>
      <c r="I9192" s="92" t="n">
        <v>45</v>
      </c>
      <c r="J9192" s="93" t="n">
        <v>500</v>
      </c>
      <c r="K9192" s="94" t="n">
        <f aca="false">I9192 * J9192</f>
        <v>22500</v>
      </c>
      <c r="L9192" s="94" t="n">
        <f aca="false">K9192 *M9192</f>
        <v>7875</v>
      </c>
      <c r="M9192" s="95" t="n">
        <v>0.35</v>
      </c>
      <c r="N9192" s="88" t="s">
        <v>14</v>
      </c>
      <c r="O9192" s="91" t="s">
        <v>219</v>
      </c>
      <c r="P9192" s="0" t="str">
        <f aca="false">RIGHT(H9192,LEN(H9192) - FIND(" ", H9192))</f>
        <v>Athletic Footwear</v>
      </c>
    </row>
    <row r="9193" customFormat="false" ht="14.25" hidden="false" customHeight="true" outlineLevel="0" collapsed="false">
      <c r="B9193" s="88" t="s">
        <v>13</v>
      </c>
      <c r="C9193" s="89" t="n">
        <v>1185732</v>
      </c>
      <c r="D9193" s="90" t="n">
        <v>44540</v>
      </c>
      <c r="E9193" s="88" t="s">
        <v>18</v>
      </c>
      <c r="F9193" s="88" t="s">
        <v>167</v>
      </c>
      <c r="G9193" s="88" t="s">
        <v>99</v>
      </c>
      <c r="H9193" s="91" t="s">
        <v>16</v>
      </c>
      <c r="I9193" s="92" t="n">
        <v>55</v>
      </c>
      <c r="J9193" s="93" t="n">
        <v>500</v>
      </c>
      <c r="K9193" s="94" t="n">
        <f aca="false">I9193 * J9193</f>
        <v>27500</v>
      </c>
      <c r="L9193" s="94" t="n">
        <f aca="false">K9193 *M9193</f>
        <v>8250</v>
      </c>
      <c r="M9193" s="95" t="n">
        <v>0.3</v>
      </c>
      <c r="N9193" s="88" t="s">
        <v>14</v>
      </c>
      <c r="O9193" s="91" t="s">
        <v>218</v>
      </c>
      <c r="P9193" s="0" t="str">
        <f aca="false">RIGHT(H9193,LEN(H9193) - FIND(" ", H9193))</f>
        <v>Apparel</v>
      </c>
    </row>
    <row r="9194" customFormat="false" ht="14.25" hidden="false" customHeight="true" outlineLevel="0" collapsed="false">
      <c r="B9194" s="88" t="s">
        <v>13</v>
      </c>
      <c r="C9194" s="89" t="n">
        <v>1185732</v>
      </c>
      <c r="D9194" s="90" t="n">
        <v>44540</v>
      </c>
      <c r="E9194" s="88" t="s">
        <v>18</v>
      </c>
      <c r="F9194" s="88" t="s">
        <v>167</v>
      </c>
      <c r="G9194" s="88" t="s">
        <v>99</v>
      </c>
      <c r="H9194" s="91" t="s">
        <v>38</v>
      </c>
      <c r="I9194" s="92" t="n">
        <v>60</v>
      </c>
      <c r="J9194" s="93" t="n">
        <v>600</v>
      </c>
      <c r="K9194" s="94" t="n">
        <f aca="false">I9194 * J9194</f>
        <v>36000</v>
      </c>
      <c r="L9194" s="94" t="n">
        <f aca="false">K9194 *M9194</f>
        <v>9000</v>
      </c>
      <c r="M9194" s="95" t="n">
        <v>0.25</v>
      </c>
      <c r="N9194" s="88" t="s">
        <v>14</v>
      </c>
      <c r="O9194" s="91" t="s">
        <v>219</v>
      </c>
      <c r="P9194" s="0" t="str">
        <f aca="false">RIGHT(H9194,LEN(H9194) - FIND(" ", H9194))</f>
        <v>Apparel</v>
      </c>
    </row>
    <row r="9195" customFormat="false" ht="14.25" hidden="false" customHeight="true" outlineLevel="0" collapsed="false">
      <c r="B9195" s="88" t="s">
        <v>43</v>
      </c>
      <c r="C9195" s="89" t="n">
        <v>1185732</v>
      </c>
      <c r="D9195" s="90" t="n">
        <v>44540</v>
      </c>
      <c r="E9195" s="88" t="s">
        <v>18</v>
      </c>
      <c r="F9195" s="88" t="s">
        <v>157</v>
      </c>
      <c r="G9195" s="88" t="s">
        <v>154</v>
      </c>
      <c r="H9195" s="91" t="s">
        <v>32</v>
      </c>
      <c r="I9195" s="92" t="n">
        <v>40</v>
      </c>
      <c r="J9195" s="93" t="n">
        <v>700</v>
      </c>
      <c r="K9195" s="94" t="n">
        <f aca="false">I9195 * J9195</f>
        <v>28000</v>
      </c>
      <c r="L9195" s="94" t="n">
        <f aca="false">K9195 *M9195</f>
        <v>11200</v>
      </c>
      <c r="M9195" s="95" t="n">
        <v>0.4</v>
      </c>
      <c r="N9195" s="88" t="s">
        <v>14</v>
      </c>
      <c r="O9195" s="91" t="s">
        <v>218</v>
      </c>
      <c r="P9195" s="0" t="str">
        <f aca="false">RIGHT(H9195,LEN(H9195) - FIND(" ", H9195))</f>
        <v>Street Footwear</v>
      </c>
    </row>
    <row r="9196" customFormat="false" ht="14.25" hidden="false" customHeight="true" outlineLevel="0" collapsed="false">
      <c r="B9196" s="88" t="s">
        <v>43</v>
      </c>
      <c r="C9196" s="89" t="n">
        <v>1185732</v>
      </c>
      <c r="D9196" s="90" t="n">
        <v>44540</v>
      </c>
      <c r="E9196" s="88" t="s">
        <v>18</v>
      </c>
      <c r="F9196" s="88" t="s">
        <v>157</v>
      </c>
      <c r="G9196" s="88" t="s">
        <v>154</v>
      </c>
      <c r="H9196" s="91" t="s">
        <v>24</v>
      </c>
      <c r="I9196" s="92" t="n">
        <v>30</v>
      </c>
      <c r="J9196" s="93" t="n">
        <v>500</v>
      </c>
      <c r="K9196" s="94" t="n">
        <f aca="false">I9196 * J9196</f>
        <v>15000</v>
      </c>
      <c r="L9196" s="94" t="n">
        <f aca="false">K9196 *M9196</f>
        <v>5250</v>
      </c>
      <c r="M9196" s="95" t="n">
        <v>0.35</v>
      </c>
      <c r="N9196" s="88" t="s">
        <v>14</v>
      </c>
      <c r="O9196" s="91" t="s">
        <v>218</v>
      </c>
      <c r="P9196" s="0" t="str">
        <f aca="false">RIGHT(H9196,LEN(H9196) - FIND(" ", H9196))</f>
        <v>Athletic Footwear</v>
      </c>
    </row>
    <row r="9197" customFormat="false" ht="14.25" hidden="false" customHeight="true" outlineLevel="0" collapsed="false">
      <c r="B9197" s="88" t="s">
        <v>43</v>
      </c>
      <c r="C9197" s="89" t="n">
        <v>1185732</v>
      </c>
      <c r="D9197" s="90" t="n">
        <v>44540</v>
      </c>
      <c r="E9197" s="88" t="s">
        <v>18</v>
      </c>
      <c r="F9197" s="88" t="s">
        <v>157</v>
      </c>
      <c r="G9197" s="88" t="s">
        <v>154</v>
      </c>
      <c r="H9197" s="91" t="s">
        <v>48</v>
      </c>
      <c r="I9197" s="92" t="n">
        <v>30</v>
      </c>
      <c r="J9197" s="93" t="n">
        <v>450</v>
      </c>
      <c r="K9197" s="94" t="n">
        <f aca="false">I9197 * J9197</f>
        <v>13500</v>
      </c>
      <c r="L9197" s="94" t="n">
        <f aca="false">K9197 *M9197</f>
        <v>4725</v>
      </c>
      <c r="M9197" s="95" t="n">
        <v>0.35</v>
      </c>
      <c r="N9197" s="88" t="s">
        <v>14</v>
      </c>
      <c r="O9197" s="91" t="s">
        <v>219</v>
      </c>
      <c r="P9197" s="0" t="str">
        <f aca="false">RIGHT(H9197,LEN(H9197) - FIND(" ", H9197))</f>
        <v>Street Footwear</v>
      </c>
    </row>
    <row r="9198" customFormat="false" ht="14.25" hidden="false" customHeight="true" outlineLevel="0" collapsed="false">
      <c r="B9198" s="88" t="s">
        <v>43</v>
      </c>
      <c r="C9198" s="89" t="n">
        <v>1185732</v>
      </c>
      <c r="D9198" s="90" t="n">
        <v>44540</v>
      </c>
      <c r="E9198" s="88" t="s">
        <v>18</v>
      </c>
      <c r="F9198" s="88" t="s">
        <v>157</v>
      </c>
      <c r="G9198" s="88" t="s">
        <v>154</v>
      </c>
      <c r="H9198" s="91" t="s">
        <v>44</v>
      </c>
      <c r="I9198" s="92" t="n">
        <v>30</v>
      </c>
      <c r="J9198" s="93" t="n">
        <v>400</v>
      </c>
      <c r="K9198" s="94" t="n">
        <f aca="false">I9198 * J9198</f>
        <v>12000</v>
      </c>
      <c r="L9198" s="94" t="n">
        <f aca="false">K9198 *M9198</f>
        <v>4800</v>
      </c>
      <c r="M9198" s="95" t="n">
        <v>0.4</v>
      </c>
      <c r="N9198" s="88" t="s">
        <v>14</v>
      </c>
      <c r="O9198" s="91" t="s">
        <v>219</v>
      </c>
      <c r="P9198" s="0" t="str">
        <f aca="false">RIGHT(H9198,LEN(H9198) - FIND(" ", H9198))</f>
        <v>Athletic Footwear</v>
      </c>
    </row>
    <row r="9199" customFormat="false" ht="14.25" hidden="false" customHeight="true" outlineLevel="0" collapsed="false">
      <c r="B9199" s="88" t="s">
        <v>43</v>
      </c>
      <c r="C9199" s="89" t="n">
        <v>1185732</v>
      </c>
      <c r="D9199" s="90" t="n">
        <v>44540</v>
      </c>
      <c r="E9199" s="88" t="s">
        <v>18</v>
      </c>
      <c r="F9199" s="88" t="s">
        <v>157</v>
      </c>
      <c r="G9199" s="88" t="s">
        <v>154</v>
      </c>
      <c r="H9199" s="91" t="s">
        <v>16</v>
      </c>
      <c r="I9199" s="92" t="n">
        <v>40</v>
      </c>
      <c r="J9199" s="93" t="n">
        <v>400</v>
      </c>
      <c r="K9199" s="94" t="n">
        <f aca="false">I9199 * J9199</f>
        <v>16000</v>
      </c>
      <c r="L9199" s="94" t="n">
        <f aca="false">K9199 *M9199</f>
        <v>5600</v>
      </c>
      <c r="M9199" s="95" t="n">
        <v>0.35</v>
      </c>
      <c r="N9199" s="88" t="s">
        <v>14</v>
      </c>
      <c r="O9199" s="91" t="s">
        <v>218</v>
      </c>
      <c r="P9199" s="0" t="str">
        <f aca="false">RIGHT(H9199,LEN(H9199) - FIND(" ", H9199))</f>
        <v>Apparel</v>
      </c>
    </row>
    <row r="9200" customFormat="false" ht="14.25" hidden="false" customHeight="true" outlineLevel="0" collapsed="false">
      <c r="B9200" s="88" t="s">
        <v>43</v>
      </c>
      <c r="C9200" s="89" t="n">
        <v>1185732</v>
      </c>
      <c r="D9200" s="90" t="n">
        <v>44540</v>
      </c>
      <c r="E9200" s="88" t="s">
        <v>18</v>
      </c>
      <c r="F9200" s="88" t="s">
        <v>157</v>
      </c>
      <c r="G9200" s="88" t="s">
        <v>154</v>
      </c>
      <c r="H9200" s="91" t="s">
        <v>38</v>
      </c>
      <c r="I9200" s="92" t="n">
        <v>45</v>
      </c>
      <c r="J9200" s="93" t="n">
        <v>500</v>
      </c>
      <c r="K9200" s="94" t="n">
        <f aca="false">I9200 * J9200</f>
        <v>22500</v>
      </c>
      <c r="L9200" s="94" t="n">
        <f aca="false">K9200 *M9200</f>
        <v>11250</v>
      </c>
      <c r="M9200" s="95" t="n">
        <v>0.5</v>
      </c>
      <c r="N9200" s="88" t="s">
        <v>14</v>
      </c>
      <c r="O9200" s="91" t="s">
        <v>219</v>
      </c>
      <c r="P9200" s="0" t="str">
        <f aca="false">RIGHT(H9200,LEN(H9200) - FIND(" ", H9200))</f>
        <v>Apparel</v>
      </c>
    </row>
    <row r="9201" customFormat="false" ht="14.25" hidden="false" customHeight="true" outlineLevel="0" collapsed="false">
      <c r="B9201" s="88" t="s">
        <v>15</v>
      </c>
      <c r="C9201" s="89" t="n">
        <v>1185732</v>
      </c>
      <c r="D9201" s="90" t="n">
        <v>44540</v>
      </c>
      <c r="E9201" s="88" t="s">
        <v>26</v>
      </c>
      <c r="F9201" s="88" t="s">
        <v>159</v>
      </c>
      <c r="G9201" s="88" t="s">
        <v>95</v>
      </c>
      <c r="H9201" s="91" t="s">
        <v>32</v>
      </c>
      <c r="I9201" s="92" t="n">
        <v>70</v>
      </c>
      <c r="J9201" s="93" t="n">
        <v>600</v>
      </c>
      <c r="K9201" s="94" t="n">
        <f aca="false">I9201 * J9201</f>
        <v>42000</v>
      </c>
      <c r="L9201" s="94" t="n">
        <f aca="false">K9201 *M9201</f>
        <v>18900</v>
      </c>
      <c r="M9201" s="95" t="n">
        <v>0.45</v>
      </c>
      <c r="N9201" s="88" t="s">
        <v>14</v>
      </c>
      <c r="O9201" s="91" t="s">
        <v>218</v>
      </c>
      <c r="P9201" s="0" t="str">
        <f aca="false">RIGHT(H9201,LEN(H9201) - FIND(" ", H9201))</f>
        <v>Street Footwear</v>
      </c>
    </row>
    <row r="9202" customFormat="false" ht="14.25" hidden="false" customHeight="true" outlineLevel="0" collapsed="false">
      <c r="B9202" s="88" t="s">
        <v>15</v>
      </c>
      <c r="C9202" s="89" t="n">
        <v>1185732</v>
      </c>
      <c r="D9202" s="90" t="n">
        <v>44540</v>
      </c>
      <c r="E9202" s="88" t="s">
        <v>26</v>
      </c>
      <c r="F9202" s="88" t="s">
        <v>159</v>
      </c>
      <c r="G9202" s="88" t="s">
        <v>95</v>
      </c>
      <c r="H9202" s="91" t="s">
        <v>24</v>
      </c>
      <c r="I9202" s="92" t="n">
        <v>60</v>
      </c>
      <c r="J9202" s="93" t="n">
        <v>400</v>
      </c>
      <c r="K9202" s="94" t="n">
        <f aca="false">I9202 * J9202</f>
        <v>24000</v>
      </c>
      <c r="L9202" s="94" t="n">
        <f aca="false">K9202 *M9202</f>
        <v>10800</v>
      </c>
      <c r="M9202" s="95" t="n">
        <v>0.45</v>
      </c>
      <c r="N9202" s="88" t="s">
        <v>14</v>
      </c>
      <c r="O9202" s="91" t="s">
        <v>218</v>
      </c>
      <c r="P9202" s="0" t="str">
        <f aca="false">RIGHT(H9202,LEN(H9202) - FIND(" ", H9202))</f>
        <v>Athletic Footwear</v>
      </c>
    </row>
    <row r="9203" customFormat="false" ht="14.25" hidden="false" customHeight="true" outlineLevel="0" collapsed="false">
      <c r="B9203" s="88" t="s">
        <v>15</v>
      </c>
      <c r="C9203" s="89" t="n">
        <v>1185732</v>
      </c>
      <c r="D9203" s="90" t="n">
        <v>44540</v>
      </c>
      <c r="E9203" s="88" t="s">
        <v>26</v>
      </c>
      <c r="F9203" s="88" t="s">
        <v>159</v>
      </c>
      <c r="G9203" s="88" t="s">
        <v>95</v>
      </c>
      <c r="H9203" s="91" t="s">
        <v>48</v>
      </c>
      <c r="I9203" s="92" t="n">
        <v>60</v>
      </c>
      <c r="J9203" s="93" t="n">
        <v>375</v>
      </c>
      <c r="K9203" s="94" t="n">
        <f aca="false">I9203 * J9203</f>
        <v>22500</v>
      </c>
      <c r="L9203" s="94" t="n">
        <f aca="false">K9203 *M9203</f>
        <v>7875</v>
      </c>
      <c r="M9203" s="95" t="n">
        <v>0.35</v>
      </c>
      <c r="N9203" s="88" t="s">
        <v>14</v>
      </c>
      <c r="O9203" s="91" t="s">
        <v>219</v>
      </c>
      <c r="P9203" s="0" t="str">
        <f aca="false">RIGHT(H9203,LEN(H9203) - FIND(" ", H9203))</f>
        <v>Street Footwear</v>
      </c>
    </row>
    <row r="9204" customFormat="false" ht="14.25" hidden="false" customHeight="true" outlineLevel="0" collapsed="false">
      <c r="B9204" s="88" t="s">
        <v>15</v>
      </c>
      <c r="C9204" s="89" t="n">
        <v>1185732</v>
      </c>
      <c r="D9204" s="90" t="n">
        <v>44540</v>
      </c>
      <c r="E9204" s="88" t="s">
        <v>26</v>
      </c>
      <c r="F9204" s="88" t="s">
        <v>159</v>
      </c>
      <c r="G9204" s="88" t="s">
        <v>95</v>
      </c>
      <c r="H9204" s="91" t="s">
        <v>44</v>
      </c>
      <c r="I9204" s="92" t="n">
        <v>60</v>
      </c>
      <c r="J9204" s="93" t="n">
        <v>325</v>
      </c>
      <c r="K9204" s="94" t="n">
        <f aca="false">I9204 * J9204</f>
        <v>19500</v>
      </c>
      <c r="L9204" s="94" t="n">
        <f aca="false">K9204 *M9204</f>
        <v>6825</v>
      </c>
      <c r="M9204" s="95" t="n">
        <v>0.35</v>
      </c>
      <c r="N9204" s="88" t="s">
        <v>14</v>
      </c>
      <c r="O9204" s="91" t="s">
        <v>219</v>
      </c>
      <c r="P9204" s="0" t="str">
        <f aca="false">RIGHT(H9204,LEN(H9204) - FIND(" ", H9204))</f>
        <v>Athletic Footwear</v>
      </c>
    </row>
    <row r="9205" customFormat="false" ht="14.25" hidden="false" customHeight="true" outlineLevel="0" collapsed="false">
      <c r="B9205" s="88" t="s">
        <v>15</v>
      </c>
      <c r="C9205" s="89" t="n">
        <v>1185732</v>
      </c>
      <c r="D9205" s="90" t="n">
        <v>44540</v>
      </c>
      <c r="E9205" s="88" t="s">
        <v>26</v>
      </c>
      <c r="F9205" s="88" t="s">
        <v>159</v>
      </c>
      <c r="G9205" s="88" t="s">
        <v>95</v>
      </c>
      <c r="H9205" s="91" t="s">
        <v>16</v>
      </c>
      <c r="I9205" s="92" t="n">
        <v>70</v>
      </c>
      <c r="J9205" s="93" t="n">
        <v>325</v>
      </c>
      <c r="K9205" s="94" t="n">
        <f aca="false">I9205 * J9205</f>
        <v>22750</v>
      </c>
      <c r="L9205" s="94" t="n">
        <f aca="false">K9205 *M9205</f>
        <v>7962.5</v>
      </c>
      <c r="M9205" s="95" t="n">
        <v>0.35</v>
      </c>
      <c r="N9205" s="88" t="s">
        <v>14</v>
      </c>
      <c r="O9205" s="91" t="s">
        <v>218</v>
      </c>
      <c r="P9205" s="0" t="str">
        <f aca="false">RIGHT(H9205,LEN(H9205) - FIND(" ", H9205))</f>
        <v>Apparel</v>
      </c>
    </row>
    <row r="9206" customFormat="false" ht="14.25" hidden="false" customHeight="true" outlineLevel="0" collapsed="false">
      <c r="B9206" s="88" t="s">
        <v>15</v>
      </c>
      <c r="C9206" s="89" t="n">
        <v>1185732</v>
      </c>
      <c r="D9206" s="90" t="n">
        <v>44540</v>
      </c>
      <c r="E9206" s="88" t="s">
        <v>26</v>
      </c>
      <c r="F9206" s="88" t="s">
        <v>159</v>
      </c>
      <c r="G9206" s="88" t="s">
        <v>95</v>
      </c>
      <c r="H9206" s="91" t="s">
        <v>38</v>
      </c>
      <c r="I9206" s="92" t="n">
        <v>75</v>
      </c>
      <c r="J9206" s="93" t="n">
        <v>425</v>
      </c>
      <c r="K9206" s="94" t="n">
        <f aca="false">I9206 * J9206</f>
        <v>31875</v>
      </c>
      <c r="L9206" s="94" t="n">
        <f aca="false">K9206 *M9206</f>
        <v>12750</v>
      </c>
      <c r="M9206" s="95" t="n">
        <v>0.4</v>
      </c>
      <c r="N9206" s="88" t="s">
        <v>14</v>
      </c>
      <c r="O9206" s="91" t="s">
        <v>219</v>
      </c>
      <c r="P9206" s="0" t="str">
        <f aca="false">RIGHT(H9206,LEN(H9206) - FIND(" ", H9206))</f>
        <v>Apparel</v>
      </c>
    </row>
    <row r="9207" customFormat="false" ht="14.25" hidden="false" customHeight="true" outlineLevel="0" collapsed="false">
      <c r="B9207" s="88" t="s">
        <v>13</v>
      </c>
      <c r="C9207" s="89" t="n">
        <v>1185732</v>
      </c>
      <c r="D9207" s="90" t="n">
        <v>44540</v>
      </c>
      <c r="E9207" s="88" t="s">
        <v>26</v>
      </c>
      <c r="F9207" s="88" t="s">
        <v>54</v>
      </c>
      <c r="G9207" s="88" t="s">
        <v>55</v>
      </c>
      <c r="H9207" s="91" t="s">
        <v>24</v>
      </c>
      <c r="I9207" s="92" t="n">
        <v>48</v>
      </c>
      <c r="J9207" s="93" t="n">
        <v>80</v>
      </c>
      <c r="K9207" s="94" t="n">
        <f aca="false">I9207 * J9207</f>
        <v>3840</v>
      </c>
      <c r="L9207" s="94" t="n">
        <f aca="false">K9207 *M9207</f>
        <v>1536</v>
      </c>
      <c r="M9207" s="95" t="n">
        <v>0.4</v>
      </c>
      <c r="N9207" s="88" t="s">
        <v>23</v>
      </c>
      <c r="O9207" s="91" t="s">
        <v>218</v>
      </c>
      <c r="P9207" s="0" t="str">
        <f aca="false">RIGHT(H9207,LEN(H9207) - FIND(" ", H9207))</f>
        <v>Athletic Footwear</v>
      </c>
    </row>
    <row r="9208" customFormat="false" ht="14.25" hidden="false" customHeight="true" outlineLevel="0" collapsed="false">
      <c r="B9208" s="88" t="s">
        <v>22</v>
      </c>
      <c r="C9208" s="89" t="n">
        <v>1185732</v>
      </c>
      <c r="D9208" s="90" t="n">
        <v>44540</v>
      </c>
      <c r="E9208" s="88" t="s">
        <v>18</v>
      </c>
      <c r="F9208" s="88" t="s">
        <v>167</v>
      </c>
      <c r="G9208" s="88" t="s">
        <v>99</v>
      </c>
      <c r="H9208" s="91" t="s">
        <v>32</v>
      </c>
      <c r="I9208" s="92" t="n">
        <v>52</v>
      </c>
      <c r="J9208" s="93" t="n">
        <v>224</v>
      </c>
      <c r="K9208" s="94" t="n">
        <f aca="false">I9208 * J9208</f>
        <v>11648</v>
      </c>
      <c r="L9208" s="94" t="n">
        <f aca="false">K9208 *M9208</f>
        <v>7105.28</v>
      </c>
      <c r="M9208" s="95" t="n">
        <v>0.61</v>
      </c>
      <c r="N9208" s="88" t="s">
        <v>23</v>
      </c>
      <c r="O9208" s="91" t="s">
        <v>218</v>
      </c>
      <c r="P9208" s="0" t="str">
        <f aca="false">RIGHT(H9208,LEN(H9208) - FIND(" ", H9208))</f>
        <v>Street Footwear</v>
      </c>
    </row>
    <row r="9209" customFormat="false" ht="14.25" hidden="false" customHeight="true" outlineLevel="0" collapsed="false">
      <c r="B9209" s="88" t="s">
        <v>22</v>
      </c>
      <c r="C9209" s="89" t="n">
        <v>1185732</v>
      </c>
      <c r="D9209" s="90" t="n">
        <v>44540</v>
      </c>
      <c r="E9209" s="88" t="s">
        <v>18</v>
      </c>
      <c r="F9209" s="88" t="s">
        <v>167</v>
      </c>
      <c r="G9209" s="88" t="s">
        <v>99</v>
      </c>
      <c r="H9209" s="91" t="s">
        <v>24</v>
      </c>
      <c r="I9209" s="92" t="n">
        <v>44</v>
      </c>
      <c r="J9209" s="93" t="n">
        <v>168</v>
      </c>
      <c r="K9209" s="94" t="n">
        <f aca="false">I9209 * J9209</f>
        <v>7392</v>
      </c>
      <c r="L9209" s="94" t="n">
        <f aca="false">K9209 *M9209</f>
        <v>3030.72</v>
      </c>
      <c r="M9209" s="95" t="n">
        <v>0.41</v>
      </c>
      <c r="N9209" s="88" t="s">
        <v>23</v>
      </c>
      <c r="O9209" s="91" t="s">
        <v>218</v>
      </c>
      <c r="P9209" s="0" t="str">
        <f aca="false">RIGHT(H9209,LEN(H9209) - FIND(" ", H9209))</f>
        <v>Athletic Footwear</v>
      </c>
    </row>
    <row r="9210" customFormat="false" ht="14.25" hidden="false" customHeight="true" outlineLevel="0" collapsed="false">
      <c r="B9210" s="88" t="s">
        <v>13</v>
      </c>
      <c r="C9210" s="89" t="n">
        <v>1185732</v>
      </c>
      <c r="D9210" s="90" t="n">
        <v>44540</v>
      </c>
      <c r="E9210" s="88" t="s">
        <v>18</v>
      </c>
      <c r="F9210" s="88" t="s">
        <v>167</v>
      </c>
      <c r="G9210" s="88" t="s">
        <v>99</v>
      </c>
      <c r="H9210" s="91" t="s">
        <v>48</v>
      </c>
      <c r="I9210" s="92" t="n">
        <v>44</v>
      </c>
      <c r="J9210" s="93" t="n">
        <v>165</v>
      </c>
      <c r="K9210" s="94" t="n">
        <f aca="false">I9210 * J9210</f>
        <v>7260</v>
      </c>
      <c r="L9210" s="94" t="n">
        <f aca="false">K9210 *M9210</f>
        <v>3339.6</v>
      </c>
      <c r="M9210" s="95" t="n">
        <v>0.46</v>
      </c>
      <c r="N9210" s="88" t="s">
        <v>23</v>
      </c>
      <c r="O9210" s="91" t="s">
        <v>219</v>
      </c>
      <c r="P9210" s="0" t="str">
        <f aca="false">RIGHT(H9210,LEN(H9210) - FIND(" ", H9210))</f>
        <v>Street Footwear</v>
      </c>
    </row>
    <row r="9211" customFormat="false" ht="14.25" hidden="false" customHeight="true" outlineLevel="0" collapsed="false">
      <c r="B9211" s="88" t="s">
        <v>13</v>
      </c>
      <c r="C9211" s="89" t="n">
        <v>1185732</v>
      </c>
      <c r="D9211" s="90" t="n">
        <v>44540</v>
      </c>
      <c r="E9211" s="88" t="s">
        <v>18</v>
      </c>
      <c r="F9211" s="88" t="s">
        <v>167</v>
      </c>
      <c r="G9211" s="88" t="s">
        <v>99</v>
      </c>
      <c r="H9211" s="91" t="s">
        <v>44</v>
      </c>
      <c r="I9211" s="92" t="n">
        <v>44</v>
      </c>
      <c r="J9211" s="93" t="n">
        <v>135</v>
      </c>
      <c r="K9211" s="94" t="n">
        <f aca="false">I9211 * J9211</f>
        <v>5940</v>
      </c>
      <c r="L9211" s="94" t="n">
        <f aca="false">K9211 *M9211</f>
        <v>2910.6</v>
      </c>
      <c r="M9211" s="95" t="n">
        <v>0.49</v>
      </c>
      <c r="N9211" s="88" t="s">
        <v>23</v>
      </c>
      <c r="O9211" s="91" t="s">
        <v>219</v>
      </c>
      <c r="P9211" s="0" t="str">
        <f aca="false">RIGHT(H9211,LEN(H9211) - FIND(" ", H9211))</f>
        <v>Athletic Footwear</v>
      </c>
    </row>
    <row r="9212" customFormat="false" ht="14.25" hidden="false" customHeight="true" outlineLevel="0" collapsed="false">
      <c r="B9212" s="88" t="s">
        <v>13</v>
      </c>
      <c r="C9212" s="89" t="n">
        <v>1185732</v>
      </c>
      <c r="D9212" s="90" t="n">
        <v>44540</v>
      </c>
      <c r="E9212" s="88" t="s">
        <v>18</v>
      </c>
      <c r="F9212" s="88" t="s">
        <v>167</v>
      </c>
      <c r="G9212" s="88" t="s">
        <v>99</v>
      </c>
      <c r="H9212" s="91" t="s">
        <v>16</v>
      </c>
      <c r="I9212" s="92" t="n">
        <v>54</v>
      </c>
      <c r="J9212" s="93" t="n">
        <v>145</v>
      </c>
      <c r="K9212" s="94" t="n">
        <f aca="false">I9212 * J9212</f>
        <v>7830</v>
      </c>
      <c r="L9212" s="94" t="n">
        <f aca="false">K9212 *M9212</f>
        <v>3523.5</v>
      </c>
      <c r="M9212" s="95" t="n">
        <v>0.45</v>
      </c>
      <c r="N9212" s="88" t="s">
        <v>23</v>
      </c>
      <c r="O9212" s="91" t="s">
        <v>218</v>
      </c>
      <c r="P9212" s="0" t="str">
        <f aca="false">RIGHT(H9212,LEN(H9212) - FIND(" ", H9212))</f>
        <v>Apparel</v>
      </c>
    </row>
    <row r="9213" customFormat="false" ht="14.25" hidden="false" customHeight="true" outlineLevel="0" collapsed="false">
      <c r="B9213" s="88" t="s">
        <v>13</v>
      </c>
      <c r="C9213" s="89" t="n">
        <v>1185732</v>
      </c>
      <c r="D9213" s="90" t="n">
        <v>44540</v>
      </c>
      <c r="E9213" s="88" t="s">
        <v>18</v>
      </c>
      <c r="F9213" s="88" t="s">
        <v>167</v>
      </c>
      <c r="G9213" s="88" t="s">
        <v>99</v>
      </c>
      <c r="H9213" s="91" t="s">
        <v>38</v>
      </c>
      <c r="I9213" s="92" t="n">
        <v>56</v>
      </c>
      <c r="J9213" s="93" t="n">
        <v>174</v>
      </c>
      <c r="K9213" s="94" t="n">
        <f aca="false">I9213 * J9213</f>
        <v>9744</v>
      </c>
      <c r="L9213" s="94" t="n">
        <f aca="false">K9213 *M9213</f>
        <v>3507.84</v>
      </c>
      <c r="M9213" s="95" t="n">
        <v>0.36</v>
      </c>
      <c r="N9213" s="88" t="s">
        <v>23</v>
      </c>
      <c r="O9213" s="91" t="s">
        <v>219</v>
      </c>
      <c r="P9213" s="0" t="str">
        <f aca="false">RIGHT(H9213,LEN(H9213) - FIND(" ", H9213))</f>
        <v>Apparel</v>
      </c>
    </row>
    <row r="9214" customFormat="false" ht="14.25" hidden="false" customHeight="true" outlineLevel="0" collapsed="false">
      <c r="B9214" s="88" t="s">
        <v>43</v>
      </c>
      <c r="C9214" s="89" t="n">
        <v>1185732</v>
      </c>
      <c r="D9214" s="90" t="n">
        <v>44540</v>
      </c>
      <c r="E9214" s="88" t="s">
        <v>18</v>
      </c>
      <c r="F9214" s="88" t="s">
        <v>157</v>
      </c>
      <c r="G9214" s="88" t="s">
        <v>154</v>
      </c>
      <c r="H9214" s="91" t="s">
        <v>32</v>
      </c>
      <c r="I9214" s="92" t="n">
        <v>39</v>
      </c>
      <c r="J9214" s="93" t="n">
        <v>203</v>
      </c>
      <c r="K9214" s="94" t="n">
        <f aca="false">I9214 * J9214</f>
        <v>7917</v>
      </c>
      <c r="L9214" s="94" t="n">
        <f aca="false">K9214 *M9214</f>
        <v>4354.35</v>
      </c>
      <c r="M9214" s="95" t="n">
        <v>0.55</v>
      </c>
      <c r="N9214" s="88" t="s">
        <v>23</v>
      </c>
      <c r="O9214" s="91" t="s">
        <v>218</v>
      </c>
      <c r="P9214" s="0" t="str">
        <f aca="false">RIGHT(H9214,LEN(H9214) - FIND(" ", H9214))</f>
        <v>Street Footwear</v>
      </c>
    </row>
    <row r="9215" customFormat="false" ht="14.25" hidden="false" customHeight="true" outlineLevel="0" collapsed="false">
      <c r="B9215" s="88" t="s">
        <v>43</v>
      </c>
      <c r="C9215" s="89" t="n">
        <v>1185732</v>
      </c>
      <c r="D9215" s="90" t="n">
        <v>44540</v>
      </c>
      <c r="E9215" s="88" t="s">
        <v>18</v>
      </c>
      <c r="F9215" s="88" t="s">
        <v>157</v>
      </c>
      <c r="G9215" s="88" t="s">
        <v>154</v>
      </c>
      <c r="H9215" s="91" t="s">
        <v>24</v>
      </c>
      <c r="I9215" s="92" t="n">
        <v>28</v>
      </c>
      <c r="J9215" s="93" t="n">
        <v>145</v>
      </c>
      <c r="K9215" s="94" t="n">
        <f aca="false">I9215 * J9215</f>
        <v>4060</v>
      </c>
      <c r="L9215" s="94" t="n">
        <f aca="false">K9215 *M9215</f>
        <v>1989.4</v>
      </c>
      <c r="M9215" s="95" t="n">
        <v>0.49</v>
      </c>
      <c r="N9215" s="88" t="s">
        <v>23</v>
      </c>
      <c r="O9215" s="91" t="s">
        <v>218</v>
      </c>
      <c r="P9215" s="0" t="str">
        <f aca="false">RIGHT(H9215,LEN(H9215) - FIND(" ", H9215))</f>
        <v>Athletic Footwear</v>
      </c>
    </row>
    <row r="9216" customFormat="false" ht="14.25" hidden="false" customHeight="true" outlineLevel="0" collapsed="false">
      <c r="B9216" s="88" t="s">
        <v>43</v>
      </c>
      <c r="C9216" s="89" t="n">
        <v>1185732</v>
      </c>
      <c r="D9216" s="90" t="n">
        <v>44540</v>
      </c>
      <c r="E9216" s="88" t="s">
        <v>18</v>
      </c>
      <c r="F9216" s="88" t="s">
        <v>157</v>
      </c>
      <c r="G9216" s="88" t="s">
        <v>154</v>
      </c>
      <c r="H9216" s="91" t="s">
        <v>48</v>
      </c>
      <c r="I9216" s="92" t="n">
        <v>29</v>
      </c>
      <c r="J9216" s="93" t="n">
        <v>113</v>
      </c>
      <c r="K9216" s="94" t="n">
        <f aca="false">I9216 * J9216</f>
        <v>3277</v>
      </c>
      <c r="L9216" s="94" t="n">
        <f aca="false">K9216 *M9216</f>
        <v>1540.19</v>
      </c>
      <c r="M9216" s="95" t="n">
        <v>0.47</v>
      </c>
      <c r="N9216" s="88" t="s">
        <v>23</v>
      </c>
      <c r="O9216" s="91" t="s">
        <v>219</v>
      </c>
      <c r="P9216" s="0" t="str">
        <f aca="false">RIGHT(H9216,LEN(H9216) - FIND(" ", H9216))</f>
        <v>Street Footwear</v>
      </c>
    </row>
    <row r="9217" customFormat="false" ht="14.25" hidden="false" customHeight="true" outlineLevel="0" collapsed="false">
      <c r="B9217" s="88" t="s">
        <v>43</v>
      </c>
      <c r="C9217" s="89" t="n">
        <v>1185732</v>
      </c>
      <c r="D9217" s="90" t="n">
        <v>44540</v>
      </c>
      <c r="E9217" s="88" t="s">
        <v>18</v>
      </c>
      <c r="F9217" s="88" t="s">
        <v>157</v>
      </c>
      <c r="G9217" s="88" t="s">
        <v>154</v>
      </c>
      <c r="H9217" s="91" t="s">
        <v>44</v>
      </c>
      <c r="I9217" s="92" t="n">
        <v>27</v>
      </c>
      <c r="J9217" s="93" t="n">
        <v>112</v>
      </c>
      <c r="K9217" s="94" t="n">
        <f aca="false">I9217 * J9217</f>
        <v>3024</v>
      </c>
      <c r="L9217" s="94" t="n">
        <f aca="false">K9217 *M9217</f>
        <v>1542.24</v>
      </c>
      <c r="M9217" s="95" t="n">
        <v>0.51</v>
      </c>
      <c r="N9217" s="88" t="s">
        <v>23</v>
      </c>
      <c r="O9217" s="91" t="s">
        <v>219</v>
      </c>
      <c r="P9217" s="0" t="str">
        <f aca="false">RIGHT(H9217,LEN(H9217) - FIND(" ", H9217))</f>
        <v>Athletic Footwear</v>
      </c>
    </row>
    <row r="9218" customFormat="false" ht="14.25" hidden="false" customHeight="true" outlineLevel="0" collapsed="false">
      <c r="B9218" s="88" t="s">
        <v>43</v>
      </c>
      <c r="C9218" s="89" t="n">
        <v>1185732</v>
      </c>
      <c r="D9218" s="90" t="n">
        <v>44540</v>
      </c>
      <c r="E9218" s="88" t="s">
        <v>18</v>
      </c>
      <c r="F9218" s="88" t="s">
        <v>157</v>
      </c>
      <c r="G9218" s="88" t="s">
        <v>154</v>
      </c>
      <c r="H9218" s="91" t="s">
        <v>16</v>
      </c>
      <c r="I9218" s="92" t="n">
        <v>38</v>
      </c>
      <c r="J9218" s="93" t="n">
        <v>112</v>
      </c>
      <c r="K9218" s="94" t="n">
        <f aca="false">I9218 * J9218</f>
        <v>4256</v>
      </c>
      <c r="L9218" s="94" t="n">
        <f aca="false">K9218 *M9218</f>
        <v>2128</v>
      </c>
      <c r="M9218" s="95" t="n">
        <v>0.5</v>
      </c>
      <c r="N9218" s="88" t="s">
        <v>23</v>
      </c>
      <c r="O9218" s="91" t="s">
        <v>218</v>
      </c>
      <c r="P9218" s="0" t="str">
        <f aca="false">RIGHT(H9218,LEN(H9218) - FIND(" ", H9218))</f>
        <v>Apparel</v>
      </c>
    </row>
    <row r="9219" customFormat="false" ht="14.25" hidden="false" customHeight="true" outlineLevel="0" collapsed="false">
      <c r="B9219" s="88" t="s">
        <v>43</v>
      </c>
      <c r="C9219" s="89" t="n">
        <v>1185732</v>
      </c>
      <c r="D9219" s="90" t="n">
        <v>44540</v>
      </c>
      <c r="E9219" s="88" t="s">
        <v>18</v>
      </c>
      <c r="F9219" s="88" t="s">
        <v>157</v>
      </c>
      <c r="G9219" s="88" t="s">
        <v>154</v>
      </c>
      <c r="H9219" s="91" t="s">
        <v>38</v>
      </c>
      <c r="I9219" s="92" t="n">
        <v>42</v>
      </c>
      <c r="J9219" s="93" t="n">
        <v>125</v>
      </c>
      <c r="K9219" s="94" t="n">
        <f aca="false">I9219 * J9219</f>
        <v>5250</v>
      </c>
      <c r="L9219" s="94" t="n">
        <f aca="false">K9219 *M9219</f>
        <v>3202.5</v>
      </c>
      <c r="M9219" s="95" t="n">
        <v>0.61</v>
      </c>
      <c r="N9219" s="88" t="s">
        <v>23</v>
      </c>
      <c r="O9219" s="91" t="s">
        <v>219</v>
      </c>
      <c r="P9219" s="0" t="str">
        <f aca="false">RIGHT(H9219,LEN(H9219) - FIND(" ", H9219))</f>
        <v>Apparel</v>
      </c>
    </row>
    <row r="9220" customFormat="false" ht="14.25" hidden="false" customHeight="true" outlineLevel="0" collapsed="false">
      <c r="B9220" s="88" t="s">
        <v>15</v>
      </c>
      <c r="C9220" s="89" t="n">
        <v>1185732</v>
      </c>
      <c r="D9220" s="90" t="n">
        <v>44540</v>
      </c>
      <c r="E9220" s="88" t="s">
        <v>26</v>
      </c>
      <c r="F9220" s="88" t="s">
        <v>159</v>
      </c>
      <c r="G9220" s="88" t="s">
        <v>95</v>
      </c>
      <c r="H9220" s="91" t="s">
        <v>32</v>
      </c>
      <c r="I9220" s="92" t="n">
        <v>64</v>
      </c>
      <c r="J9220" s="93" t="n">
        <v>168</v>
      </c>
      <c r="K9220" s="94" t="n">
        <f aca="false">I9220 * J9220</f>
        <v>10752</v>
      </c>
      <c r="L9220" s="94" t="n">
        <f aca="false">K9220 *M9220</f>
        <v>6451.2</v>
      </c>
      <c r="M9220" s="95" t="n">
        <v>0.6</v>
      </c>
      <c r="N9220" s="88" t="s">
        <v>23</v>
      </c>
      <c r="O9220" s="91" t="s">
        <v>218</v>
      </c>
      <c r="P9220" s="0" t="str">
        <f aca="false">RIGHT(H9220,LEN(H9220) - FIND(" ", H9220))</f>
        <v>Street Footwear</v>
      </c>
    </row>
    <row r="9221" customFormat="false" ht="14.25" hidden="false" customHeight="true" outlineLevel="0" collapsed="false">
      <c r="B9221" s="88" t="s">
        <v>15</v>
      </c>
      <c r="C9221" s="89" t="n">
        <v>1185732</v>
      </c>
      <c r="D9221" s="90" t="n">
        <v>44540</v>
      </c>
      <c r="E9221" s="88" t="s">
        <v>26</v>
      </c>
      <c r="F9221" s="88" t="s">
        <v>159</v>
      </c>
      <c r="G9221" s="88" t="s">
        <v>95</v>
      </c>
      <c r="H9221" s="91" t="s">
        <v>24</v>
      </c>
      <c r="I9221" s="92" t="n">
        <v>55</v>
      </c>
      <c r="J9221" s="93" t="n">
        <v>100</v>
      </c>
      <c r="K9221" s="94" t="n">
        <f aca="false">I9221 * J9221</f>
        <v>5500</v>
      </c>
      <c r="L9221" s="94" t="n">
        <f aca="false">K9221 *M9221</f>
        <v>3025</v>
      </c>
      <c r="M9221" s="95" t="n">
        <v>0.55</v>
      </c>
      <c r="N9221" s="88" t="s">
        <v>23</v>
      </c>
      <c r="O9221" s="91" t="s">
        <v>218</v>
      </c>
      <c r="P9221" s="0" t="str">
        <f aca="false">RIGHT(H9221,LEN(H9221) - FIND(" ", H9221))</f>
        <v>Athletic Footwear</v>
      </c>
    </row>
    <row r="9222" customFormat="false" ht="14.25" hidden="false" customHeight="true" outlineLevel="0" collapsed="false">
      <c r="B9222" s="88" t="s">
        <v>15</v>
      </c>
      <c r="C9222" s="89" t="n">
        <v>1185732</v>
      </c>
      <c r="D9222" s="90" t="n">
        <v>44540</v>
      </c>
      <c r="E9222" s="88" t="s">
        <v>26</v>
      </c>
      <c r="F9222" s="88" t="s">
        <v>159</v>
      </c>
      <c r="G9222" s="88" t="s">
        <v>95</v>
      </c>
      <c r="H9222" s="91" t="s">
        <v>48</v>
      </c>
      <c r="I9222" s="92" t="n">
        <v>55</v>
      </c>
      <c r="J9222" s="93" t="n">
        <v>113</v>
      </c>
      <c r="K9222" s="94" t="n">
        <f aca="false">I9222 * J9222</f>
        <v>6215</v>
      </c>
      <c r="L9222" s="94" t="n">
        <f aca="false">K9222 *M9222</f>
        <v>2921.05</v>
      </c>
      <c r="M9222" s="95" t="n">
        <v>0.47</v>
      </c>
      <c r="N9222" s="88" t="s">
        <v>23</v>
      </c>
      <c r="O9222" s="91" t="s">
        <v>219</v>
      </c>
      <c r="P9222" s="0" t="str">
        <f aca="false">RIGHT(H9222,LEN(H9222) - FIND(" ", H9222))</f>
        <v>Street Footwear</v>
      </c>
    </row>
    <row r="9223" customFormat="false" ht="14.25" hidden="false" customHeight="true" outlineLevel="0" collapsed="false">
      <c r="B9223" s="88" t="s">
        <v>15</v>
      </c>
      <c r="C9223" s="89" t="n">
        <v>1185732</v>
      </c>
      <c r="D9223" s="90" t="n">
        <v>44540</v>
      </c>
      <c r="E9223" s="88" t="s">
        <v>26</v>
      </c>
      <c r="F9223" s="88" t="s">
        <v>159</v>
      </c>
      <c r="G9223" s="88" t="s">
        <v>95</v>
      </c>
      <c r="H9223" s="91" t="s">
        <v>44</v>
      </c>
      <c r="I9223" s="92" t="n">
        <v>56</v>
      </c>
      <c r="J9223" s="93" t="n">
        <v>81</v>
      </c>
      <c r="K9223" s="94" t="n">
        <f aca="false">I9223 * J9223</f>
        <v>4536</v>
      </c>
      <c r="L9223" s="94" t="n">
        <f aca="false">K9223 *M9223</f>
        <v>2041.2</v>
      </c>
      <c r="M9223" s="95" t="n">
        <v>0.45</v>
      </c>
      <c r="N9223" s="88" t="s">
        <v>23</v>
      </c>
      <c r="O9223" s="91" t="s">
        <v>219</v>
      </c>
      <c r="P9223" s="0" t="str">
        <f aca="false">RIGHT(H9223,LEN(H9223) - FIND(" ", H9223))</f>
        <v>Athletic Footwear</v>
      </c>
    </row>
    <row r="9224" customFormat="false" ht="14.25" hidden="false" customHeight="true" outlineLevel="0" collapsed="false">
      <c r="B9224" s="88" t="s">
        <v>15</v>
      </c>
      <c r="C9224" s="89" t="n">
        <v>1185732</v>
      </c>
      <c r="D9224" s="90" t="n">
        <v>44540</v>
      </c>
      <c r="E9224" s="88" t="s">
        <v>26</v>
      </c>
      <c r="F9224" s="88" t="s">
        <v>159</v>
      </c>
      <c r="G9224" s="88" t="s">
        <v>95</v>
      </c>
      <c r="H9224" s="91" t="s">
        <v>16</v>
      </c>
      <c r="I9224" s="92" t="n">
        <v>67</v>
      </c>
      <c r="J9224" s="93" t="n">
        <v>81</v>
      </c>
      <c r="K9224" s="94" t="n">
        <f aca="false">I9224 * J9224</f>
        <v>5427</v>
      </c>
      <c r="L9224" s="94" t="n">
        <f aca="false">K9224 *M9224</f>
        <v>2604.96</v>
      </c>
      <c r="M9224" s="95" t="n">
        <v>0.48</v>
      </c>
      <c r="N9224" s="88" t="s">
        <v>23</v>
      </c>
      <c r="O9224" s="91" t="s">
        <v>218</v>
      </c>
      <c r="P9224" s="0" t="str">
        <f aca="false">RIGHT(H9224,LEN(H9224) - FIND(" ", H9224))</f>
        <v>Apparel</v>
      </c>
    </row>
    <row r="9225" customFormat="false" ht="14.25" hidden="false" customHeight="true" outlineLevel="0" collapsed="false">
      <c r="B9225" s="88" t="s">
        <v>15</v>
      </c>
      <c r="C9225" s="89" t="n">
        <v>1185732</v>
      </c>
      <c r="D9225" s="90" t="n">
        <v>44540</v>
      </c>
      <c r="E9225" s="88" t="s">
        <v>26</v>
      </c>
      <c r="F9225" s="88" t="s">
        <v>159</v>
      </c>
      <c r="G9225" s="88" t="s">
        <v>95</v>
      </c>
      <c r="H9225" s="91" t="s">
        <v>38</v>
      </c>
      <c r="I9225" s="92" t="n">
        <v>68</v>
      </c>
      <c r="J9225" s="93" t="n">
        <v>106</v>
      </c>
      <c r="K9225" s="94" t="n">
        <f aca="false">I9225 * J9225</f>
        <v>7208</v>
      </c>
      <c r="L9225" s="94" t="n">
        <f aca="false">K9225 *M9225</f>
        <v>3748.16</v>
      </c>
      <c r="M9225" s="95" t="n">
        <v>0.52</v>
      </c>
      <c r="N9225" s="88" t="s">
        <v>23</v>
      </c>
      <c r="O9225" s="91" t="s">
        <v>219</v>
      </c>
      <c r="P9225" s="0" t="str">
        <f aca="false">RIGHT(H9225,LEN(H9225) - FIND(" ", H9225))</f>
        <v>Apparel</v>
      </c>
    </row>
    <row r="9226" customFormat="false" ht="14.25" hidden="false" customHeight="true" outlineLevel="0" collapsed="false">
      <c r="B9226" s="88" t="s">
        <v>13</v>
      </c>
      <c r="C9226" s="89" t="n">
        <v>1185732</v>
      </c>
      <c r="D9226" s="90" t="n">
        <v>44540</v>
      </c>
      <c r="E9226" s="88" t="s">
        <v>26</v>
      </c>
      <c r="F9226" s="88" t="s">
        <v>54</v>
      </c>
      <c r="G9226" s="88" t="s">
        <v>55</v>
      </c>
      <c r="H9226" s="91" t="s">
        <v>24</v>
      </c>
      <c r="I9226" s="92" t="n">
        <v>40</v>
      </c>
      <c r="J9226" s="93" t="n">
        <v>91</v>
      </c>
      <c r="K9226" s="94" t="n">
        <f aca="false">I9226 * J9226</f>
        <v>3640</v>
      </c>
      <c r="L9226" s="94" t="n">
        <f aca="false">K9226 *M9226</f>
        <v>1237.6</v>
      </c>
      <c r="M9226" s="95" t="n">
        <v>0.34</v>
      </c>
      <c r="N9226" s="88" t="s">
        <v>31</v>
      </c>
      <c r="O9226" s="91" t="s">
        <v>218</v>
      </c>
      <c r="P9226" s="0" t="str">
        <f aca="false">RIGHT(H9226,LEN(H9226) - FIND(" ", H9226))</f>
        <v>Athletic Footwear</v>
      </c>
    </row>
    <row r="9227" customFormat="false" ht="14.25" hidden="false" customHeight="true" outlineLevel="0" collapsed="false">
      <c r="B9227" s="88" t="s">
        <v>43</v>
      </c>
      <c r="C9227" s="89" t="n">
        <v>1185732</v>
      </c>
      <c r="D9227" s="90" t="n">
        <v>44540</v>
      </c>
      <c r="E9227" s="88" t="s">
        <v>18</v>
      </c>
      <c r="F9227" s="88" t="s">
        <v>157</v>
      </c>
      <c r="G9227" s="88" t="s">
        <v>154</v>
      </c>
      <c r="H9227" s="91" t="s">
        <v>32</v>
      </c>
      <c r="I9227" s="92" t="n">
        <v>29</v>
      </c>
      <c r="J9227" s="93" t="n">
        <v>231</v>
      </c>
      <c r="K9227" s="94" t="n">
        <f aca="false">I9227 * J9227</f>
        <v>6699</v>
      </c>
      <c r="L9227" s="94" t="n">
        <f aca="false">K9227 *M9227</f>
        <v>3081.54</v>
      </c>
      <c r="M9227" s="95" t="n">
        <v>0.46</v>
      </c>
      <c r="N9227" s="88" t="s">
        <v>31</v>
      </c>
      <c r="O9227" s="91" t="s">
        <v>218</v>
      </c>
      <c r="P9227" s="0" t="str">
        <f aca="false">RIGHT(H9227,LEN(H9227) - FIND(" ", H9227))</f>
        <v>Street Footwear</v>
      </c>
    </row>
    <row r="9228" customFormat="false" ht="14.25" hidden="false" customHeight="true" outlineLevel="0" collapsed="false">
      <c r="B9228" s="88" t="s">
        <v>43</v>
      </c>
      <c r="C9228" s="89" t="n">
        <v>1185732</v>
      </c>
      <c r="D9228" s="90" t="n">
        <v>44540</v>
      </c>
      <c r="E9228" s="88" t="s">
        <v>18</v>
      </c>
      <c r="F9228" s="88" t="s">
        <v>157</v>
      </c>
      <c r="G9228" s="88" t="s">
        <v>154</v>
      </c>
      <c r="H9228" s="91" t="s">
        <v>24</v>
      </c>
      <c r="I9228" s="92" t="n">
        <v>22</v>
      </c>
      <c r="J9228" s="93" t="n">
        <v>170</v>
      </c>
      <c r="K9228" s="94" t="n">
        <f aca="false">I9228 * J9228</f>
        <v>3740</v>
      </c>
      <c r="L9228" s="94" t="n">
        <f aca="false">K9228 *M9228</f>
        <v>1570.8</v>
      </c>
      <c r="M9228" s="95" t="n">
        <v>0.42</v>
      </c>
      <c r="N9228" s="88" t="s">
        <v>31</v>
      </c>
      <c r="O9228" s="91" t="s">
        <v>218</v>
      </c>
      <c r="P9228" s="0" t="str">
        <f aca="false">RIGHT(H9228,LEN(H9228) - FIND(" ", H9228))</f>
        <v>Athletic Footwear</v>
      </c>
    </row>
    <row r="9229" customFormat="false" ht="14.25" hidden="false" customHeight="true" outlineLevel="0" collapsed="false">
      <c r="B9229" s="88" t="s">
        <v>43</v>
      </c>
      <c r="C9229" s="89" t="n">
        <v>1185732</v>
      </c>
      <c r="D9229" s="90" t="n">
        <v>44540</v>
      </c>
      <c r="E9229" s="88" t="s">
        <v>18</v>
      </c>
      <c r="F9229" s="88" t="s">
        <v>157</v>
      </c>
      <c r="G9229" s="88" t="s">
        <v>154</v>
      </c>
      <c r="H9229" s="91" t="s">
        <v>48</v>
      </c>
      <c r="I9229" s="92" t="n">
        <v>20</v>
      </c>
      <c r="J9229" s="93" t="n">
        <v>153</v>
      </c>
      <c r="K9229" s="94" t="n">
        <f aca="false">I9229 * J9229</f>
        <v>3060</v>
      </c>
      <c r="L9229" s="94" t="n">
        <f aca="false">K9229 *M9229</f>
        <v>1132.2</v>
      </c>
      <c r="M9229" s="95" t="n">
        <v>0.37</v>
      </c>
      <c r="N9229" s="88" t="s">
        <v>31</v>
      </c>
      <c r="O9229" s="91" t="s">
        <v>219</v>
      </c>
      <c r="P9229" s="0" t="str">
        <f aca="false">RIGHT(H9229,LEN(H9229) - FIND(" ", H9229))</f>
        <v>Street Footwear</v>
      </c>
    </row>
    <row r="9230" customFormat="false" ht="14.25" hidden="false" customHeight="true" outlineLevel="0" collapsed="false">
      <c r="B9230" s="88" t="s">
        <v>43</v>
      </c>
      <c r="C9230" s="89" t="n">
        <v>1185732</v>
      </c>
      <c r="D9230" s="90" t="n">
        <v>44540</v>
      </c>
      <c r="E9230" s="88" t="s">
        <v>18</v>
      </c>
      <c r="F9230" s="88" t="s">
        <v>157</v>
      </c>
      <c r="G9230" s="88" t="s">
        <v>154</v>
      </c>
      <c r="H9230" s="91" t="s">
        <v>44</v>
      </c>
      <c r="I9230" s="92" t="n">
        <v>22</v>
      </c>
      <c r="J9230" s="93" t="n">
        <v>136</v>
      </c>
      <c r="K9230" s="94" t="n">
        <f aca="false">I9230 * J9230</f>
        <v>2992</v>
      </c>
      <c r="L9230" s="94" t="n">
        <f aca="false">K9230 *M9230</f>
        <v>1256.64</v>
      </c>
      <c r="M9230" s="95" t="n">
        <v>0.42</v>
      </c>
      <c r="N9230" s="88" t="s">
        <v>31</v>
      </c>
      <c r="O9230" s="91" t="s">
        <v>219</v>
      </c>
      <c r="P9230" s="0" t="str">
        <f aca="false">RIGHT(H9230,LEN(H9230) - FIND(" ", H9230))</f>
        <v>Athletic Footwear</v>
      </c>
    </row>
    <row r="9231" customFormat="false" ht="14.25" hidden="false" customHeight="true" outlineLevel="0" collapsed="false">
      <c r="B9231" s="88" t="s">
        <v>43</v>
      </c>
      <c r="C9231" s="89" t="n">
        <v>1185732</v>
      </c>
      <c r="D9231" s="90" t="n">
        <v>44540</v>
      </c>
      <c r="E9231" s="88" t="s">
        <v>18</v>
      </c>
      <c r="F9231" s="88" t="s">
        <v>157</v>
      </c>
      <c r="G9231" s="88" t="s">
        <v>154</v>
      </c>
      <c r="H9231" s="91" t="s">
        <v>16</v>
      </c>
      <c r="I9231" s="92" t="n">
        <v>27</v>
      </c>
      <c r="J9231" s="93" t="n">
        <v>124</v>
      </c>
      <c r="K9231" s="94" t="n">
        <f aca="false">I9231 * J9231</f>
        <v>3348</v>
      </c>
      <c r="L9231" s="94" t="n">
        <f aca="false">K9231 *M9231</f>
        <v>1372.68</v>
      </c>
      <c r="M9231" s="95" t="n">
        <v>0.41</v>
      </c>
      <c r="N9231" s="88" t="s">
        <v>31</v>
      </c>
      <c r="O9231" s="91" t="s">
        <v>218</v>
      </c>
      <c r="P9231" s="0" t="str">
        <f aca="false">RIGHT(H9231,LEN(H9231) - FIND(" ", H9231))</f>
        <v>Apparel</v>
      </c>
    </row>
    <row r="9232" customFormat="false" ht="14.25" hidden="false" customHeight="true" outlineLevel="0" collapsed="false">
      <c r="B9232" s="88" t="s">
        <v>43</v>
      </c>
      <c r="C9232" s="89" t="n">
        <v>1185732</v>
      </c>
      <c r="D9232" s="90" t="n">
        <v>44540</v>
      </c>
      <c r="E9232" s="88" t="s">
        <v>18</v>
      </c>
      <c r="F9232" s="88" t="s">
        <v>157</v>
      </c>
      <c r="G9232" s="88" t="s">
        <v>154</v>
      </c>
      <c r="H9232" s="91" t="s">
        <v>38</v>
      </c>
      <c r="I9232" s="92" t="n">
        <v>29</v>
      </c>
      <c r="J9232" s="93" t="n">
        <v>170</v>
      </c>
      <c r="K9232" s="94" t="n">
        <f aca="false">I9232 * J9232</f>
        <v>4930</v>
      </c>
      <c r="L9232" s="94" t="n">
        <f aca="false">K9232 *M9232</f>
        <v>2563.6</v>
      </c>
      <c r="M9232" s="95" t="n">
        <v>0.52</v>
      </c>
      <c r="N9232" s="88" t="s">
        <v>31</v>
      </c>
      <c r="O9232" s="91" t="s">
        <v>219</v>
      </c>
      <c r="P9232" s="0" t="str">
        <f aca="false">RIGHT(H9232,LEN(H9232) - FIND(" ", H9232))</f>
        <v>Apparel</v>
      </c>
    </row>
    <row r="9233" customFormat="false" ht="14.25" hidden="false" customHeight="true" outlineLevel="0" collapsed="false">
      <c r="B9233" s="88" t="s">
        <v>15</v>
      </c>
      <c r="C9233" s="89" t="n">
        <v>1185732</v>
      </c>
      <c r="D9233" s="90" t="n">
        <v>44540</v>
      </c>
      <c r="E9233" s="88" t="s">
        <v>26</v>
      </c>
      <c r="F9233" s="88" t="s">
        <v>159</v>
      </c>
      <c r="G9233" s="88" t="s">
        <v>95</v>
      </c>
      <c r="H9233" s="91" t="s">
        <v>32</v>
      </c>
      <c r="I9233" s="92" t="n">
        <v>48</v>
      </c>
      <c r="J9233" s="93" t="n">
        <v>186</v>
      </c>
      <c r="K9233" s="94" t="n">
        <f aca="false">I9233 * J9233</f>
        <v>8928</v>
      </c>
      <c r="L9233" s="94" t="n">
        <f aca="false">K9233 *M9233</f>
        <v>4285.44</v>
      </c>
      <c r="M9233" s="95" t="n">
        <v>0.48</v>
      </c>
      <c r="N9233" s="88" t="s">
        <v>31</v>
      </c>
      <c r="O9233" s="91" t="s">
        <v>218</v>
      </c>
      <c r="P9233" s="0" t="str">
        <f aca="false">RIGHT(H9233,LEN(H9233) - FIND(" ", H9233))</f>
        <v>Street Footwear</v>
      </c>
    </row>
    <row r="9234" customFormat="false" ht="14.25" hidden="false" customHeight="true" outlineLevel="0" collapsed="false">
      <c r="B9234" s="88" t="s">
        <v>15</v>
      </c>
      <c r="C9234" s="89" t="n">
        <v>1185732</v>
      </c>
      <c r="D9234" s="90" t="n">
        <v>44540</v>
      </c>
      <c r="E9234" s="88" t="s">
        <v>26</v>
      </c>
      <c r="F9234" s="88" t="s">
        <v>159</v>
      </c>
      <c r="G9234" s="88" t="s">
        <v>95</v>
      </c>
      <c r="H9234" s="91" t="s">
        <v>24</v>
      </c>
      <c r="I9234" s="92" t="n">
        <v>41</v>
      </c>
      <c r="J9234" s="93" t="n">
        <v>132</v>
      </c>
      <c r="K9234" s="94" t="n">
        <f aca="false">I9234 * J9234</f>
        <v>5412</v>
      </c>
      <c r="L9234" s="94" t="n">
        <f aca="false">K9234 *M9234</f>
        <v>2760.12</v>
      </c>
      <c r="M9234" s="95" t="n">
        <v>0.51</v>
      </c>
      <c r="N9234" s="88" t="s">
        <v>31</v>
      </c>
      <c r="O9234" s="91" t="s">
        <v>218</v>
      </c>
      <c r="P9234" s="0" t="str">
        <f aca="false">RIGHT(H9234,LEN(H9234) - FIND(" ", H9234))</f>
        <v>Athletic Footwear</v>
      </c>
    </row>
    <row r="9235" customFormat="false" ht="14.25" hidden="false" customHeight="true" outlineLevel="0" collapsed="false">
      <c r="B9235" s="88" t="s">
        <v>15</v>
      </c>
      <c r="C9235" s="89" t="n">
        <v>1185732</v>
      </c>
      <c r="D9235" s="90" t="n">
        <v>44540</v>
      </c>
      <c r="E9235" s="88" t="s">
        <v>26</v>
      </c>
      <c r="F9235" s="88" t="s">
        <v>159</v>
      </c>
      <c r="G9235" s="88" t="s">
        <v>95</v>
      </c>
      <c r="H9235" s="91" t="s">
        <v>48</v>
      </c>
      <c r="I9235" s="92" t="n">
        <v>44</v>
      </c>
      <c r="J9235" s="93" t="n">
        <v>131</v>
      </c>
      <c r="K9235" s="94" t="n">
        <f aca="false">I9235 * J9235</f>
        <v>5764</v>
      </c>
      <c r="L9235" s="94" t="n">
        <f aca="false">K9235 *M9235</f>
        <v>2305.6</v>
      </c>
      <c r="M9235" s="95" t="n">
        <v>0.4</v>
      </c>
      <c r="N9235" s="88" t="s">
        <v>31</v>
      </c>
      <c r="O9235" s="91" t="s">
        <v>219</v>
      </c>
      <c r="P9235" s="0" t="str">
        <f aca="false">RIGHT(H9235,LEN(H9235) - FIND(" ", H9235))</f>
        <v>Street Footwear</v>
      </c>
    </row>
    <row r="9236" customFormat="false" ht="14.25" hidden="false" customHeight="true" outlineLevel="0" collapsed="false">
      <c r="B9236" s="88" t="s">
        <v>15</v>
      </c>
      <c r="C9236" s="89" t="n">
        <v>1185732</v>
      </c>
      <c r="D9236" s="90" t="n">
        <v>44540</v>
      </c>
      <c r="E9236" s="88" t="s">
        <v>26</v>
      </c>
      <c r="F9236" s="88" t="s">
        <v>159</v>
      </c>
      <c r="G9236" s="88" t="s">
        <v>95</v>
      </c>
      <c r="H9236" s="91" t="s">
        <v>44</v>
      </c>
      <c r="I9236" s="92" t="n">
        <v>44</v>
      </c>
      <c r="J9236" s="93" t="n">
        <v>101</v>
      </c>
      <c r="K9236" s="94" t="n">
        <f aca="false">I9236 * J9236</f>
        <v>4444</v>
      </c>
      <c r="L9236" s="94" t="n">
        <f aca="false">K9236 *M9236</f>
        <v>1866.48</v>
      </c>
      <c r="M9236" s="95" t="n">
        <v>0.42</v>
      </c>
      <c r="N9236" s="88" t="s">
        <v>31</v>
      </c>
      <c r="O9236" s="91" t="s">
        <v>219</v>
      </c>
      <c r="P9236" s="0" t="str">
        <f aca="false">RIGHT(H9236,LEN(H9236) - FIND(" ", H9236))</f>
        <v>Athletic Footwear</v>
      </c>
    </row>
    <row r="9237" customFormat="false" ht="14.25" hidden="false" customHeight="true" outlineLevel="0" collapsed="false">
      <c r="B9237" s="88" t="s">
        <v>15</v>
      </c>
      <c r="C9237" s="89" t="n">
        <v>1185732</v>
      </c>
      <c r="D9237" s="90" t="n">
        <v>44540</v>
      </c>
      <c r="E9237" s="88" t="s">
        <v>26</v>
      </c>
      <c r="F9237" s="88" t="s">
        <v>159</v>
      </c>
      <c r="G9237" s="88" t="s">
        <v>95</v>
      </c>
      <c r="H9237" s="91" t="s">
        <v>16</v>
      </c>
      <c r="I9237" s="92" t="n">
        <v>48</v>
      </c>
      <c r="J9237" s="93" t="n">
        <v>104</v>
      </c>
      <c r="K9237" s="94" t="n">
        <f aca="false">I9237 * J9237</f>
        <v>4992</v>
      </c>
      <c r="L9237" s="94" t="n">
        <f aca="false">K9237 *M9237</f>
        <v>2096.64</v>
      </c>
      <c r="M9237" s="95" t="n">
        <v>0.42</v>
      </c>
      <c r="N9237" s="88" t="s">
        <v>31</v>
      </c>
      <c r="O9237" s="91" t="s">
        <v>218</v>
      </c>
      <c r="P9237" s="0" t="str">
        <f aca="false">RIGHT(H9237,LEN(H9237) - FIND(" ", H9237))</f>
        <v>Apparel</v>
      </c>
    </row>
    <row r="9238" customFormat="false" ht="14.25" hidden="false" customHeight="true" outlineLevel="0" collapsed="false">
      <c r="B9238" s="88" t="s">
        <v>15</v>
      </c>
      <c r="C9238" s="89" t="n">
        <v>1185732</v>
      </c>
      <c r="D9238" s="90" t="n">
        <v>44540</v>
      </c>
      <c r="E9238" s="88" t="s">
        <v>26</v>
      </c>
      <c r="F9238" s="88" t="s">
        <v>159</v>
      </c>
      <c r="G9238" s="88" t="s">
        <v>95</v>
      </c>
      <c r="H9238" s="91" t="s">
        <v>38</v>
      </c>
      <c r="I9238" s="92" t="n">
        <v>60</v>
      </c>
      <c r="J9238" s="93" t="n">
        <v>145</v>
      </c>
      <c r="K9238" s="94" t="n">
        <f aca="false">I9238 * J9238</f>
        <v>8700</v>
      </c>
      <c r="L9238" s="94" t="n">
        <f aca="false">K9238 *M9238</f>
        <v>4089</v>
      </c>
      <c r="M9238" s="95" t="n">
        <v>0.47</v>
      </c>
      <c r="N9238" s="88" t="s">
        <v>31</v>
      </c>
      <c r="O9238" s="91" t="s">
        <v>219</v>
      </c>
      <c r="P9238" s="0" t="str">
        <f aca="false">RIGHT(H9238,LEN(H9238) - FIND(" ", H9238))</f>
        <v>Apparel</v>
      </c>
    </row>
    <row r="9239" customFormat="false" ht="14.25" hidden="false" customHeight="true" outlineLevel="0" collapsed="false">
      <c r="B9239" s="88" t="s">
        <v>13</v>
      </c>
      <c r="C9239" s="89" t="n">
        <v>1185732</v>
      </c>
      <c r="D9239" s="90" t="n">
        <v>44541</v>
      </c>
      <c r="E9239" s="88" t="s">
        <v>26</v>
      </c>
      <c r="F9239" s="88" t="s">
        <v>54</v>
      </c>
      <c r="G9239" s="88" t="s">
        <v>55</v>
      </c>
      <c r="H9239" s="91" t="s">
        <v>48</v>
      </c>
      <c r="I9239" s="92" t="n">
        <v>45</v>
      </c>
      <c r="J9239" s="93" t="n">
        <v>200</v>
      </c>
      <c r="K9239" s="94" t="n">
        <f aca="false">I9239 * J9239</f>
        <v>9000</v>
      </c>
      <c r="L9239" s="94" t="n">
        <f aca="false">K9239 *M9239</f>
        <v>3150</v>
      </c>
      <c r="M9239" s="95" t="n">
        <v>0.35</v>
      </c>
      <c r="N9239" s="88" t="s">
        <v>31</v>
      </c>
      <c r="O9239" s="91" t="s">
        <v>219</v>
      </c>
      <c r="P9239" s="0" t="str">
        <f aca="false">RIGHT(H9239,LEN(H9239) - FIND(" ", H9239))</f>
        <v>Street Footwear</v>
      </c>
    </row>
    <row r="9240" customFormat="false" ht="14.25" hidden="false" customHeight="true" outlineLevel="0" collapsed="false">
      <c r="B9240" s="88" t="s">
        <v>30</v>
      </c>
      <c r="C9240" s="89" t="n">
        <v>1185732</v>
      </c>
      <c r="D9240" s="90" t="n">
        <v>44541</v>
      </c>
      <c r="E9240" s="88" t="s">
        <v>29</v>
      </c>
      <c r="F9240" s="88" t="s">
        <v>153</v>
      </c>
      <c r="G9240" s="88" t="s">
        <v>156</v>
      </c>
      <c r="H9240" s="91" t="s">
        <v>32</v>
      </c>
      <c r="I9240" s="92" t="n">
        <v>60</v>
      </c>
      <c r="J9240" s="93" t="n">
        <v>500</v>
      </c>
      <c r="K9240" s="94" t="n">
        <f aca="false">I9240 * J9240</f>
        <v>30000</v>
      </c>
      <c r="L9240" s="94" t="n">
        <f aca="false">K9240 *M9240</f>
        <v>10500</v>
      </c>
      <c r="M9240" s="95" t="n">
        <v>0.35</v>
      </c>
      <c r="N9240" s="88" t="s">
        <v>23</v>
      </c>
      <c r="O9240" s="91" t="s">
        <v>218</v>
      </c>
      <c r="P9240" s="0" t="str">
        <f aca="false">RIGHT(H9240,LEN(H9240) - FIND(" ", H9240))</f>
        <v>Street Footwear</v>
      </c>
    </row>
    <row r="9241" customFormat="false" ht="14.25" hidden="false" customHeight="true" outlineLevel="0" collapsed="false">
      <c r="B9241" s="88" t="s">
        <v>30</v>
      </c>
      <c r="C9241" s="89" t="n">
        <v>1185732</v>
      </c>
      <c r="D9241" s="90" t="n">
        <v>44541</v>
      </c>
      <c r="E9241" s="88" t="s">
        <v>29</v>
      </c>
      <c r="F9241" s="88" t="s">
        <v>153</v>
      </c>
      <c r="G9241" s="88" t="s">
        <v>156</v>
      </c>
      <c r="H9241" s="91" t="s">
        <v>24</v>
      </c>
      <c r="I9241" s="92" t="n">
        <v>50</v>
      </c>
      <c r="J9241" s="93" t="n">
        <v>300</v>
      </c>
      <c r="K9241" s="94" t="n">
        <f aca="false">I9241 * J9241</f>
        <v>15000</v>
      </c>
      <c r="L9241" s="94" t="n">
        <f aca="false">K9241 *M9241</f>
        <v>4500</v>
      </c>
      <c r="M9241" s="95" t="n">
        <v>0.3</v>
      </c>
      <c r="N9241" s="88" t="s">
        <v>23</v>
      </c>
      <c r="O9241" s="91" t="s">
        <v>218</v>
      </c>
      <c r="P9241" s="0" t="str">
        <f aca="false">RIGHT(H9241,LEN(H9241) - FIND(" ", H9241))</f>
        <v>Athletic Footwear</v>
      </c>
    </row>
    <row r="9242" customFormat="false" ht="14.25" hidden="false" customHeight="true" outlineLevel="0" collapsed="false">
      <c r="B9242" s="88" t="s">
        <v>30</v>
      </c>
      <c r="C9242" s="89" t="n">
        <v>1185732</v>
      </c>
      <c r="D9242" s="90" t="n">
        <v>44541</v>
      </c>
      <c r="E9242" s="88" t="s">
        <v>29</v>
      </c>
      <c r="F9242" s="88" t="s">
        <v>153</v>
      </c>
      <c r="G9242" s="88" t="s">
        <v>156</v>
      </c>
      <c r="H9242" s="91" t="s">
        <v>48</v>
      </c>
      <c r="I9242" s="92" t="n">
        <v>50</v>
      </c>
      <c r="J9242" s="93" t="n">
        <v>250</v>
      </c>
      <c r="K9242" s="94" t="n">
        <f aca="false">I9242 * J9242</f>
        <v>12500</v>
      </c>
      <c r="L9242" s="94" t="n">
        <f aca="false">K9242 *M9242</f>
        <v>3750</v>
      </c>
      <c r="M9242" s="95" t="n">
        <v>0.3</v>
      </c>
      <c r="N9242" s="88" t="s">
        <v>23</v>
      </c>
      <c r="O9242" s="91" t="s">
        <v>219</v>
      </c>
      <c r="P9242" s="0" t="str">
        <f aca="false">RIGHT(H9242,LEN(H9242) - FIND(" ", H9242))</f>
        <v>Street Footwear</v>
      </c>
    </row>
    <row r="9243" customFormat="false" ht="14.25" hidden="false" customHeight="true" outlineLevel="0" collapsed="false">
      <c r="B9243" s="88" t="s">
        <v>30</v>
      </c>
      <c r="C9243" s="89" t="n">
        <v>1185732</v>
      </c>
      <c r="D9243" s="90" t="n">
        <v>44541</v>
      </c>
      <c r="E9243" s="88" t="s">
        <v>29</v>
      </c>
      <c r="F9243" s="88" t="s">
        <v>153</v>
      </c>
      <c r="G9243" s="88" t="s">
        <v>156</v>
      </c>
      <c r="H9243" s="91" t="s">
        <v>44</v>
      </c>
      <c r="I9243" s="92" t="n">
        <v>50</v>
      </c>
      <c r="J9243" s="93" t="n">
        <v>200</v>
      </c>
      <c r="K9243" s="94" t="n">
        <f aca="false">I9243 * J9243</f>
        <v>10000</v>
      </c>
      <c r="L9243" s="94" t="n">
        <f aca="false">K9243 *M9243</f>
        <v>3000</v>
      </c>
      <c r="M9243" s="95" t="n">
        <v>0.3</v>
      </c>
      <c r="N9243" s="88" t="s">
        <v>23</v>
      </c>
      <c r="O9243" s="91" t="s">
        <v>219</v>
      </c>
      <c r="P9243" s="0" t="str">
        <f aca="false">RIGHT(H9243,LEN(H9243) - FIND(" ", H9243))</f>
        <v>Athletic Footwear</v>
      </c>
    </row>
    <row r="9244" customFormat="false" ht="14.25" hidden="false" customHeight="true" outlineLevel="0" collapsed="false">
      <c r="B9244" s="88" t="s">
        <v>30</v>
      </c>
      <c r="C9244" s="89" t="n">
        <v>1185732</v>
      </c>
      <c r="D9244" s="90" t="n">
        <v>44541</v>
      </c>
      <c r="E9244" s="88" t="s">
        <v>29</v>
      </c>
      <c r="F9244" s="88" t="s">
        <v>153</v>
      </c>
      <c r="G9244" s="88" t="s">
        <v>156</v>
      </c>
      <c r="H9244" s="91" t="s">
        <v>16</v>
      </c>
      <c r="I9244" s="92" t="n">
        <v>60</v>
      </c>
      <c r="J9244" s="93" t="n">
        <v>200</v>
      </c>
      <c r="K9244" s="94" t="n">
        <f aca="false">I9244 * J9244</f>
        <v>12000</v>
      </c>
      <c r="L9244" s="94" t="n">
        <f aca="false">K9244 *M9244</f>
        <v>4200</v>
      </c>
      <c r="M9244" s="95" t="n">
        <v>0.35</v>
      </c>
      <c r="N9244" s="88" t="s">
        <v>23</v>
      </c>
      <c r="O9244" s="91" t="s">
        <v>218</v>
      </c>
      <c r="P9244" s="0" t="str">
        <f aca="false">RIGHT(H9244,LEN(H9244) - FIND(" ", H9244))</f>
        <v>Apparel</v>
      </c>
    </row>
    <row r="9245" customFormat="false" ht="14.25" hidden="false" customHeight="true" outlineLevel="0" collapsed="false">
      <c r="B9245" s="88" t="s">
        <v>30</v>
      </c>
      <c r="C9245" s="89" t="n">
        <v>1185732</v>
      </c>
      <c r="D9245" s="90" t="n">
        <v>44541</v>
      </c>
      <c r="E9245" s="88" t="s">
        <v>29</v>
      </c>
      <c r="F9245" s="88" t="s">
        <v>153</v>
      </c>
      <c r="G9245" s="88" t="s">
        <v>156</v>
      </c>
      <c r="H9245" s="91" t="s">
        <v>38</v>
      </c>
      <c r="I9245" s="92" t="n">
        <v>65</v>
      </c>
      <c r="J9245" s="93" t="n">
        <v>300</v>
      </c>
      <c r="K9245" s="94" t="n">
        <f aca="false">I9245 * J9245</f>
        <v>19500</v>
      </c>
      <c r="L9245" s="94" t="n">
        <f aca="false">K9245 *M9245</f>
        <v>7800</v>
      </c>
      <c r="M9245" s="95" t="n">
        <v>0.4</v>
      </c>
      <c r="N9245" s="88" t="s">
        <v>23</v>
      </c>
      <c r="O9245" s="91" t="s">
        <v>219</v>
      </c>
      <c r="P9245" s="0" t="str">
        <f aca="false">RIGHT(H9245,LEN(H9245) - FIND(" ", H9245))</f>
        <v>Apparel</v>
      </c>
    </row>
    <row r="9246" customFormat="false" ht="14.25" hidden="false" customHeight="true" outlineLevel="0" collapsed="false">
      <c r="B9246" s="88" t="s">
        <v>13</v>
      </c>
      <c r="C9246" s="89" t="n">
        <v>1185732</v>
      </c>
      <c r="D9246" s="90" t="n">
        <v>44541</v>
      </c>
      <c r="E9246" s="88" t="s">
        <v>26</v>
      </c>
      <c r="F9246" s="88" t="s">
        <v>54</v>
      </c>
      <c r="G9246" s="88" t="s">
        <v>55</v>
      </c>
      <c r="H9246" s="91" t="s">
        <v>48</v>
      </c>
      <c r="I9246" s="92" t="n">
        <v>41</v>
      </c>
      <c r="J9246" s="93" t="n">
        <v>50</v>
      </c>
      <c r="K9246" s="94" t="n">
        <f aca="false">I9246 * J9246</f>
        <v>2050</v>
      </c>
      <c r="L9246" s="94" t="n">
        <f aca="false">K9246 *M9246</f>
        <v>922.5</v>
      </c>
      <c r="M9246" s="95" t="n">
        <v>0.45</v>
      </c>
      <c r="N9246" s="88" t="s">
        <v>23</v>
      </c>
      <c r="O9246" s="91" t="s">
        <v>219</v>
      </c>
      <c r="P9246" s="0" t="str">
        <f aca="false">RIGHT(H9246,LEN(H9246) - FIND(" ", H9246))</f>
        <v>Street Footwear</v>
      </c>
    </row>
    <row r="9247" customFormat="false" ht="14.25" hidden="false" customHeight="true" outlineLevel="0" collapsed="false">
      <c r="B9247" s="88" t="s">
        <v>30</v>
      </c>
      <c r="C9247" s="89" t="n">
        <v>1185732</v>
      </c>
      <c r="D9247" s="90" t="n">
        <v>44541</v>
      </c>
      <c r="E9247" s="88" t="s">
        <v>29</v>
      </c>
      <c r="F9247" s="88" t="s">
        <v>153</v>
      </c>
      <c r="G9247" s="88" t="s">
        <v>156</v>
      </c>
      <c r="H9247" s="91" t="s">
        <v>32</v>
      </c>
      <c r="I9247" s="92" t="n">
        <v>58</v>
      </c>
      <c r="J9247" s="93" t="n">
        <v>140</v>
      </c>
      <c r="K9247" s="94" t="n">
        <f aca="false">I9247 * J9247</f>
        <v>8120</v>
      </c>
      <c r="L9247" s="94" t="n">
        <f aca="false">K9247 *M9247</f>
        <v>3735.2</v>
      </c>
      <c r="M9247" s="95" t="n">
        <v>0.46</v>
      </c>
      <c r="N9247" s="88" t="s">
        <v>23</v>
      </c>
      <c r="O9247" s="91" t="s">
        <v>218</v>
      </c>
      <c r="P9247" s="0" t="str">
        <f aca="false">RIGHT(H9247,LEN(H9247) - FIND(" ", H9247))</f>
        <v>Street Footwear</v>
      </c>
    </row>
    <row r="9248" customFormat="false" ht="14.25" hidden="false" customHeight="true" outlineLevel="0" collapsed="false">
      <c r="B9248" s="88" t="s">
        <v>30</v>
      </c>
      <c r="C9248" s="89" t="n">
        <v>1185732</v>
      </c>
      <c r="D9248" s="90" t="n">
        <v>44541</v>
      </c>
      <c r="E9248" s="88" t="s">
        <v>29</v>
      </c>
      <c r="F9248" s="88" t="s">
        <v>153</v>
      </c>
      <c r="G9248" s="88" t="s">
        <v>156</v>
      </c>
      <c r="H9248" s="91" t="s">
        <v>24</v>
      </c>
      <c r="I9248" s="92" t="n">
        <v>45</v>
      </c>
      <c r="J9248" s="93" t="n">
        <v>75</v>
      </c>
      <c r="K9248" s="94" t="n">
        <f aca="false">I9248 * J9248</f>
        <v>3375</v>
      </c>
      <c r="L9248" s="94" t="n">
        <f aca="false">K9248 *M9248</f>
        <v>1451.25</v>
      </c>
      <c r="M9248" s="95" t="n">
        <v>0.43</v>
      </c>
      <c r="N9248" s="88" t="s">
        <v>23</v>
      </c>
      <c r="O9248" s="91" t="s">
        <v>218</v>
      </c>
      <c r="P9248" s="0" t="str">
        <f aca="false">RIGHT(H9248,LEN(H9248) - FIND(" ", H9248))</f>
        <v>Athletic Footwear</v>
      </c>
    </row>
    <row r="9249" customFormat="false" ht="14.25" hidden="false" customHeight="true" outlineLevel="0" collapsed="false">
      <c r="B9249" s="88" t="s">
        <v>30</v>
      </c>
      <c r="C9249" s="89" t="n">
        <v>1185732</v>
      </c>
      <c r="D9249" s="90" t="n">
        <v>44541</v>
      </c>
      <c r="E9249" s="88" t="s">
        <v>29</v>
      </c>
      <c r="F9249" s="88" t="s">
        <v>153</v>
      </c>
      <c r="G9249" s="88" t="s">
        <v>156</v>
      </c>
      <c r="H9249" s="91" t="s">
        <v>48</v>
      </c>
      <c r="I9249" s="92" t="n">
        <v>45</v>
      </c>
      <c r="J9249" s="93" t="n">
        <v>73</v>
      </c>
      <c r="K9249" s="94" t="n">
        <f aca="false">I9249 * J9249</f>
        <v>3285</v>
      </c>
      <c r="L9249" s="94" t="n">
        <f aca="false">K9249 *M9249</f>
        <v>1379.7</v>
      </c>
      <c r="M9249" s="95" t="n">
        <v>0.42</v>
      </c>
      <c r="N9249" s="88" t="s">
        <v>23</v>
      </c>
      <c r="O9249" s="91" t="s">
        <v>219</v>
      </c>
      <c r="P9249" s="0" t="str">
        <f aca="false">RIGHT(H9249,LEN(H9249) - FIND(" ", H9249))</f>
        <v>Street Footwear</v>
      </c>
    </row>
    <row r="9250" customFormat="false" ht="14.25" hidden="false" customHeight="true" outlineLevel="0" collapsed="false">
      <c r="B9250" s="88" t="s">
        <v>30</v>
      </c>
      <c r="C9250" s="89" t="n">
        <v>1185732</v>
      </c>
      <c r="D9250" s="90" t="n">
        <v>44541</v>
      </c>
      <c r="E9250" s="88" t="s">
        <v>29</v>
      </c>
      <c r="F9250" s="88" t="s">
        <v>153</v>
      </c>
      <c r="G9250" s="88" t="s">
        <v>156</v>
      </c>
      <c r="H9250" s="91" t="s">
        <v>44</v>
      </c>
      <c r="I9250" s="92" t="n">
        <v>45</v>
      </c>
      <c r="J9250" s="93" t="n">
        <v>50</v>
      </c>
      <c r="K9250" s="94" t="n">
        <f aca="false">I9250 * J9250</f>
        <v>2250</v>
      </c>
      <c r="L9250" s="94" t="n">
        <f aca="false">K9250 *M9250</f>
        <v>1012.5</v>
      </c>
      <c r="M9250" s="95" t="n">
        <v>0.45</v>
      </c>
      <c r="N9250" s="88" t="s">
        <v>23</v>
      </c>
      <c r="O9250" s="91" t="s">
        <v>219</v>
      </c>
      <c r="P9250" s="0" t="str">
        <f aca="false">RIGHT(H9250,LEN(H9250) - FIND(" ", H9250))</f>
        <v>Athletic Footwear</v>
      </c>
    </row>
    <row r="9251" customFormat="false" ht="14.25" hidden="false" customHeight="true" outlineLevel="0" collapsed="false">
      <c r="B9251" s="88" t="s">
        <v>30</v>
      </c>
      <c r="C9251" s="89" t="n">
        <v>1185732</v>
      </c>
      <c r="D9251" s="90" t="n">
        <v>44541</v>
      </c>
      <c r="E9251" s="88" t="s">
        <v>29</v>
      </c>
      <c r="F9251" s="88" t="s">
        <v>153</v>
      </c>
      <c r="G9251" s="88" t="s">
        <v>156</v>
      </c>
      <c r="H9251" s="91" t="s">
        <v>16</v>
      </c>
      <c r="I9251" s="92" t="n">
        <v>56</v>
      </c>
      <c r="J9251" s="93" t="n">
        <v>50</v>
      </c>
      <c r="K9251" s="94" t="n">
        <f aca="false">I9251 * J9251</f>
        <v>2800</v>
      </c>
      <c r="L9251" s="94" t="n">
        <f aca="false">K9251 *M9251</f>
        <v>1260</v>
      </c>
      <c r="M9251" s="95" t="n">
        <v>0.45</v>
      </c>
      <c r="N9251" s="88" t="s">
        <v>23</v>
      </c>
      <c r="O9251" s="91" t="s">
        <v>218</v>
      </c>
      <c r="P9251" s="0" t="str">
        <f aca="false">RIGHT(H9251,LEN(H9251) - FIND(" ", H9251))</f>
        <v>Apparel</v>
      </c>
    </row>
    <row r="9252" customFormat="false" ht="14.25" hidden="false" customHeight="true" outlineLevel="0" collapsed="false">
      <c r="B9252" s="88" t="s">
        <v>30</v>
      </c>
      <c r="C9252" s="89" t="n">
        <v>1185732</v>
      </c>
      <c r="D9252" s="90" t="n">
        <v>44541</v>
      </c>
      <c r="E9252" s="88" t="s">
        <v>29</v>
      </c>
      <c r="F9252" s="88" t="s">
        <v>153</v>
      </c>
      <c r="G9252" s="88" t="s">
        <v>156</v>
      </c>
      <c r="H9252" s="91" t="s">
        <v>38</v>
      </c>
      <c r="I9252" s="92" t="n">
        <v>64</v>
      </c>
      <c r="J9252" s="93" t="n">
        <v>75</v>
      </c>
      <c r="K9252" s="94" t="n">
        <f aca="false">I9252 * J9252</f>
        <v>4800</v>
      </c>
      <c r="L9252" s="94" t="n">
        <f aca="false">K9252 *M9252</f>
        <v>2496</v>
      </c>
      <c r="M9252" s="95" t="n">
        <v>0.52</v>
      </c>
      <c r="N9252" s="88" t="s">
        <v>23</v>
      </c>
      <c r="O9252" s="91" t="s">
        <v>219</v>
      </c>
      <c r="P9252" s="0" t="str">
        <f aca="false">RIGHT(H9252,LEN(H9252) - FIND(" ", H9252))</f>
        <v>Apparel</v>
      </c>
    </row>
    <row r="9253" customFormat="false" ht="14.25" hidden="false" customHeight="true" outlineLevel="0" collapsed="false">
      <c r="B9253" s="88" t="s">
        <v>13</v>
      </c>
      <c r="C9253" s="89" t="n">
        <v>1185732</v>
      </c>
      <c r="D9253" s="90" t="n">
        <v>44541</v>
      </c>
      <c r="E9253" s="88" t="s">
        <v>26</v>
      </c>
      <c r="F9253" s="88" t="s">
        <v>54</v>
      </c>
      <c r="G9253" s="88" t="s">
        <v>55</v>
      </c>
      <c r="H9253" s="91" t="s">
        <v>48</v>
      </c>
      <c r="I9253" s="92" t="n">
        <v>32</v>
      </c>
      <c r="J9253" s="93" t="n">
        <v>60</v>
      </c>
      <c r="K9253" s="94" t="n">
        <f aca="false">I9253 * J9253</f>
        <v>1920</v>
      </c>
      <c r="L9253" s="94" t="n">
        <f aca="false">K9253 *M9253</f>
        <v>768</v>
      </c>
      <c r="M9253" s="95" t="n">
        <v>0.4</v>
      </c>
      <c r="N9253" s="88" t="s">
        <v>31</v>
      </c>
      <c r="O9253" s="91" t="s">
        <v>219</v>
      </c>
      <c r="P9253" s="0" t="str">
        <f aca="false">RIGHT(H9253,LEN(H9253) - FIND(" ", H9253))</f>
        <v>Street Footwear</v>
      </c>
    </row>
    <row r="9254" customFormat="false" ht="14.25" hidden="false" customHeight="true" outlineLevel="0" collapsed="false">
      <c r="B9254" s="88" t="s">
        <v>13</v>
      </c>
      <c r="C9254" s="89" t="n">
        <v>1185732</v>
      </c>
      <c r="D9254" s="90" t="n">
        <v>44542</v>
      </c>
      <c r="E9254" s="88" t="s">
        <v>26</v>
      </c>
      <c r="F9254" s="88" t="s">
        <v>54</v>
      </c>
      <c r="G9254" s="88" t="s">
        <v>55</v>
      </c>
      <c r="H9254" s="91" t="s">
        <v>44</v>
      </c>
      <c r="I9254" s="92" t="n">
        <v>45</v>
      </c>
      <c r="J9254" s="93" t="n">
        <v>175</v>
      </c>
      <c r="K9254" s="94" t="n">
        <f aca="false">I9254 * J9254</f>
        <v>7875</v>
      </c>
      <c r="L9254" s="94" t="n">
        <f aca="false">K9254 *M9254</f>
        <v>2756.25</v>
      </c>
      <c r="M9254" s="95" t="n">
        <v>0.35</v>
      </c>
      <c r="N9254" s="88" t="s">
        <v>31</v>
      </c>
      <c r="O9254" s="91" t="s">
        <v>219</v>
      </c>
      <c r="P9254" s="0" t="str">
        <f aca="false">RIGHT(H9254,LEN(H9254) - FIND(" ", H9254))</f>
        <v>Athletic Footwear</v>
      </c>
    </row>
    <row r="9255" customFormat="false" ht="14.25" hidden="false" customHeight="true" outlineLevel="0" collapsed="false">
      <c r="B9255" s="88" t="s">
        <v>30</v>
      </c>
      <c r="C9255" s="89" t="n">
        <v>1128299</v>
      </c>
      <c r="D9255" s="90" t="n">
        <v>44542</v>
      </c>
      <c r="E9255" s="88" t="s">
        <v>34</v>
      </c>
      <c r="F9255" s="88" t="s">
        <v>92</v>
      </c>
      <c r="G9255" s="88" t="s">
        <v>81</v>
      </c>
      <c r="H9255" s="91" t="s">
        <v>32</v>
      </c>
      <c r="I9255" s="92" t="n">
        <v>55</v>
      </c>
      <c r="J9255" s="93" t="n">
        <v>675</v>
      </c>
      <c r="K9255" s="94" t="n">
        <f aca="false">I9255 * J9255</f>
        <v>37125</v>
      </c>
      <c r="L9255" s="94" t="n">
        <f aca="false">K9255 *M9255</f>
        <v>14850</v>
      </c>
      <c r="M9255" s="95" t="n">
        <v>0.4</v>
      </c>
      <c r="N9255" s="88" t="s">
        <v>23</v>
      </c>
      <c r="O9255" s="91" t="s">
        <v>218</v>
      </c>
      <c r="P9255" s="0" t="str">
        <f aca="false">RIGHT(H9255,LEN(H9255) - FIND(" ", H9255))</f>
        <v>Street Footwear</v>
      </c>
    </row>
    <row r="9256" customFormat="false" ht="14.25" hidden="false" customHeight="true" outlineLevel="0" collapsed="false">
      <c r="B9256" s="88" t="s">
        <v>30</v>
      </c>
      <c r="C9256" s="89" t="n">
        <v>1128299</v>
      </c>
      <c r="D9256" s="90" t="n">
        <v>44542</v>
      </c>
      <c r="E9256" s="88" t="s">
        <v>34</v>
      </c>
      <c r="F9256" s="88" t="s">
        <v>92</v>
      </c>
      <c r="G9256" s="88" t="s">
        <v>81</v>
      </c>
      <c r="H9256" s="91" t="s">
        <v>24</v>
      </c>
      <c r="I9256" s="92" t="n">
        <v>60</v>
      </c>
      <c r="J9256" s="93" t="n">
        <v>675</v>
      </c>
      <c r="K9256" s="94" t="n">
        <f aca="false">I9256 * J9256</f>
        <v>40500</v>
      </c>
      <c r="L9256" s="94" t="n">
        <f aca="false">K9256 *M9256</f>
        <v>16200</v>
      </c>
      <c r="M9256" s="95" t="n">
        <v>0.4</v>
      </c>
      <c r="N9256" s="88" t="s">
        <v>23</v>
      </c>
      <c r="O9256" s="91" t="s">
        <v>218</v>
      </c>
      <c r="P9256" s="0" t="str">
        <f aca="false">RIGHT(H9256,LEN(H9256) - FIND(" ", H9256))</f>
        <v>Athletic Footwear</v>
      </c>
    </row>
    <row r="9257" customFormat="false" ht="14.25" hidden="false" customHeight="true" outlineLevel="0" collapsed="false">
      <c r="B9257" s="88" t="s">
        <v>13</v>
      </c>
      <c r="C9257" s="89" t="n">
        <v>1128299</v>
      </c>
      <c r="D9257" s="90" t="n">
        <v>44542</v>
      </c>
      <c r="E9257" s="88" t="s">
        <v>34</v>
      </c>
      <c r="F9257" s="88" t="s">
        <v>92</v>
      </c>
      <c r="G9257" s="88" t="s">
        <v>81</v>
      </c>
      <c r="H9257" s="91" t="s">
        <v>48</v>
      </c>
      <c r="I9257" s="92" t="n">
        <v>55</v>
      </c>
      <c r="J9257" s="93" t="n">
        <v>475</v>
      </c>
      <c r="K9257" s="94" t="n">
        <f aca="false">I9257 * J9257</f>
        <v>26125</v>
      </c>
      <c r="L9257" s="94" t="n">
        <f aca="false">K9257 *M9257</f>
        <v>9143.75</v>
      </c>
      <c r="M9257" s="95" t="n">
        <v>0.35</v>
      </c>
      <c r="N9257" s="88" t="s">
        <v>23</v>
      </c>
      <c r="O9257" s="91" t="s">
        <v>219</v>
      </c>
      <c r="P9257" s="0" t="str">
        <f aca="false">RIGHT(H9257,LEN(H9257) - FIND(" ", H9257))</f>
        <v>Street Footwear</v>
      </c>
    </row>
    <row r="9258" customFormat="false" ht="14.25" hidden="false" customHeight="true" outlineLevel="0" collapsed="false">
      <c r="B9258" s="88" t="s">
        <v>13</v>
      </c>
      <c r="C9258" s="89" t="n">
        <v>1128299</v>
      </c>
      <c r="D9258" s="90" t="n">
        <v>44542</v>
      </c>
      <c r="E9258" s="88" t="s">
        <v>34</v>
      </c>
      <c r="F9258" s="88" t="s">
        <v>92</v>
      </c>
      <c r="G9258" s="88" t="s">
        <v>81</v>
      </c>
      <c r="H9258" s="91" t="s">
        <v>44</v>
      </c>
      <c r="I9258" s="92" t="n">
        <v>55</v>
      </c>
      <c r="J9258" s="93" t="n">
        <v>475</v>
      </c>
      <c r="K9258" s="94" t="n">
        <f aca="false">I9258 * J9258</f>
        <v>26125</v>
      </c>
      <c r="L9258" s="94" t="n">
        <f aca="false">K9258 *M9258</f>
        <v>10450</v>
      </c>
      <c r="M9258" s="95" t="n">
        <v>0.4</v>
      </c>
      <c r="N9258" s="88" t="s">
        <v>23</v>
      </c>
      <c r="O9258" s="91" t="s">
        <v>219</v>
      </c>
      <c r="P9258" s="0" t="str">
        <f aca="false">RIGHT(H9258,LEN(H9258) - FIND(" ", H9258))</f>
        <v>Athletic Footwear</v>
      </c>
    </row>
    <row r="9259" customFormat="false" ht="14.25" hidden="false" customHeight="true" outlineLevel="0" collapsed="false">
      <c r="B9259" s="88" t="s">
        <v>13</v>
      </c>
      <c r="C9259" s="89" t="n">
        <v>1128299</v>
      </c>
      <c r="D9259" s="90" t="n">
        <v>44542</v>
      </c>
      <c r="E9259" s="88" t="s">
        <v>34</v>
      </c>
      <c r="F9259" s="88" t="s">
        <v>92</v>
      </c>
      <c r="G9259" s="88" t="s">
        <v>81</v>
      </c>
      <c r="H9259" s="91" t="s">
        <v>16</v>
      </c>
      <c r="I9259" s="92" t="n">
        <v>65</v>
      </c>
      <c r="J9259" s="93" t="n">
        <v>400</v>
      </c>
      <c r="K9259" s="94" t="n">
        <f aca="false">I9259 * J9259</f>
        <v>26000</v>
      </c>
      <c r="L9259" s="94" t="n">
        <f aca="false">K9259 *M9259</f>
        <v>9100</v>
      </c>
      <c r="M9259" s="95" t="n">
        <v>0.35</v>
      </c>
      <c r="N9259" s="88" t="s">
        <v>23</v>
      </c>
      <c r="O9259" s="91" t="s">
        <v>218</v>
      </c>
      <c r="P9259" s="0" t="str">
        <f aca="false">RIGHT(H9259,LEN(H9259) - FIND(" ", H9259))</f>
        <v>Apparel</v>
      </c>
    </row>
    <row r="9260" customFormat="false" ht="14.25" hidden="false" customHeight="true" outlineLevel="0" collapsed="false">
      <c r="B9260" s="88" t="s">
        <v>13</v>
      </c>
      <c r="C9260" s="89" t="n">
        <v>1128299</v>
      </c>
      <c r="D9260" s="90" t="n">
        <v>44542</v>
      </c>
      <c r="E9260" s="88" t="s">
        <v>34</v>
      </c>
      <c r="F9260" s="88" t="s">
        <v>92</v>
      </c>
      <c r="G9260" s="88" t="s">
        <v>81</v>
      </c>
      <c r="H9260" s="91" t="s">
        <v>38</v>
      </c>
      <c r="I9260" s="92" t="n">
        <v>70</v>
      </c>
      <c r="J9260" s="93" t="n">
        <v>500</v>
      </c>
      <c r="K9260" s="94" t="n">
        <f aca="false">I9260 * J9260</f>
        <v>35000</v>
      </c>
      <c r="L9260" s="94" t="n">
        <f aca="false">K9260 *M9260</f>
        <v>8750</v>
      </c>
      <c r="M9260" s="95" t="n">
        <v>0.25</v>
      </c>
      <c r="N9260" s="88" t="s">
        <v>23</v>
      </c>
      <c r="O9260" s="91" t="s">
        <v>219</v>
      </c>
      <c r="P9260" s="0" t="str">
        <f aca="false">RIGHT(H9260,LEN(H9260) - FIND(" ", H9260))</f>
        <v>Apparel</v>
      </c>
    </row>
    <row r="9261" customFormat="false" ht="14.25" hidden="false" customHeight="true" outlineLevel="0" collapsed="false">
      <c r="B9261" s="88" t="s">
        <v>13</v>
      </c>
      <c r="C9261" s="89" t="n">
        <v>1197831</v>
      </c>
      <c r="D9261" s="90" t="n">
        <v>44542</v>
      </c>
      <c r="E9261" s="88" t="s">
        <v>29</v>
      </c>
      <c r="F9261" s="88" t="s">
        <v>105</v>
      </c>
      <c r="G9261" s="88" t="s">
        <v>160</v>
      </c>
      <c r="H9261" s="91" t="s">
        <v>32</v>
      </c>
      <c r="I9261" s="92" t="n">
        <v>70</v>
      </c>
      <c r="J9261" s="93" t="n">
        <v>600</v>
      </c>
      <c r="K9261" s="94" t="n">
        <f aca="false">I9261 * J9261</f>
        <v>42000</v>
      </c>
      <c r="L9261" s="94" t="n">
        <f aca="false">K9261 *M9261</f>
        <v>14700</v>
      </c>
      <c r="M9261" s="95" t="n">
        <v>0.35</v>
      </c>
      <c r="N9261" s="88" t="s">
        <v>23</v>
      </c>
      <c r="O9261" s="91" t="s">
        <v>218</v>
      </c>
      <c r="P9261" s="0" t="str">
        <f aca="false">RIGHT(H9261,LEN(H9261) - FIND(" ", H9261))</f>
        <v>Street Footwear</v>
      </c>
    </row>
    <row r="9262" customFormat="false" ht="14.25" hidden="false" customHeight="true" outlineLevel="0" collapsed="false">
      <c r="B9262" s="88" t="s">
        <v>13</v>
      </c>
      <c r="C9262" s="89" t="n">
        <v>1197831</v>
      </c>
      <c r="D9262" s="90" t="n">
        <v>44542</v>
      </c>
      <c r="E9262" s="88" t="s">
        <v>29</v>
      </c>
      <c r="F9262" s="88" t="s">
        <v>105</v>
      </c>
      <c r="G9262" s="88" t="s">
        <v>160</v>
      </c>
      <c r="H9262" s="91" t="s">
        <v>24</v>
      </c>
      <c r="I9262" s="92" t="n">
        <v>60</v>
      </c>
      <c r="J9262" s="93" t="n">
        <v>400</v>
      </c>
      <c r="K9262" s="94" t="n">
        <f aca="false">I9262 * J9262</f>
        <v>24000</v>
      </c>
      <c r="L9262" s="94" t="n">
        <f aca="false">K9262 *M9262</f>
        <v>8400</v>
      </c>
      <c r="M9262" s="95" t="n">
        <v>0.35</v>
      </c>
      <c r="N9262" s="88" t="s">
        <v>23</v>
      </c>
      <c r="O9262" s="91" t="s">
        <v>218</v>
      </c>
      <c r="P9262" s="0" t="str">
        <f aca="false">RIGHT(H9262,LEN(H9262) - FIND(" ", H9262))</f>
        <v>Athletic Footwear</v>
      </c>
    </row>
    <row r="9263" customFormat="false" ht="14.25" hidden="false" customHeight="true" outlineLevel="0" collapsed="false">
      <c r="B9263" s="88" t="s">
        <v>13</v>
      </c>
      <c r="C9263" s="89" t="n">
        <v>1197831</v>
      </c>
      <c r="D9263" s="90" t="n">
        <v>44542</v>
      </c>
      <c r="E9263" s="88" t="s">
        <v>29</v>
      </c>
      <c r="F9263" s="88" t="s">
        <v>105</v>
      </c>
      <c r="G9263" s="88" t="s">
        <v>160</v>
      </c>
      <c r="H9263" s="91" t="s">
        <v>48</v>
      </c>
      <c r="I9263" s="92" t="n">
        <v>60</v>
      </c>
      <c r="J9263" s="93" t="n">
        <v>350</v>
      </c>
      <c r="K9263" s="94" t="n">
        <f aca="false">I9263 * J9263</f>
        <v>21000</v>
      </c>
      <c r="L9263" s="94" t="n">
        <f aca="false">K9263 *M9263</f>
        <v>7350</v>
      </c>
      <c r="M9263" s="95" t="n">
        <v>0.35</v>
      </c>
      <c r="N9263" s="88" t="s">
        <v>23</v>
      </c>
      <c r="O9263" s="91" t="s">
        <v>219</v>
      </c>
      <c r="P9263" s="0" t="str">
        <f aca="false">RIGHT(H9263,LEN(H9263) - FIND(" ", H9263))</f>
        <v>Street Footwear</v>
      </c>
    </row>
    <row r="9264" customFormat="false" ht="14.25" hidden="false" customHeight="true" outlineLevel="0" collapsed="false">
      <c r="B9264" s="88" t="s">
        <v>13</v>
      </c>
      <c r="C9264" s="89" t="n">
        <v>1197831</v>
      </c>
      <c r="D9264" s="90" t="n">
        <v>44542</v>
      </c>
      <c r="E9264" s="88" t="s">
        <v>29</v>
      </c>
      <c r="F9264" s="88" t="s">
        <v>105</v>
      </c>
      <c r="G9264" s="88" t="s">
        <v>160</v>
      </c>
      <c r="H9264" s="91" t="s">
        <v>44</v>
      </c>
      <c r="I9264" s="92" t="n">
        <v>60</v>
      </c>
      <c r="J9264" s="93" t="n">
        <v>300</v>
      </c>
      <c r="K9264" s="94" t="n">
        <f aca="false">I9264 * J9264</f>
        <v>18000</v>
      </c>
      <c r="L9264" s="94" t="n">
        <f aca="false">K9264 *M9264</f>
        <v>6300</v>
      </c>
      <c r="M9264" s="95" t="n">
        <v>0.35</v>
      </c>
      <c r="N9264" s="88" t="s">
        <v>23</v>
      </c>
      <c r="O9264" s="91" t="s">
        <v>219</v>
      </c>
      <c r="P9264" s="0" t="str">
        <f aca="false">RIGHT(H9264,LEN(H9264) - FIND(" ", H9264))</f>
        <v>Athletic Footwear</v>
      </c>
    </row>
    <row r="9265" customFormat="false" ht="14.25" hidden="false" customHeight="true" outlineLevel="0" collapsed="false">
      <c r="B9265" s="88" t="s">
        <v>13</v>
      </c>
      <c r="C9265" s="89" t="n">
        <v>1197831</v>
      </c>
      <c r="D9265" s="90" t="n">
        <v>44542</v>
      </c>
      <c r="E9265" s="88" t="s">
        <v>29</v>
      </c>
      <c r="F9265" s="88" t="s">
        <v>105</v>
      </c>
      <c r="G9265" s="88" t="s">
        <v>160</v>
      </c>
      <c r="H9265" s="91" t="s">
        <v>16</v>
      </c>
      <c r="I9265" s="92" t="n">
        <v>70</v>
      </c>
      <c r="J9265" s="93" t="n">
        <v>300</v>
      </c>
      <c r="K9265" s="94" t="n">
        <f aca="false">I9265 * J9265</f>
        <v>21000</v>
      </c>
      <c r="L9265" s="94" t="n">
        <f aca="false">K9265 *M9265</f>
        <v>7350</v>
      </c>
      <c r="M9265" s="95" t="n">
        <v>0.35</v>
      </c>
      <c r="N9265" s="88" t="s">
        <v>23</v>
      </c>
      <c r="O9265" s="91" t="s">
        <v>218</v>
      </c>
      <c r="P9265" s="0" t="str">
        <f aca="false">RIGHT(H9265,LEN(H9265) - FIND(" ", H9265))</f>
        <v>Apparel</v>
      </c>
    </row>
    <row r="9266" customFormat="false" ht="14.25" hidden="false" customHeight="true" outlineLevel="0" collapsed="false">
      <c r="B9266" s="88" t="s">
        <v>13</v>
      </c>
      <c r="C9266" s="89" t="n">
        <v>1197831</v>
      </c>
      <c r="D9266" s="90" t="n">
        <v>44542</v>
      </c>
      <c r="E9266" s="88" t="s">
        <v>29</v>
      </c>
      <c r="F9266" s="88" t="s">
        <v>105</v>
      </c>
      <c r="G9266" s="88" t="s">
        <v>160</v>
      </c>
      <c r="H9266" s="91" t="s">
        <v>38</v>
      </c>
      <c r="I9266" s="92" t="n">
        <v>75</v>
      </c>
      <c r="J9266" s="93" t="n">
        <v>400</v>
      </c>
      <c r="K9266" s="94" t="n">
        <f aca="false">I9266 * J9266</f>
        <v>30000</v>
      </c>
      <c r="L9266" s="94" t="n">
        <f aca="false">K9266 *M9266</f>
        <v>10500</v>
      </c>
      <c r="M9266" s="95" t="n">
        <v>0.35</v>
      </c>
      <c r="N9266" s="88" t="s">
        <v>23</v>
      </c>
      <c r="O9266" s="91" t="s">
        <v>219</v>
      </c>
      <c r="P9266" s="0" t="str">
        <f aca="false">RIGHT(H9266,LEN(H9266) - FIND(" ", H9266))</f>
        <v>Apparel</v>
      </c>
    </row>
    <row r="9267" customFormat="false" ht="14.25" hidden="false" customHeight="true" outlineLevel="0" collapsed="false">
      <c r="B9267" s="88" t="s">
        <v>13</v>
      </c>
      <c r="C9267" s="89" t="n">
        <v>1185732</v>
      </c>
      <c r="D9267" s="90" t="n">
        <v>44542</v>
      </c>
      <c r="E9267" s="88" t="s">
        <v>26</v>
      </c>
      <c r="F9267" s="88" t="s">
        <v>54</v>
      </c>
      <c r="G9267" s="88" t="s">
        <v>55</v>
      </c>
      <c r="H9267" s="91" t="s">
        <v>44</v>
      </c>
      <c r="I9267" s="92" t="n">
        <v>41</v>
      </c>
      <c r="J9267" s="93" t="n">
        <v>53</v>
      </c>
      <c r="K9267" s="94" t="n">
        <f aca="false">I9267 * J9267</f>
        <v>2173</v>
      </c>
      <c r="L9267" s="94" t="n">
        <f aca="false">K9267 *M9267</f>
        <v>1021.31</v>
      </c>
      <c r="M9267" s="95" t="n">
        <v>0.47</v>
      </c>
      <c r="N9267" s="88" t="s">
        <v>23</v>
      </c>
      <c r="O9267" s="91" t="s">
        <v>219</v>
      </c>
      <c r="P9267" s="0" t="str">
        <f aca="false">RIGHT(H9267,LEN(H9267) - FIND(" ", H9267))</f>
        <v>Athletic Footwear</v>
      </c>
    </row>
    <row r="9268" customFormat="false" ht="14.25" hidden="false" customHeight="true" outlineLevel="0" collapsed="false">
      <c r="B9268" s="88" t="s">
        <v>30</v>
      </c>
      <c r="C9268" s="89" t="n">
        <v>1128299</v>
      </c>
      <c r="D9268" s="90" t="n">
        <v>44542</v>
      </c>
      <c r="E9268" s="88" t="s">
        <v>34</v>
      </c>
      <c r="F9268" s="88" t="s">
        <v>92</v>
      </c>
      <c r="G9268" s="88" t="s">
        <v>81</v>
      </c>
      <c r="H9268" s="91" t="s">
        <v>32</v>
      </c>
      <c r="I9268" s="92" t="n">
        <v>50</v>
      </c>
      <c r="J9268" s="93" t="n">
        <v>203</v>
      </c>
      <c r="K9268" s="94" t="n">
        <f aca="false">I9268 * J9268</f>
        <v>10150</v>
      </c>
      <c r="L9268" s="94" t="n">
        <f aca="false">K9268 *M9268</f>
        <v>5582.5</v>
      </c>
      <c r="M9268" s="95" t="n">
        <v>0.55</v>
      </c>
      <c r="N9268" s="88" t="s">
        <v>23</v>
      </c>
      <c r="O9268" s="91" t="s">
        <v>218</v>
      </c>
      <c r="P9268" s="0" t="str">
        <f aca="false">RIGHT(H9268,LEN(H9268) - FIND(" ", H9268))</f>
        <v>Street Footwear</v>
      </c>
    </row>
    <row r="9269" customFormat="false" ht="14.25" hidden="false" customHeight="true" outlineLevel="0" collapsed="false">
      <c r="B9269" s="88" t="s">
        <v>30</v>
      </c>
      <c r="C9269" s="89" t="n">
        <v>1128299</v>
      </c>
      <c r="D9269" s="90" t="n">
        <v>44542</v>
      </c>
      <c r="E9269" s="88" t="s">
        <v>34</v>
      </c>
      <c r="F9269" s="88" t="s">
        <v>92</v>
      </c>
      <c r="G9269" s="88" t="s">
        <v>81</v>
      </c>
      <c r="H9269" s="91" t="s">
        <v>24</v>
      </c>
      <c r="I9269" s="92" t="n">
        <v>58</v>
      </c>
      <c r="J9269" s="93" t="n">
        <v>189</v>
      </c>
      <c r="K9269" s="94" t="n">
        <f aca="false">I9269 * J9269</f>
        <v>10962</v>
      </c>
      <c r="L9269" s="94" t="n">
        <f aca="false">K9269 *M9269</f>
        <v>5809.86</v>
      </c>
      <c r="M9269" s="95" t="n">
        <v>0.53</v>
      </c>
      <c r="N9269" s="88" t="s">
        <v>23</v>
      </c>
      <c r="O9269" s="91" t="s">
        <v>218</v>
      </c>
      <c r="P9269" s="0" t="str">
        <f aca="false">RIGHT(H9269,LEN(H9269) - FIND(" ", H9269))</f>
        <v>Athletic Footwear</v>
      </c>
    </row>
    <row r="9270" customFormat="false" ht="14.25" hidden="false" customHeight="true" outlineLevel="0" collapsed="false">
      <c r="B9270" s="88" t="s">
        <v>13</v>
      </c>
      <c r="C9270" s="89" t="n">
        <v>1128299</v>
      </c>
      <c r="D9270" s="90" t="n">
        <v>44542</v>
      </c>
      <c r="E9270" s="88" t="s">
        <v>34</v>
      </c>
      <c r="F9270" s="88" t="s">
        <v>92</v>
      </c>
      <c r="G9270" s="88" t="s">
        <v>81</v>
      </c>
      <c r="H9270" s="91" t="s">
        <v>48</v>
      </c>
      <c r="I9270" s="92" t="n">
        <v>53</v>
      </c>
      <c r="J9270" s="93" t="n">
        <v>138</v>
      </c>
      <c r="K9270" s="94" t="n">
        <f aca="false">I9270 * J9270</f>
        <v>7314</v>
      </c>
      <c r="L9270" s="94" t="n">
        <f aca="false">K9270 *M9270</f>
        <v>3657</v>
      </c>
      <c r="M9270" s="95" t="n">
        <v>0.5</v>
      </c>
      <c r="N9270" s="88" t="s">
        <v>23</v>
      </c>
      <c r="O9270" s="91" t="s">
        <v>219</v>
      </c>
      <c r="P9270" s="0" t="str">
        <f aca="false">RIGHT(H9270,LEN(H9270) - FIND(" ", H9270))</f>
        <v>Street Footwear</v>
      </c>
    </row>
    <row r="9271" customFormat="false" ht="14.25" hidden="false" customHeight="true" outlineLevel="0" collapsed="false">
      <c r="B9271" s="88" t="s">
        <v>13</v>
      </c>
      <c r="C9271" s="89" t="n">
        <v>1128299</v>
      </c>
      <c r="D9271" s="90" t="n">
        <v>44542</v>
      </c>
      <c r="E9271" s="88" t="s">
        <v>34</v>
      </c>
      <c r="F9271" s="88" t="s">
        <v>92</v>
      </c>
      <c r="G9271" s="88" t="s">
        <v>81</v>
      </c>
      <c r="H9271" s="91" t="s">
        <v>44</v>
      </c>
      <c r="I9271" s="92" t="n">
        <v>51</v>
      </c>
      <c r="J9271" s="93" t="n">
        <v>128</v>
      </c>
      <c r="K9271" s="94" t="n">
        <f aca="false">I9271 * J9271</f>
        <v>6528</v>
      </c>
      <c r="L9271" s="94" t="n">
        <f aca="false">K9271 *M9271</f>
        <v>3264</v>
      </c>
      <c r="M9271" s="95" t="n">
        <v>0.5</v>
      </c>
      <c r="N9271" s="88" t="s">
        <v>23</v>
      </c>
      <c r="O9271" s="91" t="s">
        <v>219</v>
      </c>
      <c r="P9271" s="0" t="str">
        <f aca="false">RIGHT(H9271,LEN(H9271) - FIND(" ", H9271))</f>
        <v>Athletic Footwear</v>
      </c>
    </row>
    <row r="9272" customFormat="false" ht="14.25" hidden="false" customHeight="true" outlineLevel="0" collapsed="false">
      <c r="B9272" s="88" t="s">
        <v>13</v>
      </c>
      <c r="C9272" s="89" t="n">
        <v>1128299</v>
      </c>
      <c r="D9272" s="90" t="n">
        <v>44542</v>
      </c>
      <c r="E9272" s="88" t="s">
        <v>34</v>
      </c>
      <c r="F9272" s="88" t="s">
        <v>92</v>
      </c>
      <c r="G9272" s="88" t="s">
        <v>81</v>
      </c>
      <c r="H9272" s="91" t="s">
        <v>16</v>
      </c>
      <c r="I9272" s="92" t="n">
        <v>64</v>
      </c>
      <c r="J9272" s="93" t="n">
        <v>116</v>
      </c>
      <c r="K9272" s="94" t="n">
        <f aca="false">I9272 * J9272</f>
        <v>7424</v>
      </c>
      <c r="L9272" s="94" t="n">
        <f aca="false">K9272 *M9272</f>
        <v>3712</v>
      </c>
      <c r="M9272" s="95" t="n">
        <v>0.5</v>
      </c>
      <c r="N9272" s="88" t="s">
        <v>23</v>
      </c>
      <c r="O9272" s="91" t="s">
        <v>218</v>
      </c>
      <c r="P9272" s="0" t="str">
        <f aca="false">RIGHT(H9272,LEN(H9272) - FIND(" ", H9272))</f>
        <v>Apparel</v>
      </c>
    </row>
    <row r="9273" customFormat="false" ht="14.25" hidden="false" customHeight="true" outlineLevel="0" collapsed="false">
      <c r="B9273" s="88" t="s">
        <v>13</v>
      </c>
      <c r="C9273" s="89" t="n">
        <v>1128299</v>
      </c>
      <c r="D9273" s="90" t="n">
        <v>44542</v>
      </c>
      <c r="E9273" s="88" t="s">
        <v>34</v>
      </c>
      <c r="F9273" s="88" t="s">
        <v>92</v>
      </c>
      <c r="G9273" s="88" t="s">
        <v>81</v>
      </c>
      <c r="H9273" s="91" t="s">
        <v>38</v>
      </c>
      <c r="I9273" s="92" t="n">
        <v>64</v>
      </c>
      <c r="J9273" s="93" t="n">
        <v>135</v>
      </c>
      <c r="K9273" s="94" t="n">
        <f aca="false">I9273 * J9273</f>
        <v>8640</v>
      </c>
      <c r="L9273" s="94" t="n">
        <f aca="false">K9273 *M9273</f>
        <v>3024</v>
      </c>
      <c r="M9273" s="95" t="n">
        <v>0.35</v>
      </c>
      <c r="N9273" s="88" t="s">
        <v>23</v>
      </c>
      <c r="O9273" s="91" t="s">
        <v>219</v>
      </c>
      <c r="P9273" s="0" t="str">
        <f aca="false">RIGHT(H9273,LEN(H9273) - FIND(" ", H9273))</f>
        <v>Apparel</v>
      </c>
    </row>
    <row r="9274" customFormat="false" ht="14.25" hidden="false" customHeight="true" outlineLevel="0" collapsed="false">
      <c r="B9274" s="88" t="s">
        <v>13</v>
      </c>
      <c r="C9274" s="89" t="n">
        <v>1197831</v>
      </c>
      <c r="D9274" s="90" t="n">
        <v>44542</v>
      </c>
      <c r="E9274" s="88" t="s">
        <v>29</v>
      </c>
      <c r="F9274" s="88" t="s">
        <v>105</v>
      </c>
      <c r="G9274" s="88" t="s">
        <v>160</v>
      </c>
      <c r="H9274" s="91" t="s">
        <v>32</v>
      </c>
      <c r="I9274" s="92" t="n">
        <v>66</v>
      </c>
      <c r="J9274" s="93" t="n">
        <v>150</v>
      </c>
      <c r="K9274" s="94" t="n">
        <f aca="false">I9274 * J9274</f>
        <v>9900</v>
      </c>
      <c r="L9274" s="94" t="n">
        <f aca="false">K9274 *M9274</f>
        <v>4950</v>
      </c>
      <c r="M9274" s="95" t="n">
        <v>0.5</v>
      </c>
      <c r="N9274" s="88" t="s">
        <v>23</v>
      </c>
      <c r="O9274" s="91" t="s">
        <v>218</v>
      </c>
      <c r="P9274" s="0" t="str">
        <f aca="false">RIGHT(H9274,LEN(H9274) - FIND(" ", H9274))</f>
        <v>Street Footwear</v>
      </c>
    </row>
    <row r="9275" customFormat="false" ht="14.25" hidden="false" customHeight="true" outlineLevel="0" collapsed="false">
      <c r="B9275" s="88" t="s">
        <v>13</v>
      </c>
      <c r="C9275" s="89" t="n">
        <v>1197831</v>
      </c>
      <c r="D9275" s="90" t="n">
        <v>44542</v>
      </c>
      <c r="E9275" s="88" t="s">
        <v>29</v>
      </c>
      <c r="F9275" s="88" t="s">
        <v>105</v>
      </c>
      <c r="G9275" s="88" t="s">
        <v>160</v>
      </c>
      <c r="H9275" s="91" t="s">
        <v>24</v>
      </c>
      <c r="I9275" s="92" t="n">
        <v>59</v>
      </c>
      <c r="J9275" s="93" t="n">
        <v>120</v>
      </c>
      <c r="K9275" s="94" t="n">
        <f aca="false">I9275 * J9275</f>
        <v>7080</v>
      </c>
      <c r="L9275" s="94" t="n">
        <f aca="false">K9275 *M9275</f>
        <v>3540</v>
      </c>
      <c r="M9275" s="95" t="n">
        <v>0.5</v>
      </c>
      <c r="N9275" s="88" t="s">
        <v>23</v>
      </c>
      <c r="O9275" s="91" t="s">
        <v>218</v>
      </c>
      <c r="P9275" s="0" t="str">
        <f aca="false">RIGHT(H9275,LEN(H9275) - FIND(" ", H9275))</f>
        <v>Athletic Footwear</v>
      </c>
    </row>
    <row r="9276" customFormat="false" ht="14.25" hidden="false" customHeight="true" outlineLevel="0" collapsed="false">
      <c r="B9276" s="88" t="s">
        <v>13</v>
      </c>
      <c r="C9276" s="89" t="n">
        <v>1197831</v>
      </c>
      <c r="D9276" s="90" t="n">
        <v>44542</v>
      </c>
      <c r="E9276" s="88" t="s">
        <v>29</v>
      </c>
      <c r="F9276" s="88" t="s">
        <v>105</v>
      </c>
      <c r="G9276" s="88" t="s">
        <v>160</v>
      </c>
      <c r="H9276" s="91" t="s">
        <v>48</v>
      </c>
      <c r="I9276" s="92" t="n">
        <v>58</v>
      </c>
      <c r="J9276" s="93" t="n">
        <v>95</v>
      </c>
      <c r="K9276" s="94" t="n">
        <f aca="false">I9276 * J9276</f>
        <v>5510</v>
      </c>
      <c r="L9276" s="94" t="n">
        <f aca="false">K9276 *M9276</f>
        <v>2534.6</v>
      </c>
      <c r="M9276" s="95" t="n">
        <v>0.46</v>
      </c>
      <c r="N9276" s="88" t="s">
        <v>23</v>
      </c>
      <c r="O9276" s="91" t="s">
        <v>219</v>
      </c>
      <c r="P9276" s="0" t="str">
        <f aca="false">RIGHT(H9276,LEN(H9276) - FIND(" ", H9276))</f>
        <v>Street Footwear</v>
      </c>
    </row>
    <row r="9277" customFormat="false" ht="14.25" hidden="false" customHeight="true" outlineLevel="0" collapsed="false">
      <c r="B9277" s="88" t="s">
        <v>13</v>
      </c>
      <c r="C9277" s="89" t="n">
        <v>1197831</v>
      </c>
      <c r="D9277" s="90" t="n">
        <v>44542</v>
      </c>
      <c r="E9277" s="88" t="s">
        <v>29</v>
      </c>
      <c r="F9277" s="88" t="s">
        <v>105</v>
      </c>
      <c r="G9277" s="88" t="s">
        <v>160</v>
      </c>
      <c r="H9277" s="91" t="s">
        <v>44</v>
      </c>
      <c r="I9277" s="92" t="n">
        <v>59</v>
      </c>
      <c r="J9277" s="93" t="n">
        <v>90</v>
      </c>
      <c r="K9277" s="94" t="n">
        <f aca="false">I9277 * J9277</f>
        <v>5310</v>
      </c>
      <c r="L9277" s="94" t="n">
        <f aca="false">K9277 *M9277</f>
        <v>2389.5</v>
      </c>
      <c r="M9277" s="95" t="n">
        <v>0.45</v>
      </c>
      <c r="N9277" s="88" t="s">
        <v>23</v>
      </c>
      <c r="O9277" s="91" t="s">
        <v>219</v>
      </c>
      <c r="P9277" s="0" t="str">
        <f aca="false">RIGHT(H9277,LEN(H9277) - FIND(" ", H9277))</f>
        <v>Athletic Footwear</v>
      </c>
    </row>
    <row r="9278" customFormat="false" ht="14.25" hidden="false" customHeight="true" outlineLevel="0" collapsed="false">
      <c r="B9278" s="88" t="s">
        <v>13</v>
      </c>
      <c r="C9278" s="89" t="n">
        <v>1197831</v>
      </c>
      <c r="D9278" s="90" t="n">
        <v>44542</v>
      </c>
      <c r="E9278" s="88" t="s">
        <v>29</v>
      </c>
      <c r="F9278" s="88" t="s">
        <v>105</v>
      </c>
      <c r="G9278" s="88" t="s">
        <v>160</v>
      </c>
      <c r="H9278" s="91" t="s">
        <v>16</v>
      </c>
      <c r="I9278" s="92" t="n">
        <v>64</v>
      </c>
      <c r="J9278" s="93" t="n">
        <v>81</v>
      </c>
      <c r="K9278" s="94" t="n">
        <f aca="false">I9278 * J9278</f>
        <v>5184</v>
      </c>
      <c r="L9278" s="94" t="n">
        <f aca="false">K9278 *M9278</f>
        <v>2592</v>
      </c>
      <c r="M9278" s="95" t="n">
        <v>0.5</v>
      </c>
      <c r="N9278" s="88" t="s">
        <v>23</v>
      </c>
      <c r="O9278" s="91" t="s">
        <v>218</v>
      </c>
      <c r="P9278" s="0" t="str">
        <f aca="false">RIGHT(H9278,LEN(H9278) - FIND(" ", H9278))</f>
        <v>Apparel</v>
      </c>
    </row>
    <row r="9279" customFormat="false" ht="14.25" hidden="false" customHeight="true" outlineLevel="0" collapsed="false">
      <c r="B9279" s="88" t="s">
        <v>13</v>
      </c>
      <c r="C9279" s="89" t="n">
        <v>1197831</v>
      </c>
      <c r="D9279" s="90" t="n">
        <v>44542</v>
      </c>
      <c r="E9279" s="88" t="s">
        <v>29</v>
      </c>
      <c r="F9279" s="88" t="s">
        <v>105</v>
      </c>
      <c r="G9279" s="88" t="s">
        <v>160</v>
      </c>
      <c r="H9279" s="91" t="s">
        <v>38</v>
      </c>
      <c r="I9279" s="92" t="n">
        <v>68</v>
      </c>
      <c r="J9279" s="93" t="n">
        <v>112</v>
      </c>
      <c r="K9279" s="94" t="n">
        <f aca="false">I9279 * J9279</f>
        <v>7616</v>
      </c>
      <c r="L9279" s="94" t="n">
        <f aca="false">K9279 *M9279</f>
        <v>3503.36</v>
      </c>
      <c r="M9279" s="95" t="n">
        <v>0.46</v>
      </c>
      <c r="N9279" s="88" t="s">
        <v>23</v>
      </c>
      <c r="O9279" s="91" t="s">
        <v>219</v>
      </c>
      <c r="P9279" s="0" t="str">
        <f aca="false">RIGHT(H9279,LEN(H9279) - FIND(" ", H9279))</f>
        <v>Apparel</v>
      </c>
    </row>
    <row r="9280" customFormat="false" ht="14.25" hidden="false" customHeight="true" outlineLevel="0" collapsed="false">
      <c r="B9280" s="88" t="s">
        <v>13</v>
      </c>
      <c r="C9280" s="89" t="n">
        <v>1185732</v>
      </c>
      <c r="D9280" s="90" t="n">
        <v>44542</v>
      </c>
      <c r="E9280" s="88" t="s">
        <v>26</v>
      </c>
      <c r="F9280" s="88" t="s">
        <v>54</v>
      </c>
      <c r="G9280" s="88" t="s">
        <v>55</v>
      </c>
      <c r="H9280" s="91" t="s">
        <v>44</v>
      </c>
      <c r="I9280" s="92" t="n">
        <v>32</v>
      </c>
      <c r="J9280" s="93" t="n">
        <v>53</v>
      </c>
      <c r="K9280" s="94" t="n">
        <f aca="false">I9280 * J9280</f>
        <v>1696</v>
      </c>
      <c r="L9280" s="94" t="n">
        <f aca="false">K9280 *M9280</f>
        <v>695.36</v>
      </c>
      <c r="M9280" s="95" t="n">
        <v>0.41</v>
      </c>
      <c r="N9280" s="88" t="s">
        <v>31</v>
      </c>
      <c r="O9280" s="91" t="s">
        <v>219</v>
      </c>
      <c r="P9280" s="0" t="str">
        <f aca="false">RIGHT(H9280,LEN(H9280) - FIND(" ", H9280))</f>
        <v>Athletic Footwear</v>
      </c>
    </row>
    <row r="9281" customFormat="false" ht="14.25" hidden="false" customHeight="true" outlineLevel="0" collapsed="false">
      <c r="B9281" s="88" t="s">
        <v>30</v>
      </c>
      <c r="C9281" s="89" t="n">
        <v>1128299</v>
      </c>
      <c r="D9281" s="90" t="n">
        <v>44542</v>
      </c>
      <c r="E9281" s="88" t="s">
        <v>34</v>
      </c>
      <c r="F9281" s="88" t="s">
        <v>92</v>
      </c>
      <c r="G9281" s="88" t="s">
        <v>81</v>
      </c>
      <c r="H9281" s="91" t="s">
        <v>32</v>
      </c>
      <c r="I9281" s="92" t="n">
        <v>42</v>
      </c>
      <c r="J9281" s="93" t="n">
        <v>209</v>
      </c>
      <c r="K9281" s="94" t="n">
        <f aca="false">I9281 * J9281</f>
        <v>8778</v>
      </c>
      <c r="L9281" s="94" t="n">
        <f aca="false">K9281 *M9281</f>
        <v>4125.66</v>
      </c>
      <c r="M9281" s="95" t="n">
        <v>0.47</v>
      </c>
      <c r="N9281" s="88" t="s">
        <v>31</v>
      </c>
      <c r="O9281" s="91" t="s">
        <v>218</v>
      </c>
      <c r="P9281" s="0" t="str">
        <f aca="false">RIGHT(H9281,LEN(H9281) - FIND(" ", H9281))</f>
        <v>Street Footwear</v>
      </c>
    </row>
    <row r="9282" customFormat="false" ht="14.25" hidden="false" customHeight="true" outlineLevel="0" collapsed="false">
      <c r="B9282" s="88" t="s">
        <v>30</v>
      </c>
      <c r="C9282" s="89" t="n">
        <v>1128299</v>
      </c>
      <c r="D9282" s="90" t="n">
        <v>44542</v>
      </c>
      <c r="E9282" s="88" t="s">
        <v>34</v>
      </c>
      <c r="F9282" s="88" t="s">
        <v>92</v>
      </c>
      <c r="G9282" s="88" t="s">
        <v>81</v>
      </c>
      <c r="H9282" s="91" t="s">
        <v>24</v>
      </c>
      <c r="I9282" s="92" t="n">
        <v>39</v>
      </c>
      <c r="J9282" s="93" t="n">
        <v>223</v>
      </c>
      <c r="K9282" s="94" t="n">
        <f aca="false">I9282 * J9282</f>
        <v>8697</v>
      </c>
      <c r="L9282" s="94" t="n">
        <f aca="false">K9282 *M9282</f>
        <v>4087.59</v>
      </c>
      <c r="M9282" s="95" t="n">
        <v>0.47</v>
      </c>
      <c r="N9282" s="88" t="s">
        <v>31</v>
      </c>
      <c r="O9282" s="91" t="s">
        <v>218</v>
      </c>
      <c r="P9282" s="0" t="str">
        <f aca="false">RIGHT(H9282,LEN(H9282) - FIND(" ", H9282))</f>
        <v>Athletic Footwear</v>
      </c>
    </row>
    <row r="9283" customFormat="false" ht="14.25" hidden="false" customHeight="true" outlineLevel="0" collapsed="false">
      <c r="B9283" s="88" t="s">
        <v>13</v>
      </c>
      <c r="C9283" s="89" t="n">
        <v>1128299</v>
      </c>
      <c r="D9283" s="90" t="n">
        <v>44542</v>
      </c>
      <c r="E9283" s="88" t="s">
        <v>34</v>
      </c>
      <c r="F9283" s="88" t="s">
        <v>92</v>
      </c>
      <c r="G9283" s="88" t="s">
        <v>81</v>
      </c>
      <c r="H9283" s="91" t="s">
        <v>48</v>
      </c>
      <c r="I9283" s="92" t="n">
        <v>36</v>
      </c>
      <c r="J9283" s="93" t="n">
        <v>147</v>
      </c>
      <c r="K9283" s="94" t="n">
        <f aca="false">I9283 * J9283</f>
        <v>5292</v>
      </c>
      <c r="L9283" s="94" t="n">
        <f aca="false">K9283 *M9283</f>
        <v>2222.64</v>
      </c>
      <c r="M9283" s="95" t="n">
        <v>0.42</v>
      </c>
      <c r="N9283" s="88" t="s">
        <v>31</v>
      </c>
      <c r="O9283" s="91" t="s">
        <v>219</v>
      </c>
      <c r="P9283" s="0" t="str">
        <f aca="false">RIGHT(H9283,LEN(H9283) - FIND(" ", H9283))</f>
        <v>Street Footwear</v>
      </c>
    </row>
    <row r="9284" customFormat="false" ht="14.25" hidden="false" customHeight="true" outlineLevel="0" collapsed="false">
      <c r="B9284" s="88" t="s">
        <v>13</v>
      </c>
      <c r="C9284" s="89" t="n">
        <v>1128299</v>
      </c>
      <c r="D9284" s="90" t="n">
        <v>44542</v>
      </c>
      <c r="E9284" s="88" t="s">
        <v>34</v>
      </c>
      <c r="F9284" s="88" t="s">
        <v>92</v>
      </c>
      <c r="G9284" s="88" t="s">
        <v>81</v>
      </c>
      <c r="H9284" s="91" t="s">
        <v>44</v>
      </c>
      <c r="I9284" s="92" t="n">
        <v>40</v>
      </c>
      <c r="J9284" s="93" t="n">
        <v>143</v>
      </c>
      <c r="K9284" s="94" t="n">
        <f aca="false">I9284 * J9284</f>
        <v>5720</v>
      </c>
      <c r="L9284" s="94" t="n">
        <f aca="false">K9284 *M9284</f>
        <v>2459.6</v>
      </c>
      <c r="M9284" s="95" t="n">
        <v>0.43</v>
      </c>
      <c r="N9284" s="88" t="s">
        <v>31</v>
      </c>
      <c r="O9284" s="91" t="s">
        <v>219</v>
      </c>
      <c r="P9284" s="0" t="str">
        <f aca="false">RIGHT(H9284,LEN(H9284) - FIND(" ", H9284))</f>
        <v>Athletic Footwear</v>
      </c>
    </row>
    <row r="9285" customFormat="false" ht="14.25" hidden="false" customHeight="true" outlineLevel="0" collapsed="false">
      <c r="B9285" s="88" t="s">
        <v>13</v>
      </c>
      <c r="C9285" s="89" t="n">
        <v>1128299</v>
      </c>
      <c r="D9285" s="90" t="n">
        <v>44542</v>
      </c>
      <c r="E9285" s="88" t="s">
        <v>34</v>
      </c>
      <c r="F9285" s="88" t="s">
        <v>92</v>
      </c>
      <c r="G9285" s="88" t="s">
        <v>81</v>
      </c>
      <c r="H9285" s="91" t="s">
        <v>16</v>
      </c>
      <c r="I9285" s="92" t="n">
        <v>44</v>
      </c>
      <c r="J9285" s="93" t="n">
        <v>120</v>
      </c>
      <c r="K9285" s="94" t="n">
        <f aca="false">I9285 * J9285</f>
        <v>5280</v>
      </c>
      <c r="L9285" s="94" t="n">
        <f aca="false">K9285 *M9285</f>
        <v>2006.4</v>
      </c>
      <c r="M9285" s="95" t="n">
        <v>0.38</v>
      </c>
      <c r="N9285" s="88" t="s">
        <v>31</v>
      </c>
      <c r="O9285" s="91" t="s">
        <v>218</v>
      </c>
      <c r="P9285" s="0" t="str">
        <f aca="false">RIGHT(H9285,LEN(H9285) - FIND(" ", H9285))</f>
        <v>Apparel</v>
      </c>
    </row>
    <row r="9286" customFormat="false" ht="14.25" hidden="false" customHeight="true" outlineLevel="0" collapsed="false">
      <c r="B9286" s="88" t="s">
        <v>13</v>
      </c>
      <c r="C9286" s="89" t="n">
        <v>1128299</v>
      </c>
      <c r="D9286" s="90" t="n">
        <v>44542</v>
      </c>
      <c r="E9286" s="88" t="s">
        <v>34</v>
      </c>
      <c r="F9286" s="88" t="s">
        <v>92</v>
      </c>
      <c r="G9286" s="88" t="s">
        <v>81</v>
      </c>
      <c r="H9286" s="91" t="s">
        <v>38</v>
      </c>
      <c r="I9286" s="92" t="n">
        <v>47</v>
      </c>
      <c r="J9286" s="93" t="n">
        <v>160</v>
      </c>
      <c r="K9286" s="94" t="n">
        <f aca="false">I9286 * J9286</f>
        <v>7520</v>
      </c>
      <c r="L9286" s="94" t="n">
        <f aca="false">K9286 *M9286</f>
        <v>2256</v>
      </c>
      <c r="M9286" s="95" t="n">
        <v>0.3</v>
      </c>
      <c r="N9286" s="88" t="s">
        <v>31</v>
      </c>
      <c r="O9286" s="91" t="s">
        <v>219</v>
      </c>
      <c r="P9286" s="0" t="str">
        <f aca="false">RIGHT(H9286,LEN(H9286) - FIND(" ", H9286))</f>
        <v>Apparel</v>
      </c>
    </row>
    <row r="9287" customFormat="false" ht="14.25" hidden="false" customHeight="true" outlineLevel="0" collapsed="false">
      <c r="B9287" s="88" t="s">
        <v>13</v>
      </c>
      <c r="C9287" s="89" t="n">
        <v>1185732</v>
      </c>
      <c r="D9287" s="90" t="n">
        <v>44543</v>
      </c>
      <c r="E9287" s="88" t="s">
        <v>26</v>
      </c>
      <c r="F9287" s="88" t="s">
        <v>54</v>
      </c>
      <c r="G9287" s="88" t="s">
        <v>55</v>
      </c>
      <c r="H9287" s="91" t="s">
        <v>16</v>
      </c>
      <c r="I9287" s="92" t="n">
        <v>55</v>
      </c>
      <c r="J9287" s="93" t="n">
        <v>125</v>
      </c>
      <c r="K9287" s="94" t="n">
        <f aca="false">I9287 * J9287</f>
        <v>6875</v>
      </c>
      <c r="L9287" s="94" t="n">
        <f aca="false">K9287 *M9287</f>
        <v>2062.5</v>
      </c>
      <c r="M9287" s="95" t="n">
        <v>0.3</v>
      </c>
      <c r="N9287" s="88" t="s">
        <v>31</v>
      </c>
      <c r="O9287" s="91" t="s">
        <v>218</v>
      </c>
      <c r="P9287" s="0" t="str">
        <f aca="false">RIGHT(H9287,LEN(H9287) - FIND(" ", H9287))</f>
        <v>Apparel</v>
      </c>
    </row>
    <row r="9288" customFormat="false" ht="14.25" hidden="false" customHeight="true" outlineLevel="0" collapsed="false">
      <c r="B9288" s="88" t="s">
        <v>22</v>
      </c>
      <c r="C9288" s="89" t="n">
        <v>1185732</v>
      </c>
      <c r="D9288" s="90" t="n">
        <v>44543</v>
      </c>
      <c r="E9288" s="88" t="s">
        <v>26</v>
      </c>
      <c r="F9288" s="88" t="s">
        <v>89</v>
      </c>
      <c r="G9288" s="88" t="s">
        <v>162</v>
      </c>
      <c r="H9288" s="91" t="s">
        <v>32</v>
      </c>
      <c r="I9288" s="92" t="n">
        <v>65</v>
      </c>
      <c r="J9288" s="93" t="n">
        <v>600</v>
      </c>
      <c r="K9288" s="94" t="n">
        <f aca="false">I9288 * J9288</f>
        <v>39000</v>
      </c>
      <c r="L9288" s="94" t="n">
        <f aca="false">K9288 *M9288</f>
        <v>13650</v>
      </c>
      <c r="M9288" s="95" t="n">
        <v>0.35</v>
      </c>
      <c r="N9288" s="88" t="s">
        <v>14</v>
      </c>
      <c r="O9288" s="91" t="s">
        <v>218</v>
      </c>
      <c r="P9288" s="0" t="str">
        <f aca="false">RIGHT(H9288,LEN(H9288) - FIND(" ", H9288))</f>
        <v>Street Footwear</v>
      </c>
    </row>
    <row r="9289" customFormat="false" ht="14.25" hidden="false" customHeight="true" outlineLevel="0" collapsed="false">
      <c r="B9289" s="88" t="s">
        <v>22</v>
      </c>
      <c r="C9289" s="89" t="n">
        <v>1185732</v>
      </c>
      <c r="D9289" s="90" t="n">
        <v>44543</v>
      </c>
      <c r="E9289" s="88" t="s">
        <v>26</v>
      </c>
      <c r="F9289" s="88" t="s">
        <v>89</v>
      </c>
      <c r="G9289" s="88" t="s">
        <v>162</v>
      </c>
      <c r="H9289" s="91" t="s">
        <v>24</v>
      </c>
      <c r="I9289" s="92" t="n">
        <v>55</v>
      </c>
      <c r="J9289" s="93" t="n">
        <v>400</v>
      </c>
      <c r="K9289" s="94" t="n">
        <f aca="false">I9289 * J9289</f>
        <v>22000</v>
      </c>
      <c r="L9289" s="94" t="n">
        <f aca="false">K9289 *M9289</f>
        <v>7700</v>
      </c>
      <c r="M9289" s="95" t="n">
        <v>0.35</v>
      </c>
      <c r="N9289" s="88" t="s">
        <v>14</v>
      </c>
      <c r="O9289" s="91" t="s">
        <v>218</v>
      </c>
      <c r="P9289" s="0" t="str">
        <f aca="false">RIGHT(H9289,LEN(H9289) - FIND(" ", H9289))</f>
        <v>Athletic Footwear</v>
      </c>
    </row>
    <row r="9290" customFormat="false" ht="14.25" hidden="false" customHeight="true" outlineLevel="0" collapsed="false">
      <c r="B9290" s="88" t="s">
        <v>22</v>
      </c>
      <c r="C9290" s="89" t="n">
        <v>1185732</v>
      </c>
      <c r="D9290" s="90" t="n">
        <v>44543</v>
      </c>
      <c r="E9290" s="88" t="s">
        <v>26</v>
      </c>
      <c r="F9290" s="88" t="s">
        <v>89</v>
      </c>
      <c r="G9290" s="88" t="s">
        <v>162</v>
      </c>
      <c r="H9290" s="91" t="s">
        <v>48</v>
      </c>
      <c r="I9290" s="92" t="n">
        <v>55</v>
      </c>
      <c r="J9290" s="93" t="n">
        <v>375</v>
      </c>
      <c r="K9290" s="94" t="n">
        <f aca="false">I9290 * J9290</f>
        <v>20625</v>
      </c>
      <c r="L9290" s="94" t="n">
        <f aca="false">K9290 *M9290</f>
        <v>8250</v>
      </c>
      <c r="M9290" s="95" t="n">
        <v>0.4</v>
      </c>
      <c r="N9290" s="88" t="s">
        <v>14</v>
      </c>
      <c r="O9290" s="91" t="s">
        <v>219</v>
      </c>
      <c r="P9290" s="0" t="str">
        <f aca="false">RIGHT(H9290,LEN(H9290) - FIND(" ", H9290))</f>
        <v>Street Footwear</v>
      </c>
    </row>
    <row r="9291" customFormat="false" ht="14.25" hidden="false" customHeight="true" outlineLevel="0" collapsed="false">
      <c r="B9291" s="88" t="s">
        <v>22</v>
      </c>
      <c r="C9291" s="89" t="n">
        <v>1185732</v>
      </c>
      <c r="D9291" s="90" t="n">
        <v>44543</v>
      </c>
      <c r="E9291" s="88" t="s">
        <v>26</v>
      </c>
      <c r="F9291" s="88" t="s">
        <v>89</v>
      </c>
      <c r="G9291" s="88" t="s">
        <v>162</v>
      </c>
      <c r="H9291" s="91" t="s">
        <v>44</v>
      </c>
      <c r="I9291" s="92" t="n">
        <v>55</v>
      </c>
      <c r="J9291" s="93" t="n">
        <v>325</v>
      </c>
      <c r="K9291" s="94" t="n">
        <f aca="false">I9291 * J9291</f>
        <v>17875</v>
      </c>
      <c r="L9291" s="94" t="n">
        <f aca="false">K9291 *M9291</f>
        <v>7150</v>
      </c>
      <c r="M9291" s="95" t="n">
        <v>0.4</v>
      </c>
      <c r="N9291" s="88" t="s">
        <v>14</v>
      </c>
      <c r="O9291" s="91" t="s">
        <v>219</v>
      </c>
      <c r="P9291" s="0" t="str">
        <f aca="false">RIGHT(H9291,LEN(H9291) - FIND(" ", H9291))</f>
        <v>Athletic Footwear</v>
      </c>
    </row>
    <row r="9292" customFormat="false" ht="14.25" hidden="false" customHeight="true" outlineLevel="0" collapsed="false">
      <c r="B9292" s="88" t="s">
        <v>22</v>
      </c>
      <c r="C9292" s="89" t="n">
        <v>1185732</v>
      </c>
      <c r="D9292" s="90" t="n">
        <v>44543</v>
      </c>
      <c r="E9292" s="88" t="s">
        <v>26</v>
      </c>
      <c r="F9292" s="88" t="s">
        <v>89</v>
      </c>
      <c r="G9292" s="88" t="s">
        <v>162</v>
      </c>
      <c r="H9292" s="91" t="s">
        <v>16</v>
      </c>
      <c r="I9292" s="92" t="n">
        <v>65</v>
      </c>
      <c r="J9292" s="93" t="n">
        <v>325</v>
      </c>
      <c r="K9292" s="94" t="n">
        <f aca="false">I9292 * J9292</f>
        <v>21125</v>
      </c>
      <c r="L9292" s="94" t="n">
        <f aca="false">K9292 *M9292</f>
        <v>6337.5</v>
      </c>
      <c r="M9292" s="95" t="n">
        <v>0.3</v>
      </c>
      <c r="N9292" s="88" t="s">
        <v>14</v>
      </c>
      <c r="O9292" s="91" t="s">
        <v>218</v>
      </c>
      <c r="P9292" s="0" t="str">
        <f aca="false">RIGHT(H9292,LEN(H9292) - FIND(" ", H9292))</f>
        <v>Apparel</v>
      </c>
    </row>
    <row r="9293" customFormat="false" ht="14.25" hidden="false" customHeight="true" outlineLevel="0" collapsed="false">
      <c r="B9293" s="88" t="s">
        <v>22</v>
      </c>
      <c r="C9293" s="89" t="n">
        <v>1185732</v>
      </c>
      <c r="D9293" s="90" t="n">
        <v>44543</v>
      </c>
      <c r="E9293" s="88" t="s">
        <v>26</v>
      </c>
      <c r="F9293" s="88" t="s">
        <v>89</v>
      </c>
      <c r="G9293" s="88" t="s">
        <v>162</v>
      </c>
      <c r="H9293" s="91" t="s">
        <v>38</v>
      </c>
      <c r="I9293" s="92" t="n">
        <v>70</v>
      </c>
      <c r="J9293" s="93" t="n">
        <v>425</v>
      </c>
      <c r="K9293" s="94" t="n">
        <f aca="false">I9293 * J9293</f>
        <v>29750</v>
      </c>
      <c r="L9293" s="94" t="n">
        <f aca="false">K9293 *M9293</f>
        <v>11900</v>
      </c>
      <c r="M9293" s="95" t="n">
        <v>0.4</v>
      </c>
      <c r="N9293" s="88" t="s">
        <v>14</v>
      </c>
      <c r="O9293" s="91" t="s">
        <v>219</v>
      </c>
      <c r="P9293" s="0" t="str">
        <f aca="false">RIGHT(H9293,LEN(H9293) - FIND(" ", H9293))</f>
        <v>Apparel</v>
      </c>
    </row>
    <row r="9294" customFormat="false" ht="14.25" hidden="false" customHeight="true" outlineLevel="0" collapsed="false">
      <c r="B9294" s="88" t="s">
        <v>15</v>
      </c>
      <c r="C9294" s="89" t="n">
        <v>1185732</v>
      </c>
      <c r="D9294" s="90" t="n">
        <v>44543</v>
      </c>
      <c r="E9294" s="88" t="s">
        <v>26</v>
      </c>
      <c r="F9294" s="88" t="s">
        <v>115</v>
      </c>
      <c r="G9294" s="88" t="s">
        <v>93</v>
      </c>
      <c r="H9294" s="91" t="s">
        <v>32</v>
      </c>
      <c r="I9294" s="92" t="n">
        <v>65</v>
      </c>
      <c r="J9294" s="93" t="n">
        <v>575</v>
      </c>
      <c r="K9294" s="94" t="n">
        <f aca="false">I9294 * J9294</f>
        <v>37375</v>
      </c>
      <c r="L9294" s="94" t="n">
        <f aca="false">K9294 *M9294</f>
        <v>11212.5</v>
      </c>
      <c r="M9294" s="95" t="n">
        <v>0.3</v>
      </c>
      <c r="N9294" s="88" t="s">
        <v>14</v>
      </c>
      <c r="O9294" s="91" t="s">
        <v>218</v>
      </c>
      <c r="P9294" s="0" t="str">
        <f aca="false">RIGHT(H9294,LEN(H9294) - FIND(" ", H9294))</f>
        <v>Street Footwear</v>
      </c>
    </row>
    <row r="9295" customFormat="false" ht="14.25" hidden="false" customHeight="true" outlineLevel="0" collapsed="false">
      <c r="B9295" s="88" t="s">
        <v>15</v>
      </c>
      <c r="C9295" s="89" t="n">
        <v>1185732</v>
      </c>
      <c r="D9295" s="90" t="n">
        <v>44543</v>
      </c>
      <c r="E9295" s="88" t="s">
        <v>26</v>
      </c>
      <c r="F9295" s="88" t="s">
        <v>115</v>
      </c>
      <c r="G9295" s="88" t="s">
        <v>93</v>
      </c>
      <c r="H9295" s="91" t="s">
        <v>24</v>
      </c>
      <c r="I9295" s="92" t="n">
        <v>55</v>
      </c>
      <c r="J9295" s="93" t="n">
        <v>375</v>
      </c>
      <c r="K9295" s="94" t="n">
        <f aca="false">I9295 * J9295</f>
        <v>20625</v>
      </c>
      <c r="L9295" s="94" t="n">
        <f aca="false">K9295 *M9295</f>
        <v>6187.5</v>
      </c>
      <c r="M9295" s="95" t="n">
        <v>0.3</v>
      </c>
      <c r="N9295" s="88" t="s">
        <v>14</v>
      </c>
      <c r="O9295" s="91" t="s">
        <v>218</v>
      </c>
      <c r="P9295" s="0" t="str">
        <f aca="false">RIGHT(H9295,LEN(H9295) - FIND(" ", H9295))</f>
        <v>Athletic Footwear</v>
      </c>
    </row>
    <row r="9296" customFormat="false" ht="14.25" hidden="false" customHeight="true" outlineLevel="0" collapsed="false">
      <c r="B9296" s="88" t="s">
        <v>15</v>
      </c>
      <c r="C9296" s="89" t="n">
        <v>1185732</v>
      </c>
      <c r="D9296" s="90" t="n">
        <v>44543</v>
      </c>
      <c r="E9296" s="88" t="s">
        <v>26</v>
      </c>
      <c r="F9296" s="88" t="s">
        <v>115</v>
      </c>
      <c r="G9296" s="88" t="s">
        <v>93</v>
      </c>
      <c r="H9296" s="91" t="s">
        <v>48</v>
      </c>
      <c r="I9296" s="92" t="n">
        <v>55</v>
      </c>
      <c r="J9296" s="93" t="n">
        <v>350</v>
      </c>
      <c r="K9296" s="94" t="n">
        <f aca="false">I9296 * J9296</f>
        <v>19250</v>
      </c>
      <c r="L9296" s="94" t="n">
        <f aca="false">K9296 *M9296</f>
        <v>4812.5</v>
      </c>
      <c r="M9296" s="95" t="n">
        <v>0.25</v>
      </c>
      <c r="N9296" s="88" t="s">
        <v>14</v>
      </c>
      <c r="O9296" s="91" t="s">
        <v>219</v>
      </c>
      <c r="P9296" s="0" t="str">
        <f aca="false">RIGHT(H9296,LEN(H9296) - FIND(" ", H9296))</f>
        <v>Street Footwear</v>
      </c>
    </row>
    <row r="9297" customFormat="false" ht="14.25" hidden="false" customHeight="true" outlineLevel="0" collapsed="false">
      <c r="B9297" s="88" t="s">
        <v>15</v>
      </c>
      <c r="C9297" s="89" t="n">
        <v>1185732</v>
      </c>
      <c r="D9297" s="90" t="n">
        <v>44543</v>
      </c>
      <c r="E9297" s="88" t="s">
        <v>26</v>
      </c>
      <c r="F9297" s="88" t="s">
        <v>115</v>
      </c>
      <c r="G9297" s="88" t="s">
        <v>93</v>
      </c>
      <c r="H9297" s="91" t="s">
        <v>44</v>
      </c>
      <c r="I9297" s="92" t="n">
        <v>55</v>
      </c>
      <c r="J9297" s="93" t="n">
        <v>300</v>
      </c>
      <c r="K9297" s="94" t="n">
        <f aca="false">I9297 * J9297</f>
        <v>16500</v>
      </c>
      <c r="L9297" s="94" t="n">
        <f aca="false">K9297 *M9297</f>
        <v>4125</v>
      </c>
      <c r="M9297" s="95" t="n">
        <v>0.25</v>
      </c>
      <c r="N9297" s="88" t="s">
        <v>14</v>
      </c>
      <c r="O9297" s="91" t="s">
        <v>219</v>
      </c>
      <c r="P9297" s="0" t="str">
        <f aca="false">RIGHT(H9297,LEN(H9297) - FIND(" ", H9297))</f>
        <v>Athletic Footwear</v>
      </c>
    </row>
    <row r="9298" customFormat="false" ht="14.25" hidden="false" customHeight="true" outlineLevel="0" collapsed="false">
      <c r="B9298" s="88" t="s">
        <v>15</v>
      </c>
      <c r="C9298" s="89" t="n">
        <v>1185732</v>
      </c>
      <c r="D9298" s="90" t="n">
        <v>44543</v>
      </c>
      <c r="E9298" s="88" t="s">
        <v>26</v>
      </c>
      <c r="F9298" s="88" t="s">
        <v>115</v>
      </c>
      <c r="G9298" s="88" t="s">
        <v>93</v>
      </c>
      <c r="H9298" s="91" t="s">
        <v>16</v>
      </c>
      <c r="I9298" s="92" t="n">
        <v>65</v>
      </c>
      <c r="J9298" s="93" t="n">
        <v>300</v>
      </c>
      <c r="K9298" s="94" t="n">
        <f aca="false">I9298 * J9298</f>
        <v>19500</v>
      </c>
      <c r="L9298" s="94" t="n">
        <f aca="false">K9298 *M9298</f>
        <v>4875</v>
      </c>
      <c r="M9298" s="95" t="n">
        <v>0.25</v>
      </c>
      <c r="N9298" s="88" t="s">
        <v>14</v>
      </c>
      <c r="O9298" s="91" t="s">
        <v>218</v>
      </c>
      <c r="P9298" s="0" t="str">
        <f aca="false">RIGHT(H9298,LEN(H9298) - FIND(" ", H9298))</f>
        <v>Apparel</v>
      </c>
    </row>
    <row r="9299" customFormat="false" ht="14.25" hidden="false" customHeight="true" outlineLevel="0" collapsed="false">
      <c r="B9299" s="88" t="s">
        <v>15</v>
      </c>
      <c r="C9299" s="89" t="n">
        <v>1185732</v>
      </c>
      <c r="D9299" s="90" t="n">
        <v>44543</v>
      </c>
      <c r="E9299" s="88" t="s">
        <v>26</v>
      </c>
      <c r="F9299" s="88" t="s">
        <v>115</v>
      </c>
      <c r="G9299" s="88" t="s">
        <v>93</v>
      </c>
      <c r="H9299" s="91" t="s">
        <v>38</v>
      </c>
      <c r="I9299" s="92" t="n">
        <v>70</v>
      </c>
      <c r="J9299" s="93" t="n">
        <v>400</v>
      </c>
      <c r="K9299" s="94" t="n">
        <f aca="false">I9299 * J9299</f>
        <v>28000</v>
      </c>
      <c r="L9299" s="94" t="n">
        <f aca="false">K9299 *M9299</f>
        <v>8400</v>
      </c>
      <c r="M9299" s="95" t="n">
        <v>0.3</v>
      </c>
      <c r="N9299" s="88" t="s">
        <v>14</v>
      </c>
      <c r="O9299" s="91" t="s">
        <v>219</v>
      </c>
      <c r="P9299" s="0" t="str">
        <f aca="false">RIGHT(H9299,LEN(H9299) - FIND(" ", H9299))</f>
        <v>Apparel</v>
      </c>
    </row>
    <row r="9300" customFormat="false" ht="14.25" hidden="false" customHeight="true" outlineLevel="0" collapsed="false">
      <c r="B9300" s="88" t="s">
        <v>13</v>
      </c>
      <c r="C9300" s="89" t="n">
        <v>1185732</v>
      </c>
      <c r="D9300" s="90" t="n">
        <v>44543</v>
      </c>
      <c r="E9300" s="88" t="s">
        <v>26</v>
      </c>
      <c r="F9300" s="88" t="s">
        <v>54</v>
      </c>
      <c r="G9300" s="88" t="s">
        <v>55</v>
      </c>
      <c r="H9300" s="91" t="s">
        <v>16</v>
      </c>
      <c r="I9300" s="92" t="n">
        <v>50</v>
      </c>
      <c r="J9300" s="93" t="n">
        <v>36</v>
      </c>
      <c r="K9300" s="94" t="n">
        <f aca="false">I9300 * J9300</f>
        <v>1800</v>
      </c>
      <c r="L9300" s="94" t="n">
        <f aca="false">K9300 *M9300</f>
        <v>810</v>
      </c>
      <c r="M9300" s="95" t="n">
        <v>0.45</v>
      </c>
      <c r="N9300" s="88" t="s">
        <v>23</v>
      </c>
      <c r="O9300" s="91" t="s">
        <v>218</v>
      </c>
      <c r="P9300" s="0" t="str">
        <f aca="false">RIGHT(H9300,LEN(H9300) - FIND(" ", H9300))</f>
        <v>Apparel</v>
      </c>
    </row>
    <row r="9301" customFormat="false" ht="14.25" hidden="false" customHeight="true" outlineLevel="0" collapsed="false">
      <c r="B9301" s="88" t="s">
        <v>22</v>
      </c>
      <c r="C9301" s="89" t="n">
        <v>1185732</v>
      </c>
      <c r="D9301" s="90" t="n">
        <v>44543</v>
      </c>
      <c r="E9301" s="88" t="s">
        <v>26</v>
      </c>
      <c r="F9301" s="88" t="s">
        <v>89</v>
      </c>
      <c r="G9301" s="88" t="s">
        <v>162</v>
      </c>
      <c r="H9301" s="91" t="s">
        <v>32</v>
      </c>
      <c r="I9301" s="92" t="n">
        <v>62</v>
      </c>
      <c r="J9301" s="93" t="n">
        <v>168</v>
      </c>
      <c r="K9301" s="94" t="n">
        <f aca="false">I9301 * J9301</f>
        <v>10416</v>
      </c>
      <c r="L9301" s="94" t="n">
        <f aca="false">K9301 *M9301</f>
        <v>4895.52</v>
      </c>
      <c r="M9301" s="95" t="n">
        <v>0.47</v>
      </c>
      <c r="N9301" s="88" t="s">
        <v>23</v>
      </c>
      <c r="O9301" s="91" t="s">
        <v>218</v>
      </c>
      <c r="P9301" s="0" t="str">
        <f aca="false">RIGHT(H9301,LEN(H9301) - FIND(" ", H9301))</f>
        <v>Street Footwear</v>
      </c>
    </row>
    <row r="9302" customFormat="false" ht="14.25" hidden="false" customHeight="true" outlineLevel="0" collapsed="false">
      <c r="B9302" s="88" t="s">
        <v>22</v>
      </c>
      <c r="C9302" s="89" t="n">
        <v>1185732</v>
      </c>
      <c r="D9302" s="90" t="n">
        <v>44543</v>
      </c>
      <c r="E9302" s="88" t="s">
        <v>26</v>
      </c>
      <c r="F9302" s="88" t="s">
        <v>89</v>
      </c>
      <c r="G9302" s="88" t="s">
        <v>162</v>
      </c>
      <c r="H9302" s="91" t="s">
        <v>24</v>
      </c>
      <c r="I9302" s="92" t="n">
        <v>50</v>
      </c>
      <c r="J9302" s="93" t="n">
        <v>100</v>
      </c>
      <c r="K9302" s="94" t="n">
        <f aca="false">I9302 * J9302</f>
        <v>5000</v>
      </c>
      <c r="L9302" s="94" t="n">
        <f aca="false">K9302 *M9302</f>
        <v>2400</v>
      </c>
      <c r="M9302" s="95" t="n">
        <v>0.48</v>
      </c>
      <c r="N9302" s="88" t="s">
        <v>23</v>
      </c>
      <c r="O9302" s="91" t="s">
        <v>218</v>
      </c>
      <c r="P9302" s="0" t="str">
        <f aca="false">RIGHT(H9302,LEN(H9302) - FIND(" ", H9302))</f>
        <v>Athletic Footwear</v>
      </c>
    </row>
    <row r="9303" customFormat="false" ht="14.25" hidden="false" customHeight="true" outlineLevel="0" collapsed="false">
      <c r="B9303" s="88" t="s">
        <v>22</v>
      </c>
      <c r="C9303" s="89" t="n">
        <v>1185732</v>
      </c>
      <c r="D9303" s="90" t="n">
        <v>44543</v>
      </c>
      <c r="E9303" s="88" t="s">
        <v>26</v>
      </c>
      <c r="F9303" s="88" t="s">
        <v>89</v>
      </c>
      <c r="G9303" s="88" t="s">
        <v>162</v>
      </c>
      <c r="H9303" s="91" t="s">
        <v>48</v>
      </c>
      <c r="I9303" s="92" t="n">
        <v>50</v>
      </c>
      <c r="J9303" s="93" t="n">
        <v>109</v>
      </c>
      <c r="K9303" s="94" t="n">
        <f aca="false">I9303 * J9303</f>
        <v>5450</v>
      </c>
      <c r="L9303" s="94" t="n">
        <f aca="false">K9303 *M9303</f>
        <v>2943</v>
      </c>
      <c r="M9303" s="95" t="n">
        <v>0.54</v>
      </c>
      <c r="N9303" s="88" t="s">
        <v>23</v>
      </c>
      <c r="O9303" s="91" t="s">
        <v>219</v>
      </c>
      <c r="P9303" s="0" t="str">
        <f aca="false">RIGHT(H9303,LEN(H9303) - FIND(" ", H9303))</f>
        <v>Street Footwear</v>
      </c>
    </row>
    <row r="9304" customFormat="false" ht="14.25" hidden="false" customHeight="true" outlineLevel="0" collapsed="false">
      <c r="B9304" s="88" t="s">
        <v>22</v>
      </c>
      <c r="C9304" s="89" t="n">
        <v>1185732</v>
      </c>
      <c r="D9304" s="90" t="n">
        <v>44543</v>
      </c>
      <c r="E9304" s="88" t="s">
        <v>26</v>
      </c>
      <c r="F9304" s="88" t="s">
        <v>89</v>
      </c>
      <c r="G9304" s="88" t="s">
        <v>162</v>
      </c>
      <c r="H9304" s="91" t="s">
        <v>44</v>
      </c>
      <c r="I9304" s="92" t="n">
        <v>53</v>
      </c>
      <c r="J9304" s="93" t="n">
        <v>98</v>
      </c>
      <c r="K9304" s="94" t="n">
        <f aca="false">I9304 * J9304</f>
        <v>5194</v>
      </c>
      <c r="L9304" s="94" t="n">
        <f aca="false">K9304 *M9304</f>
        <v>2804.76</v>
      </c>
      <c r="M9304" s="95" t="n">
        <v>0.54</v>
      </c>
      <c r="N9304" s="88" t="s">
        <v>23</v>
      </c>
      <c r="O9304" s="91" t="s">
        <v>219</v>
      </c>
      <c r="P9304" s="0" t="str">
        <f aca="false">RIGHT(H9304,LEN(H9304) - FIND(" ", H9304))</f>
        <v>Athletic Footwear</v>
      </c>
    </row>
    <row r="9305" customFormat="false" ht="14.25" hidden="false" customHeight="true" outlineLevel="0" collapsed="false">
      <c r="B9305" s="88" t="s">
        <v>22</v>
      </c>
      <c r="C9305" s="89" t="n">
        <v>1185732</v>
      </c>
      <c r="D9305" s="90" t="n">
        <v>44543</v>
      </c>
      <c r="E9305" s="88" t="s">
        <v>26</v>
      </c>
      <c r="F9305" s="88" t="s">
        <v>89</v>
      </c>
      <c r="G9305" s="88" t="s">
        <v>162</v>
      </c>
      <c r="H9305" s="91" t="s">
        <v>16</v>
      </c>
      <c r="I9305" s="92" t="n">
        <v>61</v>
      </c>
      <c r="J9305" s="93" t="n">
        <v>91</v>
      </c>
      <c r="K9305" s="94" t="n">
        <f aca="false">I9305 * J9305</f>
        <v>5551</v>
      </c>
      <c r="L9305" s="94" t="n">
        <f aca="false">K9305 *M9305</f>
        <v>2220.4</v>
      </c>
      <c r="M9305" s="95" t="n">
        <v>0.4</v>
      </c>
      <c r="N9305" s="88" t="s">
        <v>23</v>
      </c>
      <c r="O9305" s="91" t="s">
        <v>218</v>
      </c>
      <c r="P9305" s="0" t="str">
        <f aca="false">RIGHT(H9305,LEN(H9305) - FIND(" ", H9305))</f>
        <v>Apparel</v>
      </c>
    </row>
    <row r="9306" customFormat="false" ht="14.25" hidden="false" customHeight="true" outlineLevel="0" collapsed="false">
      <c r="B9306" s="88" t="s">
        <v>22</v>
      </c>
      <c r="C9306" s="89" t="n">
        <v>1185732</v>
      </c>
      <c r="D9306" s="90" t="n">
        <v>44543</v>
      </c>
      <c r="E9306" s="88" t="s">
        <v>26</v>
      </c>
      <c r="F9306" s="88" t="s">
        <v>89</v>
      </c>
      <c r="G9306" s="88" t="s">
        <v>162</v>
      </c>
      <c r="H9306" s="91" t="s">
        <v>38</v>
      </c>
      <c r="I9306" s="92" t="n">
        <v>65</v>
      </c>
      <c r="J9306" s="93" t="n">
        <v>123</v>
      </c>
      <c r="K9306" s="94" t="n">
        <f aca="false">I9306 * J9306</f>
        <v>7995</v>
      </c>
      <c r="L9306" s="94" t="n">
        <f aca="false">K9306 *M9306</f>
        <v>3997.5</v>
      </c>
      <c r="M9306" s="95" t="n">
        <v>0.5</v>
      </c>
      <c r="N9306" s="88" t="s">
        <v>23</v>
      </c>
      <c r="O9306" s="91" t="s">
        <v>219</v>
      </c>
      <c r="P9306" s="0" t="str">
        <f aca="false">RIGHT(H9306,LEN(H9306) - FIND(" ", H9306))</f>
        <v>Apparel</v>
      </c>
    </row>
    <row r="9307" customFormat="false" ht="14.25" hidden="false" customHeight="true" outlineLevel="0" collapsed="false">
      <c r="B9307" s="88" t="s">
        <v>15</v>
      </c>
      <c r="C9307" s="89" t="n">
        <v>1185732</v>
      </c>
      <c r="D9307" s="90" t="n">
        <v>44543</v>
      </c>
      <c r="E9307" s="88" t="s">
        <v>26</v>
      </c>
      <c r="F9307" s="88" t="s">
        <v>115</v>
      </c>
      <c r="G9307" s="88" t="s">
        <v>93</v>
      </c>
      <c r="H9307" s="91" t="s">
        <v>32</v>
      </c>
      <c r="I9307" s="92" t="n">
        <v>64</v>
      </c>
      <c r="J9307" s="93" t="n">
        <v>150</v>
      </c>
      <c r="K9307" s="94" t="n">
        <f aca="false">I9307 * J9307</f>
        <v>9600</v>
      </c>
      <c r="L9307" s="94" t="n">
        <f aca="false">K9307 *M9307</f>
        <v>3936</v>
      </c>
      <c r="M9307" s="95" t="n">
        <v>0.41</v>
      </c>
      <c r="N9307" s="88" t="s">
        <v>23</v>
      </c>
      <c r="O9307" s="91" t="s">
        <v>218</v>
      </c>
      <c r="P9307" s="0" t="str">
        <f aca="false">RIGHT(H9307,LEN(H9307) - FIND(" ", H9307))</f>
        <v>Street Footwear</v>
      </c>
    </row>
    <row r="9308" customFormat="false" ht="14.25" hidden="false" customHeight="true" outlineLevel="0" collapsed="false">
      <c r="B9308" s="88" t="s">
        <v>15</v>
      </c>
      <c r="C9308" s="89" t="n">
        <v>1185732</v>
      </c>
      <c r="D9308" s="90" t="n">
        <v>44543</v>
      </c>
      <c r="E9308" s="88" t="s">
        <v>26</v>
      </c>
      <c r="F9308" s="88" t="s">
        <v>115</v>
      </c>
      <c r="G9308" s="88" t="s">
        <v>93</v>
      </c>
      <c r="H9308" s="91" t="s">
        <v>24</v>
      </c>
      <c r="I9308" s="92" t="n">
        <v>53</v>
      </c>
      <c r="J9308" s="93" t="n">
        <v>105</v>
      </c>
      <c r="K9308" s="94" t="n">
        <f aca="false">I9308 * J9308</f>
        <v>5565</v>
      </c>
      <c r="L9308" s="94" t="n">
        <f aca="false">K9308 *M9308</f>
        <v>2226</v>
      </c>
      <c r="M9308" s="95" t="n">
        <v>0.4</v>
      </c>
      <c r="N9308" s="88" t="s">
        <v>23</v>
      </c>
      <c r="O9308" s="91" t="s">
        <v>218</v>
      </c>
      <c r="P9308" s="0" t="str">
        <f aca="false">RIGHT(H9308,LEN(H9308) - FIND(" ", H9308))</f>
        <v>Athletic Footwear</v>
      </c>
    </row>
    <row r="9309" customFormat="false" ht="14.25" hidden="false" customHeight="true" outlineLevel="0" collapsed="false">
      <c r="B9309" s="88" t="s">
        <v>15</v>
      </c>
      <c r="C9309" s="89" t="n">
        <v>1185732</v>
      </c>
      <c r="D9309" s="90" t="n">
        <v>44543</v>
      </c>
      <c r="E9309" s="88" t="s">
        <v>26</v>
      </c>
      <c r="F9309" s="88" t="s">
        <v>115</v>
      </c>
      <c r="G9309" s="88" t="s">
        <v>93</v>
      </c>
      <c r="H9309" s="91" t="s">
        <v>48</v>
      </c>
      <c r="I9309" s="92" t="n">
        <v>51</v>
      </c>
      <c r="J9309" s="93" t="n">
        <v>98</v>
      </c>
      <c r="K9309" s="94" t="n">
        <f aca="false">I9309 * J9309</f>
        <v>4998</v>
      </c>
      <c r="L9309" s="94" t="n">
        <f aca="false">K9309 *M9309</f>
        <v>1949.22</v>
      </c>
      <c r="M9309" s="95" t="n">
        <v>0.39</v>
      </c>
      <c r="N9309" s="88" t="s">
        <v>23</v>
      </c>
      <c r="O9309" s="91" t="s">
        <v>219</v>
      </c>
      <c r="P9309" s="0" t="str">
        <f aca="false">RIGHT(H9309,LEN(H9309) - FIND(" ", H9309))</f>
        <v>Street Footwear</v>
      </c>
    </row>
    <row r="9310" customFormat="false" ht="14.25" hidden="false" customHeight="true" outlineLevel="0" collapsed="false">
      <c r="B9310" s="88" t="s">
        <v>15</v>
      </c>
      <c r="C9310" s="89" t="n">
        <v>1185732</v>
      </c>
      <c r="D9310" s="90" t="n">
        <v>44543</v>
      </c>
      <c r="E9310" s="88" t="s">
        <v>26</v>
      </c>
      <c r="F9310" s="88" t="s">
        <v>115</v>
      </c>
      <c r="G9310" s="88" t="s">
        <v>93</v>
      </c>
      <c r="H9310" s="91" t="s">
        <v>44</v>
      </c>
      <c r="I9310" s="92" t="n">
        <v>52</v>
      </c>
      <c r="J9310" s="93" t="n">
        <v>75</v>
      </c>
      <c r="K9310" s="94" t="n">
        <f aca="false">I9310 * J9310</f>
        <v>3900</v>
      </c>
      <c r="L9310" s="94" t="n">
        <f aca="false">K9310 *M9310</f>
        <v>1482</v>
      </c>
      <c r="M9310" s="95" t="n">
        <v>0.38</v>
      </c>
      <c r="N9310" s="88" t="s">
        <v>23</v>
      </c>
      <c r="O9310" s="91" t="s">
        <v>219</v>
      </c>
      <c r="P9310" s="0" t="str">
        <f aca="false">RIGHT(H9310,LEN(H9310) - FIND(" ", H9310))</f>
        <v>Athletic Footwear</v>
      </c>
    </row>
    <row r="9311" customFormat="false" ht="14.25" hidden="false" customHeight="true" outlineLevel="0" collapsed="false">
      <c r="B9311" s="88" t="s">
        <v>15</v>
      </c>
      <c r="C9311" s="89" t="n">
        <v>1185732</v>
      </c>
      <c r="D9311" s="90" t="n">
        <v>44543</v>
      </c>
      <c r="E9311" s="88" t="s">
        <v>26</v>
      </c>
      <c r="F9311" s="88" t="s">
        <v>115</v>
      </c>
      <c r="G9311" s="88" t="s">
        <v>93</v>
      </c>
      <c r="H9311" s="91" t="s">
        <v>16</v>
      </c>
      <c r="I9311" s="92" t="n">
        <v>62</v>
      </c>
      <c r="J9311" s="93" t="n">
        <v>84</v>
      </c>
      <c r="K9311" s="94" t="n">
        <f aca="false">I9311 * J9311</f>
        <v>5208</v>
      </c>
      <c r="L9311" s="94" t="n">
        <f aca="false">K9311 *M9311</f>
        <v>2031.12</v>
      </c>
      <c r="M9311" s="95" t="n">
        <v>0.39</v>
      </c>
      <c r="N9311" s="88" t="s">
        <v>23</v>
      </c>
      <c r="O9311" s="91" t="s">
        <v>218</v>
      </c>
      <c r="P9311" s="0" t="str">
        <f aca="false">RIGHT(H9311,LEN(H9311) - FIND(" ", H9311))</f>
        <v>Apparel</v>
      </c>
    </row>
    <row r="9312" customFormat="false" ht="14.25" hidden="false" customHeight="true" outlineLevel="0" collapsed="false">
      <c r="B9312" s="88" t="s">
        <v>15</v>
      </c>
      <c r="C9312" s="89" t="n">
        <v>1185732</v>
      </c>
      <c r="D9312" s="90" t="n">
        <v>44543</v>
      </c>
      <c r="E9312" s="88" t="s">
        <v>26</v>
      </c>
      <c r="F9312" s="88" t="s">
        <v>115</v>
      </c>
      <c r="G9312" s="88" t="s">
        <v>93</v>
      </c>
      <c r="H9312" s="91" t="s">
        <v>38</v>
      </c>
      <c r="I9312" s="92" t="n">
        <v>65</v>
      </c>
      <c r="J9312" s="93" t="n">
        <v>112</v>
      </c>
      <c r="K9312" s="94" t="n">
        <f aca="false">I9312 * J9312</f>
        <v>7280</v>
      </c>
      <c r="L9312" s="94" t="n">
        <f aca="false">K9312 *M9312</f>
        <v>3203.2</v>
      </c>
      <c r="M9312" s="95" t="n">
        <v>0.44</v>
      </c>
      <c r="N9312" s="88" t="s">
        <v>23</v>
      </c>
      <c r="O9312" s="91" t="s">
        <v>219</v>
      </c>
      <c r="P9312" s="0" t="str">
        <f aca="false">RIGHT(H9312,LEN(H9312) - FIND(" ", H9312))</f>
        <v>Apparel</v>
      </c>
    </row>
    <row r="9313" customFormat="false" ht="14.25" hidden="false" customHeight="true" outlineLevel="0" collapsed="false">
      <c r="B9313" s="88" t="s">
        <v>13</v>
      </c>
      <c r="C9313" s="89" t="n">
        <v>1185732</v>
      </c>
      <c r="D9313" s="90" t="n">
        <v>44543</v>
      </c>
      <c r="E9313" s="88" t="s">
        <v>26</v>
      </c>
      <c r="F9313" s="88" t="s">
        <v>54</v>
      </c>
      <c r="G9313" s="88" t="s">
        <v>55</v>
      </c>
      <c r="H9313" s="91" t="s">
        <v>16</v>
      </c>
      <c r="I9313" s="92" t="n">
        <v>36</v>
      </c>
      <c r="J9313" s="93" t="n">
        <v>41</v>
      </c>
      <c r="K9313" s="94" t="n">
        <f aca="false">I9313 * J9313</f>
        <v>1476</v>
      </c>
      <c r="L9313" s="94" t="n">
        <f aca="false">K9313 *M9313</f>
        <v>501.84</v>
      </c>
      <c r="M9313" s="95" t="n">
        <v>0.34</v>
      </c>
      <c r="N9313" s="88" t="s">
        <v>31</v>
      </c>
      <c r="O9313" s="91" t="s">
        <v>218</v>
      </c>
      <c r="P9313" s="0" t="str">
        <f aca="false">RIGHT(H9313,LEN(H9313) - FIND(" ", H9313))</f>
        <v>Apparel</v>
      </c>
    </row>
    <row r="9314" customFormat="false" ht="14.25" hidden="false" customHeight="true" outlineLevel="0" collapsed="false">
      <c r="B9314" s="88" t="s">
        <v>15</v>
      </c>
      <c r="C9314" s="89" t="n">
        <v>1185732</v>
      </c>
      <c r="D9314" s="90" t="n">
        <v>44543</v>
      </c>
      <c r="E9314" s="88" t="s">
        <v>26</v>
      </c>
      <c r="F9314" s="88" t="s">
        <v>115</v>
      </c>
      <c r="G9314" s="88" t="s">
        <v>93</v>
      </c>
      <c r="H9314" s="91" t="s">
        <v>32</v>
      </c>
      <c r="I9314" s="92" t="n">
        <v>51</v>
      </c>
      <c r="J9314" s="93" t="n">
        <v>178</v>
      </c>
      <c r="K9314" s="94" t="n">
        <f aca="false">I9314 * J9314</f>
        <v>9078</v>
      </c>
      <c r="L9314" s="94" t="n">
        <f aca="false">K9314 *M9314</f>
        <v>3177.3</v>
      </c>
      <c r="M9314" s="95" t="n">
        <v>0.35</v>
      </c>
      <c r="N9314" s="88" t="s">
        <v>31</v>
      </c>
      <c r="O9314" s="91" t="s">
        <v>218</v>
      </c>
      <c r="P9314" s="0" t="str">
        <f aca="false">RIGHT(H9314,LEN(H9314) - FIND(" ", H9314))</f>
        <v>Street Footwear</v>
      </c>
    </row>
    <row r="9315" customFormat="false" ht="14.25" hidden="false" customHeight="true" outlineLevel="0" collapsed="false">
      <c r="B9315" s="88" t="s">
        <v>15</v>
      </c>
      <c r="C9315" s="89" t="n">
        <v>1185732</v>
      </c>
      <c r="D9315" s="90" t="n">
        <v>44543</v>
      </c>
      <c r="E9315" s="88" t="s">
        <v>26</v>
      </c>
      <c r="F9315" s="88" t="s">
        <v>115</v>
      </c>
      <c r="G9315" s="88" t="s">
        <v>93</v>
      </c>
      <c r="H9315" s="91" t="s">
        <v>24</v>
      </c>
      <c r="I9315" s="92" t="n">
        <v>37</v>
      </c>
      <c r="J9315" s="93" t="n">
        <v>113</v>
      </c>
      <c r="K9315" s="94" t="n">
        <f aca="false">I9315 * J9315</f>
        <v>4181</v>
      </c>
      <c r="L9315" s="94" t="n">
        <f aca="false">K9315 *M9315</f>
        <v>1337.92</v>
      </c>
      <c r="M9315" s="95" t="n">
        <v>0.32</v>
      </c>
      <c r="N9315" s="88" t="s">
        <v>31</v>
      </c>
      <c r="O9315" s="91" t="s">
        <v>218</v>
      </c>
      <c r="P9315" s="0" t="str">
        <f aca="false">RIGHT(H9315,LEN(H9315) - FIND(" ", H9315))</f>
        <v>Athletic Footwear</v>
      </c>
    </row>
    <row r="9316" customFormat="false" ht="14.25" hidden="false" customHeight="true" outlineLevel="0" collapsed="false">
      <c r="B9316" s="88" t="s">
        <v>15</v>
      </c>
      <c r="C9316" s="89" t="n">
        <v>1185732</v>
      </c>
      <c r="D9316" s="90" t="n">
        <v>44543</v>
      </c>
      <c r="E9316" s="88" t="s">
        <v>26</v>
      </c>
      <c r="F9316" s="88" t="s">
        <v>115</v>
      </c>
      <c r="G9316" s="88" t="s">
        <v>93</v>
      </c>
      <c r="H9316" s="91" t="s">
        <v>48</v>
      </c>
      <c r="I9316" s="92" t="n">
        <v>36</v>
      </c>
      <c r="J9316" s="93" t="n">
        <v>112</v>
      </c>
      <c r="K9316" s="94" t="n">
        <f aca="false">I9316 * J9316</f>
        <v>4032</v>
      </c>
      <c r="L9316" s="94" t="n">
        <f aca="false">K9316 *M9316</f>
        <v>1088.64</v>
      </c>
      <c r="M9316" s="95" t="n">
        <v>0.27</v>
      </c>
      <c r="N9316" s="88" t="s">
        <v>31</v>
      </c>
      <c r="O9316" s="91" t="s">
        <v>219</v>
      </c>
      <c r="P9316" s="0" t="str">
        <f aca="false">RIGHT(H9316,LEN(H9316) - FIND(" ", H9316))</f>
        <v>Street Footwear</v>
      </c>
    </row>
    <row r="9317" customFormat="false" ht="14.25" hidden="false" customHeight="true" outlineLevel="0" collapsed="false">
      <c r="B9317" s="88" t="s">
        <v>15</v>
      </c>
      <c r="C9317" s="89" t="n">
        <v>1185732</v>
      </c>
      <c r="D9317" s="90" t="n">
        <v>44543</v>
      </c>
      <c r="E9317" s="88" t="s">
        <v>26</v>
      </c>
      <c r="F9317" s="88" t="s">
        <v>115</v>
      </c>
      <c r="G9317" s="88" t="s">
        <v>93</v>
      </c>
      <c r="H9317" s="91" t="s">
        <v>44</v>
      </c>
      <c r="I9317" s="92" t="n">
        <v>43</v>
      </c>
      <c r="J9317" s="93" t="n">
        <v>105</v>
      </c>
      <c r="K9317" s="94" t="n">
        <f aca="false">I9317 * J9317</f>
        <v>4515</v>
      </c>
      <c r="L9317" s="94" t="n">
        <f aca="false">K9317 *M9317</f>
        <v>1264.2</v>
      </c>
      <c r="M9317" s="95" t="n">
        <v>0.28</v>
      </c>
      <c r="N9317" s="88" t="s">
        <v>31</v>
      </c>
      <c r="O9317" s="91" t="s">
        <v>219</v>
      </c>
      <c r="P9317" s="0" t="str">
        <f aca="false">RIGHT(H9317,LEN(H9317) - FIND(" ", H9317))</f>
        <v>Athletic Footwear</v>
      </c>
    </row>
    <row r="9318" customFormat="false" ht="14.25" hidden="false" customHeight="true" outlineLevel="0" collapsed="false">
      <c r="B9318" s="88" t="s">
        <v>15</v>
      </c>
      <c r="C9318" s="89" t="n">
        <v>1185732</v>
      </c>
      <c r="D9318" s="90" t="n">
        <v>44543</v>
      </c>
      <c r="E9318" s="88" t="s">
        <v>26</v>
      </c>
      <c r="F9318" s="88" t="s">
        <v>115</v>
      </c>
      <c r="G9318" s="88" t="s">
        <v>93</v>
      </c>
      <c r="H9318" s="91" t="s">
        <v>16</v>
      </c>
      <c r="I9318" s="92" t="n">
        <v>52</v>
      </c>
      <c r="J9318" s="93" t="n">
        <v>90</v>
      </c>
      <c r="K9318" s="94" t="n">
        <f aca="false">I9318 * J9318</f>
        <v>4680</v>
      </c>
      <c r="L9318" s="94" t="n">
        <f aca="false">K9318 *M9318</f>
        <v>1357.2</v>
      </c>
      <c r="M9318" s="95" t="n">
        <v>0.29</v>
      </c>
      <c r="N9318" s="88" t="s">
        <v>31</v>
      </c>
      <c r="O9318" s="91" t="s">
        <v>218</v>
      </c>
      <c r="P9318" s="0" t="str">
        <f aca="false">RIGHT(H9318,LEN(H9318) - FIND(" ", H9318))</f>
        <v>Apparel</v>
      </c>
    </row>
    <row r="9319" customFormat="false" ht="14.25" hidden="false" customHeight="true" outlineLevel="0" collapsed="false">
      <c r="B9319" s="88" t="s">
        <v>15</v>
      </c>
      <c r="C9319" s="89" t="n">
        <v>1185732</v>
      </c>
      <c r="D9319" s="90" t="n">
        <v>44543</v>
      </c>
      <c r="E9319" s="88" t="s">
        <v>26</v>
      </c>
      <c r="F9319" s="88" t="s">
        <v>115</v>
      </c>
      <c r="G9319" s="88" t="s">
        <v>93</v>
      </c>
      <c r="H9319" s="91" t="s">
        <v>38</v>
      </c>
      <c r="I9319" s="92" t="n">
        <v>51</v>
      </c>
      <c r="J9319" s="93" t="n">
        <v>128</v>
      </c>
      <c r="K9319" s="94" t="n">
        <f aca="false">I9319 * J9319</f>
        <v>6528</v>
      </c>
      <c r="L9319" s="94" t="n">
        <f aca="false">K9319 *M9319</f>
        <v>2154.24</v>
      </c>
      <c r="M9319" s="95" t="n">
        <v>0.33</v>
      </c>
      <c r="N9319" s="88" t="s">
        <v>31</v>
      </c>
      <c r="O9319" s="91" t="s">
        <v>219</v>
      </c>
      <c r="P9319" s="0" t="str">
        <f aca="false">RIGHT(H9319,LEN(H9319) - FIND(" ", H9319))</f>
        <v>Apparel</v>
      </c>
    </row>
    <row r="9320" customFormat="false" ht="14.25" hidden="false" customHeight="true" outlineLevel="0" collapsed="false">
      <c r="B9320" s="88" t="s">
        <v>13</v>
      </c>
      <c r="C9320" s="89" t="n">
        <v>1185732</v>
      </c>
      <c r="D9320" s="90" t="n">
        <v>44544</v>
      </c>
      <c r="E9320" s="88" t="s">
        <v>26</v>
      </c>
      <c r="F9320" s="88" t="s">
        <v>54</v>
      </c>
      <c r="G9320" s="88" t="s">
        <v>55</v>
      </c>
      <c r="H9320" s="91" t="s">
        <v>38</v>
      </c>
      <c r="I9320" s="92" t="n">
        <v>60</v>
      </c>
      <c r="J9320" s="93" t="n">
        <v>225</v>
      </c>
      <c r="K9320" s="94" t="n">
        <f aca="false">I9320 * J9320</f>
        <v>13500</v>
      </c>
      <c r="L9320" s="94" t="n">
        <f aca="false">K9320 *M9320</f>
        <v>3375</v>
      </c>
      <c r="M9320" s="95" t="n">
        <v>0.25</v>
      </c>
      <c r="N9320" s="88" t="s">
        <v>31</v>
      </c>
      <c r="O9320" s="91" t="s">
        <v>219</v>
      </c>
      <c r="P9320" s="0" t="str">
        <f aca="false">RIGHT(H9320,LEN(H9320) - FIND(" ", H9320))</f>
        <v>Apparel</v>
      </c>
    </row>
    <row r="9321" customFormat="false" ht="14.25" hidden="false" customHeight="true" outlineLevel="0" collapsed="false">
      <c r="B9321" s="88" t="s">
        <v>13</v>
      </c>
      <c r="C9321" s="89" t="n">
        <v>1185732</v>
      </c>
      <c r="D9321" s="90" t="n">
        <v>44544</v>
      </c>
      <c r="E9321" s="88" t="s">
        <v>26</v>
      </c>
      <c r="F9321" s="88" t="s">
        <v>54</v>
      </c>
      <c r="G9321" s="88" t="s">
        <v>55</v>
      </c>
      <c r="H9321" s="91" t="s">
        <v>38</v>
      </c>
      <c r="I9321" s="92" t="n">
        <v>55</v>
      </c>
      <c r="J9321" s="93" t="n">
        <v>61</v>
      </c>
      <c r="K9321" s="94" t="n">
        <f aca="false">I9321 * J9321</f>
        <v>3355</v>
      </c>
      <c r="L9321" s="94" t="n">
        <f aca="false">K9321 *M9321</f>
        <v>1342</v>
      </c>
      <c r="M9321" s="95" t="n">
        <v>0.4</v>
      </c>
      <c r="N9321" s="88" t="s">
        <v>23</v>
      </c>
      <c r="O9321" s="91" t="s">
        <v>219</v>
      </c>
      <c r="P9321" s="0" t="str">
        <f aca="false">RIGHT(H9321,LEN(H9321) - FIND(" ", H9321))</f>
        <v>Apparel</v>
      </c>
    </row>
    <row r="9322" customFormat="false" ht="14.25" hidden="false" customHeight="true" outlineLevel="0" collapsed="false">
      <c r="B9322" s="88" t="s">
        <v>13</v>
      </c>
      <c r="C9322" s="89" t="n">
        <v>1185732</v>
      </c>
      <c r="D9322" s="90" t="n">
        <v>44544</v>
      </c>
      <c r="E9322" s="88" t="s">
        <v>26</v>
      </c>
      <c r="F9322" s="88" t="s">
        <v>54</v>
      </c>
      <c r="G9322" s="88" t="s">
        <v>55</v>
      </c>
      <c r="H9322" s="91" t="s">
        <v>38</v>
      </c>
      <c r="I9322" s="92" t="n">
        <v>48</v>
      </c>
      <c r="J9322" s="93" t="n">
        <v>79</v>
      </c>
      <c r="K9322" s="94" t="n">
        <f aca="false">I9322 * J9322</f>
        <v>3792</v>
      </c>
      <c r="L9322" s="94" t="n">
        <f aca="false">K9322 *M9322</f>
        <v>1175.52</v>
      </c>
      <c r="M9322" s="95" t="n">
        <v>0.31</v>
      </c>
      <c r="N9322" s="88" t="s">
        <v>31</v>
      </c>
      <c r="O9322" s="91" t="s">
        <v>219</v>
      </c>
      <c r="P9322" s="0" t="str">
        <f aca="false">RIGHT(H9322,LEN(H9322) - FIND(" ", H9322))</f>
        <v>Apparel</v>
      </c>
    </row>
    <row r="9323" customFormat="false" ht="14.25" hidden="false" customHeight="true" outlineLevel="0" collapsed="false">
      <c r="B9323" s="88" t="s">
        <v>13</v>
      </c>
      <c r="C9323" s="89" t="n">
        <v>1185732</v>
      </c>
      <c r="D9323" s="90" t="n">
        <v>44545</v>
      </c>
      <c r="E9323" s="88" t="s">
        <v>26</v>
      </c>
      <c r="F9323" s="88" t="s">
        <v>54</v>
      </c>
      <c r="G9323" s="88" t="s">
        <v>55</v>
      </c>
      <c r="H9323" s="91" t="s">
        <v>32</v>
      </c>
      <c r="I9323" s="92" t="n">
        <v>60</v>
      </c>
      <c r="J9323" s="93" t="n">
        <v>400</v>
      </c>
      <c r="K9323" s="94" t="n">
        <f aca="false">I9323 * J9323</f>
        <v>24000</v>
      </c>
      <c r="L9323" s="94" t="n">
        <f aca="false">K9323 *M9323</f>
        <v>12000</v>
      </c>
      <c r="M9323" s="95" t="n">
        <v>0.5</v>
      </c>
      <c r="N9323" s="88" t="s">
        <v>31</v>
      </c>
      <c r="O9323" s="91" t="s">
        <v>218</v>
      </c>
      <c r="P9323" s="0" t="str">
        <f aca="false">RIGHT(H9323,LEN(H9323) - FIND(" ", H9323))</f>
        <v>Street Footwear</v>
      </c>
    </row>
    <row r="9324" customFormat="false" ht="14.25" hidden="false" customHeight="true" outlineLevel="0" collapsed="false">
      <c r="B9324" s="88" t="s">
        <v>30</v>
      </c>
      <c r="C9324" s="89" t="n">
        <v>1185732</v>
      </c>
      <c r="D9324" s="90" t="n">
        <v>44545</v>
      </c>
      <c r="E9324" s="88" t="s">
        <v>29</v>
      </c>
      <c r="F9324" s="88" t="s">
        <v>117</v>
      </c>
      <c r="G9324" s="88" t="s">
        <v>110</v>
      </c>
      <c r="H9324" s="91" t="s">
        <v>32</v>
      </c>
      <c r="I9324" s="92" t="n">
        <v>60</v>
      </c>
      <c r="J9324" s="93" t="n">
        <v>850</v>
      </c>
      <c r="K9324" s="94" t="n">
        <f aca="false">I9324 * J9324</f>
        <v>51000</v>
      </c>
      <c r="L9324" s="94" t="n">
        <f aca="false">K9324 *M9324</f>
        <v>25500</v>
      </c>
      <c r="M9324" s="95" t="n">
        <v>0.5</v>
      </c>
      <c r="N9324" s="88" t="s">
        <v>14</v>
      </c>
      <c r="O9324" s="91" t="s">
        <v>218</v>
      </c>
      <c r="P9324" s="0" t="str">
        <f aca="false">RIGHT(H9324,LEN(H9324) - FIND(" ", H9324))</f>
        <v>Street Footwear</v>
      </c>
    </row>
    <row r="9325" customFormat="false" ht="14.25" hidden="false" customHeight="true" outlineLevel="0" collapsed="false">
      <c r="B9325" s="88" t="s">
        <v>30</v>
      </c>
      <c r="C9325" s="89" t="n">
        <v>1185732</v>
      </c>
      <c r="D9325" s="90" t="n">
        <v>44545</v>
      </c>
      <c r="E9325" s="88" t="s">
        <v>29</v>
      </c>
      <c r="F9325" s="88" t="s">
        <v>117</v>
      </c>
      <c r="G9325" s="88" t="s">
        <v>110</v>
      </c>
      <c r="H9325" s="91" t="s">
        <v>24</v>
      </c>
      <c r="I9325" s="92" t="n">
        <v>50</v>
      </c>
      <c r="J9325" s="93" t="n">
        <v>650</v>
      </c>
      <c r="K9325" s="94" t="n">
        <f aca="false">I9325 * J9325</f>
        <v>32500</v>
      </c>
      <c r="L9325" s="94" t="n">
        <f aca="false">K9325 *M9325</f>
        <v>13000</v>
      </c>
      <c r="M9325" s="95" t="n">
        <v>0.4</v>
      </c>
      <c r="N9325" s="88" t="s">
        <v>14</v>
      </c>
      <c r="O9325" s="91" t="s">
        <v>218</v>
      </c>
      <c r="P9325" s="0" t="str">
        <f aca="false">RIGHT(H9325,LEN(H9325) - FIND(" ", H9325))</f>
        <v>Athletic Footwear</v>
      </c>
    </row>
    <row r="9326" customFormat="false" ht="14.25" hidden="false" customHeight="true" outlineLevel="0" collapsed="false">
      <c r="B9326" s="88" t="s">
        <v>13</v>
      </c>
      <c r="C9326" s="89" t="n">
        <v>1185732</v>
      </c>
      <c r="D9326" s="90" t="n">
        <v>44545</v>
      </c>
      <c r="E9326" s="88" t="s">
        <v>29</v>
      </c>
      <c r="F9326" s="88" t="s">
        <v>117</v>
      </c>
      <c r="G9326" s="88" t="s">
        <v>110</v>
      </c>
      <c r="H9326" s="91" t="s">
        <v>48</v>
      </c>
      <c r="I9326" s="92" t="n">
        <v>50</v>
      </c>
      <c r="J9326" s="93" t="n">
        <v>600</v>
      </c>
      <c r="K9326" s="94" t="n">
        <f aca="false">I9326 * J9326</f>
        <v>30000</v>
      </c>
      <c r="L9326" s="94" t="n">
        <f aca="false">K9326 *M9326</f>
        <v>9000</v>
      </c>
      <c r="M9326" s="95" t="n">
        <v>0.3</v>
      </c>
      <c r="N9326" s="88" t="s">
        <v>14</v>
      </c>
      <c r="O9326" s="91" t="s">
        <v>219</v>
      </c>
      <c r="P9326" s="0" t="str">
        <f aca="false">RIGHT(H9326,LEN(H9326) - FIND(" ", H9326))</f>
        <v>Street Footwear</v>
      </c>
    </row>
    <row r="9327" customFormat="false" ht="14.25" hidden="false" customHeight="true" outlineLevel="0" collapsed="false">
      <c r="B9327" s="88" t="s">
        <v>13</v>
      </c>
      <c r="C9327" s="89" t="n">
        <v>1185732</v>
      </c>
      <c r="D9327" s="90" t="n">
        <v>44545</v>
      </c>
      <c r="E9327" s="88" t="s">
        <v>29</v>
      </c>
      <c r="F9327" s="88" t="s">
        <v>117</v>
      </c>
      <c r="G9327" s="88" t="s">
        <v>110</v>
      </c>
      <c r="H9327" s="91" t="s">
        <v>44</v>
      </c>
      <c r="I9327" s="92" t="n">
        <v>50</v>
      </c>
      <c r="J9327" s="93" t="n">
        <v>550</v>
      </c>
      <c r="K9327" s="94" t="n">
        <f aca="false">I9327 * J9327</f>
        <v>27500</v>
      </c>
      <c r="L9327" s="94" t="n">
        <f aca="false">K9327 *M9327</f>
        <v>9625</v>
      </c>
      <c r="M9327" s="95" t="n">
        <v>0.35</v>
      </c>
      <c r="N9327" s="88" t="s">
        <v>14</v>
      </c>
      <c r="O9327" s="91" t="s">
        <v>219</v>
      </c>
      <c r="P9327" s="0" t="str">
        <f aca="false">RIGHT(H9327,LEN(H9327) - FIND(" ", H9327))</f>
        <v>Athletic Footwear</v>
      </c>
    </row>
    <row r="9328" customFormat="false" ht="14.25" hidden="false" customHeight="true" outlineLevel="0" collapsed="false">
      <c r="B9328" s="88" t="s">
        <v>13</v>
      </c>
      <c r="C9328" s="89" t="n">
        <v>1185732</v>
      </c>
      <c r="D9328" s="90" t="n">
        <v>44545</v>
      </c>
      <c r="E9328" s="88" t="s">
        <v>29</v>
      </c>
      <c r="F9328" s="88" t="s">
        <v>117</v>
      </c>
      <c r="G9328" s="88" t="s">
        <v>110</v>
      </c>
      <c r="H9328" s="91" t="s">
        <v>16</v>
      </c>
      <c r="I9328" s="92" t="n">
        <v>60</v>
      </c>
      <c r="J9328" s="93" t="n">
        <v>550</v>
      </c>
      <c r="K9328" s="94" t="n">
        <f aca="false">I9328 * J9328</f>
        <v>33000</v>
      </c>
      <c r="L9328" s="94" t="n">
        <f aca="false">K9328 *M9328</f>
        <v>13200</v>
      </c>
      <c r="M9328" s="95" t="n">
        <v>0.4</v>
      </c>
      <c r="N9328" s="88" t="s">
        <v>14</v>
      </c>
      <c r="O9328" s="91" t="s">
        <v>218</v>
      </c>
      <c r="P9328" s="0" t="str">
        <f aca="false">RIGHT(H9328,LEN(H9328) - FIND(" ", H9328))</f>
        <v>Apparel</v>
      </c>
    </row>
    <row r="9329" customFormat="false" ht="14.25" hidden="false" customHeight="true" outlineLevel="0" collapsed="false">
      <c r="B9329" s="88" t="s">
        <v>13</v>
      </c>
      <c r="C9329" s="89" t="n">
        <v>1185732</v>
      </c>
      <c r="D9329" s="90" t="n">
        <v>44545</v>
      </c>
      <c r="E9329" s="88" t="s">
        <v>29</v>
      </c>
      <c r="F9329" s="88" t="s">
        <v>117</v>
      </c>
      <c r="G9329" s="88" t="s">
        <v>110</v>
      </c>
      <c r="H9329" s="91" t="s">
        <v>38</v>
      </c>
      <c r="I9329" s="92" t="n">
        <v>65</v>
      </c>
      <c r="J9329" s="93" t="n">
        <v>650</v>
      </c>
      <c r="K9329" s="94" t="n">
        <f aca="false">I9329 * J9329</f>
        <v>42250</v>
      </c>
      <c r="L9329" s="94" t="n">
        <f aca="false">K9329 *M9329</f>
        <v>23237.5</v>
      </c>
      <c r="M9329" s="95" t="n">
        <v>0.55</v>
      </c>
      <c r="N9329" s="88" t="s">
        <v>14</v>
      </c>
      <c r="O9329" s="91" t="s">
        <v>219</v>
      </c>
      <c r="P9329" s="0" t="str">
        <f aca="false">RIGHT(H9329,LEN(H9329) - FIND(" ", H9329))</f>
        <v>Apparel</v>
      </c>
    </row>
    <row r="9330" customFormat="false" ht="14.25" hidden="false" customHeight="true" outlineLevel="0" collapsed="false">
      <c r="B9330" s="88" t="s">
        <v>13</v>
      </c>
      <c r="C9330" s="89" t="n">
        <v>1185732</v>
      </c>
      <c r="D9330" s="90" t="n">
        <v>44545</v>
      </c>
      <c r="E9330" s="88" t="s">
        <v>26</v>
      </c>
      <c r="F9330" s="88" t="s">
        <v>54</v>
      </c>
      <c r="G9330" s="88" t="s">
        <v>55</v>
      </c>
      <c r="H9330" s="91" t="s">
        <v>32</v>
      </c>
      <c r="I9330" s="92" t="n">
        <v>55</v>
      </c>
      <c r="J9330" s="93" t="n">
        <v>104</v>
      </c>
      <c r="K9330" s="94" t="n">
        <f aca="false">I9330 * J9330</f>
        <v>5720</v>
      </c>
      <c r="L9330" s="94" t="n">
        <f aca="false">K9330 *M9330</f>
        <v>3546.4</v>
      </c>
      <c r="M9330" s="95" t="n">
        <v>0.62</v>
      </c>
      <c r="N9330" s="88" t="s">
        <v>23</v>
      </c>
      <c r="O9330" s="91" t="s">
        <v>218</v>
      </c>
      <c r="P9330" s="0" t="str">
        <f aca="false">RIGHT(H9330,LEN(H9330) - FIND(" ", H9330))</f>
        <v>Street Footwear</v>
      </c>
    </row>
    <row r="9331" customFormat="false" ht="14.25" hidden="false" customHeight="true" outlineLevel="0" collapsed="false">
      <c r="B9331" s="88" t="s">
        <v>30</v>
      </c>
      <c r="C9331" s="89" t="n">
        <v>1185732</v>
      </c>
      <c r="D9331" s="90" t="n">
        <v>44545</v>
      </c>
      <c r="E9331" s="88" t="s">
        <v>29</v>
      </c>
      <c r="F9331" s="88" t="s">
        <v>117</v>
      </c>
      <c r="G9331" s="88" t="s">
        <v>110</v>
      </c>
      <c r="H9331" s="91" t="s">
        <v>32</v>
      </c>
      <c r="I9331" s="92" t="n">
        <v>55</v>
      </c>
      <c r="J9331" s="93" t="n">
        <v>255</v>
      </c>
      <c r="K9331" s="94" t="n">
        <f aca="false">I9331 * J9331</f>
        <v>14025</v>
      </c>
      <c r="L9331" s="94" t="n">
        <f aca="false">K9331 *M9331</f>
        <v>8555.25</v>
      </c>
      <c r="M9331" s="95" t="n">
        <v>0.61</v>
      </c>
      <c r="N9331" s="88" t="s">
        <v>23</v>
      </c>
      <c r="O9331" s="91" t="s">
        <v>218</v>
      </c>
      <c r="P9331" s="0" t="str">
        <f aca="false">RIGHT(H9331,LEN(H9331) - FIND(" ", H9331))</f>
        <v>Street Footwear</v>
      </c>
    </row>
    <row r="9332" customFormat="false" ht="14.25" hidden="false" customHeight="true" outlineLevel="0" collapsed="false">
      <c r="B9332" s="88" t="s">
        <v>30</v>
      </c>
      <c r="C9332" s="89" t="n">
        <v>1185732</v>
      </c>
      <c r="D9332" s="90" t="n">
        <v>44545</v>
      </c>
      <c r="E9332" s="88" t="s">
        <v>29</v>
      </c>
      <c r="F9332" s="88" t="s">
        <v>117</v>
      </c>
      <c r="G9332" s="88" t="s">
        <v>110</v>
      </c>
      <c r="H9332" s="91" t="s">
        <v>24</v>
      </c>
      <c r="I9332" s="92" t="n">
        <v>46</v>
      </c>
      <c r="J9332" s="93" t="n">
        <v>176</v>
      </c>
      <c r="K9332" s="94" t="n">
        <f aca="false">I9332 * J9332</f>
        <v>8096</v>
      </c>
      <c r="L9332" s="94" t="n">
        <f aca="false">K9332 *M9332</f>
        <v>4290.88</v>
      </c>
      <c r="M9332" s="95" t="n">
        <v>0.53</v>
      </c>
      <c r="N9332" s="88" t="s">
        <v>23</v>
      </c>
      <c r="O9332" s="91" t="s">
        <v>218</v>
      </c>
      <c r="P9332" s="0" t="str">
        <f aca="false">RIGHT(H9332,LEN(H9332) - FIND(" ", H9332))</f>
        <v>Athletic Footwear</v>
      </c>
    </row>
    <row r="9333" customFormat="false" ht="14.25" hidden="false" customHeight="true" outlineLevel="0" collapsed="false">
      <c r="B9333" s="88" t="s">
        <v>13</v>
      </c>
      <c r="C9333" s="89" t="n">
        <v>1185732</v>
      </c>
      <c r="D9333" s="90" t="n">
        <v>44545</v>
      </c>
      <c r="E9333" s="88" t="s">
        <v>29</v>
      </c>
      <c r="F9333" s="88" t="s">
        <v>117</v>
      </c>
      <c r="G9333" s="88" t="s">
        <v>110</v>
      </c>
      <c r="H9333" s="91" t="s">
        <v>48</v>
      </c>
      <c r="I9333" s="92" t="n">
        <v>48</v>
      </c>
      <c r="J9333" s="93" t="n">
        <v>168</v>
      </c>
      <c r="K9333" s="94" t="n">
        <f aca="false">I9333 * J9333</f>
        <v>8064</v>
      </c>
      <c r="L9333" s="94" t="n">
        <f aca="false">K9333 *M9333</f>
        <v>3628.8</v>
      </c>
      <c r="M9333" s="95" t="n">
        <v>0.45</v>
      </c>
      <c r="N9333" s="88" t="s">
        <v>23</v>
      </c>
      <c r="O9333" s="91" t="s">
        <v>219</v>
      </c>
      <c r="P9333" s="0" t="str">
        <f aca="false">RIGHT(H9333,LEN(H9333) - FIND(" ", H9333))</f>
        <v>Street Footwear</v>
      </c>
    </row>
    <row r="9334" customFormat="false" ht="14.25" hidden="false" customHeight="true" outlineLevel="0" collapsed="false">
      <c r="B9334" s="88" t="s">
        <v>13</v>
      </c>
      <c r="C9334" s="89" t="n">
        <v>1185732</v>
      </c>
      <c r="D9334" s="90" t="n">
        <v>44545</v>
      </c>
      <c r="E9334" s="88" t="s">
        <v>29</v>
      </c>
      <c r="F9334" s="88" t="s">
        <v>117</v>
      </c>
      <c r="G9334" s="88" t="s">
        <v>110</v>
      </c>
      <c r="H9334" s="91" t="s">
        <v>44</v>
      </c>
      <c r="I9334" s="92" t="n">
        <v>48</v>
      </c>
      <c r="J9334" s="93" t="n">
        <v>138</v>
      </c>
      <c r="K9334" s="94" t="n">
        <f aca="false">I9334 * J9334</f>
        <v>6624</v>
      </c>
      <c r="L9334" s="94" t="n">
        <f aca="false">K9334 *M9334</f>
        <v>3179.52</v>
      </c>
      <c r="M9334" s="95" t="n">
        <v>0.48</v>
      </c>
      <c r="N9334" s="88" t="s">
        <v>23</v>
      </c>
      <c r="O9334" s="91" t="s">
        <v>219</v>
      </c>
      <c r="P9334" s="0" t="str">
        <f aca="false">RIGHT(H9334,LEN(H9334) - FIND(" ", H9334))</f>
        <v>Athletic Footwear</v>
      </c>
    </row>
    <row r="9335" customFormat="false" ht="14.25" hidden="false" customHeight="true" outlineLevel="0" collapsed="false">
      <c r="B9335" s="88" t="s">
        <v>13</v>
      </c>
      <c r="C9335" s="89" t="n">
        <v>1185732</v>
      </c>
      <c r="D9335" s="90" t="n">
        <v>44545</v>
      </c>
      <c r="E9335" s="88" t="s">
        <v>29</v>
      </c>
      <c r="F9335" s="88" t="s">
        <v>117</v>
      </c>
      <c r="G9335" s="88" t="s">
        <v>110</v>
      </c>
      <c r="H9335" s="91" t="s">
        <v>16</v>
      </c>
      <c r="I9335" s="92" t="n">
        <v>55</v>
      </c>
      <c r="J9335" s="93" t="n">
        <v>143</v>
      </c>
      <c r="K9335" s="94" t="n">
        <f aca="false">I9335 * J9335</f>
        <v>7865</v>
      </c>
      <c r="L9335" s="94" t="n">
        <f aca="false">K9335 *M9335</f>
        <v>4089.8</v>
      </c>
      <c r="M9335" s="95" t="n">
        <v>0.52</v>
      </c>
      <c r="N9335" s="88" t="s">
        <v>23</v>
      </c>
      <c r="O9335" s="91" t="s">
        <v>218</v>
      </c>
      <c r="P9335" s="0" t="str">
        <f aca="false">RIGHT(H9335,LEN(H9335) - FIND(" ", H9335))</f>
        <v>Apparel</v>
      </c>
    </row>
    <row r="9336" customFormat="false" ht="14.25" hidden="false" customHeight="true" outlineLevel="0" collapsed="false">
      <c r="B9336" s="88" t="s">
        <v>13</v>
      </c>
      <c r="C9336" s="89" t="n">
        <v>1185732</v>
      </c>
      <c r="D9336" s="90" t="n">
        <v>44545</v>
      </c>
      <c r="E9336" s="88" t="s">
        <v>29</v>
      </c>
      <c r="F9336" s="88" t="s">
        <v>117</v>
      </c>
      <c r="G9336" s="88" t="s">
        <v>110</v>
      </c>
      <c r="H9336" s="91" t="s">
        <v>38</v>
      </c>
      <c r="I9336" s="92" t="n">
        <v>59</v>
      </c>
      <c r="J9336" s="93" t="n">
        <v>163</v>
      </c>
      <c r="K9336" s="94" t="n">
        <f aca="false">I9336 * J9336</f>
        <v>9617</v>
      </c>
      <c r="L9336" s="94" t="n">
        <f aca="false">K9336 *M9336</f>
        <v>6251.05</v>
      </c>
      <c r="M9336" s="95" t="n">
        <v>0.65</v>
      </c>
      <c r="N9336" s="88" t="s">
        <v>23</v>
      </c>
      <c r="O9336" s="91" t="s">
        <v>219</v>
      </c>
      <c r="P9336" s="0" t="str">
        <f aca="false">RIGHT(H9336,LEN(H9336) - FIND(" ", H9336))</f>
        <v>Apparel</v>
      </c>
    </row>
    <row r="9337" customFormat="false" ht="14.25" hidden="false" customHeight="true" outlineLevel="0" collapsed="false">
      <c r="B9337" s="88" t="s">
        <v>13</v>
      </c>
      <c r="C9337" s="89" t="n">
        <v>1185732</v>
      </c>
      <c r="D9337" s="90" t="n">
        <v>44545</v>
      </c>
      <c r="E9337" s="88" t="s">
        <v>26</v>
      </c>
      <c r="F9337" s="88" t="s">
        <v>54</v>
      </c>
      <c r="G9337" s="88" t="s">
        <v>55</v>
      </c>
      <c r="H9337" s="91" t="s">
        <v>32</v>
      </c>
      <c r="I9337" s="92" t="n">
        <v>47</v>
      </c>
      <c r="J9337" s="93" t="n">
        <v>124</v>
      </c>
      <c r="K9337" s="94" t="n">
        <f aca="false">I9337 * J9337</f>
        <v>5828</v>
      </c>
      <c r="L9337" s="94" t="n">
        <f aca="false">K9337 *M9337</f>
        <v>3088.84</v>
      </c>
      <c r="M9337" s="95" t="n">
        <v>0.53</v>
      </c>
      <c r="N9337" s="88" t="s">
        <v>31</v>
      </c>
      <c r="O9337" s="91" t="s">
        <v>218</v>
      </c>
      <c r="P9337" s="0" t="str">
        <f aca="false">RIGHT(H9337,LEN(H9337) - FIND(" ", H9337))</f>
        <v>Street Footwear</v>
      </c>
    </row>
    <row r="9338" customFormat="false" ht="14.25" hidden="false" customHeight="true" outlineLevel="0" collapsed="false">
      <c r="B9338" s="88" t="s">
        <v>13</v>
      </c>
      <c r="C9338" s="89" t="n">
        <v>1185732</v>
      </c>
      <c r="D9338" s="90" t="n">
        <v>44546</v>
      </c>
      <c r="E9338" s="88" t="s">
        <v>26</v>
      </c>
      <c r="F9338" s="88" t="s">
        <v>54</v>
      </c>
      <c r="G9338" s="88" t="s">
        <v>55</v>
      </c>
      <c r="H9338" s="91" t="s">
        <v>24</v>
      </c>
      <c r="I9338" s="92" t="n">
        <v>50</v>
      </c>
      <c r="J9338" s="93" t="n">
        <v>225</v>
      </c>
      <c r="K9338" s="94" t="n">
        <f aca="false">I9338 * J9338</f>
        <v>11250</v>
      </c>
      <c r="L9338" s="94" t="n">
        <f aca="false">K9338 *M9338</f>
        <v>3375</v>
      </c>
      <c r="M9338" s="95" t="n">
        <v>0.3</v>
      </c>
      <c r="N9338" s="88" t="s">
        <v>31</v>
      </c>
      <c r="O9338" s="91" t="s">
        <v>218</v>
      </c>
      <c r="P9338" s="0" t="str">
        <f aca="false">RIGHT(H9338,LEN(H9338) - FIND(" ", H9338))</f>
        <v>Athletic Footwear</v>
      </c>
    </row>
    <row r="9339" customFormat="false" ht="14.25" hidden="false" customHeight="true" outlineLevel="0" collapsed="false">
      <c r="B9339" s="88" t="s">
        <v>37</v>
      </c>
      <c r="C9339" s="89" t="n">
        <v>1128299</v>
      </c>
      <c r="D9339" s="90" t="n">
        <v>44546</v>
      </c>
      <c r="E9339" s="88" t="s">
        <v>34</v>
      </c>
      <c r="F9339" s="88" t="s">
        <v>35</v>
      </c>
      <c r="G9339" s="88" t="s">
        <v>146</v>
      </c>
      <c r="H9339" s="91" t="s">
        <v>32</v>
      </c>
      <c r="I9339" s="92" t="n">
        <v>75</v>
      </c>
      <c r="J9339" s="93" t="n">
        <v>800</v>
      </c>
      <c r="K9339" s="94" t="n">
        <f aca="false">I9339 * J9339</f>
        <v>60000</v>
      </c>
      <c r="L9339" s="94" t="n">
        <f aca="false">K9339 *M9339</f>
        <v>18000</v>
      </c>
      <c r="M9339" s="95" t="n">
        <v>0.3</v>
      </c>
      <c r="N9339" s="88" t="s">
        <v>14</v>
      </c>
      <c r="O9339" s="91" t="s">
        <v>218</v>
      </c>
      <c r="P9339" s="0" t="str">
        <f aca="false">RIGHT(H9339,LEN(H9339) - FIND(" ", H9339))</f>
        <v>Street Footwear</v>
      </c>
    </row>
    <row r="9340" customFormat="false" ht="14.25" hidden="false" customHeight="true" outlineLevel="0" collapsed="false">
      <c r="B9340" s="88" t="s">
        <v>37</v>
      </c>
      <c r="C9340" s="89" t="n">
        <v>1128299</v>
      </c>
      <c r="D9340" s="90" t="n">
        <v>44546</v>
      </c>
      <c r="E9340" s="88" t="s">
        <v>34</v>
      </c>
      <c r="F9340" s="88" t="s">
        <v>35</v>
      </c>
      <c r="G9340" s="88" t="s">
        <v>146</v>
      </c>
      <c r="H9340" s="91" t="s">
        <v>24</v>
      </c>
      <c r="I9340" s="92" t="n">
        <v>85</v>
      </c>
      <c r="J9340" s="93" t="n">
        <v>800</v>
      </c>
      <c r="K9340" s="94" t="n">
        <f aca="false">I9340 * J9340</f>
        <v>68000</v>
      </c>
      <c r="L9340" s="94" t="n">
        <f aca="false">K9340 *M9340</f>
        <v>17000</v>
      </c>
      <c r="M9340" s="95" t="n">
        <v>0.25</v>
      </c>
      <c r="N9340" s="88" t="s">
        <v>14</v>
      </c>
      <c r="O9340" s="91" t="s">
        <v>218</v>
      </c>
      <c r="P9340" s="0" t="str">
        <f aca="false">RIGHT(H9340,LEN(H9340) - FIND(" ", H9340))</f>
        <v>Athletic Footwear</v>
      </c>
    </row>
    <row r="9341" customFormat="false" ht="14.25" hidden="false" customHeight="true" outlineLevel="0" collapsed="false">
      <c r="B9341" s="88" t="s">
        <v>43</v>
      </c>
      <c r="C9341" s="89" t="n">
        <v>1128299</v>
      </c>
      <c r="D9341" s="90" t="n">
        <v>44546</v>
      </c>
      <c r="E9341" s="88" t="s">
        <v>34</v>
      </c>
      <c r="F9341" s="88" t="s">
        <v>35</v>
      </c>
      <c r="G9341" s="88" t="s">
        <v>146</v>
      </c>
      <c r="H9341" s="91" t="s">
        <v>48</v>
      </c>
      <c r="I9341" s="92" t="n">
        <v>80</v>
      </c>
      <c r="J9341" s="93" t="n">
        <v>600</v>
      </c>
      <c r="K9341" s="94" t="n">
        <f aca="false">I9341 * J9341</f>
        <v>48000</v>
      </c>
      <c r="L9341" s="94" t="n">
        <f aca="false">K9341 *M9341</f>
        <v>14400</v>
      </c>
      <c r="M9341" s="95" t="n">
        <v>0.3</v>
      </c>
      <c r="N9341" s="88" t="s">
        <v>14</v>
      </c>
      <c r="O9341" s="91" t="s">
        <v>219</v>
      </c>
      <c r="P9341" s="0" t="str">
        <f aca="false">RIGHT(H9341,LEN(H9341) - FIND(" ", H9341))</f>
        <v>Street Footwear</v>
      </c>
    </row>
    <row r="9342" customFormat="false" ht="14.25" hidden="false" customHeight="true" outlineLevel="0" collapsed="false">
      <c r="B9342" s="88" t="s">
        <v>43</v>
      </c>
      <c r="C9342" s="89" t="n">
        <v>1128299</v>
      </c>
      <c r="D9342" s="90" t="n">
        <v>44546</v>
      </c>
      <c r="E9342" s="88" t="s">
        <v>34</v>
      </c>
      <c r="F9342" s="88" t="s">
        <v>35</v>
      </c>
      <c r="G9342" s="88" t="s">
        <v>146</v>
      </c>
      <c r="H9342" s="91" t="s">
        <v>44</v>
      </c>
      <c r="I9342" s="92" t="n">
        <v>80</v>
      </c>
      <c r="J9342" s="93" t="n">
        <v>600</v>
      </c>
      <c r="K9342" s="94" t="n">
        <f aca="false">I9342 * J9342</f>
        <v>48000</v>
      </c>
      <c r="L9342" s="94" t="n">
        <f aca="false">K9342 *M9342</f>
        <v>14400</v>
      </c>
      <c r="M9342" s="95" t="n">
        <v>0.3</v>
      </c>
      <c r="N9342" s="88" t="s">
        <v>14</v>
      </c>
      <c r="O9342" s="91" t="s">
        <v>219</v>
      </c>
      <c r="P9342" s="0" t="str">
        <f aca="false">RIGHT(H9342,LEN(H9342) - FIND(" ", H9342))</f>
        <v>Athletic Footwear</v>
      </c>
    </row>
    <row r="9343" customFormat="false" ht="14.25" hidden="false" customHeight="true" outlineLevel="0" collapsed="false">
      <c r="B9343" s="88" t="s">
        <v>43</v>
      </c>
      <c r="C9343" s="89" t="n">
        <v>1128299</v>
      </c>
      <c r="D9343" s="90" t="n">
        <v>44546</v>
      </c>
      <c r="E9343" s="88" t="s">
        <v>34</v>
      </c>
      <c r="F9343" s="88" t="s">
        <v>35</v>
      </c>
      <c r="G9343" s="88" t="s">
        <v>146</v>
      </c>
      <c r="H9343" s="91" t="s">
        <v>16</v>
      </c>
      <c r="I9343" s="92" t="n">
        <v>90</v>
      </c>
      <c r="J9343" s="93" t="n">
        <v>525</v>
      </c>
      <c r="K9343" s="94" t="n">
        <f aca="false">I9343 * J9343</f>
        <v>47250</v>
      </c>
      <c r="L9343" s="94" t="n">
        <f aca="false">K9343 *M9343</f>
        <v>9450</v>
      </c>
      <c r="M9343" s="95" t="n">
        <v>0.2</v>
      </c>
      <c r="N9343" s="88" t="s">
        <v>14</v>
      </c>
      <c r="O9343" s="91" t="s">
        <v>218</v>
      </c>
      <c r="P9343" s="0" t="str">
        <f aca="false">RIGHT(H9343,LEN(H9343) - FIND(" ", H9343))</f>
        <v>Apparel</v>
      </c>
    </row>
    <row r="9344" customFormat="false" ht="14.25" hidden="false" customHeight="true" outlineLevel="0" collapsed="false">
      <c r="B9344" s="88" t="s">
        <v>43</v>
      </c>
      <c r="C9344" s="89" t="n">
        <v>1128299</v>
      </c>
      <c r="D9344" s="90" t="n">
        <v>44546</v>
      </c>
      <c r="E9344" s="88" t="s">
        <v>34</v>
      </c>
      <c r="F9344" s="88" t="s">
        <v>35</v>
      </c>
      <c r="G9344" s="88" t="s">
        <v>146</v>
      </c>
      <c r="H9344" s="91" t="s">
        <v>38</v>
      </c>
      <c r="I9344" s="92" t="n">
        <v>95</v>
      </c>
      <c r="J9344" s="93" t="n">
        <v>625</v>
      </c>
      <c r="K9344" s="94" t="n">
        <f aca="false">I9344 * J9344</f>
        <v>59375</v>
      </c>
      <c r="L9344" s="94" t="n">
        <f aca="false">K9344 *M9344</f>
        <v>26718.75</v>
      </c>
      <c r="M9344" s="95" t="n">
        <v>0.45</v>
      </c>
      <c r="N9344" s="88" t="s">
        <v>14</v>
      </c>
      <c r="O9344" s="91" t="s">
        <v>219</v>
      </c>
      <c r="P9344" s="0" t="str">
        <f aca="false">RIGHT(H9344,LEN(H9344) - FIND(" ", H9344))</f>
        <v>Apparel</v>
      </c>
    </row>
    <row r="9345" customFormat="false" ht="14.25" hidden="false" customHeight="true" outlineLevel="0" collapsed="false">
      <c r="B9345" s="88" t="s">
        <v>43</v>
      </c>
      <c r="C9345" s="89" t="n">
        <v>1128299</v>
      </c>
      <c r="D9345" s="90" t="n">
        <v>44546</v>
      </c>
      <c r="E9345" s="88" t="s">
        <v>40</v>
      </c>
      <c r="F9345" s="88" t="s">
        <v>109</v>
      </c>
      <c r="G9345" s="88" t="s">
        <v>136</v>
      </c>
      <c r="H9345" s="91" t="s">
        <v>32</v>
      </c>
      <c r="I9345" s="92" t="n">
        <v>70</v>
      </c>
      <c r="J9345" s="93" t="n">
        <v>800</v>
      </c>
      <c r="K9345" s="94" t="n">
        <f aca="false">I9345 * J9345</f>
        <v>56000</v>
      </c>
      <c r="L9345" s="94" t="n">
        <f aca="false">K9345 *M9345</f>
        <v>22400</v>
      </c>
      <c r="M9345" s="95" t="n">
        <v>0.4</v>
      </c>
      <c r="N9345" s="88" t="s">
        <v>23</v>
      </c>
      <c r="O9345" s="91" t="s">
        <v>218</v>
      </c>
      <c r="P9345" s="0" t="str">
        <f aca="false">RIGHT(H9345,LEN(H9345) - FIND(" ", H9345))</f>
        <v>Street Footwear</v>
      </c>
    </row>
    <row r="9346" customFormat="false" ht="14.25" hidden="false" customHeight="true" outlineLevel="0" collapsed="false">
      <c r="B9346" s="88" t="s">
        <v>43</v>
      </c>
      <c r="C9346" s="89" t="n">
        <v>1128299</v>
      </c>
      <c r="D9346" s="90" t="n">
        <v>44546</v>
      </c>
      <c r="E9346" s="88" t="s">
        <v>40</v>
      </c>
      <c r="F9346" s="88" t="s">
        <v>109</v>
      </c>
      <c r="G9346" s="88" t="s">
        <v>136</v>
      </c>
      <c r="H9346" s="91" t="s">
        <v>24</v>
      </c>
      <c r="I9346" s="92" t="n">
        <v>80</v>
      </c>
      <c r="J9346" s="93" t="n">
        <v>800</v>
      </c>
      <c r="K9346" s="94" t="n">
        <f aca="false">I9346 * J9346</f>
        <v>64000</v>
      </c>
      <c r="L9346" s="94" t="n">
        <f aca="false">K9346 *M9346</f>
        <v>25600</v>
      </c>
      <c r="M9346" s="95" t="n">
        <v>0.4</v>
      </c>
      <c r="N9346" s="88" t="s">
        <v>23</v>
      </c>
      <c r="O9346" s="91" t="s">
        <v>218</v>
      </c>
      <c r="P9346" s="0" t="str">
        <f aca="false">RIGHT(H9346,LEN(H9346) - FIND(" ", H9346))</f>
        <v>Athletic Footwear</v>
      </c>
    </row>
    <row r="9347" customFormat="false" ht="14.25" hidden="false" customHeight="true" outlineLevel="0" collapsed="false">
      <c r="B9347" s="88" t="s">
        <v>13</v>
      </c>
      <c r="C9347" s="89" t="n">
        <v>1128299</v>
      </c>
      <c r="D9347" s="90" t="n">
        <v>44546</v>
      </c>
      <c r="E9347" s="88" t="s">
        <v>40</v>
      </c>
      <c r="F9347" s="88" t="s">
        <v>109</v>
      </c>
      <c r="G9347" s="88" t="s">
        <v>136</v>
      </c>
      <c r="H9347" s="91" t="s">
        <v>48</v>
      </c>
      <c r="I9347" s="92" t="n">
        <v>75</v>
      </c>
      <c r="J9347" s="93" t="n">
        <v>600</v>
      </c>
      <c r="K9347" s="94" t="n">
        <f aca="false">I9347 * J9347</f>
        <v>45000</v>
      </c>
      <c r="L9347" s="94" t="n">
        <f aca="false">K9347 *M9347</f>
        <v>18000</v>
      </c>
      <c r="M9347" s="95" t="n">
        <v>0.4</v>
      </c>
      <c r="N9347" s="88" t="s">
        <v>23</v>
      </c>
      <c r="O9347" s="91" t="s">
        <v>219</v>
      </c>
      <c r="P9347" s="0" t="str">
        <f aca="false">RIGHT(H9347,LEN(H9347) - FIND(" ", H9347))</f>
        <v>Street Footwear</v>
      </c>
    </row>
    <row r="9348" customFormat="false" ht="14.25" hidden="false" customHeight="true" outlineLevel="0" collapsed="false">
      <c r="B9348" s="88" t="s">
        <v>13</v>
      </c>
      <c r="C9348" s="89" t="n">
        <v>1128299</v>
      </c>
      <c r="D9348" s="90" t="n">
        <v>44546</v>
      </c>
      <c r="E9348" s="88" t="s">
        <v>40</v>
      </c>
      <c r="F9348" s="88" t="s">
        <v>109</v>
      </c>
      <c r="G9348" s="88" t="s">
        <v>136</v>
      </c>
      <c r="H9348" s="91" t="s">
        <v>44</v>
      </c>
      <c r="I9348" s="92" t="n">
        <v>75</v>
      </c>
      <c r="J9348" s="93" t="n">
        <v>600</v>
      </c>
      <c r="K9348" s="94" t="n">
        <f aca="false">I9348 * J9348</f>
        <v>45000</v>
      </c>
      <c r="L9348" s="94" t="n">
        <f aca="false">K9348 *M9348</f>
        <v>18000</v>
      </c>
      <c r="M9348" s="95" t="n">
        <v>0.4</v>
      </c>
      <c r="N9348" s="88" t="s">
        <v>23</v>
      </c>
      <c r="O9348" s="91" t="s">
        <v>219</v>
      </c>
      <c r="P9348" s="0" t="str">
        <f aca="false">RIGHT(H9348,LEN(H9348) - FIND(" ", H9348))</f>
        <v>Athletic Footwear</v>
      </c>
    </row>
    <row r="9349" customFormat="false" ht="14.25" hidden="false" customHeight="true" outlineLevel="0" collapsed="false">
      <c r="B9349" s="88" t="s">
        <v>13</v>
      </c>
      <c r="C9349" s="89" t="n">
        <v>1128299</v>
      </c>
      <c r="D9349" s="90" t="n">
        <v>44546</v>
      </c>
      <c r="E9349" s="88" t="s">
        <v>40</v>
      </c>
      <c r="F9349" s="88" t="s">
        <v>109</v>
      </c>
      <c r="G9349" s="88" t="s">
        <v>136</v>
      </c>
      <c r="H9349" s="91" t="s">
        <v>16</v>
      </c>
      <c r="I9349" s="92" t="n">
        <v>85</v>
      </c>
      <c r="J9349" s="93" t="n">
        <v>525</v>
      </c>
      <c r="K9349" s="94" t="n">
        <f aca="false">I9349 * J9349</f>
        <v>44625</v>
      </c>
      <c r="L9349" s="94" t="n">
        <f aca="false">K9349 *M9349</f>
        <v>20081.25</v>
      </c>
      <c r="M9349" s="95" t="n">
        <v>0.45</v>
      </c>
      <c r="N9349" s="88" t="s">
        <v>23</v>
      </c>
      <c r="O9349" s="91" t="s">
        <v>218</v>
      </c>
      <c r="P9349" s="0" t="str">
        <f aca="false">RIGHT(H9349,LEN(H9349) - FIND(" ", H9349))</f>
        <v>Apparel</v>
      </c>
    </row>
    <row r="9350" customFormat="false" ht="14.25" hidden="false" customHeight="true" outlineLevel="0" collapsed="false">
      <c r="B9350" s="88" t="s">
        <v>13</v>
      </c>
      <c r="C9350" s="89" t="n">
        <v>1128299</v>
      </c>
      <c r="D9350" s="90" t="n">
        <v>44546</v>
      </c>
      <c r="E9350" s="88" t="s">
        <v>40</v>
      </c>
      <c r="F9350" s="88" t="s">
        <v>109</v>
      </c>
      <c r="G9350" s="88" t="s">
        <v>136</v>
      </c>
      <c r="H9350" s="91" t="s">
        <v>38</v>
      </c>
      <c r="I9350" s="92" t="n">
        <v>90</v>
      </c>
      <c r="J9350" s="93" t="n">
        <v>625</v>
      </c>
      <c r="K9350" s="94" t="n">
        <f aca="false">I9350 * J9350</f>
        <v>56250</v>
      </c>
      <c r="L9350" s="94" t="n">
        <f aca="false">K9350 *M9350</f>
        <v>19687.5</v>
      </c>
      <c r="M9350" s="95" t="n">
        <v>0.35</v>
      </c>
      <c r="N9350" s="88" t="s">
        <v>23</v>
      </c>
      <c r="O9350" s="91" t="s">
        <v>219</v>
      </c>
      <c r="P9350" s="0" t="str">
        <f aca="false">RIGHT(H9350,LEN(H9350) - FIND(" ", H9350))</f>
        <v>Apparel</v>
      </c>
    </row>
    <row r="9351" customFormat="false" ht="14.25" hidden="false" customHeight="true" outlineLevel="0" collapsed="false">
      <c r="B9351" s="88" t="s">
        <v>30</v>
      </c>
      <c r="C9351" s="89" t="n">
        <v>1185732</v>
      </c>
      <c r="D9351" s="90" t="n">
        <v>44546</v>
      </c>
      <c r="E9351" s="88" t="s">
        <v>40</v>
      </c>
      <c r="F9351" s="88" t="s">
        <v>119</v>
      </c>
      <c r="G9351" s="88" t="s">
        <v>120</v>
      </c>
      <c r="H9351" s="91" t="s">
        <v>32</v>
      </c>
      <c r="I9351" s="92" t="n">
        <v>70</v>
      </c>
      <c r="J9351" s="93" t="n">
        <v>775</v>
      </c>
      <c r="K9351" s="94" t="n">
        <f aca="false">I9351 * J9351</f>
        <v>54250</v>
      </c>
      <c r="L9351" s="94" t="n">
        <f aca="false">K9351 *M9351</f>
        <v>21700</v>
      </c>
      <c r="M9351" s="95" t="n">
        <v>0.4</v>
      </c>
      <c r="N9351" s="88" t="s">
        <v>23</v>
      </c>
      <c r="O9351" s="91" t="s">
        <v>218</v>
      </c>
      <c r="P9351" s="0" t="str">
        <f aca="false">RIGHT(H9351,LEN(H9351) - FIND(" ", H9351))</f>
        <v>Street Footwear</v>
      </c>
    </row>
    <row r="9352" customFormat="false" ht="14.25" hidden="false" customHeight="true" outlineLevel="0" collapsed="false">
      <c r="B9352" s="88" t="s">
        <v>30</v>
      </c>
      <c r="C9352" s="89" t="n">
        <v>1185732</v>
      </c>
      <c r="D9352" s="90" t="n">
        <v>44546</v>
      </c>
      <c r="E9352" s="88" t="s">
        <v>40</v>
      </c>
      <c r="F9352" s="88" t="s">
        <v>119</v>
      </c>
      <c r="G9352" s="88" t="s">
        <v>120</v>
      </c>
      <c r="H9352" s="91" t="s">
        <v>24</v>
      </c>
      <c r="I9352" s="92" t="n">
        <v>60</v>
      </c>
      <c r="J9352" s="93" t="n">
        <v>575</v>
      </c>
      <c r="K9352" s="94" t="n">
        <f aca="false">I9352 * J9352</f>
        <v>34500</v>
      </c>
      <c r="L9352" s="94" t="n">
        <f aca="false">K9352 *M9352</f>
        <v>12075</v>
      </c>
      <c r="M9352" s="95" t="n">
        <v>0.35</v>
      </c>
      <c r="N9352" s="88" t="s">
        <v>23</v>
      </c>
      <c r="O9352" s="91" t="s">
        <v>218</v>
      </c>
      <c r="P9352" s="0" t="str">
        <f aca="false">RIGHT(H9352,LEN(H9352) - FIND(" ", H9352))</f>
        <v>Athletic Footwear</v>
      </c>
    </row>
    <row r="9353" customFormat="false" ht="14.25" hidden="false" customHeight="true" outlineLevel="0" collapsed="false">
      <c r="B9353" s="88" t="s">
        <v>30</v>
      </c>
      <c r="C9353" s="89" t="n">
        <v>1185732</v>
      </c>
      <c r="D9353" s="90" t="n">
        <v>44546</v>
      </c>
      <c r="E9353" s="88" t="s">
        <v>40</v>
      </c>
      <c r="F9353" s="88" t="s">
        <v>119</v>
      </c>
      <c r="G9353" s="88" t="s">
        <v>120</v>
      </c>
      <c r="H9353" s="91" t="s">
        <v>48</v>
      </c>
      <c r="I9353" s="92" t="n">
        <v>60</v>
      </c>
      <c r="J9353" s="93" t="n">
        <v>525</v>
      </c>
      <c r="K9353" s="94" t="n">
        <f aca="false">I9353 * J9353</f>
        <v>31500</v>
      </c>
      <c r="L9353" s="94" t="n">
        <f aca="false">K9353 *M9353</f>
        <v>12600</v>
      </c>
      <c r="M9353" s="95" t="n">
        <v>0.4</v>
      </c>
      <c r="N9353" s="88" t="s">
        <v>23</v>
      </c>
      <c r="O9353" s="91" t="s">
        <v>219</v>
      </c>
      <c r="P9353" s="0" t="str">
        <f aca="false">RIGHT(H9353,LEN(H9353) - FIND(" ", H9353))</f>
        <v>Street Footwear</v>
      </c>
    </row>
    <row r="9354" customFormat="false" ht="14.25" hidden="false" customHeight="true" outlineLevel="0" collapsed="false">
      <c r="B9354" s="88" t="s">
        <v>30</v>
      </c>
      <c r="C9354" s="89" t="n">
        <v>1185732</v>
      </c>
      <c r="D9354" s="90" t="n">
        <v>44546</v>
      </c>
      <c r="E9354" s="88" t="s">
        <v>40</v>
      </c>
      <c r="F9354" s="88" t="s">
        <v>119</v>
      </c>
      <c r="G9354" s="88" t="s">
        <v>120</v>
      </c>
      <c r="H9354" s="91" t="s">
        <v>44</v>
      </c>
      <c r="I9354" s="92" t="n">
        <v>60</v>
      </c>
      <c r="J9354" s="93" t="n">
        <v>475</v>
      </c>
      <c r="K9354" s="94" t="n">
        <f aca="false">I9354 * J9354</f>
        <v>28500</v>
      </c>
      <c r="L9354" s="94" t="n">
        <f aca="false">K9354 *M9354</f>
        <v>11400</v>
      </c>
      <c r="M9354" s="95" t="n">
        <v>0.4</v>
      </c>
      <c r="N9354" s="88" t="s">
        <v>23</v>
      </c>
      <c r="O9354" s="91" t="s">
        <v>219</v>
      </c>
      <c r="P9354" s="0" t="str">
        <f aca="false">RIGHT(H9354,LEN(H9354) - FIND(" ", H9354))</f>
        <v>Athletic Footwear</v>
      </c>
    </row>
    <row r="9355" customFormat="false" ht="14.25" hidden="false" customHeight="true" outlineLevel="0" collapsed="false">
      <c r="B9355" s="88" t="s">
        <v>30</v>
      </c>
      <c r="C9355" s="89" t="n">
        <v>1185732</v>
      </c>
      <c r="D9355" s="90" t="n">
        <v>44546</v>
      </c>
      <c r="E9355" s="88" t="s">
        <v>40</v>
      </c>
      <c r="F9355" s="88" t="s">
        <v>119</v>
      </c>
      <c r="G9355" s="88" t="s">
        <v>120</v>
      </c>
      <c r="H9355" s="91" t="s">
        <v>16</v>
      </c>
      <c r="I9355" s="92" t="n">
        <v>70</v>
      </c>
      <c r="J9355" s="93" t="n">
        <v>475</v>
      </c>
      <c r="K9355" s="94" t="n">
        <f aca="false">I9355 * J9355</f>
        <v>33250</v>
      </c>
      <c r="L9355" s="94" t="n">
        <f aca="false">K9355 *M9355</f>
        <v>11637.5</v>
      </c>
      <c r="M9355" s="95" t="n">
        <v>0.35</v>
      </c>
      <c r="N9355" s="88" t="s">
        <v>23</v>
      </c>
      <c r="O9355" s="91" t="s">
        <v>218</v>
      </c>
      <c r="P9355" s="0" t="str">
        <f aca="false">RIGHT(H9355,LEN(H9355) - FIND(" ", H9355))</f>
        <v>Apparel</v>
      </c>
    </row>
    <row r="9356" customFormat="false" ht="14.25" hidden="false" customHeight="true" outlineLevel="0" collapsed="false">
      <c r="B9356" s="88" t="s">
        <v>30</v>
      </c>
      <c r="C9356" s="89" t="n">
        <v>1185732</v>
      </c>
      <c r="D9356" s="90" t="n">
        <v>44546</v>
      </c>
      <c r="E9356" s="88" t="s">
        <v>40</v>
      </c>
      <c r="F9356" s="88" t="s">
        <v>119</v>
      </c>
      <c r="G9356" s="88" t="s">
        <v>120</v>
      </c>
      <c r="H9356" s="91" t="s">
        <v>38</v>
      </c>
      <c r="I9356" s="92" t="n">
        <v>75</v>
      </c>
      <c r="J9356" s="93" t="n">
        <v>575</v>
      </c>
      <c r="K9356" s="94" t="n">
        <f aca="false">I9356 * J9356</f>
        <v>43125</v>
      </c>
      <c r="L9356" s="94" t="n">
        <f aca="false">K9356 *M9356</f>
        <v>21562.5</v>
      </c>
      <c r="M9356" s="95" t="n">
        <v>0.5</v>
      </c>
      <c r="N9356" s="88" t="s">
        <v>23</v>
      </c>
      <c r="O9356" s="91" t="s">
        <v>219</v>
      </c>
      <c r="P9356" s="0" t="str">
        <f aca="false">RIGHT(H9356,LEN(H9356) - FIND(" ", H9356))</f>
        <v>Apparel</v>
      </c>
    </row>
    <row r="9357" customFormat="false" ht="14.25" hidden="false" customHeight="true" outlineLevel="0" collapsed="false">
      <c r="B9357" s="88" t="s">
        <v>13</v>
      </c>
      <c r="C9357" s="89" t="n">
        <v>1185732</v>
      </c>
      <c r="D9357" s="90" t="n">
        <v>44546</v>
      </c>
      <c r="E9357" s="88" t="s">
        <v>26</v>
      </c>
      <c r="F9357" s="88" t="s">
        <v>163</v>
      </c>
      <c r="G9357" s="88" t="s">
        <v>171</v>
      </c>
      <c r="H9357" s="91" t="s">
        <v>32</v>
      </c>
      <c r="I9357" s="92" t="n">
        <v>65</v>
      </c>
      <c r="J9357" s="93" t="n">
        <v>650</v>
      </c>
      <c r="K9357" s="94" t="n">
        <f aca="false">I9357 * J9357</f>
        <v>42250</v>
      </c>
      <c r="L9357" s="94" t="n">
        <f aca="false">K9357 *M9357</f>
        <v>16900</v>
      </c>
      <c r="M9357" s="95" t="n">
        <v>0.4</v>
      </c>
      <c r="N9357" s="88" t="s">
        <v>14</v>
      </c>
      <c r="O9357" s="91" t="s">
        <v>218</v>
      </c>
      <c r="P9357" s="0" t="str">
        <f aca="false">RIGHT(H9357,LEN(H9357) - FIND(" ", H9357))</f>
        <v>Street Footwear</v>
      </c>
    </row>
    <row r="9358" customFormat="false" ht="14.25" hidden="false" customHeight="true" outlineLevel="0" collapsed="false">
      <c r="B9358" s="88" t="s">
        <v>13</v>
      </c>
      <c r="C9358" s="89" t="n">
        <v>1185732</v>
      </c>
      <c r="D9358" s="90" t="n">
        <v>44546</v>
      </c>
      <c r="E9358" s="88" t="s">
        <v>26</v>
      </c>
      <c r="F9358" s="88" t="s">
        <v>163</v>
      </c>
      <c r="G9358" s="88" t="s">
        <v>171</v>
      </c>
      <c r="H9358" s="91" t="s">
        <v>24</v>
      </c>
      <c r="I9358" s="92" t="n">
        <v>55</v>
      </c>
      <c r="J9358" s="93" t="n">
        <v>450</v>
      </c>
      <c r="K9358" s="94" t="n">
        <f aca="false">I9358 * J9358</f>
        <v>24750</v>
      </c>
      <c r="L9358" s="94" t="n">
        <f aca="false">K9358 *M9358</f>
        <v>9900</v>
      </c>
      <c r="M9358" s="95" t="n">
        <v>0.4</v>
      </c>
      <c r="N9358" s="88" t="s">
        <v>14</v>
      </c>
      <c r="O9358" s="91" t="s">
        <v>218</v>
      </c>
      <c r="P9358" s="0" t="str">
        <f aca="false">RIGHT(H9358,LEN(H9358) - FIND(" ", H9358))</f>
        <v>Athletic Footwear</v>
      </c>
    </row>
    <row r="9359" customFormat="false" ht="14.25" hidden="false" customHeight="true" outlineLevel="0" collapsed="false">
      <c r="B9359" s="88" t="s">
        <v>43</v>
      </c>
      <c r="C9359" s="89" t="n">
        <v>1185732</v>
      </c>
      <c r="D9359" s="90" t="n">
        <v>44546</v>
      </c>
      <c r="E9359" s="88" t="s">
        <v>26</v>
      </c>
      <c r="F9359" s="88" t="s">
        <v>163</v>
      </c>
      <c r="G9359" s="88" t="s">
        <v>171</v>
      </c>
      <c r="H9359" s="91" t="s">
        <v>48</v>
      </c>
      <c r="I9359" s="92" t="n">
        <v>55</v>
      </c>
      <c r="J9359" s="93" t="n">
        <v>400</v>
      </c>
      <c r="K9359" s="94" t="n">
        <f aca="false">I9359 * J9359</f>
        <v>22000</v>
      </c>
      <c r="L9359" s="94" t="n">
        <f aca="false">K9359 *M9359</f>
        <v>8800</v>
      </c>
      <c r="M9359" s="95" t="n">
        <v>0.4</v>
      </c>
      <c r="N9359" s="88" t="s">
        <v>14</v>
      </c>
      <c r="O9359" s="91" t="s">
        <v>219</v>
      </c>
      <c r="P9359" s="0" t="str">
        <f aca="false">RIGHT(H9359,LEN(H9359) - FIND(" ", H9359))</f>
        <v>Street Footwear</v>
      </c>
    </row>
    <row r="9360" customFormat="false" ht="14.25" hidden="false" customHeight="true" outlineLevel="0" collapsed="false">
      <c r="B9360" s="88" t="s">
        <v>13</v>
      </c>
      <c r="C9360" s="89" t="n">
        <v>1185732</v>
      </c>
      <c r="D9360" s="90" t="n">
        <v>44546</v>
      </c>
      <c r="E9360" s="88" t="s">
        <v>26</v>
      </c>
      <c r="F9360" s="88" t="s">
        <v>163</v>
      </c>
      <c r="G9360" s="88" t="s">
        <v>171</v>
      </c>
      <c r="H9360" s="91" t="s">
        <v>44</v>
      </c>
      <c r="I9360" s="92" t="n">
        <v>55</v>
      </c>
      <c r="J9360" s="93" t="n">
        <v>350</v>
      </c>
      <c r="K9360" s="94" t="n">
        <f aca="false">I9360 * J9360</f>
        <v>19250</v>
      </c>
      <c r="L9360" s="94" t="n">
        <f aca="false">K9360 *M9360</f>
        <v>7700</v>
      </c>
      <c r="M9360" s="95" t="n">
        <v>0.4</v>
      </c>
      <c r="N9360" s="88" t="s">
        <v>14</v>
      </c>
      <c r="O9360" s="91" t="s">
        <v>219</v>
      </c>
      <c r="P9360" s="0" t="str">
        <f aca="false">RIGHT(H9360,LEN(H9360) - FIND(" ", H9360))</f>
        <v>Athletic Footwear</v>
      </c>
    </row>
    <row r="9361" customFormat="false" ht="14.25" hidden="false" customHeight="true" outlineLevel="0" collapsed="false">
      <c r="B9361" s="88" t="s">
        <v>13</v>
      </c>
      <c r="C9361" s="89" t="n">
        <v>1185732</v>
      </c>
      <c r="D9361" s="90" t="n">
        <v>44546</v>
      </c>
      <c r="E9361" s="88" t="s">
        <v>26</v>
      </c>
      <c r="F9361" s="88" t="s">
        <v>163</v>
      </c>
      <c r="G9361" s="88" t="s">
        <v>171</v>
      </c>
      <c r="H9361" s="91" t="s">
        <v>16</v>
      </c>
      <c r="I9361" s="92" t="n">
        <v>65</v>
      </c>
      <c r="J9361" s="93" t="n">
        <v>350</v>
      </c>
      <c r="K9361" s="94" t="n">
        <f aca="false">I9361 * J9361</f>
        <v>22750</v>
      </c>
      <c r="L9361" s="94" t="n">
        <f aca="false">K9361 *M9361</f>
        <v>9100</v>
      </c>
      <c r="M9361" s="95" t="n">
        <v>0.4</v>
      </c>
      <c r="N9361" s="88" t="s">
        <v>14</v>
      </c>
      <c r="O9361" s="91" t="s">
        <v>218</v>
      </c>
      <c r="P9361" s="0" t="str">
        <f aca="false">RIGHT(H9361,LEN(H9361) - FIND(" ", H9361))</f>
        <v>Apparel</v>
      </c>
    </row>
    <row r="9362" customFormat="false" ht="14.25" hidden="false" customHeight="true" outlineLevel="0" collapsed="false">
      <c r="B9362" s="88" t="s">
        <v>13</v>
      </c>
      <c r="C9362" s="89" t="n">
        <v>1185732</v>
      </c>
      <c r="D9362" s="90" t="n">
        <v>44546</v>
      </c>
      <c r="E9362" s="88" t="s">
        <v>26</v>
      </c>
      <c r="F9362" s="88" t="s">
        <v>163</v>
      </c>
      <c r="G9362" s="88" t="s">
        <v>171</v>
      </c>
      <c r="H9362" s="91" t="s">
        <v>38</v>
      </c>
      <c r="I9362" s="92" t="n">
        <v>70</v>
      </c>
      <c r="J9362" s="93" t="n">
        <v>450</v>
      </c>
      <c r="K9362" s="94" t="n">
        <f aca="false">I9362 * J9362</f>
        <v>31500</v>
      </c>
      <c r="L9362" s="94" t="n">
        <f aca="false">K9362 *M9362</f>
        <v>12600</v>
      </c>
      <c r="M9362" s="95" t="n">
        <v>0.4</v>
      </c>
      <c r="N9362" s="88" t="s">
        <v>14</v>
      </c>
      <c r="O9362" s="91" t="s">
        <v>219</v>
      </c>
      <c r="P9362" s="0" t="str">
        <f aca="false">RIGHT(H9362,LEN(H9362) - FIND(" ", H9362))</f>
        <v>Apparel</v>
      </c>
    </row>
    <row r="9363" customFormat="false" ht="14.25" hidden="false" customHeight="true" outlineLevel="0" collapsed="false">
      <c r="B9363" s="88" t="s">
        <v>13</v>
      </c>
      <c r="C9363" s="89" t="n">
        <v>1185732</v>
      </c>
      <c r="D9363" s="90" t="n">
        <v>44546</v>
      </c>
      <c r="E9363" s="88" t="s">
        <v>26</v>
      </c>
      <c r="F9363" s="88" t="s">
        <v>54</v>
      </c>
      <c r="G9363" s="88" t="s">
        <v>55</v>
      </c>
      <c r="H9363" s="91" t="s">
        <v>24</v>
      </c>
      <c r="I9363" s="92" t="n">
        <v>47</v>
      </c>
      <c r="J9363" s="93" t="n">
        <v>63</v>
      </c>
      <c r="K9363" s="94" t="n">
        <f aca="false">I9363 * J9363</f>
        <v>2961</v>
      </c>
      <c r="L9363" s="94" t="n">
        <f aca="false">K9363 *M9363</f>
        <v>1243.62</v>
      </c>
      <c r="M9363" s="95" t="n">
        <v>0.42</v>
      </c>
      <c r="N9363" s="88" t="s">
        <v>23</v>
      </c>
      <c r="O9363" s="91" t="s">
        <v>218</v>
      </c>
      <c r="P9363" s="0" t="str">
        <f aca="false">RIGHT(H9363,LEN(H9363) - FIND(" ", H9363))</f>
        <v>Athletic Footwear</v>
      </c>
    </row>
    <row r="9364" customFormat="false" ht="14.25" hidden="false" customHeight="true" outlineLevel="0" collapsed="false">
      <c r="B9364" s="88" t="s">
        <v>37</v>
      </c>
      <c r="C9364" s="89" t="n">
        <v>1128299</v>
      </c>
      <c r="D9364" s="90" t="n">
        <v>44546</v>
      </c>
      <c r="E9364" s="88" t="s">
        <v>34</v>
      </c>
      <c r="F9364" s="88" t="s">
        <v>35</v>
      </c>
      <c r="G9364" s="88" t="s">
        <v>146</v>
      </c>
      <c r="H9364" s="91" t="s">
        <v>32</v>
      </c>
      <c r="I9364" s="92" t="n">
        <v>72</v>
      </c>
      <c r="J9364" s="93" t="n">
        <v>216</v>
      </c>
      <c r="K9364" s="94" t="n">
        <f aca="false">I9364 * J9364</f>
        <v>15552</v>
      </c>
      <c r="L9364" s="94" t="n">
        <f aca="false">K9364 *M9364</f>
        <v>6220.8</v>
      </c>
      <c r="M9364" s="95" t="n">
        <v>0.4</v>
      </c>
      <c r="N9364" s="88" t="s">
        <v>23</v>
      </c>
      <c r="O9364" s="91" t="s">
        <v>218</v>
      </c>
      <c r="P9364" s="0" t="str">
        <f aca="false">RIGHT(H9364,LEN(H9364) - FIND(" ", H9364))</f>
        <v>Street Footwear</v>
      </c>
    </row>
    <row r="9365" customFormat="false" ht="14.25" hidden="false" customHeight="true" outlineLevel="0" collapsed="false">
      <c r="B9365" s="88" t="s">
        <v>37</v>
      </c>
      <c r="C9365" s="89" t="n">
        <v>1128299</v>
      </c>
      <c r="D9365" s="90" t="n">
        <v>44546</v>
      </c>
      <c r="E9365" s="88" t="s">
        <v>34</v>
      </c>
      <c r="F9365" s="88" t="s">
        <v>35</v>
      </c>
      <c r="G9365" s="88" t="s">
        <v>146</v>
      </c>
      <c r="H9365" s="91" t="s">
        <v>24</v>
      </c>
      <c r="I9365" s="92" t="n">
        <v>82</v>
      </c>
      <c r="J9365" s="93" t="n">
        <v>200</v>
      </c>
      <c r="K9365" s="94" t="n">
        <f aca="false">I9365 * J9365</f>
        <v>16400</v>
      </c>
      <c r="L9365" s="94" t="n">
        <f aca="false">K9365 *M9365</f>
        <v>5740</v>
      </c>
      <c r="M9365" s="95" t="n">
        <v>0.35</v>
      </c>
      <c r="N9365" s="88" t="s">
        <v>23</v>
      </c>
      <c r="O9365" s="91" t="s">
        <v>218</v>
      </c>
      <c r="P9365" s="0" t="str">
        <f aca="false">RIGHT(H9365,LEN(H9365) - FIND(" ", H9365))</f>
        <v>Athletic Footwear</v>
      </c>
    </row>
    <row r="9366" customFormat="false" ht="14.25" hidden="false" customHeight="true" outlineLevel="0" collapsed="false">
      <c r="B9366" s="88" t="s">
        <v>43</v>
      </c>
      <c r="C9366" s="89" t="n">
        <v>1128299</v>
      </c>
      <c r="D9366" s="90" t="n">
        <v>44546</v>
      </c>
      <c r="E9366" s="88" t="s">
        <v>34</v>
      </c>
      <c r="F9366" s="88" t="s">
        <v>35</v>
      </c>
      <c r="G9366" s="88" t="s">
        <v>146</v>
      </c>
      <c r="H9366" s="91" t="s">
        <v>48</v>
      </c>
      <c r="I9366" s="92" t="n">
        <v>75</v>
      </c>
      <c r="J9366" s="93" t="n">
        <v>174</v>
      </c>
      <c r="K9366" s="94" t="n">
        <f aca="false">I9366 * J9366</f>
        <v>13050</v>
      </c>
      <c r="L9366" s="94" t="n">
        <f aca="false">K9366 *M9366</f>
        <v>5220</v>
      </c>
      <c r="M9366" s="95" t="n">
        <v>0.4</v>
      </c>
      <c r="N9366" s="88" t="s">
        <v>23</v>
      </c>
      <c r="O9366" s="91" t="s">
        <v>219</v>
      </c>
      <c r="P9366" s="0" t="str">
        <f aca="false">RIGHT(H9366,LEN(H9366) - FIND(" ", H9366))</f>
        <v>Street Footwear</v>
      </c>
    </row>
    <row r="9367" customFormat="false" ht="14.25" hidden="false" customHeight="true" outlineLevel="0" collapsed="false">
      <c r="B9367" s="88" t="s">
        <v>43</v>
      </c>
      <c r="C9367" s="89" t="n">
        <v>1128299</v>
      </c>
      <c r="D9367" s="90" t="n">
        <v>44546</v>
      </c>
      <c r="E9367" s="88" t="s">
        <v>34</v>
      </c>
      <c r="F9367" s="88" t="s">
        <v>35</v>
      </c>
      <c r="G9367" s="88" t="s">
        <v>146</v>
      </c>
      <c r="H9367" s="91" t="s">
        <v>44</v>
      </c>
      <c r="I9367" s="92" t="n">
        <v>78</v>
      </c>
      <c r="J9367" s="93" t="n">
        <v>180</v>
      </c>
      <c r="K9367" s="94" t="n">
        <f aca="false">I9367 * J9367</f>
        <v>14040</v>
      </c>
      <c r="L9367" s="94" t="n">
        <f aca="false">K9367 *M9367</f>
        <v>5756.4</v>
      </c>
      <c r="M9367" s="95" t="n">
        <v>0.41</v>
      </c>
      <c r="N9367" s="88" t="s">
        <v>23</v>
      </c>
      <c r="O9367" s="91" t="s">
        <v>219</v>
      </c>
      <c r="P9367" s="0" t="str">
        <f aca="false">RIGHT(H9367,LEN(H9367) - FIND(" ", H9367))</f>
        <v>Athletic Footwear</v>
      </c>
    </row>
    <row r="9368" customFormat="false" ht="14.25" hidden="false" customHeight="true" outlineLevel="0" collapsed="false">
      <c r="B9368" s="88" t="s">
        <v>43</v>
      </c>
      <c r="C9368" s="89" t="n">
        <v>1128299</v>
      </c>
      <c r="D9368" s="90" t="n">
        <v>44546</v>
      </c>
      <c r="E9368" s="88" t="s">
        <v>34</v>
      </c>
      <c r="F9368" s="88" t="s">
        <v>35</v>
      </c>
      <c r="G9368" s="88" t="s">
        <v>146</v>
      </c>
      <c r="H9368" s="91" t="s">
        <v>16</v>
      </c>
      <c r="I9368" s="92" t="n">
        <v>86</v>
      </c>
      <c r="J9368" s="93" t="n">
        <v>147</v>
      </c>
      <c r="K9368" s="94" t="n">
        <f aca="false">I9368 * J9368</f>
        <v>12642</v>
      </c>
      <c r="L9368" s="94" t="n">
        <f aca="false">K9368 *M9368</f>
        <v>4424.7</v>
      </c>
      <c r="M9368" s="95" t="n">
        <v>0.35</v>
      </c>
      <c r="N9368" s="88" t="s">
        <v>23</v>
      </c>
      <c r="O9368" s="91" t="s">
        <v>218</v>
      </c>
      <c r="P9368" s="0" t="str">
        <f aca="false">RIGHT(H9368,LEN(H9368) - FIND(" ", H9368))</f>
        <v>Apparel</v>
      </c>
    </row>
    <row r="9369" customFormat="false" ht="14.25" hidden="false" customHeight="true" outlineLevel="0" collapsed="false">
      <c r="B9369" s="88" t="s">
        <v>43</v>
      </c>
      <c r="C9369" s="89" t="n">
        <v>1128299</v>
      </c>
      <c r="D9369" s="90" t="n">
        <v>44546</v>
      </c>
      <c r="E9369" s="88" t="s">
        <v>34</v>
      </c>
      <c r="F9369" s="88" t="s">
        <v>35</v>
      </c>
      <c r="G9369" s="88" t="s">
        <v>146</v>
      </c>
      <c r="H9369" s="91" t="s">
        <v>38</v>
      </c>
      <c r="I9369" s="92" t="n">
        <v>87</v>
      </c>
      <c r="J9369" s="93" t="n">
        <v>156</v>
      </c>
      <c r="K9369" s="94" t="n">
        <f aca="false">I9369 * J9369</f>
        <v>13572</v>
      </c>
      <c r="L9369" s="94" t="n">
        <f aca="false">K9369 *M9369</f>
        <v>7464.6</v>
      </c>
      <c r="M9369" s="95" t="n">
        <v>0.55</v>
      </c>
      <c r="N9369" s="88" t="s">
        <v>23</v>
      </c>
      <c r="O9369" s="91" t="s">
        <v>219</v>
      </c>
      <c r="P9369" s="0" t="str">
        <f aca="false">RIGHT(H9369,LEN(H9369) - FIND(" ", H9369))</f>
        <v>Apparel</v>
      </c>
    </row>
    <row r="9370" customFormat="false" ht="14.25" hidden="false" customHeight="true" outlineLevel="0" collapsed="false">
      <c r="B9370" s="88" t="s">
        <v>43</v>
      </c>
      <c r="C9370" s="89" t="n">
        <v>1128299</v>
      </c>
      <c r="D9370" s="90" t="n">
        <v>44546</v>
      </c>
      <c r="E9370" s="88" t="s">
        <v>40</v>
      </c>
      <c r="F9370" s="88" t="s">
        <v>109</v>
      </c>
      <c r="G9370" s="88" t="s">
        <v>136</v>
      </c>
      <c r="H9370" s="91" t="s">
        <v>32</v>
      </c>
      <c r="I9370" s="92" t="n">
        <v>69</v>
      </c>
      <c r="J9370" s="93" t="n">
        <v>240</v>
      </c>
      <c r="K9370" s="94" t="n">
        <f aca="false">I9370 * J9370</f>
        <v>16560</v>
      </c>
      <c r="L9370" s="94" t="n">
        <f aca="false">K9370 *M9370</f>
        <v>8611.2</v>
      </c>
      <c r="M9370" s="95" t="n">
        <v>0.52</v>
      </c>
      <c r="N9370" s="88" t="s">
        <v>23</v>
      </c>
      <c r="O9370" s="91" t="s">
        <v>218</v>
      </c>
      <c r="P9370" s="0" t="str">
        <f aca="false">RIGHT(H9370,LEN(H9370) - FIND(" ", H9370))</f>
        <v>Street Footwear</v>
      </c>
    </row>
    <row r="9371" customFormat="false" ht="14.25" hidden="false" customHeight="true" outlineLevel="0" collapsed="false">
      <c r="B9371" s="88" t="s">
        <v>43</v>
      </c>
      <c r="C9371" s="89" t="n">
        <v>1128299</v>
      </c>
      <c r="D9371" s="90" t="n">
        <v>44546</v>
      </c>
      <c r="E9371" s="88" t="s">
        <v>40</v>
      </c>
      <c r="F9371" s="88" t="s">
        <v>109</v>
      </c>
      <c r="G9371" s="88" t="s">
        <v>136</v>
      </c>
      <c r="H9371" s="91" t="s">
        <v>24</v>
      </c>
      <c r="I9371" s="92" t="n">
        <v>72</v>
      </c>
      <c r="J9371" s="93" t="n">
        <v>216</v>
      </c>
      <c r="K9371" s="94" t="n">
        <f aca="false">I9371 * J9371</f>
        <v>15552</v>
      </c>
      <c r="L9371" s="94" t="n">
        <f aca="false">K9371 *M9371</f>
        <v>7776</v>
      </c>
      <c r="M9371" s="95" t="n">
        <v>0.5</v>
      </c>
      <c r="N9371" s="88" t="s">
        <v>23</v>
      </c>
      <c r="O9371" s="91" t="s">
        <v>218</v>
      </c>
      <c r="P9371" s="0" t="str">
        <f aca="false">RIGHT(H9371,LEN(H9371) - FIND(" ", H9371))</f>
        <v>Athletic Footwear</v>
      </c>
    </row>
    <row r="9372" customFormat="false" ht="14.25" hidden="false" customHeight="true" outlineLevel="0" collapsed="false">
      <c r="B9372" s="88" t="s">
        <v>13</v>
      </c>
      <c r="C9372" s="89" t="n">
        <v>1128299</v>
      </c>
      <c r="D9372" s="90" t="n">
        <v>44546</v>
      </c>
      <c r="E9372" s="88" t="s">
        <v>40</v>
      </c>
      <c r="F9372" s="88" t="s">
        <v>109</v>
      </c>
      <c r="G9372" s="88" t="s">
        <v>136</v>
      </c>
      <c r="H9372" s="91" t="s">
        <v>48</v>
      </c>
      <c r="I9372" s="92" t="n">
        <v>69</v>
      </c>
      <c r="J9372" s="93" t="n">
        <v>162</v>
      </c>
      <c r="K9372" s="94" t="n">
        <f aca="false">I9372 * J9372</f>
        <v>11178</v>
      </c>
      <c r="L9372" s="94" t="n">
        <f aca="false">K9372 *M9372</f>
        <v>5812.56</v>
      </c>
      <c r="M9372" s="95" t="n">
        <v>0.52</v>
      </c>
      <c r="N9372" s="88" t="s">
        <v>23</v>
      </c>
      <c r="O9372" s="91" t="s">
        <v>219</v>
      </c>
      <c r="P9372" s="0" t="str">
        <f aca="false">RIGHT(H9372,LEN(H9372) - FIND(" ", H9372))</f>
        <v>Street Footwear</v>
      </c>
    </row>
    <row r="9373" customFormat="false" ht="14.25" hidden="false" customHeight="true" outlineLevel="0" collapsed="false">
      <c r="B9373" s="88" t="s">
        <v>13</v>
      </c>
      <c r="C9373" s="89" t="n">
        <v>1128299</v>
      </c>
      <c r="D9373" s="90" t="n">
        <v>44546</v>
      </c>
      <c r="E9373" s="88" t="s">
        <v>40</v>
      </c>
      <c r="F9373" s="88" t="s">
        <v>109</v>
      </c>
      <c r="G9373" s="88" t="s">
        <v>136</v>
      </c>
      <c r="H9373" s="91" t="s">
        <v>44</v>
      </c>
      <c r="I9373" s="92" t="n">
        <v>72</v>
      </c>
      <c r="J9373" s="93" t="n">
        <v>156</v>
      </c>
      <c r="K9373" s="94" t="n">
        <f aca="false">I9373 * J9373</f>
        <v>11232</v>
      </c>
      <c r="L9373" s="94" t="n">
        <f aca="false">K9373 *M9373</f>
        <v>6065.28</v>
      </c>
      <c r="M9373" s="95" t="n">
        <v>0.54</v>
      </c>
      <c r="N9373" s="88" t="s">
        <v>23</v>
      </c>
      <c r="O9373" s="91" t="s">
        <v>219</v>
      </c>
      <c r="P9373" s="0" t="str">
        <f aca="false">RIGHT(H9373,LEN(H9373) - FIND(" ", H9373))</f>
        <v>Athletic Footwear</v>
      </c>
    </row>
    <row r="9374" customFormat="false" ht="14.25" hidden="false" customHeight="true" outlineLevel="0" collapsed="false">
      <c r="B9374" s="88" t="s">
        <v>13</v>
      </c>
      <c r="C9374" s="89" t="n">
        <v>1128299</v>
      </c>
      <c r="D9374" s="90" t="n">
        <v>44546</v>
      </c>
      <c r="E9374" s="88" t="s">
        <v>40</v>
      </c>
      <c r="F9374" s="88" t="s">
        <v>109</v>
      </c>
      <c r="G9374" s="88" t="s">
        <v>136</v>
      </c>
      <c r="H9374" s="91" t="s">
        <v>16</v>
      </c>
      <c r="I9374" s="92" t="n">
        <v>82</v>
      </c>
      <c r="J9374" s="93" t="n">
        <v>131</v>
      </c>
      <c r="K9374" s="94" t="n">
        <f aca="false">I9374 * J9374</f>
        <v>10742</v>
      </c>
      <c r="L9374" s="94" t="n">
        <f aca="false">K9374 *M9374</f>
        <v>6230.36</v>
      </c>
      <c r="M9374" s="95" t="n">
        <v>0.58</v>
      </c>
      <c r="N9374" s="88" t="s">
        <v>23</v>
      </c>
      <c r="O9374" s="91" t="s">
        <v>218</v>
      </c>
      <c r="P9374" s="0" t="str">
        <f aca="false">RIGHT(H9374,LEN(H9374) - FIND(" ", H9374))</f>
        <v>Apparel</v>
      </c>
    </row>
    <row r="9375" customFormat="false" ht="14.25" hidden="false" customHeight="true" outlineLevel="0" collapsed="false">
      <c r="B9375" s="88" t="s">
        <v>13</v>
      </c>
      <c r="C9375" s="89" t="n">
        <v>1128299</v>
      </c>
      <c r="D9375" s="90" t="n">
        <v>44546</v>
      </c>
      <c r="E9375" s="88" t="s">
        <v>40</v>
      </c>
      <c r="F9375" s="88" t="s">
        <v>109</v>
      </c>
      <c r="G9375" s="88" t="s">
        <v>136</v>
      </c>
      <c r="H9375" s="91" t="s">
        <v>38</v>
      </c>
      <c r="I9375" s="92" t="n">
        <v>87</v>
      </c>
      <c r="J9375" s="93" t="n">
        <v>175</v>
      </c>
      <c r="K9375" s="94" t="n">
        <f aca="false">I9375 * J9375</f>
        <v>15225</v>
      </c>
      <c r="L9375" s="94" t="n">
        <f aca="false">K9375 *M9375</f>
        <v>6851.25</v>
      </c>
      <c r="M9375" s="95" t="n">
        <v>0.45</v>
      </c>
      <c r="N9375" s="88" t="s">
        <v>23</v>
      </c>
      <c r="O9375" s="91" t="s">
        <v>219</v>
      </c>
      <c r="P9375" s="0" t="str">
        <f aca="false">RIGHT(H9375,LEN(H9375) - FIND(" ", H9375))</f>
        <v>Apparel</v>
      </c>
    </row>
    <row r="9376" customFormat="false" ht="14.25" hidden="false" customHeight="true" outlineLevel="0" collapsed="false">
      <c r="B9376" s="88" t="s">
        <v>30</v>
      </c>
      <c r="C9376" s="89" t="n">
        <v>1185732</v>
      </c>
      <c r="D9376" s="90" t="n">
        <v>44546</v>
      </c>
      <c r="E9376" s="88" t="s">
        <v>40</v>
      </c>
      <c r="F9376" s="88" t="s">
        <v>119</v>
      </c>
      <c r="G9376" s="88" t="s">
        <v>120</v>
      </c>
      <c r="H9376" s="91" t="s">
        <v>32</v>
      </c>
      <c r="I9376" s="92" t="n">
        <v>68</v>
      </c>
      <c r="J9376" s="93" t="n">
        <v>194</v>
      </c>
      <c r="K9376" s="94" t="n">
        <f aca="false">I9376 * J9376</f>
        <v>13192</v>
      </c>
      <c r="L9376" s="94" t="n">
        <f aca="false">K9376 *M9376</f>
        <v>6991.76</v>
      </c>
      <c r="M9376" s="95" t="n">
        <v>0.53</v>
      </c>
      <c r="N9376" s="88" t="s">
        <v>23</v>
      </c>
      <c r="O9376" s="91" t="s">
        <v>218</v>
      </c>
      <c r="P9376" s="0" t="str">
        <f aca="false">RIGHT(H9376,LEN(H9376) - FIND(" ", H9376))</f>
        <v>Street Footwear</v>
      </c>
    </row>
    <row r="9377" customFormat="false" ht="14.25" hidden="false" customHeight="true" outlineLevel="0" collapsed="false">
      <c r="B9377" s="88" t="s">
        <v>30</v>
      </c>
      <c r="C9377" s="89" t="n">
        <v>1185732</v>
      </c>
      <c r="D9377" s="90" t="n">
        <v>44546</v>
      </c>
      <c r="E9377" s="88" t="s">
        <v>40</v>
      </c>
      <c r="F9377" s="88" t="s">
        <v>119</v>
      </c>
      <c r="G9377" s="88" t="s">
        <v>120</v>
      </c>
      <c r="H9377" s="91" t="s">
        <v>24</v>
      </c>
      <c r="I9377" s="92" t="n">
        <v>58</v>
      </c>
      <c r="J9377" s="93" t="n">
        <v>155</v>
      </c>
      <c r="K9377" s="94" t="n">
        <f aca="false">I9377 * J9377</f>
        <v>8990</v>
      </c>
      <c r="L9377" s="94" t="n">
        <f aca="false">K9377 *M9377</f>
        <v>4405.1</v>
      </c>
      <c r="M9377" s="95" t="n">
        <v>0.49</v>
      </c>
      <c r="N9377" s="88" t="s">
        <v>23</v>
      </c>
      <c r="O9377" s="91" t="s">
        <v>218</v>
      </c>
      <c r="P9377" s="0" t="str">
        <f aca="false">RIGHT(H9377,LEN(H9377) - FIND(" ", H9377))</f>
        <v>Athletic Footwear</v>
      </c>
    </row>
    <row r="9378" customFormat="false" ht="14.25" hidden="false" customHeight="true" outlineLevel="0" collapsed="false">
      <c r="B9378" s="88" t="s">
        <v>30</v>
      </c>
      <c r="C9378" s="89" t="n">
        <v>1185732</v>
      </c>
      <c r="D9378" s="90" t="n">
        <v>44546</v>
      </c>
      <c r="E9378" s="88" t="s">
        <v>40</v>
      </c>
      <c r="F9378" s="88" t="s">
        <v>119</v>
      </c>
      <c r="G9378" s="88" t="s">
        <v>120</v>
      </c>
      <c r="H9378" s="91" t="s">
        <v>48</v>
      </c>
      <c r="I9378" s="92" t="n">
        <v>59</v>
      </c>
      <c r="J9378" s="93" t="n">
        <v>137</v>
      </c>
      <c r="K9378" s="94" t="n">
        <f aca="false">I9378 * J9378</f>
        <v>8083</v>
      </c>
      <c r="L9378" s="94" t="n">
        <f aca="false">K9378 *M9378</f>
        <v>4364.82</v>
      </c>
      <c r="M9378" s="95" t="n">
        <v>0.54</v>
      </c>
      <c r="N9378" s="88" t="s">
        <v>23</v>
      </c>
      <c r="O9378" s="91" t="s">
        <v>219</v>
      </c>
      <c r="P9378" s="0" t="str">
        <f aca="false">RIGHT(H9378,LEN(H9378) - FIND(" ", H9378))</f>
        <v>Street Footwear</v>
      </c>
    </row>
    <row r="9379" customFormat="false" ht="14.25" hidden="false" customHeight="true" outlineLevel="0" collapsed="false">
      <c r="B9379" s="88" t="s">
        <v>30</v>
      </c>
      <c r="C9379" s="89" t="n">
        <v>1185732</v>
      </c>
      <c r="D9379" s="90" t="n">
        <v>44546</v>
      </c>
      <c r="E9379" s="88" t="s">
        <v>40</v>
      </c>
      <c r="F9379" s="88" t="s">
        <v>119</v>
      </c>
      <c r="G9379" s="88" t="s">
        <v>120</v>
      </c>
      <c r="H9379" s="91" t="s">
        <v>44</v>
      </c>
      <c r="I9379" s="92" t="n">
        <v>56</v>
      </c>
      <c r="J9379" s="93" t="n">
        <v>133</v>
      </c>
      <c r="K9379" s="94" t="n">
        <f aca="false">I9379 * J9379</f>
        <v>7448</v>
      </c>
      <c r="L9379" s="94" t="n">
        <f aca="false">K9379 *M9379</f>
        <v>3872.96</v>
      </c>
      <c r="M9379" s="95" t="n">
        <v>0.52</v>
      </c>
      <c r="N9379" s="88" t="s">
        <v>23</v>
      </c>
      <c r="O9379" s="91" t="s">
        <v>219</v>
      </c>
      <c r="P9379" s="0" t="str">
        <f aca="false">RIGHT(H9379,LEN(H9379) - FIND(" ", H9379))</f>
        <v>Athletic Footwear</v>
      </c>
    </row>
    <row r="9380" customFormat="false" ht="14.25" hidden="false" customHeight="true" outlineLevel="0" collapsed="false">
      <c r="B9380" s="88" t="s">
        <v>30</v>
      </c>
      <c r="C9380" s="89" t="n">
        <v>1185732</v>
      </c>
      <c r="D9380" s="90" t="n">
        <v>44546</v>
      </c>
      <c r="E9380" s="88" t="s">
        <v>40</v>
      </c>
      <c r="F9380" s="88" t="s">
        <v>119</v>
      </c>
      <c r="G9380" s="88" t="s">
        <v>120</v>
      </c>
      <c r="H9380" s="91" t="s">
        <v>16</v>
      </c>
      <c r="I9380" s="92" t="n">
        <v>65</v>
      </c>
      <c r="J9380" s="93" t="n">
        <v>124</v>
      </c>
      <c r="K9380" s="94" t="n">
        <f aca="false">I9380 * J9380</f>
        <v>8060</v>
      </c>
      <c r="L9380" s="94" t="n">
        <f aca="false">K9380 *M9380</f>
        <v>4030</v>
      </c>
      <c r="M9380" s="95" t="n">
        <v>0.5</v>
      </c>
      <c r="N9380" s="88" t="s">
        <v>23</v>
      </c>
      <c r="O9380" s="91" t="s">
        <v>218</v>
      </c>
      <c r="P9380" s="0" t="str">
        <f aca="false">RIGHT(H9380,LEN(H9380) - FIND(" ", H9380))</f>
        <v>Apparel</v>
      </c>
    </row>
    <row r="9381" customFormat="false" ht="14.25" hidden="false" customHeight="true" outlineLevel="0" collapsed="false">
      <c r="B9381" s="88" t="s">
        <v>30</v>
      </c>
      <c r="C9381" s="89" t="n">
        <v>1185732</v>
      </c>
      <c r="D9381" s="90" t="n">
        <v>44546</v>
      </c>
      <c r="E9381" s="88" t="s">
        <v>40</v>
      </c>
      <c r="F9381" s="88" t="s">
        <v>119</v>
      </c>
      <c r="G9381" s="88" t="s">
        <v>120</v>
      </c>
      <c r="H9381" s="91" t="s">
        <v>38</v>
      </c>
      <c r="I9381" s="92" t="n">
        <v>71</v>
      </c>
      <c r="J9381" s="93" t="n">
        <v>144</v>
      </c>
      <c r="K9381" s="94" t="n">
        <f aca="false">I9381 * J9381</f>
        <v>10224</v>
      </c>
      <c r="L9381" s="94" t="n">
        <f aca="false">K9381 *M9381</f>
        <v>6236.64</v>
      </c>
      <c r="M9381" s="95" t="n">
        <v>0.61</v>
      </c>
      <c r="N9381" s="88" t="s">
        <v>23</v>
      </c>
      <c r="O9381" s="91" t="s">
        <v>219</v>
      </c>
      <c r="P9381" s="0" t="str">
        <f aca="false">RIGHT(H9381,LEN(H9381) - FIND(" ", H9381))</f>
        <v>Apparel</v>
      </c>
    </row>
    <row r="9382" customFormat="false" ht="14.25" hidden="false" customHeight="true" outlineLevel="0" collapsed="false">
      <c r="B9382" s="88" t="s">
        <v>13</v>
      </c>
      <c r="C9382" s="89" t="n">
        <v>1185732</v>
      </c>
      <c r="D9382" s="90" t="n">
        <v>44546</v>
      </c>
      <c r="E9382" s="88" t="s">
        <v>26</v>
      </c>
      <c r="F9382" s="88" t="s">
        <v>163</v>
      </c>
      <c r="G9382" s="88" t="s">
        <v>171</v>
      </c>
      <c r="H9382" s="91" t="s">
        <v>32</v>
      </c>
      <c r="I9382" s="92" t="n">
        <v>60</v>
      </c>
      <c r="J9382" s="93" t="n">
        <v>176</v>
      </c>
      <c r="K9382" s="94" t="n">
        <f aca="false">I9382 * J9382</f>
        <v>10560</v>
      </c>
      <c r="L9382" s="94" t="n">
        <f aca="false">K9382 *M9382</f>
        <v>5491.2</v>
      </c>
      <c r="M9382" s="95" t="n">
        <v>0.52</v>
      </c>
      <c r="N9382" s="88" t="s">
        <v>23</v>
      </c>
      <c r="O9382" s="91" t="s">
        <v>218</v>
      </c>
      <c r="P9382" s="0" t="str">
        <f aca="false">RIGHT(H9382,LEN(H9382) - FIND(" ", H9382))</f>
        <v>Street Footwear</v>
      </c>
    </row>
    <row r="9383" customFormat="false" ht="14.25" hidden="false" customHeight="true" outlineLevel="0" collapsed="false">
      <c r="B9383" s="88" t="s">
        <v>13</v>
      </c>
      <c r="C9383" s="89" t="n">
        <v>1185732</v>
      </c>
      <c r="D9383" s="90" t="n">
        <v>44546</v>
      </c>
      <c r="E9383" s="88" t="s">
        <v>26</v>
      </c>
      <c r="F9383" s="88" t="s">
        <v>163</v>
      </c>
      <c r="G9383" s="88" t="s">
        <v>171</v>
      </c>
      <c r="H9383" s="91" t="s">
        <v>24</v>
      </c>
      <c r="I9383" s="92" t="n">
        <v>52</v>
      </c>
      <c r="J9383" s="93" t="n">
        <v>135</v>
      </c>
      <c r="K9383" s="94" t="n">
        <f aca="false">I9383 * J9383</f>
        <v>7020</v>
      </c>
      <c r="L9383" s="94" t="n">
        <f aca="false">K9383 *M9383</f>
        <v>3650.4</v>
      </c>
      <c r="M9383" s="95" t="n">
        <v>0.52</v>
      </c>
      <c r="N9383" s="88" t="s">
        <v>23</v>
      </c>
      <c r="O9383" s="91" t="s">
        <v>218</v>
      </c>
      <c r="P9383" s="0" t="str">
        <f aca="false">RIGHT(H9383,LEN(H9383) - FIND(" ", H9383))</f>
        <v>Athletic Footwear</v>
      </c>
    </row>
    <row r="9384" customFormat="false" ht="14.25" hidden="false" customHeight="true" outlineLevel="0" collapsed="false">
      <c r="B9384" s="88" t="s">
        <v>43</v>
      </c>
      <c r="C9384" s="89" t="n">
        <v>1185732</v>
      </c>
      <c r="D9384" s="90" t="n">
        <v>44546</v>
      </c>
      <c r="E9384" s="88" t="s">
        <v>26</v>
      </c>
      <c r="F9384" s="88" t="s">
        <v>163</v>
      </c>
      <c r="G9384" s="88" t="s">
        <v>171</v>
      </c>
      <c r="H9384" s="91" t="s">
        <v>48</v>
      </c>
      <c r="I9384" s="92" t="n">
        <v>50</v>
      </c>
      <c r="J9384" s="93" t="n">
        <v>112</v>
      </c>
      <c r="K9384" s="94" t="n">
        <f aca="false">I9384 * J9384</f>
        <v>5600</v>
      </c>
      <c r="L9384" s="94" t="n">
        <f aca="false">K9384 *M9384</f>
        <v>2968</v>
      </c>
      <c r="M9384" s="95" t="n">
        <v>0.53</v>
      </c>
      <c r="N9384" s="88" t="s">
        <v>23</v>
      </c>
      <c r="O9384" s="91" t="s">
        <v>219</v>
      </c>
      <c r="P9384" s="0" t="str">
        <f aca="false">RIGHT(H9384,LEN(H9384) - FIND(" ", H9384))</f>
        <v>Street Footwear</v>
      </c>
    </row>
    <row r="9385" customFormat="false" ht="14.25" hidden="false" customHeight="true" outlineLevel="0" collapsed="false">
      <c r="B9385" s="88" t="s">
        <v>13</v>
      </c>
      <c r="C9385" s="89" t="n">
        <v>1185732</v>
      </c>
      <c r="D9385" s="90" t="n">
        <v>44546</v>
      </c>
      <c r="E9385" s="88" t="s">
        <v>26</v>
      </c>
      <c r="F9385" s="88" t="s">
        <v>163</v>
      </c>
      <c r="G9385" s="88" t="s">
        <v>171</v>
      </c>
      <c r="H9385" s="91" t="s">
        <v>44</v>
      </c>
      <c r="I9385" s="92" t="n">
        <v>53</v>
      </c>
      <c r="J9385" s="93" t="n">
        <v>102</v>
      </c>
      <c r="K9385" s="94" t="n">
        <f aca="false">I9385 * J9385</f>
        <v>5406</v>
      </c>
      <c r="L9385" s="94" t="n">
        <f aca="false">K9385 *M9385</f>
        <v>2757.06</v>
      </c>
      <c r="M9385" s="95" t="n">
        <v>0.51</v>
      </c>
      <c r="N9385" s="88" t="s">
        <v>23</v>
      </c>
      <c r="O9385" s="91" t="s">
        <v>219</v>
      </c>
      <c r="P9385" s="0" t="str">
        <f aca="false">RIGHT(H9385,LEN(H9385) - FIND(" ", H9385))</f>
        <v>Athletic Footwear</v>
      </c>
    </row>
    <row r="9386" customFormat="false" ht="14.25" hidden="false" customHeight="true" outlineLevel="0" collapsed="false">
      <c r="B9386" s="88" t="s">
        <v>13</v>
      </c>
      <c r="C9386" s="89" t="n">
        <v>1185732</v>
      </c>
      <c r="D9386" s="90" t="n">
        <v>44546</v>
      </c>
      <c r="E9386" s="88" t="s">
        <v>26</v>
      </c>
      <c r="F9386" s="88" t="s">
        <v>163</v>
      </c>
      <c r="G9386" s="88" t="s">
        <v>171</v>
      </c>
      <c r="H9386" s="91" t="s">
        <v>16</v>
      </c>
      <c r="I9386" s="92" t="n">
        <v>61</v>
      </c>
      <c r="J9386" s="93" t="n">
        <v>95</v>
      </c>
      <c r="K9386" s="94" t="n">
        <f aca="false">I9386 * J9386</f>
        <v>5795</v>
      </c>
      <c r="L9386" s="94" t="n">
        <f aca="false">K9386 *M9386</f>
        <v>2897.5</v>
      </c>
      <c r="M9386" s="95" t="n">
        <v>0.5</v>
      </c>
      <c r="N9386" s="88" t="s">
        <v>23</v>
      </c>
      <c r="O9386" s="91" t="s">
        <v>218</v>
      </c>
      <c r="P9386" s="0" t="str">
        <f aca="false">RIGHT(H9386,LEN(H9386) - FIND(" ", H9386))</f>
        <v>Apparel</v>
      </c>
    </row>
    <row r="9387" customFormat="false" ht="14.25" hidden="false" customHeight="true" outlineLevel="0" collapsed="false">
      <c r="B9387" s="88" t="s">
        <v>13</v>
      </c>
      <c r="C9387" s="89" t="n">
        <v>1185732</v>
      </c>
      <c r="D9387" s="90" t="n">
        <v>44546</v>
      </c>
      <c r="E9387" s="88" t="s">
        <v>26</v>
      </c>
      <c r="F9387" s="88" t="s">
        <v>163</v>
      </c>
      <c r="G9387" s="88" t="s">
        <v>171</v>
      </c>
      <c r="H9387" s="91" t="s">
        <v>38</v>
      </c>
      <c r="I9387" s="92" t="n">
        <v>68</v>
      </c>
      <c r="J9387" s="93" t="n">
        <v>122</v>
      </c>
      <c r="K9387" s="94" t="n">
        <f aca="false">I9387 * J9387</f>
        <v>8296</v>
      </c>
      <c r="L9387" s="94" t="n">
        <f aca="false">K9387 *M9387</f>
        <v>4562.8</v>
      </c>
      <c r="M9387" s="95" t="n">
        <v>0.55</v>
      </c>
      <c r="N9387" s="88" t="s">
        <v>23</v>
      </c>
      <c r="O9387" s="91" t="s">
        <v>219</v>
      </c>
      <c r="P9387" s="0" t="str">
        <f aca="false">RIGHT(H9387,LEN(H9387) - FIND(" ", H9387))</f>
        <v>Apparel</v>
      </c>
    </row>
    <row r="9388" customFormat="false" ht="14.25" hidden="false" customHeight="true" outlineLevel="0" collapsed="false">
      <c r="B9388" s="88" t="s">
        <v>13</v>
      </c>
      <c r="C9388" s="89" t="n">
        <v>1185732</v>
      </c>
      <c r="D9388" s="90" t="n">
        <v>44546</v>
      </c>
      <c r="E9388" s="88" t="s">
        <v>26</v>
      </c>
      <c r="F9388" s="88" t="s">
        <v>54</v>
      </c>
      <c r="G9388" s="88" t="s">
        <v>55</v>
      </c>
      <c r="H9388" s="91" t="s">
        <v>24</v>
      </c>
      <c r="I9388" s="92" t="n">
        <v>35</v>
      </c>
      <c r="J9388" s="93" t="n">
        <v>68</v>
      </c>
      <c r="K9388" s="94" t="n">
        <f aca="false">I9388 * J9388</f>
        <v>2380</v>
      </c>
      <c r="L9388" s="94" t="n">
        <f aca="false">K9388 *M9388</f>
        <v>761.6</v>
      </c>
      <c r="M9388" s="95" t="n">
        <v>0.32</v>
      </c>
      <c r="N9388" s="88" t="s">
        <v>31</v>
      </c>
      <c r="O9388" s="91" t="s">
        <v>218</v>
      </c>
      <c r="P9388" s="0" t="str">
        <f aca="false">RIGHT(H9388,LEN(H9388) - FIND(" ", H9388))</f>
        <v>Athletic Footwear</v>
      </c>
    </row>
    <row r="9389" customFormat="false" ht="14.25" hidden="false" customHeight="true" outlineLevel="0" collapsed="false">
      <c r="B9389" s="88" t="s">
        <v>37</v>
      </c>
      <c r="C9389" s="89" t="n">
        <v>1128299</v>
      </c>
      <c r="D9389" s="90" t="n">
        <v>44546</v>
      </c>
      <c r="E9389" s="88" t="s">
        <v>34</v>
      </c>
      <c r="F9389" s="88" t="s">
        <v>35</v>
      </c>
      <c r="G9389" s="88" t="s">
        <v>146</v>
      </c>
      <c r="H9389" s="91" t="s">
        <v>32</v>
      </c>
      <c r="I9389" s="92" t="n">
        <v>58</v>
      </c>
      <c r="J9389" s="93" t="n">
        <v>280</v>
      </c>
      <c r="K9389" s="94" t="n">
        <f aca="false">I9389 * J9389</f>
        <v>16240</v>
      </c>
      <c r="L9389" s="94" t="n">
        <f aca="false">K9389 *M9389</f>
        <v>5846.4</v>
      </c>
      <c r="M9389" s="95" t="n">
        <v>0.36</v>
      </c>
      <c r="N9389" s="88" t="s">
        <v>31</v>
      </c>
      <c r="O9389" s="91" t="s">
        <v>218</v>
      </c>
      <c r="P9389" s="0" t="str">
        <f aca="false">RIGHT(H9389,LEN(H9389) - FIND(" ", H9389))</f>
        <v>Street Footwear</v>
      </c>
    </row>
    <row r="9390" customFormat="false" ht="14.25" hidden="false" customHeight="true" outlineLevel="0" collapsed="false">
      <c r="B9390" s="88" t="s">
        <v>37</v>
      </c>
      <c r="C9390" s="89" t="n">
        <v>1128299</v>
      </c>
      <c r="D9390" s="90" t="n">
        <v>44546</v>
      </c>
      <c r="E9390" s="88" t="s">
        <v>34</v>
      </c>
      <c r="F9390" s="88" t="s">
        <v>35</v>
      </c>
      <c r="G9390" s="88" t="s">
        <v>146</v>
      </c>
      <c r="H9390" s="91" t="s">
        <v>24</v>
      </c>
      <c r="I9390" s="92" t="n">
        <v>55</v>
      </c>
      <c r="J9390" s="93" t="n">
        <v>256</v>
      </c>
      <c r="K9390" s="94" t="n">
        <f aca="false">I9390 * J9390</f>
        <v>14080</v>
      </c>
      <c r="L9390" s="94" t="n">
        <f aca="false">K9390 *M9390</f>
        <v>4364.8</v>
      </c>
      <c r="M9390" s="95" t="n">
        <v>0.31</v>
      </c>
      <c r="N9390" s="88" t="s">
        <v>31</v>
      </c>
      <c r="O9390" s="91" t="s">
        <v>218</v>
      </c>
      <c r="P9390" s="0" t="str">
        <f aca="false">RIGHT(H9390,LEN(H9390) - FIND(" ", H9390))</f>
        <v>Athletic Footwear</v>
      </c>
    </row>
    <row r="9391" customFormat="false" ht="14.25" hidden="false" customHeight="true" outlineLevel="0" collapsed="false">
      <c r="B9391" s="88" t="s">
        <v>43</v>
      </c>
      <c r="C9391" s="89" t="n">
        <v>1128299</v>
      </c>
      <c r="D9391" s="90" t="n">
        <v>44546</v>
      </c>
      <c r="E9391" s="88" t="s">
        <v>34</v>
      </c>
      <c r="F9391" s="88" t="s">
        <v>35</v>
      </c>
      <c r="G9391" s="88" t="s">
        <v>146</v>
      </c>
      <c r="H9391" s="91" t="s">
        <v>48</v>
      </c>
      <c r="I9391" s="92" t="n">
        <v>64</v>
      </c>
      <c r="J9391" s="93" t="n">
        <v>204</v>
      </c>
      <c r="K9391" s="94" t="n">
        <f aca="false">I9391 * J9391</f>
        <v>13056</v>
      </c>
      <c r="L9391" s="94" t="n">
        <f aca="false">K9391 *M9391</f>
        <v>4308.48</v>
      </c>
      <c r="M9391" s="95" t="n">
        <v>0.33</v>
      </c>
      <c r="N9391" s="88" t="s">
        <v>31</v>
      </c>
      <c r="O9391" s="91" t="s">
        <v>219</v>
      </c>
      <c r="P9391" s="0" t="str">
        <f aca="false">RIGHT(H9391,LEN(H9391) - FIND(" ", H9391))</f>
        <v>Street Footwear</v>
      </c>
    </row>
    <row r="9392" customFormat="false" ht="14.25" hidden="false" customHeight="true" outlineLevel="0" collapsed="false">
      <c r="B9392" s="88" t="s">
        <v>43</v>
      </c>
      <c r="C9392" s="89" t="n">
        <v>1128299</v>
      </c>
      <c r="D9392" s="90" t="n">
        <v>44546</v>
      </c>
      <c r="E9392" s="88" t="s">
        <v>34</v>
      </c>
      <c r="F9392" s="88" t="s">
        <v>35</v>
      </c>
      <c r="G9392" s="88" t="s">
        <v>146</v>
      </c>
      <c r="H9392" s="91" t="s">
        <v>44</v>
      </c>
      <c r="I9392" s="92" t="n">
        <v>58</v>
      </c>
      <c r="J9392" s="93" t="n">
        <v>204</v>
      </c>
      <c r="K9392" s="94" t="n">
        <f aca="false">I9392 * J9392</f>
        <v>11832</v>
      </c>
      <c r="L9392" s="94" t="n">
        <f aca="false">K9392 *M9392</f>
        <v>4022.88</v>
      </c>
      <c r="M9392" s="95" t="n">
        <v>0.34</v>
      </c>
      <c r="N9392" s="88" t="s">
        <v>31</v>
      </c>
      <c r="O9392" s="91" t="s">
        <v>219</v>
      </c>
      <c r="P9392" s="0" t="str">
        <f aca="false">RIGHT(H9392,LEN(H9392) - FIND(" ", H9392))</f>
        <v>Athletic Footwear</v>
      </c>
    </row>
    <row r="9393" customFormat="false" ht="14.25" hidden="false" customHeight="true" outlineLevel="0" collapsed="false">
      <c r="B9393" s="88" t="s">
        <v>43</v>
      </c>
      <c r="C9393" s="89" t="n">
        <v>1128299</v>
      </c>
      <c r="D9393" s="90" t="n">
        <v>44546</v>
      </c>
      <c r="E9393" s="88" t="s">
        <v>34</v>
      </c>
      <c r="F9393" s="88" t="s">
        <v>35</v>
      </c>
      <c r="G9393" s="88" t="s">
        <v>146</v>
      </c>
      <c r="H9393" s="91" t="s">
        <v>16</v>
      </c>
      <c r="I9393" s="92" t="n">
        <v>64</v>
      </c>
      <c r="J9393" s="93" t="n">
        <v>179</v>
      </c>
      <c r="K9393" s="94" t="n">
        <f aca="false">I9393 * J9393</f>
        <v>11456</v>
      </c>
      <c r="L9393" s="94" t="n">
        <f aca="false">K9393 *M9393</f>
        <v>2978.56</v>
      </c>
      <c r="M9393" s="95" t="n">
        <v>0.26</v>
      </c>
      <c r="N9393" s="88" t="s">
        <v>31</v>
      </c>
      <c r="O9393" s="91" t="s">
        <v>218</v>
      </c>
      <c r="P9393" s="0" t="str">
        <f aca="false">RIGHT(H9393,LEN(H9393) - FIND(" ", H9393))</f>
        <v>Apparel</v>
      </c>
    </row>
    <row r="9394" customFormat="false" ht="14.25" hidden="false" customHeight="true" outlineLevel="0" collapsed="false">
      <c r="B9394" s="88" t="s">
        <v>43</v>
      </c>
      <c r="C9394" s="89" t="n">
        <v>1128299</v>
      </c>
      <c r="D9394" s="90" t="n">
        <v>44546</v>
      </c>
      <c r="E9394" s="88" t="s">
        <v>34</v>
      </c>
      <c r="F9394" s="88" t="s">
        <v>35</v>
      </c>
      <c r="G9394" s="88" t="s">
        <v>146</v>
      </c>
      <c r="H9394" s="91" t="s">
        <v>38</v>
      </c>
      <c r="I9394" s="92" t="n">
        <v>64</v>
      </c>
      <c r="J9394" s="93" t="n">
        <v>200</v>
      </c>
      <c r="K9394" s="94" t="n">
        <f aca="false">I9394 * J9394</f>
        <v>12800</v>
      </c>
      <c r="L9394" s="94" t="n">
        <f aca="false">K9394 *M9394</f>
        <v>6144</v>
      </c>
      <c r="M9394" s="95" t="n">
        <v>0.48</v>
      </c>
      <c r="N9394" s="88" t="s">
        <v>31</v>
      </c>
      <c r="O9394" s="91" t="s">
        <v>219</v>
      </c>
      <c r="P9394" s="0" t="str">
        <f aca="false">RIGHT(H9394,LEN(H9394) - FIND(" ", H9394))</f>
        <v>Apparel</v>
      </c>
    </row>
    <row r="9395" customFormat="false" ht="14.25" hidden="false" customHeight="true" outlineLevel="0" collapsed="false">
      <c r="B9395" s="88" t="s">
        <v>43</v>
      </c>
      <c r="C9395" s="89" t="n">
        <v>1128299</v>
      </c>
      <c r="D9395" s="90" t="n">
        <v>44546</v>
      </c>
      <c r="E9395" s="88" t="s">
        <v>40</v>
      </c>
      <c r="F9395" s="88" t="s">
        <v>109</v>
      </c>
      <c r="G9395" s="88" t="s">
        <v>136</v>
      </c>
      <c r="H9395" s="91" t="s">
        <v>32</v>
      </c>
      <c r="I9395" s="92" t="n">
        <v>46</v>
      </c>
      <c r="J9395" s="93" t="n">
        <v>272</v>
      </c>
      <c r="K9395" s="94" t="n">
        <f aca="false">I9395 * J9395</f>
        <v>12512</v>
      </c>
      <c r="L9395" s="94" t="n">
        <f aca="false">K9395 *M9395</f>
        <v>5755.52</v>
      </c>
      <c r="M9395" s="95" t="n">
        <v>0.46</v>
      </c>
      <c r="N9395" s="88" t="s">
        <v>31</v>
      </c>
      <c r="O9395" s="91" t="s">
        <v>218</v>
      </c>
      <c r="P9395" s="0" t="str">
        <f aca="false">RIGHT(H9395,LEN(H9395) - FIND(" ", H9395))</f>
        <v>Street Footwear</v>
      </c>
    </row>
    <row r="9396" customFormat="false" ht="14.25" hidden="false" customHeight="true" outlineLevel="0" collapsed="false">
      <c r="B9396" s="88" t="s">
        <v>43</v>
      </c>
      <c r="C9396" s="89" t="n">
        <v>1128299</v>
      </c>
      <c r="D9396" s="90" t="n">
        <v>44546</v>
      </c>
      <c r="E9396" s="88" t="s">
        <v>40</v>
      </c>
      <c r="F9396" s="88" t="s">
        <v>109</v>
      </c>
      <c r="G9396" s="88" t="s">
        <v>136</v>
      </c>
      <c r="H9396" s="91" t="s">
        <v>24</v>
      </c>
      <c r="I9396" s="92" t="n">
        <v>52</v>
      </c>
      <c r="J9396" s="93" t="n">
        <v>248</v>
      </c>
      <c r="K9396" s="94" t="n">
        <f aca="false">I9396 * J9396</f>
        <v>12896</v>
      </c>
      <c r="L9396" s="94" t="n">
        <f aca="false">K9396 *M9396</f>
        <v>5674.24</v>
      </c>
      <c r="M9396" s="95" t="n">
        <v>0.44</v>
      </c>
      <c r="N9396" s="88" t="s">
        <v>31</v>
      </c>
      <c r="O9396" s="91" t="s">
        <v>218</v>
      </c>
      <c r="P9396" s="0" t="str">
        <f aca="false">RIGHT(H9396,LEN(H9396) - FIND(" ", H9396))</f>
        <v>Athletic Footwear</v>
      </c>
    </row>
    <row r="9397" customFormat="false" ht="14.25" hidden="false" customHeight="true" outlineLevel="0" collapsed="false">
      <c r="B9397" s="88" t="s">
        <v>13</v>
      </c>
      <c r="C9397" s="89" t="n">
        <v>1128299</v>
      </c>
      <c r="D9397" s="90" t="n">
        <v>44546</v>
      </c>
      <c r="E9397" s="88" t="s">
        <v>40</v>
      </c>
      <c r="F9397" s="88" t="s">
        <v>109</v>
      </c>
      <c r="G9397" s="88" t="s">
        <v>136</v>
      </c>
      <c r="H9397" s="91" t="s">
        <v>48</v>
      </c>
      <c r="I9397" s="92" t="n">
        <v>53</v>
      </c>
      <c r="J9397" s="93" t="n">
        <v>192</v>
      </c>
      <c r="K9397" s="94" t="n">
        <f aca="false">I9397 * J9397</f>
        <v>10176</v>
      </c>
      <c r="L9397" s="94" t="n">
        <f aca="false">K9397 *M9397</f>
        <v>4375.68</v>
      </c>
      <c r="M9397" s="95" t="n">
        <v>0.43</v>
      </c>
      <c r="N9397" s="88" t="s">
        <v>31</v>
      </c>
      <c r="O9397" s="91" t="s">
        <v>219</v>
      </c>
      <c r="P9397" s="0" t="str">
        <f aca="false">RIGHT(H9397,LEN(H9397) - FIND(" ", H9397))</f>
        <v>Street Footwear</v>
      </c>
    </row>
    <row r="9398" customFormat="false" ht="14.25" hidden="false" customHeight="true" outlineLevel="0" collapsed="false">
      <c r="B9398" s="88" t="s">
        <v>13</v>
      </c>
      <c r="C9398" s="89" t="n">
        <v>1128299</v>
      </c>
      <c r="D9398" s="90" t="n">
        <v>44546</v>
      </c>
      <c r="E9398" s="88" t="s">
        <v>40</v>
      </c>
      <c r="F9398" s="88" t="s">
        <v>109</v>
      </c>
      <c r="G9398" s="88" t="s">
        <v>136</v>
      </c>
      <c r="H9398" s="91" t="s">
        <v>44</v>
      </c>
      <c r="I9398" s="92" t="n">
        <v>53</v>
      </c>
      <c r="J9398" s="93" t="n">
        <v>192</v>
      </c>
      <c r="K9398" s="94" t="n">
        <f aca="false">I9398 * J9398</f>
        <v>10176</v>
      </c>
      <c r="L9398" s="94" t="n">
        <f aca="false">K9398 *M9398</f>
        <v>4782.72</v>
      </c>
      <c r="M9398" s="95" t="n">
        <v>0.47</v>
      </c>
      <c r="N9398" s="88" t="s">
        <v>31</v>
      </c>
      <c r="O9398" s="91" t="s">
        <v>219</v>
      </c>
      <c r="P9398" s="0" t="str">
        <f aca="false">RIGHT(H9398,LEN(H9398) - FIND(" ", H9398))</f>
        <v>Athletic Footwear</v>
      </c>
    </row>
    <row r="9399" customFormat="false" ht="14.25" hidden="false" customHeight="true" outlineLevel="0" collapsed="false">
      <c r="B9399" s="88" t="s">
        <v>13</v>
      </c>
      <c r="C9399" s="89" t="n">
        <v>1128299</v>
      </c>
      <c r="D9399" s="90" t="n">
        <v>44546</v>
      </c>
      <c r="E9399" s="88" t="s">
        <v>40</v>
      </c>
      <c r="F9399" s="88" t="s">
        <v>109</v>
      </c>
      <c r="G9399" s="88" t="s">
        <v>136</v>
      </c>
      <c r="H9399" s="91" t="s">
        <v>16</v>
      </c>
      <c r="I9399" s="92" t="n">
        <v>55</v>
      </c>
      <c r="J9399" s="93" t="n">
        <v>168</v>
      </c>
      <c r="K9399" s="94" t="n">
        <f aca="false">I9399 * J9399</f>
        <v>9240</v>
      </c>
      <c r="L9399" s="94" t="n">
        <f aca="false">K9399 *M9399</f>
        <v>4435.2</v>
      </c>
      <c r="M9399" s="95" t="n">
        <v>0.48</v>
      </c>
      <c r="N9399" s="88" t="s">
        <v>31</v>
      </c>
      <c r="O9399" s="91" t="s">
        <v>218</v>
      </c>
      <c r="P9399" s="0" t="str">
        <f aca="false">RIGHT(H9399,LEN(H9399) - FIND(" ", H9399))</f>
        <v>Apparel</v>
      </c>
    </row>
    <row r="9400" customFormat="false" ht="14.25" hidden="false" customHeight="true" outlineLevel="0" collapsed="false">
      <c r="B9400" s="88" t="s">
        <v>13</v>
      </c>
      <c r="C9400" s="89" t="n">
        <v>1128299</v>
      </c>
      <c r="D9400" s="90" t="n">
        <v>44546</v>
      </c>
      <c r="E9400" s="88" t="s">
        <v>40</v>
      </c>
      <c r="F9400" s="88" t="s">
        <v>109</v>
      </c>
      <c r="G9400" s="88" t="s">
        <v>136</v>
      </c>
      <c r="H9400" s="91" t="s">
        <v>38</v>
      </c>
      <c r="I9400" s="92" t="n">
        <v>59</v>
      </c>
      <c r="J9400" s="93" t="n">
        <v>194</v>
      </c>
      <c r="K9400" s="94" t="n">
        <f aca="false">I9400 * J9400</f>
        <v>11446</v>
      </c>
      <c r="L9400" s="94" t="n">
        <f aca="false">K9400 *M9400</f>
        <v>4578.4</v>
      </c>
      <c r="M9400" s="95" t="n">
        <v>0.4</v>
      </c>
      <c r="N9400" s="88" t="s">
        <v>31</v>
      </c>
      <c r="O9400" s="91" t="s">
        <v>219</v>
      </c>
      <c r="P9400" s="0" t="str">
        <f aca="false">RIGHT(H9400,LEN(H9400) - FIND(" ", H9400))</f>
        <v>Apparel</v>
      </c>
    </row>
    <row r="9401" customFormat="false" ht="14.25" hidden="false" customHeight="true" outlineLevel="0" collapsed="false">
      <c r="B9401" s="88" t="s">
        <v>30</v>
      </c>
      <c r="C9401" s="89" t="n">
        <v>1185732</v>
      </c>
      <c r="D9401" s="90" t="n">
        <v>44546</v>
      </c>
      <c r="E9401" s="88" t="s">
        <v>40</v>
      </c>
      <c r="F9401" s="88" t="s">
        <v>119</v>
      </c>
      <c r="G9401" s="88" t="s">
        <v>120</v>
      </c>
      <c r="H9401" s="91" t="s">
        <v>32</v>
      </c>
      <c r="I9401" s="92" t="n">
        <v>48</v>
      </c>
      <c r="J9401" s="93" t="n">
        <v>256</v>
      </c>
      <c r="K9401" s="94" t="n">
        <f aca="false">I9401 * J9401</f>
        <v>12288</v>
      </c>
      <c r="L9401" s="94" t="n">
        <f aca="false">K9401 *M9401</f>
        <v>5775.36</v>
      </c>
      <c r="M9401" s="95" t="n">
        <v>0.47</v>
      </c>
      <c r="N9401" s="88" t="s">
        <v>31</v>
      </c>
      <c r="O9401" s="91" t="s">
        <v>218</v>
      </c>
      <c r="P9401" s="0" t="str">
        <f aca="false">RIGHT(H9401,LEN(H9401) - FIND(" ", H9401))</f>
        <v>Street Footwear</v>
      </c>
    </row>
    <row r="9402" customFormat="false" ht="14.25" hidden="false" customHeight="true" outlineLevel="0" collapsed="false">
      <c r="B9402" s="88" t="s">
        <v>30</v>
      </c>
      <c r="C9402" s="89" t="n">
        <v>1185732</v>
      </c>
      <c r="D9402" s="90" t="n">
        <v>44546</v>
      </c>
      <c r="E9402" s="88" t="s">
        <v>40</v>
      </c>
      <c r="F9402" s="88" t="s">
        <v>119</v>
      </c>
      <c r="G9402" s="88" t="s">
        <v>120</v>
      </c>
      <c r="H9402" s="91" t="s">
        <v>24</v>
      </c>
      <c r="I9402" s="92" t="n">
        <v>44</v>
      </c>
      <c r="J9402" s="93" t="n">
        <v>201</v>
      </c>
      <c r="K9402" s="94" t="n">
        <f aca="false">I9402 * J9402</f>
        <v>8844</v>
      </c>
      <c r="L9402" s="94" t="n">
        <f aca="false">K9402 *M9402</f>
        <v>3272.28</v>
      </c>
      <c r="M9402" s="95" t="n">
        <v>0.37</v>
      </c>
      <c r="N9402" s="88" t="s">
        <v>31</v>
      </c>
      <c r="O9402" s="91" t="s">
        <v>218</v>
      </c>
      <c r="P9402" s="0" t="str">
        <f aca="false">RIGHT(H9402,LEN(H9402) - FIND(" ", H9402))</f>
        <v>Athletic Footwear</v>
      </c>
    </row>
    <row r="9403" customFormat="false" ht="14.25" hidden="false" customHeight="true" outlineLevel="0" collapsed="false">
      <c r="B9403" s="88" t="s">
        <v>30</v>
      </c>
      <c r="C9403" s="89" t="n">
        <v>1185732</v>
      </c>
      <c r="D9403" s="90" t="n">
        <v>44546</v>
      </c>
      <c r="E9403" s="88" t="s">
        <v>40</v>
      </c>
      <c r="F9403" s="88" t="s">
        <v>119</v>
      </c>
      <c r="G9403" s="88" t="s">
        <v>120</v>
      </c>
      <c r="H9403" s="91" t="s">
        <v>48</v>
      </c>
      <c r="I9403" s="92" t="n">
        <v>43</v>
      </c>
      <c r="J9403" s="93" t="n">
        <v>158</v>
      </c>
      <c r="K9403" s="94" t="n">
        <f aca="false">I9403 * J9403</f>
        <v>6794</v>
      </c>
      <c r="L9403" s="94" t="n">
        <f aca="false">K9403 *M9403</f>
        <v>3057.3</v>
      </c>
      <c r="M9403" s="95" t="n">
        <v>0.45</v>
      </c>
      <c r="N9403" s="88" t="s">
        <v>31</v>
      </c>
      <c r="O9403" s="91" t="s">
        <v>219</v>
      </c>
      <c r="P9403" s="0" t="str">
        <f aca="false">RIGHT(H9403,LEN(H9403) - FIND(" ", H9403))</f>
        <v>Street Footwear</v>
      </c>
    </row>
    <row r="9404" customFormat="false" ht="14.25" hidden="false" customHeight="true" outlineLevel="0" collapsed="false">
      <c r="B9404" s="88" t="s">
        <v>30</v>
      </c>
      <c r="C9404" s="89" t="n">
        <v>1185732</v>
      </c>
      <c r="D9404" s="90" t="n">
        <v>44546</v>
      </c>
      <c r="E9404" s="88" t="s">
        <v>40</v>
      </c>
      <c r="F9404" s="88" t="s">
        <v>119</v>
      </c>
      <c r="G9404" s="88" t="s">
        <v>120</v>
      </c>
      <c r="H9404" s="91" t="s">
        <v>44</v>
      </c>
      <c r="I9404" s="92" t="n">
        <v>41</v>
      </c>
      <c r="J9404" s="93" t="n">
        <v>143</v>
      </c>
      <c r="K9404" s="94" t="n">
        <f aca="false">I9404 * J9404</f>
        <v>5863</v>
      </c>
      <c r="L9404" s="94" t="n">
        <f aca="false">K9404 *M9404</f>
        <v>2755.61</v>
      </c>
      <c r="M9404" s="95" t="n">
        <v>0.47</v>
      </c>
      <c r="N9404" s="88" t="s">
        <v>31</v>
      </c>
      <c r="O9404" s="91" t="s">
        <v>219</v>
      </c>
      <c r="P9404" s="0" t="str">
        <f aca="false">RIGHT(H9404,LEN(H9404) - FIND(" ", H9404))</f>
        <v>Athletic Footwear</v>
      </c>
    </row>
    <row r="9405" customFormat="false" ht="14.25" hidden="false" customHeight="true" outlineLevel="0" collapsed="false">
      <c r="B9405" s="88" t="s">
        <v>30</v>
      </c>
      <c r="C9405" s="89" t="n">
        <v>1185732</v>
      </c>
      <c r="D9405" s="90" t="n">
        <v>44546</v>
      </c>
      <c r="E9405" s="88" t="s">
        <v>40</v>
      </c>
      <c r="F9405" s="88" t="s">
        <v>119</v>
      </c>
      <c r="G9405" s="88" t="s">
        <v>120</v>
      </c>
      <c r="H9405" s="91" t="s">
        <v>16</v>
      </c>
      <c r="I9405" s="92" t="n">
        <v>54</v>
      </c>
      <c r="J9405" s="93" t="n">
        <v>157</v>
      </c>
      <c r="K9405" s="94" t="n">
        <f aca="false">I9405 * J9405</f>
        <v>8478</v>
      </c>
      <c r="L9405" s="94" t="n">
        <f aca="false">K9405 *M9405</f>
        <v>3221.64</v>
      </c>
      <c r="M9405" s="95" t="n">
        <v>0.38</v>
      </c>
      <c r="N9405" s="88" t="s">
        <v>31</v>
      </c>
      <c r="O9405" s="91" t="s">
        <v>218</v>
      </c>
      <c r="P9405" s="0" t="str">
        <f aca="false">RIGHT(H9405,LEN(H9405) - FIND(" ", H9405))</f>
        <v>Apparel</v>
      </c>
    </row>
    <row r="9406" customFormat="false" ht="14.25" hidden="false" customHeight="true" outlineLevel="0" collapsed="false">
      <c r="B9406" s="88" t="s">
        <v>30</v>
      </c>
      <c r="C9406" s="89" t="n">
        <v>1185732</v>
      </c>
      <c r="D9406" s="90" t="n">
        <v>44546</v>
      </c>
      <c r="E9406" s="88" t="s">
        <v>40</v>
      </c>
      <c r="F9406" s="88" t="s">
        <v>119</v>
      </c>
      <c r="G9406" s="88" t="s">
        <v>120</v>
      </c>
      <c r="H9406" s="91" t="s">
        <v>38</v>
      </c>
      <c r="I9406" s="92" t="n">
        <v>53</v>
      </c>
      <c r="J9406" s="93" t="n">
        <v>178</v>
      </c>
      <c r="K9406" s="94" t="n">
        <f aca="false">I9406 * J9406</f>
        <v>9434</v>
      </c>
      <c r="L9406" s="94" t="n">
        <f aca="false">K9406 *M9406</f>
        <v>5188.7</v>
      </c>
      <c r="M9406" s="95" t="n">
        <v>0.55</v>
      </c>
      <c r="N9406" s="88" t="s">
        <v>31</v>
      </c>
      <c r="O9406" s="91" t="s">
        <v>219</v>
      </c>
      <c r="P9406" s="0" t="str">
        <f aca="false">RIGHT(H9406,LEN(H9406) - FIND(" ", H9406))</f>
        <v>Apparel</v>
      </c>
    </row>
    <row r="9407" customFormat="false" ht="14.25" hidden="false" customHeight="true" outlineLevel="0" collapsed="false">
      <c r="B9407" s="88" t="s">
        <v>13</v>
      </c>
      <c r="C9407" s="89" t="n">
        <v>1185732</v>
      </c>
      <c r="D9407" s="90" t="n">
        <v>44547</v>
      </c>
      <c r="E9407" s="88" t="s">
        <v>26</v>
      </c>
      <c r="F9407" s="88" t="s">
        <v>54</v>
      </c>
      <c r="G9407" s="88" t="s">
        <v>55</v>
      </c>
      <c r="H9407" s="91" t="s">
        <v>48</v>
      </c>
      <c r="I9407" s="92" t="n">
        <v>50</v>
      </c>
      <c r="J9407" s="93" t="n">
        <v>125</v>
      </c>
      <c r="K9407" s="94" t="n">
        <f aca="false">I9407 * J9407</f>
        <v>6250</v>
      </c>
      <c r="L9407" s="94" t="n">
        <f aca="false">K9407 *M9407</f>
        <v>2187.5</v>
      </c>
      <c r="M9407" s="95" t="n">
        <v>0.35</v>
      </c>
      <c r="N9407" s="88" t="s">
        <v>31</v>
      </c>
      <c r="O9407" s="91" t="s">
        <v>219</v>
      </c>
      <c r="P9407" s="0" t="str">
        <f aca="false">RIGHT(H9407,LEN(H9407) - FIND(" ", H9407))</f>
        <v>Street Footwear</v>
      </c>
    </row>
    <row r="9408" customFormat="false" ht="14.25" hidden="false" customHeight="true" outlineLevel="0" collapsed="false">
      <c r="B9408" s="88" t="s">
        <v>15</v>
      </c>
      <c r="C9408" s="89" t="n">
        <v>1185732</v>
      </c>
      <c r="D9408" s="90" t="n">
        <v>44547</v>
      </c>
      <c r="E9408" s="88" t="s">
        <v>26</v>
      </c>
      <c r="F9408" s="88" t="s">
        <v>111</v>
      </c>
      <c r="G9408" s="88" t="s">
        <v>166</v>
      </c>
      <c r="H9408" s="91" t="s">
        <v>32</v>
      </c>
      <c r="I9408" s="92" t="n">
        <v>65</v>
      </c>
      <c r="J9408" s="93" t="n">
        <v>475</v>
      </c>
      <c r="K9408" s="94" t="n">
        <f aca="false">I9408 * J9408</f>
        <v>30875</v>
      </c>
      <c r="L9408" s="94" t="n">
        <f aca="false">K9408 *M9408</f>
        <v>10806.25</v>
      </c>
      <c r="M9408" s="95" t="n">
        <v>0.35</v>
      </c>
      <c r="N9408" s="88" t="s">
        <v>31</v>
      </c>
      <c r="O9408" s="91" t="s">
        <v>218</v>
      </c>
      <c r="P9408" s="0" t="str">
        <f aca="false">RIGHT(H9408,LEN(H9408) - FIND(" ", H9408))</f>
        <v>Street Footwear</v>
      </c>
    </row>
    <row r="9409" customFormat="false" ht="14.25" hidden="false" customHeight="true" outlineLevel="0" collapsed="false">
      <c r="B9409" s="88" t="s">
        <v>15</v>
      </c>
      <c r="C9409" s="89" t="n">
        <v>1185732</v>
      </c>
      <c r="D9409" s="90" t="n">
        <v>44547</v>
      </c>
      <c r="E9409" s="88" t="s">
        <v>26</v>
      </c>
      <c r="F9409" s="88" t="s">
        <v>111</v>
      </c>
      <c r="G9409" s="88" t="s">
        <v>166</v>
      </c>
      <c r="H9409" s="91" t="s">
        <v>24</v>
      </c>
      <c r="I9409" s="92" t="n">
        <v>55</v>
      </c>
      <c r="J9409" s="93" t="n">
        <v>275</v>
      </c>
      <c r="K9409" s="94" t="n">
        <f aca="false">I9409 * J9409</f>
        <v>15125</v>
      </c>
      <c r="L9409" s="94" t="n">
        <f aca="false">K9409 *M9409</f>
        <v>5293.75</v>
      </c>
      <c r="M9409" s="95" t="n">
        <v>0.35</v>
      </c>
      <c r="N9409" s="88" t="s">
        <v>31</v>
      </c>
      <c r="O9409" s="91" t="s">
        <v>218</v>
      </c>
      <c r="P9409" s="0" t="str">
        <f aca="false">RIGHT(H9409,LEN(H9409) - FIND(" ", H9409))</f>
        <v>Athletic Footwear</v>
      </c>
    </row>
    <row r="9410" customFormat="false" ht="14.25" hidden="false" customHeight="true" outlineLevel="0" collapsed="false">
      <c r="B9410" s="88" t="s">
        <v>15</v>
      </c>
      <c r="C9410" s="89" t="n">
        <v>1185732</v>
      </c>
      <c r="D9410" s="90" t="n">
        <v>44547</v>
      </c>
      <c r="E9410" s="88" t="s">
        <v>26</v>
      </c>
      <c r="F9410" s="88" t="s">
        <v>111</v>
      </c>
      <c r="G9410" s="88" t="s">
        <v>166</v>
      </c>
      <c r="H9410" s="91" t="s">
        <v>48</v>
      </c>
      <c r="I9410" s="92" t="n">
        <v>55</v>
      </c>
      <c r="J9410" s="93" t="n">
        <v>250</v>
      </c>
      <c r="K9410" s="94" t="n">
        <f aca="false">I9410 * J9410</f>
        <v>13750</v>
      </c>
      <c r="L9410" s="94" t="n">
        <f aca="false">K9410 *M9410</f>
        <v>5500</v>
      </c>
      <c r="M9410" s="95" t="n">
        <v>0.4</v>
      </c>
      <c r="N9410" s="88" t="s">
        <v>31</v>
      </c>
      <c r="O9410" s="91" t="s">
        <v>219</v>
      </c>
      <c r="P9410" s="0" t="str">
        <f aca="false">RIGHT(H9410,LEN(H9410) - FIND(" ", H9410))</f>
        <v>Street Footwear</v>
      </c>
    </row>
    <row r="9411" customFormat="false" ht="14.25" hidden="false" customHeight="true" outlineLevel="0" collapsed="false">
      <c r="B9411" s="88" t="s">
        <v>15</v>
      </c>
      <c r="C9411" s="89" t="n">
        <v>1185732</v>
      </c>
      <c r="D9411" s="90" t="n">
        <v>44547</v>
      </c>
      <c r="E9411" s="88" t="s">
        <v>26</v>
      </c>
      <c r="F9411" s="88" t="s">
        <v>111</v>
      </c>
      <c r="G9411" s="88" t="s">
        <v>166</v>
      </c>
      <c r="H9411" s="91" t="s">
        <v>44</v>
      </c>
      <c r="I9411" s="92" t="n">
        <v>55</v>
      </c>
      <c r="J9411" s="93" t="n">
        <v>200</v>
      </c>
      <c r="K9411" s="94" t="n">
        <f aca="false">I9411 * J9411</f>
        <v>11000</v>
      </c>
      <c r="L9411" s="94" t="n">
        <f aca="false">K9411 *M9411</f>
        <v>3300</v>
      </c>
      <c r="M9411" s="95" t="n">
        <v>0.3</v>
      </c>
      <c r="N9411" s="88" t="s">
        <v>31</v>
      </c>
      <c r="O9411" s="91" t="s">
        <v>219</v>
      </c>
      <c r="P9411" s="0" t="str">
        <f aca="false">RIGHT(H9411,LEN(H9411) - FIND(" ", H9411))</f>
        <v>Athletic Footwear</v>
      </c>
    </row>
    <row r="9412" customFormat="false" ht="14.25" hidden="false" customHeight="true" outlineLevel="0" collapsed="false">
      <c r="B9412" s="88" t="s">
        <v>15</v>
      </c>
      <c r="C9412" s="89" t="n">
        <v>1185732</v>
      </c>
      <c r="D9412" s="90" t="n">
        <v>44547</v>
      </c>
      <c r="E9412" s="88" t="s">
        <v>26</v>
      </c>
      <c r="F9412" s="88" t="s">
        <v>111</v>
      </c>
      <c r="G9412" s="88" t="s">
        <v>166</v>
      </c>
      <c r="H9412" s="91" t="s">
        <v>16</v>
      </c>
      <c r="I9412" s="92" t="n">
        <v>65</v>
      </c>
      <c r="J9412" s="93" t="n">
        <v>200</v>
      </c>
      <c r="K9412" s="94" t="n">
        <f aca="false">I9412 * J9412</f>
        <v>13000</v>
      </c>
      <c r="L9412" s="94" t="n">
        <f aca="false">K9412 *M9412</f>
        <v>3250</v>
      </c>
      <c r="M9412" s="95" t="n">
        <v>0.25</v>
      </c>
      <c r="N9412" s="88" t="s">
        <v>31</v>
      </c>
      <c r="O9412" s="91" t="s">
        <v>218</v>
      </c>
      <c r="P9412" s="0" t="str">
        <f aca="false">RIGHT(H9412,LEN(H9412) - FIND(" ", H9412))</f>
        <v>Apparel</v>
      </c>
    </row>
    <row r="9413" customFormat="false" ht="14.25" hidden="false" customHeight="true" outlineLevel="0" collapsed="false">
      <c r="B9413" s="88" t="s">
        <v>15</v>
      </c>
      <c r="C9413" s="89" t="n">
        <v>1185732</v>
      </c>
      <c r="D9413" s="90" t="n">
        <v>44547</v>
      </c>
      <c r="E9413" s="88" t="s">
        <v>26</v>
      </c>
      <c r="F9413" s="88" t="s">
        <v>111</v>
      </c>
      <c r="G9413" s="88" t="s">
        <v>166</v>
      </c>
      <c r="H9413" s="91" t="s">
        <v>38</v>
      </c>
      <c r="I9413" s="92" t="n">
        <v>70</v>
      </c>
      <c r="J9413" s="93" t="n">
        <v>300</v>
      </c>
      <c r="K9413" s="94" t="n">
        <f aca="false">I9413 * J9413</f>
        <v>21000</v>
      </c>
      <c r="L9413" s="94" t="n">
        <f aca="false">K9413 *M9413</f>
        <v>8400</v>
      </c>
      <c r="M9413" s="95" t="n">
        <v>0.4</v>
      </c>
      <c r="N9413" s="88" t="s">
        <v>31</v>
      </c>
      <c r="O9413" s="91" t="s">
        <v>219</v>
      </c>
      <c r="P9413" s="0" t="str">
        <f aca="false">RIGHT(H9413,LEN(H9413) - FIND(" ", H9413))</f>
        <v>Apparel</v>
      </c>
    </row>
    <row r="9414" customFormat="false" ht="14.25" hidden="false" customHeight="true" outlineLevel="0" collapsed="false">
      <c r="B9414" s="88" t="s">
        <v>13</v>
      </c>
      <c r="C9414" s="89" t="n">
        <v>1185732</v>
      </c>
      <c r="D9414" s="90" t="n">
        <v>44547</v>
      </c>
      <c r="E9414" s="88" t="s">
        <v>29</v>
      </c>
      <c r="F9414" s="88" t="s">
        <v>121</v>
      </c>
      <c r="G9414" s="88" t="s">
        <v>158</v>
      </c>
      <c r="H9414" s="91" t="s">
        <v>32</v>
      </c>
      <c r="I9414" s="92" t="n">
        <v>45</v>
      </c>
      <c r="J9414" s="93" t="n">
        <v>650</v>
      </c>
      <c r="K9414" s="94" t="n">
        <f aca="false">I9414 * J9414</f>
        <v>29250</v>
      </c>
      <c r="L9414" s="94" t="n">
        <f aca="false">K9414 *M9414</f>
        <v>11700</v>
      </c>
      <c r="M9414" s="95" t="n">
        <v>0.4</v>
      </c>
      <c r="N9414" s="88" t="s">
        <v>14</v>
      </c>
      <c r="O9414" s="91" t="s">
        <v>218</v>
      </c>
      <c r="P9414" s="0" t="str">
        <f aca="false">RIGHT(H9414,LEN(H9414) - FIND(" ", H9414))</f>
        <v>Street Footwear</v>
      </c>
    </row>
    <row r="9415" customFormat="false" ht="14.25" hidden="false" customHeight="true" outlineLevel="0" collapsed="false">
      <c r="B9415" s="88" t="s">
        <v>13</v>
      </c>
      <c r="C9415" s="89" t="n">
        <v>1185732</v>
      </c>
      <c r="D9415" s="90" t="n">
        <v>44547</v>
      </c>
      <c r="E9415" s="88" t="s">
        <v>29</v>
      </c>
      <c r="F9415" s="88" t="s">
        <v>121</v>
      </c>
      <c r="G9415" s="88" t="s">
        <v>158</v>
      </c>
      <c r="H9415" s="91" t="s">
        <v>24</v>
      </c>
      <c r="I9415" s="92" t="n">
        <v>35</v>
      </c>
      <c r="J9415" s="93" t="n">
        <v>450</v>
      </c>
      <c r="K9415" s="94" t="n">
        <f aca="false">I9415 * J9415</f>
        <v>15750</v>
      </c>
      <c r="L9415" s="94" t="n">
        <f aca="false">K9415 *M9415</f>
        <v>5512.5</v>
      </c>
      <c r="M9415" s="95" t="n">
        <v>0.35</v>
      </c>
      <c r="N9415" s="88" t="s">
        <v>14</v>
      </c>
      <c r="O9415" s="91" t="s">
        <v>218</v>
      </c>
      <c r="P9415" s="0" t="str">
        <f aca="false">RIGHT(H9415,LEN(H9415) - FIND(" ", H9415))</f>
        <v>Athletic Footwear</v>
      </c>
    </row>
    <row r="9416" customFormat="false" ht="14.25" hidden="false" customHeight="true" outlineLevel="0" collapsed="false">
      <c r="B9416" s="88" t="s">
        <v>43</v>
      </c>
      <c r="C9416" s="89" t="n">
        <v>1185732</v>
      </c>
      <c r="D9416" s="90" t="n">
        <v>44547</v>
      </c>
      <c r="E9416" s="88" t="s">
        <v>29</v>
      </c>
      <c r="F9416" s="88" t="s">
        <v>121</v>
      </c>
      <c r="G9416" s="88" t="s">
        <v>158</v>
      </c>
      <c r="H9416" s="91" t="s">
        <v>48</v>
      </c>
      <c r="I9416" s="92" t="n">
        <v>35</v>
      </c>
      <c r="J9416" s="93" t="n">
        <v>400</v>
      </c>
      <c r="K9416" s="94" t="n">
        <f aca="false">I9416 * J9416</f>
        <v>14000</v>
      </c>
      <c r="L9416" s="94" t="n">
        <f aca="false">K9416 *M9416</f>
        <v>4900</v>
      </c>
      <c r="M9416" s="95" t="n">
        <v>0.35</v>
      </c>
      <c r="N9416" s="88" t="s">
        <v>14</v>
      </c>
      <c r="O9416" s="91" t="s">
        <v>219</v>
      </c>
      <c r="P9416" s="0" t="str">
        <f aca="false">RIGHT(H9416,LEN(H9416) - FIND(" ", H9416))</f>
        <v>Street Footwear</v>
      </c>
    </row>
    <row r="9417" customFormat="false" ht="14.25" hidden="false" customHeight="true" outlineLevel="0" collapsed="false">
      <c r="B9417" s="88" t="s">
        <v>43</v>
      </c>
      <c r="C9417" s="89" t="n">
        <v>1185732</v>
      </c>
      <c r="D9417" s="90" t="n">
        <v>44547</v>
      </c>
      <c r="E9417" s="88" t="s">
        <v>29</v>
      </c>
      <c r="F9417" s="88" t="s">
        <v>121</v>
      </c>
      <c r="G9417" s="88" t="s">
        <v>158</v>
      </c>
      <c r="H9417" s="91" t="s">
        <v>44</v>
      </c>
      <c r="I9417" s="92" t="n">
        <v>35</v>
      </c>
      <c r="J9417" s="93" t="n">
        <v>350</v>
      </c>
      <c r="K9417" s="94" t="n">
        <f aca="false">I9417 * J9417</f>
        <v>12250</v>
      </c>
      <c r="L9417" s="94" t="n">
        <f aca="false">K9417 *M9417</f>
        <v>4900</v>
      </c>
      <c r="M9417" s="95" t="n">
        <v>0.4</v>
      </c>
      <c r="N9417" s="88" t="s">
        <v>14</v>
      </c>
      <c r="O9417" s="91" t="s">
        <v>219</v>
      </c>
      <c r="P9417" s="0" t="str">
        <f aca="false">RIGHT(H9417,LEN(H9417) - FIND(" ", H9417))</f>
        <v>Athletic Footwear</v>
      </c>
    </row>
    <row r="9418" customFormat="false" ht="14.25" hidden="false" customHeight="true" outlineLevel="0" collapsed="false">
      <c r="B9418" s="88" t="s">
        <v>43</v>
      </c>
      <c r="C9418" s="89" t="n">
        <v>1185732</v>
      </c>
      <c r="D9418" s="90" t="n">
        <v>44547</v>
      </c>
      <c r="E9418" s="88" t="s">
        <v>29</v>
      </c>
      <c r="F9418" s="88" t="s">
        <v>121</v>
      </c>
      <c r="G9418" s="88" t="s">
        <v>158</v>
      </c>
      <c r="H9418" s="91" t="s">
        <v>16</v>
      </c>
      <c r="I9418" s="92" t="n">
        <v>45</v>
      </c>
      <c r="J9418" s="93" t="n">
        <v>350</v>
      </c>
      <c r="K9418" s="94" t="n">
        <f aca="false">I9418 * J9418</f>
        <v>15750</v>
      </c>
      <c r="L9418" s="94" t="n">
        <f aca="false">K9418 *M9418</f>
        <v>5512.5</v>
      </c>
      <c r="M9418" s="95" t="n">
        <v>0.35</v>
      </c>
      <c r="N9418" s="88" t="s">
        <v>14</v>
      </c>
      <c r="O9418" s="91" t="s">
        <v>218</v>
      </c>
      <c r="P9418" s="0" t="str">
        <f aca="false">RIGHT(H9418,LEN(H9418) - FIND(" ", H9418))</f>
        <v>Apparel</v>
      </c>
    </row>
    <row r="9419" customFormat="false" ht="14.25" hidden="false" customHeight="true" outlineLevel="0" collapsed="false">
      <c r="B9419" s="88" t="s">
        <v>43</v>
      </c>
      <c r="C9419" s="89" t="n">
        <v>1185732</v>
      </c>
      <c r="D9419" s="90" t="n">
        <v>44547</v>
      </c>
      <c r="E9419" s="88" t="s">
        <v>29</v>
      </c>
      <c r="F9419" s="88" t="s">
        <v>121</v>
      </c>
      <c r="G9419" s="88" t="s">
        <v>158</v>
      </c>
      <c r="H9419" s="91" t="s">
        <v>38</v>
      </c>
      <c r="I9419" s="92" t="n">
        <v>50</v>
      </c>
      <c r="J9419" s="93" t="n">
        <v>450</v>
      </c>
      <c r="K9419" s="94" t="n">
        <f aca="false">I9419 * J9419</f>
        <v>22500</v>
      </c>
      <c r="L9419" s="94" t="n">
        <f aca="false">K9419 *M9419</f>
        <v>11250</v>
      </c>
      <c r="M9419" s="95" t="n">
        <v>0.5</v>
      </c>
      <c r="N9419" s="88" t="s">
        <v>14</v>
      </c>
      <c r="O9419" s="91" t="s">
        <v>219</v>
      </c>
      <c r="P9419" s="0" t="str">
        <f aca="false">RIGHT(H9419,LEN(H9419) - FIND(" ", H9419))</f>
        <v>Apparel</v>
      </c>
    </row>
    <row r="9420" customFormat="false" ht="14.25" hidden="false" customHeight="true" outlineLevel="0" collapsed="false">
      <c r="B9420" s="88" t="s">
        <v>13</v>
      </c>
      <c r="C9420" s="89" t="n">
        <v>1185732</v>
      </c>
      <c r="D9420" s="90" t="n">
        <v>44547</v>
      </c>
      <c r="E9420" s="88" t="s">
        <v>26</v>
      </c>
      <c r="F9420" s="88" t="s">
        <v>130</v>
      </c>
      <c r="G9420" s="88" t="s">
        <v>133</v>
      </c>
      <c r="H9420" s="91" t="s">
        <v>32</v>
      </c>
      <c r="I9420" s="92" t="n">
        <v>75</v>
      </c>
      <c r="J9420" s="93" t="n">
        <v>625</v>
      </c>
      <c r="K9420" s="94" t="n">
        <f aca="false">I9420 * J9420</f>
        <v>46875</v>
      </c>
      <c r="L9420" s="94" t="n">
        <f aca="false">K9420 *M9420</f>
        <v>18750</v>
      </c>
      <c r="M9420" s="95" t="n">
        <v>0.4</v>
      </c>
      <c r="N9420" s="88" t="s">
        <v>31</v>
      </c>
      <c r="O9420" s="91" t="s">
        <v>218</v>
      </c>
      <c r="P9420" s="0" t="str">
        <f aca="false">RIGHT(H9420,LEN(H9420) - FIND(" ", H9420))</f>
        <v>Street Footwear</v>
      </c>
    </row>
    <row r="9421" customFormat="false" ht="14.25" hidden="false" customHeight="true" outlineLevel="0" collapsed="false">
      <c r="B9421" s="88" t="s">
        <v>13</v>
      </c>
      <c r="C9421" s="89" t="n">
        <v>1185732</v>
      </c>
      <c r="D9421" s="90" t="n">
        <v>44547</v>
      </c>
      <c r="E9421" s="88" t="s">
        <v>26</v>
      </c>
      <c r="F9421" s="88" t="s">
        <v>130</v>
      </c>
      <c r="G9421" s="88" t="s">
        <v>133</v>
      </c>
      <c r="H9421" s="91" t="s">
        <v>24</v>
      </c>
      <c r="I9421" s="92" t="n">
        <v>65</v>
      </c>
      <c r="J9421" s="93" t="n">
        <v>425</v>
      </c>
      <c r="K9421" s="94" t="n">
        <f aca="false">I9421 * J9421</f>
        <v>27625</v>
      </c>
      <c r="L9421" s="94" t="n">
        <f aca="false">K9421 *M9421</f>
        <v>11050</v>
      </c>
      <c r="M9421" s="95" t="n">
        <v>0.4</v>
      </c>
      <c r="N9421" s="88" t="s">
        <v>31</v>
      </c>
      <c r="O9421" s="91" t="s">
        <v>218</v>
      </c>
      <c r="P9421" s="0" t="str">
        <f aca="false">RIGHT(H9421,LEN(H9421) - FIND(" ", H9421))</f>
        <v>Athletic Footwear</v>
      </c>
    </row>
    <row r="9422" customFormat="false" ht="14.25" hidden="false" customHeight="true" outlineLevel="0" collapsed="false">
      <c r="B9422" s="88" t="s">
        <v>13</v>
      </c>
      <c r="C9422" s="89" t="n">
        <v>1185732</v>
      </c>
      <c r="D9422" s="90" t="n">
        <v>44547</v>
      </c>
      <c r="E9422" s="88" t="s">
        <v>26</v>
      </c>
      <c r="F9422" s="88" t="s">
        <v>130</v>
      </c>
      <c r="G9422" s="88" t="s">
        <v>133</v>
      </c>
      <c r="H9422" s="91" t="s">
        <v>48</v>
      </c>
      <c r="I9422" s="92" t="n">
        <v>65</v>
      </c>
      <c r="J9422" s="93" t="n">
        <v>400</v>
      </c>
      <c r="K9422" s="94" t="n">
        <f aca="false">I9422 * J9422</f>
        <v>26000</v>
      </c>
      <c r="L9422" s="94" t="n">
        <f aca="false">K9422 *M9422</f>
        <v>7800</v>
      </c>
      <c r="M9422" s="95" t="n">
        <v>0.3</v>
      </c>
      <c r="N9422" s="88" t="s">
        <v>31</v>
      </c>
      <c r="O9422" s="91" t="s">
        <v>219</v>
      </c>
      <c r="P9422" s="0" t="str">
        <f aca="false">RIGHT(H9422,LEN(H9422) - FIND(" ", H9422))</f>
        <v>Street Footwear</v>
      </c>
    </row>
    <row r="9423" customFormat="false" ht="14.25" hidden="false" customHeight="true" outlineLevel="0" collapsed="false">
      <c r="B9423" s="88" t="s">
        <v>13</v>
      </c>
      <c r="C9423" s="89" t="n">
        <v>1185732</v>
      </c>
      <c r="D9423" s="90" t="n">
        <v>44547</v>
      </c>
      <c r="E9423" s="88" t="s">
        <v>26</v>
      </c>
      <c r="F9423" s="88" t="s">
        <v>130</v>
      </c>
      <c r="G9423" s="88" t="s">
        <v>133</v>
      </c>
      <c r="H9423" s="91" t="s">
        <v>44</v>
      </c>
      <c r="I9423" s="92" t="n">
        <v>65</v>
      </c>
      <c r="J9423" s="93" t="n">
        <v>350</v>
      </c>
      <c r="K9423" s="94" t="n">
        <f aca="false">I9423 * J9423</f>
        <v>22750</v>
      </c>
      <c r="L9423" s="94" t="n">
        <f aca="false">K9423 *M9423</f>
        <v>6825</v>
      </c>
      <c r="M9423" s="95" t="n">
        <v>0.3</v>
      </c>
      <c r="N9423" s="88" t="s">
        <v>31</v>
      </c>
      <c r="O9423" s="91" t="s">
        <v>219</v>
      </c>
      <c r="P9423" s="0" t="str">
        <f aca="false">RIGHT(H9423,LEN(H9423) - FIND(" ", H9423))</f>
        <v>Athletic Footwear</v>
      </c>
    </row>
    <row r="9424" customFormat="false" ht="14.25" hidden="false" customHeight="true" outlineLevel="0" collapsed="false">
      <c r="B9424" s="88" t="s">
        <v>13</v>
      </c>
      <c r="C9424" s="89" t="n">
        <v>1185732</v>
      </c>
      <c r="D9424" s="90" t="n">
        <v>44547</v>
      </c>
      <c r="E9424" s="88" t="s">
        <v>26</v>
      </c>
      <c r="F9424" s="88" t="s">
        <v>130</v>
      </c>
      <c r="G9424" s="88" t="s">
        <v>133</v>
      </c>
      <c r="H9424" s="91" t="s">
        <v>16</v>
      </c>
      <c r="I9424" s="92" t="n">
        <v>75</v>
      </c>
      <c r="J9424" s="93" t="n">
        <v>350</v>
      </c>
      <c r="K9424" s="94" t="n">
        <f aca="false">I9424 * J9424</f>
        <v>26250</v>
      </c>
      <c r="L9424" s="94" t="n">
        <f aca="false">K9424 *M9424</f>
        <v>7875</v>
      </c>
      <c r="M9424" s="95" t="n">
        <v>0.3</v>
      </c>
      <c r="N9424" s="88" t="s">
        <v>31</v>
      </c>
      <c r="O9424" s="91" t="s">
        <v>218</v>
      </c>
      <c r="P9424" s="0" t="str">
        <f aca="false">RIGHT(H9424,LEN(H9424) - FIND(" ", H9424))</f>
        <v>Apparel</v>
      </c>
    </row>
    <row r="9425" customFormat="false" ht="14.25" hidden="false" customHeight="true" outlineLevel="0" collapsed="false">
      <c r="B9425" s="88" t="s">
        <v>13</v>
      </c>
      <c r="C9425" s="89" t="n">
        <v>1185732</v>
      </c>
      <c r="D9425" s="90" t="n">
        <v>44547</v>
      </c>
      <c r="E9425" s="88" t="s">
        <v>26</v>
      </c>
      <c r="F9425" s="88" t="s">
        <v>130</v>
      </c>
      <c r="G9425" s="88" t="s">
        <v>133</v>
      </c>
      <c r="H9425" s="91" t="s">
        <v>38</v>
      </c>
      <c r="I9425" s="92" t="n">
        <v>80</v>
      </c>
      <c r="J9425" s="93" t="n">
        <v>450</v>
      </c>
      <c r="K9425" s="94" t="n">
        <f aca="false">I9425 * J9425</f>
        <v>36000</v>
      </c>
      <c r="L9425" s="94" t="n">
        <f aca="false">K9425 *M9425</f>
        <v>12600</v>
      </c>
      <c r="M9425" s="95" t="n">
        <v>0.35</v>
      </c>
      <c r="N9425" s="88" t="s">
        <v>31</v>
      </c>
      <c r="O9425" s="91" t="s">
        <v>219</v>
      </c>
      <c r="P9425" s="0" t="str">
        <f aca="false">RIGHT(H9425,LEN(H9425) - FIND(" ", H9425))</f>
        <v>Apparel</v>
      </c>
    </row>
    <row r="9426" customFormat="false" ht="14.25" hidden="false" customHeight="true" outlineLevel="0" collapsed="false">
      <c r="B9426" s="88" t="s">
        <v>13</v>
      </c>
      <c r="C9426" s="89" t="n">
        <v>1185732</v>
      </c>
      <c r="D9426" s="90" t="n">
        <v>44547</v>
      </c>
      <c r="E9426" s="88" t="s">
        <v>26</v>
      </c>
      <c r="F9426" s="88" t="s">
        <v>54</v>
      </c>
      <c r="G9426" s="88" t="s">
        <v>55</v>
      </c>
      <c r="H9426" s="91" t="s">
        <v>48</v>
      </c>
      <c r="I9426" s="92" t="n">
        <v>48</v>
      </c>
      <c r="J9426" s="93" t="n">
        <v>34</v>
      </c>
      <c r="K9426" s="94" t="n">
        <f aca="false">I9426 * J9426</f>
        <v>1632</v>
      </c>
      <c r="L9426" s="94" t="n">
        <f aca="false">K9426 *M9426</f>
        <v>734.4</v>
      </c>
      <c r="M9426" s="95" t="n">
        <v>0.45</v>
      </c>
      <c r="N9426" s="88" t="s">
        <v>23</v>
      </c>
      <c r="O9426" s="91" t="s">
        <v>219</v>
      </c>
      <c r="P9426" s="0" t="str">
        <f aca="false">RIGHT(H9426,LEN(H9426) - FIND(" ", H9426))</f>
        <v>Street Footwear</v>
      </c>
    </row>
    <row r="9427" customFormat="false" ht="14.25" hidden="false" customHeight="true" outlineLevel="0" collapsed="false">
      <c r="B9427" s="88" t="s">
        <v>15</v>
      </c>
      <c r="C9427" s="89" t="n">
        <v>1185732</v>
      </c>
      <c r="D9427" s="90" t="n">
        <v>44547</v>
      </c>
      <c r="E9427" s="88" t="s">
        <v>26</v>
      </c>
      <c r="F9427" s="88" t="s">
        <v>111</v>
      </c>
      <c r="G9427" s="88" t="s">
        <v>166</v>
      </c>
      <c r="H9427" s="91" t="s">
        <v>32</v>
      </c>
      <c r="I9427" s="92" t="n">
        <v>62</v>
      </c>
      <c r="J9427" s="93" t="n">
        <v>138</v>
      </c>
      <c r="K9427" s="94" t="n">
        <f aca="false">I9427 * J9427</f>
        <v>8556</v>
      </c>
      <c r="L9427" s="94" t="n">
        <f aca="false">K9427 *M9427</f>
        <v>4106.88</v>
      </c>
      <c r="M9427" s="95" t="n">
        <v>0.48</v>
      </c>
      <c r="N9427" s="88" t="s">
        <v>23</v>
      </c>
      <c r="O9427" s="91" t="s">
        <v>218</v>
      </c>
      <c r="P9427" s="0" t="str">
        <f aca="false">RIGHT(H9427,LEN(H9427) - FIND(" ", H9427))</f>
        <v>Street Footwear</v>
      </c>
    </row>
    <row r="9428" customFormat="false" ht="14.25" hidden="false" customHeight="true" outlineLevel="0" collapsed="false">
      <c r="B9428" s="88" t="s">
        <v>15</v>
      </c>
      <c r="C9428" s="89" t="n">
        <v>1185732</v>
      </c>
      <c r="D9428" s="90" t="n">
        <v>44547</v>
      </c>
      <c r="E9428" s="88" t="s">
        <v>26</v>
      </c>
      <c r="F9428" s="88" t="s">
        <v>111</v>
      </c>
      <c r="G9428" s="88" t="s">
        <v>166</v>
      </c>
      <c r="H9428" s="91" t="s">
        <v>24</v>
      </c>
      <c r="I9428" s="92" t="n">
        <v>53</v>
      </c>
      <c r="J9428" s="93" t="n">
        <v>74</v>
      </c>
      <c r="K9428" s="94" t="n">
        <f aca="false">I9428 * J9428</f>
        <v>3922</v>
      </c>
      <c r="L9428" s="94" t="n">
        <f aca="false">K9428 *M9428</f>
        <v>1961</v>
      </c>
      <c r="M9428" s="95" t="n">
        <v>0.5</v>
      </c>
      <c r="N9428" s="88" t="s">
        <v>23</v>
      </c>
      <c r="O9428" s="91" t="s">
        <v>218</v>
      </c>
      <c r="P9428" s="0" t="str">
        <f aca="false">RIGHT(H9428,LEN(H9428) - FIND(" ", H9428))</f>
        <v>Athletic Footwear</v>
      </c>
    </row>
    <row r="9429" customFormat="false" ht="14.25" hidden="false" customHeight="true" outlineLevel="0" collapsed="false">
      <c r="B9429" s="88" t="s">
        <v>15</v>
      </c>
      <c r="C9429" s="89" t="n">
        <v>1185732</v>
      </c>
      <c r="D9429" s="90" t="n">
        <v>44547</v>
      </c>
      <c r="E9429" s="88" t="s">
        <v>26</v>
      </c>
      <c r="F9429" s="88" t="s">
        <v>111</v>
      </c>
      <c r="G9429" s="88" t="s">
        <v>166</v>
      </c>
      <c r="H9429" s="91" t="s">
        <v>48</v>
      </c>
      <c r="I9429" s="92" t="n">
        <v>52</v>
      </c>
      <c r="J9429" s="93" t="n">
        <v>68</v>
      </c>
      <c r="K9429" s="94" t="n">
        <f aca="false">I9429 * J9429</f>
        <v>3536</v>
      </c>
      <c r="L9429" s="94" t="n">
        <f aca="false">K9429 *M9429</f>
        <v>1768</v>
      </c>
      <c r="M9429" s="95" t="n">
        <v>0.5</v>
      </c>
      <c r="N9429" s="88" t="s">
        <v>23</v>
      </c>
      <c r="O9429" s="91" t="s">
        <v>219</v>
      </c>
      <c r="P9429" s="0" t="str">
        <f aca="false">RIGHT(H9429,LEN(H9429) - FIND(" ", H9429))</f>
        <v>Street Footwear</v>
      </c>
    </row>
    <row r="9430" customFormat="false" ht="14.25" hidden="false" customHeight="true" outlineLevel="0" collapsed="false">
      <c r="B9430" s="88" t="s">
        <v>15</v>
      </c>
      <c r="C9430" s="89" t="n">
        <v>1185732</v>
      </c>
      <c r="D9430" s="90" t="n">
        <v>44547</v>
      </c>
      <c r="E9430" s="88" t="s">
        <v>26</v>
      </c>
      <c r="F9430" s="88" t="s">
        <v>111</v>
      </c>
      <c r="G9430" s="88" t="s">
        <v>166</v>
      </c>
      <c r="H9430" s="91" t="s">
        <v>44</v>
      </c>
      <c r="I9430" s="92" t="n">
        <v>52</v>
      </c>
      <c r="J9430" s="93" t="n">
        <v>50</v>
      </c>
      <c r="K9430" s="94" t="n">
        <f aca="false">I9430 * J9430</f>
        <v>2600</v>
      </c>
      <c r="L9430" s="94" t="n">
        <f aca="false">K9430 *M9430</f>
        <v>1118</v>
      </c>
      <c r="M9430" s="95" t="n">
        <v>0.43</v>
      </c>
      <c r="N9430" s="88" t="s">
        <v>23</v>
      </c>
      <c r="O9430" s="91" t="s">
        <v>219</v>
      </c>
      <c r="P9430" s="0" t="str">
        <f aca="false">RIGHT(H9430,LEN(H9430) - FIND(" ", H9430))</f>
        <v>Athletic Footwear</v>
      </c>
    </row>
    <row r="9431" customFormat="false" ht="14.25" hidden="false" customHeight="true" outlineLevel="0" collapsed="false">
      <c r="B9431" s="88" t="s">
        <v>15</v>
      </c>
      <c r="C9431" s="89" t="n">
        <v>1185732</v>
      </c>
      <c r="D9431" s="90" t="n">
        <v>44547</v>
      </c>
      <c r="E9431" s="88" t="s">
        <v>26</v>
      </c>
      <c r="F9431" s="88" t="s">
        <v>111</v>
      </c>
      <c r="G9431" s="88" t="s">
        <v>166</v>
      </c>
      <c r="H9431" s="91" t="s">
        <v>16</v>
      </c>
      <c r="I9431" s="92" t="n">
        <v>60</v>
      </c>
      <c r="J9431" s="93" t="n">
        <v>54</v>
      </c>
      <c r="K9431" s="94" t="n">
        <f aca="false">I9431 * J9431</f>
        <v>3240</v>
      </c>
      <c r="L9431" s="94" t="n">
        <f aca="false">K9431 *M9431</f>
        <v>1166.4</v>
      </c>
      <c r="M9431" s="95" t="n">
        <v>0.36</v>
      </c>
      <c r="N9431" s="88" t="s">
        <v>23</v>
      </c>
      <c r="O9431" s="91" t="s">
        <v>218</v>
      </c>
      <c r="P9431" s="0" t="str">
        <f aca="false">RIGHT(H9431,LEN(H9431) - FIND(" ", H9431))</f>
        <v>Apparel</v>
      </c>
    </row>
    <row r="9432" customFormat="false" ht="14.25" hidden="false" customHeight="true" outlineLevel="0" collapsed="false">
      <c r="B9432" s="88" t="s">
        <v>15</v>
      </c>
      <c r="C9432" s="89" t="n">
        <v>1185732</v>
      </c>
      <c r="D9432" s="90" t="n">
        <v>44547</v>
      </c>
      <c r="E9432" s="88" t="s">
        <v>26</v>
      </c>
      <c r="F9432" s="88" t="s">
        <v>111</v>
      </c>
      <c r="G9432" s="88" t="s">
        <v>166</v>
      </c>
      <c r="H9432" s="91" t="s">
        <v>38</v>
      </c>
      <c r="I9432" s="92" t="n">
        <v>69</v>
      </c>
      <c r="J9432" s="93" t="n">
        <v>75</v>
      </c>
      <c r="K9432" s="94" t="n">
        <f aca="false">I9432 * J9432</f>
        <v>5175</v>
      </c>
      <c r="L9432" s="94" t="n">
        <f aca="false">K9432 *M9432</f>
        <v>2742.75</v>
      </c>
      <c r="M9432" s="95" t="n">
        <v>0.53</v>
      </c>
      <c r="N9432" s="88" t="s">
        <v>23</v>
      </c>
      <c r="O9432" s="91" t="s">
        <v>219</v>
      </c>
      <c r="P9432" s="0" t="str">
        <f aca="false">RIGHT(H9432,LEN(H9432) - FIND(" ", H9432))</f>
        <v>Apparel</v>
      </c>
    </row>
    <row r="9433" customFormat="false" ht="14.25" hidden="false" customHeight="true" outlineLevel="0" collapsed="false">
      <c r="B9433" s="88" t="s">
        <v>13</v>
      </c>
      <c r="C9433" s="89" t="n">
        <v>1185732</v>
      </c>
      <c r="D9433" s="90" t="n">
        <v>44547</v>
      </c>
      <c r="E9433" s="88" t="s">
        <v>29</v>
      </c>
      <c r="F9433" s="88" t="s">
        <v>121</v>
      </c>
      <c r="G9433" s="88" t="s">
        <v>158</v>
      </c>
      <c r="H9433" s="91" t="s">
        <v>32</v>
      </c>
      <c r="I9433" s="92" t="n">
        <v>41</v>
      </c>
      <c r="J9433" s="93" t="n">
        <v>163</v>
      </c>
      <c r="K9433" s="94" t="n">
        <f aca="false">I9433 * J9433</f>
        <v>6683</v>
      </c>
      <c r="L9433" s="94" t="n">
        <f aca="false">K9433 *M9433</f>
        <v>3475.16</v>
      </c>
      <c r="M9433" s="95" t="n">
        <v>0.52</v>
      </c>
      <c r="N9433" s="88" t="s">
        <v>23</v>
      </c>
      <c r="O9433" s="91" t="s">
        <v>218</v>
      </c>
      <c r="P9433" s="0" t="str">
        <f aca="false">RIGHT(H9433,LEN(H9433) - FIND(" ", H9433))</f>
        <v>Street Footwear</v>
      </c>
    </row>
    <row r="9434" customFormat="false" ht="14.25" hidden="false" customHeight="true" outlineLevel="0" collapsed="false">
      <c r="B9434" s="88" t="s">
        <v>13</v>
      </c>
      <c r="C9434" s="89" t="n">
        <v>1185732</v>
      </c>
      <c r="D9434" s="90" t="n">
        <v>44547</v>
      </c>
      <c r="E9434" s="88" t="s">
        <v>29</v>
      </c>
      <c r="F9434" s="88" t="s">
        <v>121</v>
      </c>
      <c r="G9434" s="88" t="s">
        <v>158</v>
      </c>
      <c r="H9434" s="91" t="s">
        <v>24</v>
      </c>
      <c r="I9434" s="92" t="n">
        <v>32</v>
      </c>
      <c r="J9434" s="93" t="n">
        <v>113</v>
      </c>
      <c r="K9434" s="94" t="n">
        <f aca="false">I9434 * J9434</f>
        <v>3616</v>
      </c>
      <c r="L9434" s="94" t="n">
        <f aca="false">K9434 *M9434</f>
        <v>1735.68</v>
      </c>
      <c r="M9434" s="95" t="n">
        <v>0.48</v>
      </c>
      <c r="N9434" s="88" t="s">
        <v>23</v>
      </c>
      <c r="O9434" s="91" t="s">
        <v>218</v>
      </c>
      <c r="P9434" s="0" t="str">
        <f aca="false">RIGHT(H9434,LEN(H9434) - FIND(" ", H9434))</f>
        <v>Athletic Footwear</v>
      </c>
    </row>
    <row r="9435" customFormat="false" ht="14.25" hidden="false" customHeight="true" outlineLevel="0" collapsed="false">
      <c r="B9435" s="88" t="s">
        <v>43</v>
      </c>
      <c r="C9435" s="89" t="n">
        <v>1185732</v>
      </c>
      <c r="D9435" s="90" t="n">
        <v>44547</v>
      </c>
      <c r="E9435" s="88" t="s">
        <v>29</v>
      </c>
      <c r="F9435" s="88" t="s">
        <v>121</v>
      </c>
      <c r="G9435" s="88" t="s">
        <v>158</v>
      </c>
      <c r="H9435" s="91" t="s">
        <v>48</v>
      </c>
      <c r="I9435" s="92" t="n">
        <v>32</v>
      </c>
      <c r="J9435" s="93" t="n">
        <v>120</v>
      </c>
      <c r="K9435" s="94" t="n">
        <f aca="false">I9435 * J9435</f>
        <v>3840</v>
      </c>
      <c r="L9435" s="94" t="n">
        <f aca="false">K9435 *M9435</f>
        <v>1804.8</v>
      </c>
      <c r="M9435" s="95" t="n">
        <v>0.47</v>
      </c>
      <c r="N9435" s="88" t="s">
        <v>23</v>
      </c>
      <c r="O9435" s="91" t="s">
        <v>219</v>
      </c>
      <c r="P9435" s="0" t="str">
        <f aca="false">RIGHT(H9435,LEN(H9435) - FIND(" ", H9435))</f>
        <v>Street Footwear</v>
      </c>
    </row>
    <row r="9436" customFormat="false" ht="14.25" hidden="false" customHeight="true" outlineLevel="0" collapsed="false">
      <c r="B9436" s="88" t="s">
        <v>43</v>
      </c>
      <c r="C9436" s="89" t="n">
        <v>1185732</v>
      </c>
      <c r="D9436" s="90" t="n">
        <v>44547</v>
      </c>
      <c r="E9436" s="88" t="s">
        <v>29</v>
      </c>
      <c r="F9436" s="88" t="s">
        <v>121</v>
      </c>
      <c r="G9436" s="88" t="s">
        <v>158</v>
      </c>
      <c r="H9436" s="91" t="s">
        <v>44</v>
      </c>
      <c r="I9436" s="92" t="n">
        <v>34</v>
      </c>
      <c r="J9436" s="93" t="n">
        <v>88</v>
      </c>
      <c r="K9436" s="94" t="n">
        <f aca="false">I9436 * J9436</f>
        <v>2992</v>
      </c>
      <c r="L9436" s="94" t="n">
        <f aca="false">K9436 *M9436</f>
        <v>1555.84</v>
      </c>
      <c r="M9436" s="95" t="n">
        <v>0.52</v>
      </c>
      <c r="N9436" s="88" t="s">
        <v>23</v>
      </c>
      <c r="O9436" s="91" t="s">
        <v>219</v>
      </c>
      <c r="P9436" s="0" t="str">
        <f aca="false">RIGHT(H9436,LEN(H9436) - FIND(" ", H9436))</f>
        <v>Athletic Footwear</v>
      </c>
    </row>
    <row r="9437" customFormat="false" ht="14.25" hidden="false" customHeight="true" outlineLevel="0" collapsed="false">
      <c r="B9437" s="88" t="s">
        <v>43</v>
      </c>
      <c r="C9437" s="89" t="n">
        <v>1185732</v>
      </c>
      <c r="D9437" s="90" t="n">
        <v>44547</v>
      </c>
      <c r="E9437" s="88" t="s">
        <v>29</v>
      </c>
      <c r="F9437" s="88" t="s">
        <v>121</v>
      </c>
      <c r="G9437" s="88" t="s">
        <v>158</v>
      </c>
      <c r="H9437" s="91" t="s">
        <v>16</v>
      </c>
      <c r="I9437" s="92" t="n">
        <v>42</v>
      </c>
      <c r="J9437" s="93" t="n">
        <v>88</v>
      </c>
      <c r="K9437" s="94" t="n">
        <f aca="false">I9437 * J9437</f>
        <v>3696</v>
      </c>
      <c r="L9437" s="94" t="n">
        <f aca="false">K9437 *M9437</f>
        <v>1848</v>
      </c>
      <c r="M9437" s="95" t="n">
        <v>0.5</v>
      </c>
      <c r="N9437" s="88" t="s">
        <v>23</v>
      </c>
      <c r="O9437" s="91" t="s">
        <v>218</v>
      </c>
      <c r="P9437" s="0" t="str">
        <f aca="false">RIGHT(H9437,LEN(H9437) - FIND(" ", H9437))</f>
        <v>Apparel</v>
      </c>
    </row>
    <row r="9438" customFormat="false" ht="14.25" hidden="false" customHeight="true" outlineLevel="0" collapsed="false">
      <c r="B9438" s="88" t="s">
        <v>43</v>
      </c>
      <c r="C9438" s="89" t="n">
        <v>1185732</v>
      </c>
      <c r="D9438" s="90" t="n">
        <v>44547</v>
      </c>
      <c r="E9438" s="88" t="s">
        <v>29</v>
      </c>
      <c r="F9438" s="88" t="s">
        <v>121</v>
      </c>
      <c r="G9438" s="88" t="s">
        <v>158</v>
      </c>
      <c r="H9438" s="91" t="s">
        <v>38</v>
      </c>
      <c r="I9438" s="92" t="n">
        <v>47</v>
      </c>
      <c r="J9438" s="93" t="n">
        <v>126</v>
      </c>
      <c r="K9438" s="94" t="n">
        <f aca="false">I9438 * J9438</f>
        <v>5922</v>
      </c>
      <c r="L9438" s="94" t="n">
        <f aca="false">K9438 *M9438</f>
        <v>3612.42</v>
      </c>
      <c r="M9438" s="95" t="n">
        <v>0.61</v>
      </c>
      <c r="N9438" s="88" t="s">
        <v>23</v>
      </c>
      <c r="O9438" s="91" t="s">
        <v>219</v>
      </c>
      <c r="P9438" s="0" t="str">
        <f aca="false">RIGHT(H9438,LEN(H9438) - FIND(" ", H9438))</f>
        <v>Apparel</v>
      </c>
    </row>
    <row r="9439" customFormat="false" ht="14.25" hidden="false" customHeight="true" outlineLevel="0" collapsed="false">
      <c r="B9439" s="88" t="s">
        <v>13</v>
      </c>
      <c r="C9439" s="89" t="n">
        <v>1185732</v>
      </c>
      <c r="D9439" s="90" t="n">
        <v>44547</v>
      </c>
      <c r="E9439" s="88" t="s">
        <v>26</v>
      </c>
      <c r="F9439" s="88" t="s">
        <v>130</v>
      </c>
      <c r="G9439" s="88" t="s">
        <v>133</v>
      </c>
      <c r="H9439" s="91" t="s">
        <v>32</v>
      </c>
      <c r="I9439" s="92" t="n">
        <v>71</v>
      </c>
      <c r="J9439" s="93" t="n">
        <v>169</v>
      </c>
      <c r="K9439" s="94" t="n">
        <f aca="false">I9439 * J9439</f>
        <v>11999</v>
      </c>
      <c r="L9439" s="94" t="n">
        <f aca="false">K9439 *M9439</f>
        <v>6599.45</v>
      </c>
      <c r="M9439" s="95" t="n">
        <v>0.55</v>
      </c>
      <c r="N9439" s="88" t="s">
        <v>23</v>
      </c>
      <c r="O9439" s="91" t="s">
        <v>218</v>
      </c>
      <c r="P9439" s="0" t="str">
        <f aca="false">RIGHT(H9439,LEN(H9439) - FIND(" ", H9439))</f>
        <v>Street Footwear</v>
      </c>
    </row>
    <row r="9440" customFormat="false" ht="14.25" hidden="false" customHeight="true" outlineLevel="0" collapsed="false">
      <c r="B9440" s="88" t="s">
        <v>13</v>
      </c>
      <c r="C9440" s="89" t="n">
        <v>1185732</v>
      </c>
      <c r="D9440" s="90" t="n">
        <v>44547</v>
      </c>
      <c r="E9440" s="88" t="s">
        <v>26</v>
      </c>
      <c r="F9440" s="88" t="s">
        <v>130</v>
      </c>
      <c r="G9440" s="88" t="s">
        <v>133</v>
      </c>
      <c r="H9440" s="91" t="s">
        <v>24</v>
      </c>
      <c r="I9440" s="92" t="n">
        <v>59</v>
      </c>
      <c r="J9440" s="93" t="n">
        <v>115</v>
      </c>
      <c r="K9440" s="94" t="n">
        <f aca="false">I9440 * J9440</f>
        <v>6785</v>
      </c>
      <c r="L9440" s="94" t="n">
        <f aca="false">K9440 *M9440</f>
        <v>3731.75</v>
      </c>
      <c r="M9440" s="95" t="n">
        <v>0.55</v>
      </c>
      <c r="N9440" s="88" t="s">
        <v>23</v>
      </c>
      <c r="O9440" s="91" t="s">
        <v>218</v>
      </c>
      <c r="P9440" s="0" t="str">
        <f aca="false">RIGHT(H9440,LEN(H9440) - FIND(" ", H9440))</f>
        <v>Athletic Footwear</v>
      </c>
    </row>
    <row r="9441" customFormat="false" ht="14.25" hidden="false" customHeight="true" outlineLevel="0" collapsed="false">
      <c r="B9441" s="88" t="s">
        <v>13</v>
      </c>
      <c r="C9441" s="89" t="n">
        <v>1185732</v>
      </c>
      <c r="D9441" s="90" t="n">
        <v>44547</v>
      </c>
      <c r="E9441" s="88" t="s">
        <v>26</v>
      </c>
      <c r="F9441" s="88" t="s">
        <v>130</v>
      </c>
      <c r="G9441" s="88" t="s">
        <v>133</v>
      </c>
      <c r="H9441" s="91" t="s">
        <v>48</v>
      </c>
      <c r="I9441" s="92" t="n">
        <v>62</v>
      </c>
      <c r="J9441" s="93" t="n">
        <v>108</v>
      </c>
      <c r="K9441" s="94" t="n">
        <f aca="false">I9441 * J9441</f>
        <v>6696</v>
      </c>
      <c r="L9441" s="94" t="n">
        <f aca="false">K9441 *M9441</f>
        <v>2812.32</v>
      </c>
      <c r="M9441" s="95" t="n">
        <v>0.42</v>
      </c>
      <c r="N9441" s="88" t="s">
        <v>23</v>
      </c>
      <c r="O9441" s="91" t="s">
        <v>219</v>
      </c>
      <c r="P9441" s="0" t="str">
        <f aca="false">RIGHT(H9441,LEN(H9441) - FIND(" ", H9441))</f>
        <v>Street Footwear</v>
      </c>
    </row>
    <row r="9442" customFormat="false" ht="14.25" hidden="false" customHeight="true" outlineLevel="0" collapsed="false">
      <c r="B9442" s="88" t="s">
        <v>13</v>
      </c>
      <c r="C9442" s="89" t="n">
        <v>1185732</v>
      </c>
      <c r="D9442" s="90" t="n">
        <v>44547</v>
      </c>
      <c r="E9442" s="88" t="s">
        <v>26</v>
      </c>
      <c r="F9442" s="88" t="s">
        <v>130</v>
      </c>
      <c r="G9442" s="88" t="s">
        <v>133</v>
      </c>
      <c r="H9442" s="91" t="s">
        <v>44</v>
      </c>
      <c r="I9442" s="92" t="n">
        <v>62</v>
      </c>
      <c r="J9442" s="93" t="n">
        <v>88</v>
      </c>
      <c r="K9442" s="94" t="n">
        <f aca="false">I9442 * J9442</f>
        <v>5456</v>
      </c>
      <c r="L9442" s="94" t="n">
        <f aca="false">K9442 *M9442</f>
        <v>2400.64</v>
      </c>
      <c r="M9442" s="95" t="n">
        <v>0.44</v>
      </c>
      <c r="N9442" s="88" t="s">
        <v>23</v>
      </c>
      <c r="O9442" s="91" t="s">
        <v>219</v>
      </c>
      <c r="P9442" s="0" t="str">
        <f aca="false">RIGHT(H9442,LEN(H9442) - FIND(" ", H9442))</f>
        <v>Athletic Footwear</v>
      </c>
    </row>
    <row r="9443" customFormat="false" ht="14.25" hidden="false" customHeight="true" outlineLevel="0" collapsed="false">
      <c r="B9443" s="88" t="s">
        <v>13</v>
      </c>
      <c r="C9443" s="89" t="n">
        <v>1185732</v>
      </c>
      <c r="D9443" s="90" t="n">
        <v>44547</v>
      </c>
      <c r="E9443" s="88" t="s">
        <v>26</v>
      </c>
      <c r="F9443" s="88" t="s">
        <v>130</v>
      </c>
      <c r="G9443" s="88" t="s">
        <v>133</v>
      </c>
      <c r="H9443" s="91" t="s">
        <v>16</v>
      </c>
      <c r="I9443" s="92" t="n">
        <v>74</v>
      </c>
      <c r="J9443" s="93" t="n">
        <v>105</v>
      </c>
      <c r="K9443" s="94" t="n">
        <f aca="false">I9443 * J9443</f>
        <v>7770</v>
      </c>
      <c r="L9443" s="94" t="n">
        <f aca="false">K9443 *M9443</f>
        <v>3341.1</v>
      </c>
      <c r="M9443" s="95" t="n">
        <v>0.43</v>
      </c>
      <c r="N9443" s="88" t="s">
        <v>23</v>
      </c>
      <c r="O9443" s="91" t="s">
        <v>218</v>
      </c>
      <c r="P9443" s="0" t="str">
        <f aca="false">RIGHT(H9443,LEN(H9443) - FIND(" ", H9443))</f>
        <v>Apparel</v>
      </c>
    </row>
    <row r="9444" customFormat="false" ht="14.25" hidden="false" customHeight="true" outlineLevel="0" collapsed="false">
      <c r="B9444" s="88" t="s">
        <v>13</v>
      </c>
      <c r="C9444" s="89" t="n">
        <v>1185732</v>
      </c>
      <c r="D9444" s="90" t="n">
        <v>44547</v>
      </c>
      <c r="E9444" s="88" t="s">
        <v>26</v>
      </c>
      <c r="F9444" s="88" t="s">
        <v>130</v>
      </c>
      <c r="G9444" s="88" t="s">
        <v>133</v>
      </c>
      <c r="H9444" s="91" t="s">
        <v>38</v>
      </c>
      <c r="I9444" s="92" t="n">
        <v>74</v>
      </c>
      <c r="J9444" s="93" t="n">
        <v>117</v>
      </c>
      <c r="K9444" s="94" t="n">
        <f aca="false">I9444 * J9444</f>
        <v>8658</v>
      </c>
      <c r="L9444" s="94" t="n">
        <f aca="false">K9444 *M9444</f>
        <v>4242.42</v>
      </c>
      <c r="M9444" s="95" t="n">
        <v>0.49</v>
      </c>
      <c r="N9444" s="88" t="s">
        <v>23</v>
      </c>
      <c r="O9444" s="91" t="s">
        <v>219</v>
      </c>
      <c r="P9444" s="0" t="str">
        <f aca="false">RIGHT(H9444,LEN(H9444) - FIND(" ", H9444))</f>
        <v>Apparel</v>
      </c>
    </row>
    <row r="9445" customFormat="false" ht="14.25" hidden="false" customHeight="true" outlineLevel="0" collapsed="false">
      <c r="B9445" s="88" t="s">
        <v>13</v>
      </c>
      <c r="C9445" s="89" t="n">
        <v>1185732</v>
      </c>
      <c r="D9445" s="90" t="n">
        <v>44547</v>
      </c>
      <c r="E9445" s="88" t="s">
        <v>26</v>
      </c>
      <c r="F9445" s="88" t="s">
        <v>54</v>
      </c>
      <c r="G9445" s="88" t="s">
        <v>55</v>
      </c>
      <c r="H9445" s="91" t="s">
        <v>48</v>
      </c>
      <c r="I9445" s="92" t="n">
        <v>38</v>
      </c>
      <c r="J9445" s="93" t="n">
        <v>38</v>
      </c>
      <c r="K9445" s="94" t="n">
        <f aca="false">I9445 * J9445</f>
        <v>1444</v>
      </c>
      <c r="L9445" s="94" t="n">
        <f aca="false">K9445 *M9445</f>
        <v>548.72</v>
      </c>
      <c r="M9445" s="95" t="n">
        <v>0.38</v>
      </c>
      <c r="N9445" s="88" t="s">
        <v>31</v>
      </c>
      <c r="O9445" s="91" t="s">
        <v>219</v>
      </c>
      <c r="P9445" s="0" t="str">
        <f aca="false">RIGHT(H9445,LEN(H9445) - FIND(" ", H9445))</f>
        <v>Street Footwear</v>
      </c>
    </row>
    <row r="9446" customFormat="false" ht="14.25" hidden="false" customHeight="true" outlineLevel="0" collapsed="false">
      <c r="B9446" s="88" t="s">
        <v>13</v>
      </c>
      <c r="C9446" s="89" t="n">
        <v>1185732</v>
      </c>
      <c r="D9446" s="90" t="n">
        <v>44547</v>
      </c>
      <c r="E9446" s="88" t="s">
        <v>26</v>
      </c>
      <c r="F9446" s="88" t="s">
        <v>130</v>
      </c>
      <c r="G9446" s="88" t="s">
        <v>133</v>
      </c>
      <c r="H9446" s="91" t="s">
        <v>32</v>
      </c>
      <c r="I9446" s="92" t="n">
        <v>49</v>
      </c>
      <c r="J9446" s="93" t="n">
        <v>200</v>
      </c>
      <c r="K9446" s="94" t="n">
        <f aca="false">I9446 * J9446</f>
        <v>9800</v>
      </c>
      <c r="L9446" s="94" t="n">
        <f aca="false">K9446 *M9446</f>
        <v>4606</v>
      </c>
      <c r="M9446" s="95" t="n">
        <v>0.47</v>
      </c>
      <c r="N9446" s="88" t="s">
        <v>31</v>
      </c>
      <c r="O9446" s="91" t="s">
        <v>218</v>
      </c>
      <c r="P9446" s="0" t="str">
        <f aca="false">RIGHT(H9446,LEN(H9446) - FIND(" ", H9446))</f>
        <v>Street Footwear</v>
      </c>
    </row>
    <row r="9447" customFormat="false" ht="14.25" hidden="false" customHeight="true" outlineLevel="0" collapsed="false">
      <c r="B9447" s="88" t="s">
        <v>13</v>
      </c>
      <c r="C9447" s="89" t="n">
        <v>1185732</v>
      </c>
      <c r="D9447" s="90" t="n">
        <v>44547</v>
      </c>
      <c r="E9447" s="88" t="s">
        <v>26</v>
      </c>
      <c r="F9447" s="88" t="s">
        <v>130</v>
      </c>
      <c r="G9447" s="88" t="s">
        <v>133</v>
      </c>
      <c r="H9447" s="91" t="s">
        <v>24</v>
      </c>
      <c r="I9447" s="92" t="n">
        <v>49</v>
      </c>
      <c r="J9447" s="93" t="n">
        <v>128</v>
      </c>
      <c r="K9447" s="94" t="n">
        <f aca="false">I9447 * J9447</f>
        <v>6272</v>
      </c>
      <c r="L9447" s="94" t="n">
        <f aca="false">K9447 *M9447</f>
        <v>2634.24</v>
      </c>
      <c r="M9447" s="95" t="n">
        <v>0.42</v>
      </c>
      <c r="N9447" s="88" t="s">
        <v>31</v>
      </c>
      <c r="O9447" s="91" t="s">
        <v>218</v>
      </c>
      <c r="P9447" s="0" t="str">
        <f aca="false">RIGHT(H9447,LEN(H9447) - FIND(" ", H9447))</f>
        <v>Athletic Footwear</v>
      </c>
    </row>
    <row r="9448" customFormat="false" ht="14.25" hidden="false" customHeight="true" outlineLevel="0" collapsed="false">
      <c r="B9448" s="88" t="s">
        <v>13</v>
      </c>
      <c r="C9448" s="89" t="n">
        <v>1185732</v>
      </c>
      <c r="D9448" s="90" t="n">
        <v>44547</v>
      </c>
      <c r="E9448" s="88" t="s">
        <v>26</v>
      </c>
      <c r="F9448" s="88" t="s">
        <v>130</v>
      </c>
      <c r="G9448" s="88" t="s">
        <v>133</v>
      </c>
      <c r="H9448" s="91" t="s">
        <v>48</v>
      </c>
      <c r="I9448" s="92" t="n">
        <v>47</v>
      </c>
      <c r="J9448" s="93" t="n">
        <v>128</v>
      </c>
      <c r="K9448" s="94" t="n">
        <f aca="false">I9448 * J9448</f>
        <v>6016</v>
      </c>
      <c r="L9448" s="94" t="n">
        <f aca="false">K9448 *M9448</f>
        <v>2165.76</v>
      </c>
      <c r="M9448" s="95" t="n">
        <v>0.36</v>
      </c>
      <c r="N9448" s="88" t="s">
        <v>31</v>
      </c>
      <c r="O9448" s="91" t="s">
        <v>219</v>
      </c>
      <c r="P9448" s="0" t="str">
        <f aca="false">RIGHT(H9448,LEN(H9448) - FIND(" ", H9448))</f>
        <v>Street Footwear</v>
      </c>
    </row>
    <row r="9449" customFormat="false" ht="14.25" hidden="false" customHeight="true" outlineLevel="0" collapsed="false">
      <c r="B9449" s="88" t="s">
        <v>13</v>
      </c>
      <c r="C9449" s="89" t="n">
        <v>1185732</v>
      </c>
      <c r="D9449" s="90" t="n">
        <v>44547</v>
      </c>
      <c r="E9449" s="88" t="s">
        <v>26</v>
      </c>
      <c r="F9449" s="88" t="s">
        <v>130</v>
      </c>
      <c r="G9449" s="88" t="s">
        <v>133</v>
      </c>
      <c r="H9449" s="91" t="s">
        <v>44</v>
      </c>
      <c r="I9449" s="92" t="n">
        <v>49</v>
      </c>
      <c r="J9449" s="93" t="n">
        <v>116</v>
      </c>
      <c r="K9449" s="94" t="n">
        <f aca="false">I9449 * J9449</f>
        <v>5684</v>
      </c>
      <c r="L9449" s="94" t="n">
        <f aca="false">K9449 *M9449</f>
        <v>1989.4</v>
      </c>
      <c r="M9449" s="95" t="n">
        <v>0.35</v>
      </c>
      <c r="N9449" s="88" t="s">
        <v>31</v>
      </c>
      <c r="O9449" s="91" t="s">
        <v>219</v>
      </c>
      <c r="P9449" s="0" t="str">
        <f aca="false">RIGHT(H9449,LEN(H9449) - FIND(" ", H9449))</f>
        <v>Athletic Footwear</v>
      </c>
    </row>
    <row r="9450" customFormat="false" ht="14.25" hidden="false" customHeight="true" outlineLevel="0" collapsed="false">
      <c r="B9450" s="88" t="s">
        <v>13</v>
      </c>
      <c r="C9450" s="89" t="n">
        <v>1185732</v>
      </c>
      <c r="D9450" s="90" t="n">
        <v>44547</v>
      </c>
      <c r="E9450" s="88" t="s">
        <v>26</v>
      </c>
      <c r="F9450" s="88" t="s">
        <v>130</v>
      </c>
      <c r="G9450" s="88" t="s">
        <v>133</v>
      </c>
      <c r="H9450" s="91" t="s">
        <v>16</v>
      </c>
      <c r="I9450" s="92" t="n">
        <v>50</v>
      </c>
      <c r="J9450" s="93" t="n">
        <v>123</v>
      </c>
      <c r="K9450" s="94" t="n">
        <f aca="false">I9450 * J9450</f>
        <v>6150</v>
      </c>
      <c r="L9450" s="94" t="n">
        <f aca="false">K9450 *M9450</f>
        <v>2275.5</v>
      </c>
      <c r="M9450" s="95" t="n">
        <v>0.37</v>
      </c>
      <c r="N9450" s="88" t="s">
        <v>31</v>
      </c>
      <c r="O9450" s="91" t="s">
        <v>218</v>
      </c>
      <c r="P9450" s="0" t="str">
        <f aca="false">RIGHT(H9450,LEN(H9450) - FIND(" ", H9450))</f>
        <v>Apparel</v>
      </c>
    </row>
    <row r="9451" customFormat="false" ht="14.25" hidden="false" customHeight="true" outlineLevel="0" collapsed="false">
      <c r="B9451" s="88" t="s">
        <v>13</v>
      </c>
      <c r="C9451" s="89" t="n">
        <v>1185732</v>
      </c>
      <c r="D9451" s="90" t="n">
        <v>44547</v>
      </c>
      <c r="E9451" s="88" t="s">
        <v>26</v>
      </c>
      <c r="F9451" s="88" t="s">
        <v>130</v>
      </c>
      <c r="G9451" s="88" t="s">
        <v>133</v>
      </c>
      <c r="H9451" s="91" t="s">
        <v>38</v>
      </c>
      <c r="I9451" s="92" t="n">
        <v>61</v>
      </c>
      <c r="J9451" s="93" t="n">
        <v>144</v>
      </c>
      <c r="K9451" s="94" t="n">
        <f aca="false">I9451 * J9451</f>
        <v>8784</v>
      </c>
      <c r="L9451" s="94" t="n">
        <f aca="false">K9451 *M9451</f>
        <v>3513.6</v>
      </c>
      <c r="M9451" s="95" t="n">
        <v>0.4</v>
      </c>
      <c r="N9451" s="88" t="s">
        <v>31</v>
      </c>
      <c r="O9451" s="91" t="s">
        <v>219</v>
      </c>
      <c r="P9451" s="0" t="str">
        <f aca="false">RIGHT(H9451,LEN(H9451) - FIND(" ", H9451))</f>
        <v>Apparel</v>
      </c>
    </row>
    <row r="9452" customFormat="false" ht="14.25" hidden="false" customHeight="true" outlineLevel="0" collapsed="false">
      <c r="B9452" s="88" t="s">
        <v>13</v>
      </c>
      <c r="C9452" s="89" t="n">
        <v>1185732</v>
      </c>
      <c r="D9452" s="90" t="n">
        <v>44548</v>
      </c>
      <c r="E9452" s="88" t="s">
        <v>26</v>
      </c>
      <c r="F9452" s="88" t="s">
        <v>54</v>
      </c>
      <c r="G9452" s="88" t="s">
        <v>55</v>
      </c>
      <c r="H9452" s="91" t="s">
        <v>44</v>
      </c>
      <c r="I9452" s="92" t="n">
        <v>50</v>
      </c>
      <c r="J9452" s="93" t="n">
        <v>100</v>
      </c>
      <c r="K9452" s="94" t="n">
        <f aca="false">I9452 * J9452</f>
        <v>5000</v>
      </c>
      <c r="L9452" s="94" t="n">
        <f aca="false">K9452 *M9452</f>
        <v>1750</v>
      </c>
      <c r="M9452" s="95" t="n">
        <v>0.35</v>
      </c>
      <c r="N9452" s="88" t="s">
        <v>31</v>
      </c>
      <c r="O9452" s="91" t="s">
        <v>219</v>
      </c>
      <c r="P9452" s="0" t="str">
        <f aca="false">RIGHT(H9452,LEN(H9452) - FIND(" ", H9452))</f>
        <v>Athletic Footwear</v>
      </c>
    </row>
    <row r="9453" customFormat="false" ht="14.25" hidden="false" customHeight="true" outlineLevel="0" collapsed="false">
      <c r="B9453" s="88" t="s">
        <v>13</v>
      </c>
      <c r="C9453" s="89" t="n">
        <v>1185732</v>
      </c>
      <c r="D9453" s="90" t="n">
        <v>44548</v>
      </c>
      <c r="E9453" s="88" t="s">
        <v>26</v>
      </c>
      <c r="F9453" s="88" t="s">
        <v>54</v>
      </c>
      <c r="G9453" s="88" t="s">
        <v>55</v>
      </c>
      <c r="H9453" s="91" t="s">
        <v>44</v>
      </c>
      <c r="I9453" s="92" t="n">
        <v>48</v>
      </c>
      <c r="J9453" s="93" t="n">
        <v>29</v>
      </c>
      <c r="K9453" s="94" t="n">
        <f aca="false">I9453 * J9453</f>
        <v>1392</v>
      </c>
      <c r="L9453" s="94" t="n">
        <f aca="false">K9453 *M9453</f>
        <v>626.4</v>
      </c>
      <c r="M9453" s="95" t="n">
        <v>0.45</v>
      </c>
      <c r="N9453" s="88" t="s">
        <v>23</v>
      </c>
      <c r="O9453" s="91" t="s">
        <v>219</v>
      </c>
      <c r="P9453" s="0" t="str">
        <f aca="false">RIGHT(H9453,LEN(H9453) - FIND(" ", H9453))</f>
        <v>Athletic Footwear</v>
      </c>
    </row>
    <row r="9454" customFormat="false" ht="14.25" hidden="false" customHeight="true" outlineLevel="0" collapsed="false">
      <c r="B9454" s="88" t="s">
        <v>13</v>
      </c>
      <c r="C9454" s="89" t="n">
        <v>1185732</v>
      </c>
      <c r="D9454" s="90" t="n">
        <v>44548</v>
      </c>
      <c r="E9454" s="88" t="s">
        <v>26</v>
      </c>
      <c r="F9454" s="88" t="s">
        <v>54</v>
      </c>
      <c r="G9454" s="88" t="s">
        <v>55</v>
      </c>
      <c r="H9454" s="91" t="s">
        <v>44</v>
      </c>
      <c r="I9454" s="92" t="n">
        <v>40</v>
      </c>
      <c r="J9454" s="93" t="n">
        <v>34</v>
      </c>
      <c r="K9454" s="94" t="n">
        <f aca="false">I9454 * J9454</f>
        <v>1360</v>
      </c>
      <c r="L9454" s="94" t="n">
        <f aca="false">K9454 *M9454</f>
        <v>516.8</v>
      </c>
      <c r="M9454" s="95" t="n">
        <v>0.38</v>
      </c>
      <c r="N9454" s="88" t="s">
        <v>31</v>
      </c>
      <c r="O9454" s="91" t="s">
        <v>219</v>
      </c>
      <c r="P9454" s="0" t="str">
        <f aca="false">RIGHT(H9454,LEN(H9454) - FIND(" ", H9454))</f>
        <v>Athletic Footwear</v>
      </c>
    </row>
    <row r="9455" customFormat="false" ht="14.25" hidden="false" customHeight="true" outlineLevel="0" collapsed="false">
      <c r="B9455" s="88" t="s">
        <v>13</v>
      </c>
      <c r="C9455" s="89" t="n">
        <v>1185732</v>
      </c>
      <c r="D9455" s="90" t="n">
        <v>44549</v>
      </c>
      <c r="E9455" s="88" t="s">
        <v>26</v>
      </c>
      <c r="F9455" s="88" t="s">
        <v>54</v>
      </c>
      <c r="G9455" s="88" t="s">
        <v>55</v>
      </c>
      <c r="H9455" s="91" t="s">
        <v>16</v>
      </c>
      <c r="I9455" s="92" t="n">
        <v>60</v>
      </c>
      <c r="J9455" s="93" t="n">
        <v>100</v>
      </c>
      <c r="K9455" s="94" t="n">
        <f aca="false">I9455 * J9455</f>
        <v>6000</v>
      </c>
      <c r="L9455" s="94" t="n">
        <f aca="false">K9455 *M9455</f>
        <v>1800</v>
      </c>
      <c r="M9455" s="95" t="n">
        <v>0.3</v>
      </c>
      <c r="N9455" s="88" t="s">
        <v>31</v>
      </c>
      <c r="O9455" s="91" t="s">
        <v>218</v>
      </c>
      <c r="P9455" s="0" t="str">
        <f aca="false">RIGHT(H9455,LEN(H9455) - FIND(" ", H9455))</f>
        <v>Apparel</v>
      </c>
    </row>
    <row r="9456" customFormat="false" ht="14.25" hidden="false" customHeight="true" outlineLevel="0" collapsed="false">
      <c r="B9456" s="88" t="s">
        <v>43</v>
      </c>
      <c r="C9456" s="89" t="n">
        <v>1197831</v>
      </c>
      <c r="D9456" s="90" t="n">
        <v>44549</v>
      </c>
      <c r="E9456" s="88" t="s">
        <v>40</v>
      </c>
      <c r="F9456" s="88" t="s">
        <v>80</v>
      </c>
      <c r="G9456" s="88" t="s">
        <v>125</v>
      </c>
      <c r="H9456" s="91" t="s">
        <v>32</v>
      </c>
      <c r="I9456" s="92" t="n">
        <v>70</v>
      </c>
      <c r="J9456" s="93" t="n">
        <v>700</v>
      </c>
      <c r="K9456" s="94" t="n">
        <f aca="false">I9456 * J9456</f>
        <v>49000</v>
      </c>
      <c r="L9456" s="94" t="n">
        <f aca="false">K9456 *M9456</f>
        <v>19600</v>
      </c>
      <c r="M9456" s="95" t="n">
        <v>0.4</v>
      </c>
      <c r="N9456" s="88" t="s">
        <v>23</v>
      </c>
      <c r="O9456" s="91" t="s">
        <v>218</v>
      </c>
      <c r="P9456" s="0" t="str">
        <f aca="false">RIGHT(H9456,LEN(H9456) - FIND(" ", H9456))</f>
        <v>Street Footwear</v>
      </c>
    </row>
    <row r="9457" customFormat="false" ht="14.25" hidden="false" customHeight="true" outlineLevel="0" collapsed="false">
      <c r="B9457" s="88" t="s">
        <v>43</v>
      </c>
      <c r="C9457" s="89" t="n">
        <v>1197831</v>
      </c>
      <c r="D9457" s="90" t="n">
        <v>44549</v>
      </c>
      <c r="E9457" s="88" t="s">
        <v>40</v>
      </c>
      <c r="F9457" s="88" t="s">
        <v>80</v>
      </c>
      <c r="G9457" s="88" t="s">
        <v>125</v>
      </c>
      <c r="H9457" s="91" t="s">
        <v>24</v>
      </c>
      <c r="I9457" s="92" t="n">
        <v>60</v>
      </c>
      <c r="J9457" s="93" t="n">
        <v>500</v>
      </c>
      <c r="K9457" s="94" t="n">
        <f aca="false">I9457 * J9457</f>
        <v>30000</v>
      </c>
      <c r="L9457" s="94" t="n">
        <f aca="false">K9457 *M9457</f>
        <v>10500</v>
      </c>
      <c r="M9457" s="95" t="n">
        <v>0.35</v>
      </c>
      <c r="N9457" s="88" t="s">
        <v>23</v>
      </c>
      <c r="O9457" s="91" t="s">
        <v>218</v>
      </c>
      <c r="P9457" s="0" t="str">
        <f aca="false">RIGHT(H9457,LEN(H9457) - FIND(" ", H9457))</f>
        <v>Athletic Footwear</v>
      </c>
    </row>
    <row r="9458" customFormat="false" ht="14.25" hidden="false" customHeight="true" outlineLevel="0" collapsed="false">
      <c r="B9458" s="88" t="s">
        <v>43</v>
      </c>
      <c r="C9458" s="89" t="n">
        <v>1197831</v>
      </c>
      <c r="D9458" s="90" t="n">
        <v>44549</v>
      </c>
      <c r="E9458" s="88" t="s">
        <v>40</v>
      </c>
      <c r="F9458" s="88" t="s">
        <v>80</v>
      </c>
      <c r="G9458" s="88" t="s">
        <v>125</v>
      </c>
      <c r="H9458" s="91" t="s">
        <v>48</v>
      </c>
      <c r="I9458" s="92" t="n">
        <v>60</v>
      </c>
      <c r="J9458" s="93" t="n">
        <v>450</v>
      </c>
      <c r="K9458" s="94" t="n">
        <f aca="false">I9458 * J9458</f>
        <v>27000</v>
      </c>
      <c r="L9458" s="94" t="n">
        <f aca="false">K9458 *M9458</f>
        <v>10800</v>
      </c>
      <c r="M9458" s="95" t="n">
        <v>0.4</v>
      </c>
      <c r="N9458" s="88" t="s">
        <v>23</v>
      </c>
      <c r="O9458" s="91" t="s">
        <v>219</v>
      </c>
      <c r="P9458" s="0" t="str">
        <f aca="false">RIGHT(H9458,LEN(H9458) - FIND(" ", H9458))</f>
        <v>Street Footwear</v>
      </c>
    </row>
    <row r="9459" customFormat="false" ht="14.25" hidden="false" customHeight="true" outlineLevel="0" collapsed="false">
      <c r="B9459" s="88" t="s">
        <v>43</v>
      </c>
      <c r="C9459" s="89" t="n">
        <v>1197831</v>
      </c>
      <c r="D9459" s="90" t="n">
        <v>44549</v>
      </c>
      <c r="E9459" s="88" t="s">
        <v>40</v>
      </c>
      <c r="F9459" s="88" t="s">
        <v>80</v>
      </c>
      <c r="G9459" s="88" t="s">
        <v>125</v>
      </c>
      <c r="H9459" s="91" t="s">
        <v>44</v>
      </c>
      <c r="I9459" s="92" t="n">
        <v>60</v>
      </c>
      <c r="J9459" s="93" t="n">
        <v>400</v>
      </c>
      <c r="K9459" s="94" t="n">
        <f aca="false">I9459 * J9459</f>
        <v>24000</v>
      </c>
      <c r="L9459" s="94" t="n">
        <f aca="false">K9459 *M9459</f>
        <v>9600</v>
      </c>
      <c r="M9459" s="95" t="n">
        <v>0.4</v>
      </c>
      <c r="N9459" s="88" t="s">
        <v>23</v>
      </c>
      <c r="O9459" s="91" t="s">
        <v>219</v>
      </c>
      <c r="P9459" s="0" t="str">
        <f aca="false">RIGHT(H9459,LEN(H9459) - FIND(" ", H9459))</f>
        <v>Athletic Footwear</v>
      </c>
    </row>
    <row r="9460" customFormat="false" ht="14.25" hidden="false" customHeight="true" outlineLevel="0" collapsed="false">
      <c r="B9460" s="88" t="s">
        <v>43</v>
      </c>
      <c r="C9460" s="89" t="n">
        <v>1197831</v>
      </c>
      <c r="D9460" s="90" t="n">
        <v>44549</v>
      </c>
      <c r="E9460" s="88" t="s">
        <v>40</v>
      </c>
      <c r="F9460" s="88" t="s">
        <v>80</v>
      </c>
      <c r="G9460" s="88" t="s">
        <v>125</v>
      </c>
      <c r="H9460" s="91" t="s">
        <v>16</v>
      </c>
      <c r="I9460" s="92" t="n">
        <v>70</v>
      </c>
      <c r="J9460" s="93" t="n">
        <v>400</v>
      </c>
      <c r="K9460" s="94" t="n">
        <f aca="false">I9460 * J9460</f>
        <v>28000</v>
      </c>
      <c r="L9460" s="94" t="n">
        <f aca="false">K9460 *M9460</f>
        <v>9800</v>
      </c>
      <c r="M9460" s="95" t="n">
        <v>0.35</v>
      </c>
      <c r="N9460" s="88" t="s">
        <v>23</v>
      </c>
      <c r="O9460" s="91" t="s">
        <v>218</v>
      </c>
      <c r="P9460" s="0" t="str">
        <f aca="false">RIGHT(H9460,LEN(H9460) - FIND(" ", H9460))</f>
        <v>Apparel</v>
      </c>
    </row>
    <row r="9461" customFormat="false" ht="14.25" hidden="false" customHeight="true" outlineLevel="0" collapsed="false">
      <c r="B9461" s="88" t="s">
        <v>43</v>
      </c>
      <c r="C9461" s="89" t="n">
        <v>1197831</v>
      </c>
      <c r="D9461" s="90" t="n">
        <v>44549</v>
      </c>
      <c r="E9461" s="88" t="s">
        <v>40</v>
      </c>
      <c r="F9461" s="88" t="s">
        <v>80</v>
      </c>
      <c r="G9461" s="88" t="s">
        <v>125</v>
      </c>
      <c r="H9461" s="91" t="s">
        <v>38</v>
      </c>
      <c r="I9461" s="92" t="n">
        <v>75</v>
      </c>
      <c r="J9461" s="93" t="n">
        <v>500</v>
      </c>
      <c r="K9461" s="94" t="n">
        <f aca="false">I9461 * J9461</f>
        <v>37500</v>
      </c>
      <c r="L9461" s="94" t="n">
        <f aca="false">K9461 *M9461</f>
        <v>15000</v>
      </c>
      <c r="M9461" s="95" t="n">
        <v>0.4</v>
      </c>
      <c r="N9461" s="88" t="s">
        <v>23</v>
      </c>
      <c r="O9461" s="91" t="s">
        <v>219</v>
      </c>
      <c r="P9461" s="0" t="str">
        <f aca="false">RIGHT(H9461,LEN(H9461) - FIND(" ", H9461))</f>
        <v>Apparel</v>
      </c>
    </row>
    <row r="9462" customFormat="false" ht="14.25" hidden="false" customHeight="true" outlineLevel="0" collapsed="false">
      <c r="B9462" s="88" t="s">
        <v>22</v>
      </c>
      <c r="C9462" s="89" t="n">
        <v>1197831</v>
      </c>
      <c r="D9462" s="90" t="n">
        <v>44549</v>
      </c>
      <c r="E9462" s="88" t="s">
        <v>40</v>
      </c>
      <c r="F9462" s="88" t="s">
        <v>145</v>
      </c>
      <c r="G9462" s="88" t="s">
        <v>142</v>
      </c>
      <c r="H9462" s="91" t="s">
        <v>32</v>
      </c>
      <c r="I9462" s="92" t="n">
        <v>70</v>
      </c>
      <c r="J9462" s="93" t="n">
        <v>625</v>
      </c>
      <c r="K9462" s="94" t="n">
        <f aca="false">I9462 * J9462</f>
        <v>43750</v>
      </c>
      <c r="L9462" s="94" t="n">
        <f aca="false">K9462 *M9462</f>
        <v>17500</v>
      </c>
      <c r="M9462" s="95" t="n">
        <v>0.4</v>
      </c>
      <c r="N9462" s="88" t="s">
        <v>23</v>
      </c>
      <c r="O9462" s="91" t="s">
        <v>218</v>
      </c>
      <c r="P9462" s="0" t="str">
        <f aca="false">RIGHT(H9462,LEN(H9462) - FIND(" ", H9462))</f>
        <v>Street Footwear</v>
      </c>
    </row>
    <row r="9463" customFormat="false" ht="14.25" hidden="false" customHeight="true" outlineLevel="0" collapsed="false">
      <c r="B9463" s="88" t="s">
        <v>22</v>
      </c>
      <c r="C9463" s="89" t="n">
        <v>1197831</v>
      </c>
      <c r="D9463" s="90" t="n">
        <v>44549</v>
      </c>
      <c r="E9463" s="88" t="s">
        <v>40</v>
      </c>
      <c r="F9463" s="88" t="s">
        <v>145</v>
      </c>
      <c r="G9463" s="88" t="s">
        <v>142</v>
      </c>
      <c r="H9463" s="91" t="s">
        <v>24</v>
      </c>
      <c r="I9463" s="92" t="n">
        <v>60</v>
      </c>
      <c r="J9463" s="93" t="n">
        <v>425</v>
      </c>
      <c r="K9463" s="94" t="n">
        <f aca="false">I9463 * J9463</f>
        <v>25500</v>
      </c>
      <c r="L9463" s="94" t="n">
        <f aca="false">K9463 *M9463</f>
        <v>8925</v>
      </c>
      <c r="M9463" s="95" t="n">
        <v>0.35</v>
      </c>
      <c r="N9463" s="88" t="s">
        <v>23</v>
      </c>
      <c r="O9463" s="91" t="s">
        <v>218</v>
      </c>
      <c r="P9463" s="0" t="str">
        <f aca="false">RIGHT(H9463,LEN(H9463) - FIND(" ", H9463))</f>
        <v>Athletic Footwear</v>
      </c>
    </row>
    <row r="9464" customFormat="false" ht="14.25" hidden="false" customHeight="true" outlineLevel="0" collapsed="false">
      <c r="B9464" s="88" t="s">
        <v>22</v>
      </c>
      <c r="C9464" s="89" t="n">
        <v>1197831</v>
      </c>
      <c r="D9464" s="90" t="n">
        <v>44549</v>
      </c>
      <c r="E9464" s="88" t="s">
        <v>40</v>
      </c>
      <c r="F9464" s="88" t="s">
        <v>145</v>
      </c>
      <c r="G9464" s="88" t="s">
        <v>142</v>
      </c>
      <c r="H9464" s="91" t="s">
        <v>48</v>
      </c>
      <c r="I9464" s="92" t="n">
        <v>60</v>
      </c>
      <c r="J9464" s="93" t="n">
        <v>375</v>
      </c>
      <c r="K9464" s="94" t="n">
        <f aca="false">I9464 * J9464</f>
        <v>22500</v>
      </c>
      <c r="L9464" s="94" t="n">
        <f aca="false">K9464 *M9464</f>
        <v>9000</v>
      </c>
      <c r="M9464" s="95" t="n">
        <v>0.4</v>
      </c>
      <c r="N9464" s="88" t="s">
        <v>23</v>
      </c>
      <c r="O9464" s="91" t="s">
        <v>219</v>
      </c>
      <c r="P9464" s="0" t="str">
        <f aca="false">RIGHT(H9464,LEN(H9464) - FIND(" ", H9464))</f>
        <v>Street Footwear</v>
      </c>
    </row>
    <row r="9465" customFormat="false" ht="14.25" hidden="false" customHeight="true" outlineLevel="0" collapsed="false">
      <c r="B9465" s="88" t="s">
        <v>22</v>
      </c>
      <c r="C9465" s="89" t="n">
        <v>1197831</v>
      </c>
      <c r="D9465" s="90" t="n">
        <v>44549</v>
      </c>
      <c r="E9465" s="88" t="s">
        <v>40</v>
      </c>
      <c r="F9465" s="88" t="s">
        <v>145</v>
      </c>
      <c r="G9465" s="88" t="s">
        <v>142</v>
      </c>
      <c r="H9465" s="91" t="s">
        <v>44</v>
      </c>
      <c r="I9465" s="92" t="n">
        <v>60</v>
      </c>
      <c r="J9465" s="93" t="n">
        <v>325</v>
      </c>
      <c r="K9465" s="94" t="n">
        <f aca="false">I9465 * J9465</f>
        <v>19500</v>
      </c>
      <c r="L9465" s="94" t="n">
        <f aca="false">K9465 *M9465</f>
        <v>7800</v>
      </c>
      <c r="M9465" s="95" t="n">
        <v>0.4</v>
      </c>
      <c r="N9465" s="88" t="s">
        <v>23</v>
      </c>
      <c r="O9465" s="91" t="s">
        <v>219</v>
      </c>
      <c r="P9465" s="0" t="str">
        <f aca="false">RIGHT(H9465,LEN(H9465) - FIND(" ", H9465))</f>
        <v>Athletic Footwear</v>
      </c>
    </row>
    <row r="9466" customFormat="false" ht="14.25" hidden="false" customHeight="true" outlineLevel="0" collapsed="false">
      <c r="B9466" s="88" t="s">
        <v>22</v>
      </c>
      <c r="C9466" s="89" t="n">
        <v>1197831</v>
      </c>
      <c r="D9466" s="90" t="n">
        <v>44549</v>
      </c>
      <c r="E9466" s="88" t="s">
        <v>40</v>
      </c>
      <c r="F9466" s="88" t="s">
        <v>145</v>
      </c>
      <c r="G9466" s="88" t="s">
        <v>142</v>
      </c>
      <c r="H9466" s="91" t="s">
        <v>16</v>
      </c>
      <c r="I9466" s="92" t="n">
        <v>70</v>
      </c>
      <c r="J9466" s="93" t="n">
        <v>325</v>
      </c>
      <c r="K9466" s="94" t="n">
        <f aca="false">I9466 * J9466</f>
        <v>22750</v>
      </c>
      <c r="L9466" s="94" t="n">
        <f aca="false">K9466 *M9466</f>
        <v>7962.5</v>
      </c>
      <c r="M9466" s="95" t="n">
        <v>0.35</v>
      </c>
      <c r="N9466" s="88" t="s">
        <v>23</v>
      </c>
      <c r="O9466" s="91" t="s">
        <v>218</v>
      </c>
      <c r="P9466" s="0" t="str">
        <f aca="false">RIGHT(H9466,LEN(H9466) - FIND(" ", H9466))</f>
        <v>Apparel</v>
      </c>
    </row>
    <row r="9467" customFormat="false" ht="14.25" hidden="false" customHeight="true" outlineLevel="0" collapsed="false">
      <c r="B9467" s="88" t="s">
        <v>22</v>
      </c>
      <c r="C9467" s="89" t="n">
        <v>1197831</v>
      </c>
      <c r="D9467" s="90" t="n">
        <v>44549</v>
      </c>
      <c r="E9467" s="88" t="s">
        <v>40</v>
      </c>
      <c r="F9467" s="88" t="s">
        <v>145</v>
      </c>
      <c r="G9467" s="88" t="s">
        <v>142</v>
      </c>
      <c r="H9467" s="91" t="s">
        <v>38</v>
      </c>
      <c r="I9467" s="92" t="n">
        <v>75</v>
      </c>
      <c r="J9467" s="93" t="n">
        <v>425</v>
      </c>
      <c r="K9467" s="94" t="n">
        <f aca="false">I9467 * J9467</f>
        <v>31875</v>
      </c>
      <c r="L9467" s="94" t="n">
        <f aca="false">K9467 *M9467</f>
        <v>12750</v>
      </c>
      <c r="M9467" s="95" t="n">
        <v>0.4</v>
      </c>
      <c r="N9467" s="88" t="s">
        <v>23</v>
      </c>
      <c r="O9467" s="91" t="s">
        <v>219</v>
      </c>
      <c r="P9467" s="0" t="str">
        <f aca="false">RIGHT(H9467,LEN(H9467) - FIND(" ", H9467))</f>
        <v>Apparel</v>
      </c>
    </row>
    <row r="9468" customFormat="false" ht="14.25" hidden="false" customHeight="true" outlineLevel="0" collapsed="false">
      <c r="B9468" s="88" t="s">
        <v>13</v>
      </c>
      <c r="C9468" s="89" t="n">
        <v>1185732</v>
      </c>
      <c r="D9468" s="90" t="n">
        <v>44549</v>
      </c>
      <c r="E9468" s="88" t="s">
        <v>26</v>
      </c>
      <c r="F9468" s="88" t="s">
        <v>54</v>
      </c>
      <c r="G9468" s="88" t="s">
        <v>55</v>
      </c>
      <c r="H9468" s="91" t="s">
        <v>16</v>
      </c>
      <c r="I9468" s="92" t="n">
        <v>56</v>
      </c>
      <c r="J9468" s="93" t="n">
        <v>27</v>
      </c>
      <c r="K9468" s="94" t="n">
        <f aca="false">I9468 * J9468</f>
        <v>1512</v>
      </c>
      <c r="L9468" s="94" t="n">
        <f aca="false">K9468 *M9468</f>
        <v>650.16</v>
      </c>
      <c r="M9468" s="95" t="n">
        <v>0.43</v>
      </c>
      <c r="N9468" s="88" t="s">
        <v>23</v>
      </c>
      <c r="O9468" s="91" t="s">
        <v>218</v>
      </c>
      <c r="P9468" s="0" t="str">
        <f aca="false">RIGHT(H9468,LEN(H9468) - FIND(" ", H9468))</f>
        <v>Apparel</v>
      </c>
    </row>
    <row r="9469" customFormat="false" ht="14.25" hidden="false" customHeight="true" outlineLevel="0" collapsed="false">
      <c r="B9469" s="88" t="s">
        <v>43</v>
      </c>
      <c r="C9469" s="89" t="n">
        <v>1197831</v>
      </c>
      <c r="D9469" s="90" t="n">
        <v>44549</v>
      </c>
      <c r="E9469" s="88" t="s">
        <v>40</v>
      </c>
      <c r="F9469" s="88" t="s">
        <v>80</v>
      </c>
      <c r="G9469" s="88" t="s">
        <v>125</v>
      </c>
      <c r="H9469" s="91" t="s">
        <v>32</v>
      </c>
      <c r="I9469" s="92" t="n">
        <v>67</v>
      </c>
      <c r="J9469" s="93" t="n">
        <v>203</v>
      </c>
      <c r="K9469" s="94" t="n">
        <f aca="false">I9469 * J9469</f>
        <v>13601</v>
      </c>
      <c r="L9469" s="94" t="n">
        <f aca="false">K9469 *M9469</f>
        <v>7480.55</v>
      </c>
      <c r="M9469" s="95" t="n">
        <v>0.55</v>
      </c>
      <c r="N9469" s="88" t="s">
        <v>23</v>
      </c>
      <c r="O9469" s="91" t="s">
        <v>218</v>
      </c>
      <c r="P9469" s="0" t="str">
        <f aca="false">RIGHT(H9469,LEN(H9469) - FIND(" ", H9469))</f>
        <v>Street Footwear</v>
      </c>
    </row>
    <row r="9470" customFormat="false" ht="14.25" hidden="false" customHeight="true" outlineLevel="0" collapsed="false">
      <c r="B9470" s="88" t="s">
        <v>43</v>
      </c>
      <c r="C9470" s="89" t="n">
        <v>1197831</v>
      </c>
      <c r="D9470" s="90" t="n">
        <v>44549</v>
      </c>
      <c r="E9470" s="88" t="s">
        <v>40</v>
      </c>
      <c r="F9470" s="88" t="s">
        <v>80</v>
      </c>
      <c r="G9470" s="88" t="s">
        <v>125</v>
      </c>
      <c r="H9470" s="91" t="s">
        <v>24</v>
      </c>
      <c r="I9470" s="92" t="n">
        <v>54</v>
      </c>
      <c r="J9470" s="93" t="n">
        <v>140</v>
      </c>
      <c r="K9470" s="94" t="n">
        <f aca="false">I9470 * J9470</f>
        <v>7560</v>
      </c>
      <c r="L9470" s="94" t="n">
        <f aca="false">K9470 *M9470</f>
        <v>3553.2</v>
      </c>
      <c r="M9470" s="95" t="n">
        <v>0.47</v>
      </c>
      <c r="N9470" s="88" t="s">
        <v>23</v>
      </c>
      <c r="O9470" s="91" t="s">
        <v>218</v>
      </c>
      <c r="P9470" s="0" t="str">
        <f aca="false">RIGHT(H9470,LEN(H9470) - FIND(" ", H9470))</f>
        <v>Athletic Footwear</v>
      </c>
    </row>
    <row r="9471" customFormat="false" ht="14.25" hidden="false" customHeight="true" outlineLevel="0" collapsed="false">
      <c r="B9471" s="88" t="s">
        <v>43</v>
      </c>
      <c r="C9471" s="89" t="n">
        <v>1197831</v>
      </c>
      <c r="D9471" s="90" t="n">
        <v>44549</v>
      </c>
      <c r="E9471" s="88" t="s">
        <v>40</v>
      </c>
      <c r="F9471" s="88" t="s">
        <v>80</v>
      </c>
      <c r="G9471" s="88" t="s">
        <v>125</v>
      </c>
      <c r="H9471" s="91" t="s">
        <v>48</v>
      </c>
      <c r="I9471" s="92" t="n">
        <v>55</v>
      </c>
      <c r="J9471" s="93" t="n">
        <v>126</v>
      </c>
      <c r="K9471" s="94" t="n">
        <f aca="false">I9471 * J9471</f>
        <v>6930</v>
      </c>
      <c r="L9471" s="94" t="n">
        <f aca="false">K9471 *M9471</f>
        <v>3742.2</v>
      </c>
      <c r="M9471" s="95" t="n">
        <v>0.54</v>
      </c>
      <c r="N9471" s="88" t="s">
        <v>23</v>
      </c>
      <c r="O9471" s="91" t="s">
        <v>219</v>
      </c>
      <c r="P9471" s="0" t="str">
        <f aca="false">RIGHT(H9471,LEN(H9471) - FIND(" ", H9471))</f>
        <v>Street Footwear</v>
      </c>
    </row>
    <row r="9472" customFormat="false" ht="14.25" hidden="false" customHeight="true" outlineLevel="0" collapsed="false">
      <c r="B9472" s="88" t="s">
        <v>43</v>
      </c>
      <c r="C9472" s="89" t="n">
        <v>1197831</v>
      </c>
      <c r="D9472" s="90" t="n">
        <v>44549</v>
      </c>
      <c r="E9472" s="88" t="s">
        <v>40</v>
      </c>
      <c r="F9472" s="88" t="s">
        <v>80</v>
      </c>
      <c r="G9472" s="88" t="s">
        <v>125</v>
      </c>
      <c r="H9472" s="91" t="s">
        <v>44</v>
      </c>
      <c r="I9472" s="92" t="n">
        <v>57</v>
      </c>
      <c r="J9472" s="93" t="n">
        <v>120</v>
      </c>
      <c r="K9472" s="94" t="n">
        <f aca="false">I9472 * J9472</f>
        <v>6840</v>
      </c>
      <c r="L9472" s="94" t="n">
        <f aca="false">K9472 *M9472</f>
        <v>3488.4</v>
      </c>
      <c r="M9472" s="95" t="n">
        <v>0.51</v>
      </c>
      <c r="N9472" s="88" t="s">
        <v>23</v>
      </c>
      <c r="O9472" s="91" t="s">
        <v>219</v>
      </c>
      <c r="P9472" s="0" t="str">
        <f aca="false">RIGHT(H9472,LEN(H9472) - FIND(" ", H9472))</f>
        <v>Athletic Footwear</v>
      </c>
    </row>
    <row r="9473" customFormat="false" ht="14.25" hidden="false" customHeight="true" outlineLevel="0" collapsed="false">
      <c r="B9473" s="88" t="s">
        <v>43</v>
      </c>
      <c r="C9473" s="89" t="n">
        <v>1197831</v>
      </c>
      <c r="D9473" s="90" t="n">
        <v>44549</v>
      </c>
      <c r="E9473" s="88" t="s">
        <v>40</v>
      </c>
      <c r="F9473" s="88" t="s">
        <v>80</v>
      </c>
      <c r="G9473" s="88" t="s">
        <v>125</v>
      </c>
      <c r="H9473" s="91" t="s">
        <v>16</v>
      </c>
      <c r="I9473" s="92" t="n">
        <v>64</v>
      </c>
      <c r="J9473" s="93" t="n">
        <v>112</v>
      </c>
      <c r="K9473" s="94" t="n">
        <f aca="false">I9473 * J9473</f>
        <v>7168</v>
      </c>
      <c r="L9473" s="94" t="n">
        <f aca="false">K9473 *M9473</f>
        <v>3512.32</v>
      </c>
      <c r="M9473" s="95" t="n">
        <v>0.49</v>
      </c>
      <c r="N9473" s="88" t="s">
        <v>23</v>
      </c>
      <c r="O9473" s="91" t="s">
        <v>218</v>
      </c>
      <c r="P9473" s="0" t="str">
        <f aca="false">RIGHT(H9473,LEN(H9473) - FIND(" ", H9473))</f>
        <v>Apparel</v>
      </c>
    </row>
    <row r="9474" customFormat="false" ht="14.25" hidden="false" customHeight="true" outlineLevel="0" collapsed="false">
      <c r="B9474" s="88" t="s">
        <v>43</v>
      </c>
      <c r="C9474" s="89" t="n">
        <v>1197831</v>
      </c>
      <c r="D9474" s="90" t="n">
        <v>44549</v>
      </c>
      <c r="E9474" s="88" t="s">
        <v>40</v>
      </c>
      <c r="F9474" s="88" t="s">
        <v>80</v>
      </c>
      <c r="G9474" s="88" t="s">
        <v>125</v>
      </c>
      <c r="H9474" s="91" t="s">
        <v>38</v>
      </c>
      <c r="I9474" s="92" t="n">
        <v>70</v>
      </c>
      <c r="J9474" s="93" t="n">
        <v>150</v>
      </c>
      <c r="K9474" s="94" t="n">
        <f aca="false">I9474 * J9474</f>
        <v>10500</v>
      </c>
      <c r="L9474" s="94" t="n">
        <f aca="false">K9474 *M9474</f>
        <v>5355</v>
      </c>
      <c r="M9474" s="95" t="n">
        <v>0.51</v>
      </c>
      <c r="N9474" s="88" t="s">
        <v>23</v>
      </c>
      <c r="O9474" s="91" t="s">
        <v>219</v>
      </c>
      <c r="P9474" s="0" t="str">
        <f aca="false">RIGHT(H9474,LEN(H9474) - FIND(" ", H9474))</f>
        <v>Apparel</v>
      </c>
    </row>
    <row r="9475" customFormat="false" ht="14.25" hidden="false" customHeight="true" outlineLevel="0" collapsed="false">
      <c r="B9475" s="88" t="s">
        <v>22</v>
      </c>
      <c r="C9475" s="89" t="n">
        <v>1197831</v>
      </c>
      <c r="D9475" s="90" t="n">
        <v>44549</v>
      </c>
      <c r="E9475" s="88" t="s">
        <v>40</v>
      </c>
      <c r="F9475" s="88" t="s">
        <v>145</v>
      </c>
      <c r="G9475" s="88" t="s">
        <v>142</v>
      </c>
      <c r="H9475" s="91" t="s">
        <v>32</v>
      </c>
      <c r="I9475" s="92" t="n">
        <v>64</v>
      </c>
      <c r="J9475" s="93" t="n">
        <v>169</v>
      </c>
      <c r="K9475" s="94" t="n">
        <f aca="false">I9475 * J9475</f>
        <v>10816</v>
      </c>
      <c r="L9475" s="94" t="n">
        <f aca="false">K9475 *M9475</f>
        <v>5948.8</v>
      </c>
      <c r="M9475" s="95" t="n">
        <v>0.55</v>
      </c>
      <c r="N9475" s="88" t="s">
        <v>23</v>
      </c>
      <c r="O9475" s="91" t="s">
        <v>218</v>
      </c>
      <c r="P9475" s="0" t="str">
        <f aca="false">RIGHT(H9475,LEN(H9475) - FIND(" ", H9475))</f>
        <v>Street Footwear</v>
      </c>
    </row>
    <row r="9476" customFormat="false" ht="14.25" hidden="false" customHeight="true" outlineLevel="0" collapsed="false">
      <c r="B9476" s="88" t="s">
        <v>22</v>
      </c>
      <c r="C9476" s="89" t="n">
        <v>1197831</v>
      </c>
      <c r="D9476" s="90" t="n">
        <v>44549</v>
      </c>
      <c r="E9476" s="88" t="s">
        <v>40</v>
      </c>
      <c r="F9476" s="88" t="s">
        <v>145</v>
      </c>
      <c r="G9476" s="88" t="s">
        <v>142</v>
      </c>
      <c r="H9476" s="91" t="s">
        <v>24</v>
      </c>
      <c r="I9476" s="92" t="n">
        <v>58</v>
      </c>
      <c r="J9476" s="93" t="n">
        <v>119</v>
      </c>
      <c r="K9476" s="94" t="n">
        <f aca="false">I9476 * J9476</f>
        <v>6902</v>
      </c>
      <c r="L9476" s="94" t="n">
        <f aca="false">K9476 *M9476</f>
        <v>3105.9</v>
      </c>
      <c r="M9476" s="95" t="n">
        <v>0.45</v>
      </c>
      <c r="N9476" s="88" t="s">
        <v>23</v>
      </c>
      <c r="O9476" s="91" t="s">
        <v>218</v>
      </c>
      <c r="P9476" s="0" t="str">
        <f aca="false">RIGHT(H9476,LEN(H9476) - FIND(" ", H9476))</f>
        <v>Athletic Footwear</v>
      </c>
    </row>
    <row r="9477" customFormat="false" ht="14.25" hidden="false" customHeight="true" outlineLevel="0" collapsed="false">
      <c r="B9477" s="88" t="s">
        <v>22</v>
      </c>
      <c r="C9477" s="89" t="n">
        <v>1197831</v>
      </c>
      <c r="D9477" s="90" t="n">
        <v>44549</v>
      </c>
      <c r="E9477" s="88" t="s">
        <v>40</v>
      </c>
      <c r="F9477" s="88" t="s">
        <v>145</v>
      </c>
      <c r="G9477" s="88" t="s">
        <v>142</v>
      </c>
      <c r="H9477" s="91" t="s">
        <v>48</v>
      </c>
      <c r="I9477" s="92" t="n">
        <v>55</v>
      </c>
      <c r="J9477" s="93" t="n">
        <v>101</v>
      </c>
      <c r="K9477" s="94" t="n">
        <f aca="false">I9477 * J9477</f>
        <v>5555</v>
      </c>
      <c r="L9477" s="94" t="n">
        <f aca="false">K9477 *M9477</f>
        <v>2777.5</v>
      </c>
      <c r="M9477" s="95" t="n">
        <v>0.5</v>
      </c>
      <c r="N9477" s="88" t="s">
        <v>23</v>
      </c>
      <c r="O9477" s="91" t="s">
        <v>219</v>
      </c>
      <c r="P9477" s="0" t="str">
        <f aca="false">RIGHT(H9477,LEN(H9477) - FIND(" ", H9477))</f>
        <v>Street Footwear</v>
      </c>
    </row>
    <row r="9478" customFormat="false" ht="14.25" hidden="false" customHeight="true" outlineLevel="0" collapsed="false">
      <c r="B9478" s="88" t="s">
        <v>22</v>
      </c>
      <c r="C9478" s="89" t="n">
        <v>1197831</v>
      </c>
      <c r="D9478" s="90" t="n">
        <v>44549</v>
      </c>
      <c r="E9478" s="88" t="s">
        <v>40</v>
      </c>
      <c r="F9478" s="88" t="s">
        <v>145</v>
      </c>
      <c r="G9478" s="88" t="s">
        <v>142</v>
      </c>
      <c r="H9478" s="91" t="s">
        <v>44</v>
      </c>
      <c r="I9478" s="92" t="n">
        <v>54</v>
      </c>
      <c r="J9478" s="93" t="n">
        <v>94</v>
      </c>
      <c r="K9478" s="94" t="n">
        <f aca="false">I9478 * J9478</f>
        <v>5076</v>
      </c>
      <c r="L9478" s="94" t="n">
        <f aca="false">K9478 *M9478</f>
        <v>2690.28</v>
      </c>
      <c r="M9478" s="95" t="n">
        <v>0.53</v>
      </c>
      <c r="N9478" s="88" t="s">
        <v>23</v>
      </c>
      <c r="O9478" s="91" t="s">
        <v>219</v>
      </c>
      <c r="P9478" s="0" t="str">
        <f aca="false">RIGHT(H9478,LEN(H9478) - FIND(" ", H9478))</f>
        <v>Athletic Footwear</v>
      </c>
    </row>
    <row r="9479" customFormat="false" ht="14.25" hidden="false" customHeight="true" outlineLevel="0" collapsed="false">
      <c r="B9479" s="88" t="s">
        <v>22</v>
      </c>
      <c r="C9479" s="89" t="n">
        <v>1197831</v>
      </c>
      <c r="D9479" s="90" t="n">
        <v>44549</v>
      </c>
      <c r="E9479" s="88" t="s">
        <v>40</v>
      </c>
      <c r="F9479" s="88" t="s">
        <v>145</v>
      </c>
      <c r="G9479" s="88" t="s">
        <v>142</v>
      </c>
      <c r="H9479" s="91" t="s">
        <v>16</v>
      </c>
      <c r="I9479" s="92" t="n">
        <v>69</v>
      </c>
      <c r="J9479" s="93" t="n">
        <v>81</v>
      </c>
      <c r="K9479" s="94" t="n">
        <f aca="false">I9479 * J9479</f>
        <v>5589</v>
      </c>
      <c r="L9479" s="94" t="n">
        <f aca="false">K9479 *M9479</f>
        <v>2682.72</v>
      </c>
      <c r="M9479" s="95" t="n">
        <v>0.48</v>
      </c>
      <c r="N9479" s="88" t="s">
        <v>23</v>
      </c>
      <c r="O9479" s="91" t="s">
        <v>218</v>
      </c>
      <c r="P9479" s="0" t="str">
        <f aca="false">RIGHT(H9479,LEN(H9479) - FIND(" ", H9479))</f>
        <v>Apparel</v>
      </c>
    </row>
    <row r="9480" customFormat="false" ht="14.25" hidden="false" customHeight="true" outlineLevel="0" collapsed="false">
      <c r="B9480" s="88" t="s">
        <v>22</v>
      </c>
      <c r="C9480" s="89" t="n">
        <v>1197831</v>
      </c>
      <c r="D9480" s="90" t="n">
        <v>44549</v>
      </c>
      <c r="E9480" s="88" t="s">
        <v>40</v>
      </c>
      <c r="F9480" s="88" t="s">
        <v>145</v>
      </c>
      <c r="G9480" s="88" t="s">
        <v>142</v>
      </c>
      <c r="H9480" s="91" t="s">
        <v>38</v>
      </c>
      <c r="I9480" s="92" t="n">
        <v>68</v>
      </c>
      <c r="J9480" s="93" t="n">
        <v>123</v>
      </c>
      <c r="K9480" s="94" t="n">
        <f aca="false">I9480 * J9480</f>
        <v>8364</v>
      </c>
      <c r="L9480" s="94" t="n">
        <f aca="false">K9480 *M9480</f>
        <v>4182</v>
      </c>
      <c r="M9480" s="95" t="n">
        <v>0.5</v>
      </c>
      <c r="N9480" s="88" t="s">
        <v>23</v>
      </c>
      <c r="O9480" s="91" t="s">
        <v>219</v>
      </c>
      <c r="P9480" s="0" t="str">
        <f aca="false">RIGHT(H9480,LEN(H9480) - FIND(" ", H9480))</f>
        <v>Apparel</v>
      </c>
    </row>
    <row r="9481" customFormat="false" ht="14.25" hidden="false" customHeight="true" outlineLevel="0" collapsed="false">
      <c r="B9481" s="88" t="s">
        <v>13</v>
      </c>
      <c r="C9481" s="89" t="n">
        <v>1185732</v>
      </c>
      <c r="D9481" s="90" t="n">
        <v>44549</v>
      </c>
      <c r="E9481" s="88" t="s">
        <v>26</v>
      </c>
      <c r="F9481" s="88" t="s">
        <v>54</v>
      </c>
      <c r="G9481" s="88" t="s">
        <v>55</v>
      </c>
      <c r="H9481" s="91" t="s">
        <v>16</v>
      </c>
      <c r="I9481" s="92" t="n">
        <v>43</v>
      </c>
      <c r="J9481" s="93" t="n">
        <v>30</v>
      </c>
      <c r="K9481" s="94" t="n">
        <f aca="false">I9481 * J9481</f>
        <v>1290</v>
      </c>
      <c r="L9481" s="94" t="n">
        <f aca="false">K9481 *M9481</f>
        <v>425.7</v>
      </c>
      <c r="M9481" s="95" t="n">
        <v>0.33</v>
      </c>
      <c r="N9481" s="88" t="s">
        <v>31</v>
      </c>
      <c r="O9481" s="91" t="s">
        <v>218</v>
      </c>
      <c r="P9481" s="0" t="str">
        <f aca="false">RIGHT(H9481,LEN(H9481) - FIND(" ", H9481))</f>
        <v>Apparel</v>
      </c>
    </row>
    <row r="9482" customFormat="false" ht="14.25" hidden="false" customHeight="true" outlineLevel="0" collapsed="false">
      <c r="B9482" s="88" t="s">
        <v>43</v>
      </c>
      <c r="C9482" s="89" t="n">
        <v>1197831</v>
      </c>
      <c r="D9482" s="90" t="n">
        <v>44549</v>
      </c>
      <c r="E9482" s="88" t="s">
        <v>40</v>
      </c>
      <c r="F9482" s="88" t="s">
        <v>80</v>
      </c>
      <c r="G9482" s="88" t="s">
        <v>125</v>
      </c>
      <c r="H9482" s="91" t="s">
        <v>32</v>
      </c>
      <c r="I9482" s="92" t="n">
        <v>55</v>
      </c>
      <c r="J9482" s="93" t="n">
        <v>238</v>
      </c>
      <c r="K9482" s="94" t="n">
        <f aca="false">I9482 * J9482</f>
        <v>13090</v>
      </c>
      <c r="L9482" s="94" t="n">
        <f aca="false">K9482 *M9482</f>
        <v>6021.4</v>
      </c>
      <c r="M9482" s="95" t="n">
        <v>0.46</v>
      </c>
      <c r="N9482" s="88" t="s">
        <v>31</v>
      </c>
      <c r="O9482" s="91" t="s">
        <v>218</v>
      </c>
      <c r="P9482" s="0" t="str">
        <f aca="false">RIGHT(H9482,LEN(H9482) - FIND(" ", H9482))</f>
        <v>Street Footwear</v>
      </c>
    </row>
    <row r="9483" customFormat="false" ht="14.25" hidden="false" customHeight="true" outlineLevel="0" collapsed="false">
      <c r="B9483" s="88" t="s">
        <v>43</v>
      </c>
      <c r="C9483" s="89" t="n">
        <v>1197831</v>
      </c>
      <c r="D9483" s="90" t="n">
        <v>44549</v>
      </c>
      <c r="E9483" s="88" t="s">
        <v>40</v>
      </c>
      <c r="F9483" s="88" t="s">
        <v>80</v>
      </c>
      <c r="G9483" s="88" t="s">
        <v>125</v>
      </c>
      <c r="H9483" s="91" t="s">
        <v>24</v>
      </c>
      <c r="I9483" s="92" t="n">
        <v>46</v>
      </c>
      <c r="J9483" s="93" t="n">
        <v>155</v>
      </c>
      <c r="K9483" s="94" t="n">
        <f aca="false">I9483 * J9483</f>
        <v>7130</v>
      </c>
      <c r="L9483" s="94" t="n">
        <f aca="false">K9483 *M9483</f>
        <v>2852</v>
      </c>
      <c r="M9483" s="95" t="n">
        <v>0.4</v>
      </c>
      <c r="N9483" s="88" t="s">
        <v>31</v>
      </c>
      <c r="O9483" s="91" t="s">
        <v>218</v>
      </c>
      <c r="P9483" s="0" t="str">
        <f aca="false">RIGHT(H9483,LEN(H9483) - FIND(" ", H9483))</f>
        <v>Athletic Footwear</v>
      </c>
    </row>
    <row r="9484" customFormat="false" ht="14.25" hidden="false" customHeight="true" outlineLevel="0" collapsed="false">
      <c r="B9484" s="88" t="s">
        <v>43</v>
      </c>
      <c r="C9484" s="89" t="n">
        <v>1197831</v>
      </c>
      <c r="D9484" s="90" t="n">
        <v>44549</v>
      </c>
      <c r="E9484" s="88" t="s">
        <v>40</v>
      </c>
      <c r="F9484" s="88" t="s">
        <v>80</v>
      </c>
      <c r="G9484" s="88" t="s">
        <v>125</v>
      </c>
      <c r="H9484" s="91" t="s">
        <v>48</v>
      </c>
      <c r="I9484" s="92" t="n">
        <v>43</v>
      </c>
      <c r="J9484" s="93" t="n">
        <v>149</v>
      </c>
      <c r="K9484" s="94" t="n">
        <f aca="false">I9484 * J9484</f>
        <v>6407</v>
      </c>
      <c r="L9484" s="94" t="n">
        <f aca="false">K9484 *M9484</f>
        <v>2819.08</v>
      </c>
      <c r="M9484" s="95" t="n">
        <v>0.44</v>
      </c>
      <c r="N9484" s="88" t="s">
        <v>31</v>
      </c>
      <c r="O9484" s="91" t="s">
        <v>219</v>
      </c>
      <c r="P9484" s="0" t="str">
        <f aca="false">RIGHT(H9484,LEN(H9484) - FIND(" ", H9484))</f>
        <v>Street Footwear</v>
      </c>
    </row>
    <row r="9485" customFormat="false" ht="14.25" hidden="false" customHeight="true" outlineLevel="0" collapsed="false">
      <c r="B9485" s="88" t="s">
        <v>43</v>
      </c>
      <c r="C9485" s="89" t="n">
        <v>1197831</v>
      </c>
      <c r="D9485" s="90" t="n">
        <v>44549</v>
      </c>
      <c r="E9485" s="88" t="s">
        <v>40</v>
      </c>
      <c r="F9485" s="88" t="s">
        <v>80</v>
      </c>
      <c r="G9485" s="88" t="s">
        <v>125</v>
      </c>
      <c r="H9485" s="91" t="s">
        <v>44</v>
      </c>
      <c r="I9485" s="92" t="n">
        <v>40</v>
      </c>
      <c r="J9485" s="93" t="n">
        <v>124</v>
      </c>
      <c r="K9485" s="94" t="n">
        <f aca="false">I9485 * J9485</f>
        <v>4960</v>
      </c>
      <c r="L9485" s="94" t="n">
        <f aca="false">K9485 *M9485</f>
        <v>2281.6</v>
      </c>
      <c r="M9485" s="95" t="n">
        <v>0.46</v>
      </c>
      <c r="N9485" s="88" t="s">
        <v>31</v>
      </c>
      <c r="O9485" s="91" t="s">
        <v>219</v>
      </c>
      <c r="P9485" s="0" t="str">
        <f aca="false">RIGHT(H9485,LEN(H9485) - FIND(" ", H9485))</f>
        <v>Athletic Footwear</v>
      </c>
    </row>
    <row r="9486" customFormat="false" ht="14.25" hidden="false" customHeight="true" outlineLevel="0" collapsed="false">
      <c r="B9486" s="88" t="s">
        <v>43</v>
      </c>
      <c r="C9486" s="89" t="n">
        <v>1197831</v>
      </c>
      <c r="D9486" s="90" t="n">
        <v>44549</v>
      </c>
      <c r="E9486" s="88" t="s">
        <v>40</v>
      </c>
      <c r="F9486" s="88" t="s">
        <v>80</v>
      </c>
      <c r="G9486" s="88" t="s">
        <v>125</v>
      </c>
      <c r="H9486" s="91" t="s">
        <v>16</v>
      </c>
      <c r="I9486" s="92" t="n">
        <v>50</v>
      </c>
      <c r="J9486" s="93" t="n">
        <v>132</v>
      </c>
      <c r="K9486" s="94" t="n">
        <f aca="false">I9486 * J9486</f>
        <v>6600</v>
      </c>
      <c r="L9486" s="94" t="n">
        <f aca="false">K9486 *M9486</f>
        <v>2640</v>
      </c>
      <c r="M9486" s="95" t="n">
        <v>0.4</v>
      </c>
      <c r="N9486" s="88" t="s">
        <v>31</v>
      </c>
      <c r="O9486" s="91" t="s">
        <v>218</v>
      </c>
      <c r="P9486" s="0" t="str">
        <f aca="false">RIGHT(H9486,LEN(H9486) - FIND(" ", H9486))</f>
        <v>Apparel</v>
      </c>
    </row>
    <row r="9487" customFormat="false" ht="14.25" hidden="false" customHeight="true" outlineLevel="0" collapsed="false">
      <c r="B9487" s="88" t="s">
        <v>43</v>
      </c>
      <c r="C9487" s="89" t="n">
        <v>1197831</v>
      </c>
      <c r="D9487" s="90" t="n">
        <v>44549</v>
      </c>
      <c r="E9487" s="88" t="s">
        <v>40</v>
      </c>
      <c r="F9487" s="88" t="s">
        <v>80</v>
      </c>
      <c r="G9487" s="88" t="s">
        <v>125</v>
      </c>
      <c r="H9487" s="91" t="s">
        <v>38</v>
      </c>
      <c r="I9487" s="92" t="n">
        <v>55</v>
      </c>
      <c r="J9487" s="93" t="n">
        <v>170</v>
      </c>
      <c r="K9487" s="94" t="n">
        <f aca="false">I9487 * J9487</f>
        <v>9350</v>
      </c>
      <c r="L9487" s="94" t="n">
        <f aca="false">K9487 *M9487</f>
        <v>4207.5</v>
      </c>
      <c r="M9487" s="95" t="n">
        <v>0.45</v>
      </c>
      <c r="N9487" s="88" t="s">
        <v>31</v>
      </c>
      <c r="O9487" s="91" t="s">
        <v>219</v>
      </c>
      <c r="P9487" s="0" t="str">
        <f aca="false">RIGHT(H9487,LEN(H9487) - FIND(" ", H9487))</f>
        <v>Apparel</v>
      </c>
    </row>
    <row r="9488" customFormat="false" ht="14.25" hidden="false" customHeight="true" outlineLevel="0" collapsed="false">
      <c r="B9488" s="88" t="s">
        <v>22</v>
      </c>
      <c r="C9488" s="89" t="n">
        <v>1197831</v>
      </c>
      <c r="D9488" s="90" t="n">
        <v>44549</v>
      </c>
      <c r="E9488" s="88" t="s">
        <v>40</v>
      </c>
      <c r="F9488" s="88" t="s">
        <v>145</v>
      </c>
      <c r="G9488" s="88" t="s">
        <v>142</v>
      </c>
      <c r="H9488" s="91" t="s">
        <v>32</v>
      </c>
      <c r="I9488" s="92" t="n">
        <v>55</v>
      </c>
      <c r="J9488" s="93" t="n">
        <v>200</v>
      </c>
      <c r="K9488" s="94" t="n">
        <f aca="false">I9488 * J9488</f>
        <v>11000</v>
      </c>
      <c r="L9488" s="94" t="n">
        <f aca="false">K9488 *M9488</f>
        <v>4620</v>
      </c>
      <c r="M9488" s="95" t="n">
        <v>0.42</v>
      </c>
      <c r="N9488" s="88" t="s">
        <v>31</v>
      </c>
      <c r="O9488" s="91" t="s">
        <v>218</v>
      </c>
      <c r="P9488" s="0" t="str">
        <f aca="false">RIGHT(H9488,LEN(H9488) - FIND(" ", H9488))</f>
        <v>Street Footwear</v>
      </c>
    </row>
    <row r="9489" customFormat="false" ht="14.25" hidden="false" customHeight="true" outlineLevel="0" collapsed="false">
      <c r="B9489" s="88" t="s">
        <v>22</v>
      </c>
      <c r="C9489" s="89" t="n">
        <v>1197831</v>
      </c>
      <c r="D9489" s="90" t="n">
        <v>44549</v>
      </c>
      <c r="E9489" s="88" t="s">
        <v>40</v>
      </c>
      <c r="F9489" s="88" t="s">
        <v>145</v>
      </c>
      <c r="G9489" s="88" t="s">
        <v>142</v>
      </c>
      <c r="H9489" s="91" t="s">
        <v>24</v>
      </c>
      <c r="I9489" s="92" t="n">
        <v>47</v>
      </c>
      <c r="J9489" s="93" t="n">
        <v>149</v>
      </c>
      <c r="K9489" s="94" t="n">
        <f aca="false">I9489 * J9489</f>
        <v>7003</v>
      </c>
      <c r="L9489" s="94" t="n">
        <f aca="false">K9489 *M9489</f>
        <v>2661.14</v>
      </c>
      <c r="M9489" s="95" t="n">
        <v>0.38</v>
      </c>
      <c r="N9489" s="88" t="s">
        <v>31</v>
      </c>
      <c r="O9489" s="91" t="s">
        <v>218</v>
      </c>
      <c r="P9489" s="0" t="str">
        <f aca="false">RIGHT(H9489,LEN(H9489) - FIND(" ", H9489))</f>
        <v>Athletic Footwear</v>
      </c>
    </row>
    <row r="9490" customFormat="false" ht="14.25" hidden="false" customHeight="true" outlineLevel="0" collapsed="false">
      <c r="B9490" s="88" t="s">
        <v>22</v>
      </c>
      <c r="C9490" s="89" t="n">
        <v>1197831</v>
      </c>
      <c r="D9490" s="90" t="n">
        <v>44549</v>
      </c>
      <c r="E9490" s="88" t="s">
        <v>40</v>
      </c>
      <c r="F9490" s="88" t="s">
        <v>145</v>
      </c>
      <c r="G9490" s="88" t="s">
        <v>142</v>
      </c>
      <c r="H9490" s="91" t="s">
        <v>48</v>
      </c>
      <c r="I9490" s="92" t="n">
        <v>44</v>
      </c>
      <c r="J9490" s="93" t="n">
        <v>131</v>
      </c>
      <c r="K9490" s="94" t="n">
        <f aca="false">I9490 * J9490</f>
        <v>5764</v>
      </c>
      <c r="L9490" s="94" t="n">
        <f aca="false">K9490 *M9490</f>
        <v>2593.8</v>
      </c>
      <c r="M9490" s="95" t="n">
        <v>0.45</v>
      </c>
      <c r="N9490" s="88" t="s">
        <v>31</v>
      </c>
      <c r="O9490" s="91" t="s">
        <v>219</v>
      </c>
      <c r="P9490" s="0" t="str">
        <f aca="false">RIGHT(H9490,LEN(H9490) - FIND(" ", H9490))</f>
        <v>Street Footwear</v>
      </c>
    </row>
    <row r="9491" customFormat="false" ht="14.25" hidden="false" customHeight="true" outlineLevel="0" collapsed="false">
      <c r="B9491" s="88" t="s">
        <v>22</v>
      </c>
      <c r="C9491" s="89" t="n">
        <v>1197831</v>
      </c>
      <c r="D9491" s="90" t="n">
        <v>44549</v>
      </c>
      <c r="E9491" s="88" t="s">
        <v>40</v>
      </c>
      <c r="F9491" s="88" t="s">
        <v>145</v>
      </c>
      <c r="G9491" s="88" t="s">
        <v>142</v>
      </c>
      <c r="H9491" s="91" t="s">
        <v>44</v>
      </c>
      <c r="I9491" s="92" t="n">
        <v>45</v>
      </c>
      <c r="J9491" s="93" t="n">
        <v>114</v>
      </c>
      <c r="K9491" s="94" t="n">
        <f aca="false">I9491 * J9491</f>
        <v>5130</v>
      </c>
      <c r="L9491" s="94" t="n">
        <f aca="false">K9491 *M9491</f>
        <v>2308.5</v>
      </c>
      <c r="M9491" s="95" t="n">
        <v>0.45</v>
      </c>
      <c r="N9491" s="88" t="s">
        <v>31</v>
      </c>
      <c r="O9491" s="91" t="s">
        <v>219</v>
      </c>
      <c r="P9491" s="0" t="str">
        <f aca="false">RIGHT(H9491,LEN(H9491) - FIND(" ", H9491))</f>
        <v>Athletic Footwear</v>
      </c>
    </row>
    <row r="9492" customFormat="false" ht="14.25" hidden="false" customHeight="true" outlineLevel="0" collapsed="false">
      <c r="B9492" s="88" t="s">
        <v>22</v>
      </c>
      <c r="C9492" s="89" t="n">
        <v>1197831</v>
      </c>
      <c r="D9492" s="90" t="n">
        <v>44549</v>
      </c>
      <c r="E9492" s="88" t="s">
        <v>40</v>
      </c>
      <c r="F9492" s="88" t="s">
        <v>145</v>
      </c>
      <c r="G9492" s="88" t="s">
        <v>142</v>
      </c>
      <c r="H9492" s="91" t="s">
        <v>16</v>
      </c>
      <c r="I9492" s="92" t="n">
        <v>55</v>
      </c>
      <c r="J9492" s="93" t="n">
        <v>98</v>
      </c>
      <c r="K9492" s="94" t="n">
        <f aca="false">I9492 * J9492</f>
        <v>5390</v>
      </c>
      <c r="L9492" s="94" t="n">
        <f aca="false">K9492 *M9492</f>
        <v>2156</v>
      </c>
      <c r="M9492" s="95" t="n">
        <v>0.4</v>
      </c>
      <c r="N9492" s="88" t="s">
        <v>31</v>
      </c>
      <c r="O9492" s="91" t="s">
        <v>218</v>
      </c>
      <c r="P9492" s="0" t="str">
        <f aca="false">RIGHT(H9492,LEN(H9492) - FIND(" ", H9492))</f>
        <v>Apparel</v>
      </c>
    </row>
    <row r="9493" customFormat="false" ht="14.25" hidden="false" customHeight="true" outlineLevel="0" collapsed="false">
      <c r="B9493" s="88" t="s">
        <v>22</v>
      </c>
      <c r="C9493" s="89" t="n">
        <v>1197831</v>
      </c>
      <c r="D9493" s="90" t="n">
        <v>44549</v>
      </c>
      <c r="E9493" s="88" t="s">
        <v>40</v>
      </c>
      <c r="F9493" s="88" t="s">
        <v>145</v>
      </c>
      <c r="G9493" s="88" t="s">
        <v>142</v>
      </c>
      <c r="H9493" s="91" t="s">
        <v>38</v>
      </c>
      <c r="I9493" s="92" t="n">
        <v>51</v>
      </c>
      <c r="J9493" s="93" t="n">
        <v>128</v>
      </c>
      <c r="K9493" s="94" t="n">
        <f aca="false">I9493 * J9493</f>
        <v>6528</v>
      </c>
      <c r="L9493" s="94" t="n">
        <f aca="false">K9493 *M9493</f>
        <v>2807.04</v>
      </c>
      <c r="M9493" s="95" t="n">
        <v>0.43</v>
      </c>
      <c r="N9493" s="88" t="s">
        <v>31</v>
      </c>
      <c r="O9493" s="91" t="s">
        <v>219</v>
      </c>
      <c r="P9493" s="0" t="str">
        <f aca="false">RIGHT(H9493,LEN(H9493) - FIND(" ", H9493))</f>
        <v>Apparel</v>
      </c>
    </row>
    <row r="9494" customFormat="false" ht="14.25" hidden="false" customHeight="true" outlineLevel="0" collapsed="false">
      <c r="B9494" s="88" t="s">
        <v>13</v>
      </c>
      <c r="C9494" s="89" t="n">
        <v>1185732</v>
      </c>
      <c r="D9494" s="90" t="n">
        <v>44550</v>
      </c>
      <c r="E9494" s="88" t="s">
        <v>26</v>
      </c>
      <c r="F9494" s="88" t="s">
        <v>54</v>
      </c>
      <c r="G9494" s="88" t="s">
        <v>55</v>
      </c>
      <c r="H9494" s="91" t="s">
        <v>38</v>
      </c>
      <c r="I9494" s="92" t="n">
        <v>65</v>
      </c>
      <c r="J9494" s="93" t="n">
        <v>225</v>
      </c>
      <c r="K9494" s="94" t="n">
        <f aca="false">I9494 * J9494</f>
        <v>14625</v>
      </c>
      <c r="L9494" s="94" t="n">
        <f aca="false">K9494 *M9494</f>
        <v>3656.25</v>
      </c>
      <c r="M9494" s="95" t="n">
        <v>0.25</v>
      </c>
      <c r="N9494" s="88" t="s">
        <v>31</v>
      </c>
      <c r="O9494" s="91" t="s">
        <v>219</v>
      </c>
      <c r="P9494" s="0" t="str">
        <f aca="false">RIGHT(H9494,LEN(H9494) - FIND(" ", H9494))</f>
        <v>Apparel</v>
      </c>
    </row>
    <row r="9495" customFormat="false" ht="14.25" hidden="false" customHeight="true" outlineLevel="0" collapsed="false">
      <c r="B9495" s="88" t="s">
        <v>15</v>
      </c>
      <c r="C9495" s="89" t="n">
        <v>1185732</v>
      </c>
      <c r="D9495" s="90" t="n">
        <v>44550</v>
      </c>
      <c r="E9495" s="88" t="s">
        <v>26</v>
      </c>
      <c r="F9495" s="88" t="s">
        <v>111</v>
      </c>
      <c r="G9495" s="88" t="s">
        <v>166</v>
      </c>
      <c r="H9495" s="91" t="s">
        <v>38</v>
      </c>
      <c r="I9495" s="92" t="n">
        <v>60</v>
      </c>
      <c r="J9495" s="93" t="n">
        <v>375</v>
      </c>
      <c r="K9495" s="94" t="n">
        <f aca="false">I9495 * J9495</f>
        <v>22500</v>
      </c>
      <c r="L9495" s="94" t="n">
        <f aca="false">K9495 *M9495</f>
        <v>9000</v>
      </c>
      <c r="M9495" s="95" t="n">
        <v>0.4</v>
      </c>
      <c r="N9495" s="88" t="s">
        <v>31</v>
      </c>
      <c r="O9495" s="91" t="s">
        <v>219</v>
      </c>
      <c r="P9495" s="0" t="str">
        <f aca="false">RIGHT(H9495,LEN(H9495) - FIND(" ", H9495))</f>
        <v>Apparel</v>
      </c>
    </row>
    <row r="9496" customFormat="false" ht="14.25" hidden="false" customHeight="true" outlineLevel="0" collapsed="false">
      <c r="B9496" s="88" t="s">
        <v>15</v>
      </c>
      <c r="C9496" s="89" t="n">
        <v>1185732</v>
      </c>
      <c r="D9496" s="90" t="n">
        <v>44550</v>
      </c>
      <c r="E9496" s="88" t="s">
        <v>18</v>
      </c>
      <c r="F9496" s="88" t="s">
        <v>70</v>
      </c>
      <c r="G9496" s="88" t="s">
        <v>76</v>
      </c>
      <c r="H9496" s="91" t="s">
        <v>32</v>
      </c>
      <c r="I9496" s="92" t="n">
        <v>75</v>
      </c>
      <c r="J9496" s="93" t="n">
        <v>600</v>
      </c>
      <c r="K9496" s="94" t="n">
        <f aca="false">I9496 * J9496</f>
        <v>45000</v>
      </c>
      <c r="L9496" s="94" t="n">
        <f aca="false">K9496 *M9496</f>
        <v>15750</v>
      </c>
      <c r="M9496" s="95" t="n">
        <v>0.35</v>
      </c>
      <c r="N9496" s="88" t="s">
        <v>31</v>
      </c>
      <c r="O9496" s="91" t="s">
        <v>218</v>
      </c>
      <c r="P9496" s="0" t="str">
        <f aca="false">RIGHT(H9496,LEN(H9496) - FIND(" ", H9496))</f>
        <v>Street Footwear</v>
      </c>
    </row>
    <row r="9497" customFormat="false" ht="14.25" hidden="false" customHeight="true" outlineLevel="0" collapsed="false">
      <c r="B9497" s="88" t="s">
        <v>15</v>
      </c>
      <c r="C9497" s="89" t="n">
        <v>1185732</v>
      </c>
      <c r="D9497" s="90" t="n">
        <v>44550</v>
      </c>
      <c r="E9497" s="88" t="s">
        <v>18</v>
      </c>
      <c r="F9497" s="88" t="s">
        <v>70</v>
      </c>
      <c r="G9497" s="88" t="s">
        <v>76</v>
      </c>
      <c r="H9497" s="91" t="s">
        <v>24</v>
      </c>
      <c r="I9497" s="92" t="n">
        <v>65</v>
      </c>
      <c r="J9497" s="93" t="n">
        <v>400</v>
      </c>
      <c r="K9497" s="94" t="n">
        <f aca="false">I9497 * J9497</f>
        <v>26000</v>
      </c>
      <c r="L9497" s="94" t="n">
        <f aca="false">K9497 *M9497</f>
        <v>9100</v>
      </c>
      <c r="M9497" s="95" t="n">
        <v>0.35</v>
      </c>
      <c r="N9497" s="88" t="s">
        <v>31</v>
      </c>
      <c r="O9497" s="91" t="s">
        <v>218</v>
      </c>
      <c r="P9497" s="0" t="str">
        <f aca="false">RIGHT(H9497,LEN(H9497) - FIND(" ", H9497))</f>
        <v>Athletic Footwear</v>
      </c>
    </row>
    <row r="9498" customFormat="false" ht="14.25" hidden="false" customHeight="true" outlineLevel="0" collapsed="false">
      <c r="B9498" s="88" t="s">
        <v>13</v>
      </c>
      <c r="C9498" s="89" t="n">
        <v>1185732</v>
      </c>
      <c r="D9498" s="90" t="n">
        <v>44550</v>
      </c>
      <c r="E9498" s="88" t="s">
        <v>26</v>
      </c>
      <c r="F9498" s="88" t="s">
        <v>113</v>
      </c>
      <c r="G9498" s="88" t="s">
        <v>85</v>
      </c>
      <c r="H9498" s="91" t="s">
        <v>32</v>
      </c>
      <c r="I9498" s="92" t="n">
        <v>60</v>
      </c>
      <c r="J9498" s="93" t="n">
        <v>450</v>
      </c>
      <c r="K9498" s="94" t="n">
        <f aca="false">I9498 * J9498</f>
        <v>27000</v>
      </c>
      <c r="L9498" s="94" t="n">
        <f aca="false">K9498 *M9498</f>
        <v>10800</v>
      </c>
      <c r="M9498" s="95" t="n">
        <v>0.4</v>
      </c>
      <c r="N9498" s="88" t="s">
        <v>14</v>
      </c>
      <c r="O9498" s="91" t="s">
        <v>218</v>
      </c>
      <c r="P9498" s="0" t="str">
        <f aca="false">RIGHT(H9498,LEN(H9498) - FIND(" ", H9498))</f>
        <v>Street Footwear</v>
      </c>
    </row>
    <row r="9499" customFormat="false" ht="14.25" hidden="false" customHeight="true" outlineLevel="0" collapsed="false">
      <c r="B9499" s="88" t="s">
        <v>13</v>
      </c>
      <c r="C9499" s="89" t="n">
        <v>1185732</v>
      </c>
      <c r="D9499" s="90" t="n">
        <v>44550</v>
      </c>
      <c r="E9499" s="88" t="s">
        <v>26</v>
      </c>
      <c r="F9499" s="88" t="s">
        <v>113</v>
      </c>
      <c r="G9499" s="88" t="s">
        <v>85</v>
      </c>
      <c r="H9499" s="91" t="s">
        <v>24</v>
      </c>
      <c r="I9499" s="92" t="n">
        <v>50</v>
      </c>
      <c r="J9499" s="93" t="n">
        <v>250</v>
      </c>
      <c r="K9499" s="94" t="n">
        <f aca="false">I9499 * J9499</f>
        <v>12500</v>
      </c>
      <c r="L9499" s="94" t="n">
        <f aca="false">K9499 *M9499</f>
        <v>4375</v>
      </c>
      <c r="M9499" s="95" t="n">
        <v>0.35</v>
      </c>
      <c r="N9499" s="88" t="s">
        <v>14</v>
      </c>
      <c r="O9499" s="91" t="s">
        <v>218</v>
      </c>
      <c r="P9499" s="0" t="str">
        <f aca="false">RIGHT(H9499,LEN(H9499) - FIND(" ", H9499))</f>
        <v>Athletic Footwear</v>
      </c>
    </row>
    <row r="9500" customFormat="false" ht="14.25" hidden="false" customHeight="true" outlineLevel="0" collapsed="false">
      <c r="B9500" s="88" t="s">
        <v>13</v>
      </c>
      <c r="C9500" s="89" t="n">
        <v>1185732</v>
      </c>
      <c r="D9500" s="90" t="n">
        <v>44550</v>
      </c>
      <c r="E9500" s="88" t="s">
        <v>26</v>
      </c>
      <c r="F9500" s="88" t="s">
        <v>113</v>
      </c>
      <c r="G9500" s="88" t="s">
        <v>85</v>
      </c>
      <c r="H9500" s="91" t="s">
        <v>48</v>
      </c>
      <c r="I9500" s="92" t="n">
        <v>50</v>
      </c>
      <c r="J9500" s="93" t="n">
        <v>225</v>
      </c>
      <c r="K9500" s="94" t="n">
        <f aca="false">I9500 * J9500</f>
        <v>11250</v>
      </c>
      <c r="L9500" s="94" t="n">
        <f aca="false">K9500 *M9500</f>
        <v>3937.5</v>
      </c>
      <c r="M9500" s="95" t="n">
        <v>0.35</v>
      </c>
      <c r="N9500" s="88" t="s">
        <v>14</v>
      </c>
      <c r="O9500" s="91" t="s">
        <v>219</v>
      </c>
      <c r="P9500" s="0" t="str">
        <f aca="false">RIGHT(H9500,LEN(H9500) - FIND(" ", H9500))</f>
        <v>Street Footwear</v>
      </c>
    </row>
    <row r="9501" customFormat="false" ht="14.25" hidden="false" customHeight="true" outlineLevel="0" collapsed="false">
      <c r="B9501" s="88" t="s">
        <v>13</v>
      </c>
      <c r="C9501" s="89" t="n">
        <v>1185732</v>
      </c>
      <c r="D9501" s="90" t="n">
        <v>44550</v>
      </c>
      <c r="E9501" s="88" t="s">
        <v>26</v>
      </c>
      <c r="F9501" s="88" t="s">
        <v>113</v>
      </c>
      <c r="G9501" s="88" t="s">
        <v>85</v>
      </c>
      <c r="H9501" s="91" t="s">
        <v>44</v>
      </c>
      <c r="I9501" s="92" t="n">
        <v>50</v>
      </c>
      <c r="J9501" s="93" t="n">
        <v>175</v>
      </c>
      <c r="K9501" s="94" t="n">
        <f aca="false">I9501 * J9501</f>
        <v>8750</v>
      </c>
      <c r="L9501" s="94" t="n">
        <f aca="false">K9501 *M9501</f>
        <v>3062.5</v>
      </c>
      <c r="M9501" s="95" t="n">
        <v>0.35</v>
      </c>
      <c r="N9501" s="88" t="s">
        <v>14</v>
      </c>
      <c r="O9501" s="91" t="s">
        <v>219</v>
      </c>
      <c r="P9501" s="0" t="str">
        <f aca="false">RIGHT(H9501,LEN(H9501) - FIND(" ", H9501))</f>
        <v>Athletic Footwear</v>
      </c>
    </row>
    <row r="9502" customFormat="false" ht="14.25" hidden="false" customHeight="true" outlineLevel="0" collapsed="false">
      <c r="B9502" s="88" t="s">
        <v>13</v>
      </c>
      <c r="C9502" s="89" t="n">
        <v>1185732</v>
      </c>
      <c r="D9502" s="90" t="n">
        <v>44550</v>
      </c>
      <c r="E9502" s="88" t="s">
        <v>26</v>
      </c>
      <c r="F9502" s="88" t="s">
        <v>113</v>
      </c>
      <c r="G9502" s="88" t="s">
        <v>85</v>
      </c>
      <c r="H9502" s="91" t="s">
        <v>16</v>
      </c>
      <c r="I9502" s="92" t="n">
        <v>60</v>
      </c>
      <c r="J9502" s="93" t="n">
        <v>175</v>
      </c>
      <c r="K9502" s="94" t="n">
        <f aca="false">I9502 * J9502</f>
        <v>10500</v>
      </c>
      <c r="L9502" s="94" t="n">
        <f aca="false">K9502 *M9502</f>
        <v>3150</v>
      </c>
      <c r="M9502" s="95" t="n">
        <v>0.3</v>
      </c>
      <c r="N9502" s="88" t="s">
        <v>14</v>
      </c>
      <c r="O9502" s="91" t="s">
        <v>218</v>
      </c>
      <c r="P9502" s="0" t="str">
        <f aca="false">RIGHT(H9502,LEN(H9502) - FIND(" ", H9502))</f>
        <v>Apparel</v>
      </c>
    </row>
    <row r="9503" customFormat="false" ht="14.25" hidden="false" customHeight="true" outlineLevel="0" collapsed="false">
      <c r="B9503" s="88" t="s">
        <v>13</v>
      </c>
      <c r="C9503" s="89" t="n">
        <v>1185732</v>
      </c>
      <c r="D9503" s="90" t="n">
        <v>44550</v>
      </c>
      <c r="E9503" s="88" t="s">
        <v>26</v>
      </c>
      <c r="F9503" s="88" t="s">
        <v>113</v>
      </c>
      <c r="G9503" s="88" t="s">
        <v>85</v>
      </c>
      <c r="H9503" s="91" t="s">
        <v>38</v>
      </c>
      <c r="I9503" s="92" t="n">
        <v>65</v>
      </c>
      <c r="J9503" s="93" t="n">
        <v>275</v>
      </c>
      <c r="K9503" s="94" t="n">
        <f aca="false">I9503 * J9503</f>
        <v>17875</v>
      </c>
      <c r="L9503" s="94" t="n">
        <f aca="false">K9503 *M9503</f>
        <v>5362.5</v>
      </c>
      <c r="M9503" s="95" t="n">
        <v>0.3</v>
      </c>
      <c r="N9503" s="88" t="s">
        <v>14</v>
      </c>
      <c r="O9503" s="91" t="s">
        <v>219</v>
      </c>
      <c r="P9503" s="0" t="str">
        <f aca="false">RIGHT(H9503,LEN(H9503) - FIND(" ", H9503))</f>
        <v>Apparel</v>
      </c>
    </row>
    <row r="9504" customFormat="false" ht="14.25" hidden="false" customHeight="true" outlineLevel="0" collapsed="false">
      <c r="B9504" s="88" t="s">
        <v>13</v>
      </c>
      <c r="C9504" s="89" t="n">
        <v>1185732</v>
      </c>
      <c r="D9504" s="90" t="n">
        <v>44550</v>
      </c>
      <c r="E9504" s="88" t="s">
        <v>26</v>
      </c>
      <c r="F9504" s="88" t="s">
        <v>54</v>
      </c>
      <c r="G9504" s="88" t="s">
        <v>55</v>
      </c>
      <c r="H9504" s="91" t="s">
        <v>38</v>
      </c>
      <c r="I9504" s="92" t="n">
        <v>60</v>
      </c>
      <c r="J9504" s="93" t="n">
        <v>63</v>
      </c>
      <c r="K9504" s="94" t="n">
        <f aca="false">I9504 * J9504</f>
        <v>3780</v>
      </c>
      <c r="L9504" s="94" t="n">
        <f aca="false">K9504 *M9504</f>
        <v>1474.2</v>
      </c>
      <c r="M9504" s="95" t="n">
        <v>0.39</v>
      </c>
      <c r="N9504" s="88" t="s">
        <v>23</v>
      </c>
      <c r="O9504" s="91" t="s">
        <v>219</v>
      </c>
      <c r="P9504" s="0" t="str">
        <f aca="false">RIGHT(H9504,LEN(H9504) - FIND(" ", H9504))</f>
        <v>Apparel</v>
      </c>
    </row>
    <row r="9505" customFormat="false" ht="14.25" hidden="false" customHeight="true" outlineLevel="0" collapsed="false">
      <c r="B9505" s="88" t="s">
        <v>15</v>
      </c>
      <c r="C9505" s="89" t="n">
        <v>1185732</v>
      </c>
      <c r="D9505" s="90" t="n">
        <v>44550</v>
      </c>
      <c r="E9505" s="88" t="s">
        <v>26</v>
      </c>
      <c r="F9505" s="88" t="s">
        <v>111</v>
      </c>
      <c r="G9505" s="88" t="s">
        <v>166</v>
      </c>
      <c r="H9505" s="91" t="s">
        <v>38</v>
      </c>
      <c r="I9505" s="92" t="n">
        <v>58</v>
      </c>
      <c r="J9505" s="93" t="n">
        <v>113</v>
      </c>
      <c r="K9505" s="94" t="n">
        <f aca="false">I9505 * J9505</f>
        <v>6554</v>
      </c>
      <c r="L9505" s="94" t="n">
        <f aca="false">K9505 *M9505</f>
        <v>3539.16</v>
      </c>
      <c r="M9505" s="95" t="n">
        <v>0.54</v>
      </c>
      <c r="N9505" s="88" t="s">
        <v>23</v>
      </c>
      <c r="O9505" s="91" t="s">
        <v>219</v>
      </c>
      <c r="P9505" s="0" t="str">
        <f aca="false">RIGHT(H9505,LEN(H9505) - FIND(" ", H9505))</f>
        <v>Apparel</v>
      </c>
    </row>
    <row r="9506" customFormat="false" ht="14.25" hidden="false" customHeight="true" outlineLevel="0" collapsed="false">
      <c r="B9506" s="88" t="s">
        <v>15</v>
      </c>
      <c r="C9506" s="89" t="n">
        <v>1185732</v>
      </c>
      <c r="D9506" s="90" t="n">
        <v>44550</v>
      </c>
      <c r="E9506" s="88" t="s">
        <v>18</v>
      </c>
      <c r="F9506" s="88" t="s">
        <v>70</v>
      </c>
      <c r="G9506" s="88" t="s">
        <v>76</v>
      </c>
      <c r="H9506" s="91" t="s">
        <v>32</v>
      </c>
      <c r="I9506" s="92" t="n">
        <v>69</v>
      </c>
      <c r="J9506" s="93" t="n">
        <v>174</v>
      </c>
      <c r="K9506" s="94" t="n">
        <f aca="false">I9506 * J9506</f>
        <v>12006</v>
      </c>
      <c r="L9506" s="94" t="n">
        <f aca="false">K9506 *M9506</f>
        <v>5642.82</v>
      </c>
      <c r="M9506" s="95" t="n">
        <v>0.47</v>
      </c>
      <c r="N9506" s="88" t="s">
        <v>23</v>
      </c>
      <c r="O9506" s="91" t="s">
        <v>218</v>
      </c>
      <c r="P9506" s="0" t="str">
        <f aca="false">RIGHT(H9506,LEN(H9506) - FIND(" ", H9506))</f>
        <v>Street Footwear</v>
      </c>
    </row>
    <row r="9507" customFormat="false" ht="14.25" hidden="false" customHeight="true" outlineLevel="0" collapsed="false">
      <c r="B9507" s="88" t="s">
        <v>15</v>
      </c>
      <c r="C9507" s="89" t="n">
        <v>1185732</v>
      </c>
      <c r="D9507" s="90" t="n">
        <v>44550</v>
      </c>
      <c r="E9507" s="88" t="s">
        <v>18</v>
      </c>
      <c r="F9507" s="88" t="s">
        <v>70</v>
      </c>
      <c r="G9507" s="88" t="s">
        <v>76</v>
      </c>
      <c r="H9507" s="91" t="s">
        <v>24</v>
      </c>
      <c r="I9507" s="92" t="n">
        <v>60</v>
      </c>
      <c r="J9507" s="93" t="n">
        <v>112</v>
      </c>
      <c r="K9507" s="94" t="n">
        <f aca="false">I9507 * J9507</f>
        <v>6720</v>
      </c>
      <c r="L9507" s="94" t="n">
        <f aca="false">K9507 *M9507</f>
        <v>3158.4</v>
      </c>
      <c r="M9507" s="95" t="n">
        <v>0.47</v>
      </c>
      <c r="N9507" s="88" t="s">
        <v>23</v>
      </c>
      <c r="O9507" s="91" t="s">
        <v>218</v>
      </c>
      <c r="P9507" s="0" t="str">
        <f aca="false">RIGHT(H9507,LEN(H9507) - FIND(" ", H9507))</f>
        <v>Athletic Footwear</v>
      </c>
    </row>
    <row r="9508" customFormat="false" ht="14.25" hidden="false" customHeight="true" outlineLevel="0" collapsed="false">
      <c r="B9508" s="88" t="s">
        <v>13</v>
      </c>
      <c r="C9508" s="89" t="n">
        <v>1185732</v>
      </c>
      <c r="D9508" s="90" t="n">
        <v>44550</v>
      </c>
      <c r="E9508" s="88" t="s">
        <v>26</v>
      </c>
      <c r="F9508" s="88" t="s">
        <v>113</v>
      </c>
      <c r="G9508" s="88" t="s">
        <v>85</v>
      </c>
      <c r="H9508" s="91" t="s">
        <v>32</v>
      </c>
      <c r="I9508" s="92" t="n">
        <v>57</v>
      </c>
      <c r="J9508" s="93" t="n">
        <v>122</v>
      </c>
      <c r="K9508" s="94" t="n">
        <f aca="false">I9508 * J9508</f>
        <v>6954</v>
      </c>
      <c r="L9508" s="94" t="n">
        <f aca="false">K9508 *M9508</f>
        <v>3477</v>
      </c>
      <c r="M9508" s="95" t="n">
        <v>0.5</v>
      </c>
      <c r="N9508" s="88" t="s">
        <v>23</v>
      </c>
      <c r="O9508" s="91" t="s">
        <v>218</v>
      </c>
      <c r="P9508" s="0" t="str">
        <f aca="false">RIGHT(H9508,LEN(H9508) - FIND(" ", H9508))</f>
        <v>Street Footwear</v>
      </c>
    </row>
    <row r="9509" customFormat="false" ht="14.25" hidden="false" customHeight="true" outlineLevel="0" collapsed="false">
      <c r="B9509" s="88" t="s">
        <v>13</v>
      </c>
      <c r="C9509" s="89" t="n">
        <v>1185732</v>
      </c>
      <c r="D9509" s="90" t="n">
        <v>44550</v>
      </c>
      <c r="E9509" s="88" t="s">
        <v>26</v>
      </c>
      <c r="F9509" s="88" t="s">
        <v>113</v>
      </c>
      <c r="G9509" s="88" t="s">
        <v>85</v>
      </c>
      <c r="H9509" s="91" t="s">
        <v>24</v>
      </c>
      <c r="I9509" s="92" t="n">
        <v>46</v>
      </c>
      <c r="J9509" s="93" t="n">
        <v>65</v>
      </c>
      <c r="K9509" s="94" t="n">
        <f aca="false">I9509 * J9509</f>
        <v>2990</v>
      </c>
      <c r="L9509" s="94" t="n">
        <f aca="false">K9509 *M9509</f>
        <v>1495</v>
      </c>
      <c r="M9509" s="95" t="n">
        <v>0.5</v>
      </c>
      <c r="N9509" s="88" t="s">
        <v>23</v>
      </c>
      <c r="O9509" s="91" t="s">
        <v>218</v>
      </c>
      <c r="P9509" s="0" t="str">
        <f aca="false">RIGHT(H9509,LEN(H9509) - FIND(" ", H9509))</f>
        <v>Athletic Footwear</v>
      </c>
    </row>
    <row r="9510" customFormat="false" ht="14.25" hidden="false" customHeight="true" outlineLevel="0" collapsed="false">
      <c r="B9510" s="88" t="s">
        <v>13</v>
      </c>
      <c r="C9510" s="89" t="n">
        <v>1185732</v>
      </c>
      <c r="D9510" s="90" t="n">
        <v>44550</v>
      </c>
      <c r="E9510" s="88" t="s">
        <v>26</v>
      </c>
      <c r="F9510" s="88" t="s">
        <v>113</v>
      </c>
      <c r="G9510" s="88" t="s">
        <v>85</v>
      </c>
      <c r="H9510" s="91" t="s">
        <v>48</v>
      </c>
      <c r="I9510" s="92" t="n">
        <v>45</v>
      </c>
      <c r="J9510" s="93" t="n">
        <v>65</v>
      </c>
      <c r="K9510" s="94" t="n">
        <f aca="false">I9510 * J9510</f>
        <v>2925</v>
      </c>
      <c r="L9510" s="94" t="n">
        <f aca="false">K9510 *M9510</f>
        <v>1374.75</v>
      </c>
      <c r="M9510" s="95" t="n">
        <v>0.47</v>
      </c>
      <c r="N9510" s="88" t="s">
        <v>23</v>
      </c>
      <c r="O9510" s="91" t="s">
        <v>219</v>
      </c>
      <c r="P9510" s="0" t="str">
        <f aca="false">RIGHT(H9510,LEN(H9510) - FIND(" ", H9510))</f>
        <v>Street Footwear</v>
      </c>
    </row>
    <row r="9511" customFormat="false" ht="14.25" hidden="false" customHeight="true" outlineLevel="0" collapsed="false">
      <c r="B9511" s="88" t="s">
        <v>13</v>
      </c>
      <c r="C9511" s="89" t="n">
        <v>1185732</v>
      </c>
      <c r="D9511" s="90" t="n">
        <v>44550</v>
      </c>
      <c r="E9511" s="88" t="s">
        <v>26</v>
      </c>
      <c r="F9511" s="88" t="s">
        <v>113</v>
      </c>
      <c r="G9511" s="88" t="s">
        <v>85</v>
      </c>
      <c r="H9511" s="91" t="s">
        <v>44</v>
      </c>
      <c r="I9511" s="92" t="n">
        <v>49</v>
      </c>
      <c r="J9511" s="93" t="n">
        <v>44</v>
      </c>
      <c r="K9511" s="94" t="n">
        <f aca="false">I9511 * J9511</f>
        <v>2156</v>
      </c>
      <c r="L9511" s="94" t="n">
        <f aca="false">K9511 *M9511</f>
        <v>1013.32</v>
      </c>
      <c r="M9511" s="95" t="n">
        <v>0.47</v>
      </c>
      <c r="N9511" s="88" t="s">
        <v>23</v>
      </c>
      <c r="O9511" s="91" t="s">
        <v>219</v>
      </c>
      <c r="P9511" s="0" t="str">
        <f aca="false">RIGHT(H9511,LEN(H9511) - FIND(" ", H9511))</f>
        <v>Athletic Footwear</v>
      </c>
    </row>
    <row r="9512" customFormat="false" ht="14.25" hidden="false" customHeight="true" outlineLevel="0" collapsed="false">
      <c r="B9512" s="88" t="s">
        <v>13</v>
      </c>
      <c r="C9512" s="89" t="n">
        <v>1185732</v>
      </c>
      <c r="D9512" s="90" t="n">
        <v>44550</v>
      </c>
      <c r="E9512" s="88" t="s">
        <v>26</v>
      </c>
      <c r="F9512" s="88" t="s">
        <v>113</v>
      </c>
      <c r="G9512" s="88" t="s">
        <v>85</v>
      </c>
      <c r="H9512" s="91" t="s">
        <v>16</v>
      </c>
      <c r="I9512" s="92" t="n">
        <v>54</v>
      </c>
      <c r="J9512" s="93" t="n">
        <v>51</v>
      </c>
      <c r="K9512" s="94" t="n">
        <f aca="false">I9512 * J9512</f>
        <v>2754</v>
      </c>
      <c r="L9512" s="94" t="n">
        <f aca="false">K9512 *M9512</f>
        <v>1129.14</v>
      </c>
      <c r="M9512" s="95" t="n">
        <v>0.41</v>
      </c>
      <c r="N9512" s="88" t="s">
        <v>23</v>
      </c>
      <c r="O9512" s="91" t="s">
        <v>218</v>
      </c>
      <c r="P9512" s="0" t="str">
        <f aca="false">RIGHT(H9512,LEN(H9512) - FIND(" ", H9512))</f>
        <v>Apparel</v>
      </c>
    </row>
    <row r="9513" customFormat="false" ht="14.25" hidden="false" customHeight="true" outlineLevel="0" collapsed="false">
      <c r="B9513" s="88" t="s">
        <v>13</v>
      </c>
      <c r="C9513" s="89" t="n">
        <v>1185732</v>
      </c>
      <c r="D9513" s="90" t="n">
        <v>44550</v>
      </c>
      <c r="E9513" s="88" t="s">
        <v>26</v>
      </c>
      <c r="F9513" s="88" t="s">
        <v>113</v>
      </c>
      <c r="G9513" s="88" t="s">
        <v>85</v>
      </c>
      <c r="H9513" s="91" t="s">
        <v>38</v>
      </c>
      <c r="I9513" s="92" t="n">
        <v>61</v>
      </c>
      <c r="J9513" s="93" t="n">
        <v>72</v>
      </c>
      <c r="K9513" s="94" t="n">
        <f aca="false">I9513 * J9513</f>
        <v>4392</v>
      </c>
      <c r="L9513" s="94" t="n">
        <f aca="false">K9513 *M9513</f>
        <v>1844.64</v>
      </c>
      <c r="M9513" s="95" t="n">
        <v>0.42</v>
      </c>
      <c r="N9513" s="88" t="s">
        <v>23</v>
      </c>
      <c r="O9513" s="91" t="s">
        <v>219</v>
      </c>
      <c r="P9513" s="0" t="str">
        <f aca="false">RIGHT(H9513,LEN(H9513) - FIND(" ", H9513))</f>
        <v>Apparel</v>
      </c>
    </row>
    <row r="9514" customFormat="false" ht="14.25" hidden="false" customHeight="true" outlineLevel="0" collapsed="false">
      <c r="B9514" s="88" t="s">
        <v>13</v>
      </c>
      <c r="C9514" s="89" t="n">
        <v>1185732</v>
      </c>
      <c r="D9514" s="90" t="n">
        <v>44550</v>
      </c>
      <c r="E9514" s="88" t="s">
        <v>26</v>
      </c>
      <c r="F9514" s="88" t="s">
        <v>54</v>
      </c>
      <c r="G9514" s="88" t="s">
        <v>55</v>
      </c>
      <c r="H9514" s="91" t="s">
        <v>38</v>
      </c>
      <c r="I9514" s="92" t="n">
        <v>42</v>
      </c>
      <c r="J9514" s="93" t="n">
        <v>74</v>
      </c>
      <c r="K9514" s="94" t="n">
        <f aca="false">I9514 * J9514</f>
        <v>3108</v>
      </c>
      <c r="L9514" s="94" t="n">
        <f aca="false">K9514 *M9514</f>
        <v>994.56</v>
      </c>
      <c r="M9514" s="95" t="n">
        <v>0.32</v>
      </c>
      <c r="N9514" s="88" t="s">
        <v>31</v>
      </c>
      <c r="O9514" s="91" t="s">
        <v>219</v>
      </c>
      <c r="P9514" s="0" t="str">
        <f aca="false">RIGHT(H9514,LEN(H9514) - FIND(" ", H9514))</f>
        <v>Apparel</v>
      </c>
    </row>
    <row r="9515" customFormat="false" ht="14.25" hidden="false" customHeight="true" outlineLevel="0" collapsed="false">
      <c r="B9515" s="88" t="s">
        <v>13</v>
      </c>
      <c r="C9515" s="89" t="n">
        <v>1185732</v>
      </c>
      <c r="D9515" s="90" t="n">
        <v>44551</v>
      </c>
      <c r="E9515" s="88" t="s">
        <v>26</v>
      </c>
      <c r="F9515" s="88" t="s">
        <v>54</v>
      </c>
      <c r="G9515" s="88" t="s">
        <v>55</v>
      </c>
      <c r="H9515" s="91" t="s">
        <v>32</v>
      </c>
      <c r="I9515" s="92" t="n">
        <v>70</v>
      </c>
      <c r="J9515" s="93" t="n">
        <v>375</v>
      </c>
      <c r="K9515" s="94" t="n">
        <f aca="false">I9515 * J9515</f>
        <v>26250</v>
      </c>
      <c r="L9515" s="94" t="n">
        <f aca="false">K9515 *M9515</f>
        <v>14437.5</v>
      </c>
      <c r="M9515" s="95" t="n">
        <v>0.55</v>
      </c>
      <c r="N9515" s="88" t="s">
        <v>31</v>
      </c>
      <c r="O9515" s="91" t="s">
        <v>218</v>
      </c>
      <c r="P9515" s="0" t="str">
        <f aca="false">RIGHT(H9515,LEN(H9515) - FIND(" ", H9515))</f>
        <v>Street Footwear</v>
      </c>
    </row>
    <row r="9516" customFormat="false" ht="14.25" hidden="false" customHeight="true" outlineLevel="0" collapsed="false">
      <c r="B9516" s="88" t="s">
        <v>15</v>
      </c>
      <c r="C9516" s="89" t="n">
        <v>1185732</v>
      </c>
      <c r="D9516" s="90" t="n">
        <v>44551</v>
      </c>
      <c r="E9516" s="88" t="s">
        <v>26</v>
      </c>
      <c r="F9516" s="88" t="s">
        <v>111</v>
      </c>
      <c r="G9516" s="88" t="s">
        <v>166</v>
      </c>
      <c r="H9516" s="91" t="s">
        <v>32</v>
      </c>
      <c r="I9516" s="92" t="n">
        <v>55</v>
      </c>
      <c r="J9516" s="93" t="n">
        <v>525</v>
      </c>
      <c r="K9516" s="94" t="n">
        <f aca="false">I9516 * J9516</f>
        <v>28875</v>
      </c>
      <c r="L9516" s="94" t="n">
        <f aca="false">K9516 *M9516</f>
        <v>10106.25</v>
      </c>
      <c r="M9516" s="95" t="n">
        <v>0.35</v>
      </c>
      <c r="N9516" s="88" t="s">
        <v>31</v>
      </c>
      <c r="O9516" s="91" t="s">
        <v>218</v>
      </c>
      <c r="P9516" s="0" t="str">
        <f aca="false">RIGHT(H9516,LEN(H9516) - FIND(" ", H9516))</f>
        <v>Street Footwear</v>
      </c>
    </row>
    <row r="9517" customFormat="false" ht="14.25" hidden="false" customHeight="true" outlineLevel="0" collapsed="false">
      <c r="B9517" s="88" t="s">
        <v>13</v>
      </c>
      <c r="C9517" s="89" t="n">
        <v>1185732</v>
      </c>
      <c r="D9517" s="90" t="n">
        <v>44551</v>
      </c>
      <c r="E9517" s="88" t="s">
        <v>34</v>
      </c>
      <c r="F9517" s="88" t="s">
        <v>107</v>
      </c>
      <c r="G9517" s="88" t="s">
        <v>131</v>
      </c>
      <c r="H9517" s="91" t="s">
        <v>32</v>
      </c>
      <c r="I9517" s="92" t="n">
        <v>65</v>
      </c>
      <c r="J9517" s="93" t="n">
        <v>525</v>
      </c>
      <c r="K9517" s="94" t="n">
        <f aca="false">I9517 * J9517</f>
        <v>34125</v>
      </c>
      <c r="L9517" s="94" t="n">
        <f aca="false">K9517 *M9517</f>
        <v>13650</v>
      </c>
      <c r="M9517" s="95" t="n">
        <v>0.4</v>
      </c>
      <c r="N9517" s="88" t="s">
        <v>23</v>
      </c>
      <c r="O9517" s="91" t="s">
        <v>218</v>
      </c>
      <c r="P9517" s="0" t="str">
        <f aca="false">RIGHT(H9517,LEN(H9517) - FIND(" ", H9517))</f>
        <v>Street Footwear</v>
      </c>
    </row>
    <row r="9518" customFormat="false" ht="14.25" hidden="false" customHeight="true" outlineLevel="0" collapsed="false">
      <c r="B9518" s="88" t="s">
        <v>13</v>
      </c>
      <c r="C9518" s="89" t="n">
        <v>1185732</v>
      </c>
      <c r="D9518" s="90" t="n">
        <v>44551</v>
      </c>
      <c r="E9518" s="88" t="s">
        <v>34</v>
      </c>
      <c r="F9518" s="88" t="s">
        <v>107</v>
      </c>
      <c r="G9518" s="88" t="s">
        <v>131</v>
      </c>
      <c r="H9518" s="91" t="s">
        <v>24</v>
      </c>
      <c r="I9518" s="92" t="n">
        <v>55</v>
      </c>
      <c r="J9518" s="93" t="n">
        <v>325</v>
      </c>
      <c r="K9518" s="94" t="n">
        <f aca="false">I9518 * J9518</f>
        <v>17875</v>
      </c>
      <c r="L9518" s="94" t="n">
        <f aca="false">K9518 *M9518</f>
        <v>6256.25</v>
      </c>
      <c r="M9518" s="95" t="n">
        <v>0.35</v>
      </c>
      <c r="N9518" s="88" t="s">
        <v>23</v>
      </c>
      <c r="O9518" s="91" t="s">
        <v>218</v>
      </c>
      <c r="P9518" s="0" t="str">
        <f aca="false">RIGHT(H9518,LEN(H9518) - FIND(" ", H9518))</f>
        <v>Athletic Footwear</v>
      </c>
    </row>
    <row r="9519" customFormat="false" ht="14.25" hidden="false" customHeight="true" outlineLevel="0" collapsed="false">
      <c r="B9519" s="88" t="s">
        <v>13</v>
      </c>
      <c r="C9519" s="89" t="n">
        <v>1185732</v>
      </c>
      <c r="D9519" s="90" t="n">
        <v>44551</v>
      </c>
      <c r="E9519" s="88" t="s">
        <v>34</v>
      </c>
      <c r="F9519" s="88" t="s">
        <v>107</v>
      </c>
      <c r="G9519" s="88" t="s">
        <v>131</v>
      </c>
      <c r="H9519" s="91" t="s">
        <v>48</v>
      </c>
      <c r="I9519" s="92" t="n">
        <v>55</v>
      </c>
      <c r="J9519" s="93" t="n">
        <v>275</v>
      </c>
      <c r="K9519" s="94" t="n">
        <f aca="false">I9519 * J9519</f>
        <v>15125</v>
      </c>
      <c r="L9519" s="94" t="n">
        <f aca="false">K9519 *M9519</f>
        <v>6050</v>
      </c>
      <c r="M9519" s="95" t="n">
        <v>0.4</v>
      </c>
      <c r="N9519" s="88" t="s">
        <v>23</v>
      </c>
      <c r="O9519" s="91" t="s">
        <v>219</v>
      </c>
      <c r="P9519" s="0" t="str">
        <f aca="false">RIGHT(H9519,LEN(H9519) - FIND(" ", H9519))</f>
        <v>Street Footwear</v>
      </c>
    </row>
    <row r="9520" customFormat="false" ht="14.25" hidden="false" customHeight="true" outlineLevel="0" collapsed="false">
      <c r="B9520" s="88" t="s">
        <v>13</v>
      </c>
      <c r="C9520" s="89" t="n">
        <v>1185732</v>
      </c>
      <c r="D9520" s="90" t="n">
        <v>44551</v>
      </c>
      <c r="E9520" s="88" t="s">
        <v>34</v>
      </c>
      <c r="F9520" s="88" t="s">
        <v>107</v>
      </c>
      <c r="G9520" s="88" t="s">
        <v>131</v>
      </c>
      <c r="H9520" s="91" t="s">
        <v>44</v>
      </c>
      <c r="I9520" s="92" t="n">
        <v>50</v>
      </c>
      <c r="J9520" s="93" t="n">
        <v>225</v>
      </c>
      <c r="K9520" s="94" t="n">
        <f aca="false">I9520 * J9520</f>
        <v>11250</v>
      </c>
      <c r="L9520" s="94" t="n">
        <f aca="false">K9520 *M9520</f>
        <v>4500</v>
      </c>
      <c r="M9520" s="95" t="n">
        <v>0.4</v>
      </c>
      <c r="N9520" s="88" t="s">
        <v>23</v>
      </c>
      <c r="O9520" s="91" t="s">
        <v>219</v>
      </c>
      <c r="P9520" s="0" t="str">
        <f aca="false">RIGHT(H9520,LEN(H9520) - FIND(" ", H9520))</f>
        <v>Athletic Footwear</v>
      </c>
    </row>
    <row r="9521" customFormat="false" ht="14.25" hidden="false" customHeight="true" outlineLevel="0" collapsed="false">
      <c r="B9521" s="88" t="s">
        <v>13</v>
      </c>
      <c r="C9521" s="89" t="n">
        <v>1185732</v>
      </c>
      <c r="D9521" s="90" t="n">
        <v>44551</v>
      </c>
      <c r="E9521" s="88" t="s">
        <v>34</v>
      </c>
      <c r="F9521" s="88" t="s">
        <v>107</v>
      </c>
      <c r="G9521" s="88" t="s">
        <v>131</v>
      </c>
      <c r="H9521" s="91" t="s">
        <v>16</v>
      </c>
      <c r="I9521" s="92" t="n">
        <v>60</v>
      </c>
      <c r="J9521" s="93" t="n">
        <v>225</v>
      </c>
      <c r="K9521" s="94" t="n">
        <f aca="false">I9521 * J9521</f>
        <v>13500</v>
      </c>
      <c r="L9521" s="94" t="n">
        <f aca="false">K9521 *M9521</f>
        <v>4725</v>
      </c>
      <c r="M9521" s="95" t="n">
        <v>0.35</v>
      </c>
      <c r="N9521" s="88" t="s">
        <v>23</v>
      </c>
      <c r="O9521" s="91" t="s">
        <v>218</v>
      </c>
      <c r="P9521" s="0" t="str">
        <f aca="false">RIGHT(H9521,LEN(H9521) - FIND(" ", H9521))</f>
        <v>Apparel</v>
      </c>
    </row>
    <row r="9522" customFormat="false" ht="14.25" hidden="false" customHeight="true" outlineLevel="0" collapsed="false">
      <c r="B9522" s="88" t="s">
        <v>13</v>
      </c>
      <c r="C9522" s="89" t="n">
        <v>1185732</v>
      </c>
      <c r="D9522" s="90" t="n">
        <v>44551</v>
      </c>
      <c r="E9522" s="88" t="s">
        <v>34</v>
      </c>
      <c r="F9522" s="88" t="s">
        <v>107</v>
      </c>
      <c r="G9522" s="88" t="s">
        <v>131</v>
      </c>
      <c r="H9522" s="91" t="s">
        <v>38</v>
      </c>
      <c r="I9522" s="92" t="n">
        <v>65</v>
      </c>
      <c r="J9522" s="93" t="n">
        <v>325</v>
      </c>
      <c r="K9522" s="94" t="n">
        <f aca="false">I9522 * J9522</f>
        <v>21125</v>
      </c>
      <c r="L9522" s="94" t="n">
        <f aca="false">K9522 *M9522</f>
        <v>8450</v>
      </c>
      <c r="M9522" s="95" t="n">
        <v>0.4</v>
      </c>
      <c r="N9522" s="88" t="s">
        <v>23</v>
      </c>
      <c r="O9522" s="91" t="s">
        <v>219</v>
      </c>
      <c r="P9522" s="0" t="str">
        <f aca="false">RIGHT(H9522,LEN(H9522) - FIND(" ", H9522))</f>
        <v>Apparel</v>
      </c>
    </row>
    <row r="9523" customFormat="false" ht="14.25" hidden="false" customHeight="true" outlineLevel="0" collapsed="false">
      <c r="B9523" s="88" t="s">
        <v>13</v>
      </c>
      <c r="C9523" s="89" t="n">
        <v>1185732</v>
      </c>
      <c r="D9523" s="90" t="n">
        <v>44551</v>
      </c>
      <c r="E9523" s="88" t="s">
        <v>26</v>
      </c>
      <c r="F9523" s="88" t="s">
        <v>54</v>
      </c>
      <c r="G9523" s="88" t="s">
        <v>55</v>
      </c>
      <c r="H9523" s="91" t="s">
        <v>32</v>
      </c>
      <c r="I9523" s="92" t="n">
        <v>66</v>
      </c>
      <c r="J9523" s="93" t="n">
        <v>113</v>
      </c>
      <c r="K9523" s="94" t="n">
        <f aca="false">I9523 * J9523</f>
        <v>7458</v>
      </c>
      <c r="L9523" s="94" t="n">
        <f aca="false">K9523 *M9523</f>
        <v>4847.7</v>
      </c>
      <c r="M9523" s="95" t="n">
        <v>0.65</v>
      </c>
      <c r="N9523" s="88" t="s">
        <v>23</v>
      </c>
      <c r="O9523" s="91" t="s">
        <v>218</v>
      </c>
      <c r="P9523" s="0" t="str">
        <f aca="false">RIGHT(H9523,LEN(H9523) - FIND(" ", H9523))</f>
        <v>Street Footwear</v>
      </c>
    </row>
    <row r="9524" customFormat="false" ht="14.25" hidden="false" customHeight="true" outlineLevel="0" collapsed="false">
      <c r="B9524" s="88" t="s">
        <v>15</v>
      </c>
      <c r="C9524" s="89" t="n">
        <v>1185732</v>
      </c>
      <c r="D9524" s="90" t="n">
        <v>44551</v>
      </c>
      <c r="E9524" s="88" t="s">
        <v>26</v>
      </c>
      <c r="F9524" s="88" t="s">
        <v>111</v>
      </c>
      <c r="G9524" s="88" t="s">
        <v>166</v>
      </c>
      <c r="H9524" s="91" t="s">
        <v>32</v>
      </c>
      <c r="I9524" s="92" t="n">
        <v>50</v>
      </c>
      <c r="J9524" s="93" t="n">
        <v>147</v>
      </c>
      <c r="K9524" s="94" t="n">
        <f aca="false">I9524 * J9524</f>
        <v>7350</v>
      </c>
      <c r="L9524" s="94" t="n">
        <f aca="false">K9524 *M9524</f>
        <v>3381</v>
      </c>
      <c r="M9524" s="95" t="n">
        <v>0.46</v>
      </c>
      <c r="N9524" s="88" t="s">
        <v>23</v>
      </c>
      <c r="O9524" s="91" t="s">
        <v>218</v>
      </c>
      <c r="P9524" s="0" t="str">
        <f aca="false">RIGHT(H9524,LEN(H9524) - FIND(" ", H9524))</f>
        <v>Street Footwear</v>
      </c>
    </row>
    <row r="9525" customFormat="false" ht="14.25" hidden="false" customHeight="true" outlineLevel="0" collapsed="false">
      <c r="B9525" s="88" t="s">
        <v>13</v>
      </c>
      <c r="C9525" s="89" t="n">
        <v>1185732</v>
      </c>
      <c r="D9525" s="90" t="n">
        <v>44551</v>
      </c>
      <c r="E9525" s="88" t="s">
        <v>34</v>
      </c>
      <c r="F9525" s="88" t="s">
        <v>107</v>
      </c>
      <c r="G9525" s="88" t="s">
        <v>131</v>
      </c>
      <c r="H9525" s="91" t="s">
        <v>32</v>
      </c>
      <c r="I9525" s="92" t="n">
        <v>59</v>
      </c>
      <c r="J9525" s="93" t="n">
        <v>158</v>
      </c>
      <c r="K9525" s="94" t="n">
        <f aca="false">I9525 * J9525</f>
        <v>9322</v>
      </c>
      <c r="L9525" s="94" t="n">
        <f aca="false">K9525 *M9525</f>
        <v>5127.1</v>
      </c>
      <c r="M9525" s="95" t="n">
        <v>0.55</v>
      </c>
      <c r="N9525" s="88" t="s">
        <v>23</v>
      </c>
      <c r="O9525" s="91" t="s">
        <v>218</v>
      </c>
      <c r="P9525" s="0" t="str">
        <f aca="false">RIGHT(H9525,LEN(H9525) - FIND(" ", H9525))</f>
        <v>Street Footwear</v>
      </c>
    </row>
    <row r="9526" customFormat="false" ht="14.25" hidden="false" customHeight="true" outlineLevel="0" collapsed="false">
      <c r="B9526" s="88" t="s">
        <v>13</v>
      </c>
      <c r="C9526" s="89" t="n">
        <v>1185732</v>
      </c>
      <c r="D9526" s="90" t="n">
        <v>44551</v>
      </c>
      <c r="E9526" s="88" t="s">
        <v>34</v>
      </c>
      <c r="F9526" s="88" t="s">
        <v>107</v>
      </c>
      <c r="G9526" s="88" t="s">
        <v>131</v>
      </c>
      <c r="H9526" s="91" t="s">
        <v>24</v>
      </c>
      <c r="I9526" s="92" t="n">
        <v>52</v>
      </c>
      <c r="J9526" s="93" t="n">
        <v>98</v>
      </c>
      <c r="K9526" s="94" t="n">
        <f aca="false">I9526 * J9526</f>
        <v>5096</v>
      </c>
      <c r="L9526" s="94" t="n">
        <f aca="false">K9526 *M9526</f>
        <v>2446.08</v>
      </c>
      <c r="M9526" s="95" t="n">
        <v>0.48</v>
      </c>
      <c r="N9526" s="88" t="s">
        <v>23</v>
      </c>
      <c r="O9526" s="91" t="s">
        <v>218</v>
      </c>
      <c r="P9526" s="0" t="str">
        <f aca="false">RIGHT(H9526,LEN(H9526) - FIND(" ", H9526))</f>
        <v>Athletic Footwear</v>
      </c>
    </row>
    <row r="9527" customFormat="false" ht="14.25" hidden="false" customHeight="true" outlineLevel="0" collapsed="false">
      <c r="B9527" s="88" t="s">
        <v>13</v>
      </c>
      <c r="C9527" s="89" t="n">
        <v>1185732</v>
      </c>
      <c r="D9527" s="90" t="n">
        <v>44551</v>
      </c>
      <c r="E9527" s="88" t="s">
        <v>34</v>
      </c>
      <c r="F9527" s="88" t="s">
        <v>107</v>
      </c>
      <c r="G9527" s="88" t="s">
        <v>131</v>
      </c>
      <c r="H9527" s="91" t="s">
        <v>48</v>
      </c>
      <c r="I9527" s="92" t="n">
        <v>51</v>
      </c>
      <c r="J9527" s="93" t="n">
        <v>74</v>
      </c>
      <c r="K9527" s="94" t="n">
        <f aca="false">I9527 * J9527</f>
        <v>3774</v>
      </c>
      <c r="L9527" s="94" t="n">
        <f aca="false">K9527 *M9527</f>
        <v>2075.7</v>
      </c>
      <c r="M9527" s="95" t="n">
        <v>0.55</v>
      </c>
      <c r="N9527" s="88" t="s">
        <v>23</v>
      </c>
      <c r="O9527" s="91" t="s">
        <v>219</v>
      </c>
      <c r="P9527" s="0" t="str">
        <f aca="false">RIGHT(H9527,LEN(H9527) - FIND(" ", H9527))</f>
        <v>Street Footwear</v>
      </c>
    </row>
    <row r="9528" customFormat="false" ht="14.25" hidden="false" customHeight="true" outlineLevel="0" collapsed="false">
      <c r="B9528" s="88" t="s">
        <v>13</v>
      </c>
      <c r="C9528" s="89" t="n">
        <v>1185732</v>
      </c>
      <c r="D9528" s="90" t="n">
        <v>44551</v>
      </c>
      <c r="E9528" s="88" t="s">
        <v>34</v>
      </c>
      <c r="F9528" s="88" t="s">
        <v>107</v>
      </c>
      <c r="G9528" s="88" t="s">
        <v>131</v>
      </c>
      <c r="H9528" s="91" t="s">
        <v>44</v>
      </c>
      <c r="I9528" s="92" t="n">
        <v>49</v>
      </c>
      <c r="J9528" s="93" t="n">
        <v>68</v>
      </c>
      <c r="K9528" s="94" t="n">
        <f aca="false">I9528 * J9528</f>
        <v>3332</v>
      </c>
      <c r="L9528" s="94" t="n">
        <f aca="false">K9528 *M9528</f>
        <v>1765.96</v>
      </c>
      <c r="M9528" s="95" t="n">
        <v>0.53</v>
      </c>
      <c r="N9528" s="88" t="s">
        <v>23</v>
      </c>
      <c r="O9528" s="91" t="s">
        <v>219</v>
      </c>
      <c r="P9528" s="0" t="str">
        <f aca="false">RIGHT(H9528,LEN(H9528) - FIND(" ", H9528))</f>
        <v>Athletic Footwear</v>
      </c>
    </row>
    <row r="9529" customFormat="false" ht="14.25" hidden="false" customHeight="true" outlineLevel="0" collapsed="false">
      <c r="B9529" s="88" t="s">
        <v>13</v>
      </c>
      <c r="C9529" s="89" t="n">
        <v>1185732</v>
      </c>
      <c r="D9529" s="90" t="n">
        <v>44551</v>
      </c>
      <c r="E9529" s="88" t="s">
        <v>34</v>
      </c>
      <c r="F9529" s="88" t="s">
        <v>107</v>
      </c>
      <c r="G9529" s="88" t="s">
        <v>131</v>
      </c>
      <c r="H9529" s="91" t="s">
        <v>16</v>
      </c>
      <c r="I9529" s="92" t="n">
        <v>54</v>
      </c>
      <c r="J9529" s="93" t="n">
        <v>68</v>
      </c>
      <c r="K9529" s="94" t="n">
        <f aca="false">I9529 * J9529</f>
        <v>3672</v>
      </c>
      <c r="L9529" s="94" t="n">
        <f aca="false">K9529 *M9529</f>
        <v>1725.84</v>
      </c>
      <c r="M9529" s="95" t="n">
        <v>0.47</v>
      </c>
      <c r="N9529" s="88" t="s">
        <v>23</v>
      </c>
      <c r="O9529" s="91" t="s">
        <v>218</v>
      </c>
      <c r="P9529" s="0" t="str">
        <f aca="false">RIGHT(H9529,LEN(H9529) - FIND(" ", H9529))</f>
        <v>Apparel</v>
      </c>
    </row>
    <row r="9530" customFormat="false" ht="14.25" hidden="false" customHeight="true" outlineLevel="0" collapsed="false">
      <c r="B9530" s="88" t="s">
        <v>13</v>
      </c>
      <c r="C9530" s="89" t="n">
        <v>1185732</v>
      </c>
      <c r="D9530" s="90" t="n">
        <v>44551</v>
      </c>
      <c r="E9530" s="88" t="s">
        <v>34</v>
      </c>
      <c r="F9530" s="88" t="s">
        <v>107</v>
      </c>
      <c r="G9530" s="88" t="s">
        <v>131</v>
      </c>
      <c r="H9530" s="91" t="s">
        <v>38</v>
      </c>
      <c r="I9530" s="92" t="n">
        <v>64</v>
      </c>
      <c r="J9530" s="93" t="n">
        <v>98</v>
      </c>
      <c r="K9530" s="94" t="n">
        <f aca="false">I9530 * J9530</f>
        <v>6272</v>
      </c>
      <c r="L9530" s="94" t="n">
        <f aca="false">K9530 *M9530</f>
        <v>3324.16</v>
      </c>
      <c r="M9530" s="95" t="n">
        <v>0.53</v>
      </c>
      <c r="N9530" s="88" t="s">
        <v>23</v>
      </c>
      <c r="O9530" s="91" t="s">
        <v>219</v>
      </c>
      <c r="P9530" s="0" t="str">
        <f aca="false">RIGHT(H9530,LEN(H9530) - FIND(" ", H9530))</f>
        <v>Apparel</v>
      </c>
    </row>
    <row r="9531" customFormat="false" ht="14.25" hidden="false" customHeight="true" outlineLevel="0" collapsed="false">
      <c r="B9531" s="88" t="s">
        <v>13</v>
      </c>
      <c r="C9531" s="89" t="n">
        <v>1185732</v>
      </c>
      <c r="D9531" s="90" t="n">
        <v>44551</v>
      </c>
      <c r="E9531" s="88" t="s">
        <v>26</v>
      </c>
      <c r="F9531" s="88" t="s">
        <v>54</v>
      </c>
      <c r="G9531" s="88" t="s">
        <v>55</v>
      </c>
      <c r="H9531" s="91" t="s">
        <v>32</v>
      </c>
      <c r="I9531" s="92" t="n">
        <v>48</v>
      </c>
      <c r="J9531" s="93" t="n">
        <v>124</v>
      </c>
      <c r="K9531" s="94" t="n">
        <f aca="false">I9531 * J9531</f>
        <v>5952</v>
      </c>
      <c r="L9531" s="94" t="n">
        <f aca="false">K9531 *M9531</f>
        <v>3571.2</v>
      </c>
      <c r="M9531" s="95" t="n">
        <v>0.6</v>
      </c>
      <c r="N9531" s="88" t="s">
        <v>31</v>
      </c>
      <c r="O9531" s="91" t="s">
        <v>218</v>
      </c>
      <c r="P9531" s="0" t="str">
        <f aca="false">RIGHT(H9531,LEN(H9531) - FIND(" ", H9531))</f>
        <v>Street Footwear</v>
      </c>
    </row>
    <row r="9532" customFormat="false" ht="14.25" hidden="false" customHeight="true" outlineLevel="0" collapsed="false">
      <c r="B9532" s="88" t="s">
        <v>13</v>
      </c>
      <c r="C9532" s="89" t="n">
        <v>1185732</v>
      </c>
      <c r="D9532" s="90" t="n">
        <v>44552</v>
      </c>
      <c r="E9532" s="88" t="s">
        <v>26</v>
      </c>
      <c r="F9532" s="88" t="s">
        <v>54</v>
      </c>
      <c r="G9532" s="88" t="s">
        <v>55</v>
      </c>
      <c r="H9532" s="91" t="s">
        <v>24</v>
      </c>
      <c r="I9532" s="92" t="n">
        <v>60</v>
      </c>
      <c r="J9532" s="93" t="n">
        <v>200</v>
      </c>
      <c r="K9532" s="94" t="n">
        <f aca="false">I9532 * J9532</f>
        <v>12000</v>
      </c>
      <c r="L9532" s="94" t="n">
        <f aca="false">K9532 *M9532</f>
        <v>4200</v>
      </c>
      <c r="M9532" s="95" t="n">
        <v>0.35</v>
      </c>
      <c r="N9532" s="88" t="s">
        <v>31</v>
      </c>
      <c r="O9532" s="91" t="s">
        <v>218</v>
      </c>
      <c r="P9532" s="0" t="str">
        <f aca="false">RIGHT(H9532,LEN(H9532) - FIND(" ", H9532))</f>
        <v>Athletic Footwear</v>
      </c>
    </row>
    <row r="9533" customFormat="false" ht="14.25" hidden="false" customHeight="true" outlineLevel="0" collapsed="false">
      <c r="B9533" s="88" t="s">
        <v>15</v>
      </c>
      <c r="C9533" s="89" t="n">
        <v>1185732</v>
      </c>
      <c r="D9533" s="90" t="n">
        <v>44552</v>
      </c>
      <c r="E9533" s="88" t="s">
        <v>26</v>
      </c>
      <c r="F9533" s="88" t="s">
        <v>111</v>
      </c>
      <c r="G9533" s="88" t="s">
        <v>166</v>
      </c>
      <c r="H9533" s="91" t="s">
        <v>24</v>
      </c>
      <c r="I9533" s="92" t="n">
        <v>50</v>
      </c>
      <c r="J9533" s="93" t="n">
        <v>300</v>
      </c>
      <c r="K9533" s="94" t="n">
        <f aca="false">I9533 * J9533</f>
        <v>15000</v>
      </c>
      <c r="L9533" s="94" t="n">
        <f aca="false">K9533 *M9533</f>
        <v>5250</v>
      </c>
      <c r="M9533" s="95" t="n">
        <v>0.35</v>
      </c>
      <c r="N9533" s="88" t="s">
        <v>31</v>
      </c>
      <c r="O9533" s="91" t="s">
        <v>218</v>
      </c>
      <c r="P9533" s="0" t="str">
        <f aca="false">RIGHT(H9533,LEN(H9533) - FIND(" ", H9533))</f>
        <v>Athletic Footwear</v>
      </c>
    </row>
    <row r="9534" customFormat="false" ht="14.25" hidden="false" customHeight="true" outlineLevel="0" collapsed="false">
      <c r="B9534" s="88" t="s">
        <v>13</v>
      </c>
      <c r="C9534" s="89" t="n">
        <v>1128299</v>
      </c>
      <c r="D9534" s="90" t="n">
        <v>44552</v>
      </c>
      <c r="E9534" s="88" t="s">
        <v>18</v>
      </c>
      <c r="F9534" s="88" t="s">
        <v>75</v>
      </c>
      <c r="G9534" s="88" t="s">
        <v>148</v>
      </c>
      <c r="H9534" s="91" t="s">
        <v>32</v>
      </c>
      <c r="I9534" s="92" t="n">
        <v>45</v>
      </c>
      <c r="J9534" s="93" t="n">
        <v>625</v>
      </c>
      <c r="K9534" s="94" t="n">
        <f aca="false">I9534 * J9534</f>
        <v>28125</v>
      </c>
      <c r="L9534" s="94" t="n">
        <f aca="false">K9534 *M9534</f>
        <v>9843.75</v>
      </c>
      <c r="M9534" s="95" t="n">
        <v>0.35</v>
      </c>
      <c r="N9534" s="88" t="s">
        <v>23</v>
      </c>
      <c r="O9534" s="91" t="s">
        <v>218</v>
      </c>
      <c r="P9534" s="0" t="str">
        <f aca="false">RIGHT(H9534,LEN(H9534) - FIND(" ", H9534))</f>
        <v>Street Footwear</v>
      </c>
    </row>
    <row r="9535" customFormat="false" ht="14.25" hidden="false" customHeight="true" outlineLevel="0" collapsed="false">
      <c r="B9535" s="88" t="s">
        <v>13</v>
      </c>
      <c r="C9535" s="89" t="n">
        <v>1128299</v>
      </c>
      <c r="D9535" s="90" t="n">
        <v>44552</v>
      </c>
      <c r="E9535" s="88" t="s">
        <v>18</v>
      </c>
      <c r="F9535" s="88" t="s">
        <v>75</v>
      </c>
      <c r="G9535" s="88" t="s">
        <v>148</v>
      </c>
      <c r="H9535" s="91" t="s">
        <v>24</v>
      </c>
      <c r="I9535" s="92" t="n">
        <v>50</v>
      </c>
      <c r="J9535" s="93" t="n">
        <v>625</v>
      </c>
      <c r="K9535" s="94" t="n">
        <f aca="false">I9535 * J9535</f>
        <v>31250</v>
      </c>
      <c r="L9535" s="94" t="n">
        <f aca="false">K9535 *M9535</f>
        <v>12500</v>
      </c>
      <c r="M9535" s="95" t="n">
        <v>0.4</v>
      </c>
      <c r="N9535" s="88" t="s">
        <v>23</v>
      </c>
      <c r="O9535" s="91" t="s">
        <v>218</v>
      </c>
      <c r="P9535" s="0" t="str">
        <f aca="false">RIGHT(H9535,LEN(H9535) - FIND(" ", H9535))</f>
        <v>Athletic Footwear</v>
      </c>
    </row>
    <row r="9536" customFormat="false" ht="14.25" hidden="false" customHeight="true" outlineLevel="0" collapsed="false">
      <c r="B9536" s="88" t="s">
        <v>22</v>
      </c>
      <c r="C9536" s="89" t="n">
        <v>1128299</v>
      </c>
      <c r="D9536" s="90" t="n">
        <v>44552</v>
      </c>
      <c r="E9536" s="88" t="s">
        <v>18</v>
      </c>
      <c r="F9536" s="88" t="s">
        <v>75</v>
      </c>
      <c r="G9536" s="88" t="s">
        <v>148</v>
      </c>
      <c r="H9536" s="91" t="s">
        <v>48</v>
      </c>
      <c r="I9536" s="92" t="n">
        <v>45</v>
      </c>
      <c r="J9536" s="93" t="n">
        <v>425</v>
      </c>
      <c r="K9536" s="94" t="n">
        <f aca="false">I9536 * J9536</f>
        <v>19125</v>
      </c>
      <c r="L9536" s="94" t="n">
        <f aca="false">K9536 *M9536</f>
        <v>6693.75</v>
      </c>
      <c r="M9536" s="95" t="n">
        <v>0.35</v>
      </c>
      <c r="N9536" s="88" t="s">
        <v>23</v>
      </c>
      <c r="O9536" s="91" t="s">
        <v>219</v>
      </c>
      <c r="P9536" s="0" t="str">
        <f aca="false">RIGHT(H9536,LEN(H9536) - FIND(" ", H9536))</f>
        <v>Street Footwear</v>
      </c>
    </row>
    <row r="9537" customFormat="false" ht="14.25" hidden="false" customHeight="true" outlineLevel="0" collapsed="false">
      <c r="B9537" s="88" t="s">
        <v>22</v>
      </c>
      <c r="C9537" s="89" t="n">
        <v>1128299</v>
      </c>
      <c r="D9537" s="90" t="n">
        <v>44552</v>
      </c>
      <c r="E9537" s="88" t="s">
        <v>18</v>
      </c>
      <c r="F9537" s="88" t="s">
        <v>75</v>
      </c>
      <c r="G9537" s="88" t="s">
        <v>148</v>
      </c>
      <c r="H9537" s="91" t="s">
        <v>44</v>
      </c>
      <c r="I9537" s="92" t="n">
        <v>45</v>
      </c>
      <c r="J9537" s="93" t="n">
        <v>425</v>
      </c>
      <c r="K9537" s="94" t="n">
        <f aca="false">I9537 * J9537</f>
        <v>19125</v>
      </c>
      <c r="L9537" s="94" t="n">
        <f aca="false">K9537 *M9537</f>
        <v>6693.75</v>
      </c>
      <c r="M9537" s="95" t="n">
        <v>0.35</v>
      </c>
      <c r="N9537" s="88" t="s">
        <v>23</v>
      </c>
      <c r="O9537" s="91" t="s">
        <v>219</v>
      </c>
      <c r="P9537" s="0" t="str">
        <f aca="false">RIGHT(H9537,LEN(H9537) - FIND(" ", H9537))</f>
        <v>Athletic Footwear</v>
      </c>
    </row>
    <row r="9538" customFormat="false" ht="14.25" hidden="false" customHeight="true" outlineLevel="0" collapsed="false">
      <c r="B9538" s="88" t="s">
        <v>22</v>
      </c>
      <c r="C9538" s="89" t="n">
        <v>1128299</v>
      </c>
      <c r="D9538" s="90" t="n">
        <v>44552</v>
      </c>
      <c r="E9538" s="88" t="s">
        <v>18</v>
      </c>
      <c r="F9538" s="88" t="s">
        <v>75</v>
      </c>
      <c r="G9538" s="88" t="s">
        <v>148</v>
      </c>
      <c r="H9538" s="91" t="s">
        <v>16</v>
      </c>
      <c r="I9538" s="92" t="n">
        <v>55</v>
      </c>
      <c r="J9538" s="93" t="n">
        <v>350</v>
      </c>
      <c r="K9538" s="94" t="n">
        <f aca="false">I9538 * J9538</f>
        <v>19250</v>
      </c>
      <c r="L9538" s="94" t="n">
        <f aca="false">K9538 *M9538</f>
        <v>5775</v>
      </c>
      <c r="M9538" s="95" t="n">
        <v>0.3</v>
      </c>
      <c r="N9538" s="88" t="s">
        <v>23</v>
      </c>
      <c r="O9538" s="91" t="s">
        <v>218</v>
      </c>
      <c r="P9538" s="0" t="str">
        <f aca="false">RIGHT(H9538,LEN(H9538) - FIND(" ", H9538))</f>
        <v>Apparel</v>
      </c>
    </row>
    <row r="9539" customFormat="false" ht="14.25" hidden="false" customHeight="true" outlineLevel="0" collapsed="false">
      <c r="B9539" s="88" t="s">
        <v>22</v>
      </c>
      <c r="C9539" s="89" t="n">
        <v>1128299</v>
      </c>
      <c r="D9539" s="90" t="n">
        <v>44552</v>
      </c>
      <c r="E9539" s="88" t="s">
        <v>18</v>
      </c>
      <c r="F9539" s="88" t="s">
        <v>75</v>
      </c>
      <c r="G9539" s="88" t="s">
        <v>148</v>
      </c>
      <c r="H9539" s="91" t="s">
        <v>38</v>
      </c>
      <c r="I9539" s="92" t="n">
        <v>60</v>
      </c>
      <c r="J9539" s="93" t="n">
        <v>450</v>
      </c>
      <c r="K9539" s="94" t="n">
        <f aca="false">I9539 * J9539</f>
        <v>27000</v>
      </c>
      <c r="L9539" s="94" t="n">
        <f aca="false">K9539 *M9539</f>
        <v>6750</v>
      </c>
      <c r="M9539" s="95" t="n">
        <v>0.25</v>
      </c>
      <c r="N9539" s="88" t="s">
        <v>23</v>
      </c>
      <c r="O9539" s="91" t="s">
        <v>219</v>
      </c>
      <c r="P9539" s="0" t="str">
        <f aca="false">RIGHT(H9539,LEN(H9539) - FIND(" ", H9539))</f>
        <v>Apparel</v>
      </c>
    </row>
    <row r="9540" customFormat="false" ht="14.25" hidden="false" customHeight="true" outlineLevel="0" collapsed="false">
      <c r="B9540" s="88" t="s">
        <v>13</v>
      </c>
      <c r="C9540" s="89" t="n">
        <v>1185732</v>
      </c>
      <c r="D9540" s="90" t="n">
        <v>44552</v>
      </c>
      <c r="E9540" s="88" t="s">
        <v>26</v>
      </c>
      <c r="F9540" s="88" t="s">
        <v>54</v>
      </c>
      <c r="G9540" s="88" t="s">
        <v>55</v>
      </c>
      <c r="H9540" s="91" t="s">
        <v>24</v>
      </c>
      <c r="I9540" s="92" t="n">
        <v>55</v>
      </c>
      <c r="J9540" s="93" t="n">
        <v>60</v>
      </c>
      <c r="K9540" s="94" t="n">
        <f aca="false">I9540 * J9540</f>
        <v>3300</v>
      </c>
      <c r="L9540" s="94" t="n">
        <f aca="false">K9540 *M9540</f>
        <v>1551</v>
      </c>
      <c r="M9540" s="95" t="n">
        <v>0.47</v>
      </c>
      <c r="N9540" s="88" t="s">
        <v>23</v>
      </c>
      <c r="O9540" s="91" t="s">
        <v>218</v>
      </c>
      <c r="P9540" s="0" t="str">
        <f aca="false">RIGHT(H9540,LEN(H9540) - FIND(" ", H9540))</f>
        <v>Athletic Footwear</v>
      </c>
    </row>
    <row r="9541" customFormat="false" ht="14.25" hidden="false" customHeight="true" outlineLevel="0" collapsed="false">
      <c r="B9541" s="88" t="s">
        <v>15</v>
      </c>
      <c r="C9541" s="89" t="n">
        <v>1185732</v>
      </c>
      <c r="D9541" s="90" t="n">
        <v>44552</v>
      </c>
      <c r="E9541" s="88" t="s">
        <v>26</v>
      </c>
      <c r="F9541" s="88" t="s">
        <v>111</v>
      </c>
      <c r="G9541" s="88" t="s">
        <v>166</v>
      </c>
      <c r="H9541" s="91" t="s">
        <v>24</v>
      </c>
      <c r="I9541" s="92" t="n">
        <v>49</v>
      </c>
      <c r="J9541" s="93" t="n">
        <v>90</v>
      </c>
      <c r="K9541" s="94" t="n">
        <f aca="false">I9541 * J9541</f>
        <v>4410</v>
      </c>
      <c r="L9541" s="94" t="n">
        <f aca="false">K9541 *M9541</f>
        <v>2072.7</v>
      </c>
      <c r="M9541" s="95" t="n">
        <v>0.47</v>
      </c>
      <c r="N9541" s="88" t="s">
        <v>23</v>
      </c>
      <c r="O9541" s="91" t="s">
        <v>218</v>
      </c>
      <c r="P9541" s="0" t="str">
        <f aca="false">RIGHT(H9541,LEN(H9541) - FIND(" ", H9541))</f>
        <v>Athletic Footwear</v>
      </c>
    </row>
    <row r="9542" customFormat="false" ht="14.25" hidden="false" customHeight="true" outlineLevel="0" collapsed="false">
      <c r="B9542" s="88" t="s">
        <v>13</v>
      </c>
      <c r="C9542" s="89" t="n">
        <v>1128299</v>
      </c>
      <c r="D9542" s="90" t="n">
        <v>44552</v>
      </c>
      <c r="E9542" s="88" t="s">
        <v>18</v>
      </c>
      <c r="F9542" s="88" t="s">
        <v>75</v>
      </c>
      <c r="G9542" s="88" t="s">
        <v>148</v>
      </c>
      <c r="H9542" s="91" t="s">
        <v>32</v>
      </c>
      <c r="I9542" s="92" t="n">
        <v>44</v>
      </c>
      <c r="J9542" s="93" t="n">
        <v>181</v>
      </c>
      <c r="K9542" s="94" t="n">
        <f aca="false">I9542 * J9542</f>
        <v>7964</v>
      </c>
      <c r="L9542" s="94" t="n">
        <f aca="false">K9542 *M9542</f>
        <v>3663.44</v>
      </c>
      <c r="M9542" s="95" t="n">
        <v>0.46</v>
      </c>
      <c r="N9542" s="88" t="s">
        <v>23</v>
      </c>
      <c r="O9542" s="91" t="s">
        <v>218</v>
      </c>
      <c r="P9542" s="0" t="str">
        <f aca="false">RIGHT(H9542,LEN(H9542) - FIND(" ", H9542))</f>
        <v>Street Footwear</v>
      </c>
    </row>
    <row r="9543" customFormat="false" ht="14.25" hidden="false" customHeight="true" outlineLevel="0" collapsed="false">
      <c r="B9543" s="88" t="s">
        <v>13</v>
      </c>
      <c r="C9543" s="89" t="n">
        <v>1128299</v>
      </c>
      <c r="D9543" s="90" t="n">
        <v>44552</v>
      </c>
      <c r="E9543" s="88" t="s">
        <v>18</v>
      </c>
      <c r="F9543" s="88" t="s">
        <v>75</v>
      </c>
      <c r="G9543" s="88" t="s">
        <v>148</v>
      </c>
      <c r="H9543" s="91" t="s">
        <v>24</v>
      </c>
      <c r="I9543" s="92" t="n">
        <v>49</v>
      </c>
      <c r="J9543" s="93" t="n">
        <v>175</v>
      </c>
      <c r="K9543" s="94" t="n">
        <f aca="false">I9543 * J9543</f>
        <v>8575</v>
      </c>
      <c r="L9543" s="94" t="n">
        <f aca="false">K9543 *M9543</f>
        <v>4630.5</v>
      </c>
      <c r="M9543" s="95" t="n">
        <v>0.54</v>
      </c>
      <c r="N9543" s="88" t="s">
        <v>23</v>
      </c>
      <c r="O9543" s="91" t="s">
        <v>218</v>
      </c>
      <c r="P9543" s="0" t="str">
        <f aca="false">RIGHT(H9543,LEN(H9543) - FIND(" ", H9543))</f>
        <v>Athletic Footwear</v>
      </c>
    </row>
    <row r="9544" customFormat="false" ht="14.25" hidden="false" customHeight="true" outlineLevel="0" collapsed="false">
      <c r="B9544" s="88" t="s">
        <v>22</v>
      </c>
      <c r="C9544" s="89" t="n">
        <v>1128299</v>
      </c>
      <c r="D9544" s="90" t="n">
        <v>44552</v>
      </c>
      <c r="E9544" s="88" t="s">
        <v>18</v>
      </c>
      <c r="F9544" s="88" t="s">
        <v>75</v>
      </c>
      <c r="G9544" s="88" t="s">
        <v>148</v>
      </c>
      <c r="H9544" s="91" t="s">
        <v>48</v>
      </c>
      <c r="I9544" s="92" t="n">
        <v>43</v>
      </c>
      <c r="J9544" s="93" t="n">
        <v>123</v>
      </c>
      <c r="K9544" s="94" t="n">
        <f aca="false">I9544 * J9544</f>
        <v>5289</v>
      </c>
      <c r="L9544" s="94" t="n">
        <f aca="false">K9544 *M9544</f>
        <v>2538.72</v>
      </c>
      <c r="M9544" s="95" t="n">
        <v>0.48</v>
      </c>
      <c r="N9544" s="88" t="s">
        <v>23</v>
      </c>
      <c r="O9544" s="91" t="s">
        <v>219</v>
      </c>
      <c r="P9544" s="0" t="str">
        <f aca="false">RIGHT(H9544,LEN(H9544) - FIND(" ", H9544))</f>
        <v>Street Footwear</v>
      </c>
    </row>
    <row r="9545" customFormat="false" ht="14.25" hidden="false" customHeight="true" outlineLevel="0" collapsed="false">
      <c r="B9545" s="88" t="s">
        <v>22</v>
      </c>
      <c r="C9545" s="89" t="n">
        <v>1128299</v>
      </c>
      <c r="D9545" s="90" t="n">
        <v>44552</v>
      </c>
      <c r="E9545" s="88" t="s">
        <v>18</v>
      </c>
      <c r="F9545" s="88" t="s">
        <v>75</v>
      </c>
      <c r="G9545" s="88" t="s">
        <v>148</v>
      </c>
      <c r="H9545" s="91" t="s">
        <v>44</v>
      </c>
      <c r="I9545" s="92" t="n">
        <v>44</v>
      </c>
      <c r="J9545" s="93" t="n">
        <v>115</v>
      </c>
      <c r="K9545" s="94" t="n">
        <f aca="false">I9545 * J9545</f>
        <v>5060</v>
      </c>
      <c r="L9545" s="94" t="n">
        <f aca="false">K9545 *M9545</f>
        <v>2277</v>
      </c>
      <c r="M9545" s="95" t="n">
        <v>0.45</v>
      </c>
      <c r="N9545" s="88" t="s">
        <v>23</v>
      </c>
      <c r="O9545" s="91" t="s">
        <v>219</v>
      </c>
      <c r="P9545" s="0" t="str">
        <f aca="false">RIGHT(H9545,LEN(H9545) - FIND(" ", H9545))</f>
        <v>Athletic Footwear</v>
      </c>
    </row>
    <row r="9546" customFormat="false" ht="14.25" hidden="false" customHeight="true" outlineLevel="0" collapsed="false">
      <c r="B9546" s="88" t="s">
        <v>22</v>
      </c>
      <c r="C9546" s="89" t="n">
        <v>1128299</v>
      </c>
      <c r="D9546" s="90" t="n">
        <v>44552</v>
      </c>
      <c r="E9546" s="88" t="s">
        <v>18</v>
      </c>
      <c r="F9546" s="88" t="s">
        <v>75</v>
      </c>
      <c r="G9546" s="88" t="s">
        <v>148</v>
      </c>
      <c r="H9546" s="91" t="s">
        <v>16</v>
      </c>
      <c r="I9546" s="92" t="n">
        <v>52</v>
      </c>
      <c r="J9546" s="93" t="n">
        <v>88</v>
      </c>
      <c r="K9546" s="94" t="n">
        <f aca="false">I9546 * J9546</f>
        <v>4576</v>
      </c>
      <c r="L9546" s="94" t="n">
        <f aca="false">K9546 *M9546</f>
        <v>1967.68</v>
      </c>
      <c r="M9546" s="95" t="n">
        <v>0.43</v>
      </c>
      <c r="N9546" s="88" t="s">
        <v>23</v>
      </c>
      <c r="O9546" s="91" t="s">
        <v>218</v>
      </c>
      <c r="P9546" s="0" t="str">
        <f aca="false">RIGHT(H9546,LEN(H9546) - FIND(" ", H9546))</f>
        <v>Apparel</v>
      </c>
    </row>
    <row r="9547" customFormat="false" ht="14.25" hidden="false" customHeight="true" outlineLevel="0" collapsed="false">
      <c r="B9547" s="88" t="s">
        <v>22</v>
      </c>
      <c r="C9547" s="89" t="n">
        <v>1128299</v>
      </c>
      <c r="D9547" s="90" t="n">
        <v>44552</v>
      </c>
      <c r="E9547" s="88" t="s">
        <v>18</v>
      </c>
      <c r="F9547" s="88" t="s">
        <v>75</v>
      </c>
      <c r="G9547" s="88" t="s">
        <v>148</v>
      </c>
      <c r="H9547" s="91" t="s">
        <v>38</v>
      </c>
      <c r="I9547" s="92" t="n">
        <v>58</v>
      </c>
      <c r="J9547" s="93" t="n">
        <v>135</v>
      </c>
      <c r="K9547" s="94" t="n">
        <f aca="false">I9547 * J9547</f>
        <v>7830</v>
      </c>
      <c r="L9547" s="94" t="n">
        <f aca="false">K9547 *M9547</f>
        <v>2897.1</v>
      </c>
      <c r="M9547" s="95" t="n">
        <v>0.37</v>
      </c>
      <c r="N9547" s="88" t="s">
        <v>23</v>
      </c>
      <c r="O9547" s="91" t="s">
        <v>219</v>
      </c>
      <c r="P9547" s="0" t="str">
        <f aca="false">RIGHT(H9547,LEN(H9547) - FIND(" ", H9547))</f>
        <v>Apparel</v>
      </c>
    </row>
    <row r="9548" customFormat="false" ht="14.25" hidden="false" customHeight="true" outlineLevel="0" collapsed="false">
      <c r="B9548" s="88" t="s">
        <v>13</v>
      </c>
      <c r="C9548" s="89" t="n">
        <v>1185732</v>
      </c>
      <c r="D9548" s="90" t="n">
        <v>44552</v>
      </c>
      <c r="E9548" s="88" t="s">
        <v>26</v>
      </c>
      <c r="F9548" s="88" t="s">
        <v>54</v>
      </c>
      <c r="G9548" s="88" t="s">
        <v>55</v>
      </c>
      <c r="H9548" s="91" t="s">
        <v>24</v>
      </c>
      <c r="I9548" s="92" t="n">
        <v>43</v>
      </c>
      <c r="J9548" s="93" t="n">
        <v>68</v>
      </c>
      <c r="K9548" s="94" t="n">
        <f aca="false">I9548 * J9548</f>
        <v>2924</v>
      </c>
      <c r="L9548" s="94" t="n">
        <f aca="false">K9548 *M9548</f>
        <v>1228.08</v>
      </c>
      <c r="M9548" s="95" t="n">
        <v>0.42</v>
      </c>
      <c r="N9548" s="88" t="s">
        <v>31</v>
      </c>
      <c r="O9548" s="91" t="s">
        <v>218</v>
      </c>
      <c r="P9548" s="0" t="str">
        <f aca="false">RIGHT(H9548,LEN(H9548) - FIND(" ", H9548))</f>
        <v>Athletic Footwear</v>
      </c>
    </row>
    <row r="9549" customFormat="false" ht="14.25" hidden="false" customHeight="true" outlineLevel="0" collapsed="false">
      <c r="B9549" s="88" t="s">
        <v>13</v>
      </c>
      <c r="C9549" s="89" t="n">
        <v>1128299</v>
      </c>
      <c r="D9549" s="90" t="n">
        <v>44552</v>
      </c>
      <c r="E9549" s="88" t="s">
        <v>18</v>
      </c>
      <c r="F9549" s="88" t="s">
        <v>75</v>
      </c>
      <c r="G9549" s="88" t="s">
        <v>148</v>
      </c>
      <c r="H9549" s="91" t="s">
        <v>32</v>
      </c>
      <c r="I9549" s="92" t="n">
        <v>35</v>
      </c>
      <c r="J9549" s="93" t="n">
        <v>194</v>
      </c>
      <c r="K9549" s="94" t="n">
        <f aca="false">I9549 * J9549</f>
        <v>6790</v>
      </c>
      <c r="L9549" s="94" t="n">
        <f aca="false">K9549 *M9549</f>
        <v>2716</v>
      </c>
      <c r="M9549" s="95" t="n">
        <v>0.4</v>
      </c>
      <c r="N9549" s="88" t="s">
        <v>31</v>
      </c>
      <c r="O9549" s="91" t="s">
        <v>218</v>
      </c>
      <c r="P9549" s="0" t="str">
        <f aca="false">RIGHT(H9549,LEN(H9549) - FIND(" ", H9549))</f>
        <v>Street Footwear</v>
      </c>
    </row>
    <row r="9550" customFormat="false" ht="14.25" hidden="false" customHeight="true" outlineLevel="0" collapsed="false">
      <c r="B9550" s="88" t="s">
        <v>13</v>
      </c>
      <c r="C9550" s="89" t="n">
        <v>1128299</v>
      </c>
      <c r="D9550" s="90" t="n">
        <v>44552</v>
      </c>
      <c r="E9550" s="88" t="s">
        <v>18</v>
      </c>
      <c r="F9550" s="88" t="s">
        <v>75</v>
      </c>
      <c r="G9550" s="88" t="s">
        <v>148</v>
      </c>
      <c r="H9550" s="91" t="s">
        <v>24</v>
      </c>
      <c r="I9550" s="92" t="n">
        <v>33</v>
      </c>
      <c r="J9550" s="93" t="n">
        <v>213</v>
      </c>
      <c r="K9550" s="94" t="n">
        <f aca="false">I9550 * J9550</f>
        <v>7029</v>
      </c>
      <c r="L9550" s="94" t="n">
        <f aca="false">K9550 *M9550</f>
        <v>3233.34</v>
      </c>
      <c r="M9550" s="95" t="n">
        <v>0.46</v>
      </c>
      <c r="N9550" s="88" t="s">
        <v>31</v>
      </c>
      <c r="O9550" s="91" t="s">
        <v>218</v>
      </c>
      <c r="P9550" s="0" t="str">
        <f aca="false">RIGHT(H9550,LEN(H9550) - FIND(" ", H9550))</f>
        <v>Athletic Footwear</v>
      </c>
    </row>
    <row r="9551" customFormat="false" ht="14.25" hidden="false" customHeight="true" outlineLevel="0" collapsed="false">
      <c r="B9551" s="88" t="s">
        <v>22</v>
      </c>
      <c r="C9551" s="89" t="n">
        <v>1128299</v>
      </c>
      <c r="D9551" s="90" t="n">
        <v>44552</v>
      </c>
      <c r="E9551" s="88" t="s">
        <v>18</v>
      </c>
      <c r="F9551" s="88" t="s">
        <v>75</v>
      </c>
      <c r="G9551" s="88" t="s">
        <v>148</v>
      </c>
      <c r="H9551" s="91" t="s">
        <v>48</v>
      </c>
      <c r="I9551" s="92" t="n">
        <v>35</v>
      </c>
      <c r="J9551" s="93" t="n">
        <v>136</v>
      </c>
      <c r="K9551" s="94" t="n">
        <f aca="false">I9551 * J9551</f>
        <v>4760</v>
      </c>
      <c r="L9551" s="94" t="n">
        <f aca="false">K9551 *M9551</f>
        <v>1951.6</v>
      </c>
      <c r="M9551" s="95" t="n">
        <v>0.41</v>
      </c>
      <c r="N9551" s="88" t="s">
        <v>31</v>
      </c>
      <c r="O9551" s="91" t="s">
        <v>219</v>
      </c>
      <c r="P9551" s="0" t="str">
        <f aca="false">RIGHT(H9551,LEN(H9551) - FIND(" ", H9551))</f>
        <v>Street Footwear</v>
      </c>
    </row>
    <row r="9552" customFormat="false" ht="14.25" hidden="false" customHeight="true" outlineLevel="0" collapsed="false">
      <c r="B9552" s="88" t="s">
        <v>22</v>
      </c>
      <c r="C9552" s="89" t="n">
        <v>1128299</v>
      </c>
      <c r="D9552" s="90" t="n">
        <v>44552</v>
      </c>
      <c r="E9552" s="88" t="s">
        <v>18</v>
      </c>
      <c r="F9552" s="88" t="s">
        <v>75</v>
      </c>
      <c r="G9552" s="88" t="s">
        <v>148</v>
      </c>
      <c r="H9552" s="91" t="s">
        <v>44</v>
      </c>
      <c r="I9552" s="92" t="n">
        <v>32</v>
      </c>
      <c r="J9552" s="93" t="n">
        <v>128</v>
      </c>
      <c r="K9552" s="94" t="n">
        <f aca="false">I9552 * J9552</f>
        <v>4096</v>
      </c>
      <c r="L9552" s="94" t="n">
        <f aca="false">K9552 *M9552</f>
        <v>1679.36</v>
      </c>
      <c r="M9552" s="95" t="n">
        <v>0.41</v>
      </c>
      <c r="N9552" s="88" t="s">
        <v>31</v>
      </c>
      <c r="O9552" s="91" t="s">
        <v>219</v>
      </c>
      <c r="P9552" s="0" t="str">
        <f aca="false">RIGHT(H9552,LEN(H9552) - FIND(" ", H9552))</f>
        <v>Athletic Footwear</v>
      </c>
    </row>
    <row r="9553" customFormat="false" ht="14.25" hidden="false" customHeight="true" outlineLevel="0" collapsed="false">
      <c r="B9553" s="88" t="s">
        <v>22</v>
      </c>
      <c r="C9553" s="89" t="n">
        <v>1128299</v>
      </c>
      <c r="D9553" s="90" t="n">
        <v>44552</v>
      </c>
      <c r="E9553" s="88" t="s">
        <v>18</v>
      </c>
      <c r="F9553" s="88" t="s">
        <v>75</v>
      </c>
      <c r="G9553" s="88" t="s">
        <v>148</v>
      </c>
      <c r="H9553" s="91" t="s">
        <v>16</v>
      </c>
      <c r="I9553" s="92" t="n">
        <v>42</v>
      </c>
      <c r="J9553" s="93" t="n">
        <v>109</v>
      </c>
      <c r="K9553" s="94" t="n">
        <f aca="false">I9553 * J9553</f>
        <v>4578</v>
      </c>
      <c r="L9553" s="94" t="n">
        <f aca="false">K9553 *M9553</f>
        <v>1556.52</v>
      </c>
      <c r="M9553" s="95" t="n">
        <v>0.34</v>
      </c>
      <c r="N9553" s="88" t="s">
        <v>31</v>
      </c>
      <c r="O9553" s="91" t="s">
        <v>218</v>
      </c>
      <c r="P9553" s="0" t="str">
        <f aca="false">RIGHT(H9553,LEN(H9553) - FIND(" ", H9553))</f>
        <v>Apparel</v>
      </c>
    </row>
    <row r="9554" customFormat="false" ht="14.25" hidden="false" customHeight="true" outlineLevel="0" collapsed="false">
      <c r="B9554" s="88" t="s">
        <v>22</v>
      </c>
      <c r="C9554" s="89" t="n">
        <v>1128299</v>
      </c>
      <c r="D9554" s="90" t="n">
        <v>44552</v>
      </c>
      <c r="E9554" s="88" t="s">
        <v>18</v>
      </c>
      <c r="F9554" s="88" t="s">
        <v>75</v>
      </c>
      <c r="G9554" s="88" t="s">
        <v>148</v>
      </c>
      <c r="H9554" s="91" t="s">
        <v>38</v>
      </c>
      <c r="I9554" s="92" t="n">
        <v>43</v>
      </c>
      <c r="J9554" s="93" t="n">
        <v>135</v>
      </c>
      <c r="K9554" s="94" t="n">
        <f aca="false">I9554 * J9554</f>
        <v>5805</v>
      </c>
      <c r="L9554" s="94" t="n">
        <f aca="false">K9554 *M9554</f>
        <v>1625.4</v>
      </c>
      <c r="M9554" s="95" t="n">
        <v>0.28</v>
      </c>
      <c r="N9554" s="88" t="s">
        <v>31</v>
      </c>
      <c r="O9554" s="91" t="s">
        <v>219</v>
      </c>
      <c r="P9554" s="0" t="str">
        <f aca="false">RIGHT(H9554,LEN(H9554) - FIND(" ", H9554))</f>
        <v>Apparel</v>
      </c>
    </row>
    <row r="9555" customFormat="false" ht="14.25" hidden="false" customHeight="true" outlineLevel="0" collapsed="false">
      <c r="B9555" s="88" t="s">
        <v>13</v>
      </c>
      <c r="C9555" s="89" t="n">
        <v>1185732</v>
      </c>
      <c r="D9555" s="90" t="n">
        <v>44553</v>
      </c>
      <c r="E9555" s="88" t="s">
        <v>26</v>
      </c>
      <c r="F9555" s="88" t="s">
        <v>54</v>
      </c>
      <c r="G9555" s="88" t="s">
        <v>55</v>
      </c>
      <c r="H9555" s="91" t="s">
        <v>48</v>
      </c>
      <c r="I9555" s="92" t="n">
        <v>60</v>
      </c>
      <c r="J9555" s="93" t="n">
        <v>195</v>
      </c>
      <c r="K9555" s="94" t="n">
        <f aca="false">I9555 * J9555</f>
        <v>11700</v>
      </c>
      <c r="L9555" s="94" t="n">
        <f aca="false">K9555 *M9555</f>
        <v>4680</v>
      </c>
      <c r="M9555" s="95" t="n">
        <v>0.4</v>
      </c>
      <c r="N9555" s="88" t="s">
        <v>31</v>
      </c>
      <c r="O9555" s="91" t="s">
        <v>219</v>
      </c>
      <c r="P9555" s="0" t="str">
        <f aca="false">RIGHT(H9555,LEN(H9555) - FIND(" ", H9555))</f>
        <v>Street Footwear</v>
      </c>
    </row>
    <row r="9556" customFormat="false" ht="14.25" hidden="false" customHeight="true" outlineLevel="0" collapsed="false">
      <c r="B9556" s="88" t="s">
        <v>15</v>
      </c>
      <c r="C9556" s="89" t="n">
        <v>1185732</v>
      </c>
      <c r="D9556" s="90" t="n">
        <v>44553</v>
      </c>
      <c r="E9556" s="88" t="s">
        <v>26</v>
      </c>
      <c r="F9556" s="88" t="s">
        <v>111</v>
      </c>
      <c r="G9556" s="88" t="s">
        <v>166</v>
      </c>
      <c r="H9556" s="91" t="s">
        <v>48</v>
      </c>
      <c r="I9556" s="92" t="n">
        <v>45</v>
      </c>
      <c r="J9556" s="93" t="n">
        <v>225</v>
      </c>
      <c r="K9556" s="94" t="n">
        <f aca="false">I9556 * J9556</f>
        <v>10125</v>
      </c>
      <c r="L9556" s="94" t="n">
        <f aca="false">K9556 *M9556</f>
        <v>4050</v>
      </c>
      <c r="M9556" s="95" t="n">
        <v>0.4</v>
      </c>
      <c r="N9556" s="88" t="s">
        <v>31</v>
      </c>
      <c r="O9556" s="91" t="s">
        <v>219</v>
      </c>
      <c r="P9556" s="0" t="str">
        <f aca="false">RIGHT(H9556,LEN(H9556) - FIND(" ", H9556))</f>
        <v>Street Footwear</v>
      </c>
    </row>
    <row r="9557" customFormat="false" ht="14.25" hidden="false" customHeight="true" outlineLevel="0" collapsed="false">
      <c r="B9557" s="88" t="s">
        <v>13</v>
      </c>
      <c r="C9557" s="89" t="n">
        <v>1128299</v>
      </c>
      <c r="D9557" s="90" t="n">
        <v>44553</v>
      </c>
      <c r="E9557" s="88" t="s">
        <v>34</v>
      </c>
      <c r="F9557" s="88" t="s">
        <v>161</v>
      </c>
      <c r="G9557" s="88" t="s">
        <v>152</v>
      </c>
      <c r="H9557" s="91" t="s">
        <v>32</v>
      </c>
      <c r="I9557" s="92" t="n">
        <v>65</v>
      </c>
      <c r="J9557" s="93" t="n">
        <v>750</v>
      </c>
      <c r="K9557" s="94" t="n">
        <f aca="false">I9557 * J9557</f>
        <v>48750</v>
      </c>
      <c r="L9557" s="94" t="n">
        <f aca="false">K9557 *M9557</f>
        <v>17062.5</v>
      </c>
      <c r="M9557" s="95" t="n">
        <v>0.35</v>
      </c>
      <c r="N9557" s="88" t="s">
        <v>14</v>
      </c>
      <c r="O9557" s="91" t="s">
        <v>218</v>
      </c>
      <c r="P9557" s="0" t="str">
        <f aca="false">RIGHT(H9557,LEN(H9557) - FIND(" ", H9557))</f>
        <v>Street Footwear</v>
      </c>
    </row>
    <row r="9558" customFormat="false" ht="14.25" hidden="false" customHeight="true" outlineLevel="0" collapsed="false">
      <c r="B9558" s="88" t="s">
        <v>13</v>
      </c>
      <c r="C9558" s="89" t="n">
        <v>1128299</v>
      </c>
      <c r="D9558" s="90" t="n">
        <v>44553</v>
      </c>
      <c r="E9558" s="88" t="s">
        <v>34</v>
      </c>
      <c r="F9558" s="88" t="s">
        <v>161</v>
      </c>
      <c r="G9558" s="88" t="s">
        <v>152</v>
      </c>
      <c r="H9558" s="91" t="s">
        <v>24</v>
      </c>
      <c r="I9558" s="92" t="n">
        <v>75</v>
      </c>
      <c r="J9558" s="93" t="n">
        <v>750</v>
      </c>
      <c r="K9558" s="94" t="n">
        <f aca="false">I9558 * J9558</f>
        <v>56250</v>
      </c>
      <c r="L9558" s="94" t="n">
        <f aca="false">K9558 *M9558</f>
        <v>19687.5</v>
      </c>
      <c r="M9558" s="95" t="n">
        <v>0.35</v>
      </c>
      <c r="N9558" s="88" t="s">
        <v>14</v>
      </c>
      <c r="O9558" s="91" t="s">
        <v>218</v>
      </c>
      <c r="P9558" s="0" t="str">
        <f aca="false">RIGHT(H9558,LEN(H9558) - FIND(" ", H9558))</f>
        <v>Athletic Footwear</v>
      </c>
    </row>
    <row r="9559" customFormat="false" ht="14.25" hidden="false" customHeight="true" outlineLevel="0" collapsed="false">
      <c r="B9559" s="88" t="s">
        <v>30</v>
      </c>
      <c r="C9559" s="89" t="n">
        <v>1128299</v>
      </c>
      <c r="D9559" s="90" t="n">
        <v>44553</v>
      </c>
      <c r="E9559" s="88" t="s">
        <v>34</v>
      </c>
      <c r="F9559" s="88" t="s">
        <v>161</v>
      </c>
      <c r="G9559" s="88" t="s">
        <v>152</v>
      </c>
      <c r="H9559" s="91" t="s">
        <v>48</v>
      </c>
      <c r="I9559" s="92" t="n">
        <v>70</v>
      </c>
      <c r="J9559" s="93" t="n">
        <v>550</v>
      </c>
      <c r="K9559" s="94" t="n">
        <f aca="false">I9559 * J9559</f>
        <v>38500</v>
      </c>
      <c r="L9559" s="94" t="n">
        <f aca="false">K9559 *M9559</f>
        <v>13475</v>
      </c>
      <c r="M9559" s="95" t="n">
        <v>0.35</v>
      </c>
      <c r="N9559" s="88" t="s">
        <v>14</v>
      </c>
      <c r="O9559" s="91" t="s">
        <v>219</v>
      </c>
      <c r="P9559" s="0" t="str">
        <f aca="false">RIGHT(H9559,LEN(H9559) - FIND(" ", H9559))</f>
        <v>Street Footwear</v>
      </c>
    </row>
    <row r="9560" customFormat="false" ht="14.25" hidden="false" customHeight="true" outlineLevel="0" collapsed="false">
      <c r="B9560" s="88" t="s">
        <v>30</v>
      </c>
      <c r="C9560" s="89" t="n">
        <v>1128299</v>
      </c>
      <c r="D9560" s="90" t="n">
        <v>44553</v>
      </c>
      <c r="E9560" s="88" t="s">
        <v>34</v>
      </c>
      <c r="F9560" s="88" t="s">
        <v>161</v>
      </c>
      <c r="G9560" s="88" t="s">
        <v>152</v>
      </c>
      <c r="H9560" s="91" t="s">
        <v>44</v>
      </c>
      <c r="I9560" s="92" t="n">
        <v>70</v>
      </c>
      <c r="J9560" s="93" t="n">
        <v>550</v>
      </c>
      <c r="K9560" s="94" t="n">
        <f aca="false">I9560 * J9560</f>
        <v>38500</v>
      </c>
      <c r="L9560" s="94" t="n">
        <f aca="false">K9560 *M9560</f>
        <v>13475</v>
      </c>
      <c r="M9560" s="95" t="n">
        <v>0.35</v>
      </c>
      <c r="N9560" s="88" t="s">
        <v>14</v>
      </c>
      <c r="O9560" s="91" t="s">
        <v>219</v>
      </c>
      <c r="P9560" s="0" t="str">
        <f aca="false">RIGHT(H9560,LEN(H9560) - FIND(" ", H9560))</f>
        <v>Athletic Footwear</v>
      </c>
    </row>
    <row r="9561" customFormat="false" ht="14.25" hidden="false" customHeight="true" outlineLevel="0" collapsed="false">
      <c r="B9561" s="88" t="s">
        <v>30</v>
      </c>
      <c r="C9561" s="89" t="n">
        <v>1128299</v>
      </c>
      <c r="D9561" s="90" t="n">
        <v>44553</v>
      </c>
      <c r="E9561" s="88" t="s">
        <v>34</v>
      </c>
      <c r="F9561" s="88" t="s">
        <v>161</v>
      </c>
      <c r="G9561" s="88" t="s">
        <v>152</v>
      </c>
      <c r="H9561" s="91" t="s">
        <v>16</v>
      </c>
      <c r="I9561" s="92" t="n">
        <v>80</v>
      </c>
      <c r="J9561" s="93" t="n">
        <v>475</v>
      </c>
      <c r="K9561" s="94" t="n">
        <f aca="false">I9561 * J9561</f>
        <v>38000</v>
      </c>
      <c r="L9561" s="94" t="n">
        <f aca="false">K9561 *M9561</f>
        <v>15200</v>
      </c>
      <c r="M9561" s="95" t="n">
        <v>0.4</v>
      </c>
      <c r="N9561" s="88" t="s">
        <v>14</v>
      </c>
      <c r="O9561" s="91" t="s">
        <v>218</v>
      </c>
      <c r="P9561" s="0" t="str">
        <f aca="false">RIGHT(H9561,LEN(H9561) - FIND(" ", H9561))</f>
        <v>Apparel</v>
      </c>
    </row>
    <row r="9562" customFormat="false" ht="14.25" hidden="false" customHeight="true" outlineLevel="0" collapsed="false">
      <c r="B9562" s="88" t="s">
        <v>30</v>
      </c>
      <c r="C9562" s="89" t="n">
        <v>1128299</v>
      </c>
      <c r="D9562" s="90" t="n">
        <v>44553</v>
      </c>
      <c r="E9562" s="88" t="s">
        <v>34</v>
      </c>
      <c r="F9562" s="88" t="s">
        <v>161</v>
      </c>
      <c r="G9562" s="88" t="s">
        <v>152</v>
      </c>
      <c r="H9562" s="91" t="s">
        <v>38</v>
      </c>
      <c r="I9562" s="92" t="n">
        <v>85</v>
      </c>
      <c r="J9562" s="93" t="n">
        <v>575</v>
      </c>
      <c r="K9562" s="94" t="n">
        <f aca="false">I9562 * J9562</f>
        <v>48875</v>
      </c>
      <c r="L9562" s="94" t="n">
        <f aca="false">K9562 *M9562</f>
        <v>14662.5</v>
      </c>
      <c r="M9562" s="95" t="n">
        <v>0.3</v>
      </c>
      <c r="N9562" s="88" t="s">
        <v>14</v>
      </c>
      <c r="O9562" s="91" t="s">
        <v>219</v>
      </c>
      <c r="P9562" s="0" t="str">
        <f aca="false">RIGHT(H9562,LEN(H9562) - FIND(" ", H9562))</f>
        <v>Apparel</v>
      </c>
    </row>
    <row r="9563" customFormat="false" ht="14.25" hidden="false" customHeight="true" outlineLevel="0" collapsed="false">
      <c r="B9563" s="88" t="s">
        <v>43</v>
      </c>
      <c r="C9563" s="89" t="n">
        <v>1128299</v>
      </c>
      <c r="D9563" s="90" t="n">
        <v>44553</v>
      </c>
      <c r="E9563" s="88" t="s">
        <v>18</v>
      </c>
      <c r="F9563" s="88" t="s">
        <v>147</v>
      </c>
      <c r="G9563" s="88" t="s">
        <v>168</v>
      </c>
      <c r="H9563" s="91" t="s">
        <v>32</v>
      </c>
      <c r="I9563" s="92" t="n">
        <v>65</v>
      </c>
      <c r="J9563" s="93" t="n">
        <v>750</v>
      </c>
      <c r="K9563" s="94" t="n">
        <f aca="false">I9563 * J9563</f>
        <v>48750</v>
      </c>
      <c r="L9563" s="94" t="n">
        <f aca="false">K9563 *M9563</f>
        <v>17062.5</v>
      </c>
      <c r="M9563" s="95" t="n">
        <v>0.35</v>
      </c>
      <c r="N9563" s="88" t="s">
        <v>14</v>
      </c>
      <c r="O9563" s="91" t="s">
        <v>218</v>
      </c>
      <c r="P9563" s="0" t="str">
        <f aca="false">RIGHT(H9563,LEN(H9563) - FIND(" ", H9563))</f>
        <v>Street Footwear</v>
      </c>
    </row>
    <row r="9564" customFormat="false" ht="14.25" hidden="false" customHeight="true" outlineLevel="0" collapsed="false">
      <c r="B9564" s="88" t="s">
        <v>43</v>
      </c>
      <c r="C9564" s="89" t="n">
        <v>1128299</v>
      </c>
      <c r="D9564" s="90" t="n">
        <v>44553</v>
      </c>
      <c r="E9564" s="88" t="s">
        <v>18</v>
      </c>
      <c r="F9564" s="88" t="s">
        <v>147</v>
      </c>
      <c r="G9564" s="88" t="s">
        <v>168</v>
      </c>
      <c r="H9564" s="91" t="s">
        <v>24</v>
      </c>
      <c r="I9564" s="92" t="n">
        <v>75</v>
      </c>
      <c r="J9564" s="93" t="n">
        <v>750</v>
      </c>
      <c r="K9564" s="94" t="n">
        <f aca="false">I9564 * J9564</f>
        <v>56250</v>
      </c>
      <c r="L9564" s="94" t="n">
        <f aca="false">K9564 *M9564</f>
        <v>19687.5</v>
      </c>
      <c r="M9564" s="95" t="n">
        <v>0.35</v>
      </c>
      <c r="N9564" s="88" t="s">
        <v>14</v>
      </c>
      <c r="O9564" s="91" t="s">
        <v>218</v>
      </c>
      <c r="P9564" s="0" t="str">
        <f aca="false">RIGHT(H9564,LEN(H9564) - FIND(" ", H9564))</f>
        <v>Athletic Footwear</v>
      </c>
    </row>
    <row r="9565" customFormat="false" ht="14.25" hidden="false" customHeight="true" outlineLevel="0" collapsed="false">
      <c r="B9565" s="88" t="s">
        <v>43</v>
      </c>
      <c r="C9565" s="89" t="n">
        <v>1128299</v>
      </c>
      <c r="D9565" s="90" t="n">
        <v>44553</v>
      </c>
      <c r="E9565" s="88" t="s">
        <v>18</v>
      </c>
      <c r="F9565" s="88" t="s">
        <v>147</v>
      </c>
      <c r="G9565" s="88" t="s">
        <v>168</v>
      </c>
      <c r="H9565" s="91" t="s">
        <v>48</v>
      </c>
      <c r="I9565" s="92" t="n">
        <v>70</v>
      </c>
      <c r="J9565" s="93" t="n">
        <v>550</v>
      </c>
      <c r="K9565" s="94" t="n">
        <f aca="false">I9565 * J9565</f>
        <v>38500</v>
      </c>
      <c r="L9565" s="94" t="n">
        <f aca="false">K9565 *M9565</f>
        <v>13475</v>
      </c>
      <c r="M9565" s="95" t="n">
        <v>0.35</v>
      </c>
      <c r="N9565" s="88" t="s">
        <v>14</v>
      </c>
      <c r="O9565" s="91" t="s">
        <v>219</v>
      </c>
      <c r="P9565" s="0" t="str">
        <f aca="false">RIGHT(H9565,LEN(H9565) - FIND(" ", H9565))</f>
        <v>Street Footwear</v>
      </c>
    </row>
    <row r="9566" customFormat="false" ht="14.25" hidden="false" customHeight="true" outlineLevel="0" collapsed="false">
      <c r="B9566" s="88" t="s">
        <v>43</v>
      </c>
      <c r="C9566" s="89" t="n">
        <v>1128299</v>
      </c>
      <c r="D9566" s="90" t="n">
        <v>44553</v>
      </c>
      <c r="E9566" s="88" t="s">
        <v>18</v>
      </c>
      <c r="F9566" s="88" t="s">
        <v>147</v>
      </c>
      <c r="G9566" s="88" t="s">
        <v>168</v>
      </c>
      <c r="H9566" s="91" t="s">
        <v>44</v>
      </c>
      <c r="I9566" s="92" t="n">
        <v>70</v>
      </c>
      <c r="J9566" s="93" t="n">
        <v>550</v>
      </c>
      <c r="K9566" s="94" t="n">
        <f aca="false">I9566 * J9566</f>
        <v>38500</v>
      </c>
      <c r="L9566" s="94" t="n">
        <f aca="false">K9566 *M9566</f>
        <v>13475</v>
      </c>
      <c r="M9566" s="95" t="n">
        <v>0.35</v>
      </c>
      <c r="N9566" s="88" t="s">
        <v>14</v>
      </c>
      <c r="O9566" s="91" t="s">
        <v>219</v>
      </c>
      <c r="P9566" s="0" t="str">
        <f aca="false">RIGHT(H9566,LEN(H9566) - FIND(" ", H9566))</f>
        <v>Athletic Footwear</v>
      </c>
    </row>
    <row r="9567" customFormat="false" ht="14.25" hidden="false" customHeight="true" outlineLevel="0" collapsed="false">
      <c r="B9567" s="88" t="s">
        <v>43</v>
      </c>
      <c r="C9567" s="89" t="n">
        <v>1128299</v>
      </c>
      <c r="D9567" s="90" t="n">
        <v>44553</v>
      </c>
      <c r="E9567" s="88" t="s">
        <v>18</v>
      </c>
      <c r="F9567" s="88" t="s">
        <v>147</v>
      </c>
      <c r="G9567" s="88" t="s">
        <v>168</v>
      </c>
      <c r="H9567" s="91" t="s">
        <v>16</v>
      </c>
      <c r="I9567" s="92" t="n">
        <v>80</v>
      </c>
      <c r="J9567" s="93" t="n">
        <v>475</v>
      </c>
      <c r="K9567" s="94" t="n">
        <f aca="false">I9567 * J9567</f>
        <v>38000</v>
      </c>
      <c r="L9567" s="94" t="n">
        <f aca="false">K9567 *M9567</f>
        <v>15200</v>
      </c>
      <c r="M9567" s="95" t="n">
        <v>0.4</v>
      </c>
      <c r="N9567" s="88" t="s">
        <v>14</v>
      </c>
      <c r="O9567" s="91" t="s">
        <v>218</v>
      </c>
      <c r="P9567" s="0" t="str">
        <f aca="false">RIGHT(H9567,LEN(H9567) - FIND(" ", H9567))</f>
        <v>Apparel</v>
      </c>
    </row>
    <row r="9568" customFormat="false" ht="14.25" hidden="false" customHeight="true" outlineLevel="0" collapsed="false">
      <c r="B9568" s="88" t="s">
        <v>43</v>
      </c>
      <c r="C9568" s="89" t="n">
        <v>1128299</v>
      </c>
      <c r="D9568" s="90" t="n">
        <v>44553</v>
      </c>
      <c r="E9568" s="88" t="s">
        <v>18</v>
      </c>
      <c r="F9568" s="88" t="s">
        <v>147</v>
      </c>
      <c r="G9568" s="88" t="s">
        <v>168</v>
      </c>
      <c r="H9568" s="91" t="s">
        <v>38</v>
      </c>
      <c r="I9568" s="92" t="n">
        <v>85</v>
      </c>
      <c r="J9568" s="93" t="n">
        <v>575</v>
      </c>
      <c r="K9568" s="94" t="n">
        <f aca="false">I9568 * J9568</f>
        <v>48875</v>
      </c>
      <c r="L9568" s="94" t="n">
        <f aca="false">K9568 *M9568</f>
        <v>14662.5</v>
      </c>
      <c r="M9568" s="95" t="n">
        <v>0.3</v>
      </c>
      <c r="N9568" s="88" t="s">
        <v>14</v>
      </c>
      <c r="O9568" s="91" t="s">
        <v>219</v>
      </c>
      <c r="P9568" s="0" t="str">
        <f aca="false">RIGHT(H9568,LEN(H9568) - FIND(" ", H9568))</f>
        <v>Apparel</v>
      </c>
    </row>
    <row r="9569" customFormat="false" ht="14.25" hidden="false" customHeight="true" outlineLevel="0" collapsed="false">
      <c r="B9569" s="88" t="s">
        <v>13</v>
      </c>
      <c r="C9569" s="89" t="n">
        <v>1185732</v>
      </c>
      <c r="D9569" s="90" t="n">
        <v>44553</v>
      </c>
      <c r="E9569" s="88" t="s">
        <v>26</v>
      </c>
      <c r="F9569" s="88" t="s">
        <v>54</v>
      </c>
      <c r="G9569" s="88" t="s">
        <v>55</v>
      </c>
      <c r="H9569" s="91" t="s">
        <v>48</v>
      </c>
      <c r="I9569" s="92" t="n">
        <v>55</v>
      </c>
      <c r="J9569" s="93" t="n">
        <v>55</v>
      </c>
      <c r="K9569" s="94" t="n">
        <f aca="false">I9569 * J9569</f>
        <v>3025</v>
      </c>
      <c r="L9569" s="94" t="n">
        <f aca="false">K9569 *M9569</f>
        <v>1603.25</v>
      </c>
      <c r="M9569" s="95" t="n">
        <v>0.53</v>
      </c>
      <c r="N9569" s="88" t="s">
        <v>23</v>
      </c>
      <c r="O9569" s="91" t="s">
        <v>219</v>
      </c>
      <c r="P9569" s="0" t="str">
        <f aca="false">RIGHT(H9569,LEN(H9569) - FIND(" ", H9569))</f>
        <v>Street Footwear</v>
      </c>
    </row>
    <row r="9570" customFormat="false" ht="14.25" hidden="false" customHeight="true" outlineLevel="0" collapsed="false">
      <c r="B9570" s="88" t="s">
        <v>15</v>
      </c>
      <c r="C9570" s="89" t="n">
        <v>1185732</v>
      </c>
      <c r="D9570" s="90" t="n">
        <v>44553</v>
      </c>
      <c r="E9570" s="88" t="s">
        <v>26</v>
      </c>
      <c r="F9570" s="88" t="s">
        <v>111</v>
      </c>
      <c r="G9570" s="88" t="s">
        <v>166</v>
      </c>
      <c r="H9570" s="91" t="s">
        <v>48</v>
      </c>
      <c r="I9570" s="92" t="n">
        <v>41</v>
      </c>
      <c r="J9570" s="93" t="n">
        <v>68</v>
      </c>
      <c r="K9570" s="94" t="n">
        <f aca="false">I9570 * J9570</f>
        <v>2788</v>
      </c>
      <c r="L9570" s="94" t="n">
        <f aca="false">K9570 *M9570</f>
        <v>1394</v>
      </c>
      <c r="M9570" s="95" t="n">
        <v>0.5</v>
      </c>
      <c r="N9570" s="88" t="s">
        <v>23</v>
      </c>
      <c r="O9570" s="91" t="s">
        <v>219</v>
      </c>
      <c r="P9570" s="0" t="str">
        <f aca="false">RIGHT(H9570,LEN(H9570) - FIND(" ", H9570))</f>
        <v>Street Footwear</v>
      </c>
    </row>
    <row r="9571" customFormat="false" ht="14.25" hidden="false" customHeight="true" outlineLevel="0" collapsed="false">
      <c r="B9571" s="88" t="s">
        <v>13</v>
      </c>
      <c r="C9571" s="89" t="n">
        <v>1128299</v>
      </c>
      <c r="D9571" s="90" t="n">
        <v>44553</v>
      </c>
      <c r="E9571" s="88" t="s">
        <v>34</v>
      </c>
      <c r="F9571" s="88" t="s">
        <v>161</v>
      </c>
      <c r="G9571" s="88" t="s">
        <v>152</v>
      </c>
      <c r="H9571" s="91" t="s">
        <v>32</v>
      </c>
      <c r="I9571" s="92" t="n">
        <v>60</v>
      </c>
      <c r="J9571" s="93" t="n">
        <v>225</v>
      </c>
      <c r="K9571" s="94" t="n">
        <f aca="false">I9571 * J9571</f>
        <v>13500</v>
      </c>
      <c r="L9571" s="94" t="n">
        <f aca="false">K9571 *M9571</f>
        <v>6345</v>
      </c>
      <c r="M9571" s="95" t="n">
        <v>0.47</v>
      </c>
      <c r="N9571" s="88" t="s">
        <v>23</v>
      </c>
      <c r="O9571" s="91" t="s">
        <v>218</v>
      </c>
      <c r="P9571" s="0" t="str">
        <f aca="false">RIGHT(H9571,LEN(H9571) - FIND(" ", H9571))</f>
        <v>Street Footwear</v>
      </c>
    </row>
    <row r="9572" customFormat="false" ht="14.25" hidden="false" customHeight="true" outlineLevel="0" collapsed="false">
      <c r="B9572" s="88" t="s">
        <v>13</v>
      </c>
      <c r="C9572" s="89" t="n">
        <v>1128299</v>
      </c>
      <c r="D9572" s="90" t="n">
        <v>44553</v>
      </c>
      <c r="E9572" s="88" t="s">
        <v>34</v>
      </c>
      <c r="F9572" s="88" t="s">
        <v>161</v>
      </c>
      <c r="G9572" s="88" t="s">
        <v>152</v>
      </c>
      <c r="H9572" s="91" t="s">
        <v>24</v>
      </c>
      <c r="I9572" s="92" t="n">
        <v>74</v>
      </c>
      <c r="J9572" s="93" t="n">
        <v>225</v>
      </c>
      <c r="K9572" s="94" t="n">
        <f aca="false">I9572 * J9572</f>
        <v>16650</v>
      </c>
      <c r="L9572" s="94" t="n">
        <f aca="false">K9572 *M9572</f>
        <v>7492.5</v>
      </c>
      <c r="M9572" s="95" t="n">
        <v>0.45</v>
      </c>
      <c r="N9572" s="88" t="s">
        <v>23</v>
      </c>
      <c r="O9572" s="91" t="s">
        <v>218</v>
      </c>
      <c r="P9572" s="0" t="str">
        <f aca="false">RIGHT(H9572,LEN(H9572) - FIND(" ", H9572))</f>
        <v>Athletic Footwear</v>
      </c>
    </row>
    <row r="9573" customFormat="false" ht="14.25" hidden="false" customHeight="true" outlineLevel="0" collapsed="false">
      <c r="B9573" s="88" t="s">
        <v>30</v>
      </c>
      <c r="C9573" s="89" t="n">
        <v>1128299</v>
      </c>
      <c r="D9573" s="90" t="n">
        <v>44553</v>
      </c>
      <c r="E9573" s="88" t="s">
        <v>34</v>
      </c>
      <c r="F9573" s="88" t="s">
        <v>161</v>
      </c>
      <c r="G9573" s="88" t="s">
        <v>152</v>
      </c>
      <c r="H9573" s="91" t="s">
        <v>48</v>
      </c>
      <c r="I9573" s="92" t="n">
        <v>64</v>
      </c>
      <c r="J9573" s="93" t="n">
        <v>154</v>
      </c>
      <c r="K9573" s="94" t="n">
        <f aca="false">I9573 * J9573</f>
        <v>9856</v>
      </c>
      <c r="L9573" s="94" t="n">
        <f aca="false">K9573 *M9573</f>
        <v>4730.88</v>
      </c>
      <c r="M9573" s="95" t="n">
        <v>0.48</v>
      </c>
      <c r="N9573" s="88" t="s">
        <v>23</v>
      </c>
      <c r="O9573" s="91" t="s">
        <v>219</v>
      </c>
      <c r="P9573" s="0" t="str">
        <f aca="false">RIGHT(H9573,LEN(H9573) - FIND(" ", H9573))</f>
        <v>Street Footwear</v>
      </c>
    </row>
    <row r="9574" customFormat="false" ht="14.25" hidden="false" customHeight="true" outlineLevel="0" collapsed="false">
      <c r="B9574" s="88" t="s">
        <v>30</v>
      </c>
      <c r="C9574" s="89" t="n">
        <v>1128299</v>
      </c>
      <c r="D9574" s="90" t="n">
        <v>44553</v>
      </c>
      <c r="E9574" s="88" t="s">
        <v>34</v>
      </c>
      <c r="F9574" s="88" t="s">
        <v>161</v>
      </c>
      <c r="G9574" s="88" t="s">
        <v>152</v>
      </c>
      <c r="H9574" s="91" t="s">
        <v>44</v>
      </c>
      <c r="I9574" s="92" t="n">
        <v>67</v>
      </c>
      <c r="J9574" s="93" t="n">
        <v>160</v>
      </c>
      <c r="K9574" s="94" t="n">
        <f aca="false">I9574 * J9574</f>
        <v>10720</v>
      </c>
      <c r="L9574" s="94" t="n">
        <f aca="false">K9574 *M9574</f>
        <v>5360</v>
      </c>
      <c r="M9574" s="95" t="n">
        <v>0.5</v>
      </c>
      <c r="N9574" s="88" t="s">
        <v>23</v>
      </c>
      <c r="O9574" s="91" t="s">
        <v>219</v>
      </c>
      <c r="P9574" s="0" t="str">
        <f aca="false">RIGHT(H9574,LEN(H9574) - FIND(" ", H9574))</f>
        <v>Athletic Footwear</v>
      </c>
    </row>
    <row r="9575" customFormat="false" ht="14.25" hidden="false" customHeight="true" outlineLevel="0" collapsed="false">
      <c r="B9575" s="88" t="s">
        <v>30</v>
      </c>
      <c r="C9575" s="89" t="n">
        <v>1128299</v>
      </c>
      <c r="D9575" s="90" t="n">
        <v>44553</v>
      </c>
      <c r="E9575" s="88" t="s">
        <v>34</v>
      </c>
      <c r="F9575" s="88" t="s">
        <v>161</v>
      </c>
      <c r="G9575" s="88" t="s">
        <v>152</v>
      </c>
      <c r="H9575" s="91" t="s">
        <v>16</v>
      </c>
      <c r="I9575" s="92" t="n">
        <v>72</v>
      </c>
      <c r="J9575" s="93" t="n">
        <v>133</v>
      </c>
      <c r="K9575" s="94" t="n">
        <f aca="false">I9575 * J9575</f>
        <v>9576</v>
      </c>
      <c r="L9575" s="94" t="n">
        <f aca="false">K9575 *M9575</f>
        <v>4883.76</v>
      </c>
      <c r="M9575" s="95" t="n">
        <v>0.51</v>
      </c>
      <c r="N9575" s="88" t="s">
        <v>23</v>
      </c>
      <c r="O9575" s="91" t="s">
        <v>218</v>
      </c>
      <c r="P9575" s="0" t="str">
        <f aca="false">RIGHT(H9575,LEN(H9575) - FIND(" ", H9575))</f>
        <v>Apparel</v>
      </c>
    </row>
    <row r="9576" customFormat="false" ht="14.25" hidden="false" customHeight="true" outlineLevel="0" collapsed="false">
      <c r="B9576" s="88" t="s">
        <v>30</v>
      </c>
      <c r="C9576" s="89" t="n">
        <v>1128299</v>
      </c>
      <c r="D9576" s="90" t="n">
        <v>44553</v>
      </c>
      <c r="E9576" s="88" t="s">
        <v>34</v>
      </c>
      <c r="F9576" s="88" t="s">
        <v>161</v>
      </c>
      <c r="G9576" s="88" t="s">
        <v>152</v>
      </c>
      <c r="H9576" s="91" t="s">
        <v>38</v>
      </c>
      <c r="I9576" s="92" t="n">
        <v>82</v>
      </c>
      <c r="J9576" s="93" t="n">
        <v>150</v>
      </c>
      <c r="K9576" s="94" t="n">
        <f aca="false">I9576 * J9576</f>
        <v>12300</v>
      </c>
      <c r="L9576" s="94" t="n">
        <f aca="false">K9576 *M9576</f>
        <v>5289</v>
      </c>
      <c r="M9576" s="95" t="n">
        <v>0.43</v>
      </c>
      <c r="N9576" s="88" t="s">
        <v>23</v>
      </c>
      <c r="O9576" s="91" t="s">
        <v>219</v>
      </c>
      <c r="P9576" s="0" t="str">
        <f aca="false">RIGHT(H9576,LEN(H9576) - FIND(" ", H9576))</f>
        <v>Apparel</v>
      </c>
    </row>
    <row r="9577" customFormat="false" ht="14.25" hidden="false" customHeight="true" outlineLevel="0" collapsed="false">
      <c r="B9577" s="88" t="s">
        <v>43</v>
      </c>
      <c r="C9577" s="89" t="n">
        <v>1128299</v>
      </c>
      <c r="D9577" s="90" t="n">
        <v>44553</v>
      </c>
      <c r="E9577" s="88" t="s">
        <v>18</v>
      </c>
      <c r="F9577" s="88" t="s">
        <v>147</v>
      </c>
      <c r="G9577" s="88" t="s">
        <v>168</v>
      </c>
      <c r="H9577" s="91" t="s">
        <v>32</v>
      </c>
      <c r="I9577" s="92" t="n">
        <v>61</v>
      </c>
      <c r="J9577" s="93" t="n">
        <v>188</v>
      </c>
      <c r="K9577" s="94" t="n">
        <f aca="false">I9577 * J9577</f>
        <v>11468</v>
      </c>
      <c r="L9577" s="94" t="n">
        <f aca="false">K9577 *M9577</f>
        <v>5504.64</v>
      </c>
      <c r="M9577" s="95" t="n">
        <v>0.48</v>
      </c>
      <c r="N9577" s="88" t="s">
        <v>23</v>
      </c>
      <c r="O9577" s="91" t="s">
        <v>218</v>
      </c>
      <c r="P9577" s="0" t="str">
        <f aca="false">RIGHT(H9577,LEN(H9577) - FIND(" ", H9577))</f>
        <v>Street Footwear</v>
      </c>
    </row>
    <row r="9578" customFormat="false" ht="14.25" hidden="false" customHeight="true" outlineLevel="0" collapsed="false">
      <c r="B9578" s="88" t="s">
        <v>43</v>
      </c>
      <c r="C9578" s="89" t="n">
        <v>1128299</v>
      </c>
      <c r="D9578" s="90" t="n">
        <v>44553</v>
      </c>
      <c r="E9578" s="88" t="s">
        <v>18</v>
      </c>
      <c r="F9578" s="88" t="s">
        <v>147</v>
      </c>
      <c r="G9578" s="88" t="s">
        <v>168</v>
      </c>
      <c r="H9578" s="91" t="s">
        <v>24</v>
      </c>
      <c r="I9578" s="92" t="n">
        <v>72</v>
      </c>
      <c r="J9578" s="93" t="n">
        <v>218</v>
      </c>
      <c r="K9578" s="94" t="n">
        <f aca="false">I9578 * J9578</f>
        <v>15696</v>
      </c>
      <c r="L9578" s="94" t="n">
        <f aca="false">K9578 *M9578</f>
        <v>7377.12</v>
      </c>
      <c r="M9578" s="95" t="n">
        <v>0.47</v>
      </c>
      <c r="N9578" s="88" t="s">
        <v>23</v>
      </c>
      <c r="O9578" s="91" t="s">
        <v>218</v>
      </c>
      <c r="P9578" s="0" t="str">
        <f aca="false">RIGHT(H9578,LEN(H9578) - FIND(" ", H9578))</f>
        <v>Athletic Footwear</v>
      </c>
    </row>
    <row r="9579" customFormat="false" ht="14.25" hidden="false" customHeight="true" outlineLevel="0" collapsed="false">
      <c r="B9579" s="88" t="s">
        <v>43</v>
      </c>
      <c r="C9579" s="89" t="n">
        <v>1128299</v>
      </c>
      <c r="D9579" s="90" t="n">
        <v>44553</v>
      </c>
      <c r="E9579" s="88" t="s">
        <v>18</v>
      </c>
      <c r="F9579" s="88" t="s">
        <v>147</v>
      </c>
      <c r="G9579" s="88" t="s">
        <v>168</v>
      </c>
      <c r="H9579" s="91" t="s">
        <v>48</v>
      </c>
      <c r="I9579" s="92" t="n">
        <v>67</v>
      </c>
      <c r="J9579" s="93" t="n">
        <v>165</v>
      </c>
      <c r="K9579" s="94" t="n">
        <f aca="false">I9579 * J9579</f>
        <v>11055</v>
      </c>
      <c r="L9579" s="94" t="n">
        <f aca="false">K9579 *M9579</f>
        <v>4974.75</v>
      </c>
      <c r="M9579" s="95" t="n">
        <v>0.45</v>
      </c>
      <c r="N9579" s="88" t="s">
        <v>23</v>
      </c>
      <c r="O9579" s="91" t="s">
        <v>219</v>
      </c>
      <c r="P9579" s="0" t="str">
        <f aca="false">RIGHT(H9579,LEN(H9579) - FIND(" ", H9579))</f>
        <v>Street Footwear</v>
      </c>
    </row>
    <row r="9580" customFormat="false" ht="14.25" hidden="false" customHeight="true" outlineLevel="0" collapsed="false">
      <c r="B9580" s="88" t="s">
        <v>43</v>
      </c>
      <c r="C9580" s="89" t="n">
        <v>1128299</v>
      </c>
      <c r="D9580" s="90" t="n">
        <v>44553</v>
      </c>
      <c r="E9580" s="88" t="s">
        <v>18</v>
      </c>
      <c r="F9580" s="88" t="s">
        <v>147</v>
      </c>
      <c r="G9580" s="88" t="s">
        <v>168</v>
      </c>
      <c r="H9580" s="91" t="s">
        <v>44</v>
      </c>
      <c r="I9580" s="92" t="n">
        <v>67</v>
      </c>
      <c r="J9580" s="93" t="n">
        <v>143</v>
      </c>
      <c r="K9580" s="94" t="n">
        <f aca="false">I9580 * J9580</f>
        <v>9581</v>
      </c>
      <c r="L9580" s="94" t="n">
        <f aca="false">K9580 *M9580</f>
        <v>4311.45</v>
      </c>
      <c r="M9580" s="95" t="n">
        <v>0.45</v>
      </c>
      <c r="N9580" s="88" t="s">
        <v>23</v>
      </c>
      <c r="O9580" s="91" t="s">
        <v>219</v>
      </c>
      <c r="P9580" s="0" t="str">
        <f aca="false">RIGHT(H9580,LEN(H9580) - FIND(" ", H9580))</f>
        <v>Athletic Footwear</v>
      </c>
    </row>
    <row r="9581" customFormat="false" ht="14.25" hidden="false" customHeight="true" outlineLevel="0" collapsed="false">
      <c r="B9581" s="88" t="s">
        <v>43</v>
      </c>
      <c r="C9581" s="89" t="n">
        <v>1128299</v>
      </c>
      <c r="D9581" s="90" t="n">
        <v>44553</v>
      </c>
      <c r="E9581" s="88" t="s">
        <v>18</v>
      </c>
      <c r="F9581" s="88" t="s">
        <v>147</v>
      </c>
      <c r="G9581" s="88" t="s">
        <v>168</v>
      </c>
      <c r="H9581" s="91" t="s">
        <v>16</v>
      </c>
      <c r="I9581" s="92" t="n">
        <v>72</v>
      </c>
      <c r="J9581" s="93" t="n">
        <v>133</v>
      </c>
      <c r="K9581" s="94" t="n">
        <f aca="false">I9581 * J9581</f>
        <v>9576</v>
      </c>
      <c r="L9581" s="94" t="n">
        <f aca="false">K9581 *M9581</f>
        <v>4788</v>
      </c>
      <c r="M9581" s="95" t="n">
        <v>0.5</v>
      </c>
      <c r="N9581" s="88" t="s">
        <v>23</v>
      </c>
      <c r="O9581" s="91" t="s">
        <v>218</v>
      </c>
      <c r="P9581" s="0" t="str">
        <f aca="false">RIGHT(H9581,LEN(H9581) - FIND(" ", H9581))</f>
        <v>Apparel</v>
      </c>
    </row>
    <row r="9582" customFormat="false" ht="14.25" hidden="false" customHeight="true" outlineLevel="0" collapsed="false">
      <c r="B9582" s="88" t="s">
        <v>43</v>
      </c>
      <c r="C9582" s="89" t="n">
        <v>1128299</v>
      </c>
      <c r="D9582" s="90" t="n">
        <v>44553</v>
      </c>
      <c r="E9582" s="88" t="s">
        <v>18</v>
      </c>
      <c r="F9582" s="88" t="s">
        <v>147</v>
      </c>
      <c r="G9582" s="88" t="s">
        <v>168</v>
      </c>
      <c r="H9582" s="91" t="s">
        <v>38</v>
      </c>
      <c r="I9582" s="92" t="n">
        <v>77</v>
      </c>
      <c r="J9582" s="93" t="n">
        <v>173</v>
      </c>
      <c r="K9582" s="94" t="n">
        <f aca="false">I9582 * J9582</f>
        <v>13321</v>
      </c>
      <c r="L9582" s="94" t="n">
        <f aca="false">K9582 *M9582</f>
        <v>5328.4</v>
      </c>
      <c r="M9582" s="95" t="n">
        <v>0.4</v>
      </c>
      <c r="N9582" s="88" t="s">
        <v>23</v>
      </c>
      <c r="O9582" s="91" t="s">
        <v>219</v>
      </c>
      <c r="P9582" s="0" t="str">
        <f aca="false">RIGHT(H9582,LEN(H9582) - FIND(" ", H9582))</f>
        <v>Apparel</v>
      </c>
    </row>
    <row r="9583" customFormat="false" ht="14.25" hidden="false" customHeight="true" outlineLevel="0" collapsed="false">
      <c r="B9583" s="88" t="s">
        <v>13</v>
      </c>
      <c r="C9583" s="89" t="n">
        <v>1185732</v>
      </c>
      <c r="D9583" s="90" t="n">
        <v>44553</v>
      </c>
      <c r="E9583" s="88" t="s">
        <v>26</v>
      </c>
      <c r="F9583" s="88" t="s">
        <v>54</v>
      </c>
      <c r="G9583" s="88" t="s">
        <v>55</v>
      </c>
      <c r="H9583" s="91" t="s">
        <v>48</v>
      </c>
      <c r="I9583" s="92" t="n">
        <v>47</v>
      </c>
      <c r="J9583" s="93" t="n">
        <v>66</v>
      </c>
      <c r="K9583" s="94" t="n">
        <f aca="false">I9583 * J9583</f>
        <v>3102</v>
      </c>
      <c r="L9583" s="94" t="n">
        <f aca="false">K9583 *M9583</f>
        <v>1364.88</v>
      </c>
      <c r="M9583" s="95" t="n">
        <v>0.44</v>
      </c>
      <c r="N9583" s="88" t="s">
        <v>31</v>
      </c>
      <c r="O9583" s="91" t="s">
        <v>219</v>
      </c>
      <c r="P9583" s="0" t="str">
        <f aca="false">RIGHT(H9583,LEN(H9583) - FIND(" ", H9583))</f>
        <v>Street Footwear</v>
      </c>
    </row>
    <row r="9584" customFormat="false" ht="14.25" hidden="false" customHeight="true" outlineLevel="0" collapsed="false">
      <c r="B9584" s="88" t="s">
        <v>13</v>
      </c>
      <c r="C9584" s="89" t="n">
        <v>1128299</v>
      </c>
      <c r="D9584" s="90" t="n">
        <v>44553</v>
      </c>
      <c r="E9584" s="88" t="s">
        <v>34</v>
      </c>
      <c r="F9584" s="88" t="s">
        <v>161</v>
      </c>
      <c r="G9584" s="88" t="s">
        <v>152</v>
      </c>
      <c r="H9584" s="91" t="s">
        <v>32</v>
      </c>
      <c r="I9584" s="92" t="n">
        <v>49</v>
      </c>
      <c r="J9584" s="93" t="n">
        <v>248</v>
      </c>
      <c r="K9584" s="94" t="n">
        <f aca="false">I9584 * J9584</f>
        <v>12152</v>
      </c>
      <c r="L9584" s="94" t="n">
        <f aca="false">K9584 *M9584</f>
        <v>4860.8</v>
      </c>
      <c r="M9584" s="95" t="n">
        <v>0.4</v>
      </c>
      <c r="N9584" s="88" t="s">
        <v>31</v>
      </c>
      <c r="O9584" s="91" t="s">
        <v>218</v>
      </c>
      <c r="P9584" s="0" t="str">
        <f aca="false">RIGHT(H9584,LEN(H9584) - FIND(" ", H9584))</f>
        <v>Street Footwear</v>
      </c>
    </row>
    <row r="9585" customFormat="false" ht="14.25" hidden="false" customHeight="true" outlineLevel="0" collapsed="false">
      <c r="B9585" s="88" t="s">
        <v>13</v>
      </c>
      <c r="C9585" s="89" t="n">
        <v>1128299</v>
      </c>
      <c r="D9585" s="90" t="n">
        <v>44553</v>
      </c>
      <c r="E9585" s="88" t="s">
        <v>34</v>
      </c>
      <c r="F9585" s="88" t="s">
        <v>161</v>
      </c>
      <c r="G9585" s="88" t="s">
        <v>152</v>
      </c>
      <c r="H9585" s="91" t="s">
        <v>24</v>
      </c>
      <c r="I9585" s="92" t="n">
        <v>54</v>
      </c>
      <c r="J9585" s="93" t="n">
        <v>225</v>
      </c>
      <c r="K9585" s="94" t="n">
        <f aca="false">I9585 * J9585</f>
        <v>12150</v>
      </c>
      <c r="L9585" s="94" t="n">
        <f aca="false">K9585 *M9585</f>
        <v>4981.5</v>
      </c>
      <c r="M9585" s="95" t="n">
        <v>0.41</v>
      </c>
      <c r="N9585" s="88" t="s">
        <v>31</v>
      </c>
      <c r="O9585" s="91" t="s">
        <v>218</v>
      </c>
      <c r="P9585" s="0" t="str">
        <f aca="false">RIGHT(H9585,LEN(H9585) - FIND(" ", H9585))</f>
        <v>Athletic Footwear</v>
      </c>
    </row>
    <row r="9586" customFormat="false" ht="14.25" hidden="false" customHeight="true" outlineLevel="0" collapsed="false">
      <c r="B9586" s="88" t="s">
        <v>30</v>
      </c>
      <c r="C9586" s="89" t="n">
        <v>1128299</v>
      </c>
      <c r="D9586" s="90" t="n">
        <v>44553</v>
      </c>
      <c r="E9586" s="88" t="s">
        <v>34</v>
      </c>
      <c r="F9586" s="88" t="s">
        <v>161</v>
      </c>
      <c r="G9586" s="88" t="s">
        <v>152</v>
      </c>
      <c r="H9586" s="91" t="s">
        <v>48</v>
      </c>
      <c r="I9586" s="92" t="n">
        <v>53</v>
      </c>
      <c r="J9586" s="93" t="n">
        <v>165</v>
      </c>
      <c r="K9586" s="94" t="n">
        <f aca="false">I9586 * J9586</f>
        <v>8745</v>
      </c>
      <c r="L9586" s="94" t="n">
        <f aca="false">K9586 *M9586</f>
        <v>3498</v>
      </c>
      <c r="M9586" s="95" t="n">
        <v>0.4</v>
      </c>
      <c r="N9586" s="88" t="s">
        <v>31</v>
      </c>
      <c r="O9586" s="91" t="s">
        <v>219</v>
      </c>
      <c r="P9586" s="0" t="str">
        <f aca="false">RIGHT(H9586,LEN(H9586) - FIND(" ", H9586))</f>
        <v>Street Footwear</v>
      </c>
    </row>
    <row r="9587" customFormat="false" ht="14.25" hidden="false" customHeight="true" outlineLevel="0" collapsed="false">
      <c r="B9587" s="88" t="s">
        <v>30</v>
      </c>
      <c r="C9587" s="89" t="n">
        <v>1128299</v>
      </c>
      <c r="D9587" s="90" t="n">
        <v>44553</v>
      </c>
      <c r="E9587" s="88" t="s">
        <v>34</v>
      </c>
      <c r="F9587" s="88" t="s">
        <v>161</v>
      </c>
      <c r="G9587" s="88" t="s">
        <v>152</v>
      </c>
      <c r="H9587" s="91" t="s">
        <v>44</v>
      </c>
      <c r="I9587" s="92" t="n">
        <v>51</v>
      </c>
      <c r="J9587" s="93" t="n">
        <v>176</v>
      </c>
      <c r="K9587" s="94" t="n">
        <f aca="false">I9587 * J9587</f>
        <v>8976</v>
      </c>
      <c r="L9587" s="94" t="n">
        <f aca="false">K9587 *M9587</f>
        <v>3500.64</v>
      </c>
      <c r="M9587" s="95" t="n">
        <v>0.39</v>
      </c>
      <c r="N9587" s="88" t="s">
        <v>31</v>
      </c>
      <c r="O9587" s="91" t="s">
        <v>219</v>
      </c>
      <c r="P9587" s="0" t="str">
        <f aca="false">RIGHT(H9587,LEN(H9587) - FIND(" ", H9587))</f>
        <v>Athletic Footwear</v>
      </c>
    </row>
    <row r="9588" customFormat="false" ht="14.25" hidden="false" customHeight="true" outlineLevel="0" collapsed="false">
      <c r="B9588" s="88" t="s">
        <v>30</v>
      </c>
      <c r="C9588" s="89" t="n">
        <v>1128299</v>
      </c>
      <c r="D9588" s="90" t="n">
        <v>44553</v>
      </c>
      <c r="E9588" s="88" t="s">
        <v>34</v>
      </c>
      <c r="F9588" s="88" t="s">
        <v>161</v>
      </c>
      <c r="G9588" s="88" t="s">
        <v>152</v>
      </c>
      <c r="H9588" s="91" t="s">
        <v>16</v>
      </c>
      <c r="I9588" s="92" t="n">
        <v>59</v>
      </c>
      <c r="J9588" s="93" t="n">
        <v>157</v>
      </c>
      <c r="K9588" s="94" t="n">
        <f aca="false">I9588 * J9588</f>
        <v>9263</v>
      </c>
      <c r="L9588" s="94" t="n">
        <f aca="false">K9588 *M9588</f>
        <v>3890.46</v>
      </c>
      <c r="M9588" s="95" t="n">
        <v>0.42</v>
      </c>
      <c r="N9588" s="88" t="s">
        <v>31</v>
      </c>
      <c r="O9588" s="91" t="s">
        <v>218</v>
      </c>
      <c r="P9588" s="0" t="str">
        <f aca="false">RIGHT(H9588,LEN(H9588) - FIND(" ", H9588))</f>
        <v>Apparel</v>
      </c>
    </row>
    <row r="9589" customFormat="false" ht="14.25" hidden="false" customHeight="true" outlineLevel="0" collapsed="false">
      <c r="B9589" s="88" t="s">
        <v>30</v>
      </c>
      <c r="C9589" s="89" t="n">
        <v>1128299</v>
      </c>
      <c r="D9589" s="90" t="n">
        <v>44553</v>
      </c>
      <c r="E9589" s="88" t="s">
        <v>34</v>
      </c>
      <c r="F9589" s="88" t="s">
        <v>161</v>
      </c>
      <c r="G9589" s="88" t="s">
        <v>152</v>
      </c>
      <c r="H9589" s="91" t="s">
        <v>38</v>
      </c>
      <c r="I9589" s="92" t="n">
        <v>65</v>
      </c>
      <c r="J9589" s="93" t="n">
        <v>190</v>
      </c>
      <c r="K9589" s="94" t="n">
        <f aca="false">I9589 * J9589</f>
        <v>12350</v>
      </c>
      <c r="L9589" s="94" t="n">
        <f aca="false">K9589 *M9589</f>
        <v>4322.5</v>
      </c>
      <c r="M9589" s="95" t="n">
        <v>0.35</v>
      </c>
      <c r="N9589" s="88" t="s">
        <v>31</v>
      </c>
      <c r="O9589" s="91" t="s">
        <v>219</v>
      </c>
      <c r="P9589" s="0" t="str">
        <f aca="false">RIGHT(H9589,LEN(H9589) - FIND(" ", H9589))</f>
        <v>Apparel</v>
      </c>
    </row>
    <row r="9590" customFormat="false" ht="14.25" hidden="false" customHeight="true" outlineLevel="0" collapsed="false">
      <c r="B9590" s="88" t="s">
        <v>43</v>
      </c>
      <c r="C9590" s="89" t="n">
        <v>1128299</v>
      </c>
      <c r="D9590" s="90" t="n">
        <v>44553</v>
      </c>
      <c r="E9590" s="88" t="s">
        <v>18</v>
      </c>
      <c r="F9590" s="88" t="s">
        <v>147</v>
      </c>
      <c r="G9590" s="88" t="s">
        <v>168</v>
      </c>
      <c r="H9590" s="91" t="s">
        <v>32</v>
      </c>
      <c r="I9590" s="92" t="n">
        <v>51</v>
      </c>
      <c r="J9590" s="93" t="n">
        <v>225</v>
      </c>
      <c r="K9590" s="94" t="n">
        <f aca="false">I9590 * J9590</f>
        <v>11475</v>
      </c>
      <c r="L9590" s="94" t="n">
        <f aca="false">K9590 *M9590</f>
        <v>4819.5</v>
      </c>
      <c r="M9590" s="95" t="n">
        <v>0.42</v>
      </c>
      <c r="N9590" s="88" t="s">
        <v>31</v>
      </c>
      <c r="O9590" s="91" t="s">
        <v>218</v>
      </c>
      <c r="P9590" s="0" t="str">
        <f aca="false">RIGHT(H9590,LEN(H9590) - FIND(" ", H9590))</f>
        <v>Street Footwear</v>
      </c>
    </row>
    <row r="9591" customFormat="false" ht="14.25" hidden="false" customHeight="true" outlineLevel="0" collapsed="false">
      <c r="B9591" s="88" t="s">
        <v>43</v>
      </c>
      <c r="C9591" s="89" t="n">
        <v>1128299</v>
      </c>
      <c r="D9591" s="90" t="n">
        <v>44553</v>
      </c>
      <c r="E9591" s="88" t="s">
        <v>18</v>
      </c>
      <c r="F9591" s="88" t="s">
        <v>147</v>
      </c>
      <c r="G9591" s="88" t="s">
        <v>168</v>
      </c>
      <c r="H9591" s="91" t="s">
        <v>24</v>
      </c>
      <c r="I9591" s="92" t="n">
        <v>56</v>
      </c>
      <c r="J9591" s="93" t="n">
        <v>233</v>
      </c>
      <c r="K9591" s="94" t="n">
        <f aca="false">I9591 * J9591</f>
        <v>13048</v>
      </c>
      <c r="L9591" s="94" t="n">
        <f aca="false">K9591 *M9591</f>
        <v>5219.2</v>
      </c>
      <c r="M9591" s="95" t="n">
        <v>0.4</v>
      </c>
      <c r="N9591" s="88" t="s">
        <v>31</v>
      </c>
      <c r="O9591" s="91" t="s">
        <v>218</v>
      </c>
      <c r="P9591" s="0" t="str">
        <f aca="false">RIGHT(H9591,LEN(H9591) - FIND(" ", H9591))</f>
        <v>Athletic Footwear</v>
      </c>
    </row>
    <row r="9592" customFormat="false" ht="14.25" hidden="false" customHeight="true" outlineLevel="0" collapsed="false">
      <c r="B9592" s="88" t="s">
        <v>43</v>
      </c>
      <c r="C9592" s="89" t="n">
        <v>1128299</v>
      </c>
      <c r="D9592" s="90" t="n">
        <v>44553</v>
      </c>
      <c r="E9592" s="88" t="s">
        <v>18</v>
      </c>
      <c r="F9592" s="88" t="s">
        <v>147</v>
      </c>
      <c r="G9592" s="88" t="s">
        <v>168</v>
      </c>
      <c r="H9592" s="91" t="s">
        <v>48</v>
      </c>
      <c r="I9592" s="92" t="n">
        <v>48</v>
      </c>
      <c r="J9592" s="93" t="n">
        <v>193</v>
      </c>
      <c r="K9592" s="94" t="n">
        <f aca="false">I9592 * J9592</f>
        <v>9264</v>
      </c>
      <c r="L9592" s="94" t="n">
        <f aca="false">K9592 *M9592</f>
        <v>3798.24</v>
      </c>
      <c r="M9592" s="95" t="n">
        <v>0.41</v>
      </c>
      <c r="N9592" s="88" t="s">
        <v>31</v>
      </c>
      <c r="O9592" s="91" t="s">
        <v>219</v>
      </c>
      <c r="P9592" s="0" t="str">
        <f aca="false">RIGHT(H9592,LEN(H9592) - FIND(" ", H9592))</f>
        <v>Street Footwear</v>
      </c>
    </row>
    <row r="9593" customFormat="false" ht="14.25" hidden="false" customHeight="true" outlineLevel="0" collapsed="false">
      <c r="B9593" s="88" t="s">
        <v>43</v>
      </c>
      <c r="C9593" s="89" t="n">
        <v>1128299</v>
      </c>
      <c r="D9593" s="90" t="n">
        <v>44553</v>
      </c>
      <c r="E9593" s="88" t="s">
        <v>18</v>
      </c>
      <c r="F9593" s="88" t="s">
        <v>147</v>
      </c>
      <c r="G9593" s="88" t="s">
        <v>168</v>
      </c>
      <c r="H9593" s="91" t="s">
        <v>44</v>
      </c>
      <c r="I9593" s="92" t="n">
        <v>53</v>
      </c>
      <c r="J9593" s="93" t="n">
        <v>165</v>
      </c>
      <c r="K9593" s="94" t="n">
        <f aca="false">I9593 * J9593</f>
        <v>8745</v>
      </c>
      <c r="L9593" s="94" t="n">
        <f aca="false">K9593 *M9593</f>
        <v>3410.55</v>
      </c>
      <c r="M9593" s="95" t="n">
        <v>0.39</v>
      </c>
      <c r="N9593" s="88" t="s">
        <v>31</v>
      </c>
      <c r="O9593" s="91" t="s">
        <v>219</v>
      </c>
      <c r="P9593" s="0" t="str">
        <f aca="false">RIGHT(H9593,LEN(H9593) - FIND(" ", H9593))</f>
        <v>Athletic Footwear</v>
      </c>
    </row>
    <row r="9594" customFormat="false" ht="14.25" hidden="false" customHeight="true" outlineLevel="0" collapsed="false">
      <c r="B9594" s="88" t="s">
        <v>43</v>
      </c>
      <c r="C9594" s="89" t="n">
        <v>1128299</v>
      </c>
      <c r="D9594" s="90" t="n">
        <v>44553</v>
      </c>
      <c r="E9594" s="88" t="s">
        <v>18</v>
      </c>
      <c r="F9594" s="88" t="s">
        <v>147</v>
      </c>
      <c r="G9594" s="88" t="s">
        <v>168</v>
      </c>
      <c r="H9594" s="91" t="s">
        <v>16</v>
      </c>
      <c r="I9594" s="92" t="n">
        <v>54</v>
      </c>
      <c r="J9594" s="93" t="n">
        <v>157</v>
      </c>
      <c r="K9594" s="94" t="n">
        <f aca="false">I9594 * J9594</f>
        <v>8478</v>
      </c>
      <c r="L9594" s="94" t="n">
        <f aca="false">K9594 *M9594</f>
        <v>3984.66</v>
      </c>
      <c r="M9594" s="95" t="n">
        <v>0.47</v>
      </c>
      <c r="N9594" s="88" t="s">
        <v>31</v>
      </c>
      <c r="O9594" s="91" t="s">
        <v>218</v>
      </c>
      <c r="P9594" s="0" t="str">
        <f aca="false">RIGHT(H9594,LEN(H9594) - FIND(" ", H9594))</f>
        <v>Apparel</v>
      </c>
    </row>
    <row r="9595" customFormat="false" ht="14.25" hidden="false" customHeight="true" outlineLevel="0" collapsed="false">
      <c r="B9595" s="88" t="s">
        <v>43</v>
      </c>
      <c r="C9595" s="89" t="n">
        <v>1128299</v>
      </c>
      <c r="D9595" s="90" t="n">
        <v>44553</v>
      </c>
      <c r="E9595" s="88" t="s">
        <v>18</v>
      </c>
      <c r="F9595" s="88" t="s">
        <v>147</v>
      </c>
      <c r="G9595" s="88" t="s">
        <v>168</v>
      </c>
      <c r="H9595" s="91" t="s">
        <v>38</v>
      </c>
      <c r="I9595" s="92" t="n">
        <v>55</v>
      </c>
      <c r="J9595" s="93" t="n">
        <v>201</v>
      </c>
      <c r="K9595" s="94" t="n">
        <f aca="false">I9595 * J9595</f>
        <v>11055</v>
      </c>
      <c r="L9595" s="94" t="n">
        <f aca="false">K9595 *M9595</f>
        <v>3758.7</v>
      </c>
      <c r="M9595" s="95" t="n">
        <v>0.34</v>
      </c>
      <c r="N9595" s="88" t="s">
        <v>31</v>
      </c>
      <c r="O9595" s="91" t="s">
        <v>219</v>
      </c>
      <c r="P9595" s="0" t="str">
        <f aca="false">RIGHT(H9595,LEN(H9595) - FIND(" ", H9595))</f>
        <v>Apparel</v>
      </c>
    </row>
    <row r="9596" customFormat="false" ht="14.25" hidden="false" customHeight="true" outlineLevel="0" collapsed="false">
      <c r="B9596" s="88" t="s">
        <v>13</v>
      </c>
      <c r="C9596" s="89" t="n">
        <v>1185732</v>
      </c>
      <c r="D9596" s="90" t="n">
        <v>44554</v>
      </c>
      <c r="E9596" s="88" t="s">
        <v>26</v>
      </c>
      <c r="F9596" s="88" t="s">
        <v>54</v>
      </c>
      <c r="G9596" s="88" t="s">
        <v>55</v>
      </c>
      <c r="H9596" s="91" t="s">
        <v>44</v>
      </c>
      <c r="I9596" s="92" t="n">
        <v>60</v>
      </c>
      <c r="J9596" s="93" t="n">
        <v>175</v>
      </c>
      <c r="K9596" s="94" t="n">
        <f aca="false">I9596 * J9596</f>
        <v>10500</v>
      </c>
      <c r="L9596" s="94" t="n">
        <f aca="false">K9596 *M9596</f>
        <v>4200</v>
      </c>
      <c r="M9596" s="95" t="n">
        <v>0.4</v>
      </c>
      <c r="N9596" s="88" t="s">
        <v>31</v>
      </c>
      <c r="O9596" s="91" t="s">
        <v>219</v>
      </c>
      <c r="P9596" s="0" t="str">
        <f aca="false">RIGHT(H9596,LEN(H9596) - FIND(" ", H9596))</f>
        <v>Athletic Footwear</v>
      </c>
    </row>
    <row r="9597" customFormat="false" ht="14.25" hidden="false" customHeight="true" outlineLevel="0" collapsed="false">
      <c r="B9597" s="88" t="s">
        <v>15</v>
      </c>
      <c r="C9597" s="89" t="n">
        <v>1185732</v>
      </c>
      <c r="D9597" s="90" t="n">
        <v>44554</v>
      </c>
      <c r="E9597" s="88" t="s">
        <v>26</v>
      </c>
      <c r="F9597" s="88" t="s">
        <v>111</v>
      </c>
      <c r="G9597" s="88" t="s">
        <v>166</v>
      </c>
      <c r="H9597" s="91" t="s">
        <v>44</v>
      </c>
      <c r="I9597" s="92" t="n">
        <v>45</v>
      </c>
      <c r="J9597" s="93" t="n">
        <v>175</v>
      </c>
      <c r="K9597" s="94" t="n">
        <f aca="false">I9597 * J9597</f>
        <v>7875</v>
      </c>
      <c r="L9597" s="94" t="n">
        <f aca="false">K9597 *M9597</f>
        <v>2362.5</v>
      </c>
      <c r="M9597" s="95" t="n">
        <v>0.3</v>
      </c>
      <c r="N9597" s="88" t="s">
        <v>31</v>
      </c>
      <c r="O9597" s="91" t="s">
        <v>219</v>
      </c>
      <c r="P9597" s="0" t="str">
        <f aca="false">RIGHT(H9597,LEN(H9597) - FIND(" ", H9597))</f>
        <v>Athletic Footwear</v>
      </c>
    </row>
    <row r="9598" customFormat="false" ht="14.25" hidden="false" customHeight="true" outlineLevel="0" collapsed="false">
      <c r="B9598" s="88" t="s">
        <v>13</v>
      </c>
      <c r="C9598" s="89" t="n">
        <v>1185732</v>
      </c>
      <c r="D9598" s="90" t="n">
        <v>44554</v>
      </c>
      <c r="E9598" s="88" t="s">
        <v>26</v>
      </c>
      <c r="F9598" s="88" t="s">
        <v>54</v>
      </c>
      <c r="G9598" s="88" t="s">
        <v>55</v>
      </c>
      <c r="H9598" s="91" t="s">
        <v>44</v>
      </c>
      <c r="I9598" s="92" t="n">
        <v>56</v>
      </c>
      <c r="J9598" s="93" t="n">
        <v>44</v>
      </c>
      <c r="K9598" s="94" t="n">
        <f aca="false">I9598 * J9598</f>
        <v>2464</v>
      </c>
      <c r="L9598" s="94" t="n">
        <f aca="false">K9598 *M9598</f>
        <v>1256.64</v>
      </c>
      <c r="M9598" s="95" t="n">
        <v>0.51</v>
      </c>
      <c r="N9598" s="88" t="s">
        <v>23</v>
      </c>
      <c r="O9598" s="91" t="s">
        <v>219</v>
      </c>
      <c r="P9598" s="0" t="str">
        <f aca="false">RIGHT(H9598,LEN(H9598) - FIND(" ", H9598))</f>
        <v>Athletic Footwear</v>
      </c>
    </row>
    <row r="9599" customFormat="false" ht="14.25" hidden="false" customHeight="true" outlineLevel="0" collapsed="false">
      <c r="B9599" s="88" t="s">
        <v>15</v>
      </c>
      <c r="C9599" s="89" t="n">
        <v>1185732</v>
      </c>
      <c r="D9599" s="90" t="n">
        <v>44554</v>
      </c>
      <c r="E9599" s="88" t="s">
        <v>26</v>
      </c>
      <c r="F9599" s="88" t="s">
        <v>111</v>
      </c>
      <c r="G9599" s="88" t="s">
        <v>166</v>
      </c>
      <c r="H9599" s="91" t="s">
        <v>44</v>
      </c>
      <c r="I9599" s="92" t="n">
        <v>41</v>
      </c>
      <c r="J9599" s="93" t="n">
        <v>51</v>
      </c>
      <c r="K9599" s="94" t="n">
        <f aca="false">I9599 * J9599</f>
        <v>2091</v>
      </c>
      <c r="L9599" s="94" t="n">
        <f aca="false">K9599 *M9599</f>
        <v>857.31</v>
      </c>
      <c r="M9599" s="95" t="n">
        <v>0.41</v>
      </c>
      <c r="N9599" s="88" t="s">
        <v>23</v>
      </c>
      <c r="O9599" s="91" t="s">
        <v>219</v>
      </c>
      <c r="P9599" s="0" t="str">
        <f aca="false">RIGHT(H9599,LEN(H9599) - FIND(" ", H9599))</f>
        <v>Athletic Footwear</v>
      </c>
    </row>
    <row r="9600" customFormat="false" ht="14.25" hidden="false" customHeight="true" outlineLevel="0" collapsed="false">
      <c r="B9600" s="88" t="s">
        <v>13</v>
      </c>
      <c r="C9600" s="89" t="n">
        <v>1185732</v>
      </c>
      <c r="D9600" s="90" t="n">
        <v>44554</v>
      </c>
      <c r="E9600" s="88" t="s">
        <v>26</v>
      </c>
      <c r="F9600" s="88" t="s">
        <v>54</v>
      </c>
      <c r="G9600" s="88" t="s">
        <v>55</v>
      </c>
      <c r="H9600" s="91" t="s">
        <v>44</v>
      </c>
      <c r="I9600" s="92" t="n">
        <v>43</v>
      </c>
      <c r="J9600" s="93" t="n">
        <v>60</v>
      </c>
      <c r="K9600" s="94" t="n">
        <f aca="false">I9600 * J9600</f>
        <v>2580</v>
      </c>
      <c r="L9600" s="94" t="n">
        <f aca="false">K9600 *M9600</f>
        <v>1186.8</v>
      </c>
      <c r="M9600" s="95" t="n">
        <v>0.46</v>
      </c>
      <c r="N9600" s="88" t="s">
        <v>31</v>
      </c>
      <c r="O9600" s="91" t="s">
        <v>219</v>
      </c>
      <c r="P9600" s="0" t="str">
        <f aca="false">RIGHT(H9600,LEN(H9600) - FIND(" ", H9600))</f>
        <v>Athletic Footwear</v>
      </c>
    </row>
    <row r="9601" customFormat="false" ht="14.25" hidden="false" customHeight="true" outlineLevel="0" collapsed="false">
      <c r="B9601" s="88" t="s">
        <v>13</v>
      </c>
      <c r="C9601" s="89" t="n">
        <v>1185732</v>
      </c>
      <c r="D9601" s="90" t="n">
        <v>44555</v>
      </c>
      <c r="E9601" s="88" t="s">
        <v>26</v>
      </c>
      <c r="F9601" s="88" t="s">
        <v>54</v>
      </c>
      <c r="G9601" s="88" t="s">
        <v>55</v>
      </c>
      <c r="H9601" s="91" t="s">
        <v>16</v>
      </c>
      <c r="I9601" s="92" t="n">
        <v>70</v>
      </c>
      <c r="J9601" s="93" t="n">
        <v>150</v>
      </c>
      <c r="K9601" s="94" t="n">
        <f aca="false">I9601 * J9601</f>
        <v>10500</v>
      </c>
      <c r="L9601" s="94" t="n">
        <f aca="false">K9601 *M9601</f>
        <v>3675</v>
      </c>
      <c r="M9601" s="95" t="n">
        <v>0.35</v>
      </c>
      <c r="N9601" s="88" t="s">
        <v>31</v>
      </c>
      <c r="O9601" s="91" t="s">
        <v>218</v>
      </c>
      <c r="P9601" s="0" t="str">
        <f aca="false">RIGHT(H9601,LEN(H9601) - FIND(" ", H9601))</f>
        <v>Apparel</v>
      </c>
    </row>
    <row r="9602" customFormat="false" ht="14.25" hidden="false" customHeight="true" outlineLevel="0" collapsed="false">
      <c r="B9602" s="88" t="s">
        <v>15</v>
      </c>
      <c r="C9602" s="89" t="n">
        <v>1185732</v>
      </c>
      <c r="D9602" s="90" t="n">
        <v>44555</v>
      </c>
      <c r="E9602" s="88" t="s">
        <v>26</v>
      </c>
      <c r="F9602" s="88" t="s">
        <v>111</v>
      </c>
      <c r="G9602" s="88" t="s">
        <v>166</v>
      </c>
      <c r="H9602" s="91" t="s">
        <v>16</v>
      </c>
      <c r="I9602" s="92" t="n">
        <v>55</v>
      </c>
      <c r="J9602" s="93" t="n">
        <v>150</v>
      </c>
      <c r="K9602" s="94" t="n">
        <f aca="false">I9602 * J9602</f>
        <v>8250</v>
      </c>
      <c r="L9602" s="94" t="n">
        <f aca="false">K9602 *M9602</f>
        <v>2062.5</v>
      </c>
      <c r="M9602" s="95" t="n">
        <v>0.25</v>
      </c>
      <c r="N9602" s="88" t="s">
        <v>31</v>
      </c>
      <c r="O9602" s="91" t="s">
        <v>218</v>
      </c>
      <c r="P9602" s="0" t="str">
        <f aca="false">RIGHT(H9602,LEN(H9602) - FIND(" ", H9602))</f>
        <v>Apparel</v>
      </c>
    </row>
    <row r="9603" customFormat="false" ht="14.25" hidden="false" customHeight="true" outlineLevel="0" collapsed="false">
      <c r="B9603" s="88" t="s">
        <v>22</v>
      </c>
      <c r="C9603" s="89" t="n">
        <v>1128299</v>
      </c>
      <c r="D9603" s="90" t="n">
        <v>44555</v>
      </c>
      <c r="E9603" s="88" t="s">
        <v>18</v>
      </c>
      <c r="F9603" s="88" t="s">
        <v>134</v>
      </c>
      <c r="G9603" s="88" t="s">
        <v>71</v>
      </c>
      <c r="H9603" s="91" t="s">
        <v>32</v>
      </c>
      <c r="I9603" s="92" t="n">
        <v>60</v>
      </c>
      <c r="J9603" s="93" t="n">
        <v>700</v>
      </c>
      <c r="K9603" s="94" t="n">
        <f aca="false">I9603 * J9603</f>
        <v>42000</v>
      </c>
      <c r="L9603" s="94" t="n">
        <f aca="false">K9603 *M9603</f>
        <v>14700</v>
      </c>
      <c r="M9603" s="95" t="n">
        <v>0.35</v>
      </c>
      <c r="N9603" s="88" t="s">
        <v>23</v>
      </c>
      <c r="O9603" s="91" t="s">
        <v>218</v>
      </c>
      <c r="P9603" s="0" t="str">
        <f aca="false">RIGHT(H9603,LEN(H9603) - FIND(" ", H9603))</f>
        <v>Street Footwear</v>
      </c>
    </row>
    <row r="9604" customFormat="false" ht="14.25" hidden="false" customHeight="true" outlineLevel="0" collapsed="false">
      <c r="B9604" s="88" t="s">
        <v>22</v>
      </c>
      <c r="C9604" s="89" t="n">
        <v>1128299</v>
      </c>
      <c r="D9604" s="90" t="n">
        <v>44555</v>
      </c>
      <c r="E9604" s="88" t="s">
        <v>18</v>
      </c>
      <c r="F9604" s="88" t="s">
        <v>134</v>
      </c>
      <c r="G9604" s="88" t="s">
        <v>71</v>
      </c>
      <c r="H9604" s="91" t="s">
        <v>24</v>
      </c>
      <c r="I9604" s="92" t="n">
        <v>65</v>
      </c>
      <c r="J9604" s="93" t="n">
        <v>700</v>
      </c>
      <c r="K9604" s="94" t="n">
        <f aca="false">I9604 * J9604</f>
        <v>45500</v>
      </c>
      <c r="L9604" s="94" t="n">
        <f aca="false">K9604 *M9604</f>
        <v>18200</v>
      </c>
      <c r="M9604" s="95" t="n">
        <v>0.4</v>
      </c>
      <c r="N9604" s="88" t="s">
        <v>23</v>
      </c>
      <c r="O9604" s="91" t="s">
        <v>218</v>
      </c>
      <c r="P9604" s="0" t="str">
        <f aca="false">RIGHT(H9604,LEN(H9604) - FIND(" ", H9604))</f>
        <v>Athletic Footwear</v>
      </c>
    </row>
    <row r="9605" customFormat="false" ht="14.25" hidden="false" customHeight="true" outlineLevel="0" collapsed="false">
      <c r="B9605" s="88" t="s">
        <v>30</v>
      </c>
      <c r="C9605" s="89" t="n">
        <v>1128299</v>
      </c>
      <c r="D9605" s="90" t="n">
        <v>44555</v>
      </c>
      <c r="E9605" s="88" t="s">
        <v>18</v>
      </c>
      <c r="F9605" s="88" t="s">
        <v>134</v>
      </c>
      <c r="G9605" s="88" t="s">
        <v>71</v>
      </c>
      <c r="H9605" s="91" t="s">
        <v>48</v>
      </c>
      <c r="I9605" s="92" t="n">
        <v>60</v>
      </c>
      <c r="J9605" s="93" t="n">
        <v>500</v>
      </c>
      <c r="K9605" s="94" t="n">
        <f aca="false">I9605 * J9605</f>
        <v>30000</v>
      </c>
      <c r="L9605" s="94" t="n">
        <f aca="false">K9605 *M9605</f>
        <v>10500</v>
      </c>
      <c r="M9605" s="95" t="n">
        <v>0.35</v>
      </c>
      <c r="N9605" s="88" t="s">
        <v>23</v>
      </c>
      <c r="O9605" s="91" t="s">
        <v>219</v>
      </c>
      <c r="P9605" s="0" t="str">
        <f aca="false">RIGHT(H9605,LEN(H9605) - FIND(" ", H9605))</f>
        <v>Street Footwear</v>
      </c>
    </row>
    <row r="9606" customFormat="false" ht="14.25" hidden="false" customHeight="true" outlineLevel="0" collapsed="false">
      <c r="B9606" s="88" t="s">
        <v>30</v>
      </c>
      <c r="C9606" s="89" t="n">
        <v>1128299</v>
      </c>
      <c r="D9606" s="90" t="n">
        <v>44555</v>
      </c>
      <c r="E9606" s="88" t="s">
        <v>18</v>
      </c>
      <c r="F9606" s="88" t="s">
        <v>134</v>
      </c>
      <c r="G9606" s="88" t="s">
        <v>71</v>
      </c>
      <c r="H9606" s="91" t="s">
        <v>44</v>
      </c>
      <c r="I9606" s="92" t="n">
        <v>60</v>
      </c>
      <c r="J9606" s="93" t="n">
        <v>500</v>
      </c>
      <c r="K9606" s="94" t="n">
        <f aca="false">I9606 * J9606</f>
        <v>30000</v>
      </c>
      <c r="L9606" s="94" t="n">
        <f aca="false">K9606 *M9606</f>
        <v>10500</v>
      </c>
      <c r="M9606" s="95" t="n">
        <v>0.35</v>
      </c>
      <c r="N9606" s="88" t="s">
        <v>23</v>
      </c>
      <c r="O9606" s="91" t="s">
        <v>219</v>
      </c>
      <c r="P9606" s="0" t="str">
        <f aca="false">RIGHT(H9606,LEN(H9606) - FIND(" ", H9606))</f>
        <v>Athletic Footwear</v>
      </c>
    </row>
    <row r="9607" customFormat="false" ht="14.25" hidden="false" customHeight="true" outlineLevel="0" collapsed="false">
      <c r="B9607" s="88" t="s">
        <v>30</v>
      </c>
      <c r="C9607" s="89" t="n">
        <v>1128299</v>
      </c>
      <c r="D9607" s="90" t="n">
        <v>44555</v>
      </c>
      <c r="E9607" s="88" t="s">
        <v>18</v>
      </c>
      <c r="F9607" s="88" t="s">
        <v>134</v>
      </c>
      <c r="G9607" s="88" t="s">
        <v>71</v>
      </c>
      <c r="H9607" s="91" t="s">
        <v>16</v>
      </c>
      <c r="I9607" s="92" t="n">
        <v>70</v>
      </c>
      <c r="J9607" s="93" t="n">
        <v>425</v>
      </c>
      <c r="K9607" s="94" t="n">
        <f aca="false">I9607 * J9607</f>
        <v>29750</v>
      </c>
      <c r="L9607" s="94" t="n">
        <f aca="false">K9607 *M9607</f>
        <v>8925</v>
      </c>
      <c r="M9607" s="95" t="n">
        <v>0.3</v>
      </c>
      <c r="N9607" s="88" t="s">
        <v>23</v>
      </c>
      <c r="O9607" s="91" t="s">
        <v>218</v>
      </c>
      <c r="P9607" s="0" t="str">
        <f aca="false">RIGHT(H9607,LEN(H9607) - FIND(" ", H9607))</f>
        <v>Apparel</v>
      </c>
    </row>
    <row r="9608" customFormat="false" ht="14.25" hidden="false" customHeight="true" outlineLevel="0" collapsed="false">
      <c r="B9608" s="88" t="s">
        <v>30</v>
      </c>
      <c r="C9608" s="89" t="n">
        <v>1128299</v>
      </c>
      <c r="D9608" s="90" t="n">
        <v>44555</v>
      </c>
      <c r="E9608" s="88" t="s">
        <v>18</v>
      </c>
      <c r="F9608" s="88" t="s">
        <v>134</v>
      </c>
      <c r="G9608" s="88" t="s">
        <v>71</v>
      </c>
      <c r="H9608" s="91" t="s">
        <v>38</v>
      </c>
      <c r="I9608" s="92" t="n">
        <v>75</v>
      </c>
      <c r="J9608" s="93" t="n">
        <v>525</v>
      </c>
      <c r="K9608" s="94" t="n">
        <f aca="false">I9608 * J9608</f>
        <v>39375</v>
      </c>
      <c r="L9608" s="94" t="n">
        <f aca="false">K9608 *M9608</f>
        <v>9843.75</v>
      </c>
      <c r="M9608" s="95" t="n">
        <v>0.25</v>
      </c>
      <c r="N9608" s="88" t="s">
        <v>23</v>
      </c>
      <c r="O9608" s="91" t="s">
        <v>219</v>
      </c>
      <c r="P9608" s="0" t="str">
        <f aca="false">RIGHT(H9608,LEN(H9608) - FIND(" ", H9608))</f>
        <v>Apparel</v>
      </c>
    </row>
    <row r="9609" customFormat="false" ht="14.25" hidden="false" customHeight="true" outlineLevel="0" collapsed="false">
      <c r="B9609" s="88" t="s">
        <v>13</v>
      </c>
      <c r="C9609" s="89" t="n">
        <v>1185732</v>
      </c>
      <c r="D9609" s="90" t="n">
        <v>44555</v>
      </c>
      <c r="E9609" s="88" t="s">
        <v>26</v>
      </c>
      <c r="F9609" s="88" t="s">
        <v>54</v>
      </c>
      <c r="G9609" s="88" t="s">
        <v>55</v>
      </c>
      <c r="H9609" s="91" t="s">
        <v>16</v>
      </c>
      <c r="I9609" s="92" t="n">
        <v>64</v>
      </c>
      <c r="J9609" s="93" t="n">
        <v>42</v>
      </c>
      <c r="K9609" s="94" t="n">
        <f aca="false">I9609 * J9609</f>
        <v>2688</v>
      </c>
      <c r="L9609" s="94" t="n">
        <f aca="false">K9609 *M9609</f>
        <v>1290.24</v>
      </c>
      <c r="M9609" s="95" t="n">
        <v>0.48</v>
      </c>
      <c r="N9609" s="88" t="s">
        <v>23</v>
      </c>
      <c r="O9609" s="91" t="s">
        <v>218</v>
      </c>
      <c r="P9609" s="0" t="str">
        <f aca="false">RIGHT(H9609,LEN(H9609) - FIND(" ", H9609))</f>
        <v>Apparel</v>
      </c>
    </row>
    <row r="9610" customFormat="false" ht="14.25" hidden="false" customHeight="true" outlineLevel="0" collapsed="false">
      <c r="B9610" s="88" t="s">
        <v>15</v>
      </c>
      <c r="C9610" s="89" t="n">
        <v>1185732</v>
      </c>
      <c r="D9610" s="90" t="n">
        <v>44555</v>
      </c>
      <c r="E9610" s="88" t="s">
        <v>26</v>
      </c>
      <c r="F9610" s="88" t="s">
        <v>111</v>
      </c>
      <c r="G9610" s="88" t="s">
        <v>166</v>
      </c>
      <c r="H9610" s="91" t="s">
        <v>16</v>
      </c>
      <c r="I9610" s="92" t="n">
        <v>54</v>
      </c>
      <c r="J9610" s="93" t="n">
        <v>41</v>
      </c>
      <c r="K9610" s="94" t="n">
        <f aca="false">I9610 * J9610</f>
        <v>2214</v>
      </c>
      <c r="L9610" s="94" t="n">
        <f aca="false">K9610 *M9610</f>
        <v>819.18</v>
      </c>
      <c r="M9610" s="95" t="n">
        <v>0.37</v>
      </c>
      <c r="N9610" s="88" t="s">
        <v>23</v>
      </c>
      <c r="O9610" s="91" t="s">
        <v>218</v>
      </c>
      <c r="P9610" s="0" t="str">
        <f aca="false">RIGHT(H9610,LEN(H9610) - FIND(" ", H9610))</f>
        <v>Apparel</v>
      </c>
    </row>
    <row r="9611" customFormat="false" ht="14.25" hidden="false" customHeight="true" outlineLevel="0" collapsed="false">
      <c r="B9611" s="88" t="s">
        <v>22</v>
      </c>
      <c r="C9611" s="89" t="n">
        <v>1128299</v>
      </c>
      <c r="D9611" s="90" t="n">
        <v>44555</v>
      </c>
      <c r="E9611" s="88" t="s">
        <v>18</v>
      </c>
      <c r="F9611" s="88" t="s">
        <v>134</v>
      </c>
      <c r="G9611" s="88" t="s">
        <v>71</v>
      </c>
      <c r="H9611" s="91" t="s">
        <v>32</v>
      </c>
      <c r="I9611" s="92" t="n">
        <v>55</v>
      </c>
      <c r="J9611" s="93" t="n">
        <v>210</v>
      </c>
      <c r="K9611" s="94" t="n">
        <f aca="false">I9611 * J9611</f>
        <v>11550</v>
      </c>
      <c r="L9611" s="94" t="n">
        <f aca="false">K9611 *M9611</f>
        <v>5313</v>
      </c>
      <c r="M9611" s="95" t="n">
        <v>0.46</v>
      </c>
      <c r="N9611" s="88" t="s">
        <v>23</v>
      </c>
      <c r="O9611" s="91" t="s">
        <v>218</v>
      </c>
      <c r="P9611" s="0" t="str">
        <f aca="false">RIGHT(H9611,LEN(H9611) - FIND(" ", H9611))</f>
        <v>Street Footwear</v>
      </c>
    </row>
    <row r="9612" customFormat="false" ht="14.25" hidden="false" customHeight="true" outlineLevel="0" collapsed="false">
      <c r="B9612" s="88" t="s">
        <v>22</v>
      </c>
      <c r="C9612" s="89" t="n">
        <v>1128299</v>
      </c>
      <c r="D9612" s="90" t="n">
        <v>44555</v>
      </c>
      <c r="E9612" s="88" t="s">
        <v>18</v>
      </c>
      <c r="F9612" s="88" t="s">
        <v>134</v>
      </c>
      <c r="G9612" s="88" t="s">
        <v>71</v>
      </c>
      <c r="H9612" s="91" t="s">
        <v>24</v>
      </c>
      <c r="I9612" s="92" t="n">
        <v>61</v>
      </c>
      <c r="J9612" s="93" t="n">
        <v>182</v>
      </c>
      <c r="K9612" s="94" t="n">
        <f aca="false">I9612 * J9612</f>
        <v>11102</v>
      </c>
      <c r="L9612" s="94" t="n">
        <f aca="false">K9612 *M9612</f>
        <v>5551</v>
      </c>
      <c r="M9612" s="95" t="n">
        <v>0.5</v>
      </c>
      <c r="N9612" s="88" t="s">
        <v>23</v>
      </c>
      <c r="O9612" s="91" t="s">
        <v>218</v>
      </c>
      <c r="P9612" s="0" t="str">
        <f aca="false">RIGHT(H9612,LEN(H9612) - FIND(" ", H9612))</f>
        <v>Athletic Footwear</v>
      </c>
    </row>
    <row r="9613" customFormat="false" ht="14.25" hidden="false" customHeight="true" outlineLevel="0" collapsed="false">
      <c r="B9613" s="88" t="s">
        <v>30</v>
      </c>
      <c r="C9613" s="89" t="n">
        <v>1128299</v>
      </c>
      <c r="D9613" s="90" t="n">
        <v>44555</v>
      </c>
      <c r="E9613" s="88" t="s">
        <v>18</v>
      </c>
      <c r="F9613" s="88" t="s">
        <v>134</v>
      </c>
      <c r="G9613" s="88" t="s">
        <v>71</v>
      </c>
      <c r="H9613" s="91" t="s">
        <v>48</v>
      </c>
      <c r="I9613" s="92" t="n">
        <v>59</v>
      </c>
      <c r="J9613" s="93" t="n">
        <v>130</v>
      </c>
      <c r="K9613" s="94" t="n">
        <f aca="false">I9613 * J9613</f>
        <v>7670</v>
      </c>
      <c r="L9613" s="94" t="n">
        <f aca="false">K9613 *M9613</f>
        <v>3758.3</v>
      </c>
      <c r="M9613" s="95" t="n">
        <v>0.49</v>
      </c>
      <c r="N9613" s="88" t="s">
        <v>23</v>
      </c>
      <c r="O9613" s="91" t="s">
        <v>219</v>
      </c>
      <c r="P9613" s="0" t="str">
        <f aca="false">RIGHT(H9613,LEN(H9613) - FIND(" ", H9613))</f>
        <v>Street Footwear</v>
      </c>
    </row>
    <row r="9614" customFormat="false" ht="14.25" hidden="false" customHeight="true" outlineLevel="0" collapsed="false">
      <c r="B9614" s="88" t="s">
        <v>30</v>
      </c>
      <c r="C9614" s="89" t="n">
        <v>1128299</v>
      </c>
      <c r="D9614" s="90" t="n">
        <v>44555</v>
      </c>
      <c r="E9614" s="88" t="s">
        <v>18</v>
      </c>
      <c r="F9614" s="88" t="s">
        <v>134</v>
      </c>
      <c r="G9614" s="88" t="s">
        <v>71</v>
      </c>
      <c r="H9614" s="91" t="s">
        <v>44</v>
      </c>
      <c r="I9614" s="92" t="n">
        <v>55</v>
      </c>
      <c r="J9614" s="93" t="n">
        <v>145</v>
      </c>
      <c r="K9614" s="94" t="n">
        <f aca="false">I9614 * J9614</f>
        <v>7975</v>
      </c>
      <c r="L9614" s="94" t="n">
        <f aca="false">K9614 *M9614</f>
        <v>3668.5</v>
      </c>
      <c r="M9614" s="95" t="n">
        <v>0.46</v>
      </c>
      <c r="N9614" s="88" t="s">
        <v>23</v>
      </c>
      <c r="O9614" s="91" t="s">
        <v>219</v>
      </c>
      <c r="P9614" s="0" t="str">
        <f aca="false">RIGHT(H9614,LEN(H9614) - FIND(" ", H9614))</f>
        <v>Athletic Footwear</v>
      </c>
    </row>
    <row r="9615" customFormat="false" ht="14.25" hidden="false" customHeight="true" outlineLevel="0" collapsed="false">
      <c r="B9615" s="88" t="s">
        <v>30</v>
      </c>
      <c r="C9615" s="89" t="n">
        <v>1128299</v>
      </c>
      <c r="D9615" s="90" t="n">
        <v>44555</v>
      </c>
      <c r="E9615" s="88" t="s">
        <v>18</v>
      </c>
      <c r="F9615" s="88" t="s">
        <v>134</v>
      </c>
      <c r="G9615" s="88" t="s">
        <v>71</v>
      </c>
      <c r="H9615" s="91" t="s">
        <v>16</v>
      </c>
      <c r="I9615" s="92" t="n">
        <v>64</v>
      </c>
      <c r="J9615" s="93" t="n">
        <v>119</v>
      </c>
      <c r="K9615" s="94" t="n">
        <f aca="false">I9615 * J9615</f>
        <v>7616</v>
      </c>
      <c r="L9615" s="94" t="n">
        <f aca="false">K9615 *M9615</f>
        <v>3427.2</v>
      </c>
      <c r="M9615" s="95" t="n">
        <v>0.45</v>
      </c>
      <c r="N9615" s="88" t="s">
        <v>23</v>
      </c>
      <c r="O9615" s="91" t="s">
        <v>218</v>
      </c>
      <c r="P9615" s="0" t="str">
        <f aca="false">RIGHT(H9615,LEN(H9615) - FIND(" ", H9615))</f>
        <v>Apparel</v>
      </c>
    </row>
    <row r="9616" customFormat="false" ht="14.25" hidden="false" customHeight="true" outlineLevel="0" collapsed="false">
      <c r="B9616" s="88" t="s">
        <v>30</v>
      </c>
      <c r="C9616" s="89" t="n">
        <v>1128299</v>
      </c>
      <c r="D9616" s="90" t="n">
        <v>44555</v>
      </c>
      <c r="E9616" s="88" t="s">
        <v>18</v>
      </c>
      <c r="F9616" s="88" t="s">
        <v>134</v>
      </c>
      <c r="G9616" s="88" t="s">
        <v>71</v>
      </c>
      <c r="H9616" s="91" t="s">
        <v>38</v>
      </c>
      <c r="I9616" s="92" t="n">
        <v>72</v>
      </c>
      <c r="J9616" s="93" t="n">
        <v>131</v>
      </c>
      <c r="K9616" s="94" t="n">
        <f aca="false">I9616 * J9616</f>
        <v>9432</v>
      </c>
      <c r="L9616" s="94" t="n">
        <f aca="false">K9616 *M9616</f>
        <v>3301.2</v>
      </c>
      <c r="M9616" s="95" t="n">
        <v>0.35</v>
      </c>
      <c r="N9616" s="88" t="s">
        <v>23</v>
      </c>
      <c r="O9616" s="91" t="s">
        <v>219</v>
      </c>
      <c r="P9616" s="0" t="str">
        <f aca="false">RIGHT(H9616,LEN(H9616) - FIND(" ", H9616))</f>
        <v>Apparel</v>
      </c>
    </row>
    <row r="9617" customFormat="false" ht="14.25" hidden="false" customHeight="true" outlineLevel="0" collapsed="false">
      <c r="B9617" s="88" t="s">
        <v>13</v>
      </c>
      <c r="C9617" s="89" t="n">
        <v>1185732</v>
      </c>
      <c r="D9617" s="90" t="n">
        <v>44555</v>
      </c>
      <c r="E9617" s="88" t="s">
        <v>26</v>
      </c>
      <c r="F9617" s="88" t="s">
        <v>54</v>
      </c>
      <c r="G9617" s="88" t="s">
        <v>55</v>
      </c>
      <c r="H9617" s="91" t="s">
        <v>16</v>
      </c>
      <c r="I9617" s="92" t="n">
        <v>51</v>
      </c>
      <c r="J9617" s="93" t="n">
        <v>48</v>
      </c>
      <c r="K9617" s="94" t="n">
        <f aca="false">I9617 * J9617</f>
        <v>2448</v>
      </c>
      <c r="L9617" s="94" t="n">
        <f aca="false">K9617 *M9617</f>
        <v>954.72</v>
      </c>
      <c r="M9617" s="95" t="n">
        <v>0.39</v>
      </c>
      <c r="N9617" s="88" t="s">
        <v>31</v>
      </c>
      <c r="O9617" s="91" t="s">
        <v>218</v>
      </c>
      <c r="P9617" s="0" t="str">
        <f aca="false">RIGHT(H9617,LEN(H9617) - FIND(" ", H9617))</f>
        <v>Apparel</v>
      </c>
    </row>
    <row r="9618" customFormat="false" ht="14.25" hidden="false" customHeight="true" outlineLevel="0" collapsed="false">
      <c r="B9618" s="88" t="s">
        <v>22</v>
      </c>
      <c r="C9618" s="89" t="n">
        <v>1128299</v>
      </c>
      <c r="D9618" s="90" t="n">
        <v>44555</v>
      </c>
      <c r="E9618" s="88" t="s">
        <v>18</v>
      </c>
      <c r="F9618" s="88" t="s">
        <v>134</v>
      </c>
      <c r="G9618" s="88" t="s">
        <v>71</v>
      </c>
      <c r="H9618" s="91" t="s">
        <v>32</v>
      </c>
      <c r="I9618" s="92" t="n">
        <v>44</v>
      </c>
      <c r="J9618" s="93" t="n">
        <v>238</v>
      </c>
      <c r="K9618" s="94" t="n">
        <f aca="false">I9618 * J9618</f>
        <v>10472</v>
      </c>
      <c r="L9618" s="94" t="n">
        <f aca="false">K9618 *M9618</f>
        <v>4398.24</v>
      </c>
      <c r="M9618" s="95" t="n">
        <v>0.42</v>
      </c>
      <c r="N9618" s="88" t="s">
        <v>31</v>
      </c>
      <c r="O9618" s="91" t="s">
        <v>218</v>
      </c>
      <c r="P9618" s="0" t="str">
        <f aca="false">RIGHT(H9618,LEN(H9618) - FIND(" ", H9618))</f>
        <v>Street Footwear</v>
      </c>
    </row>
    <row r="9619" customFormat="false" ht="14.25" hidden="false" customHeight="true" outlineLevel="0" collapsed="false">
      <c r="B9619" s="88" t="s">
        <v>22</v>
      </c>
      <c r="C9619" s="89" t="n">
        <v>1128299</v>
      </c>
      <c r="D9619" s="90" t="n">
        <v>44555</v>
      </c>
      <c r="E9619" s="88" t="s">
        <v>18</v>
      </c>
      <c r="F9619" s="88" t="s">
        <v>134</v>
      </c>
      <c r="G9619" s="88" t="s">
        <v>71</v>
      </c>
      <c r="H9619" s="91" t="s">
        <v>24</v>
      </c>
      <c r="I9619" s="92" t="n">
        <v>47</v>
      </c>
      <c r="J9619" s="93" t="n">
        <v>217</v>
      </c>
      <c r="K9619" s="94" t="n">
        <f aca="false">I9619 * J9619</f>
        <v>10199</v>
      </c>
      <c r="L9619" s="94" t="n">
        <f aca="false">K9619 *M9619</f>
        <v>4793.53</v>
      </c>
      <c r="M9619" s="95" t="n">
        <v>0.47</v>
      </c>
      <c r="N9619" s="88" t="s">
        <v>31</v>
      </c>
      <c r="O9619" s="91" t="s">
        <v>218</v>
      </c>
      <c r="P9619" s="0" t="str">
        <f aca="false">RIGHT(H9619,LEN(H9619) - FIND(" ", H9619))</f>
        <v>Athletic Footwear</v>
      </c>
    </row>
    <row r="9620" customFormat="false" ht="14.25" hidden="false" customHeight="true" outlineLevel="0" collapsed="false">
      <c r="B9620" s="88" t="s">
        <v>30</v>
      </c>
      <c r="C9620" s="89" t="n">
        <v>1128299</v>
      </c>
      <c r="D9620" s="90" t="n">
        <v>44555</v>
      </c>
      <c r="E9620" s="88" t="s">
        <v>18</v>
      </c>
      <c r="F9620" s="88" t="s">
        <v>134</v>
      </c>
      <c r="G9620" s="88" t="s">
        <v>71</v>
      </c>
      <c r="H9620" s="91" t="s">
        <v>48</v>
      </c>
      <c r="I9620" s="92" t="n">
        <v>44</v>
      </c>
      <c r="J9620" s="93" t="n">
        <v>150</v>
      </c>
      <c r="K9620" s="94" t="n">
        <f aca="false">I9620 * J9620</f>
        <v>6600</v>
      </c>
      <c r="L9620" s="94" t="n">
        <f aca="false">K9620 *M9620</f>
        <v>2706</v>
      </c>
      <c r="M9620" s="95" t="n">
        <v>0.41</v>
      </c>
      <c r="N9620" s="88" t="s">
        <v>31</v>
      </c>
      <c r="O9620" s="91" t="s">
        <v>219</v>
      </c>
      <c r="P9620" s="0" t="str">
        <f aca="false">RIGHT(H9620,LEN(H9620) - FIND(" ", H9620))</f>
        <v>Street Footwear</v>
      </c>
    </row>
    <row r="9621" customFormat="false" ht="14.25" hidden="false" customHeight="true" outlineLevel="0" collapsed="false">
      <c r="B9621" s="88" t="s">
        <v>30</v>
      </c>
      <c r="C9621" s="89" t="n">
        <v>1128299</v>
      </c>
      <c r="D9621" s="90" t="n">
        <v>44555</v>
      </c>
      <c r="E9621" s="88" t="s">
        <v>18</v>
      </c>
      <c r="F9621" s="88" t="s">
        <v>134</v>
      </c>
      <c r="G9621" s="88" t="s">
        <v>71</v>
      </c>
      <c r="H9621" s="91" t="s">
        <v>44</v>
      </c>
      <c r="I9621" s="92" t="n">
        <v>45</v>
      </c>
      <c r="J9621" s="93" t="n">
        <v>160</v>
      </c>
      <c r="K9621" s="94" t="n">
        <f aca="false">I9621 * J9621</f>
        <v>7200</v>
      </c>
      <c r="L9621" s="94" t="n">
        <f aca="false">K9621 *M9621</f>
        <v>2880</v>
      </c>
      <c r="M9621" s="95" t="n">
        <v>0.4</v>
      </c>
      <c r="N9621" s="88" t="s">
        <v>31</v>
      </c>
      <c r="O9621" s="91" t="s">
        <v>219</v>
      </c>
      <c r="P9621" s="0" t="str">
        <f aca="false">RIGHT(H9621,LEN(H9621) - FIND(" ", H9621))</f>
        <v>Athletic Footwear</v>
      </c>
    </row>
    <row r="9622" customFormat="false" ht="14.25" hidden="false" customHeight="true" outlineLevel="0" collapsed="false">
      <c r="B9622" s="88" t="s">
        <v>30</v>
      </c>
      <c r="C9622" s="89" t="n">
        <v>1128299</v>
      </c>
      <c r="D9622" s="90" t="n">
        <v>44555</v>
      </c>
      <c r="E9622" s="88" t="s">
        <v>18</v>
      </c>
      <c r="F9622" s="88" t="s">
        <v>134</v>
      </c>
      <c r="G9622" s="88" t="s">
        <v>71</v>
      </c>
      <c r="H9622" s="91" t="s">
        <v>16</v>
      </c>
      <c r="I9622" s="92" t="n">
        <v>55</v>
      </c>
      <c r="J9622" s="93" t="n">
        <v>128</v>
      </c>
      <c r="K9622" s="94" t="n">
        <f aca="false">I9622 * J9622</f>
        <v>7040</v>
      </c>
      <c r="L9622" s="94" t="n">
        <f aca="false">K9622 *M9622</f>
        <v>2323.2</v>
      </c>
      <c r="M9622" s="95" t="n">
        <v>0.33</v>
      </c>
      <c r="N9622" s="88" t="s">
        <v>31</v>
      </c>
      <c r="O9622" s="91" t="s">
        <v>218</v>
      </c>
      <c r="P9622" s="0" t="str">
        <f aca="false">RIGHT(H9622,LEN(H9622) - FIND(" ", H9622))</f>
        <v>Apparel</v>
      </c>
    </row>
    <row r="9623" customFormat="false" ht="14.25" hidden="false" customHeight="true" outlineLevel="0" collapsed="false">
      <c r="B9623" s="88" t="s">
        <v>30</v>
      </c>
      <c r="C9623" s="89" t="n">
        <v>1128299</v>
      </c>
      <c r="D9623" s="90" t="n">
        <v>44555</v>
      </c>
      <c r="E9623" s="88" t="s">
        <v>18</v>
      </c>
      <c r="F9623" s="88" t="s">
        <v>134</v>
      </c>
      <c r="G9623" s="88" t="s">
        <v>71</v>
      </c>
      <c r="H9623" s="91" t="s">
        <v>38</v>
      </c>
      <c r="I9623" s="92" t="n">
        <v>56</v>
      </c>
      <c r="J9623" s="93" t="n">
        <v>173</v>
      </c>
      <c r="K9623" s="94" t="n">
        <f aca="false">I9623 * J9623</f>
        <v>9688</v>
      </c>
      <c r="L9623" s="94" t="n">
        <f aca="false">K9623 *M9623</f>
        <v>2615.76</v>
      </c>
      <c r="M9623" s="95" t="n">
        <v>0.27</v>
      </c>
      <c r="N9623" s="88" t="s">
        <v>31</v>
      </c>
      <c r="O9623" s="91" t="s">
        <v>219</v>
      </c>
      <c r="P9623" s="0" t="str">
        <f aca="false">RIGHT(H9623,LEN(H9623) - FIND(" ", H9623))</f>
        <v>Apparel</v>
      </c>
    </row>
    <row r="9624" customFormat="false" ht="14.25" hidden="false" customHeight="true" outlineLevel="0" collapsed="false">
      <c r="B9624" s="88" t="s">
        <v>13</v>
      </c>
      <c r="C9624" s="89" t="n">
        <v>1185732</v>
      </c>
      <c r="D9624" s="90" t="n">
        <v>44556</v>
      </c>
      <c r="E9624" s="88" t="s">
        <v>26</v>
      </c>
      <c r="F9624" s="88" t="s">
        <v>54</v>
      </c>
      <c r="G9624" s="88" t="s">
        <v>55</v>
      </c>
      <c r="H9624" s="91" t="s">
        <v>38</v>
      </c>
      <c r="I9624" s="92" t="n">
        <v>75</v>
      </c>
      <c r="J9624" s="93" t="n">
        <v>250</v>
      </c>
      <c r="K9624" s="94" t="n">
        <f aca="false">I9624 * J9624</f>
        <v>18750</v>
      </c>
      <c r="L9624" s="94" t="n">
        <f aca="false">K9624 *M9624</f>
        <v>5625</v>
      </c>
      <c r="M9624" s="95" t="n">
        <v>0.3</v>
      </c>
      <c r="N9624" s="88" t="s">
        <v>31</v>
      </c>
      <c r="O9624" s="91" t="s">
        <v>219</v>
      </c>
      <c r="P9624" s="0" t="str">
        <f aca="false">RIGHT(H9624,LEN(H9624) - FIND(" ", H9624))</f>
        <v>Apparel</v>
      </c>
    </row>
    <row r="9625" customFormat="false" ht="14.25" hidden="false" customHeight="true" outlineLevel="0" collapsed="false">
      <c r="B9625" s="88" t="s">
        <v>15</v>
      </c>
      <c r="C9625" s="89" t="n">
        <v>1185732</v>
      </c>
      <c r="D9625" s="90" t="n">
        <v>44556</v>
      </c>
      <c r="E9625" s="88" t="s">
        <v>26</v>
      </c>
      <c r="F9625" s="88" t="s">
        <v>111</v>
      </c>
      <c r="G9625" s="88" t="s">
        <v>166</v>
      </c>
      <c r="H9625" s="91" t="s">
        <v>38</v>
      </c>
      <c r="I9625" s="92" t="n">
        <v>60</v>
      </c>
      <c r="J9625" s="93" t="n">
        <v>325</v>
      </c>
      <c r="K9625" s="94" t="n">
        <f aca="false">I9625 * J9625</f>
        <v>19500</v>
      </c>
      <c r="L9625" s="94" t="n">
        <f aca="false">K9625 *M9625</f>
        <v>7800</v>
      </c>
      <c r="M9625" s="95" t="n">
        <v>0.4</v>
      </c>
      <c r="N9625" s="88" t="s">
        <v>31</v>
      </c>
      <c r="O9625" s="91" t="s">
        <v>219</v>
      </c>
      <c r="P9625" s="0" t="str">
        <f aca="false">RIGHT(H9625,LEN(H9625) - FIND(" ", H9625))</f>
        <v>Apparel</v>
      </c>
    </row>
    <row r="9626" customFormat="false" ht="14.25" hidden="false" customHeight="true" outlineLevel="0" collapsed="false">
      <c r="B9626" s="88" t="s">
        <v>13</v>
      </c>
      <c r="C9626" s="89" t="n">
        <v>1185732</v>
      </c>
      <c r="D9626" s="90" t="n">
        <v>44556</v>
      </c>
      <c r="E9626" s="88" t="s">
        <v>26</v>
      </c>
      <c r="F9626" s="88" t="s">
        <v>54</v>
      </c>
      <c r="G9626" s="88" t="s">
        <v>55</v>
      </c>
      <c r="H9626" s="91" t="s">
        <v>38</v>
      </c>
      <c r="I9626" s="92" t="n">
        <v>71</v>
      </c>
      <c r="J9626" s="93" t="n">
        <v>65</v>
      </c>
      <c r="K9626" s="94" t="n">
        <f aca="false">I9626 * J9626</f>
        <v>4615</v>
      </c>
      <c r="L9626" s="94" t="n">
        <f aca="false">K9626 *M9626</f>
        <v>2030.6</v>
      </c>
      <c r="M9626" s="95" t="n">
        <v>0.44</v>
      </c>
      <c r="N9626" s="88" t="s">
        <v>23</v>
      </c>
      <c r="O9626" s="91" t="s">
        <v>219</v>
      </c>
      <c r="P9626" s="0" t="str">
        <f aca="false">RIGHT(H9626,LEN(H9626) - FIND(" ", H9626))</f>
        <v>Apparel</v>
      </c>
    </row>
    <row r="9627" customFormat="false" ht="14.25" hidden="false" customHeight="true" outlineLevel="0" collapsed="false">
      <c r="B9627" s="88" t="s">
        <v>15</v>
      </c>
      <c r="C9627" s="89" t="n">
        <v>1185732</v>
      </c>
      <c r="D9627" s="90" t="n">
        <v>44556</v>
      </c>
      <c r="E9627" s="88" t="s">
        <v>26</v>
      </c>
      <c r="F9627" s="88" t="s">
        <v>111</v>
      </c>
      <c r="G9627" s="88" t="s">
        <v>166</v>
      </c>
      <c r="H9627" s="91" t="s">
        <v>38</v>
      </c>
      <c r="I9627" s="92" t="n">
        <v>54</v>
      </c>
      <c r="J9627" s="93" t="n">
        <v>91</v>
      </c>
      <c r="K9627" s="94" t="n">
        <f aca="false">I9627 * J9627</f>
        <v>4914</v>
      </c>
      <c r="L9627" s="94" t="n">
        <f aca="false">K9627 *M9627</f>
        <v>2653.56</v>
      </c>
      <c r="M9627" s="95" t="n">
        <v>0.54</v>
      </c>
      <c r="N9627" s="88" t="s">
        <v>23</v>
      </c>
      <c r="O9627" s="91" t="s">
        <v>219</v>
      </c>
      <c r="P9627" s="0" t="str">
        <f aca="false">RIGHT(H9627,LEN(H9627) - FIND(" ", H9627))</f>
        <v>Apparel</v>
      </c>
    </row>
    <row r="9628" customFormat="false" ht="14.25" hidden="false" customHeight="true" outlineLevel="0" collapsed="false">
      <c r="B9628" s="88" t="s">
        <v>13</v>
      </c>
      <c r="C9628" s="89" t="n">
        <v>1185732</v>
      </c>
      <c r="D9628" s="90" t="n">
        <v>44556</v>
      </c>
      <c r="E9628" s="88" t="s">
        <v>26</v>
      </c>
      <c r="F9628" s="88" t="s">
        <v>54</v>
      </c>
      <c r="G9628" s="88" t="s">
        <v>55</v>
      </c>
      <c r="H9628" s="91" t="s">
        <v>38</v>
      </c>
      <c r="I9628" s="92" t="n">
        <v>53</v>
      </c>
      <c r="J9628" s="93" t="n">
        <v>75</v>
      </c>
      <c r="K9628" s="94" t="n">
        <f aca="false">I9628 * J9628</f>
        <v>3975</v>
      </c>
      <c r="L9628" s="94" t="n">
        <f aca="false">K9628 *M9628</f>
        <v>1431</v>
      </c>
      <c r="M9628" s="95" t="n">
        <v>0.36</v>
      </c>
      <c r="N9628" s="88" t="s">
        <v>31</v>
      </c>
      <c r="O9628" s="91" t="s">
        <v>219</v>
      </c>
      <c r="P9628" s="0" t="str">
        <f aca="false">RIGHT(H9628,LEN(H9628) - FIND(" ", H9628))</f>
        <v>Apparel</v>
      </c>
    </row>
    <row r="9629" customFormat="false" ht="14.25" hidden="false" customHeight="true" outlineLevel="0" collapsed="false">
      <c r="B9629" s="88" t="s">
        <v>13</v>
      </c>
      <c r="C9629" s="89" t="n">
        <v>1185732</v>
      </c>
      <c r="D9629" s="90" t="n">
        <v>44557</v>
      </c>
      <c r="E9629" s="88" t="s">
        <v>26</v>
      </c>
      <c r="F9629" s="88" t="s">
        <v>54</v>
      </c>
      <c r="G9629" s="88" t="s">
        <v>55</v>
      </c>
      <c r="H9629" s="91" t="s">
        <v>32</v>
      </c>
      <c r="I9629" s="92" t="n">
        <v>70</v>
      </c>
      <c r="J9629" s="93" t="n">
        <v>475</v>
      </c>
      <c r="K9629" s="94" t="n">
        <f aca="false">I9629 * J9629</f>
        <v>33250</v>
      </c>
      <c r="L9629" s="94" t="n">
        <f aca="false">K9629 *M9629</f>
        <v>18287.5</v>
      </c>
      <c r="M9629" s="95" t="n">
        <v>0.55</v>
      </c>
      <c r="N9629" s="88" t="s">
        <v>31</v>
      </c>
      <c r="O9629" s="91" t="s">
        <v>218</v>
      </c>
      <c r="P9629" s="0" t="str">
        <f aca="false">RIGHT(H9629,LEN(H9629) - FIND(" ", H9629))</f>
        <v>Street Footwear</v>
      </c>
    </row>
    <row r="9630" customFormat="false" ht="14.25" hidden="false" customHeight="true" outlineLevel="0" collapsed="false">
      <c r="B9630" s="88" t="s">
        <v>15</v>
      </c>
      <c r="C9630" s="89" t="n">
        <v>1185732</v>
      </c>
      <c r="D9630" s="90" t="n">
        <v>44557</v>
      </c>
      <c r="E9630" s="88" t="s">
        <v>26</v>
      </c>
      <c r="F9630" s="88" t="s">
        <v>111</v>
      </c>
      <c r="G9630" s="88" t="s">
        <v>166</v>
      </c>
      <c r="H9630" s="91" t="s">
        <v>32</v>
      </c>
      <c r="I9630" s="92" t="n">
        <v>55</v>
      </c>
      <c r="J9630" s="93" t="n">
        <v>450</v>
      </c>
      <c r="K9630" s="94" t="n">
        <f aca="false">I9630 * J9630</f>
        <v>24750</v>
      </c>
      <c r="L9630" s="94" t="n">
        <f aca="false">K9630 *M9630</f>
        <v>8662.5</v>
      </c>
      <c r="M9630" s="95" t="n">
        <v>0.35</v>
      </c>
      <c r="N9630" s="88" t="s">
        <v>31</v>
      </c>
      <c r="O9630" s="91" t="s">
        <v>218</v>
      </c>
      <c r="P9630" s="0" t="str">
        <f aca="false">RIGHT(H9630,LEN(H9630) - FIND(" ", H9630))</f>
        <v>Street Footwear</v>
      </c>
    </row>
    <row r="9631" customFormat="false" ht="14.25" hidden="false" customHeight="true" outlineLevel="0" collapsed="false">
      <c r="B9631" s="88" t="s">
        <v>13</v>
      </c>
      <c r="C9631" s="89" t="n">
        <v>1185732</v>
      </c>
      <c r="D9631" s="90" t="n">
        <v>44557</v>
      </c>
      <c r="E9631" s="88" t="s">
        <v>26</v>
      </c>
      <c r="F9631" s="88" t="s">
        <v>54</v>
      </c>
      <c r="G9631" s="88" t="s">
        <v>55</v>
      </c>
      <c r="H9631" s="91" t="s">
        <v>32</v>
      </c>
      <c r="I9631" s="92" t="n">
        <v>67</v>
      </c>
      <c r="J9631" s="93" t="n">
        <v>124</v>
      </c>
      <c r="K9631" s="94" t="n">
        <f aca="false">I9631 * J9631</f>
        <v>8308</v>
      </c>
      <c r="L9631" s="94" t="n">
        <f aca="false">K9631 *M9631</f>
        <v>5732.52</v>
      </c>
      <c r="M9631" s="95" t="n">
        <v>0.69</v>
      </c>
      <c r="N9631" s="88" t="s">
        <v>23</v>
      </c>
      <c r="O9631" s="91" t="s">
        <v>218</v>
      </c>
      <c r="P9631" s="0" t="str">
        <f aca="false">RIGHT(H9631,LEN(H9631) - FIND(" ", H9631))</f>
        <v>Street Footwear</v>
      </c>
    </row>
    <row r="9632" customFormat="false" ht="14.25" hidden="false" customHeight="true" outlineLevel="0" collapsed="false">
      <c r="B9632" s="88" t="s">
        <v>15</v>
      </c>
      <c r="C9632" s="89" t="n">
        <v>1185732</v>
      </c>
      <c r="D9632" s="90" t="n">
        <v>44557</v>
      </c>
      <c r="E9632" s="88" t="s">
        <v>26</v>
      </c>
      <c r="F9632" s="88" t="s">
        <v>111</v>
      </c>
      <c r="G9632" s="88" t="s">
        <v>166</v>
      </c>
      <c r="H9632" s="91" t="s">
        <v>32</v>
      </c>
      <c r="I9632" s="92" t="n">
        <v>53</v>
      </c>
      <c r="J9632" s="93" t="n">
        <v>122</v>
      </c>
      <c r="K9632" s="94" t="n">
        <f aca="false">I9632 * J9632</f>
        <v>6466</v>
      </c>
      <c r="L9632" s="94" t="n">
        <f aca="false">K9632 *M9632</f>
        <v>3103.68</v>
      </c>
      <c r="M9632" s="95" t="n">
        <v>0.48</v>
      </c>
      <c r="N9632" s="88" t="s">
        <v>23</v>
      </c>
      <c r="O9632" s="91" t="s">
        <v>218</v>
      </c>
      <c r="P9632" s="0" t="str">
        <f aca="false">RIGHT(H9632,LEN(H9632) - FIND(" ", H9632))</f>
        <v>Street Footwear</v>
      </c>
    </row>
    <row r="9633" customFormat="false" ht="14.25" hidden="false" customHeight="true" outlineLevel="0" collapsed="false">
      <c r="B9633" s="88" t="s">
        <v>13</v>
      </c>
      <c r="C9633" s="89" t="n">
        <v>1185732</v>
      </c>
      <c r="D9633" s="90" t="n">
        <v>44557</v>
      </c>
      <c r="E9633" s="88" t="s">
        <v>26</v>
      </c>
      <c r="F9633" s="88" t="s">
        <v>54</v>
      </c>
      <c r="G9633" s="88" t="s">
        <v>55</v>
      </c>
      <c r="H9633" s="91" t="s">
        <v>32</v>
      </c>
      <c r="I9633" s="92" t="n">
        <v>53</v>
      </c>
      <c r="J9633" s="93" t="n">
        <v>143</v>
      </c>
      <c r="K9633" s="94" t="n">
        <f aca="false">I9633 * J9633</f>
        <v>7579</v>
      </c>
      <c r="L9633" s="94" t="n">
        <f aca="false">K9633 *M9633</f>
        <v>4623.19</v>
      </c>
      <c r="M9633" s="95" t="n">
        <v>0.61</v>
      </c>
      <c r="N9633" s="88" t="s">
        <v>31</v>
      </c>
      <c r="O9633" s="91" t="s">
        <v>218</v>
      </c>
      <c r="P9633" s="0" t="str">
        <f aca="false">RIGHT(H9633,LEN(H9633) - FIND(" ", H9633))</f>
        <v>Street Footwear</v>
      </c>
    </row>
    <row r="9634" customFormat="false" ht="14.25" hidden="false" customHeight="true" outlineLevel="0" collapsed="false">
      <c r="B9634" s="88" t="s">
        <v>13</v>
      </c>
      <c r="C9634" s="89" t="n">
        <v>1185732</v>
      </c>
      <c r="D9634" s="90" t="n">
        <v>44558</v>
      </c>
      <c r="E9634" s="88" t="s">
        <v>26</v>
      </c>
      <c r="F9634" s="88" t="s">
        <v>54</v>
      </c>
      <c r="G9634" s="88" t="s">
        <v>55</v>
      </c>
      <c r="H9634" s="91" t="s">
        <v>24</v>
      </c>
      <c r="I9634" s="92" t="n">
        <v>60</v>
      </c>
      <c r="J9634" s="93" t="n">
        <v>275</v>
      </c>
      <c r="K9634" s="94" t="n">
        <f aca="false">I9634 * J9634</f>
        <v>16500</v>
      </c>
      <c r="L9634" s="94" t="n">
        <f aca="false">K9634 *M9634</f>
        <v>5775</v>
      </c>
      <c r="M9634" s="95" t="n">
        <v>0.35</v>
      </c>
      <c r="N9634" s="88" t="s">
        <v>31</v>
      </c>
      <c r="O9634" s="91" t="s">
        <v>218</v>
      </c>
      <c r="P9634" s="0" t="str">
        <f aca="false">RIGHT(H9634,LEN(H9634) - FIND(" ", H9634))</f>
        <v>Athletic Footwear</v>
      </c>
    </row>
    <row r="9635" customFormat="false" ht="14.25" hidden="false" customHeight="true" outlineLevel="0" collapsed="false">
      <c r="B9635" s="88" t="s">
        <v>15</v>
      </c>
      <c r="C9635" s="89" t="n">
        <v>1185732</v>
      </c>
      <c r="D9635" s="90" t="n">
        <v>44558</v>
      </c>
      <c r="E9635" s="88" t="s">
        <v>26</v>
      </c>
      <c r="F9635" s="88" t="s">
        <v>111</v>
      </c>
      <c r="G9635" s="88" t="s">
        <v>166</v>
      </c>
      <c r="H9635" s="91" t="s">
        <v>24</v>
      </c>
      <c r="I9635" s="92" t="n">
        <v>50</v>
      </c>
      <c r="J9635" s="93" t="n">
        <v>250</v>
      </c>
      <c r="K9635" s="94" t="n">
        <f aca="false">I9635 * J9635</f>
        <v>12500</v>
      </c>
      <c r="L9635" s="94" t="n">
        <f aca="false">K9635 *M9635</f>
        <v>4375</v>
      </c>
      <c r="M9635" s="95" t="n">
        <v>0.35</v>
      </c>
      <c r="N9635" s="88" t="s">
        <v>31</v>
      </c>
      <c r="O9635" s="91" t="s">
        <v>218</v>
      </c>
      <c r="P9635" s="0" t="str">
        <f aca="false">RIGHT(H9635,LEN(H9635) - FIND(" ", H9635))</f>
        <v>Athletic Footwear</v>
      </c>
    </row>
    <row r="9636" customFormat="false" ht="14.25" hidden="false" customHeight="true" outlineLevel="0" collapsed="false">
      <c r="B9636" s="88" t="s">
        <v>13</v>
      </c>
      <c r="C9636" s="89" t="n">
        <v>1185732</v>
      </c>
      <c r="D9636" s="90" t="n">
        <v>44558</v>
      </c>
      <c r="E9636" s="88" t="s">
        <v>26</v>
      </c>
      <c r="F9636" s="88" t="s">
        <v>54</v>
      </c>
      <c r="G9636" s="88" t="s">
        <v>55</v>
      </c>
      <c r="H9636" s="91" t="s">
        <v>24</v>
      </c>
      <c r="I9636" s="92" t="n">
        <v>55</v>
      </c>
      <c r="J9636" s="93" t="n">
        <v>69</v>
      </c>
      <c r="K9636" s="94" t="n">
        <f aca="false">I9636 * J9636</f>
        <v>3795</v>
      </c>
      <c r="L9636" s="94" t="n">
        <f aca="false">K9636 *M9636</f>
        <v>1707.75</v>
      </c>
      <c r="M9636" s="95" t="n">
        <v>0.45</v>
      </c>
      <c r="N9636" s="88" t="s">
        <v>23</v>
      </c>
      <c r="O9636" s="91" t="s">
        <v>218</v>
      </c>
      <c r="P9636" s="0" t="str">
        <f aca="false">RIGHT(H9636,LEN(H9636) - FIND(" ", H9636))</f>
        <v>Athletic Footwear</v>
      </c>
    </row>
    <row r="9637" customFormat="false" ht="14.25" hidden="false" customHeight="true" outlineLevel="0" collapsed="false">
      <c r="B9637" s="88" t="s">
        <v>15</v>
      </c>
      <c r="C9637" s="89" t="n">
        <v>1185732</v>
      </c>
      <c r="D9637" s="90" t="n">
        <v>44558</v>
      </c>
      <c r="E9637" s="88" t="s">
        <v>26</v>
      </c>
      <c r="F9637" s="88" t="s">
        <v>111</v>
      </c>
      <c r="G9637" s="88" t="s">
        <v>166</v>
      </c>
      <c r="H9637" s="91" t="s">
        <v>24</v>
      </c>
      <c r="I9637" s="92" t="n">
        <v>46</v>
      </c>
      <c r="J9637" s="93" t="n">
        <v>70</v>
      </c>
      <c r="K9637" s="94" t="n">
        <f aca="false">I9637 * J9637</f>
        <v>3220</v>
      </c>
      <c r="L9637" s="94" t="n">
        <f aca="false">K9637 *M9637</f>
        <v>1513.4</v>
      </c>
      <c r="M9637" s="95" t="n">
        <v>0.47</v>
      </c>
      <c r="N9637" s="88" t="s">
        <v>23</v>
      </c>
      <c r="O9637" s="91" t="s">
        <v>218</v>
      </c>
      <c r="P9637" s="0" t="str">
        <f aca="false">RIGHT(H9637,LEN(H9637) - FIND(" ", H9637))</f>
        <v>Athletic Footwear</v>
      </c>
    </row>
    <row r="9638" customFormat="false" ht="14.25" hidden="false" customHeight="true" outlineLevel="0" collapsed="false">
      <c r="B9638" s="88" t="s">
        <v>13</v>
      </c>
      <c r="C9638" s="89" t="n">
        <v>1185732</v>
      </c>
      <c r="D9638" s="90" t="n">
        <v>44558</v>
      </c>
      <c r="E9638" s="88" t="s">
        <v>26</v>
      </c>
      <c r="F9638" s="88" t="s">
        <v>54</v>
      </c>
      <c r="G9638" s="88" t="s">
        <v>55</v>
      </c>
      <c r="H9638" s="91" t="s">
        <v>24</v>
      </c>
      <c r="I9638" s="92" t="n">
        <v>47</v>
      </c>
      <c r="J9638" s="93" t="n">
        <v>85</v>
      </c>
      <c r="K9638" s="94" t="n">
        <f aca="false">I9638 * J9638</f>
        <v>3995</v>
      </c>
      <c r="L9638" s="94" t="n">
        <f aca="false">K9638 *M9638</f>
        <v>1637.95</v>
      </c>
      <c r="M9638" s="95" t="n">
        <v>0.41</v>
      </c>
      <c r="N9638" s="88" t="s">
        <v>31</v>
      </c>
      <c r="O9638" s="91" t="s">
        <v>218</v>
      </c>
      <c r="P9638" s="0" t="str">
        <f aca="false">RIGHT(H9638,LEN(H9638) - FIND(" ", H9638))</f>
        <v>Athletic Footwear</v>
      </c>
    </row>
    <row r="9639" customFormat="false" ht="14.25" hidden="false" customHeight="true" outlineLevel="0" collapsed="false">
      <c r="B9639" s="88" t="s">
        <v>13</v>
      </c>
      <c r="C9639" s="89" t="n">
        <v>1185732</v>
      </c>
      <c r="D9639" s="90" t="n">
        <v>44559</v>
      </c>
      <c r="E9639" s="88" t="s">
        <v>26</v>
      </c>
      <c r="F9639" s="88" t="s">
        <v>54</v>
      </c>
      <c r="G9639" s="88" t="s">
        <v>55</v>
      </c>
      <c r="H9639" s="91" t="s">
        <v>48</v>
      </c>
      <c r="I9639" s="92" t="n">
        <v>60</v>
      </c>
      <c r="J9639" s="93" t="n">
        <v>225</v>
      </c>
      <c r="K9639" s="94" t="n">
        <f aca="false">I9639 * J9639</f>
        <v>13500</v>
      </c>
      <c r="L9639" s="94" t="n">
        <f aca="false">K9639 *M9639</f>
        <v>5400</v>
      </c>
      <c r="M9639" s="95" t="n">
        <v>0.4</v>
      </c>
      <c r="N9639" s="88" t="s">
        <v>31</v>
      </c>
      <c r="O9639" s="91" t="s">
        <v>219</v>
      </c>
      <c r="P9639" s="0" t="str">
        <f aca="false">RIGHT(H9639,LEN(H9639) - FIND(" ", H9639))</f>
        <v>Street Footwear</v>
      </c>
    </row>
    <row r="9640" customFormat="false" ht="14.25" hidden="false" customHeight="true" outlineLevel="0" collapsed="false">
      <c r="B9640" s="88" t="s">
        <v>15</v>
      </c>
      <c r="C9640" s="89" t="n">
        <v>1185732</v>
      </c>
      <c r="D9640" s="90" t="n">
        <v>44559</v>
      </c>
      <c r="E9640" s="88" t="s">
        <v>26</v>
      </c>
      <c r="F9640" s="88" t="s">
        <v>111</v>
      </c>
      <c r="G9640" s="88" t="s">
        <v>166</v>
      </c>
      <c r="H9640" s="91" t="s">
        <v>48</v>
      </c>
      <c r="I9640" s="92" t="n">
        <v>45</v>
      </c>
      <c r="J9640" s="93" t="n">
        <v>150</v>
      </c>
      <c r="K9640" s="94" t="n">
        <f aca="false">I9640 * J9640</f>
        <v>6750</v>
      </c>
      <c r="L9640" s="94" t="n">
        <f aca="false">K9640 *M9640</f>
        <v>2700</v>
      </c>
      <c r="M9640" s="95" t="n">
        <v>0.4</v>
      </c>
      <c r="N9640" s="88" t="s">
        <v>31</v>
      </c>
      <c r="O9640" s="91" t="s">
        <v>219</v>
      </c>
      <c r="P9640" s="0" t="str">
        <f aca="false">RIGHT(H9640,LEN(H9640) - FIND(" ", H9640))</f>
        <v>Street Footwear</v>
      </c>
    </row>
    <row r="9641" customFormat="false" ht="14.25" hidden="false" customHeight="true" outlineLevel="0" collapsed="false">
      <c r="B9641" s="88" t="s">
        <v>13</v>
      </c>
      <c r="C9641" s="89" t="n">
        <v>1185732</v>
      </c>
      <c r="D9641" s="90" t="n">
        <v>44559</v>
      </c>
      <c r="E9641" s="88" t="s">
        <v>26</v>
      </c>
      <c r="F9641" s="88" t="s">
        <v>54</v>
      </c>
      <c r="G9641" s="88" t="s">
        <v>55</v>
      </c>
      <c r="H9641" s="91" t="s">
        <v>48</v>
      </c>
      <c r="I9641" s="92" t="n">
        <v>55</v>
      </c>
      <c r="J9641" s="93" t="n">
        <v>65</v>
      </c>
      <c r="K9641" s="94" t="n">
        <f aca="false">I9641 * J9641</f>
        <v>3575</v>
      </c>
      <c r="L9641" s="94" t="n">
        <f aca="false">K9641 *M9641</f>
        <v>1894.75</v>
      </c>
      <c r="M9641" s="95" t="n">
        <v>0.53</v>
      </c>
      <c r="N9641" s="88" t="s">
        <v>23</v>
      </c>
      <c r="O9641" s="91" t="s">
        <v>219</v>
      </c>
      <c r="P9641" s="0" t="str">
        <f aca="false">RIGHT(H9641,LEN(H9641) - FIND(" ", H9641))</f>
        <v>Street Footwear</v>
      </c>
    </row>
    <row r="9642" customFormat="false" ht="14.25" hidden="false" customHeight="true" outlineLevel="0" collapsed="false">
      <c r="B9642" s="88" t="s">
        <v>15</v>
      </c>
      <c r="C9642" s="89" t="n">
        <v>1185732</v>
      </c>
      <c r="D9642" s="90" t="n">
        <v>44559</v>
      </c>
      <c r="E9642" s="88" t="s">
        <v>26</v>
      </c>
      <c r="F9642" s="88" t="s">
        <v>111</v>
      </c>
      <c r="G9642" s="88" t="s">
        <v>166</v>
      </c>
      <c r="H9642" s="91" t="s">
        <v>48</v>
      </c>
      <c r="I9642" s="92" t="n">
        <v>41</v>
      </c>
      <c r="J9642" s="93" t="n">
        <v>38</v>
      </c>
      <c r="K9642" s="94" t="n">
        <f aca="false">I9642 * J9642</f>
        <v>1558</v>
      </c>
      <c r="L9642" s="94" t="n">
        <f aca="false">K9642 *M9642</f>
        <v>856.9</v>
      </c>
      <c r="M9642" s="95" t="n">
        <v>0.55</v>
      </c>
      <c r="N9642" s="88" t="s">
        <v>23</v>
      </c>
      <c r="O9642" s="91" t="s">
        <v>219</v>
      </c>
      <c r="P9642" s="0" t="str">
        <f aca="false">RIGHT(H9642,LEN(H9642) - FIND(" ", H9642))</f>
        <v>Street Footwear</v>
      </c>
    </row>
    <row r="9643" customFormat="false" ht="14.25" hidden="false" customHeight="true" outlineLevel="0" collapsed="false">
      <c r="B9643" s="88" t="s">
        <v>13</v>
      </c>
      <c r="C9643" s="89" t="n">
        <v>1185732</v>
      </c>
      <c r="D9643" s="90" t="n">
        <v>44559</v>
      </c>
      <c r="E9643" s="88" t="s">
        <v>26</v>
      </c>
      <c r="F9643" s="88" t="s">
        <v>54</v>
      </c>
      <c r="G9643" s="88" t="s">
        <v>55</v>
      </c>
      <c r="H9643" s="91" t="s">
        <v>48</v>
      </c>
      <c r="I9643" s="92" t="n">
        <v>44</v>
      </c>
      <c r="J9643" s="93" t="n">
        <v>79</v>
      </c>
      <c r="K9643" s="94" t="n">
        <f aca="false">I9643 * J9643</f>
        <v>3476</v>
      </c>
      <c r="L9643" s="94" t="n">
        <f aca="false">K9643 *M9643</f>
        <v>1529.44</v>
      </c>
      <c r="M9643" s="95" t="n">
        <v>0.44</v>
      </c>
      <c r="N9643" s="88" t="s">
        <v>31</v>
      </c>
      <c r="O9643" s="91" t="s">
        <v>219</v>
      </c>
      <c r="P9643" s="0" t="str">
        <f aca="false">RIGHT(H9643,LEN(H9643) - FIND(" ", H9643))</f>
        <v>Street Footwear</v>
      </c>
    </row>
    <row r="9644" customFormat="false" ht="14.25" hidden="false" customHeight="true" outlineLevel="0" collapsed="false">
      <c r="B9644" s="88" t="s">
        <v>13</v>
      </c>
      <c r="C9644" s="89" t="n">
        <v>1185732</v>
      </c>
      <c r="D9644" s="90" t="n">
        <v>44560</v>
      </c>
      <c r="E9644" s="88" t="s">
        <v>26</v>
      </c>
      <c r="F9644" s="88" t="s">
        <v>54</v>
      </c>
      <c r="G9644" s="88" t="s">
        <v>55</v>
      </c>
      <c r="H9644" s="91" t="s">
        <v>44</v>
      </c>
      <c r="I9644" s="92" t="n">
        <v>60</v>
      </c>
      <c r="J9644" s="93" t="n">
        <v>175</v>
      </c>
      <c r="K9644" s="94" t="n">
        <f aca="false">I9644 * J9644</f>
        <v>10500</v>
      </c>
      <c r="L9644" s="94" t="n">
        <f aca="false">K9644 *M9644</f>
        <v>4200</v>
      </c>
      <c r="M9644" s="95" t="n">
        <v>0.4</v>
      </c>
      <c r="N9644" s="88" t="s">
        <v>31</v>
      </c>
      <c r="O9644" s="91" t="s">
        <v>219</v>
      </c>
      <c r="P9644" s="0" t="str">
        <f aca="false">RIGHT(H9644,LEN(H9644) - FIND(" ", H9644))</f>
        <v>Athletic Footwear</v>
      </c>
    </row>
    <row r="9645" customFormat="false" ht="14.25" hidden="false" customHeight="true" outlineLevel="0" collapsed="false">
      <c r="B9645" s="88" t="s">
        <v>15</v>
      </c>
      <c r="C9645" s="89" t="n">
        <v>1185732</v>
      </c>
      <c r="D9645" s="90" t="n">
        <v>44560</v>
      </c>
      <c r="E9645" s="88" t="s">
        <v>26</v>
      </c>
      <c r="F9645" s="88" t="s">
        <v>111</v>
      </c>
      <c r="G9645" s="88" t="s">
        <v>166</v>
      </c>
      <c r="H9645" s="91" t="s">
        <v>44</v>
      </c>
      <c r="I9645" s="92" t="n">
        <v>45</v>
      </c>
      <c r="J9645" s="93" t="n">
        <v>125</v>
      </c>
      <c r="K9645" s="94" t="n">
        <f aca="false">I9645 * J9645</f>
        <v>5625</v>
      </c>
      <c r="L9645" s="94" t="n">
        <f aca="false">K9645 *M9645</f>
        <v>1687.5</v>
      </c>
      <c r="M9645" s="95" t="n">
        <v>0.3</v>
      </c>
      <c r="N9645" s="88" t="s">
        <v>31</v>
      </c>
      <c r="O9645" s="91" t="s">
        <v>219</v>
      </c>
      <c r="P9645" s="0" t="str">
        <f aca="false">RIGHT(H9645,LEN(H9645) - FIND(" ", H9645))</f>
        <v>Athletic Footwear</v>
      </c>
    </row>
    <row r="9646" customFormat="false" ht="14.25" hidden="false" customHeight="true" outlineLevel="0" collapsed="false">
      <c r="B9646" s="88" t="s">
        <v>13</v>
      </c>
      <c r="C9646" s="89" t="n">
        <v>1185732</v>
      </c>
      <c r="D9646" s="90" t="n">
        <v>44560</v>
      </c>
      <c r="E9646" s="88" t="s">
        <v>26</v>
      </c>
      <c r="F9646" s="88" t="s">
        <v>54</v>
      </c>
      <c r="G9646" s="88" t="s">
        <v>55</v>
      </c>
      <c r="H9646" s="91" t="s">
        <v>44</v>
      </c>
      <c r="I9646" s="92" t="n">
        <v>57</v>
      </c>
      <c r="J9646" s="93" t="n">
        <v>53</v>
      </c>
      <c r="K9646" s="94" t="n">
        <f aca="false">I9646 * J9646</f>
        <v>3021</v>
      </c>
      <c r="L9646" s="94" t="n">
        <f aca="false">K9646 *M9646</f>
        <v>1601.13</v>
      </c>
      <c r="M9646" s="95" t="n">
        <v>0.53</v>
      </c>
      <c r="N9646" s="88" t="s">
        <v>23</v>
      </c>
      <c r="O9646" s="91" t="s">
        <v>219</v>
      </c>
      <c r="P9646" s="0" t="str">
        <f aca="false">RIGHT(H9646,LEN(H9646) - FIND(" ", H9646))</f>
        <v>Athletic Footwear</v>
      </c>
    </row>
    <row r="9647" customFormat="false" ht="14.25" hidden="false" customHeight="true" outlineLevel="0" collapsed="false">
      <c r="B9647" s="88" t="s">
        <v>15</v>
      </c>
      <c r="C9647" s="89" t="n">
        <v>1185732</v>
      </c>
      <c r="D9647" s="90" t="n">
        <v>44560</v>
      </c>
      <c r="E9647" s="88" t="s">
        <v>26</v>
      </c>
      <c r="F9647" s="88" t="s">
        <v>111</v>
      </c>
      <c r="G9647" s="88" t="s">
        <v>166</v>
      </c>
      <c r="H9647" s="91" t="s">
        <v>44</v>
      </c>
      <c r="I9647" s="92" t="n">
        <v>42</v>
      </c>
      <c r="J9647" s="93" t="n">
        <v>36</v>
      </c>
      <c r="K9647" s="94" t="n">
        <f aca="false">I9647 * J9647</f>
        <v>1512</v>
      </c>
      <c r="L9647" s="94" t="n">
        <f aca="false">K9647 *M9647</f>
        <v>680.4</v>
      </c>
      <c r="M9647" s="95" t="n">
        <v>0.45</v>
      </c>
      <c r="N9647" s="88" t="s">
        <v>23</v>
      </c>
      <c r="O9647" s="91" t="s">
        <v>219</v>
      </c>
      <c r="P9647" s="0" t="str">
        <f aca="false">RIGHT(H9647,LEN(H9647) - FIND(" ", H9647))</f>
        <v>Athletic Footwear</v>
      </c>
    </row>
    <row r="9648" customFormat="false" ht="14.25" hidden="false" customHeight="true" outlineLevel="0" collapsed="false">
      <c r="B9648" s="88" t="s">
        <v>13</v>
      </c>
      <c r="C9648" s="89" t="n">
        <v>1185732</v>
      </c>
      <c r="D9648" s="90" t="n">
        <v>44560</v>
      </c>
      <c r="E9648" s="88" t="s">
        <v>26</v>
      </c>
      <c r="F9648" s="88" t="s">
        <v>54</v>
      </c>
      <c r="G9648" s="88" t="s">
        <v>55</v>
      </c>
      <c r="H9648" s="91" t="s">
        <v>44</v>
      </c>
      <c r="I9648" s="92" t="n">
        <v>40</v>
      </c>
      <c r="J9648" s="93" t="n">
        <v>53</v>
      </c>
      <c r="K9648" s="94" t="n">
        <f aca="false">I9648 * J9648</f>
        <v>2120</v>
      </c>
      <c r="L9648" s="94" t="n">
        <f aca="false">K9648 *M9648</f>
        <v>954</v>
      </c>
      <c r="M9648" s="95" t="n">
        <v>0.45</v>
      </c>
      <c r="N9648" s="88" t="s">
        <v>31</v>
      </c>
      <c r="O9648" s="91" t="s">
        <v>219</v>
      </c>
      <c r="P9648" s="0" t="str">
        <f aca="false">RIGHT(H9648,LEN(H9648) - FIND(" ", H9648))</f>
        <v>Athletic Footwear</v>
      </c>
    </row>
    <row r="9649" customFormat="false" ht="14.25" hidden="false" customHeight="true" outlineLevel="0" collapsed="false">
      <c r="B9649" s="88" t="s">
        <v>13</v>
      </c>
      <c r="C9649" s="89" t="n">
        <v>1185732</v>
      </c>
      <c r="D9649" s="90" t="n">
        <v>44561</v>
      </c>
      <c r="E9649" s="88" t="s">
        <v>26</v>
      </c>
      <c r="F9649" s="88" t="s">
        <v>54</v>
      </c>
      <c r="G9649" s="88" t="s">
        <v>55</v>
      </c>
      <c r="H9649" s="91" t="s">
        <v>16</v>
      </c>
      <c r="I9649" s="92" t="n">
        <v>70</v>
      </c>
      <c r="J9649" s="93" t="n">
        <v>175</v>
      </c>
      <c r="K9649" s="94" t="n">
        <f aca="false">I9649 * J9649</f>
        <v>12250</v>
      </c>
      <c r="L9649" s="94" t="n">
        <f aca="false">K9649 *M9649</f>
        <v>4287.5</v>
      </c>
      <c r="M9649" s="95" t="n">
        <v>0.35</v>
      </c>
      <c r="N9649" s="88" t="s">
        <v>31</v>
      </c>
      <c r="O9649" s="91" t="s">
        <v>218</v>
      </c>
      <c r="P9649" s="0" t="str">
        <f aca="false">RIGHT(H9649,LEN(H9649) - FIND(" ", H9649))</f>
        <v>Apparel</v>
      </c>
    </row>
    <row r="9650" customFormat="false" ht="14.25" hidden="false" customHeight="true" outlineLevel="0" collapsed="false">
      <c r="B9650" s="88" t="s">
        <v>15</v>
      </c>
      <c r="C9650" s="89" t="n">
        <v>1185732</v>
      </c>
      <c r="D9650" s="90" t="n">
        <v>44561</v>
      </c>
      <c r="E9650" s="88" t="s">
        <v>26</v>
      </c>
      <c r="F9650" s="88" t="s">
        <v>111</v>
      </c>
      <c r="G9650" s="88" t="s">
        <v>166</v>
      </c>
      <c r="H9650" s="91" t="s">
        <v>16</v>
      </c>
      <c r="I9650" s="92" t="n">
        <v>55</v>
      </c>
      <c r="J9650" s="93" t="n">
        <v>125</v>
      </c>
      <c r="K9650" s="94" t="n">
        <f aca="false">I9650 * J9650</f>
        <v>6875</v>
      </c>
      <c r="L9650" s="94" t="n">
        <f aca="false">K9650 *M9650</f>
        <v>1718.75</v>
      </c>
      <c r="M9650" s="95" t="n">
        <v>0.25</v>
      </c>
      <c r="N9650" s="88" t="s">
        <v>31</v>
      </c>
      <c r="O9650" s="91" t="s">
        <v>218</v>
      </c>
      <c r="P9650" s="0" t="str">
        <f aca="false">RIGHT(H9650,LEN(H9650) - FIND(" ", H9650))</f>
        <v>Apparel</v>
      </c>
    </row>
    <row r="9651" customFormat="false" ht="14.25" hidden="false" customHeight="true" outlineLevel="0" collapsed="false">
      <c r="B9651" s="88" t="s">
        <v>13</v>
      </c>
      <c r="C9651" s="89" t="n">
        <v>1185732</v>
      </c>
      <c r="D9651" s="90" t="n">
        <v>44561</v>
      </c>
      <c r="E9651" s="88" t="s">
        <v>26</v>
      </c>
      <c r="F9651" s="88" t="s">
        <v>54</v>
      </c>
      <c r="G9651" s="88" t="s">
        <v>55</v>
      </c>
      <c r="H9651" s="91" t="s">
        <v>16</v>
      </c>
      <c r="I9651" s="92" t="n">
        <v>63</v>
      </c>
      <c r="J9651" s="93" t="n">
        <v>47</v>
      </c>
      <c r="K9651" s="94" t="n">
        <f aca="false">I9651 * J9651</f>
        <v>2961</v>
      </c>
      <c r="L9651" s="94" t="n">
        <f aca="false">K9651 *M9651</f>
        <v>1362.06</v>
      </c>
      <c r="M9651" s="95" t="n">
        <v>0.46</v>
      </c>
      <c r="N9651" s="88" t="s">
        <v>23</v>
      </c>
      <c r="O9651" s="91" t="s">
        <v>218</v>
      </c>
      <c r="P9651" s="0" t="str">
        <f aca="false">RIGHT(H9651,LEN(H9651) - FIND(" ", H9651))</f>
        <v>Apparel</v>
      </c>
    </row>
    <row r="9652" customFormat="false" ht="14.25" hidden="false" customHeight="true" outlineLevel="0" collapsed="false">
      <c r="B9652" s="88" t="s">
        <v>15</v>
      </c>
      <c r="C9652" s="89" t="n">
        <v>1185732</v>
      </c>
      <c r="D9652" s="90" t="n">
        <v>44561</v>
      </c>
      <c r="E9652" s="88" t="s">
        <v>26</v>
      </c>
      <c r="F9652" s="88" t="s">
        <v>111</v>
      </c>
      <c r="G9652" s="88" t="s">
        <v>166</v>
      </c>
      <c r="H9652" s="91" t="s">
        <v>16</v>
      </c>
      <c r="I9652" s="92" t="n">
        <v>52</v>
      </c>
      <c r="J9652" s="93" t="n">
        <v>36</v>
      </c>
      <c r="K9652" s="94" t="n">
        <f aca="false">I9652 * J9652</f>
        <v>1872</v>
      </c>
      <c r="L9652" s="94" t="n">
        <f aca="false">K9652 *M9652</f>
        <v>692.64</v>
      </c>
      <c r="M9652" s="95" t="n">
        <v>0.37</v>
      </c>
      <c r="N9652" s="88" t="s">
        <v>23</v>
      </c>
      <c r="O9652" s="91" t="s">
        <v>218</v>
      </c>
      <c r="P9652" s="0" t="str">
        <f aca="false">RIGHT(H9652,LEN(H9652) - FIND(" ", H9652))</f>
        <v>Apparel</v>
      </c>
    </row>
    <row r="9653" customFormat="false" ht="14.25" hidden="false" customHeight="true" outlineLevel="0" collapsed="false">
      <c r="B9653" s="88" t="s">
        <v>13</v>
      </c>
      <c r="C9653" s="89" t="n">
        <v>1185732</v>
      </c>
      <c r="D9653" s="90" t="n">
        <v>44561</v>
      </c>
      <c r="E9653" s="88" t="s">
        <v>26</v>
      </c>
      <c r="F9653" s="88" t="s">
        <v>54</v>
      </c>
      <c r="G9653" s="88" t="s">
        <v>55</v>
      </c>
      <c r="H9653" s="91" t="s">
        <v>16</v>
      </c>
      <c r="I9653" s="92" t="n">
        <v>46</v>
      </c>
      <c r="J9653" s="93" t="n">
        <v>56</v>
      </c>
      <c r="K9653" s="94" t="n">
        <f aca="false">I9653 * J9653</f>
        <v>2576</v>
      </c>
      <c r="L9653" s="94" t="n">
        <f aca="false">K9653 *M9653</f>
        <v>1004.64</v>
      </c>
      <c r="M9653" s="95" t="n">
        <v>0.39</v>
      </c>
      <c r="N9653" s="88" t="s">
        <v>31</v>
      </c>
      <c r="O9653" s="91" t="s">
        <v>218</v>
      </c>
      <c r="P9653" s="0" t="str">
        <f aca="false">RIGHT(H9653,LEN(H9653) - FIND(" ", H9653))</f>
        <v>Apparel</v>
      </c>
    </row>
  </sheetData>
  <autoFilter ref="B5:P9653"/>
  <mergeCells count="1">
    <mergeCell ref="C2: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5"/>
  <sheetViews>
    <sheetView showFormulas="false" showGridLines="true" showRowColHeaders="true" showZeros="true" rightToLeft="false" tabSelected="false" showOutlineSymbols="true" defaultGridColor="true" view="normal" topLeftCell="B1" colorId="64" zoomScale="60" zoomScaleNormal="60" zoomScalePageLayoutView="100" workbookViewId="0">
      <selection pane="topLeft" activeCell="A49" activeCellId="0" sqref="A49"/>
    </sheetView>
  </sheetViews>
  <sheetFormatPr defaultColWidth="8.54296875" defaultRowHeight="14.25" customHeight="true" zeroHeight="false" outlineLevelRow="0" outlineLevelCol="0"/>
  <cols>
    <col collapsed="false" customWidth="true" hidden="false" outlineLevel="0" max="1" min="1" style="0" width="11.22"/>
    <col collapsed="false" customWidth="true" hidden="false" outlineLevel="0" max="3" min="3" style="0" width="9"/>
    <col collapsed="false" customWidth="true" hidden="false" outlineLevel="0" max="4" min="4" style="0" width="11.77"/>
    <col collapsed="false" customWidth="true" hidden="false" outlineLevel="0" max="5" min="5" style="0" width="13.34"/>
    <col collapsed="false" customWidth="true" hidden="false" outlineLevel="0" max="6" min="6" style="0" width="16"/>
    <col collapsed="false" customWidth="true" hidden="false" outlineLevel="0" max="7" min="7" style="0" width="17.22"/>
    <col collapsed="false" customWidth="true" hidden="false" outlineLevel="0" max="8" min="8" style="0" width="16.11"/>
    <col collapsed="false" customWidth="true" hidden="false" outlineLevel="0" max="10" min="9" style="0" width="14.56"/>
    <col collapsed="false" customWidth="true" hidden="false" outlineLevel="0" max="11" min="11" style="0" width="17.77"/>
    <col collapsed="false" customWidth="true" hidden="false" outlineLevel="0" max="12" min="12" style="0" width="21"/>
    <col collapsed="false" customWidth="true" hidden="false" outlineLevel="0" max="13" min="13" style="0" width="17"/>
    <col collapsed="false" customWidth="true" hidden="false" outlineLevel="0" max="14" min="14" style="0" width="16.67"/>
    <col collapsed="false" customWidth="true" hidden="false" outlineLevel="0" max="15" min="15" style="0" width="17.88"/>
  </cols>
  <sheetData>
    <row r="1" customFormat="false" ht="14.25" hidden="false" customHeight="false" outlineLevel="0" collapsed="false">
      <c r="A1" s="96" t="s">
        <v>228</v>
      </c>
      <c r="B1" s="96"/>
      <c r="C1" s="96"/>
      <c r="D1" s="96"/>
      <c r="E1" s="96"/>
      <c r="F1" s="97" t="s">
        <v>229</v>
      </c>
      <c r="G1" s="97" t="s">
        <v>1</v>
      </c>
      <c r="H1" s="97" t="s">
        <v>230</v>
      </c>
      <c r="I1" s="97" t="s">
        <v>201</v>
      </c>
      <c r="J1" s="97" t="s">
        <v>231</v>
      </c>
      <c r="K1" s="97" t="s">
        <v>232</v>
      </c>
      <c r="L1" s="97" t="s">
        <v>233</v>
      </c>
      <c r="M1" s="97" t="s">
        <v>234</v>
      </c>
      <c r="N1" s="97" t="s">
        <v>188</v>
      </c>
      <c r="O1" s="97" t="s">
        <v>189</v>
      </c>
    </row>
    <row r="2" customFormat="false" ht="14.25" hidden="false" customHeight="false" outlineLevel="0" collapsed="false">
      <c r="A2" s="96"/>
      <c r="B2" s="96"/>
      <c r="C2" s="96"/>
      <c r="D2" s="96"/>
      <c r="E2" s="96"/>
      <c r="F2" s="97" t="n">
        <v>2020</v>
      </c>
      <c r="G2" s="98" t="n">
        <f aca="false">SUMIF('Data Sales Adidas'!D6:D9653, "&lt;1/1/2021", 'Data Sales Adidas'!K6:K9653)</f>
        <v>24237325</v>
      </c>
      <c r="H2" s="97" t="n">
        <f aca="false">SUMIF('Data Sales Adidas'!D6:D9653, "&lt;1/1/2021", 'Data Sales Adidas'!J6:J9653)</f>
        <v>462349</v>
      </c>
      <c r="I2" s="97" t="str">
        <f aca="false">_xlfn.XLOOKUP('Basic Pivot '!I8, 'Basic Pivot '!I2:I4, 'Basic Pivot '!H2:H4)</f>
        <v>Outlet</v>
      </c>
      <c r="J2" s="97" t="str">
        <f aca="false">'Basic Pivot '!E25</f>
        <v>West Gear</v>
      </c>
      <c r="K2" s="97" t="str">
        <f aca="false">'Basic Pivot '!AF13</f>
        <v>West Gear</v>
      </c>
      <c r="L2" s="97" t="str">
        <f aca="false">'Basic Pivot '!N14</f>
        <v>Men's Street Footwear</v>
      </c>
      <c r="M2" s="99" t="str">
        <f aca="false">'Basic Pivot '!W12</f>
        <v>West</v>
      </c>
      <c r="N2" s="97" t="str">
        <f aca="false">'Basic Pivot '!Z57</f>
        <v>New York</v>
      </c>
      <c r="O2" s="97" t="str">
        <f aca="false">'Basic Pivot '!AC58</f>
        <v>New York</v>
      </c>
    </row>
    <row r="3" customFormat="false" ht="14.25" hidden="false" customHeight="false" outlineLevel="0" collapsed="false">
      <c r="A3" s="96"/>
      <c r="B3" s="96"/>
      <c r="C3" s="96"/>
      <c r="D3" s="96"/>
      <c r="E3" s="96"/>
      <c r="F3" s="97" t="n">
        <v>2021</v>
      </c>
      <c r="G3" s="98" t="n">
        <f aca="false">SUMIF('Data Sales Adidas'!D6:D9653, "&gt;=1/1/2021", 'Data Sales Adidas'!K6:K9653)</f>
        <v>95929325</v>
      </c>
      <c r="H3" s="97" t="n">
        <f aca="false">SUMIF('Data Sales Adidas'!D7:D9654, "&gt;=1/1/2021", 'Data Sales Adidas'!J7:J9654)</f>
        <v>2016512</v>
      </c>
      <c r="I3" s="97" t="str">
        <f aca="false">_xlfn.XLOOKUP( 'Basic Pivot '!I9, 'Basic Pivot '!I5:I7, 'Basic Pivot '!H5:H7)</f>
        <v>Online</v>
      </c>
      <c r="J3" s="97" t="str">
        <f aca="false">'Basic Pivot '!E26</f>
        <v>Foot Locker</v>
      </c>
      <c r="K3" s="97" t="str">
        <f aca="false">'Basic Pivot '!AF14</f>
        <v>Sports Direct</v>
      </c>
      <c r="L3" s="97" t="str">
        <f aca="false">'Basic Pivot '!N15</f>
        <v>Men's Street Footwear</v>
      </c>
      <c r="M3" s="97" t="str">
        <f aca="false">'Basic Pivot '!W13</f>
        <v>West</v>
      </c>
      <c r="N3" s="97" t="str">
        <f aca="false">'Basic Pivot '!Z58</f>
        <v>California</v>
      </c>
      <c r="O3" s="97" t="str">
        <f aca="false">'Basic Pivot '!AC59</f>
        <v>Orlando</v>
      </c>
    </row>
    <row r="4" customFormat="false" ht="14.25" hidden="false" customHeight="true" outlineLevel="0" collapsed="false">
      <c r="A4" s="100"/>
      <c r="B4" s="100"/>
      <c r="C4" s="100"/>
      <c r="D4" s="100"/>
      <c r="E4" s="100"/>
      <c r="F4" s="100"/>
      <c r="G4" s="100"/>
      <c r="H4" s="101" t="s">
        <v>235</v>
      </c>
      <c r="I4" s="101"/>
      <c r="J4" s="100"/>
      <c r="K4" s="100"/>
      <c r="L4" s="100"/>
      <c r="M4" s="100"/>
      <c r="N4" s="100"/>
      <c r="O4" s="102"/>
    </row>
    <row r="5" customFormat="false" ht="14.25" hidden="false" customHeight="true" outlineLevel="0" collapsed="false">
      <c r="H5" s="101"/>
      <c r="I5" s="101"/>
      <c r="J5" s="103"/>
      <c r="O5" s="104"/>
    </row>
    <row r="6" customFormat="false" ht="14.25" hidden="false" customHeight="false" outlineLevel="0" collapsed="false">
      <c r="H6" s="101"/>
      <c r="I6" s="101"/>
      <c r="J6" s="103"/>
      <c r="O6" s="104"/>
    </row>
    <row r="7" customFormat="false" ht="14.25" hidden="false" customHeight="false" outlineLevel="0" collapsed="false">
      <c r="H7" s="101"/>
      <c r="I7" s="101"/>
      <c r="J7" s="103"/>
      <c r="O7" s="104"/>
    </row>
    <row r="8" customFormat="false" ht="14.25" hidden="false" customHeight="false" outlineLevel="0" collapsed="false">
      <c r="H8" s="101"/>
      <c r="I8" s="101"/>
      <c r="J8" s="103"/>
      <c r="O8" s="104"/>
    </row>
    <row r="9" customFormat="false" ht="14.25" hidden="false" customHeight="false" outlineLevel="0" collapsed="false">
      <c r="H9" s="101"/>
      <c r="I9" s="101"/>
      <c r="J9" s="103"/>
      <c r="O9" s="104"/>
    </row>
    <row r="10" customFormat="false" ht="14.25" hidden="false" customHeight="false" outlineLevel="0" collapsed="false">
      <c r="H10" s="101"/>
      <c r="I10" s="101"/>
      <c r="J10" s="103"/>
      <c r="O10" s="104"/>
    </row>
    <row r="11" customFormat="false" ht="14.25" hidden="false" customHeight="false" outlineLevel="0" collapsed="false">
      <c r="H11" s="101"/>
      <c r="I11" s="101"/>
      <c r="J11" s="103"/>
      <c r="O11" s="104"/>
    </row>
    <row r="12" customFormat="false" ht="14.25" hidden="false" customHeight="false" outlineLevel="0" collapsed="false">
      <c r="H12" s="101"/>
      <c r="I12" s="101"/>
      <c r="J12" s="103"/>
      <c r="O12" s="104"/>
    </row>
    <row r="13" customFormat="false" ht="14.25" hidden="false" customHeight="false" outlineLevel="0" collapsed="false">
      <c r="H13" s="101"/>
      <c r="I13" s="101"/>
      <c r="J13" s="103"/>
      <c r="O13" s="104"/>
    </row>
    <row r="14" customFormat="false" ht="14.25" hidden="false" customHeight="false" outlineLevel="0" collapsed="false">
      <c r="H14" s="101"/>
      <c r="I14" s="101"/>
      <c r="J14" s="103"/>
      <c r="O14" s="104"/>
    </row>
    <row r="15" customFormat="false" ht="14.25" hidden="false" customHeight="false" outlineLevel="0" collapsed="false">
      <c r="H15" s="101"/>
      <c r="I15" s="101"/>
      <c r="J15" s="103"/>
      <c r="O15" s="104"/>
    </row>
    <row r="16" customFormat="false" ht="14.25" hidden="false" customHeight="false" outlineLevel="0" collapsed="false">
      <c r="H16" s="101"/>
      <c r="I16" s="101"/>
      <c r="J16" s="105"/>
      <c r="O16" s="104"/>
    </row>
    <row r="17" customFormat="false" ht="14.25" hidden="false" customHeight="false" outlineLevel="0" collapsed="false">
      <c r="H17" s="101"/>
      <c r="I17" s="101"/>
      <c r="O17" s="104"/>
    </row>
    <row r="18" customFormat="false" ht="14.25" hidden="false" customHeight="false" outlineLevel="0" collapsed="false">
      <c r="H18" s="55" t="s">
        <v>236</v>
      </c>
      <c r="I18" s="55"/>
      <c r="O18" s="104"/>
    </row>
    <row r="19" customFormat="false" ht="14.25" hidden="false" customHeight="false" outlineLevel="0" collapsed="false">
      <c r="H19" s="2" t="s">
        <v>0</v>
      </c>
      <c r="I19" s="2" t="s">
        <v>237</v>
      </c>
      <c r="O19" s="104"/>
    </row>
    <row r="20" customFormat="false" ht="14.25" hidden="false" customHeight="false" outlineLevel="0" collapsed="false">
      <c r="H20" s="8" t="s">
        <v>13</v>
      </c>
      <c r="I20" s="106" t="n">
        <f aca="false">'Basic Pivot '!F8-'Basic Pivot '!F2</f>
        <v>17527185</v>
      </c>
      <c r="O20" s="104"/>
    </row>
    <row r="21" customFormat="false" ht="14.25" hidden="false" customHeight="false" outlineLevel="0" collapsed="false">
      <c r="H21" s="8" t="s">
        <v>22</v>
      </c>
      <c r="I21" s="106" t="n">
        <f aca="false">'Basic Pivot '!F9-'Basic Pivot '!F3</f>
        <v>13327447</v>
      </c>
      <c r="O21" s="104"/>
    </row>
    <row r="22" customFormat="false" ht="14.25" hidden="false" customHeight="false" outlineLevel="0" collapsed="false">
      <c r="H22" s="8" t="s">
        <v>30</v>
      </c>
      <c r="I22" s="106" t="n">
        <f aca="false">'Basic Pivot '!F10-'Basic Pivot '!F4</f>
        <v>20639920</v>
      </c>
      <c r="O22" s="104"/>
    </row>
    <row r="23" customFormat="false" ht="14.25" hidden="false" customHeight="false" outlineLevel="0" collapsed="false">
      <c r="H23" s="8" t="s">
        <v>37</v>
      </c>
      <c r="I23" s="106" t="n">
        <f aca="false">'Basic Pivot '!F11-'Basic Pivot '!F5</f>
        <v>1098135</v>
      </c>
      <c r="O23" s="104"/>
    </row>
    <row r="24" customFormat="false" ht="14.25" hidden="false" customHeight="false" outlineLevel="0" collapsed="false">
      <c r="A24" s="100"/>
      <c r="B24" s="100"/>
      <c r="C24" s="100"/>
      <c r="D24" s="100"/>
      <c r="E24" s="100"/>
      <c r="F24" s="100"/>
      <c r="G24" s="100"/>
      <c r="H24" s="8" t="s">
        <v>43</v>
      </c>
      <c r="I24" s="106" t="n">
        <f aca="false">'Basic Pivot '!F12-'Basic Pivot '!F6</f>
        <v>9002326</v>
      </c>
      <c r="J24" s="100"/>
      <c r="K24" s="100"/>
      <c r="L24" s="100"/>
      <c r="M24" s="100"/>
      <c r="N24" s="100"/>
      <c r="O24" s="107"/>
    </row>
    <row r="25" customFormat="false" ht="14.25" hidden="false" customHeight="false" outlineLevel="0" collapsed="false">
      <c r="H25" s="108"/>
      <c r="O25" s="104"/>
    </row>
    <row r="26" customFormat="false" ht="14.25" hidden="false" customHeight="false" outlineLevel="0" collapsed="false">
      <c r="H26" s="108"/>
      <c r="O26" s="104"/>
    </row>
    <row r="27" customFormat="false" ht="14.25" hidden="false" customHeight="false" outlineLevel="0" collapsed="false">
      <c r="H27" s="108"/>
      <c r="O27" s="104"/>
    </row>
    <row r="28" customFormat="false" ht="14.25" hidden="false" customHeight="false" outlineLevel="0" collapsed="false">
      <c r="H28" s="108"/>
      <c r="O28" s="104"/>
    </row>
    <row r="29" customFormat="false" ht="14.25" hidden="false" customHeight="false" outlineLevel="0" collapsed="false">
      <c r="H29" s="108"/>
      <c r="O29" s="104"/>
    </row>
    <row r="30" customFormat="false" ht="14.25" hidden="false" customHeight="false" outlineLevel="0" collapsed="false">
      <c r="H30" s="108"/>
      <c r="O30" s="104"/>
    </row>
    <row r="31" customFormat="false" ht="14.25" hidden="false" customHeight="false" outlineLevel="0" collapsed="false">
      <c r="H31" s="108"/>
      <c r="O31" s="104"/>
    </row>
    <row r="32" customFormat="false" ht="14.25" hidden="false" customHeight="false" outlineLevel="0" collapsed="false">
      <c r="H32" s="108"/>
      <c r="O32" s="104"/>
    </row>
    <row r="33" customFormat="false" ht="14.25" hidden="false" customHeight="false" outlineLevel="0" collapsed="false">
      <c r="H33" s="108"/>
      <c r="O33" s="104"/>
    </row>
    <row r="34" customFormat="false" ht="14.25" hidden="false" customHeight="false" outlineLevel="0" collapsed="false">
      <c r="H34" s="108"/>
      <c r="O34" s="104"/>
    </row>
    <row r="35" customFormat="false" ht="14.25" hidden="false" customHeight="false" outlineLevel="0" collapsed="false">
      <c r="H35" s="108"/>
      <c r="O35" s="104"/>
    </row>
    <row r="36" customFormat="false" ht="14.25" hidden="false" customHeight="false" outlineLevel="0" collapsed="false">
      <c r="H36" s="108"/>
      <c r="O36" s="104"/>
    </row>
    <row r="37" customFormat="false" ht="14.25" hidden="false" customHeight="false" outlineLevel="0" collapsed="false">
      <c r="H37" s="108"/>
      <c r="O37" s="104"/>
    </row>
    <row r="38" customFormat="false" ht="14.25" hidden="false" customHeight="false" outlineLevel="0" collapsed="false">
      <c r="H38" s="108"/>
      <c r="O38" s="104"/>
    </row>
    <row r="39" customFormat="false" ht="14.25" hidden="false" customHeight="false" outlineLevel="0" collapsed="false">
      <c r="H39" s="108"/>
      <c r="O39" s="104"/>
    </row>
    <row r="40" customFormat="false" ht="14.25" hidden="false" customHeight="false" outlineLevel="0" collapsed="false">
      <c r="H40" s="108"/>
      <c r="O40" s="104"/>
    </row>
    <row r="41" customFormat="false" ht="14.25" hidden="false" customHeight="false" outlineLevel="0" collapsed="false">
      <c r="H41" s="108"/>
      <c r="O41" s="104"/>
    </row>
    <row r="42" customFormat="false" ht="14.25" hidden="false" customHeight="false" outlineLevel="0" collapsed="false">
      <c r="H42" s="108"/>
      <c r="O42" s="104"/>
    </row>
    <row r="43" customFormat="false" ht="14.25" hidden="false" customHeight="false" outlineLevel="0" collapsed="false">
      <c r="H43" s="108"/>
      <c r="O43" s="104"/>
    </row>
    <row r="44" customFormat="false" ht="14.25" hidden="false" customHeight="false" outlineLevel="0" collapsed="false">
      <c r="H44" s="108"/>
      <c r="O44" s="104"/>
    </row>
    <row r="45" customFormat="false" ht="14.25" hidden="false" customHeight="false" outlineLevel="0" collapsed="false">
      <c r="H45" s="108"/>
      <c r="O45" s="104"/>
    </row>
    <row r="46" customFormat="false" ht="14.25" hidden="false" customHeight="false" outlineLevel="0" collapsed="false">
      <c r="H46" s="108"/>
      <c r="O46" s="104"/>
    </row>
    <row r="47" customFormat="false" ht="14.25" hidden="false" customHeight="false" outlineLevel="0" collapsed="false">
      <c r="H47" s="108"/>
      <c r="O47" s="104"/>
    </row>
    <row r="48" customFormat="false" ht="14.25" hidden="false" customHeight="false" outlineLevel="0" collapsed="false">
      <c r="H48" s="108"/>
      <c r="O48" s="104"/>
    </row>
    <row r="49" customFormat="false" ht="14.25" hidden="false" customHeight="true" outlineLevel="0" collapsed="false">
      <c r="A49" s="109" t="s">
        <v>238</v>
      </c>
      <c r="B49" s="109"/>
      <c r="C49" s="109"/>
      <c r="D49" s="109"/>
      <c r="E49" s="2" t="s">
        <v>239</v>
      </c>
      <c r="F49" s="2" t="s">
        <v>123</v>
      </c>
      <c r="G49" s="2" t="s">
        <v>126</v>
      </c>
      <c r="H49" s="108"/>
      <c r="I49" s="100"/>
      <c r="J49" s="100"/>
      <c r="K49" s="100"/>
      <c r="L49" s="100"/>
      <c r="M49" s="100"/>
      <c r="N49" s="100"/>
      <c r="O49" s="107"/>
    </row>
    <row r="50" customFormat="false" ht="14.25" hidden="false" customHeight="true" outlineLevel="0" collapsed="false">
      <c r="A50" s="109"/>
      <c r="B50" s="109"/>
      <c r="C50" s="109"/>
      <c r="D50" s="109"/>
      <c r="E50" s="8" t="s">
        <v>18</v>
      </c>
      <c r="F50" s="8" t="s">
        <v>50</v>
      </c>
      <c r="G50" s="8" t="s">
        <v>50</v>
      </c>
      <c r="H50" s="108"/>
    </row>
    <row r="51" customFormat="false" ht="14.25" hidden="false" customHeight="true" outlineLevel="0" collapsed="false">
      <c r="A51" s="109"/>
      <c r="B51" s="109"/>
      <c r="C51" s="109"/>
      <c r="D51" s="109"/>
      <c r="E51" s="8" t="s">
        <v>26</v>
      </c>
      <c r="F51" s="8" t="s">
        <v>35</v>
      </c>
      <c r="G51" s="8" t="s">
        <v>42</v>
      </c>
      <c r="H51" s="108"/>
    </row>
    <row r="52" customFormat="false" ht="14.25" hidden="false" customHeight="true" outlineLevel="0" collapsed="false">
      <c r="A52" s="109"/>
      <c r="B52" s="109"/>
      <c r="C52" s="109"/>
      <c r="D52" s="109"/>
      <c r="E52" s="8" t="s">
        <v>34</v>
      </c>
      <c r="F52" s="8" t="s">
        <v>59</v>
      </c>
      <c r="G52" s="8" t="s">
        <v>28</v>
      </c>
      <c r="H52" s="108"/>
    </row>
    <row r="53" customFormat="false" ht="14.25" hidden="false" customHeight="true" outlineLevel="0" collapsed="false">
      <c r="A53" s="109"/>
      <c r="B53" s="109"/>
      <c r="C53" s="109"/>
      <c r="D53" s="109"/>
      <c r="E53" s="8" t="s">
        <v>40</v>
      </c>
      <c r="F53" s="8" t="s">
        <v>63</v>
      </c>
      <c r="G53" s="8" t="s">
        <v>64</v>
      </c>
      <c r="H53" s="108"/>
    </row>
    <row r="54" customFormat="false" ht="14.25" hidden="false" customHeight="true" outlineLevel="0" collapsed="false">
      <c r="A54" s="109"/>
      <c r="B54" s="109"/>
      <c r="C54" s="109"/>
      <c r="D54" s="109"/>
      <c r="E54" s="8" t="s">
        <v>29</v>
      </c>
      <c r="F54" s="8" t="s">
        <v>46</v>
      </c>
      <c r="G54" s="8" t="s">
        <v>36</v>
      </c>
      <c r="H54" s="108"/>
    </row>
    <row r="55" customFormat="false" ht="14.25" hidden="false" customHeight="true" outlineLevel="0" collapsed="false">
      <c r="A55" s="109"/>
      <c r="B55" s="109"/>
      <c r="C55" s="109"/>
      <c r="D55" s="109"/>
      <c r="E55" s="8"/>
      <c r="F55" s="2" t="s">
        <v>137</v>
      </c>
      <c r="G55" s="2" t="s">
        <v>140</v>
      </c>
      <c r="H55" s="108"/>
    </row>
    <row r="56" customFormat="false" ht="14.25" hidden="false" customHeight="true" outlineLevel="0" collapsed="false">
      <c r="A56" s="109"/>
      <c r="B56" s="109"/>
      <c r="C56" s="109"/>
      <c r="D56" s="109"/>
      <c r="E56" s="8"/>
      <c r="F56" s="8" t="s">
        <v>19</v>
      </c>
      <c r="G56" s="8" t="s">
        <v>146</v>
      </c>
      <c r="H56" s="108"/>
    </row>
    <row r="57" customFormat="false" ht="14.25" hidden="false" customHeight="true" outlineLevel="0" collapsed="false">
      <c r="A57" s="109"/>
      <c r="B57" s="109"/>
      <c r="C57" s="109"/>
      <c r="D57" s="109"/>
      <c r="E57" s="8"/>
      <c r="F57" s="8" t="s">
        <v>35</v>
      </c>
      <c r="G57" s="8" t="s">
        <v>60</v>
      </c>
      <c r="H57" s="108"/>
    </row>
    <row r="58" customFormat="false" ht="14.25" hidden="false" customHeight="true" outlineLevel="0" collapsed="false">
      <c r="A58" s="109"/>
      <c r="B58" s="109"/>
      <c r="C58" s="109"/>
      <c r="D58" s="109"/>
      <c r="E58" s="8"/>
      <c r="F58" s="8" t="s">
        <v>151</v>
      </c>
      <c r="G58" s="8" t="s">
        <v>129</v>
      </c>
      <c r="H58" s="108"/>
    </row>
    <row r="59" customFormat="false" ht="14.25" hidden="false" customHeight="false" outlineLevel="0" collapsed="false">
      <c r="A59" s="2" t="s">
        <v>240</v>
      </c>
      <c r="B59" s="2" t="s">
        <v>203</v>
      </c>
      <c r="C59" s="42" t="s">
        <v>241</v>
      </c>
      <c r="D59" s="55" t="s">
        <v>242</v>
      </c>
      <c r="E59" s="55"/>
      <c r="F59" s="8" t="s">
        <v>109</v>
      </c>
      <c r="G59" s="8" t="s">
        <v>164</v>
      </c>
      <c r="H59" s="108"/>
    </row>
    <row r="60" customFormat="false" ht="14.25" hidden="false" customHeight="false" outlineLevel="0" collapsed="false">
      <c r="A60" s="2" t="n">
        <v>2020</v>
      </c>
      <c r="B60" s="8" t="n">
        <f aca="false">'Basic Pivot '!Z59</f>
        <v>9</v>
      </c>
      <c r="C60" s="33" t="n">
        <f aca="false">'Basic Pivot '!AC60</f>
        <v>9</v>
      </c>
      <c r="D60" s="2" t="s">
        <v>203</v>
      </c>
      <c r="E60" s="2" t="s">
        <v>241</v>
      </c>
      <c r="F60" s="8" t="s">
        <v>161</v>
      </c>
      <c r="G60" s="8" t="s">
        <v>136</v>
      </c>
      <c r="H60" s="108"/>
    </row>
    <row r="61" customFormat="false" ht="14.25" hidden="false" customHeight="false" outlineLevel="0" collapsed="false">
      <c r="A61" s="2" t="n">
        <v>2021</v>
      </c>
      <c r="B61" s="8" t="n">
        <f aca="false">'Basic Pivot '!Z60</f>
        <v>46</v>
      </c>
      <c r="C61" s="33" t="n">
        <f aca="false">'Basic Pivot '!AC61</f>
        <v>47</v>
      </c>
      <c r="D61" s="8" t="s">
        <v>19</v>
      </c>
      <c r="E61" s="8" t="s">
        <v>55</v>
      </c>
      <c r="F61" s="8" t="s">
        <v>147</v>
      </c>
      <c r="G61" s="8" t="s">
        <v>152</v>
      </c>
      <c r="H61" s="108"/>
    </row>
    <row r="62" customFormat="false" ht="14.25" hidden="false" customHeight="false" outlineLevel="0" collapsed="false">
      <c r="A62" s="8"/>
      <c r="B62" s="8"/>
      <c r="C62" s="8"/>
      <c r="D62" s="8" t="s">
        <v>35</v>
      </c>
      <c r="E62" s="8" t="s">
        <v>60</v>
      </c>
      <c r="F62" s="8" t="s">
        <v>50</v>
      </c>
      <c r="G62" s="8" t="s">
        <v>168</v>
      </c>
      <c r="H62" s="108"/>
    </row>
    <row r="63" customFormat="false" ht="14.25" hidden="false" customHeight="false" outlineLevel="0" collapsed="false">
      <c r="A63" s="8"/>
      <c r="B63" s="8"/>
      <c r="C63" s="8"/>
      <c r="D63" s="8" t="s">
        <v>50</v>
      </c>
      <c r="E63" s="8"/>
      <c r="F63" s="8" t="s">
        <v>59</v>
      </c>
      <c r="G63" s="8" t="s">
        <v>67</v>
      </c>
      <c r="H63" s="108"/>
    </row>
    <row r="64" customFormat="false" ht="14.25" hidden="false" customHeight="false" outlineLevel="0" collapsed="false">
      <c r="A64" s="8"/>
      <c r="B64" s="8"/>
      <c r="C64" s="8"/>
      <c r="D64" s="8" t="s">
        <v>54</v>
      </c>
      <c r="E64" s="8"/>
      <c r="F64" s="8" t="s">
        <v>138</v>
      </c>
      <c r="G64" s="8" t="s">
        <v>106</v>
      </c>
      <c r="H64" s="108"/>
    </row>
    <row r="65" customFormat="false" ht="14.25" hidden="false" customHeight="false" outlineLevel="0" collapsed="false">
      <c r="A65" s="8"/>
      <c r="B65" s="8"/>
      <c r="C65" s="8"/>
      <c r="D65" s="8" t="s">
        <v>59</v>
      </c>
      <c r="E65" s="8"/>
      <c r="F65" s="8" t="s">
        <v>134</v>
      </c>
      <c r="G65" s="8" t="s">
        <v>97</v>
      </c>
      <c r="H65" s="100"/>
      <c r="I65" s="100"/>
      <c r="J65" s="100"/>
      <c r="K65" s="100"/>
      <c r="L65" s="100"/>
      <c r="M65" s="100"/>
      <c r="N65" s="100"/>
      <c r="O65" s="107"/>
    </row>
  </sheetData>
  <mergeCells count="5">
    <mergeCell ref="A1:E3"/>
    <mergeCell ref="H4:I17"/>
    <mergeCell ref="H18:I18"/>
    <mergeCell ref="A49:D58"/>
    <mergeCell ref="D59:E59"/>
  </mergeCells>
  <conditionalFormatting sqref="E61:E62">
    <cfRule type="dataBar" priority="2">
      <dataBar showValue="1" minLength="10" maxLength="90">
        <cfvo type="min" val="0"/>
        <cfvo type="max" val="0"/>
        <color rgb="FF638EC6"/>
      </dataBar>
      <extLst>
        <ext xmlns:x14="http://schemas.microsoft.com/office/spreadsheetml/2009/9/main" uri="{B025F937-C7B1-47D3-B67F-A62EFF666E3E}">
          <x14:id>{40142D78-C4AD-49D2-B649-4E11A8513419}</x14:id>
        </ext>
      </extLst>
    </cfRule>
  </conditionalFormatting>
  <conditionalFormatting sqref="D61:D65 E61:E62">
    <cfRule type="duplicateValues" priority="3" aboveAverage="0" equalAverage="0" bottom="0" percent="0" rank="0" text="" dxfId="5"/>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0142D78-C4AD-49D2-B649-4E11A8513419}">
            <x14:dataBar minLength="10" maxLength="90" axisPosition="automatic" gradient="true">
              <x14:cfvo type="autoMin"/>
              <x14:cfvo type="autoMax"/>
              <x14:negativeFillColor rgb="FFFF0000"/>
              <x14:axisColor rgb="FF000000"/>
            </x14:dataBar>
          </x14:cfRule>
          <xm:sqref>E61:E62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true" showRowColHeaders="true" showZeros="true" rightToLeft="false" tabSelected="false" showOutlineSymbols="true" defaultGridColor="true" view="normal" topLeftCell="I1" colorId="64" zoomScale="60" zoomScaleNormal="60" zoomScalePageLayoutView="100" workbookViewId="0">
      <selection pane="topLeft" activeCell="P49" activeCellId="0" sqref="P49"/>
    </sheetView>
  </sheetViews>
  <sheetFormatPr defaultColWidth="8.54296875" defaultRowHeight="14.25" customHeight="true" zeroHeight="false" outlineLevelRow="0" outlineLevelCol="0"/>
  <cols>
    <col collapsed="false" customWidth="true" hidden="false" outlineLevel="0" max="6" min="6" style="0" width="16.56"/>
    <col collapsed="false" customWidth="true" hidden="false" outlineLevel="0" max="7" min="7" style="0" width="16.44"/>
    <col collapsed="false" customWidth="true" hidden="false" outlineLevel="0" max="8" min="8" style="0" width="12.56"/>
    <col collapsed="false" customWidth="true" hidden="false" outlineLevel="0" max="9" min="9" style="0" width="11.89"/>
    <col collapsed="false" customWidth="true" hidden="false" outlineLevel="0" max="10" min="10" style="0" width="16.44"/>
    <col collapsed="false" customWidth="true" hidden="false" outlineLevel="0" max="11" min="11" style="0" width="22.67"/>
    <col collapsed="false" customWidth="true" hidden="false" outlineLevel="0" max="12" min="12" style="0" width="11.77"/>
    <col collapsed="false" customWidth="true" hidden="false" outlineLevel="0" max="13" min="13" style="0" width="12.22"/>
    <col collapsed="false" customWidth="true" hidden="false" outlineLevel="0" max="14" min="14" style="0" width="13"/>
  </cols>
  <sheetData>
    <row r="1" customFormat="false" ht="14.25" hidden="false" customHeight="false" outlineLevel="0" collapsed="false">
      <c r="A1" s="110" t="s">
        <v>228</v>
      </c>
      <c r="B1" s="110"/>
      <c r="C1" s="110"/>
      <c r="D1" s="110"/>
      <c r="E1" s="110"/>
      <c r="F1" s="111" t="s">
        <v>1</v>
      </c>
      <c r="G1" s="111" t="s">
        <v>230</v>
      </c>
      <c r="H1" s="111" t="s">
        <v>201</v>
      </c>
      <c r="I1" s="111" t="s">
        <v>231</v>
      </c>
      <c r="J1" s="111" t="s">
        <v>232</v>
      </c>
      <c r="K1" s="111" t="s">
        <v>233</v>
      </c>
      <c r="L1" s="111" t="s">
        <v>234</v>
      </c>
      <c r="M1" s="111" t="s">
        <v>188</v>
      </c>
      <c r="N1" s="111" t="s">
        <v>189</v>
      </c>
    </row>
    <row r="2" customFormat="false" ht="14.25" hidden="false" customHeight="false" outlineLevel="0" collapsed="false">
      <c r="A2" s="110"/>
      <c r="B2" s="110"/>
      <c r="C2" s="110"/>
      <c r="D2" s="110"/>
      <c r="E2" s="110"/>
      <c r="F2" s="112" t="n">
        <f aca="false">SUM('Data Sales Adidas'!K6:K9653)</f>
        <v>120166650</v>
      </c>
      <c r="G2" s="113" t="n">
        <f aca="false">SUM('Data Sales Adidas'!J6:J9653)</f>
        <v>2478861</v>
      </c>
      <c r="H2" s="114" t="str">
        <f aca="false">'Basic Pivot '!H13</f>
        <v>Online</v>
      </c>
      <c r="I2" s="114" t="str">
        <f aca="false">'Basic Pivot '!K7</f>
        <v>West Gear</v>
      </c>
      <c r="J2" s="114" t="str">
        <f aca="false">'Basic Pivot '!I24</f>
        <v>West Gear</v>
      </c>
      <c r="K2" s="114" t="str">
        <f aca="false">'Basic Pivot '!N14</f>
        <v>Men's Street Footwear</v>
      </c>
      <c r="L2" s="115" t="str">
        <f aca="false">'Basic Pivot '!W12</f>
        <v>West</v>
      </c>
      <c r="M2" s="114" t="str">
        <f aca="false">'Basic Pivot '!Y80</f>
        <v>New York</v>
      </c>
      <c r="N2" s="114" t="str">
        <f aca="false">'Basic Pivot '!AE80</f>
        <v>New York</v>
      </c>
    </row>
    <row r="3" customFormat="false" ht="14.25" hidden="false" customHeight="false" outlineLevel="0" collapsed="false">
      <c r="A3" s="110"/>
      <c r="B3" s="110"/>
      <c r="C3" s="110"/>
      <c r="D3" s="110"/>
      <c r="E3" s="110"/>
      <c r="F3" s="112"/>
      <c r="G3" s="113"/>
      <c r="H3" s="113"/>
      <c r="I3" s="113"/>
      <c r="J3" s="113"/>
      <c r="K3" s="113"/>
      <c r="L3" s="115"/>
      <c r="M3" s="114"/>
      <c r="N3" s="114"/>
    </row>
    <row r="21" customFormat="false" ht="14.25" hidden="false" customHeight="false" outlineLevel="0" collapsed="false">
      <c r="G21" s="55" t="s">
        <v>243</v>
      </c>
    </row>
    <row r="22" customFormat="false" ht="14.25" hidden="false" customHeight="false" outlineLevel="0" collapsed="false">
      <c r="G22" s="56" t="s">
        <v>18</v>
      </c>
    </row>
    <row r="23" customFormat="false" ht="14.25" hidden="false" customHeight="false" outlineLevel="0" collapsed="false">
      <c r="G23" s="56" t="s">
        <v>26</v>
      </c>
    </row>
    <row r="24" customFormat="false" ht="14.25" hidden="false" customHeight="false" outlineLevel="0" collapsed="false">
      <c r="G24" s="56" t="s">
        <v>34</v>
      </c>
    </row>
    <row r="25" customFormat="false" ht="14.25" hidden="false" customHeight="false" outlineLevel="0" collapsed="false">
      <c r="G25" s="56" t="s">
        <v>40</v>
      </c>
    </row>
    <row r="26" customFormat="false" ht="14.25" hidden="false" customHeight="false" outlineLevel="0" collapsed="false">
      <c r="G26" s="56" t="s">
        <v>29</v>
      </c>
    </row>
    <row r="27" customFormat="false" ht="14.25" hidden="false" customHeight="false" outlineLevel="0" collapsed="false">
      <c r="G27" s="28" t="s">
        <v>182</v>
      </c>
    </row>
    <row r="28" customFormat="false" ht="14.25" hidden="false" customHeight="false" outlineLevel="0" collapsed="false">
      <c r="G28" s="28"/>
    </row>
    <row r="29" customFormat="false" ht="14.25" hidden="false" customHeight="false" outlineLevel="0" collapsed="false">
      <c r="G29" s="116" t="s">
        <v>50</v>
      </c>
    </row>
    <row r="30" customFormat="false" ht="14.25" hidden="false" customHeight="false" outlineLevel="0" collapsed="false">
      <c r="G30" s="116" t="s">
        <v>19</v>
      </c>
    </row>
    <row r="31" customFormat="false" ht="14.25" hidden="false" customHeight="false" outlineLevel="0" collapsed="false">
      <c r="G31" s="116" t="s">
        <v>35</v>
      </c>
    </row>
    <row r="32" customFormat="false" ht="14.25" hidden="false" customHeight="false" outlineLevel="0" collapsed="false">
      <c r="G32" s="116" t="s">
        <v>59</v>
      </c>
    </row>
    <row r="33" customFormat="false" ht="14.25" hidden="false" customHeight="false" outlineLevel="0" collapsed="false">
      <c r="G33" s="56" t="s">
        <v>151</v>
      </c>
    </row>
    <row r="34" customFormat="false" ht="14.25" hidden="false" customHeight="false" outlineLevel="0" collapsed="false">
      <c r="G34" s="56" t="s">
        <v>109</v>
      </c>
    </row>
    <row r="35" customFormat="false" ht="14.25" hidden="false" customHeight="false" outlineLevel="0" collapsed="false">
      <c r="G35" s="56" t="s">
        <v>63</v>
      </c>
    </row>
    <row r="36" customFormat="false" ht="14.25" hidden="false" customHeight="false" outlineLevel="0" collapsed="false">
      <c r="G36" s="56" t="s">
        <v>161</v>
      </c>
    </row>
    <row r="37" customFormat="false" ht="14.25" hidden="false" customHeight="false" outlineLevel="0" collapsed="false">
      <c r="G37" s="56" t="s">
        <v>147</v>
      </c>
    </row>
    <row r="38" customFormat="false" ht="14.25" hidden="false" customHeight="false" outlineLevel="0" collapsed="false">
      <c r="G38" s="117" t="s">
        <v>46</v>
      </c>
    </row>
    <row r="39" customFormat="false" ht="14.25" hidden="false" customHeight="false" outlineLevel="0" collapsed="false">
      <c r="G39" s="28" t="s">
        <v>183</v>
      </c>
    </row>
    <row r="40" customFormat="false" ht="14.25" hidden="false" customHeight="false" outlineLevel="0" collapsed="false">
      <c r="G40" s="28"/>
    </row>
    <row r="41" customFormat="false" ht="14.25" hidden="false" customHeight="false" outlineLevel="0" collapsed="false">
      <c r="G41" s="8" t="s">
        <v>50</v>
      </c>
    </row>
    <row r="42" customFormat="false" ht="14.25" hidden="false" customHeight="false" outlineLevel="0" collapsed="false">
      <c r="G42" s="8" t="s">
        <v>60</v>
      </c>
    </row>
    <row r="43" customFormat="false" ht="14.25" hidden="false" customHeight="false" outlineLevel="0" collapsed="false">
      <c r="G43" s="8" t="s">
        <v>146</v>
      </c>
    </row>
    <row r="44" customFormat="false" ht="14.25" hidden="false" customHeight="false" outlineLevel="0" collapsed="false">
      <c r="G44" s="8" t="s">
        <v>42</v>
      </c>
    </row>
    <row r="45" customFormat="false" ht="14.25" hidden="false" customHeight="false" outlineLevel="0" collapsed="false">
      <c r="G45" s="8" t="s">
        <v>129</v>
      </c>
    </row>
    <row r="46" customFormat="false" ht="14.25" hidden="false" customHeight="false" outlineLevel="0" collapsed="false">
      <c r="G46" s="8" t="s">
        <v>28</v>
      </c>
    </row>
    <row r="47" customFormat="false" ht="14.25" hidden="false" customHeight="false" outlineLevel="0" collapsed="false">
      <c r="G47" s="8" t="s">
        <v>164</v>
      </c>
    </row>
    <row r="48" customFormat="false" ht="14.25" hidden="false" customHeight="false" outlineLevel="0" collapsed="false">
      <c r="G48" s="8" t="s">
        <v>136</v>
      </c>
    </row>
    <row r="49" customFormat="false" ht="14.25" hidden="false" customHeight="false" outlineLevel="0" collapsed="false">
      <c r="G49" s="8" t="s">
        <v>64</v>
      </c>
    </row>
    <row r="50" customFormat="false" ht="14.25" hidden="false" customHeight="false" outlineLevel="0" collapsed="false">
      <c r="G50" s="8" t="s">
        <v>152</v>
      </c>
    </row>
  </sheetData>
  <mergeCells count="12">
    <mergeCell ref="A1:E3"/>
    <mergeCell ref="F2:F3"/>
    <mergeCell ref="G2:G3"/>
    <mergeCell ref="H2:H3"/>
    <mergeCell ref="I2:I3"/>
    <mergeCell ref="J2:J3"/>
    <mergeCell ref="K2:K3"/>
    <mergeCell ref="L2:L3"/>
    <mergeCell ref="M2:M3"/>
    <mergeCell ref="N2:N3"/>
    <mergeCell ref="G27:G28"/>
    <mergeCell ref="G39:G4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9"/>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K7" activeCellId="0" sqref="K7"/>
    </sheetView>
  </sheetViews>
  <sheetFormatPr defaultColWidth="8.54296875" defaultRowHeight="14.25" customHeight="true" zeroHeight="false" outlineLevelRow="0" outlineLevelCol="0"/>
  <cols>
    <col collapsed="false" customWidth="true" hidden="false" outlineLevel="0" max="1" min="1" style="0" width="16.11"/>
    <col collapsed="false" customWidth="true" hidden="false" outlineLevel="0" max="2" min="2" style="0" width="12.22"/>
    <col collapsed="false" customWidth="true" hidden="false" outlineLevel="0" max="3" min="3" style="0" width="17.56"/>
    <col collapsed="false" customWidth="true" hidden="false" outlineLevel="0" max="4" min="4" style="0" width="15.66"/>
    <col collapsed="false" customWidth="true" hidden="false" outlineLevel="0" max="5" min="5" style="0" width="21.77"/>
    <col collapsed="false" customWidth="true" hidden="false" outlineLevel="0" max="6" min="6" style="0" width="19.21"/>
    <col collapsed="false" customWidth="true" hidden="false" outlineLevel="0" max="7" min="7" style="0" width="14.21"/>
    <col collapsed="false" customWidth="true" hidden="false" outlineLevel="0" max="8" min="8" style="0" width="27"/>
    <col collapsed="false" customWidth="true" hidden="false" outlineLevel="0" max="9" min="9" style="0" width="15.78"/>
    <col collapsed="false" customWidth="true" hidden="false" outlineLevel="0" max="10" min="10" style="0" width="21.88"/>
    <col collapsed="false" customWidth="true" hidden="false" outlineLevel="0" max="11" min="11" style="0" width="10.66"/>
    <col collapsed="false" customWidth="true" hidden="false" outlineLevel="0" max="12" min="12" style="0" width="10.88"/>
    <col collapsed="false" customWidth="true" hidden="false" outlineLevel="0" max="13" min="13" style="0" width="9.11"/>
    <col collapsed="false" customWidth="true" hidden="false" outlineLevel="0" max="14" min="14" style="0" width="11.77"/>
    <col collapsed="false" customWidth="true" hidden="false" outlineLevel="0" max="15" min="15" style="0" width="12"/>
  </cols>
  <sheetData>
    <row r="1" customFormat="false" ht="14.25" hidden="false" customHeight="true" outlineLevel="0" collapsed="false">
      <c r="A1" s="118" t="s">
        <v>244</v>
      </c>
      <c r="B1" s="118"/>
      <c r="C1" s="118"/>
      <c r="D1" s="118"/>
      <c r="E1" s="118"/>
      <c r="F1" s="118"/>
      <c r="G1" s="118"/>
      <c r="H1" s="118"/>
      <c r="I1" s="119" t="s">
        <v>245</v>
      </c>
      <c r="J1" s="119"/>
    </row>
    <row r="2" customFormat="false" ht="15" hidden="false" customHeight="false" outlineLevel="0" collapsed="false">
      <c r="A2" s="118"/>
      <c r="B2" s="118"/>
      <c r="C2" s="118"/>
      <c r="D2" s="118"/>
      <c r="E2" s="118"/>
      <c r="F2" s="118"/>
      <c r="G2" s="118"/>
      <c r="H2" s="118"/>
      <c r="I2" s="119" t="s">
        <v>246</v>
      </c>
      <c r="J2" s="119"/>
    </row>
    <row r="3" customFormat="false" ht="14.7" hidden="false" customHeight="false" outlineLevel="0" collapsed="false">
      <c r="A3" s="118"/>
      <c r="B3" s="118"/>
      <c r="C3" s="118"/>
      <c r="D3" s="118"/>
      <c r="E3" s="118"/>
      <c r="F3" s="118"/>
      <c r="G3" s="118"/>
      <c r="H3" s="118"/>
      <c r="I3" s="119" t="s">
        <v>247</v>
      </c>
      <c r="J3" s="119"/>
    </row>
    <row r="4" customFormat="false" ht="14.25" hidden="false" customHeight="false" outlineLevel="0" collapsed="false">
      <c r="A4" s="120"/>
      <c r="B4" s="120"/>
      <c r="C4" s="120"/>
      <c r="D4" s="120"/>
      <c r="E4" s="120"/>
      <c r="F4" s="120"/>
      <c r="G4" s="120"/>
      <c r="H4" s="120"/>
      <c r="I4" s="120"/>
      <c r="J4" s="120"/>
    </row>
    <row r="24" customFormat="false" ht="14.25" hidden="false" customHeight="false" outlineLevel="0" collapsed="false">
      <c r="A24" s="121"/>
      <c r="B24" s="121"/>
      <c r="C24" s="121"/>
      <c r="D24" s="121"/>
      <c r="E24" s="121"/>
      <c r="F24" s="121"/>
      <c r="G24" s="121"/>
      <c r="H24" s="121"/>
      <c r="I24" s="121"/>
      <c r="J24" s="121"/>
    </row>
    <row r="25" customFormat="false" ht="17.25" hidden="false" customHeight="false" outlineLevel="0" collapsed="false">
      <c r="A25" s="122"/>
      <c r="B25" s="122" t="s">
        <v>205</v>
      </c>
      <c r="C25" s="122" t="s">
        <v>1</v>
      </c>
      <c r="D25" s="122" t="s">
        <v>200</v>
      </c>
      <c r="E25" s="122" t="s">
        <v>248</v>
      </c>
      <c r="F25" s="122" t="s">
        <v>184</v>
      </c>
      <c r="G25" s="122" t="s">
        <v>201</v>
      </c>
      <c r="H25" s="122" t="s">
        <v>202</v>
      </c>
      <c r="I25" s="122" t="s">
        <v>207</v>
      </c>
      <c r="J25" s="122" t="s">
        <v>208</v>
      </c>
    </row>
    <row r="26" customFormat="false" ht="17.25" hidden="false" customHeight="false" outlineLevel="0" collapsed="false">
      <c r="A26" s="122" t="s">
        <v>43</v>
      </c>
      <c r="B26" s="122" t="n">
        <v>625262</v>
      </c>
      <c r="C26" s="123" t="n">
        <v>32409558</v>
      </c>
      <c r="D26" s="124" t="n">
        <v>12196890.68</v>
      </c>
      <c r="E26" s="125" t="n">
        <v>46.7379949452401</v>
      </c>
      <c r="F26" s="126" t="n">
        <v>0.417855939342879</v>
      </c>
      <c r="G26" s="122" t="s">
        <v>14</v>
      </c>
      <c r="H26" s="122" t="s">
        <v>32</v>
      </c>
      <c r="I26" s="122" t="s">
        <v>19</v>
      </c>
      <c r="J26" s="122" t="s">
        <v>60</v>
      </c>
    </row>
    <row r="27" customFormat="false" ht="17.25" hidden="false" customHeight="false" outlineLevel="0" collapsed="false">
      <c r="A27" s="122" t="s">
        <v>13</v>
      </c>
      <c r="B27" s="122" t="n">
        <v>604369</v>
      </c>
      <c r="C27" s="123" t="n">
        <v>29024945</v>
      </c>
      <c r="D27" s="124" t="n">
        <v>11317027.31</v>
      </c>
      <c r="E27" s="125" t="n">
        <v>44.7849829351536</v>
      </c>
      <c r="F27" s="126" t="n">
        <v>0.417933257489572</v>
      </c>
      <c r="G27" s="122" t="s">
        <v>23</v>
      </c>
      <c r="H27" s="122" t="s">
        <v>32</v>
      </c>
      <c r="I27" s="122" t="s">
        <v>50</v>
      </c>
      <c r="J27" s="122" t="s">
        <v>50</v>
      </c>
    </row>
    <row r="28" customFormat="false" ht="17.25" hidden="false" customHeight="false" outlineLevel="0" collapsed="false">
      <c r="A28" s="122" t="s">
        <v>30</v>
      </c>
      <c r="B28" s="122" t="n">
        <v>557640</v>
      </c>
      <c r="C28" s="123" t="n">
        <v>24616622</v>
      </c>
      <c r="D28" s="124" t="n">
        <v>10641608.71</v>
      </c>
      <c r="E28" s="125" t="n">
        <v>42.0467519685039</v>
      </c>
      <c r="F28" s="126" t="n">
        <v>0.444891732283463</v>
      </c>
      <c r="G28" s="122" t="s">
        <v>31</v>
      </c>
      <c r="H28" s="122" t="s">
        <v>32</v>
      </c>
      <c r="I28" s="122" t="s">
        <v>59</v>
      </c>
      <c r="J28" s="122" t="s">
        <v>106</v>
      </c>
    </row>
    <row r="29" customFormat="false" ht="17.25" hidden="false" customHeight="false" outlineLevel="0" collapsed="false">
      <c r="A29" s="122" t="s">
        <v>22</v>
      </c>
      <c r="B29" s="122" t="n">
        <v>287375</v>
      </c>
      <c r="C29" s="123" t="n">
        <v>13512453</v>
      </c>
      <c r="D29" s="124" t="n">
        <v>5182260.08</v>
      </c>
      <c r="E29" s="125" t="n">
        <v>44.6087378640777</v>
      </c>
      <c r="F29" s="126" t="n">
        <v>0.419291262135924</v>
      </c>
      <c r="G29" s="122" t="s">
        <v>23</v>
      </c>
      <c r="H29" s="122" t="s">
        <v>32</v>
      </c>
      <c r="I29" s="122" t="s">
        <v>19</v>
      </c>
      <c r="J29" s="122" t="s">
        <v>129</v>
      </c>
    </row>
    <row r="30" customFormat="false" ht="17.25" hidden="false" customHeight="false" outlineLevel="0" collapsed="false">
      <c r="A30" s="122" t="s">
        <v>37</v>
      </c>
      <c r="B30" s="122" t="n">
        <v>206225</v>
      </c>
      <c r="C30" s="123" t="n">
        <v>10506085</v>
      </c>
      <c r="D30" s="124" t="n">
        <v>3902748.86</v>
      </c>
      <c r="E30" s="125" t="n">
        <v>47.1837060702875</v>
      </c>
      <c r="F30" s="126" t="n">
        <v>0.406533546325879</v>
      </c>
      <c r="G30" s="122" t="s">
        <v>31</v>
      </c>
      <c r="H30" s="122" t="s">
        <v>32</v>
      </c>
      <c r="I30" s="122" t="s">
        <v>59</v>
      </c>
      <c r="J30" s="122" t="s">
        <v>28</v>
      </c>
    </row>
    <row r="31" customFormat="false" ht="17.25" hidden="false" customHeight="false" outlineLevel="0" collapsed="false">
      <c r="A31" s="122" t="s">
        <v>15</v>
      </c>
      <c r="B31" s="122" t="n">
        <v>197990</v>
      </c>
      <c r="C31" s="123" t="n">
        <v>10096987</v>
      </c>
      <c r="D31" s="124" t="n">
        <v>3984432.06</v>
      </c>
      <c r="E31" s="125" t="n">
        <v>48.7597471022129</v>
      </c>
      <c r="F31" s="126" t="n">
        <v>0.417871443624869</v>
      </c>
      <c r="G31" s="122" t="s">
        <v>23</v>
      </c>
      <c r="H31" s="122" t="s">
        <v>32</v>
      </c>
      <c r="I31" s="122" t="s">
        <v>143</v>
      </c>
      <c r="J31" s="122" t="s">
        <v>104</v>
      </c>
    </row>
    <row r="79" customFormat="false" ht="12" hidden="false" customHeight="true" outlineLevel="0" collapsed="false"/>
    <row r="80" customFormat="false" ht="14.25" hidden="false" customHeight="false" outlineLevel="0" collapsed="false">
      <c r="A80" s="127"/>
      <c r="B80" s="127"/>
      <c r="C80" s="127"/>
      <c r="D80" s="127"/>
      <c r="E80" s="127"/>
      <c r="F80" s="127"/>
      <c r="G80" s="127"/>
    </row>
    <row r="81" customFormat="false" ht="14.25" hidden="false" customHeight="true" outlineLevel="0" collapsed="false">
      <c r="A81" s="128" t="s">
        <v>249</v>
      </c>
      <c r="B81" s="128"/>
      <c r="C81" s="128"/>
      <c r="D81" s="128"/>
      <c r="E81" s="128"/>
      <c r="F81" s="128"/>
      <c r="G81" s="128"/>
    </row>
    <row r="82" customFormat="false" ht="14.25" hidden="false" customHeight="false" outlineLevel="0" collapsed="false">
      <c r="A82" s="128"/>
      <c r="B82" s="128"/>
      <c r="C82" s="128"/>
      <c r="D82" s="128"/>
      <c r="E82" s="128"/>
      <c r="F82" s="128"/>
      <c r="G82" s="128"/>
    </row>
    <row r="83" customFormat="false" ht="14.25" hidden="false" customHeight="true" outlineLevel="0" collapsed="false">
      <c r="A83" s="128"/>
      <c r="B83" s="128"/>
      <c r="C83" s="128"/>
      <c r="D83" s="128"/>
      <c r="E83" s="128"/>
      <c r="F83" s="128"/>
      <c r="G83" s="128"/>
    </row>
    <row r="84" customFormat="false" ht="14.25" hidden="false" customHeight="false" outlineLevel="0" collapsed="false">
      <c r="A84" s="129"/>
      <c r="B84" s="129"/>
      <c r="C84" s="129"/>
      <c r="D84" s="129"/>
      <c r="E84" s="129"/>
      <c r="F84" s="129"/>
      <c r="G84" s="129"/>
    </row>
    <row r="85" customFormat="false" ht="14.25" hidden="false" customHeight="true" outlineLevel="0" collapsed="false">
      <c r="A85" s="128" t="s">
        <v>250</v>
      </c>
      <c r="B85" s="128"/>
      <c r="C85" s="128"/>
      <c r="D85" s="128"/>
      <c r="E85" s="128"/>
      <c r="F85" s="128"/>
      <c r="G85" s="128"/>
    </row>
    <row r="86" customFormat="false" ht="14.25" hidden="false" customHeight="false" outlineLevel="0" collapsed="false">
      <c r="A86" s="128"/>
      <c r="B86" s="128"/>
      <c r="C86" s="128"/>
      <c r="D86" s="128"/>
      <c r="E86" s="128"/>
      <c r="F86" s="128"/>
      <c r="G86" s="128"/>
    </row>
    <row r="87" customFormat="false" ht="14.25" hidden="false" customHeight="true" outlineLevel="0" collapsed="false">
      <c r="A87" s="128"/>
      <c r="B87" s="128"/>
      <c r="C87" s="128"/>
      <c r="D87" s="128"/>
      <c r="E87" s="128"/>
      <c r="F87" s="128"/>
      <c r="G87" s="128"/>
    </row>
    <row r="88" customFormat="false" ht="14.25" hidden="false" customHeight="true" outlineLevel="0" collapsed="false">
      <c r="A88" s="128"/>
      <c r="B88" s="128"/>
      <c r="C88" s="128"/>
      <c r="D88" s="128"/>
      <c r="E88" s="128"/>
      <c r="F88" s="128"/>
      <c r="G88" s="128"/>
    </row>
    <row r="89" customFormat="false" ht="14.25" hidden="false" customHeight="true" outlineLevel="0" collapsed="false">
      <c r="A89" s="130"/>
      <c r="B89" s="130"/>
      <c r="C89" s="130"/>
      <c r="D89" s="130"/>
      <c r="E89" s="130"/>
      <c r="F89" s="130"/>
      <c r="G89" s="130"/>
    </row>
    <row r="90" customFormat="false" ht="14.25" hidden="false" customHeight="true" outlineLevel="0" collapsed="false">
      <c r="A90" s="128" t="s">
        <v>251</v>
      </c>
      <c r="B90" s="128"/>
      <c r="C90" s="128"/>
      <c r="D90" s="128"/>
      <c r="E90" s="128"/>
      <c r="F90" s="128"/>
      <c r="G90" s="128"/>
    </row>
    <row r="91" customFormat="false" ht="14.25" hidden="false" customHeight="false" outlineLevel="0" collapsed="false">
      <c r="A91" s="128"/>
      <c r="B91" s="128"/>
      <c r="C91" s="128"/>
      <c r="D91" s="128"/>
      <c r="E91" s="128"/>
      <c r="F91" s="128"/>
      <c r="G91" s="128"/>
    </row>
    <row r="92" customFormat="false" ht="14.25" hidden="false" customHeight="true" outlineLevel="0" collapsed="false">
      <c r="A92" s="131"/>
      <c r="B92" s="131"/>
      <c r="C92" s="131"/>
      <c r="D92" s="131"/>
      <c r="E92" s="131"/>
      <c r="F92" s="131"/>
      <c r="G92" s="131"/>
    </row>
    <row r="93" customFormat="false" ht="14.25" hidden="false" customHeight="true" outlineLevel="0" collapsed="false">
      <c r="A93" s="128" t="s">
        <v>252</v>
      </c>
      <c r="B93" s="128"/>
      <c r="C93" s="128"/>
      <c r="D93" s="128"/>
      <c r="E93" s="128"/>
      <c r="F93" s="128"/>
      <c r="G93" s="128"/>
    </row>
    <row r="94" customFormat="false" ht="14.25" hidden="false" customHeight="true" outlineLevel="0" collapsed="false">
      <c r="A94" s="128"/>
      <c r="B94" s="128"/>
      <c r="C94" s="128"/>
      <c r="D94" s="128"/>
      <c r="E94" s="128"/>
      <c r="F94" s="128"/>
      <c r="G94" s="128"/>
    </row>
    <row r="95" customFormat="false" ht="14.25" hidden="false" customHeight="false" outlineLevel="0" collapsed="false">
      <c r="A95" s="128"/>
      <c r="B95" s="128"/>
      <c r="C95" s="128"/>
      <c r="D95" s="128"/>
      <c r="E95" s="128"/>
      <c r="F95" s="128"/>
      <c r="G95" s="128"/>
    </row>
    <row r="96" customFormat="false" ht="14.25" hidden="false" customHeight="false" outlineLevel="0" collapsed="false">
      <c r="A96" s="128"/>
      <c r="B96" s="128"/>
      <c r="C96" s="128"/>
      <c r="D96" s="128"/>
      <c r="E96" s="128"/>
      <c r="F96" s="128"/>
      <c r="G96" s="128"/>
    </row>
    <row r="97" customFormat="false" ht="14.25" hidden="false" customHeight="false" outlineLevel="0" collapsed="false">
      <c r="A97" s="130"/>
      <c r="B97" s="130"/>
      <c r="C97" s="130"/>
      <c r="D97" s="130"/>
      <c r="E97" s="130"/>
      <c r="F97" s="130"/>
      <c r="G97" s="130"/>
    </row>
    <row r="98" customFormat="false" ht="14.25" hidden="false" customHeight="true" outlineLevel="0" collapsed="false">
      <c r="A98" s="132" t="s">
        <v>253</v>
      </c>
      <c r="B98" s="132"/>
      <c r="C98" s="132"/>
      <c r="D98" s="132"/>
      <c r="E98" s="132"/>
      <c r="F98" s="132"/>
      <c r="G98" s="132"/>
    </row>
    <row r="99" customFormat="false" ht="14.25" hidden="false" customHeight="false" outlineLevel="0" collapsed="false">
      <c r="A99" s="132"/>
      <c r="B99" s="132"/>
      <c r="C99" s="132"/>
      <c r="D99" s="132"/>
      <c r="E99" s="132"/>
      <c r="F99" s="132"/>
      <c r="G99" s="132"/>
    </row>
    <row r="100" customFormat="false" ht="14.25" hidden="false" customHeight="false" outlineLevel="0" collapsed="false">
      <c r="A100" s="132"/>
      <c r="B100" s="132"/>
      <c r="C100" s="132"/>
      <c r="D100" s="132"/>
      <c r="E100" s="132"/>
      <c r="F100" s="132"/>
      <c r="G100" s="132"/>
    </row>
    <row r="101" customFormat="false" ht="14.25" hidden="false" customHeight="true" outlineLevel="0" collapsed="false">
      <c r="A101" s="132"/>
      <c r="B101" s="132"/>
      <c r="C101" s="132"/>
      <c r="D101" s="132"/>
      <c r="E101" s="132"/>
      <c r="F101" s="132"/>
      <c r="G101" s="132"/>
    </row>
    <row r="102" customFormat="false" ht="14.25" hidden="false" customHeight="true" outlineLevel="0" collapsed="false">
      <c r="A102" s="133"/>
      <c r="B102" s="133"/>
      <c r="C102" s="133"/>
      <c r="D102" s="133"/>
      <c r="E102" s="133"/>
      <c r="F102" s="133"/>
      <c r="G102" s="133"/>
    </row>
    <row r="103" customFormat="false" ht="14.25" hidden="false" customHeight="true" outlineLevel="0" collapsed="false">
      <c r="A103" s="133"/>
      <c r="B103" s="133"/>
      <c r="C103" s="133"/>
      <c r="D103" s="133"/>
      <c r="E103" s="133"/>
      <c r="F103" s="133"/>
      <c r="G103" s="133"/>
    </row>
    <row r="109" customFormat="false" ht="14.25" hidden="false" customHeight="false" outlineLevel="0" collapsed="false">
      <c r="H109" s="0" t="s">
        <v>254</v>
      </c>
    </row>
  </sheetData>
  <mergeCells count="15">
    <mergeCell ref="A1:H3"/>
    <mergeCell ref="I1:J1"/>
    <mergeCell ref="I2:J2"/>
    <mergeCell ref="I3:J3"/>
    <mergeCell ref="A80:G80"/>
    <mergeCell ref="A81:G83"/>
    <mergeCell ref="A84:G84"/>
    <mergeCell ref="A85:G88"/>
    <mergeCell ref="A89:G89"/>
    <mergeCell ref="A90:G91"/>
    <mergeCell ref="A92:G92"/>
    <mergeCell ref="A93:G96"/>
    <mergeCell ref="A97:G97"/>
    <mergeCell ref="A98:G101"/>
    <mergeCell ref="A102:G103"/>
  </mergeCells>
  <hyperlinks>
    <hyperlink ref="I3" r:id="rId1" display="https://www.linkedin.com/in/chad-pearson-5b008018b/"/>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6"/>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G3" activeCellId="0" sqref="G3"/>
    </sheetView>
  </sheetViews>
  <sheetFormatPr defaultColWidth="8.54296875" defaultRowHeight="14.25" customHeight="true" zeroHeight="false" outlineLevelRow="0" outlineLevelCol="0"/>
  <cols>
    <col collapsed="false" customWidth="true" hidden="false" outlineLevel="0" max="1" min="1" style="0" width="28.22"/>
    <col collapsed="false" customWidth="true" hidden="false" outlineLevel="0" max="2" min="2" style="0" width="14.78"/>
    <col collapsed="false" customWidth="true" hidden="false" outlineLevel="0" max="3" min="3" style="0" width="13.44"/>
    <col collapsed="false" customWidth="true" hidden="false" outlineLevel="0" max="4" min="4" style="0" width="19.44"/>
    <col collapsed="false" customWidth="true" hidden="false" outlineLevel="0" max="5" min="5" style="0" width="16.44"/>
    <col collapsed="false" customWidth="true" hidden="false" outlineLevel="0" max="6" min="6" style="0" width="18.22"/>
    <col collapsed="false" customWidth="true" hidden="false" outlineLevel="0" max="7" min="7" style="0" width="12.77"/>
    <col collapsed="false" customWidth="true" hidden="false" outlineLevel="0" max="9" min="8" style="0" width="10.66"/>
  </cols>
  <sheetData>
    <row r="1" customFormat="false" ht="14.25" hidden="false" customHeight="true" outlineLevel="0" collapsed="false">
      <c r="A1" s="134" t="s">
        <v>255</v>
      </c>
      <c r="B1" s="134"/>
      <c r="C1" s="134"/>
      <c r="D1" s="134"/>
      <c r="E1" s="134"/>
      <c r="F1" s="134"/>
      <c r="G1" s="135" t="s">
        <v>245</v>
      </c>
      <c r="H1" s="135"/>
      <c r="I1" s="135"/>
    </row>
    <row r="2" customFormat="false" ht="14.25" hidden="false" customHeight="false" outlineLevel="0" collapsed="false">
      <c r="A2" s="134"/>
      <c r="B2" s="134"/>
      <c r="C2" s="134"/>
      <c r="D2" s="134"/>
      <c r="E2" s="134"/>
      <c r="F2" s="134"/>
      <c r="G2" s="135" t="s">
        <v>246</v>
      </c>
      <c r="H2" s="135"/>
      <c r="I2" s="135"/>
    </row>
    <row r="3" customFormat="false" ht="12" hidden="false" customHeight="false" outlineLevel="0" collapsed="false">
      <c r="A3" s="134"/>
      <c r="B3" s="134"/>
      <c r="C3" s="134"/>
      <c r="D3" s="134"/>
      <c r="E3" s="134"/>
      <c r="F3" s="134"/>
      <c r="G3" s="135" t="s">
        <v>247</v>
      </c>
      <c r="H3" s="135"/>
      <c r="I3" s="135"/>
    </row>
    <row r="4" customFormat="false" ht="14.25" hidden="false" customHeight="false" outlineLevel="0" collapsed="false">
      <c r="A4" s="136"/>
      <c r="B4" s="136"/>
      <c r="C4" s="136"/>
      <c r="D4" s="136"/>
      <c r="E4" s="136"/>
      <c r="F4" s="136"/>
      <c r="G4" s="136" t="s">
        <v>256</v>
      </c>
      <c r="H4" s="136"/>
      <c r="I4" s="136"/>
    </row>
    <row r="23" customFormat="false" ht="15" hidden="false" customHeight="false" outlineLevel="0" collapsed="false">
      <c r="A23" s="137"/>
      <c r="B23" s="137" t="s">
        <v>190</v>
      </c>
      <c r="C23" s="137" t="s">
        <v>1</v>
      </c>
      <c r="D23" s="137" t="s">
        <v>193</v>
      </c>
      <c r="E23" s="137" t="s">
        <v>257</v>
      </c>
      <c r="F23" s="137" t="s">
        <v>12</v>
      </c>
      <c r="G23" s="137" t="s">
        <v>72</v>
      </c>
      <c r="H23" s="137" t="s">
        <v>188</v>
      </c>
      <c r="I23" s="137" t="s">
        <v>189</v>
      </c>
    </row>
    <row r="24" customFormat="false" ht="15" hidden="false" customHeight="false" outlineLevel="0" collapsed="false">
      <c r="A24" s="137" t="s">
        <v>32</v>
      </c>
      <c r="B24" s="137" t="n">
        <v>593320</v>
      </c>
      <c r="C24" s="138" t="n">
        <v>27680769</v>
      </c>
      <c r="D24" s="139" t="n">
        <v>44.2366459627329</v>
      </c>
      <c r="E24" s="140" t="n">
        <v>0.446130434782607</v>
      </c>
      <c r="F24" s="141" t="n">
        <v>11629045.62</v>
      </c>
      <c r="G24" s="137" t="s">
        <v>23</v>
      </c>
      <c r="H24" s="137" t="s">
        <v>50</v>
      </c>
      <c r="I24" s="137" t="s">
        <v>50</v>
      </c>
    </row>
    <row r="25" customFormat="false" ht="15" hidden="false" customHeight="false" outlineLevel="0" collapsed="false">
      <c r="A25" s="137" t="s">
        <v>38</v>
      </c>
      <c r="B25" s="137" t="n">
        <v>433827</v>
      </c>
      <c r="C25" s="138" t="n">
        <v>23870985</v>
      </c>
      <c r="D25" s="139" t="n">
        <v>51.6007462686567</v>
      </c>
      <c r="E25" s="140" t="n">
        <v>0.441318407960197</v>
      </c>
      <c r="F25" s="141" t="n">
        <v>9685220.56</v>
      </c>
      <c r="G25" s="137" t="s">
        <v>23</v>
      </c>
      <c r="H25" s="137" t="s">
        <v>50</v>
      </c>
      <c r="I25" s="137" t="s">
        <v>50</v>
      </c>
    </row>
    <row r="26" customFormat="false" ht="15" hidden="false" customHeight="false" outlineLevel="0" collapsed="false">
      <c r="A26" s="137" t="s">
        <v>24</v>
      </c>
      <c r="B26" s="137" t="n">
        <v>435526</v>
      </c>
      <c r="C26" s="138" t="n">
        <v>20577180</v>
      </c>
      <c r="D26" s="139" t="n">
        <v>43.7795031055901</v>
      </c>
      <c r="E26" s="140" t="n">
        <v>0.402701863354039</v>
      </c>
      <c r="F26" s="141" t="n">
        <v>7437456.94000001</v>
      </c>
      <c r="G26" s="137" t="s">
        <v>23</v>
      </c>
      <c r="H26" s="137" t="s">
        <v>59</v>
      </c>
      <c r="I26" s="137" t="s">
        <v>50</v>
      </c>
    </row>
    <row r="27" customFormat="false" ht="15" hidden="false" customHeight="false" outlineLevel="0" collapsed="false">
      <c r="A27" s="137" t="s">
        <v>48</v>
      </c>
      <c r="B27" s="137" t="n">
        <v>392269</v>
      </c>
      <c r="C27" s="138" t="n">
        <v>17201563</v>
      </c>
      <c r="D27" s="139" t="n">
        <v>40.2524875621891</v>
      </c>
      <c r="E27" s="140" t="n">
        <v>0.410199004975124</v>
      </c>
      <c r="F27" s="141" t="n">
        <v>6494016.81</v>
      </c>
      <c r="G27" s="137" t="s">
        <v>23</v>
      </c>
      <c r="H27" s="137" t="s">
        <v>59</v>
      </c>
      <c r="I27" s="137" t="s">
        <v>50</v>
      </c>
    </row>
    <row r="28" customFormat="false" ht="15" hidden="false" customHeight="false" outlineLevel="0" collapsed="false">
      <c r="A28" s="137" t="s">
        <v>16</v>
      </c>
      <c r="B28" s="137" t="n">
        <v>306683</v>
      </c>
      <c r="C28" s="138" t="n">
        <v>16520632</v>
      </c>
      <c r="D28" s="139" t="n">
        <v>50.3219178082192</v>
      </c>
      <c r="E28" s="140" t="n">
        <v>0.413225404732256</v>
      </c>
      <c r="F28" s="141" t="n">
        <v>6381405.33</v>
      </c>
      <c r="G28" s="137" t="s">
        <v>23</v>
      </c>
      <c r="H28" s="137" t="s">
        <v>50</v>
      </c>
      <c r="I28" s="137" t="s">
        <v>50</v>
      </c>
    </row>
    <row r="29" customFormat="false" ht="15" hidden="false" customHeight="false" outlineLevel="0" collapsed="false">
      <c r="A29" s="137" t="s">
        <v>44</v>
      </c>
      <c r="B29" s="137" t="n">
        <v>317236</v>
      </c>
      <c r="C29" s="138" t="n">
        <v>14315521</v>
      </c>
      <c r="D29" s="139" t="n">
        <v>41.112702366127</v>
      </c>
      <c r="E29" s="140" t="n">
        <v>0.424358655043584</v>
      </c>
      <c r="F29" s="141" t="n">
        <v>5597822.44</v>
      </c>
      <c r="G29" s="137" t="s">
        <v>23</v>
      </c>
      <c r="H29" s="137" t="s">
        <v>50</v>
      </c>
      <c r="I29" s="137" t="s">
        <v>50</v>
      </c>
    </row>
    <row r="30" customFormat="false" ht="14.25" hidden="false" customHeight="false" outlineLevel="0" collapsed="false">
      <c r="A30" s="120"/>
      <c r="B30" s="120"/>
      <c r="C30" s="120"/>
      <c r="D30" s="120"/>
      <c r="E30" s="120"/>
      <c r="F30" s="120"/>
      <c r="G30" s="120"/>
      <c r="H30" s="120"/>
      <c r="I30" s="120"/>
    </row>
    <row r="150" customFormat="false" ht="14.25" hidden="false" customHeight="false" outlineLevel="0" collapsed="false">
      <c r="A150" s="142"/>
      <c r="B150" s="142"/>
      <c r="C150" s="142"/>
      <c r="D150" s="142"/>
      <c r="E150" s="142"/>
    </row>
    <row r="151" customFormat="false" ht="14.25" hidden="false" customHeight="false" outlineLevel="0" collapsed="false">
      <c r="A151" s="143"/>
      <c r="B151" s="143"/>
      <c r="C151" s="143"/>
      <c r="D151" s="143"/>
      <c r="E151" s="143"/>
    </row>
    <row r="152" customFormat="false" ht="14.25" hidden="false" customHeight="false" outlineLevel="0" collapsed="false">
      <c r="A152" s="143"/>
      <c r="B152" s="143"/>
      <c r="C152" s="143"/>
      <c r="D152" s="143"/>
      <c r="E152" s="143"/>
    </row>
    <row r="153" customFormat="false" ht="14.25" hidden="false" customHeight="false" outlineLevel="0" collapsed="false">
      <c r="A153" s="143"/>
      <c r="B153" s="143"/>
      <c r="C153" s="143"/>
      <c r="D153" s="143"/>
      <c r="E153" s="143"/>
    </row>
    <row r="154" customFormat="false" ht="14.25" hidden="false" customHeight="false" outlineLevel="0" collapsed="false">
      <c r="A154" s="143"/>
      <c r="B154" s="143"/>
      <c r="C154" s="143"/>
      <c r="D154" s="143"/>
      <c r="E154" s="143"/>
    </row>
    <row r="155" customFormat="false" ht="14.25" hidden="false" customHeight="false" outlineLevel="0" collapsed="false">
      <c r="A155" s="143"/>
      <c r="B155" s="143"/>
      <c r="C155" s="143"/>
      <c r="D155" s="143"/>
      <c r="E155" s="143"/>
    </row>
    <row r="156" customFormat="false" ht="14.25" hidden="false" customHeight="false" outlineLevel="0" collapsed="false">
      <c r="A156" s="143"/>
      <c r="B156" s="143"/>
      <c r="C156" s="143"/>
      <c r="D156" s="143"/>
      <c r="E156" s="143"/>
    </row>
    <row r="157" customFormat="false" ht="14.25" hidden="false" customHeight="false" outlineLevel="0" collapsed="false">
      <c r="A157" s="143"/>
      <c r="B157" s="143"/>
      <c r="C157" s="143"/>
      <c r="D157" s="143"/>
      <c r="E157" s="143"/>
    </row>
    <row r="158" customFormat="false" ht="14.25" hidden="false" customHeight="false" outlineLevel="0" collapsed="false">
      <c r="A158" s="76" t="s">
        <v>258</v>
      </c>
      <c r="B158" s="76" t="s">
        <v>1</v>
      </c>
      <c r="C158" s="76" t="s">
        <v>6</v>
      </c>
      <c r="D158" s="76" t="s">
        <v>184</v>
      </c>
      <c r="E158" s="76" t="s">
        <v>212</v>
      </c>
    </row>
    <row r="159" customFormat="false" ht="14.25" hidden="false" customHeight="false" outlineLevel="0" collapsed="false">
      <c r="A159" s="76" t="s">
        <v>218</v>
      </c>
      <c r="B159" s="14" t="n">
        <v>64778581</v>
      </c>
      <c r="C159" s="4" t="n">
        <v>1335529</v>
      </c>
      <c r="D159" s="12" t="n">
        <v>0.420692084542064</v>
      </c>
      <c r="E159" s="46" t="n">
        <v>46.1092001657688</v>
      </c>
    </row>
    <row r="160" customFormat="false" ht="14.25" hidden="false" customHeight="false" outlineLevel="0" collapsed="false">
      <c r="A160" s="76" t="s">
        <v>220</v>
      </c>
      <c r="B160" s="14" t="n">
        <v>55388069</v>
      </c>
      <c r="C160" s="4" t="n">
        <v>1143332</v>
      </c>
      <c r="D160" s="12" t="n">
        <v>0.425292409788472</v>
      </c>
      <c r="E160" s="46" t="n">
        <v>44.3233098299461</v>
      </c>
    </row>
    <row r="161" customFormat="false" ht="14.25" hidden="false" customHeight="false" outlineLevel="0" collapsed="false">
      <c r="A161" s="77" t="s">
        <v>4</v>
      </c>
      <c r="B161" s="77"/>
      <c r="C161" s="77"/>
      <c r="D161" s="77"/>
      <c r="E161" s="77"/>
    </row>
    <row r="162" customFormat="false" ht="14.25" hidden="false" customHeight="false" outlineLevel="0" collapsed="false">
      <c r="A162" s="76" t="s">
        <v>215</v>
      </c>
      <c r="B162" s="14" t="n">
        <v>40391617</v>
      </c>
      <c r="C162" s="4" t="n">
        <v>740510</v>
      </c>
      <c r="D162" s="12" t="n">
        <v>0.427280647168637</v>
      </c>
      <c r="E162" s="46" t="n">
        <v>50.9617299315495</v>
      </c>
    </row>
    <row r="163" customFormat="false" ht="14.25" hidden="false" customHeight="false" outlineLevel="0" collapsed="false">
      <c r="A163" s="76" t="s">
        <v>216</v>
      </c>
      <c r="B163" s="14" t="n">
        <v>34892701</v>
      </c>
      <c r="C163" s="4" t="n">
        <v>752762</v>
      </c>
      <c r="D163" s="12" t="n">
        <v>0.413516791044777</v>
      </c>
      <c r="E163" s="46" t="n">
        <v>42.4477611940299</v>
      </c>
    </row>
    <row r="164" customFormat="false" ht="14.25" hidden="false" customHeight="false" outlineLevel="0" collapsed="false">
      <c r="A164" s="76" t="s">
        <v>217</v>
      </c>
      <c r="B164" s="14" t="n">
        <v>44882332</v>
      </c>
      <c r="C164" s="4" t="n">
        <v>985589</v>
      </c>
      <c r="D164" s="12" t="n">
        <v>0.428175885643258</v>
      </c>
      <c r="E164" s="46" t="n">
        <v>42.2458048477315</v>
      </c>
    </row>
    <row r="165" customFormat="false" ht="14.25" hidden="false" customHeight="false" outlineLevel="0" collapsed="false">
      <c r="A165" s="144"/>
      <c r="B165" s="144"/>
      <c r="C165" s="144"/>
      <c r="D165" s="144"/>
      <c r="E165" s="144"/>
    </row>
    <row r="166" customFormat="false" ht="14.25" hidden="false" customHeight="false" outlineLevel="0" collapsed="false">
      <c r="A166" s="145" t="s">
        <v>259</v>
      </c>
      <c r="B166" s="145"/>
      <c r="C166" s="145"/>
      <c r="D166" s="145"/>
      <c r="E166" s="145"/>
    </row>
    <row r="167" customFormat="false" ht="14.25" hidden="false" customHeight="true" outlineLevel="0" collapsed="false">
      <c r="A167" s="146" t="s">
        <v>260</v>
      </c>
      <c r="B167" s="146"/>
      <c r="C167" s="146"/>
      <c r="D167" s="146"/>
      <c r="E167" s="146"/>
    </row>
    <row r="168" customFormat="false" ht="14.25" hidden="false" customHeight="true" outlineLevel="0" collapsed="false">
      <c r="A168" s="146"/>
      <c r="B168" s="146"/>
      <c r="C168" s="146"/>
      <c r="D168" s="146"/>
      <c r="E168" s="146"/>
    </row>
    <row r="169" customFormat="false" ht="14.25" hidden="false" customHeight="false" outlineLevel="0" collapsed="false">
      <c r="A169" s="146"/>
      <c r="B169" s="146"/>
      <c r="C169" s="146"/>
      <c r="D169" s="146"/>
      <c r="E169" s="146"/>
    </row>
    <row r="170" customFormat="false" ht="14.25" hidden="false" customHeight="false" outlineLevel="0" collapsed="false">
      <c r="A170" s="146"/>
      <c r="B170" s="146"/>
      <c r="C170" s="146"/>
      <c r="D170" s="146"/>
      <c r="E170" s="146"/>
    </row>
    <row r="171" customFormat="false" ht="14.25" hidden="false" customHeight="false" outlineLevel="0" collapsed="false">
      <c r="A171" s="147" t="s">
        <v>261</v>
      </c>
      <c r="B171" s="147"/>
      <c r="C171" s="147"/>
      <c r="D171" s="147"/>
      <c r="E171" s="147"/>
    </row>
    <row r="172" customFormat="false" ht="14.25" hidden="false" customHeight="false" outlineLevel="0" collapsed="false">
      <c r="A172" s="147" t="s">
        <v>262</v>
      </c>
      <c r="B172" s="147"/>
      <c r="C172" s="147"/>
      <c r="D172" s="147"/>
      <c r="E172" s="147"/>
    </row>
    <row r="173" customFormat="false" ht="14.25" hidden="false" customHeight="true" outlineLevel="0" collapsed="false">
      <c r="A173" s="146" t="s">
        <v>263</v>
      </c>
      <c r="B173" s="146"/>
      <c r="C173" s="146"/>
      <c r="D173" s="146"/>
      <c r="E173" s="146"/>
    </row>
    <row r="174" customFormat="false" ht="14.25" hidden="false" customHeight="false" outlineLevel="0" collapsed="false">
      <c r="A174" s="146"/>
      <c r="B174" s="146"/>
      <c r="C174" s="146"/>
      <c r="D174" s="146"/>
      <c r="E174" s="146"/>
    </row>
    <row r="175" customFormat="false" ht="14.25" hidden="false" customHeight="false" outlineLevel="0" collapsed="false">
      <c r="A175" s="147" t="s">
        <v>264</v>
      </c>
      <c r="B175" s="147"/>
      <c r="C175" s="147"/>
      <c r="D175" s="147"/>
      <c r="E175" s="147"/>
    </row>
    <row r="176" customFormat="false" ht="14.25" hidden="false" customHeight="true" outlineLevel="0" collapsed="false">
      <c r="A176" s="146" t="s">
        <v>265</v>
      </c>
      <c r="B176" s="146"/>
      <c r="C176" s="146"/>
      <c r="D176" s="146"/>
      <c r="E176" s="146"/>
    </row>
    <row r="177" customFormat="false" ht="14.25" hidden="false" customHeight="false" outlineLevel="0" collapsed="false">
      <c r="A177" s="146"/>
      <c r="B177" s="146"/>
      <c r="C177" s="146"/>
      <c r="D177" s="146"/>
      <c r="E177" s="146"/>
    </row>
    <row r="178" customFormat="false" ht="14.25" hidden="false" customHeight="true" outlineLevel="0" collapsed="false">
      <c r="A178" s="146" t="s">
        <v>266</v>
      </c>
      <c r="B178" s="146"/>
      <c r="C178" s="146"/>
      <c r="D178" s="146"/>
      <c r="E178" s="146"/>
    </row>
    <row r="179" customFormat="false" ht="14.25" hidden="false" customHeight="false" outlineLevel="0" collapsed="false">
      <c r="A179" s="146"/>
      <c r="B179" s="146"/>
      <c r="C179" s="146"/>
      <c r="D179" s="146"/>
      <c r="E179" s="146"/>
    </row>
    <row r="180" customFormat="false" ht="14.25" hidden="false" customHeight="false" outlineLevel="0" collapsed="false">
      <c r="A180" s="146"/>
      <c r="B180" s="146"/>
      <c r="C180" s="146"/>
      <c r="D180" s="146"/>
      <c r="E180" s="146"/>
    </row>
    <row r="181" customFormat="false" ht="14.25" hidden="false" customHeight="false" outlineLevel="0" collapsed="false">
      <c r="A181" s="146"/>
      <c r="B181" s="146"/>
      <c r="C181" s="146"/>
      <c r="D181" s="146"/>
      <c r="E181" s="146"/>
    </row>
    <row r="182" customFormat="false" ht="14.25" hidden="false" customHeight="false" outlineLevel="0" collapsed="false">
      <c r="A182" s="146"/>
      <c r="B182" s="146"/>
      <c r="C182" s="146"/>
      <c r="D182" s="146"/>
      <c r="E182" s="146"/>
    </row>
    <row r="183" customFormat="false" ht="14.25" hidden="false" customHeight="true" outlineLevel="0" collapsed="false">
      <c r="A183" s="148" t="s">
        <v>267</v>
      </c>
      <c r="B183" s="148"/>
      <c r="C183" s="148"/>
      <c r="D183" s="148"/>
      <c r="E183" s="148"/>
    </row>
    <row r="184" customFormat="false" ht="14.25" hidden="false" customHeight="false" outlineLevel="0" collapsed="false">
      <c r="A184" s="148"/>
      <c r="B184" s="148"/>
      <c r="C184" s="148"/>
      <c r="D184" s="148"/>
      <c r="E184" s="148"/>
    </row>
    <row r="185" customFormat="false" ht="14.25" hidden="false" customHeight="false" outlineLevel="0" collapsed="false">
      <c r="A185" s="148"/>
      <c r="B185" s="148"/>
      <c r="C185" s="148"/>
      <c r="D185" s="148"/>
      <c r="E185" s="148"/>
    </row>
    <row r="186" customFormat="false" ht="14.25" hidden="false" customHeight="false" outlineLevel="0" collapsed="false">
      <c r="A186" s="149"/>
      <c r="B186" s="149"/>
      <c r="C186" s="149"/>
      <c r="D186" s="149"/>
      <c r="E186" s="149"/>
    </row>
  </sheetData>
  <mergeCells count="16">
    <mergeCell ref="A1:F3"/>
    <mergeCell ref="G1:I1"/>
    <mergeCell ref="G2:I2"/>
    <mergeCell ref="G3:I3"/>
    <mergeCell ref="A161:E161"/>
    <mergeCell ref="A165:E165"/>
    <mergeCell ref="A166:E166"/>
    <mergeCell ref="A167:E170"/>
    <mergeCell ref="A171:E171"/>
    <mergeCell ref="A172:E172"/>
    <mergeCell ref="A173:E174"/>
    <mergeCell ref="A175:E175"/>
    <mergeCell ref="A176:E177"/>
    <mergeCell ref="A178:E182"/>
    <mergeCell ref="A183:E185"/>
    <mergeCell ref="A186:E186"/>
  </mergeCells>
  <hyperlinks>
    <hyperlink ref="G3" r:id="rId1" display="https://www.linkedin.com/in/chad-pearson-5b008018b/"/>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2</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GABY</dc:creator>
  <dc:description/>
  <dc:language>en-US</dc:language>
  <cp:lastModifiedBy/>
  <dcterms:modified xsi:type="dcterms:W3CDTF">2025-10-17T00:55:44Z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